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4.xml" ContentType="application/vnd.openxmlformats-officedocument.drawingml.chartshapes+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drawings/drawing5.xml" ContentType="application/vnd.openxmlformats-officedocument.drawing+xml"/>
  <Override PartName="/xl/comments1.xml" ContentType="application/vnd.openxmlformats-officedocument.spreadsheetml.comments+xml"/>
  <Override PartName="/xl/charts/chart46.xml" ContentType="application/vnd.openxmlformats-officedocument.drawingml.chart+xml"/>
  <Override PartName="/xl/drawings/drawing6.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comments2.xml" ContentType="application/vnd.openxmlformats-officedocument.spreadsheetml.comments+xml"/>
  <Override PartName="/xl/drawings/drawing8.xml" ContentType="application/vnd.openxmlformats-officedocument.drawing+xml"/>
  <Override PartName="/xl/activeX/activeX2.xml" ContentType="application/vnd.ms-office.activeX+xml"/>
  <Override PartName="/xl/activeX/activeX2.bin" ContentType="application/vnd.ms-office.activeX"/>
  <Override PartName="/xl/comments3.xml" ContentType="application/vnd.openxmlformats-officedocument.spreadsheetml.comments+xml"/>
  <Override PartName="/xl/charts/chart56.xml" ContentType="application/vnd.openxmlformats-officedocument.drawingml.chart+xml"/>
  <Override PartName="/xl/drawings/drawing9.xml" ContentType="application/vnd.openxmlformats-officedocument.drawing+xml"/>
  <Override PartName="/xl/activeX/activeX3.xml" ContentType="application/vnd.ms-office.activeX+xml"/>
  <Override PartName="/xl/activeX/activeX3.bin" ContentType="application/vnd.ms-office.activeX"/>
  <Override PartName="/xl/comments4.xml" ContentType="application/vnd.openxmlformats-officedocument.spreadsheetml.comments+xml"/>
  <Override PartName="/xl/drawings/drawing10.xml" ContentType="application/vnd.openxmlformats-officedocument.drawing+xml"/>
  <Override PartName="/xl/comments5.xml" ContentType="application/vnd.openxmlformats-officedocument.spreadsheetml.comments+xml"/>
  <Override PartName="/xl/charts/chart57.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1.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drawings/drawing12.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3.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I:\BFagan\Quant_Research_and_Development\Fundamental_Company_Metrics\"/>
    </mc:Choice>
  </mc:AlternateContent>
  <bookViews>
    <workbookView xWindow="-15" yWindow="0" windowWidth="19230" windowHeight="12180" tabRatio="941"/>
  </bookViews>
  <sheets>
    <sheet name="US HY" sheetId="25" r:id="rId1"/>
    <sheet name="EU HY" sheetId="29" r:id="rId2"/>
    <sheet name="By Rating" sheetId="3" r:id="rId3"/>
    <sheet name="Sector Charts" sheetId="9" r:id="rId4"/>
    <sheet name="EquityMetrics ADJ" sheetId="34" r:id="rId5"/>
    <sheet name="EquityMetrics" sheetId="5" r:id="rId6"/>
    <sheet name="EU EquityMetrics" sheetId="28" r:id="rId7"/>
    <sheet name="SectorData" sheetId="24" r:id="rId8"/>
    <sheet name="SectorAdjData" sheetId="36" r:id="rId9"/>
    <sheet name="Earnings" sheetId="32" r:id="rId10"/>
    <sheet name="SectorCapex" sheetId="27" r:id="rId11"/>
    <sheet name="Ex-Energy" sheetId="37" r:id="rId12"/>
    <sheet name="Ex-Commodities" sheetId="39" r:id="rId13"/>
    <sheet name="EV" sheetId="35" r:id="rId14"/>
    <sheet name="Retracement" sheetId="26" r:id="rId15"/>
    <sheet name="Retracement EU" sheetId="30" r:id="rId16"/>
    <sheet name="Map" sheetId="33" r:id="rId17"/>
    <sheet name="HY Wire" sheetId="31"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FDS_HYPERLINK_TOGGLE_STATE__" hidden="1">"ON"</definedName>
    <definedName name="__FDS_UNIQUE_RANGE_ID_GENERATOR_COUNTER">1</definedName>
    <definedName name="_DLX2.USE" localSheetId="12">'[1]asia loans'!#REF!</definedName>
    <definedName name="_DLX2.USE">'[1]asia loans'!#REF!</definedName>
    <definedName name="_DLX3.USE" localSheetId="12">#REF!</definedName>
    <definedName name="_DLX3.USE">#REF!</definedName>
    <definedName name="_NG_49ef4">'HY Wire'!$N$26:$S$42</definedName>
    <definedName name="_NG_4e742" localSheetId="4">'HY Wire'!#REF!</definedName>
    <definedName name="_NG_4e742" localSheetId="12">'HY Wire'!#REF!</definedName>
    <definedName name="_NG_4e742" localSheetId="11">'HY Wire'!#REF!</definedName>
    <definedName name="_NG_4e742" localSheetId="8">'HY Wire'!#REF!</definedName>
    <definedName name="_NG_4e742">'HY Wire'!#REF!</definedName>
    <definedName name="_NG_5d053">'Ex-Commodities'!$Z$34</definedName>
    <definedName name="_NG_7a84d">'HY Wire'!$N$25:$S$42</definedName>
    <definedName name="_NG_840ee">'HY Wire'!$AA$4:$AH$6</definedName>
    <definedName name="_NG_fa6a1">'HY Wire'!$Y$4:$AH$6</definedName>
    <definedName name="_NG_fc17a">'HY Wire'!$N$5:$S$22</definedName>
    <definedName name="AHTLN">'Retracement EU'!$Y:$AE</definedName>
    <definedName name="ALUFP">'Retracement EU'!$DA:$DG</definedName>
    <definedName name="AssetMgrBreakdownReportDate">'[2]Asset Managers'!$M$1</definedName>
    <definedName name="AssetMgrBreakdownTopLeft">'[2]Asset Managers'!$C$4</definedName>
    <definedName name="autoFileterRange" localSheetId="12">#REF!</definedName>
    <definedName name="autoFileterRange">#REF!</definedName>
    <definedName name="Automotive1">SectorData!$N:$X</definedName>
    <definedName name="Automotive2">Retracement!$L:$U</definedName>
    <definedName name="Automotive3">SectorCapex!$B:$K</definedName>
    <definedName name="Automotive4">Earnings!$A:$F</definedName>
    <definedName name="bbg.IncludeMTD" localSheetId="12">#REF!</definedName>
    <definedName name="bbg.IncludeMTD">#REF!</definedName>
    <definedName name="bbg.IncludeQTD" localSheetId="12">#REF!</definedName>
    <definedName name="bbg.IncludeQTD">#REF!</definedName>
    <definedName name="bbg.IncludeWTD" localSheetId="12">#REF!</definedName>
    <definedName name="bbg.IncludeWTD">#REF!</definedName>
    <definedName name="bbg.IncludeYTD" localSheetId="12">#REF!</definedName>
    <definedName name="bbg.IncludeYTD">#REF!</definedName>
    <definedName name="Bbg.ReportDate">[3]Bbg!$C$4</definedName>
    <definedName name="Bbg.Spacer">[4]Bbg!$C$1</definedName>
    <definedName name="bbg.spacing" localSheetId="12">#REF!</definedName>
    <definedName name="bbg.spacing">#REF!</definedName>
    <definedName name="bbgDate">[5]Data!$K$1</definedName>
    <definedName name="bbgLookup">[6]bbg!$B$2:$P$1001</definedName>
    <definedName name="BestWorstPerformers.TitleRow" localSheetId="12">#REF!</definedName>
    <definedName name="BestWorstPerformers.TitleRow">#REF!</definedName>
    <definedName name="BLPH1" localSheetId="12" hidden="1">#REF!</definedName>
    <definedName name="BLPH1" hidden="1">#REF!</definedName>
    <definedName name="BLPH10" localSheetId="12" hidden="1">#REF!</definedName>
    <definedName name="BLPH10" hidden="1">#REF!</definedName>
    <definedName name="BLPH100" localSheetId="12" hidden="1">#REF!</definedName>
    <definedName name="BLPH100" hidden="1">#REF!</definedName>
    <definedName name="BLPH101" localSheetId="12" hidden="1">#REF!</definedName>
    <definedName name="BLPH101" hidden="1">#REF!</definedName>
    <definedName name="BLPH102" localSheetId="12" hidden="1">#REF!</definedName>
    <definedName name="BLPH102" hidden="1">#REF!</definedName>
    <definedName name="BLPH103" localSheetId="12" hidden="1">#REF!</definedName>
    <definedName name="BLPH103" hidden="1">#REF!</definedName>
    <definedName name="BLPH104" localSheetId="12" hidden="1">#REF!</definedName>
    <definedName name="BLPH104" hidden="1">#REF!</definedName>
    <definedName name="BLPH105" localSheetId="12" hidden="1">#REF!</definedName>
    <definedName name="BLPH105" hidden="1">#REF!</definedName>
    <definedName name="BLPH106" localSheetId="12" hidden="1">#REF!</definedName>
    <definedName name="BLPH106" hidden="1">#REF!</definedName>
    <definedName name="BLPH107" localSheetId="12" hidden="1">#REF!</definedName>
    <definedName name="BLPH107" hidden="1">#REF!</definedName>
    <definedName name="BLPH108" localSheetId="12" hidden="1">#REF!</definedName>
    <definedName name="BLPH108" hidden="1">#REF!</definedName>
    <definedName name="BLPH109" localSheetId="12" hidden="1">#REF!</definedName>
    <definedName name="BLPH109" hidden="1">#REF!</definedName>
    <definedName name="BLPH11" localSheetId="12" hidden="1">#REF!</definedName>
    <definedName name="BLPH11" hidden="1">#REF!</definedName>
    <definedName name="BLPH110" localSheetId="12" hidden="1">#REF!</definedName>
    <definedName name="BLPH110" hidden="1">#REF!</definedName>
    <definedName name="BLPH111" localSheetId="12" hidden="1">#REF!</definedName>
    <definedName name="BLPH111" hidden="1">#REF!</definedName>
    <definedName name="BLPH112" localSheetId="12" hidden="1">#REF!</definedName>
    <definedName name="BLPH112" hidden="1">#REF!</definedName>
    <definedName name="BLPH113" localSheetId="12" hidden="1">#REF!</definedName>
    <definedName name="BLPH113" hidden="1">#REF!</definedName>
    <definedName name="BLPH114" localSheetId="12" hidden="1">#REF!</definedName>
    <definedName name="BLPH114" hidden="1">#REF!</definedName>
    <definedName name="BLPH115" localSheetId="12" hidden="1">#REF!</definedName>
    <definedName name="BLPH115" hidden="1">#REF!</definedName>
    <definedName name="BLPH116" localSheetId="12" hidden="1">#REF!</definedName>
    <definedName name="BLPH116" hidden="1">#REF!</definedName>
    <definedName name="BLPH117" localSheetId="12" hidden="1">#REF!</definedName>
    <definedName name="BLPH117" hidden="1">#REF!</definedName>
    <definedName name="BLPH118" localSheetId="12" hidden="1">#REF!</definedName>
    <definedName name="BLPH118" hidden="1">#REF!</definedName>
    <definedName name="BLPH119" localSheetId="12" hidden="1">#REF!</definedName>
    <definedName name="BLPH119" hidden="1">#REF!</definedName>
    <definedName name="BLPH12" localSheetId="12" hidden="1">#REF!</definedName>
    <definedName name="BLPH12" hidden="1">#REF!</definedName>
    <definedName name="BLPH120" localSheetId="12" hidden="1">#REF!</definedName>
    <definedName name="BLPH120" hidden="1">#REF!</definedName>
    <definedName name="BLPH121" localSheetId="12" hidden="1">#REF!</definedName>
    <definedName name="BLPH121" hidden="1">#REF!</definedName>
    <definedName name="BLPH122" localSheetId="12" hidden="1">#REF!</definedName>
    <definedName name="BLPH122" hidden="1">#REF!</definedName>
    <definedName name="BLPH123" localSheetId="12" hidden="1">#REF!</definedName>
    <definedName name="BLPH123" hidden="1">#REF!</definedName>
    <definedName name="BLPH124" localSheetId="12" hidden="1">#REF!</definedName>
    <definedName name="BLPH124" hidden="1">#REF!</definedName>
    <definedName name="BLPH125" localSheetId="12" hidden="1">#REF!</definedName>
    <definedName name="BLPH125" hidden="1">#REF!</definedName>
    <definedName name="BLPH126" localSheetId="12" hidden="1">#REF!</definedName>
    <definedName name="BLPH126" hidden="1">#REF!</definedName>
    <definedName name="BLPH127" localSheetId="12" hidden="1">#REF!</definedName>
    <definedName name="BLPH127" hidden="1">#REF!</definedName>
    <definedName name="BLPH128" localSheetId="12" hidden="1">#REF!</definedName>
    <definedName name="BLPH128" hidden="1">#REF!</definedName>
    <definedName name="BLPH129" localSheetId="12" hidden="1">#REF!</definedName>
    <definedName name="BLPH129" hidden="1">#REF!</definedName>
    <definedName name="BLPH13" localSheetId="12" hidden="1">#REF!</definedName>
    <definedName name="BLPH13" hidden="1">#REF!</definedName>
    <definedName name="BLPH130" localSheetId="12" hidden="1">#REF!</definedName>
    <definedName name="BLPH130" hidden="1">#REF!</definedName>
    <definedName name="BLPH131" localSheetId="12" hidden="1">#REF!</definedName>
    <definedName name="BLPH131" hidden="1">#REF!</definedName>
    <definedName name="BLPH132" localSheetId="12" hidden="1">#REF!</definedName>
    <definedName name="BLPH132" hidden="1">#REF!</definedName>
    <definedName name="BLPH133" localSheetId="12" hidden="1">#REF!</definedName>
    <definedName name="BLPH133" hidden="1">#REF!</definedName>
    <definedName name="BLPH134" localSheetId="12" hidden="1">#REF!</definedName>
    <definedName name="BLPH134" hidden="1">#REF!</definedName>
    <definedName name="BLPH135" localSheetId="12" hidden="1">#REF!</definedName>
    <definedName name="BLPH135" hidden="1">#REF!</definedName>
    <definedName name="BLPH136" localSheetId="12" hidden="1">#REF!</definedName>
    <definedName name="BLPH136" hidden="1">#REF!</definedName>
    <definedName name="BLPH137" localSheetId="12" hidden="1">#REF!</definedName>
    <definedName name="BLPH137" hidden="1">#REF!</definedName>
    <definedName name="BLPH138" localSheetId="12" hidden="1">#REF!</definedName>
    <definedName name="BLPH138" hidden="1">#REF!</definedName>
    <definedName name="BLPH139" localSheetId="12" hidden="1">#REF!</definedName>
    <definedName name="BLPH139" hidden="1">#REF!</definedName>
    <definedName name="BLPH14" localSheetId="12" hidden="1">#REF!</definedName>
    <definedName name="BLPH14" hidden="1">#REF!</definedName>
    <definedName name="BLPH140" localSheetId="12" hidden="1">#REF!</definedName>
    <definedName name="BLPH140" hidden="1">#REF!</definedName>
    <definedName name="BLPH141" localSheetId="12" hidden="1">#REF!</definedName>
    <definedName name="BLPH141" hidden="1">#REF!</definedName>
    <definedName name="BLPH142" localSheetId="12" hidden="1">#REF!</definedName>
    <definedName name="BLPH142" hidden="1">#REF!</definedName>
    <definedName name="BLPH143" localSheetId="12" hidden="1">#REF!</definedName>
    <definedName name="BLPH143" hidden="1">#REF!</definedName>
    <definedName name="BLPH144" localSheetId="12" hidden="1">#REF!</definedName>
    <definedName name="BLPH144" hidden="1">#REF!</definedName>
    <definedName name="BLPH145" localSheetId="12" hidden="1">#REF!</definedName>
    <definedName name="BLPH145" hidden="1">#REF!</definedName>
    <definedName name="BLPH146" localSheetId="12" hidden="1">#REF!</definedName>
    <definedName name="BLPH146" hidden="1">#REF!</definedName>
    <definedName name="BLPH147" localSheetId="12" hidden="1">#REF!</definedName>
    <definedName name="BLPH147" hidden="1">#REF!</definedName>
    <definedName name="BLPH148" localSheetId="12" hidden="1">#REF!</definedName>
    <definedName name="BLPH148" hidden="1">#REF!</definedName>
    <definedName name="BLPH149" localSheetId="12" hidden="1">#REF!</definedName>
    <definedName name="BLPH149" hidden="1">#REF!</definedName>
    <definedName name="BLPH15" localSheetId="12" hidden="1">#REF!</definedName>
    <definedName name="BLPH15" hidden="1">#REF!</definedName>
    <definedName name="BLPH150" localSheetId="12" hidden="1">#REF!</definedName>
    <definedName name="BLPH150" hidden="1">#REF!</definedName>
    <definedName name="BLPH151" localSheetId="12" hidden="1">#REF!</definedName>
    <definedName name="BLPH151" hidden="1">#REF!</definedName>
    <definedName name="BLPH152" localSheetId="12" hidden="1">#REF!</definedName>
    <definedName name="BLPH152" hidden="1">#REF!</definedName>
    <definedName name="BLPH153" localSheetId="12" hidden="1">#REF!</definedName>
    <definedName name="BLPH153" hidden="1">#REF!</definedName>
    <definedName name="BLPH154" localSheetId="12" hidden="1">#REF!</definedName>
    <definedName name="BLPH154" hidden="1">#REF!</definedName>
    <definedName name="BLPH155" localSheetId="12" hidden="1">#REF!</definedName>
    <definedName name="BLPH155" hidden="1">#REF!</definedName>
    <definedName name="BLPH156" localSheetId="12" hidden="1">#REF!</definedName>
    <definedName name="BLPH156" hidden="1">#REF!</definedName>
    <definedName name="BLPH157" localSheetId="12" hidden="1">#REF!</definedName>
    <definedName name="BLPH157" hidden="1">#REF!</definedName>
    <definedName name="BLPH158" localSheetId="12" hidden="1">#REF!</definedName>
    <definedName name="BLPH158" hidden="1">#REF!</definedName>
    <definedName name="BLPH159" localSheetId="12" hidden="1">#REF!</definedName>
    <definedName name="BLPH159" hidden="1">#REF!</definedName>
    <definedName name="BLPH16" localSheetId="12" hidden="1">#REF!</definedName>
    <definedName name="BLPH16" hidden="1">#REF!</definedName>
    <definedName name="BLPH160" localSheetId="12" hidden="1">#REF!</definedName>
    <definedName name="BLPH160" hidden="1">#REF!</definedName>
    <definedName name="BLPH161" localSheetId="12" hidden="1">#REF!</definedName>
    <definedName name="BLPH161" hidden="1">#REF!</definedName>
    <definedName name="BLPH162" localSheetId="12" hidden="1">#REF!</definedName>
    <definedName name="BLPH162" hidden="1">#REF!</definedName>
    <definedName name="BLPH163" localSheetId="12" hidden="1">#REF!</definedName>
    <definedName name="BLPH163" hidden="1">#REF!</definedName>
    <definedName name="BLPH164" localSheetId="12" hidden="1">#REF!</definedName>
    <definedName name="BLPH164" hidden="1">#REF!</definedName>
    <definedName name="BLPH165" localSheetId="12" hidden="1">#REF!</definedName>
    <definedName name="BLPH165" hidden="1">#REF!</definedName>
    <definedName name="BLPH166" localSheetId="12" hidden="1">#REF!</definedName>
    <definedName name="BLPH166" hidden="1">#REF!</definedName>
    <definedName name="BLPH167" localSheetId="12" hidden="1">#REF!</definedName>
    <definedName name="BLPH167" hidden="1">#REF!</definedName>
    <definedName name="BLPH168" localSheetId="12" hidden="1">#REF!</definedName>
    <definedName name="BLPH168" hidden="1">#REF!</definedName>
    <definedName name="BLPH169" localSheetId="12" hidden="1">#REF!</definedName>
    <definedName name="BLPH169" hidden="1">#REF!</definedName>
    <definedName name="BLPH17" localSheetId="12" hidden="1">#REF!</definedName>
    <definedName name="BLPH17" hidden="1">#REF!</definedName>
    <definedName name="BLPH170" localSheetId="12" hidden="1">#REF!</definedName>
    <definedName name="BLPH170" hidden="1">#REF!</definedName>
    <definedName name="BLPH171" localSheetId="12" hidden="1">#REF!</definedName>
    <definedName name="BLPH171" hidden="1">#REF!</definedName>
    <definedName name="BLPH172" localSheetId="12" hidden="1">#REF!</definedName>
    <definedName name="BLPH172" hidden="1">#REF!</definedName>
    <definedName name="BLPH173" localSheetId="12" hidden="1">#REF!</definedName>
    <definedName name="BLPH173" hidden="1">#REF!</definedName>
    <definedName name="BLPH174" localSheetId="12" hidden="1">#REF!</definedName>
    <definedName name="BLPH174" hidden="1">#REF!</definedName>
    <definedName name="BLPH175" localSheetId="12" hidden="1">#REF!</definedName>
    <definedName name="BLPH175" hidden="1">#REF!</definedName>
    <definedName name="BLPH176" localSheetId="12" hidden="1">#REF!</definedName>
    <definedName name="BLPH176" hidden="1">#REF!</definedName>
    <definedName name="BLPH177" localSheetId="12" hidden="1">#REF!</definedName>
    <definedName name="BLPH177" hidden="1">#REF!</definedName>
    <definedName name="BLPH178" localSheetId="12" hidden="1">#REF!</definedName>
    <definedName name="BLPH178" hidden="1">#REF!</definedName>
    <definedName name="BLPH179" localSheetId="12" hidden="1">#REF!</definedName>
    <definedName name="BLPH179" hidden="1">#REF!</definedName>
    <definedName name="BLPH18" localSheetId="12" hidden="1">#REF!</definedName>
    <definedName name="BLPH18" hidden="1">#REF!</definedName>
    <definedName name="BLPH180" localSheetId="12" hidden="1">#REF!</definedName>
    <definedName name="BLPH180" hidden="1">#REF!</definedName>
    <definedName name="BLPH181" localSheetId="12" hidden="1">#REF!</definedName>
    <definedName name="BLPH181" hidden="1">#REF!</definedName>
    <definedName name="BLPH182" localSheetId="12" hidden="1">#REF!</definedName>
    <definedName name="BLPH182" hidden="1">#REF!</definedName>
    <definedName name="BLPH183" localSheetId="12" hidden="1">#REF!</definedName>
    <definedName name="BLPH183" hidden="1">#REF!</definedName>
    <definedName name="BLPH184" localSheetId="12" hidden="1">#REF!</definedName>
    <definedName name="BLPH184" hidden="1">#REF!</definedName>
    <definedName name="BLPH185" localSheetId="12" hidden="1">#REF!</definedName>
    <definedName name="BLPH185" hidden="1">#REF!</definedName>
    <definedName name="BLPH186" localSheetId="12" hidden="1">#REF!</definedName>
    <definedName name="BLPH186" hidden="1">#REF!</definedName>
    <definedName name="BLPH187" localSheetId="12" hidden="1">#REF!</definedName>
    <definedName name="BLPH187" hidden="1">#REF!</definedName>
    <definedName name="BLPH188" localSheetId="12" hidden="1">#REF!</definedName>
    <definedName name="BLPH188" hidden="1">#REF!</definedName>
    <definedName name="BLPH189" localSheetId="12" hidden="1">#REF!</definedName>
    <definedName name="BLPH189" hidden="1">#REF!</definedName>
    <definedName name="BLPH19" localSheetId="12" hidden="1">#REF!</definedName>
    <definedName name="BLPH19" hidden="1">#REF!</definedName>
    <definedName name="BLPH190" localSheetId="12" hidden="1">#REF!</definedName>
    <definedName name="BLPH190" hidden="1">#REF!</definedName>
    <definedName name="BLPH191" localSheetId="12" hidden="1">#REF!</definedName>
    <definedName name="BLPH191" hidden="1">#REF!</definedName>
    <definedName name="BLPH192" localSheetId="12" hidden="1">#REF!</definedName>
    <definedName name="BLPH192" hidden="1">#REF!</definedName>
    <definedName name="BLPH193" localSheetId="12" hidden="1">#REF!</definedName>
    <definedName name="BLPH193" hidden="1">#REF!</definedName>
    <definedName name="BLPH194" localSheetId="12" hidden="1">#REF!</definedName>
    <definedName name="BLPH194" hidden="1">#REF!</definedName>
    <definedName name="BLPH195" localSheetId="12" hidden="1">#REF!</definedName>
    <definedName name="BLPH195" hidden="1">#REF!</definedName>
    <definedName name="BLPH196" localSheetId="12" hidden="1">#REF!</definedName>
    <definedName name="BLPH196" hidden="1">#REF!</definedName>
    <definedName name="BLPH197" localSheetId="12" hidden="1">#REF!</definedName>
    <definedName name="BLPH197" hidden="1">#REF!</definedName>
    <definedName name="BLPH198" localSheetId="12" hidden="1">#REF!</definedName>
    <definedName name="BLPH198" hidden="1">#REF!</definedName>
    <definedName name="BLPH199" localSheetId="12" hidden="1">#REF!</definedName>
    <definedName name="BLPH199" hidden="1">#REF!</definedName>
    <definedName name="BLPH2" localSheetId="12" hidden="1">#REF!</definedName>
    <definedName name="BLPH2" hidden="1">#REF!</definedName>
    <definedName name="BLPH20" localSheetId="12" hidden="1">#REF!</definedName>
    <definedName name="BLPH20" hidden="1">#REF!</definedName>
    <definedName name="BLPH200" localSheetId="12" hidden="1">#REF!</definedName>
    <definedName name="BLPH200" hidden="1">#REF!</definedName>
    <definedName name="BLPH201" localSheetId="12" hidden="1">#REF!</definedName>
    <definedName name="BLPH201" hidden="1">#REF!</definedName>
    <definedName name="BLPH202" localSheetId="12" hidden="1">#REF!</definedName>
    <definedName name="BLPH202" hidden="1">#REF!</definedName>
    <definedName name="BLPH203" localSheetId="12" hidden="1">#REF!</definedName>
    <definedName name="BLPH203" hidden="1">#REF!</definedName>
    <definedName name="BLPH204" localSheetId="12" hidden="1">#REF!</definedName>
    <definedName name="BLPH204" hidden="1">#REF!</definedName>
    <definedName name="BLPH205" localSheetId="12" hidden="1">#REF!</definedName>
    <definedName name="BLPH205" hidden="1">#REF!</definedName>
    <definedName name="BLPH206" localSheetId="12" hidden="1">#REF!</definedName>
    <definedName name="BLPH206" hidden="1">#REF!</definedName>
    <definedName name="BLPH207" localSheetId="12" hidden="1">#REF!</definedName>
    <definedName name="BLPH207" hidden="1">#REF!</definedName>
    <definedName name="BLPH208" localSheetId="12" hidden="1">#REF!</definedName>
    <definedName name="BLPH208" hidden="1">#REF!</definedName>
    <definedName name="BLPH209" localSheetId="12" hidden="1">#REF!</definedName>
    <definedName name="BLPH209" hidden="1">#REF!</definedName>
    <definedName name="BLPH21" localSheetId="12" hidden="1">#REF!</definedName>
    <definedName name="BLPH21" hidden="1">#REF!</definedName>
    <definedName name="BLPH210" localSheetId="12" hidden="1">#REF!</definedName>
    <definedName name="BLPH210" hidden="1">#REF!</definedName>
    <definedName name="BLPH211" localSheetId="12" hidden="1">#REF!</definedName>
    <definedName name="BLPH211" hidden="1">#REF!</definedName>
    <definedName name="BLPH212" localSheetId="12" hidden="1">#REF!</definedName>
    <definedName name="BLPH212" hidden="1">#REF!</definedName>
    <definedName name="BLPH213" localSheetId="12" hidden="1">#REF!</definedName>
    <definedName name="BLPH213" hidden="1">#REF!</definedName>
    <definedName name="BLPH214" localSheetId="12" hidden="1">#REF!</definedName>
    <definedName name="BLPH214" hidden="1">#REF!</definedName>
    <definedName name="BLPH215" localSheetId="12" hidden="1">#REF!</definedName>
    <definedName name="BLPH215" hidden="1">#REF!</definedName>
    <definedName name="BLPH216" localSheetId="12" hidden="1">#REF!</definedName>
    <definedName name="BLPH216" hidden="1">#REF!</definedName>
    <definedName name="BLPH217" localSheetId="12" hidden="1">#REF!</definedName>
    <definedName name="BLPH217" hidden="1">#REF!</definedName>
    <definedName name="BLPH218" localSheetId="12" hidden="1">#REF!</definedName>
    <definedName name="BLPH218" hidden="1">#REF!</definedName>
    <definedName name="BLPH219" localSheetId="12" hidden="1">#REF!</definedName>
    <definedName name="BLPH219" hidden="1">#REF!</definedName>
    <definedName name="BLPH22" localSheetId="12" hidden="1">#REF!</definedName>
    <definedName name="BLPH22" hidden="1">#REF!</definedName>
    <definedName name="BLPH23" localSheetId="12" hidden="1">#REF!</definedName>
    <definedName name="BLPH23" hidden="1">#REF!</definedName>
    <definedName name="BLPH24" localSheetId="12" hidden="1">#REF!</definedName>
    <definedName name="BLPH24" hidden="1">#REF!</definedName>
    <definedName name="BLPH25" localSheetId="12" hidden="1">#REF!</definedName>
    <definedName name="BLPH25" hidden="1">#REF!</definedName>
    <definedName name="BLPH26" localSheetId="12" hidden="1">#REF!</definedName>
    <definedName name="BLPH26" hidden="1">#REF!</definedName>
    <definedName name="BLPH27" localSheetId="12" hidden="1">#REF!</definedName>
    <definedName name="BLPH27" hidden="1">#REF!</definedName>
    <definedName name="BLPH28" localSheetId="12" hidden="1">#REF!</definedName>
    <definedName name="BLPH28" hidden="1">#REF!</definedName>
    <definedName name="BLPH29" localSheetId="12" hidden="1">#REF!</definedName>
    <definedName name="BLPH29" hidden="1">#REF!</definedName>
    <definedName name="BLPH3" localSheetId="12" hidden="1">#REF!</definedName>
    <definedName name="BLPH3" hidden="1">#REF!</definedName>
    <definedName name="BLPH30" localSheetId="12" hidden="1">#REF!</definedName>
    <definedName name="BLPH30" hidden="1">#REF!</definedName>
    <definedName name="BLPH31" localSheetId="12" hidden="1">#REF!</definedName>
    <definedName name="BLPH31" hidden="1">#REF!</definedName>
    <definedName name="BLPH32" localSheetId="12" hidden="1">#REF!</definedName>
    <definedName name="BLPH32" hidden="1">#REF!</definedName>
    <definedName name="BLPH33" localSheetId="12" hidden="1">#REF!</definedName>
    <definedName name="BLPH33" hidden="1">#REF!</definedName>
    <definedName name="BLPH34" localSheetId="12" hidden="1">#REF!</definedName>
    <definedName name="BLPH34" hidden="1">#REF!</definedName>
    <definedName name="BLPH35" localSheetId="12" hidden="1">#REF!</definedName>
    <definedName name="BLPH35" hidden="1">#REF!</definedName>
    <definedName name="BLPH36" localSheetId="12" hidden="1">#REF!</definedName>
    <definedName name="BLPH36" hidden="1">#REF!</definedName>
    <definedName name="BLPH37" localSheetId="12" hidden="1">#REF!</definedName>
    <definedName name="BLPH37" hidden="1">#REF!</definedName>
    <definedName name="BLPH38" localSheetId="12" hidden="1">#REF!</definedName>
    <definedName name="BLPH38" hidden="1">#REF!</definedName>
    <definedName name="BLPH39" localSheetId="12" hidden="1">#REF!</definedName>
    <definedName name="BLPH39" hidden="1">#REF!</definedName>
    <definedName name="BLPH4" localSheetId="12" hidden="1">#REF!</definedName>
    <definedName name="BLPH4" hidden="1">#REF!</definedName>
    <definedName name="BLPH40" localSheetId="12" hidden="1">#REF!</definedName>
    <definedName name="BLPH40" hidden="1">#REF!</definedName>
    <definedName name="BLPH5" localSheetId="12" hidden="1">#REF!</definedName>
    <definedName name="BLPH5" hidden="1">#REF!</definedName>
    <definedName name="BLPH6" localSheetId="12" hidden="1">#REF!</definedName>
    <definedName name="BLPH6" hidden="1">#REF!</definedName>
    <definedName name="BLPH7" localSheetId="12" hidden="1">#REF!</definedName>
    <definedName name="BLPH7" hidden="1">#REF!</definedName>
    <definedName name="BLPH78" localSheetId="12" hidden="1">#REF!</definedName>
    <definedName name="BLPH78" hidden="1">#REF!</definedName>
    <definedName name="BLPH79" localSheetId="12" hidden="1">#REF!</definedName>
    <definedName name="BLPH79" hidden="1">#REF!</definedName>
    <definedName name="BLPH8" localSheetId="12" hidden="1">#REF!</definedName>
    <definedName name="BLPH8" hidden="1">#REF!</definedName>
    <definedName name="BLPH80" localSheetId="12" hidden="1">#REF!</definedName>
    <definedName name="BLPH80" hidden="1">#REF!</definedName>
    <definedName name="BLPH81" localSheetId="12" hidden="1">#REF!</definedName>
    <definedName name="BLPH81" hidden="1">#REF!</definedName>
    <definedName name="BLPH82" localSheetId="12" hidden="1">#REF!</definedName>
    <definedName name="BLPH82" hidden="1">#REF!</definedName>
    <definedName name="BLPH83" localSheetId="12" hidden="1">#REF!</definedName>
    <definedName name="BLPH83" hidden="1">#REF!</definedName>
    <definedName name="BLPH84" localSheetId="12" hidden="1">#REF!</definedName>
    <definedName name="BLPH84" hidden="1">#REF!</definedName>
    <definedName name="BLPH85" localSheetId="12" hidden="1">#REF!</definedName>
    <definedName name="BLPH85" hidden="1">#REF!</definedName>
    <definedName name="BLPH86" localSheetId="12" hidden="1">#REF!</definedName>
    <definedName name="BLPH86" hidden="1">#REF!</definedName>
    <definedName name="BLPH87" localSheetId="12" hidden="1">#REF!</definedName>
    <definedName name="BLPH87" hidden="1">#REF!</definedName>
    <definedName name="BLPH88" localSheetId="12" hidden="1">#REF!</definedName>
    <definedName name="BLPH88" hidden="1">#REF!</definedName>
    <definedName name="BLPH89" localSheetId="12" hidden="1">#REF!</definedName>
    <definedName name="BLPH89" hidden="1">#REF!</definedName>
    <definedName name="BLPH9" localSheetId="12" hidden="1">#REF!</definedName>
    <definedName name="BLPH9" hidden="1">#REF!</definedName>
    <definedName name="BLPH90" localSheetId="12" hidden="1">#REF!</definedName>
    <definedName name="BLPH90" hidden="1">#REF!</definedName>
    <definedName name="BLPH91" localSheetId="12" hidden="1">#REF!</definedName>
    <definedName name="BLPH91" hidden="1">#REF!</definedName>
    <definedName name="BLPH92" localSheetId="12" hidden="1">#REF!</definedName>
    <definedName name="BLPH92" hidden="1">#REF!</definedName>
    <definedName name="BLPH93" localSheetId="12" hidden="1">#REF!</definedName>
    <definedName name="BLPH93" hidden="1">#REF!</definedName>
    <definedName name="BLPH94" localSheetId="12" hidden="1">#REF!</definedName>
    <definedName name="BLPH94" hidden="1">#REF!</definedName>
    <definedName name="BLPH95" localSheetId="12" hidden="1">#REF!</definedName>
    <definedName name="BLPH95" hidden="1">#REF!</definedName>
    <definedName name="BLPH96" localSheetId="12" hidden="1">#REF!</definedName>
    <definedName name="BLPH96" hidden="1">#REF!</definedName>
    <definedName name="BLPH97" localSheetId="12" hidden="1">#REF!</definedName>
    <definedName name="BLPH97" hidden="1">#REF!</definedName>
    <definedName name="BLPH98" localSheetId="12" hidden="1">#REF!</definedName>
    <definedName name="BLPH98" hidden="1">#REF!</definedName>
    <definedName name="BLPH99" localSheetId="12" hidden="1">#REF!</definedName>
    <definedName name="BLPH99" hidden="1">#REF!</definedName>
    <definedName name="BondListing.TopLeftRange">'[7]distressed bond list'!$A$5</definedName>
    <definedName name="ButtonGoto" localSheetId="12">#N/A</definedName>
    <definedName name="ButtonGoto" localSheetId="11">#N/A</definedName>
    <definedName name="ButtonGoto">#N/A</definedName>
    <definedName name="ButtonGoto1" localSheetId="12">#N/A</definedName>
    <definedName name="ButtonGoto1" localSheetId="11">#N/A</definedName>
    <definedName name="ButtonGoto1">#N/A</definedName>
    <definedName name="CapitalGoods1">SectorData!$Z:$AJ</definedName>
    <definedName name="CapitalGoods2">Retracement!$W:$AF</definedName>
    <definedName name="CapitalGoods3">SectorCapex!$M:$V</definedName>
    <definedName name="CapitalGoods4">Earnings!$H:$M</definedName>
    <definedName name="cdsTypeSelector.cdsFlag" localSheetId="12">#REF!</definedName>
    <definedName name="cdsTypeSelector.cdsFlag">#REF!</definedName>
    <definedName name="cdsTypeSelector.fillRange" localSheetId="12">#REF!</definedName>
    <definedName name="cdsTypeSelector.fillRange">#REF!</definedName>
    <definedName name="cdsTypeSelector.lcdsFlag" localSheetId="12">#REF!</definedName>
    <definedName name="cdsTypeSelector.lcdsFlag">#REF!</definedName>
    <definedName name="cdsTypeSelector.selectionRange" localSheetId="12">#REF!</definedName>
    <definedName name="cdsTypeSelector.selectionRange">#REF!</definedName>
    <definedName name="CGGFP">'Retracement EU'!$AG:$AM</definedName>
    <definedName name="ChartData.Buckets.MDTW" localSheetId="12">[8]ChartData!#REF!</definedName>
    <definedName name="ChartData.Buckets.MDTW">[8]ChartData!#REF!</definedName>
    <definedName name="ChartData.Buckets.OAS" localSheetId="12">[8]ChartData!#REF!</definedName>
    <definedName name="ChartData.Buckets.OAS">[8]ChartData!#REF!</definedName>
    <definedName name="ChartData.Buckets.Price" localSheetId="12">[8]ChartData!#REF!</definedName>
    <definedName name="ChartData.Buckets.Price">[8]ChartData!#REF!</definedName>
    <definedName name="ChartData.Buckets.ReportDate" localSheetId="12">[8]ChartData!#REF!</definedName>
    <definedName name="ChartData.Buckets.ReportDate">[8]ChartData!#REF!</definedName>
    <definedName name="ChartData.Buckets.YTW" localSheetId="12">[8]ChartData!#REF!</definedName>
    <definedName name="ChartData.Buckets.YTW">[8]ChartData!#REF!</definedName>
    <definedName name="ChartData.Filter" localSheetId="12">'[9]Figure 3, 4'!#REF!</definedName>
    <definedName name="ChartData.Filter">'[9]Figure 3, 4'!#REF!</definedName>
    <definedName name="ChartData.Indexes.Markit" localSheetId="12">#REF!</definedName>
    <definedName name="ChartData.Indexes.Markit">#REF!</definedName>
    <definedName name="ChartData.Indexes.ML" localSheetId="12">#REF!</definedName>
    <definedName name="ChartData.Indexes.ML">#REF!</definedName>
    <definedName name="ChartData.TRRIndex" localSheetId="12">[10]ChartData!#REF!</definedName>
    <definedName name="ChartData.TRRIndex">[10]ChartData!#REF!</definedName>
    <definedName name="ChartData.TRRIndex.Date.T0" localSheetId="12">[10]ChartData!#REF!</definedName>
    <definedName name="ChartData.TRRIndex.Date.T0">[10]ChartData!#REF!</definedName>
    <definedName name="ChartData.TRRIndex.Date.Tm1" localSheetId="12">[10]ChartData!#REF!</definedName>
    <definedName name="ChartData.TRRIndex.Date.Tm1">[10]ChartData!#REF!</definedName>
    <definedName name="ChartData.TRRSector" localSheetId="12">[10]ChartData!#REF!</definedName>
    <definedName name="ChartData.TRRSector">[10]ChartData!#REF!</definedName>
    <definedName name="ChartData.TRRSector.Date.T0" localSheetId="12">[10]ChartData!#REF!</definedName>
    <definedName name="ChartData.TRRSector.Date.T0">[10]ChartData!#REF!</definedName>
    <definedName name="ChartData.TRRSector.Date.Tm1" localSheetId="12">[10]ChartData!#REF!</definedName>
    <definedName name="ChartData.TRRSector.Date.Tm1">[10]ChartData!#REF!</definedName>
    <definedName name="ChartsMaster.ReportDate">'[11]1.01b'!$B$1</definedName>
    <definedName name="children">'[12]ALL MAPPED CHILDREN'!$A$2:$C$4275</definedName>
    <definedName name="chtCats" localSheetId="12">OFFSET(#REF!,MIN(COUNTIF(#REF!,"&gt;0"), COUNTIF(#REF!,"&gt;0")-(COUNTIF(#REF!,"&gt;0")-10)),0,-MIN('Ex-Commodities'!chtLEN,COUNTIF(#REF!,"&gt;0")),1)</definedName>
    <definedName name="chtCats" localSheetId="11">OFFSET(#REF!,MIN(COUNTIF(#REF!,"&gt;0"), COUNTIF(#REF!,"&gt;0")-(COUNTIF(#REF!,"&gt;0")-10)),0,-MIN(chtLEN,COUNTIF(#REF!,"&gt;0")),1)</definedName>
    <definedName name="chtCats">OFFSET(#REF!,MIN(COUNTIF(#REF!,"&gt;0"), COUNTIF(#REF!,"&gt;0")-(COUNTIF(#REF!,"&gt;0")-10)),0,-MIN(chtLEN,COUNTIF(#REF!,"&gt;0")),1)</definedName>
    <definedName name="chtCats_C" localSheetId="12">OFFSET(#REF!,MIN(COUNTIF(#REF!,"&gt;0"),COUNTIF(#REF!,"&gt;0")-(COUNTIF(#REF!,"&gt;0")-10)),0,-MIN('Ex-Commodities'!chtLEN,COUNTIF(#REF!,"&gt;0")),1)</definedName>
    <definedName name="chtCats_C" localSheetId="11">OFFSET(#REF!,MIN(COUNTIF(#REF!,"&gt;0"),COUNTIF(#REF!,"&gt;0")-(COUNTIF(#REF!,"&gt;0")-10)),0,-MIN(chtLEN,COUNTIF(#REF!,"&gt;0")),1)</definedName>
    <definedName name="chtCats_C">OFFSET(#REF!,MIN(COUNTIF(#REF!,"&gt;0"),COUNTIF(#REF!,"&gt;0")-(COUNTIF(#REF!,"&gt;0")-10)),0,-MIN(chtLEN,COUNTIF(#REF!,"&gt;0")),1)</definedName>
    <definedName name="chtLEN" localSheetId="12">#REF!</definedName>
    <definedName name="chtLEN">#REF!</definedName>
    <definedName name="chtValA" localSheetId="12">OFFSET('Ex-Commodities'!chtCats,0,1)</definedName>
    <definedName name="chtValA" localSheetId="11">OFFSET('Ex-Energy'!chtCats,0,1)</definedName>
    <definedName name="chtValA">OFFSET(chtCats,0,1)</definedName>
    <definedName name="chtValA_C" localSheetId="12">OFFSET('Ex-Commodities'!chtCats_C,0,1)</definedName>
    <definedName name="chtValA_C" localSheetId="11">OFFSET('Ex-Energy'!chtCats_C,0,1)</definedName>
    <definedName name="chtValA_C">OFFSET(chtCats_C,0,1)</definedName>
    <definedName name="CIRSA">'Retracement EU'!$AW:$BC</definedName>
    <definedName name="CommercialServices1">SectorData!$AL:$AV</definedName>
    <definedName name="CommercialServices2">Retracement!$AH:$AQ</definedName>
    <definedName name="CommercialServices3">SectorCapex!$X:$AG</definedName>
    <definedName name="CommercialServices4">Earnings!$O:$T</definedName>
    <definedName name="ConsumerProducts1">SectorData!$AX:$BH</definedName>
    <definedName name="ConsumerProducts2">Retracement!$AS:$BB</definedName>
    <definedName name="ConsumerProducts3">SectorCapex!$AI:$AR</definedName>
    <definedName name="ConsumerProducts4">Earnings!$V:$AA</definedName>
    <definedName name="CreditMetrixPropabilities" localSheetId="12">#N/A</definedName>
    <definedName name="CreditMetrixPropabilities" localSheetId="11">#N/A</definedName>
    <definedName name="CreditMetrixPropabilities">#N/A</definedName>
    <definedName name="currencySelection">[13]maps!$B$2</definedName>
    <definedName name="CurrencySource">[14]maps!$A$2:$A$5</definedName>
    <definedName name="dat" localSheetId="12">#REF!</definedName>
    <definedName name="dat">#REF!</definedName>
    <definedName name="DataDump.TitleRow">[15]DataDump!$A$4:$IV$4</definedName>
    <definedName name="DataLookup">'[11]4.12a'!$A:$T</definedName>
    <definedName name="DataMatch">'[11]4.12a'!$A$1:$T$1</definedName>
    <definedName name="dataPath">[2]Update!$C$3</definedName>
    <definedName name="dataTableName">[2]Update!$C$7</definedName>
    <definedName name="dateRange" localSheetId="12">#REF!</definedName>
    <definedName name="dateRange">#REF!</definedName>
    <definedName name="ddisFilter" localSheetId="12">#REF!</definedName>
    <definedName name="ddisFilter">#REF!</definedName>
    <definedName name="dealCountColumn">[16]maps!$A$28</definedName>
    <definedName name="debtTypeSelector.bondFlag" localSheetId="12">#REF!</definedName>
    <definedName name="debtTypeSelector.bondFlag">#REF!</definedName>
    <definedName name="debtTypeSelector.bondloanFlag" localSheetId="12">#REF!</definedName>
    <definedName name="debtTypeSelector.bondloanFlag">#REF!</definedName>
    <definedName name="debtTypeSelector.fillRange" localSheetId="12">#REF!</definedName>
    <definedName name="debtTypeSelector.fillRange">#REF!</definedName>
    <definedName name="debtTypeSelector.loanFlag" localSheetId="12">#REF!</definedName>
    <definedName name="debtTypeSelector.loanFlag">#REF!</definedName>
    <definedName name="debtTypeSelector.selectionRange" localSheetId="12">#REF!</definedName>
    <definedName name="debtTypeSelector.selectionRange">#REF!</definedName>
    <definedName name="default_cell">'[17]mut fund liquidity'!$A$235</definedName>
    <definedName name="DefaultDate">'[11]2.02a'!$A$5:$A$247</definedName>
    <definedName name="DistressDate">'[11]2.02a'!$CG$5:$CG$243</definedName>
    <definedName name="DropdownEM" localSheetId="12">[18]M!$A$4:$A$15</definedName>
    <definedName name="DropdownEM" localSheetId="11">[18]M!$A$4:$A$15</definedName>
    <definedName name="DropdownEM" localSheetId="8">[18]M!$A$4:$A$15</definedName>
    <definedName name="DropdownEM">[19]M!$A$4:$A$15</definedName>
    <definedName name="DropDownList">'[11]4.12b'!$A$4:$A$26</definedName>
    <definedName name="e030e03.01">'[17]issuance % mkt'!$A$5:$C$37</definedName>
    <definedName name="e030e03.02" localSheetId="12">#REF!</definedName>
    <definedName name="e030e03.02">#REF!</definedName>
    <definedName name="EMdata" localSheetId="12">[18]D.EM!$A$1:$R$65536</definedName>
    <definedName name="EMdata" localSheetId="11">[18]D.EM!$A$1:$R$65536</definedName>
    <definedName name="EMdata" localSheetId="8">[18]D.EM!$A$1:$R$65536</definedName>
    <definedName name="EMdata">[19]D.EM!$A$1:$R$65536</definedName>
    <definedName name="EndDate">[20]map!$B$6</definedName>
    <definedName name="EndDateQ">[20]map!$B$7</definedName>
    <definedName name="endingDate">[13]SqlSectorData!$B$2</definedName>
    <definedName name="Energy1">SectorData!$BJ:$BT</definedName>
    <definedName name="Energy2">Retracement!$BD:$BM</definedName>
    <definedName name="Energy3">SectorCapex!$AT:$BC</definedName>
    <definedName name="Energy4">Earnings!$AC:$AH</definedName>
    <definedName name="EOK" localSheetId="12">#REF!</definedName>
    <definedName name="EOK">#REF!</definedName>
    <definedName name="ESIM">'Retracement EU'!$DY:$EE</definedName>
    <definedName name="ex1CalcType">[21]flows!$G$23</definedName>
    <definedName name="ex1Filter">[21]flows!$C$26</definedName>
    <definedName name="ex1Series" localSheetId="12">[22]flows!#REF!</definedName>
    <definedName name="ex1Series">[22]flows!#REF!</definedName>
    <definedName name="ex2.TickerRange.Start" localSheetId="12">#REF!</definedName>
    <definedName name="ex2.TickerRange.Start">#REF!</definedName>
    <definedName name="ex2CalcType" localSheetId="12">#REF!</definedName>
    <definedName name="ex2CalcType">#REF!</definedName>
    <definedName name="ex3.CusipRankingBottom" localSheetId="12">#REF!</definedName>
    <definedName name="ex3.CusipRankingBottom">#REF!</definedName>
    <definedName name="ex3.CusipRankingTop" localSheetId="12">#REF!</definedName>
    <definedName name="ex3.CusipRankingTop">#REF!</definedName>
    <definedName name="ex5.titleRow">'[13]4'!$A$4:$IV$4</definedName>
    <definedName name="ExportData" localSheetId="12">'[21]libor coupons'!#REF!</definedName>
    <definedName name="ExportData">'[21]libor coupons'!#REF!</definedName>
    <definedName name="fieldList">[2]Update!$C$9:$C$25</definedName>
    <definedName name="fileNamePrefix">[2]Update!$C$5</definedName>
    <definedName name="fileNameSuffix">[2]Update!$C$6</definedName>
    <definedName name="Filter1" localSheetId="12">#REF!</definedName>
    <definedName name="Filter1">#REF!</definedName>
    <definedName name="Filter2" localSheetId="12">#REF!</definedName>
    <definedName name="Filter2">#REF!</definedName>
    <definedName name="Filter3" localSheetId="12">#REF!</definedName>
    <definedName name="Filter3">#REF!</definedName>
    <definedName name="Filter4" localSheetId="12">#REF!</definedName>
    <definedName name="Filter4">#REF!</definedName>
    <definedName name="Filter5" localSheetId="12">#REF!</definedName>
    <definedName name="Filter5">#REF!</definedName>
    <definedName name="Financials4">Earnings!$AJ:$AQ</definedName>
    <definedName name="FMEGR">'Retracement EU'!$BE:$BK</definedName>
    <definedName name="Food1">SectorData!$BV:$CF</definedName>
    <definedName name="Food2">Retracement!$BO:$BX</definedName>
    <definedName name="Food3">SectorCapex!$BE:$BN</definedName>
    <definedName name="Food4">Earnings!$AS:$AX</definedName>
    <definedName name="FullHistory.SectorName">'[17]fund flows'!$B$3</definedName>
    <definedName name="FullHistory.TitleRow">'[17]fund flows'!$A$6:$IV$6</definedName>
    <definedName name="FullHistorySector" localSheetId="12">#REF!</definedName>
    <definedName name="FullHistorySector">#REF!</definedName>
    <definedName name="FullHistorySeries" localSheetId="12">#REF!</definedName>
    <definedName name="FullHistorySeries">#REF!</definedName>
    <definedName name="FullHistoryTitles" localSheetId="12">#REF!</definedName>
    <definedName name="FullHistoryTitles">#REF!</definedName>
    <definedName name="FullListing.MaturityColumn" localSheetId="12">#REF!</definedName>
    <definedName name="FullListing.MaturityColumn">#REF!</definedName>
    <definedName name="FullListing.TitleRow" localSheetId="12">#REF!</definedName>
    <definedName name="FullListing.TitleRow">#REF!</definedName>
    <definedName name="Gaming1">SectorData!$CH:$CP</definedName>
    <definedName name="Gaming2">Retracement!$BZ:$CI</definedName>
    <definedName name="Gaming3">SectorCapex!$BP:$BY</definedName>
    <definedName name="Gaming4">Earnings!$AZ:$BE</definedName>
    <definedName name="GDPlookup">[20]gdp!$A$1:$AE$1</definedName>
    <definedName name="GDPweights">[20]gdp!$A$1:$AE$65536</definedName>
    <definedName name="HBMGR">'Retracement EU'!$CK:$CQ</definedName>
    <definedName name="HealthCare1">SectorData!$CT:$DD</definedName>
    <definedName name="HealthCare2">Retracement!$CK:$CT</definedName>
    <definedName name="HealthCare3">SectorCapex!$CA:$CJ</definedName>
    <definedName name="HealthCare4">Earnings!$BG:$BL</definedName>
    <definedName name="HEIGR">'Retracement EU'!$DQ:$DW</definedName>
    <definedName name="HighlightSelector">'[11]1.01'!$I$3</definedName>
    <definedName name="HotelsLeisure1">SectorData!$DF:$DP</definedName>
    <definedName name="HotelsLeisure2">Retracement!$CV:$DE</definedName>
    <definedName name="HotelsLeisure3">SectorCapex!$CL:$CU</definedName>
    <definedName name="HotelsLeisure4">Earnings!$BN:$BS</definedName>
    <definedName name="hw00.usd.memberOAS">[13]memberOAS!$A$1:$A$65536</definedName>
    <definedName name="ici_maps_categories">[23]Map!$A$1:$A$43</definedName>
    <definedName name="ici_maps_user_selection">[23]Map!$A$45</definedName>
    <definedName name="ici_objective">[23]Map!$B$45</definedName>
    <definedName name="Img_ML_1t5s6u1f" hidden="1">"IMG_10"</definedName>
    <definedName name="Img_ML_1y7a6c1t" hidden="1">"IMG_10"</definedName>
    <definedName name="Img_ML_2e1r5p2m" hidden="1">"IMG_18"</definedName>
    <definedName name="Img_ML_2j3u6k8a" hidden="1">"IMG_10"</definedName>
    <definedName name="Img_ML_2v6s9i5c" hidden="1">"IMG_12"</definedName>
    <definedName name="Img_ML_2x1b8j5c" hidden="1">"IMG_12"</definedName>
    <definedName name="Img_ML_3b3j3x9k" hidden="1">"IMG_10"</definedName>
    <definedName name="Img_ML_3c6e9c4g" hidden="1">"IMG_12"</definedName>
    <definedName name="Img_ML_3e2q4k7i" hidden="1">"IMG_10"</definedName>
    <definedName name="Img_ML_3h2n3p4v" hidden="1">"IMG_18"</definedName>
    <definedName name="Img_ML_3p5d9q5j" hidden="1">"IMG_10"</definedName>
    <definedName name="Img_ML_3y1j4m2m" hidden="1">"IMG_10"</definedName>
    <definedName name="Img_ML_4m3p5r8j" hidden="1">"IMG_12"</definedName>
    <definedName name="Img_ML_5e7s6t2u" hidden="1">"IMG_18"</definedName>
    <definedName name="Img_ML_5f9d1i5x" hidden="1">"IMG_18"</definedName>
    <definedName name="Img_ML_5h6q3g8u" localSheetId="12" hidden="1">"IMG_10"</definedName>
    <definedName name="Img_ML_5h6q3g8u" localSheetId="11" hidden="1">"IMG_10"</definedName>
    <definedName name="Img_ML_5h6q3g8u" localSheetId="8" hidden="1">"IMG_10"</definedName>
    <definedName name="Img_ML_5h6q3g8u" hidden="1">"IMG_5"</definedName>
    <definedName name="Img_ML_5k8u7s9i" hidden="1">"IMG_18"</definedName>
    <definedName name="Img_ML_6f2p1m9g" hidden="1">"IMG_10"</definedName>
    <definedName name="Img_ML_6k9c9p4d" hidden="1">"IMG_18"</definedName>
    <definedName name="Img_ML_6r9u1n9k" hidden="1">"IMG_10"</definedName>
    <definedName name="Img_ML_6y9f7y3n" hidden="1">"IMG_10"</definedName>
    <definedName name="Img_ML_7m5m4k3b" hidden="1">"IMG_10"</definedName>
    <definedName name="Img_ML_7n6h3t1t" hidden="1">"IMG_10"</definedName>
    <definedName name="Img_ML_8b9j5t1p" localSheetId="12" hidden="1">"IMG_10"</definedName>
    <definedName name="Img_ML_8b9j5t1p" localSheetId="11" hidden="1">"IMG_10"</definedName>
    <definedName name="Img_ML_8b9j5t1p" localSheetId="8" hidden="1">"IMG_10"</definedName>
    <definedName name="Img_ML_8b9j5t1p" hidden="1">"IMG_5"</definedName>
    <definedName name="Img_ML_8h3m3i1m" hidden="1">"IMG_12"</definedName>
    <definedName name="Img_ML_8j3w6p4c" hidden="1">"IMG_10"</definedName>
    <definedName name="Img_ML_8r1k8t4y" hidden="1">"IMG_10"</definedName>
    <definedName name="Img_ML_8s3q3c1i" hidden="1">"IMG_12"</definedName>
    <definedName name="Img_ML_9n1s4m5f" hidden="1">"IMG_12"</definedName>
    <definedName name="impliedUniverseSize" localSheetId="12">#REF!</definedName>
    <definedName name="impliedUniverseSize">#REF!</definedName>
    <definedName name="Index.Filter" localSheetId="12">#REF!</definedName>
    <definedName name="Index.Filter">#REF!</definedName>
    <definedName name="Index.MainFilter" localSheetId="12">#REF!</definedName>
    <definedName name="Index.MainFilter">#REF!</definedName>
    <definedName name="indexAndCurrencySelection">[13]maps!$A$1</definedName>
    <definedName name="IndexData.Price.Daily.ML" localSheetId="12">#REF!</definedName>
    <definedName name="IndexData.Price.Daily.ML">#REF!</definedName>
    <definedName name="IndexData.SectorValue">[24]IndexData!$EP$1:$ET$50</definedName>
    <definedName name="IndexData.SectorValues">[25]IndexData!$EP$1:$ET$50</definedName>
    <definedName name="IndexData.Spread.Daily.ML" localSheetId="12">#REF!</definedName>
    <definedName name="IndexData.Spread.Daily.ML">#REF!</definedName>
    <definedName name="IndexData.TRR.Daily.ML" localSheetId="12">#REF!</definedName>
    <definedName name="IndexData.TRR.Daily.ML">#REF!</definedName>
    <definedName name="IndexData.YTM.Daily.ML" localSheetId="12">#REF!</definedName>
    <definedName name="IndexData.YTM.Daily.ML">#REF!</definedName>
    <definedName name="IndexDataDates">'[11]1.01c'!$A:$A</definedName>
    <definedName name="IndexDataTRI">'[11]1.01c'!$A:$EQ</definedName>
    <definedName name="IndexLookupTRI">'[11]1.01c'!$A$1:$EQ$1</definedName>
    <definedName name="indexSelection">[13]maps!$A$2</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40035.7028819444</definedName>
    <definedName name="IQ_NTM" hidden="1">6000</definedName>
    <definedName name="IQ_TODAY" hidden="1">0</definedName>
    <definedName name="IQ_WEEK" hidden="1">50000</definedName>
    <definedName name="IQ_YTD" hidden="1">3000</definedName>
    <definedName name="IRSelection" localSheetId="12">#REF!</definedName>
    <definedName name="IRSelection">#REF!</definedName>
    <definedName name="LeverageStats.CogsYOY" localSheetId="12">'[9]Figure 9'!#REF!</definedName>
    <definedName name="LeverageStats.CogsYOY">'[9]Figure 9'!#REF!</definedName>
    <definedName name="LeverageStats.EbitdaYOY" localSheetId="12">'[9]Figure 9'!#REF!</definedName>
    <definedName name="LeverageStats.EbitdaYOY">'[9]Figure 9'!#REF!</definedName>
    <definedName name="LeverageStats.Margins" localSheetId="12">'[9]Figure 9'!#REF!</definedName>
    <definedName name="LeverageStats.Margins">'[9]Figure 9'!#REF!</definedName>
    <definedName name="LeverageStats.QOQchangesEbitda" localSheetId="12">'[9]Figure 9'!#REF!</definedName>
    <definedName name="LeverageStats.QOQchangesEbitda">'[9]Figure 9'!#REF!</definedName>
    <definedName name="LeverageStats.QOQchangesLeverage" localSheetId="12">'[9]Figure 9'!#REF!</definedName>
    <definedName name="LeverageStats.QOQchangesLeverage">'[9]Figure 9'!#REF!</definedName>
    <definedName name="LeverageStats.ReportDate" localSheetId="4">'EquityMetrics ADJ'!$G:$G</definedName>
    <definedName name="LeverageStats.ReportDate" localSheetId="6">'EU EquityMetrics'!$E:$E</definedName>
    <definedName name="LeverageStats.ReportDate" localSheetId="12">'[9]Figure 9'!$A$1:$A$65536</definedName>
    <definedName name="LeverageStats.ReportDate" localSheetId="11">'[9]Figure 9'!$A$1:$A$65536</definedName>
    <definedName name="LeverageStats.ReportDate" localSheetId="8">'[9]Figure 9'!$A$1:$A$65536</definedName>
    <definedName name="LeverageStats.ReportDate" localSheetId="7">SectorData!$BJ:$BJ</definedName>
    <definedName name="LeverageStats.ReportDate">EquityMetrics!$E:$E</definedName>
    <definedName name="LeverageStats.RevenuesYOY" localSheetId="12">'[9]Figure 9'!#REF!</definedName>
    <definedName name="LeverageStats.RevenuesYOY">'[9]Figure 9'!#REF!</definedName>
    <definedName name="LeverageStats.SectorCoverage" localSheetId="12">'[9]Figure 9'!#REF!</definedName>
    <definedName name="LeverageStats.SectorCoverage">'[9]Figure 9'!#REF!</definedName>
    <definedName name="LeverageStats.SectorLeverage" localSheetId="12">'[9]Figure 9'!#REF!</definedName>
    <definedName name="LeverageStats.SectorLeverage">'[9]Figure 9'!#REF!</definedName>
    <definedName name="LeverageStats.SpreadPerTurn" localSheetId="12">'[9]Figure 9'!#REF!</definedName>
    <definedName name="LeverageStats.SpreadPerTurn">'[9]Figure 9'!#REF!</definedName>
    <definedName name="LeverageStats.SpreadPerTurnInSectors" localSheetId="12">'[9]Figure 9'!#REF!</definedName>
    <definedName name="LeverageStats.SpreadPerTurnInSectors">'[9]Figure 9'!#REF!</definedName>
    <definedName name="LeverageStats.TimeSeriesTopLeft" localSheetId="12">'[9]Figure 9'!#REF!</definedName>
    <definedName name="LeverageStats.TimeSeriesTopLeft">'[9]Figure 9'!#REF!</definedName>
    <definedName name="LeverageStats.TotalDebtYOY">'[9]Figure 9'!$B$1:$B$65536</definedName>
    <definedName name="LeverageStatsDataUS" localSheetId="12">[18]D.US!$A$3:$I$65536</definedName>
    <definedName name="LeverageStatsDataUS" localSheetId="11">[18]D.US!$A$3:$I$65536</definedName>
    <definedName name="LeverageStatsDataUS" localSheetId="8">[18]D.US!$A$3:$I$65536</definedName>
    <definedName name="LeverageStatsDataUS">[19]D.US!$A$3:$I$65536</definedName>
    <definedName name="Lookup" localSheetId="12">'[11]4.12b'!$B$2</definedName>
    <definedName name="Lookup" localSheetId="11">'[11]4.12b'!$B$2</definedName>
    <definedName name="Lookup" localSheetId="8">'[11]4.12b'!$B$2</definedName>
    <definedName name="lookup">[19]M!$C$2</definedName>
    <definedName name="ltmPeriodEnd" localSheetId="12">#REF!</definedName>
    <definedName name="ltmPeriodEnd">#REF!</definedName>
    <definedName name="ltmPeriodStart" localSheetId="12">#REF!</definedName>
    <definedName name="ltmPeriodStart">#REF!</definedName>
    <definedName name="LTOIM">'Retracement EU'!$AO:$AU</definedName>
    <definedName name="m_CohortDate" localSheetId="12">#REF!</definedName>
    <definedName name="m_CohortDate">#REF!</definedName>
    <definedName name="m_ColRef" localSheetId="12">#REF!</definedName>
    <definedName name="m_ColRef">#REF!</definedName>
    <definedName name="m_ColRef1" localSheetId="12">#REF!</definedName>
    <definedName name="m_ColRef1">#REF!</definedName>
    <definedName name="m_CriteriaField" localSheetId="12">#REF!</definedName>
    <definedName name="m_CriteriaField">#REF!</definedName>
    <definedName name="M_DataStartPoint1" localSheetId="12">#REF!</definedName>
    <definedName name="M_DataStartPoint1">#REF!</definedName>
    <definedName name="M_DataStartPoint2" localSheetId="12">#REF!</definedName>
    <definedName name="M_DataStartPoint2">#REF!</definedName>
    <definedName name="m_Destination1" localSheetId="12">'[26]Letter Denominators'!#REF!</definedName>
    <definedName name="m_Destination1">'[26]Letter Denominators'!#REF!</definedName>
    <definedName name="m_Destination2" localSheetId="12">'[26]Letter Numerators'!#REF!</definedName>
    <definedName name="m_Destination2">'[26]Letter Numerators'!#REF!</definedName>
    <definedName name="m_Destination3" localSheetId="12">'[26]Letter Marginal Default Rates'!#REF!</definedName>
    <definedName name="m_Destination3">'[26]Letter Marginal Default Rates'!#REF!</definedName>
    <definedName name="m_Destination4" localSheetId="12">'[26]Letter Cumulative Default Rates'!#REF!</definedName>
    <definedName name="m_Destination4">'[26]Letter Cumulative Default Rates'!#REF!</definedName>
    <definedName name="m_Destination5" localSheetId="12">#REF!</definedName>
    <definedName name="m_Destination5">#REF!</definedName>
    <definedName name="m_ExtractofIntervals" localSheetId="12">#REF!</definedName>
    <definedName name="m_ExtractofIntervals">#REF!</definedName>
    <definedName name="m_Fill1" localSheetId="12">#REF!</definedName>
    <definedName name="m_Fill1">#REF!</definedName>
    <definedName name="m_Fill2" localSheetId="12">#REF!</definedName>
    <definedName name="m_Fill2">#REF!</definedName>
    <definedName name="m_Fill3" localSheetId="12">#REF!</definedName>
    <definedName name="m_Fill3">#REF!</definedName>
    <definedName name="m_Fill4" localSheetId="12">#REF!</definedName>
    <definedName name="m_Fill4">#REF!</definedName>
    <definedName name="m_Fill5" localSheetId="12">#REF!</definedName>
    <definedName name="m_Fill5">#REF!</definedName>
    <definedName name="m_FirstDate">[26]wParm!$C$24</definedName>
    <definedName name="m_FromRange" localSheetId="12">#REF!</definedName>
    <definedName name="m_FromRange">#REF!</definedName>
    <definedName name="m_FromRange1" localSheetId="12">#REF!</definedName>
    <definedName name="m_FromRange1">#REF!</definedName>
    <definedName name="m_IntervalRecords" localSheetId="12">#REF!</definedName>
    <definedName name="m_IntervalRecords">#REF!</definedName>
    <definedName name="m_IntervalRecords1" localSheetId="12">#REF!</definedName>
    <definedName name="m_IntervalRecords1">#REF!</definedName>
    <definedName name="m_LastDate">[26]wParm!$C$25</definedName>
    <definedName name="M_QueryData_1" localSheetId="12">#REF!</definedName>
    <definedName name="M_QueryData_1">#REF!</definedName>
    <definedName name="M_QueryData_2" localSheetId="12">#REF!</definedName>
    <definedName name="M_QueryData_2">#REF!</definedName>
    <definedName name="m_RatingScale" localSheetId="12">#REF!</definedName>
    <definedName name="m_RatingScale">#REF!</definedName>
    <definedName name="m_RowRef" localSheetId="12">#REF!</definedName>
    <definedName name="m_RowRef">#REF!</definedName>
    <definedName name="m_RowRef1" localSheetId="12">#REF!</definedName>
    <definedName name="m_RowRef1">#REF!</definedName>
    <definedName name="m_SortedSquareDes" localSheetId="12">#REF!</definedName>
    <definedName name="m_SortedSquareDes">#REF!</definedName>
    <definedName name="m_SortedSquareDes1" localSheetId="12">#REF!</definedName>
    <definedName name="m_SortedSquareDes1">#REF!</definedName>
    <definedName name="m_Source1" localSheetId="12">#REF!</definedName>
    <definedName name="m_Source1">#REF!</definedName>
    <definedName name="m_Source10" localSheetId="12">'[26]Alpha Num Marginal Def Rate'!#REF!</definedName>
    <definedName name="m_Source10">'[26]Alpha Num Marginal Def Rate'!#REF!</definedName>
    <definedName name="m_Source11" localSheetId="12">'[26]Alpha Num Cumulative  DR'!#REF!</definedName>
    <definedName name="m_Source11">'[26]Alpha Num Cumulative  DR'!#REF!</definedName>
    <definedName name="m_Source12" localSheetId="12">#REF!</definedName>
    <definedName name="m_Source12">#REF!</definedName>
    <definedName name="m_Source2" localSheetId="12">'[26]Letter Numerators'!#REF!</definedName>
    <definedName name="m_Source2">'[26]Letter Numerators'!#REF!</definedName>
    <definedName name="m_Source3" localSheetId="12">'[26]Letter Denominators'!#REF!</definedName>
    <definedName name="m_Source3">'[26]Letter Denominators'!#REF!</definedName>
    <definedName name="m_Source4" localSheetId="12">'[26]Letter Marginal Default Rates'!#REF!</definedName>
    <definedName name="m_Source4">'[26]Letter Marginal Default Rates'!#REF!</definedName>
    <definedName name="m_Source5" localSheetId="12">'[26]Letter Cumulative Default Rates'!#REF!</definedName>
    <definedName name="m_Source5">'[26]Letter Cumulative Default Rates'!#REF!</definedName>
    <definedName name="m_Source6" localSheetId="12">#REF!</definedName>
    <definedName name="m_Source6">#REF!</definedName>
    <definedName name="m_Source7" localSheetId="12">#REF!</definedName>
    <definedName name="m_Source7">#REF!</definedName>
    <definedName name="m_Source8" localSheetId="12">'[27]Alpha Numeric Numerators'!#REF!</definedName>
    <definedName name="m_Source8">'[27]Alpha Numeric Numerators'!#REF!</definedName>
    <definedName name="m_Source9" localSheetId="12">'[26]Alpha Numeric Denominators'!#REF!</definedName>
    <definedName name="m_Source9">'[26]Alpha Numeric Denominators'!#REF!</definedName>
    <definedName name="m_SquaredRange" localSheetId="12">#REF!</definedName>
    <definedName name="m_SquaredRange">#REF!</definedName>
    <definedName name="m_SquaredRange1" localSheetId="12">#REF!</definedName>
    <definedName name="m_SquaredRange1">#REF!</definedName>
    <definedName name="m_SquareRef" localSheetId="12">#REF!</definedName>
    <definedName name="m_SquareRef">#REF!</definedName>
    <definedName name="m_SummAlpha_1" localSheetId="12">'[26]Alpha Numeric WACD Rates'!#REF!</definedName>
    <definedName name="m_SummAlpha_1">'[26]Alpha Numeric WACD Rates'!#REF!</definedName>
    <definedName name="m_SummAlpha_2" localSheetId="12">'[26]Alpha Numeric WACD Rates'!#REF!</definedName>
    <definedName name="m_SummAlpha_2">'[26]Alpha Numeric WACD Rates'!#REF!</definedName>
    <definedName name="m_SummLett_1" localSheetId="12">'[26]Letter WACD Rates'!#REF!</definedName>
    <definedName name="m_SummLett_1">'[26]Letter WACD Rates'!#REF!</definedName>
    <definedName name="m_SummLett_2" localSheetId="12">'[26]Letter WACD Rates'!#REF!</definedName>
    <definedName name="m_SummLett_2">'[26]Letter WACD Rates'!#REF!</definedName>
    <definedName name="m_ToRange" localSheetId="12">#REF!</definedName>
    <definedName name="m_ToRange">#REF!</definedName>
    <definedName name="mANDefaultRate" localSheetId="12">#REF!</definedName>
    <definedName name="mANDefaultRate">#REF!</definedName>
    <definedName name="ManualEntry">[2]bbg!$N$4:$N$19</definedName>
    <definedName name="ManualEntryRange">[2]bbg!$N$4:$N$19</definedName>
    <definedName name="maps.cdsUpdateDate" localSheetId="12">#REF!</definedName>
    <definedName name="maps.cdsUpdateDate">#REF!</definedName>
    <definedName name="MapsEx1Series">[2]maps!$D$2:$D$33</definedName>
    <definedName name="MapsFullHistorySeries">[2]maps!$F$2:$F$37</definedName>
    <definedName name="MapsSeriesEquities">[2]maps!$B$2:$B$40</definedName>
    <definedName name="MapsSeriesMoneyMarkets">[2]maps!$B$41:$B$46</definedName>
    <definedName name="MapsSeriesMunicipals">[2]maps!$B$47:$B$59</definedName>
    <definedName name="MapsSeriesTaxableBonds">[2]maps!$B$60:$B$80</definedName>
    <definedName name="marketContributionRankColumn" localSheetId="12">'[13]3'!#REF!</definedName>
    <definedName name="marketContributionRankColumn">'[13]3'!#REF!</definedName>
    <definedName name="Materials1">SectorData!$DR:$EB</definedName>
    <definedName name="Materials2">Retracement!$DG:$DP</definedName>
    <definedName name="Materials3">SectorCapex!$CW:$DF</definedName>
    <definedName name="Materials4">Earnings!$BU:$BZ</definedName>
    <definedName name="md_PreApprovalChecklist" localSheetId="12">#REF!</definedName>
    <definedName name="md_PreApprovalChecklist">#REF!</definedName>
    <definedName name="mDefaultRate" localSheetId="12">#REF!</definedName>
    <definedName name="mDefaultRate">#REF!</definedName>
    <definedName name="mDemoninator" localSheetId="12">#REF!</definedName>
    <definedName name="mDemoninator">#REF!</definedName>
    <definedName name="mDenominator" localSheetId="12">#REF!</definedName>
    <definedName name="mDenominator">#REF!</definedName>
    <definedName name="Media1">SectorData!$ED:$EN</definedName>
    <definedName name="Media2">Retracement!$DR:$EA</definedName>
    <definedName name="Media3">SectorCapex!$DH:$DQ</definedName>
    <definedName name="Media4">Earnings!$CB:$CG</definedName>
    <definedName name="MESSA">'Retracement EU'!$BU:$CA</definedName>
    <definedName name="Metadata" localSheetId="12">#REF!</definedName>
    <definedName name="Metadata">#REF!</definedName>
    <definedName name="Metadata0" localSheetId="12">#REF!</definedName>
    <definedName name="Metadata0">#REF!</definedName>
    <definedName name="Metadata1" localSheetId="12">#REF!</definedName>
    <definedName name="Metadata1">#REF!</definedName>
    <definedName name="Metadata2" localSheetId="12">#REF!</definedName>
    <definedName name="Metadata2">#REF!</definedName>
    <definedName name="Metadata3" localSheetId="12">#REF!</definedName>
    <definedName name="Metadata3">#REF!</definedName>
    <definedName name="Metadata4" localSheetId="12">#REF!</definedName>
    <definedName name="Metadata4">#REF!</definedName>
    <definedName name="Metadata5" localSheetId="12">#REF!</definedName>
    <definedName name="Metadata5">#REF!</definedName>
    <definedName name="MktQuartiles.TitleRow">'[7]market quartiles'!$A$5:$IV$5</definedName>
    <definedName name="ML_1g2y2j4q" localSheetId="12">#REF!</definedName>
    <definedName name="ML_1g2y2j4q">#REF!</definedName>
    <definedName name="ML_1j1t7i1q" xml:space="preserve">  '[17]issuance % mkt'!$A$1:$A$40</definedName>
    <definedName name="ML_2d3t7k7a" localSheetId="12">#REF!</definedName>
    <definedName name="ML_2d3t7k7a">#REF!</definedName>
    <definedName name="ML_3d3t7k7p">'[28]e1.02.02'!$A$1:$D$36</definedName>
    <definedName name="ML_3s2z1j6p">'[28]e1.02.03'!$A$1:$F$73</definedName>
    <definedName name="ML_4d5w4m7l">'[28]e1.02.01'!$A$2:$G$51</definedName>
    <definedName name="ML_4u1z1i5l">'[28]e1.01.05'!$A$2:$D$38</definedName>
    <definedName name="ML_6g6t7l4z">'[17]issuance % mkt'!$A$1:$C$35</definedName>
    <definedName name="ML_6y9f7y3n">[29]Charts!$A$6:$I$11</definedName>
    <definedName name="ML_7j9w4u8i">'[28]e1.02.04'!$A$1:$E$38</definedName>
    <definedName name="ML_7n6h3t1t" localSheetId="12">#REF!</definedName>
    <definedName name="ML_7n6h3t1t" localSheetId="11">#REF!</definedName>
    <definedName name="ML_7n6h3t1t" localSheetId="8">#REF!</definedName>
    <definedName name="ML_7n6h3t1t">'[19]rtg breakdown'!$Z$10:$Z$14</definedName>
    <definedName name="ML_8b9j5t1p" localSheetId="12">#REF!</definedName>
    <definedName name="ML_8b9j5t1p">#REF!</definedName>
    <definedName name="ML_8j2u6j8j" localSheetId="12">#REF!</definedName>
    <definedName name="ML_8j2u6j8j">#REF!</definedName>
    <definedName name="ML_8r1k8t4y" localSheetId="12">#REF!</definedName>
    <definedName name="ML_8r1k8t4y" localSheetId="11">#REF!</definedName>
    <definedName name="ML_8r1k8t4y" localSheetId="8">#REF!</definedName>
    <definedName name="ML_8r1k8t4y">'[19]rtg check'!$J$1:$M$5</definedName>
    <definedName name="ML_8s7y2o6j">'[28]e1.01.05'!$A$1:$D$38</definedName>
    <definedName name="ML_9g5t7m4w" localSheetId="12">#REF!</definedName>
    <definedName name="ML_9g5t7m4w">#REF!</definedName>
    <definedName name="ML_9g9u6u4w" localSheetId="12">#REF!</definedName>
    <definedName name="ML_9g9u6u4w">#REF!</definedName>
    <definedName name="mliNameColumn" localSheetId="12">'[13]3'!#REF!</definedName>
    <definedName name="mliNameColumn">'[13]3'!#REF!</definedName>
    <definedName name="mNumerator" localSheetId="12">#REF!</definedName>
    <definedName name="mNumerator">#REF!</definedName>
    <definedName name="ModelData.DefaultsFundFlows">[30]ModelData!$I$3</definedName>
    <definedName name="ModelData.IndexSpreadsYields">[30]ModelData!$A$3</definedName>
    <definedName name="ModelData.T0">[30]ModelData!$S$3</definedName>
    <definedName name="ModelData.Tm1mo">[30]ModelData!$S$4</definedName>
    <definedName name="ModelData.Tm1yr">[30]ModelData!$S$5</definedName>
    <definedName name="MonthlyDump" localSheetId="12">#REF!</definedName>
    <definedName name="MonthlyDump">#REF!</definedName>
    <definedName name="moodys_defaults_specgrade_date_range" localSheetId="12">#REF!</definedName>
    <definedName name="moodys_defaults_specgrade_date_range">#REF!</definedName>
    <definedName name="Movers.Bonds.Gainers" localSheetId="12">#REF!</definedName>
    <definedName name="Movers.Bonds.Gainers">#REF!</definedName>
    <definedName name="Movers.Bonds.Losers" localSheetId="12">#REF!</definedName>
    <definedName name="Movers.Bonds.Losers">#REF!</definedName>
    <definedName name="Movers.CDS.Gainers" localSheetId="12">#REF!</definedName>
    <definedName name="Movers.CDS.Gainers">#REF!</definedName>
    <definedName name="Movers.CDS.Losers" localSheetId="12">#REF!</definedName>
    <definedName name="Movers.CDS.Losers">#REF!</definedName>
    <definedName name="MTDBottom" localSheetId="12">#REF!</definedName>
    <definedName name="MTDBottom">#REF!</definedName>
    <definedName name="MTDTop" localSheetId="12">#REF!</definedName>
    <definedName name="MTDTop">#REF!</definedName>
    <definedName name="NewIssueRoundup.2ndLien" localSheetId="12">#REF!</definedName>
    <definedName name="NewIssueRoundup.2ndLien">#REF!</definedName>
    <definedName name="NewIssueRoundup.CovLite" localSheetId="12">#REF!</definedName>
    <definedName name="NewIssueRoundup.CovLite">#REF!</definedName>
    <definedName name="NewIssueRoundup.DealType.144a" localSheetId="12">[21]deleveraging!#REF!</definedName>
    <definedName name="NewIssueRoundup.DealType.144a">[21]deleveraging!#REF!</definedName>
    <definedName name="NewIssueRoundup.FilterRange" localSheetId="12">#REF!</definedName>
    <definedName name="NewIssueRoundup.FilterRange">#REF!</definedName>
    <definedName name="NewIssueRoundup.FilterRange.Frequency" localSheetId="12">#REF!</definedName>
    <definedName name="NewIssueRoundup.FilterRange.Frequency">#REF!</definedName>
    <definedName name="NewIssueRoundup.FilterRange.Region" localSheetId="12">#REF!</definedName>
    <definedName name="NewIssueRoundup.FilterRange.Region">#REF!</definedName>
    <definedName name="NewIssueRoundup.RegionSelectionRange" localSheetId="12">#REF!</definedName>
    <definedName name="NewIssueRoundup.RegionSelectionRange">#REF!</definedName>
    <definedName name="NewIssueRoundup.Sectors.Automotive" localSheetId="12">[21]deleveraging!#REF!</definedName>
    <definedName name="NewIssueRoundup.Sectors.Automotive">[21]deleveraging!#REF!</definedName>
    <definedName name="NewIssueRoundup.Sectors.CapitalGoods" localSheetId="12">[21]deleveraging!#REF!</definedName>
    <definedName name="NewIssueRoundup.Sectors.CapitalGoods">[21]deleveraging!#REF!</definedName>
    <definedName name="NewIssueRoundup.Sectors.CommercialServices" localSheetId="12">[21]deleveraging!#REF!</definedName>
    <definedName name="NewIssueRoundup.Sectors.CommercialServices">[21]deleveraging!#REF!</definedName>
    <definedName name="NewIssueRoundup.Sectors.ConsumerDurables" localSheetId="12">[21]deleveraging!#REF!</definedName>
    <definedName name="NewIssueRoundup.Sectors.ConsumerDurables">[21]deleveraging!#REF!</definedName>
    <definedName name="NewIssueRoundup.Sectors.ConsumerServices" localSheetId="12">[21]deleveraging!#REF!</definedName>
    <definedName name="NewIssueRoundup.Sectors.ConsumerServices">[21]deleveraging!#REF!</definedName>
    <definedName name="NewIssueRoundup.Sectors.Energy" localSheetId="12">[21]deleveraging!#REF!</definedName>
    <definedName name="NewIssueRoundup.Sectors.Energy">[21]deleveraging!#REF!</definedName>
    <definedName name="NewIssueRoundup.Sectors.Financials" localSheetId="12">[21]deleveraging!#REF!</definedName>
    <definedName name="NewIssueRoundup.Sectors.Financials">[21]deleveraging!#REF!</definedName>
    <definedName name="NewIssueRoundup.Sectors.FoodRetail" localSheetId="12">[21]deleveraging!#REF!</definedName>
    <definedName name="NewIssueRoundup.Sectors.FoodRetail">[21]deleveraging!#REF!</definedName>
    <definedName name="NewIssueRoundup.Sectors.HealthCare" localSheetId="12">[21]deleveraging!#REF!</definedName>
    <definedName name="NewIssueRoundup.Sectors.HealthCare">[21]deleveraging!#REF!</definedName>
    <definedName name="NewIssueRoundup.Sectors.HouseholdProducts" localSheetId="12">[21]deleveraging!#REF!</definedName>
    <definedName name="NewIssueRoundup.Sectors.HouseholdProducts">[21]deleveraging!#REF!</definedName>
    <definedName name="NewIssueRoundup.Sectors.Materials" localSheetId="12">[21]deleveraging!#REF!</definedName>
    <definedName name="NewIssueRoundup.Sectors.Materials">[21]deleveraging!#REF!</definedName>
    <definedName name="NewIssueRoundup.Sectors.Media" localSheetId="12">[21]deleveraging!#REF!</definedName>
    <definedName name="NewIssueRoundup.Sectors.Media">[21]deleveraging!#REF!</definedName>
    <definedName name="NewIssueRoundup.Sectors.NonFoodRetail" localSheetId="12">[21]deleveraging!#REF!</definedName>
    <definedName name="NewIssueRoundup.Sectors.NonFoodRetail">[21]deleveraging!#REF!</definedName>
    <definedName name="NewIssueRoundup.Sectors.RealEstate" localSheetId="12">[21]deleveraging!#REF!</definedName>
    <definedName name="NewIssueRoundup.Sectors.RealEstate">[21]deleveraging!#REF!</definedName>
    <definedName name="NewIssueRoundup.Sectors.Technology" localSheetId="12">[21]deleveraging!#REF!</definedName>
    <definedName name="NewIssueRoundup.Sectors.Technology">[21]deleveraging!#REF!</definedName>
    <definedName name="NewIssueRoundup.Sectors.Telecommunications" localSheetId="12">[21]deleveraging!#REF!</definedName>
    <definedName name="NewIssueRoundup.Sectors.Telecommunications">[21]deleveraging!#REF!</definedName>
    <definedName name="NewIssueRoundup.Sectors.Transportation" localSheetId="12">[21]deleveraging!#REF!</definedName>
    <definedName name="NewIssueRoundup.Sectors.Transportation">[21]deleveraging!#REF!</definedName>
    <definedName name="NewIssueRoundup.Sectors.Utilities" localSheetId="12">[21]deleveraging!#REF!</definedName>
    <definedName name="NewIssueRoundup.Sectors.Utilities">[21]deleveraging!#REF!</definedName>
    <definedName name="NewIssueRoundup.TLb" localSheetId="12">#REF!</definedName>
    <definedName name="NewIssueRoundup.TLb">#REF!</definedName>
    <definedName name="NewIssueRoundup.Uop.Acquisition">[21]deleveraging!$K$1:$K$65536</definedName>
    <definedName name="NewIssueRoundup.Uop.Capex">[21]deleveraging!$L$1:$L$65536</definedName>
    <definedName name="NewIssueRoundup.Uop.Dividend">[21]deleveraging!$N$1:$N$65536</definedName>
    <definedName name="NewIssueRoundup.Uop.GCP">[21]deleveraging!$M$1:$M$65536</definedName>
    <definedName name="NewIssueRoundup.Uop.Refinancing">[21]deleveraging!$J$1:$J$65536</definedName>
    <definedName name="NSINO">'Retracement EU'!$BM:$BS</definedName>
    <definedName name="numDataRows">[2]Update!$C$4</definedName>
    <definedName name="ou" localSheetId="4">#N/A</definedName>
    <definedName name="ou" localSheetId="6">'EU EquityMetrics'!ou</definedName>
    <definedName name="ou" localSheetId="1">'EU HY'!ou</definedName>
    <definedName name="ou" localSheetId="12">#N/A</definedName>
    <definedName name="ou" localSheetId="11">#N/A</definedName>
    <definedName name="ou" localSheetId="8">#N/A</definedName>
    <definedName name="ou">'EU EquityMetrics'!ou</definedName>
    <definedName name="PairedSpreads.TitleRow">'[31]Seniority Pairs'!$A$5:$IV$5</definedName>
    <definedName name="PairedSpreads.USHYSrSec">'[31]Seniority Pairs'!$A$1:$A$65536</definedName>
    <definedName name="PairedSpreads.USHYSrSub">'[31]Seniority Pairs'!$E$1:$E$65536</definedName>
    <definedName name="PeriodSelection">'[11]1.01'!$B$3</definedName>
    <definedName name="PeriodSelectionMonthly" localSheetId="12">#REF!</definedName>
    <definedName name="PeriodSelectionMonthly">#REF!</definedName>
    <definedName name="PeriodSelectionValidation">'[11]1.01b'!$A$2:$A$29</definedName>
    <definedName name="PeriodSelectionValidationMonthly">[32]map!$A$14:$A$18</definedName>
    <definedName name="PIAGIM">'Retracement EU'!$Q:$X</definedName>
    <definedName name="PotentialDefaulters.ReportDate" localSheetId="12">#REF!</definedName>
    <definedName name="PotentialDefaulters.ReportDate">#REF!</definedName>
    <definedName name="PricingData.ReportDate">[29]PricingData!$A$1:$A$65536</definedName>
    <definedName name="_xlnm.Print_Area" localSheetId="0">'US HY'!$A$134:$Z$177</definedName>
    <definedName name="QTDBottom" localSheetId="12">#REF!</definedName>
    <definedName name="QTDBottom">#REF!</definedName>
    <definedName name="QTDTop" localSheetId="12">#REF!</definedName>
    <definedName name="QTDTop">#REF!</definedName>
    <definedName name="qualifierRange" localSheetId="12">#REF!</definedName>
    <definedName name="qualifierRange">#REF!</definedName>
    <definedName name="QualityAdjustedSpreadsPasteRegion" localSheetId="12">#REF!</definedName>
    <definedName name="QualityAdjustedSpreadsPasteRegion">#REF!</definedName>
    <definedName name="RangeDefaultRates" localSheetId="12">#REF!</definedName>
    <definedName name="RangeDefaultRates">#REF!</definedName>
    <definedName name="RangeLibor3mo" localSheetId="12">#REF!</definedName>
    <definedName name="RangeLibor3mo">#REF!</definedName>
    <definedName name="RangeRecoveryRates" localSheetId="12">#REF!</definedName>
    <definedName name="RangeRecoveryRates">#REF!</definedName>
    <definedName name="RealEstate1">SectorData!$EP:$EZ</definedName>
    <definedName name="RealEstate2">Retracement!$EC:$EL</definedName>
    <definedName name="RealEstate3">SectorCapex!$DS:$EB</definedName>
    <definedName name="RealEstate4">Earnings!$CI:$CN</definedName>
    <definedName name="RefComp" localSheetId="12">#REF!</definedName>
    <definedName name="RefComp">#REF!</definedName>
    <definedName name="regionRange" localSheetId="12">#REF!</definedName>
    <definedName name="regionRange">#REF!</definedName>
    <definedName name="ReportDate">'[11]1.01b'!$B$1</definedName>
    <definedName name="ReportDateMonthly">[32]map!$B$13</definedName>
    <definedName name="ReportDateTm1">[32]map!$B$2</definedName>
    <definedName name="Retail1">SectorData!$FB:$FM</definedName>
    <definedName name="Retail2">Retracement!$EN:$EW</definedName>
    <definedName name="Retail3">SectorCapex!$ED:$EM</definedName>
    <definedName name="Retail4">Earnings!$CP:$CU</definedName>
    <definedName name="Retrace" localSheetId="12">'[11]6.01b'!$L$29:$GO$99</definedName>
    <definedName name="Retrace" localSheetId="11">'[11]6.01b'!$L$29:$GO$99</definedName>
    <definedName name="Retrace" localSheetId="8">'[11]6.01b'!$L$29:$GO$99</definedName>
    <definedName name="Retrace">Retracement!$L$29:$GO$103</definedName>
    <definedName name="RetraceEU" localSheetId="12">'[33]Retracement EU'!$5:$28</definedName>
    <definedName name="RetraceEU" localSheetId="11">'[33]Retracement EU'!$5:$28</definedName>
    <definedName name="RetraceEU" localSheetId="8">'[33]Retracement EU'!$5:$28</definedName>
    <definedName name="RetraceEU">'Retracement EU'!$5:$28</definedName>
    <definedName name="Retracements" localSheetId="12">#REF!</definedName>
    <definedName name="Retracements" localSheetId="11">#REF!</definedName>
    <definedName name="Retracements" localSheetId="8">#REF!</definedName>
    <definedName name="Retracements">SectorData!$N$29:$HG$100</definedName>
    <definedName name="SAFILO">'Retracement EU'!$CC:$CI</definedName>
    <definedName name="ScenarioMatterhorn" localSheetId="12">#REF!</definedName>
    <definedName name="ScenarioMatterhorn">#REF!</definedName>
    <definedName name="ScenarioSelector" localSheetId="12">#REF!</definedName>
    <definedName name="ScenarioSelector">#REF!</definedName>
    <definedName name="searchIDrow">'[13]3'!$A$5:$IV$5</definedName>
    <definedName name="SecnarioAyersRock" localSheetId="12">#REF!</definedName>
    <definedName name="SecnarioAyersRock">#REF!</definedName>
    <definedName name="sector.distribution.currency" localSheetId="12">#REF!</definedName>
    <definedName name="sector.distribution.currency">#REF!</definedName>
    <definedName name="SectorDefaults">'[11]2.02a'!$5:$255</definedName>
    <definedName name="sectorList">[2]Update!$I$5:$L$100</definedName>
    <definedName name="sectorListSQL">[2]Update!$J$3</definedName>
    <definedName name="SelectEM" localSheetId="12">'[18]Leverage &amp; Liquidity'!$D$4</definedName>
    <definedName name="SelectEM" localSheetId="11">'[18]Leverage &amp; Liquidity'!$D$4</definedName>
    <definedName name="SelectEM" localSheetId="8">'[18]Leverage &amp; Liquidity'!$D$4</definedName>
    <definedName name="SelectEM">'[19]Leverage &amp; Liquidity'!$D$4</definedName>
    <definedName name="Selection">'[11]4.12'!$A$7</definedName>
    <definedName name="SelectUS" localSheetId="12">[18]M!$B$2</definedName>
    <definedName name="SelectUS" localSheetId="11">[18]M!$B$2</definedName>
    <definedName name="SelectUS" localSheetId="8">[18]M!$B$2</definedName>
    <definedName name="SelectUS">[19]M!$B$2</definedName>
    <definedName name="SeriesCollectionAnnual" localSheetId="12">'[5]Annual Flows'!#REF!</definedName>
    <definedName name="SeriesCollectionAnnual">'[5]Annual Flows'!#REF!</definedName>
    <definedName name="SeriesCollectionWeekly">'[2]Weekly Flows'!$C$5</definedName>
    <definedName name="SourceFolder" localSheetId="12">#REF!</definedName>
    <definedName name="SourceFolder">#REF!</definedName>
    <definedName name="SPWS_WBID">"1400D6BB-FE6C-449E-AF29-335D14A55730"</definedName>
    <definedName name="ST">'Retracement EU'!$DI:$DO</definedName>
    <definedName name="StartDate">[20]map!$B$5</definedName>
    <definedName name="startingDate">[13]SqlSectorData!$B$1</definedName>
    <definedName name="stats.coverage.all">[34]LeverageStats!$G$1</definedName>
    <definedName name="stats.coverage.sector">[34]LeverageStats!$A$24</definedName>
    <definedName name="stats.leverage.all">[34]LeverageStats!$F$1</definedName>
    <definedName name="stats.leverage.sector">[34]LeverageStats!$A$3</definedName>
    <definedName name="stats.ReportDate" localSheetId="1">[35]LeverageStats!$B$4</definedName>
    <definedName name="stats.ReportDate" localSheetId="3">[35]LeverageStats!$B$4</definedName>
    <definedName name="stats.ReportDate" localSheetId="0">[35]LeverageStats!$B$4</definedName>
    <definedName name="stats.ReportDate">[34]LeverageStats!$B$1</definedName>
    <definedName name="stats.spread.all">[34]LeverageStats!$H$1</definedName>
    <definedName name="stats.spread.all.current">[34]LeverageStats!$H$62</definedName>
    <definedName name="stats.spreadPerTurn.leverageRanges">[34]LeverageStats!$A$67</definedName>
    <definedName name="stats.spreadPerTurn.sector">[34]LeverageStats!$A$45</definedName>
    <definedName name="Team" localSheetId="12">#REF!</definedName>
    <definedName name="Team">#REF!</definedName>
    <definedName name="Technology1">SectorData!$FO:$FY</definedName>
    <definedName name="Technology2">Retracement!$EY:$FH</definedName>
    <definedName name="Technology3">SectorCapex!$EO:$EX</definedName>
    <definedName name="Technology4">Earnings!$CW:$DB</definedName>
    <definedName name="Telecommunications1">SectorData!$GA:$GK</definedName>
    <definedName name="Telecommunications2">Retracement!$FJ:$FS</definedName>
    <definedName name="Telecommunications3">SectorCapex!$EZ:$FI</definedName>
    <definedName name="Telecommunications4">Earnings!$DD:$DI</definedName>
    <definedName name="Ticker" localSheetId="12">#REF!</definedName>
    <definedName name="Ticker">#REF!</definedName>
    <definedName name="TickerMap">'[11]1.01b'!$A$32:$B$65537</definedName>
    <definedName name="tickers" localSheetId="12">#REF!</definedName>
    <definedName name="tickers">#REF!</definedName>
    <definedName name="titleRow">[13]SqlSectorData!$A$3:$IV$3</definedName>
    <definedName name="TNTLOG">'Retracement EU'!$CS:$CY</definedName>
    <definedName name="TopRow" localSheetId="12">[18]D.EM!$A$1:$R$1</definedName>
    <definedName name="TopRow" localSheetId="11">[18]D.EM!$A$1:$R$1</definedName>
    <definedName name="TopRow" localSheetId="8">[18]D.EM!$A$1:$R$1</definedName>
    <definedName name="TopRow">[19]D.EM!$A$1:$R$1</definedName>
    <definedName name="TotalReturn.CalculatedPrice.HY.Ending" localSheetId="12">#REF!</definedName>
    <definedName name="TotalReturn.CalculatedPrice.HY.Ending">#REF!</definedName>
    <definedName name="TotalReturn.CalculatedPrice.HY.Starting" localSheetId="12">#REF!</definedName>
    <definedName name="TotalReturn.CalculatedPrice.HY.Starting">#REF!</definedName>
    <definedName name="TotalReturn.CalculatedPrice.IG.Ending" localSheetId="12">#REF!</definedName>
    <definedName name="TotalReturn.CalculatedPrice.IG.Ending">#REF!</definedName>
    <definedName name="TotalReturn.CalculatedPrice.IG.Starting" localSheetId="12">#REF!</definedName>
    <definedName name="TotalReturn.CalculatedPrice.IG.Starting">#REF!</definedName>
    <definedName name="TotalReturn.Coupon.HY" localSheetId="12">#REF!</definedName>
    <definedName name="TotalReturn.Coupon.HY">#REF!</definedName>
    <definedName name="TotalReturn.Coupon.IG" localSheetId="12">#REF!</definedName>
    <definedName name="TotalReturn.Coupon.IG">#REF!</definedName>
    <definedName name="TotalReturn.RecoveryRate" localSheetId="12">#REF!</definedName>
    <definedName name="TotalReturn.RecoveryRate">#REF!</definedName>
    <definedName name="TotalReturn.ReportDate" localSheetId="12">#REF!</definedName>
    <definedName name="TotalReturn.ReportDate">#REF!</definedName>
    <definedName name="TotalReturn.Spread.HY.Ending" localSheetId="12">#REF!</definedName>
    <definedName name="TotalReturn.Spread.HY.Ending">#REF!</definedName>
    <definedName name="TotalReturn.Spread.HY.Starting" localSheetId="12">#REF!</definedName>
    <definedName name="TotalReturn.Spread.HY.Starting">#REF!</definedName>
    <definedName name="TotalReturn.Spread.IG.Ending" localSheetId="12">#REF!</definedName>
    <definedName name="TotalReturn.Spread.IG.Ending">#REF!</definedName>
    <definedName name="TotalReturn.Spread.IG.Starting" localSheetId="12">#REF!</definedName>
    <definedName name="TotalReturn.Spread.IG.Starting">#REF!</definedName>
    <definedName name="TotalReturn.TreasuryYield.Ending" localSheetId="12">#REF!</definedName>
    <definedName name="TotalReturn.TreasuryYield.Ending">#REF!</definedName>
    <definedName name="TotalReturn.TreasuryYield.Starting" localSheetId="12">#REF!</definedName>
    <definedName name="TotalReturn.TreasuryYield.Starting">#REF!</definedName>
    <definedName name="Transportation1">SectorData!$GM:$GW</definedName>
    <definedName name="Transportation2">Retracement!$FU:$GD</definedName>
    <definedName name="Transportation3">SectorCapex!$FK:$FT</definedName>
    <definedName name="Transportation4">Earnings!$DK:$DP</definedName>
    <definedName name="UniverseSize" localSheetId="12">#REF!</definedName>
    <definedName name="UniverseSize">#REF!</definedName>
    <definedName name="UOP.SubtotalRow">[36]bond_UOPs!$A$19:$IV$19</definedName>
    <definedName name="UOP.TilteRow">[36]bond_UOPs!$A$6:$IV$6</definedName>
    <definedName name="USdata" localSheetId="12">[18]D.US!$B$3:$I$27</definedName>
    <definedName name="USdata" localSheetId="11">[18]D.US!$B$3:$I$27</definedName>
    <definedName name="USdata" localSheetId="8">[18]D.US!$B$3:$I$27</definedName>
    <definedName name="USdata">[19]D.US!$B$3:$I$27</definedName>
    <definedName name="usdParColumn">[16]maps!$A$27</definedName>
    <definedName name="USIGdata" localSheetId="12">[18]D.US!$B$32:$I$56</definedName>
    <definedName name="USIGdata" localSheetId="11">[18]D.US!$B$32:$I$56</definedName>
    <definedName name="USIGdata" localSheetId="8">[18]D.US!$B$32:$I$56</definedName>
    <definedName name="USIGdata">[19]D.US!$B$32:$I$56</definedName>
    <definedName name="Utilities1">SectorData!$GY:$HI</definedName>
    <definedName name="Utilities2">Retracement!$GF:$GO</definedName>
    <definedName name="Utilities3">SectorCapex!$FV:$GE</definedName>
    <definedName name="Utilities4">Earnings!$DR:$DW</definedName>
    <definedName name="WeeklyDump" localSheetId="12">#REF!</definedName>
    <definedName name="WeeklyDump">#REF!</definedName>
    <definedName name="wqe" localSheetId="6" hidden="1">{#N/A,#N/A,FALSE,"Sheet1";#N/A,#N/A,FALSE,"Sheet2"}</definedName>
    <definedName name="wqe" localSheetId="1" hidden="1">{#N/A,#N/A,FALSE,"Sheet1";#N/A,#N/A,FALSE,"Sheet2"}</definedName>
    <definedName name="wqe" localSheetId="12" hidden="1">{#N/A,#N/A,FALSE,"Sheet1";#N/A,#N/A,FALSE,"Sheet2"}</definedName>
    <definedName name="wqe" localSheetId="11" hidden="1">{#N/A,#N/A,FALSE,"Sheet1";#N/A,#N/A,FALSE,"Sheet2"}</definedName>
    <definedName name="wqe" localSheetId="8" hidden="1">{#N/A,#N/A,FALSE,"Sheet1";#N/A,#N/A,FALSE,"Sheet2"}</definedName>
    <definedName name="wqe" hidden="1">{#N/A,#N/A,FALSE,"Sheet1";#N/A,#N/A,FALSE,"Sheet2"}</definedName>
    <definedName name="wrn.Yieldflow." localSheetId="6" hidden="1">{#N/A,#N/A,FALSE,"Sheet1";#N/A,#N/A,FALSE,"Sheet2"}</definedName>
    <definedName name="wrn.Yieldflow." localSheetId="1" hidden="1">{#N/A,#N/A,FALSE,"Sheet1";#N/A,#N/A,FALSE,"Sheet2"}</definedName>
    <definedName name="wrn.Yieldflow." localSheetId="12" hidden="1">{#N/A,#N/A,FALSE,"Sheet1";#N/A,#N/A,FALSE,"Sheet2"}</definedName>
    <definedName name="wrn.Yieldflow." localSheetId="11" hidden="1">{#N/A,#N/A,FALSE,"Sheet1";#N/A,#N/A,FALSE,"Sheet2"}</definedName>
    <definedName name="wrn.Yieldflow." localSheetId="8" hidden="1">{#N/A,#N/A,FALSE,"Sheet1";#N/A,#N/A,FALSE,"Sheet2"}</definedName>
    <definedName name="wrn.Yieldflow." hidden="1">{#N/A,#N/A,FALSE,"Sheet1";#N/A,#N/A,FALSE,"Sheet2"}</definedName>
    <definedName name="YTDBottom" localSheetId="12">#REF!</definedName>
    <definedName name="YTDBottom">#REF!</definedName>
    <definedName name="YTDTop" localSheetId="12">#REF!</definedName>
    <definedName name="YTDTop">#REF!</definedName>
  </definedNames>
  <calcPr calcId="162913"/>
</workbook>
</file>

<file path=xl/calcChain.xml><?xml version="1.0" encoding="utf-8"?>
<calcChain xmlns="http://schemas.openxmlformats.org/spreadsheetml/2006/main">
  <c r="BU90" i="27" l="1"/>
  <c r="BV90" i="27"/>
  <c r="GO90" i="26" l="1"/>
  <c r="GD90" i="26"/>
  <c r="CT90" i="26"/>
  <c r="CI90" i="26"/>
  <c r="BM90" i="26"/>
  <c r="BB90" i="26"/>
  <c r="U90" i="26"/>
  <c r="GA90" i="27"/>
  <c r="GB90" i="27"/>
  <c r="FP90" i="27"/>
  <c r="FQ90" i="27"/>
  <c r="CF90" i="27"/>
  <c r="CG90" i="27"/>
  <c r="AY90" i="27"/>
  <c r="AZ90" i="27"/>
  <c r="AN90" i="27"/>
  <c r="AO90" i="27"/>
  <c r="G90" i="27"/>
  <c r="H90" i="27"/>
  <c r="HG90" i="24"/>
  <c r="HH90" i="24"/>
  <c r="HI90" i="24"/>
  <c r="GU90" i="24"/>
  <c r="GV90" i="24"/>
  <c r="GW90" i="24"/>
  <c r="DO90" i="24"/>
  <c r="DP90" i="24"/>
  <c r="DB90" i="24"/>
  <c r="DC90" i="24"/>
  <c r="DD90" i="24"/>
  <c r="CR90" i="24"/>
  <c r="CP90" i="24"/>
  <c r="CQ90" i="24"/>
  <c r="BR90" i="24"/>
  <c r="BS90" i="24"/>
  <c r="BT90" i="24"/>
  <c r="BF90" i="24"/>
  <c r="BG90" i="24"/>
  <c r="BH90" i="24"/>
  <c r="V90" i="24"/>
  <c r="W90" i="24"/>
  <c r="X90" i="24"/>
  <c r="GQ91" i="5" l="1"/>
  <c r="GP91" i="5"/>
  <c r="EW91" i="5"/>
  <c r="EV91" i="5"/>
  <c r="EF91" i="5"/>
  <c r="AF48" i="26"/>
  <c r="AF49" i="26"/>
  <c r="AQ48" i="26"/>
  <c r="AQ49" i="26"/>
  <c r="BB48" i="26"/>
  <c r="BB49" i="26"/>
  <c r="FS90" i="26"/>
  <c r="FH90" i="26"/>
  <c r="EW90" i="26"/>
  <c r="EL90" i="26"/>
  <c r="EA90" i="26"/>
  <c r="DP90" i="26"/>
  <c r="DE90" i="26"/>
  <c r="BX90" i="26"/>
  <c r="AQ90" i="26"/>
  <c r="AF90" i="26"/>
  <c r="FE90" i="27"/>
  <c r="FF90" i="27"/>
  <c r="ET90" i="27"/>
  <c r="EU90" i="27"/>
  <c r="EI90" i="27"/>
  <c r="EJ90" i="27"/>
  <c r="DX90" i="27"/>
  <c r="DY90" i="27"/>
  <c r="DM90" i="27"/>
  <c r="DN90" i="27"/>
  <c r="DB90" i="27"/>
  <c r="DC90" i="27"/>
  <c r="CQ90" i="27"/>
  <c r="CR90" i="27"/>
  <c r="BJ90" i="27"/>
  <c r="BK90" i="27"/>
  <c r="AC89" i="27"/>
  <c r="AD89" i="27"/>
  <c r="R90" i="27"/>
  <c r="S90" i="27"/>
  <c r="GH5" i="36"/>
  <c r="GI90" i="24"/>
  <c r="GJ90" i="24"/>
  <c r="GK90" i="24"/>
  <c r="FW90" i="24"/>
  <c r="FX90" i="24"/>
  <c r="FY90" i="24"/>
  <c r="FK90" i="24"/>
  <c r="FL90" i="24"/>
  <c r="FM90" i="24"/>
  <c r="EX90" i="24"/>
  <c r="EY90" i="24"/>
  <c r="EZ90" i="24"/>
  <c r="EL90" i="24"/>
  <c r="EM90" i="24"/>
  <c r="EN90" i="24"/>
  <c r="DZ90" i="24"/>
  <c r="EA90" i="24"/>
  <c r="EB90" i="24"/>
  <c r="DN90" i="24"/>
  <c r="CD90" i="24"/>
  <c r="CE90" i="24"/>
  <c r="CF90" i="24"/>
  <c r="AT90" i="24"/>
  <c r="AU90" i="24"/>
  <c r="AV90" i="24"/>
  <c r="AH90" i="24"/>
  <c r="AI90" i="24"/>
  <c r="AJ90" i="24"/>
  <c r="HB53" i="5"/>
  <c r="HB54" i="5"/>
  <c r="HA53" i="5"/>
  <c r="HA54" i="5"/>
  <c r="DX91" i="5"/>
  <c r="CS91" i="5"/>
  <c r="CT91" i="5"/>
  <c r="CG91" i="5"/>
  <c r="CH91" i="5"/>
  <c r="BZ91" i="5"/>
  <c r="BR84" i="5"/>
  <c r="BS84" i="5"/>
  <c r="BT84" i="5"/>
  <c r="BD91" i="5"/>
  <c r="BE91" i="5"/>
  <c r="BF91" i="5"/>
  <c r="AP91" i="5"/>
  <c r="N91" i="5"/>
  <c r="O91" i="5"/>
  <c r="P91" i="5"/>
  <c r="Q91" i="5"/>
  <c r="R91" i="5"/>
  <c r="S91" i="5"/>
  <c r="W91" i="5"/>
  <c r="AQ88" i="3"/>
  <c r="AF88" i="3"/>
  <c r="U88" i="3"/>
  <c r="J88" i="3"/>
  <c r="DJ91" i="5"/>
  <c r="AH91" i="5"/>
  <c r="DF91" i="5"/>
  <c r="CZ91" i="5"/>
  <c r="DE91" i="5"/>
  <c r="DI91" i="5"/>
  <c r="DH91" i="5"/>
  <c r="AB91" i="5"/>
  <c r="AD91" i="5"/>
  <c r="DD91" i="5"/>
  <c r="Y91" i="5"/>
  <c r="DB91" i="5"/>
  <c r="AE91" i="5"/>
  <c r="AA91" i="5"/>
  <c r="AF91" i="5"/>
  <c r="DA91" i="5"/>
  <c r="Z91" i="5"/>
  <c r="DC91" i="5"/>
  <c r="AC91" i="5"/>
  <c r="AI91" i="5"/>
  <c r="AG91" i="5"/>
  <c r="GO89" i="26" l="1"/>
  <c r="GA89" i="27"/>
  <c r="GB89" i="27"/>
  <c r="HG89" i="24"/>
  <c r="HH89" i="24"/>
  <c r="HI89" i="24"/>
  <c r="GQ90" i="5" l="1"/>
  <c r="GP90" i="5"/>
  <c r="EW90" i="5"/>
  <c r="EV90" i="5"/>
  <c r="EF90" i="5"/>
  <c r="EF89" i="5"/>
  <c r="FH86" i="26"/>
  <c r="FH87" i="26"/>
  <c r="FH88" i="26"/>
  <c r="FH89" i="26"/>
  <c r="FH85" i="26"/>
  <c r="GD89" i="26"/>
  <c r="FS89" i="26"/>
  <c r="EW89" i="26"/>
  <c r="EL89" i="26"/>
  <c r="EA89" i="26"/>
  <c r="DP89" i="26"/>
  <c r="DE89" i="26"/>
  <c r="CT89" i="26"/>
  <c r="CI89" i="26"/>
  <c r="BX89" i="26"/>
  <c r="BM89" i="26"/>
  <c r="BB89" i="26"/>
  <c r="AQ89" i="26"/>
  <c r="AF89" i="26"/>
  <c r="AF88" i="26"/>
  <c r="U89" i="26"/>
  <c r="FP89" i="27"/>
  <c r="FQ89" i="27"/>
  <c r="FE89" i="27"/>
  <c r="FF89" i="27"/>
  <c r="ET89" i="27"/>
  <c r="EU89" i="27"/>
  <c r="EI89" i="27"/>
  <c r="EJ89" i="27"/>
  <c r="DX89" i="27"/>
  <c r="DY89" i="27"/>
  <c r="DM89" i="27"/>
  <c r="DN89" i="27"/>
  <c r="DB89" i="27"/>
  <c r="DC89" i="27"/>
  <c r="CQ89" i="27"/>
  <c r="CR89" i="27"/>
  <c r="CF89" i="27"/>
  <c r="CG89" i="27"/>
  <c r="BU89" i="27"/>
  <c r="BV89" i="27"/>
  <c r="BJ89" i="27"/>
  <c r="BK89" i="27"/>
  <c r="AY89" i="27"/>
  <c r="AZ89" i="27"/>
  <c r="AN89" i="27"/>
  <c r="AO89" i="27"/>
  <c r="AC88" i="27"/>
  <c r="AD88" i="27"/>
  <c r="R89" i="27"/>
  <c r="S89" i="27"/>
  <c r="G89" i="27"/>
  <c r="H89" i="27"/>
  <c r="AA90" i="5"/>
  <c r="Y90" i="5"/>
  <c r="AC90" i="5"/>
  <c r="AF90" i="5"/>
  <c r="AE90" i="5"/>
  <c r="AB90" i="5"/>
  <c r="Z90" i="5"/>
  <c r="AD90" i="5"/>
  <c r="GU89" i="24" l="1"/>
  <c r="GV89" i="24"/>
  <c r="GW89" i="24"/>
  <c r="GI89" i="24"/>
  <c r="GJ89" i="24"/>
  <c r="GK89" i="24"/>
  <c r="FW89" i="24"/>
  <c r="FX89" i="24"/>
  <c r="FY89" i="24"/>
  <c r="FK89" i="24"/>
  <c r="FL89" i="24"/>
  <c r="FM89" i="24"/>
  <c r="EX89" i="24"/>
  <c r="EY89" i="24"/>
  <c r="EZ89" i="24"/>
  <c r="EL89" i="24"/>
  <c r="EM89" i="24"/>
  <c r="EN89" i="24"/>
  <c r="DZ89" i="24"/>
  <c r="EA89" i="24"/>
  <c r="EB89" i="24"/>
  <c r="DN89" i="24"/>
  <c r="DO89" i="24"/>
  <c r="DP89" i="24"/>
  <c r="DB89" i="24"/>
  <c r="DC89" i="24"/>
  <c r="DD89" i="24"/>
  <c r="CP89" i="24"/>
  <c r="CQ89" i="24"/>
  <c r="CR89" i="24"/>
  <c r="CD89" i="24"/>
  <c r="CE89" i="24"/>
  <c r="CF89" i="24"/>
  <c r="BR89" i="24"/>
  <c r="BS89" i="24"/>
  <c r="BT89" i="24"/>
  <c r="BF89" i="24"/>
  <c r="BG89" i="24"/>
  <c r="BH89" i="24"/>
  <c r="AT89" i="24"/>
  <c r="AU89" i="24"/>
  <c r="AV89" i="24"/>
  <c r="AH89" i="24"/>
  <c r="AI89" i="24"/>
  <c r="AJ89" i="24"/>
  <c r="V89" i="24"/>
  <c r="W89" i="24"/>
  <c r="X89" i="24"/>
  <c r="N90" i="5"/>
  <c r="O90" i="5"/>
  <c r="P90" i="5"/>
  <c r="W90" i="5" s="1"/>
  <c r="Q90" i="5"/>
  <c r="R90" i="5"/>
  <c r="S90" i="5"/>
  <c r="DX90" i="5"/>
  <c r="CS90" i="5"/>
  <c r="CT90" i="5"/>
  <c r="CG90" i="5"/>
  <c r="CH90" i="5"/>
  <c r="BZ90" i="5"/>
  <c r="BR83" i="5"/>
  <c r="BS83" i="5"/>
  <c r="BT83" i="5"/>
  <c r="BD90" i="5"/>
  <c r="BE90" i="5"/>
  <c r="BF90" i="5"/>
  <c r="AP90" i="5"/>
  <c r="AQ87" i="3"/>
  <c r="AF87" i="3"/>
  <c r="U87" i="3"/>
  <c r="J87" i="3"/>
  <c r="DH90" i="5"/>
  <c r="AI90" i="5"/>
  <c r="DC90" i="5"/>
  <c r="DJ90" i="5"/>
  <c r="DD90" i="5"/>
  <c r="CZ90" i="5"/>
  <c r="DF90" i="5"/>
  <c r="DB90" i="5"/>
  <c r="DE90" i="5"/>
  <c r="AH90" i="5"/>
  <c r="DA90" i="5"/>
  <c r="AG90" i="5"/>
  <c r="DI90" i="5"/>
  <c r="BM88" i="26" l="1"/>
  <c r="GO88" i="26" l="1"/>
  <c r="CI88" i="26"/>
  <c r="GA88" i="27"/>
  <c r="GB88" i="27"/>
  <c r="BU88" i="27"/>
  <c r="BV88" i="27"/>
  <c r="AY88" i="27"/>
  <c r="AZ88" i="27"/>
  <c r="AN88" i="27"/>
  <c r="AO88" i="27"/>
  <c r="HG88" i="24"/>
  <c r="HH88" i="24"/>
  <c r="HI88" i="24"/>
  <c r="CP88" i="24"/>
  <c r="CQ88" i="24"/>
  <c r="CR88" i="24"/>
  <c r="BR88" i="24"/>
  <c r="BS88" i="24"/>
  <c r="BT88" i="24"/>
  <c r="GD88" i="26" l="1"/>
  <c r="FS88" i="26"/>
  <c r="EW88" i="26"/>
  <c r="EL88" i="26"/>
  <c r="EA88" i="26"/>
  <c r="DP88" i="26"/>
  <c r="DE88" i="26"/>
  <c r="CT88" i="26"/>
  <c r="CI87" i="26"/>
  <c r="BX88" i="26"/>
  <c r="BB88" i="26"/>
  <c r="AQ88" i="26"/>
  <c r="U88" i="26"/>
  <c r="FP88" i="27"/>
  <c r="FQ88" i="27"/>
  <c r="FE88" i="27"/>
  <c r="FF88" i="27"/>
  <c r="ET88" i="27"/>
  <c r="EU88" i="27"/>
  <c r="EI88" i="27"/>
  <c r="EJ88" i="27"/>
  <c r="DX88" i="27"/>
  <c r="DY88" i="27"/>
  <c r="DM88" i="27"/>
  <c r="DN88" i="27"/>
  <c r="DB88" i="27"/>
  <c r="DC88" i="27"/>
  <c r="CQ88" i="27"/>
  <c r="CR88" i="27"/>
  <c r="CF88" i="27"/>
  <c r="CG88" i="27"/>
  <c r="BJ88" i="27"/>
  <c r="BK88" i="27"/>
  <c r="AC87" i="27"/>
  <c r="AD87" i="27"/>
  <c r="R88" i="27"/>
  <c r="S88" i="27"/>
  <c r="G88" i="27"/>
  <c r="H88" i="27"/>
  <c r="GU88" i="24"/>
  <c r="GV88" i="24"/>
  <c r="GW88" i="24"/>
  <c r="GI88" i="24"/>
  <c r="GJ88" i="24"/>
  <c r="GK88" i="24"/>
  <c r="FW88" i="24"/>
  <c r="FX88" i="24"/>
  <c r="FY88" i="24"/>
  <c r="FK88" i="24"/>
  <c r="FL88" i="24"/>
  <c r="FM88" i="24"/>
  <c r="EX88" i="24"/>
  <c r="EY88" i="24"/>
  <c r="EZ88" i="24"/>
  <c r="EL88" i="24"/>
  <c r="EM88" i="24"/>
  <c r="EN88" i="24"/>
  <c r="DZ88" i="24"/>
  <c r="EA88" i="24"/>
  <c r="EB88" i="24"/>
  <c r="DN88" i="24"/>
  <c r="DO88" i="24"/>
  <c r="DP88" i="24"/>
  <c r="DB88" i="24"/>
  <c r="DC88" i="24"/>
  <c r="DD88" i="24"/>
  <c r="CD88" i="24"/>
  <c r="CE88" i="24"/>
  <c r="CF88" i="24"/>
  <c r="BF88" i="24"/>
  <c r="BG88" i="24"/>
  <c r="BH88" i="24"/>
  <c r="AT88" i="24"/>
  <c r="AU88" i="24"/>
  <c r="AV88" i="24"/>
  <c r="AH88" i="24"/>
  <c r="AI88" i="24"/>
  <c r="AJ88" i="24"/>
  <c r="V88" i="24"/>
  <c r="W88" i="24"/>
  <c r="X88" i="24"/>
  <c r="HA52" i="5"/>
  <c r="HB52" i="5"/>
  <c r="GP89" i="5"/>
  <c r="GQ89" i="5"/>
  <c r="EV89" i="5"/>
  <c r="EW89" i="5"/>
  <c r="DX89" i="5"/>
  <c r="CS89" i="5"/>
  <c r="CT89" i="5"/>
  <c r="CG89" i="5"/>
  <c r="CH89" i="5"/>
  <c r="BZ89" i="5"/>
  <c r="BR82" i="5"/>
  <c r="BS82" i="5"/>
  <c r="BT82" i="5"/>
  <c r="BD89" i="5"/>
  <c r="BE89" i="5"/>
  <c r="BF89" i="5"/>
  <c r="AP89" i="5"/>
  <c r="N89" i="5"/>
  <c r="O89" i="5"/>
  <c r="P89" i="5"/>
  <c r="W89" i="5" s="1"/>
  <c r="Q89" i="5"/>
  <c r="R89" i="5"/>
  <c r="S89" i="5"/>
  <c r="AQ86" i="3"/>
  <c r="AF86" i="3"/>
  <c r="U86" i="3"/>
  <c r="J86" i="3"/>
  <c r="Z89" i="5"/>
  <c r="CZ89" i="5"/>
  <c r="AE89" i="5"/>
  <c r="AC89" i="5"/>
  <c r="DH89" i="5"/>
  <c r="AI89" i="5"/>
  <c r="AF89" i="5"/>
  <c r="AA89" i="5"/>
  <c r="Y89" i="5"/>
  <c r="DI89" i="5"/>
  <c r="DF89" i="5"/>
  <c r="AD89" i="5"/>
  <c r="DC89" i="5"/>
  <c r="DJ89" i="5"/>
  <c r="DE89" i="5"/>
  <c r="AH89" i="5"/>
  <c r="DB89" i="5"/>
  <c r="AB89" i="5"/>
  <c r="AG89" i="5"/>
  <c r="DD89" i="5"/>
  <c r="DA89" i="5"/>
  <c r="DY87" i="32" l="1"/>
  <c r="EF87" i="32" s="1"/>
  <c r="DY88" i="32"/>
  <c r="EF88" i="32" s="1"/>
  <c r="GO87" i="26" l="1"/>
  <c r="GA87" i="27"/>
  <c r="GB87" i="27"/>
  <c r="BU87" i="27"/>
  <c r="BV87" i="27"/>
  <c r="HG87" i="24"/>
  <c r="HH87" i="24"/>
  <c r="HI87" i="24"/>
  <c r="CP87" i="24"/>
  <c r="CQ87" i="24"/>
  <c r="CR87" i="24"/>
  <c r="N88" i="5"/>
  <c r="O88" i="5"/>
  <c r="P88" i="5"/>
  <c r="Q88" i="5"/>
  <c r="R88" i="5"/>
  <c r="S88" i="5"/>
  <c r="W88" i="5"/>
  <c r="HA50" i="5"/>
  <c r="HC53" i="5" s="1"/>
  <c r="HD53" i="5" s="1"/>
  <c r="HB50" i="5"/>
  <c r="HA51" i="5"/>
  <c r="HC54" i="5" s="1"/>
  <c r="HD54" i="5" s="1"/>
  <c r="HB51" i="5"/>
  <c r="GP88" i="5"/>
  <c r="GQ88" i="5"/>
  <c r="EV88" i="5"/>
  <c r="EW88" i="5"/>
  <c r="EF88" i="5"/>
  <c r="DX88" i="5"/>
  <c r="CS88" i="5"/>
  <c r="CT88" i="5"/>
  <c r="CG88" i="5"/>
  <c r="CH88" i="5"/>
  <c r="BZ88" i="5"/>
  <c r="BR81" i="5"/>
  <c r="BS81" i="5"/>
  <c r="BT81" i="5"/>
  <c r="BD88" i="5"/>
  <c r="BE88" i="5"/>
  <c r="BF88" i="5"/>
  <c r="AP88" i="5"/>
  <c r="AB88" i="5"/>
  <c r="AF88" i="5"/>
  <c r="AA88" i="5"/>
  <c r="Z88" i="5"/>
  <c r="DD88" i="5"/>
  <c r="AC88" i="5"/>
  <c r="Y88" i="5"/>
  <c r="AE88" i="5"/>
  <c r="DH88" i="5"/>
  <c r="AD88" i="5"/>
  <c r="DI88" i="5"/>
  <c r="CZ88" i="5"/>
  <c r="DA88" i="5"/>
  <c r="DC88" i="5"/>
  <c r="DB88" i="5"/>
  <c r="DJ88" i="5"/>
  <c r="GD87" i="26" l="1"/>
  <c r="FS87" i="26"/>
  <c r="EW87" i="26"/>
  <c r="EL87" i="26"/>
  <c r="EA87" i="26"/>
  <c r="DP87" i="26"/>
  <c r="DE87" i="26"/>
  <c r="CT87" i="26"/>
  <c r="CI86" i="26"/>
  <c r="BX87" i="26"/>
  <c r="BM87" i="26"/>
  <c r="BB87" i="26"/>
  <c r="AQ87" i="26"/>
  <c r="AF87" i="26"/>
  <c r="U87" i="26"/>
  <c r="FP87" i="27"/>
  <c r="FQ87" i="27"/>
  <c r="FE87" i="27"/>
  <c r="FF87" i="27"/>
  <c r="ET87" i="27"/>
  <c r="EU87" i="27"/>
  <c r="EI87" i="27"/>
  <c r="EJ87" i="27"/>
  <c r="DX87" i="27"/>
  <c r="DY87" i="27"/>
  <c r="DM87" i="27"/>
  <c r="DN87" i="27"/>
  <c r="DB87" i="27"/>
  <c r="DC87" i="27"/>
  <c r="CQ87" i="27"/>
  <c r="CR87" i="27"/>
  <c r="CF87" i="27"/>
  <c r="CG87" i="27"/>
  <c r="BJ87" i="27"/>
  <c r="BK87" i="27"/>
  <c r="AY87" i="27"/>
  <c r="AZ87" i="27"/>
  <c r="AN87" i="27"/>
  <c r="AO87" i="27"/>
  <c r="AC86" i="27"/>
  <c r="AD86" i="27"/>
  <c r="R87" i="27"/>
  <c r="S87" i="27"/>
  <c r="G87" i="27"/>
  <c r="H87" i="27"/>
  <c r="GU87" i="24"/>
  <c r="GV87" i="24"/>
  <c r="GW87" i="24"/>
  <c r="GI87" i="24"/>
  <c r="GJ87" i="24"/>
  <c r="GK87" i="24"/>
  <c r="FW87" i="24"/>
  <c r="FX87" i="24"/>
  <c r="FY87" i="24"/>
  <c r="FK87" i="24"/>
  <c r="FL87" i="24"/>
  <c r="FM87" i="24"/>
  <c r="EX87" i="24"/>
  <c r="EY87" i="24"/>
  <c r="EZ87" i="24"/>
  <c r="EL87" i="24"/>
  <c r="EM87" i="24"/>
  <c r="EN87" i="24"/>
  <c r="DZ87" i="24"/>
  <c r="EA87" i="24"/>
  <c r="EB87" i="24"/>
  <c r="DN87" i="24"/>
  <c r="DO87" i="24"/>
  <c r="DP87" i="24"/>
  <c r="DB87" i="24"/>
  <c r="DC87" i="24"/>
  <c r="DD87" i="24"/>
  <c r="CD87" i="24"/>
  <c r="CE87" i="24"/>
  <c r="CF87" i="24"/>
  <c r="BR87" i="24"/>
  <c r="BS87" i="24"/>
  <c r="BT87" i="24"/>
  <c r="BF87" i="24"/>
  <c r="BG87" i="24"/>
  <c r="BH87" i="24"/>
  <c r="AT87" i="24"/>
  <c r="AU87" i="24"/>
  <c r="AV87" i="24"/>
  <c r="AH87" i="24"/>
  <c r="AI87" i="24"/>
  <c r="AJ87" i="24"/>
  <c r="V87" i="24"/>
  <c r="W87" i="24"/>
  <c r="X87" i="24"/>
  <c r="AQ85" i="3"/>
  <c r="AF85" i="3"/>
  <c r="U85" i="3"/>
  <c r="J85" i="3"/>
  <c r="AH88" i="5"/>
  <c r="DE88" i="5"/>
  <c r="AI88" i="5"/>
  <c r="AG88" i="5"/>
  <c r="DF88" i="5"/>
  <c r="GO86" i="26" l="1"/>
  <c r="CP86" i="24"/>
  <c r="CQ86" i="24"/>
  <c r="CR86" i="24"/>
  <c r="HG86" i="24"/>
  <c r="HH86" i="24"/>
  <c r="HI86" i="24"/>
  <c r="AP87" i="5"/>
  <c r="GA86" i="27" l="1"/>
  <c r="GB86" i="27"/>
  <c r="BU86" i="27"/>
  <c r="BV86" i="27"/>
  <c r="BR80" i="5" l="1"/>
  <c r="BS80" i="5"/>
  <c r="BT80" i="5"/>
  <c r="GD86" i="26"/>
  <c r="FS86" i="26"/>
  <c r="EW86" i="26"/>
  <c r="EL86" i="26"/>
  <c r="EA86" i="26"/>
  <c r="DP86" i="26"/>
  <c r="DE86" i="26"/>
  <c r="CT86" i="26"/>
  <c r="BX86" i="26"/>
  <c r="BM86" i="26"/>
  <c r="BB86" i="26"/>
  <c r="AQ86" i="26"/>
  <c r="U86" i="26"/>
  <c r="AF86" i="26"/>
  <c r="FP86" i="27"/>
  <c r="FQ86" i="27"/>
  <c r="FE86" i="27"/>
  <c r="FF86" i="27"/>
  <c r="ET86" i="27"/>
  <c r="EU86" i="27"/>
  <c r="EI86" i="27"/>
  <c r="EJ86" i="27"/>
  <c r="DX86" i="27"/>
  <c r="DY86" i="27"/>
  <c r="DM86" i="27"/>
  <c r="DN86" i="27"/>
  <c r="DB86" i="27"/>
  <c r="DC86" i="27"/>
  <c r="CQ86" i="27"/>
  <c r="CR86" i="27"/>
  <c r="CF86" i="27"/>
  <c r="CG86" i="27"/>
  <c r="BJ86" i="27"/>
  <c r="BK86" i="27"/>
  <c r="AY86" i="27"/>
  <c r="AZ86" i="27"/>
  <c r="AN86" i="27"/>
  <c r="AO86" i="27"/>
  <c r="AC85" i="27"/>
  <c r="AD85" i="27"/>
  <c r="R86" i="27"/>
  <c r="S86" i="27"/>
  <c r="G86" i="27"/>
  <c r="H86" i="27"/>
  <c r="GU86" i="24"/>
  <c r="GV86" i="24"/>
  <c r="GW86" i="24"/>
  <c r="GI86" i="24"/>
  <c r="GJ86" i="24"/>
  <c r="GK86" i="24"/>
  <c r="FW86" i="24"/>
  <c r="FX86" i="24"/>
  <c r="FY86" i="24"/>
  <c r="FK86" i="24"/>
  <c r="FL86" i="24"/>
  <c r="FM86" i="24"/>
  <c r="EX86" i="24"/>
  <c r="EY86" i="24"/>
  <c r="EZ86" i="24"/>
  <c r="EL86" i="24"/>
  <c r="EM86" i="24"/>
  <c r="EN86" i="24"/>
  <c r="DZ86" i="24"/>
  <c r="EA86" i="24"/>
  <c r="EB86" i="24"/>
  <c r="DN86" i="24"/>
  <c r="DO86" i="24"/>
  <c r="DP86" i="24"/>
  <c r="DB86" i="24"/>
  <c r="DC86" i="24"/>
  <c r="DD86" i="24"/>
  <c r="CD86" i="24"/>
  <c r="CE86" i="24"/>
  <c r="CF86" i="24"/>
  <c r="BR86" i="24"/>
  <c r="BS86" i="24"/>
  <c r="BT86" i="24"/>
  <c r="BF86" i="24"/>
  <c r="BG86" i="24"/>
  <c r="BH86" i="24"/>
  <c r="AT86" i="24"/>
  <c r="AU86" i="24"/>
  <c r="AV86" i="24"/>
  <c r="AH86" i="24"/>
  <c r="AI86" i="24"/>
  <c r="AJ86" i="24"/>
  <c r="V86" i="24"/>
  <c r="W86" i="24"/>
  <c r="X86" i="24"/>
  <c r="GP86" i="5"/>
  <c r="GQ86" i="5"/>
  <c r="GP87" i="5"/>
  <c r="GQ87" i="5"/>
  <c r="EV87" i="5"/>
  <c r="EW87" i="5"/>
  <c r="EF87" i="5"/>
  <c r="DX87" i="5"/>
  <c r="CS87" i="5"/>
  <c r="CT87" i="5"/>
  <c r="CG87" i="5"/>
  <c r="CH87" i="5"/>
  <c r="BZ87" i="5"/>
  <c r="BD87" i="5"/>
  <c r="BE87" i="5"/>
  <c r="BF87" i="5"/>
  <c r="N87" i="5"/>
  <c r="O87" i="5"/>
  <c r="P87" i="5"/>
  <c r="W87" i="5" s="1"/>
  <c r="Q87" i="5"/>
  <c r="R87" i="5"/>
  <c r="S87" i="5"/>
  <c r="AQ84" i="3"/>
  <c r="AF84" i="3"/>
  <c r="U84" i="3"/>
  <c r="J84" i="3"/>
  <c r="DA87" i="5"/>
  <c r="DI87" i="5"/>
  <c r="DC87" i="5"/>
  <c r="AH87" i="5"/>
  <c r="AF87" i="5"/>
  <c r="AE87" i="5"/>
  <c r="DB87" i="5"/>
  <c r="DE87" i="5"/>
  <c r="AD87" i="5"/>
  <c r="AI87" i="5"/>
  <c r="AB87" i="5"/>
  <c r="AG87" i="5"/>
  <c r="AA87" i="5"/>
  <c r="AC87" i="5"/>
  <c r="DD87" i="5"/>
  <c r="DH87" i="5"/>
  <c r="Y87" i="5"/>
  <c r="CZ87" i="5"/>
  <c r="Z87" i="5"/>
  <c r="DF87" i="5"/>
  <c r="DJ87" i="5"/>
  <c r="HA49" i="5" l="1"/>
  <c r="HC52" i="5" s="1"/>
  <c r="HD52" i="5" s="1"/>
  <c r="HB49" i="5"/>
  <c r="GO85" i="26"/>
  <c r="GD85" i="26"/>
  <c r="FS85" i="26"/>
  <c r="EW85" i="26"/>
  <c r="EL85" i="26"/>
  <c r="EA85" i="26"/>
  <c r="DP85" i="26"/>
  <c r="DE85" i="26"/>
  <c r="CT85" i="26"/>
  <c r="CI85" i="26"/>
  <c r="BX85" i="26"/>
  <c r="BM85" i="26"/>
  <c r="BB85" i="26"/>
  <c r="AQ85" i="26"/>
  <c r="AF85" i="26"/>
  <c r="U85" i="26"/>
  <c r="GA85" i="27"/>
  <c r="GB85" i="27"/>
  <c r="FP85" i="27"/>
  <c r="FQ85" i="27"/>
  <c r="FE85" i="27"/>
  <c r="FF85" i="27"/>
  <c r="ET85" i="27"/>
  <c r="EU85" i="27"/>
  <c r="EI85" i="27"/>
  <c r="EJ85" i="27"/>
  <c r="DX85" i="27"/>
  <c r="DY85" i="27"/>
  <c r="DM85" i="27"/>
  <c r="DN85" i="27"/>
  <c r="DB85" i="27"/>
  <c r="DC85" i="27"/>
  <c r="CQ85" i="27"/>
  <c r="CR85" i="27"/>
  <c r="CF85" i="27"/>
  <c r="CG85" i="27"/>
  <c r="BU85" i="27"/>
  <c r="BV85" i="27"/>
  <c r="BJ85" i="27"/>
  <c r="BK85" i="27"/>
  <c r="AY85" i="27"/>
  <c r="AZ85" i="27"/>
  <c r="AN85" i="27"/>
  <c r="AO85" i="27"/>
  <c r="AC84" i="27"/>
  <c r="AD84" i="27"/>
  <c r="R85" i="27"/>
  <c r="S85" i="27"/>
  <c r="G85" i="27"/>
  <c r="H85" i="27"/>
  <c r="DY83" i="32"/>
  <c r="EF83" i="32" s="1"/>
  <c r="DY84" i="32"/>
  <c r="EF84" i="32" s="1"/>
  <c r="DY85" i="32"/>
  <c r="EF85" i="32" s="1"/>
  <c r="DY86" i="32"/>
  <c r="EF86" i="32" s="1"/>
  <c r="HG85" i="24"/>
  <c r="HH85" i="24"/>
  <c r="HI85" i="24"/>
  <c r="GU85" i="24"/>
  <c r="GV85" i="24"/>
  <c r="GW85" i="24"/>
  <c r="GI85" i="24"/>
  <c r="GJ85" i="24"/>
  <c r="GK85" i="24"/>
  <c r="FW85" i="24"/>
  <c r="FX85" i="24"/>
  <c r="FY85" i="24"/>
  <c r="FK85" i="24"/>
  <c r="FL85" i="24"/>
  <c r="FM85" i="24"/>
  <c r="EX85" i="24"/>
  <c r="EY85" i="24"/>
  <c r="EZ85" i="24"/>
  <c r="EL85" i="24"/>
  <c r="EM85" i="24"/>
  <c r="EN85" i="24"/>
  <c r="DZ85" i="24"/>
  <c r="EA85" i="24"/>
  <c r="EB85" i="24"/>
  <c r="DN85" i="24"/>
  <c r="DO85" i="24"/>
  <c r="DP85" i="24"/>
  <c r="DB85" i="24"/>
  <c r="DC85" i="24"/>
  <c r="DD85" i="24"/>
  <c r="CP85" i="24"/>
  <c r="CQ85" i="24"/>
  <c r="CR85" i="24"/>
  <c r="CD85" i="24"/>
  <c r="CE85" i="24"/>
  <c r="CF85" i="24"/>
  <c r="BR85" i="24"/>
  <c r="BS85" i="24"/>
  <c r="BT85" i="24"/>
  <c r="BF85" i="24"/>
  <c r="BG85" i="24"/>
  <c r="BH85" i="24"/>
  <c r="AT85" i="24"/>
  <c r="AU85" i="24"/>
  <c r="AV85" i="24"/>
  <c r="AH85" i="24"/>
  <c r="AI85" i="24"/>
  <c r="AJ85" i="24"/>
  <c r="V85" i="24"/>
  <c r="W85" i="24"/>
  <c r="X85" i="24"/>
  <c r="BR79" i="5"/>
  <c r="BS79" i="5"/>
  <c r="BT79" i="5"/>
  <c r="EV86" i="5"/>
  <c r="EW86" i="5"/>
  <c r="EF86" i="5"/>
  <c r="DX86" i="5"/>
  <c r="CS86" i="5"/>
  <c r="CT86" i="5"/>
  <c r="CG86" i="5"/>
  <c r="CH86" i="5"/>
  <c r="BZ86" i="5"/>
  <c r="BD86" i="5"/>
  <c r="BE86" i="5"/>
  <c r="BF86" i="5"/>
  <c r="AP86" i="5"/>
  <c r="N86" i="5"/>
  <c r="O86" i="5"/>
  <c r="P86" i="5"/>
  <c r="W86" i="5" s="1"/>
  <c r="Q86" i="5"/>
  <c r="R86" i="5"/>
  <c r="S86" i="5"/>
  <c r="AQ83" i="3"/>
  <c r="AF83" i="3"/>
  <c r="J83" i="3"/>
  <c r="U83" i="3"/>
  <c r="CZ86" i="5"/>
  <c r="AG86" i="5"/>
  <c r="DC86" i="5"/>
  <c r="AF86" i="5"/>
  <c r="DI86" i="5"/>
  <c r="DD86" i="5"/>
  <c r="Z86" i="5"/>
  <c r="AB86" i="5"/>
  <c r="AC86" i="5"/>
  <c r="AA86" i="5"/>
  <c r="AE86" i="5"/>
  <c r="DE86" i="5"/>
  <c r="Y86" i="5"/>
  <c r="DF86" i="5"/>
  <c r="DJ86" i="5"/>
  <c r="DH86" i="5"/>
  <c r="AH86" i="5"/>
  <c r="AD86" i="5"/>
  <c r="DA86" i="5"/>
  <c r="AI86" i="5"/>
  <c r="DB86" i="5"/>
  <c r="HA46" i="5" l="1"/>
  <c r="HB46" i="5"/>
  <c r="HA47" i="5"/>
  <c r="HB47" i="5"/>
  <c r="HA48" i="5"/>
  <c r="HC51" i="5" s="1"/>
  <c r="HD51" i="5" s="1"/>
  <c r="HB48" i="5"/>
  <c r="HC50" i="5" l="1"/>
  <c r="HD50" i="5" s="1"/>
  <c r="HC49" i="5"/>
  <c r="HD49" i="5" s="1"/>
  <c r="GQ84" i="5"/>
  <c r="GQ85" i="5"/>
  <c r="GQ83" i="5"/>
  <c r="GP84" i="5"/>
  <c r="GP85" i="5"/>
  <c r="GP83" i="5"/>
  <c r="EW84" i="5"/>
  <c r="EW85" i="5"/>
  <c r="EW83" i="5"/>
  <c r="EV84" i="5"/>
  <c r="EV85" i="5"/>
  <c r="EV83" i="5"/>
  <c r="GO84" i="26" l="1"/>
  <c r="CT84" i="26"/>
  <c r="CI84" i="26"/>
  <c r="BM84" i="26"/>
  <c r="BB84" i="26"/>
  <c r="HG84" i="24"/>
  <c r="HH84" i="24"/>
  <c r="HI84" i="24"/>
  <c r="DB84" i="24"/>
  <c r="DC84" i="24"/>
  <c r="DD84" i="24"/>
  <c r="CP84" i="24"/>
  <c r="CQ84" i="24"/>
  <c r="CR84" i="24"/>
  <c r="BR84" i="24"/>
  <c r="BS84" i="24"/>
  <c r="BT84" i="24"/>
  <c r="BF84" i="24"/>
  <c r="BG84" i="24"/>
  <c r="BH84" i="24"/>
  <c r="GA84" i="27"/>
  <c r="GB84" i="27"/>
  <c r="CF84" i="27"/>
  <c r="CG84" i="27"/>
  <c r="BU84" i="27"/>
  <c r="BV84" i="27"/>
  <c r="AY84" i="27"/>
  <c r="AZ84" i="27"/>
  <c r="AN84" i="27"/>
  <c r="AO84" i="27"/>
  <c r="EF85" i="5" l="1"/>
  <c r="BR78" i="5"/>
  <c r="BS78" i="5"/>
  <c r="BT78" i="5"/>
  <c r="DX85" i="5"/>
  <c r="U84" i="26"/>
  <c r="GD84" i="26"/>
  <c r="FS84" i="26"/>
  <c r="FH84" i="26"/>
  <c r="EW84" i="26"/>
  <c r="EL84" i="26"/>
  <c r="EA84" i="26"/>
  <c r="DP84" i="26"/>
  <c r="DE84" i="26"/>
  <c r="BX84" i="26"/>
  <c r="AQ84" i="26"/>
  <c r="AF84" i="26"/>
  <c r="FP84" i="27"/>
  <c r="FQ84" i="27"/>
  <c r="FE84" i="27"/>
  <c r="FF84" i="27"/>
  <c r="ET84" i="27"/>
  <c r="EU84" i="27"/>
  <c r="EI84" i="27"/>
  <c r="EJ84" i="27"/>
  <c r="DX84" i="27"/>
  <c r="DY84" i="27"/>
  <c r="DM84" i="27"/>
  <c r="DN84" i="27"/>
  <c r="DB84" i="27"/>
  <c r="DC84" i="27"/>
  <c r="CQ84" i="27"/>
  <c r="CR84" i="27"/>
  <c r="BJ84" i="27"/>
  <c r="BK84" i="27"/>
  <c r="AC83" i="27"/>
  <c r="AD83" i="27"/>
  <c r="R84" i="27"/>
  <c r="S84" i="27"/>
  <c r="G84" i="27"/>
  <c r="H84" i="27"/>
  <c r="GU84" i="24"/>
  <c r="GV84" i="24"/>
  <c r="GW84" i="24"/>
  <c r="GI84" i="24"/>
  <c r="GJ84" i="24"/>
  <c r="GK84" i="24"/>
  <c r="FW84" i="24"/>
  <c r="FX84" i="24"/>
  <c r="FY84" i="24"/>
  <c r="FK84" i="24"/>
  <c r="FL84" i="24"/>
  <c r="FM84" i="24"/>
  <c r="EX84" i="24"/>
  <c r="EY84" i="24"/>
  <c r="EZ84" i="24"/>
  <c r="EL84" i="24"/>
  <c r="EM84" i="24"/>
  <c r="EN84" i="24"/>
  <c r="DZ84" i="24"/>
  <c r="EA84" i="24"/>
  <c r="EB84" i="24"/>
  <c r="DN84" i="24"/>
  <c r="DO84" i="24"/>
  <c r="DP84" i="24"/>
  <c r="CD84" i="24"/>
  <c r="CE84" i="24"/>
  <c r="CF84" i="24"/>
  <c r="AT84" i="24"/>
  <c r="AU84" i="24"/>
  <c r="AV84" i="24"/>
  <c r="AH84" i="24"/>
  <c r="AI84" i="24"/>
  <c r="AJ84" i="24"/>
  <c r="V84" i="24"/>
  <c r="W84" i="24"/>
  <c r="X84" i="24"/>
  <c r="CT85" i="5"/>
  <c r="CS85" i="5"/>
  <c r="CH85" i="5"/>
  <c r="CG85" i="5"/>
  <c r="BZ85" i="5"/>
  <c r="BD85" i="5"/>
  <c r="BE85" i="5"/>
  <c r="BF85" i="5"/>
  <c r="AP85" i="5"/>
  <c r="N85" i="5"/>
  <c r="O85" i="5"/>
  <c r="P85" i="5"/>
  <c r="W85" i="5" s="1"/>
  <c r="Q85" i="5"/>
  <c r="R85" i="5"/>
  <c r="S85" i="5"/>
  <c r="AQ82" i="3"/>
  <c r="AF82" i="3"/>
  <c r="U82" i="3"/>
  <c r="J82" i="3"/>
  <c r="DJ85" i="5"/>
  <c r="AH85" i="5"/>
  <c r="DB85" i="5"/>
  <c r="AG85" i="5"/>
  <c r="AB85" i="5"/>
  <c r="DF85" i="5"/>
  <c r="Z85" i="5"/>
  <c r="AF85" i="5"/>
  <c r="DE85" i="5"/>
  <c r="DA85" i="5"/>
  <c r="DH85" i="5"/>
  <c r="CZ85" i="5"/>
  <c r="AA85" i="5"/>
  <c r="DC85" i="5"/>
  <c r="AC85" i="5"/>
  <c r="DI85" i="5"/>
  <c r="Y85" i="5"/>
  <c r="AD85" i="5"/>
  <c r="AI85" i="5"/>
  <c r="AE85" i="5"/>
  <c r="DD85" i="5"/>
  <c r="GO82" i="26" l="1"/>
  <c r="GO83" i="26"/>
  <c r="GD82" i="26"/>
  <c r="GD83" i="26"/>
  <c r="FS82" i="26"/>
  <c r="FS83" i="26"/>
  <c r="FH82" i="26"/>
  <c r="FH83" i="26"/>
  <c r="EW82" i="26"/>
  <c r="EW83" i="26"/>
  <c r="EL82" i="26"/>
  <c r="EL83" i="26"/>
  <c r="EA82" i="26"/>
  <c r="EA83" i="26"/>
  <c r="DP82" i="26"/>
  <c r="DP83" i="26"/>
  <c r="DE82" i="26"/>
  <c r="DE83" i="26"/>
  <c r="CT82" i="26"/>
  <c r="CT83" i="26"/>
  <c r="CI82" i="26"/>
  <c r="CI83" i="26"/>
  <c r="BX82" i="26"/>
  <c r="BX83" i="26"/>
  <c r="BM82" i="26"/>
  <c r="BM83" i="26"/>
  <c r="BB81" i="26"/>
  <c r="BB82" i="26"/>
  <c r="BB83" i="26"/>
  <c r="AQ82" i="26"/>
  <c r="AQ83" i="26"/>
  <c r="AF82" i="26"/>
  <c r="AF83" i="26"/>
  <c r="U82" i="26"/>
  <c r="U83" i="26"/>
  <c r="AQ81" i="3" l="1"/>
  <c r="AF81" i="3"/>
  <c r="U81" i="3"/>
  <c r="J81" i="3"/>
  <c r="GA83" i="27"/>
  <c r="GB83" i="27"/>
  <c r="FP83" i="27"/>
  <c r="FQ83" i="27"/>
  <c r="FE83" i="27"/>
  <c r="FF83" i="27"/>
  <c r="ET83" i="27"/>
  <c r="EU83" i="27"/>
  <c r="EI83" i="27"/>
  <c r="EJ83" i="27"/>
  <c r="DX83" i="27"/>
  <c r="DY83" i="27"/>
  <c r="DM83" i="27"/>
  <c r="DN83" i="27"/>
  <c r="DB83" i="27"/>
  <c r="DC83" i="27"/>
  <c r="CQ83" i="27"/>
  <c r="CR83" i="27"/>
  <c r="CF83" i="27"/>
  <c r="CG83" i="27"/>
  <c r="BU83" i="27"/>
  <c r="BV83" i="27"/>
  <c r="BJ83" i="27"/>
  <c r="BK83" i="27"/>
  <c r="AY83" i="27"/>
  <c r="AZ83" i="27"/>
  <c r="AN83" i="27"/>
  <c r="AO83" i="27"/>
  <c r="AC82" i="27"/>
  <c r="AD82" i="27"/>
  <c r="R83" i="27"/>
  <c r="S83" i="27"/>
  <c r="G83" i="27"/>
  <c r="H83" i="27"/>
  <c r="HG83" i="24"/>
  <c r="HH83" i="24"/>
  <c r="HI83" i="24"/>
  <c r="GU83" i="24"/>
  <c r="GV83" i="24"/>
  <c r="GW83" i="24"/>
  <c r="GI83" i="24"/>
  <c r="GJ83" i="24"/>
  <c r="GK83" i="24"/>
  <c r="FW83" i="24"/>
  <c r="FX83" i="24"/>
  <c r="FY83" i="24"/>
  <c r="FK83" i="24"/>
  <c r="FL83" i="24"/>
  <c r="FM83" i="24"/>
  <c r="EX83" i="24"/>
  <c r="EY83" i="24"/>
  <c r="EZ83" i="24"/>
  <c r="EL83" i="24"/>
  <c r="EM83" i="24"/>
  <c r="EN83" i="24"/>
  <c r="DZ83" i="24"/>
  <c r="EA83" i="24"/>
  <c r="EB83" i="24"/>
  <c r="DN83" i="24"/>
  <c r="DO83" i="24"/>
  <c r="DP83" i="24"/>
  <c r="DB83" i="24"/>
  <c r="DC83" i="24"/>
  <c r="DD83" i="24"/>
  <c r="CP83" i="24"/>
  <c r="CQ83" i="24"/>
  <c r="CR83" i="24"/>
  <c r="CD83" i="24"/>
  <c r="CE83" i="24"/>
  <c r="CF83" i="24"/>
  <c r="BR83" i="24"/>
  <c r="BS83" i="24"/>
  <c r="BT83" i="24"/>
  <c r="BF83" i="24"/>
  <c r="BG83" i="24"/>
  <c r="BH83" i="24"/>
  <c r="AT83" i="24"/>
  <c r="AU83" i="24"/>
  <c r="AV83" i="24"/>
  <c r="AH83" i="24"/>
  <c r="AI83" i="24"/>
  <c r="AJ83" i="24"/>
  <c r="V83" i="24"/>
  <c r="W83" i="24"/>
  <c r="X83" i="24"/>
  <c r="EF83" i="5"/>
  <c r="EF84" i="5"/>
  <c r="DX83" i="5"/>
  <c r="DX84" i="5"/>
  <c r="CS83" i="5"/>
  <c r="CT83" i="5"/>
  <c r="CS84" i="5"/>
  <c r="CT84" i="5"/>
  <c r="CG83" i="5"/>
  <c r="CH83" i="5"/>
  <c r="CG84" i="5"/>
  <c r="CH84" i="5"/>
  <c r="BZ83" i="5"/>
  <c r="BZ84" i="5"/>
  <c r="BR76" i="5"/>
  <c r="BS76" i="5"/>
  <c r="BT76" i="5"/>
  <c r="BR77" i="5"/>
  <c r="BS77" i="5"/>
  <c r="BT77" i="5"/>
  <c r="BD83" i="5"/>
  <c r="BE83" i="5"/>
  <c r="BF83" i="5"/>
  <c r="BD84" i="5"/>
  <c r="BE84" i="5"/>
  <c r="BF84" i="5"/>
  <c r="AP83" i="5"/>
  <c r="AP84" i="5"/>
  <c r="N84" i="5"/>
  <c r="O84" i="5"/>
  <c r="P84" i="5"/>
  <c r="W84" i="5" s="1"/>
  <c r="Q84" i="5"/>
  <c r="R84" i="5"/>
  <c r="S84" i="5"/>
  <c r="DJ84" i="5"/>
  <c r="DD84" i="5"/>
  <c r="CZ83" i="5"/>
  <c r="AC84" i="5"/>
  <c r="DI84" i="5"/>
  <c r="DI83" i="5"/>
  <c r="CZ84" i="5"/>
  <c r="DC83" i="5"/>
  <c r="DA83" i="5"/>
  <c r="Z84" i="5"/>
  <c r="DC84" i="5"/>
  <c r="AD84" i="5"/>
  <c r="AF84" i="5"/>
  <c r="Y84" i="5"/>
  <c r="DB83" i="5"/>
  <c r="DJ83" i="5"/>
  <c r="AA84" i="5"/>
  <c r="DB84" i="5"/>
  <c r="AI84" i="5"/>
  <c r="DA84" i="5"/>
  <c r="DH84" i="5"/>
  <c r="DD83" i="5"/>
  <c r="AG84" i="5"/>
  <c r="AH84" i="5"/>
  <c r="AE84" i="5"/>
  <c r="DH83" i="5"/>
  <c r="DF84" i="5"/>
  <c r="AB84" i="5"/>
  <c r="DE84" i="5"/>
  <c r="GA82" i="27" l="1"/>
  <c r="GB82" i="27"/>
  <c r="FP82" i="27"/>
  <c r="FQ82" i="27"/>
  <c r="FE82" i="27"/>
  <c r="FF82" i="27"/>
  <c r="ET82" i="27"/>
  <c r="EU82" i="27"/>
  <c r="EI82" i="27"/>
  <c r="EJ82" i="27"/>
  <c r="DX82" i="27"/>
  <c r="DY82" i="27"/>
  <c r="DM82" i="27"/>
  <c r="DN82" i="27"/>
  <c r="DB82" i="27"/>
  <c r="DC82" i="27"/>
  <c r="CQ82" i="27"/>
  <c r="CR82" i="27"/>
  <c r="CF82" i="27"/>
  <c r="CG82" i="27"/>
  <c r="BU82" i="27"/>
  <c r="BV82" i="27"/>
  <c r="BJ82" i="27"/>
  <c r="BK82" i="27"/>
  <c r="AY82" i="27"/>
  <c r="AZ82" i="27"/>
  <c r="AN82" i="27"/>
  <c r="AO82" i="27"/>
  <c r="AC81" i="27"/>
  <c r="AD81" i="27"/>
  <c r="R82" i="27"/>
  <c r="S82" i="27"/>
  <c r="G82" i="27"/>
  <c r="H82" i="27"/>
  <c r="HG82" i="24"/>
  <c r="HH82" i="24"/>
  <c r="HI82" i="24"/>
  <c r="GU82" i="24"/>
  <c r="GV82" i="24"/>
  <c r="GW82" i="24"/>
  <c r="GI82" i="24"/>
  <c r="GJ82" i="24"/>
  <c r="GK82" i="24"/>
  <c r="FW82" i="24"/>
  <c r="FX82" i="24"/>
  <c r="FY82" i="24"/>
  <c r="FK82" i="24"/>
  <c r="FL82" i="24"/>
  <c r="FM82" i="24"/>
  <c r="EX82" i="24"/>
  <c r="EY82" i="24"/>
  <c r="EZ82" i="24"/>
  <c r="EL82" i="24"/>
  <c r="EM82" i="24"/>
  <c r="EN82" i="24"/>
  <c r="DZ82" i="24"/>
  <c r="EA82" i="24"/>
  <c r="EB82" i="24"/>
  <c r="DN82" i="24"/>
  <c r="DO82" i="24"/>
  <c r="DP82" i="24"/>
  <c r="DB82" i="24"/>
  <c r="DC82" i="24"/>
  <c r="DD82" i="24"/>
  <c r="CP82" i="24"/>
  <c r="CQ82" i="24"/>
  <c r="CR82" i="24"/>
  <c r="CD82" i="24"/>
  <c r="CE82" i="24"/>
  <c r="CF82" i="24"/>
  <c r="BR82" i="24"/>
  <c r="BS82" i="24"/>
  <c r="BT82" i="24"/>
  <c r="BF81" i="24"/>
  <c r="BG81" i="24"/>
  <c r="BH81" i="24"/>
  <c r="BF82" i="24"/>
  <c r="BG82" i="24"/>
  <c r="BH82" i="24"/>
  <c r="AT82" i="24"/>
  <c r="AU82" i="24"/>
  <c r="AV82" i="24"/>
  <c r="AH82" i="24"/>
  <c r="AI82" i="24"/>
  <c r="AJ82" i="24"/>
  <c r="V82" i="24"/>
  <c r="W82" i="24"/>
  <c r="X82" i="24"/>
  <c r="N83" i="5"/>
  <c r="O83" i="5"/>
  <c r="P83" i="5"/>
  <c r="W83" i="5" s="1"/>
  <c r="Q83" i="5"/>
  <c r="R83" i="5"/>
  <c r="S83" i="5"/>
  <c r="AQ80" i="3"/>
  <c r="AF80" i="3"/>
  <c r="U80" i="3"/>
  <c r="J80" i="3"/>
  <c r="Y82" i="5"/>
  <c r="AC83" i="5"/>
  <c r="DE83" i="5"/>
  <c r="AG83" i="5"/>
  <c r="AD83" i="5"/>
  <c r="AF83" i="5"/>
  <c r="Y83" i="5"/>
  <c r="AI83" i="5"/>
  <c r="Z83" i="5"/>
  <c r="DF83" i="5"/>
  <c r="AE83" i="5"/>
  <c r="AH83" i="5"/>
  <c r="AB83" i="5"/>
  <c r="AA83" i="5"/>
  <c r="AN81" i="27" l="1"/>
  <c r="AO81" i="27"/>
  <c r="GO80" i="26" l="1"/>
  <c r="GO81" i="26"/>
  <c r="GD81" i="26"/>
  <c r="FS81" i="26"/>
  <c r="FH81" i="26"/>
  <c r="EW81" i="26"/>
  <c r="EL81" i="26"/>
  <c r="EA81" i="26"/>
  <c r="DP81" i="26"/>
  <c r="DE81" i="26"/>
  <c r="CT81" i="26"/>
  <c r="CI80" i="26"/>
  <c r="CI81" i="26"/>
  <c r="BX81" i="26"/>
  <c r="BM81" i="26"/>
  <c r="AQ81" i="26"/>
  <c r="AF81" i="26"/>
  <c r="U81" i="26"/>
  <c r="GA80" i="27"/>
  <c r="GB80" i="27"/>
  <c r="GA81" i="27"/>
  <c r="GB81" i="27"/>
  <c r="FP81" i="27"/>
  <c r="FQ81" i="27"/>
  <c r="FE81" i="27"/>
  <c r="FF81" i="27"/>
  <c r="ET81" i="27"/>
  <c r="EU81" i="27"/>
  <c r="EI81" i="27"/>
  <c r="EJ81" i="27"/>
  <c r="DX81" i="27"/>
  <c r="DY81" i="27"/>
  <c r="DM81" i="27"/>
  <c r="DN81" i="27"/>
  <c r="DB81" i="27"/>
  <c r="DC81" i="27"/>
  <c r="CQ81" i="27"/>
  <c r="CR81" i="27"/>
  <c r="CF81" i="27"/>
  <c r="CG81" i="27"/>
  <c r="BU80" i="27"/>
  <c r="BV80" i="27"/>
  <c r="BU81" i="27"/>
  <c r="BV81" i="27"/>
  <c r="BJ81" i="27"/>
  <c r="BK81" i="27"/>
  <c r="AY81" i="27"/>
  <c r="AZ81" i="27"/>
  <c r="AC80" i="27"/>
  <c r="AD80" i="27"/>
  <c r="R81" i="27"/>
  <c r="S81" i="27"/>
  <c r="G81" i="27"/>
  <c r="H81" i="27"/>
  <c r="DY81" i="32"/>
  <c r="EF81" i="32" s="1"/>
  <c r="DY82" i="32"/>
  <c r="HG81" i="24"/>
  <c r="HH81" i="24"/>
  <c r="HI81" i="24"/>
  <c r="GU81" i="24"/>
  <c r="GV81" i="24"/>
  <c r="GW81" i="24"/>
  <c r="GI81" i="24"/>
  <c r="GJ81" i="24"/>
  <c r="GK81" i="24"/>
  <c r="FW81" i="24"/>
  <c r="FX81" i="24"/>
  <c r="FY81" i="24"/>
  <c r="FK81" i="24"/>
  <c r="FL81" i="24"/>
  <c r="FM81" i="24"/>
  <c r="EX81" i="24"/>
  <c r="EY81" i="24"/>
  <c r="EZ81" i="24"/>
  <c r="EL81" i="24"/>
  <c r="EM81" i="24"/>
  <c r="EN81" i="24"/>
  <c r="DZ81" i="24"/>
  <c r="EA81" i="24"/>
  <c r="EB81" i="24"/>
  <c r="DN81" i="24"/>
  <c r="DO81" i="24"/>
  <c r="DP81" i="24"/>
  <c r="DB81" i="24"/>
  <c r="DC81" i="24"/>
  <c r="DD81" i="24"/>
  <c r="CP81" i="24"/>
  <c r="CQ81" i="24"/>
  <c r="CR81" i="24"/>
  <c r="CD81" i="24"/>
  <c r="CE81" i="24"/>
  <c r="CF81" i="24"/>
  <c r="BR81" i="24"/>
  <c r="BS81" i="24"/>
  <c r="BT81" i="24"/>
  <c r="AT81" i="24"/>
  <c r="AU81" i="24"/>
  <c r="AV81" i="24"/>
  <c r="AH81" i="24"/>
  <c r="AI81" i="24"/>
  <c r="AJ81" i="24"/>
  <c r="V81" i="24"/>
  <c r="W81" i="24"/>
  <c r="X81" i="24"/>
  <c r="AQ79" i="3"/>
  <c r="AF79" i="3"/>
  <c r="U79" i="3"/>
  <c r="J79" i="3"/>
  <c r="HA45" i="5"/>
  <c r="HC48" i="5" s="1"/>
  <c r="HD48" i="5" s="1"/>
  <c r="HB45" i="5"/>
  <c r="GP82" i="5"/>
  <c r="GQ82" i="5"/>
  <c r="EV82" i="5"/>
  <c r="EW82" i="5"/>
  <c r="EF82" i="5"/>
  <c r="DX82" i="5"/>
  <c r="CS82" i="5"/>
  <c r="CT82" i="5"/>
  <c r="CG82" i="5"/>
  <c r="CH82" i="5"/>
  <c r="BZ82" i="5"/>
  <c r="BR75" i="5"/>
  <c r="BS75" i="5"/>
  <c r="BT75" i="5"/>
  <c r="BD82" i="5"/>
  <c r="BE82" i="5"/>
  <c r="BF82" i="5"/>
  <c r="AP82" i="5"/>
  <c r="N82" i="5"/>
  <c r="O82" i="5"/>
  <c r="P82" i="5"/>
  <c r="W82" i="5" s="1"/>
  <c r="Q82" i="5"/>
  <c r="R82" i="5"/>
  <c r="S82" i="5"/>
  <c r="DH82" i="5"/>
  <c r="AB82" i="5"/>
  <c r="AH82" i="5"/>
  <c r="AG82" i="5"/>
  <c r="DF82" i="5"/>
  <c r="DI82" i="5"/>
  <c r="AC82" i="5"/>
  <c r="AD82" i="5"/>
  <c r="DJ82" i="5"/>
  <c r="AA82" i="5"/>
  <c r="DA82" i="5"/>
  <c r="DD82" i="5"/>
  <c r="AE82" i="5"/>
  <c r="AF82" i="5"/>
  <c r="CZ82" i="5"/>
  <c r="Z82" i="5"/>
  <c r="AI82" i="5"/>
  <c r="DB82" i="5"/>
  <c r="DC82" i="5"/>
  <c r="DE82" i="5"/>
  <c r="EF82" i="32" l="1"/>
  <c r="HG80" i="24"/>
  <c r="HH80" i="24"/>
  <c r="HI80" i="24"/>
  <c r="CP80" i="24"/>
  <c r="CQ80" i="24"/>
  <c r="CR80" i="24"/>
  <c r="HA44" i="5" l="1"/>
  <c r="HC47" i="5" s="1"/>
  <c r="HD47" i="5" s="1"/>
  <c r="HB44" i="5"/>
  <c r="GP81" i="5"/>
  <c r="GQ81" i="5"/>
  <c r="EV81" i="5"/>
  <c r="EW81" i="5"/>
  <c r="EF81" i="5"/>
  <c r="DX81" i="5"/>
  <c r="DX80" i="5"/>
  <c r="CS81" i="5"/>
  <c r="CT81" i="5"/>
  <c r="CG81" i="5"/>
  <c r="CH81" i="5"/>
  <c r="BZ81" i="5"/>
  <c r="BR74" i="5"/>
  <c r="BS74" i="5"/>
  <c r="BT74" i="5"/>
  <c r="BD81" i="5"/>
  <c r="BE81" i="5"/>
  <c r="BF81" i="5"/>
  <c r="AP81" i="5"/>
  <c r="GU80" i="24"/>
  <c r="GV80" i="24"/>
  <c r="GW80" i="24"/>
  <c r="GI80" i="24"/>
  <c r="GJ80" i="24"/>
  <c r="GK80" i="24"/>
  <c r="FW80" i="24"/>
  <c r="FX80" i="24"/>
  <c r="FY80" i="24"/>
  <c r="FK80" i="24"/>
  <c r="FL80" i="24"/>
  <c r="FM80" i="24"/>
  <c r="EX80" i="24"/>
  <c r="EY80" i="24"/>
  <c r="EZ80" i="24"/>
  <c r="EL80" i="24"/>
  <c r="EM80" i="24"/>
  <c r="EN80" i="24"/>
  <c r="DZ80" i="24"/>
  <c r="EA80" i="24"/>
  <c r="EB80" i="24"/>
  <c r="DN80" i="24"/>
  <c r="DO80" i="24"/>
  <c r="DP80" i="24"/>
  <c r="DB80" i="24"/>
  <c r="DC80" i="24"/>
  <c r="DD80" i="24"/>
  <c r="CD80" i="24"/>
  <c r="CE80" i="24"/>
  <c r="CF80" i="24"/>
  <c r="BR80" i="24"/>
  <c r="BS80" i="24"/>
  <c r="BT80" i="24"/>
  <c r="BF80" i="24"/>
  <c r="BG80" i="24"/>
  <c r="BH80" i="24"/>
  <c r="AT80" i="24"/>
  <c r="AU80" i="24"/>
  <c r="AV80" i="24"/>
  <c r="AI80" i="24"/>
  <c r="AJ80" i="24"/>
  <c r="AH80" i="24"/>
  <c r="V80" i="24"/>
  <c r="W80" i="24"/>
  <c r="X80" i="24"/>
  <c r="GD80" i="26"/>
  <c r="FS80" i="26"/>
  <c r="FH80" i="26"/>
  <c r="EW80" i="26"/>
  <c r="EL80" i="26"/>
  <c r="EA80" i="26"/>
  <c r="DP80" i="26"/>
  <c r="DE80" i="26"/>
  <c r="CT80" i="26"/>
  <c r="BX80" i="26"/>
  <c r="BM80" i="26"/>
  <c r="BB80" i="26"/>
  <c r="AQ80" i="26"/>
  <c r="AF80" i="26"/>
  <c r="U80" i="26"/>
  <c r="FP80" i="27"/>
  <c r="FQ80" i="27"/>
  <c r="FE80" i="27"/>
  <c r="FF80" i="27"/>
  <c r="ET80" i="27"/>
  <c r="EU80" i="27"/>
  <c r="EI80" i="27"/>
  <c r="EJ80" i="27"/>
  <c r="DX80" i="27"/>
  <c r="DY80" i="27"/>
  <c r="DM80" i="27"/>
  <c r="DN80" i="27"/>
  <c r="DB80" i="27"/>
  <c r="DC80" i="27"/>
  <c r="CQ80" i="27"/>
  <c r="CR80" i="27"/>
  <c r="CF80" i="27"/>
  <c r="CG80" i="27"/>
  <c r="BJ80" i="27"/>
  <c r="BK80" i="27"/>
  <c r="AY80" i="27"/>
  <c r="AZ80" i="27"/>
  <c r="AN80" i="27"/>
  <c r="AO80" i="27"/>
  <c r="AC79" i="27"/>
  <c r="AD79" i="27"/>
  <c r="R80" i="27"/>
  <c r="S80" i="27"/>
  <c r="G80" i="27"/>
  <c r="H80" i="27"/>
  <c r="DB81" i="5"/>
  <c r="Z81" i="5"/>
  <c r="AG81" i="5"/>
  <c r="DJ81" i="5"/>
  <c r="AB81" i="5"/>
  <c r="CZ81" i="5"/>
  <c r="DE81" i="5"/>
  <c r="AC81" i="5"/>
  <c r="AI81" i="5"/>
  <c r="AE81" i="5"/>
  <c r="AA81" i="5"/>
  <c r="DI81" i="5"/>
  <c r="AF81" i="5"/>
  <c r="AD81" i="5"/>
  <c r="DF81" i="5"/>
  <c r="DA81" i="5"/>
  <c r="AH81" i="5"/>
  <c r="DH81" i="5"/>
  <c r="DD81" i="5"/>
  <c r="DC81" i="5"/>
  <c r="Y81" i="5"/>
  <c r="N81" i="5" l="1"/>
  <c r="O81" i="5"/>
  <c r="P81" i="5"/>
  <c r="W81" i="5" s="1"/>
  <c r="Q81" i="5"/>
  <c r="R81" i="5"/>
  <c r="S81" i="5"/>
  <c r="AQ78" i="3"/>
  <c r="AF78" i="3"/>
  <c r="U78" i="3"/>
  <c r="J78" i="3"/>
  <c r="DY80" i="32" l="1"/>
  <c r="EF80" i="32" s="1"/>
  <c r="GO78" i="26" l="1"/>
  <c r="GO79" i="26"/>
  <c r="GD78" i="26"/>
  <c r="GD79" i="26"/>
  <c r="FS78" i="26"/>
  <c r="FS79" i="26"/>
  <c r="FH78" i="26"/>
  <c r="FH79" i="26"/>
  <c r="EW78" i="26"/>
  <c r="EW79" i="26"/>
  <c r="EL78" i="26"/>
  <c r="EL79" i="26"/>
  <c r="EA78" i="26"/>
  <c r="EA79" i="26"/>
  <c r="DP78" i="26"/>
  <c r="DP79" i="26"/>
  <c r="DE78" i="26"/>
  <c r="DE79" i="26"/>
  <c r="CT78" i="26"/>
  <c r="CT79" i="26"/>
  <c r="CI78" i="26"/>
  <c r="CI79" i="26"/>
  <c r="BX78" i="26"/>
  <c r="BX79" i="26"/>
  <c r="BM78" i="26"/>
  <c r="BM79" i="26"/>
  <c r="BB78" i="26"/>
  <c r="BB79" i="26"/>
  <c r="AQ78" i="26"/>
  <c r="AQ79" i="26"/>
  <c r="AF79" i="26"/>
  <c r="U78" i="26"/>
  <c r="U79" i="26"/>
  <c r="GA79" i="27"/>
  <c r="GB79" i="27"/>
  <c r="FP79" i="27"/>
  <c r="FQ79" i="27"/>
  <c r="FE79" i="27"/>
  <c r="FF79" i="27"/>
  <c r="ET79" i="27"/>
  <c r="EU79" i="27"/>
  <c r="EI79" i="27"/>
  <c r="EJ79" i="27"/>
  <c r="DX79" i="27"/>
  <c r="DY79" i="27"/>
  <c r="DM79" i="27"/>
  <c r="DN79" i="27"/>
  <c r="DB79" i="27"/>
  <c r="DC79" i="27"/>
  <c r="CQ79" i="27"/>
  <c r="CR79" i="27"/>
  <c r="CF79" i="27"/>
  <c r="CG79" i="27"/>
  <c r="BU79" i="27"/>
  <c r="BV79" i="27"/>
  <c r="BJ79" i="27"/>
  <c r="BK79" i="27"/>
  <c r="AY79" i="27"/>
  <c r="AZ79" i="27"/>
  <c r="AN79" i="27"/>
  <c r="AO79" i="27"/>
  <c r="AC78" i="27"/>
  <c r="AD78" i="27"/>
  <c r="R79" i="27"/>
  <c r="S79" i="27"/>
  <c r="G79" i="27"/>
  <c r="H79" i="27"/>
  <c r="HG79" i="24"/>
  <c r="HH79" i="24"/>
  <c r="HI79" i="24"/>
  <c r="GU79" i="24"/>
  <c r="GV79" i="24"/>
  <c r="GW79" i="24"/>
  <c r="GI79" i="24"/>
  <c r="GJ79" i="24"/>
  <c r="GK79" i="24"/>
  <c r="FW79" i="24"/>
  <c r="FX79" i="24"/>
  <c r="FY79" i="24"/>
  <c r="FK78" i="24"/>
  <c r="FL78" i="24"/>
  <c r="FM78" i="24"/>
  <c r="FK79" i="24"/>
  <c r="FL79" i="24"/>
  <c r="FM79" i="24"/>
  <c r="FK12" i="24"/>
  <c r="FK13" i="24"/>
  <c r="FK14" i="24"/>
  <c r="FK15" i="24"/>
  <c r="FK18" i="24"/>
  <c r="FK19" i="24"/>
  <c r="FK20" i="24"/>
  <c r="FK21" i="24"/>
  <c r="FK22" i="24"/>
  <c r="FK23" i="24"/>
  <c r="FK24" i="24"/>
  <c r="FK25" i="24"/>
  <c r="FK26" i="24"/>
  <c r="FK27" i="24"/>
  <c r="FK28" i="24"/>
  <c r="FK29" i="24"/>
  <c r="FK30" i="24"/>
  <c r="FK31" i="24"/>
  <c r="FK32" i="24"/>
  <c r="FK33" i="24"/>
  <c r="FK34" i="24"/>
  <c r="FK35" i="24"/>
  <c r="FK36" i="24"/>
  <c r="FK37" i="24"/>
  <c r="FK38" i="24"/>
  <c r="FK39" i="24"/>
  <c r="FK40" i="24"/>
  <c r="FK41" i="24"/>
  <c r="FK42" i="24"/>
  <c r="FK43" i="24"/>
  <c r="FK44" i="24"/>
  <c r="FK45" i="24"/>
  <c r="FK46" i="24"/>
  <c r="FK47" i="24"/>
  <c r="FK48" i="24"/>
  <c r="FK49" i="24"/>
  <c r="FK50" i="24"/>
  <c r="FK51" i="24"/>
  <c r="FK52" i="24"/>
  <c r="FK53" i="24"/>
  <c r="FL53" i="24"/>
  <c r="FM53" i="24"/>
  <c r="FK54" i="24"/>
  <c r="FL54" i="24"/>
  <c r="FM54" i="24"/>
  <c r="FK55" i="24"/>
  <c r="FL55" i="24"/>
  <c r="FM55" i="24"/>
  <c r="FK56" i="24"/>
  <c r="FL56" i="24"/>
  <c r="FM56" i="24"/>
  <c r="FK57" i="24"/>
  <c r="FL57" i="24"/>
  <c r="FM57" i="24"/>
  <c r="FK58" i="24"/>
  <c r="FL58" i="24"/>
  <c r="FM58" i="24"/>
  <c r="FK59" i="24"/>
  <c r="FL59" i="24"/>
  <c r="FM59" i="24"/>
  <c r="FK60" i="24"/>
  <c r="FL60" i="24"/>
  <c r="FM60" i="24"/>
  <c r="FK61" i="24"/>
  <c r="FL61" i="24"/>
  <c r="FM61" i="24"/>
  <c r="FK62" i="24"/>
  <c r="FL62" i="24"/>
  <c r="FM62" i="24"/>
  <c r="FK63" i="24"/>
  <c r="FL63" i="24"/>
  <c r="FM63" i="24"/>
  <c r="FK64" i="24"/>
  <c r="FL64" i="24"/>
  <c r="FM64" i="24"/>
  <c r="FK65" i="24"/>
  <c r="FL65" i="24"/>
  <c r="FM65" i="24"/>
  <c r="FK66" i="24"/>
  <c r="FL66" i="24"/>
  <c r="FM66" i="24"/>
  <c r="FK67" i="24"/>
  <c r="FL67" i="24"/>
  <c r="FM67" i="24"/>
  <c r="FK68" i="24"/>
  <c r="FL68" i="24"/>
  <c r="FM68" i="24"/>
  <c r="FK69" i="24"/>
  <c r="FL69" i="24"/>
  <c r="FM69" i="24"/>
  <c r="FK70" i="24"/>
  <c r="FL70" i="24"/>
  <c r="FM70" i="24"/>
  <c r="FK71" i="24"/>
  <c r="FL71" i="24"/>
  <c r="FM71" i="24"/>
  <c r="FK72" i="24"/>
  <c r="FL72" i="24"/>
  <c r="FM72" i="24"/>
  <c r="FK73" i="24"/>
  <c r="FL73" i="24"/>
  <c r="FM73" i="24"/>
  <c r="FK74" i="24"/>
  <c r="FL74" i="24"/>
  <c r="FM74" i="24"/>
  <c r="FK75" i="24"/>
  <c r="FL75" i="24"/>
  <c r="FM75" i="24"/>
  <c r="FK76" i="24"/>
  <c r="FL76" i="24"/>
  <c r="FM76" i="24"/>
  <c r="FK77" i="24"/>
  <c r="FL77" i="24"/>
  <c r="FM77" i="24"/>
  <c r="EX79" i="24"/>
  <c r="EY79" i="24"/>
  <c r="EZ79" i="24"/>
  <c r="EL79" i="24"/>
  <c r="EM79" i="24"/>
  <c r="EN79" i="24"/>
  <c r="DZ79" i="24"/>
  <c r="EA79" i="24"/>
  <c r="EB79" i="24"/>
  <c r="DN79" i="24"/>
  <c r="DO79" i="24"/>
  <c r="DP79" i="24"/>
  <c r="DB79" i="24"/>
  <c r="DC79" i="24"/>
  <c r="DD79" i="24"/>
  <c r="CP78" i="24"/>
  <c r="CQ78" i="24"/>
  <c r="CR78" i="24"/>
  <c r="CP79" i="24"/>
  <c r="CQ79" i="24"/>
  <c r="CR79" i="24"/>
  <c r="CD79" i="24"/>
  <c r="CE79" i="24"/>
  <c r="CF79" i="24"/>
  <c r="BR79" i="24"/>
  <c r="BS79" i="24"/>
  <c r="BT79" i="24"/>
  <c r="BF79" i="24"/>
  <c r="BG79" i="24"/>
  <c r="BH79" i="24"/>
  <c r="AT79" i="24"/>
  <c r="AU79" i="24"/>
  <c r="AV79" i="24"/>
  <c r="AH79" i="24"/>
  <c r="AI79" i="24"/>
  <c r="AJ79" i="24"/>
  <c r="V79" i="24"/>
  <c r="W79" i="24"/>
  <c r="X79" i="24"/>
  <c r="HA42" i="5"/>
  <c r="HB42" i="5"/>
  <c r="HA43" i="5"/>
  <c r="HC46" i="5" s="1"/>
  <c r="HD46" i="5" s="1"/>
  <c r="HB43" i="5"/>
  <c r="GP80" i="5"/>
  <c r="GQ80" i="5"/>
  <c r="EV80" i="5"/>
  <c r="EW80" i="5"/>
  <c r="EF80" i="5"/>
  <c r="CS80" i="5"/>
  <c r="CT80" i="5"/>
  <c r="CH80" i="5"/>
  <c r="CG80" i="5"/>
  <c r="BZ80" i="5"/>
  <c r="BR73" i="5"/>
  <c r="BS73" i="5"/>
  <c r="BT73" i="5"/>
  <c r="BD80" i="5"/>
  <c r="BE80" i="5"/>
  <c r="BF80" i="5"/>
  <c r="AP80" i="5"/>
  <c r="N80" i="5"/>
  <c r="O80" i="5"/>
  <c r="P80" i="5"/>
  <c r="W80" i="5" s="1"/>
  <c r="Q80" i="5"/>
  <c r="R80" i="5"/>
  <c r="S80" i="5"/>
  <c r="AQ76" i="3"/>
  <c r="AQ77" i="3"/>
  <c r="AF73" i="3"/>
  <c r="AF74" i="3"/>
  <c r="AF75" i="3"/>
  <c r="AF76" i="3"/>
  <c r="AF77" i="3"/>
  <c r="U77" i="3"/>
  <c r="J77" i="3"/>
  <c r="AD80" i="5"/>
  <c r="DA80" i="5"/>
  <c r="DF80" i="5"/>
  <c r="AB80" i="5"/>
  <c r="AF80" i="5"/>
  <c r="Y80" i="5"/>
  <c r="DI80" i="5"/>
  <c r="DB80" i="5"/>
  <c r="AC80" i="5"/>
  <c r="CZ80" i="5"/>
  <c r="AE80" i="5"/>
  <c r="DH80" i="5"/>
  <c r="DD80" i="5"/>
  <c r="DJ80" i="5"/>
  <c r="DC80" i="5"/>
  <c r="AG80" i="5"/>
  <c r="AI80" i="5"/>
  <c r="AA80" i="5"/>
  <c r="AH80" i="5"/>
  <c r="DE80" i="5"/>
  <c r="Z80" i="5"/>
  <c r="HC45" i="5" l="1"/>
  <c r="HD45" i="5" s="1"/>
  <c r="GA78" i="27"/>
  <c r="GB78" i="27"/>
  <c r="FP78" i="27"/>
  <c r="FQ78" i="27"/>
  <c r="DX78" i="27"/>
  <c r="DY78" i="27"/>
  <c r="DM78" i="27"/>
  <c r="DN78" i="27"/>
  <c r="CF78" i="27"/>
  <c r="CG78" i="27"/>
  <c r="BU78" i="27"/>
  <c r="BV78" i="27"/>
  <c r="AY78" i="27"/>
  <c r="AZ78" i="27"/>
  <c r="AN78" i="27"/>
  <c r="AO78" i="27"/>
  <c r="AC77" i="27"/>
  <c r="AD77" i="27"/>
  <c r="G78" i="27"/>
  <c r="H78" i="27"/>
  <c r="DY7" i="32" l="1"/>
  <c r="EF7" i="32" s="1"/>
  <c r="DY8" i="32"/>
  <c r="EF8" i="32" s="1"/>
  <c r="DY9" i="32"/>
  <c r="EF9" i="32" s="1"/>
  <c r="DY10" i="32"/>
  <c r="EF10" i="32" s="1"/>
  <c r="DY11" i="32"/>
  <c r="EF11" i="32" s="1"/>
  <c r="DY12" i="32"/>
  <c r="EF12" i="32" s="1"/>
  <c r="DY13" i="32"/>
  <c r="EF13" i="32" s="1"/>
  <c r="DY14" i="32"/>
  <c r="EF14" i="32" s="1"/>
  <c r="DY15" i="32"/>
  <c r="EF15" i="32" s="1"/>
  <c r="DY16" i="32"/>
  <c r="EF16" i="32" s="1"/>
  <c r="DY17" i="32"/>
  <c r="EF17" i="32" s="1"/>
  <c r="DY18" i="32"/>
  <c r="EF18" i="32" s="1"/>
  <c r="DY19" i="32"/>
  <c r="EF19" i="32" s="1"/>
  <c r="DY20" i="32"/>
  <c r="EF20" i="32" s="1"/>
  <c r="DY21" i="32"/>
  <c r="EF21" i="32" s="1"/>
  <c r="DY22" i="32"/>
  <c r="EF22" i="32" s="1"/>
  <c r="DY23" i="32"/>
  <c r="EF23" i="32" s="1"/>
  <c r="DY24" i="32"/>
  <c r="EF24" i="32" s="1"/>
  <c r="DY25" i="32"/>
  <c r="EF25" i="32" s="1"/>
  <c r="DY26" i="32"/>
  <c r="EF26" i="32" s="1"/>
  <c r="DY27" i="32"/>
  <c r="EF27" i="32" s="1"/>
  <c r="DY28" i="32"/>
  <c r="EF28" i="32" s="1"/>
  <c r="DY29" i="32"/>
  <c r="EF29" i="32" s="1"/>
  <c r="DY30" i="32"/>
  <c r="EF30" i="32" s="1"/>
  <c r="DY31" i="32"/>
  <c r="EF31" i="32" s="1"/>
  <c r="DY32" i="32"/>
  <c r="EF32" i="32" s="1"/>
  <c r="DY33" i="32"/>
  <c r="EF33" i="32" s="1"/>
  <c r="DY34" i="32"/>
  <c r="EF34" i="32" s="1"/>
  <c r="DY35" i="32"/>
  <c r="EF35" i="32" s="1"/>
  <c r="DY36" i="32"/>
  <c r="EF36" i="32" s="1"/>
  <c r="DY37" i="32"/>
  <c r="EF37" i="32" s="1"/>
  <c r="DY38" i="32"/>
  <c r="EF38" i="32" s="1"/>
  <c r="DY39" i="32"/>
  <c r="EF39" i="32" s="1"/>
  <c r="DY40" i="32"/>
  <c r="EF40" i="32" s="1"/>
  <c r="DY41" i="32"/>
  <c r="EF41" i="32" s="1"/>
  <c r="DY42" i="32"/>
  <c r="EF42" i="32" s="1"/>
  <c r="DY43" i="32"/>
  <c r="EF43" i="32" s="1"/>
  <c r="DY44" i="32"/>
  <c r="EF44" i="32" s="1"/>
  <c r="DY45" i="32"/>
  <c r="EF45" i="32" s="1"/>
  <c r="DY46" i="32"/>
  <c r="EF46" i="32" s="1"/>
  <c r="DY47" i="32"/>
  <c r="EF47" i="32" s="1"/>
  <c r="DY48" i="32"/>
  <c r="EF48" i="32" s="1"/>
  <c r="DY49" i="32"/>
  <c r="EF49" i="32" s="1"/>
  <c r="DY50" i="32"/>
  <c r="EF50" i="32" s="1"/>
  <c r="DY51" i="32"/>
  <c r="EF51" i="32" s="1"/>
  <c r="DY52" i="32"/>
  <c r="EF52" i="32" s="1"/>
  <c r="DY53" i="32"/>
  <c r="EF53" i="32" s="1"/>
  <c r="DY54" i="32"/>
  <c r="EF54" i="32" s="1"/>
  <c r="DY55" i="32"/>
  <c r="EF55" i="32" s="1"/>
  <c r="DY56" i="32"/>
  <c r="EF56" i="32" s="1"/>
  <c r="DY57" i="32"/>
  <c r="EF57" i="32" s="1"/>
  <c r="DY58" i="32"/>
  <c r="EF58" i="32" s="1"/>
  <c r="DY59" i="32"/>
  <c r="EF59" i="32" s="1"/>
  <c r="DY60" i="32"/>
  <c r="EF60" i="32" s="1"/>
  <c r="DY61" i="32"/>
  <c r="EF61" i="32" s="1"/>
  <c r="DY62" i="32"/>
  <c r="EF62" i="32" s="1"/>
  <c r="DY63" i="32"/>
  <c r="EF63" i="32" s="1"/>
  <c r="DY64" i="32"/>
  <c r="EF64" i="32" s="1"/>
  <c r="DY65" i="32"/>
  <c r="EF65" i="32" s="1"/>
  <c r="DY66" i="32"/>
  <c r="EF66" i="32" s="1"/>
  <c r="DY67" i="32"/>
  <c r="EF67" i="32" s="1"/>
  <c r="DY68" i="32"/>
  <c r="EF68" i="32" s="1"/>
  <c r="DY69" i="32"/>
  <c r="EF69" i="32" s="1"/>
  <c r="DY70" i="32"/>
  <c r="EF70" i="32" s="1"/>
  <c r="DY71" i="32"/>
  <c r="EF71" i="32" s="1"/>
  <c r="DY72" i="32"/>
  <c r="EF72" i="32" s="1"/>
  <c r="DY73" i="32"/>
  <c r="EF73" i="32" s="1"/>
  <c r="DY74" i="32"/>
  <c r="EF74" i="32" s="1"/>
  <c r="DY75" i="32"/>
  <c r="EF75" i="32" s="1"/>
  <c r="DY76" i="32"/>
  <c r="EF76" i="32" s="1"/>
  <c r="DY77" i="32"/>
  <c r="EF77" i="32" s="1"/>
  <c r="DY78" i="32"/>
  <c r="EF78" i="32" s="1"/>
  <c r="DY79" i="32"/>
  <c r="EF79" i="32" s="1"/>
  <c r="DY6" i="32"/>
  <c r="EF6" i="32" s="1"/>
  <c r="BD7" i="5"/>
  <c r="BE7" i="5"/>
  <c r="BF7" i="5"/>
  <c r="BD8" i="5"/>
  <c r="BE8" i="5"/>
  <c r="BF8" i="5"/>
  <c r="BD9" i="5"/>
  <c r="BE9" i="5"/>
  <c r="BF9" i="5"/>
  <c r="BD10" i="5"/>
  <c r="BE10" i="5"/>
  <c r="BF10" i="5"/>
  <c r="BD11" i="5"/>
  <c r="BE11" i="5"/>
  <c r="BF11" i="5"/>
  <c r="BD12" i="5"/>
  <c r="BE12" i="5"/>
  <c r="BF12" i="5"/>
  <c r="BD13" i="5"/>
  <c r="BE13" i="5"/>
  <c r="BF13" i="5"/>
  <c r="BD14" i="5"/>
  <c r="BE14" i="5"/>
  <c r="BF14" i="5"/>
  <c r="BD15" i="5"/>
  <c r="BE15" i="5"/>
  <c r="BF15" i="5"/>
  <c r="BD16" i="5"/>
  <c r="BE16" i="5"/>
  <c r="BF16" i="5"/>
  <c r="BD17" i="5"/>
  <c r="BE17" i="5"/>
  <c r="BF17" i="5"/>
  <c r="BD18" i="5"/>
  <c r="BE18" i="5"/>
  <c r="BF18" i="5"/>
  <c r="BD19" i="5"/>
  <c r="BE19" i="5"/>
  <c r="BF19" i="5"/>
  <c r="BD20" i="5"/>
  <c r="BE20" i="5"/>
  <c r="BF20" i="5"/>
  <c r="BD21" i="5"/>
  <c r="BE21" i="5"/>
  <c r="BF21" i="5"/>
  <c r="BD22" i="5"/>
  <c r="BE22" i="5"/>
  <c r="BF22" i="5"/>
  <c r="BD23" i="5"/>
  <c r="BE23" i="5"/>
  <c r="BF23" i="5"/>
  <c r="BD24" i="5"/>
  <c r="BE24" i="5"/>
  <c r="BF24" i="5"/>
  <c r="BD25" i="5"/>
  <c r="BE25" i="5"/>
  <c r="BF25" i="5"/>
  <c r="BD26" i="5"/>
  <c r="BE26" i="5"/>
  <c r="BF26" i="5"/>
  <c r="BD27" i="5"/>
  <c r="BE27" i="5"/>
  <c r="BF27" i="5"/>
  <c r="BD28" i="5"/>
  <c r="BE28" i="5"/>
  <c r="BF28" i="5"/>
  <c r="BD29" i="5"/>
  <c r="BE29" i="5"/>
  <c r="BF29" i="5"/>
  <c r="BD30" i="5"/>
  <c r="BE30" i="5"/>
  <c r="BF30" i="5"/>
  <c r="BD31" i="5"/>
  <c r="BE31" i="5"/>
  <c r="BF31" i="5"/>
  <c r="BD32" i="5"/>
  <c r="BE32" i="5"/>
  <c r="BF32" i="5"/>
  <c r="BD33" i="5"/>
  <c r="BE33" i="5"/>
  <c r="BF33" i="5"/>
  <c r="BD34" i="5"/>
  <c r="BE34" i="5"/>
  <c r="BF34" i="5"/>
  <c r="BD35" i="5"/>
  <c r="BE35" i="5"/>
  <c r="BF35" i="5"/>
  <c r="BD36" i="5"/>
  <c r="BE36" i="5"/>
  <c r="BF36" i="5"/>
  <c r="BD37" i="5"/>
  <c r="BE37" i="5"/>
  <c r="BF37" i="5"/>
  <c r="BD38" i="5"/>
  <c r="BE38" i="5"/>
  <c r="BF38" i="5"/>
  <c r="BD39" i="5"/>
  <c r="BE39" i="5"/>
  <c r="BF39" i="5"/>
  <c r="BD40" i="5"/>
  <c r="BE40" i="5"/>
  <c r="BF40" i="5"/>
  <c r="BD41" i="5"/>
  <c r="BE41" i="5"/>
  <c r="BF41" i="5"/>
  <c r="BD42" i="5"/>
  <c r="BE42" i="5"/>
  <c r="BF42" i="5"/>
  <c r="BD43" i="5"/>
  <c r="BE43" i="5"/>
  <c r="BF43" i="5"/>
  <c r="BD44" i="5"/>
  <c r="BE44" i="5"/>
  <c r="BF44" i="5"/>
  <c r="BD45" i="5"/>
  <c r="BE45" i="5"/>
  <c r="BF45" i="5"/>
  <c r="BD46" i="5"/>
  <c r="BE46" i="5"/>
  <c r="BF46" i="5"/>
  <c r="BD47" i="5"/>
  <c r="BE47" i="5"/>
  <c r="BF47" i="5"/>
  <c r="BD48" i="5"/>
  <c r="BE48" i="5"/>
  <c r="BF48" i="5"/>
  <c r="BD49" i="5"/>
  <c r="BE49" i="5"/>
  <c r="BF49" i="5"/>
  <c r="BD50" i="5"/>
  <c r="BE50" i="5"/>
  <c r="BF50" i="5"/>
  <c r="BD51" i="5"/>
  <c r="BE51" i="5"/>
  <c r="BF51" i="5"/>
  <c r="BD52" i="5"/>
  <c r="BE52" i="5"/>
  <c r="BF52" i="5"/>
  <c r="BD53" i="5"/>
  <c r="BE53" i="5"/>
  <c r="BF53" i="5"/>
  <c r="BD54" i="5"/>
  <c r="BE54" i="5"/>
  <c r="BF54" i="5"/>
  <c r="BD55" i="5"/>
  <c r="BE55" i="5"/>
  <c r="BF55" i="5"/>
  <c r="BD56" i="5"/>
  <c r="BE56" i="5"/>
  <c r="BF56" i="5"/>
  <c r="BD57" i="5"/>
  <c r="BE57" i="5"/>
  <c r="BF57" i="5"/>
  <c r="BD58" i="5"/>
  <c r="BE58" i="5"/>
  <c r="BF58" i="5"/>
  <c r="BD59" i="5"/>
  <c r="BE59" i="5"/>
  <c r="BF59" i="5"/>
  <c r="BD60" i="5"/>
  <c r="BE60" i="5"/>
  <c r="BF60" i="5"/>
  <c r="BD61" i="5"/>
  <c r="BE61" i="5"/>
  <c r="BF61" i="5"/>
  <c r="BD62" i="5"/>
  <c r="BE62" i="5"/>
  <c r="BF62" i="5"/>
  <c r="BD63" i="5"/>
  <c r="BE63" i="5"/>
  <c r="BF63" i="5"/>
  <c r="BD64" i="5"/>
  <c r="BE64" i="5"/>
  <c r="BF64" i="5"/>
  <c r="BD65" i="5"/>
  <c r="BE65" i="5"/>
  <c r="BF65" i="5"/>
  <c r="BD66" i="5"/>
  <c r="BE66" i="5"/>
  <c r="BF66" i="5"/>
  <c r="BD67" i="5"/>
  <c r="BE67" i="5"/>
  <c r="BF67" i="5"/>
  <c r="BD68" i="5"/>
  <c r="BE68" i="5"/>
  <c r="BF68" i="5"/>
  <c r="BD69" i="5"/>
  <c r="BE69" i="5"/>
  <c r="BF69" i="5"/>
  <c r="BD70" i="5"/>
  <c r="BE70" i="5"/>
  <c r="BF70" i="5"/>
  <c r="BD71" i="5"/>
  <c r="BE71" i="5"/>
  <c r="BF71" i="5"/>
  <c r="BD72" i="5"/>
  <c r="BE72" i="5"/>
  <c r="BF72" i="5"/>
  <c r="BD73" i="5"/>
  <c r="BE73" i="5"/>
  <c r="BF73" i="5"/>
  <c r="BD74" i="5"/>
  <c r="BE74" i="5"/>
  <c r="BF74" i="5"/>
  <c r="BD75" i="5"/>
  <c r="BE75" i="5"/>
  <c r="BF75" i="5"/>
  <c r="BD76" i="5"/>
  <c r="BE76" i="5"/>
  <c r="BF76" i="5"/>
  <c r="BD77" i="5"/>
  <c r="BE77" i="5"/>
  <c r="BF77" i="5"/>
  <c r="BD78" i="5"/>
  <c r="BE78" i="5"/>
  <c r="BF78" i="5"/>
  <c r="BD79" i="5"/>
  <c r="BE79" i="5"/>
  <c r="BF79" i="5"/>
  <c r="BF6" i="5"/>
  <c r="BE6" i="5"/>
  <c r="BD6" i="5"/>
  <c r="DB79" i="5"/>
  <c r="AA79" i="5"/>
  <c r="Y79" i="5"/>
  <c r="CZ79" i="5"/>
  <c r="AB79" i="5"/>
  <c r="DD79" i="5"/>
  <c r="AE79" i="5"/>
  <c r="AF79" i="5"/>
  <c r="Z79" i="5"/>
  <c r="DC79" i="5"/>
  <c r="AC79" i="5"/>
  <c r="DH79" i="5"/>
  <c r="AD79" i="5"/>
  <c r="DI79" i="5"/>
  <c r="DA79" i="5"/>
  <c r="DJ79" i="5"/>
  <c r="EV79" i="5" l="1"/>
  <c r="EW79" i="5"/>
  <c r="O79" i="5"/>
  <c r="N72" i="5"/>
  <c r="O72" i="5"/>
  <c r="N73" i="5"/>
  <c r="O73" i="5"/>
  <c r="N74" i="5"/>
  <c r="O74" i="5"/>
  <c r="N75" i="5"/>
  <c r="O75" i="5"/>
  <c r="N76" i="5"/>
  <c r="O76" i="5"/>
  <c r="N77" i="5"/>
  <c r="O77" i="5"/>
  <c r="N78" i="5"/>
  <c r="O78" i="5"/>
  <c r="N79" i="5"/>
  <c r="HG78" i="24" l="1"/>
  <c r="HH78" i="24"/>
  <c r="HI78" i="24"/>
  <c r="GU78" i="24"/>
  <c r="GV78" i="24"/>
  <c r="GW78" i="24"/>
  <c r="GI78" i="24"/>
  <c r="GJ78" i="24"/>
  <c r="GK78" i="24"/>
  <c r="FW78" i="24"/>
  <c r="FX78" i="24"/>
  <c r="FY78" i="24"/>
  <c r="EX78" i="24"/>
  <c r="EY78" i="24"/>
  <c r="EZ78" i="24"/>
  <c r="EL78" i="24"/>
  <c r="EM78" i="24"/>
  <c r="EN78" i="24"/>
  <c r="DZ78" i="24"/>
  <c r="EA78" i="24"/>
  <c r="EB78" i="24"/>
  <c r="DN78" i="24"/>
  <c r="DO78" i="24"/>
  <c r="DP78" i="24"/>
  <c r="DB78" i="24"/>
  <c r="DC78" i="24"/>
  <c r="DD78" i="24"/>
  <c r="CD78" i="24"/>
  <c r="CE78" i="24"/>
  <c r="CF78" i="24"/>
  <c r="BR78" i="24"/>
  <c r="BS78" i="24"/>
  <c r="BT78" i="24"/>
  <c r="BF78" i="24"/>
  <c r="BG78" i="24"/>
  <c r="BH78" i="24"/>
  <c r="AT78" i="24"/>
  <c r="AU78" i="24"/>
  <c r="AV78" i="24"/>
  <c r="AH78" i="24"/>
  <c r="AI78" i="24"/>
  <c r="AJ78" i="24"/>
  <c r="V78" i="24"/>
  <c r="W78" i="24"/>
  <c r="X78" i="24"/>
  <c r="AI79" i="5"/>
  <c r="AH79" i="5"/>
  <c r="AG79" i="5"/>
  <c r="HB9" i="5" l="1"/>
  <c r="HB10" i="5"/>
  <c r="HB11" i="5"/>
  <c r="HB12" i="5"/>
  <c r="HB13" i="5"/>
  <c r="HB14" i="5"/>
  <c r="HB15" i="5"/>
  <c r="HB16" i="5"/>
  <c r="HB17" i="5"/>
  <c r="HB18" i="5"/>
  <c r="HB19" i="5"/>
  <c r="HB20" i="5"/>
  <c r="HB21" i="5"/>
  <c r="HB22" i="5"/>
  <c r="HB23" i="5"/>
  <c r="HB24" i="5"/>
  <c r="HB25" i="5"/>
  <c r="HB26" i="5"/>
  <c r="HB27" i="5"/>
  <c r="HB28" i="5"/>
  <c r="HB29" i="5"/>
  <c r="HB30" i="5"/>
  <c r="HB31" i="5"/>
  <c r="HB32" i="5"/>
  <c r="HB33" i="5"/>
  <c r="HB34" i="5"/>
  <c r="HB35" i="5"/>
  <c r="HB36" i="5"/>
  <c r="HB37" i="5"/>
  <c r="HB38" i="5"/>
  <c r="HB39" i="5"/>
  <c r="HB40" i="5"/>
  <c r="HB41" i="5"/>
  <c r="HA41" i="5"/>
  <c r="HC44" i="5" s="1"/>
  <c r="HD44" i="5" s="1"/>
  <c r="HA40" i="5"/>
  <c r="HA39" i="5"/>
  <c r="HA38" i="5"/>
  <c r="HA37" i="5"/>
  <c r="HA36" i="5"/>
  <c r="HA35" i="5"/>
  <c r="HA34" i="5"/>
  <c r="HA33" i="5"/>
  <c r="HA32" i="5"/>
  <c r="HA31" i="5"/>
  <c r="HA30" i="5"/>
  <c r="HA29" i="5"/>
  <c r="HA28" i="5"/>
  <c r="HA27" i="5"/>
  <c r="HA26" i="5"/>
  <c r="HA25" i="5"/>
  <c r="HA24" i="5"/>
  <c r="HA23" i="5"/>
  <c r="HA22" i="5"/>
  <c r="HA21" i="5"/>
  <c r="HA20" i="5"/>
  <c r="HA19" i="5"/>
  <c r="HA18" i="5"/>
  <c r="HA17" i="5"/>
  <c r="HA16" i="5"/>
  <c r="HA15" i="5"/>
  <c r="HA14" i="5"/>
  <c r="HA13" i="5"/>
  <c r="HA12" i="5"/>
  <c r="HA11" i="5"/>
  <c r="HA10" i="5"/>
  <c r="HA9" i="5"/>
  <c r="HA8" i="5"/>
  <c r="HA7" i="5"/>
  <c r="HA6" i="5"/>
  <c r="HC42" i="5" l="1"/>
  <c r="HD42" i="5" s="1"/>
  <c r="HC43" i="5"/>
  <c r="HD43" i="5" s="1"/>
  <c r="HC9" i="5"/>
  <c r="HD9" i="5" s="1"/>
  <c r="HC33" i="5"/>
  <c r="HD33" i="5" s="1"/>
  <c r="HC16" i="5"/>
  <c r="HD16" i="5" s="1"/>
  <c r="HC32" i="5"/>
  <c r="HD32" i="5" s="1"/>
  <c r="HC40" i="5"/>
  <c r="HD40" i="5" s="1"/>
  <c r="HC15" i="5"/>
  <c r="HD15" i="5" s="1"/>
  <c r="HC23" i="5"/>
  <c r="HD23" i="5" s="1"/>
  <c r="HC31" i="5"/>
  <c r="HD31" i="5" s="1"/>
  <c r="HC39" i="5"/>
  <c r="HD39" i="5" s="1"/>
  <c r="HC19" i="5"/>
  <c r="HD19" i="5" s="1"/>
  <c r="HC11" i="5"/>
  <c r="HD11" i="5" s="1"/>
  <c r="HC12" i="5"/>
  <c r="HD12" i="5" s="1"/>
  <c r="HC20" i="5"/>
  <c r="HD20" i="5" s="1"/>
  <c r="HC36" i="5"/>
  <c r="HD36" i="5" s="1"/>
  <c r="HC13" i="5"/>
  <c r="HD13" i="5" s="1"/>
  <c r="HC21" i="5"/>
  <c r="HD21" i="5" s="1"/>
  <c r="HC37" i="5"/>
  <c r="HD37" i="5" s="1"/>
  <c r="HC22" i="5"/>
  <c r="HD22" i="5" s="1"/>
  <c r="HC24" i="5"/>
  <c r="HD24" i="5" s="1"/>
  <c r="HC27" i="5"/>
  <c r="HD27" i="5" s="1"/>
  <c r="HC28" i="5"/>
  <c r="HD28" i="5" s="1"/>
  <c r="HC35" i="5"/>
  <c r="HD35" i="5" s="1"/>
  <c r="HC14" i="5"/>
  <c r="HD14" i="5" s="1"/>
  <c r="HC38" i="5"/>
  <c r="HD38" i="5" s="1"/>
  <c r="HC29" i="5"/>
  <c r="HD29" i="5" s="1"/>
  <c r="HC30" i="5"/>
  <c r="HD30" i="5" s="1"/>
  <c r="HC18" i="5"/>
  <c r="HD18" i="5" s="1"/>
  <c r="HC34" i="5"/>
  <c r="HD34" i="5" s="1"/>
  <c r="HC26" i="5"/>
  <c r="HD26" i="5" s="1"/>
  <c r="HC10" i="5"/>
  <c r="HD10" i="5" s="1"/>
  <c r="HC41" i="5"/>
  <c r="HD41" i="5" s="1"/>
  <c r="HC25" i="5"/>
  <c r="HD25" i="5" s="1"/>
  <c r="HC17" i="5"/>
  <c r="HD17" i="5" s="1"/>
  <c r="FE78" i="27"/>
  <c r="FF78" i="27"/>
  <c r="ET78" i="27"/>
  <c r="EU78" i="27"/>
  <c r="EI78" i="27"/>
  <c r="EJ78" i="27"/>
  <c r="DB78" i="27"/>
  <c r="DC78" i="27"/>
  <c r="CQ78" i="27"/>
  <c r="CR78" i="27"/>
  <c r="BJ78" i="27"/>
  <c r="BK78" i="27"/>
  <c r="R78" i="27"/>
  <c r="S78" i="27"/>
  <c r="AF78" i="26"/>
  <c r="DF79" i="5"/>
  <c r="DE79" i="5"/>
  <c r="GP79" i="5" l="1"/>
  <c r="GQ79" i="5"/>
  <c r="DX79" i="5"/>
  <c r="DX78" i="5"/>
  <c r="EF79" i="5"/>
  <c r="CS79" i="5"/>
  <c r="CT79" i="5"/>
  <c r="CG79" i="5"/>
  <c r="CH79" i="5"/>
  <c r="BZ79" i="5"/>
  <c r="BR72" i="5"/>
  <c r="BS72" i="5"/>
  <c r="BT72" i="5"/>
  <c r="AP79" i="5"/>
  <c r="P79" i="5"/>
  <c r="W79" i="5" s="1"/>
  <c r="Q79" i="5"/>
  <c r="R79" i="5"/>
  <c r="S79" i="5"/>
  <c r="U76" i="3"/>
  <c r="J76" i="3"/>
  <c r="GQ78" i="5" l="1"/>
  <c r="GP78" i="5"/>
  <c r="EW78" i="5"/>
  <c r="EV78" i="5"/>
  <c r="EF78" i="5"/>
  <c r="GO76" i="26" l="1"/>
  <c r="GO77" i="26"/>
  <c r="GD76" i="26"/>
  <c r="GD77" i="26"/>
  <c r="FS77" i="26"/>
  <c r="FH77" i="26"/>
  <c r="FH76" i="26"/>
  <c r="FH75" i="26"/>
  <c r="FH74" i="26"/>
  <c r="FH73" i="26"/>
  <c r="EW77" i="26"/>
  <c r="EL77" i="26"/>
  <c r="EA77" i="26"/>
  <c r="DP77" i="26"/>
  <c r="DE77" i="26"/>
  <c r="CT77" i="26"/>
  <c r="CI76" i="26"/>
  <c r="CI77" i="26"/>
  <c r="BX77" i="26"/>
  <c r="BM76" i="26"/>
  <c r="BM77" i="26"/>
  <c r="BB77" i="26"/>
  <c r="AQ77" i="26"/>
  <c r="AF77" i="26"/>
  <c r="U77" i="26"/>
  <c r="U76" i="26"/>
  <c r="U75" i="26"/>
  <c r="U74" i="26"/>
  <c r="U73" i="26"/>
  <c r="GA76" i="27"/>
  <c r="GB76" i="27"/>
  <c r="GA77" i="27"/>
  <c r="GB77" i="27"/>
  <c r="FP77" i="27"/>
  <c r="FQ77" i="27"/>
  <c r="DX77" i="27"/>
  <c r="DY77" i="27"/>
  <c r="CF77" i="27"/>
  <c r="CG77" i="27"/>
  <c r="BU76" i="27"/>
  <c r="BV76" i="27"/>
  <c r="BU77" i="27"/>
  <c r="BV77" i="27"/>
  <c r="BJ77" i="27"/>
  <c r="BK77" i="27"/>
  <c r="AY76" i="27"/>
  <c r="AZ76" i="27"/>
  <c r="AY77" i="27"/>
  <c r="AZ77" i="27"/>
  <c r="AC76" i="27"/>
  <c r="AD76" i="27"/>
  <c r="G77" i="27"/>
  <c r="H77" i="27"/>
  <c r="HG76" i="24"/>
  <c r="HH76" i="24"/>
  <c r="HI76" i="24"/>
  <c r="HG77" i="24"/>
  <c r="HH77" i="24"/>
  <c r="HI77" i="24"/>
  <c r="HG75" i="24"/>
  <c r="GU76" i="24"/>
  <c r="GV76" i="24"/>
  <c r="GW76" i="24"/>
  <c r="GU77" i="24"/>
  <c r="GV77" i="24"/>
  <c r="GW77" i="24"/>
  <c r="GI77" i="24"/>
  <c r="GJ77" i="24"/>
  <c r="GK77" i="24"/>
  <c r="FW77" i="24"/>
  <c r="FX77" i="24"/>
  <c r="FY77" i="24"/>
  <c r="EX77" i="24"/>
  <c r="EY77" i="24"/>
  <c r="EZ77" i="24"/>
  <c r="EL77" i="24"/>
  <c r="EM77" i="24"/>
  <c r="EN77" i="24"/>
  <c r="DZ77" i="24"/>
  <c r="EA77" i="24"/>
  <c r="EB77" i="24"/>
  <c r="DN77" i="24"/>
  <c r="DO77" i="24"/>
  <c r="DP77" i="24"/>
  <c r="DB77" i="24"/>
  <c r="DC77" i="24"/>
  <c r="DD77" i="24"/>
  <c r="CP76" i="24"/>
  <c r="CQ76" i="24"/>
  <c r="CR76" i="24"/>
  <c r="CP77" i="24"/>
  <c r="CQ77" i="24"/>
  <c r="CR77" i="24"/>
  <c r="CD77" i="24"/>
  <c r="CE77" i="24"/>
  <c r="CF77" i="24"/>
  <c r="BR76" i="24"/>
  <c r="BS76" i="24"/>
  <c r="BT76" i="24"/>
  <c r="BR77" i="24"/>
  <c r="BS77" i="24"/>
  <c r="BT77" i="24"/>
  <c r="BF77" i="24"/>
  <c r="BG77" i="24"/>
  <c r="BH77" i="24"/>
  <c r="AT77" i="24"/>
  <c r="AU77" i="24"/>
  <c r="AV77" i="24"/>
  <c r="AH77" i="24"/>
  <c r="AI77" i="24"/>
  <c r="AJ77" i="24"/>
  <c r="V77" i="24"/>
  <c r="W77" i="24"/>
  <c r="X77" i="24"/>
  <c r="P78" i="5"/>
  <c r="W78" i="5" s="1"/>
  <c r="Q78" i="5"/>
  <c r="AQ75" i="3"/>
  <c r="AH78" i="5"/>
  <c r="DC78" i="5"/>
  <c r="DH78" i="5"/>
  <c r="DB78" i="5"/>
  <c r="Y78" i="5"/>
  <c r="AF78" i="5"/>
  <c r="AB78" i="5"/>
  <c r="AG78" i="5"/>
  <c r="AI78" i="5"/>
  <c r="CZ78" i="5"/>
  <c r="DI78" i="5"/>
  <c r="DJ78" i="5"/>
  <c r="AA78" i="5"/>
  <c r="DA78" i="5"/>
  <c r="AE78" i="5"/>
  <c r="AC78" i="5"/>
  <c r="DD78" i="5"/>
  <c r="AD78" i="5"/>
  <c r="Z78" i="5"/>
  <c r="Q43" i="5" l="1"/>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O51" i="5"/>
  <c r="O50" i="5"/>
  <c r="O49" i="5"/>
  <c r="O48" i="5"/>
  <c r="O47" i="5"/>
  <c r="O46" i="5"/>
  <c r="O45" i="5"/>
  <c r="N51" i="5"/>
  <c r="N50" i="5"/>
  <c r="N49" i="5"/>
  <c r="N48" i="5"/>
  <c r="N47" i="5"/>
  <c r="N46" i="5"/>
  <c r="N45" i="5"/>
  <c r="W73" i="5" l="1"/>
  <c r="W74" i="5"/>
  <c r="W72" i="5"/>
  <c r="W68" i="5"/>
  <c r="W69" i="5"/>
  <c r="W70" i="5"/>
  <c r="W71" i="5"/>
  <c r="W75" i="5"/>
  <c r="W76" i="5"/>
  <c r="W77" i="5"/>
  <c r="FE77" i="27" l="1"/>
  <c r="FF77" i="27"/>
  <c r="ET77" i="27"/>
  <c r="EU77" i="27"/>
  <c r="EI77" i="27"/>
  <c r="EJ77" i="27"/>
  <c r="DM77" i="27"/>
  <c r="DN77" i="27"/>
  <c r="DB77" i="27"/>
  <c r="DC77" i="27"/>
  <c r="CQ77" i="27"/>
  <c r="CR77" i="27"/>
  <c r="AO77" i="27"/>
  <c r="AN77" i="27"/>
  <c r="R77" i="27"/>
  <c r="S77" i="27"/>
  <c r="CS78" i="5"/>
  <c r="CT78" i="5"/>
  <c r="CG78" i="5"/>
  <c r="CH78" i="5"/>
  <c r="BZ78" i="5"/>
  <c r="BR71" i="5"/>
  <c r="BS71" i="5"/>
  <c r="BT71" i="5"/>
  <c r="AP78" i="5"/>
  <c r="R78" i="5"/>
  <c r="S78" i="5"/>
  <c r="U75" i="3"/>
  <c r="J75" i="3"/>
  <c r="DF78" i="5"/>
  <c r="DE78" i="5"/>
  <c r="GO75" i="26" l="1"/>
  <c r="FS76" i="26"/>
  <c r="EW76" i="26"/>
  <c r="EL76" i="26"/>
  <c r="EA76" i="26"/>
  <c r="DP76" i="26"/>
  <c r="DE76" i="26"/>
  <c r="CT76" i="26"/>
  <c r="BX76" i="26"/>
  <c r="BB76" i="26"/>
  <c r="AQ76" i="26"/>
  <c r="AF76" i="26"/>
  <c r="GA75" i="27"/>
  <c r="GB75" i="27"/>
  <c r="FP76" i="27"/>
  <c r="FQ76" i="27"/>
  <c r="DX76" i="27"/>
  <c r="DY76" i="27"/>
  <c r="DM76" i="27"/>
  <c r="DN76" i="27"/>
  <c r="DB76" i="27"/>
  <c r="DC76" i="27"/>
  <c r="CF76" i="27"/>
  <c r="CG76" i="27"/>
  <c r="AN76" i="27"/>
  <c r="AO76" i="27"/>
  <c r="AC75" i="27"/>
  <c r="AD75" i="27"/>
  <c r="G76" i="27"/>
  <c r="H76" i="27"/>
  <c r="GI76" i="24"/>
  <c r="GJ76" i="24"/>
  <c r="GK76" i="24"/>
  <c r="FX76" i="24"/>
  <c r="FY76" i="24"/>
  <c r="EX76" i="24"/>
  <c r="EY76" i="24"/>
  <c r="EZ76" i="24"/>
  <c r="EL76" i="24"/>
  <c r="EM76" i="24"/>
  <c r="EN76" i="24"/>
  <c r="DZ76" i="24"/>
  <c r="EA76" i="24"/>
  <c r="EB76" i="24"/>
  <c r="DO76" i="24"/>
  <c r="DP76" i="24"/>
  <c r="DB76" i="24"/>
  <c r="DC76" i="24"/>
  <c r="DD76" i="24"/>
  <c r="CE76" i="24"/>
  <c r="CF76" i="24"/>
  <c r="BF76" i="24"/>
  <c r="BG76" i="24"/>
  <c r="BH76" i="24"/>
  <c r="AT76" i="24"/>
  <c r="AU76" i="24"/>
  <c r="AV76" i="24"/>
  <c r="AH76" i="24"/>
  <c r="AI76" i="24"/>
  <c r="AJ76" i="24"/>
  <c r="V76" i="24"/>
  <c r="W76" i="24"/>
  <c r="X76" i="24"/>
  <c r="AF77" i="5"/>
  <c r="AD77" i="5"/>
  <c r="DB77" i="5"/>
  <c r="AE77" i="5"/>
  <c r="DI77" i="5"/>
  <c r="AC77" i="5"/>
  <c r="DA77" i="5"/>
  <c r="AI77" i="5"/>
  <c r="CZ77" i="5"/>
  <c r="AH77" i="5"/>
  <c r="DC77" i="5"/>
  <c r="DH77" i="5"/>
  <c r="AA77" i="5"/>
  <c r="Y77" i="5"/>
  <c r="DD77" i="5"/>
  <c r="DJ77" i="5"/>
  <c r="Z77" i="5"/>
  <c r="AB77" i="5"/>
  <c r="EF7" i="5" l="1"/>
  <c r="EF8" i="5"/>
  <c r="EF9" i="5"/>
  <c r="EF10" i="5"/>
  <c r="EF11" i="5"/>
  <c r="EF12" i="5"/>
  <c r="EF13" i="5"/>
  <c r="EF14" i="5"/>
  <c r="EF15" i="5"/>
  <c r="EF16" i="5"/>
  <c r="EF17" i="5"/>
  <c r="EF18" i="5"/>
  <c r="EF19" i="5"/>
  <c r="EF20" i="5"/>
  <c r="EF21" i="5"/>
  <c r="EF22" i="5"/>
  <c r="EF23" i="5"/>
  <c r="EF24" i="5"/>
  <c r="EF25" i="5"/>
  <c r="EF26" i="5"/>
  <c r="EF27" i="5"/>
  <c r="EF28" i="5"/>
  <c r="EF29" i="5"/>
  <c r="EF30" i="5"/>
  <c r="EF31" i="5"/>
  <c r="EF32" i="5"/>
  <c r="EF33" i="5"/>
  <c r="EF34" i="5"/>
  <c r="EF35" i="5"/>
  <c r="EF36" i="5"/>
  <c r="EF37" i="5"/>
  <c r="EF38" i="5"/>
  <c r="EF39" i="5"/>
  <c r="EF40" i="5"/>
  <c r="EF41" i="5"/>
  <c r="EF42" i="5"/>
  <c r="EF43" i="5"/>
  <c r="EF44" i="5"/>
  <c r="EF45" i="5"/>
  <c r="EF46" i="5"/>
  <c r="EF47" i="5"/>
  <c r="EF48" i="5"/>
  <c r="EF49" i="5"/>
  <c r="EF50" i="5"/>
  <c r="EF51" i="5"/>
  <c r="EF52" i="5"/>
  <c r="EF53" i="5"/>
  <c r="EF54" i="5"/>
  <c r="EF55" i="5"/>
  <c r="EF56" i="5"/>
  <c r="EF57" i="5"/>
  <c r="EF58" i="5"/>
  <c r="EF59" i="5"/>
  <c r="EF60" i="5"/>
  <c r="EF61" i="5"/>
  <c r="EF62" i="5"/>
  <c r="EF63" i="5"/>
  <c r="EF64" i="5"/>
  <c r="EF65" i="5"/>
  <c r="EF66" i="5"/>
  <c r="EF67" i="5"/>
  <c r="EF68" i="5"/>
  <c r="EF69" i="5"/>
  <c r="EF70" i="5"/>
  <c r="EF71" i="5"/>
  <c r="EF72" i="5"/>
  <c r="EF73" i="5"/>
  <c r="EF74" i="5"/>
  <c r="EF75" i="5"/>
  <c r="EF76" i="5"/>
  <c r="EF77" i="5"/>
  <c r="EF6" i="5"/>
  <c r="GQ7" i="5"/>
  <c r="GQ8" i="5"/>
  <c r="GQ9" i="5"/>
  <c r="GQ10" i="5"/>
  <c r="GQ11" i="5"/>
  <c r="GQ12" i="5"/>
  <c r="GQ13" i="5"/>
  <c r="GQ14" i="5"/>
  <c r="GQ15" i="5"/>
  <c r="GQ16" i="5"/>
  <c r="GQ17" i="5"/>
  <c r="GQ18" i="5"/>
  <c r="GQ19" i="5"/>
  <c r="GQ20" i="5"/>
  <c r="GQ21" i="5"/>
  <c r="GQ22" i="5"/>
  <c r="GQ23" i="5"/>
  <c r="GQ24" i="5"/>
  <c r="GQ25" i="5"/>
  <c r="GQ26" i="5"/>
  <c r="GQ27" i="5"/>
  <c r="GQ28" i="5"/>
  <c r="GQ29" i="5"/>
  <c r="GQ30" i="5"/>
  <c r="GQ31" i="5"/>
  <c r="GQ32" i="5"/>
  <c r="GQ33" i="5"/>
  <c r="GQ34" i="5"/>
  <c r="GQ35" i="5"/>
  <c r="GQ36" i="5"/>
  <c r="GQ37" i="5"/>
  <c r="GQ38" i="5"/>
  <c r="GQ39" i="5"/>
  <c r="GQ40" i="5"/>
  <c r="GQ41" i="5"/>
  <c r="GQ42" i="5"/>
  <c r="GQ43" i="5"/>
  <c r="GQ44" i="5"/>
  <c r="GQ45" i="5"/>
  <c r="GQ46" i="5"/>
  <c r="GQ47" i="5"/>
  <c r="GQ48" i="5"/>
  <c r="GQ49" i="5"/>
  <c r="GQ50" i="5"/>
  <c r="GQ51" i="5"/>
  <c r="GQ52" i="5"/>
  <c r="GQ53" i="5"/>
  <c r="GQ54" i="5"/>
  <c r="GQ55" i="5"/>
  <c r="GQ56" i="5"/>
  <c r="GQ57" i="5"/>
  <c r="GQ58" i="5"/>
  <c r="GQ59" i="5"/>
  <c r="GQ60" i="5"/>
  <c r="GQ61" i="5"/>
  <c r="GQ62" i="5"/>
  <c r="GQ63" i="5"/>
  <c r="GQ64" i="5"/>
  <c r="GQ65" i="5"/>
  <c r="GQ66" i="5"/>
  <c r="GQ67" i="5"/>
  <c r="GQ68" i="5"/>
  <c r="GQ69" i="5"/>
  <c r="GQ70" i="5"/>
  <c r="GQ71" i="5"/>
  <c r="GQ72" i="5"/>
  <c r="GQ73" i="5"/>
  <c r="GQ74" i="5"/>
  <c r="GQ75" i="5"/>
  <c r="GQ76" i="5"/>
  <c r="GQ77" i="5"/>
  <c r="GQ6" i="5"/>
  <c r="GP7" i="5"/>
  <c r="GP8" i="5"/>
  <c r="GP9" i="5"/>
  <c r="GP10" i="5"/>
  <c r="GP11" i="5"/>
  <c r="GP12" i="5"/>
  <c r="GP13" i="5"/>
  <c r="GP14" i="5"/>
  <c r="GP15" i="5"/>
  <c r="GP16" i="5"/>
  <c r="GP17" i="5"/>
  <c r="GP18" i="5"/>
  <c r="GP19" i="5"/>
  <c r="GP20" i="5"/>
  <c r="GP21" i="5"/>
  <c r="GP22" i="5"/>
  <c r="GP23" i="5"/>
  <c r="GP24" i="5"/>
  <c r="GP25" i="5"/>
  <c r="GP26" i="5"/>
  <c r="GP27" i="5"/>
  <c r="GP28" i="5"/>
  <c r="GP29" i="5"/>
  <c r="GP30" i="5"/>
  <c r="GP31" i="5"/>
  <c r="GP32" i="5"/>
  <c r="GP33" i="5"/>
  <c r="GP34" i="5"/>
  <c r="GP35" i="5"/>
  <c r="GP36" i="5"/>
  <c r="GP37" i="5"/>
  <c r="GP38" i="5"/>
  <c r="GP39" i="5"/>
  <c r="GP40" i="5"/>
  <c r="GP41" i="5"/>
  <c r="GP42" i="5"/>
  <c r="GP43" i="5"/>
  <c r="GP44" i="5"/>
  <c r="GP45" i="5"/>
  <c r="GP46" i="5"/>
  <c r="GP47" i="5"/>
  <c r="GP48" i="5"/>
  <c r="GP49" i="5"/>
  <c r="GP50" i="5"/>
  <c r="GP51" i="5"/>
  <c r="GP52" i="5"/>
  <c r="GP53" i="5"/>
  <c r="GP54" i="5"/>
  <c r="GP55" i="5"/>
  <c r="GP56" i="5"/>
  <c r="GP57" i="5"/>
  <c r="GP58" i="5"/>
  <c r="GP59" i="5"/>
  <c r="GP60" i="5"/>
  <c r="GP61" i="5"/>
  <c r="GP62" i="5"/>
  <c r="GP63" i="5"/>
  <c r="GP64" i="5"/>
  <c r="GP65" i="5"/>
  <c r="GP66" i="5"/>
  <c r="GP67" i="5"/>
  <c r="GP68" i="5"/>
  <c r="GP69" i="5"/>
  <c r="GP70" i="5"/>
  <c r="GP71" i="5"/>
  <c r="GP72" i="5"/>
  <c r="GP73" i="5"/>
  <c r="GP74" i="5"/>
  <c r="GP75" i="5"/>
  <c r="GP76" i="5"/>
  <c r="GP77" i="5"/>
  <c r="GP6" i="5"/>
  <c r="ET76" i="27" l="1"/>
  <c r="EU76" i="27"/>
  <c r="FE76" i="27"/>
  <c r="FF76" i="27"/>
  <c r="EI76" i="27"/>
  <c r="EJ76" i="27"/>
  <c r="CQ76" i="27"/>
  <c r="CR76" i="27"/>
  <c r="BJ76" i="27"/>
  <c r="BK76" i="27"/>
  <c r="R76" i="27"/>
  <c r="S76" i="27"/>
  <c r="FW76" i="24"/>
  <c r="DN76" i="24"/>
  <c r="CD76" i="24"/>
  <c r="EW77" i="5"/>
  <c r="EV77" i="5"/>
  <c r="DX77" i="5"/>
  <c r="CS77" i="5"/>
  <c r="CT77" i="5"/>
  <c r="CG77" i="5"/>
  <c r="CH77" i="5"/>
  <c r="BZ77" i="5"/>
  <c r="BR70" i="5"/>
  <c r="BS70" i="5"/>
  <c r="BT70" i="5"/>
  <c r="AP77" i="5"/>
  <c r="R77" i="5"/>
  <c r="S77" i="5"/>
  <c r="AQ74" i="3"/>
  <c r="U74" i="3"/>
  <c r="J74" i="3"/>
  <c r="AG77" i="5"/>
  <c r="DE77" i="5"/>
  <c r="DF77" i="5"/>
  <c r="HH75" i="24" l="1"/>
  <c r="HI75" i="24"/>
  <c r="AC76" i="5"/>
  <c r="CZ26" i="5"/>
  <c r="AF76" i="5"/>
  <c r="AA76" i="5"/>
  <c r="AD76" i="5"/>
  <c r="Y76" i="5"/>
  <c r="Z76" i="5"/>
  <c r="AE76" i="5"/>
  <c r="AB76" i="5"/>
  <c r="DX7" i="5" l="1"/>
  <c r="DX8" i="5"/>
  <c r="DX9" i="5"/>
  <c r="DX10" i="5"/>
  <c r="DX11" i="5"/>
  <c r="DX12" i="5"/>
  <c r="DX13" i="5"/>
  <c r="DX14" i="5"/>
  <c r="DX15" i="5"/>
  <c r="DX16" i="5"/>
  <c r="DX17" i="5"/>
  <c r="DX18" i="5"/>
  <c r="DX19" i="5"/>
  <c r="DX20" i="5"/>
  <c r="DX21" i="5"/>
  <c r="DX22" i="5"/>
  <c r="DX23" i="5"/>
  <c r="DX24" i="5"/>
  <c r="DX25" i="5"/>
  <c r="DX26" i="5"/>
  <c r="DX27" i="5"/>
  <c r="DX28" i="5"/>
  <c r="DX29" i="5"/>
  <c r="DX30" i="5"/>
  <c r="DX31" i="5"/>
  <c r="DX32" i="5"/>
  <c r="DX33" i="5"/>
  <c r="DX34" i="5"/>
  <c r="DX35" i="5"/>
  <c r="DX36" i="5"/>
  <c r="DX37" i="5"/>
  <c r="DX38" i="5"/>
  <c r="DX39" i="5"/>
  <c r="DX40" i="5"/>
  <c r="DX41" i="5"/>
  <c r="DX42" i="5"/>
  <c r="DX43" i="5"/>
  <c r="DX44" i="5"/>
  <c r="DX45" i="5"/>
  <c r="DX46" i="5"/>
  <c r="DX47" i="5"/>
  <c r="DX48" i="5"/>
  <c r="DX49" i="5"/>
  <c r="DX50" i="5"/>
  <c r="DX51" i="5"/>
  <c r="DX52" i="5"/>
  <c r="DX53" i="5"/>
  <c r="DX54" i="5"/>
  <c r="DX55" i="5"/>
  <c r="DX56" i="5"/>
  <c r="DX57" i="5"/>
  <c r="DX58" i="5"/>
  <c r="DX59" i="5"/>
  <c r="DX60" i="5"/>
  <c r="DX61" i="5"/>
  <c r="DX62" i="5"/>
  <c r="DX63" i="5"/>
  <c r="DX64" i="5"/>
  <c r="DX65" i="5"/>
  <c r="DX66" i="5"/>
  <c r="DX67" i="5"/>
  <c r="DX68" i="5"/>
  <c r="DX69" i="5"/>
  <c r="DX70" i="5"/>
  <c r="DX71" i="5"/>
  <c r="DX72" i="5"/>
  <c r="DX73" i="5"/>
  <c r="DX74" i="5"/>
  <c r="DX75" i="5"/>
  <c r="DX76" i="5"/>
  <c r="DX6" i="5"/>
  <c r="EV7" i="5"/>
  <c r="EW7" i="5"/>
  <c r="EV8" i="5"/>
  <c r="EW8" i="5"/>
  <c r="EV9" i="5"/>
  <c r="EW9" i="5"/>
  <c r="EV10" i="5"/>
  <c r="EW10" i="5"/>
  <c r="EV11" i="5"/>
  <c r="EW11" i="5"/>
  <c r="EV12" i="5"/>
  <c r="EW12" i="5"/>
  <c r="EV13" i="5"/>
  <c r="EW13" i="5"/>
  <c r="EV14" i="5"/>
  <c r="EW14" i="5"/>
  <c r="EV15" i="5"/>
  <c r="EW15" i="5"/>
  <c r="EV16" i="5"/>
  <c r="EW16" i="5"/>
  <c r="EV17" i="5"/>
  <c r="EW17" i="5"/>
  <c r="EV18" i="5"/>
  <c r="EW18" i="5"/>
  <c r="EV19" i="5"/>
  <c r="EW19" i="5"/>
  <c r="EV20" i="5"/>
  <c r="EW20" i="5"/>
  <c r="EV21" i="5"/>
  <c r="EW21" i="5"/>
  <c r="EV22" i="5"/>
  <c r="EW22" i="5"/>
  <c r="EV23" i="5"/>
  <c r="EW23" i="5"/>
  <c r="EV24" i="5"/>
  <c r="EW24" i="5"/>
  <c r="EV25" i="5"/>
  <c r="EW25" i="5"/>
  <c r="EV26" i="5"/>
  <c r="EW26" i="5"/>
  <c r="EV27" i="5"/>
  <c r="EW27" i="5"/>
  <c r="EV28" i="5"/>
  <c r="EW28" i="5"/>
  <c r="EV29" i="5"/>
  <c r="EW29" i="5"/>
  <c r="EV30" i="5"/>
  <c r="EW30" i="5"/>
  <c r="EV31" i="5"/>
  <c r="EW31" i="5"/>
  <c r="EV32" i="5"/>
  <c r="EW32" i="5"/>
  <c r="EV33" i="5"/>
  <c r="EW33" i="5"/>
  <c r="EV34" i="5"/>
  <c r="EW34" i="5"/>
  <c r="EV35" i="5"/>
  <c r="EW35" i="5"/>
  <c r="EV36" i="5"/>
  <c r="EW36" i="5"/>
  <c r="EV37" i="5"/>
  <c r="EW37" i="5"/>
  <c r="EV38" i="5"/>
  <c r="EW38" i="5"/>
  <c r="EV39" i="5"/>
  <c r="EW39" i="5"/>
  <c r="EV40" i="5"/>
  <c r="EW40" i="5"/>
  <c r="EV41" i="5"/>
  <c r="EW41" i="5"/>
  <c r="EV42" i="5"/>
  <c r="EW42" i="5"/>
  <c r="EV43" i="5"/>
  <c r="EW43" i="5"/>
  <c r="EV44" i="5"/>
  <c r="EW44" i="5"/>
  <c r="EV45" i="5"/>
  <c r="EW45" i="5"/>
  <c r="EV46" i="5"/>
  <c r="EW46" i="5"/>
  <c r="EV47" i="5"/>
  <c r="EW47" i="5"/>
  <c r="EV48" i="5"/>
  <c r="EW48" i="5"/>
  <c r="EV49" i="5"/>
  <c r="EW49" i="5"/>
  <c r="EV50" i="5"/>
  <c r="EW50" i="5"/>
  <c r="EV51" i="5"/>
  <c r="EW51" i="5"/>
  <c r="EV52" i="5"/>
  <c r="EW52" i="5"/>
  <c r="EV53" i="5"/>
  <c r="EW53" i="5"/>
  <c r="EV54" i="5"/>
  <c r="EW54" i="5"/>
  <c r="EV55" i="5"/>
  <c r="EW55" i="5"/>
  <c r="EV56" i="5"/>
  <c r="EW56" i="5"/>
  <c r="EV57" i="5"/>
  <c r="EW57" i="5"/>
  <c r="EV58" i="5"/>
  <c r="EW58" i="5"/>
  <c r="EV59" i="5"/>
  <c r="EW59" i="5"/>
  <c r="EV60" i="5"/>
  <c r="EW60" i="5"/>
  <c r="EV61" i="5"/>
  <c r="EW61" i="5"/>
  <c r="EV62" i="5"/>
  <c r="EW62" i="5"/>
  <c r="EV63" i="5"/>
  <c r="EW63" i="5"/>
  <c r="EV64" i="5"/>
  <c r="EW64" i="5"/>
  <c r="EV65" i="5"/>
  <c r="EW65" i="5"/>
  <c r="EV66" i="5"/>
  <c r="EW66" i="5"/>
  <c r="EV67" i="5"/>
  <c r="EW67" i="5"/>
  <c r="EV68" i="5"/>
  <c r="EW68" i="5"/>
  <c r="EV69" i="5"/>
  <c r="EW69" i="5"/>
  <c r="EV70" i="5"/>
  <c r="EW70" i="5"/>
  <c r="EV71" i="5"/>
  <c r="EW71" i="5"/>
  <c r="EV72" i="5"/>
  <c r="EW72" i="5"/>
  <c r="EV73" i="5"/>
  <c r="EW73" i="5"/>
  <c r="EV74" i="5"/>
  <c r="EW74" i="5"/>
  <c r="EV75" i="5"/>
  <c r="EW75" i="5"/>
  <c r="EV76" i="5"/>
  <c r="EW76" i="5"/>
  <c r="EW6" i="5"/>
  <c r="EV6" i="5"/>
  <c r="W54" i="24"/>
  <c r="X54" i="24"/>
  <c r="W55" i="24"/>
  <c r="X55" i="24"/>
  <c r="W56" i="24"/>
  <c r="X56" i="24"/>
  <c r="W57" i="24"/>
  <c r="X57" i="24"/>
  <c r="W58" i="24"/>
  <c r="X58" i="24"/>
  <c r="W59" i="24"/>
  <c r="X59" i="24"/>
  <c r="W60" i="24"/>
  <c r="X60" i="24"/>
  <c r="W61" i="24"/>
  <c r="X61" i="24"/>
  <c r="W62" i="24"/>
  <c r="X62" i="24"/>
  <c r="W63" i="24"/>
  <c r="X63" i="24"/>
  <c r="W64" i="24"/>
  <c r="X64" i="24"/>
  <c r="W65" i="24"/>
  <c r="X65" i="24"/>
  <c r="W66" i="24"/>
  <c r="X66" i="24"/>
  <c r="W67" i="24"/>
  <c r="X67" i="24"/>
  <c r="W68" i="24"/>
  <c r="X68" i="24"/>
  <c r="W69" i="24"/>
  <c r="X69" i="24"/>
  <c r="W70" i="24"/>
  <c r="X70" i="24"/>
  <c r="W71" i="24"/>
  <c r="X71" i="24"/>
  <c r="W72" i="24"/>
  <c r="X72" i="24"/>
  <c r="W73" i="24"/>
  <c r="X73" i="24"/>
  <c r="W74" i="24"/>
  <c r="X74" i="24"/>
  <c r="W75" i="24"/>
  <c r="X75" i="24"/>
  <c r="HH57" i="24"/>
  <c r="HI57" i="24"/>
  <c r="HH58" i="24"/>
  <c r="HI58" i="24"/>
  <c r="HH59" i="24"/>
  <c r="HI59" i="24"/>
  <c r="HH60" i="24"/>
  <c r="HI60" i="24"/>
  <c r="HH61" i="24"/>
  <c r="HI61" i="24"/>
  <c r="HH62" i="24"/>
  <c r="HI62" i="24"/>
  <c r="HH63" i="24"/>
  <c r="HI63" i="24"/>
  <c r="HH64" i="24"/>
  <c r="HI64" i="24"/>
  <c r="HH65" i="24"/>
  <c r="HI65" i="24"/>
  <c r="HH66" i="24"/>
  <c r="HI66" i="24"/>
  <c r="HH67" i="24"/>
  <c r="HI67" i="24"/>
  <c r="HH68" i="24"/>
  <c r="HI68" i="24"/>
  <c r="HH69" i="24"/>
  <c r="HI69" i="24"/>
  <c r="HH70" i="24"/>
  <c r="HI70" i="24"/>
  <c r="HH71" i="24"/>
  <c r="HI71" i="24"/>
  <c r="HH72" i="24"/>
  <c r="HI72" i="24"/>
  <c r="HH73" i="24"/>
  <c r="HI73" i="24"/>
  <c r="HH74" i="24"/>
  <c r="HI74" i="24"/>
  <c r="GV57" i="24"/>
  <c r="GW57" i="24"/>
  <c r="GV58" i="24"/>
  <c r="GW58" i="24"/>
  <c r="GV59" i="24"/>
  <c r="GW59" i="24"/>
  <c r="GV60" i="24"/>
  <c r="GW60" i="24"/>
  <c r="GV61" i="24"/>
  <c r="GW61" i="24"/>
  <c r="GV62" i="24"/>
  <c r="GW62" i="24"/>
  <c r="GV63" i="24"/>
  <c r="GW63" i="24"/>
  <c r="GV64" i="24"/>
  <c r="GW64" i="24"/>
  <c r="GV65" i="24"/>
  <c r="GW65" i="24"/>
  <c r="GV66" i="24"/>
  <c r="GW66" i="24"/>
  <c r="GV67" i="24"/>
  <c r="GW67" i="24"/>
  <c r="GV68" i="24"/>
  <c r="GW68" i="24"/>
  <c r="GV69" i="24"/>
  <c r="GW69" i="24"/>
  <c r="GV70" i="24"/>
  <c r="GW70" i="24"/>
  <c r="GV71" i="24"/>
  <c r="GW71" i="24"/>
  <c r="GV72" i="24"/>
  <c r="GW72" i="24"/>
  <c r="GV73" i="24"/>
  <c r="GW73" i="24"/>
  <c r="GV74" i="24"/>
  <c r="GW74" i="24"/>
  <c r="GV75" i="24"/>
  <c r="GW75" i="24"/>
  <c r="GJ57" i="24"/>
  <c r="GK57" i="24"/>
  <c r="GJ58" i="24"/>
  <c r="GK58" i="24"/>
  <c r="GJ59" i="24"/>
  <c r="GK59" i="24"/>
  <c r="GJ60" i="24"/>
  <c r="GK60" i="24"/>
  <c r="GJ61" i="24"/>
  <c r="GK61" i="24"/>
  <c r="GJ62" i="24"/>
  <c r="GK62" i="24"/>
  <c r="GJ63" i="24"/>
  <c r="GK63" i="24"/>
  <c r="GJ64" i="24"/>
  <c r="GK64" i="24"/>
  <c r="GJ65" i="24"/>
  <c r="GK65" i="24"/>
  <c r="GJ66" i="24"/>
  <c r="GK66" i="24"/>
  <c r="GJ67" i="24"/>
  <c r="GK67" i="24"/>
  <c r="GJ68" i="24"/>
  <c r="GK68" i="24"/>
  <c r="GJ69" i="24"/>
  <c r="GK69" i="24"/>
  <c r="GJ70" i="24"/>
  <c r="GK70" i="24"/>
  <c r="GJ71" i="24"/>
  <c r="GK71" i="24"/>
  <c r="GJ72" i="24"/>
  <c r="GK72" i="24"/>
  <c r="GJ73" i="24"/>
  <c r="GK73" i="24"/>
  <c r="GJ74" i="24"/>
  <c r="GK74" i="24"/>
  <c r="GJ75" i="24"/>
  <c r="GK75" i="24"/>
  <c r="FX54" i="24"/>
  <c r="FY54" i="24"/>
  <c r="FX55" i="24"/>
  <c r="FY55" i="24"/>
  <c r="FX56" i="24"/>
  <c r="FY56" i="24"/>
  <c r="FX57" i="24"/>
  <c r="FY57" i="24"/>
  <c r="FX58" i="24"/>
  <c r="FY58" i="24"/>
  <c r="FX59" i="24"/>
  <c r="FY59" i="24"/>
  <c r="FX60" i="24"/>
  <c r="FY60" i="24"/>
  <c r="FX61" i="24"/>
  <c r="FY61" i="24"/>
  <c r="FX62" i="24"/>
  <c r="FY62" i="24"/>
  <c r="FX63" i="24"/>
  <c r="FY63" i="24"/>
  <c r="FX64" i="24"/>
  <c r="FY64" i="24"/>
  <c r="FX65" i="24"/>
  <c r="FY65" i="24"/>
  <c r="FX66" i="24"/>
  <c r="FY66" i="24"/>
  <c r="FX67" i="24"/>
  <c r="FY67" i="24"/>
  <c r="FX68" i="24"/>
  <c r="FY68" i="24"/>
  <c r="FX69" i="24"/>
  <c r="FY69" i="24"/>
  <c r="FX70" i="24"/>
  <c r="FY70" i="24"/>
  <c r="FX71" i="24"/>
  <c r="FY71" i="24"/>
  <c r="FX72" i="24"/>
  <c r="FY72" i="24"/>
  <c r="FX73" i="24"/>
  <c r="FY73" i="24"/>
  <c r="FX74" i="24"/>
  <c r="FY74" i="24"/>
  <c r="FX75" i="24"/>
  <c r="FY75" i="24"/>
  <c r="EY54" i="24"/>
  <c r="EZ54" i="24"/>
  <c r="EY55" i="24"/>
  <c r="EZ55" i="24"/>
  <c r="EY56" i="24"/>
  <c r="EZ56" i="24"/>
  <c r="EY57" i="24"/>
  <c r="EZ57" i="24"/>
  <c r="EY58" i="24"/>
  <c r="EZ58" i="24"/>
  <c r="EY59" i="24"/>
  <c r="EZ59" i="24"/>
  <c r="EY60" i="24"/>
  <c r="EZ60" i="24"/>
  <c r="EY61" i="24"/>
  <c r="EZ61" i="24"/>
  <c r="EY62" i="24"/>
  <c r="EZ62" i="24"/>
  <c r="EY63" i="24"/>
  <c r="EZ63" i="24"/>
  <c r="EY64" i="24"/>
  <c r="EZ64" i="24"/>
  <c r="EY65" i="24"/>
  <c r="EZ65" i="24"/>
  <c r="EY66" i="24"/>
  <c r="EZ66" i="24"/>
  <c r="EY67" i="24"/>
  <c r="EZ67" i="24"/>
  <c r="EY68" i="24"/>
  <c r="EZ68" i="24"/>
  <c r="EY69" i="24"/>
  <c r="EZ69" i="24"/>
  <c r="EY70" i="24"/>
  <c r="EZ70" i="24"/>
  <c r="EY71" i="24"/>
  <c r="EZ71" i="24"/>
  <c r="EY72" i="24"/>
  <c r="EZ72" i="24"/>
  <c r="EY73" i="24"/>
  <c r="EZ73" i="24"/>
  <c r="EY74" i="24"/>
  <c r="EZ74" i="24"/>
  <c r="EY75" i="24"/>
  <c r="EZ75" i="24"/>
  <c r="EM55" i="24"/>
  <c r="EN55" i="24"/>
  <c r="EM56" i="24"/>
  <c r="EN56" i="24"/>
  <c r="EM57" i="24"/>
  <c r="EN57" i="24"/>
  <c r="EM58" i="24"/>
  <c r="EN58" i="24"/>
  <c r="EM59" i="24"/>
  <c r="EN59" i="24"/>
  <c r="EM60" i="24"/>
  <c r="EN60" i="24"/>
  <c r="EM61" i="24"/>
  <c r="EN61" i="24"/>
  <c r="EM62" i="24"/>
  <c r="EN62" i="24"/>
  <c r="EM63" i="24"/>
  <c r="EN63" i="24"/>
  <c r="EM64" i="24"/>
  <c r="EN64" i="24"/>
  <c r="EM65" i="24"/>
  <c r="EN65" i="24"/>
  <c r="EM66" i="24"/>
  <c r="EN66" i="24"/>
  <c r="EM67" i="24"/>
  <c r="EN67" i="24"/>
  <c r="EM68" i="24"/>
  <c r="EN68" i="24"/>
  <c r="EM69" i="24"/>
  <c r="EN69" i="24"/>
  <c r="EM70" i="24"/>
  <c r="EN70" i="24"/>
  <c r="EM71" i="24"/>
  <c r="EN71" i="24"/>
  <c r="EM72" i="24"/>
  <c r="EN72" i="24"/>
  <c r="EM73" i="24"/>
  <c r="EN73" i="24"/>
  <c r="EM74" i="24"/>
  <c r="EN74" i="24"/>
  <c r="EM75" i="24"/>
  <c r="EN75" i="24"/>
  <c r="EA56" i="24"/>
  <c r="EB56" i="24"/>
  <c r="EA57" i="24"/>
  <c r="EB57" i="24"/>
  <c r="EA58" i="24"/>
  <c r="EB58" i="24"/>
  <c r="EA59" i="24"/>
  <c r="EB59" i="24"/>
  <c r="EA60" i="24"/>
  <c r="EB60" i="24"/>
  <c r="EA61" i="24"/>
  <c r="EB61" i="24"/>
  <c r="EA62" i="24"/>
  <c r="EB62" i="24"/>
  <c r="EA63" i="24"/>
  <c r="EB63" i="24"/>
  <c r="EA64" i="24"/>
  <c r="EB64" i="24"/>
  <c r="EA65" i="24"/>
  <c r="EB65" i="24"/>
  <c r="EA66" i="24"/>
  <c r="EB66" i="24"/>
  <c r="EA67" i="24"/>
  <c r="EB67" i="24"/>
  <c r="EA68" i="24"/>
  <c r="EB68" i="24"/>
  <c r="EA69" i="24"/>
  <c r="EB69" i="24"/>
  <c r="EA70" i="24"/>
  <c r="EB70" i="24"/>
  <c r="EA71" i="24"/>
  <c r="EB71" i="24"/>
  <c r="EA72" i="24"/>
  <c r="EB72" i="24"/>
  <c r="EA73" i="24"/>
  <c r="EB73" i="24"/>
  <c r="EA74" i="24"/>
  <c r="EB74" i="24"/>
  <c r="EA75" i="24"/>
  <c r="EB75" i="24"/>
  <c r="EZ53" i="24"/>
  <c r="EY53" i="24"/>
  <c r="DO54" i="24"/>
  <c r="DP54" i="24"/>
  <c r="DO55" i="24"/>
  <c r="DP55" i="24"/>
  <c r="DO56" i="24"/>
  <c r="DP56" i="24"/>
  <c r="DO57" i="24"/>
  <c r="DP57" i="24"/>
  <c r="DO58" i="24"/>
  <c r="DP58" i="24"/>
  <c r="DO59" i="24"/>
  <c r="DP59" i="24"/>
  <c r="DO60" i="24"/>
  <c r="DP60" i="24"/>
  <c r="DO61" i="24"/>
  <c r="DP61" i="24"/>
  <c r="DO62" i="24"/>
  <c r="DP62" i="24"/>
  <c r="DO63" i="24"/>
  <c r="DP63" i="24"/>
  <c r="DO64" i="24"/>
  <c r="DP64" i="24"/>
  <c r="DO65" i="24"/>
  <c r="DP65" i="24"/>
  <c r="DO66" i="24"/>
  <c r="DP66" i="24"/>
  <c r="DO67" i="24"/>
  <c r="DP67" i="24"/>
  <c r="DO68" i="24"/>
  <c r="DP68" i="24"/>
  <c r="DO69" i="24"/>
  <c r="DP69" i="24"/>
  <c r="DO70" i="24"/>
  <c r="DP70" i="24"/>
  <c r="DO71" i="24"/>
  <c r="DP71" i="24"/>
  <c r="DO72" i="24"/>
  <c r="DP72" i="24"/>
  <c r="DO73" i="24"/>
  <c r="DP73" i="24"/>
  <c r="DO74" i="24"/>
  <c r="DP74" i="24"/>
  <c r="DO75" i="24"/>
  <c r="DP75" i="24"/>
  <c r="DC56" i="24"/>
  <c r="DD56" i="24"/>
  <c r="DC57" i="24"/>
  <c r="DD57" i="24"/>
  <c r="DC58" i="24"/>
  <c r="DD58" i="24"/>
  <c r="DC59" i="24"/>
  <c r="DD59" i="24"/>
  <c r="DC60" i="24"/>
  <c r="DD60" i="24"/>
  <c r="DC61" i="24"/>
  <c r="DD61" i="24"/>
  <c r="DC62" i="24"/>
  <c r="DD62" i="24"/>
  <c r="DC63" i="24"/>
  <c r="DD63" i="24"/>
  <c r="DC64" i="24"/>
  <c r="DD64" i="24"/>
  <c r="DC65" i="24"/>
  <c r="DD65" i="24"/>
  <c r="DC66" i="24"/>
  <c r="DD66" i="24"/>
  <c r="DC67" i="24"/>
  <c r="DD67" i="24"/>
  <c r="DC68" i="24"/>
  <c r="DD68" i="24"/>
  <c r="DC69" i="24"/>
  <c r="DD69" i="24"/>
  <c r="DC70" i="24"/>
  <c r="DD70" i="24"/>
  <c r="DC71" i="24"/>
  <c r="DD71" i="24"/>
  <c r="DC72" i="24"/>
  <c r="DD72" i="24"/>
  <c r="DC73" i="24"/>
  <c r="DD73" i="24"/>
  <c r="DC74" i="24"/>
  <c r="DD74" i="24"/>
  <c r="DC75" i="24"/>
  <c r="DD75" i="24"/>
  <c r="CQ54" i="24"/>
  <c r="CR54" i="24"/>
  <c r="CQ55" i="24"/>
  <c r="CR55" i="24"/>
  <c r="CQ56" i="24"/>
  <c r="CR56" i="24"/>
  <c r="CQ57" i="24"/>
  <c r="CR57" i="24"/>
  <c r="CQ58" i="24"/>
  <c r="CR58" i="24"/>
  <c r="CQ59" i="24"/>
  <c r="CR59" i="24"/>
  <c r="CQ60" i="24"/>
  <c r="CR60" i="24"/>
  <c r="CQ61" i="24"/>
  <c r="CR61" i="24"/>
  <c r="CQ62" i="24"/>
  <c r="CR62" i="24"/>
  <c r="CQ63" i="24"/>
  <c r="CR63" i="24"/>
  <c r="CQ64" i="24"/>
  <c r="CR64" i="24"/>
  <c r="CQ65" i="24"/>
  <c r="CR65" i="24"/>
  <c r="CQ66" i="24"/>
  <c r="CR66" i="24"/>
  <c r="CQ67" i="24"/>
  <c r="CR67" i="24"/>
  <c r="CQ68" i="24"/>
  <c r="CR68" i="24"/>
  <c r="CQ69" i="24"/>
  <c r="CR69" i="24"/>
  <c r="CQ70" i="24"/>
  <c r="CR70" i="24"/>
  <c r="CQ71" i="24"/>
  <c r="CR71" i="24"/>
  <c r="CQ72" i="24"/>
  <c r="CR72" i="24"/>
  <c r="CQ73" i="24"/>
  <c r="CR73" i="24"/>
  <c r="CQ74" i="24"/>
  <c r="CR74" i="24"/>
  <c r="CQ75" i="24"/>
  <c r="CR75" i="24"/>
  <c r="CE54" i="24"/>
  <c r="CF54" i="24"/>
  <c r="CE55" i="24"/>
  <c r="CF55" i="24"/>
  <c r="CE56" i="24"/>
  <c r="CF56" i="24"/>
  <c r="CE57" i="24"/>
  <c r="CF57" i="24"/>
  <c r="CE58" i="24"/>
  <c r="CF58" i="24"/>
  <c r="CE59" i="24"/>
  <c r="CF59" i="24"/>
  <c r="CE60" i="24"/>
  <c r="CF60" i="24"/>
  <c r="CE61" i="24"/>
  <c r="CF61" i="24"/>
  <c r="CE62" i="24"/>
  <c r="CF62" i="24"/>
  <c r="CE63" i="24"/>
  <c r="CF63" i="24"/>
  <c r="CE64" i="24"/>
  <c r="CF64" i="24"/>
  <c r="CE65" i="24"/>
  <c r="CF65" i="24"/>
  <c r="CE66" i="24"/>
  <c r="CF66" i="24"/>
  <c r="CE67" i="24"/>
  <c r="CF67" i="24"/>
  <c r="CE68" i="24"/>
  <c r="CF68" i="24"/>
  <c r="CE69" i="24"/>
  <c r="CF69" i="24"/>
  <c r="CE70" i="24"/>
  <c r="CF70" i="24"/>
  <c r="CE71" i="24"/>
  <c r="CF71" i="24"/>
  <c r="CE72" i="24"/>
  <c r="CF72" i="24"/>
  <c r="CE73" i="24"/>
  <c r="CF73" i="24"/>
  <c r="CE74" i="24"/>
  <c r="CF74" i="24"/>
  <c r="CE75" i="24"/>
  <c r="CF75" i="24"/>
  <c r="CF53" i="24"/>
  <c r="CE53" i="24"/>
  <c r="BT75" i="24"/>
  <c r="BS75" i="24"/>
  <c r="BT74" i="24"/>
  <c r="BS74" i="24"/>
  <c r="BT73" i="24"/>
  <c r="BS73" i="24"/>
  <c r="BT72" i="24"/>
  <c r="BS72" i="24"/>
  <c r="BT71" i="24"/>
  <c r="BS71" i="24"/>
  <c r="BT70" i="24"/>
  <c r="BS70" i="24"/>
  <c r="BT69" i="24"/>
  <c r="BS69" i="24"/>
  <c r="BT68" i="24"/>
  <c r="BS68" i="24"/>
  <c r="BT67" i="24"/>
  <c r="BS67" i="24"/>
  <c r="BT66" i="24"/>
  <c r="BS66" i="24"/>
  <c r="BT65" i="24"/>
  <c r="BS65" i="24"/>
  <c r="BT64" i="24"/>
  <c r="BS64" i="24"/>
  <c r="BT63" i="24"/>
  <c r="BS63" i="24"/>
  <c r="BT62" i="24"/>
  <c r="BS62" i="24"/>
  <c r="BT61" i="24"/>
  <c r="BS61" i="24"/>
  <c r="BT60" i="24"/>
  <c r="BS60" i="24"/>
  <c r="BT59" i="24"/>
  <c r="BS59" i="24"/>
  <c r="BT58" i="24"/>
  <c r="BS58" i="24"/>
  <c r="BT57" i="24"/>
  <c r="BS57" i="24"/>
  <c r="BT56" i="24"/>
  <c r="BS56" i="24"/>
  <c r="BT55" i="24"/>
  <c r="BS55" i="24"/>
  <c r="BT54" i="24"/>
  <c r="BS54" i="24"/>
  <c r="BG58" i="24"/>
  <c r="BH58" i="24"/>
  <c r="BG59" i="24"/>
  <c r="BH59" i="24"/>
  <c r="BG60" i="24"/>
  <c r="BH60" i="24"/>
  <c r="BG61" i="24"/>
  <c r="BH61" i="24"/>
  <c r="BG62" i="24"/>
  <c r="BH62" i="24"/>
  <c r="BG63" i="24"/>
  <c r="BH63" i="24"/>
  <c r="BG64" i="24"/>
  <c r="BH64" i="24"/>
  <c r="BG65" i="24"/>
  <c r="BH65" i="24"/>
  <c r="BG66" i="24"/>
  <c r="BH66" i="24"/>
  <c r="BG67" i="24"/>
  <c r="BH67" i="24"/>
  <c r="BG68" i="24"/>
  <c r="BH68" i="24"/>
  <c r="BG69" i="24"/>
  <c r="BH69" i="24"/>
  <c r="BG70" i="24"/>
  <c r="BH70" i="24"/>
  <c r="BG71" i="24"/>
  <c r="BH71" i="24"/>
  <c r="BG72" i="24"/>
  <c r="BH72" i="24"/>
  <c r="BG73" i="24"/>
  <c r="BH73" i="24"/>
  <c r="BG74" i="24"/>
  <c r="BH74" i="24"/>
  <c r="BG75" i="24"/>
  <c r="BH75" i="24"/>
  <c r="BH56" i="24"/>
  <c r="BG56" i="24"/>
  <c r="BH55" i="24"/>
  <c r="BG55" i="24"/>
  <c r="BH54" i="24"/>
  <c r="BG54" i="24"/>
  <c r="BH53" i="24"/>
  <c r="BG53" i="24"/>
  <c r="BH57" i="24"/>
  <c r="BG57" i="24"/>
  <c r="AV75" i="24"/>
  <c r="AU75" i="24"/>
  <c r="AV74" i="24"/>
  <c r="AU74" i="24"/>
  <c r="AV73" i="24"/>
  <c r="AU73" i="24"/>
  <c r="AV72" i="24"/>
  <c r="AU72" i="24"/>
  <c r="AV71" i="24"/>
  <c r="AU71" i="24"/>
  <c r="AV70" i="24"/>
  <c r="AU70" i="24"/>
  <c r="AV69" i="24"/>
  <c r="AU69" i="24"/>
  <c r="AV68" i="24"/>
  <c r="AU68" i="24"/>
  <c r="AV67" i="24"/>
  <c r="AU67" i="24"/>
  <c r="AV66" i="24"/>
  <c r="AU66" i="24"/>
  <c r="AV65" i="24"/>
  <c r="AU65" i="24"/>
  <c r="AV64" i="24"/>
  <c r="AU64" i="24"/>
  <c r="AV63" i="24"/>
  <c r="AU63" i="24"/>
  <c r="AV62" i="24"/>
  <c r="AU62" i="24"/>
  <c r="AV61" i="24"/>
  <c r="AU61" i="24"/>
  <c r="AV60" i="24"/>
  <c r="AU60" i="24"/>
  <c r="AV59" i="24"/>
  <c r="AU59" i="24"/>
  <c r="AV58" i="24"/>
  <c r="AU58" i="24"/>
  <c r="AV57" i="24"/>
  <c r="AU57" i="24"/>
  <c r="AI55" i="24"/>
  <c r="AJ55" i="24"/>
  <c r="AI56" i="24"/>
  <c r="AJ56" i="24"/>
  <c r="AI57" i="24"/>
  <c r="AJ57" i="24"/>
  <c r="AI58" i="24"/>
  <c r="AJ58" i="24"/>
  <c r="AI59" i="24"/>
  <c r="AJ59" i="24"/>
  <c r="AI60" i="24"/>
  <c r="AJ60" i="24"/>
  <c r="AI61" i="24"/>
  <c r="AJ61" i="24"/>
  <c r="AI62" i="24"/>
  <c r="AJ62" i="24"/>
  <c r="AI63" i="24"/>
  <c r="AJ63" i="24"/>
  <c r="AI64" i="24"/>
  <c r="AJ64" i="24"/>
  <c r="AI65" i="24"/>
  <c r="AJ65" i="24"/>
  <c r="AI66" i="24"/>
  <c r="AJ66" i="24"/>
  <c r="AI67" i="24"/>
  <c r="AJ67" i="24"/>
  <c r="AI68" i="24"/>
  <c r="AJ68" i="24"/>
  <c r="AI69" i="24"/>
  <c r="AJ69" i="24"/>
  <c r="AI70" i="24"/>
  <c r="AJ70" i="24"/>
  <c r="AI71" i="24"/>
  <c r="AJ71" i="24"/>
  <c r="AI72" i="24"/>
  <c r="AJ72" i="24"/>
  <c r="AI73" i="24"/>
  <c r="AJ73" i="24"/>
  <c r="AI74" i="24"/>
  <c r="AJ74" i="24"/>
  <c r="AI75" i="24"/>
  <c r="AJ75" i="24"/>
  <c r="AI54" i="24"/>
  <c r="AJ54" i="24"/>
  <c r="GX3" i="36"/>
  <c r="HF1" i="36" s="1"/>
  <c r="GV1" i="36"/>
  <c r="GU1" i="36"/>
  <c r="GT1" i="36"/>
  <c r="GS1" i="36"/>
  <c r="GR1" i="36"/>
  <c r="GQ1" i="36"/>
  <c r="GP1" i="36"/>
  <c r="GO1" i="36"/>
  <c r="GN1" i="36"/>
  <c r="GM1" i="36"/>
  <c r="GL1" i="36"/>
  <c r="GJ1" i="36"/>
  <c r="GI1" i="36"/>
  <c r="GH1" i="36"/>
  <c r="GG1" i="36"/>
  <c r="GF1" i="36"/>
  <c r="GE1" i="36"/>
  <c r="GD1" i="36"/>
  <c r="GC1" i="36"/>
  <c r="GB1" i="36"/>
  <c r="GA1" i="36"/>
  <c r="FZ1" i="36"/>
  <c r="FX1" i="36"/>
  <c r="FW1" i="36"/>
  <c r="FV1" i="36"/>
  <c r="FU1" i="36"/>
  <c r="FT1" i="36"/>
  <c r="FS1" i="36"/>
  <c r="FR1" i="36"/>
  <c r="FQ1" i="36"/>
  <c r="FP1" i="36"/>
  <c r="FO1" i="36"/>
  <c r="FN1" i="36"/>
  <c r="FL1" i="36"/>
  <c r="FK1" i="36"/>
  <c r="FJ1" i="36"/>
  <c r="FI1" i="36"/>
  <c r="FH1" i="36"/>
  <c r="FG1" i="36"/>
  <c r="FF1" i="36"/>
  <c r="FE1" i="36"/>
  <c r="FD1" i="36"/>
  <c r="FC1" i="36"/>
  <c r="FB1" i="36"/>
  <c r="EZ1" i="36"/>
  <c r="EY1" i="36"/>
  <c r="EX1" i="36"/>
  <c r="EW1" i="36"/>
  <c r="EV1" i="36"/>
  <c r="EU1" i="36"/>
  <c r="ET1" i="36"/>
  <c r="ES1" i="36"/>
  <c r="ER1" i="36"/>
  <c r="EQ1" i="36"/>
  <c r="EP1" i="36"/>
  <c r="EN1" i="36"/>
  <c r="EM1" i="36"/>
  <c r="EL1" i="36"/>
  <c r="EK1" i="36"/>
  <c r="EJ1" i="36"/>
  <c r="EI1" i="36"/>
  <c r="EH1" i="36"/>
  <c r="EG1" i="36"/>
  <c r="EF1" i="36"/>
  <c r="EE1" i="36"/>
  <c r="ED1" i="36"/>
  <c r="EB1" i="36"/>
  <c r="EA1" i="36"/>
  <c r="DZ1" i="36"/>
  <c r="DY1" i="36"/>
  <c r="DX1" i="36"/>
  <c r="DW1" i="36"/>
  <c r="DV1" i="36"/>
  <c r="DU1" i="36"/>
  <c r="DT1" i="36"/>
  <c r="DS1" i="36"/>
  <c r="DR1" i="36"/>
  <c r="DP1" i="36"/>
  <c r="DO1" i="36"/>
  <c r="DN1" i="36"/>
  <c r="DM1" i="36"/>
  <c r="DL1" i="36"/>
  <c r="DK1" i="36"/>
  <c r="DJ1" i="36"/>
  <c r="DI1" i="36"/>
  <c r="DH1" i="36"/>
  <c r="DG1" i="36"/>
  <c r="DF1" i="36"/>
  <c r="DD1" i="36"/>
  <c r="DC1" i="36"/>
  <c r="DB1" i="36"/>
  <c r="DA1" i="36"/>
  <c r="CZ1" i="36"/>
  <c r="CY1" i="36"/>
  <c r="CX1" i="36"/>
  <c r="CW1" i="36"/>
  <c r="CV1" i="36"/>
  <c r="CU1" i="36"/>
  <c r="CT1" i="36"/>
  <c r="CR1" i="36"/>
  <c r="CQ1" i="36"/>
  <c r="CP1" i="36"/>
  <c r="CO1" i="36"/>
  <c r="CN1" i="36"/>
  <c r="CM1" i="36"/>
  <c r="CL1" i="36"/>
  <c r="CK1" i="36"/>
  <c r="CJ1" i="36"/>
  <c r="CI1" i="36"/>
  <c r="CH1" i="36"/>
  <c r="CF1" i="36"/>
  <c r="CE1" i="36"/>
  <c r="CD1" i="36"/>
  <c r="CC1" i="36"/>
  <c r="CB1" i="36"/>
  <c r="CA1" i="36"/>
  <c r="BZ1" i="36"/>
  <c r="BY1" i="36"/>
  <c r="BX1" i="36"/>
  <c r="BW1" i="36"/>
  <c r="BV1" i="36"/>
  <c r="BT1" i="36"/>
  <c r="BS1" i="36"/>
  <c r="BR1" i="36"/>
  <c r="BQ1" i="36"/>
  <c r="BP1" i="36"/>
  <c r="BO1" i="36"/>
  <c r="BN1" i="36"/>
  <c r="BM1" i="36"/>
  <c r="BL1" i="36"/>
  <c r="BK1" i="36"/>
  <c r="BJ1" i="36"/>
  <c r="BH1" i="36"/>
  <c r="BG1" i="36"/>
  <c r="BF1" i="36"/>
  <c r="BE1" i="36"/>
  <c r="BD1" i="36"/>
  <c r="BC1" i="36"/>
  <c r="BB1" i="36"/>
  <c r="BA1" i="36"/>
  <c r="AZ1" i="36"/>
  <c r="AY1" i="36"/>
  <c r="AX1" i="36"/>
  <c r="AV1" i="36"/>
  <c r="AU1" i="36"/>
  <c r="AT1" i="36"/>
  <c r="AS1" i="36"/>
  <c r="AR1" i="36"/>
  <c r="AQ1" i="36"/>
  <c r="AP1" i="36"/>
  <c r="AO1" i="36"/>
  <c r="AN1" i="36"/>
  <c r="AM1" i="36"/>
  <c r="AL1" i="36"/>
  <c r="AJ1" i="36"/>
  <c r="AI1" i="36"/>
  <c r="AH1" i="36"/>
  <c r="AG1" i="36"/>
  <c r="AF1" i="36"/>
  <c r="AE1" i="36"/>
  <c r="AD1" i="36"/>
  <c r="AC1" i="36"/>
  <c r="AB1" i="36"/>
  <c r="AA1" i="36"/>
  <c r="Z1" i="36"/>
  <c r="X1" i="36"/>
  <c r="W1" i="36"/>
  <c r="V1" i="36"/>
  <c r="U1" i="36"/>
  <c r="T1" i="36"/>
  <c r="S1" i="36"/>
  <c r="R1" i="36"/>
  <c r="Q1" i="36"/>
  <c r="P1" i="36"/>
  <c r="O1" i="36"/>
  <c r="N1" i="36"/>
  <c r="L1" i="36"/>
  <c r="K1" i="36"/>
  <c r="J1" i="36"/>
  <c r="I1" i="36"/>
  <c r="H1" i="36"/>
  <c r="G1" i="36"/>
  <c r="F1" i="36"/>
  <c r="E1" i="36"/>
  <c r="D1" i="36"/>
  <c r="C1" i="36"/>
  <c r="B1" i="36"/>
  <c r="AI76" i="5"/>
  <c r="AH76" i="5"/>
  <c r="GZ1" i="36" l="1"/>
  <c r="GZ2" i="36" s="1"/>
  <c r="HE1" i="36"/>
  <c r="HE2" i="36" s="1"/>
  <c r="HH1" i="36"/>
  <c r="HH2" i="36" s="1"/>
  <c r="HA1" i="36"/>
  <c r="HA2" i="36" s="1"/>
  <c r="HG1" i="36"/>
  <c r="HG2" i="36" s="1"/>
  <c r="HF2" i="36"/>
  <c r="HC1" i="36"/>
  <c r="HC2" i="36" s="1"/>
  <c r="GY1" i="36"/>
  <c r="GY2" i="36" s="1"/>
  <c r="HD1" i="36"/>
  <c r="HD2" i="36" s="1"/>
  <c r="GX1" i="36"/>
  <c r="GX2" i="36" s="1"/>
  <c r="HB1" i="36"/>
  <c r="HB2" i="36" s="1"/>
  <c r="HD3" i="36" l="1"/>
  <c r="HB90" i="36"/>
  <c r="CS76" i="5" l="1"/>
  <c r="CT76" i="5"/>
  <c r="CH76" i="5"/>
  <c r="CG76" i="5"/>
  <c r="BZ76" i="5"/>
  <c r="BR69" i="5"/>
  <c r="BS69" i="5"/>
  <c r="BT69" i="5"/>
  <c r="AP76" i="5"/>
  <c r="GD75" i="26"/>
  <c r="FS75" i="26"/>
  <c r="EW75" i="26"/>
  <c r="EL75" i="26"/>
  <c r="EA75" i="26"/>
  <c r="DP75" i="26"/>
  <c r="DE75" i="26"/>
  <c r="CT75" i="26"/>
  <c r="CI75" i="26"/>
  <c r="BX75" i="26"/>
  <c r="BM75" i="26"/>
  <c r="BB75" i="26"/>
  <c r="AQ75" i="26"/>
  <c r="AF75" i="26"/>
  <c r="FP75" i="27"/>
  <c r="FQ75" i="27"/>
  <c r="FE75" i="27"/>
  <c r="FF75" i="27"/>
  <c r="ET75" i="27"/>
  <c r="EU75" i="27"/>
  <c r="EI75" i="27"/>
  <c r="EJ75" i="27"/>
  <c r="DX75" i="27"/>
  <c r="DY75" i="27"/>
  <c r="DM75" i="27"/>
  <c r="DN75" i="27"/>
  <c r="DB75" i="27"/>
  <c r="DC75" i="27"/>
  <c r="CQ75" i="27"/>
  <c r="CR75" i="27"/>
  <c r="CF75" i="27"/>
  <c r="CG75" i="27"/>
  <c r="BU75" i="27"/>
  <c r="BV75" i="27"/>
  <c r="BJ75" i="27"/>
  <c r="BK75" i="27"/>
  <c r="AY75" i="27"/>
  <c r="AZ75" i="27"/>
  <c r="AN75" i="27"/>
  <c r="AO75" i="27"/>
  <c r="AC73" i="27"/>
  <c r="AD73" i="27"/>
  <c r="AC74" i="27"/>
  <c r="AD74" i="27"/>
  <c r="R75" i="27"/>
  <c r="S75" i="27"/>
  <c r="G75" i="27"/>
  <c r="H75" i="27"/>
  <c r="GU75" i="24"/>
  <c r="GI75" i="24"/>
  <c r="FW75" i="24"/>
  <c r="EX75" i="24"/>
  <c r="EL75" i="24"/>
  <c r="DZ75" i="24"/>
  <c r="DN75" i="24"/>
  <c r="DB75" i="24"/>
  <c r="CP75" i="24"/>
  <c r="CD75" i="24"/>
  <c r="BR75" i="24"/>
  <c r="BF75" i="24"/>
  <c r="AT75" i="24"/>
  <c r="AH75" i="24"/>
  <c r="V75" i="24"/>
  <c r="AQ73" i="3"/>
  <c r="U73" i="3"/>
  <c r="J73" i="3"/>
  <c r="HC85" i="36"/>
  <c r="HG87" i="36"/>
  <c r="HH78" i="36"/>
  <c r="GZ84" i="36"/>
  <c r="HA87" i="36"/>
  <c r="HA84" i="36"/>
  <c r="GY90" i="36"/>
  <c r="HH90" i="36"/>
  <c r="HB88" i="36"/>
  <c r="HE81" i="36"/>
  <c r="GY80" i="36"/>
  <c r="GZ80" i="36"/>
  <c r="HH84" i="36"/>
  <c r="HE89" i="36"/>
  <c r="HF88" i="36"/>
  <c r="HH89" i="36"/>
  <c r="HB87" i="36"/>
  <c r="HF83" i="36"/>
  <c r="HA89" i="36"/>
  <c r="HA78" i="36"/>
  <c r="HD77" i="36"/>
  <c r="HF77" i="36"/>
  <c r="HC78" i="36"/>
  <c r="HH81" i="36"/>
  <c r="HC80" i="36"/>
  <c r="HC77" i="36"/>
  <c r="HD88" i="36"/>
  <c r="HE80" i="36"/>
  <c r="GY88" i="36"/>
  <c r="HG86" i="36"/>
  <c r="HD87" i="36"/>
  <c r="GY78" i="36"/>
  <c r="GY83" i="36"/>
  <c r="HA83" i="36"/>
  <c r="HD90" i="36"/>
  <c r="HE77" i="36"/>
  <c r="HF91" i="36"/>
  <c r="HG82" i="36"/>
  <c r="GZ82" i="36"/>
  <c r="HA80" i="36"/>
  <c r="HD80" i="36"/>
  <c r="HB77" i="36"/>
  <c r="HG80" i="36"/>
  <c r="HC87" i="36"/>
  <c r="HH87" i="36"/>
  <c r="HE91" i="36"/>
  <c r="HF81" i="36"/>
  <c r="HF84" i="36"/>
  <c r="HA88" i="36"/>
  <c r="HE78" i="36"/>
  <c r="GY86" i="36"/>
  <c r="HE88" i="36"/>
  <c r="HF89" i="36"/>
  <c r="HG89" i="36"/>
  <c r="GZ78" i="36"/>
  <c r="GY91" i="36"/>
  <c r="GZ79" i="36"/>
  <c r="HD81" i="36"/>
  <c r="HB80" i="36"/>
  <c r="HH77" i="36"/>
  <c r="GY84" i="36"/>
  <c r="HF79" i="36"/>
  <c r="HD82" i="36"/>
  <c r="HA91" i="36"/>
  <c r="HE84" i="36"/>
  <c r="HD91" i="36"/>
  <c r="GY79" i="36"/>
  <c r="HE83" i="36"/>
  <c r="HH85" i="36"/>
  <c r="GY41" i="36"/>
  <c r="HC90" i="36"/>
  <c r="HG90" i="36"/>
  <c r="HC89" i="36"/>
  <c r="HA79" i="36"/>
  <c r="HB79" i="36"/>
  <c r="GZ91" i="36"/>
  <c r="HB81" i="36"/>
  <c r="HG85" i="36"/>
  <c r="HD84" i="36"/>
  <c r="GY81" i="36"/>
  <c r="HG79" i="36"/>
  <c r="HE85" i="36"/>
  <c r="GY89" i="36"/>
  <c r="HG83" i="36"/>
  <c r="HC79" i="36"/>
  <c r="HG77" i="36"/>
  <c r="HA90" i="36"/>
  <c r="HE87" i="36"/>
  <c r="HB84" i="36"/>
  <c r="HH91" i="36"/>
  <c r="HA81" i="36"/>
  <c r="HF78" i="36"/>
  <c r="HF82" i="36"/>
  <c r="HE82" i="36"/>
  <c r="HD83" i="36"/>
  <c r="GZ88" i="36"/>
  <c r="HH80" i="36"/>
  <c r="HA82" i="36"/>
  <c r="GZ86" i="36"/>
  <c r="HD78" i="36"/>
  <c r="GZ89" i="36"/>
  <c r="HF85" i="36"/>
  <c r="HD86" i="36"/>
  <c r="HG78" i="36"/>
  <c r="HD89" i="36"/>
  <c r="HA86" i="36"/>
  <c r="HH88" i="36"/>
  <c r="HG91" i="36"/>
  <c r="GZ77" i="36"/>
  <c r="HH82" i="36"/>
  <c r="HF80" i="36"/>
  <c r="HC82" i="36"/>
  <c r="GZ85" i="36"/>
  <c r="HB82" i="36"/>
  <c r="GY85" i="36"/>
  <c r="HC88" i="36"/>
  <c r="HH79" i="36"/>
  <c r="GZ90" i="36"/>
  <c r="HD85" i="36"/>
  <c r="HH86" i="36"/>
  <c r="HB83" i="36"/>
  <c r="HG88" i="36"/>
  <c r="HB86" i="36"/>
  <c r="HC84" i="36"/>
  <c r="GZ87" i="36"/>
  <c r="HE90" i="36"/>
  <c r="HB85" i="36"/>
  <c r="HF87" i="36"/>
  <c r="HB89" i="36"/>
  <c r="HE86" i="36"/>
  <c r="GY87" i="36"/>
  <c r="HF90" i="36"/>
  <c r="HC91" i="36"/>
  <c r="HC81" i="36"/>
  <c r="HG81" i="36"/>
  <c r="GY82" i="36"/>
  <c r="GZ83" i="36"/>
  <c r="GY77" i="36"/>
  <c r="HG84" i="36"/>
  <c r="HD79" i="36"/>
  <c r="HE79" i="36"/>
  <c r="HC86" i="36"/>
  <c r="HA85" i="36"/>
  <c r="HH83" i="36"/>
  <c r="HF86" i="36"/>
  <c r="HB91" i="36"/>
  <c r="HB78" i="36"/>
  <c r="HA77" i="36"/>
  <c r="GZ81" i="36"/>
  <c r="HC83" i="36"/>
  <c r="AP75" i="5" l="1"/>
  <c r="R76" i="5"/>
  <c r="S76" i="5"/>
  <c r="GO74" i="26" l="1"/>
  <c r="GD74" i="26"/>
  <c r="FS74" i="26"/>
  <c r="EA74" i="26"/>
  <c r="DE74" i="26"/>
  <c r="CT74" i="26"/>
  <c r="CI74" i="26"/>
  <c r="BM74" i="26"/>
  <c r="BB74" i="26"/>
  <c r="BB73" i="26"/>
  <c r="AQ74" i="26"/>
  <c r="AF74" i="26"/>
  <c r="AC72" i="27"/>
  <c r="AD72" i="27"/>
  <c r="HG74" i="24"/>
  <c r="GU74" i="24"/>
  <c r="GI74" i="24"/>
  <c r="FW74" i="24"/>
  <c r="EL74" i="24"/>
  <c r="DN74" i="24"/>
  <c r="DB74" i="24"/>
  <c r="CP74" i="24"/>
  <c r="BF74" i="24"/>
  <c r="AT74" i="24"/>
  <c r="AH74" i="24"/>
  <c r="V74" i="24"/>
  <c r="G74" i="27" l="1"/>
  <c r="H74" i="27"/>
  <c r="R74" i="27"/>
  <c r="S74" i="27"/>
  <c r="AN74" i="27"/>
  <c r="AO74" i="27"/>
  <c r="AY74" i="27"/>
  <c r="AZ74" i="27"/>
  <c r="BJ74" i="27"/>
  <c r="BK74" i="27"/>
  <c r="BU74" i="27"/>
  <c r="BV74" i="27"/>
  <c r="CF74" i="27"/>
  <c r="CG74" i="27"/>
  <c r="CQ74" i="27"/>
  <c r="CR74" i="27"/>
  <c r="DB74" i="27"/>
  <c r="DC74" i="27"/>
  <c r="DM74" i="27"/>
  <c r="DN74" i="27"/>
  <c r="DX74" i="27"/>
  <c r="DY74" i="27"/>
  <c r="EI74" i="27"/>
  <c r="EJ74" i="27"/>
  <c r="ET74" i="27"/>
  <c r="EU74" i="27"/>
  <c r="FE74" i="27"/>
  <c r="FF74" i="27"/>
  <c r="FP74" i="27"/>
  <c r="FQ74" i="27"/>
  <c r="GA74" i="27"/>
  <c r="GB74" i="27"/>
  <c r="BR74" i="24" l="1"/>
  <c r="R75" i="5" l="1"/>
  <c r="S75" i="5"/>
  <c r="FE5" i="27" l="1"/>
  <c r="FF5" i="27"/>
  <c r="FE6" i="27"/>
  <c r="FF6" i="27"/>
  <c r="FE7" i="27"/>
  <c r="FF7" i="27"/>
  <c r="FE8" i="27"/>
  <c r="FF8" i="27"/>
  <c r="CH41" i="5"/>
  <c r="CH42" i="5"/>
  <c r="CH43" i="5"/>
  <c r="CH44" i="5"/>
  <c r="CH45" i="5"/>
  <c r="CH46" i="5"/>
  <c r="CH47" i="5"/>
  <c r="CH48" i="5"/>
  <c r="CH49" i="5"/>
  <c r="CH50" i="5"/>
  <c r="CH51" i="5"/>
  <c r="CH52" i="5"/>
  <c r="CH53" i="5"/>
  <c r="AQ72" i="3"/>
  <c r="AF72" i="3"/>
  <c r="U72" i="3"/>
  <c r="J72" i="3"/>
  <c r="AP73" i="5" l="1"/>
  <c r="AP72" i="5"/>
  <c r="AP71" i="5"/>
  <c r="AP70" i="5"/>
  <c r="AP69" i="5"/>
  <c r="AP68" i="5"/>
  <c r="AP67" i="5"/>
  <c r="AP66" i="5"/>
  <c r="AP65" i="5"/>
  <c r="AP64" i="5"/>
  <c r="AP63" i="5"/>
  <c r="AP62" i="5"/>
  <c r="AP61" i="5"/>
  <c r="AP60" i="5"/>
  <c r="AP59" i="5"/>
  <c r="AP58" i="5"/>
  <c r="AP57" i="5"/>
  <c r="AP56" i="5"/>
  <c r="AP55" i="5"/>
  <c r="AP74" i="5"/>
  <c r="S59" i="5"/>
  <c r="S60" i="5"/>
  <c r="S61" i="5"/>
  <c r="S62" i="5"/>
  <c r="S63" i="5"/>
  <c r="S64" i="5"/>
  <c r="S65" i="5"/>
  <c r="S66" i="5"/>
  <c r="S67" i="5"/>
  <c r="S68" i="5"/>
  <c r="S69" i="5"/>
  <c r="S70" i="5"/>
  <c r="S71" i="5"/>
  <c r="S72" i="5"/>
  <c r="S73" i="5"/>
  <c r="S74" i="5"/>
  <c r="S58" i="5"/>
  <c r="R58" i="5"/>
  <c r="R59" i="5"/>
  <c r="R60" i="5"/>
  <c r="R61" i="5"/>
  <c r="R62" i="5"/>
  <c r="R63" i="5"/>
  <c r="R64" i="5"/>
  <c r="R65" i="5"/>
  <c r="R66" i="5"/>
  <c r="R67" i="5"/>
  <c r="R68" i="5"/>
  <c r="R69" i="5"/>
  <c r="R70" i="5"/>
  <c r="R71" i="5"/>
  <c r="R72" i="5"/>
  <c r="R73" i="5"/>
  <c r="R74" i="5"/>
  <c r="BR22" i="5" l="1"/>
  <c r="BR21" i="5"/>
  <c r="BR20" i="5"/>
  <c r="BR19" i="5"/>
  <c r="BR18" i="5"/>
  <c r="BR17" i="5"/>
  <c r="BR16" i="5"/>
  <c r="BR15" i="5"/>
  <c r="BR14" i="5"/>
  <c r="BR13" i="5"/>
  <c r="BR12" i="5"/>
  <c r="BR11" i="5"/>
  <c r="BR10" i="5"/>
  <c r="BR9" i="5"/>
  <c r="BR8" i="5"/>
  <c r="EW74" i="26"/>
  <c r="EL74" i="26"/>
  <c r="DP74" i="26"/>
  <c r="BX74" i="26"/>
  <c r="CD74" i="24"/>
  <c r="DZ74" i="24"/>
  <c r="EX74" i="24"/>
  <c r="GU73" i="24"/>
  <c r="HG73" i="24"/>
  <c r="GA50" i="27"/>
  <c r="GB50" i="27"/>
  <c r="GA51" i="27"/>
  <c r="GB51" i="27"/>
  <c r="GA52" i="27"/>
  <c r="GB52" i="27"/>
  <c r="GA53" i="27"/>
  <c r="GB53" i="27"/>
  <c r="GA54" i="27"/>
  <c r="GB54" i="27"/>
  <c r="GA55" i="27"/>
  <c r="GB55" i="27"/>
  <c r="GA56" i="27"/>
  <c r="GB56" i="27"/>
  <c r="GA57" i="27"/>
  <c r="GB57" i="27"/>
  <c r="GA58" i="27"/>
  <c r="GB58" i="27"/>
  <c r="GA59" i="27"/>
  <c r="GB59" i="27"/>
  <c r="GA60" i="27"/>
  <c r="GB60" i="27"/>
  <c r="GA61" i="27"/>
  <c r="GB61" i="27"/>
  <c r="GA62" i="27"/>
  <c r="GB62" i="27"/>
  <c r="GA63" i="27"/>
  <c r="GB63" i="27"/>
  <c r="GA64" i="27"/>
  <c r="GB64" i="27"/>
  <c r="GA65" i="27"/>
  <c r="GB65" i="27"/>
  <c r="GA66" i="27"/>
  <c r="GB66" i="27"/>
  <c r="GA67" i="27"/>
  <c r="GB67" i="27"/>
  <c r="GA68" i="27"/>
  <c r="GB68" i="27"/>
  <c r="GA69" i="27"/>
  <c r="GB69" i="27"/>
  <c r="GA70" i="27"/>
  <c r="GB70" i="27"/>
  <c r="GA71" i="27"/>
  <c r="GB71" i="27"/>
  <c r="GA72" i="27"/>
  <c r="GB72" i="27"/>
  <c r="GA73" i="27"/>
  <c r="GB73" i="27"/>
  <c r="FP50" i="27"/>
  <c r="FQ50" i="27"/>
  <c r="FP51" i="27"/>
  <c r="FQ51" i="27"/>
  <c r="FP52" i="27"/>
  <c r="FQ52" i="27"/>
  <c r="FP53" i="27"/>
  <c r="FQ53" i="27"/>
  <c r="FP54" i="27"/>
  <c r="FQ54" i="27"/>
  <c r="FP55" i="27"/>
  <c r="FQ55" i="27"/>
  <c r="FP56" i="27"/>
  <c r="FQ56" i="27"/>
  <c r="FP57" i="27"/>
  <c r="FQ57" i="27"/>
  <c r="FP58" i="27"/>
  <c r="FQ58" i="27"/>
  <c r="FP59" i="27"/>
  <c r="FQ59" i="27"/>
  <c r="FP60" i="27"/>
  <c r="FQ60" i="27"/>
  <c r="FP61" i="27"/>
  <c r="FQ61" i="27"/>
  <c r="FP62" i="27"/>
  <c r="FQ62" i="27"/>
  <c r="FP63" i="27"/>
  <c r="FQ63" i="27"/>
  <c r="FP64" i="27"/>
  <c r="FQ64" i="27"/>
  <c r="FP65" i="27"/>
  <c r="FQ65" i="27"/>
  <c r="FP66" i="27"/>
  <c r="FQ66" i="27"/>
  <c r="FP67" i="27"/>
  <c r="FQ67" i="27"/>
  <c r="FP68" i="27"/>
  <c r="FQ68" i="27"/>
  <c r="FP69" i="27"/>
  <c r="FQ69" i="27"/>
  <c r="FP70" i="27"/>
  <c r="FQ70" i="27"/>
  <c r="FP71" i="27"/>
  <c r="FQ71" i="27"/>
  <c r="FP72" i="27"/>
  <c r="FQ72" i="27"/>
  <c r="FP73" i="27"/>
  <c r="FQ73" i="27"/>
  <c r="FE50" i="27"/>
  <c r="FF50" i="27"/>
  <c r="FE51" i="27"/>
  <c r="FF51" i="27"/>
  <c r="FE52" i="27"/>
  <c r="FF52" i="27"/>
  <c r="FE53" i="27"/>
  <c r="FF53" i="27"/>
  <c r="FE54" i="27"/>
  <c r="FF54" i="27"/>
  <c r="FE55" i="27"/>
  <c r="FF55" i="27"/>
  <c r="FE56" i="27"/>
  <c r="FF56" i="27"/>
  <c r="FE57" i="27"/>
  <c r="FF57" i="27"/>
  <c r="FE58" i="27"/>
  <c r="FF58" i="27"/>
  <c r="FE59" i="27"/>
  <c r="FF59" i="27"/>
  <c r="FE60" i="27"/>
  <c r="FF60" i="27"/>
  <c r="FE61" i="27"/>
  <c r="FF61" i="27"/>
  <c r="FE62" i="27"/>
  <c r="FF62" i="27"/>
  <c r="FE63" i="27"/>
  <c r="FF63" i="27"/>
  <c r="FE64" i="27"/>
  <c r="FF64" i="27"/>
  <c r="FE65" i="27"/>
  <c r="FF65" i="27"/>
  <c r="FE66" i="27"/>
  <c r="FF66" i="27"/>
  <c r="FE67" i="27"/>
  <c r="FF67" i="27"/>
  <c r="FE68" i="27"/>
  <c r="FF68" i="27"/>
  <c r="FE69" i="27"/>
  <c r="FF69" i="27"/>
  <c r="FE70" i="27"/>
  <c r="FF70" i="27"/>
  <c r="FE71" i="27"/>
  <c r="FF71" i="27"/>
  <c r="FE72" i="27"/>
  <c r="FF72" i="27"/>
  <c r="FE73" i="27"/>
  <c r="FF73" i="27"/>
  <c r="ET50" i="27"/>
  <c r="EU50" i="27"/>
  <c r="ET51" i="27"/>
  <c r="EU51" i="27"/>
  <c r="ET52" i="27"/>
  <c r="EU52" i="27"/>
  <c r="ET53" i="27"/>
  <c r="EU53" i="27"/>
  <c r="ET54" i="27"/>
  <c r="EU54" i="27"/>
  <c r="ET55" i="27"/>
  <c r="EU55" i="27"/>
  <c r="ET56" i="27"/>
  <c r="EU56" i="27"/>
  <c r="ET57" i="27"/>
  <c r="EU57" i="27"/>
  <c r="ET58" i="27"/>
  <c r="EU58" i="27"/>
  <c r="ET59" i="27"/>
  <c r="EU59" i="27"/>
  <c r="ET60" i="27"/>
  <c r="EU60" i="27"/>
  <c r="ET61" i="27"/>
  <c r="EU61" i="27"/>
  <c r="ET62" i="27"/>
  <c r="EU62" i="27"/>
  <c r="ET63" i="27"/>
  <c r="EU63" i="27"/>
  <c r="ET64" i="27"/>
  <c r="EU64" i="27"/>
  <c r="ET65" i="27"/>
  <c r="EU65" i="27"/>
  <c r="ET66" i="27"/>
  <c r="EU66" i="27"/>
  <c r="ET67" i="27"/>
  <c r="EU67" i="27"/>
  <c r="ET68" i="27"/>
  <c r="EU68" i="27"/>
  <c r="ET69" i="27"/>
  <c r="EU69" i="27"/>
  <c r="ET70" i="27"/>
  <c r="EU70" i="27"/>
  <c r="ET71" i="27"/>
  <c r="EU71" i="27"/>
  <c r="ET72" i="27"/>
  <c r="EU72" i="27"/>
  <c r="ET73" i="27"/>
  <c r="EU73" i="27"/>
  <c r="EI50" i="27"/>
  <c r="EJ50" i="27"/>
  <c r="EI51" i="27"/>
  <c r="EJ51" i="27"/>
  <c r="EI52" i="27"/>
  <c r="EJ52" i="27"/>
  <c r="EI53" i="27"/>
  <c r="EJ53" i="27"/>
  <c r="EI54" i="27"/>
  <c r="EJ54" i="27"/>
  <c r="EI55" i="27"/>
  <c r="EJ55" i="27"/>
  <c r="EI56" i="27"/>
  <c r="EJ56" i="27"/>
  <c r="EI57" i="27"/>
  <c r="EJ57" i="27"/>
  <c r="EI58" i="27"/>
  <c r="EJ58" i="27"/>
  <c r="EI59" i="27"/>
  <c r="EJ59" i="27"/>
  <c r="EI60" i="27"/>
  <c r="EJ60" i="27"/>
  <c r="EI61" i="27"/>
  <c r="EJ61" i="27"/>
  <c r="EI62" i="27"/>
  <c r="EJ62" i="27"/>
  <c r="EI63" i="27"/>
  <c r="EJ63" i="27"/>
  <c r="EI64" i="27"/>
  <c r="EJ64" i="27"/>
  <c r="EI65" i="27"/>
  <c r="EJ65" i="27"/>
  <c r="EI66" i="27"/>
  <c r="EJ66" i="27"/>
  <c r="EI67" i="27"/>
  <c r="EJ67" i="27"/>
  <c r="EI68" i="27"/>
  <c r="EJ68" i="27"/>
  <c r="EI69" i="27"/>
  <c r="EJ69" i="27"/>
  <c r="EI70" i="27"/>
  <c r="EJ70" i="27"/>
  <c r="EI71" i="27"/>
  <c r="EJ71" i="27"/>
  <c r="EI72" i="27"/>
  <c r="EJ72" i="27"/>
  <c r="EI73" i="27"/>
  <c r="EJ73" i="27"/>
  <c r="DX50" i="27"/>
  <c r="DX51" i="27"/>
  <c r="DX52" i="27"/>
  <c r="DX53" i="27"/>
  <c r="DY53" i="27"/>
  <c r="DX54" i="27"/>
  <c r="DY54" i="27"/>
  <c r="DX55" i="27"/>
  <c r="DY55" i="27"/>
  <c r="DX56" i="27"/>
  <c r="DY56" i="27"/>
  <c r="DX57" i="27"/>
  <c r="DY57" i="27"/>
  <c r="DX58" i="27"/>
  <c r="DY58" i="27"/>
  <c r="DX59" i="27"/>
  <c r="DY59" i="27"/>
  <c r="DX60" i="27"/>
  <c r="DY60" i="27"/>
  <c r="DX61" i="27"/>
  <c r="DY61" i="27"/>
  <c r="DX62" i="27"/>
  <c r="DY62" i="27"/>
  <c r="DX63" i="27"/>
  <c r="DY63" i="27"/>
  <c r="DX64" i="27"/>
  <c r="DY64" i="27"/>
  <c r="DX65" i="27"/>
  <c r="DY65" i="27"/>
  <c r="DX66" i="27"/>
  <c r="DY66" i="27"/>
  <c r="DX67" i="27"/>
  <c r="DY67" i="27"/>
  <c r="DX68" i="27"/>
  <c r="DY68" i="27"/>
  <c r="DX69" i="27"/>
  <c r="DY69" i="27"/>
  <c r="DX70" i="27"/>
  <c r="DY70" i="27"/>
  <c r="DX71" i="27"/>
  <c r="DY71" i="27"/>
  <c r="DX72" i="27"/>
  <c r="DY72" i="27"/>
  <c r="DX73" i="27"/>
  <c r="DY73" i="27"/>
  <c r="DM50" i="27"/>
  <c r="DN50" i="27"/>
  <c r="DM51" i="27"/>
  <c r="DN51" i="27"/>
  <c r="DM52" i="27"/>
  <c r="DN52" i="27"/>
  <c r="DM53" i="27"/>
  <c r="DN53" i="27"/>
  <c r="DM54" i="27"/>
  <c r="DN54" i="27"/>
  <c r="DM55" i="27"/>
  <c r="DN55" i="27"/>
  <c r="DM56" i="27"/>
  <c r="DN56" i="27"/>
  <c r="DM57" i="27"/>
  <c r="DN57" i="27"/>
  <c r="DM58" i="27"/>
  <c r="DN58" i="27"/>
  <c r="DM59" i="27"/>
  <c r="DN59" i="27"/>
  <c r="DM60" i="27"/>
  <c r="DN60" i="27"/>
  <c r="DM61" i="27"/>
  <c r="DN61" i="27"/>
  <c r="DM62" i="27"/>
  <c r="DN62" i="27"/>
  <c r="DM63" i="27"/>
  <c r="DN63" i="27"/>
  <c r="DM64" i="27"/>
  <c r="DN64" i="27"/>
  <c r="DM65" i="27"/>
  <c r="DN65" i="27"/>
  <c r="DM66" i="27"/>
  <c r="DN66" i="27"/>
  <c r="DM67" i="27"/>
  <c r="DN67" i="27"/>
  <c r="DM68" i="27"/>
  <c r="DN68" i="27"/>
  <c r="DM69" i="27"/>
  <c r="DN69" i="27"/>
  <c r="DM70" i="27"/>
  <c r="DN70" i="27"/>
  <c r="DM71" i="27"/>
  <c r="DN71" i="27"/>
  <c r="DM72" i="27"/>
  <c r="DN72" i="27"/>
  <c r="DM73" i="27"/>
  <c r="DN73" i="27"/>
  <c r="DB50" i="27"/>
  <c r="DC50" i="27"/>
  <c r="DB51" i="27"/>
  <c r="DC51" i="27"/>
  <c r="DB52" i="27"/>
  <c r="DC52" i="27"/>
  <c r="DB53" i="27"/>
  <c r="DC53" i="27"/>
  <c r="DB54" i="27"/>
  <c r="DC54" i="27"/>
  <c r="DB55" i="27"/>
  <c r="DC55" i="27"/>
  <c r="DB56" i="27"/>
  <c r="DC56" i="27"/>
  <c r="DB57" i="27"/>
  <c r="DC57" i="27"/>
  <c r="DB58" i="27"/>
  <c r="DC58" i="27"/>
  <c r="DB59" i="27"/>
  <c r="DC59" i="27"/>
  <c r="DB60" i="27"/>
  <c r="DC60" i="27"/>
  <c r="DB61" i="27"/>
  <c r="DC61" i="27"/>
  <c r="DB62" i="27"/>
  <c r="DC62" i="27"/>
  <c r="DB63" i="27"/>
  <c r="DC63" i="27"/>
  <c r="DB64" i="27"/>
  <c r="DC64" i="27"/>
  <c r="DB65" i="27"/>
  <c r="DC65" i="27"/>
  <c r="DB66" i="27"/>
  <c r="DC66" i="27"/>
  <c r="DB67" i="27"/>
  <c r="DC67" i="27"/>
  <c r="DB68" i="27"/>
  <c r="DC68" i="27"/>
  <c r="DB69" i="27"/>
  <c r="DC69" i="27"/>
  <c r="DB70" i="27"/>
  <c r="DC70" i="27"/>
  <c r="DB71" i="27"/>
  <c r="DC71" i="27"/>
  <c r="DB72" i="27"/>
  <c r="DC72" i="27"/>
  <c r="DB73" i="27"/>
  <c r="DC73" i="27"/>
  <c r="CQ50" i="27"/>
  <c r="CR50" i="27"/>
  <c r="CQ51" i="27"/>
  <c r="CR51" i="27"/>
  <c r="CQ52" i="27"/>
  <c r="CR52" i="27"/>
  <c r="CQ53" i="27"/>
  <c r="CR53" i="27"/>
  <c r="CQ54" i="27"/>
  <c r="CR54" i="27"/>
  <c r="CQ55" i="27"/>
  <c r="CR55" i="27"/>
  <c r="CQ56" i="27"/>
  <c r="CR56" i="27"/>
  <c r="CQ57" i="27"/>
  <c r="CR57" i="27"/>
  <c r="CQ58" i="27"/>
  <c r="CR58" i="27"/>
  <c r="CQ59" i="27"/>
  <c r="CR59" i="27"/>
  <c r="CQ60" i="27"/>
  <c r="CR60" i="27"/>
  <c r="CQ61" i="27"/>
  <c r="CR61" i="27"/>
  <c r="CQ62" i="27"/>
  <c r="CR62" i="27"/>
  <c r="CQ63" i="27"/>
  <c r="CR63" i="27"/>
  <c r="CQ64" i="27"/>
  <c r="CR64" i="27"/>
  <c r="CQ65" i="27"/>
  <c r="CR65" i="27"/>
  <c r="CQ66" i="27"/>
  <c r="CR66" i="27"/>
  <c r="CQ67" i="27"/>
  <c r="CR67" i="27"/>
  <c r="CQ68" i="27"/>
  <c r="CR68" i="27"/>
  <c r="CQ69" i="27"/>
  <c r="CR69" i="27"/>
  <c r="CQ70" i="27"/>
  <c r="CR70" i="27"/>
  <c r="CQ71" i="27"/>
  <c r="CR71" i="27"/>
  <c r="CQ72" i="27"/>
  <c r="CR72" i="27"/>
  <c r="CQ73" i="27"/>
  <c r="CR73" i="27"/>
  <c r="CF50" i="27"/>
  <c r="CG50" i="27"/>
  <c r="CF51" i="27"/>
  <c r="CG51" i="27"/>
  <c r="CF52" i="27"/>
  <c r="CG52" i="27"/>
  <c r="CF53" i="27"/>
  <c r="CG53" i="27"/>
  <c r="CF54" i="27"/>
  <c r="CG54" i="27"/>
  <c r="CF55" i="27"/>
  <c r="CG55" i="27"/>
  <c r="CF56" i="27"/>
  <c r="CG56" i="27"/>
  <c r="CF57" i="27"/>
  <c r="CG57" i="27"/>
  <c r="CF58" i="27"/>
  <c r="CG58" i="27"/>
  <c r="CF59" i="27"/>
  <c r="CG59" i="27"/>
  <c r="CF60" i="27"/>
  <c r="CG60" i="27"/>
  <c r="CF61" i="27"/>
  <c r="CG61" i="27"/>
  <c r="CF62" i="27"/>
  <c r="CG62" i="27"/>
  <c r="CF63" i="27"/>
  <c r="CG63" i="27"/>
  <c r="CF64" i="27"/>
  <c r="CG64" i="27"/>
  <c r="CF65" i="27"/>
  <c r="CG65" i="27"/>
  <c r="CF66" i="27"/>
  <c r="CG66" i="27"/>
  <c r="CF67" i="27"/>
  <c r="CG67" i="27"/>
  <c r="CF68" i="27"/>
  <c r="CG68" i="27"/>
  <c r="CF69" i="27"/>
  <c r="CG69" i="27"/>
  <c r="CF70" i="27"/>
  <c r="CG70" i="27"/>
  <c r="CF71" i="27"/>
  <c r="CG71" i="27"/>
  <c r="CF72" i="27"/>
  <c r="CG72" i="27"/>
  <c r="CF73" i="27"/>
  <c r="CG73" i="27"/>
  <c r="BU50" i="27"/>
  <c r="BV50" i="27"/>
  <c r="BU51" i="27"/>
  <c r="BV51" i="27"/>
  <c r="BU52" i="27"/>
  <c r="BV52" i="27"/>
  <c r="BU53" i="27"/>
  <c r="BV53" i="27"/>
  <c r="BU54" i="27"/>
  <c r="BV54" i="27"/>
  <c r="BU55" i="27"/>
  <c r="BV55" i="27"/>
  <c r="BU56" i="27"/>
  <c r="BV56" i="27"/>
  <c r="BU57" i="27"/>
  <c r="BV57" i="27"/>
  <c r="BU58" i="27"/>
  <c r="BV58" i="27"/>
  <c r="BU59" i="27"/>
  <c r="BV59" i="27"/>
  <c r="BU60" i="27"/>
  <c r="BV60" i="27"/>
  <c r="BU61" i="27"/>
  <c r="BV61" i="27"/>
  <c r="BU62" i="27"/>
  <c r="BV62" i="27"/>
  <c r="BU63" i="27"/>
  <c r="BV63" i="27"/>
  <c r="BU64" i="27"/>
  <c r="BV64" i="27"/>
  <c r="BU65" i="27"/>
  <c r="BV65" i="27"/>
  <c r="BU66" i="27"/>
  <c r="BV66" i="27"/>
  <c r="BU67" i="27"/>
  <c r="BV67" i="27"/>
  <c r="BU68" i="27"/>
  <c r="BV68" i="27"/>
  <c r="BU69" i="27"/>
  <c r="BV69" i="27"/>
  <c r="BU70" i="27"/>
  <c r="BV70" i="27"/>
  <c r="BU71" i="27"/>
  <c r="BV71" i="27"/>
  <c r="BU72" i="27"/>
  <c r="BV72" i="27"/>
  <c r="BU73" i="27"/>
  <c r="BV73" i="27"/>
  <c r="BJ50" i="27"/>
  <c r="BK50" i="27"/>
  <c r="BJ51" i="27"/>
  <c r="BK51" i="27"/>
  <c r="BJ52" i="27"/>
  <c r="BK52" i="27"/>
  <c r="BJ53" i="27"/>
  <c r="BK53" i="27"/>
  <c r="BJ54" i="27"/>
  <c r="BK54" i="27"/>
  <c r="BJ55" i="27"/>
  <c r="BK55" i="27"/>
  <c r="BJ56" i="27"/>
  <c r="BK56" i="27"/>
  <c r="BJ57" i="27"/>
  <c r="BK57" i="27"/>
  <c r="BJ58" i="27"/>
  <c r="BK58" i="27"/>
  <c r="BJ59" i="27"/>
  <c r="BK59" i="27"/>
  <c r="BJ60" i="27"/>
  <c r="BK60" i="27"/>
  <c r="BJ61" i="27"/>
  <c r="BK61" i="27"/>
  <c r="BJ62" i="27"/>
  <c r="BK62" i="27"/>
  <c r="BJ63" i="27"/>
  <c r="BK63" i="27"/>
  <c r="BJ64" i="27"/>
  <c r="BK64" i="27"/>
  <c r="BJ65" i="27"/>
  <c r="BK65" i="27"/>
  <c r="BJ66" i="27"/>
  <c r="BK66" i="27"/>
  <c r="BJ67" i="27"/>
  <c r="BK67" i="27"/>
  <c r="BJ68" i="27"/>
  <c r="BK68" i="27"/>
  <c r="BJ69" i="27"/>
  <c r="BK69" i="27"/>
  <c r="BJ70" i="27"/>
  <c r="BK70" i="27"/>
  <c r="BJ71" i="27"/>
  <c r="BK71" i="27"/>
  <c r="BJ72" i="27"/>
  <c r="BK72" i="27"/>
  <c r="BJ73" i="27"/>
  <c r="BK73" i="27"/>
  <c r="AY50" i="27"/>
  <c r="AZ50" i="27"/>
  <c r="AY51" i="27"/>
  <c r="AZ51" i="27"/>
  <c r="AY52" i="27"/>
  <c r="AZ52" i="27"/>
  <c r="AY53" i="27"/>
  <c r="AZ53" i="27"/>
  <c r="AY54" i="27"/>
  <c r="AZ54" i="27"/>
  <c r="AY55" i="27"/>
  <c r="AZ55" i="27"/>
  <c r="AY56" i="27"/>
  <c r="AZ56" i="27"/>
  <c r="AY57" i="27"/>
  <c r="AZ57" i="27"/>
  <c r="AY58" i="27"/>
  <c r="AZ58" i="27"/>
  <c r="AY59" i="27"/>
  <c r="AZ59" i="27"/>
  <c r="AY60" i="27"/>
  <c r="AZ60" i="27"/>
  <c r="AY61" i="27"/>
  <c r="AZ61" i="27"/>
  <c r="AY62" i="27"/>
  <c r="AZ62" i="27"/>
  <c r="AY63" i="27"/>
  <c r="AZ63" i="27"/>
  <c r="AY64" i="27"/>
  <c r="AZ64" i="27"/>
  <c r="AY65" i="27"/>
  <c r="AZ65" i="27"/>
  <c r="AY66" i="27"/>
  <c r="AZ66" i="27"/>
  <c r="AY67" i="27"/>
  <c r="AZ67" i="27"/>
  <c r="AY68" i="27"/>
  <c r="AZ68" i="27"/>
  <c r="AY69" i="27"/>
  <c r="AZ69" i="27"/>
  <c r="AY70" i="27"/>
  <c r="AZ70" i="27"/>
  <c r="AY71" i="27"/>
  <c r="AZ71" i="27"/>
  <c r="AY72" i="27"/>
  <c r="AZ72" i="27"/>
  <c r="AY73" i="27"/>
  <c r="AZ73" i="27"/>
  <c r="AN50" i="27"/>
  <c r="AO50" i="27"/>
  <c r="AN51" i="27"/>
  <c r="AO51" i="27"/>
  <c r="AN52" i="27"/>
  <c r="AO52" i="27"/>
  <c r="AN53" i="27"/>
  <c r="AO53" i="27"/>
  <c r="AN54" i="27"/>
  <c r="AO54" i="27"/>
  <c r="AN55" i="27"/>
  <c r="AO55" i="27"/>
  <c r="AN56" i="27"/>
  <c r="AO56" i="27"/>
  <c r="AN57" i="27"/>
  <c r="AO57" i="27"/>
  <c r="AN58" i="27"/>
  <c r="AO58" i="27"/>
  <c r="AN59" i="27"/>
  <c r="AO59" i="27"/>
  <c r="AN60" i="27"/>
  <c r="AO60" i="27"/>
  <c r="AN61" i="27"/>
  <c r="AO61" i="27"/>
  <c r="AN62" i="27"/>
  <c r="AO62" i="27"/>
  <c r="AN63" i="27"/>
  <c r="AO63" i="27"/>
  <c r="AN64" i="27"/>
  <c r="AO64" i="27"/>
  <c r="AN65" i="27"/>
  <c r="AO65" i="27"/>
  <c r="AN66" i="27"/>
  <c r="AO66" i="27"/>
  <c r="AN67" i="27"/>
  <c r="AO67" i="27"/>
  <c r="AN68" i="27"/>
  <c r="AO68" i="27"/>
  <c r="AN69" i="27"/>
  <c r="AO69" i="27"/>
  <c r="AN70" i="27"/>
  <c r="AO70" i="27"/>
  <c r="AN71" i="27"/>
  <c r="AO71" i="27"/>
  <c r="AN72" i="27"/>
  <c r="AO72" i="27"/>
  <c r="AN73" i="27"/>
  <c r="AO73" i="27"/>
  <c r="AC50" i="27"/>
  <c r="AD50" i="27"/>
  <c r="AC51" i="27"/>
  <c r="AD51" i="27"/>
  <c r="AC52" i="27"/>
  <c r="AD52" i="27"/>
  <c r="AC53" i="27"/>
  <c r="AD53" i="27"/>
  <c r="AC54" i="27"/>
  <c r="AD54" i="27"/>
  <c r="AC55" i="27"/>
  <c r="AD55" i="27"/>
  <c r="AC56" i="27"/>
  <c r="AD56" i="27"/>
  <c r="AC57" i="27"/>
  <c r="AD57" i="27"/>
  <c r="AC58" i="27"/>
  <c r="AD58" i="27"/>
  <c r="AC59" i="27"/>
  <c r="AD59" i="27"/>
  <c r="AC60" i="27"/>
  <c r="AD60" i="27"/>
  <c r="AC61" i="27"/>
  <c r="AD61" i="27"/>
  <c r="AC62" i="27"/>
  <c r="AD62" i="27"/>
  <c r="AC63" i="27"/>
  <c r="AD63" i="27"/>
  <c r="AC64" i="27"/>
  <c r="AD64" i="27"/>
  <c r="AC65" i="27"/>
  <c r="AD65" i="27"/>
  <c r="AC66" i="27"/>
  <c r="AD66" i="27"/>
  <c r="AC67" i="27"/>
  <c r="AD67" i="27"/>
  <c r="AC68" i="27"/>
  <c r="AD68" i="27"/>
  <c r="AC69" i="27"/>
  <c r="AD69" i="27"/>
  <c r="AC70" i="27"/>
  <c r="AD70" i="27"/>
  <c r="AC71" i="27"/>
  <c r="AD71" i="27"/>
  <c r="R49" i="27"/>
  <c r="S49" i="27"/>
  <c r="R50" i="27"/>
  <c r="S50" i="27"/>
  <c r="R51" i="27"/>
  <c r="S51" i="27"/>
  <c r="R52" i="27"/>
  <c r="S52" i="27"/>
  <c r="R53" i="27"/>
  <c r="S53" i="27"/>
  <c r="R54" i="27"/>
  <c r="S54" i="27"/>
  <c r="R55" i="27"/>
  <c r="S55" i="27"/>
  <c r="R56" i="27"/>
  <c r="S56" i="27"/>
  <c r="R57" i="27"/>
  <c r="S57" i="27"/>
  <c r="R58" i="27"/>
  <c r="S58" i="27"/>
  <c r="R59" i="27"/>
  <c r="S59" i="27"/>
  <c r="R60" i="27"/>
  <c r="S60" i="27"/>
  <c r="R61" i="27"/>
  <c r="S61" i="27"/>
  <c r="R62" i="27"/>
  <c r="S62" i="27"/>
  <c r="R63" i="27"/>
  <c r="S63" i="27"/>
  <c r="R64" i="27"/>
  <c r="S64" i="27"/>
  <c r="R65" i="27"/>
  <c r="S65" i="27"/>
  <c r="R66" i="27"/>
  <c r="S66" i="27"/>
  <c r="R67" i="27"/>
  <c r="S67" i="27"/>
  <c r="R68" i="27"/>
  <c r="S68" i="27"/>
  <c r="R69" i="27"/>
  <c r="S69" i="27"/>
  <c r="R70" i="27"/>
  <c r="S70" i="27"/>
  <c r="R71" i="27"/>
  <c r="S71" i="27"/>
  <c r="R72" i="27"/>
  <c r="S72" i="27"/>
  <c r="R73" i="27"/>
  <c r="S73" i="27"/>
  <c r="G50" i="27"/>
  <c r="G51" i="27"/>
  <c r="G52" i="27"/>
  <c r="H52" i="27"/>
  <c r="G53" i="27"/>
  <c r="H53" i="27"/>
  <c r="G54" i="27"/>
  <c r="H54" i="27"/>
  <c r="G55" i="27"/>
  <c r="H55" i="27"/>
  <c r="G56" i="27"/>
  <c r="H56" i="27"/>
  <c r="G57" i="27"/>
  <c r="H57" i="27"/>
  <c r="G58" i="27"/>
  <c r="H58" i="27"/>
  <c r="G59" i="27"/>
  <c r="H59" i="27"/>
  <c r="G60" i="27"/>
  <c r="H60" i="27"/>
  <c r="G61" i="27"/>
  <c r="H61" i="27"/>
  <c r="G62" i="27"/>
  <c r="H62" i="27"/>
  <c r="G63" i="27"/>
  <c r="H63" i="27"/>
  <c r="G64" i="27"/>
  <c r="H64" i="27"/>
  <c r="G65" i="27"/>
  <c r="H65" i="27"/>
  <c r="G66" i="27"/>
  <c r="H66" i="27"/>
  <c r="G67" i="27"/>
  <c r="H67" i="27"/>
  <c r="G68" i="27"/>
  <c r="H68" i="27"/>
  <c r="G69" i="27"/>
  <c r="H69" i="27"/>
  <c r="G70" i="27"/>
  <c r="H70" i="27"/>
  <c r="G71" i="27"/>
  <c r="H71" i="27"/>
  <c r="G72" i="27"/>
  <c r="H72" i="27"/>
  <c r="G73" i="27"/>
  <c r="H73" i="27"/>
  <c r="CS51" i="5"/>
  <c r="CT51" i="5"/>
  <c r="CS52" i="5"/>
  <c r="CT52" i="5"/>
  <c r="CS53" i="5"/>
  <c r="CT53" i="5"/>
  <c r="CS54" i="5"/>
  <c r="CT54" i="5"/>
  <c r="CS55" i="5"/>
  <c r="CT55" i="5"/>
  <c r="CS56" i="5"/>
  <c r="CT56" i="5"/>
  <c r="CS57" i="5"/>
  <c r="CT57" i="5"/>
  <c r="CS58" i="5"/>
  <c r="CT58" i="5"/>
  <c r="CS59" i="5"/>
  <c r="CT59" i="5"/>
  <c r="CS60" i="5"/>
  <c r="CT60" i="5"/>
  <c r="CS61" i="5"/>
  <c r="CT61" i="5"/>
  <c r="CS62" i="5"/>
  <c r="CT62" i="5"/>
  <c r="CS63" i="5"/>
  <c r="CT63" i="5"/>
  <c r="CS64" i="5"/>
  <c r="CT64" i="5"/>
  <c r="CS65" i="5"/>
  <c r="CT65" i="5"/>
  <c r="CS66" i="5"/>
  <c r="CT66" i="5"/>
  <c r="CS67" i="5"/>
  <c r="CT67" i="5"/>
  <c r="CS68" i="5"/>
  <c r="CT68" i="5"/>
  <c r="CS69" i="5"/>
  <c r="CT69" i="5"/>
  <c r="CS70" i="5"/>
  <c r="CT70" i="5"/>
  <c r="CS71" i="5"/>
  <c r="CT71" i="5"/>
  <c r="CS72" i="5"/>
  <c r="CT72" i="5"/>
  <c r="CS73" i="5"/>
  <c r="CT73" i="5"/>
  <c r="CS74" i="5"/>
  <c r="CT74" i="5"/>
  <c r="CS75" i="5"/>
  <c r="CT75" i="5"/>
  <c r="CG51" i="5"/>
  <c r="CG52" i="5"/>
  <c r="CG53" i="5"/>
  <c r="CG54" i="5"/>
  <c r="CH54" i="5"/>
  <c r="CG55" i="5"/>
  <c r="CH55" i="5"/>
  <c r="CG56" i="5"/>
  <c r="CH56" i="5"/>
  <c r="CG57" i="5"/>
  <c r="CH57" i="5"/>
  <c r="CG58" i="5"/>
  <c r="CH58" i="5"/>
  <c r="CG59" i="5"/>
  <c r="CH59" i="5"/>
  <c r="CG60" i="5"/>
  <c r="CH60" i="5"/>
  <c r="CG61" i="5"/>
  <c r="CH61" i="5"/>
  <c r="CG62" i="5"/>
  <c r="CH62" i="5"/>
  <c r="CG63" i="5"/>
  <c r="CH63" i="5"/>
  <c r="CG64" i="5"/>
  <c r="CH64" i="5"/>
  <c r="CG65" i="5"/>
  <c r="CH65" i="5"/>
  <c r="CG66" i="5"/>
  <c r="CH66" i="5"/>
  <c r="CG67" i="5"/>
  <c r="CH67" i="5"/>
  <c r="CG68" i="5"/>
  <c r="CH68" i="5"/>
  <c r="CG69" i="5"/>
  <c r="CH69" i="5"/>
  <c r="CG70" i="5"/>
  <c r="CH70" i="5"/>
  <c r="CG71" i="5"/>
  <c r="CH71" i="5"/>
  <c r="CG72" i="5"/>
  <c r="CH72" i="5"/>
  <c r="CG73" i="5"/>
  <c r="CH73" i="5"/>
  <c r="CG74" i="5"/>
  <c r="CH74" i="5"/>
  <c r="CG75" i="5"/>
  <c r="CH75" i="5"/>
  <c r="BZ38" i="5"/>
  <c r="BZ39" i="5"/>
  <c r="BZ40" i="5"/>
  <c r="BZ41" i="5"/>
  <c r="BZ42" i="5"/>
  <c r="BZ43" i="5"/>
  <c r="BZ44" i="5"/>
  <c r="BZ45" i="5"/>
  <c r="BZ46" i="5"/>
  <c r="BZ47" i="5"/>
  <c r="BZ48" i="5"/>
  <c r="BZ49" i="5"/>
  <c r="BZ50" i="5"/>
  <c r="BZ51" i="5"/>
  <c r="BZ52" i="5"/>
  <c r="BZ53" i="5"/>
  <c r="BZ54" i="5"/>
  <c r="BZ55" i="5"/>
  <c r="BZ56" i="5"/>
  <c r="BZ57" i="5"/>
  <c r="BZ58" i="5"/>
  <c r="BZ59" i="5"/>
  <c r="BZ60" i="5"/>
  <c r="BZ61" i="5"/>
  <c r="BZ62" i="5"/>
  <c r="BZ63" i="5"/>
  <c r="BZ64" i="5"/>
  <c r="BZ65" i="5"/>
  <c r="BZ66" i="5"/>
  <c r="BZ67" i="5"/>
  <c r="BZ68" i="5"/>
  <c r="BZ69" i="5"/>
  <c r="BZ70" i="5"/>
  <c r="BZ71" i="5"/>
  <c r="BZ72" i="5"/>
  <c r="BZ73" i="5"/>
  <c r="BZ74" i="5"/>
  <c r="BZ75" i="5"/>
  <c r="BR39" i="5"/>
  <c r="BS39" i="5"/>
  <c r="BT39" i="5"/>
  <c r="BR40" i="5"/>
  <c r="BS40" i="5"/>
  <c r="BT40" i="5"/>
  <c r="BR41" i="5"/>
  <c r="BS41" i="5"/>
  <c r="BT41" i="5"/>
  <c r="BR42" i="5"/>
  <c r="BS42" i="5"/>
  <c r="BT42" i="5"/>
  <c r="BR43" i="5"/>
  <c r="BS43" i="5"/>
  <c r="BT43" i="5"/>
  <c r="BR44" i="5"/>
  <c r="BS44" i="5"/>
  <c r="BT44" i="5"/>
  <c r="BR45" i="5"/>
  <c r="BS45" i="5"/>
  <c r="BT45" i="5"/>
  <c r="BR46" i="5"/>
  <c r="BS46" i="5"/>
  <c r="BT46" i="5"/>
  <c r="BR47" i="5"/>
  <c r="BS47" i="5"/>
  <c r="BT47" i="5"/>
  <c r="BR48" i="5"/>
  <c r="BS48" i="5"/>
  <c r="BT48" i="5"/>
  <c r="BR49" i="5"/>
  <c r="BS49" i="5"/>
  <c r="BT49" i="5"/>
  <c r="BR50" i="5"/>
  <c r="BS50" i="5"/>
  <c r="BT50" i="5"/>
  <c r="BR51" i="5"/>
  <c r="BS51" i="5"/>
  <c r="BT51" i="5"/>
  <c r="BR52" i="5"/>
  <c r="BS52" i="5"/>
  <c r="BT52" i="5"/>
  <c r="BR53" i="5"/>
  <c r="BS53" i="5"/>
  <c r="BT53" i="5"/>
  <c r="BR54" i="5"/>
  <c r="BS54" i="5"/>
  <c r="BT54" i="5"/>
  <c r="BR55" i="5"/>
  <c r="BS55" i="5"/>
  <c r="BT55" i="5"/>
  <c r="BR56" i="5"/>
  <c r="BS56" i="5"/>
  <c r="BT56" i="5"/>
  <c r="BR57" i="5"/>
  <c r="BS57" i="5"/>
  <c r="BT57" i="5"/>
  <c r="BR58" i="5"/>
  <c r="BS58" i="5"/>
  <c r="BT58" i="5"/>
  <c r="BR59" i="5"/>
  <c r="BS59" i="5"/>
  <c r="BT59" i="5"/>
  <c r="BR60" i="5"/>
  <c r="BS60" i="5"/>
  <c r="BT60" i="5"/>
  <c r="BR61" i="5"/>
  <c r="BS61" i="5"/>
  <c r="BT61" i="5"/>
  <c r="BR62" i="5"/>
  <c r="BS62" i="5"/>
  <c r="BT62" i="5"/>
  <c r="BR63" i="5"/>
  <c r="BS63" i="5"/>
  <c r="BT63" i="5"/>
  <c r="BR64" i="5"/>
  <c r="BS64" i="5"/>
  <c r="BT64" i="5"/>
  <c r="BR65" i="5"/>
  <c r="BS65" i="5"/>
  <c r="BT65" i="5"/>
  <c r="BR66" i="5"/>
  <c r="BS66" i="5"/>
  <c r="BT66" i="5"/>
  <c r="BR67" i="5"/>
  <c r="BS67" i="5"/>
  <c r="BT67" i="5"/>
  <c r="BR68" i="5"/>
  <c r="BS68" i="5"/>
  <c r="BT68" i="5"/>
  <c r="DC76" i="5"/>
  <c r="AD67" i="5"/>
  <c r="DJ14" i="5"/>
  <c r="CZ76" i="5"/>
  <c r="DJ21" i="5"/>
  <c r="AI10" i="5"/>
  <c r="AI43" i="5"/>
  <c r="AD49" i="5"/>
  <c r="AH74" i="5"/>
  <c r="DJ32" i="5"/>
  <c r="AI7" i="5"/>
  <c r="DH76" i="5"/>
  <c r="AH52" i="5"/>
  <c r="AH39" i="5"/>
  <c r="AD61" i="5"/>
  <c r="AI33" i="5"/>
  <c r="AD13" i="5"/>
  <c r="AD16" i="5"/>
  <c r="DJ57" i="5"/>
  <c r="AI47" i="5"/>
  <c r="AH65" i="5"/>
  <c r="AI59" i="5"/>
  <c r="AI51" i="5"/>
  <c r="AH64" i="5"/>
  <c r="AH23" i="5"/>
  <c r="AH18" i="5"/>
  <c r="AD58" i="5"/>
  <c r="DJ61" i="5"/>
  <c r="DJ7" i="5"/>
  <c r="AE69" i="5"/>
  <c r="AI46" i="5"/>
  <c r="AE65" i="5"/>
  <c r="DJ16" i="5"/>
  <c r="DJ39" i="5"/>
  <c r="DJ43" i="5"/>
  <c r="AI15" i="5"/>
  <c r="AH69" i="5"/>
  <c r="AI52" i="5"/>
  <c r="DJ47" i="5"/>
  <c r="AE35" i="5"/>
  <c r="DJ23" i="5"/>
  <c r="AI45" i="5"/>
  <c r="AE6" i="5"/>
  <c r="AH71" i="5"/>
  <c r="AE70" i="5"/>
  <c r="AI38" i="5"/>
  <c r="AD22" i="5"/>
  <c r="AI12" i="5"/>
  <c r="AH13" i="5"/>
  <c r="AH21" i="5"/>
  <c r="AH54" i="5"/>
  <c r="AI49" i="5"/>
  <c r="AH17" i="5"/>
  <c r="AH11" i="5"/>
  <c r="AI66" i="5"/>
  <c r="DJ41" i="5"/>
  <c r="AH24" i="5"/>
  <c r="AD53" i="5"/>
  <c r="DJ51" i="5"/>
  <c r="AD51" i="5"/>
  <c r="DJ8" i="5"/>
  <c r="AD71" i="5"/>
  <c r="AD59" i="5"/>
  <c r="AE71" i="5"/>
  <c r="AD38" i="5"/>
  <c r="AD9" i="5"/>
  <c r="AI63" i="5"/>
  <c r="AH60" i="5"/>
  <c r="AE58" i="5"/>
  <c r="AI25" i="5"/>
  <c r="AD47" i="5"/>
  <c r="AE30" i="5"/>
  <c r="AD12" i="5"/>
  <c r="AE52" i="5"/>
  <c r="AD36" i="5"/>
  <c r="DJ12" i="5"/>
  <c r="AE32" i="5"/>
  <c r="AE41" i="5"/>
  <c r="AH34" i="5"/>
  <c r="AI24" i="5"/>
  <c r="AD10" i="5"/>
  <c r="AE21" i="5"/>
  <c r="AE66" i="5"/>
  <c r="DJ42" i="5"/>
  <c r="AD64" i="5"/>
  <c r="AD60" i="5"/>
  <c r="AE56" i="5"/>
  <c r="AH55" i="5"/>
  <c r="AG76" i="5"/>
  <c r="AI18" i="5"/>
  <c r="AD17" i="5"/>
  <c r="DJ64" i="5"/>
  <c r="DJ17" i="5"/>
  <c r="AH16" i="5"/>
  <c r="AH10" i="5"/>
  <c r="DJ72" i="5"/>
  <c r="AE63" i="5"/>
  <c r="AE12" i="5"/>
  <c r="AE51" i="5"/>
  <c r="AI72" i="5"/>
  <c r="DJ71" i="5"/>
  <c r="AD74" i="5"/>
  <c r="AD57" i="5"/>
  <c r="AI73" i="5"/>
  <c r="DJ26" i="5"/>
  <c r="AE8" i="5"/>
  <c r="AD39" i="5"/>
  <c r="AI65" i="5"/>
  <c r="AD28" i="5"/>
  <c r="DJ22" i="5"/>
  <c r="DJ35" i="5"/>
  <c r="AE62" i="5"/>
  <c r="DJ20" i="5"/>
  <c r="DJ54" i="5"/>
  <c r="AE33" i="5"/>
  <c r="AI19" i="5"/>
  <c r="AD19" i="5"/>
  <c r="AE20" i="5"/>
  <c r="DJ73" i="5"/>
  <c r="AD70" i="5"/>
  <c r="AE43" i="5"/>
  <c r="AE15" i="5"/>
  <c r="AE45" i="5"/>
  <c r="DJ9" i="5"/>
  <c r="DJ75" i="5"/>
  <c r="AD14" i="5"/>
  <c r="AH25" i="5"/>
  <c r="AI8" i="5"/>
  <c r="AD43" i="5"/>
  <c r="AE10" i="5"/>
  <c r="AD26" i="5"/>
  <c r="AH28" i="5"/>
  <c r="DJ49" i="5"/>
  <c r="AD32" i="5"/>
  <c r="AI31" i="5"/>
  <c r="DJ18" i="5"/>
  <c r="AD52" i="5"/>
  <c r="AD54" i="5"/>
  <c r="AH68" i="5"/>
  <c r="AH26" i="5"/>
  <c r="AH61" i="5"/>
  <c r="AI35" i="5"/>
  <c r="DE76" i="5"/>
  <c r="AH70" i="5"/>
  <c r="DA76" i="5"/>
  <c r="AI60" i="5"/>
  <c r="DJ70" i="5"/>
  <c r="AI56" i="5"/>
  <c r="AI11" i="5"/>
  <c r="AI53" i="5"/>
  <c r="AE36" i="5"/>
  <c r="AH49" i="5"/>
  <c r="DJ27" i="5"/>
  <c r="AI41" i="5"/>
  <c r="AE73" i="5"/>
  <c r="AE61" i="5"/>
  <c r="AD21" i="5"/>
  <c r="AD24" i="5"/>
  <c r="AD15" i="5"/>
  <c r="AI29" i="5"/>
  <c r="AD66" i="5"/>
  <c r="DJ34" i="5"/>
  <c r="AE17" i="5"/>
  <c r="AD37" i="5"/>
  <c r="AH41" i="5"/>
  <c r="DJ45" i="5"/>
  <c r="AH29" i="5"/>
  <c r="AD50" i="5"/>
  <c r="AI39" i="5"/>
  <c r="AI68" i="5"/>
  <c r="DJ55" i="5"/>
  <c r="AE64" i="5"/>
  <c r="DJ28" i="5"/>
  <c r="DJ59" i="5"/>
  <c r="AH19" i="5"/>
  <c r="AH62" i="5"/>
  <c r="AI17" i="5"/>
  <c r="AH50" i="5"/>
  <c r="DJ31" i="5"/>
  <c r="DJ25" i="5"/>
  <c r="AH46" i="5"/>
  <c r="DJ46" i="5"/>
  <c r="AD11" i="5"/>
  <c r="AE9" i="5"/>
  <c r="AE34" i="5"/>
  <c r="AI74" i="5"/>
  <c r="AI70" i="5"/>
  <c r="AI48" i="5"/>
  <c r="AE49" i="5"/>
  <c r="AE59" i="5"/>
  <c r="DJ74" i="5"/>
  <c r="DJ38" i="5"/>
  <c r="DJ15" i="5"/>
  <c r="DJ40" i="5"/>
  <c r="AE24" i="5"/>
  <c r="AH42" i="5"/>
  <c r="AH15" i="5"/>
  <c r="AH36" i="5"/>
  <c r="AD23" i="5"/>
  <c r="AI14" i="5"/>
  <c r="AD65" i="5"/>
  <c r="AE46" i="5"/>
  <c r="AH30" i="5"/>
  <c r="AE39" i="5"/>
  <c r="AD42" i="5"/>
  <c r="AE75" i="5"/>
  <c r="DJ37" i="5"/>
  <c r="AD31" i="5"/>
  <c r="AE37" i="5"/>
  <c r="AE25" i="5"/>
  <c r="AH56" i="5"/>
  <c r="AH53" i="5"/>
  <c r="AE60" i="5"/>
  <c r="AI30" i="5"/>
  <c r="DJ36" i="5"/>
  <c r="AI9" i="5"/>
  <c r="DJ29" i="5"/>
  <c r="AD33" i="5"/>
  <c r="AD62" i="5"/>
  <c r="DJ65" i="5"/>
  <c r="AI20" i="5"/>
  <c r="DJ56" i="5"/>
  <c r="AH75" i="5"/>
  <c r="AI61" i="5"/>
  <c r="DJ33" i="5"/>
  <c r="AD34" i="5"/>
  <c r="DJ11" i="5"/>
  <c r="AD45" i="5"/>
  <c r="AI26" i="5"/>
  <c r="AE53" i="5"/>
  <c r="AH58" i="5"/>
  <c r="AH7" i="5"/>
  <c r="AH37" i="5"/>
  <c r="AI44" i="5"/>
  <c r="AH31" i="5"/>
  <c r="AD25" i="5"/>
  <c r="AE23" i="5"/>
  <c r="AH14" i="5"/>
  <c r="AH59" i="5"/>
  <c r="AD41" i="5"/>
  <c r="AE55" i="5"/>
  <c r="AE22" i="5"/>
  <c r="AH20" i="5"/>
  <c r="DJ62" i="5"/>
  <c r="AH27" i="5"/>
  <c r="AE44" i="5"/>
  <c r="AD7" i="5"/>
  <c r="AD69" i="5"/>
  <c r="AH38" i="5"/>
  <c r="AE31" i="5"/>
  <c r="AH43" i="5"/>
  <c r="AE67" i="5"/>
  <c r="DJ58" i="5"/>
  <c r="AI36" i="5"/>
  <c r="DJ53" i="5"/>
  <c r="DJ60" i="5"/>
  <c r="AD75" i="5"/>
  <c r="DD76" i="5"/>
  <c r="AI40" i="5"/>
  <c r="AI28" i="5"/>
  <c r="AH47" i="5"/>
  <c r="AE28" i="5"/>
  <c r="DI76" i="5"/>
  <c r="AI57" i="5"/>
  <c r="AE72" i="5"/>
  <c r="AD55" i="5"/>
  <c r="AD68" i="5"/>
  <c r="AE19" i="5"/>
  <c r="AI67" i="5"/>
  <c r="AI54" i="5"/>
  <c r="AE74" i="5"/>
  <c r="AI42" i="5"/>
  <c r="DJ44" i="5"/>
  <c r="AE29" i="5"/>
  <c r="AD27" i="5"/>
  <c r="DJ68" i="5"/>
  <c r="AI34" i="5"/>
  <c r="AH73" i="5"/>
  <c r="AE38" i="5"/>
  <c r="AE14" i="5"/>
  <c r="AI13" i="5"/>
  <c r="AI62" i="5"/>
  <c r="AD73" i="5"/>
  <c r="AE50" i="5"/>
  <c r="AH72" i="5"/>
  <c r="DJ69" i="5"/>
  <c r="AE7" i="5"/>
  <c r="AH32" i="5"/>
  <c r="AH6" i="5"/>
  <c r="AI22" i="5"/>
  <c r="AE42" i="5"/>
  <c r="AI50" i="5"/>
  <c r="AH67" i="5"/>
  <c r="DJ63" i="5"/>
  <c r="AI71" i="5"/>
  <c r="AE26" i="5"/>
  <c r="DJ67" i="5"/>
  <c r="AH45" i="5"/>
  <c r="AE48" i="5"/>
  <c r="AD48" i="5"/>
  <c r="DJ48" i="5"/>
  <c r="AD20" i="5"/>
  <c r="AE40" i="5"/>
  <c r="AH22" i="5"/>
  <c r="AE11" i="5"/>
  <c r="AI58" i="5"/>
  <c r="AI64" i="5"/>
  <c r="DF76" i="5"/>
  <c r="AI27" i="5"/>
  <c r="DB76" i="5"/>
  <c r="DJ52" i="5"/>
  <c r="AD40" i="5"/>
  <c r="AH57" i="5"/>
  <c r="AD72" i="5"/>
  <c r="AH48" i="5"/>
  <c r="DJ10" i="5"/>
  <c r="AD35" i="5"/>
  <c r="AD30" i="5"/>
  <c r="AH35" i="5"/>
  <c r="AI69" i="5"/>
  <c r="AE54" i="5"/>
  <c r="AH63" i="5"/>
  <c r="AD56" i="5"/>
  <c r="AE68" i="5"/>
  <c r="DJ13" i="5"/>
  <c r="AI37" i="5"/>
  <c r="AE47" i="5"/>
  <c r="AD29" i="5"/>
  <c r="DJ50" i="5"/>
  <c r="AH40" i="5"/>
  <c r="AI55" i="5"/>
  <c r="AE18" i="5"/>
  <c r="AI16" i="5"/>
  <c r="AE57" i="5"/>
  <c r="AI6" i="5"/>
  <c r="AI32" i="5"/>
  <c r="AH12" i="5"/>
  <c r="AD6" i="5"/>
  <c r="AH51" i="5"/>
  <c r="AD18" i="5"/>
  <c r="AD44" i="5"/>
  <c r="AD63" i="5"/>
  <c r="AI75" i="5"/>
  <c r="AD8" i="5"/>
  <c r="DJ66" i="5"/>
  <c r="AH9" i="5"/>
  <c r="DJ19" i="5"/>
  <c r="AH8" i="5"/>
  <c r="AH66" i="5"/>
  <c r="AE27" i="5"/>
  <c r="DJ30" i="5"/>
  <c r="DJ76" i="5"/>
  <c r="AI23" i="5"/>
  <c r="AE13" i="5"/>
  <c r="AE16" i="5"/>
  <c r="AI21" i="5"/>
  <c r="AD46" i="5"/>
  <c r="AH33" i="5"/>
  <c r="AH44" i="5"/>
  <c r="DJ24" i="5"/>
  <c r="D24" i="34" l="1"/>
  <c r="D23" i="34"/>
  <c r="D22" i="34"/>
  <c r="D21" i="34"/>
  <c r="D20" i="34"/>
  <c r="D19" i="34"/>
  <c r="D18" i="34"/>
  <c r="D17" i="34"/>
  <c r="D16" i="34"/>
  <c r="D15" i="34"/>
  <c r="D14" i="34"/>
  <c r="D13" i="34"/>
  <c r="D12" i="34"/>
  <c r="D11" i="34"/>
  <c r="D10" i="34"/>
  <c r="D25" i="34"/>
  <c r="E18" i="34" l="1"/>
  <c r="F18" i="34" s="1"/>
  <c r="E13" i="34"/>
  <c r="F13" i="34" s="1"/>
  <c r="E21" i="34"/>
  <c r="F21" i="34" s="1"/>
  <c r="E19" i="34"/>
  <c r="F19" i="34" s="1"/>
  <c r="E17" i="34"/>
  <c r="F17" i="34" s="1"/>
  <c r="E20" i="34"/>
  <c r="F20" i="34" s="1"/>
  <c r="E16" i="34"/>
  <c r="F16" i="34" s="1"/>
  <c r="E14" i="34"/>
  <c r="F14" i="34" s="1"/>
  <c r="E15" i="34"/>
  <c r="F15" i="34" s="1"/>
  <c r="E25" i="34"/>
  <c r="F25" i="34" s="1"/>
  <c r="E22" i="34"/>
  <c r="F22" i="34" s="1"/>
  <c r="E23" i="34"/>
  <c r="F23" i="34" s="1"/>
  <c r="E24" i="34"/>
  <c r="F24" i="34" s="1"/>
  <c r="CW49" i="34" l="1"/>
  <c r="CV49" i="34"/>
  <c r="CK49" i="34"/>
  <c r="CJ49" i="34"/>
  <c r="CW48" i="34"/>
  <c r="CV48" i="34"/>
  <c r="CK48" i="34"/>
  <c r="CJ48" i="34"/>
  <c r="CW47" i="34"/>
  <c r="CV47" i="34"/>
  <c r="CK47" i="34"/>
  <c r="CJ47" i="34"/>
  <c r="CW46" i="34"/>
  <c r="CV46" i="34"/>
  <c r="CK46" i="34"/>
  <c r="CJ46" i="34"/>
  <c r="CW45" i="34"/>
  <c r="CV45" i="34"/>
  <c r="CK45" i="34"/>
  <c r="CJ45" i="34"/>
  <c r="CW44" i="34"/>
  <c r="CV44" i="34"/>
  <c r="CK44" i="34"/>
  <c r="CJ44" i="34"/>
  <c r="CW43" i="34"/>
  <c r="CV43" i="34"/>
  <c r="CK43" i="34"/>
  <c r="CJ43" i="34"/>
  <c r="CW42" i="34"/>
  <c r="CV42" i="34"/>
  <c r="CK42" i="34"/>
  <c r="CJ42" i="34"/>
  <c r="CW41" i="34"/>
  <c r="CV41" i="34"/>
  <c r="CK41" i="34"/>
  <c r="CJ41" i="34"/>
  <c r="CW40" i="34"/>
  <c r="CV40" i="34"/>
  <c r="CK40" i="34"/>
  <c r="CJ40" i="34"/>
  <c r="CW39" i="34"/>
  <c r="CV39" i="34"/>
  <c r="CK39" i="34"/>
  <c r="CJ39" i="34"/>
  <c r="CW38" i="34"/>
  <c r="CV38" i="34"/>
  <c r="CK38" i="34"/>
  <c r="CJ38" i="34"/>
  <c r="CW37" i="34"/>
  <c r="CV37" i="34"/>
  <c r="CK37" i="34"/>
  <c r="CJ37" i="34"/>
  <c r="BW37" i="34"/>
  <c r="BV37" i="34"/>
  <c r="BU37" i="34"/>
  <c r="BI37" i="34"/>
  <c r="BH37" i="34"/>
  <c r="BG37" i="34"/>
  <c r="CW36" i="34"/>
  <c r="CV36" i="34"/>
  <c r="CK36" i="34"/>
  <c r="CJ36" i="34"/>
  <c r="CC36" i="34"/>
  <c r="BW36" i="34"/>
  <c r="BV36" i="34"/>
  <c r="BU36" i="34"/>
  <c r="BI36" i="34"/>
  <c r="BH36" i="34"/>
  <c r="BG36" i="34"/>
  <c r="CW35" i="34"/>
  <c r="CV35" i="34"/>
  <c r="CK35" i="34"/>
  <c r="CJ35" i="34"/>
  <c r="CC35" i="34"/>
  <c r="BW35" i="34"/>
  <c r="BV35" i="34"/>
  <c r="BU35" i="34"/>
  <c r="BI35" i="34"/>
  <c r="BH35" i="34"/>
  <c r="BG35" i="34"/>
  <c r="CW34" i="34"/>
  <c r="CV34" i="34"/>
  <c r="CK34" i="34"/>
  <c r="CJ34" i="34"/>
  <c r="CC34" i="34"/>
  <c r="BW34" i="34"/>
  <c r="BV34" i="34"/>
  <c r="BU34" i="34"/>
  <c r="BI34" i="34"/>
  <c r="BH34" i="34"/>
  <c r="BG34" i="34"/>
  <c r="CW33" i="34"/>
  <c r="CV33" i="34"/>
  <c r="CK33" i="34"/>
  <c r="CJ33" i="34"/>
  <c r="CC33" i="34"/>
  <c r="BW33" i="34"/>
  <c r="BV33" i="34"/>
  <c r="BU33" i="34"/>
  <c r="BI33" i="34"/>
  <c r="BH33" i="34"/>
  <c r="BG33" i="34"/>
  <c r="CW32" i="34"/>
  <c r="CV32" i="34"/>
  <c r="CK32" i="34"/>
  <c r="CJ32" i="34"/>
  <c r="CC32" i="34"/>
  <c r="BW32" i="34"/>
  <c r="BV32" i="34"/>
  <c r="BU32" i="34"/>
  <c r="BI32" i="34"/>
  <c r="BH32" i="34"/>
  <c r="BG32" i="34"/>
  <c r="CW31" i="34"/>
  <c r="CV31" i="34"/>
  <c r="CK31" i="34"/>
  <c r="CJ31" i="34"/>
  <c r="CC31" i="34"/>
  <c r="BW31" i="34"/>
  <c r="BV31" i="34"/>
  <c r="BU31" i="34"/>
  <c r="BI31" i="34"/>
  <c r="BH31" i="34"/>
  <c r="BG31" i="34"/>
  <c r="CW30" i="34"/>
  <c r="CV30" i="34"/>
  <c r="CK30" i="34"/>
  <c r="CJ30" i="34"/>
  <c r="CC30" i="34"/>
  <c r="BW30" i="34"/>
  <c r="BV30" i="34"/>
  <c r="BU30" i="34"/>
  <c r="BI30" i="34"/>
  <c r="BH30" i="34"/>
  <c r="BG30" i="34"/>
  <c r="CW29" i="34"/>
  <c r="CV29" i="34"/>
  <c r="CK29" i="34"/>
  <c r="CJ29" i="34"/>
  <c r="CC29" i="34"/>
  <c r="BW29" i="34"/>
  <c r="BV29" i="34"/>
  <c r="BU29" i="34"/>
  <c r="BI29" i="34"/>
  <c r="BH29" i="34"/>
  <c r="BG29" i="34"/>
  <c r="CW28" i="34"/>
  <c r="CV28" i="34"/>
  <c r="CK28" i="34"/>
  <c r="CJ28" i="34"/>
  <c r="CC28" i="34"/>
  <c r="BW28" i="34"/>
  <c r="BV28" i="34"/>
  <c r="BU28" i="34"/>
  <c r="BI28" i="34"/>
  <c r="BH28" i="34"/>
  <c r="BG28" i="34"/>
  <c r="CW27" i="34"/>
  <c r="CV27" i="34"/>
  <c r="CK27" i="34"/>
  <c r="CJ27" i="34"/>
  <c r="CC27" i="34"/>
  <c r="BW27" i="34"/>
  <c r="BV27" i="34"/>
  <c r="BU27" i="34"/>
  <c r="BI27" i="34"/>
  <c r="BH27" i="34"/>
  <c r="BG27" i="34"/>
  <c r="CW26" i="34"/>
  <c r="CV26" i="34"/>
  <c r="CK26" i="34"/>
  <c r="CJ26" i="34"/>
  <c r="CC26" i="34"/>
  <c r="BW26" i="34"/>
  <c r="BV26" i="34"/>
  <c r="BU26" i="34"/>
  <c r="BI26" i="34"/>
  <c r="BH26" i="34"/>
  <c r="BG26" i="34"/>
  <c r="CW25" i="34"/>
  <c r="CV25" i="34"/>
  <c r="CK25" i="34"/>
  <c r="CJ25" i="34"/>
  <c r="CC25" i="34"/>
  <c r="BW25" i="34"/>
  <c r="BV25" i="34"/>
  <c r="BU25" i="34"/>
  <c r="BI25" i="34"/>
  <c r="BH25" i="34"/>
  <c r="BG25" i="34"/>
  <c r="CW24" i="34"/>
  <c r="CV24" i="34"/>
  <c r="CK24" i="34"/>
  <c r="CJ24" i="34"/>
  <c r="CC24" i="34"/>
  <c r="BW24" i="34"/>
  <c r="BV24" i="34"/>
  <c r="BU24" i="34"/>
  <c r="BI24" i="34"/>
  <c r="BH24" i="34"/>
  <c r="BG24" i="34"/>
  <c r="CW23" i="34"/>
  <c r="CV23" i="34"/>
  <c r="CK23" i="34"/>
  <c r="CJ23" i="34"/>
  <c r="CC23" i="34"/>
  <c r="BW23" i="34"/>
  <c r="BV23" i="34"/>
  <c r="BU23" i="34"/>
  <c r="BI23" i="34"/>
  <c r="BH23" i="34"/>
  <c r="BG23" i="34"/>
  <c r="CW22" i="34"/>
  <c r="CV22" i="34"/>
  <c r="CK22" i="34"/>
  <c r="CJ22" i="34"/>
  <c r="CC22" i="34"/>
  <c r="BW22" i="34"/>
  <c r="BV22" i="34"/>
  <c r="BU22" i="34"/>
  <c r="BI22" i="34"/>
  <c r="BH22" i="34"/>
  <c r="BG22" i="34"/>
  <c r="CW21" i="34"/>
  <c r="CV21" i="34"/>
  <c r="CK21" i="34"/>
  <c r="CJ21" i="34"/>
  <c r="CC21" i="34"/>
  <c r="BW21" i="34"/>
  <c r="BV21" i="34"/>
  <c r="BU21" i="34"/>
  <c r="BI21" i="34"/>
  <c r="BH21" i="34"/>
  <c r="BG21" i="34"/>
  <c r="CW20" i="34"/>
  <c r="CV20" i="34"/>
  <c r="CK20" i="34"/>
  <c r="CJ20" i="34"/>
  <c r="CC20" i="34"/>
  <c r="BW20" i="34"/>
  <c r="BV20" i="34"/>
  <c r="BU20" i="34"/>
  <c r="BI20" i="34"/>
  <c r="BH20" i="34"/>
  <c r="BG20" i="34"/>
  <c r="CW19" i="34"/>
  <c r="CV19" i="34"/>
  <c r="CK19" i="34"/>
  <c r="CJ19" i="34"/>
  <c r="CC19" i="34"/>
  <c r="BW19" i="34"/>
  <c r="BV19" i="34"/>
  <c r="BU19" i="34"/>
  <c r="BI19" i="34"/>
  <c r="BH19" i="34"/>
  <c r="BG19" i="34"/>
  <c r="CW18" i="34"/>
  <c r="CV18" i="34"/>
  <c r="CK18" i="34"/>
  <c r="CJ18" i="34"/>
  <c r="CC18" i="34"/>
  <c r="BW18" i="34"/>
  <c r="BV18" i="34"/>
  <c r="BU18" i="34"/>
  <c r="BI18" i="34"/>
  <c r="BH18" i="34"/>
  <c r="BG18" i="34"/>
  <c r="CW17" i="34"/>
  <c r="CV17" i="34"/>
  <c r="CK17" i="34"/>
  <c r="CJ17" i="34"/>
  <c r="CC17" i="34"/>
  <c r="BW17" i="34"/>
  <c r="BV17" i="34"/>
  <c r="BU17" i="34"/>
  <c r="BI17" i="34"/>
  <c r="BH17" i="34"/>
  <c r="BG17" i="34"/>
  <c r="CW16" i="34"/>
  <c r="CV16" i="34"/>
  <c r="CK16" i="34"/>
  <c r="CJ16" i="34"/>
  <c r="CC16" i="34"/>
  <c r="BW16" i="34"/>
  <c r="BV16" i="34"/>
  <c r="BU16" i="34"/>
  <c r="BI16" i="34"/>
  <c r="BH16" i="34"/>
  <c r="BG16" i="34"/>
  <c r="CW15" i="34"/>
  <c r="CV15" i="34"/>
  <c r="CK15" i="34"/>
  <c r="CJ15" i="34"/>
  <c r="CC15" i="34"/>
  <c r="BW15" i="34"/>
  <c r="BV15" i="34"/>
  <c r="BU15" i="34"/>
  <c r="BI15" i="34"/>
  <c r="BH15" i="34"/>
  <c r="BG15" i="34"/>
  <c r="CW14" i="34"/>
  <c r="CV14" i="34"/>
  <c r="CK14" i="34"/>
  <c r="CJ14" i="34"/>
  <c r="CC14" i="34"/>
  <c r="BW14" i="34"/>
  <c r="BV14" i="34"/>
  <c r="BU14" i="34"/>
  <c r="BI14" i="34"/>
  <c r="BH14" i="34"/>
  <c r="BG14" i="34"/>
  <c r="CW13" i="34"/>
  <c r="CV13" i="34"/>
  <c r="CK13" i="34"/>
  <c r="CJ13" i="34"/>
  <c r="CC13" i="34"/>
  <c r="BW13" i="34"/>
  <c r="BV13" i="34"/>
  <c r="BU13" i="34"/>
  <c r="BI13" i="34"/>
  <c r="BH13" i="34"/>
  <c r="BG13" i="34"/>
  <c r="CW12" i="34"/>
  <c r="CV12" i="34"/>
  <c r="CK12" i="34"/>
  <c r="CJ12" i="34"/>
  <c r="CC12" i="34"/>
  <c r="BW12" i="34"/>
  <c r="BV12" i="34"/>
  <c r="BU12" i="34"/>
  <c r="BI12" i="34"/>
  <c r="BH12" i="34"/>
  <c r="BG12" i="34"/>
  <c r="CW11" i="34"/>
  <c r="CV11" i="34"/>
  <c r="CK11" i="34"/>
  <c r="CJ11" i="34"/>
  <c r="CC11" i="34"/>
  <c r="BW11" i="34"/>
  <c r="BV11" i="34"/>
  <c r="BU11" i="34"/>
  <c r="BI11" i="34"/>
  <c r="BH11" i="34"/>
  <c r="BG11" i="34"/>
  <c r="CW10" i="34"/>
  <c r="CV10" i="34"/>
  <c r="CK10" i="34"/>
  <c r="CJ10" i="34"/>
  <c r="CC10" i="34"/>
  <c r="BW10" i="34"/>
  <c r="BV10" i="34"/>
  <c r="BU10" i="34"/>
  <c r="BI10" i="34"/>
  <c r="BH10" i="34"/>
  <c r="BG10" i="34"/>
  <c r="CW9" i="34"/>
  <c r="CV9" i="34"/>
  <c r="CK9" i="34"/>
  <c r="CJ9" i="34"/>
  <c r="CC9" i="34"/>
  <c r="BW9" i="34"/>
  <c r="BV9" i="34"/>
  <c r="BU9" i="34"/>
  <c r="BI9" i="34"/>
  <c r="BH9" i="34"/>
  <c r="BG9" i="34"/>
  <c r="CW8" i="34"/>
  <c r="CV8" i="34"/>
  <c r="CK8" i="34"/>
  <c r="CJ8" i="34"/>
  <c r="CC8" i="34"/>
  <c r="BW8" i="34"/>
  <c r="BV8" i="34"/>
  <c r="BU8" i="34"/>
  <c r="BI8" i="34"/>
  <c r="BH8" i="34"/>
  <c r="BG8" i="34"/>
  <c r="CW7" i="34"/>
  <c r="CV7" i="34"/>
  <c r="CK7" i="34"/>
  <c r="CJ7" i="34"/>
  <c r="CC7" i="34"/>
  <c r="BW7" i="34"/>
  <c r="BV7" i="34"/>
  <c r="BU7" i="34"/>
  <c r="BI7" i="34"/>
  <c r="BH7" i="34"/>
  <c r="BG7" i="34"/>
  <c r="CW6" i="34"/>
  <c r="CV6" i="34"/>
  <c r="CK6" i="34"/>
  <c r="CJ6" i="34"/>
  <c r="CC6" i="34"/>
  <c r="BW6" i="34"/>
  <c r="BV6" i="34"/>
  <c r="BU6" i="34"/>
  <c r="BI6" i="34"/>
  <c r="BH6" i="34"/>
  <c r="BG6" i="34"/>
  <c r="CW5" i="34"/>
  <c r="CV5" i="34"/>
  <c r="CK5" i="34"/>
  <c r="CJ5" i="34"/>
  <c r="CC5" i="34"/>
  <c r="BW5" i="34"/>
  <c r="BV5" i="34"/>
  <c r="BU5" i="34"/>
  <c r="BI5" i="34"/>
  <c r="BH5" i="34"/>
  <c r="BG5" i="34"/>
  <c r="DM2" i="34"/>
  <c r="DI2" i="34"/>
  <c r="DH2" i="34"/>
  <c r="GO72" i="26" l="1"/>
  <c r="GO73" i="26"/>
  <c r="GD72" i="26"/>
  <c r="GD73" i="26"/>
  <c r="FS72" i="26"/>
  <c r="FS73" i="26"/>
  <c r="FH72" i="26"/>
  <c r="EW73" i="26"/>
  <c r="EL73" i="26"/>
  <c r="EA73" i="26"/>
  <c r="DP73" i="26"/>
  <c r="DE73" i="26"/>
  <c r="CT73" i="26"/>
  <c r="CI72" i="26"/>
  <c r="CI73" i="26"/>
  <c r="BX72" i="26"/>
  <c r="BX73" i="26"/>
  <c r="BM72" i="26"/>
  <c r="BM73" i="26"/>
  <c r="AQ73" i="26"/>
  <c r="AF73" i="26"/>
  <c r="DX49" i="27"/>
  <c r="EI49" i="27"/>
  <c r="EJ49" i="27"/>
  <c r="ET49" i="27"/>
  <c r="EU49" i="27"/>
  <c r="FE49" i="27"/>
  <c r="FF49" i="27"/>
  <c r="FP49" i="27"/>
  <c r="FQ49" i="27"/>
  <c r="GA49" i="27"/>
  <c r="GB49" i="27"/>
  <c r="DM49" i="27"/>
  <c r="DN49" i="27"/>
  <c r="DB49" i="27"/>
  <c r="DC49" i="27"/>
  <c r="CQ49" i="27"/>
  <c r="CR49" i="27"/>
  <c r="CF49" i="27"/>
  <c r="CG49" i="27"/>
  <c r="BU49" i="27"/>
  <c r="BV49" i="27"/>
  <c r="BJ49" i="27"/>
  <c r="BK49" i="27"/>
  <c r="AY49" i="27"/>
  <c r="AZ49" i="27"/>
  <c r="AN49" i="27"/>
  <c r="AO49" i="27"/>
  <c r="AC49" i="27"/>
  <c r="AD49" i="27"/>
  <c r="R48" i="27"/>
  <c r="S48" i="27"/>
  <c r="G49" i="27"/>
  <c r="GI48" i="24"/>
  <c r="GI49" i="24"/>
  <c r="FW48" i="24"/>
  <c r="FW49" i="24"/>
  <c r="FW36" i="24"/>
  <c r="FW37" i="24"/>
  <c r="FW38" i="24"/>
  <c r="FW39" i="24"/>
  <c r="EL48" i="24"/>
  <c r="EL49" i="24"/>
  <c r="DZ48" i="24"/>
  <c r="DZ49" i="24"/>
  <c r="DN48" i="24"/>
  <c r="DN49" i="24"/>
  <c r="DB48" i="24"/>
  <c r="DB49" i="24"/>
  <c r="DB73" i="24"/>
  <c r="CP48" i="24"/>
  <c r="CP49" i="24"/>
  <c r="CD48" i="24"/>
  <c r="CD49" i="24"/>
  <c r="BF48" i="24"/>
  <c r="BF49" i="24"/>
  <c r="BR48" i="24"/>
  <c r="BR49" i="24"/>
  <c r="CS50" i="5"/>
  <c r="CT50" i="5"/>
  <c r="CG50" i="5"/>
  <c r="BR38" i="5"/>
  <c r="BS38" i="5"/>
  <c r="BT38" i="5"/>
  <c r="AQ71" i="3"/>
  <c r="AF71" i="3"/>
  <c r="U71" i="3"/>
  <c r="J71" i="3"/>
  <c r="GI73" i="24" l="1"/>
  <c r="FW73" i="24"/>
  <c r="EX73" i="24"/>
  <c r="EL73" i="24"/>
  <c r="DZ73" i="24"/>
  <c r="DN73" i="24"/>
  <c r="CP73" i="24"/>
  <c r="CD73" i="24"/>
  <c r="BR73" i="24"/>
  <c r="BF73" i="24"/>
  <c r="AT73" i="24"/>
  <c r="AH73" i="24"/>
  <c r="V73" i="24"/>
  <c r="Z3" i="31"/>
  <c r="GB48" i="27" l="1"/>
  <c r="GA48" i="27"/>
  <c r="GB47" i="27"/>
  <c r="GA47" i="27"/>
  <c r="FQ48" i="27"/>
  <c r="FP48" i="27"/>
  <c r="FQ47" i="27"/>
  <c r="FP47" i="27"/>
  <c r="FF48" i="27"/>
  <c r="FE48" i="27"/>
  <c r="FF47" i="27"/>
  <c r="FE47" i="27"/>
  <c r="EU48" i="27"/>
  <c r="ET48" i="27"/>
  <c r="EJ48" i="27"/>
  <c r="EI48" i="27"/>
  <c r="DX48" i="27"/>
  <c r="DN48" i="27"/>
  <c r="DM48" i="27"/>
  <c r="DC48" i="27"/>
  <c r="DB48" i="27"/>
  <c r="CR48" i="27"/>
  <c r="CQ48" i="27"/>
  <c r="CG48" i="27"/>
  <c r="CF48" i="27"/>
  <c r="BV48" i="27"/>
  <c r="BU48" i="27"/>
  <c r="BV47" i="27"/>
  <c r="BU47" i="27"/>
  <c r="BK48" i="27"/>
  <c r="BJ48" i="27"/>
  <c r="AZ48" i="27"/>
  <c r="AY48" i="27"/>
  <c r="AZ47" i="27"/>
  <c r="AY47" i="27"/>
  <c r="AO48" i="27"/>
  <c r="AN48" i="27"/>
  <c r="AD48" i="27"/>
  <c r="AC48" i="27"/>
  <c r="AD47" i="27"/>
  <c r="AC47" i="27"/>
  <c r="S47" i="27"/>
  <c r="R47" i="27"/>
  <c r="H48" i="27"/>
  <c r="G48" i="27"/>
  <c r="H47" i="27"/>
  <c r="G47" i="27"/>
  <c r="BR72" i="24"/>
  <c r="CP72" i="24"/>
  <c r="GI72" i="24"/>
  <c r="HG72" i="24"/>
  <c r="GU72" i="24"/>
  <c r="EW72" i="26" l="1"/>
  <c r="EL72" i="26"/>
  <c r="EA72" i="26"/>
  <c r="DP72" i="26"/>
  <c r="DE72" i="26"/>
  <c r="CT72" i="26"/>
  <c r="BB72" i="26"/>
  <c r="AQ72" i="26"/>
  <c r="AF72" i="26"/>
  <c r="U72" i="26"/>
  <c r="EU47" i="27"/>
  <c r="ET47" i="27"/>
  <c r="EJ47" i="27"/>
  <c r="EI47" i="27"/>
  <c r="DX47" i="27"/>
  <c r="DN47" i="27"/>
  <c r="DM47" i="27"/>
  <c r="DC47" i="27"/>
  <c r="DB47" i="27"/>
  <c r="CR47" i="27"/>
  <c r="CQ47" i="27"/>
  <c r="CG47" i="27"/>
  <c r="CF47" i="27"/>
  <c r="BK47" i="27"/>
  <c r="BJ47" i="27"/>
  <c r="AO47" i="27"/>
  <c r="AN47" i="27"/>
  <c r="AQ70" i="3"/>
  <c r="AF70" i="3"/>
  <c r="U70" i="3"/>
  <c r="J70" i="3"/>
  <c r="HS1" i="32" l="1"/>
  <c r="HR1" i="32"/>
  <c r="HQ1" i="32"/>
  <c r="HP1" i="32"/>
  <c r="HO1" i="32"/>
  <c r="HL1" i="32"/>
  <c r="HK1" i="32"/>
  <c r="HJ1" i="32"/>
  <c r="HI1" i="32"/>
  <c r="HH1" i="32"/>
  <c r="FW72" i="24" l="1"/>
  <c r="EX72" i="24"/>
  <c r="EL72" i="24"/>
  <c r="DZ72" i="24"/>
  <c r="DN72" i="24"/>
  <c r="DB72" i="24"/>
  <c r="CD72" i="24"/>
  <c r="BF72" i="24"/>
  <c r="AT72" i="24"/>
  <c r="AH72" i="24"/>
  <c r="V72" i="24"/>
  <c r="CS49" i="5"/>
  <c r="CT49" i="5"/>
  <c r="CG49" i="5"/>
  <c r="BZ37" i="5"/>
  <c r="BR37" i="5"/>
  <c r="BS37" i="5"/>
  <c r="BT37" i="5"/>
  <c r="H151" i="33" l="1"/>
  <c r="H150" i="33"/>
  <c r="H149" i="33"/>
  <c r="H148" i="33"/>
  <c r="H147" i="33"/>
  <c r="H146" i="33"/>
  <c r="H145" i="33"/>
  <c r="H144" i="33"/>
  <c r="H143" i="33"/>
  <c r="H142" i="33"/>
  <c r="H141" i="33"/>
  <c r="H140" i="33"/>
  <c r="H139" i="33"/>
  <c r="H138" i="33"/>
  <c r="H137" i="33"/>
  <c r="H136" i="33"/>
  <c r="H135" i="33"/>
  <c r="H134" i="33"/>
  <c r="H133" i="33"/>
  <c r="H132" i="33"/>
  <c r="H131" i="33"/>
  <c r="H130" i="33"/>
  <c r="H129" i="33"/>
  <c r="H128" i="33"/>
  <c r="H127" i="33"/>
  <c r="H126" i="33"/>
  <c r="H125" i="33"/>
  <c r="H124" i="33"/>
  <c r="H123" i="33"/>
  <c r="H122" i="33"/>
  <c r="H121" i="33"/>
  <c r="H120" i="33"/>
  <c r="H119" i="33"/>
  <c r="H118" i="33"/>
  <c r="H117" i="33"/>
  <c r="H116" i="33"/>
  <c r="D18" i="33" s="1"/>
  <c r="H115" i="33"/>
  <c r="H114" i="33"/>
  <c r="H113" i="33"/>
  <c r="H112" i="33"/>
  <c r="H111" i="33"/>
  <c r="H110" i="33"/>
  <c r="H109" i="33"/>
  <c r="D17" i="33" s="1"/>
  <c r="H108" i="33"/>
  <c r="H107" i="33"/>
  <c r="H106" i="33"/>
  <c r="C19" i="33"/>
  <c r="C16" i="33"/>
  <c r="D15" i="33"/>
  <c r="D14" i="33"/>
  <c r="C13" i="33"/>
  <c r="E13" i="33" s="1"/>
  <c r="D12" i="33"/>
  <c r="D11" i="33"/>
  <c r="C10" i="33"/>
  <c r="E10" i="33" s="1"/>
  <c r="D9" i="33"/>
  <c r="C8" i="33"/>
  <c r="E8" i="33" s="1"/>
  <c r="C7" i="33"/>
  <c r="E7" i="33" s="1"/>
  <c r="D6" i="33"/>
  <c r="D5" i="33"/>
  <c r="C4" i="33"/>
  <c r="E4" i="33" s="1"/>
  <c r="D3" i="33"/>
  <c r="D2" i="33"/>
  <c r="E19" i="33" l="1"/>
  <c r="E16" i="33"/>
  <c r="D8" i="33"/>
  <c r="D4" i="33"/>
  <c r="D7" i="33"/>
  <c r="D10" i="33"/>
  <c r="D13" i="33"/>
  <c r="D16" i="33"/>
  <c r="D19" i="33"/>
  <c r="C2" i="33"/>
  <c r="E2" i="33" s="1"/>
  <c r="C5" i="33"/>
  <c r="E5" i="33" s="1"/>
  <c r="C11" i="33"/>
  <c r="E11" i="33" s="1"/>
  <c r="C14" i="33"/>
  <c r="E14" i="33" s="1"/>
  <c r="C17" i="33"/>
  <c r="E17" i="33" s="1"/>
  <c r="C3" i="33"/>
  <c r="E3" i="33" s="1"/>
  <c r="C6" i="33"/>
  <c r="E6" i="33" s="1"/>
  <c r="C9" i="33"/>
  <c r="E9" i="33" s="1"/>
  <c r="C12" i="33"/>
  <c r="E12" i="33" s="1"/>
  <c r="C15" i="33"/>
  <c r="E15" i="33" s="1"/>
  <c r="C18" i="33"/>
  <c r="E18" i="33" s="1"/>
  <c r="DW1" i="32" l="1"/>
  <c r="DV1" i="32"/>
  <c r="DU1" i="32"/>
  <c r="DT1" i="32"/>
  <c r="DS1" i="32"/>
  <c r="DP1" i="32"/>
  <c r="DO1" i="32"/>
  <c r="DN1" i="32"/>
  <c r="DM1" i="32"/>
  <c r="DL1" i="32"/>
  <c r="DI1" i="32"/>
  <c r="DH1" i="32"/>
  <c r="DG1" i="32"/>
  <c r="DF1" i="32"/>
  <c r="DE1" i="32"/>
  <c r="DB1" i="32"/>
  <c r="DA1" i="32"/>
  <c r="CZ1" i="32"/>
  <c r="CY1" i="32"/>
  <c r="CX1" i="32"/>
  <c r="CU1" i="32"/>
  <c r="CT1" i="32"/>
  <c r="CS1" i="32"/>
  <c r="CR1" i="32"/>
  <c r="CQ1" i="32"/>
  <c r="CN1" i="32"/>
  <c r="CM1" i="32"/>
  <c r="CL1" i="32"/>
  <c r="CK1" i="32"/>
  <c r="CJ1" i="32"/>
  <c r="CG1" i="32"/>
  <c r="CF1" i="32"/>
  <c r="CE1" i="32"/>
  <c r="CD1" i="32"/>
  <c r="CC1" i="32"/>
  <c r="BZ1" i="32"/>
  <c r="BY1" i="32"/>
  <c r="BX1" i="32"/>
  <c r="BW1" i="32"/>
  <c r="BV1" i="32"/>
  <c r="BS1" i="32"/>
  <c r="BR1" i="32"/>
  <c r="BQ1" i="32"/>
  <c r="BP1" i="32"/>
  <c r="BO1" i="32"/>
  <c r="BL1" i="32"/>
  <c r="BK1" i="32"/>
  <c r="BJ1" i="32"/>
  <c r="BI1" i="32"/>
  <c r="BH1" i="32"/>
  <c r="BE1" i="32"/>
  <c r="BD1" i="32"/>
  <c r="BC1" i="32"/>
  <c r="BB1" i="32"/>
  <c r="BA1" i="32"/>
  <c r="AX1" i="32"/>
  <c r="AW1" i="32"/>
  <c r="AV1" i="32"/>
  <c r="AU1" i="32"/>
  <c r="AT1" i="32"/>
  <c r="AQ1" i="32"/>
  <c r="AO1" i="32"/>
  <c r="AM1" i="32"/>
  <c r="AL1" i="32"/>
  <c r="AK1" i="32"/>
  <c r="AH1" i="32"/>
  <c r="AG1" i="32"/>
  <c r="AF1" i="32"/>
  <c r="AE1" i="32"/>
  <c r="AD1" i="32"/>
  <c r="AA1" i="32"/>
  <c r="Z1" i="32"/>
  <c r="Y1" i="32"/>
  <c r="X1" i="32"/>
  <c r="W1" i="32"/>
  <c r="T1" i="32"/>
  <c r="S1" i="32"/>
  <c r="R1" i="32"/>
  <c r="Q1" i="32"/>
  <c r="P1" i="32"/>
  <c r="M1" i="32"/>
  <c r="L1" i="32"/>
  <c r="K1" i="32"/>
  <c r="J1" i="32"/>
  <c r="I1" i="32"/>
  <c r="F1" i="32"/>
  <c r="E1" i="32"/>
  <c r="D1" i="32"/>
  <c r="C1" i="32"/>
  <c r="B1" i="32"/>
  <c r="DZ3" i="32"/>
  <c r="ED1" i="32" l="1"/>
  <c r="EC1" i="32"/>
  <c r="DZ1" i="32"/>
  <c r="EA1" i="32"/>
  <c r="EB1" i="32"/>
  <c r="GO71" i="26"/>
  <c r="GD71" i="26"/>
  <c r="FS71" i="26"/>
  <c r="FH71" i="26"/>
  <c r="EW71" i="26"/>
  <c r="EL71" i="26"/>
  <c r="EA71" i="26"/>
  <c r="DP71" i="26"/>
  <c r="DE71" i="26"/>
  <c r="CT71" i="26"/>
  <c r="CI71" i="26"/>
  <c r="BX71" i="26"/>
  <c r="BM71" i="26"/>
  <c r="BB71" i="26"/>
  <c r="AQ71" i="26"/>
  <c r="AF71" i="26"/>
  <c r="U71" i="26"/>
  <c r="GB46" i="27"/>
  <c r="GA46" i="27"/>
  <c r="FQ46" i="27"/>
  <c r="FP46" i="27"/>
  <c r="FF46" i="27"/>
  <c r="FE46" i="27"/>
  <c r="EU46" i="27"/>
  <c r="ET46" i="27"/>
  <c r="EJ46" i="27"/>
  <c r="EI46" i="27"/>
  <c r="DX46" i="27"/>
  <c r="DN46" i="27"/>
  <c r="DM46" i="27"/>
  <c r="DC46" i="27"/>
  <c r="DB46" i="27"/>
  <c r="CR46" i="27"/>
  <c r="CQ46" i="27"/>
  <c r="CG46" i="27"/>
  <c r="CF46" i="27"/>
  <c r="BV46" i="27"/>
  <c r="BU46" i="27"/>
  <c r="BK46" i="27"/>
  <c r="BJ46" i="27"/>
  <c r="AZ46" i="27"/>
  <c r="AY46" i="27"/>
  <c r="AO46" i="27"/>
  <c r="AN46" i="27"/>
  <c r="AD46" i="27"/>
  <c r="AC46" i="27"/>
  <c r="S46" i="27"/>
  <c r="R46" i="27"/>
  <c r="H46" i="27"/>
  <c r="H45" i="27"/>
  <c r="G46" i="27"/>
  <c r="HG71" i="24"/>
  <c r="GU71" i="24"/>
  <c r="GI71" i="24"/>
  <c r="FW71" i="24"/>
  <c r="EX71" i="24"/>
  <c r="EL71" i="24"/>
  <c r="DZ71" i="24"/>
  <c r="DN71" i="24"/>
  <c r="DB71" i="24"/>
  <c r="CP71" i="24"/>
  <c r="CD71" i="24"/>
  <c r="BR71" i="24"/>
  <c r="BF71" i="24"/>
  <c r="AT71" i="24"/>
  <c r="AH71" i="24"/>
  <c r="V71" i="24"/>
  <c r="AQ69" i="3"/>
  <c r="AF69" i="3"/>
  <c r="U69" i="3"/>
  <c r="J69" i="3"/>
  <c r="EA80" i="32"/>
  <c r="DZ86" i="32"/>
  <c r="EB82" i="32"/>
  <c r="ED80" i="32"/>
  <c r="EC83" i="32"/>
  <c r="EB88" i="32"/>
  <c r="EB83" i="32"/>
  <c r="DZ84" i="32"/>
  <c r="DZ88" i="32"/>
  <c r="DZ83" i="32"/>
  <c r="EB84" i="32"/>
  <c r="DZ87" i="32"/>
  <c r="DZ85" i="32"/>
  <c r="DZ82" i="32"/>
  <c r="DZ81" i="32"/>
  <c r="EA88" i="32"/>
  <c r="EB80" i="32"/>
  <c r="EB87" i="32"/>
  <c r="EA84" i="32"/>
  <c r="EA83" i="32"/>
  <c r="ED81" i="32"/>
  <c r="EA86" i="32"/>
  <c r="EB85" i="32"/>
  <c r="EA82" i="32"/>
  <c r="DZ80" i="32"/>
  <c r="EA85" i="32"/>
  <c r="EA87" i="32"/>
  <c r="EB86" i="32"/>
  <c r="ED86" i="32"/>
  <c r="ED88" i="32"/>
  <c r="EC80" i="32"/>
  <c r="CS48" i="5" l="1"/>
  <c r="CT48" i="5"/>
  <c r="CG48" i="5"/>
  <c r="BR36" i="5"/>
  <c r="BS36" i="5"/>
  <c r="BT36" i="5"/>
  <c r="BZ36" i="5"/>
  <c r="ED82" i="32"/>
  <c r="ED87" i="32"/>
  <c r="EC86" i="32"/>
  <c r="EC85" i="32"/>
  <c r="ED83" i="32"/>
  <c r="EB81" i="32"/>
  <c r="EC87" i="32"/>
  <c r="EC81" i="32"/>
  <c r="EC84" i="32"/>
  <c r="EC88" i="32"/>
  <c r="EA81" i="32"/>
  <c r="ED84" i="32"/>
  <c r="ED85" i="32"/>
  <c r="EC82" i="32"/>
  <c r="GO70" i="26" l="1"/>
  <c r="GD70" i="26"/>
  <c r="FS70" i="26"/>
  <c r="FH70" i="26"/>
  <c r="EW70" i="26"/>
  <c r="EL70" i="26"/>
  <c r="EA70" i="26"/>
  <c r="DP70" i="26"/>
  <c r="DE70" i="26"/>
  <c r="CT70" i="26"/>
  <c r="CT69" i="26"/>
  <c r="CT68" i="26"/>
  <c r="CI68" i="26"/>
  <c r="CI69" i="26"/>
  <c r="CI70" i="26"/>
  <c r="BX70" i="26"/>
  <c r="BM70" i="26"/>
  <c r="BB70" i="26"/>
  <c r="AQ70" i="26"/>
  <c r="AF70" i="26"/>
  <c r="U70" i="26"/>
  <c r="GB45" i="27"/>
  <c r="GA45" i="27"/>
  <c r="FQ45" i="27"/>
  <c r="FP45" i="27"/>
  <c r="FF45" i="27"/>
  <c r="FE45" i="27"/>
  <c r="EU45" i="27"/>
  <c r="ET45" i="27"/>
  <c r="EJ45" i="27"/>
  <c r="EI45" i="27"/>
  <c r="DY45" i="27"/>
  <c r="DX45" i="27"/>
  <c r="DN45" i="27"/>
  <c r="DM45" i="27"/>
  <c r="DC45" i="27"/>
  <c r="DB45" i="27"/>
  <c r="CR45" i="27"/>
  <c r="CQ45" i="27"/>
  <c r="CG45" i="27"/>
  <c r="CF45" i="27"/>
  <c r="BV45" i="27"/>
  <c r="BU45" i="27"/>
  <c r="BK45" i="27"/>
  <c r="BJ45" i="27"/>
  <c r="AZ45" i="27"/>
  <c r="AY45" i="27"/>
  <c r="AO45" i="27"/>
  <c r="AN45" i="27"/>
  <c r="AD45" i="27"/>
  <c r="AC45" i="27"/>
  <c r="S45" i="27"/>
  <c r="R45" i="27"/>
  <c r="G45" i="27"/>
  <c r="HG70" i="24"/>
  <c r="GU70" i="24"/>
  <c r="GI70" i="24"/>
  <c r="FW70" i="24"/>
  <c r="EX70" i="24"/>
  <c r="EL70" i="24"/>
  <c r="DZ70" i="24"/>
  <c r="DN70" i="24"/>
  <c r="DB70" i="24"/>
  <c r="CP70" i="24"/>
  <c r="CD70" i="24"/>
  <c r="BR70" i="24"/>
  <c r="BF70" i="24"/>
  <c r="AT70" i="24"/>
  <c r="AH70" i="24"/>
  <c r="V70" i="24"/>
  <c r="AQ68" i="3"/>
  <c r="AF68" i="3"/>
  <c r="U68" i="3"/>
  <c r="J68" i="3"/>
  <c r="CS47" i="5" l="1"/>
  <c r="CT47" i="5"/>
  <c r="CG47" i="5"/>
  <c r="BZ35" i="5"/>
  <c r="BR35" i="5"/>
  <c r="BS35" i="5"/>
  <c r="BT35" i="5"/>
  <c r="N71" i="5" l="1"/>
  <c r="O71" i="5"/>
  <c r="GA43" i="27" l="1"/>
  <c r="GB43" i="27"/>
  <c r="GA44" i="27"/>
  <c r="GB44" i="27"/>
  <c r="FP44" i="27"/>
  <c r="FQ44" i="27"/>
  <c r="FE44" i="27"/>
  <c r="FF44" i="27"/>
  <c r="ET44" i="27"/>
  <c r="EU44" i="27"/>
  <c r="EI44" i="27"/>
  <c r="EJ44" i="27"/>
  <c r="DX44" i="27"/>
  <c r="DY44" i="27"/>
  <c r="DM44" i="27"/>
  <c r="DN44" i="27"/>
  <c r="DB44" i="27"/>
  <c r="DC44" i="27"/>
  <c r="CQ44" i="27"/>
  <c r="CR44" i="27"/>
  <c r="CF43" i="27"/>
  <c r="CG43" i="27"/>
  <c r="CF44" i="27"/>
  <c r="CG44" i="27"/>
  <c r="BU43" i="27"/>
  <c r="BV43" i="27"/>
  <c r="BU44" i="27"/>
  <c r="BV44" i="27"/>
  <c r="BJ44" i="27"/>
  <c r="BK44" i="27"/>
  <c r="AY44" i="27"/>
  <c r="AZ44" i="27"/>
  <c r="AN43" i="27"/>
  <c r="AO43" i="27"/>
  <c r="AN44" i="27"/>
  <c r="AO44" i="27"/>
  <c r="AC44" i="27"/>
  <c r="AD44" i="27"/>
  <c r="R44" i="27"/>
  <c r="S44" i="27"/>
  <c r="G44" i="27"/>
  <c r="H44" i="27"/>
  <c r="V69" i="24" l="1"/>
  <c r="AH69" i="24"/>
  <c r="AT69" i="24"/>
  <c r="BF69" i="24"/>
  <c r="BR69" i="24"/>
  <c r="CD69" i="24"/>
  <c r="CP69" i="24"/>
  <c r="DB69" i="24"/>
  <c r="DN69" i="24"/>
  <c r="DZ69" i="24"/>
  <c r="EL69" i="24"/>
  <c r="EX69" i="24"/>
  <c r="FW69" i="24"/>
  <c r="GI69" i="24"/>
  <c r="GU69" i="24"/>
  <c r="HG69" i="24"/>
  <c r="U69" i="26"/>
  <c r="AF69" i="26"/>
  <c r="AQ69" i="26"/>
  <c r="BB69" i="26"/>
  <c r="BM69" i="26"/>
  <c r="BX69" i="26"/>
  <c r="DE69" i="26"/>
  <c r="DP69" i="26"/>
  <c r="EA69" i="26"/>
  <c r="EL69" i="26"/>
  <c r="EW69" i="26"/>
  <c r="FH69" i="26"/>
  <c r="FS69" i="26"/>
  <c r="GD69" i="26"/>
  <c r="GO69" i="26"/>
  <c r="DB68" i="24" l="1"/>
  <c r="CP68" i="24"/>
  <c r="BF68" i="24"/>
  <c r="BB68" i="26"/>
  <c r="CS46" i="5" l="1"/>
  <c r="CT46" i="5"/>
  <c r="CG46" i="5"/>
  <c r="BZ34" i="5"/>
  <c r="BR34" i="5"/>
  <c r="BS34" i="5"/>
  <c r="BT34" i="5"/>
  <c r="AQ67" i="3" l="1"/>
  <c r="AF67" i="3"/>
  <c r="U67" i="3"/>
  <c r="J67" i="3"/>
  <c r="N70" i="5" l="1"/>
  <c r="O70" i="5"/>
  <c r="BT22" i="5" l="1"/>
  <c r="CG45" i="5"/>
  <c r="EA50" i="26" l="1"/>
  <c r="GO68" i="26"/>
  <c r="GD68" i="26"/>
  <c r="FS68" i="26"/>
  <c r="FH68" i="26"/>
  <c r="EW68" i="26"/>
  <c r="EL68" i="26"/>
  <c r="EA68" i="26"/>
  <c r="DP68" i="26"/>
  <c r="DE68" i="26"/>
  <c r="BX68" i="26"/>
  <c r="BM68" i="26"/>
  <c r="AQ68" i="26"/>
  <c r="AF68" i="26"/>
  <c r="U68" i="26"/>
  <c r="FQ43" i="27"/>
  <c r="FP43" i="27"/>
  <c r="FF43" i="27"/>
  <c r="FE43" i="27"/>
  <c r="ET43" i="27"/>
  <c r="EU43" i="27"/>
  <c r="EI43" i="27"/>
  <c r="EJ43" i="27"/>
  <c r="DX43" i="27"/>
  <c r="DY43" i="27"/>
  <c r="DM43" i="27"/>
  <c r="DN43" i="27"/>
  <c r="DB43" i="27"/>
  <c r="DC43" i="27"/>
  <c r="CQ43" i="27"/>
  <c r="CR43" i="27"/>
  <c r="BJ43" i="27"/>
  <c r="BK43" i="27"/>
  <c r="AY43" i="27"/>
  <c r="AZ43" i="27"/>
  <c r="AC43" i="27"/>
  <c r="AD43" i="27"/>
  <c r="R43" i="27"/>
  <c r="S43" i="27"/>
  <c r="G43" i="27"/>
  <c r="H43" i="27"/>
  <c r="HG68" i="24"/>
  <c r="GU68" i="24"/>
  <c r="GI68" i="24"/>
  <c r="FW68" i="24"/>
  <c r="EX68" i="24"/>
  <c r="EL68" i="24"/>
  <c r="DZ68" i="24"/>
  <c r="DN68" i="24"/>
  <c r="CD68" i="24"/>
  <c r="BR68" i="24"/>
  <c r="AT68" i="24"/>
  <c r="AH68" i="24"/>
  <c r="V68" i="24"/>
  <c r="N69" i="5"/>
  <c r="O69" i="5"/>
  <c r="AQ66" i="3"/>
  <c r="AF66" i="3"/>
  <c r="U66" i="3"/>
  <c r="J66" i="3"/>
  <c r="CS45" i="5" l="1"/>
  <c r="CT45" i="5"/>
  <c r="BZ33" i="5"/>
  <c r="BR33" i="5"/>
  <c r="BS33" i="5"/>
  <c r="BT33" i="5"/>
  <c r="GO67" i="26" l="1"/>
  <c r="GD67" i="26"/>
  <c r="FS67" i="26"/>
  <c r="FH67" i="26"/>
  <c r="EW67" i="26"/>
  <c r="EL67" i="26"/>
  <c r="EA67" i="26"/>
  <c r="DP67" i="26"/>
  <c r="DE67" i="26"/>
  <c r="CT67" i="26"/>
  <c r="CI67" i="26"/>
  <c r="BX67" i="26"/>
  <c r="BM67" i="26"/>
  <c r="BB67" i="26"/>
  <c r="AQ67" i="26"/>
  <c r="AF67" i="26"/>
  <c r="U67" i="26"/>
  <c r="GA42" i="27"/>
  <c r="GB42" i="27"/>
  <c r="FP42" i="27"/>
  <c r="FQ42" i="27"/>
  <c r="FE42" i="27"/>
  <c r="FF42" i="27"/>
  <c r="ET42" i="27"/>
  <c r="EU42" i="27"/>
  <c r="EI42" i="27"/>
  <c r="EJ42" i="27"/>
  <c r="DX42" i="27"/>
  <c r="DY42" i="27"/>
  <c r="DM42" i="27"/>
  <c r="DN42" i="27"/>
  <c r="DB42" i="27"/>
  <c r="DC42" i="27"/>
  <c r="CQ42" i="27"/>
  <c r="CR42" i="27"/>
  <c r="CF42" i="27"/>
  <c r="CG42" i="27"/>
  <c r="BU42" i="27"/>
  <c r="BV42" i="27"/>
  <c r="BJ42" i="27"/>
  <c r="BK42" i="27"/>
  <c r="AY42" i="27"/>
  <c r="AZ42" i="27"/>
  <c r="AN42" i="27"/>
  <c r="AO42" i="27"/>
  <c r="AC42" i="27"/>
  <c r="AD42" i="27"/>
  <c r="R42" i="27"/>
  <c r="S42" i="27"/>
  <c r="G42" i="27"/>
  <c r="H42" i="27"/>
  <c r="HG67" i="24"/>
  <c r="GU67" i="24"/>
  <c r="GI67" i="24"/>
  <c r="FW67" i="24"/>
  <c r="EX67" i="24"/>
  <c r="EL67" i="24"/>
  <c r="DZ67" i="24"/>
  <c r="DN67" i="24"/>
  <c r="DB67" i="24"/>
  <c r="CP67" i="24"/>
  <c r="CD67" i="24"/>
  <c r="BR67" i="24"/>
  <c r="BF67" i="24"/>
  <c r="AT67" i="24"/>
  <c r="AH67" i="24"/>
  <c r="V67" i="24"/>
  <c r="AH6" i="31" l="1"/>
  <c r="AG6" i="31"/>
  <c r="AF6" i="31"/>
  <c r="AE6" i="31"/>
  <c r="AD6" i="31"/>
  <c r="AC6" i="31"/>
  <c r="AB6" i="31"/>
  <c r="AA6" i="31"/>
  <c r="CS44" i="5" l="1"/>
  <c r="CT44" i="5"/>
  <c r="CG44" i="5"/>
  <c r="BZ32" i="5"/>
  <c r="BR32" i="5"/>
  <c r="BS32" i="5"/>
  <c r="BT32" i="5"/>
  <c r="AQ65" i="3"/>
  <c r="AF65" i="3"/>
  <c r="U65" i="3"/>
  <c r="J65" i="3"/>
  <c r="N68" i="5" l="1"/>
  <c r="O68" i="5"/>
  <c r="U66" i="26" l="1"/>
  <c r="AF66" i="26"/>
  <c r="AQ66" i="26"/>
  <c r="BB66" i="26"/>
  <c r="BM66" i="26"/>
  <c r="BX66" i="26"/>
  <c r="CI66" i="26"/>
  <c r="CT66" i="26"/>
  <c r="DE66" i="26"/>
  <c r="DP66" i="26"/>
  <c r="EA66" i="26"/>
  <c r="EL66" i="26"/>
  <c r="EW66" i="26"/>
  <c r="FH66" i="26"/>
  <c r="FS66" i="26"/>
  <c r="GD66" i="26"/>
  <c r="GO66" i="26"/>
  <c r="J64" i="3" l="1"/>
  <c r="U64" i="3"/>
  <c r="AF64" i="3"/>
  <c r="AQ64" i="3"/>
  <c r="G41" i="27" l="1"/>
  <c r="H41" i="27"/>
  <c r="R41" i="27"/>
  <c r="S41" i="27"/>
  <c r="AC41" i="27"/>
  <c r="AD41" i="27"/>
  <c r="AN41" i="27"/>
  <c r="AO41" i="27"/>
  <c r="AY41" i="27"/>
  <c r="AZ41" i="27"/>
  <c r="BJ41" i="27"/>
  <c r="BK41" i="27"/>
  <c r="BU41" i="27"/>
  <c r="BV41" i="27"/>
  <c r="CF41" i="27"/>
  <c r="CG41" i="27"/>
  <c r="CQ41" i="27"/>
  <c r="CR41" i="27"/>
  <c r="DB41" i="27"/>
  <c r="DC41" i="27"/>
  <c r="DM41" i="27"/>
  <c r="DN41" i="27"/>
  <c r="DX41" i="27"/>
  <c r="DY41" i="27"/>
  <c r="EI41" i="27"/>
  <c r="EJ41" i="27"/>
  <c r="ET41" i="27"/>
  <c r="EU41" i="27"/>
  <c r="FE41" i="27"/>
  <c r="FF41" i="27"/>
  <c r="FP41" i="27"/>
  <c r="FQ41" i="27"/>
  <c r="GA41" i="27"/>
  <c r="GB41" i="27"/>
  <c r="V66" i="24"/>
  <c r="AH66" i="24"/>
  <c r="AT66" i="24"/>
  <c r="BF66" i="24"/>
  <c r="BR66" i="24"/>
  <c r="CD66" i="24"/>
  <c r="CP66" i="24"/>
  <c r="DB66" i="24"/>
  <c r="DN66" i="24"/>
  <c r="DZ66" i="24"/>
  <c r="EL66" i="24"/>
  <c r="EX66" i="24"/>
  <c r="FW66" i="24"/>
  <c r="GI66" i="24"/>
  <c r="GU66" i="24"/>
  <c r="HG66" i="24"/>
  <c r="CS43" i="5"/>
  <c r="CT43" i="5"/>
  <c r="CG43" i="5"/>
  <c r="BZ31" i="5"/>
  <c r="BR31" i="5"/>
  <c r="BS31" i="5"/>
  <c r="BT31" i="5"/>
  <c r="N67" i="5"/>
  <c r="O67" i="5"/>
  <c r="W67" i="5" l="1"/>
  <c r="U65" i="26"/>
  <c r="AF65" i="26"/>
  <c r="AQ65" i="26"/>
  <c r="BB65" i="26"/>
  <c r="BM65" i="26"/>
  <c r="BX65" i="26"/>
  <c r="CI65" i="26"/>
  <c r="CT65" i="26"/>
  <c r="DE65" i="26"/>
  <c r="DP65" i="26"/>
  <c r="EA65" i="26"/>
  <c r="EL65" i="26"/>
  <c r="EW65" i="26"/>
  <c r="FH65" i="26"/>
  <c r="FS65" i="26"/>
  <c r="GD65" i="26"/>
  <c r="GO65" i="26"/>
  <c r="HG65" i="24"/>
  <c r="GU65" i="24"/>
  <c r="GI65" i="24"/>
  <c r="FW65" i="24"/>
  <c r="EX65" i="24"/>
  <c r="EL65" i="24"/>
  <c r="DZ65" i="24"/>
  <c r="DN65" i="24"/>
  <c r="DB65" i="24"/>
  <c r="CP65" i="24"/>
  <c r="CD65" i="24"/>
  <c r="BR65" i="24"/>
  <c r="BF65" i="24"/>
  <c r="AT65" i="24"/>
  <c r="AH65" i="24"/>
  <c r="V65" i="24"/>
  <c r="DB40" i="27"/>
  <c r="DC40" i="27"/>
  <c r="CS42" i="5"/>
  <c r="CT42" i="5"/>
  <c r="CG42" i="5"/>
  <c r="GO30" i="26"/>
  <c r="GO31" i="26"/>
  <c r="GO32" i="26"/>
  <c r="GO33" i="26"/>
  <c r="GO34" i="26"/>
  <c r="GO35" i="26"/>
  <c r="GO36" i="26"/>
  <c r="GO37" i="26"/>
  <c r="GO38" i="26"/>
  <c r="GO39" i="26"/>
  <c r="GO40" i="26"/>
  <c r="GO41" i="26"/>
  <c r="GO42" i="26"/>
  <c r="GO43" i="26"/>
  <c r="GO44" i="26"/>
  <c r="GO45" i="26"/>
  <c r="GO47" i="26"/>
  <c r="GO50" i="26"/>
  <c r="GO51" i="26"/>
  <c r="GO52" i="26"/>
  <c r="GO53" i="26"/>
  <c r="GO54" i="26"/>
  <c r="GO55" i="26"/>
  <c r="GO56" i="26"/>
  <c r="GO57" i="26"/>
  <c r="GO58" i="26"/>
  <c r="GO59" i="26"/>
  <c r="GO60" i="26"/>
  <c r="GO61" i="26"/>
  <c r="GO62" i="26"/>
  <c r="GO63" i="26"/>
  <c r="GO64" i="26"/>
  <c r="BX30" i="26"/>
  <c r="BX31" i="26"/>
  <c r="BX32" i="26"/>
  <c r="BX33" i="26"/>
  <c r="BX34" i="26"/>
  <c r="BX35" i="26"/>
  <c r="BX36" i="26"/>
  <c r="BX37" i="26"/>
  <c r="BX38" i="26"/>
  <c r="BX39" i="26"/>
  <c r="BX40" i="26"/>
  <c r="BX41" i="26"/>
  <c r="BX42" i="26"/>
  <c r="BX43" i="26"/>
  <c r="BX44" i="26"/>
  <c r="BX45" i="26"/>
  <c r="BX46" i="26"/>
  <c r="BX47" i="26"/>
  <c r="BX50" i="26"/>
  <c r="BX51" i="26"/>
  <c r="BX52" i="26"/>
  <c r="BX53" i="26"/>
  <c r="BX54" i="26"/>
  <c r="BX55" i="26"/>
  <c r="BX56" i="26"/>
  <c r="BX57" i="26"/>
  <c r="BX58" i="26"/>
  <c r="BX59" i="26"/>
  <c r="BX60" i="26"/>
  <c r="BX61" i="26"/>
  <c r="BX62" i="26"/>
  <c r="BX63" i="26"/>
  <c r="BX64" i="26"/>
  <c r="CT30" i="26"/>
  <c r="CT31" i="26"/>
  <c r="CT32" i="26"/>
  <c r="CT33" i="26"/>
  <c r="CT34" i="26"/>
  <c r="CT35" i="26"/>
  <c r="CT36" i="26"/>
  <c r="CT37" i="26"/>
  <c r="CT38" i="26"/>
  <c r="CT39" i="26"/>
  <c r="CT40" i="26"/>
  <c r="CT41" i="26"/>
  <c r="CT42" i="26"/>
  <c r="CT43" i="26"/>
  <c r="CT44" i="26"/>
  <c r="CT45" i="26"/>
  <c r="CT46" i="26"/>
  <c r="CT47" i="26"/>
  <c r="CT50" i="26"/>
  <c r="CT51" i="26"/>
  <c r="CT52" i="26"/>
  <c r="CT53" i="26"/>
  <c r="CT54" i="26"/>
  <c r="CT55" i="26"/>
  <c r="CT56" i="26"/>
  <c r="CT57" i="26"/>
  <c r="CT58" i="26"/>
  <c r="CT59" i="26"/>
  <c r="CT60" i="26"/>
  <c r="CT61" i="26"/>
  <c r="CT62" i="26"/>
  <c r="CT63" i="26"/>
  <c r="CT64" i="26"/>
  <c r="DE30" i="26"/>
  <c r="DE31" i="26"/>
  <c r="DE32" i="26"/>
  <c r="DE33" i="26"/>
  <c r="DE34" i="26"/>
  <c r="DE35" i="26"/>
  <c r="DE36" i="26"/>
  <c r="DE37" i="26"/>
  <c r="DE38" i="26"/>
  <c r="DE39" i="26"/>
  <c r="DE40" i="26"/>
  <c r="DE41" i="26"/>
  <c r="DE42" i="26"/>
  <c r="DE43" i="26"/>
  <c r="DE44" i="26"/>
  <c r="DE45" i="26"/>
  <c r="DE46" i="26"/>
  <c r="DE47" i="26"/>
  <c r="DE50" i="26"/>
  <c r="DE51" i="26"/>
  <c r="DE52" i="26"/>
  <c r="DE53" i="26"/>
  <c r="DE54" i="26"/>
  <c r="DE55" i="26"/>
  <c r="DE56" i="26"/>
  <c r="DE57" i="26"/>
  <c r="DE58" i="26"/>
  <c r="DE59" i="26"/>
  <c r="DE60" i="26"/>
  <c r="DE61" i="26"/>
  <c r="DE62" i="26"/>
  <c r="DE63" i="26"/>
  <c r="DE64" i="26"/>
  <c r="CI30" i="26"/>
  <c r="CI31" i="26"/>
  <c r="CI32" i="26"/>
  <c r="CI33" i="26"/>
  <c r="CI34" i="26"/>
  <c r="CI35" i="26"/>
  <c r="CI36" i="26"/>
  <c r="CI37" i="26"/>
  <c r="CI38" i="26"/>
  <c r="CI39" i="26"/>
  <c r="CI40" i="26"/>
  <c r="CI41" i="26"/>
  <c r="CI42" i="26"/>
  <c r="CI43" i="26"/>
  <c r="CI44" i="26"/>
  <c r="CI45" i="26"/>
  <c r="CI46" i="26"/>
  <c r="CI47" i="26"/>
  <c r="CI50" i="26"/>
  <c r="CI51" i="26"/>
  <c r="CI52" i="26"/>
  <c r="CI53" i="26"/>
  <c r="CI54" i="26"/>
  <c r="CI55" i="26"/>
  <c r="CI56" i="26"/>
  <c r="CI57" i="26"/>
  <c r="CI58" i="26"/>
  <c r="CI59" i="26"/>
  <c r="CI60" i="26"/>
  <c r="CI61" i="26"/>
  <c r="CI62" i="26"/>
  <c r="CI63" i="26"/>
  <c r="CI64" i="26"/>
  <c r="AQ30" i="26"/>
  <c r="AQ31" i="26"/>
  <c r="AQ32" i="26"/>
  <c r="AQ33" i="26"/>
  <c r="AQ34" i="26"/>
  <c r="AQ35" i="26"/>
  <c r="AQ36" i="26"/>
  <c r="AQ37" i="26"/>
  <c r="AQ38" i="26"/>
  <c r="AQ39" i="26"/>
  <c r="AQ40" i="26"/>
  <c r="AQ41" i="26"/>
  <c r="AQ42" i="26"/>
  <c r="AQ43" i="26"/>
  <c r="AQ44" i="26"/>
  <c r="AQ45" i="26"/>
  <c r="AQ46" i="26"/>
  <c r="AQ47" i="26"/>
  <c r="AQ50" i="26"/>
  <c r="AQ51" i="26"/>
  <c r="AQ52" i="26"/>
  <c r="AQ53" i="26"/>
  <c r="AQ54" i="26"/>
  <c r="AQ55" i="26"/>
  <c r="AQ56" i="26"/>
  <c r="AQ57" i="26"/>
  <c r="AQ58" i="26"/>
  <c r="AQ59" i="26"/>
  <c r="AQ60" i="26"/>
  <c r="AQ61" i="26"/>
  <c r="AQ62" i="26"/>
  <c r="AQ63" i="26"/>
  <c r="AQ64" i="26"/>
  <c r="BB30" i="26"/>
  <c r="BB31" i="26"/>
  <c r="BB32" i="26"/>
  <c r="BB33" i="26"/>
  <c r="BB34" i="26"/>
  <c r="BB35" i="26"/>
  <c r="BB36" i="26"/>
  <c r="BB37" i="26"/>
  <c r="BB38" i="26"/>
  <c r="BB39" i="26"/>
  <c r="BB40" i="26"/>
  <c r="BB41" i="26"/>
  <c r="BB42" i="26"/>
  <c r="BB43" i="26"/>
  <c r="BB44" i="26"/>
  <c r="BB45" i="26"/>
  <c r="BB46" i="26"/>
  <c r="BB47" i="26"/>
  <c r="BB50" i="26"/>
  <c r="BB51" i="26"/>
  <c r="BB52" i="26"/>
  <c r="BB53" i="26"/>
  <c r="BB54" i="26"/>
  <c r="BB55" i="26"/>
  <c r="BB56" i="26"/>
  <c r="BB57" i="26"/>
  <c r="BB58" i="26"/>
  <c r="BB59" i="26"/>
  <c r="BB60" i="26"/>
  <c r="BB61" i="26"/>
  <c r="BB62" i="26"/>
  <c r="BB63" i="26"/>
  <c r="BB64" i="26"/>
  <c r="FS30" i="26"/>
  <c r="FS31" i="26"/>
  <c r="FS32" i="26"/>
  <c r="FS33" i="26"/>
  <c r="FS34" i="26"/>
  <c r="FS35" i="26"/>
  <c r="FS36" i="26"/>
  <c r="FS37" i="26"/>
  <c r="FS38" i="26"/>
  <c r="FS39" i="26"/>
  <c r="FS40" i="26"/>
  <c r="FS41" i="26"/>
  <c r="FS42" i="26"/>
  <c r="FS43" i="26"/>
  <c r="FS44" i="26"/>
  <c r="FS45" i="26"/>
  <c r="FS46" i="26"/>
  <c r="FS47" i="26"/>
  <c r="FS50" i="26"/>
  <c r="FS51" i="26"/>
  <c r="FS52" i="26"/>
  <c r="FS53" i="26"/>
  <c r="FS54" i="26"/>
  <c r="FS55" i="26"/>
  <c r="FS56" i="26"/>
  <c r="FS57" i="26"/>
  <c r="FS58" i="26"/>
  <c r="FS59" i="26"/>
  <c r="FS60" i="26"/>
  <c r="FS61" i="26"/>
  <c r="FS62" i="26"/>
  <c r="FS63" i="26"/>
  <c r="FS64" i="26"/>
  <c r="EA30" i="26"/>
  <c r="EA31" i="26"/>
  <c r="EA32" i="26"/>
  <c r="EA33" i="26"/>
  <c r="EA34" i="26"/>
  <c r="EA35" i="26"/>
  <c r="EA36" i="26"/>
  <c r="EA37" i="26"/>
  <c r="EA38" i="26"/>
  <c r="EA39" i="26"/>
  <c r="EA40" i="26"/>
  <c r="EA41" i="26"/>
  <c r="EA42" i="26"/>
  <c r="EA43" i="26"/>
  <c r="EA44" i="26"/>
  <c r="EA45" i="26"/>
  <c r="EA46" i="26"/>
  <c r="EA47" i="26"/>
  <c r="EA51" i="26"/>
  <c r="EA52" i="26"/>
  <c r="EA53" i="26"/>
  <c r="EA54" i="26"/>
  <c r="EA55" i="26"/>
  <c r="EA56" i="26"/>
  <c r="EA57" i="26"/>
  <c r="EA58" i="26"/>
  <c r="EA59" i="26"/>
  <c r="EA60" i="26"/>
  <c r="EA61" i="26"/>
  <c r="EA62" i="26"/>
  <c r="EA63" i="26"/>
  <c r="EA64" i="26"/>
  <c r="GD30" i="26"/>
  <c r="GD31" i="26"/>
  <c r="GD32" i="26"/>
  <c r="GD33" i="26"/>
  <c r="GD34" i="26"/>
  <c r="GD35" i="26"/>
  <c r="GD36" i="26"/>
  <c r="GD37" i="26"/>
  <c r="GD38" i="26"/>
  <c r="GD39" i="26"/>
  <c r="GD40" i="26"/>
  <c r="GD41" i="26"/>
  <c r="GD42" i="26"/>
  <c r="GD43" i="26"/>
  <c r="GD44" i="26"/>
  <c r="GD45" i="26"/>
  <c r="GD46" i="26"/>
  <c r="GD47" i="26"/>
  <c r="GD51" i="26"/>
  <c r="GD52" i="26"/>
  <c r="GD53" i="26"/>
  <c r="GD54" i="26"/>
  <c r="GD55" i="26"/>
  <c r="GD56" i="26"/>
  <c r="GD57" i="26"/>
  <c r="GD58" i="26"/>
  <c r="GD59" i="26"/>
  <c r="GD60" i="26"/>
  <c r="GD61" i="26"/>
  <c r="GD62" i="26"/>
  <c r="GD63" i="26"/>
  <c r="GD64" i="26"/>
  <c r="EW30" i="26"/>
  <c r="EW31" i="26"/>
  <c r="EW32" i="26"/>
  <c r="EW33" i="26"/>
  <c r="EW34" i="26"/>
  <c r="EW35" i="26"/>
  <c r="EW36" i="26"/>
  <c r="EW37" i="26"/>
  <c r="EW38" i="26"/>
  <c r="EW39" i="26"/>
  <c r="EW40" i="26"/>
  <c r="EW41" i="26"/>
  <c r="EW42" i="26"/>
  <c r="EW43" i="26"/>
  <c r="EW44" i="26"/>
  <c r="EW45" i="26"/>
  <c r="EW46" i="26"/>
  <c r="EW47" i="26"/>
  <c r="EW50" i="26"/>
  <c r="EW51" i="26"/>
  <c r="EW52" i="26"/>
  <c r="EW53" i="26"/>
  <c r="EW54" i="26"/>
  <c r="EW55" i="26"/>
  <c r="EW56" i="26"/>
  <c r="EW57" i="26"/>
  <c r="EW58" i="26"/>
  <c r="EW59" i="26"/>
  <c r="EW60" i="26"/>
  <c r="EW61" i="26"/>
  <c r="EW62" i="26"/>
  <c r="EW63" i="26"/>
  <c r="EW64" i="26"/>
  <c r="DP30" i="26"/>
  <c r="DP31" i="26"/>
  <c r="DP32" i="26"/>
  <c r="DP33" i="26"/>
  <c r="DP34" i="26"/>
  <c r="DP35" i="26"/>
  <c r="DP36" i="26"/>
  <c r="DP37" i="26"/>
  <c r="DP38" i="26"/>
  <c r="DP39" i="26"/>
  <c r="DP40" i="26"/>
  <c r="DP41" i="26"/>
  <c r="DP42" i="26"/>
  <c r="DP43" i="26"/>
  <c r="DP44" i="26"/>
  <c r="DP45" i="26"/>
  <c r="DP46" i="26"/>
  <c r="DP47" i="26"/>
  <c r="DP50" i="26"/>
  <c r="DP51" i="26"/>
  <c r="DP52" i="26"/>
  <c r="DP53" i="26"/>
  <c r="DP54" i="26"/>
  <c r="DP55" i="26"/>
  <c r="DP56" i="26"/>
  <c r="DP57" i="26"/>
  <c r="DP58" i="26"/>
  <c r="DP59" i="26"/>
  <c r="DP60" i="26"/>
  <c r="DP61" i="26"/>
  <c r="DP62" i="26"/>
  <c r="DP63" i="26"/>
  <c r="DP64" i="26"/>
  <c r="AF30" i="26"/>
  <c r="AF31" i="26"/>
  <c r="AF32" i="26"/>
  <c r="AF33" i="26"/>
  <c r="AF34" i="26"/>
  <c r="AF35" i="26"/>
  <c r="AF36" i="26"/>
  <c r="AF37" i="26"/>
  <c r="AF38" i="26"/>
  <c r="AF39" i="26"/>
  <c r="AF40" i="26"/>
  <c r="AF41" i="26"/>
  <c r="AF42" i="26"/>
  <c r="AF43" i="26"/>
  <c r="AF44" i="26"/>
  <c r="AF45" i="26"/>
  <c r="AF46" i="26"/>
  <c r="AF47" i="26"/>
  <c r="AF50" i="26"/>
  <c r="AF51" i="26"/>
  <c r="AF52" i="26"/>
  <c r="AF53" i="26"/>
  <c r="AF54" i="26"/>
  <c r="AF55" i="26"/>
  <c r="AF56" i="26"/>
  <c r="AF57" i="26"/>
  <c r="AF58" i="26"/>
  <c r="AF59" i="26"/>
  <c r="AF60" i="26"/>
  <c r="AF61" i="26"/>
  <c r="AF62" i="26"/>
  <c r="AF63" i="26"/>
  <c r="AF64" i="26"/>
  <c r="FH30" i="26"/>
  <c r="FH31" i="26"/>
  <c r="FH32" i="26"/>
  <c r="FH33" i="26"/>
  <c r="FH34" i="26"/>
  <c r="FH35" i="26"/>
  <c r="FH36" i="26"/>
  <c r="FH37" i="26"/>
  <c r="FH38" i="26"/>
  <c r="FH39" i="26"/>
  <c r="FH40" i="26"/>
  <c r="FH41" i="26"/>
  <c r="FH42" i="26"/>
  <c r="FH43" i="26"/>
  <c r="FH44" i="26"/>
  <c r="FH45" i="26"/>
  <c r="FH46" i="26"/>
  <c r="FH47" i="26"/>
  <c r="FH50" i="26"/>
  <c r="FH51" i="26"/>
  <c r="FH52" i="26"/>
  <c r="FH53" i="26"/>
  <c r="FH54" i="26"/>
  <c r="FH55" i="26"/>
  <c r="FH56" i="26"/>
  <c r="FH57" i="26"/>
  <c r="FH58" i="26"/>
  <c r="FH59" i="26"/>
  <c r="FH60" i="26"/>
  <c r="FH61" i="26"/>
  <c r="FH62" i="26"/>
  <c r="FH63" i="26"/>
  <c r="FH64" i="26"/>
  <c r="BM30" i="26"/>
  <c r="BM31" i="26"/>
  <c r="BM32" i="26"/>
  <c r="BM33" i="26"/>
  <c r="BM34" i="26"/>
  <c r="BM35" i="26"/>
  <c r="BM36" i="26"/>
  <c r="BM37" i="26"/>
  <c r="BM38" i="26"/>
  <c r="BM39" i="26"/>
  <c r="BM40" i="26"/>
  <c r="BM41" i="26"/>
  <c r="BM42" i="26"/>
  <c r="BM43" i="26"/>
  <c r="BM44" i="26"/>
  <c r="BM45" i="26"/>
  <c r="BM46" i="26"/>
  <c r="BM47" i="26"/>
  <c r="BM50" i="26"/>
  <c r="BM51" i="26"/>
  <c r="BM52" i="26"/>
  <c r="BM53" i="26"/>
  <c r="BM54" i="26"/>
  <c r="BM55" i="26"/>
  <c r="BM56" i="26"/>
  <c r="BM57" i="26"/>
  <c r="BM58" i="26"/>
  <c r="BM59" i="26"/>
  <c r="BM60" i="26"/>
  <c r="BM61" i="26"/>
  <c r="BM62" i="26"/>
  <c r="BM63" i="26"/>
  <c r="BM64" i="26"/>
  <c r="U30" i="26"/>
  <c r="U31" i="26"/>
  <c r="U32" i="26"/>
  <c r="U33" i="26"/>
  <c r="U34" i="26"/>
  <c r="U35" i="26"/>
  <c r="U38" i="26"/>
  <c r="U39" i="26"/>
  <c r="U40" i="26"/>
  <c r="U41" i="26"/>
  <c r="U42" i="26"/>
  <c r="U43" i="26"/>
  <c r="U44" i="26"/>
  <c r="U45" i="26"/>
  <c r="U46" i="26"/>
  <c r="U47" i="26"/>
  <c r="U52" i="26"/>
  <c r="U53" i="26"/>
  <c r="U54" i="26"/>
  <c r="U55" i="26"/>
  <c r="U56" i="26"/>
  <c r="U57" i="26"/>
  <c r="U58" i="26"/>
  <c r="U59" i="26"/>
  <c r="U60" i="26"/>
  <c r="U61" i="26"/>
  <c r="U62" i="26"/>
  <c r="U63" i="26"/>
  <c r="U64" i="26"/>
  <c r="AQ63" i="3"/>
  <c r="AQ62" i="3"/>
  <c r="AQ61" i="3"/>
  <c r="AQ60" i="3"/>
  <c r="AQ59" i="3"/>
  <c r="AQ58" i="3"/>
  <c r="AQ57" i="3"/>
  <c r="AQ56" i="3"/>
  <c r="AQ55" i="3"/>
  <c r="AQ54" i="3"/>
  <c r="AQ53" i="3"/>
  <c r="AQ52" i="3"/>
  <c r="AQ51" i="3"/>
  <c r="AQ50" i="3"/>
  <c r="AQ49" i="3"/>
  <c r="AQ48" i="3"/>
  <c r="AQ47" i="3"/>
  <c r="AQ46" i="3"/>
  <c r="AQ45" i="3"/>
  <c r="AQ44" i="3"/>
  <c r="AQ43" i="3"/>
  <c r="AQ42" i="3"/>
  <c r="AQ41" i="3"/>
  <c r="AQ40" i="3"/>
  <c r="AQ39" i="3"/>
  <c r="AQ38" i="3"/>
  <c r="AQ37" i="3"/>
  <c r="AQ36" i="3"/>
  <c r="AQ35" i="3"/>
  <c r="AQ34" i="3"/>
  <c r="AQ33" i="3"/>
  <c r="AQ32" i="3"/>
  <c r="AQ31" i="3"/>
  <c r="AQ30" i="3"/>
  <c r="AQ29" i="3"/>
  <c r="AQ28" i="3"/>
  <c r="AQ27" i="3"/>
  <c r="AQ26" i="3"/>
  <c r="AQ25" i="3"/>
  <c r="AQ24" i="3"/>
  <c r="AQ23" i="3"/>
  <c r="AQ22" i="3"/>
  <c r="AQ21" i="3"/>
  <c r="AQ20" i="3"/>
  <c r="AQ19" i="3"/>
  <c r="AQ18" i="3"/>
  <c r="AQ17" i="3"/>
  <c r="AQ16" i="3"/>
  <c r="AQ15" i="3"/>
  <c r="AQ14" i="3"/>
  <c r="AQ13" i="3"/>
  <c r="AQ12" i="3"/>
  <c r="AQ11" i="3"/>
  <c r="AQ10" i="3"/>
  <c r="AQ9" i="3"/>
  <c r="AQ8" i="3"/>
  <c r="AQ7" i="3"/>
  <c r="AQ6" i="3"/>
  <c r="AQ5" i="3"/>
  <c r="AQ4" i="3"/>
  <c r="AQ3" i="3"/>
  <c r="AF63" i="3"/>
  <c r="AF62" i="3"/>
  <c r="AF61" i="3"/>
  <c r="AF60" i="3"/>
  <c r="AF59" i="3"/>
  <c r="AF58" i="3"/>
  <c r="AF57" i="3"/>
  <c r="AF56" i="3"/>
  <c r="AF55" i="3"/>
  <c r="AF54" i="3"/>
  <c r="AF53" i="3"/>
  <c r="AF52" i="3"/>
  <c r="AF51" i="3"/>
  <c r="AF50" i="3"/>
  <c r="AF49" i="3"/>
  <c r="AF48" i="3"/>
  <c r="AF47" i="3"/>
  <c r="AF46" i="3"/>
  <c r="AF45" i="3"/>
  <c r="AF44" i="3"/>
  <c r="AF43" i="3"/>
  <c r="AF42" i="3"/>
  <c r="AF41" i="3"/>
  <c r="AF40" i="3"/>
  <c r="AF39" i="3"/>
  <c r="AF38" i="3"/>
  <c r="AF37" i="3"/>
  <c r="AF36" i="3"/>
  <c r="AF35" i="3"/>
  <c r="AF34" i="3"/>
  <c r="AF33" i="3"/>
  <c r="AF32" i="3"/>
  <c r="AF31"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E19" i="30"/>
  <c r="DG11" i="30"/>
  <c r="DG14" i="30"/>
  <c r="DG15" i="30"/>
  <c r="DG16" i="30"/>
  <c r="DG17" i="30"/>
  <c r="DG18" i="30"/>
  <c r="DG19" i="30"/>
  <c r="DG20" i="30"/>
  <c r="DG21" i="30"/>
  <c r="DG22" i="30"/>
  <c r="DG23" i="30"/>
  <c r="DG24" i="30"/>
  <c r="DG25" i="30"/>
  <c r="DG26" i="30"/>
  <c r="DG27" i="30"/>
  <c r="DG28" i="30"/>
  <c r="DG29" i="30"/>
  <c r="DG10" i="30"/>
  <c r="DG9" i="30"/>
  <c r="DG8" i="30"/>
  <c r="E18" i="30"/>
  <c r="EE5" i="30"/>
  <c r="EE6" i="30"/>
  <c r="EE29" i="30"/>
  <c r="EE28" i="30"/>
  <c r="EE27" i="30"/>
  <c r="EE26" i="30"/>
  <c r="EE25" i="30"/>
  <c r="EE24" i="30"/>
  <c r="EE23" i="30"/>
  <c r="EE22" i="30"/>
  <c r="EE21" i="30"/>
  <c r="EE20" i="30"/>
  <c r="EE19" i="30"/>
  <c r="EE18" i="30"/>
  <c r="EE17" i="30"/>
  <c r="EE16" i="30"/>
  <c r="EE15" i="30"/>
  <c r="EE14" i="30"/>
  <c r="EE11" i="30"/>
  <c r="EE10" i="30"/>
  <c r="EE9" i="30"/>
  <c r="EE8" i="30"/>
  <c r="EE7" i="30"/>
  <c r="E16" i="30"/>
  <c r="E17" i="30"/>
  <c r="E15" i="30"/>
  <c r="DW7" i="30"/>
  <c r="DW29" i="30"/>
  <c r="DW28" i="30"/>
  <c r="DW27" i="30"/>
  <c r="DW26" i="30"/>
  <c r="DW25" i="30"/>
  <c r="DW24" i="30"/>
  <c r="DW23" i="30"/>
  <c r="DW22" i="30"/>
  <c r="DW21" i="30"/>
  <c r="DW20" i="30"/>
  <c r="DW19" i="30"/>
  <c r="DW18" i="30"/>
  <c r="DW17" i="30"/>
  <c r="DW16" i="30"/>
  <c r="DW15" i="30"/>
  <c r="DW14" i="30"/>
  <c r="DW11" i="30"/>
  <c r="DW10" i="30"/>
  <c r="DW9" i="30"/>
  <c r="DW8" i="30"/>
  <c r="DO29" i="30"/>
  <c r="DO28" i="30"/>
  <c r="DO27" i="30"/>
  <c r="DO26" i="30"/>
  <c r="DO25" i="30"/>
  <c r="DO24" i="30"/>
  <c r="DO23" i="30"/>
  <c r="DO22" i="30"/>
  <c r="DO21" i="30"/>
  <c r="DO20" i="30"/>
  <c r="DO19" i="30"/>
  <c r="DO18" i="30"/>
  <c r="DO17" i="30"/>
  <c r="DO16" i="30"/>
  <c r="DO15" i="30"/>
  <c r="DO14" i="30"/>
  <c r="DO11" i="30"/>
  <c r="DO10" i="30"/>
  <c r="DO9" i="30"/>
  <c r="DO8" i="30"/>
  <c r="CY28" i="30"/>
  <c r="CY27" i="30"/>
  <c r="CY26" i="30"/>
  <c r="CY25" i="30"/>
  <c r="CY24" i="30"/>
  <c r="CY23" i="30"/>
  <c r="CY22" i="30"/>
  <c r="CY21" i="30"/>
  <c r="CY20" i="30"/>
  <c r="CY19" i="30"/>
  <c r="CY18" i="30"/>
  <c r="CY17" i="30"/>
  <c r="CY16" i="30"/>
  <c r="CY15" i="30"/>
  <c r="CY14" i="30"/>
  <c r="CY11" i="30"/>
  <c r="CY10" i="30"/>
  <c r="CY9" i="30"/>
  <c r="CY8" i="30"/>
  <c r="J31" i="24"/>
  <c r="K24" i="24"/>
  <c r="E6" i="30"/>
  <c r="AE5" i="30"/>
  <c r="AE6" i="30"/>
  <c r="AE7" i="30"/>
  <c r="AE8" i="30"/>
  <c r="AE9" i="30"/>
  <c r="AE10" i="30"/>
  <c r="AE11" i="30"/>
  <c r="AE14" i="30"/>
  <c r="AE15" i="30"/>
  <c r="AE16" i="30"/>
  <c r="AE17" i="30"/>
  <c r="AE18" i="30"/>
  <c r="AE19" i="30"/>
  <c r="AE20" i="30"/>
  <c r="AE21" i="30"/>
  <c r="AE22" i="30"/>
  <c r="AE23" i="30"/>
  <c r="AE24" i="30"/>
  <c r="AE25" i="30"/>
  <c r="AE26" i="30"/>
  <c r="AE27" i="30"/>
  <c r="AE28" i="30"/>
  <c r="E7" i="30"/>
  <c r="AM5" i="30"/>
  <c r="AM6" i="30"/>
  <c r="AM7" i="30"/>
  <c r="AM8" i="30"/>
  <c r="AM9" i="30"/>
  <c r="AM10" i="30"/>
  <c r="AM11" i="30"/>
  <c r="AM14" i="30"/>
  <c r="AM15" i="30"/>
  <c r="AM16" i="30"/>
  <c r="AM17" i="30"/>
  <c r="AM18" i="30"/>
  <c r="AM19" i="30"/>
  <c r="AM20" i="30"/>
  <c r="AM21" i="30"/>
  <c r="AM22" i="30"/>
  <c r="AM23" i="30"/>
  <c r="AM24" i="30"/>
  <c r="AM25" i="30"/>
  <c r="AM26" i="30"/>
  <c r="AM27" i="30"/>
  <c r="AM28" i="30"/>
  <c r="E8" i="30"/>
  <c r="AU5" i="30"/>
  <c r="AU6" i="30"/>
  <c r="AU7" i="30"/>
  <c r="AU8" i="30"/>
  <c r="AU9" i="30"/>
  <c r="AU10" i="30"/>
  <c r="AU11" i="30"/>
  <c r="AU14" i="30"/>
  <c r="AU15" i="30"/>
  <c r="AU16" i="30"/>
  <c r="AU17" i="30"/>
  <c r="AU18" i="30"/>
  <c r="AU19" i="30"/>
  <c r="AU20" i="30"/>
  <c r="AU21" i="30"/>
  <c r="AU22" i="30"/>
  <c r="AU23" i="30"/>
  <c r="AU24" i="30"/>
  <c r="AU25" i="30"/>
  <c r="AU26" i="30"/>
  <c r="AU27" i="30"/>
  <c r="AU28" i="30"/>
  <c r="E9" i="30"/>
  <c r="BC9" i="30"/>
  <c r="BC10" i="30"/>
  <c r="BC11" i="30"/>
  <c r="BC14" i="30"/>
  <c r="BC15" i="30"/>
  <c r="BC16" i="30"/>
  <c r="BC17" i="30"/>
  <c r="BC18" i="30"/>
  <c r="BC19" i="30"/>
  <c r="BC20" i="30"/>
  <c r="BC21" i="30"/>
  <c r="BC22" i="30"/>
  <c r="BC23" i="30"/>
  <c r="BC24" i="30"/>
  <c r="BC25" i="30"/>
  <c r="BC26" i="30"/>
  <c r="BC27" i="30"/>
  <c r="BC28" i="30"/>
  <c r="E10" i="30"/>
  <c r="BK7" i="30"/>
  <c r="BK8" i="30"/>
  <c r="BK10" i="30"/>
  <c r="BK11" i="30"/>
  <c r="BK14" i="30"/>
  <c r="BK15" i="30"/>
  <c r="BK16" i="30"/>
  <c r="BK17" i="30"/>
  <c r="BK18" i="30"/>
  <c r="BK19" i="30"/>
  <c r="BK20" i="30"/>
  <c r="BK21" i="30"/>
  <c r="BK22" i="30"/>
  <c r="BK23" i="30"/>
  <c r="BK24" i="30"/>
  <c r="BK25" i="30"/>
  <c r="BK26" i="30"/>
  <c r="BK27" i="30"/>
  <c r="BK28" i="30"/>
  <c r="BK5" i="30"/>
  <c r="BK6" i="30"/>
  <c r="BK9" i="30"/>
  <c r="E11" i="30"/>
  <c r="BS5" i="30"/>
  <c r="BS6" i="30"/>
  <c r="BS7" i="30"/>
  <c r="BS8" i="30"/>
  <c r="BS9" i="30"/>
  <c r="BS10" i="30"/>
  <c r="BS11" i="30"/>
  <c r="BS14" i="30"/>
  <c r="BS15" i="30"/>
  <c r="BS16" i="30"/>
  <c r="BS17" i="30"/>
  <c r="BS18" i="30"/>
  <c r="BS19" i="30"/>
  <c r="BS20" i="30"/>
  <c r="BS21" i="30"/>
  <c r="BS22" i="30"/>
  <c r="BS23" i="30"/>
  <c r="BS24" i="30"/>
  <c r="BS25" i="30"/>
  <c r="BS26" i="30"/>
  <c r="BS27" i="30"/>
  <c r="BS28" i="30"/>
  <c r="E12" i="30"/>
  <c r="CA5" i="30"/>
  <c r="CA6" i="30"/>
  <c r="CA7" i="30"/>
  <c r="CA8" i="30"/>
  <c r="CA9" i="30"/>
  <c r="CA10" i="30"/>
  <c r="CA11" i="30"/>
  <c r="CA14" i="30"/>
  <c r="CA15" i="30"/>
  <c r="CA17" i="30"/>
  <c r="CA18" i="30"/>
  <c r="CA19" i="30"/>
  <c r="CA20" i="30"/>
  <c r="CA21" i="30"/>
  <c r="CA22" i="30"/>
  <c r="CA23" i="30"/>
  <c r="CA26" i="30"/>
  <c r="CA27" i="30"/>
  <c r="CA28" i="30"/>
  <c r="E13" i="30"/>
  <c r="CI5" i="30"/>
  <c r="CI6" i="30"/>
  <c r="CI7" i="30"/>
  <c r="CI8" i="30"/>
  <c r="CI9" i="30"/>
  <c r="CI10" i="30"/>
  <c r="CI11" i="30"/>
  <c r="CI14" i="30"/>
  <c r="CI16" i="30"/>
  <c r="CI17" i="30"/>
  <c r="CI18" i="30"/>
  <c r="CI19" i="30"/>
  <c r="CI20" i="30"/>
  <c r="CI21" i="30"/>
  <c r="CI22" i="30"/>
  <c r="CI23" i="30"/>
  <c r="CI24" i="30"/>
  <c r="CI25" i="30"/>
  <c r="CI26" i="30"/>
  <c r="CI27" i="30"/>
  <c r="CI28" i="30"/>
  <c r="E14" i="30"/>
  <c r="CP25" i="30"/>
  <c r="CQ25" i="30" s="1"/>
  <c r="CQ5" i="30"/>
  <c r="CQ6" i="30"/>
  <c r="CQ7" i="30"/>
  <c r="CQ8" i="30"/>
  <c r="CQ9" i="30"/>
  <c r="CQ10" i="30"/>
  <c r="CQ11" i="30"/>
  <c r="CQ14" i="30"/>
  <c r="CQ15" i="30"/>
  <c r="CQ16" i="30"/>
  <c r="CQ17" i="30"/>
  <c r="CQ18" i="30"/>
  <c r="CQ21" i="30"/>
  <c r="CQ22" i="30"/>
  <c r="CQ23" i="30"/>
  <c r="CQ24" i="30"/>
  <c r="CP26" i="30"/>
  <c r="CQ26" i="30" s="1"/>
  <c r="CP27" i="30"/>
  <c r="CQ27" i="30" s="1"/>
  <c r="E5" i="30"/>
  <c r="W5" i="30"/>
  <c r="W6" i="30"/>
  <c r="W7" i="30"/>
  <c r="W8" i="30"/>
  <c r="W9" i="30"/>
  <c r="W10" i="30"/>
  <c r="W11" i="30"/>
  <c r="W14" i="30"/>
  <c r="W15" i="30"/>
  <c r="W16" i="30"/>
  <c r="W17" i="30"/>
  <c r="W18" i="30"/>
  <c r="W19" i="30"/>
  <c r="W20" i="30"/>
  <c r="W21" i="30"/>
  <c r="W22" i="30"/>
  <c r="W23" i="30"/>
  <c r="W24" i="30"/>
  <c r="W25" i="30"/>
  <c r="W26" i="30"/>
  <c r="W27" i="30"/>
  <c r="W28" i="30"/>
  <c r="BK29" i="30"/>
  <c r="CI29" i="30"/>
  <c r="W29" i="30"/>
  <c r="BS29" i="30"/>
  <c r="AU29" i="30"/>
  <c r="P42" i="28"/>
  <c r="Q42" i="28" s="1"/>
  <c r="O42" i="28"/>
  <c r="Q40" i="28"/>
  <c r="Q39" i="28"/>
  <c r="Q38" i="28"/>
  <c r="Q37" i="28"/>
  <c r="Q36" i="28"/>
  <c r="Q35" i="28"/>
  <c r="Q34" i="28"/>
  <c r="Q33" i="28"/>
  <c r="Q32" i="28"/>
  <c r="Q31" i="28"/>
  <c r="Q30" i="28"/>
  <c r="Q29" i="28"/>
  <c r="Q28" i="28"/>
  <c r="Q27" i="28"/>
  <c r="Q26" i="28"/>
  <c r="Q25" i="28"/>
  <c r="Q24" i="28"/>
  <c r="Q23" i="28"/>
  <c r="Q22" i="28"/>
  <c r="Q21" i="28"/>
  <c r="Q20" i="28"/>
  <c r="Q19" i="28"/>
  <c r="Q18" i="28"/>
  <c r="Q17" i="28"/>
  <c r="Q16" i="28"/>
  <c r="Q15" i="28"/>
  <c r="Q14" i="28"/>
  <c r="Q13" i="28"/>
  <c r="Q12" i="28"/>
  <c r="Q11" i="28"/>
  <c r="Q10" i="28"/>
  <c r="Q9" i="28"/>
  <c r="Q8" i="28"/>
  <c r="Q7" i="28"/>
  <c r="Q6" i="28"/>
  <c r="Q5" i="28"/>
  <c r="Q41" i="28"/>
  <c r="CK41" i="28"/>
  <c r="CL41" i="28"/>
  <c r="BY41" i="28"/>
  <c r="BZ41" i="28"/>
  <c r="D4" i="29"/>
  <c r="EL30" i="26"/>
  <c r="EL31" i="26"/>
  <c r="EL32" i="26"/>
  <c r="EL33" i="26"/>
  <c r="EL34" i="26"/>
  <c r="EL35" i="26"/>
  <c r="EL36" i="26"/>
  <c r="EL37" i="26"/>
  <c r="EL38" i="26"/>
  <c r="EL39" i="26"/>
  <c r="EL40" i="26"/>
  <c r="EL41" i="26"/>
  <c r="EL42" i="26"/>
  <c r="EL43" i="26"/>
  <c r="EL44" i="26"/>
  <c r="EL45" i="26"/>
  <c r="EL46" i="26"/>
  <c r="EL47" i="26"/>
  <c r="EL51" i="26"/>
  <c r="EL52" i="26"/>
  <c r="EL53" i="26"/>
  <c r="EL54" i="26"/>
  <c r="EL55" i="26"/>
  <c r="EL56" i="26"/>
  <c r="EL57" i="26"/>
  <c r="EL58" i="26"/>
  <c r="EL59" i="26"/>
  <c r="EL60" i="26"/>
  <c r="EL61" i="26"/>
  <c r="EL62" i="26"/>
  <c r="EL63" i="26"/>
  <c r="EL64" i="26"/>
  <c r="V103" i="29"/>
  <c r="W103" i="29"/>
  <c r="X103" i="29"/>
  <c r="Y103" i="29"/>
  <c r="AA103" i="29"/>
  <c r="AB103" i="29"/>
  <c r="X2" i="28"/>
  <c r="Y2" i="28"/>
  <c r="AA2" i="28"/>
  <c r="CW2" i="28"/>
  <c r="CX2" i="28"/>
  <c r="DB2" i="28"/>
  <c r="CP29" i="24"/>
  <c r="DZ29" i="24"/>
  <c r="AZ5" i="28"/>
  <c r="BA5" i="28"/>
  <c r="BB5" i="28"/>
  <c r="BJ5" i="28"/>
  <c r="BK5" i="28"/>
  <c r="BL5" i="28"/>
  <c r="BR5" i="28"/>
  <c r="BY5" i="28"/>
  <c r="BZ5" i="28"/>
  <c r="CK5" i="28"/>
  <c r="CL5" i="28"/>
  <c r="CP30" i="24"/>
  <c r="DZ30" i="24"/>
  <c r="AZ6" i="28"/>
  <c r="BA6" i="28"/>
  <c r="BB6" i="28"/>
  <c r="BJ6" i="28"/>
  <c r="BK6" i="28"/>
  <c r="BL6" i="28"/>
  <c r="BR6" i="28"/>
  <c r="BY6" i="28"/>
  <c r="BZ6" i="28"/>
  <c r="CK6" i="28"/>
  <c r="CL6" i="28"/>
  <c r="DB5" i="27"/>
  <c r="DC5" i="27"/>
  <c r="CP31" i="24"/>
  <c r="DZ31" i="24"/>
  <c r="AZ7" i="28"/>
  <c r="BA7" i="28"/>
  <c r="BB7" i="28"/>
  <c r="BJ7" i="28"/>
  <c r="BK7" i="28"/>
  <c r="BL7" i="28"/>
  <c r="BR7" i="28"/>
  <c r="BY7" i="28"/>
  <c r="BZ7" i="28"/>
  <c r="CK7" i="28"/>
  <c r="CL7" i="28"/>
  <c r="DB6" i="27"/>
  <c r="DC6" i="27"/>
  <c r="CP32" i="24"/>
  <c r="DZ32" i="24"/>
  <c r="AZ8" i="28"/>
  <c r="BA8" i="28"/>
  <c r="BB8" i="28"/>
  <c r="BJ8" i="28"/>
  <c r="BK8" i="28"/>
  <c r="BL8" i="28"/>
  <c r="BR8" i="28"/>
  <c r="BY8" i="28"/>
  <c r="BZ8" i="28"/>
  <c r="CK8" i="28"/>
  <c r="CL8" i="28"/>
  <c r="DB7" i="27"/>
  <c r="DC7" i="27"/>
  <c r="CP33" i="24"/>
  <c r="DZ33" i="24"/>
  <c r="AZ9" i="28"/>
  <c r="BA9" i="28"/>
  <c r="BB9" i="28"/>
  <c r="BJ9" i="28"/>
  <c r="BK9" i="28"/>
  <c r="BL9" i="28"/>
  <c r="BR9" i="28"/>
  <c r="BY9" i="28"/>
  <c r="BZ9" i="28"/>
  <c r="CK9" i="28"/>
  <c r="CL9" i="28"/>
  <c r="DB8" i="27"/>
  <c r="DC8" i="27"/>
  <c r="CP34" i="24"/>
  <c r="DZ34" i="24"/>
  <c r="AZ10" i="28"/>
  <c r="BA10" i="28"/>
  <c r="BB10" i="28"/>
  <c r="BJ10" i="28"/>
  <c r="BK10" i="28"/>
  <c r="BL10" i="28"/>
  <c r="BR10" i="28"/>
  <c r="BY10" i="28"/>
  <c r="BZ10" i="28"/>
  <c r="CK10" i="28"/>
  <c r="CL10" i="28"/>
  <c r="DB9" i="27"/>
  <c r="DC9" i="27"/>
  <c r="CP35" i="24"/>
  <c r="DZ35" i="24"/>
  <c r="AZ11" i="28"/>
  <c r="BA11" i="28"/>
  <c r="BB11" i="28"/>
  <c r="BJ11" i="28"/>
  <c r="BK11" i="28"/>
  <c r="BL11" i="28"/>
  <c r="BR11" i="28"/>
  <c r="BY11" i="28"/>
  <c r="BZ11" i="28"/>
  <c r="CK11" i="28"/>
  <c r="CL11" i="28"/>
  <c r="DB10" i="27"/>
  <c r="DC10" i="27"/>
  <c r="CP36" i="24"/>
  <c r="DZ36" i="24"/>
  <c r="AZ12" i="28"/>
  <c r="BA12" i="28"/>
  <c r="BB12" i="28"/>
  <c r="BJ12" i="28"/>
  <c r="BK12" i="28"/>
  <c r="BL12" i="28"/>
  <c r="BR12" i="28"/>
  <c r="BY12" i="28"/>
  <c r="BZ12" i="28"/>
  <c r="CK12" i="28"/>
  <c r="CL12" i="28"/>
  <c r="DB11" i="27"/>
  <c r="DC11" i="27"/>
  <c r="CP37" i="24"/>
  <c r="DZ37" i="24"/>
  <c r="AZ13" i="28"/>
  <c r="BA13" i="28"/>
  <c r="BB13" i="28"/>
  <c r="BJ13" i="28"/>
  <c r="BK13" i="28"/>
  <c r="BL13" i="28"/>
  <c r="BR13" i="28"/>
  <c r="BY13" i="28"/>
  <c r="BZ13" i="28"/>
  <c r="CK13" i="28"/>
  <c r="CL13" i="28"/>
  <c r="DB12" i="27"/>
  <c r="DC12" i="27"/>
  <c r="CP38" i="24"/>
  <c r="DZ38" i="24"/>
  <c r="AZ14" i="28"/>
  <c r="BA14" i="28"/>
  <c r="BB14" i="28"/>
  <c r="BJ14" i="28"/>
  <c r="BK14" i="28"/>
  <c r="BL14" i="28"/>
  <c r="BR14" i="28"/>
  <c r="BY14" i="28"/>
  <c r="BZ14" i="28"/>
  <c r="CK14" i="28"/>
  <c r="CL14" i="28"/>
  <c r="DB13" i="27"/>
  <c r="DC13" i="27"/>
  <c r="CP50" i="24"/>
  <c r="CP39" i="24"/>
  <c r="DZ39" i="24"/>
  <c r="AZ15" i="28"/>
  <c r="BA15" i="28"/>
  <c r="BB15" i="28"/>
  <c r="BJ15" i="28"/>
  <c r="BK15" i="28"/>
  <c r="BL15" i="28"/>
  <c r="BR15" i="28"/>
  <c r="BY15" i="28"/>
  <c r="BZ15" i="28"/>
  <c r="CK15" i="28"/>
  <c r="CL15" i="28"/>
  <c r="DB14" i="27"/>
  <c r="DC14" i="27"/>
  <c r="CP51" i="24"/>
  <c r="CP40" i="24"/>
  <c r="DZ40" i="24"/>
  <c r="AZ16" i="28"/>
  <c r="BA16" i="28"/>
  <c r="BB16" i="28"/>
  <c r="BJ16" i="28"/>
  <c r="BK16" i="28"/>
  <c r="BL16" i="28"/>
  <c r="BR16" i="28"/>
  <c r="BY16" i="28"/>
  <c r="BZ16" i="28"/>
  <c r="CK16" i="28"/>
  <c r="CL16" i="28"/>
  <c r="DB15" i="27"/>
  <c r="DC15" i="27"/>
  <c r="CP52" i="24"/>
  <c r="CP41" i="24"/>
  <c r="DZ41" i="24"/>
  <c r="AZ17" i="28"/>
  <c r="BA17" i="28"/>
  <c r="BB17" i="28"/>
  <c r="BJ17" i="28"/>
  <c r="BK17" i="28"/>
  <c r="BL17" i="28"/>
  <c r="BR17" i="28"/>
  <c r="BY17" i="28"/>
  <c r="BZ17" i="28"/>
  <c r="CK17" i="28"/>
  <c r="CL17" i="28"/>
  <c r="DB16" i="27"/>
  <c r="DC16" i="27"/>
  <c r="CP53" i="24"/>
  <c r="CP42" i="24"/>
  <c r="DZ42" i="24"/>
  <c r="AZ18" i="28"/>
  <c r="BA18" i="28"/>
  <c r="BB18" i="28"/>
  <c r="BJ18" i="28"/>
  <c r="BK18" i="28"/>
  <c r="BL18" i="28"/>
  <c r="BR18" i="28"/>
  <c r="BY18" i="28"/>
  <c r="BZ18" i="28"/>
  <c r="CK18" i="28"/>
  <c r="CL18" i="28"/>
  <c r="DB17" i="27"/>
  <c r="DC17" i="27"/>
  <c r="CP54" i="24"/>
  <c r="CP43" i="24"/>
  <c r="DZ43" i="24"/>
  <c r="AZ19" i="28"/>
  <c r="BA19" i="28"/>
  <c r="BB19" i="28"/>
  <c r="BJ19" i="28"/>
  <c r="BK19" i="28"/>
  <c r="BL19" i="28"/>
  <c r="BR19" i="28"/>
  <c r="BY19" i="28"/>
  <c r="BZ19" i="28"/>
  <c r="CK19" i="28"/>
  <c r="CL19" i="28"/>
  <c r="DB18" i="27"/>
  <c r="DC18" i="27"/>
  <c r="CP55" i="24"/>
  <c r="CP44" i="24"/>
  <c r="DZ44" i="24"/>
  <c r="AZ20" i="28"/>
  <c r="BA20" i="28"/>
  <c r="BB20" i="28"/>
  <c r="BJ20" i="28"/>
  <c r="BK20" i="28"/>
  <c r="BL20" i="28"/>
  <c r="BR20" i="28"/>
  <c r="BY20" i="28"/>
  <c r="BZ20" i="28"/>
  <c r="CK20" i="28"/>
  <c r="CL20" i="28"/>
  <c r="DB19" i="27"/>
  <c r="DC19" i="27"/>
  <c r="CP56" i="24"/>
  <c r="CP45" i="24"/>
  <c r="DZ45" i="24"/>
  <c r="AZ21" i="28"/>
  <c r="BA21" i="28"/>
  <c r="BB21" i="28"/>
  <c r="BJ21" i="28"/>
  <c r="BK21" i="28"/>
  <c r="BL21" i="28"/>
  <c r="BR21" i="28"/>
  <c r="BY21" i="28"/>
  <c r="BZ21" i="28"/>
  <c r="CK21" i="28"/>
  <c r="CL21" i="28"/>
  <c r="DB20" i="27"/>
  <c r="DC20" i="27"/>
  <c r="CP57" i="24"/>
  <c r="CP46" i="24"/>
  <c r="DZ46" i="24"/>
  <c r="AZ22" i="28"/>
  <c r="BA22" i="28"/>
  <c r="BB22" i="28"/>
  <c r="BJ22" i="28"/>
  <c r="BK22" i="28"/>
  <c r="BL22" i="28"/>
  <c r="BR22" i="28"/>
  <c r="BY22" i="28"/>
  <c r="BZ22" i="28"/>
  <c r="CK22" i="28"/>
  <c r="CL22" i="28"/>
  <c r="DB21" i="27"/>
  <c r="DC21" i="27"/>
  <c r="CP58" i="24"/>
  <c r="CP47" i="24"/>
  <c r="DZ47" i="24"/>
  <c r="AZ23" i="28"/>
  <c r="BA23" i="28"/>
  <c r="BB23" i="28"/>
  <c r="BJ23" i="28"/>
  <c r="BK23" i="28"/>
  <c r="BL23" i="28"/>
  <c r="BR23" i="28"/>
  <c r="BY23" i="28"/>
  <c r="BZ23" i="28"/>
  <c r="CK23" i="28"/>
  <c r="CL23" i="28"/>
  <c r="DB22" i="27"/>
  <c r="DC22" i="27"/>
  <c r="CP59" i="24"/>
  <c r="AZ24" i="28"/>
  <c r="BA24" i="28"/>
  <c r="BB24" i="28"/>
  <c r="BJ24" i="28"/>
  <c r="BK24" i="28"/>
  <c r="BL24" i="28"/>
  <c r="BR24" i="28"/>
  <c r="BY24" i="28"/>
  <c r="BZ24" i="28"/>
  <c r="CK24" i="28"/>
  <c r="CL24" i="28"/>
  <c r="DB23" i="27"/>
  <c r="DC23" i="27"/>
  <c r="CP60" i="24"/>
  <c r="AZ25" i="28"/>
  <c r="BA25" i="28"/>
  <c r="BB25" i="28"/>
  <c r="BJ25" i="28"/>
  <c r="BK25" i="28"/>
  <c r="BL25" i="28"/>
  <c r="BR25" i="28"/>
  <c r="BY25" i="28"/>
  <c r="BZ25" i="28"/>
  <c r="CK25" i="28"/>
  <c r="CL25" i="28"/>
  <c r="DB24" i="27"/>
  <c r="DC24" i="27"/>
  <c r="CP61" i="24"/>
  <c r="DZ50" i="24"/>
  <c r="AZ26" i="28"/>
  <c r="BA26" i="28"/>
  <c r="BB26" i="28"/>
  <c r="BJ26" i="28"/>
  <c r="BK26" i="28"/>
  <c r="BL26" i="28"/>
  <c r="BR26" i="28"/>
  <c r="BY26" i="28"/>
  <c r="BZ26" i="28"/>
  <c r="CK26" i="28"/>
  <c r="CL26" i="28"/>
  <c r="DB25" i="27"/>
  <c r="DC25" i="27"/>
  <c r="CP62" i="24"/>
  <c r="DZ51" i="24"/>
  <c r="AZ27" i="28"/>
  <c r="BA27" i="28"/>
  <c r="BB27" i="28"/>
  <c r="BJ27" i="28"/>
  <c r="BK27" i="28"/>
  <c r="BL27" i="28"/>
  <c r="BR27" i="28"/>
  <c r="BY27" i="28"/>
  <c r="BZ27" i="28"/>
  <c r="CK27" i="28"/>
  <c r="CL27" i="28"/>
  <c r="DB26" i="27"/>
  <c r="DC26" i="27"/>
  <c r="CP63" i="24"/>
  <c r="DZ52" i="24"/>
  <c r="AZ28" i="28"/>
  <c r="BA28" i="28"/>
  <c r="BB28" i="28"/>
  <c r="BJ28" i="28"/>
  <c r="BK28" i="28"/>
  <c r="BL28" i="28"/>
  <c r="BR28" i="28"/>
  <c r="BY28" i="28"/>
  <c r="BZ28" i="28"/>
  <c r="CK28" i="28"/>
  <c r="CL28" i="28"/>
  <c r="DB27" i="27"/>
  <c r="DC27" i="27"/>
  <c r="CP64" i="24"/>
  <c r="DZ53" i="24"/>
  <c r="AZ29" i="28"/>
  <c r="BA29" i="28"/>
  <c r="BB29" i="28"/>
  <c r="BJ29" i="28"/>
  <c r="BK29" i="28"/>
  <c r="BL29" i="28"/>
  <c r="BR29" i="28"/>
  <c r="BY29" i="28"/>
  <c r="BZ29" i="28"/>
  <c r="CK29" i="28"/>
  <c r="CL29" i="28"/>
  <c r="DB28" i="27"/>
  <c r="DC28" i="27"/>
  <c r="DZ54" i="24"/>
  <c r="BY30" i="28"/>
  <c r="BZ30" i="28"/>
  <c r="CK30" i="28"/>
  <c r="CL30" i="28"/>
  <c r="DB29" i="27"/>
  <c r="DC29" i="27"/>
  <c r="DZ55" i="24"/>
  <c r="BY31" i="28"/>
  <c r="BZ31" i="28"/>
  <c r="CK31" i="28"/>
  <c r="CL31" i="28"/>
  <c r="DB30" i="27"/>
  <c r="DC30" i="27"/>
  <c r="DZ56" i="24"/>
  <c r="BY32" i="28"/>
  <c r="BZ32" i="28"/>
  <c r="CK32" i="28"/>
  <c r="CL32" i="28"/>
  <c r="DB31" i="27"/>
  <c r="DC31" i="27"/>
  <c r="DZ57" i="24"/>
  <c r="BY33" i="28"/>
  <c r="BZ33" i="28"/>
  <c r="CK33" i="28"/>
  <c r="CL33" i="28"/>
  <c r="DB32" i="27"/>
  <c r="DC32" i="27"/>
  <c r="DZ58" i="24"/>
  <c r="BY34" i="28"/>
  <c r="BZ34" i="28"/>
  <c r="CK34" i="28"/>
  <c r="CL34" i="28"/>
  <c r="DB33" i="27"/>
  <c r="DC33" i="27"/>
  <c r="DZ59" i="24"/>
  <c r="BY35" i="28"/>
  <c r="BZ35" i="28"/>
  <c r="CK35" i="28"/>
  <c r="CL35" i="28"/>
  <c r="DB34" i="27"/>
  <c r="DC34" i="27"/>
  <c r="DZ60" i="24"/>
  <c r="BY36" i="28"/>
  <c r="BZ36" i="28"/>
  <c r="CK36" i="28"/>
  <c r="CL36" i="28"/>
  <c r="DB35" i="27"/>
  <c r="DC35" i="27"/>
  <c r="DZ61" i="24"/>
  <c r="BY37" i="28"/>
  <c r="BZ37" i="28"/>
  <c r="CK37" i="28"/>
  <c r="CL37" i="28"/>
  <c r="DB36" i="27"/>
  <c r="DC36" i="27"/>
  <c r="DZ62" i="24"/>
  <c r="BY38" i="28"/>
  <c r="BZ38" i="28"/>
  <c r="CK38" i="28"/>
  <c r="CL38" i="28"/>
  <c r="DB37" i="27"/>
  <c r="DC37" i="27"/>
  <c r="DZ63" i="24"/>
  <c r="BY39" i="28"/>
  <c r="BZ39" i="28"/>
  <c r="CK39" i="28"/>
  <c r="CL39" i="28"/>
  <c r="DB38" i="27"/>
  <c r="DC38" i="27"/>
  <c r="DZ64" i="24"/>
  <c r="BY40" i="28"/>
  <c r="BZ40" i="28"/>
  <c r="CK40" i="28"/>
  <c r="CL40" i="28"/>
  <c r="DB39" i="27"/>
  <c r="DC39" i="27"/>
  <c r="O66" i="28"/>
  <c r="P66" i="28"/>
  <c r="Q66" i="28" s="1"/>
  <c r="W51" i="5"/>
  <c r="W50" i="5"/>
  <c r="W49" i="5"/>
  <c r="W48" i="5"/>
  <c r="W47" i="5"/>
  <c r="W46" i="5"/>
  <c r="W45" i="5"/>
  <c r="W44" i="5"/>
  <c r="W43" i="5"/>
  <c r="P42" i="5"/>
  <c r="W42" i="5" s="1"/>
  <c r="P41" i="5"/>
  <c r="W41" i="5" s="1"/>
  <c r="P40" i="5"/>
  <c r="W40" i="5" s="1"/>
  <c r="P39" i="5"/>
  <c r="W39" i="5" s="1"/>
  <c r="P38" i="5"/>
  <c r="W38" i="5" s="1"/>
  <c r="P37" i="5"/>
  <c r="W37" i="5" s="1"/>
  <c r="P36" i="5"/>
  <c r="W36" i="5" s="1"/>
  <c r="P35" i="5"/>
  <c r="W35" i="5" s="1"/>
  <c r="P34" i="5"/>
  <c r="W34" i="5" s="1"/>
  <c r="P33" i="5"/>
  <c r="W33" i="5" s="1"/>
  <c r="P32" i="5"/>
  <c r="W32" i="5" s="1"/>
  <c r="P31" i="5"/>
  <c r="W31" i="5" s="1"/>
  <c r="P30" i="5"/>
  <c r="W30" i="5" s="1"/>
  <c r="P29" i="5"/>
  <c r="W29" i="5" s="1"/>
  <c r="P28" i="5"/>
  <c r="W28" i="5" s="1"/>
  <c r="P27" i="5"/>
  <c r="W27" i="5" s="1"/>
  <c r="P26" i="5"/>
  <c r="W26" i="5" s="1"/>
  <c r="P25" i="5"/>
  <c r="W25" i="5" s="1"/>
  <c r="P24" i="5"/>
  <c r="W24" i="5" s="1"/>
  <c r="P23" i="5"/>
  <c r="W23" i="5" s="1"/>
  <c r="P22" i="5"/>
  <c r="W22" i="5" s="1"/>
  <c r="P21" i="5"/>
  <c r="W21" i="5" s="1"/>
  <c r="P20" i="5"/>
  <c r="W20" i="5" s="1"/>
  <c r="P19" i="5"/>
  <c r="W19" i="5" s="1"/>
  <c r="P18" i="5"/>
  <c r="W18" i="5" s="1"/>
  <c r="P17" i="5"/>
  <c r="W17" i="5" s="1"/>
  <c r="P16" i="5"/>
  <c r="W16" i="5" s="1"/>
  <c r="P15" i="5"/>
  <c r="W15" i="5" s="1"/>
  <c r="P14" i="5"/>
  <c r="W14" i="5" s="1"/>
  <c r="P13" i="5"/>
  <c r="W13" i="5" s="1"/>
  <c r="P12" i="5"/>
  <c r="W12" i="5" s="1"/>
  <c r="P11" i="5"/>
  <c r="W11" i="5" s="1"/>
  <c r="P10" i="5"/>
  <c r="W10" i="5" s="1"/>
  <c r="P9" i="5"/>
  <c r="W9" i="5" s="1"/>
  <c r="P8" i="5"/>
  <c r="W8" i="5" s="1"/>
  <c r="P7" i="5"/>
  <c r="W7" i="5" s="1"/>
  <c r="P6" i="5"/>
  <c r="W6" i="5" s="1"/>
  <c r="W66" i="5"/>
  <c r="W53" i="5"/>
  <c r="W54" i="5"/>
  <c r="W55" i="5"/>
  <c r="W56" i="5"/>
  <c r="W57" i="5"/>
  <c r="W58" i="5"/>
  <c r="W59" i="5"/>
  <c r="W60" i="5"/>
  <c r="W61" i="5"/>
  <c r="W62" i="5"/>
  <c r="W63" i="5"/>
  <c r="W64" i="5"/>
  <c r="W65" i="5"/>
  <c r="W52" i="5"/>
  <c r="DJ3" i="5"/>
  <c r="DF3" i="5"/>
  <c r="DE3" i="5"/>
  <c r="GB40" i="27"/>
  <c r="GA40" i="27"/>
  <c r="GB39" i="27"/>
  <c r="GA39" i="27"/>
  <c r="GB38" i="27"/>
  <c r="GA38" i="27"/>
  <c r="GB37" i="27"/>
  <c r="GA37" i="27"/>
  <c r="GB36" i="27"/>
  <c r="GA36" i="27"/>
  <c r="GB35" i="27"/>
  <c r="GA35" i="27"/>
  <c r="GB34" i="27"/>
  <c r="GA34" i="27"/>
  <c r="GB33" i="27"/>
  <c r="GA33" i="27"/>
  <c r="GB32" i="27"/>
  <c r="GA32" i="27"/>
  <c r="GB31" i="27"/>
  <c r="GA31" i="27"/>
  <c r="GB30" i="27"/>
  <c r="GA30" i="27"/>
  <c r="GB29" i="27"/>
  <c r="GA29" i="27"/>
  <c r="GB28" i="27"/>
  <c r="GA28" i="27"/>
  <c r="GB27" i="27"/>
  <c r="GA27" i="27"/>
  <c r="GB26" i="27"/>
  <c r="GA26" i="27"/>
  <c r="GB25" i="27"/>
  <c r="GA25" i="27"/>
  <c r="GB24" i="27"/>
  <c r="GA24" i="27"/>
  <c r="GB23" i="27"/>
  <c r="GA23" i="27"/>
  <c r="GB22" i="27"/>
  <c r="GA22" i="27"/>
  <c r="GB21" i="27"/>
  <c r="GA21" i="27"/>
  <c r="GB20" i="27"/>
  <c r="GA20" i="27"/>
  <c r="GB19" i="27"/>
  <c r="GA19" i="27"/>
  <c r="GB18" i="27"/>
  <c r="GA18" i="27"/>
  <c r="GB17" i="27"/>
  <c r="GA17" i="27"/>
  <c r="GB16" i="27"/>
  <c r="GA16" i="27"/>
  <c r="GB15" i="27"/>
  <c r="GA15" i="27"/>
  <c r="GB14" i="27"/>
  <c r="GA14" i="27"/>
  <c r="GB13" i="27"/>
  <c r="GA13" i="27"/>
  <c r="GB12" i="27"/>
  <c r="GA12" i="27"/>
  <c r="GB11" i="27"/>
  <c r="GA11" i="27"/>
  <c r="GB10" i="27"/>
  <c r="GA10" i="27"/>
  <c r="GB9" i="27"/>
  <c r="GA9" i="27"/>
  <c r="GB8" i="27"/>
  <c r="GA8" i="27"/>
  <c r="GB7" i="27"/>
  <c r="GA7" i="27"/>
  <c r="GB6" i="27"/>
  <c r="GA6" i="27"/>
  <c r="GB5" i="27"/>
  <c r="GA5" i="27"/>
  <c r="FQ40" i="27"/>
  <c r="FP40" i="27"/>
  <c r="FQ39" i="27"/>
  <c r="FP39" i="27"/>
  <c r="FQ38" i="27"/>
  <c r="FP38" i="27"/>
  <c r="FQ37" i="27"/>
  <c r="FP37" i="27"/>
  <c r="FQ36" i="27"/>
  <c r="FP36" i="27"/>
  <c r="FQ35" i="27"/>
  <c r="FP35" i="27"/>
  <c r="FQ34" i="27"/>
  <c r="FP34" i="27"/>
  <c r="FQ33" i="27"/>
  <c r="FP33" i="27"/>
  <c r="FQ32" i="27"/>
  <c r="FP32" i="27"/>
  <c r="FQ31" i="27"/>
  <c r="FP31" i="27"/>
  <c r="FQ30" i="27"/>
  <c r="FP30" i="27"/>
  <c r="FQ29" i="27"/>
  <c r="FP29" i="27"/>
  <c r="FQ28" i="27"/>
  <c r="FP28" i="27"/>
  <c r="FP27" i="27"/>
  <c r="FP26" i="27"/>
  <c r="FQ25" i="27"/>
  <c r="FP25" i="27"/>
  <c r="FQ24" i="27"/>
  <c r="FP24" i="27"/>
  <c r="FQ23" i="27"/>
  <c r="FP23" i="27"/>
  <c r="FQ22" i="27"/>
  <c r="FP22" i="27"/>
  <c r="FQ21" i="27"/>
  <c r="FP21" i="27"/>
  <c r="FQ20" i="27"/>
  <c r="FP20" i="27"/>
  <c r="FQ19" i="27"/>
  <c r="FP19" i="27"/>
  <c r="FQ18" i="27"/>
  <c r="FP18" i="27"/>
  <c r="FQ17" i="27"/>
  <c r="FP17" i="27"/>
  <c r="FQ16" i="27"/>
  <c r="FP16" i="27"/>
  <c r="FQ15" i="27"/>
  <c r="FP15" i="27"/>
  <c r="FQ14" i="27"/>
  <c r="FP14" i="27"/>
  <c r="FQ13" i="27"/>
  <c r="FP13" i="27"/>
  <c r="FQ12" i="27"/>
  <c r="FP12" i="27"/>
  <c r="FQ11" i="27"/>
  <c r="FP11" i="27"/>
  <c r="FQ10" i="27"/>
  <c r="FP10" i="27"/>
  <c r="FQ9" i="27"/>
  <c r="FP9" i="27"/>
  <c r="FQ8" i="27"/>
  <c r="FP8" i="27"/>
  <c r="FQ7" i="27"/>
  <c r="FP7" i="27"/>
  <c r="FQ6" i="27"/>
  <c r="FP6" i="27"/>
  <c r="FQ5" i="27"/>
  <c r="FP5" i="27"/>
  <c r="FF40" i="27"/>
  <c r="FE40" i="27"/>
  <c r="FF39" i="27"/>
  <c r="FE39" i="27"/>
  <c r="FF38" i="27"/>
  <c r="FE38" i="27"/>
  <c r="FF37" i="27"/>
  <c r="FE37" i="27"/>
  <c r="FF36" i="27"/>
  <c r="FE36" i="27"/>
  <c r="FF35" i="27"/>
  <c r="FE35" i="27"/>
  <c r="FF34" i="27"/>
  <c r="FE34" i="27"/>
  <c r="FF33" i="27"/>
  <c r="FE33" i="27"/>
  <c r="FF32" i="27"/>
  <c r="FE32" i="27"/>
  <c r="FF31" i="27"/>
  <c r="FE31" i="27"/>
  <c r="FF30" i="27"/>
  <c r="FE30" i="27"/>
  <c r="FF29" i="27"/>
  <c r="FE29" i="27"/>
  <c r="FF28" i="27"/>
  <c r="FE28" i="27"/>
  <c r="FF27" i="27"/>
  <c r="FE27" i="27"/>
  <c r="FF26" i="27"/>
  <c r="FE26" i="27"/>
  <c r="FF25" i="27"/>
  <c r="FE25" i="27"/>
  <c r="FF24" i="27"/>
  <c r="FE24" i="27"/>
  <c r="FF23" i="27"/>
  <c r="FE23" i="27"/>
  <c r="FF22" i="27"/>
  <c r="FE22" i="27"/>
  <c r="EU40" i="27"/>
  <c r="ET40" i="27"/>
  <c r="EU39" i="27"/>
  <c r="ET39" i="27"/>
  <c r="EU38" i="27"/>
  <c r="ET38" i="27"/>
  <c r="EU37" i="27"/>
  <c r="ET37" i="27"/>
  <c r="EU36" i="27"/>
  <c r="ET36" i="27"/>
  <c r="EU35" i="27"/>
  <c r="ET35" i="27"/>
  <c r="EU34" i="27"/>
  <c r="ET34" i="27"/>
  <c r="EU33" i="27"/>
  <c r="ET33" i="27"/>
  <c r="EU32" i="27"/>
  <c r="ET32" i="27"/>
  <c r="EU31" i="27"/>
  <c r="ET31" i="27"/>
  <c r="EU30" i="27"/>
  <c r="ET30" i="27"/>
  <c r="EU29" i="27"/>
  <c r="ET29" i="27"/>
  <c r="EU28" i="27"/>
  <c r="ET28" i="27"/>
  <c r="EU27" i="27"/>
  <c r="ET27" i="27"/>
  <c r="EU26" i="27"/>
  <c r="ET26" i="27"/>
  <c r="EU25" i="27"/>
  <c r="ET25" i="27"/>
  <c r="EU24" i="27"/>
  <c r="ET24" i="27"/>
  <c r="EU23" i="27"/>
  <c r="ET23" i="27"/>
  <c r="EU22" i="27"/>
  <c r="ET22" i="27"/>
  <c r="EU21" i="27"/>
  <c r="ET21" i="27"/>
  <c r="EU20" i="27"/>
  <c r="ET20" i="27"/>
  <c r="EU19" i="27"/>
  <c r="ET19" i="27"/>
  <c r="EU18" i="27"/>
  <c r="ET18" i="27"/>
  <c r="EU17" i="27"/>
  <c r="ET17" i="27"/>
  <c r="ET16" i="27"/>
  <c r="ET15" i="27"/>
  <c r="EU14" i="27"/>
  <c r="ET14" i="27"/>
  <c r="EU13" i="27"/>
  <c r="ET13" i="27"/>
  <c r="EU12" i="27"/>
  <c r="ET12" i="27"/>
  <c r="EU11" i="27"/>
  <c r="ET11" i="27"/>
  <c r="EU10" i="27"/>
  <c r="ET10" i="27"/>
  <c r="EU9" i="27"/>
  <c r="ET9" i="27"/>
  <c r="EU8" i="27"/>
  <c r="ET8" i="27"/>
  <c r="EU7" i="27"/>
  <c r="ET7" i="27"/>
  <c r="EU6" i="27"/>
  <c r="ET6" i="27"/>
  <c r="EU5" i="27"/>
  <c r="ET5" i="27"/>
  <c r="EJ40" i="27"/>
  <c r="EI40" i="27"/>
  <c r="EJ39" i="27"/>
  <c r="EI39" i="27"/>
  <c r="EJ38" i="27"/>
  <c r="EI38" i="27"/>
  <c r="EJ37" i="27"/>
  <c r="EI37" i="27"/>
  <c r="EJ36" i="27"/>
  <c r="EI36" i="27"/>
  <c r="EJ35" i="27"/>
  <c r="EI35" i="27"/>
  <c r="EJ34" i="27"/>
  <c r="EI34" i="27"/>
  <c r="EJ33" i="27"/>
  <c r="EI33" i="27"/>
  <c r="EJ32" i="27"/>
  <c r="EI32" i="27"/>
  <c r="EJ31" i="27"/>
  <c r="EI31" i="27"/>
  <c r="EJ30" i="27"/>
  <c r="EI30" i="27"/>
  <c r="EJ29" i="27"/>
  <c r="EI29" i="27"/>
  <c r="EJ28" i="27"/>
  <c r="EI28" i="27"/>
  <c r="EJ27" i="27"/>
  <c r="EI27" i="27"/>
  <c r="EJ26" i="27"/>
  <c r="EI26" i="27"/>
  <c r="EJ25" i="27"/>
  <c r="EI25" i="27"/>
  <c r="EJ24" i="27"/>
  <c r="EI24" i="27"/>
  <c r="EJ23" i="27"/>
  <c r="EI23" i="27"/>
  <c r="EJ22" i="27"/>
  <c r="EI22" i="27"/>
  <c r="EJ21" i="27"/>
  <c r="EI21" i="27"/>
  <c r="EJ20" i="27"/>
  <c r="EI20" i="27"/>
  <c r="EJ19" i="27"/>
  <c r="EI19" i="27"/>
  <c r="EJ18" i="27"/>
  <c r="EI18" i="27"/>
  <c r="EJ17" i="27"/>
  <c r="EI17" i="27"/>
  <c r="EJ16" i="27"/>
  <c r="EI16" i="27"/>
  <c r="EJ15" i="27"/>
  <c r="EI15" i="27"/>
  <c r="EJ14" i="27"/>
  <c r="EI14" i="27"/>
  <c r="EJ13" i="27"/>
  <c r="EI13" i="27"/>
  <c r="EJ12" i="27"/>
  <c r="EI12" i="27"/>
  <c r="EJ11" i="27"/>
  <c r="EI11" i="27"/>
  <c r="EJ10" i="27"/>
  <c r="EI10" i="27"/>
  <c r="EJ9" i="27"/>
  <c r="EI9" i="27"/>
  <c r="EJ8" i="27"/>
  <c r="EI8" i="27"/>
  <c r="EJ7" i="27"/>
  <c r="EI7" i="27"/>
  <c r="EJ6" i="27"/>
  <c r="EI6" i="27"/>
  <c r="EJ5" i="27"/>
  <c r="EI5" i="27"/>
  <c r="DY40" i="27"/>
  <c r="DX40" i="27"/>
  <c r="DY39" i="27"/>
  <c r="DX39" i="27"/>
  <c r="DY38" i="27"/>
  <c r="DX38" i="27"/>
  <c r="DY37" i="27"/>
  <c r="DX37" i="27"/>
  <c r="DY36" i="27"/>
  <c r="DX36" i="27"/>
  <c r="DY35" i="27"/>
  <c r="DX35" i="27"/>
  <c r="DY34" i="27"/>
  <c r="DX34" i="27"/>
  <c r="DY33" i="27"/>
  <c r="DX33" i="27"/>
  <c r="DY32" i="27"/>
  <c r="DX32" i="27"/>
  <c r="DY31" i="27"/>
  <c r="DX31" i="27"/>
  <c r="DY30" i="27"/>
  <c r="DX30" i="27"/>
  <c r="DY29" i="27"/>
  <c r="DX29" i="27"/>
  <c r="DY28" i="27"/>
  <c r="DX28" i="27"/>
  <c r="DY27" i="27"/>
  <c r="DX27" i="27"/>
  <c r="DY26" i="27"/>
  <c r="DX26" i="27"/>
  <c r="DY25" i="27"/>
  <c r="DX25" i="27"/>
  <c r="DY24" i="27"/>
  <c r="DX24" i="27"/>
  <c r="DY23" i="27"/>
  <c r="DX23" i="27"/>
  <c r="DY22" i="27"/>
  <c r="DX22" i="27"/>
  <c r="DY21" i="27"/>
  <c r="DX21" i="27"/>
  <c r="DY20" i="27"/>
  <c r="DX20" i="27"/>
  <c r="DY19" i="27"/>
  <c r="DX19" i="27"/>
  <c r="DY18" i="27"/>
  <c r="DX18" i="27"/>
  <c r="DY17" i="27"/>
  <c r="DX17" i="27"/>
  <c r="DY16" i="27"/>
  <c r="DX16" i="27"/>
  <c r="DY15" i="27"/>
  <c r="DX15" i="27"/>
  <c r="DY14" i="27"/>
  <c r="DX14" i="27"/>
  <c r="DY13" i="27"/>
  <c r="DX13" i="27"/>
  <c r="DY12" i="27"/>
  <c r="DX12" i="27"/>
  <c r="DY11" i="27"/>
  <c r="DX11" i="27"/>
  <c r="DY10" i="27"/>
  <c r="DX10" i="27"/>
  <c r="DY9" i="27"/>
  <c r="DX9" i="27"/>
  <c r="DY8" i="27"/>
  <c r="DX8" i="27"/>
  <c r="DY7" i="27"/>
  <c r="DX7" i="27"/>
  <c r="DY6" i="27"/>
  <c r="DX6" i="27"/>
  <c r="DY5" i="27"/>
  <c r="DX5" i="27"/>
  <c r="DN40" i="27"/>
  <c r="DM40" i="27"/>
  <c r="DN39" i="27"/>
  <c r="DM39" i="27"/>
  <c r="DN38" i="27"/>
  <c r="DM38" i="27"/>
  <c r="DN37" i="27"/>
  <c r="DM37" i="27"/>
  <c r="DN36" i="27"/>
  <c r="DM36" i="27"/>
  <c r="DN35" i="27"/>
  <c r="DM35" i="27"/>
  <c r="DN34" i="27"/>
  <c r="DM34" i="27"/>
  <c r="DN33" i="27"/>
  <c r="DM33" i="27"/>
  <c r="DN32" i="27"/>
  <c r="DM32" i="27"/>
  <c r="DN31" i="27"/>
  <c r="DM31" i="27"/>
  <c r="DN30" i="27"/>
  <c r="DM30" i="27"/>
  <c r="DN29" i="27"/>
  <c r="DM29" i="27"/>
  <c r="DN28" i="27"/>
  <c r="DM28" i="27"/>
  <c r="DN27" i="27"/>
  <c r="DM27" i="27"/>
  <c r="DN26" i="27"/>
  <c r="DM26" i="27"/>
  <c r="DN25" i="27"/>
  <c r="DM25" i="27"/>
  <c r="DN24" i="27"/>
  <c r="DM24" i="27"/>
  <c r="DN23" i="27"/>
  <c r="DM23" i="27"/>
  <c r="DN22" i="27"/>
  <c r="DM22" i="27"/>
  <c r="DN21" i="27"/>
  <c r="DM21" i="27"/>
  <c r="DN20" i="27"/>
  <c r="DM20" i="27"/>
  <c r="DN19" i="27"/>
  <c r="DM19" i="27"/>
  <c r="DN18" i="27"/>
  <c r="DM18" i="27"/>
  <c r="DN17" i="27"/>
  <c r="DM17" i="27"/>
  <c r="DN16" i="27"/>
  <c r="DM16" i="27"/>
  <c r="DN15" i="27"/>
  <c r="DM15" i="27"/>
  <c r="DN14" i="27"/>
  <c r="DM14" i="27"/>
  <c r="DN13" i="27"/>
  <c r="DM13" i="27"/>
  <c r="DN12" i="27"/>
  <c r="DM12" i="27"/>
  <c r="DN11" i="27"/>
  <c r="DM11" i="27"/>
  <c r="DN10" i="27"/>
  <c r="DM10" i="27"/>
  <c r="DN9" i="27"/>
  <c r="DM9" i="27"/>
  <c r="DN8" i="27"/>
  <c r="DM8" i="27"/>
  <c r="DN7" i="27"/>
  <c r="DM7" i="27"/>
  <c r="DN6" i="27"/>
  <c r="DM6" i="27"/>
  <c r="DN5" i="27"/>
  <c r="DM5" i="27"/>
  <c r="CR40" i="27"/>
  <c r="CQ40" i="27"/>
  <c r="CR39" i="27"/>
  <c r="CQ39" i="27"/>
  <c r="CR38" i="27"/>
  <c r="CQ38" i="27"/>
  <c r="CR37" i="27"/>
  <c r="CQ37" i="27"/>
  <c r="CR36" i="27"/>
  <c r="CQ36" i="27"/>
  <c r="CR35" i="27"/>
  <c r="CQ35" i="27"/>
  <c r="CR34" i="27"/>
  <c r="CQ34" i="27"/>
  <c r="CR33" i="27"/>
  <c r="CQ33" i="27"/>
  <c r="CR32" i="27"/>
  <c r="CQ32" i="27"/>
  <c r="CR31" i="27"/>
  <c r="CQ31" i="27"/>
  <c r="CR30" i="27"/>
  <c r="CQ30" i="27"/>
  <c r="CR29" i="27"/>
  <c r="CQ29" i="27"/>
  <c r="CR28" i="27"/>
  <c r="CQ28" i="27"/>
  <c r="CR27" i="27"/>
  <c r="CQ27" i="27"/>
  <c r="CR26" i="27"/>
  <c r="CQ26" i="27"/>
  <c r="CR25" i="27"/>
  <c r="CQ25" i="27"/>
  <c r="CR24" i="27"/>
  <c r="CQ24" i="27"/>
  <c r="CR23" i="27"/>
  <c r="CQ23" i="27"/>
  <c r="CR22" i="27"/>
  <c r="CQ22" i="27"/>
  <c r="CR21" i="27"/>
  <c r="CQ21" i="27"/>
  <c r="CR20" i="27"/>
  <c r="CQ20" i="27"/>
  <c r="CR19" i="27"/>
  <c r="CQ19" i="27"/>
  <c r="CR18" i="27"/>
  <c r="CQ18" i="27"/>
  <c r="CR17" i="27"/>
  <c r="CQ17" i="27"/>
  <c r="CR16" i="27"/>
  <c r="CQ16" i="27"/>
  <c r="CR15" i="27"/>
  <c r="CQ15" i="27"/>
  <c r="CR14" i="27"/>
  <c r="CQ14" i="27"/>
  <c r="CR13" i="27"/>
  <c r="CQ13" i="27"/>
  <c r="CR12" i="27"/>
  <c r="CQ12" i="27"/>
  <c r="CR11" i="27"/>
  <c r="CQ11" i="27"/>
  <c r="CR10" i="27"/>
  <c r="CQ10" i="27"/>
  <c r="CR9" i="27"/>
  <c r="CQ9" i="27"/>
  <c r="CR8" i="27"/>
  <c r="CQ8" i="27"/>
  <c r="CR7" i="27"/>
  <c r="CQ7" i="27"/>
  <c r="CR6" i="27"/>
  <c r="CQ6" i="27"/>
  <c r="CR5" i="27"/>
  <c r="CQ5" i="27"/>
  <c r="CG40" i="27"/>
  <c r="CF40" i="27"/>
  <c r="CG39" i="27"/>
  <c r="CF39" i="27"/>
  <c r="CG38" i="27"/>
  <c r="CF38" i="27"/>
  <c r="CG37" i="27"/>
  <c r="CF37" i="27"/>
  <c r="CG36" i="27"/>
  <c r="CF36" i="27"/>
  <c r="CG35" i="27"/>
  <c r="CF35" i="27"/>
  <c r="CG34" i="27"/>
  <c r="CF34" i="27"/>
  <c r="CG33" i="27"/>
  <c r="CF33" i="27"/>
  <c r="CG32" i="27"/>
  <c r="CF32" i="27"/>
  <c r="CG31" i="27"/>
  <c r="CF31" i="27"/>
  <c r="CG30" i="27"/>
  <c r="CF30" i="27"/>
  <c r="CG29" i="27"/>
  <c r="CF29" i="27"/>
  <c r="CG28" i="27"/>
  <c r="CF28" i="27"/>
  <c r="CG27" i="27"/>
  <c r="CF27" i="27"/>
  <c r="CG26" i="27"/>
  <c r="CF26" i="27"/>
  <c r="CG25" i="27"/>
  <c r="CF25" i="27"/>
  <c r="CG24" i="27"/>
  <c r="CF24" i="27"/>
  <c r="CG23" i="27"/>
  <c r="CF23" i="27"/>
  <c r="CG22" i="27"/>
  <c r="CF22" i="27"/>
  <c r="CG21" i="27"/>
  <c r="CF21" i="27"/>
  <c r="CG20" i="27"/>
  <c r="CF20" i="27"/>
  <c r="CG19" i="27"/>
  <c r="CF19" i="27"/>
  <c r="CG18" i="27"/>
  <c r="CF18" i="27"/>
  <c r="CG17" i="27"/>
  <c r="CF17" i="27"/>
  <c r="CG16" i="27"/>
  <c r="CF16" i="27"/>
  <c r="CG15" i="27"/>
  <c r="CF15" i="27"/>
  <c r="CG14" i="27"/>
  <c r="CF14" i="27"/>
  <c r="CG13" i="27"/>
  <c r="CF13" i="27"/>
  <c r="CG12" i="27"/>
  <c r="CF12" i="27"/>
  <c r="CG11" i="27"/>
  <c r="CF11" i="27"/>
  <c r="CG10" i="27"/>
  <c r="CF10" i="27"/>
  <c r="CG9" i="27"/>
  <c r="CF9" i="27"/>
  <c r="CG8" i="27"/>
  <c r="CF8" i="27"/>
  <c r="CG7" i="27"/>
  <c r="CF7" i="27"/>
  <c r="CG6" i="27"/>
  <c r="CF6" i="27"/>
  <c r="CG5" i="27"/>
  <c r="CF5" i="27"/>
  <c r="BV40" i="27"/>
  <c r="BU40" i="27"/>
  <c r="BV39" i="27"/>
  <c r="BU39" i="27"/>
  <c r="BV38" i="27"/>
  <c r="BU38" i="27"/>
  <c r="BV37" i="27"/>
  <c r="BU37" i="27"/>
  <c r="BV36" i="27"/>
  <c r="BU36" i="27"/>
  <c r="BV35" i="27"/>
  <c r="BU35" i="27"/>
  <c r="BV34" i="27"/>
  <c r="BU34" i="27"/>
  <c r="BV33" i="27"/>
  <c r="BU33" i="27"/>
  <c r="BV32" i="27"/>
  <c r="BU32" i="27"/>
  <c r="BV31" i="27"/>
  <c r="BU31" i="27"/>
  <c r="BV30" i="27"/>
  <c r="BU30" i="27"/>
  <c r="BV29" i="27"/>
  <c r="BU29" i="27"/>
  <c r="BV28" i="27"/>
  <c r="BU28" i="27"/>
  <c r="BV27" i="27"/>
  <c r="BU27" i="27"/>
  <c r="BV26" i="27"/>
  <c r="BU26" i="27"/>
  <c r="BV25" i="27"/>
  <c r="BU25" i="27"/>
  <c r="BV24" i="27"/>
  <c r="BU24" i="27"/>
  <c r="BV23" i="27"/>
  <c r="BU23" i="27"/>
  <c r="BV22" i="27"/>
  <c r="BU22" i="27"/>
  <c r="BV21" i="27"/>
  <c r="BU21" i="27"/>
  <c r="BV20" i="27"/>
  <c r="BU20" i="27"/>
  <c r="BV19" i="27"/>
  <c r="BU19" i="27"/>
  <c r="BV18" i="27"/>
  <c r="BU18" i="27"/>
  <c r="BV17" i="27"/>
  <c r="BU17" i="27"/>
  <c r="BV16" i="27"/>
  <c r="BU16" i="27"/>
  <c r="BV15" i="27"/>
  <c r="BU15" i="27"/>
  <c r="BV14" i="27"/>
  <c r="BU14" i="27"/>
  <c r="BV13" i="27"/>
  <c r="BU13" i="27"/>
  <c r="BV12" i="27"/>
  <c r="BU12" i="27"/>
  <c r="BV11" i="27"/>
  <c r="BU11" i="27"/>
  <c r="BV10" i="27"/>
  <c r="BU10" i="27"/>
  <c r="BV9" i="27"/>
  <c r="BU9" i="27"/>
  <c r="BV8" i="27"/>
  <c r="BU8" i="27"/>
  <c r="BV7" i="27"/>
  <c r="BU7" i="27"/>
  <c r="BV6" i="27"/>
  <c r="BU6" i="27"/>
  <c r="BV5" i="27"/>
  <c r="BU5" i="27"/>
  <c r="BK40" i="27"/>
  <c r="BJ40" i="27"/>
  <c r="AZ40" i="27"/>
  <c r="AY40" i="27"/>
  <c r="AO40" i="27"/>
  <c r="AN40" i="27"/>
  <c r="AD40" i="27"/>
  <c r="AC40" i="27"/>
  <c r="S40" i="27"/>
  <c r="R40" i="27"/>
  <c r="H40" i="27"/>
  <c r="G40" i="27"/>
  <c r="BK39" i="27"/>
  <c r="BJ39" i="27"/>
  <c r="AZ39" i="27"/>
  <c r="AY39" i="27"/>
  <c r="AO39" i="27"/>
  <c r="AN39" i="27"/>
  <c r="AD39" i="27"/>
  <c r="AC39" i="27"/>
  <c r="S39" i="27"/>
  <c r="R39" i="27"/>
  <c r="H39" i="27"/>
  <c r="G39" i="27"/>
  <c r="BK38" i="27"/>
  <c r="BJ38" i="27"/>
  <c r="AZ38" i="27"/>
  <c r="AY38" i="27"/>
  <c r="AO38" i="27"/>
  <c r="AN38" i="27"/>
  <c r="AD38" i="27"/>
  <c r="AC38" i="27"/>
  <c r="S38" i="27"/>
  <c r="R38" i="27"/>
  <c r="H38" i="27"/>
  <c r="G38" i="27"/>
  <c r="BK37" i="27"/>
  <c r="BJ37" i="27"/>
  <c r="AZ37" i="27"/>
  <c r="AY37" i="27"/>
  <c r="AO37" i="27"/>
  <c r="AN37" i="27"/>
  <c r="AD37" i="27"/>
  <c r="AC37" i="27"/>
  <c r="S37" i="27"/>
  <c r="R37" i="27"/>
  <c r="H37" i="27"/>
  <c r="G37" i="27"/>
  <c r="BK36" i="27"/>
  <c r="BJ36" i="27"/>
  <c r="AZ36" i="27"/>
  <c r="AY36" i="27"/>
  <c r="AO36" i="27"/>
  <c r="AN36" i="27"/>
  <c r="AD36" i="27"/>
  <c r="AC36" i="27"/>
  <c r="S36" i="27"/>
  <c r="R36" i="27"/>
  <c r="H36" i="27"/>
  <c r="G36" i="27"/>
  <c r="BK35" i="27"/>
  <c r="BJ35" i="27"/>
  <c r="AZ35" i="27"/>
  <c r="AY35" i="27"/>
  <c r="AO35" i="27"/>
  <c r="AN35" i="27"/>
  <c r="AD35" i="27"/>
  <c r="AC35" i="27"/>
  <c r="S35" i="27"/>
  <c r="R35" i="27"/>
  <c r="H35" i="27"/>
  <c r="G35" i="27"/>
  <c r="BK34" i="27"/>
  <c r="BJ34" i="27"/>
  <c r="AZ34" i="27"/>
  <c r="AY34" i="27"/>
  <c r="AO34" i="27"/>
  <c r="AN34" i="27"/>
  <c r="AD34" i="27"/>
  <c r="AC34" i="27"/>
  <c r="S34" i="27"/>
  <c r="R34" i="27"/>
  <c r="H34" i="27"/>
  <c r="G34" i="27"/>
  <c r="BK33" i="27"/>
  <c r="BJ33" i="27"/>
  <c r="AZ33" i="27"/>
  <c r="AY33" i="27"/>
  <c r="AO33" i="27"/>
  <c r="AN33" i="27"/>
  <c r="AD33" i="27"/>
  <c r="AC33" i="27"/>
  <c r="S33" i="27"/>
  <c r="R33" i="27"/>
  <c r="H33" i="27"/>
  <c r="G33" i="27"/>
  <c r="BK32" i="27"/>
  <c r="BJ32" i="27"/>
  <c r="AZ32" i="27"/>
  <c r="AY32" i="27"/>
  <c r="AO32" i="27"/>
  <c r="AN32" i="27"/>
  <c r="AD32" i="27"/>
  <c r="AC32" i="27"/>
  <c r="S32" i="27"/>
  <c r="R32" i="27"/>
  <c r="H32" i="27"/>
  <c r="G32" i="27"/>
  <c r="BK31" i="27"/>
  <c r="BJ31" i="27"/>
  <c r="AZ31" i="27"/>
  <c r="AY31" i="27"/>
  <c r="AO31" i="27"/>
  <c r="AN31" i="27"/>
  <c r="AD31" i="27"/>
  <c r="AC31" i="27"/>
  <c r="S31" i="27"/>
  <c r="R31" i="27"/>
  <c r="H31" i="27"/>
  <c r="G31" i="27"/>
  <c r="BK30" i="27"/>
  <c r="BJ30" i="27"/>
  <c r="AZ30" i="27"/>
  <c r="AY30" i="27"/>
  <c r="AO30" i="27"/>
  <c r="AN30" i="27"/>
  <c r="AD30" i="27"/>
  <c r="AC30" i="27"/>
  <c r="S30" i="27"/>
  <c r="R30" i="27"/>
  <c r="H30" i="27"/>
  <c r="G30" i="27"/>
  <c r="BK29" i="27"/>
  <c r="BJ29" i="27"/>
  <c r="AZ29" i="27"/>
  <c r="AY29" i="27"/>
  <c r="AO29" i="27"/>
  <c r="AN29" i="27"/>
  <c r="AD29" i="27"/>
  <c r="AC29" i="27"/>
  <c r="S29" i="27"/>
  <c r="R29" i="27"/>
  <c r="H29" i="27"/>
  <c r="G29" i="27"/>
  <c r="BK28" i="27"/>
  <c r="BJ28" i="27"/>
  <c r="AZ28" i="27"/>
  <c r="AY28" i="27"/>
  <c r="AO28" i="27"/>
  <c r="AN28" i="27"/>
  <c r="AD28" i="27"/>
  <c r="AC28" i="27"/>
  <c r="S28" i="27"/>
  <c r="R28" i="27"/>
  <c r="H28" i="27"/>
  <c r="G28" i="27"/>
  <c r="BK27" i="27"/>
  <c r="BJ27" i="27"/>
  <c r="AZ27" i="27"/>
  <c r="AY27" i="27"/>
  <c r="AO27" i="27"/>
  <c r="AN27" i="27"/>
  <c r="AD27" i="27"/>
  <c r="AC27" i="27"/>
  <c r="S27" i="27"/>
  <c r="R27" i="27"/>
  <c r="H27" i="27"/>
  <c r="G27" i="27"/>
  <c r="BK26" i="27"/>
  <c r="BJ26" i="27"/>
  <c r="AZ26" i="27"/>
  <c r="AY26" i="27"/>
  <c r="AO26" i="27"/>
  <c r="AN26" i="27"/>
  <c r="AD26" i="27"/>
  <c r="AC26" i="27"/>
  <c r="S26" i="27"/>
  <c r="R26" i="27"/>
  <c r="H26" i="27"/>
  <c r="G26" i="27"/>
  <c r="BK25" i="27"/>
  <c r="BJ25" i="27"/>
  <c r="AZ25" i="27"/>
  <c r="AY25" i="27"/>
  <c r="AO25" i="27"/>
  <c r="AN25" i="27"/>
  <c r="AD25" i="27"/>
  <c r="AC25" i="27"/>
  <c r="S25" i="27"/>
  <c r="R25" i="27"/>
  <c r="H25" i="27"/>
  <c r="G25" i="27"/>
  <c r="BK24" i="27"/>
  <c r="BJ24" i="27"/>
  <c r="AZ24" i="27"/>
  <c r="AY24" i="27"/>
  <c r="AO24" i="27"/>
  <c r="AN24" i="27"/>
  <c r="AD24" i="27"/>
  <c r="AC24" i="27"/>
  <c r="S24" i="27"/>
  <c r="R24" i="27"/>
  <c r="H24" i="27"/>
  <c r="G24" i="27"/>
  <c r="BK23" i="27"/>
  <c r="BJ23" i="27"/>
  <c r="AZ23" i="27"/>
  <c r="AY23" i="27"/>
  <c r="AO23" i="27"/>
  <c r="AN23" i="27"/>
  <c r="AD23" i="27"/>
  <c r="AC23" i="27"/>
  <c r="S23" i="27"/>
  <c r="R23" i="27"/>
  <c r="H23" i="27"/>
  <c r="G23" i="27"/>
  <c r="BK22" i="27"/>
  <c r="BJ22" i="27"/>
  <c r="AZ22" i="27"/>
  <c r="AY22" i="27"/>
  <c r="AO22" i="27"/>
  <c r="AN22" i="27"/>
  <c r="AD22" i="27"/>
  <c r="AC22" i="27"/>
  <c r="S22" i="27"/>
  <c r="R22" i="27"/>
  <c r="H22" i="27"/>
  <c r="G22" i="27"/>
  <c r="BK21" i="27"/>
  <c r="BJ21" i="27"/>
  <c r="AZ21" i="27"/>
  <c r="AY21" i="27"/>
  <c r="AO21" i="27"/>
  <c r="AN21" i="27"/>
  <c r="AD21" i="27"/>
  <c r="AC21" i="27"/>
  <c r="S21" i="27"/>
  <c r="R21" i="27"/>
  <c r="H21" i="27"/>
  <c r="G21" i="27"/>
  <c r="BK20" i="27"/>
  <c r="BJ20" i="27"/>
  <c r="AZ20" i="27"/>
  <c r="AY20" i="27"/>
  <c r="AO20" i="27"/>
  <c r="AN20" i="27"/>
  <c r="AD20" i="27"/>
  <c r="AC20" i="27"/>
  <c r="S20" i="27"/>
  <c r="R20" i="27"/>
  <c r="H20" i="27"/>
  <c r="G20" i="27"/>
  <c r="BK19" i="27"/>
  <c r="BJ19" i="27"/>
  <c r="AZ19" i="27"/>
  <c r="AY19" i="27"/>
  <c r="AO19" i="27"/>
  <c r="AN19" i="27"/>
  <c r="AD19" i="27"/>
  <c r="AC19" i="27"/>
  <c r="S19" i="27"/>
  <c r="R19" i="27"/>
  <c r="H19" i="27"/>
  <c r="G19" i="27"/>
  <c r="BK18" i="27"/>
  <c r="BJ18" i="27"/>
  <c r="AZ18" i="27"/>
  <c r="AY18" i="27"/>
  <c r="AO18" i="27"/>
  <c r="AN18" i="27"/>
  <c r="AD18" i="27"/>
  <c r="AC18" i="27"/>
  <c r="S18" i="27"/>
  <c r="R18" i="27"/>
  <c r="H18" i="27"/>
  <c r="G18" i="27"/>
  <c r="BK17" i="27"/>
  <c r="BJ17" i="27"/>
  <c r="AZ17" i="27"/>
  <c r="AY17" i="27"/>
  <c r="AO17" i="27"/>
  <c r="AN17" i="27"/>
  <c r="AD17" i="27"/>
  <c r="AC17" i="27"/>
  <c r="S17" i="27"/>
  <c r="R17" i="27"/>
  <c r="H17" i="27"/>
  <c r="G17" i="27"/>
  <c r="BK16" i="27"/>
  <c r="BJ16" i="27"/>
  <c r="AZ16" i="27"/>
  <c r="AY16" i="27"/>
  <c r="AO16" i="27"/>
  <c r="AN16" i="27"/>
  <c r="AD16" i="27"/>
  <c r="AC16" i="27"/>
  <c r="S16" i="27"/>
  <c r="R16" i="27"/>
  <c r="H16" i="27"/>
  <c r="G16" i="27"/>
  <c r="BK15" i="27"/>
  <c r="BJ15" i="27"/>
  <c r="AZ15" i="27"/>
  <c r="AY15" i="27"/>
  <c r="AO15" i="27"/>
  <c r="AN15" i="27"/>
  <c r="AD15" i="27"/>
  <c r="AC15" i="27"/>
  <c r="S15" i="27"/>
  <c r="R15" i="27"/>
  <c r="H15" i="27"/>
  <c r="G15" i="27"/>
  <c r="BK14" i="27"/>
  <c r="BJ14" i="27"/>
  <c r="AZ14" i="27"/>
  <c r="AY14" i="27"/>
  <c r="AO14" i="27"/>
  <c r="AN14" i="27"/>
  <c r="AD14" i="27"/>
  <c r="AC14" i="27"/>
  <c r="S14" i="27"/>
  <c r="R14" i="27"/>
  <c r="H14" i="27"/>
  <c r="G14" i="27"/>
  <c r="BK13" i="27"/>
  <c r="BJ13" i="27"/>
  <c r="AZ13" i="27"/>
  <c r="AY13" i="27"/>
  <c r="AO13" i="27"/>
  <c r="AN13" i="27"/>
  <c r="AD13" i="27"/>
  <c r="AC13" i="27"/>
  <c r="S13" i="27"/>
  <c r="R13" i="27"/>
  <c r="H13" i="27"/>
  <c r="G13" i="27"/>
  <c r="BK12" i="27"/>
  <c r="BJ12" i="27"/>
  <c r="AZ12" i="27"/>
  <c r="AY12" i="27"/>
  <c r="AO12" i="27"/>
  <c r="AN12" i="27"/>
  <c r="AD12" i="27"/>
  <c r="AC12" i="27"/>
  <c r="S12" i="27"/>
  <c r="R12" i="27"/>
  <c r="H12" i="27"/>
  <c r="G12" i="27"/>
  <c r="BK11" i="27"/>
  <c r="BJ11" i="27"/>
  <c r="AZ11" i="27"/>
  <c r="AY11" i="27"/>
  <c r="AO11" i="27"/>
  <c r="AN11" i="27"/>
  <c r="AD11" i="27"/>
  <c r="AC11" i="27"/>
  <c r="S11" i="27"/>
  <c r="R11" i="27"/>
  <c r="H11" i="27"/>
  <c r="G11" i="27"/>
  <c r="BK10" i="27"/>
  <c r="BJ10" i="27"/>
  <c r="AZ10" i="27"/>
  <c r="AY10" i="27"/>
  <c r="AO10" i="27"/>
  <c r="AN10" i="27"/>
  <c r="AD10" i="27"/>
  <c r="AC10" i="27"/>
  <c r="S10" i="27"/>
  <c r="R10" i="27"/>
  <c r="H10" i="27"/>
  <c r="G10" i="27"/>
  <c r="BK9" i="27"/>
  <c r="BJ9" i="27"/>
  <c r="AZ9" i="27"/>
  <c r="AY9" i="27"/>
  <c r="AO9" i="27"/>
  <c r="AN9" i="27"/>
  <c r="AD9" i="27"/>
  <c r="AC9" i="27"/>
  <c r="S9" i="27"/>
  <c r="R9" i="27"/>
  <c r="H9" i="27"/>
  <c r="G9" i="27"/>
  <c r="BK8" i="27"/>
  <c r="BJ8" i="27"/>
  <c r="AZ8" i="27"/>
  <c r="AY8" i="27"/>
  <c r="AO8" i="27"/>
  <c r="AN8" i="27"/>
  <c r="AD8" i="27"/>
  <c r="AC8" i="27"/>
  <c r="S8" i="27"/>
  <c r="R8" i="27"/>
  <c r="H8" i="27"/>
  <c r="G8" i="27"/>
  <c r="BK7" i="27"/>
  <c r="BJ7" i="27"/>
  <c r="AZ7" i="27"/>
  <c r="AY7" i="27"/>
  <c r="AO7" i="27"/>
  <c r="AN7" i="27"/>
  <c r="AD7" i="27"/>
  <c r="AC7" i="27"/>
  <c r="S7" i="27"/>
  <c r="R7" i="27"/>
  <c r="H7" i="27"/>
  <c r="G7" i="27"/>
  <c r="BK6" i="27"/>
  <c r="BJ6" i="27"/>
  <c r="AZ6" i="27"/>
  <c r="AY6" i="27"/>
  <c r="AO6" i="27"/>
  <c r="AN6" i="27"/>
  <c r="AD6" i="27"/>
  <c r="AC6" i="27"/>
  <c r="S6" i="27"/>
  <c r="R6" i="27"/>
  <c r="H6" i="27"/>
  <c r="G6" i="27"/>
  <c r="BK5" i="27"/>
  <c r="BJ5" i="27"/>
  <c r="AZ5" i="27"/>
  <c r="AY5" i="27"/>
  <c r="AO5" i="27"/>
  <c r="AN5" i="27"/>
  <c r="AD5" i="27"/>
  <c r="AC5" i="27"/>
  <c r="S5" i="27"/>
  <c r="R5" i="27"/>
  <c r="H5" i="27"/>
  <c r="G5" i="27"/>
  <c r="BZ30" i="5"/>
  <c r="BR30" i="5"/>
  <c r="BS30" i="5"/>
  <c r="BT30" i="5"/>
  <c r="N66" i="5"/>
  <c r="O66" i="5"/>
  <c r="BR47" i="24"/>
  <c r="BR46" i="24"/>
  <c r="BR45" i="24"/>
  <c r="BR44" i="24"/>
  <c r="BR43" i="24"/>
  <c r="BR42" i="24"/>
  <c r="BR41" i="24"/>
  <c r="BR40" i="24"/>
  <c r="BR39" i="24"/>
  <c r="BR38" i="24"/>
  <c r="BR37" i="24"/>
  <c r="BR36" i="24"/>
  <c r="BR35" i="24"/>
  <c r="BR34" i="24"/>
  <c r="BR33" i="24"/>
  <c r="BR32" i="24"/>
  <c r="BR31" i="24"/>
  <c r="BR30" i="24"/>
  <c r="BR29" i="24"/>
  <c r="BR28" i="24"/>
  <c r="CP28" i="24"/>
  <c r="DZ28" i="24"/>
  <c r="BR27" i="24"/>
  <c r="CP27" i="24"/>
  <c r="DZ27" i="24"/>
  <c r="BR26" i="24"/>
  <c r="CP26" i="24"/>
  <c r="DZ26" i="24"/>
  <c r="BR25" i="24"/>
  <c r="CP25" i="24"/>
  <c r="DZ25" i="24"/>
  <c r="BR24" i="24"/>
  <c r="CP24" i="24"/>
  <c r="DZ24" i="24"/>
  <c r="BR23" i="24"/>
  <c r="CP23" i="24"/>
  <c r="DZ23" i="24"/>
  <c r="BR22" i="24"/>
  <c r="CP22" i="24"/>
  <c r="DZ22" i="24"/>
  <c r="BR21" i="24"/>
  <c r="CP21" i="24"/>
  <c r="DZ21" i="24"/>
  <c r="BR20" i="24"/>
  <c r="CP20" i="24"/>
  <c r="DZ20" i="24"/>
  <c r="BR19" i="24"/>
  <c r="CP19" i="24"/>
  <c r="DZ19" i="24"/>
  <c r="BR18" i="24"/>
  <c r="CP18" i="24"/>
  <c r="DZ18" i="24"/>
  <c r="BR17" i="24"/>
  <c r="CP17" i="24"/>
  <c r="DZ17" i="24"/>
  <c r="BR16" i="24"/>
  <c r="CP16" i="24"/>
  <c r="DZ16" i="24"/>
  <c r="BR15" i="24"/>
  <c r="CP15" i="24"/>
  <c r="DZ15" i="24"/>
  <c r="BR14" i="24"/>
  <c r="CP14" i="24"/>
  <c r="DZ14" i="24"/>
  <c r="BR13" i="24"/>
  <c r="CP13" i="24"/>
  <c r="DZ13" i="24"/>
  <c r="BR12" i="24"/>
  <c r="CP12" i="24"/>
  <c r="DZ12" i="24"/>
  <c r="BR11" i="24"/>
  <c r="CP11" i="24"/>
  <c r="DZ11" i="24"/>
  <c r="BR10" i="24"/>
  <c r="CP10" i="24"/>
  <c r="DZ10" i="24"/>
  <c r="BR9" i="24"/>
  <c r="CP9" i="24"/>
  <c r="DZ9" i="24"/>
  <c r="BR8" i="24"/>
  <c r="CP8" i="24"/>
  <c r="DZ8" i="24"/>
  <c r="BR7" i="24"/>
  <c r="CP7" i="24"/>
  <c r="DZ7" i="24"/>
  <c r="BR6" i="24"/>
  <c r="CP6" i="24"/>
  <c r="DZ6" i="24"/>
  <c r="BR5" i="24"/>
  <c r="CP5" i="24"/>
  <c r="DZ5" i="24"/>
  <c r="BR50" i="24"/>
  <c r="BR51" i="24"/>
  <c r="BR52" i="24"/>
  <c r="BR53" i="24"/>
  <c r="BR54" i="24"/>
  <c r="BR55" i="24"/>
  <c r="BR56" i="24"/>
  <c r="BR57" i="24"/>
  <c r="BR58" i="24"/>
  <c r="BR59" i="24"/>
  <c r="BR60" i="24"/>
  <c r="BR61" i="24"/>
  <c r="BR62" i="24"/>
  <c r="BR63" i="24"/>
  <c r="BR64" i="24"/>
  <c r="HG23" i="24"/>
  <c r="CS30" i="5"/>
  <c r="CT30" i="5"/>
  <c r="CS31" i="5"/>
  <c r="CT31" i="5"/>
  <c r="CS32" i="5"/>
  <c r="CT32" i="5"/>
  <c r="CS33" i="5"/>
  <c r="CT33" i="5"/>
  <c r="CS34" i="5"/>
  <c r="CT34" i="5"/>
  <c r="CS35" i="5"/>
  <c r="CT35" i="5"/>
  <c r="CS36" i="5"/>
  <c r="CT36" i="5"/>
  <c r="CS37" i="5"/>
  <c r="CT37" i="5"/>
  <c r="CS38" i="5"/>
  <c r="CT38" i="5"/>
  <c r="CS39" i="5"/>
  <c r="CT39" i="5"/>
  <c r="CS40" i="5"/>
  <c r="CT40" i="5"/>
  <c r="CS41" i="5"/>
  <c r="CT41" i="5"/>
  <c r="CH6" i="5"/>
  <c r="CG6" i="5"/>
  <c r="CG30" i="5"/>
  <c r="CH30" i="5"/>
  <c r="CG31" i="5"/>
  <c r="CH31" i="5"/>
  <c r="CG32" i="5"/>
  <c r="CH32" i="5"/>
  <c r="CG33" i="5"/>
  <c r="CH33" i="5"/>
  <c r="CG34" i="5"/>
  <c r="CH34" i="5"/>
  <c r="CG35" i="5"/>
  <c r="CH35" i="5"/>
  <c r="CG36" i="5"/>
  <c r="CH36" i="5"/>
  <c r="CG37" i="5"/>
  <c r="CH37" i="5"/>
  <c r="CG38" i="5"/>
  <c r="CH38" i="5"/>
  <c r="CG39" i="5"/>
  <c r="CH39" i="5"/>
  <c r="CG40" i="5"/>
  <c r="CH40" i="5"/>
  <c r="CG41" i="5"/>
  <c r="V55" i="24"/>
  <c r="CT29" i="5"/>
  <c r="CS29" i="5"/>
  <c r="CT28" i="5"/>
  <c r="CS28" i="5"/>
  <c r="CT27" i="5"/>
  <c r="CS27" i="5"/>
  <c r="CT26" i="5"/>
  <c r="CS26" i="5"/>
  <c r="CT25" i="5"/>
  <c r="CS25" i="5"/>
  <c r="CT24" i="5"/>
  <c r="CS24" i="5"/>
  <c r="CT23" i="5"/>
  <c r="CS23" i="5"/>
  <c r="CT22" i="5"/>
  <c r="CS22" i="5"/>
  <c r="CT21" i="5"/>
  <c r="CS21" i="5"/>
  <c r="CT20" i="5"/>
  <c r="CS20" i="5"/>
  <c r="CT19" i="5"/>
  <c r="CS19" i="5"/>
  <c r="CT18" i="5"/>
  <c r="CS18" i="5"/>
  <c r="CT17" i="5"/>
  <c r="CS17" i="5"/>
  <c r="CT16" i="5"/>
  <c r="CS16" i="5"/>
  <c r="CT15" i="5"/>
  <c r="CS15" i="5"/>
  <c r="CT14" i="5"/>
  <c r="CS14" i="5"/>
  <c r="CT13" i="5"/>
  <c r="CS13" i="5"/>
  <c r="CT12" i="5"/>
  <c r="CS12" i="5"/>
  <c r="CT11" i="5"/>
  <c r="CS11" i="5"/>
  <c r="CT10" i="5"/>
  <c r="CS10" i="5"/>
  <c r="CT9" i="5"/>
  <c r="CS9" i="5"/>
  <c r="CT8" i="5"/>
  <c r="CS8" i="5"/>
  <c r="CT7" i="5"/>
  <c r="CS7" i="5"/>
  <c r="CT6" i="5"/>
  <c r="CS6" i="5"/>
  <c r="EX29" i="24"/>
  <c r="EX30" i="24"/>
  <c r="EX31" i="24"/>
  <c r="EX32" i="24"/>
  <c r="EX33" i="24"/>
  <c r="EX34" i="24"/>
  <c r="EX35" i="24"/>
  <c r="EX36" i="24"/>
  <c r="EX37" i="24"/>
  <c r="EX38" i="24"/>
  <c r="EX39" i="24"/>
  <c r="EX40" i="24"/>
  <c r="EX41" i="24"/>
  <c r="EX42" i="24"/>
  <c r="EX43" i="24"/>
  <c r="EX44" i="24"/>
  <c r="EX45" i="24"/>
  <c r="EX46" i="24"/>
  <c r="EX54" i="24"/>
  <c r="EX55" i="24"/>
  <c r="EX56" i="24"/>
  <c r="EX57" i="24"/>
  <c r="EX58" i="24"/>
  <c r="EX59" i="24"/>
  <c r="EX60" i="24"/>
  <c r="EX61" i="24"/>
  <c r="EX62" i="24"/>
  <c r="EX63" i="24"/>
  <c r="EX64" i="24"/>
  <c r="HG29" i="24"/>
  <c r="HG30" i="24"/>
  <c r="HG31" i="24"/>
  <c r="HG32" i="24"/>
  <c r="HG33" i="24"/>
  <c r="HG34" i="24"/>
  <c r="HG35" i="24"/>
  <c r="HG36" i="24"/>
  <c r="HG37" i="24"/>
  <c r="HG38" i="24"/>
  <c r="HG39" i="24"/>
  <c r="HG40" i="24"/>
  <c r="HG41" i="24"/>
  <c r="HG42" i="24"/>
  <c r="HG43" i="24"/>
  <c r="HG44" i="24"/>
  <c r="HG45" i="24"/>
  <c r="HG50" i="24"/>
  <c r="HG51" i="24"/>
  <c r="HG52" i="24"/>
  <c r="HG53" i="24"/>
  <c r="HG54" i="24"/>
  <c r="HG55" i="24"/>
  <c r="HG56" i="24"/>
  <c r="HG57" i="24"/>
  <c r="HG58" i="24"/>
  <c r="HG59" i="24"/>
  <c r="HG60" i="24"/>
  <c r="HG61" i="24"/>
  <c r="HG62" i="24"/>
  <c r="HG63" i="24"/>
  <c r="HG64" i="24"/>
  <c r="CD29" i="24"/>
  <c r="CD30" i="24"/>
  <c r="CD31" i="24"/>
  <c r="CD32" i="24"/>
  <c r="CD33" i="24"/>
  <c r="CD34" i="24"/>
  <c r="CD35" i="24"/>
  <c r="CD36" i="24"/>
  <c r="CD37" i="24"/>
  <c r="CD38" i="24"/>
  <c r="CD39" i="24"/>
  <c r="CD40" i="24"/>
  <c r="CD41" i="24"/>
  <c r="CD42" i="24"/>
  <c r="CD43" i="24"/>
  <c r="CD44" i="24"/>
  <c r="CD45" i="24"/>
  <c r="CD46" i="24"/>
  <c r="CD47" i="24"/>
  <c r="CD50" i="24"/>
  <c r="CD51" i="24"/>
  <c r="CD52" i="24"/>
  <c r="CD53" i="24"/>
  <c r="CD54" i="24"/>
  <c r="CD55" i="24"/>
  <c r="CD56" i="24"/>
  <c r="CD57" i="24"/>
  <c r="CD58" i="24"/>
  <c r="CD59" i="24"/>
  <c r="CD60" i="24"/>
  <c r="CD61" i="24"/>
  <c r="CD62" i="24"/>
  <c r="CD63" i="24"/>
  <c r="CD64" i="24"/>
  <c r="DB29" i="24"/>
  <c r="DB30" i="24"/>
  <c r="DB31" i="24"/>
  <c r="DB32" i="24"/>
  <c r="DB33" i="24"/>
  <c r="DB34" i="24"/>
  <c r="DB35" i="24"/>
  <c r="DB36" i="24"/>
  <c r="DB37" i="24"/>
  <c r="DB38" i="24"/>
  <c r="DB39" i="24"/>
  <c r="DB40" i="24"/>
  <c r="DB41" i="24"/>
  <c r="DB42" i="24"/>
  <c r="DB43" i="24"/>
  <c r="DB44" i="24"/>
  <c r="DB45" i="24"/>
  <c r="DB46" i="24"/>
  <c r="DB47" i="24"/>
  <c r="DB50" i="24"/>
  <c r="DB51" i="24"/>
  <c r="DB52" i="24"/>
  <c r="DB53" i="24"/>
  <c r="DB54" i="24"/>
  <c r="DB55" i="24"/>
  <c r="DB56" i="24"/>
  <c r="DB57" i="24"/>
  <c r="DB58" i="24"/>
  <c r="DB59" i="24"/>
  <c r="DB60" i="24"/>
  <c r="DB61" i="24"/>
  <c r="DB62" i="24"/>
  <c r="DB63" i="24"/>
  <c r="DB64" i="24"/>
  <c r="DN29" i="24"/>
  <c r="DN30" i="24"/>
  <c r="DN31" i="24"/>
  <c r="DN32" i="24"/>
  <c r="DN33" i="24"/>
  <c r="DN34" i="24"/>
  <c r="DN35" i="24"/>
  <c r="DN36" i="24"/>
  <c r="DN37" i="24"/>
  <c r="DN38" i="24"/>
  <c r="DN39" i="24"/>
  <c r="DN40" i="24"/>
  <c r="DN41" i="24"/>
  <c r="DN42" i="24"/>
  <c r="DN43" i="24"/>
  <c r="DN44" i="24"/>
  <c r="DN45" i="24"/>
  <c r="DN46" i="24"/>
  <c r="DN47" i="24"/>
  <c r="DN50" i="24"/>
  <c r="DN51" i="24"/>
  <c r="DN52" i="24"/>
  <c r="DN53" i="24"/>
  <c r="DN54" i="24"/>
  <c r="DN55" i="24"/>
  <c r="DN56" i="24"/>
  <c r="DN57" i="24"/>
  <c r="DN58" i="24"/>
  <c r="DN59" i="24"/>
  <c r="DN60" i="24"/>
  <c r="DN61" i="24"/>
  <c r="DN62" i="24"/>
  <c r="DN63" i="24"/>
  <c r="DN64" i="24"/>
  <c r="AT29" i="24"/>
  <c r="AT30" i="24"/>
  <c r="AT31" i="24"/>
  <c r="AT32" i="24"/>
  <c r="AT33" i="24"/>
  <c r="AT34" i="24"/>
  <c r="AT35" i="24"/>
  <c r="AT36" i="24"/>
  <c r="AT37" i="24"/>
  <c r="AT38" i="24"/>
  <c r="AT39" i="24"/>
  <c r="AT40" i="24"/>
  <c r="AT41" i="24"/>
  <c r="AT42" i="24"/>
  <c r="AT43" i="24"/>
  <c r="AT44" i="24"/>
  <c r="AT45" i="24"/>
  <c r="AT46" i="24"/>
  <c r="AT47" i="24"/>
  <c r="AT50" i="24"/>
  <c r="AT51" i="24"/>
  <c r="AT52" i="24"/>
  <c r="AT53" i="24"/>
  <c r="AT54" i="24"/>
  <c r="AT55" i="24"/>
  <c r="AT56" i="24"/>
  <c r="AT57" i="24"/>
  <c r="AT58" i="24"/>
  <c r="AT59" i="24"/>
  <c r="AT60" i="24"/>
  <c r="AT61" i="24"/>
  <c r="AT62" i="24"/>
  <c r="AT63" i="24"/>
  <c r="AT64" i="24"/>
  <c r="BF29" i="24"/>
  <c r="BF30" i="24"/>
  <c r="BF31" i="24"/>
  <c r="BF32" i="24"/>
  <c r="BF33" i="24"/>
  <c r="BF34" i="24"/>
  <c r="BF35" i="24"/>
  <c r="BF36" i="24"/>
  <c r="BF37" i="24"/>
  <c r="BF38" i="24"/>
  <c r="BF39" i="24"/>
  <c r="BF40" i="24"/>
  <c r="BF41" i="24"/>
  <c r="BF42" i="24"/>
  <c r="BF43" i="24"/>
  <c r="BF44" i="24"/>
  <c r="BF45" i="24"/>
  <c r="BF46" i="24"/>
  <c r="BF47" i="24"/>
  <c r="BF50" i="24"/>
  <c r="BF51" i="24"/>
  <c r="BF52" i="24"/>
  <c r="BF53" i="24"/>
  <c r="BF54" i="24"/>
  <c r="BF55" i="24"/>
  <c r="BF56" i="24"/>
  <c r="BF57" i="24"/>
  <c r="BF58" i="24"/>
  <c r="BF59" i="24"/>
  <c r="BF60" i="24"/>
  <c r="BF61" i="24"/>
  <c r="BF62" i="24"/>
  <c r="BF63" i="24"/>
  <c r="BF64" i="24"/>
  <c r="EL29" i="24"/>
  <c r="EL30" i="24"/>
  <c r="EL31" i="24"/>
  <c r="EL32" i="24"/>
  <c r="EL33" i="24"/>
  <c r="EL34" i="24"/>
  <c r="EL35" i="24"/>
  <c r="EL36" i="24"/>
  <c r="EL37" i="24"/>
  <c r="EL38" i="24"/>
  <c r="EL39" i="24"/>
  <c r="EL40" i="24"/>
  <c r="EL41" i="24"/>
  <c r="EL42" i="24"/>
  <c r="EL43" i="24"/>
  <c r="EL44" i="24"/>
  <c r="EL45" i="24"/>
  <c r="EL46" i="24"/>
  <c r="EL47" i="24"/>
  <c r="EL50" i="24"/>
  <c r="EL51" i="24"/>
  <c r="EL52" i="24"/>
  <c r="EL53" i="24"/>
  <c r="EL54" i="24"/>
  <c r="EL55" i="24"/>
  <c r="EL56" i="24"/>
  <c r="EL57" i="24"/>
  <c r="EL58" i="24"/>
  <c r="EL59" i="24"/>
  <c r="EL60" i="24"/>
  <c r="EL61" i="24"/>
  <c r="EL62" i="24"/>
  <c r="EL63" i="24"/>
  <c r="EL64" i="24"/>
  <c r="GI29" i="24"/>
  <c r="GI30" i="24"/>
  <c r="GI31" i="24"/>
  <c r="GI32" i="24"/>
  <c r="GI33" i="24"/>
  <c r="GI34" i="24"/>
  <c r="GI35" i="24"/>
  <c r="GI36" i="24"/>
  <c r="GI37" i="24"/>
  <c r="GI38" i="24"/>
  <c r="GI39" i="24"/>
  <c r="GI40" i="24"/>
  <c r="GI41" i="24"/>
  <c r="GI42" i="24"/>
  <c r="GI43" i="24"/>
  <c r="GI44" i="24"/>
  <c r="GI45" i="24"/>
  <c r="GI46" i="24"/>
  <c r="GI47" i="24"/>
  <c r="GI50" i="24"/>
  <c r="GI51" i="24"/>
  <c r="GI52" i="24"/>
  <c r="GI53" i="24"/>
  <c r="GI54" i="24"/>
  <c r="GI55" i="24"/>
  <c r="GI56" i="24"/>
  <c r="GI57" i="24"/>
  <c r="GI58" i="24"/>
  <c r="GI59" i="24"/>
  <c r="GI60" i="24"/>
  <c r="GI61" i="24"/>
  <c r="GI62" i="24"/>
  <c r="GI63" i="24"/>
  <c r="GI64" i="24"/>
  <c r="GU29" i="24"/>
  <c r="GU30" i="24"/>
  <c r="GU31" i="24"/>
  <c r="GU32" i="24"/>
  <c r="GU33" i="24"/>
  <c r="GU34" i="24"/>
  <c r="GU35" i="24"/>
  <c r="GU36" i="24"/>
  <c r="GU37" i="24"/>
  <c r="GU38" i="24"/>
  <c r="GU39" i="24"/>
  <c r="GU40" i="24"/>
  <c r="GU41" i="24"/>
  <c r="GU42" i="24"/>
  <c r="GU43" i="24"/>
  <c r="GU44" i="24"/>
  <c r="GU45" i="24"/>
  <c r="GU46" i="24"/>
  <c r="GU47" i="24"/>
  <c r="GU51" i="24"/>
  <c r="GU52" i="24"/>
  <c r="GU53" i="24"/>
  <c r="GU54" i="24"/>
  <c r="GU55" i="24"/>
  <c r="GU56" i="24"/>
  <c r="GU57" i="24"/>
  <c r="GU58" i="24"/>
  <c r="GU59" i="24"/>
  <c r="GU60" i="24"/>
  <c r="GU61" i="24"/>
  <c r="GU62" i="24"/>
  <c r="GU63" i="24"/>
  <c r="GU64" i="24"/>
  <c r="FW29" i="24"/>
  <c r="FW30" i="24"/>
  <c r="FW31" i="24"/>
  <c r="FW32" i="24"/>
  <c r="FW33" i="24"/>
  <c r="FW34" i="24"/>
  <c r="FW35" i="24"/>
  <c r="FW40" i="24"/>
  <c r="FW41" i="24"/>
  <c r="FW42" i="24"/>
  <c r="FW43" i="24"/>
  <c r="FW44" i="24"/>
  <c r="FW45" i="24"/>
  <c r="FW46" i="24"/>
  <c r="FW47" i="24"/>
  <c r="FW50" i="24"/>
  <c r="FW51" i="24"/>
  <c r="FW52" i="24"/>
  <c r="FW53" i="24"/>
  <c r="FW54" i="24"/>
  <c r="FW55" i="24"/>
  <c r="FW56" i="24"/>
  <c r="FW57" i="24"/>
  <c r="FW58" i="24"/>
  <c r="FW59" i="24"/>
  <c r="FW60" i="24"/>
  <c r="FW61" i="24"/>
  <c r="FW62" i="24"/>
  <c r="FW63" i="24"/>
  <c r="FW64" i="24"/>
  <c r="AH29" i="24"/>
  <c r="AH30" i="24"/>
  <c r="AH31" i="24"/>
  <c r="AH32" i="24"/>
  <c r="AH33" i="24"/>
  <c r="AH34" i="24"/>
  <c r="AH35" i="24"/>
  <c r="AH36" i="24"/>
  <c r="AH37" i="24"/>
  <c r="AH38" i="24"/>
  <c r="AH39" i="24"/>
  <c r="AH40" i="24"/>
  <c r="AH41" i="24"/>
  <c r="AH42" i="24"/>
  <c r="AH43" i="24"/>
  <c r="AH44" i="24"/>
  <c r="AH45" i="24"/>
  <c r="AH46" i="24"/>
  <c r="AH47" i="24"/>
  <c r="AH50" i="24"/>
  <c r="AH51" i="24"/>
  <c r="AH52" i="24"/>
  <c r="AH53" i="24"/>
  <c r="AH54" i="24"/>
  <c r="AH55" i="24"/>
  <c r="AH56" i="24"/>
  <c r="AH57" i="24"/>
  <c r="AH58" i="24"/>
  <c r="AH59" i="24"/>
  <c r="AH60" i="24"/>
  <c r="AH61" i="24"/>
  <c r="AH62" i="24"/>
  <c r="AH63" i="24"/>
  <c r="AH64" i="24"/>
  <c r="V29" i="24"/>
  <c r="V30" i="24"/>
  <c r="V31" i="24"/>
  <c r="V32" i="24"/>
  <c r="V33" i="24"/>
  <c r="V34" i="24"/>
  <c r="V35" i="24"/>
  <c r="V37" i="24"/>
  <c r="V38" i="24"/>
  <c r="V39" i="24"/>
  <c r="V40" i="24"/>
  <c r="V41" i="24"/>
  <c r="V42" i="24"/>
  <c r="V43" i="24"/>
  <c r="V44" i="24"/>
  <c r="V45" i="24"/>
  <c r="V46" i="24"/>
  <c r="V47" i="24"/>
  <c r="V51" i="24"/>
  <c r="V52" i="24"/>
  <c r="V53" i="24"/>
  <c r="V54" i="24"/>
  <c r="V61" i="24"/>
  <c r="V62" i="24"/>
  <c r="V63" i="24"/>
  <c r="V64" i="24"/>
  <c r="FK11" i="24"/>
  <c r="O65" i="5"/>
  <c r="N65" i="5"/>
  <c r="O64" i="5"/>
  <c r="N64" i="5"/>
  <c r="O63" i="5"/>
  <c r="N63" i="5"/>
  <c r="O62" i="5"/>
  <c r="N62" i="5"/>
  <c r="O61" i="5"/>
  <c r="N61" i="5"/>
  <c r="O60" i="5"/>
  <c r="N60" i="5"/>
  <c r="O59" i="5"/>
  <c r="N59" i="5"/>
  <c r="O58" i="5"/>
  <c r="N58" i="5"/>
  <c r="O57" i="5"/>
  <c r="N57" i="5"/>
  <c r="O56" i="5"/>
  <c r="N56" i="5"/>
  <c r="O55" i="5"/>
  <c r="N55" i="5"/>
  <c r="O54" i="5"/>
  <c r="N54" i="5"/>
  <c r="O53" i="5"/>
  <c r="N53" i="5"/>
  <c r="O52" i="5"/>
  <c r="N52"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GI6" i="24"/>
  <c r="GI7" i="24"/>
  <c r="GI8" i="24"/>
  <c r="GI11" i="24"/>
  <c r="GI12" i="24"/>
  <c r="GI22" i="24"/>
  <c r="GI23" i="24"/>
  <c r="GI24" i="24"/>
  <c r="GI25" i="24"/>
  <c r="GI26" i="24"/>
  <c r="GI27" i="24"/>
  <c r="GI28" i="24"/>
  <c r="EX5" i="24"/>
  <c r="EX6" i="24"/>
  <c r="EX7" i="24"/>
  <c r="EX8" i="24"/>
  <c r="EX9" i="24"/>
  <c r="EX10" i="24"/>
  <c r="EX11" i="24"/>
  <c r="EX12" i="24"/>
  <c r="EX13" i="24"/>
  <c r="EX14" i="24"/>
  <c r="EX15" i="24"/>
  <c r="EX16" i="24"/>
  <c r="EX17" i="24"/>
  <c r="EX18" i="24"/>
  <c r="EX19" i="24"/>
  <c r="EX20" i="24"/>
  <c r="EX21" i="24"/>
  <c r="EX22" i="24"/>
  <c r="EX23" i="24"/>
  <c r="EX24" i="24"/>
  <c r="EX25" i="24"/>
  <c r="EX26" i="24"/>
  <c r="EX27" i="24"/>
  <c r="EX28" i="24"/>
  <c r="HG5" i="24"/>
  <c r="HG6" i="24"/>
  <c r="HG7" i="24"/>
  <c r="HG8" i="24"/>
  <c r="HG9" i="24"/>
  <c r="HG10" i="24"/>
  <c r="HG11" i="24"/>
  <c r="HG12" i="24"/>
  <c r="HG13" i="24"/>
  <c r="HG14" i="24"/>
  <c r="HG15" i="24"/>
  <c r="HG16" i="24"/>
  <c r="HG17" i="24"/>
  <c r="HG18" i="24"/>
  <c r="HG19" i="24"/>
  <c r="HG20" i="24"/>
  <c r="HG21" i="24"/>
  <c r="HG22" i="24"/>
  <c r="HG24" i="24"/>
  <c r="HG25" i="24"/>
  <c r="HG26" i="24"/>
  <c r="HG27" i="24"/>
  <c r="HG28" i="24"/>
  <c r="DN5" i="24"/>
  <c r="DN6" i="24"/>
  <c r="DN7" i="24"/>
  <c r="DN8" i="24"/>
  <c r="DN9" i="24"/>
  <c r="DN10" i="24"/>
  <c r="DN11" i="24"/>
  <c r="DN12" i="24"/>
  <c r="DN13" i="24"/>
  <c r="DN14" i="24"/>
  <c r="DN15" i="24"/>
  <c r="DN16" i="24"/>
  <c r="DN17" i="24"/>
  <c r="DN18" i="24"/>
  <c r="DN19" i="24"/>
  <c r="DN20" i="24"/>
  <c r="DN21" i="24"/>
  <c r="DN22" i="24"/>
  <c r="DN23" i="24"/>
  <c r="DN24" i="24"/>
  <c r="DN25" i="24"/>
  <c r="DN26" i="24"/>
  <c r="DN27" i="24"/>
  <c r="DN28" i="24"/>
  <c r="DB5" i="24"/>
  <c r="DB6" i="24"/>
  <c r="DB7" i="24"/>
  <c r="DB8" i="24"/>
  <c r="DB9" i="24"/>
  <c r="DB10" i="24"/>
  <c r="DB11" i="24"/>
  <c r="DB12" i="24"/>
  <c r="DB13" i="24"/>
  <c r="DB14" i="24"/>
  <c r="DB15" i="24"/>
  <c r="DB16" i="24"/>
  <c r="DB17" i="24"/>
  <c r="DB18" i="24"/>
  <c r="DB19" i="24"/>
  <c r="DB20" i="24"/>
  <c r="DB21" i="24"/>
  <c r="DB22" i="24"/>
  <c r="DB23" i="24"/>
  <c r="DB24" i="24"/>
  <c r="DB25" i="24"/>
  <c r="DB26" i="24"/>
  <c r="DB27" i="24"/>
  <c r="DB28" i="24"/>
  <c r="BF5" i="24"/>
  <c r="BF6" i="24"/>
  <c r="BF7" i="24"/>
  <c r="BF8" i="24"/>
  <c r="BF9" i="24"/>
  <c r="BF10" i="24"/>
  <c r="BF11" i="24"/>
  <c r="BF12" i="24"/>
  <c r="BF13" i="24"/>
  <c r="BF14" i="24"/>
  <c r="BF15" i="24"/>
  <c r="BF16" i="24"/>
  <c r="BF17" i="24"/>
  <c r="BF18" i="24"/>
  <c r="BF19" i="24"/>
  <c r="BF20" i="24"/>
  <c r="BF21" i="24"/>
  <c r="BF22" i="24"/>
  <c r="BF23" i="24"/>
  <c r="BF24" i="24"/>
  <c r="BF25" i="24"/>
  <c r="BF26" i="24"/>
  <c r="BF27" i="24"/>
  <c r="BF28" i="24"/>
  <c r="AT5" i="24"/>
  <c r="AT6" i="24"/>
  <c r="AT7" i="24"/>
  <c r="AT8" i="24"/>
  <c r="AT9" i="24"/>
  <c r="AT10" i="24"/>
  <c r="AT13" i="24"/>
  <c r="AT14" i="24"/>
  <c r="AT15" i="24"/>
  <c r="AT16" i="24"/>
  <c r="AT17" i="24"/>
  <c r="AT18" i="24"/>
  <c r="AT19" i="24"/>
  <c r="AT20" i="24"/>
  <c r="AT21" i="24"/>
  <c r="AT22" i="24"/>
  <c r="AT23" i="24"/>
  <c r="AT24" i="24"/>
  <c r="AT25" i="24"/>
  <c r="AT26" i="24"/>
  <c r="AT27" i="24"/>
  <c r="AT28" i="24"/>
  <c r="CD5" i="24"/>
  <c r="CD6" i="24"/>
  <c r="CD7" i="24"/>
  <c r="CD8" i="24"/>
  <c r="CD9" i="24"/>
  <c r="CD10" i="24"/>
  <c r="CD11" i="24"/>
  <c r="CD12" i="24"/>
  <c r="CD13" i="24"/>
  <c r="CD14" i="24"/>
  <c r="CD15" i="24"/>
  <c r="CD16" i="24"/>
  <c r="CD17" i="24"/>
  <c r="CD18" i="24"/>
  <c r="CD19" i="24"/>
  <c r="CD20" i="24"/>
  <c r="CD21" i="24"/>
  <c r="CD22" i="24"/>
  <c r="CD23" i="24"/>
  <c r="CD24" i="24"/>
  <c r="CD25" i="24"/>
  <c r="CD26" i="24"/>
  <c r="CD27" i="24"/>
  <c r="CD28" i="24"/>
  <c r="FK5" i="24"/>
  <c r="FK6" i="24"/>
  <c r="FK7" i="24"/>
  <c r="FK8" i="24"/>
  <c r="EL5" i="24"/>
  <c r="EL6" i="24"/>
  <c r="EL7" i="24"/>
  <c r="EL8" i="24"/>
  <c r="EL9" i="24"/>
  <c r="EL10" i="24"/>
  <c r="EL11" i="24"/>
  <c r="EL12" i="24"/>
  <c r="EL13" i="24"/>
  <c r="EL14" i="24"/>
  <c r="EL15" i="24"/>
  <c r="EL16" i="24"/>
  <c r="EL17" i="24"/>
  <c r="EL18" i="24"/>
  <c r="EL19" i="24"/>
  <c r="EL20" i="24"/>
  <c r="EL21" i="24"/>
  <c r="EL22" i="24"/>
  <c r="EL23" i="24"/>
  <c r="EL24" i="24"/>
  <c r="EL25" i="24"/>
  <c r="EL26" i="24"/>
  <c r="EL27" i="24"/>
  <c r="EL28" i="24"/>
  <c r="AH5" i="24"/>
  <c r="AH6" i="24"/>
  <c r="AH7" i="24"/>
  <c r="AH8" i="24"/>
  <c r="AH9" i="24"/>
  <c r="AH10" i="24"/>
  <c r="AH11" i="24"/>
  <c r="AH12" i="24"/>
  <c r="AH13" i="24"/>
  <c r="AH14" i="24"/>
  <c r="AH15" i="24"/>
  <c r="AH16" i="24"/>
  <c r="AH17" i="24"/>
  <c r="AH18" i="24"/>
  <c r="AH19" i="24"/>
  <c r="AH20" i="24"/>
  <c r="AH21" i="24"/>
  <c r="AH22" i="24"/>
  <c r="AH23" i="24"/>
  <c r="AH24" i="24"/>
  <c r="AH25" i="24"/>
  <c r="AH26" i="24"/>
  <c r="AH27" i="24"/>
  <c r="AH28" i="24"/>
  <c r="GU5" i="24"/>
  <c r="GU6" i="24"/>
  <c r="GU7" i="24"/>
  <c r="GU8" i="24"/>
  <c r="GU9" i="24"/>
  <c r="GU10" i="24"/>
  <c r="GU11" i="24"/>
  <c r="GU12" i="24"/>
  <c r="GU13" i="24"/>
  <c r="GU14" i="24"/>
  <c r="GU15" i="24"/>
  <c r="GU16" i="24"/>
  <c r="GU17" i="24"/>
  <c r="GU18" i="24"/>
  <c r="GU19" i="24"/>
  <c r="GU28" i="24"/>
  <c r="FW5" i="24"/>
  <c r="FW6" i="24"/>
  <c r="FW7" i="24"/>
  <c r="FW8" i="24"/>
  <c r="FW9" i="24"/>
  <c r="FW10" i="24"/>
  <c r="FW11" i="24"/>
  <c r="FW12" i="24"/>
  <c r="FW13" i="24"/>
  <c r="FW14" i="24"/>
  <c r="FW15" i="24"/>
  <c r="FW17" i="24"/>
  <c r="FW18" i="24"/>
  <c r="FW19" i="24"/>
  <c r="FW20" i="24"/>
  <c r="FW21" i="24"/>
  <c r="FW22" i="24"/>
  <c r="FW23" i="24"/>
  <c r="FW24" i="24"/>
  <c r="FW25" i="24"/>
  <c r="FW26" i="24"/>
  <c r="FW27" i="24"/>
  <c r="FW28" i="24"/>
  <c r="V5" i="24"/>
  <c r="V6" i="24"/>
  <c r="V7" i="24"/>
  <c r="V8" i="24"/>
  <c r="V9" i="24"/>
  <c r="V10" i="24"/>
  <c r="V11" i="24"/>
  <c r="V12" i="24"/>
  <c r="V13" i="24"/>
  <c r="V14" i="24"/>
  <c r="V15" i="24"/>
  <c r="V16" i="24"/>
  <c r="V17" i="24"/>
  <c r="V18" i="24"/>
  <c r="V19" i="24"/>
  <c r="V20" i="24"/>
  <c r="V21" i="24"/>
  <c r="V22" i="24"/>
  <c r="V23" i="24"/>
  <c r="V24" i="24"/>
  <c r="V25" i="24"/>
  <c r="V26" i="24"/>
  <c r="V27" i="24"/>
  <c r="V28" i="24"/>
  <c r="AG3" i="5"/>
  <c r="AE3" i="5"/>
  <c r="AD3" i="5"/>
  <c r="CH29" i="5"/>
  <c r="CG29" i="5"/>
  <c r="CH28" i="5"/>
  <c r="CG28" i="5"/>
  <c r="CH27" i="5"/>
  <c r="CG27" i="5"/>
  <c r="CH26" i="5"/>
  <c r="CG26" i="5"/>
  <c r="CH25" i="5"/>
  <c r="CG25" i="5"/>
  <c r="CH24" i="5"/>
  <c r="CG24" i="5"/>
  <c r="CH23" i="5"/>
  <c r="CG23" i="5"/>
  <c r="CH22" i="5"/>
  <c r="CG22" i="5"/>
  <c r="CH21" i="5"/>
  <c r="CG21" i="5"/>
  <c r="CH20" i="5"/>
  <c r="CG20" i="5"/>
  <c r="CH19" i="5"/>
  <c r="CG19" i="5"/>
  <c r="CH18" i="5"/>
  <c r="CG18" i="5"/>
  <c r="CH17" i="5"/>
  <c r="CG17" i="5"/>
  <c r="CH16" i="5"/>
  <c r="CG16" i="5"/>
  <c r="CH15" i="5"/>
  <c r="CG15" i="5"/>
  <c r="CH14" i="5"/>
  <c r="CG14" i="5"/>
  <c r="CH13" i="5"/>
  <c r="CG13" i="5"/>
  <c r="CH12" i="5"/>
  <c r="CG12" i="5"/>
  <c r="CH11" i="5"/>
  <c r="CG11" i="5"/>
  <c r="CH10" i="5"/>
  <c r="CG10" i="5"/>
  <c r="CH9" i="5"/>
  <c r="CG9" i="5"/>
  <c r="CH8" i="5"/>
  <c r="CG8" i="5"/>
  <c r="CH7" i="5"/>
  <c r="CG7" i="5"/>
  <c r="BZ10" i="5"/>
  <c r="BZ9" i="5"/>
  <c r="BZ8" i="5"/>
  <c r="BZ7" i="5"/>
  <c r="BZ6" i="5"/>
  <c r="BT10" i="5"/>
  <c r="BS10" i="5"/>
  <c r="BT9" i="5"/>
  <c r="BS9" i="5"/>
  <c r="BT8" i="5"/>
  <c r="BS8" i="5"/>
  <c r="BT7" i="5"/>
  <c r="BS7" i="5"/>
  <c r="BR7" i="5"/>
  <c r="BT6" i="5"/>
  <c r="BS6" i="5"/>
  <c r="BR6" i="5"/>
  <c r="AF30" i="3"/>
  <c r="U30" i="3"/>
  <c r="J30" i="3"/>
  <c r="AF29" i="3"/>
  <c r="U29" i="3"/>
  <c r="J29" i="3"/>
  <c r="AF27" i="3"/>
  <c r="AF28" i="3"/>
  <c r="U28" i="3"/>
  <c r="J28" i="3"/>
  <c r="BZ29" i="5"/>
  <c r="BZ28" i="5"/>
  <c r="BZ27" i="5"/>
  <c r="BZ26" i="5"/>
  <c r="BZ25" i="5"/>
  <c r="BZ24" i="5"/>
  <c r="BZ23" i="5"/>
  <c r="BZ22" i="5"/>
  <c r="BZ21" i="5"/>
  <c r="BZ20" i="5"/>
  <c r="BZ19" i="5"/>
  <c r="BZ18" i="5"/>
  <c r="BZ17" i="5"/>
  <c r="BZ16" i="5"/>
  <c r="BZ15" i="5"/>
  <c r="BZ14" i="5"/>
  <c r="BZ13" i="5"/>
  <c r="BZ12" i="5"/>
  <c r="BZ11" i="5"/>
  <c r="BT11" i="5"/>
  <c r="BS11" i="5"/>
  <c r="U4" i="3"/>
  <c r="U5" i="3"/>
  <c r="U6" i="3"/>
  <c r="U7" i="3"/>
  <c r="U8" i="3"/>
  <c r="U9" i="3"/>
  <c r="U10" i="3"/>
  <c r="U11" i="3"/>
  <c r="U12" i="3"/>
  <c r="U13" i="3"/>
  <c r="U14" i="3"/>
  <c r="U15" i="3"/>
  <c r="U16" i="3"/>
  <c r="U17" i="3"/>
  <c r="U18" i="3"/>
  <c r="U19" i="3"/>
  <c r="U20" i="3"/>
  <c r="U21" i="3"/>
  <c r="U22" i="3"/>
  <c r="U23" i="3"/>
  <c r="U24" i="3"/>
  <c r="U25" i="3"/>
  <c r="U26" i="3"/>
  <c r="U27" i="3"/>
  <c r="AF4" i="3"/>
  <c r="AF5" i="3"/>
  <c r="AF6" i="3"/>
  <c r="AF7" i="3"/>
  <c r="AF8" i="3"/>
  <c r="AF9" i="3"/>
  <c r="AF10" i="3"/>
  <c r="AF11" i="3"/>
  <c r="AF12" i="3"/>
  <c r="AF13" i="3"/>
  <c r="AF14" i="3"/>
  <c r="AF15" i="3"/>
  <c r="AF16" i="3"/>
  <c r="AF17" i="3"/>
  <c r="AF18" i="3"/>
  <c r="AF19" i="3"/>
  <c r="AF20" i="3"/>
  <c r="AF21" i="3"/>
  <c r="AF22" i="3"/>
  <c r="AF23" i="3"/>
  <c r="AF24" i="3"/>
  <c r="AF25" i="3"/>
  <c r="AF26" i="3"/>
  <c r="AF3" i="3"/>
  <c r="U3" i="3"/>
  <c r="J4" i="3"/>
  <c r="J5" i="3"/>
  <c r="J6" i="3"/>
  <c r="J7" i="3"/>
  <c r="J8" i="3"/>
  <c r="J9" i="3"/>
  <c r="J10" i="3"/>
  <c r="J11" i="3"/>
  <c r="J12" i="3"/>
  <c r="J13" i="3"/>
  <c r="J14" i="3"/>
  <c r="J15" i="3"/>
  <c r="J16" i="3"/>
  <c r="J17" i="3"/>
  <c r="J18" i="3"/>
  <c r="J19" i="3"/>
  <c r="J20" i="3"/>
  <c r="J21" i="3"/>
  <c r="J22" i="3"/>
  <c r="J23" i="3"/>
  <c r="J24" i="3"/>
  <c r="J25" i="3"/>
  <c r="J26" i="3"/>
  <c r="J27" i="3"/>
  <c r="J3" i="3"/>
  <c r="BS12" i="5"/>
  <c r="BT12" i="5"/>
  <c r="BS13" i="5"/>
  <c r="BT13" i="5"/>
  <c r="BS14" i="5"/>
  <c r="BT14" i="5"/>
  <c r="BS15" i="5"/>
  <c r="BT15" i="5"/>
  <c r="BS16" i="5"/>
  <c r="BT16" i="5"/>
  <c r="BS17" i="5"/>
  <c r="BT17" i="5"/>
  <c r="BS18" i="5"/>
  <c r="BT18" i="5"/>
  <c r="BS19" i="5"/>
  <c r="BT19" i="5"/>
  <c r="BS20" i="5"/>
  <c r="BT20" i="5"/>
  <c r="BS21" i="5"/>
  <c r="BT21" i="5"/>
  <c r="BS22" i="5"/>
  <c r="BR23" i="5"/>
  <c r="BS23" i="5"/>
  <c r="BT23" i="5"/>
  <c r="BR24" i="5"/>
  <c r="BS24" i="5"/>
  <c r="BT24" i="5"/>
  <c r="BR25" i="5"/>
  <c r="BS25" i="5"/>
  <c r="BT25" i="5"/>
  <c r="BR26" i="5"/>
  <c r="BS26" i="5"/>
  <c r="BT26" i="5"/>
  <c r="BR27" i="5"/>
  <c r="BS27" i="5"/>
  <c r="BT27" i="5"/>
  <c r="BR28" i="5"/>
  <c r="BS28" i="5"/>
  <c r="BT28" i="5"/>
  <c r="BR29" i="5"/>
  <c r="BS29" i="5"/>
  <c r="BT29" i="5"/>
  <c r="DB70" i="5" l="1"/>
  <c r="DF66" i="5"/>
  <c r="AG72" i="5"/>
  <c r="DB7" i="5"/>
  <c r="EA33" i="32"/>
  <c r="DF57" i="5"/>
  <c r="HF21" i="36"/>
  <c r="HH76" i="36"/>
  <c r="G6" i="24"/>
  <c r="DK33" i="34"/>
  <c r="HA71" i="36"/>
  <c r="W32" i="28"/>
  <c r="DA63" i="5"/>
  <c r="DI35" i="5"/>
  <c r="HF75" i="36"/>
  <c r="HE26" i="36"/>
  <c r="Z26" i="5"/>
  <c r="HA31" i="36"/>
  <c r="DD17" i="5"/>
  <c r="HG56" i="36"/>
  <c r="CX35" i="28"/>
  <c r="GY12" i="36"/>
  <c r="HE66" i="36"/>
  <c r="DE58" i="5"/>
  <c r="EB38" i="32"/>
  <c r="U63" i="28"/>
  <c r="ED68" i="32"/>
  <c r="Y23" i="28"/>
  <c r="DF34" i="34"/>
  <c r="DL9" i="34"/>
  <c r="DM27" i="34"/>
  <c r="DC24" i="34"/>
  <c r="DZ25" i="32"/>
  <c r="HD63" i="36"/>
  <c r="EB21" i="32"/>
  <c r="HC22" i="36"/>
  <c r="HD17" i="36"/>
  <c r="AB44" i="5"/>
  <c r="ED62" i="32"/>
  <c r="AG21" i="5"/>
  <c r="DE44" i="34"/>
  <c r="T30" i="28"/>
  <c r="HB65" i="36"/>
  <c r="DC63" i="5"/>
  <c r="DI32" i="34"/>
  <c r="GZ21" i="36"/>
  <c r="GY30" i="36"/>
  <c r="Z44" i="5"/>
  <c r="HF49" i="36"/>
  <c r="DA67" i="5"/>
  <c r="U39" i="28"/>
  <c r="S52" i="28"/>
  <c r="EB20" i="32"/>
  <c r="Z18" i="28"/>
  <c r="HE55" i="36"/>
  <c r="V50" i="28"/>
  <c r="DC55" i="5"/>
  <c r="HD39" i="36"/>
  <c r="AB18" i="5"/>
  <c r="DZ58" i="32"/>
  <c r="DK15" i="34"/>
  <c r="Y9" i="5"/>
  <c r="EB76" i="32"/>
  <c r="EC28" i="32"/>
  <c r="EB75" i="32"/>
  <c r="DF42" i="34"/>
  <c r="T47" i="28"/>
  <c r="EB58" i="32"/>
  <c r="EB26" i="32"/>
  <c r="GY26" i="36"/>
  <c r="DD6" i="34"/>
  <c r="CZ22" i="5"/>
  <c r="DH39" i="5"/>
  <c r="HB75" i="36"/>
  <c r="DF68" i="5"/>
  <c r="DF25" i="34"/>
  <c r="DD13" i="5"/>
  <c r="EA67" i="32"/>
  <c r="S50" i="28"/>
  <c r="CZ60" i="5"/>
  <c r="EB14" i="32"/>
  <c r="DE23" i="5"/>
  <c r="DA18" i="5"/>
  <c r="DA14" i="5"/>
  <c r="HB39" i="36"/>
  <c r="DA39" i="5"/>
  <c r="DZ33" i="32"/>
  <c r="DI48" i="5"/>
  <c r="DC25" i="34"/>
  <c r="HD65" i="36"/>
  <c r="Z71" i="5"/>
  <c r="EC13" i="32"/>
  <c r="DH11" i="5"/>
  <c r="GZ58" i="36"/>
  <c r="S28" i="28"/>
  <c r="DD72" i="5"/>
  <c r="CW26" i="28"/>
  <c r="EB71" i="32"/>
  <c r="V25" i="28"/>
  <c r="DB12" i="5"/>
  <c r="HG67" i="36"/>
  <c r="GY45" i="36"/>
  <c r="DH14" i="34"/>
  <c r="AC32" i="5"/>
  <c r="Y73" i="5"/>
  <c r="AA60" i="5"/>
  <c r="Y23" i="5"/>
  <c r="DA31" i="5"/>
  <c r="GZ63" i="36"/>
  <c r="S6" i="28"/>
  <c r="AC10" i="5"/>
  <c r="AB75" i="5"/>
  <c r="DF48" i="5"/>
  <c r="DD16" i="5"/>
  <c r="DH73" i="5"/>
  <c r="DC31" i="5"/>
  <c r="W10" i="28"/>
  <c r="HF52" i="36"/>
  <c r="AB46" i="5"/>
  <c r="DG46" i="34"/>
  <c r="AB19" i="5"/>
  <c r="DZ22" i="32"/>
  <c r="DK8" i="34"/>
  <c r="F7" i="30"/>
  <c r="HC65" i="36"/>
  <c r="HE74" i="36"/>
  <c r="DG9" i="34"/>
  <c r="HF73" i="36"/>
  <c r="DG14" i="34"/>
  <c r="AC53" i="5"/>
  <c r="DC26" i="34"/>
  <c r="DZ44" i="32"/>
  <c r="DH19" i="34"/>
  <c r="AF49" i="5"/>
  <c r="HC50" i="36"/>
  <c r="EC46" i="32"/>
  <c r="HA69" i="36"/>
  <c r="EC19" i="32"/>
  <c r="HE53" i="36"/>
  <c r="U21" i="28"/>
  <c r="EA58" i="32"/>
  <c r="DD61" i="5"/>
  <c r="EC41" i="32"/>
  <c r="HF37" i="36"/>
  <c r="DK47" i="34"/>
  <c r="DZ72" i="32"/>
  <c r="DH23" i="5"/>
  <c r="DH29" i="5"/>
  <c r="CZ61" i="5"/>
  <c r="HC6" i="36"/>
  <c r="DM28" i="34"/>
  <c r="HB58" i="36"/>
  <c r="U41" i="28"/>
  <c r="DB56" i="5"/>
  <c r="Z33" i="28"/>
  <c r="ED60" i="32"/>
  <c r="EA39" i="32"/>
  <c r="DE31" i="34"/>
  <c r="DF16" i="5"/>
  <c r="EB22" i="32"/>
  <c r="HB26" i="36"/>
  <c r="Y36" i="5"/>
  <c r="CW11" i="28"/>
  <c r="DI36" i="34"/>
  <c r="DE36" i="34"/>
  <c r="Z60" i="5"/>
  <c r="ED55" i="32"/>
  <c r="HE37" i="36"/>
  <c r="DM39" i="34"/>
  <c r="GZ65" i="36"/>
  <c r="AB45" i="5"/>
  <c r="AB67" i="5"/>
  <c r="DF71" i="5"/>
  <c r="DH48" i="34"/>
  <c r="HD21" i="36"/>
  <c r="AG65" i="5"/>
  <c r="HC49" i="36"/>
  <c r="HF40" i="36"/>
  <c r="DE24" i="34"/>
  <c r="H8" i="24"/>
  <c r="AF73" i="5"/>
  <c r="EB74" i="32"/>
  <c r="DK10" i="34"/>
  <c r="EA69" i="32"/>
  <c r="T17" i="28"/>
  <c r="HC71" i="36"/>
  <c r="DI16" i="34"/>
  <c r="DC33" i="34"/>
  <c r="Z58" i="5"/>
  <c r="DE23" i="34"/>
  <c r="HA61" i="36"/>
  <c r="DC14" i="5"/>
  <c r="DF29" i="34"/>
  <c r="DL26" i="34"/>
  <c r="CZ47" i="5"/>
  <c r="DD74" i="5"/>
  <c r="DE8" i="34"/>
  <c r="HD50" i="36"/>
  <c r="DF62" i="5"/>
  <c r="HE36" i="36"/>
  <c r="AA51" i="5"/>
  <c r="HD53" i="36"/>
  <c r="GZ61" i="36"/>
  <c r="DH45" i="34"/>
  <c r="DA8" i="5"/>
  <c r="HE65" i="36"/>
  <c r="X20" i="28"/>
  <c r="DK42" i="34"/>
  <c r="EC43" i="32"/>
  <c r="S48" i="28"/>
  <c r="DE42" i="5"/>
  <c r="DE75" i="5"/>
  <c r="DM43" i="34"/>
  <c r="Y63" i="28"/>
  <c r="CX19" i="28"/>
  <c r="Y63" i="5"/>
  <c r="EC34" i="32"/>
  <c r="DF15" i="34"/>
  <c r="Z57" i="5"/>
  <c r="GY13" i="36"/>
  <c r="H17" i="30"/>
  <c r="HC69" i="36"/>
  <c r="Z12" i="28"/>
  <c r="CW33" i="28"/>
  <c r="HH17" i="36"/>
  <c r="AB12" i="5"/>
  <c r="EA75" i="32"/>
  <c r="DD33" i="5"/>
  <c r="HC30" i="36"/>
  <c r="ED54" i="32"/>
  <c r="AB73" i="5"/>
  <c r="DD45" i="5"/>
  <c r="DC48" i="34"/>
  <c r="DG19" i="34"/>
  <c r="DI74" i="5"/>
  <c r="DC52" i="5"/>
  <c r="V53" i="28"/>
  <c r="DF10" i="5"/>
  <c r="DH37" i="34"/>
  <c r="DF7" i="5"/>
  <c r="CZ73" i="5"/>
  <c r="DF54" i="5"/>
  <c r="AG44" i="5"/>
  <c r="EB19" i="32"/>
  <c r="DZ34" i="32"/>
  <c r="HC20" i="36"/>
  <c r="DL46" i="34"/>
  <c r="HC60" i="36"/>
  <c r="Y52" i="5"/>
  <c r="HC9" i="36"/>
  <c r="HC19" i="36"/>
  <c r="EB63" i="32"/>
  <c r="AA70" i="5"/>
  <c r="EA32" i="32"/>
  <c r="DD58" i="5"/>
  <c r="HE51" i="36"/>
  <c r="GZ9" i="36"/>
  <c r="HH34" i="36"/>
  <c r="HD22" i="36"/>
  <c r="HA68" i="36"/>
  <c r="HA9" i="36"/>
  <c r="DL7" i="34"/>
  <c r="DC10" i="34"/>
  <c r="AG28" i="5"/>
  <c r="DB68" i="5"/>
  <c r="DD15" i="34"/>
  <c r="V33" i="28"/>
  <c r="DI51" i="5"/>
  <c r="DC67" i="5"/>
  <c r="GY40" i="36"/>
  <c r="HB11" i="36"/>
  <c r="HG53" i="36"/>
  <c r="GZ60" i="36"/>
  <c r="ED13" i="32"/>
  <c r="AF10" i="5"/>
  <c r="DA46" i="5"/>
  <c r="EA62" i="32"/>
  <c r="EC76" i="32"/>
  <c r="S59" i="28"/>
  <c r="EA45" i="32"/>
  <c r="DH55" i="5"/>
  <c r="HD38" i="36"/>
  <c r="EC51" i="32"/>
  <c r="HD19" i="36"/>
  <c r="HA73" i="36"/>
  <c r="X45" i="28"/>
  <c r="HG52" i="36"/>
  <c r="DH42" i="5"/>
  <c r="HG49" i="36"/>
  <c r="G12" i="24"/>
  <c r="AG15" i="5"/>
  <c r="HE27" i="36"/>
  <c r="DL24" i="34"/>
  <c r="AG27" i="5"/>
  <c r="CZ10" i="5"/>
  <c r="GY60" i="36"/>
  <c r="DK44" i="34"/>
  <c r="H6" i="24"/>
  <c r="DE49" i="5"/>
  <c r="W22" i="28"/>
  <c r="Z6" i="5"/>
  <c r="DA68" i="5"/>
  <c r="AA38" i="28"/>
  <c r="DG43" i="34"/>
  <c r="HH41" i="36"/>
  <c r="DB54" i="5"/>
  <c r="EB69" i="32"/>
  <c r="HH61" i="36"/>
  <c r="AA38" i="5"/>
  <c r="H5" i="30"/>
  <c r="HG15" i="36"/>
  <c r="AF51" i="5"/>
  <c r="Y60" i="28"/>
  <c r="GY65" i="36"/>
  <c r="G18" i="24"/>
  <c r="DL20" i="34"/>
  <c r="HD60" i="36"/>
  <c r="DI65" i="5"/>
  <c r="CW6" i="28"/>
  <c r="T42" i="28"/>
  <c r="EC39" i="32"/>
  <c r="GZ45" i="36"/>
  <c r="CZ68" i="5"/>
  <c r="V6" i="28"/>
  <c r="S36" i="28"/>
  <c r="DI19" i="34"/>
  <c r="DG37" i="34"/>
  <c r="AC55" i="5"/>
  <c r="DA32" i="5"/>
  <c r="DH44" i="34"/>
  <c r="DH8" i="5"/>
  <c r="DE8" i="5"/>
  <c r="DG18" i="34"/>
  <c r="DZ60" i="32"/>
  <c r="HE58" i="36"/>
  <c r="HE8" i="36"/>
  <c r="H11" i="24"/>
  <c r="DK6" i="34"/>
  <c r="DC10" i="5"/>
  <c r="GZ49" i="36"/>
  <c r="X63" i="28"/>
  <c r="DC40" i="34"/>
  <c r="DZ51" i="32"/>
  <c r="AA13" i="5"/>
  <c r="EA78" i="32"/>
  <c r="DI46" i="5"/>
  <c r="X62" i="28"/>
  <c r="HG45" i="36"/>
  <c r="AF21" i="5"/>
  <c r="AC8" i="5"/>
  <c r="EB30" i="32"/>
  <c r="EC18" i="32"/>
  <c r="HG19" i="36"/>
  <c r="DL10" i="34"/>
  <c r="HB25" i="36"/>
  <c r="AF18" i="5"/>
  <c r="DF16" i="34"/>
  <c r="EA51" i="32"/>
  <c r="HD35" i="36"/>
  <c r="DF43" i="34"/>
  <c r="AC28" i="5"/>
  <c r="EA11" i="32"/>
  <c r="CZ15" i="5"/>
  <c r="DA48" i="5"/>
  <c r="EC49" i="32"/>
  <c r="GY37" i="36"/>
  <c r="CZ16" i="5"/>
  <c r="DM29" i="34"/>
  <c r="HC40" i="36"/>
  <c r="DD47" i="5"/>
  <c r="CZ39" i="5"/>
  <c r="DE18" i="5"/>
  <c r="HB17" i="36"/>
  <c r="S14" i="28"/>
  <c r="GZ28" i="36"/>
  <c r="HG39" i="36"/>
  <c r="DZ43" i="32"/>
  <c r="GZ74" i="36"/>
  <c r="Z12" i="5"/>
  <c r="HH12" i="36"/>
  <c r="DK34" i="34"/>
  <c r="HH50" i="36"/>
  <c r="W52" i="28"/>
  <c r="S12" i="28"/>
  <c r="GY76" i="36"/>
  <c r="DD23" i="34"/>
  <c r="H18" i="24"/>
  <c r="HA25" i="36"/>
  <c r="AF54" i="5"/>
  <c r="HG38" i="36"/>
  <c r="HA23" i="36"/>
  <c r="X10" i="28"/>
  <c r="DC17" i="34"/>
  <c r="HH45" i="36"/>
  <c r="HE70" i="36"/>
  <c r="EA43" i="32"/>
  <c r="Y62" i="5"/>
  <c r="DE66" i="5"/>
  <c r="U36" i="28"/>
  <c r="DE44" i="5"/>
  <c r="W49" i="28"/>
  <c r="DF12" i="34"/>
  <c r="DC21" i="5"/>
  <c r="HG66" i="36"/>
  <c r="DD31" i="5"/>
  <c r="AF12" i="5"/>
  <c r="CW9" i="28"/>
  <c r="HG35" i="36"/>
  <c r="DH25" i="34"/>
  <c r="ED10" i="32"/>
  <c r="DL6" i="34"/>
  <c r="DH67" i="5"/>
  <c r="AF8" i="5"/>
  <c r="DG8" i="34"/>
  <c r="Z10" i="28"/>
  <c r="HE29" i="36"/>
  <c r="DA42" i="5"/>
  <c r="DF28" i="34"/>
  <c r="X6" i="28"/>
  <c r="DE37" i="34"/>
  <c r="AC7" i="5"/>
  <c r="GZ14" i="36"/>
  <c r="DF67" i="5"/>
  <c r="HF56" i="36"/>
  <c r="CZ42" i="5"/>
  <c r="HB66" i="36"/>
  <c r="DZ36" i="32"/>
  <c r="DF39" i="34"/>
  <c r="AG17" i="5"/>
  <c r="HE60" i="36"/>
  <c r="DC31" i="34"/>
  <c r="GZ30" i="36"/>
  <c r="CX34" i="28"/>
  <c r="DG29" i="34"/>
  <c r="Z53" i="5"/>
  <c r="HB68" i="36"/>
  <c r="DK23" i="34"/>
  <c r="F5" i="30"/>
  <c r="GY6" i="36"/>
  <c r="DL15" i="34"/>
  <c r="AC70" i="5"/>
  <c r="DL48" i="34"/>
  <c r="HE32" i="36"/>
  <c r="H14" i="24"/>
  <c r="AA60" i="28"/>
  <c r="DC38" i="5"/>
  <c r="ED59" i="32"/>
  <c r="DD7" i="34"/>
  <c r="DB71" i="5"/>
  <c r="AF59" i="5"/>
  <c r="DF33" i="34"/>
  <c r="DC13" i="5"/>
  <c r="EA10" i="32"/>
  <c r="AA20" i="5"/>
  <c r="DD42" i="5"/>
  <c r="DG35" i="34"/>
  <c r="HH29" i="36"/>
  <c r="GZ51" i="36"/>
  <c r="DF19" i="5"/>
  <c r="HB67" i="36"/>
  <c r="DF73" i="5"/>
  <c r="HE10" i="36"/>
  <c r="AA8" i="5"/>
  <c r="HG6" i="36"/>
  <c r="S62" i="28"/>
  <c r="DB69" i="5"/>
  <c r="HG13" i="36"/>
  <c r="CZ24" i="5"/>
  <c r="EA6" i="32"/>
  <c r="HB51" i="36"/>
  <c r="Y10" i="28"/>
  <c r="DF27" i="34"/>
  <c r="HB63" i="36"/>
  <c r="CW14" i="28"/>
  <c r="U48" i="28"/>
  <c r="GY48" i="36"/>
  <c r="DZ53" i="32"/>
  <c r="DZ13" i="32"/>
  <c r="AG6" i="5"/>
  <c r="DH45" i="5"/>
  <c r="HE22" i="36"/>
  <c r="HF23" i="36"/>
  <c r="HE16" i="36"/>
  <c r="HE50" i="36"/>
  <c r="HH60" i="36"/>
  <c r="DE64" i="5"/>
  <c r="DL17" i="34"/>
  <c r="HH69" i="36"/>
  <c r="Y13" i="28"/>
  <c r="AF66" i="5"/>
  <c r="AC73" i="5"/>
  <c r="CZ64" i="5"/>
  <c r="X28" i="28"/>
  <c r="DL45" i="34"/>
  <c r="DA73" i="5"/>
  <c r="EB78" i="32"/>
  <c r="DA38" i="5"/>
  <c r="DF32" i="34"/>
  <c r="U59" i="28"/>
  <c r="AG63" i="5"/>
  <c r="DZ76" i="32"/>
  <c r="HB46" i="36"/>
  <c r="DC57" i="5"/>
  <c r="H12" i="24"/>
  <c r="DM22" i="34"/>
  <c r="ED26" i="32"/>
  <c r="Y45" i="5"/>
  <c r="AB63" i="5"/>
  <c r="HB45" i="36"/>
  <c r="DI26" i="34"/>
  <c r="HD11" i="36"/>
  <c r="EA79" i="32"/>
  <c r="DE60" i="5"/>
  <c r="HG42" i="36"/>
  <c r="HE9" i="36"/>
  <c r="DH27" i="34"/>
  <c r="DF28" i="5"/>
  <c r="AC34" i="5"/>
  <c r="GY61" i="36"/>
  <c r="EA22" i="32"/>
  <c r="HE13" i="36"/>
  <c r="EC6" i="32"/>
  <c r="CZ53" i="5"/>
  <c r="AA61" i="28"/>
  <c r="DA24" i="5"/>
  <c r="DH54" i="5"/>
  <c r="AC43" i="5"/>
  <c r="DD42" i="34"/>
  <c r="S25" i="28"/>
  <c r="ED34" i="32"/>
  <c r="S60" i="28"/>
  <c r="AA34" i="5"/>
  <c r="HA6" i="36"/>
  <c r="HB21" i="36"/>
  <c r="DF70" i="5"/>
  <c r="DE22" i="5"/>
  <c r="AF30" i="5"/>
  <c r="AA52" i="28"/>
  <c r="HG9" i="36"/>
  <c r="DM38" i="34"/>
  <c r="GY7" i="36"/>
  <c r="EC24" i="32"/>
  <c r="DZ59" i="32"/>
  <c r="DG23" i="34"/>
  <c r="V55" i="28"/>
  <c r="HG69" i="36"/>
  <c r="HH7" i="36"/>
  <c r="AC26" i="5"/>
  <c r="DB52" i="5"/>
  <c r="DF45" i="5"/>
  <c r="U61" i="28"/>
  <c r="DI47" i="34"/>
  <c r="GY57" i="36"/>
  <c r="HG65" i="36"/>
  <c r="HB56" i="36"/>
  <c r="DE25" i="34"/>
  <c r="Z58" i="28"/>
  <c r="DC39" i="5"/>
  <c r="HC61" i="36"/>
  <c r="Y40" i="28"/>
  <c r="GY73" i="36"/>
  <c r="DE10" i="34"/>
  <c r="AA57" i="28"/>
  <c r="DH56" i="5"/>
  <c r="HA30" i="36"/>
  <c r="HH27" i="36"/>
  <c r="DC18" i="34"/>
  <c r="Z52" i="28"/>
  <c r="DD18" i="34"/>
  <c r="DF65" i="5"/>
  <c r="S45" i="28"/>
  <c r="Z63" i="28"/>
  <c r="EC27" i="32"/>
  <c r="Y44" i="28"/>
  <c r="HD24" i="36"/>
  <c r="GY25" i="36"/>
  <c r="AF50" i="5"/>
  <c r="EA28" i="32"/>
  <c r="HG7" i="36"/>
  <c r="EC31" i="32"/>
  <c r="V38" i="28"/>
  <c r="DE30" i="34"/>
  <c r="HA74" i="36"/>
  <c r="EA18" i="32"/>
  <c r="DH21" i="5"/>
  <c r="DC40" i="5"/>
  <c r="W64" i="28"/>
  <c r="Y61" i="28"/>
  <c r="S7" i="28"/>
  <c r="DC23" i="5"/>
  <c r="ED24" i="32"/>
  <c r="DB28" i="5"/>
  <c r="HD67" i="36"/>
  <c r="DA71" i="5"/>
  <c r="DA33" i="5"/>
  <c r="DK40" i="34"/>
  <c r="AG49" i="5"/>
  <c r="AA66" i="5"/>
  <c r="DF11" i="5"/>
  <c r="DZ52" i="32"/>
  <c r="HE64" i="36"/>
  <c r="DH43" i="5"/>
  <c r="HC57" i="36"/>
  <c r="DM19" i="34"/>
  <c r="AF70" i="5"/>
  <c r="W8" i="28"/>
  <c r="S33" i="28"/>
  <c r="DF14" i="5"/>
  <c r="HH15" i="36"/>
  <c r="DM24" i="34"/>
  <c r="DD60" i="5"/>
  <c r="HB30" i="36"/>
  <c r="V9" i="28"/>
  <c r="Z11" i="5"/>
  <c r="HG73" i="36"/>
  <c r="HH11" i="36"/>
  <c r="DG10" i="34"/>
  <c r="DH18" i="34"/>
  <c r="HD36" i="36"/>
  <c r="GZ44" i="36"/>
  <c r="AF67" i="5"/>
  <c r="HA58" i="36"/>
  <c r="DH17" i="34"/>
  <c r="H5" i="24"/>
  <c r="CZ29" i="5"/>
  <c r="GY16" i="36"/>
  <c r="DC50" i="5"/>
  <c r="DI27" i="34"/>
  <c r="DM14" i="34"/>
  <c r="DB53" i="5"/>
  <c r="HF13" i="36"/>
  <c r="GZ19" i="36"/>
  <c r="GZ12" i="36"/>
  <c r="EC48" i="32"/>
  <c r="DL37" i="34"/>
  <c r="DC12" i="34"/>
  <c r="AC63" i="5"/>
  <c r="DK20" i="34"/>
  <c r="DF41" i="34"/>
  <c r="HE48" i="36"/>
  <c r="DH43" i="34"/>
  <c r="HB33" i="36"/>
  <c r="ED25" i="32"/>
  <c r="EB15" i="32"/>
  <c r="U53" i="28"/>
  <c r="DA51" i="5"/>
  <c r="EB57" i="32"/>
  <c r="DK18" i="34"/>
  <c r="DH30" i="34"/>
  <c r="DH62" i="5"/>
  <c r="DI59" i="5"/>
  <c r="HC47" i="36"/>
  <c r="DZ11" i="32"/>
  <c r="AF57" i="5"/>
  <c r="GZ23" i="36"/>
  <c r="DB43" i="5"/>
  <c r="DM41" i="34"/>
  <c r="DD39" i="5"/>
  <c r="ED33" i="32"/>
  <c r="DF19" i="34"/>
  <c r="HB34" i="36"/>
  <c r="HH37" i="36"/>
  <c r="EB44" i="32"/>
  <c r="DF60" i="5"/>
  <c r="AB20" i="5"/>
  <c r="AA71" i="5"/>
  <c r="T18" i="28"/>
  <c r="Z8" i="28"/>
  <c r="GY14" i="36"/>
  <c r="DF50" i="5"/>
  <c r="HG64" i="36"/>
  <c r="HC35" i="36"/>
  <c r="HA34" i="36"/>
  <c r="HH21" i="36"/>
  <c r="DD22" i="5"/>
  <c r="EB32" i="32"/>
  <c r="DK24" i="34"/>
  <c r="DG26" i="34"/>
  <c r="Z66" i="5"/>
  <c r="CZ50" i="5"/>
  <c r="DE69" i="5"/>
  <c r="DE48" i="34"/>
  <c r="DC34" i="34"/>
  <c r="DB58" i="5"/>
  <c r="DG13" i="34"/>
  <c r="DZ31" i="32"/>
  <c r="AB27" i="5"/>
  <c r="H18" i="30"/>
  <c r="EB48" i="32"/>
  <c r="DD51" i="5"/>
  <c r="T54" i="28"/>
  <c r="ED35" i="32"/>
  <c r="DA61" i="5"/>
  <c r="GZ67" i="36"/>
  <c r="DZ6" i="32"/>
  <c r="DK26" i="34"/>
  <c r="DI12" i="34"/>
  <c r="DD56" i="5"/>
  <c r="DZ21" i="32"/>
  <c r="CZ9" i="5"/>
  <c r="U7" i="28"/>
  <c r="AC16" i="5"/>
  <c r="DD20" i="34"/>
  <c r="DA59" i="5"/>
  <c r="DD15" i="5"/>
  <c r="Y25" i="28"/>
  <c r="DE62" i="5"/>
  <c r="DH34" i="5"/>
  <c r="DM20" i="34"/>
  <c r="DL38" i="34"/>
  <c r="HB10" i="36"/>
  <c r="HC37" i="36"/>
  <c r="X44" i="28"/>
  <c r="H9" i="24"/>
  <c r="AB58" i="5"/>
  <c r="EC74" i="32"/>
  <c r="HC44" i="36"/>
  <c r="U30" i="28"/>
  <c r="DH48" i="5"/>
  <c r="DL19" i="34"/>
  <c r="Z53" i="28"/>
  <c r="DG44" i="34"/>
  <c r="DH13" i="34"/>
  <c r="Z23" i="5"/>
  <c r="EB7" i="32"/>
  <c r="AC68" i="5"/>
  <c r="HH40" i="36"/>
  <c r="HB72" i="36"/>
  <c r="DA45" i="5"/>
  <c r="HD51" i="36"/>
  <c r="DH15" i="5"/>
  <c r="GY42" i="36"/>
  <c r="DF35" i="34"/>
  <c r="DI27" i="5"/>
  <c r="EB49" i="32"/>
  <c r="HD28" i="36"/>
  <c r="HC33" i="36"/>
  <c r="HA24" i="36"/>
  <c r="AA69" i="5"/>
  <c r="HF43" i="36"/>
  <c r="EA54" i="32"/>
  <c r="AF9" i="5"/>
  <c r="H20" i="24"/>
  <c r="DC46" i="5"/>
  <c r="DF49" i="5"/>
  <c r="HA52" i="36"/>
  <c r="GZ52" i="36"/>
  <c r="ED42" i="32"/>
  <c r="EB37" i="32"/>
  <c r="DZ28" i="32"/>
  <c r="DE56" i="5"/>
  <c r="DH50" i="5"/>
  <c r="HH23" i="36"/>
  <c r="HA10" i="36"/>
  <c r="GY54" i="36"/>
  <c r="GZ13" i="36"/>
  <c r="EC55" i="32"/>
  <c r="HB28" i="36"/>
  <c r="DH63" i="5"/>
  <c r="HA36" i="36"/>
  <c r="DE29" i="34"/>
  <c r="DE55" i="5"/>
  <c r="DZ79" i="32"/>
  <c r="DE31" i="5"/>
  <c r="DZ35" i="32"/>
  <c r="EC30" i="32"/>
  <c r="DD21" i="5"/>
  <c r="Z63" i="5"/>
  <c r="DG15" i="34"/>
  <c r="AA40" i="28"/>
  <c r="CW34" i="28"/>
  <c r="DF18" i="5"/>
  <c r="DI14" i="34"/>
  <c r="AB23" i="5"/>
  <c r="HH47" i="36"/>
  <c r="HA48" i="36"/>
  <c r="HB74" i="36"/>
  <c r="DC25" i="5"/>
  <c r="CX22" i="28"/>
  <c r="U34" i="28"/>
  <c r="DB59" i="5"/>
  <c r="DD69" i="5"/>
  <c r="U19" i="28"/>
  <c r="EB66" i="32"/>
  <c r="AB17" i="5"/>
  <c r="DI41" i="34"/>
  <c r="GY56" i="36"/>
  <c r="S37" i="28"/>
  <c r="DL11" i="34"/>
  <c r="EC77" i="32"/>
  <c r="AF25" i="5"/>
  <c r="AC42" i="5"/>
  <c r="AA58" i="5"/>
  <c r="DD47" i="34"/>
  <c r="EA68" i="32"/>
  <c r="HC46" i="36"/>
  <c r="W46" i="28"/>
  <c r="HD55" i="36"/>
  <c r="Z44" i="28"/>
  <c r="F16" i="30"/>
  <c r="Z55" i="5"/>
  <c r="HG60" i="36"/>
  <c r="HC76" i="36"/>
  <c r="HB49" i="36"/>
  <c r="GZ10" i="36"/>
  <c r="GY46" i="36"/>
  <c r="DC56" i="5"/>
  <c r="HB14" i="36"/>
  <c r="EC71" i="32"/>
  <c r="DA20" i="5"/>
  <c r="DI66" i="5"/>
  <c r="U16" i="28"/>
  <c r="HG76" i="36"/>
  <c r="Z40" i="28"/>
  <c r="ED20" i="32"/>
  <c r="DC11" i="34"/>
  <c r="Z48" i="28"/>
  <c r="Z19" i="28"/>
  <c r="Z14" i="5"/>
  <c r="DH17" i="5"/>
  <c r="Y56" i="28"/>
  <c r="DC45" i="34"/>
  <c r="GZ27" i="36"/>
  <c r="Y62" i="28"/>
  <c r="DD71" i="5"/>
  <c r="HG71" i="36"/>
  <c r="DK17" i="34"/>
  <c r="AF7" i="5"/>
  <c r="Z55" i="28"/>
  <c r="ED52" i="32"/>
  <c r="ED49" i="32"/>
  <c r="T10" i="28"/>
  <c r="S39" i="28"/>
  <c r="AA11" i="28"/>
  <c r="X23" i="28"/>
  <c r="GZ46" i="36"/>
  <c r="AG53" i="5"/>
  <c r="HF46" i="36"/>
  <c r="DE39" i="34"/>
  <c r="Y37" i="5"/>
  <c r="DB47" i="5"/>
  <c r="HA66" i="36"/>
  <c r="HB31" i="36"/>
  <c r="EC10" i="32"/>
  <c r="HA47" i="36"/>
  <c r="DE34" i="34"/>
  <c r="DC27" i="34"/>
  <c r="AF14" i="5"/>
  <c r="T23" i="28"/>
  <c r="GY22" i="36"/>
  <c r="AF17" i="5"/>
  <c r="HD69" i="36"/>
  <c r="DI17" i="5"/>
  <c r="DI31" i="5"/>
  <c r="GY31" i="36"/>
  <c r="DE26" i="34"/>
  <c r="DH21" i="34"/>
  <c r="GY20" i="36"/>
  <c r="CZ54" i="5"/>
  <c r="DF22" i="34"/>
  <c r="HC56" i="36"/>
  <c r="DD17" i="34"/>
  <c r="DK12" i="34"/>
  <c r="X51" i="28"/>
  <c r="CX31" i="28"/>
  <c r="DI61" i="5"/>
  <c r="Y72" i="5"/>
  <c r="AC23" i="5"/>
  <c r="DZ56" i="32"/>
  <c r="HC74" i="36"/>
  <c r="Y70" i="5"/>
  <c r="CZ17" i="5"/>
  <c r="ED69" i="32"/>
  <c r="AB24" i="5"/>
  <c r="HF67" i="36"/>
  <c r="DZ19" i="32"/>
  <c r="DH32" i="34"/>
  <c r="DC20" i="34"/>
  <c r="DF13" i="34"/>
  <c r="DG27" i="34"/>
  <c r="DH52" i="5"/>
  <c r="DD28" i="5"/>
  <c r="W53" i="28"/>
  <c r="Z16" i="5"/>
  <c r="U8" i="28"/>
  <c r="DE15" i="34"/>
  <c r="EA70" i="32"/>
  <c r="Y46" i="5"/>
  <c r="Z60" i="28"/>
  <c r="HA59" i="36"/>
  <c r="DC47" i="5"/>
  <c r="DL27" i="34"/>
  <c r="AF45" i="5"/>
  <c r="AG67" i="5"/>
  <c r="HF68" i="36"/>
  <c r="CZ32" i="5"/>
  <c r="U54" i="28"/>
  <c r="DK31" i="34"/>
  <c r="HG25" i="36"/>
  <c r="Y33" i="5"/>
  <c r="GZ72" i="36"/>
  <c r="AF19" i="5"/>
  <c r="DZ48" i="32"/>
  <c r="AG19" i="5"/>
  <c r="ED17" i="32"/>
  <c r="AA63" i="5"/>
  <c r="AC37" i="5"/>
  <c r="DH57" i="5"/>
  <c r="V42" i="28"/>
  <c r="DA62" i="5"/>
  <c r="DC27" i="5"/>
  <c r="AG71" i="5"/>
  <c r="AF37" i="5"/>
  <c r="DE73" i="5"/>
  <c r="ED15" i="32"/>
  <c r="DZ55" i="32"/>
  <c r="HG46" i="36"/>
  <c r="GY74" i="36"/>
  <c r="AC40" i="5"/>
  <c r="DI48" i="34"/>
  <c r="DZ65" i="32"/>
  <c r="HC12" i="36"/>
  <c r="HD37" i="36"/>
  <c r="HE18" i="36"/>
  <c r="DI42" i="34"/>
  <c r="ED44" i="32"/>
  <c r="AC74" i="5"/>
  <c r="EA13" i="32"/>
  <c r="Z64" i="28"/>
  <c r="DA21" i="5"/>
  <c r="DG17" i="34"/>
  <c r="AB32" i="5"/>
  <c r="CZ19" i="5"/>
  <c r="DI37" i="34"/>
  <c r="HG61" i="36"/>
  <c r="Y26" i="28"/>
  <c r="DA75" i="5"/>
  <c r="EA30" i="32"/>
  <c r="DC14" i="34"/>
  <c r="DZ57" i="32"/>
  <c r="DE16" i="34"/>
  <c r="EA15" i="32"/>
  <c r="HD27" i="36"/>
  <c r="DH8" i="34"/>
  <c r="DB64" i="5"/>
  <c r="DF61" i="5"/>
  <c r="DI30" i="34"/>
  <c r="HD73" i="36"/>
  <c r="ED11" i="32"/>
  <c r="AF22" i="5"/>
  <c r="DZ23" i="32"/>
  <c r="HD33" i="36"/>
  <c r="DF47" i="5"/>
  <c r="HA19" i="36"/>
  <c r="HA29" i="36"/>
  <c r="DI33" i="34"/>
  <c r="DE71" i="5"/>
  <c r="U17" i="28"/>
  <c r="Z45" i="5"/>
  <c r="HG44" i="36"/>
  <c r="DC21" i="34"/>
  <c r="Y28" i="28"/>
  <c r="AF26" i="5"/>
  <c r="DB60" i="5"/>
  <c r="DD11" i="34"/>
  <c r="HB29" i="36"/>
  <c r="W29" i="28"/>
  <c r="HF42" i="36"/>
  <c r="X15" i="28"/>
  <c r="HC63" i="36"/>
  <c r="DF20" i="5"/>
  <c r="HC8" i="36"/>
  <c r="EB39" i="32"/>
  <c r="HC26" i="36"/>
  <c r="HA46" i="36"/>
  <c r="HD70" i="36"/>
  <c r="EB42" i="32"/>
  <c r="DM6" i="34"/>
  <c r="DC71" i="5"/>
  <c r="GZ75" i="36"/>
  <c r="CZ41" i="5"/>
  <c r="GY33" i="36"/>
  <c r="DZ49" i="32"/>
  <c r="GY70" i="36"/>
  <c r="HG22" i="36"/>
  <c r="HC17" i="36"/>
  <c r="V58" i="28"/>
  <c r="DB72" i="5"/>
  <c r="Y40" i="5"/>
  <c r="HH56" i="36"/>
  <c r="EC33" i="32"/>
  <c r="EC58" i="32"/>
  <c r="GY75" i="36"/>
  <c r="S49" i="28"/>
  <c r="HB47" i="36"/>
  <c r="V43" i="28"/>
  <c r="HA7" i="36"/>
  <c r="ED50" i="32"/>
  <c r="EB68" i="32"/>
  <c r="DM37" i="34"/>
  <c r="AG46" i="5"/>
  <c r="DK22" i="34"/>
  <c r="AB66" i="5"/>
  <c r="DB62" i="5"/>
  <c r="DL22" i="34"/>
  <c r="DM32" i="34"/>
  <c r="HB69" i="36"/>
  <c r="HH20" i="36"/>
  <c r="HH13" i="36"/>
  <c r="AB15" i="5"/>
  <c r="AA11" i="5"/>
  <c r="HH74" i="36"/>
  <c r="DM31" i="34"/>
  <c r="CW8" i="28"/>
  <c r="CZ34" i="5"/>
  <c r="EC11" i="32"/>
  <c r="DK46" i="34"/>
  <c r="AC36" i="5"/>
  <c r="EB18" i="32"/>
  <c r="AF71" i="5"/>
  <c r="S51" i="28"/>
  <c r="HB27" i="36"/>
  <c r="Z54" i="5"/>
  <c r="X61" i="28"/>
  <c r="HE34" i="36"/>
  <c r="HH25" i="36"/>
  <c r="EA34" i="32"/>
  <c r="HC75" i="36"/>
  <c r="GZ7" i="36"/>
  <c r="DG24" i="34"/>
  <c r="HG51" i="36"/>
  <c r="T45" i="28"/>
  <c r="HG30" i="36"/>
  <c r="HH30" i="36"/>
  <c r="EC29" i="32"/>
  <c r="GY24" i="36"/>
  <c r="HC55" i="36"/>
  <c r="V47" i="28"/>
  <c r="DG16" i="34"/>
  <c r="DE7" i="34"/>
  <c r="DM12" i="34"/>
  <c r="HA55" i="36"/>
  <c r="DI69" i="5"/>
  <c r="HB52" i="36"/>
  <c r="HD41" i="36"/>
  <c r="H19" i="24"/>
  <c r="EC38" i="32"/>
  <c r="HB42" i="36"/>
  <c r="HF58" i="36"/>
  <c r="AG40" i="5"/>
  <c r="ED21" i="32"/>
  <c r="DC16" i="34"/>
  <c r="DB48" i="5"/>
  <c r="DM26" i="34"/>
  <c r="GY32" i="36"/>
  <c r="DA60" i="5"/>
  <c r="CW12" i="28"/>
  <c r="HF38" i="36"/>
  <c r="AA7" i="28"/>
  <c r="G17" i="24"/>
  <c r="DD59" i="5"/>
  <c r="DK13" i="34"/>
  <c r="T38" i="28"/>
  <c r="HB15" i="36"/>
  <c r="Z62" i="28"/>
  <c r="T20" i="28"/>
  <c r="AC61" i="5"/>
  <c r="Y49" i="28"/>
  <c r="GY55" i="36"/>
  <c r="G14" i="24"/>
  <c r="ED12" i="32"/>
  <c r="HG32" i="36"/>
  <c r="DE57" i="5"/>
  <c r="DL42" i="34"/>
  <c r="DG6" i="34"/>
  <c r="DI54" i="5"/>
  <c r="Z27" i="5"/>
  <c r="HA56" i="36"/>
  <c r="DM35" i="34"/>
  <c r="CZ18" i="5"/>
  <c r="EB11" i="32"/>
  <c r="DE41" i="34"/>
  <c r="AB62" i="5"/>
  <c r="CZ20" i="5"/>
  <c r="AA18" i="5"/>
  <c r="HE69" i="36"/>
  <c r="AA67" i="5"/>
  <c r="S44" i="28"/>
  <c r="HF19" i="36"/>
  <c r="U31" i="28"/>
  <c r="DI34" i="5"/>
  <c r="AF47" i="5"/>
  <c r="DB41" i="5"/>
  <c r="ED76" i="32"/>
  <c r="EB55" i="32"/>
  <c r="DZ41" i="32"/>
  <c r="H7" i="30"/>
  <c r="DC28" i="34"/>
  <c r="DL40" i="34"/>
  <c r="DC7" i="34"/>
  <c r="V27" i="28"/>
  <c r="AA62" i="5"/>
  <c r="HC11" i="36"/>
  <c r="Z31" i="28"/>
  <c r="X5" i="28"/>
  <c r="DH39" i="34"/>
  <c r="DD63" i="5"/>
  <c r="DZ17" i="32"/>
  <c r="HH26" i="36"/>
  <c r="DE9" i="5"/>
  <c r="T13" i="28"/>
  <c r="Y58" i="28"/>
  <c r="V15" i="28"/>
  <c r="DH60" i="5"/>
  <c r="HG37" i="36"/>
  <c r="W56" i="28"/>
  <c r="AA10" i="5"/>
  <c r="AF24" i="5"/>
  <c r="Y14" i="5"/>
  <c r="Y19" i="28"/>
  <c r="DF9" i="34"/>
  <c r="HH31" i="36"/>
  <c r="HE47" i="36"/>
  <c r="HB73" i="36"/>
  <c r="DE70" i="5"/>
  <c r="HA32" i="36"/>
  <c r="DG41" i="34"/>
  <c r="EB73" i="32"/>
  <c r="DH38" i="34"/>
  <c r="EB31" i="32"/>
  <c r="Y58" i="5"/>
  <c r="DK39" i="34"/>
  <c r="HE20" i="36"/>
  <c r="EC23" i="32"/>
  <c r="ED32" i="32"/>
  <c r="DM25" i="34"/>
  <c r="EC75" i="32"/>
  <c r="GY50" i="36"/>
  <c r="HB53" i="36"/>
  <c r="EA50" i="32"/>
  <c r="HA26" i="36"/>
  <c r="DI63" i="5"/>
  <c r="HG74" i="36"/>
  <c r="DH70" i="5"/>
  <c r="GZ53" i="36"/>
  <c r="EA21" i="32"/>
  <c r="DB51" i="5"/>
  <c r="GY59" i="36"/>
  <c r="EA60" i="32"/>
  <c r="HA65" i="36"/>
  <c r="HF12" i="36"/>
  <c r="AG9" i="5"/>
  <c r="EB8" i="32"/>
  <c r="HH46" i="36"/>
  <c r="DE61" i="5"/>
  <c r="Y32" i="28"/>
  <c r="CZ33" i="5"/>
  <c r="DZ45" i="32"/>
  <c r="EC14" i="32"/>
  <c r="CZ62" i="5"/>
  <c r="DB67" i="5"/>
  <c r="EC42" i="32"/>
  <c r="DE34" i="5"/>
  <c r="DE38" i="34"/>
  <c r="HA76" i="36"/>
  <c r="DM10" i="34"/>
  <c r="DC58" i="5"/>
  <c r="DF31" i="34"/>
  <c r="T40" i="28"/>
  <c r="DC38" i="34"/>
  <c r="EC62" i="32"/>
  <c r="EB25" i="32"/>
  <c r="DH74" i="5"/>
  <c r="EC17" i="32"/>
  <c r="EC50" i="32"/>
  <c r="DH69" i="5"/>
  <c r="W43" i="28"/>
  <c r="DK35" i="34"/>
  <c r="AB53" i="5"/>
  <c r="DD48" i="34"/>
  <c r="GZ64" i="36"/>
  <c r="Z75" i="5"/>
  <c r="DI43" i="34"/>
  <c r="DI55" i="5"/>
  <c r="S26" i="28"/>
  <c r="DE9" i="34"/>
  <c r="AB6" i="5"/>
  <c r="HA33" i="36"/>
  <c r="HG54" i="36"/>
  <c r="HF36" i="36"/>
  <c r="HA13" i="36"/>
  <c r="AF32" i="5"/>
  <c r="HD20" i="36"/>
  <c r="HA41" i="36"/>
  <c r="DC29" i="5"/>
  <c r="Y16" i="28"/>
  <c r="DF21" i="5"/>
  <c r="DF46" i="5"/>
  <c r="HD32" i="36"/>
  <c r="HF64" i="36"/>
  <c r="AG70" i="5"/>
  <c r="CZ12" i="5"/>
  <c r="HB38" i="36"/>
  <c r="DK43" i="34"/>
  <c r="Z51" i="5"/>
  <c r="HH57" i="36"/>
  <c r="DL31" i="34"/>
  <c r="HA17" i="36"/>
  <c r="HD23" i="36"/>
  <c r="X9" i="28"/>
  <c r="DI21" i="34"/>
  <c r="DH19" i="5"/>
  <c r="Y75" i="5"/>
  <c r="AC52" i="5"/>
  <c r="T22" i="28"/>
  <c r="HF33" i="36"/>
  <c r="HG75" i="36"/>
  <c r="Y54" i="28"/>
  <c r="DE54" i="5"/>
  <c r="DF9" i="5"/>
  <c r="DI18" i="5"/>
  <c r="HA64" i="36"/>
  <c r="HF35" i="36"/>
  <c r="HD52" i="36"/>
  <c r="HH59" i="36"/>
  <c r="DB26" i="5"/>
  <c r="DG25" i="34"/>
  <c r="DC70" i="5"/>
  <c r="DI17" i="34"/>
  <c r="HF59" i="36"/>
  <c r="X30" i="28"/>
  <c r="Y41" i="28"/>
  <c r="Y55" i="5"/>
  <c r="AA34" i="28"/>
  <c r="DM13" i="34"/>
  <c r="X41" i="28"/>
  <c r="HH53" i="36"/>
  <c r="AB7" i="5"/>
  <c r="DD9" i="5"/>
  <c r="AA39" i="5"/>
  <c r="Z38" i="28"/>
  <c r="T29" i="28"/>
  <c r="DD50" i="5"/>
  <c r="HC18" i="36"/>
  <c r="DF23" i="34"/>
  <c r="GZ68" i="36"/>
  <c r="S43" i="28"/>
  <c r="GZ76" i="36"/>
  <c r="HE45" i="36"/>
  <c r="CZ40" i="5"/>
  <c r="DD41" i="34"/>
  <c r="GZ55" i="36"/>
  <c r="HB71" i="36"/>
  <c r="Y51" i="28"/>
  <c r="H11" i="30"/>
  <c r="EA35" i="32"/>
  <c r="DA57" i="5"/>
  <c r="EA49" i="32"/>
  <c r="AB26" i="5"/>
  <c r="CZ46" i="5"/>
  <c r="DI45" i="34"/>
  <c r="AA75" i="5"/>
  <c r="DD46" i="34"/>
  <c r="Y19" i="5"/>
  <c r="Z51" i="28"/>
  <c r="HB12" i="36"/>
  <c r="DM11" i="34"/>
  <c r="CZ43" i="5"/>
  <c r="DG48" i="34"/>
  <c r="HD34" i="36"/>
  <c r="DE32" i="34"/>
  <c r="Z21" i="5"/>
  <c r="GY39" i="36"/>
  <c r="DH34" i="34"/>
  <c r="HF54" i="36"/>
  <c r="DL44" i="34"/>
  <c r="Y55" i="28"/>
  <c r="V10" i="28"/>
  <c r="S53" i="28"/>
  <c r="CW7" i="28"/>
  <c r="EB50" i="32"/>
  <c r="EB33" i="32"/>
  <c r="GY21" i="36"/>
  <c r="Z59" i="28"/>
  <c r="DB29" i="5"/>
  <c r="T64" i="28"/>
  <c r="DA16" i="5"/>
  <c r="AF60" i="5"/>
  <c r="GY64" i="36"/>
  <c r="AC25" i="5"/>
  <c r="EB6" i="32"/>
  <c r="DB44" i="5"/>
  <c r="AA59" i="28"/>
  <c r="EC40" i="32"/>
  <c r="DI13" i="34"/>
  <c r="HD7" i="36"/>
  <c r="Z6" i="28"/>
  <c r="HH58" i="36"/>
  <c r="DC20" i="5"/>
  <c r="HF57" i="36"/>
  <c r="Z56" i="5"/>
  <c r="Z10" i="5"/>
  <c r="DF14" i="34"/>
  <c r="DC49" i="5"/>
  <c r="T19" i="28"/>
  <c r="DD20" i="5"/>
  <c r="CX37" i="28"/>
  <c r="Z22" i="28"/>
  <c r="AB21" i="5"/>
  <c r="HF74" i="36"/>
  <c r="DG36" i="34"/>
  <c r="DD28" i="34"/>
  <c r="V41" i="28"/>
  <c r="HG36" i="36"/>
  <c r="AA18" i="28"/>
  <c r="Z24" i="28"/>
  <c r="HF25" i="36"/>
  <c r="AA62" i="28"/>
  <c r="DD43" i="5"/>
  <c r="AG61" i="5"/>
  <c r="DZ14" i="32"/>
  <c r="DB40" i="5"/>
  <c r="HE33" i="36"/>
  <c r="Z25" i="5"/>
  <c r="Y50" i="5"/>
  <c r="AA14" i="28"/>
  <c r="Y20" i="5"/>
  <c r="ED48" i="32"/>
  <c r="HC31" i="36"/>
  <c r="ED16" i="32"/>
  <c r="DK29" i="34"/>
  <c r="CZ58" i="5"/>
  <c r="HA22" i="36"/>
  <c r="DE42" i="34"/>
  <c r="AA64" i="5"/>
  <c r="Y6" i="5"/>
  <c r="DZ54" i="32"/>
  <c r="CW15" i="28"/>
  <c r="CZ57" i="5"/>
  <c r="HD44" i="36"/>
  <c r="DB25" i="5"/>
  <c r="HF76" i="36"/>
  <c r="DC43" i="34"/>
  <c r="DC46" i="34"/>
  <c r="DD27" i="34"/>
  <c r="HH42" i="36"/>
  <c r="DZ40" i="32"/>
  <c r="AC46" i="5"/>
  <c r="AA22" i="28"/>
  <c r="HD45" i="36"/>
  <c r="W16" i="28"/>
  <c r="AA43" i="5"/>
  <c r="U44" i="28"/>
  <c r="CX6" i="28"/>
  <c r="Z20" i="28"/>
  <c r="Y57" i="5"/>
  <c r="AB42" i="5"/>
  <c r="EA17" i="32"/>
  <c r="DF34" i="5"/>
  <c r="Z48" i="5"/>
  <c r="DZ18" i="32"/>
  <c r="F17" i="30"/>
  <c r="HC51" i="36"/>
  <c r="DD53" i="5"/>
  <c r="W14" i="28"/>
  <c r="EC36" i="32"/>
  <c r="AF13" i="5"/>
  <c r="T27" i="28"/>
  <c r="DF59" i="5"/>
  <c r="AG13" i="5"/>
  <c r="ED22" i="32"/>
  <c r="DI57" i="5"/>
  <c r="T55" i="28"/>
  <c r="EA59" i="32"/>
  <c r="AA31" i="28"/>
  <c r="AA29" i="5"/>
  <c r="DI36" i="5"/>
  <c r="AG32" i="5"/>
  <c r="ED79" i="32"/>
  <c r="Y43" i="5"/>
  <c r="DD46" i="5"/>
  <c r="DE65" i="5"/>
  <c r="U37" i="28"/>
  <c r="V57" i="28"/>
  <c r="DZ62" i="32"/>
  <c r="HH8" i="36"/>
  <c r="AF27" i="5"/>
  <c r="ED71" i="32"/>
  <c r="DD68" i="5"/>
  <c r="S54" i="28"/>
  <c r="U45" i="28"/>
  <c r="U22" i="28"/>
  <c r="DD73" i="5"/>
  <c r="AB70" i="5"/>
  <c r="Z43" i="28"/>
  <c r="HD18" i="36"/>
  <c r="DD66" i="5"/>
  <c r="V64" i="28"/>
  <c r="DB27" i="5"/>
  <c r="X25" i="28"/>
  <c r="W55" i="28"/>
  <c r="DL32" i="34"/>
  <c r="V32" i="28"/>
  <c r="DB8" i="5"/>
  <c r="Y20" i="28"/>
  <c r="DA56" i="5"/>
  <c r="DM23" i="34"/>
  <c r="DA12" i="5"/>
  <c r="GZ8" i="36"/>
  <c r="DF25" i="5"/>
  <c r="HC70" i="36"/>
  <c r="AF46" i="5"/>
  <c r="HE12" i="36"/>
  <c r="GZ34" i="36"/>
  <c r="S20" i="28"/>
  <c r="Y38" i="28"/>
  <c r="S56" i="28"/>
  <c r="DF38" i="34"/>
  <c r="AA6" i="28"/>
  <c r="DI19" i="5"/>
  <c r="EC21" i="32"/>
  <c r="X52" i="28"/>
  <c r="AG29" i="5"/>
  <c r="HC34" i="36"/>
  <c r="HH18" i="36"/>
  <c r="S13" i="28"/>
  <c r="HE62" i="36"/>
  <c r="HF44" i="36"/>
  <c r="AC18" i="5"/>
  <c r="DG30" i="34"/>
  <c r="HC23" i="36"/>
  <c r="EA64" i="32"/>
  <c r="HA11" i="36"/>
  <c r="H10" i="30"/>
  <c r="HF26" i="36"/>
  <c r="EC44" i="32"/>
  <c r="DE30" i="5"/>
  <c r="CX7" i="28"/>
  <c r="EA55" i="32"/>
  <c r="Z41" i="5"/>
  <c r="HG57" i="36"/>
  <c r="AA63" i="28"/>
  <c r="AA21" i="5"/>
  <c r="CX5" i="28"/>
  <c r="AA50" i="5"/>
  <c r="AG8" i="5"/>
  <c r="DH75" i="5"/>
  <c r="V24" i="28"/>
  <c r="DM15" i="34"/>
  <c r="DH42" i="34"/>
  <c r="EB12" i="32"/>
  <c r="AA49" i="5"/>
  <c r="DZ71" i="32"/>
  <c r="DC34" i="5"/>
  <c r="DI56" i="5"/>
  <c r="AB54" i="5"/>
  <c r="EB52" i="32"/>
  <c r="CZ44" i="5"/>
  <c r="AF53" i="5"/>
  <c r="S17" i="28"/>
  <c r="HB54" i="36"/>
  <c r="Y45" i="28"/>
  <c r="AB60" i="5"/>
  <c r="S34" i="28"/>
  <c r="DI11" i="5"/>
  <c r="HC52" i="36"/>
  <c r="DB34" i="5"/>
  <c r="DC37" i="34"/>
  <c r="W61" i="28"/>
  <c r="ED31" i="32"/>
  <c r="DE46" i="34"/>
  <c r="AC72" i="5"/>
  <c r="AA33" i="28"/>
  <c r="DH16" i="34"/>
  <c r="CZ11" i="5"/>
  <c r="HA39" i="36"/>
  <c r="X13" i="28"/>
  <c r="AA13" i="28"/>
  <c r="DD18" i="5"/>
  <c r="EC72" i="32"/>
  <c r="AF35" i="5"/>
  <c r="HE76" i="36"/>
  <c r="HC64" i="36"/>
  <c r="HG41" i="36"/>
  <c r="HH51" i="36"/>
  <c r="Y25" i="5"/>
  <c r="AG36" i="5"/>
  <c r="AA7" i="5"/>
  <c r="ED9" i="32"/>
  <c r="HB40" i="36"/>
  <c r="DM46" i="34"/>
  <c r="Y61" i="5"/>
  <c r="DG45" i="34"/>
  <c r="EB23" i="32"/>
  <c r="DZ74" i="32"/>
  <c r="CW30" i="28"/>
  <c r="HE39" i="36"/>
  <c r="AF75" i="5"/>
  <c r="CZ49" i="5"/>
  <c r="AC30" i="5"/>
  <c r="DI13" i="5"/>
  <c r="X60" i="28"/>
  <c r="HB44" i="36"/>
  <c r="U20" i="28"/>
  <c r="DC61" i="5"/>
  <c r="Z13" i="28"/>
  <c r="HD29" i="36"/>
  <c r="EC70" i="32"/>
  <c r="ED75" i="32"/>
  <c r="DL28" i="34"/>
  <c r="HF14" i="36"/>
  <c r="CW31" i="28"/>
  <c r="Y41" i="5"/>
  <c r="GZ54" i="36"/>
  <c r="HG8" i="36"/>
  <c r="EC53" i="32"/>
  <c r="DC47" i="34"/>
  <c r="DH7" i="34"/>
  <c r="AC35" i="5"/>
  <c r="HD30" i="36"/>
  <c r="DE53" i="5"/>
  <c r="U43" i="28"/>
  <c r="H8" i="30"/>
  <c r="DC24" i="5"/>
  <c r="HC7" i="36"/>
  <c r="V36" i="28"/>
  <c r="Y59" i="5"/>
  <c r="DD57" i="5"/>
  <c r="AC59" i="5"/>
  <c r="DZ30" i="32"/>
  <c r="HE25" i="36"/>
  <c r="AB56" i="5"/>
  <c r="DI24" i="5"/>
  <c r="DF20" i="34"/>
  <c r="HD68" i="36"/>
  <c r="DE50" i="5"/>
  <c r="EC63" i="32"/>
  <c r="X19" i="28"/>
  <c r="DK36" i="34"/>
  <c r="DD10" i="5"/>
  <c r="DA7" i="5"/>
  <c r="DB57" i="5"/>
  <c r="DF8" i="5"/>
  <c r="Y14" i="28"/>
  <c r="ED47" i="32"/>
  <c r="DH41" i="34"/>
  <c r="S55" i="28"/>
  <c r="HG55" i="36"/>
  <c r="Z13" i="5"/>
  <c r="V28" i="28"/>
  <c r="ED63" i="32"/>
  <c r="CZ8" i="5"/>
  <c r="HG26" i="36"/>
  <c r="HH63" i="36"/>
  <c r="DM17" i="34"/>
  <c r="CZ75" i="5"/>
  <c r="DD37" i="5"/>
  <c r="Z67" i="5"/>
  <c r="AC27" i="5"/>
  <c r="DD32" i="34"/>
  <c r="Z34" i="28"/>
  <c r="DF6" i="34"/>
  <c r="DC18" i="5"/>
  <c r="GZ38" i="36"/>
  <c r="DI70" i="5"/>
  <c r="DF44" i="5"/>
  <c r="EC12" i="32"/>
  <c r="DK32" i="34"/>
  <c r="Y11" i="28"/>
  <c r="DE20" i="34"/>
  <c r="Y66" i="5"/>
  <c r="V56" i="28"/>
  <c r="AA73" i="5"/>
  <c r="HE46" i="36"/>
  <c r="DE13" i="5"/>
  <c r="DB10" i="5"/>
  <c r="HE11" i="36"/>
  <c r="U33" i="28"/>
  <c r="U10" i="28"/>
  <c r="Z32" i="5"/>
  <c r="DE17" i="5"/>
  <c r="HH6" i="36"/>
  <c r="HC13" i="36"/>
  <c r="DB42" i="5"/>
  <c r="HC24" i="36"/>
  <c r="CW24" i="28"/>
  <c r="AB11" i="5"/>
  <c r="DM9" i="34"/>
  <c r="GY53" i="36"/>
  <c r="S58" i="28"/>
  <c r="HG47" i="36"/>
  <c r="DF58" i="5"/>
  <c r="DH25" i="5"/>
  <c r="X35" i="28"/>
  <c r="AF58" i="5"/>
  <c r="HC39" i="36"/>
  <c r="ED41" i="32"/>
  <c r="DI23" i="5"/>
  <c r="DI32" i="5"/>
  <c r="HF60" i="36"/>
  <c r="DD19" i="5"/>
  <c r="GY52" i="36"/>
  <c r="DL29" i="34"/>
  <c r="AF64" i="5"/>
  <c r="X33" i="28"/>
  <c r="DD8" i="34"/>
  <c r="DF30" i="34"/>
  <c r="EB79" i="32"/>
  <c r="GY49" i="36"/>
  <c r="EA73" i="32"/>
  <c r="DH64" i="5"/>
  <c r="Z37" i="28"/>
  <c r="HE23" i="36"/>
  <c r="DD19" i="34"/>
  <c r="HH68" i="36"/>
  <c r="DH49" i="5"/>
  <c r="AG69" i="5"/>
  <c r="AC67" i="5"/>
  <c r="HB59" i="36"/>
  <c r="EA63" i="32"/>
  <c r="HC66" i="36"/>
  <c r="EC47" i="32"/>
  <c r="HD31" i="36"/>
  <c r="HH72" i="36"/>
  <c r="G20" i="24"/>
  <c r="HH65" i="36"/>
  <c r="Y71" i="5"/>
  <c r="AA41" i="5"/>
  <c r="DH9" i="34"/>
  <c r="DB13" i="5"/>
  <c r="AC44" i="5"/>
  <c r="HG17" i="36"/>
  <c r="X12" i="28"/>
  <c r="DI29" i="34"/>
  <c r="DG11" i="34"/>
  <c r="DK21" i="34"/>
  <c r="DC54" i="5"/>
  <c r="V7" i="28"/>
  <c r="DH36" i="5"/>
  <c r="S11" i="28"/>
  <c r="DM36" i="34"/>
  <c r="DF42" i="5"/>
  <c r="AA47" i="28"/>
  <c r="F15" i="30"/>
  <c r="DE24" i="5"/>
  <c r="AA44" i="28"/>
  <c r="X48" i="28"/>
  <c r="DI45" i="5"/>
  <c r="DC12" i="5"/>
  <c r="HE67" i="36"/>
  <c r="CX30" i="28"/>
  <c r="GY44" i="36"/>
  <c r="AB41" i="5"/>
  <c r="X16" i="28"/>
  <c r="T35" i="28"/>
  <c r="HC16" i="36"/>
  <c r="DD64" i="5"/>
  <c r="DH11" i="34"/>
  <c r="DD26" i="5"/>
  <c r="AG23" i="5"/>
  <c r="CW13" i="28"/>
  <c r="DA66" i="5"/>
  <c r="AG58" i="5"/>
  <c r="Y6" i="28"/>
  <c r="AG20" i="5"/>
  <c r="DZ38" i="32"/>
  <c r="DK16" i="34"/>
  <c r="GZ18" i="36"/>
  <c r="DE72" i="5"/>
  <c r="DK37" i="34"/>
  <c r="S41" i="28"/>
  <c r="DC26" i="5"/>
  <c r="DB36" i="5"/>
  <c r="AF68" i="5"/>
  <c r="AA10" i="28"/>
  <c r="ED18" i="32"/>
  <c r="AB57" i="5"/>
  <c r="DD35" i="34"/>
  <c r="DB14" i="5"/>
  <c r="AA26" i="28"/>
  <c r="HE61" i="36"/>
  <c r="HF65" i="36"/>
  <c r="GY62" i="36"/>
  <c r="HA15" i="36"/>
  <c r="DC74" i="5"/>
  <c r="HF41" i="36"/>
  <c r="CW10" i="28"/>
  <c r="DZ37" i="32"/>
  <c r="U29" i="28"/>
  <c r="DH32" i="5"/>
  <c r="CZ30" i="5"/>
  <c r="AG43" i="5"/>
  <c r="T41" i="28"/>
  <c r="DB23" i="5"/>
  <c r="AG7" i="5"/>
  <c r="DL39" i="34"/>
  <c r="Z73" i="5"/>
  <c r="V23" i="28"/>
  <c r="EA76" i="32"/>
  <c r="DE46" i="5"/>
  <c r="GZ71" i="36"/>
  <c r="GZ70" i="36"/>
  <c r="GZ24" i="36"/>
  <c r="EC8" i="32"/>
  <c r="DL23" i="34"/>
  <c r="HB70" i="36"/>
  <c r="CZ48" i="5"/>
  <c r="ED57" i="32"/>
  <c r="CZ51" i="5"/>
  <c r="AA37" i="28"/>
  <c r="HA18" i="36"/>
  <c r="EB40" i="32"/>
  <c r="HB50" i="36"/>
  <c r="DH12" i="34"/>
  <c r="HD54" i="36"/>
  <c r="DH72" i="5"/>
  <c r="EC69" i="32"/>
  <c r="HD10" i="36"/>
  <c r="X31" i="28"/>
  <c r="U56" i="28"/>
  <c r="Z34" i="5"/>
  <c r="DB75" i="5"/>
  <c r="Z14" i="28"/>
  <c r="DE45" i="5"/>
  <c r="HF9" i="36"/>
  <c r="DE33" i="34"/>
  <c r="HD40" i="36"/>
  <c r="HH54" i="36"/>
  <c r="DZ47" i="32"/>
  <c r="DC22" i="34"/>
  <c r="HG23" i="36"/>
  <c r="HA14" i="36"/>
  <c r="EA29" i="32"/>
  <c r="S15" i="28"/>
  <c r="W24" i="28"/>
  <c r="DI44" i="5"/>
  <c r="W60" i="28"/>
  <c r="AC15" i="5"/>
  <c r="EA36" i="32"/>
  <c r="GZ17" i="36"/>
  <c r="DA50" i="5"/>
  <c r="EA44" i="32"/>
  <c r="HG59" i="36"/>
  <c r="AG64" i="5"/>
  <c r="CZ74" i="5"/>
  <c r="AB28" i="5"/>
  <c r="S18" i="28"/>
  <c r="EA7" i="32"/>
  <c r="S46" i="28"/>
  <c r="DI25" i="34"/>
  <c r="Z30" i="28"/>
  <c r="EA74" i="32"/>
  <c r="Y30" i="28"/>
  <c r="AG55" i="5"/>
  <c r="DB49" i="5"/>
  <c r="Y34" i="5"/>
  <c r="Z47" i="28"/>
  <c r="CZ7" i="5"/>
  <c r="DH33" i="5"/>
  <c r="DE26" i="5"/>
  <c r="DC73" i="5"/>
  <c r="DI58" i="5"/>
  <c r="DZ10" i="32"/>
  <c r="Y16" i="5"/>
  <c r="AF44" i="5"/>
  <c r="DC42" i="5"/>
  <c r="Z26" i="28"/>
  <c r="ED37" i="32"/>
  <c r="GZ36" i="36"/>
  <c r="DF40" i="34"/>
  <c r="G11" i="24"/>
  <c r="HA49" i="36"/>
  <c r="AC51" i="5"/>
  <c r="Z46" i="28"/>
  <c r="GY68" i="36"/>
  <c r="DD67" i="5"/>
  <c r="S16" i="28"/>
  <c r="DH16" i="5"/>
  <c r="HE17" i="36"/>
  <c r="V63" i="28"/>
  <c r="H12" i="30"/>
  <c r="DC75" i="5"/>
  <c r="CW32" i="28"/>
  <c r="Y26" i="5"/>
  <c r="T49" i="28"/>
  <c r="AA68" i="5"/>
  <c r="DK27" i="34"/>
  <c r="HD61" i="36"/>
  <c r="EC64" i="32"/>
  <c r="HE43" i="36"/>
  <c r="DL14" i="34"/>
  <c r="HG33" i="36"/>
  <c r="EC79" i="32"/>
  <c r="DA72" i="5"/>
  <c r="DF41" i="5"/>
  <c r="W30" i="28"/>
  <c r="GZ31" i="36"/>
  <c r="Y42" i="28"/>
  <c r="AB50" i="5"/>
  <c r="AA17" i="28"/>
  <c r="DC72" i="5"/>
  <c r="AA42" i="28"/>
  <c r="AG10" i="5"/>
  <c r="DB33" i="5"/>
  <c r="AA24" i="28"/>
  <c r="AA16" i="28"/>
  <c r="AB31" i="5"/>
  <c r="AA49" i="28"/>
  <c r="Y54" i="5"/>
  <c r="EA12" i="32"/>
  <c r="DI11" i="34"/>
  <c r="DF38" i="5"/>
  <c r="HA54" i="36"/>
  <c r="CX16" i="28"/>
  <c r="AC65" i="5"/>
  <c r="Z70" i="5"/>
  <c r="HC45" i="36"/>
  <c r="DL21" i="34"/>
  <c r="HE68" i="36"/>
  <c r="EB54" i="32"/>
  <c r="DL25" i="34"/>
  <c r="DI37" i="5"/>
  <c r="DE33" i="5"/>
  <c r="F9" i="30"/>
  <c r="S42" i="28"/>
  <c r="HA72" i="36"/>
  <c r="V39" i="28"/>
  <c r="T62" i="28"/>
  <c r="Y17" i="5"/>
  <c r="HB16" i="36"/>
  <c r="AF56" i="5"/>
  <c r="CZ55" i="5"/>
  <c r="U18" i="28"/>
  <c r="S22" i="28"/>
  <c r="CX18" i="28"/>
  <c r="HF28" i="36"/>
  <c r="ED30" i="32"/>
  <c r="U25" i="28"/>
  <c r="DZ29" i="32"/>
  <c r="DF26" i="5"/>
  <c r="DC35" i="34"/>
  <c r="Z24" i="5"/>
  <c r="DC42" i="34"/>
  <c r="DE47" i="34"/>
  <c r="HD9" i="36"/>
  <c r="T50" i="28"/>
  <c r="DD48" i="5"/>
  <c r="GY18" i="36"/>
  <c r="EC22" i="32"/>
  <c r="DC29" i="34"/>
  <c r="S38" i="28"/>
  <c r="V61" i="28"/>
  <c r="CZ56" i="5"/>
  <c r="DF48" i="34"/>
  <c r="DI71" i="5"/>
  <c r="S29" i="28"/>
  <c r="DD31" i="34"/>
  <c r="W62" i="28"/>
  <c r="HE7" i="36"/>
  <c r="DE51" i="5"/>
  <c r="V60" i="28"/>
  <c r="HF61" i="36"/>
  <c r="DD14" i="34"/>
  <c r="T46" i="28"/>
  <c r="EC78" i="32"/>
  <c r="X37" i="28"/>
  <c r="DG12" i="34"/>
  <c r="DF37" i="34"/>
  <c r="H15" i="24"/>
  <c r="ED19" i="32"/>
  <c r="Y17" i="28"/>
  <c r="X57" i="28"/>
  <c r="EB62" i="32"/>
  <c r="DK19" i="34"/>
  <c r="AC31" i="5"/>
  <c r="EC68" i="32"/>
  <c r="DC44" i="34"/>
  <c r="HB18" i="36"/>
  <c r="DF21" i="34"/>
  <c r="HG11" i="36"/>
  <c r="EA9" i="32"/>
  <c r="HA12" i="36"/>
  <c r="AF33" i="5"/>
  <c r="DE38" i="5"/>
  <c r="U5" i="28"/>
  <c r="DI16" i="5"/>
  <c r="GZ62" i="36"/>
  <c r="ED7" i="32"/>
  <c r="GZ32" i="36"/>
  <c r="HD16" i="36"/>
  <c r="HH43" i="36"/>
  <c r="U40" i="28"/>
  <c r="DE29" i="5"/>
  <c r="HD72" i="36"/>
  <c r="DF11" i="34"/>
  <c r="W51" i="28"/>
  <c r="DA27" i="5"/>
  <c r="EC66" i="32"/>
  <c r="AC13" i="5"/>
  <c r="Z35" i="5"/>
  <c r="CZ72" i="5"/>
  <c r="DE35" i="34"/>
  <c r="Z15" i="5"/>
  <c r="DD62" i="5"/>
  <c r="DD32" i="5"/>
  <c r="DZ7" i="32"/>
  <c r="HA60" i="36"/>
  <c r="AB14" i="5"/>
  <c r="T52" i="28"/>
  <c r="AF74" i="5"/>
  <c r="W11" i="28"/>
  <c r="CZ63" i="5"/>
  <c r="T63" i="28"/>
  <c r="DF39" i="5"/>
  <c r="HD26" i="36"/>
  <c r="CZ37" i="5"/>
  <c r="HG31" i="36"/>
  <c r="Z37" i="5"/>
  <c r="DA41" i="5"/>
  <c r="DF17" i="5"/>
  <c r="GZ29" i="36"/>
  <c r="AG31" i="5"/>
  <c r="AA30" i="28"/>
  <c r="EB13" i="32"/>
  <c r="AA48" i="5"/>
  <c r="AA28" i="5"/>
  <c r="AA36" i="28"/>
  <c r="V62" i="28"/>
  <c r="ED61" i="32"/>
  <c r="AA40" i="5"/>
  <c r="DZ66" i="32"/>
  <c r="AG60" i="5"/>
  <c r="EA61" i="32"/>
  <c r="AC21" i="5"/>
  <c r="HF22" i="36"/>
  <c r="HE52" i="36"/>
  <c r="AA59" i="5"/>
  <c r="DI39" i="5"/>
  <c r="V49" i="28"/>
  <c r="HB55" i="36"/>
  <c r="AF65" i="5"/>
  <c r="CW19" i="28"/>
  <c r="W41" i="28"/>
  <c r="AA61" i="5"/>
  <c r="ED72" i="32"/>
  <c r="DM33" i="34"/>
  <c r="GY36" i="36"/>
  <c r="DG31" i="34"/>
  <c r="AC33" i="5"/>
  <c r="U60" i="28"/>
  <c r="DH51" i="5"/>
  <c r="HF55" i="36"/>
  <c r="HC42" i="36"/>
  <c r="DG38" i="34"/>
  <c r="DZ26" i="32"/>
  <c r="DC33" i="5"/>
  <c r="V12" i="28"/>
  <c r="DH23" i="34"/>
  <c r="W9" i="28"/>
  <c r="GY66" i="36"/>
  <c r="GZ6" i="36"/>
  <c r="T51" i="28"/>
  <c r="HA70" i="36"/>
  <c r="CZ65" i="5"/>
  <c r="HF16" i="36"/>
  <c r="DC60" i="5"/>
  <c r="Z49" i="5"/>
  <c r="DZ9" i="32"/>
  <c r="HF63" i="36"/>
  <c r="DD11" i="5"/>
  <c r="ED78" i="32"/>
  <c r="T33" i="28"/>
  <c r="DB17" i="5"/>
  <c r="CX15" i="28"/>
  <c r="DC28" i="5"/>
  <c r="DE74" i="5"/>
  <c r="DH31" i="34"/>
  <c r="DE15" i="5"/>
  <c r="DM42" i="34"/>
  <c r="EB67" i="32"/>
  <c r="U27" i="28"/>
  <c r="CX29" i="28"/>
  <c r="DC41" i="5"/>
  <c r="DI34" i="34"/>
  <c r="HB7" i="36"/>
  <c r="HC25" i="36"/>
  <c r="DB65" i="5"/>
  <c r="DB22" i="5"/>
  <c r="V16" i="28"/>
  <c r="S61" i="28"/>
  <c r="DE21" i="34"/>
  <c r="Z31" i="5"/>
  <c r="HF32" i="36"/>
  <c r="DL12" i="34"/>
  <c r="EB35" i="32"/>
  <c r="AA72" i="5"/>
  <c r="AC56" i="5"/>
  <c r="X39" i="28"/>
  <c r="Y39" i="28"/>
  <c r="Y67" i="5"/>
  <c r="Y57" i="28"/>
  <c r="Y64" i="5"/>
  <c r="AA44" i="5"/>
  <c r="HE73" i="36"/>
  <c r="DH46" i="34"/>
  <c r="HF11" i="36"/>
  <c r="GY63" i="36"/>
  <c r="HH38" i="36"/>
  <c r="HF7" i="36"/>
  <c r="X64" i="28"/>
  <c r="DH20" i="34"/>
  <c r="AA15" i="28"/>
  <c r="DH68" i="5"/>
  <c r="DA26" i="5"/>
  <c r="S64" i="28"/>
  <c r="CX17" i="28"/>
  <c r="H14" i="30"/>
  <c r="DZ24" i="32"/>
  <c r="DI46" i="34"/>
  <c r="HH19" i="36"/>
  <c r="X59" i="28"/>
  <c r="W42" i="28"/>
  <c r="S32" i="28"/>
  <c r="S21" i="28"/>
  <c r="DB32" i="5"/>
  <c r="H16" i="24"/>
  <c r="CW35" i="28"/>
  <c r="DI15" i="34"/>
  <c r="AG57" i="5"/>
  <c r="HE38" i="36"/>
  <c r="Z42" i="5"/>
  <c r="U24" i="28"/>
  <c r="HE63" i="36"/>
  <c r="AC20" i="5"/>
  <c r="W15" i="28"/>
  <c r="DI14" i="5"/>
  <c r="Y65" i="5"/>
  <c r="AA33" i="5"/>
  <c r="DE22" i="34"/>
  <c r="Z32" i="28"/>
  <c r="T37" i="28"/>
  <c r="HD74" i="36"/>
  <c r="AB49" i="5"/>
  <c r="DA11" i="5"/>
  <c r="DE10" i="5"/>
  <c r="DH35" i="5"/>
  <c r="Y10" i="5"/>
  <c r="Y35" i="28"/>
  <c r="DM48" i="34"/>
  <c r="DE12" i="5"/>
  <c r="EC15" i="32"/>
  <c r="CZ28" i="5"/>
  <c r="DH14" i="5"/>
  <c r="DH44" i="5"/>
  <c r="DL43" i="34"/>
  <c r="Z21" i="28"/>
  <c r="Y21" i="28"/>
  <c r="ED77" i="32"/>
  <c r="DA40" i="5"/>
  <c r="DC59" i="5"/>
  <c r="AB9" i="5"/>
  <c r="DD34" i="5"/>
  <c r="HF34" i="36"/>
  <c r="DH28" i="34"/>
  <c r="DI49" i="5"/>
  <c r="HC59" i="36"/>
  <c r="HA51" i="36"/>
  <c r="DL36" i="34"/>
  <c r="DZ64" i="32"/>
  <c r="DK7" i="34"/>
  <c r="DC51" i="5"/>
  <c r="DH28" i="5"/>
  <c r="Z33" i="5"/>
  <c r="Y28" i="5"/>
  <c r="AB16" i="5"/>
  <c r="AC11" i="5"/>
  <c r="DI68" i="5"/>
  <c r="DC19" i="5"/>
  <c r="CX40" i="28"/>
  <c r="GY23" i="36"/>
  <c r="HC21" i="36"/>
  <c r="HC15" i="36"/>
  <c r="EC16" i="32"/>
  <c r="HD43" i="36"/>
  <c r="DC68" i="5"/>
  <c r="DI24" i="34"/>
  <c r="HB20" i="36"/>
  <c r="DH18" i="5"/>
  <c r="EB34" i="32"/>
  <c r="HG63" i="36"/>
  <c r="CX33" i="28"/>
  <c r="AC9" i="5"/>
  <c r="DA65" i="5"/>
  <c r="HG16" i="36"/>
  <c r="DA37" i="5"/>
  <c r="DZ77" i="32"/>
  <c r="AA6" i="5"/>
  <c r="DD9" i="34"/>
  <c r="F19" i="30"/>
  <c r="DE48" i="5"/>
  <c r="HE19" i="36"/>
  <c r="HH73" i="36"/>
  <c r="HG58" i="36"/>
  <c r="T5" i="28"/>
  <c r="DC15" i="34"/>
  <c r="DG21" i="34"/>
  <c r="DC45" i="5"/>
  <c r="AA14" i="5"/>
  <c r="HE41" i="36"/>
  <c r="AA51" i="28"/>
  <c r="Z7" i="5"/>
  <c r="CW36" i="28"/>
  <c r="AF48" i="5"/>
  <c r="DZ69" i="32"/>
  <c r="EA19" i="32"/>
  <c r="HF69" i="36"/>
  <c r="AF31" i="5"/>
  <c r="CW37" i="28"/>
  <c r="DC11" i="5"/>
  <c r="HC67" i="36"/>
  <c r="DH66" i="5"/>
  <c r="GZ56" i="36"/>
  <c r="EA72" i="32"/>
  <c r="CZ66" i="5"/>
  <c r="DK48" i="34"/>
  <c r="AA42" i="5"/>
  <c r="Z47" i="5"/>
  <c r="DH27" i="5"/>
  <c r="T36" i="28"/>
  <c r="AB59" i="5"/>
  <c r="X36" i="28"/>
  <c r="DB31" i="5"/>
  <c r="V20" i="28"/>
  <c r="AG24" i="5"/>
  <c r="HB35" i="36"/>
  <c r="HB43" i="36"/>
  <c r="AB35" i="5"/>
  <c r="V44" i="28"/>
  <c r="DI29" i="5"/>
  <c r="T39" i="28"/>
  <c r="HF6" i="36"/>
  <c r="GZ47" i="36"/>
  <c r="DH22" i="5"/>
  <c r="CX25" i="28"/>
  <c r="GY72" i="36"/>
  <c r="X42" i="28"/>
  <c r="DM16" i="34"/>
  <c r="V45" i="28"/>
  <c r="X38" i="28"/>
  <c r="HG34" i="36"/>
  <c r="DB73" i="5"/>
  <c r="HE54" i="36"/>
  <c r="DA52" i="5"/>
  <c r="CZ23" i="5"/>
  <c r="DL34" i="34"/>
  <c r="DD23" i="5"/>
  <c r="DF26" i="34"/>
  <c r="HD25" i="36"/>
  <c r="AG50" i="5"/>
  <c r="Y46" i="28"/>
  <c r="DE32" i="5"/>
  <c r="DI50" i="5"/>
  <c r="DH29" i="34"/>
  <c r="Y34" i="28"/>
  <c r="V22" i="28"/>
  <c r="ED66" i="32"/>
  <c r="DD43" i="34"/>
  <c r="DF74" i="5"/>
  <c r="HD64" i="36"/>
  <c r="HD47" i="36"/>
  <c r="GZ25" i="36"/>
  <c r="H13" i="30"/>
  <c r="AF43" i="5"/>
  <c r="HC29" i="36"/>
  <c r="DE28" i="34"/>
  <c r="DC8" i="5"/>
  <c r="DC22" i="5"/>
  <c r="DB37" i="5"/>
  <c r="U62" i="28"/>
  <c r="DH38" i="5"/>
  <c r="AA12" i="28"/>
  <c r="EC65" i="32"/>
  <c r="Z29" i="5"/>
  <c r="EA16" i="32"/>
  <c r="GY8" i="36"/>
  <c r="EC73" i="32"/>
  <c r="AF28" i="5"/>
  <c r="H17" i="24"/>
  <c r="DF47" i="34"/>
  <c r="HF8" i="36"/>
  <c r="HH24" i="36"/>
  <c r="HB23" i="36"/>
  <c r="DD39" i="34"/>
  <c r="GY34" i="36"/>
  <c r="EB51" i="32"/>
  <c r="EA14" i="32"/>
  <c r="Z29" i="28"/>
  <c r="DC32" i="34"/>
  <c r="DF13" i="5"/>
  <c r="HH70" i="36"/>
  <c r="DF27" i="5"/>
  <c r="HA28" i="36"/>
  <c r="HD59" i="36"/>
  <c r="HH33" i="36"/>
  <c r="DI7" i="34"/>
  <c r="DL33" i="34"/>
  <c r="HB57" i="36"/>
  <c r="W33" i="28"/>
  <c r="G8" i="24"/>
  <c r="Y59" i="28"/>
  <c r="HH64" i="36"/>
  <c r="HD14" i="36"/>
  <c r="DD37" i="34"/>
  <c r="HB41" i="36"/>
  <c r="DD45" i="34"/>
  <c r="V17" i="28"/>
  <c r="X29" i="28"/>
  <c r="CW22" i="28"/>
  <c r="DE21" i="5"/>
  <c r="EB10" i="32"/>
  <c r="AF6" i="5"/>
  <c r="EA77" i="32"/>
  <c r="EC67" i="32"/>
  <c r="S9" i="28"/>
  <c r="DC35" i="5"/>
  <c r="X32" i="28"/>
  <c r="W23" i="28"/>
  <c r="F8" i="30"/>
  <c r="DE39" i="5"/>
  <c r="AC22" i="5"/>
  <c r="EB24" i="32"/>
  <c r="EA46" i="32"/>
  <c r="GZ26" i="36"/>
  <c r="DH41" i="5"/>
  <c r="HG14" i="36"/>
  <c r="EA65" i="32"/>
  <c r="ED27" i="32"/>
  <c r="AA54" i="5"/>
  <c r="Z17" i="28"/>
  <c r="DF32" i="5"/>
  <c r="V54" i="28"/>
  <c r="AG42" i="5"/>
  <c r="DH30" i="5"/>
  <c r="DE40" i="34"/>
  <c r="HA45" i="36"/>
  <c r="DZ46" i="32"/>
  <c r="DZ39" i="32"/>
  <c r="HG48" i="36"/>
  <c r="DA54" i="5"/>
  <c r="ED74" i="32"/>
  <c r="HE31" i="36"/>
  <c r="HA75" i="36"/>
  <c r="AA9" i="5"/>
  <c r="EA24" i="32"/>
  <c r="DE11" i="5"/>
  <c r="EB60" i="32"/>
  <c r="X46" i="28"/>
  <c r="HC54" i="36"/>
  <c r="DL35" i="34"/>
  <c r="AA21" i="28"/>
  <c r="V51" i="28"/>
  <c r="CX14" i="28"/>
  <c r="Z61" i="5"/>
  <c r="DD70" i="5"/>
  <c r="DE17" i="34"/>
  <c r="W37" i="28"/>
  <c r="T28" i="28"/>
  <c r="AA53" i="5"/>
  <c r="AC50" i="5"/>
  <c r="DG47" i="34"/>
  <c r="DI43" i="5"/>
  <c r="DI31" i="34"/>
  <c r="Y24" i="5"/>
  <c r="DA70" i="5"/>
  <c r="V26" i="28"/>
  <c r="CW21" i="28"/>
  <c r="EB36" i="32"/>
  <c r="EB17" i="32"/>
  <c r="X8" i="28"/>
  <c r="DI23" i="34"/>
  <c r="G19" i="24"/>
  <c r="AA25" i="28"/>
  <c r="EA37" i="32"/>
  <c r="EA23" i="32"/>
  <c r="DZ67" i="32"/>
  <c r="AC41" i="5"/>
  <c r="HF48" i="36"/>
  <c r="Y22" i="5"/>
  <c r="AC49" i="5"/>
  <c r="DF63" i="5"/>
  <c r="EA31" i="32"/>
  <c r="DH26" i="34"/>
  <c r="DF55" i="5"/>
  <c r="DF56" i="5"/>
  <c r="DA17" i="5"/>
  <c r="EB43" i="32"/>
  <c r="DC19" i="34"/>
  <c r="AF55" i="5"/>
  <c r="HB76" i="36"/>
  <c r="AF42" i="5"/>
  <c r="T12" i="28"/>
  <c r="EC7" i="32"/>
  <c r="DH15" i="34"/>
  <c r="HA37" i="36"/>
  <c r="W18" i="28"/>
  <c r="DB55" i="5"/>
  <c r="Y7" i="28"/>
  <c r="DH58" i="5"/>
  <c r="Y31" i="5"/>
  <c r="AG35" i="5"/>
  <c r="Z5" i="28"/>
  <c r="DA74" i="5"/>
  <c r="DF12" i="5"/>
  <c r="HF31" i="36"/>
  <c r="DI40" i="34"/>
  <c r="AA16" i="5"/>
  <c r="AG56" i="5"/>
  <c r="AA55" i="5"/>
  <c r="Y9" i="28"/>
  <c r="AG26" i="5"/>
  <c r="HE49" i="36"/>
  <c r="HH36" i="36"/>
  <c r="W5" i="28"/>
  <c r="HE24" i="36"/>
  <c r="DF69" i="5"/>
  <c r="AA43" i="28"/>
  <c r="AA27" i="5"/>
  <c r="V8" i="28"/>
  <c r="U13" i="28"/>
  <c r="HA63" i="36"/>
  <c r="DH9" i="5"/>
  <c r="AB64" i="5"/>
  <c r="GZ42" i="36"/>
  <c r="AC12" i="5"/>
  <c r="GY58" i="36"/>
  <c r="HG40" i="36"/>
  <c r="Y52" i="28"/>
  <c r="S57" i="28"/>
  <c r="U32" i="28"/>
  <c r="AA50" i="28"/>
  <c r="DG33" i="34"/>
  <c r="HG72" i="36"/>
  <c r="DA30" i="5"/>
  <c r="DC37" i="5"/>
  <c r="AG25" i="5"/>
  <c r="HE75" i="36"/>
  <c r="DE63" i="5"/>
  <c r="Z27" i="28"/>
  <c r="DC30" i="5"/>
  <c r="CW18" i="28"/>
  <c r="DE14" i="34"/>
  <c r="AF36" i="5"/>
  <c r="Z22" i="5"/>
  <c r="CW5" i="28"/>
  <c r="W50" i="28"/>
  <c r="CX21" i="28"/>
  <c r="DC16" i="5"/>
  <c r="X24" i="28"/>
  <c r="AA53" i="28"/>
  <c r="CW20" i="28"/>
  <c r="X22" i="28"/>
  <c r="HB13" i="36"/>
  <c r="Y50" i="28"/>
  <c r="Z57" i="28"/>
  <c r="HF62" i="36"/>
  <c r="DI38" i="5"/>
  <c r="Y29" i="28"/>
  <c r="DD55" i="5"/>
  <c r="HG29" i="36"/>
  <c r="HA35" i="36"/>
  <c r="CX28" i="28"/>
  <c r="HF10" i="36"/>
  <c r="AB72" i="5"/>
  <c r="Y74" i="5"/>
  <c r="DG42" i="34"/>
  <c r="AA9" i="28"/>
  <c r="HF51" i="36"/>
  <c r="DD30" i="34"/>
  <c r="DC65" i="5"/>
  <c r="AA57" i="5"/>
  <c r="HD15" i="36"/>
  <c r="GY67" i="36"/>
  <c r="Y24" i="28"/>
  <c r="DC23" i="34"/>
  <c r="EB70" i="32"/>
  <c r="AB22" i="5"/>
  <c r="EA42" i="32"/>
  <c r="EA38" i="32"/>
  <c r="AF63" i="5"/>
  <c r="Y53" i="28"/>
  <c r="DD14" i="5"/>
  <c r="AB65" i="5"/>
  <c r="AG51" i="5"/>
  <c r="Z8" i="5"/>
  <c r="DF30" i="5"/>
  <c r="DG39" i="34"/>
  <c r="HH75" i="36"/>
  <c r="HC41" i="36"/>
  <c r="AC58" i="5"/>
  <c r="X50" i="28"/>
  <c r="EA71" i="32"/>
  <c r="DI7" i="5"/>
  <c r="GY29" i="36"/>
  <c r="X34" i="28"/>
  <c r="W20" i="28"/>
  <c r="HF47" i="36"/>
  <c r="AB25" i="5"/>
  <c r="HE57" i="36"/>
  <c r="Z30" i="5"/>
  <c r="EB29" i="32"/>
  <c r="GZ69" i="36"/>
  <c r="GY28" i="36"/>
  <c r="AC19" i="5"/>
  <c r="EB59" i="32"/>
  <c r="GY43" i="36"/>
  <c r="DZ78" i="32"/>
  <c r="S10" i="28"/>
  <c r="Z72" i="5"/>
  <c r="EA40" i="32"/>
  <c r="ED40" i="32"/>
  <c r="DD34" i="34"/>
  <c r="X53" i="28"/>
  <c r="AC14" i="5"/>
  <c r="DB16" i="5"/>
  <c r="X7" i="28"/>
  <c r="DB20" i="5"/>
  <c r="AG62" i="5"/>
  <c r="Y8" i="28"/>
  <c r="GZ37" i="36"/>
  <c r="DD8" i="5"/>
  <c r="DF53" i="5"/>
  <c r="EC25" i="32"/>
  <c r="HC36" i="36"/>
  <c r="HF71" i="36"/>
  <c r="AB55" i="5"/>
  <c r="DI30" i="5"/>
  <c r="HE56" i="36"/>
  <c r="Y11" i="5"/>
  <c r="Y44" i="5"/>
  <c r="DG34" i="34"/>
  <c r="Z43" i="5"/>
  <c r="CZ52" i="5"/>
  <c r="DM44" i="34"/>
  <c r="HC14" i="36"/>
  <c r="Z18" i="5"/>
  <c r="HD75" i="36"/>
  <c r="DK25" i="34"/>
  <c r="Y22" i="28"/>
  <c r="AB71" i="5"/>
  <c r="DB50" i="5"/>
  <c r="HG21" i="36"/>
  <c r="DH31" i="5"/>
  <c r="DB74" i="5"/>
  <c r="DI10" i="5"/>
  <c r="S30" i="28"/>
  <c r="DI8" i="34"/>
  <c r="H15" i="30"/>
  <c r="DZ15" i="32"/>
  <c r="EA41" i="32"/>
  <c r="EB41" i="32"/>
  <c r="HC38" i="36"/>
  <c r="HB24" i="36"/>
  <c r="AA36" i="5"/>
  <c r="DI6" i="34"/>
  <c r="CW27" i="28"/>
  <c r="W58" i="28"/>
  <c r="Y47" i="28"/>
  <c r="DD41" i="5"/>
  <c r="EC61" i="32"/>
  <c r="U12" i="28"/>
  <c r="DA9" i="5"/>
  <c r="CX32" i="28"/>
  <c r="EA25" i="32"/>
  <c r="HC72" i="36"/>
  <c r="DD16" i="34"/>
  <c r="AF11" i="5"/>
  <c r="HG43" i="36"/>
  <c r="T21" i="28"/>
  <c r="DI67" i="5"/>
  <c r="CX12" i="28"/>
  <c r="DD35" i="5"/>
  <c r="DI52" i="5"/>
  <c r="W12" i="28"/>
  <c r="DE13" i="34"/>
  <c r="W36" i="28"/>
  <c r="DF52" i="5"/>
  <c r="HD46" i="36"/>
  <c r="Y60" i="5"/>
  <c r="W39" i="28"/>
  <c r="DF72" i="5"/>
  <c r="Y15" i="28"/>
  <c r="AC62" i="5"/>
  <c r="DD75" i="5"/>
  <c r="AC57" i="5"/>
  <c r="DD7" i="5"/>
  <c r="F13" i="30"/>
  <c r="DK45" i="34"/>
  <c r="DZ42" i="32"/>
  <c r="CZ14" i="5"/>
  <c r="Z61" i="28"/>
  <c r="AA17" i="5"/>
  <c r="HF70" i="36"/>
  <c r="DC53" i="5"/>
  <c r="AG22" i="5"/>
  <c r="EB53" i="32"/>
  <c r="DB11" i="5"/>
  <c r="DC39" i="34"/>
  <c r="DB18" i="5"/>
  <c r="AB8" i="5"/>
  <c r="Y42" i="5"/>
  <c r="EB72" i="32"/>
  <c r="GY11" i="36"/>
  <c r="DF15" i="5"/>
  <c r="HF39" i="36"/>
  <c r="AB34" i="5"/>
  <c r="DB24" i="5"/>
  <c r="HH14" i="36"/>
  <c r="HB48" i="36"/>
  <c r="EA52" i="32"/>
  <c r="DF51" i="5"/>
  <c r="HF66" i="36"/>
  <c r="T43" i="28"/>
  <c r="Z28" i="5"/>
  <c r="Y12" i="28"/>
  <c r="V48" i="28"/>
  <c r="Y69" i="5"/>
  <c r="AA23" i="5"/>
  <c r="HB8" i="36"/>
  <c r="Z50" i="5"/>
  <c r="EC57" i="32"/>
  <c r="HE40" i="36"/>
  <c r="HC53" i="36"/>
  <c r="HG50" i="36"/>
  <c r="AB37" i="5"/>
  <c r="AG66" i="5"/>
  <c r="GZ59" i="36"/>
  <c r="G7" i="24"/>
  <c r="DG40" i="34"/>
  <c r="DI9" i="34"/>
  <c r="AA46" i="28"/>
  <c r="HA40" i="36"/>
  <c r="Y32" i="5"/>
  <c r="S24" i="28"/>
  <c r="EC52" i="32"/>
  <c r="CW40" i="28"/>
  <c r="HF45" i="36"/>
  <c r="DC41" i="34"/>
  <c r="Y35" i="5"/>
  <c r="Y18" i="5"/>
  <c r="HH39" i="36"/>
  <c r="W54" i="28"/>
  <c r="AF39" i="5"/>
  <c r="GZ33" i="36"/>
  <c r="Z50" i="28"/>
  <c r="GY71" i="36"/>
  <c r="DM18" i="34"/>
  <c r="GY15" i="36"/>
  <c r="CW39" i="28"/>
  <c r="HF27" i="36"/>
  <c r="DH24" i="34"/>
  <c r="EC56" i="32"/>
  <c r="CZ59" i="5"/>
  <c r="Z74" i="5"/>
  <c r="W27" i="28"/>
  <c r="U15" i="28"/>
  <c r="W31" i="28"/>
  <c r="F11" i="30"/>
  <c r="DZ61" i="32"/>
  <c r="HG12" i="36"/>
  <c r="EA47" i="32"/>
  <c r="X58" i="28"/>
  <c r="Z69" i="5"/>
  <c r="GY47" i="36"/>
  <c r="HA16" i="36"/>
  <c r="AC69" i="5"/>
  <c r="DD44" i="34"/>
  <c r="DZ50" i="32"/>
  <c r="DI18" i="34"/>
  <c r="CZ45" i="5"/>
  <c r="Z46" i="5"/>
  <c r="AA41" i="28"/>
  <c r="DI26" i="5"/>
  <c r="Z16" i="28"/>
  <c r="CZ69" i="5"/>
  <c r="AA25" i="5"/>
  <c r="ED8" i="32"/>
  <c r="DD52" i="5"/>
  <c r="DD54" i="5"/>
  <c r="T58" i="28"/>
  <c r="AB30" i="5"/>
  <c r="AG41" i="5"/>
  <c r="ED56" i="32"/>
  <c r="DM8" i="34"/>
  <c r="DF36" i="34"/>
  <c r="X56" i="28"/>
  <c r="CX39" i="28"/>
  <c r="GZ39" i="36"/>
  <c r="U50" i="28"/>
  <c r="DE43" i="34"/>
  <c r="HA67" i="36"/>
  <c r="HE30" i="36"/>
  <c r="W57" i="28"/>
  <c r="AA45" i="28"/>
  <c r="T26" i="28"/>
  <c r="S23" i="28"/>
  <c r="V21" i="28"/>
  <c r="AA55" i="28"/>
  <c r="DB9" i="5"/>
  <c r="DA34" i="5"/>
  <c r="AA35" i="28"/>
  <c r="X40" i="28"/>
  <c r="AG11" i="5"/>
  <c r="DZ8" i="32"/>
  <c r="DE67" i="5"/>
  <c r="AA20" i="28"/>
  <c r="DK14" i="34"/>
  <c r="CX11" i="28"/>
  <c r="DA22" i="5"/>
  <c r="HE71" i="36"/>
  <c r="H13" i="24"/>
  <c r="EA26" i="32"/>
  <c r="AG16" i="5"/>
  <c r="GY38" i="36"/>
  <c r="Z28" i="28"/>
  <c r="W47" i="28"/>
  <c r="AC75" i="5"/>
  <c r="DD25" i="5"/>
  <c r="DC6" i="34"/>
  <c r="DD12" i="5"/>
  <c r="HG20" i="36"/>
  <c r="W13" i="28"/>
  <c r="DD10" i="34"/>
  <c r="Y13" i="5"/>
  <c r="DF75" i="5"/>
  <c r="CX38" i="28"/>
  <c r="Z11" i="28"/>
  <c r="HD57" i="36"/>
  <c r="DM30" i="34"/>
  <c r="DD26" i="34"/>
  <c r="EC35" i="32"/>
  <c r="DF17" i="34"/>
  <c r="DI28" i="34"/>
  <c r="U51" i="28"/>
  <c r="HB36" i="36"/>
  <c r="HH22" i="36"/>
  <c r="Y68" i="5"/>
  <c r="HE42" i="36"/>
  <c r="Z39" i="5"/>
  <c r="DZ27" i="32"/>
  <c r="DD25" i="34"/>
  <c r="DC64" i="5"/>
  <c r="DE52" i="5"/>
  <c r="HA43" i="36"/>
  <c r="Z15" i="28"/>
  <c r="AA15" i="5"/>
  <c r="H10" i="24"/>
  <c r="HA42" i="36"/>
  <c r="CZ25" i="5"/>
  <c r="Y38" i="5"/>
  <c r="DF10" i="34"/>
  <c r="W38" i="28"/>
  <c r="DH10" i="34"/>
  <c r="AF61" i="5"/>
  <c r="DI15" i="5"/>
  <c r="V19" i="28"/>
  <c r="DI22" i="5"/>
  <c r="AA30" i="5"/>
  <c r="Z62" i="5"/>
  <c r="H6" i="30"/>
  <c r="Z45" i="28"/>
  <c r="ED65" i="32"/>
  <c r="DF7" i="34"/>
  <c r="CW17" i="28"/>
  <c r="Y27" i="28"/>
  <c r="V29" i="28"/>
  <c r="GY69" i="36"/>
  <c r="EC60" i="32"/>
  <c r="DH40" i="5"/>
  <c r="HD12" i="36"/>
  <c r="DM21" i="34"/>
  <c r="Z59" i="5"/>
  <c r="Z36" i="5"/>
  <c r="DB15" i="5"/>
  <c r="AG37" i="5"/>
  <c r="CX24" i="28"/>
  <c r="U49" i="28"/>
  <c r="DC9" i="5"/>
  <c r="DB46" i="5"/>
  <c r="S27" i="28"/>
  <c r="DA58" i="5"/>
  <c r="CX26" i="28"/>
  <c r="AF23" i="5"/>
  <c r="AB40" i="5"/>
  <c r="DI21" i="5"/>
  <c r="CW16" i="28"/>
  <c r="DL41" i="34"/>
  <c r="AC45" i="5"/>
  <c r="AA27" i="28"/>
  <c r="DH12" i="5"/>
  <c r="DK41" i="34"/>
  <c r="HC62" i="36"/>
  <c r="DA69" i="5"/>
  <c r="U23" i="28"/>
  <c r="Y15" i="5"/>
  <c r="AA46" i="5"/>
  <c r="DI62" i="5"/>
  <c r="X47" i="28"/>
  <c r="DF29" i="5"/>
  <c r="HD58" i="36"/>
  <c r="HD8" i="36"/>
  <c r="EB64" i="32"/>
  <c r="DI75" i="5"/>
  <c r="EB47" i="32"/>
  <c r="DG28" i="34"/>
  <c r="U42" i="28"/>
  <c r="DH33" i="34"/>
  <c r="EC54" i="32"/>
  <c r="HH48" i="36"/>
  <c r="DC30" i="34"/>
  <c r="DD13" i="34"/>
  <c r="GZ35" i="36"/>
  <c r="AC47" i="5"/>
  <c r="Y37" i="28"/>
  <c r="HA20" i="36"/>
  <c r="EB61" i="32"/>
  <c r="X11" i="28"/>
  <c r="HD42" i="36"/>
  <c r="V37" i="28"/>
  <c r="DB63" i="5"/>
  <c r="Y48" i="5"/>
  <c r="W45" i="28"/>
  <c r="DI25" i="5"/>
  <c r="Z38" i="5"/>
  <c r="HH66" i="36"/>
  <c r="EB27" i="32"/>
  <c r="S63" i="28"/>
  <c r="AC6" i="5"/>
  <c r="HC27" i="36"/>
  <c r="GY35" i="36"/>
  <c r="T15" i="28"/>
  <c r="Z54" i="28"/>
  <c r="AB68" i="5"/>
  <c r="DB66" i="5"/>
  <c r="CZ35" i="5"/>
  <c r="CX10" i="28"/>
  <c r="Y21" i="5"/>
  <c r="HC43" i="36"/>
  <c r="AC24" i="5"/>
  <c r="W28" i="28"/>
  <c r="DI41" i="5"/>
  <c r="DE28" i="5"/>
  <c r="HF72" i="36"/>
  <c r="DH13" i="5"/>
  <c r="AB33" i="5"/>
  <c r="DD44" i="5"/>
  <c r="DC66" i="5"/>
  <c r="DD65" i="5"/>
  <c r="X21" i="28"/>
  <c r="DB38" i="5"/>
  <c r="V46" i="28"/>
  <c r="DH47" i="34"/>
  <c r="DD38" i="5"/>
  <c r="AA65" i="5"/>
  <c r="HB9" i="36"/>
  <c r="DM45" i="34"/>
  <c r="DA35" i="5"/>
  <c r="HH28" i="36"/>
  <c r="AC60" i="5"/>
  <c r="AA74" i="5"/>
  <c r="DL8" i="34"/>
  <c r="DZ68" i="32"/>
  <c r="U52" i="28"/>
  <c r="U64" i="28"/>
  <c r="DB35" i="5"/>
  <c r="DG22" i="34"/>
  <c r="Z56" i="28"/>
  <c r="DZ20" i="32"/>
  <c r="AG45" i="5"/>
  <c r="HD66" i="36"/>
  <c r="AG59" i="5"/>
  <c r="Y29" i="5"/>
  <c r="DI20" i="34"/>
  <c r="EA48" i="32"/>
  <c r="G13" i="24"/>
  <c r="CZ70" i="5"/>
  <c r="DA53" i="5"/>
  <c r="ED70" i="32"/>
  <c r="DE14" i="5"/>
  <c r="AG12" i="5"/>
  <c r="T25" i="28"/>
  <c r="DZ75" i="32"/>
  <c r="GZ48" i="36"/>
  <c r="HD13" i="36"/>
  <c r="Z17" i="5"/>
  <c r="HB62" i="36"/>
  <c r="EB9" i="32"/>
  <c r="AG34" i="5"/>
  <c r="EB28" i="32"/>
  <c r="Z19" i="5"/>
  <c r="HC58" i="36"/>
  <c r="DE27" i="34"/>
  <c r="AB29" i="5"/>
  <c r="DF46" i="34"/>
  <c r="DI38" i="34"/>
  <c r="DB19" i="5"/>
  <c r="X55" i="28"/>
  <c r="AA5" i="28"/>
  <c r="Z23" i="28"/>
  <c r="Z65" i="5"/>
  <c r="AF72" i="5"/>
  <c r="AB39" i="5"/>
  <c r="U11" i="28"/>
  <c r="CZ31" i="5"/>
  <c r="HD56" i="36"/>
  <c r="X26" i="28"/>
  <c r="DD33" i="34"/>
  <c r="ED29" i="32"/>
  <c r="DH40" i="34"/>
  <c r="DZ63" i="32"/>
  <c r="Y53" i="5"/>
  <c r="H7" i="24"/>
  <c r="T61" i="28"/>
  <c r="EA8" i="32"/>
  <c r="HB64" i="36"/>
  <c r="DD49" i="5"/>
  <c r="DH61" i="5"/>
  <c r="AB74" i="5"/>
  <c r="DB21" i="5"/>
  <c r="GZ11" i="36"/>
  <c r="HG10" i="36"/>
  <c r="W35" i="28"/>
  <c r="Z39" i="28"/>
  <c r="F10" i="30"/>
  <c r="W6" i="28"/>
  <c r="DK38" i="34"/>
  <c r="HA38" i="36"/>
  <c r="T14" i="28"/>
  <c r="DC7" i="5"/>
  <c r="AB52" i="5"/>
  <c r="HH44" i="36"/>
  <c r="DH71" i="5"/>
  <c r="DI64" i="5"/>
  <c r="HF30" i="36"/>
  <c r="EB56" i="32"/>
  <c r="DG32" i="34"/>
  <c r="U58" i="28"/>
  <c r="DD36" i="34"/>
  <c r="F6" i="30"/>
  <c r="CX27" i="28"/>
  <c r="DL13" i="34"/>
  <c r="DE19" i="34"/>
  <c r="AC38" i="5"/>
  <c r="AC64" i="5"/>
  <c r="DA10" i="5"/>
  <c r="CZ13" i="5"/>
  <c r="AG73" i="5"/>
  <c r="GY51" i="36"/>
  <c r="Z20" i="5"/>
  <c r="DC17" i="5"/>
  <c r="AA12" i="5"/>
  <c r="AG38" i="5"/>
  <c r="T57" i="28"/>
  <c r="DE25" i="5"/>
  <c r="EC26" i="32"/>
  <c r="DK9" i="34"/>
  <c r="DA25" i="5"/>
  <c r="DA28" i="5"/>
  <c r="HB60" i="36"/>
  <c r="AA32" i="28"/>
  <c r="G9" i="24"/>
  <c r="HG28" i="36"/>
  <c r="AB69" i="5"/>
  <c r="DD40" i="5"/>
  <c r="ED73" i="32"/>
  <c r="T8" i="28"/>
  <c r="Y33" i="28"/>
  <c r="G16" i="24"/>
  <c r="HB37" i="36"/>
  <c r="HF53" i="36"/>
  <c r="Z40" i="5"/>
  <c r="T48" i="28"/>
  <c r="HA44" i="36"/>
  <c r="GZ66" i="36"/>
  <c r="DI39" i="34"/>
  <c r="EA56" i="32"/>
  <c r="DE18" i="34"/>
  <c r="AB47" i="5"/>
  <c r="DF44" i="34"/>
  <c r="DI10" i="34"/>
  <c r="DI42" i="5"/>
  <c r="Y43" i="28"/>
  <c r="DM40" i="34"/>
  <c r="V13" i="28"/>
  <c r="DG20" i="34"/>
  <c r="HD48" i="36"/>
  <c r="Y36" i="28"/>
  <c r="DD24" i="34"/>
  <c r="CZ71" i="5"/>
  <c r="DA49" i="5"/>
  <c r="DD30" i="5"/>
  <c r="DH53" i="5"/>
  <c r="DE19" i="5"/>
  <c r="AC54" i="5"/>
  <c r="U47" i="28"/>
  <c r="DE7" i="5"/>
  <c r="G5" i="24"/>
  <c r="HA62" i="36"/>
  <c r="EB65" i="32"/>
  <c r="S31" i="28"/>
  <c r="DC8" i="34"/>
  <c r="AA28" i="28"/>
  <c r="ED6" i="32"/>
  <c r="CZ21" i="5"/>
  <c r="DD12" i="34"/>
  <c r="ED23" i="32"/>
  <c r="HG62" i="36"/>
  <c r="EA20" i="32"/>
  <c r="H19" i="30"/>
  <c r="Z68" i="5"/>
  <c r="DA19" i="5"/>
  <c r="AB48" i="5"/>
  <c r="AF29" i="5"/>
  <c r="EA27" i="32"/>
  <c r="AA23" i="28"/>
  <c r="AB51" i="5"/>
  <c r="Y18" i="28"/>
  <c r="Z64" i="5"/>
  <c r="DF31" i="5"/>
  <c r="AF52" i="5"/>
  <c r="CX9" i="28"/>
  <c r="AB13" i="5"/>
  <c r="DI72" i="5"/>
  <c r="DF24" i="5"/>
  <c r="F12" i="30"/>
  <c r="DE16" i="5"/>
  <c r="CW29" i="28"/>
  <c r="DE12" i="34"/>
  <c r="T9" i="28"/>
  <c r="CZ27" i="5"/>
  <c r="AC66" i="5"/>
  <c r="DE27" i="5"/>
  <c r="HD49" i="36"/>
  <c r="DC13" i="34"/>
  <c r="G10" i="24"/>
  <c r="HB22" i="36"/>
  <c r="Z25" i="28"/>
  <c r="Y5" i="28"/>
  <c r="AA54" i="28"/>
  <c r="Y56" i="5"/>
  <c r="HD62" i="36"/>
  <c r="DL30" i="34"/>
  <c r="DZ73" i="32"/>
  <c r="F14" i="30"/>
  <c r="CW28" i="28"/>
  <c r="DI44" i="34"/>
  <c r="DH26" i="5"/>
  <c r="DA64" i="5"/>
  <c r="DE35" i="5"/>
  <c r="CX13" i="28"/>
  <c r="ED36" i="32"/>
  <c r="T53" i="28"/>
  <c r="DK28" i="34"/>
  <c r="DD24" i="5"/>
  <c r="HH10" i="36"/>
  <c r="HB32" i="36"/>
  <c r="DH47" i="5"/>
  <c r="GZ57" i="36"/>
  <c r="DA13" i="5"/>
  <c r="DF22" i="5"/>
  <c r="AB61" i="5"/>
  <c r="DF45" i="34"/>
  <c r="GZ16" i="36"/>
  <c r="T16" i="28"/>
  <c r="HC10" i="36"/>
  <c r="AA58" i="28"/>
  <c r="AB38" i="5"/>
  <c r="AF40" i="5"/>
  <c r="Z35" i="28"/>
  <c r="DZ12" i="32"/>
  <c r="Y30" i="5"/>
  <c r="CX8" i="28"/>
  <c r="HA21" i="36"/>
  <c r="HA53" i="36"/>
  <c r="W34" i="28"/>
  <c r="HB61" i="36"/>
  <c r="DD27" i="5"/>
  <c r="EA53" i="32"/>
  <c r="DE43" i="5"/>
  <c r="HH71" i="36"/>
  <c r="AC17" i="5"/>
  <c r="DI40" i="5"/>
  <c r="CZ67" i="5"/>
  <c r="GZ50" i="36"/>
  <c r="U55" i="28"/>
  <c r="DL16" i="34"/>
  <c r="CZ38" i="5"/>
  <c r="AA52" i="5"/>
  <c r="AG47" i="5"/>
  <c r="DE40" i="5"/>
  <c r="DH65" i="5"/>
  <c r="AF41" i="5"/>
  <c r="AG75" i="5"/>
  <c r="Y49" i="5"/>
  <c r="EC37" i="32"/>
  <c r="AA56" i="28"/>
  <c r="V11" i="28"/>
  <c r="W26" i="28"/>
  <c r="HG27" i="36"/>
  <c r="DZ70" i="32"/>
  <c r="DE11" i="34"/>
  <c r="Y64" i="28"/>
  <c r="GZ15" i="36"/>
  <c r="HC32" i="36"/>
  <c r="AC71" i="5"/>
  <c r="AA39" i="28"/>
  <c r="W7" i="28"/>
  <c r="DI35" i="34"/>
  <c r="DZ32" i="32"/>
  <c r="S8" i="28"/>
  <c r="DF8" i="34"/>
  <c r="GY9" i="36"/>
  <c r="HH67" i="36"/>
  <c r="DB39" i="5"/>
  <c r="T60" i="28"/>
  <c r="DF37" i="5"/>
  <c r="DE36" i="5"/>
  <c r="T59" i="28"/>
  <c r="DA36" i="5"/>
  <c r="Y48" i="28"/>
  <c r="GY10" i="36"/>
  <c r="HC28" i="36"/>
  <c r="AF20" i="5"/>
  <c r="S47" i="28"/>
  <c r="ED38" i="32"/>
  <c r="HD76" i="36"/>
  <c r="DH10" i="5"/>
  <c r="DA23" i="5"/>
  <c r="AF69" i="5"/>
  <c r="DI28" i="5"/>
  <c r="CW25" i="28"/>
  <c r="EA66" i="32"/>
  <c r="DI53" i="5"/>
  <c r="AA8" i="28"/>
  <c r="HG70" i="36"/>
  <c r="GY27" i="36"/>
  <c r="DH20" i="5"/>
  <c r="AA48" i="28"/>
  <c r="W40" i="28"/>
  <c r="CX36" i="28"/>
  <c r="ED46" i="32"/>
  <c r="HH35" i="36"/>
  <c r="S5" i="28"/>
  <c r="Y27" i="5"/>
  <c r="GZ40" i="36"/>
  <c r="DD38" i="34"/>
  <c r="DI60" i="5"/>
  <c r="ED43" i="32"/>
  <c r="W21" i="28"/>
  <c r="HE6" i="36"/>
  <c r="AG54" i="5"/>
  <c r="S35" i="28"/>
  <c r="HE15" i="36"/>
  <c r="HE44" i="36"/>
  <c r="AA47" i="5"/>
  <c r="HC73" i="36"/>
  <c r="Y47" i="5"/>
  <c r="DI8" i="5"/>
  <c r="DE20" i="5"/>
  <c r="AC39" i="5"/>
  <c r="HD6" i="36"/>
  <c r="AA64" i="28"/>
  <c r="GZ20" i="36"/>
  <c r="ED67" i="32"/>
  <c r="DI12" i="5"/>
  <c r="HH9" i="36"/>
  <c r="HE35" i="36"/>
  <c r="CX23" i="28"/>
  <c r="DH24" i="5"/>
  <c r="AF15" i="5"/>
  <c r="DE37" i="5"/>
  <c r="T56" i="28"/>
  <c r="HH62" i="36"/>
  <c r="DH46" i="5"/>
  <c r="T11" i="28"/>
  <c r="EC32" i="32"/>
  <c r="T6" i="28"/>
  <c r="ED58" i="32"/>
  <c r="AF38" i="5"/>
  <c r="DD29" i="34"/>
  <c r="DK11" i="34"/>
  <c r="AF16" i="5"/>
  <c r="V18" i="28"/>
  <c r="DH7" i="5"/>
  <c r="DC9" i="34"/>
  <c r="HC68" i="36"/>
  <c r="U26" i="28"/>
  <c r="DE41" i="5"/>
  <c r="DH36" i="34"/>
  <c r="HF15" i="36"/>
  <c r="U14" i="28"/>
  <c r="HH16" i="36"/>
  <c r="HE14" i="36"/>
  <c r="HF17" i="36"/>
  <c r="HE59" i="36"/>
  <c r="DC36" i="5"/>
  <c r="V31" i="28"/>
  <c r="X18" i="28"/>
  <c r="X14" i="28"/>
  <c r="DF33" i="5"/>
  <c r="U28" i="28"/>
  <c r="DF24" i="34"/>
  <c r="DD22" i="34"/>
  <c r="W25" i="28"/>
  <c r="HG24" i="36"/>
  <c r="AB36" i="5"/>
  <c r="H9" i="30"/>
  <c r="DC44" i="5"/>
  <c r="AF34" i="5"/>
  <c r="DB61" i="5"/>
  <c r="DB30" i="5"/>
  <c r="HF18" i="36"/>
  <c r="H16" i="30"/>
  <c r="Z36" i="28"/>
  <c r="DF36" i="5"/>
  <c r="DI47" i="5"/>
  <c r="AF62" i="5"/>
  <c r="CX20" i="28"/>
  <c r="Z9" i="5"/>
  <c r="GZ73" i="36"/>
  <c r="V59" i="28"/>
  <c r="DE47" i="5"/>
  <c r="HA57" i="36"/>
  <c r="DI73" i="5"/>
  <c r="DF40" i="5"/>
  <c r="AA29" i="28"/>
  <c r="HH55" i="36"/>
  <c r="Y12" i="5"/>
  <c r="DE59" i="5"/>
  <c r="HH32" i="36"/>
  <c r="S40" i="28"/>
  <c r="AA45" i="5"/>
  <c r="HF20" i="36"/>
  <c r="DA47" i="5"/>
  <c r="DI33" i="5"/>
  <c r="DH6" i="34"/>
  <c r="DK30" i="34"/>
  <c r="DC69" i="5"/>
  <c r="AA19" i="28"/>
  <c r="X27" i="28"/>
  <c r="DA55" i="5"/>
  <c r="GY17" i="36"/>
  <c r="CW23" i="28"/>
  <c r="X43" i="28"/>
  <c r="ED14" i="32"/>
  <c r="U38" i="28"/>
  <c r="X17" i="28"/>
  <c r="DD29" i="5"/>
  <c r="EC59" i="32"/>
  <c r="V52" i="28"/>
  <c r="AG30" i="5"/>
  <c r="AG74" i="5"/>
  <c r="U6" i="28"/>
  <c r="W48" i="28"/>
  <c r="DZ16" i="32"/>
  <c r="DI20" i="5"/>
  <c r="DF35" i="5"/>
  <c r="U46" i="28"/>
  <c r="V34" i="28"/>
  <c r="DE45" i="34"/>
  <c r="Y39" i="5"/>
  <c r="ED51" i="32"/>
  <c r="DD36" i="5"/>
  <c r="T31" i="28"/>
  <c r="DA29" i="5"/>
  <c r="T24" i="28"/>
  <c r="X54" i="28"/>
  <c r="AB10" i="5"/>
  <c r="EB45" i="32"/>
  <c r="EB77" i="32"/>
  <c r="HA50" i="36"/>
  <c r="AG39" i="5"/>
  <c r="EB16" i="32"/>
  <c r="V40" i="28"/>
  <c r="DA43" i="5"/>
  <c r="Z42" i="28"/>
  <c r="HF24" i="36"/>
  <c r="AA22" i="5"/>
  <c r="EC45" i="32"/>
  <c r="DM7" i="34"/>
  <c r="HA8" i="36"/>
  <c r="Z41" i="28"/>
  <c r="DC62" i="5"/>
  <c r="DA44" i="5"/>
  <c r="AA32" i="5"/>
  <c r="DE68" i="5"/>
  <c r="ED39" i="32"/>
  <c r="CW38" i="28"/>
  <c r="GY19" i="36"/>
  <c r="EB46" i="32"/>
  <c r="U57" i="28"/>
  <c r="W17" i="28"/>
  <c r="DH22" i="34"/>
  <c r="T44" i="28"/>
  <c r="Y8" i="5"/>
  <c r="HH52" i="36"/>
  <c r="DC48" i="5"/>
  <c r="EC9" i="32"/>
  <c r="AG68" i="5"/>
  <c r="HD71" i="36"/>
  <c r="CZ36" i="5"/>
  <c r="HB6" i="36"/>
  <c r="AC48" i="5"/>
  <c r="ED28" i="32"/>
  <c r="Z9" i="28"/>
  <c r="DD21" i="34"/>
  <c r="AG52" i="5"/>
  <c r="Z7" i="28"/>
  <c r="GZ22" i="36"/>
  <c r="W63" i="28"/>
  <c r="DL18" i="34"/>
  <c r="HE72" i="36"/>
  <c r="HB19" i="36"/>
  <c r="DI9" i="5"/>
  <c r="S19" i="28"/>
  <c r="AA56" i="5"/>
  <c r="W59" i="28"/>
  <c r="EC20" i="32"/>
  <c r="U9" i="28"/>
  <c r="G15" i="24"/>
  <c r="U35" i="28"/>
  <c r="AA31" i="5"/>
  <c r="DI22" i="34"/>
  <c r="AB43" i="5"/>
  <c r="AA26" i="5"/>
  <c r="HE28" i="36"/>
  <c r="DM34" i="34"/>
  <c r="V14" i="28"/>
  <c r="HG18" i="36"/>
  <c r="DH35" i="34"/>
  <c r="AC29" i="5"/>
  <c r="HH49" i="36"/>
  <c r="GZ43" i="36"/>
  <c r="DF23" i="5"/>
  <c r="AG14" i="5"/>
  <c r="DC15" i="5"/>
  <c r="DC32" i="5"/>
  <c r="DE6" i="34"/>
  <c r="T32" i="28"/>
  <c r="DB45" i="5"/>
  <c r="F18" i="30"/>
  <c r="Y51" i="5"/>
  <c r="DH59" i="5"/>
  <c r="AG48" i="5"/>
  <c r="V35" i="28"/>
  <c r="AG18" i="5"/>
  <c r="ED45" i="32"/>
  <c r="HG68" i="36"/>
  <c r="HE21" i="36"/>
  <c r="GZ41" i="36"/>
  <c r="HF50" i="36"/>
  <c r="DM47" i="34"/>
  <c r="DC43" i="5"/>
  <c r="DG7" i="34"/>
  <c r="Y7" i="5"/>
  <c r="AA24" i="5"/>
  <c r="DD40" i="34"/>
  <c r="EA57" i="32"/>
  <c r="AA37" i="5"/>
  <c r="DF43" i="5"/>
  <c r="V30" i="28"/>
  <c r="DF64" i="5"/>
  <c r="AA35" i="5"/>
  <c r="HA27" i="36"/>
  <c r="AG33" i="5"/>
  <c r="DC36" i="34"/>
  <c r="Z49" i="28"/>
  <c r="W44" i="28"/>
  <c r="ED53" i="32"/>
  <c r="Y31" i="28"/>
  <c r="T7" i="28"/>
  <c r="DH37" i="5"/>
  <c r="DA15" i="5"/>
  <c r="HF29" i="36"/>
  <c r="AA19" i="5"/>
  <c r="T34" i="28"/>
  <c r="ED64" i="32"/>
  <c r="DL47" i="34"/>
  <c r="X49" i="28"/>
  <c r="DF18" i="34"/>
  <c r="HC48" i="36"/>
  <c r="W19" i="28"/>
  <c r="Z52" i="5"/>
  <c r="V5" i="28"/>
  <c r="D18" i="30" l="1"/>
  <c r="I15" i="24"/>
  <c r="L15" i="24" s="1"/>
  <c r="D14" i="30"/>
  <c r="I10" i="24"/>
  <c r="L10" i="24" s="1"/>
  <c r="D12" i="30"/>
  <c r="I5" i="24"/>
  <c r="L5" i="24" s="1"/>
  <c r="I16" i="24"/>
  <c r="L16" i="24" s="1"/>
  <c r="I9" i="24"/>
  <c r="L9" i="24" s="1"/>
  <c r="D6" i="30"/>
  <c r="D10" i="30"/>
  <c r="I13" i="24"/>
  <c r="L13" i="24" s="1"/>
  <c r="D11" i="30"/>
  <c r="I7" i="24"/>
  <c r="L7" i="24" s="1"/>
  <c r="D13" i="30"/>
  <c r="I19" i="24"/>
  <c r="L19" i="24" s="1"/>
  <c r="D8" i="30"/>
  <c r="I8" i="24"/>
  <c r="L8" i="24" s="1"/>
  <c r="D19" i="30"/>
  <c r="D9" i="30"/>
  <c r="I11" i="24"/>
  <c r="L11" i="24" s="1"/>
  <c r="D15" i="30"/>
  <c r="I20" i="24"/>
  <c r="L20" i="24" s="1"/>
  <c r="D17" i="30"/>
  <c r="EH58" i="32"/>
  <c r="EG19" i="32"/>
  <c r="EG84" i="32"/>
  <c r="EG12" i="32"/>
  <c r="EJ79" i="32"/>
  <c r="EH77" i="32"/>
  <c r="EJ62" i="32"/>
  <c r="EG81" i="32"/>
  <c r="EJ54" i="32"/>
  <c r="EI17" i="32"/>
  <c r="EH82" i="32"/>
  <c r="EH26" i="32"/>
  <c r="EH52" i="32"/>
  <c r="EH84" i="32"/>
  <c r="EJ73" i="32"/>
  <c r="EG9" i="32"/>
  <c r="EG55" i="32"/>
  <c r="EI13" i="32"/>
  <c r="EI66" i="32"/>
  <c r="EH7" i="32"/>
  <c r="EG39" i="32"/>
  <c r="EG64" i="32"/>
  <c r="EI63" i="32"/>
  <c r="EJ39" i="32"/>
  <c r="EJ68" i="32"/>
  <c r="EH65" i="32"/>
  <c r="EI37" i="32"/>
  <c r="EG21" i="32"/>
  <c r="EG61" i="32"/>
  <c r="EI53" i="32"/>
  <c r="EI81" i="32"/>
  <c r="EG20" i="32"/>
  <c r="EH71" i="32"/>
  <c r="EI20" i="32"/>
  <c r="EH18" i="32"/>
  <c r="EH88" i="32"/>
  <c r="EI43" i="32"/>
  <c r="EI9" i="32"/>
  <c r="EI25" i="32"/>
  <c r="EH83" i="32"/>
  <c r="EH24" i="32"/>
  <c r="EG17" i="32"/>
  <c r="EG42" i="32"/>
  <c r="EH6" i="32"/>
  <c r="EG78" i="32"/>
  <c r="EH78" i="32"/>
  <c r="EH64" i="32"/>
  <c r="EI60" i="32"/>
  <c r="EG73" i="32"/>
  <c r="EI51" i="32"/>
  <c r="EI80" i="32"/>
  <c r="EG83" i="32"/>
  <c r="EJ16" i="32"/>
  <c r="EJ11" i="32"/>
  <c r="EG23" i="32"/>
  <c r="EG43" i="32"/>
  <c r="EJ57" i="32"/>
  <c r="EI59" i="32"/>
  <c r="EJ14" i="32"/>
  <c r="EG75" i="32"/>
  <c r="EG41" i="32"/>
  <c r="EG6" i="32"/>
  <c r="EH41" i="32"/>
  <c r="EJ45" i="32"/>
  <c r="EH54" i="32"/>
  <c r="EI73" i="32"/>
  <c r="EH10" i="32"/>
  <c r="EG54" i="32"/>
  <c r="EH86" i="32"/>
  <c r="EG87" i="32"/>
  <c r="EG66" i="32"/>
  <c r="EG27" i="32"/>
  <c r="EH33" i="32"/>
  <c r="EI71" i="32"/>
  <c r="EG11" i="32"/>
  <c r="EJ10" i="32"/>
  <c r="EJ83" i="32"/>
  <c r="EH59" i="32"/>
  <c r="EH13" i="32"/>
  <c r="EH80" i="32"/>
  <c r="EG76" i="32"/>
  <c r="EI88" i="32"/>
  <c r="EH12" i="32"/>
  <c r="EI83" i="32"/>
  <c r="EG34" i="32"/>
  <c r="EJ33" i="32"/>
  <c r="EI57" i="32"/>
  <c r="EJ52" i="32"/>
  <c r="EJ26" i="32"/>
  <c r="EJ25" i="32"/>
  <c r="EH60" i="32"/>
  <c r="EI72" i="32"/>
  <c r="EH87" i="32"/>
  <c r="EJ71" i="32"/>
  <c r="EG37" i="32"/>
  <c r="EG71" i="32"/>
  <c r="EG88" i="32"/>
  <c r="EG48" i="32"/>
  <c r="EJ70" i="32"/>
  <c r="EJ36" i="32"/>
  <c r="EH27" i="32"/>
  <c r="EH61" i="32"/>
  <c r="EG8" i="32"/>
  <c r="EG63" i="32"/>
  <c r="EG79" i="32"/>
  <c r="EJ22" i="32"/>
  <c r="EI26" i="32"/>
  <c r="EI65" i="32"/>
  <c r="EI55" i="32"/>
  <c r="EI22" i="32"/>
  <c r="EI14" i="32"/>
  <c r="EJ12" i="32"/>
  <c r="EJ6" i="32"/>
  <c r="EG40" i="32"/>
  <c r="EH40" i="32"/>
  <c r="EG13" i="32"/>
  <c r="EI70" i="32"/>
  <c r="EJ31" i="32"/>
  <c r="EI19" i="32"/>
  <c r="EI62" i="32"/>
  <c r="EI49" i="32"/>
  <c r="EH25" i="32"/>
  <c r="EJ80" i="32"/>
  <c r="EH46" i="32"/>
  <c r="EJ72" i="32"/>
  <c r="EH31" i="32"/>
  <c r="EI8" i="32"/>
  <c r="EG46" i="32"/>
  <c r="EJ53" i="32"/>
  <c r="EJ56" i="32"/>
  <c r="EI16" i="32"/>
  <c r="EJ43" i="32"/>
  <c r="EH67" i="32"/>
  <c r="EI84" i="32"/>
  <c r="EG69" i="32"/>
  <c r="EI41" i="32"/>
  <c r="EJ29" i="32"/>
  <c r="EG50" i="32"/>
  <c r="EG14" i="32"/>
  <c r="EG56" i="32"/>
  <c r="EI48" i="32"/>
  <c r="EI38" i="32"/>
  <c r="EJ78" i="32"/>
  <c r="EJ48" i="32"/>
  <c r="EG16" i="32"/>
  <c r="EJ32" i="32"/>
  <c r="EG53" i="32"/>
  <c r="EG33" i="32"/>
  <c r="EJ24" i="32"/>
  <c r="EG59" i="32"/>
  <c r="EJ82" i="32"/>
  <c r="EH35" i="32"/>
  <c r="EJ28" i="32"/>
  <c r="EH36" i="32"/>
  <c r="EI34" i="32"/>
  <c r="EI79" i="32"/>
  <c r="EG26" i="32"/>
  <c r="EJ63" i="32"/>
  <c r="EJ15" i="32"/>
  <c r="EH19" i="32"/>
  <c r="EG85" i="32"/>
  <c r="EG24" i="32"/>
  <c r="EH79" i="32"/>
  <c r="EH72" i="32"/>
  <c r="EI33" i="32"/>
  <c r="EH55" i="32"/>
  <c r="EJ44" i="32"/>
  <c r="EJ20" i="32"/>
  <c r="EI69" i="32"/>
  <c r="EG80" i="32"/>
  <c r="EH48" i="32"/>
  <c r="EH85" i="32"/>
  <c r="EG38" i="32"/>
  <c r="EH68" i="32"/>
  <c r="EJ64" i="32"/>
  <c r="EH70" i="32"/>
  <c r="EG68" i="32"/>
  <c r="EI23" i="32"/>
  <c r="EI18" i="32"/>
  <c r="EG67" i="32"/>
  <c r="EJ21" i="32"/>
  <c r="EI21" i="32"/>
  <c r="EJ35" i="32"/>
  <c r="EI31" i="32"/>
  <c r="EI42" i="32"/>
  <c r="EJ47" i="32"/>
  <c r="EG62" i="32"/>
  <c r="EH9" i="32"/>
  <c r="EG72" i="32"/>
  <c r="EI85" i="32"/>
  <c r="EJ7" i="32"/>
  <c r="EI67" i="32"/>
  <c r="EJ87" i="32"/>
  <c r="EH69" i="32"/>
  <c r="EH14" i="32"/>
  <c r="EI27" i="32"/>
  <c r="EG74" i="32"/>
  <c r="EH62" i="32"/>
  <c r="EI74" i="32"/>
  <c r="EI36" i="32"/>
  <c r="EH51" i="32"/>
  <c r="EJ60" i="32"/>
  <c r="EI44" i="32"/>
  <c r="EJ41" i="32"/>
  <c r="EI77" i="32"/>
  <c r="EJ18" i="32"/>
  <c r="EI35" i="32"/>
  <c r="EG30" i="32"/>
  <c r="EH53" i="32"/>
  <c r="EG45" i="32"/>
  <c r="EG77" i="32"/>
  <c r="EJ34" i="32"/>
  <c r="EJ19" i="32"/>
  <c r="EG86" i="32"/>
  <c r="EJ23" i="32"/>
  <c r="EI6" i="32"/>
  <c r="EG10" i="32"/>
  <c r="EG32" i="32"/>
  <c r="EH37" i="32"/>
  <c r="EG47" i="32"/>
  <c r="EJ74" i="32"/>
  <c r="EI12" i="32"/>
  <c r="EI54" i="32"/>
  <c r="EI46" i="32"/>
  <c r="EG65" i="32"/>
  <c r="EI28" i="32"/>
  <c r="EG18" i="32"/>
  <c r="EJ65" i="32"/>
  <c r="EJ30" i="32"/>
  <c r="EG22" i="32"/>
  <c r="EI82" i="32"/>
  <c r="EJ67" i="32"/>
  <c r="EG51" i="32"/>
  <c r="EH15" i="32"/>
  <c r="EJ84" i="32"/>
  <c r="EG35" i="32"/>
  <c r="EH66" i="32"/>
  <c r="EG36" i="32"/>
  <c r="EJ77" i="32"/>
  <c r="EJ59" i="32"/>
  <c r="EH57" i="32"/>
  <c r="EH81" i="32"/>
  <c r="EH34" i="32"/>
  <c r="EH29" i="32"/>
  <c r="EH50" i="32"/>
  <c r="EI7" i="32"/>
  <c r="EG31" i="32"/>
  <c r="EI47" i="32"/>
  <c r="EI75" i="32"/>
  <c r="EH30" i="32"/>
  <c r="EJ27" i="32"/>
  <c r="EJ69" i="32"/>
  <c r="EH42" i="32"/>
  <c r="EJ88" i="32"/>
  <c r="EJ37" i="32"/>
  <c r="EG82" i="32"/>
  <c r="EH23" i="32"/>
  <c r="EG60" i="32"/>
  <c r="EG57" i="32"/>
  <c r="EJ58" i="32"/>
  <c r="EI52" i="32"/>
  <c r="EH28" i="32"/>
  <c r="EG49" i="32"/>
  <c r="EH39" i="32"/>
  <c r="EI56" i="32"/>
  <c r="EI76" i="32"/>
  <c r="EJ86" i="32"/>
  <c r="EJ55" i="32"/>
  <c r="EI68" i="32"/>
  <c r="EJ17" i="32"/>
  <c r="EI30" i="32"/>
  <c r="EJ42" i="32"/>
  <c r="EH73" i="32"/>
  <c r="EI87" i="32"/>
  <c r="EJ51" i="32"/>
  <c r="EH17" i="32"/>
  <c r="EI64" i="32"/>
  <c r="EJ50" i="32"/>
  <c r="EI40" i="32"/>
  <c r="EH44" i="32"/>
  <c r="EH8" i="32"/>
  <c r="EH32" i="32"/>
  <c r="EH76" i="32"/>
  <c r="EI61" i="32"/>
  <c r="EJ81" i="32"/>
  <c r="EI32" i="32"/>
  <c r="EG52" i="32"/>
  <c r="EJ13" i="32"/>
  <c r="EI39" i="32"/>
  <c r="EH49" i="32"/>
  <c r="EJ85" i="32"/>
  <c r="EG70" i="32"/>
  <c r="EJ9" i="32"/>
  <c r="EJ46" i="32"/>
  <c r="EJ40" i="32"/>
  <c r="EG15" i="32"/>
  <c r="EJ38" i="32"/>
  <c r="EI86" i="32"/>
  <c r="EH74" i="32"/>
  <c r="EH20" i="32"/>
  <c r="EH47" i="32"/>
  <c r="EG44" i="32"/>
  <c r="EJ66" i="32"/>
  <c r="EG25" i="32"/>
  <c r="EH56" i="32"/>
  <c r="EJ76" i="32"/>
  <c r="EH45" i="32"/>
  <c r="EG7" i="32"/>
  <c r="EI45" i="32"/>
  <c r="EI10" i="32"/>
  <c r="EI50" i="32"/>
  <c r="EH75" i="32"/>
  <c r="EH38" i="32"/>
  <c r="EG28" i="32"/>
  <c r="EJ8" i="32"/>
  <c r="EH63" i="32"/>
  <c r="EI78" i="32"/>
  <c r="EI58" i="32"/>
  <c r="EH22" i="32"/>
  <c r="EH11" i="32"/>
  <c r="EJ75" i="32"/>
  <c r="EI15" i="32"/>
  <c r="EH43" i="32"/>
  <c r="EJ49" i="32"/>
  <c r="EJ61" i="32"/>
  <c r="EG58" i="32"/>
  <c r="EI29" i="32"/>
  <c r="EG29" i="32"/>
  <c r="EI24" i="32"/>
  <c r="EH21" i="32"/>
  <c r="EH16" i="32"/>
  <c r="EI11" i="32"/>
  <c r="I14" i="24"/>
  <c r="L14" i="24" s="1"/>
  <c r="I17" i="24"/>
  <c r="L17" i="24" s="1"/>
  <c r="D16" i="30"/>
  <c r="D5" i="30"/>
  <c r="I18" i="24"/>
  <c r="L18" i="24" s="1"/>
  <c r="I12" i="24"/>
  <c r="L12" i="24" s="1"/>
  <c r="D7" i="30"/>
  <c r="I6" i="24"/>
  <c r="L6" i="24" s="1"/>
  <c r="G18" i="30"/>
  <c r="G7" i="30"/>
  <c r="G13" i="30"/>
  <c r="G14" i="30"/>
  <c r="G8" i="30"/>
  <c r="G16" i="30"/>
  <c r="G12" i="30"/>
  <c r="G19" i="30"/>
  <c r="G9" i="30"/>
  <c r="G6" i="30"/>
  <c r="G15" i="30"/>
  <c r="G10" i="30"/>
  <c r="G17" i="30"/>
  <c r="G5" i="30"/>
  <c r="G11" i="30"/>
  <c r="A18" i="24" l="1"/>
  <c r="I11" i="30"/>
  <c r="I5" i="30"/>
  <c r="I17" i="30"/>
  <c r="A13" i="24"/>
  <c r="A20" i="24"/>
  <c r="I10" i="30"/>
  <c r="I15" i="30"/>
  <c r="I6" i="30"/>
  <c r="A11" i="24"/>
  <c r="A9" i="24"/>
  <c r="A14" i="24"/>
  <c r="I9" i="30"/>
  <c r="A16" i="24"/>
  <c r="I19" i="30"/>
  <c r="A5" i="24"/>
  <c r="A17" i="24"/>
  <c r="A8" i="24"/>
  <c r="I12" i="30"/>
  <c r="I16" i="30"/>
  <c r="I8" i="30"/>
  <c r="A10" i="24"/>
  <c r="A6" i="24"/>
  <c r="A19" i="24"/>
  <c r="I14" i="30"/>
  <c r="I13" i="30"/>
  <c r="A15" i="24"/>
  <c r="I7" i="30"/>
  <c r="A12" i="24"/>
  <c r="A7" i="24"/>
  <c r="I18" i="30"/>
  <c r="C38" i="24" l="1"/>
  <c r="G39" i="24"/>
  <c r="E31" i="24"/>
  <c r="I31" i="24"/>
  <c r="D32" i="24"/>
  <c r="L32" i="24" s="1"/>
  <c r="H26" i="24"/>
  <c r="I27" i="24"/>
  <c r="G25" i="24"/>
  <c r="F27" i="24"/>
  <c r="E30" i="24"/>
  <c r="E32" i="24"/>
  <c r="I33" i="24"/>
  <c r="C33" i="24"/>
  <c r="B33" i="24"/>
  <c r="B31" i="24"/>
  <c r="F38" i="24"/>
  <c r="D26" i="24"/>
  <c r="L26" i="24" s="1"/>
  <c r="D36" i="24"/>
  <c r="L36" i="24" s="1"/>
  <c r="E37" i="24"/>
  <c r="D34" i="24"/>
  <c r="L34" i="24" s="1"/>
  <c r="F39" i="24"/>
  <c r="E35" i="24"/>
  <c r="E38" i="24"/>
  <c r="E29" i="24"/>
  <c r="D35" i="24"/>
  <c r="L35" i="24" s="1"/>
  <c r="C34" i="24"/>
  <c r="B26" i="24"/>
  <c r="G32" i="24"/>
  <c r="I32" i="24"/>
  <c r="B37" i="24"/>
  <c r="F25" i="24"/>
  <c r="D27" i="24"/>
  <c r="L27" i="24" s="1"/>
  <c r="D38" i="24"/>
  <c r="L38" i="24" s="1"/>
  <c r="F31" i="24"/>
  <c r="E34" i="24"/>
  <c r="B35" i="24"/>
  <c r="H33" i="24"/>
  <c r="H38" i="24"/>
  <c r="H27" i="24"/>
  <c r="I38" i="24"/>
  <c r="C24" i="24"/>
  <c r="G28" i="24"/>
  <c r="H39" i="24"/>
  <c r="G34" i="24"/>
  <c r="G33" i="24"/>
  <c r="F24" i="24"/>
  <c r="C30" i="24"/>
  <c r="H31" i="24"/>
  <c r="F32" i="24"/>
  <c r="G24" i="24"/>
  <c r="I34" i="24"/>
  <c r="D24" i="24"/>
  <c r="L24" i="24" s="1"/>
  <c r="I25" i="24"/>
  <c r="C28" i="24"/>
  <c r="E26" i="24"/>
  <c r="H25" i="24"/>
  <c r="B34" i="24"/>
  <c r="B38" i="24"/>
  <c r="C37" i="24"/>
  <c r="G31" i="24"/>
  <c r="F36" i="24"/>
  <c r="B28" i="24"/>
  <c r="E33" i="24"/>
  <c r="G35" i="24"/>
  <c r="F29" i="24"/>
  <c r="E28" i="24"/>
  <c r="D39" i="24"/>
  <c r="L39" i="24" s="1"/>
  <c r="E24" i="24"/>
  <c r="D33" i="24"/>
  <c r="L33" i="24" s="1"/>
  <c r="G37" i="24"/>
  <c r="I37" i="24"/>
  <c r="C26" i="24"/>
  <c r="I30" i="24"/>
  <c r="I28" i="24"/>
  <c r="C29" i="24"/>
  <c r="H24" i="24"/>
  <c r="B30" i="24"/>
  <c r="F33" i="24"/>
  <c r="H30" i="24"/>
  <c r="G29" i="24"/>
  <c r="C25" i="24"/>
  <c r="F35" i="24"/>
  <c r="B29" i="24"/>
  <c r="F30" i="24"/>
  <c r="C31" i="24"/>
  <c r="H37" i="24"/>
  <c r="B27" i="24"/>
  <c r="H34" i="24"/>
  <c r="B32" i="24"/>
  <c r="C32" i="24"/>
  <c r="H28" i="24"/>
  <c r="B36" i="24"/>
  <c r="C39" i="24"/>
  <c r="D25" i="24"/>
  <c r="L25" i="24" s="1"/>
  <c r="F37" i="24"/>
  <c r="D30" i="24"/>
  <c r="L30" i="24" s="1"/>
  <c r="I24" i="24"/>
  <c r="E25" i="24"/>
  <c r="B25" i="24"/>
  <c r="C36" i="24"/>
  <c r="I35" i="24"/>
  <c r="F34" i="24"/>
  <c r="H35" i="24"/>
  <c r="C27" i="24"/>
  <c r="B39" i="24"/>
  <c r="G30" i="24"/>
  <c r="D29" i="24"/>
  <c r="L29" i="24" s="1"/>
  <c r="F26" i="24"/>
  <c r="I39" i="24"/>
  <c r="D31" i="24"/>
  <c r="L31" i="24" s="1"/>
  <c r="D37" i="24"/>
  <c r="L37" i="24" s="1"/>
  <c r="G26" i="24"/>
  <c r="G27" i="24"/>
  <c r="H32" i="24"/>
  <c r="I26" i="24"/>
  <c r="E36" i="24"/>
  <c r="D28" i="24"/>
  <c r="L28" i="24" s="1"/>
  <c r="B24" i="24"/>
  <c r="I29" i="24"/>
  <c r="G36" i="24"/>
  <c r="G38" i="24"/>
  <c r="I36" i="24"/>
  <c r="E27" i="24"/>
  <c r="H36" i="24"/>
  <c r="F28" i="24"/>
  <c r="C35" i="24"/>
  <c r="E39" i="24"/>
  <c r="H29" i="24"/>
  <c r="AH143" i="25" l="1"/>
  <c r="Y91" i="29"/>
  <c r="Q11" i="31"/>
  <c r="AA89" i="29"/>
  <c r="AJ141" i="25"/>
  <c r="R9" i="31"/>
  <c r="AK139" i="25"/>
  <c r="AB87" i="29"/>
  <c r="S7" i="31"/>
  <c r="R21" i="31"/>
  <c r="AA101" i="29"/>
  <c r="AJ153" i="25"/>
  <c r="O14" i="31"/>
  <c r="W94" i="29"/>
  <c r="AF146" i="25"/>
  <c r="Y99" i="29"/>
  <c r="Q19" i="31"/>
  <c r="AH151" i="25"/>
  <c r="AF148" i="25"/>
  <c r="W96" i="29"/>
  <c r="O16" i="31"/>
  <c r="O21" i="31"/>
  <c r="AF153" i="25"/>
  <c r="W101" i="29"/>
  <c r="AJ151" i="25"/>
  <c r="AA99" i="29"/>
  <c r="R19" i="31"/>
  <c r="Y89" i="29"/>
  <c r="Q9" i="31"/>
  <c r="AH141" i="25"/>
  <c r="AH145" i="25"/>
  <c r="Y93" i="29"/>
  <c r="Q13" i="31"/>
  <c r="O9" i="31"/>
  <c r="AF141" i="25"/>
  <c r="W89" i="29"/>
  <c r="AA94" i="29"/>
  <c r="AJ146" i="25"/>
  <c r="R14" i="31"/>
  <c r="S14" i="31"/>
  <c r="AB94" i="29"/>
  <c r="AK146" i="25"/>
  <c r="N18" i="31"/>
  <c r="AE150" i="25"/>
  <c r="V98" i="29"/>
  <c r="AG144" i="25"/>
  <c r="X92" i="29"/>
  <c r="P12" i="31"/>
  <c r="Y100" i="29"/>
  <c r="Q20" i="31"/>
  <c r="AH152" i="25"/>
  <c r="N12" i="31"/>
  <c r="V92" i="29"/>
  <c r="AE144" i="25"/>
  <c r="AF152" i="25"/>
  <c r="O20" i="31"/>
  <c r="W100" i="29"/>
  <c r="W93" i="29"/>
  <c r="O13" i="31"/>
  <c r="AF145" i="25"/>
  <c r="AG149" i="25"/>
  <c r="P17" i="31"/>
  <c r="X97" i="29"/>
  <c r="AG153" i="25"/>
  <c r="P21" i="31"/>
  <c r="X101" i="29"/>
  <c r="P15" i="31"/>
  <c r="X95" i="29"/>
  <c r="AG147" i="25"/>
  <c r="AE145" i="25"/>
  <c r="V93" i="29"/>
  <c r="N13" i="31"/>
  <c r="S19" i="31"/>
  <c r="AB99" i="29"/>
  <c r="AK151" i="25"/>
  <c r="Q21" i="31"/>
  <c r="AH153" i="25"/>
  <c r="Y101" i="29"/>
  <c r="AE139" i="25"/>
  <c r="V87" i="29"/>
  <c r="N7" i="31"/>
  <c r="Q18" i="31"/>
  <c r="Y98" i="29"/>
  <c r="AH150" i="25"/>
  <c r="Q7" i="31"/>
  <c r="Y87" i="29"/>
  <c r="AH139" i="25"/>
  <c r="V97" i="29"/>
  <c r="AE149" i="25"/>
  <c r="N17" i="31"/>
  <c r="R16" i="31"/>
  <c r="AJ148" i="25"/>
  <c r="AA96" i="29"/>
  <c r="Q22" i="31"/>
  <c r="AH154" i="25"/>
  <c r="Y102" i="29"/>
  <c r="Y90" i="29"/>
  <c r="AH142" i="25"/>
  <c r="Q10" i="31"/>
  <c r="R10" i="31"/>
  <c r="AJ142" i="25"/>
  <c r="AA90" i="29"/>
  <c r="Y92" i="29"/>
  <c r="Q12" i="31"/>
  <c r="AH144" i="25"/>
  <c r="AB97" i="29"/>
  <c r="AK149" i="25"/>
  <c r="S17" i="31"/>
  <c r="AJ147" i="25"/>
  <c r="AA95" i="29"/>
  <c r="R15" i="31"/>
  <c r="AK148" i="25"/>
  <c r="AB96" i="29"/>
  <c r="S16" i="31"/>
  <c r="AA100" i="29"/>
  <c r="R20" i="31"/>
  <c r="AJ152" i="25"/>
  <c r="AE153" i="25"/>
  <c r="N21" i="31"/>
  <c r="V101" i="29"/>
  <c r="Q14" i="31"/>
  <c r="AH146" i="25"/>
  <c r="Y94" i="29"/>
  <c r="AG150" i="25"/>
  <c r="X98" i="29"/>
  <c r="P18" i="31"/>
  <c r="AG145" i="25"/>
  <c r="X93" i="29"/>
  <c r="P13" i="31"/>
  <c r="N22" i="31"/>
  <c r="AE154" i="25"/>
  <c r="V102" i="29"/>
  <c r="AF154" i="25"/>
  <c r="O22" i="31"/>
  <c r="W102" i="29"/>
  <c r="W88" i="29"/>
  <c r="O8" i="31"/>
  <c r="AF140" i="25"/>
  <c r="AK144" i="25"/>
  <c r="AB92" i="29"/>
  <c r="S12" i="31"/>
  <c r="X99" i="29"/>
  <c r="P19" i="31"/>
  <c r="AG151" i="25"/>
  <c r="AF142" i="25"/>
  <c r="O10" i="31"/>
  <c r="W90" i="29"/>
  <c r="N19" i="31"/>
  <c r="V99" i="29"/>
  <c r="AE151" i="25"/>
  <c r="AJ144" i="25"/>
  <c r="AA92" i="29"/>
  <c r="R12" i="31"/>
  <c r="P7" i="31"/>
  <c r="AG139" i="25"/>
  <c r="X87" i="29"/>
  <c r="AB88" i="29"/>
  <c r="AK140" i="25"/>
  <c r="S8" i="31"/>
  <c r="AJ149" i="25"/>
  <c r="AA97" i="29"/>
  <c r="R17" i="31"/>
  <c r="AJ140" i="25"/>
  <c r="R8" i="31"/>
  <c r="AA88" i="29"/>
  <c r="W87" i="29"/>
  <c r="O7" i="31"/>
  <c r="AF139" i="25"/>
  <c r="V95" i="29"/>
  <c r="AE147" i="25"/>
  <c r="N15" i="31"/>
  <c r="AF151" i="25"/>
  <c r="W99" i="29"/>
  <c r="O19" i="31"/>
  <c r="AJ150" i="25"/>
  <c r="AA98" i="29"/>
  <c r="R18" i="31"/>
  <c r="Q15" i="31"/>
  <c r="Y95" i="29"/>
  <c r="AH147" i="25"/>
  <c r="AJ145" i="25"/>
  <c r="AA93" i="29"/>
  <c r="R13" i="31"/>
  <c r="P22" i="31"/>
  <c r="AG154" i="25"/>
  <c r="X102" i="29"/>
  <c r="AK150" i="25"/>
  <c r="S18" i="31"/>
  <c r="AB98" i="29"/>
  <c r="AK143" i="25"/>
  <c r="S11" i="31"/>
  <c r="AB91" i="29"/>
  <c r="AB93" i="29"/>
  <c r="AK145" i="25"/>
  <c r="S13" i="31"/>
  <c r="P9" i="31"/>
  <c r="AG141" i="25"/>
  <c r="X89" i="29"/>
  <c r="S22" i="31"/>
  <c r="AK154" i="25"/>
  <c r="AB102" i="29"/>
  <c r="Y88" i="29"/>
  <c r="AH140" i="25"/>
  <c r="Q8" i="31"/>
  <c r="X100" i="29"/>
  <c r="AG152" i="25"/>
  <c r="P20" i="31"/>
  <c r="O18" i="31"/>
  <c r="AF150" i="25"/>
  <c r="W98" i="29"/>
  <c r="AK147" i="25"/>
  <c r="AB95" i="29"/>
  <c r="S15" i="31"/>
  <c r="AH149" i="25"/>
  <c r="Q17" i="31"/>
  <c r="Y97" i="29"/>
  <c r="AF147" i="25"/>
  <c r="W95" i="29"/>
  <c r="O15" i="31"/>
  <c r="AH148" i="25"/>
  <c r="Q16" i="31"/>
  <c r="Y96" i="29"/>
  <c r="P11" i="31"/>
  <c r="X91" i="29"/>
  <c r="AG143" i="25"/>
  <c r="W91" i="29"/>
  <c r="AF143" i="25"/>
  <c r="O11" i="31"/>
  <c r="R11" i="31"/>
  <c r="AA91" i="29"/>
  <c r="AJ143" i="25"/>
  <c r="AE152" i="25"/>
  <c r="V100" i="29"/>
  <c r="N20" i="31"/>
  <c r="S9" i="31"/>
  <c r="AK141" i="25"/>
  <c r="AB89" i="29"/>
  <c r="AG142" i="25"/>
  <c r="X90" i="29"/>
  <c r="P10" i="31"/>
  <c r="AE140" i="25"/>
  <c r="V88" i="29"/>
  <c r="N8" i="31"/>
  <c r="AE142" i="25"/>
  <c r="N10" i="31"/>
  <c r="V90" i="29"/>
  <c r="W92" i="29"/>
  <c r="O12" i="31"/>
  <c r="AF144" i="25"/>
  <c r="P16" i="31"/>
  <c r="X96" i="29"/>
  <c r="AG148" i="25"/>
  <c r="AB90" i="29"/>
  <c r="S10" i="31"/>
  <c r="AK142" i="25"/>
  <c r="N9" i="31"/>
  <c r="AE141" i="25"/>
  <c r="V89" i="29"/>
  <c r="AE146" i="25"/>
  <c r="N14" i="31"/>
  <c r="V94" i="29"/>
  <c r="AG146" i="25"/>
  <c r="X94" i="29"/>
  <c r="P14" i="31"/>
  <c r="X88" i="29"/>
  <c r="P8" i="31"/>
  <c r="AG140" i="25"/>
  <c r="AB100" i="29"/>
  <c r="AK152" i="25"/>
  <c r="S20" i="31"/>
  <c r="V91" i="29"/>
  <c r="N11" i="31"/>
  <c r="AE143" i="25"/>
  <c r="AJ139" i="25"/>
  <c r="AA87" i="29"/>
  <c r="R7" i="31"/>
  <c r="AK153" i="25"/>
  <c r="S21" i="31"/>
  <c r="AB101" i="29"/>
  <c r="AF149" i="25"/>
  <c r="W97" i="29"/>
  <c r="O17" i="31"/>
  <c r="N16" i="31"/>
  <c r="AE148" i="25"/>
  <c r="V96" i="29"/>
  <c r="R22" i="31"/>
  <c r="AJ154" i="25"/>
  <c r="AA102" i="29"/>
</calcChain>
</file>

<file path=xl/comments1.xml><?xml version="1.0" encoding="utf-8"?>
<comments xmlns="http://schemas.openxmlformats.org/spreadsheetml/2006/main">
  <authors>
    <author>Neha Khoda</author>
  </authors>
  <commentList>
    <comment ref="B2"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m.RatingAlpha = 'BB'
and a.reportdate &gt; '12/31/1997'
GROUP BY a.ReportDate ORDER BY a.ReportDate
</t>
        </r>
      </text>
    </comment>
    <comment ref="I2"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m.RatingAlpha = 'BB'
And a.ExcludeFromPointInTimeCalcs=0
and a.reportdate &gt; '12/31/1997'
) a
on b.TickerBond=a.TickerBond and b.ReportDate=a.Reportdate
where b.TickerIndex in ('HW00','H544')
group by b.ReportDate
order by b.ReportDate
</t>
        </r>
      </text>
    </comment>
    <comment ref="M2"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m.RatingAlpha = 'B'
and a.reportdate &gt; '12/31/1997'
GROUP BY a.ReportDate ORDER BY a.ReportDate
</t>
        </r>
      </text>
    </comment>
    <comment ref="T2"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m.RatingAlpha = 'B'
And a.ExcludeFromPointInTimeCalcs=0
and a.reportdate &gt; '12/31/1997'
) a
on b.TickerBond=a.TickerBond and b.ReportDate=a.Reportdate
where b.TickerIndex in ('HW00','H544')
group by b.ReportDate
order by b.ReportDate
</t>
        </r>
      </text>
    </comment>
    <comment ref="X2"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m.RatingAlpha = 'CCC'
and a.reportdate &gt; '12/31/1997'
GROUP BY a.ReportDate ORDER BY a.ReportDate
</t>
        </r>
      </text>
    </comment>
    <comment ref="AE2"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m.RatingAlpha = 'CCC'
And a.ExcludeFromPointInTimeCalcs=0
and a.reportdate &gt; '12/31/1997'
) a
on b.TickerBond=a.TickerBond and b.ReportDate=a.Reportdate
where b.TickerIndex in ('HW00','H544')
group by b.ReportDate
order by b.ReportDate
</t>
        </r>
      </text>
    </comment>
    <comment ref="AI2"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m.RatingAlpha = 'CCC'
and a.reportdate &gt; '12/31/1997'
GROUP BY a.ReportDate ORDER BY a.ReportDate
</t>
        </r>
      </text>
    </comment>
    <comment ref="AP2"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m.RatingAlpha = 'CCC'
And a.ExcludeFromPointInTimeCalcs=0
and a.reportdate &gt; '12/31/1997'
) a
on b.TickerBond=a.TickerBond and b.ReportDate=a.Reportdate
where b.TickerIndex in ('HW00','H544')
group by b.ReportDate
order by b.ReportDate
</t>
        </r>
      </text>
    </comment>
    <comment ref="AT2"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'BB'
And a.ExcludeFromYOYCalcs=0
And a.IsManualEntry=0
AND a.InterpolatedDatapoint =0
and a.Reportdate &gt; '12/31/1997'
group by a.reportdate order by a.reportdate</t>
        </r>
      </text>
    </comment>
    <comment ref="AW2"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'BB'
And a.ExcludeFromYOYCalcs=0
And a.IsManualEntry=0
AND a.InterpolatedDatapoint =0
and a.Reportdate &gt; '12/31/1997'
group by a.reportdate order by a.reportdate
</t>
        </r>
      </text>
    </comment>
    <comment ref="BA2"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
And a.ExcludeFromYOYCalcs=0
And a.IsManualEntry=0
AND a.InterpolatedDatapoint =0
and a.Reportdate &gt; '12/31/1997'
group by a.reportdate order by a.reportdate</t>
        </r>
      </text>
    </comment>
    <comment ref="BD2"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
And a.ExcludeFromYOYCalcs=0
And a.IsManualEntry=0
AND a.InterpolatedDatapoint =0
and a.Reportdate &gt; '12/31/1997'
group by a.reportdate order by a.reportdate
</t>
        </r>
      </text>
    </comment>
    <comment ref="BH2"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'CCC'
And a.ExcludeFromYOYCalcs=0
And a.IsManualEntry=0
AND a.InterpolatedDatapoint =0
and a.Reportdate &gt; '12/31/1997'
group by a.reportdate order by a.reportdate</t>
        </r>
      </text>
    </comment>
    <comment ref="BK2"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'CCC'
And a.ExcludeFromYOYCalcs=0
And a.IsManualEntry=0
AND a.InterpolatedDatapoint =0
and a.Reportdate &gt; '12/31/1997'
group by a.reportdate order by a.reportdate
</t>
        </r>
      </text>
    </comment>
    <comment ref="BO2"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'BB'
And a.ExcludeFromYOYCalcs=0
And a.IsManualEntry=0
AND a.InterpolatedDatapoint =0
and a.Reportdate &gt; '12/31/1997'
group by a.reportdate order by a.reportdate</t>
        </r>
      </text>
    </comment>
    <comment ref="BR2"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'BB'
And a.ExcludeFromYOYCalcs=0
And a.IsManualEntry=0
AND a.InterpolatedDatapoint =0
and a.Reportdate &gt; '12/31/1997'
group by a.reportdate order by a.reportdate
</t>
        </r>
      </text>
    </comment>
    <comment ref="BV2"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
And a.ExcludeFromYOYCalcs=0
And a.IsManualEntry=0
AND a.InterpolatedDatapoint =0
and a.Reportdate &gt; '12/31/1997'
group by a.reportdate order by a.reportdate</t>
        </r>
      </text>
    </comment>
    <comment ref="BY2"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'B'
And a.ExcludeFromYOYCalcs=0
And a.IsManualEntry=0
AND a.InterpolatedDatapoint =0
and a.Reportdate &gt; '12/31/1997'
group by a.reportdate order by a.reportdate
</t>
        </r>
      </text>
    </comment>
    <comment ref="CC2"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'CCC'
And a.ExcludeFromYOYCalcs=0
And a.IsManualEntry=0
AND a.InterpolatedDatapoint =0
and a.Reportdate &gt; '12/31/1997'
group by a.reportdate order by a.reportdate</t>
        </r>
      </text>
    </comment>
    <comment ref="CF2"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m.RatingAlpha = 'CCC'
And a.ExcludeFromYOYCalcs=0
And a.IsManualEntry=0
AND a.InterpolatedDatapoint =0
and a.Reportdate &gt; '12/31/1997'
group by a.reportdate order by a.reportdate
</t>
        </r>
      </text>
    </comment>
  </commentList>
</comments>
</file>

<file path=xl/comments2.xml><?xml version="1.0" encoding="utf-8"?>
<comments xmlns="http://schemas.openxmlformats.org/spreadsheetml/2006/main">
  <authors>
    <author>Neha Khoda</author>
  </authors>
  <commentList>
    <comment ref="H4" authorId="0" shapeId="0">
      <text>
        <r>
          <rPr>
            <sz val="8"/>
            <color indexed="81"/>
            <rFont val="Tahoma"/>
            <family val="2"/>
          </rPr>
          <t xml:space="preserve">SELECT a.ReportDate, COUNT(a.TickerBond) AS IssuerCount, SUM(a.NetDebt) AS SumOfNetDebt, SUM(a.LtmEbitda) AS SumOfLtmEbitda, SUM(a.LtmAdjEbitda) AS SumOfLtmAdjEbitda,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GROUP BY a.ReportDate ORDER BY a.ReportDate
</t>
        </r>
      </text>
    </comment>
    <comment ref="Q4"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'Energy'
GROUP BY a.ReportDate 
ORDER BY a.ReportDate
</t>
        </r>
      </text>
    </comment>
    <comment ref="Y4"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&lt;&gt; 'Energy'
GROUP BY a.ReportDate 
ORDER BY a.ReportDate
</t>
        </r>
      </text>
    </comment>
    <comment ref="AG4"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&lt;&gt; 'Energy'
and m.SectorCreditStrategy &lt;&gt; 'Materials'
GROUP BY a.ReportDate 
ORDER BY a.ReportDate
</t>
        </r>
      </text>
    </comment>
    <comment ref="AO4" authorId="0"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AR4"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AU4" authorId="0" shapeId="0">
      <text>
        <r>
          <rPr>
            <sz val="8"/>
            <color indexed="81"/>
            <rFont val="Tahoma"/>
            <family val="2"/>
          </rPr>
          <t xml:space="preserve">SELECT (1 - SUM(a.COGS)/SUM(a.Revenues)) * 100 as Margins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AW4" authorId="0" shapeId="0">
      <text>
        <r>
          <rPr>
            <sz val="8"/>
            <color indexed="81"/>
            <rFont val="Tahoma"/>
            <family val="2"/>
          </rPr>
          <t xml:space="preserve">SELECT (SUM(a.Ebitda) / SUM(c.Ebitda) - 1) * 100 as QoQEbitdaChange,(SUM(a.TotalDebt) / SUM(c.TotalDebt) - 1) * 100 as QoQTotalDebtChange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AY4" authorId="0" shapeId="0">
      <text>
        <r>
          <rPr>
            <sz val="8"/>
            <color indexed="81"/>
            <rFont val="Tahoma"/>
            <family val="2"/>
          </rPr>
          <t>SELECT (SUM(a.Revenues) / SUM(c.Revenues) - 1) * 100 as QoQRevenuesChange,(SUM(a.COGS) / SUM(c.COGS) - 1) * 100 as QoQCOGSChange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Revenues, COGS,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t>
        </r>
      </text>
    </comment>
    <comment ref="BC4" authorId="0" shapeId="0">
      <text>
        <r>
          <rPr>
            <sz val="8"/>
            <color indexed="81"/>
            <rFont val="Tahoma"/>
            <family val="2"/>
          </rPr>
          <t xml:space="preserve">SELECT a.ReportDate, Count(a.TickerBond) as IssuerCount, SUM(TotalDebt), SUM(ShortTermDebt), SUM(CashEquivalents)
FROM tblHysBalanceSheetMetrics a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b 
ON a.TickerBond = b.TickerBond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c 
ON a.TickerBond = c.TickerBond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and tickerbond &lt;&gt; 'HTZ')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a.ShortTermDebt is not null 
AND a.CashEquivalents is not null 
And a.ExcludeFromPointInTimeCalcs=0
and a.reportdate &gt; '12/31/2006'
GROUP BY a.ReportDate ORDER BY a.ReportDate
</t>
        </r>
      </text>
    </comment>
    <comment ref="BL4" authorId="0" shapeId="0">
      <text>
        <r>
          <rPr>
            <sz val="8"/>
            <color indexed="81"/>
            <rFont val="Tahoma"/>
            <family val="2"/>
          </rPr>
          <t xml:space="preserve">SELECT  a.ReportDate, count(a.tickerbond) as IssuerCount, (SUM(a.CashEquivalents) / SUM(b.CashEquivalents) - 1) * 100 as YoYCashChange
FROM tblHysBalanceSheetMetrics a INNER JOIN 
(
SELECT ReportDate, tblHysBalanceSheetMetrics.TickerBond, TotalDebt, ShortTermDebt, CashEquivalents
FROM tblHysBalanceSheetMetrics 
WHERE TotalDebt is not null AND ShortTermDebt is not null and CashEquivalents is not null  
And ExcludeFromYOYCalcs=0 and InterpolatedDatapoint=0
And Tickerbond in (select distinct tickerbond from tblHysMapBondToEqtyTickers where EMDMFlag='DM')
) b 
ON a.TickerBond = b.TickerBond 
INNER JOIN 
(SELECT Reportdate, TickerBond FROM tblHysBalanceSheetMetrics 
WHERE TotalDebt is not null AND ShortTermDebt is not null and CashEquivalents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TotalDebt is not null AND ShortTermDebt is not null and CashEquivalents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a.ShortTermDebt is not null 
AND a.CashEquivalents is not null  
And a.ExcludeFromYOYCalcs=0
And a.IsManualEntry=0
AND a.InterpolatedDatapoint =0
and a.reportdate &gt; '12/31/2006'
group by a.reportdate order by a.reportdate
</t>
        </r>
      </text>
    </comment>
    <comment ref="BP4" authorId="0" shapeId="0">
      <text>
        <r>
          <rPr>
            <sz val="8"/>
            <color indexed="81"/>
            <rFont val="Tahoma"/>
            <family val="2"/>
          </rPr>
          <t xml:space="preserve">SELECT a.ReportDate, Count(a.TickerBond) as IssuerCount, Sum(LoanRevolverSignedSize), Sum(LoanRevolverUndrawnAmount), SUM(CashEquivalents), SUM(TotalDebt)
FROM tblHysBalanceSheetMetrics a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b 
ON a.TickerBond = b.TickerBond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c 
ON a.TickerBond = c.TickerBond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a.LoanRevolverUndrawnAmount is not null 
AND a.LoanRevolverSignedSize is not null 
AND a.TotalDebt is not null 
AND a.CashEquivalents is not null 
AND LoanRevolverUndrawnAmount&lt;LoanRevolverSignedSize
And a.ExcludeFromPointInTimeCalcs=0
and a.reportdate &gt; '12/31/2006'
GROUP BY a.ReportDate ORDER BY a.ReportDate
</t>
        </r>
      </text>
    </comment>
    <comment ref="BZ4" authorId="0" shapeId="0">
      <text>
        <r>
          <rPr>
            <sz val="8"/>
            <color indexed="81"/>
            <rFont val="Tahoma"/>
            <family val="2"/>
          </rPr>
          <t>SELECT a.ReportDate, Count(a.TickerBond), Sum(TotalDebt), Sum(LTMInterestExpense)
FROM tblHysBalanceSheetMetrics a INNER JOIN 
(SELECT ReportDate, TickerBond FROM tblHysBalanceSheetMetrics 
WHERE TotalDebt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a.LTMInterestExpense is not null
And a.ExcludeFromPointInTimeCalcs=0
and a.reportdate &gt; '12/31/2006'
GROUP BY a.ReportDate
ORDER BY a.ReportDate</t>
        </r>
      </text>
    </comment>
    <comment ref="CF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'12/31/2003'
GROUP BY a.ReportDate
ORDER BY a.ReportDate</t>
        </r>
      </text>
    </comment>
    <comment ref="CN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'12/31/2003'
group by a.reportdate 
order by a.reportdate
</t>
        </r>
      </text>
    </comment>
    <comment ref="CR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'12/31/2003'
GROUP BY a.ReportDate
order BY a.ReportDate</t>
        </r>
      </text>
    </comment>
    <comment ref="CZ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'12/31/2003'
group by a.reportdate 
order by a.reportdate
</t>
        </r>
      </text>
    </comment>
    <comment ref="DQ4" authorId="0" shapeId="0">
      <text>
        <r>
          <rPr>
            <sz val="8"/>
            <color indexed="81"/>
            <rFont val="Tahoma"/>
            <family val="2"/>
          </rPr>
          <t xml:space="preserve">SELECT  a.ReportDate, count(a.tickerbond) as IssuerCount, (SUM(a.CashEquivalents) / SUM(b.CashEquivalents) - 1) * 100 as YoYCashChange,
(SUM(-a.LTMCapex) / SUM(-b.LTMCapex) - 1) * 100 as YoYCapexChange
FROM tblHysBalanceSheetMetrics a INNER JOIN 
(
SELECT ReportDate, tblHysBalanceSheetMetrics.TickerBond, TotalDebt, ShortTermDebt, CashEquivalents,LTMCapex
FROM tblHysBalanceSheetMetrics 
WHERE TotalDebt is not null and CashEquivalents is not null  and LTMCapex is not null
And ExcludeFromYOYCalcs=0 and InterpolatedDatapoint=0
And Tickerbond in (select distinct tickerbond from tblHysMapBondToEqtyTickers where EMDMFlag='DM')
) b 
ON a.TickerBond = b.TickerBond 
INNER JOIN 
(SELECT Reportdate, TickerBond FROM tblHysBalanceSheetMetrics 
WHERE TotalDebt is not null and CashEquivalents is not null  and LTMCapex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TotalDebt is not null and CashEquivalents is not null  and LTMCapex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a.LTMCapex is not null 
AND a.CashEquivalents is not null  
And a.ExcludeFromYOYCalcs=0
And a.IsManualEntry=0
AND a.InterpolatedDatapoint =0
and a.reportdate &gt; '12/31/2003'
group by a.reportdate order by a.reportdate
</t>
        </r>
      </text>
    </comment>
    <comment ref="DV4" authorId="0"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DY4"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EC4" authorId="0" shapeId="0">
      <text>
        <r>
          <rPr>
            <sz val="8"/>
            <color indexed="81"/>
            <rFont val="Tahoma"/>
            <family val="2"/>
          </rPr>
          <t>SELECT a.reportdate, count(a.tickerbond) as IssuerCount, 100*(SUM(a.AdjEbitda) - SUM(b.AdjEbitda))/abs(sum(b.adjebitda))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EF4"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EI4" authorId="0"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EM4" authorId="0" shapeId="0">
      <text>
        <r>
          <rPr>
            <sz val="9"/>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EP4"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ET4" authorId="0" shapeId="0">
      <text>
        <r>
          <rPr>
            <sz val="8"/>
            <color indexed="81"/>
            <rFont val="Tahoma"/>
            <family val="2"/>
          </rPr>
          <t xml:space="preserve">SELECT a.ReportDate, COUNT(a.TickerBond) AS IssuerCount, SUM(a.NetDebt) AS SumOfNetDebt, SUM(a.LtmEbitda) AS SumOfLtmEbitda, SUM(a.LtmAdjEbitda) AS SumOfLtmAdjEbitda,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m.RatingAlpha = 'BB'
and a.reportdate &gt;= '12/31/1996'
GROUP BY a.ReportDate ORDER BY a.ReportDate
</t>
        </r>
      </text>
    </comment>
    <comment ref="FC4" authorId="0" shapeId="0">
      <text>
        <r>
          <rPr>
            <sz val="8"/>
            <color indexed="81"/>
            <rFont val="Tahoma"/>
            <family val="2"/>
          </rPr>
          <t xml:space="preserve">SELECT a.ReportDate, COUNT(a.TickerBond) AS IssuerCount, SUM(a.NetDebt) AS SumOfNetDebt, SUM(a.LtmEbitda) AS SumOfLtmEbitda, SUM(a.LtmAdjEbitda) AS SumOfLtmAdjEbitda,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m.RatingAlpha = 'B'
and a.reportdate &gt;= '12/31/1996'
GROUP BY a.ReportDate ORDER BY a.ReportDate
</t>
        </r>
      </text>
    </comment>
    <comment ref="FL4" authorId="0" shapeId="0">
      <text>
        <r>
          <rPr>
            <sz val="8"/>
            <color indexed="81"/>
            <rFont val="Tahoma"/>
            <family val="2"/>
          </rPr>
          <t xml:space="preserve">SELECT a.ReportDate, COUNT(a.TickerBond) AS IssuerCount, SUM(a.NetDebt) AS SumOfNetDebt, SUM(a.LtmEbitda) AS SumOfLtmEbitda, SUM(a.LtmAdjEbitda) AS SumOfLtmAdjEbitda,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tblHysMapRatings m on a.RatingMLAlphaNumeric = m.RatingMLAlphaNumeric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m.RatingAlpha = 'CCC'
and a.reportdate &gt;= '12/31/1996'
GROUP BY a.ReportDate ORDER BY a.ReportDate
</t>
        </r>
      </text>
    </comment>
    <comment ref="A7" authorId="0" shapeId="0">
      <text>
        <r>
          <rPr>
            <sz val="8"/>
            <color indexed="81"/>
            <rFont val="Tahoma"/>
            <family val="2"/>
          </rPr>
          <t xml:space="preserve">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ORDER BY SectorLeverage DESC
</t>
        </r>
      </text>
    </comment>
    <comment ref="C7" authorId="0" shapeId="0">
      <text>
        <r>
          <rPr>
            <sz val="8"/>
            <color indexed="81"/>
            <rFont val="Tahoma"/>
            <family val="2"/>
          </rPr>
          <t>excludes issuers with negative net debt</t>
        </r>
      </text>
    </comment>
    <comment ref="A28" authorId="0" shapeId="0">
      <text>
        <r>
          <rPr>
            <sz val="8"/>
            <color indexed="81"/>
            <rFont val="Tahoma"/>
            <family val="2"/>
          </rPr>
          <t>SELECT m.SectorCreditStrategy, count(a.tickerbond) as IssuerCount, SUM(a.LtmEbitda) / SUM(a.LtmInterestExpense) AS SectorCoverage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ORDER BY SectorCoverage DESC</t>
        </r>
      </text>
    </comment>
    <comment ref="C28" authorId="0" shapeId="0">
      <text>
        <r>
          <rPr>
            <sz val="8"/>
            <color indexed="81"/>
            <rFont val="Tahoma"/>
            <family val="2"/>
          </rPr>
          <t>excludes issuers with negative net debt</t>
        </r>
      </text>
    </comment>
    <comment ref="A48" authorId="0" shapeId="0">
      <text>
        <r>
          <rPr>
            <sz val="8"/>
            <color indexed="81"/>
            <rFont val="Tahoma"/>
            <family val="2"/>
          </rPr>
          <t>Select a.SectorCreditStrategy, count(distinct a.tickerbond) as IssuerCount, sum(b.OAS*b.FullMarketValueUSD)/sum(b.FullMarketValueUSD) as 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and b.ReportDate=a.Reportdate
where b.TickerIndex in ('HW00','H544')
group by a.SectorCreditStrategy
order by OAS asc</t>
        </r>
      </text>
    </comment>
    <comment ref="C48" authorId="0" shapeId="0">
      <text>
        <r>
          <rPr>
            <sz val="8"/>
            <color indexed="81"/>
            <rFont val="Tahoma"/>
            <family val="2"/>
          </rPr>
          <t>excludes issuers with negative net debt</t>
        </r>
      </text>
    </comment>
    <comment ref="A69" authorId="0" shapeId="0">
      <text>
        <r>
          <rPr>
            <sz val="8"/>
            <color indexed="81"/>
            <rFont val="Tahoma"/>
            <family val="2"/>
          </rPr>
          <t xml:space="preserve">Select tabOAS.SectorCreditStrategy, tabOAS.IssuerCount, tabOAS.SectorOAS/tabLev.SectorLeverage as SectorSpreadPerTurn from
(
Select a.SectorCreditStrategy, count(distinct a.tickerbond) as IssuerCount, sum(b.OAS*b.FullMarketValueUSD)/sum(b.FullMarketValueUSD)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and b.ReportDate=a.Reportdate
where b.TickerIndex in ('HW00','H544')
group by a.SectorCreditStrategy
) as tabOAS
inner join
(SELECT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 as tabLev
on tabOAS.SectorCreditStrategy=tabLev.SectorCreditStrategy
Order by SectorSpreadPerTurn
</t>
        </r>
      </text>
    </comment>
    <comment ref="C69" authorId="0" shapeId="0">
      <text>
        <r>
          <rPr>
            <sz val="8"/>
            <color indexed="81"/>
            <rFont val="Tahoma"/>
            <family val="2"/>
          </rPr>
          <t xml:space="preserve">excludes issuers with negative net debt
</t>
        </r>
      </text>
    </comment>
    <comment ref="A89" authorId="0" shapeId="0">
      <text>
        <r>
          <rPr>
            <sz val="8"/>
            <color indexed="81"/>
            <rFont val="Tahoma"/>
            <family val="2"/>
          </rPr>
          <t xml:space="preserve">SELECT m.SectorCreditStrategy, count(a.tickerbond) as IssuerCount, (SUM(a.Ebitda) / SUM(b.Ebitda) - 1) * 100 AS SectorEbitdaChange 
FROM tblHysBalanceSheetMetrics a INNER JOIN 
(
SELECT ReportDate, tblHysBalanceSheetMetrics.TickerBond, Ebitda, TotalDebt, ExcludeFromYOYCalcs, ExcludeFromPointInTimeCalcs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INNER JOIN tblHysMapSectors m ON tblHysMapBondToEqtyTickers.SectorMLILevel4 = m.SectorMLILevel4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m.SectorCreditStrategy ORDER BY SectorEbitdaChange
</t>
        </r>
      </text>
    </comment>
    <comment ref="A107" authorId="0" shapeId="0">
      <text>
        <r>
          <rPr>
            <sz val="8"/>
            <color indexed="81"/>
            <rFont val="Tahoma"/>
            <family val="2"/>
          </rPr>
          <t xml:space="preserve">SELECT  'All HY', count(a.Tickerbond), (SUM(a.Ebitda) / SUM(b.Ebitda) - 1) * 100
FROM tblHysBalanceSheetMetrics a INNER JOIN 
(
SELECT ReportDate, tblHysBalanceSheetMetrics.TickerBond, Ebitda, TotalDebt, ExcludeFromYOYCalcs, ExcludeFromPointInTimeCalcs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a.reportdate
</t>
        </r>
      </text>
    </comment>
    <comment ref="A110" authorId="0" shapeId="0">
      <text>
        <r>
          <rPr>
            <sz val="8"/>
            <color indexed="81"/>
            <rFont val="Tahoma"/>
            <family val="2"/>
          </rPr>
          <t xml:space="preserve">SELECT m.SectorCreditStrategy, count(a.tickerbond) as IssuerCount, (SUM(a.Ebitda) / SUM(c.Ebitda) - 1) * 100 AS SectorEbitdaChange 
FROM tblHysBalanceSheetMetrics a INNER JOIN 
(
SELECT ReportDate, TickerBond, Ebitda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INNER JOIN tblHysMapSectors m ON tblHysMapBondToEqtyTickers.SectorMLILevel4 = m.SectorMLILevel4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m.SectorCreditStrategy ORDER BY SectorEbitdaChange
</t>
        </r>
      </text>
    </comment>
    <comment ref="A128" authorId="0" shapeId="0">
      <text>
        <r>
          <rPr>
            <sz val="8"/>
            <color indexed="81"/>
            <rFont val="Tahoma"/>
            <family val="2"/>
          </rPr>
          <t xml:space="preserve">SELECT  'All HY', count(a.Tickerbond), (SUM(a.Ebitda) / SUM(c.Ebitda) - 1) * 100
FROM tblHysBalanceSheetMetrics a INNER JOIN 
(
SELECT ReportDate, TickerBond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a.reportdate
</t>
        </r>
      </text>
    </comment>
    <comment ref="A132" authorId="0" shapeId="0">
      <text>
        <r>
          <rPr>
            <sz val="8"/>
            <color indexed="81"/>
            <rFont val="Tahoma"/>
            <family val="2"/>
          </rPr>
          <t xml:space="preserve">SELECT m.SectorCreditStrategy, count(a.tickerbond) as IssuerCount, -SUM(a.LTMCapex) / SUM(a.LtmEbitda)*100 as Capex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a.LTMCapex is not null 
AND a.LTMRevenues is not null
AND a.LTMEbitda is not null
AND a.ExcludeFromPointInTimeCalcs = 0
GROUP BY m.SectorCreditStrategy
ORDER BY Capex DESC
</t>
        </r>
      </text>
    </comment>
    <comment ref="A152" authorId="0" shapeId="0">
      <text>
        <r>
          <rPr>
            <sz val="8"/>
            <color indexed="81"/>
            <rFont val="Tahoma"/>
            <family val="2"/>
          </rPr>
          <t xml:space="preserve">SELECT m.SectorCreditStrategy, count(a.tickerbond) as IssuerCount, -SUM(a.LTMCapex-b.LTMCapex) / SUM(a.LtmEbitda)*100 as DeltaCapex FROM tblHysBalanceSheetMetrics a INNER JOIN 
(SELECT ReportDate, TickerBond, LTMCapex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a.LTMCapex is not null 
AND a.LTMRevenues is not null
AND a.LTMEbitda is not null
AND a.ExcludeFromPointInTimeCalcs = 0
GROUP BY m.SectorCreditStrategy
ORDER BY DeltaCapex DESC
</t>
        </r>
      </text>
    </comment>
    <comment ref="A173" authorId="0" shapeId="0">
      <text>
        <r>
          <rPr>
            <sz val="8"/>
            <color indexed="81"/>
            <rFont val="Tahoma"/>
            <family val="2"/>
          </rPr>
          <t>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inner join tblHysBondTimeSeries c on b.Cusip=c.Cusip
where b.ReportDate= (select max(ReportDate) from tblHysIndexMLMemberlistNew where TickerIndex = 'HW00')
and b.TickerIndex in ('HW00','H544')
and c.ReportDate= (select max(ReportDate) from tblHysBondTimeSeries)
group by a.SectorCreditStrategy
order by SectorOAS</t>
        </r>
      </text>
    </comment>
    <comment ref="C173" authorId="0" shapeId="0">
      <text>
        <r>
          <rPr>
            <sz val="8"/>
            <color indexed="81"/>
            <rFont val="Tahoma"/>
            <family val="2"/>
          </rPr>
          <t>excludes issuers with negative net debt</t>
        </r>
      </text>
    </comment>
    <comment ref="A192" authorId="0" shapeId="0">
      <text>
        <r>
          <rPr>
            <sz val="8"/>
            <color indexed="81"/>
            <rFont val="Tahoma"/>
            <family val="2"/>
          </rPr>
          <t xml:space="preserve">Select tabOAS.SectorCreditStrategy, tabOAS.IssuerCount, tabOAS.SectorOAS/tabLev.SectorLeverage as SectorSpreadPerTurn from
(
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inner join tblHysBondTimeSeries c on b.Cusip=c.Cusip
where b.ReportDate= (select max(ReportDate) from tblHysIndexMLMemberlistNew where TickerIndex = 'HW00')
and b.TickerIndex in ('HW00','H544')
and c.ReportDate= (select max(ReportDate) from tblHysBondTimeSeries)
group by a.SectorCreditStrategy
) as tabOAS
inner join
(SELECT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 as tabLev
on tabOAS.SectorCreditStrategy=tabLev.SectorCreditStrategy
Order by SectorSpreadPerTurn
</t>
        </r>
      </text>
    </comment>
    <comment ref="C192" authorId="0" shapeId="0">
      <text>
        <r>
          <rPr>
            <sz val="8"/>
            <color indexed="81"/>
            <rFont val="Tahoma"/>
            <family val="2"/>
          </rPr>
          <t xml:space="preserve">excludes issuers with negative net debt
</t>
        </r>
      </text>
    </comment>
  </commentList>
</comments>
</file>

<file path=xl/comments3.xml><?xml version="1.0" encoding="utf-8"?>
<comments xmlns="http://schemas.openxmlformats.org/spreadsheetml/2006/main">
  <authors>
    <author>XO.EM.SectorCS:Utilities</author>
    <author>Neha Khoda</author>
    <author>Khoda, Neha - RSCH AMRS</author>
  </authors>
  <commentList>
    <comment ref="U1" authorId="0" shapeId="0">
      <text>
        <r>
          <rPr>
            <sz val="8"/>
            <color indexed="81"/>
            <rFont val="Tahoma"/>
            <family val="2"/>
          </rPr>
          <t xml:space="preserve">declare @date as datetime 
set @date = (select max(ReportDate) from tblHysBondTimeSeries)
Select @date, sum(c.OAS*b.FullMarketValueUSD)/sum(b.FullMarketValueUSD)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 a
on b.TickerBond=a.TickerBond
inner join tblHysBondTimeSeries c on b.Cusip=c.Cusip
where b.ReportDate= (select max(ReportDate) from tblHysIndexMLMemberlistNew where TickerIndex = 'HW00')
and b.TickerIndex = 'HW00'
and c.ReportDate= (select max(ReportDate) from tblHysBondTimeSeries)
group by b.ReportDate
order by b.ReportDate
</t>
        </r>
      </text>
    </comment>
    <comment ref="F5" authorId="1"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GROUP BY a.ReportDate ORDER BY a.ReportDate
</t>
        </r>
      </text>
    </comment>
    <comment ref="L5" authorId="0" shapeId="0">
      <text>
        <r>
          <rPr>
            <sz val="8"/>
            <color indexed="81"/>
            <rFont val="Tahoma"/>
            <family val="2"/>
          </rPr>
          <t xml:space="preserve">SELECT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GROUP BY a.ReportDate ORDER BY a.ReportDate
</t>
        </r>
      </text>
    </comment>
    <comment ref="V5" authorId="1" shapeId="0">
      <text>
        <r>
          <rPr>
            <sz val="8"/>
            <color indexed="81"/>
            <rFont val="Tahoma"/>
            <family val="2"/>
          </rPr>
          <t xml:space="preserve">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 a
on b.TickerBond=a.TickerBond and b.ReportDate=a.Reportdate
where b.TickerIndex in ('HW00','H544')
group by b.ReportDate
order by b.ReportDate
</t>
        </r>
      </text>
    </comment>
    <comment ref="AK5" authorId="1" shapeId="0">
      <text>
        <r>
          <rPr>
            <sz val="8"/>
            <color indexed="81"/>
            <rFont val="Tahoma"/>
            <family val="2"/>
          </rPr>
          <t>SELECT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AN5" authorId="1"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AR5" authorId="1" shapeId="0">
      <text>
        <r>
          <rPr>
            <sz val="8"/>
            <color indexed="81"/>
            <rFont val="Tahoma"/>
            <family val="2"/>
          </rPr>
          <t xml:space="preserve">SELECT (1 - SUM(a.COGS)/SUM(a.Revenues)) * 100 as Margins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AT5" authorId="1" shapeId="0">
      <text>
        <r>
          <rPr>
            <sz val="8"/>
            <color indexed="81"/>
            <rFont val="Tahoma"/>
            <family val="2"/>
          </rPr>
          <t xml:space="preserve">SELECT 100*(SUM(a.Ebitda) - SUM(c.Ebitda)) / abs(sum(c.ebitda)) as QoQEbitdaChange,(SUM(a.TotalDebt) / SUM(c.TotalDebt) - 1) * 100 as QoQTotalDebtChange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AV5" authorId="1" shapeId="0">
      <text>
        <r>
          <rPr>
            <sz val="8"/>
            <color indexed="81"/>
            <rFont val="Tahoma"/>
            <family val="2"/>
          </rPr>
          <t>SELECT (SUM(a.Revenues) / SUM(c.Revenues) - 1) * 100 as QoQRevenuesChange,(SUM(a.COGS) / SUM(c.COGS) - 1) * 100 as QoQCOGSChange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Revenues, COGS,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AZ5" authorId="1" shapeId="0">
      <text>
        <r>
          <rPr>
            <sz val="8"/>
            <color indexed="81"/>
            <rFont val="Tahoma"/>
            <family val="2"/>
          </rPr>
          <t xml:space="preserve">SELECT a.ReportDate, Count(a.TickerBond) as IssuerCount, SUM(TotalDebt), SUM(ShortTermDebt), SUM(CashEquivalents)
FROM tblHysBalanceSheetMetrics a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b 
ON a.TickerBond = b.TickerBond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c 
ON a.TickerBond = c.TickerBond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and tickerbond &lt;&gt; 'HTZ')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a.ShortTermDebt is not null 
AND a.CashEquivalents is not null 
And a.ExcludeFromPointInTimeCalcs=0
and a.reportdate&gt;'12/31/1997'
GROUP BY a.ReportDate ORDER BY a.ReportDate
</t>
        </r>
      </text>
    </comment>
    <comment ref="BI5" authorId="1" shapeId="0">
      <text>
        <r>
          <rPr>
            <sz val="8"/>
            <color indexed="81"/>
            <rFont val="Tahoma"/>
            <family val="2"/>
          </rPr>
          <t xml:space="preserve">SELECT  a.ReportDate, count(a.tickerbond) as IssuerCount, (SUM(a.CashEquivalents) / SUM(b.CashEquivalents) - 1) * 100 as YoYCashChange
FROM tblHysBalanceSheetMetrics a INNER JOIN 
(
SELECT ReportDate, tblHysBalanceSheetMetrics.TickerBond, TotalDebt, ShortTermDebt, CashEquivalents
FROM tblHysBalanceSheetMetrics 
WHERE TotalDebt is not null AND ShortTermDebt is not null and CashEquivalents is not null  
And ExcludeFromYOYCalcs=0 and InterpolatedDatapoint=0
And Tickerbond in (select distinct tickerbond from tblHysMapBondToEqtyTickers where EMDMFlag='DM')
) b 
ON a.TickerBond = b.TickerBond 
INNER JOIN 
(SELECT Reportdate, TickerBond FROM tblHysBalanceSheetMetrics 
WHERE TotalDebt is not null AND ShortTermDebt is not null and CashEquivalents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TotalDebt is not null AND ShortTermDebt is not null and CashEquivalents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a.ShortTermDebt is not null 
AND a.CashEquivalents is not null  
And a.ExcludeFromYOYCalcs=0
And a.IsManualEntry=0
AND a.InterpolatedDatapoint =0
and a.reportdate &gt; '12/31/1997'
group by a.reportdate order by a.reportdate
</t>
        </r>
      </text>
    </comment>
    <comment ref="BM5" authorId="1" shapeId="0">
      <text>
        <r>
          <rPr>
            <sz val="8"/>
            <color indexed="81"/>
            <rFont val="Tahoma"/>
            <family val="2"/>
          </rPr>
          <t xml:space="preserve">SELECT a.ReportDate, Count(a.TickerBond) as IssuerCount, Sum(LoanRevolverSignedSize), Sum(LoanRevolverUndrawnAmount), SUM(CashEquivalents), SUM(TotalDebt)
FROM tblHysBalanceSheetMetrics a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b 
ON a.TickerBond = b.TickerBond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c 
ON a.TickerBond = c.TickerBond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a.LoanRevolverUndrawnAmount is not null 
AND a.LoanRevolverSignedSize is not null 
AND a.TotalDebt is not null 
AND a.CashEquivalents is not null 
AND LoanRevolverUndrawnAmount&lt;LoanRevolverSignedSize
And a.ExcludeFromPointInTimeCalcs=0
GROUP BY a.ReportDate ORDER BY a.ReportDate
</t>
        </r>
      </text>
    </comment>
    <comment ref="BW5" authorId="1" shapeId="0">
      <text>
        <r>
          <rPr>
            <sz val="8"/>
            <color indexed="81"/>
            <rFont val="Tahoma"/>
            <family val="2"/>
          </rPr>
          <t>SELECT a.ReportDate, Count(a.TickerBond), Sum(TotalDebt), Sum(LTMInterestExpense)
FROM tblHysBalanceSheetMetrics a INNER JOIN 
(SELECT ReportDate, TickerBond FROM tblHysBalanceSheetMetrics 
WHERE TotalDebt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a.LTMInterestExpense is not null
And a.ExcludeFromPointInTimeCalcs=0
and a.reportdate &gt; '12/31/1997'
GROUP BY a.ReportDate
ORDER BY a.ReportDate</t>
        </r>
      </text>
    </comment>
    <comment ref="CC5" authorId="1"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CK5" authorId="1"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CO5" authorId="1"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CW5" authorId="1"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DN5" authorId="1" shapeId="0">
      <text>
        <r>
          <rPr>
            <sz val="8"/>
            <color indexed="81"/>
            <rFont val="Tahoma"/>
            <family val="2"/>
          </rPr>
          <t xml:space="preserve">SELECT  a.ReportDate, count(a.tickerbond) as IssuerCount, (SUM(a.CashEquivalents) / SUM(b.CashEquivalents) - 1) * 100 as YoYCashChange,
(SUM(-a.LTMCapex) / SUM(-b.LTMCapex) - 1) * 100 as YoYCapexChange
FROM tblHysBalanceSheetMetrics a INNER JOIN 
(
SELECT ReportDate, tblHysBalanceSheetMetrics.TickerBond, TotalDebt, ShortTermDebt, CashEquivalents,LTMCapex
FROM tblHysBalanceSheetMetrics 
WHERE TotalDebt is not null and CashEquivalents is not null  and LTMCapex is not null
And ExcludeFromYOYCalcs=0 and InterpolatedDatapoint=0
And Tickerbond in (select distinct tickerbond from tblHysMapBondToEqtyTickers where EMDMFlag='DM')
) b 
ON a.TickerBond = b.TickerBond 
INNER JOIN 
(SELECT Reportdate, TickerBond FROM tblHysBalanceSheetMetrics 
WHERE TotalDebt is not null and CashEquivalents is not null  and LTMCapex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TotalDebt is not null and CashEquivalents is not null  and LTMCapex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a.LTMCapex is not null 
AND a.CashEquivalents is not null  
And a.ExcludeFromYOYCalcs=0
And a.IsManualEntry=0
AND a.InterpolatedDatapoint =0
and a.reportdate &gt; '12/31/1997'
group by a.reportdate order by a.reportdate
</t>
        </r>
      </text>
    </comment>
    <comment ref="DS5" authorId="1"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DV5" authorId="1"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EA5" authorId="1"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ED5" authorId="1"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EI5" authorId="1"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EL5" authorId="1"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EP5" authorId="1"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GROUP BY a.ReportDate ORDER BY a.ReportDate
</t>
        </r>
      </text>
    </comment>
    <comment ref="EZ5" authorId="1"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'Energy'
GROUP BY a.ReportDate ORDER BY a.ReportDate
</t>
        </r>
      </text>
    </comment>
    <comment ref="FH5" authorId="1"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GROUP BY a.ReportDate ORDER BY a.ReportDate
</t>
        </r>
      </text>
    </comment>
    <comment ref="FP5" authorId="1"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in ('Energy','Materials')
GROUP BY a.ReportDate ORDER BY a.ReportDate
</t>
        </r>
      </text>
    </comment>
    <comment ref="FX5" authorId="1"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'12/31/1997'
GROUP BY a.ReportDate ORDER BY a.ReportDate
</t>
        </r>
      </text>
    </comment>
    <comment ref="GD5" authorId="1" shapeId="0">
      <text>
        <r>
          <rPr>
            <sz val="8"/>
            <color indexed="81"/>
            <rFont val="Tahoma"/>
            <family val="2"/>
          </rPr>
          <t xml:space="preserve">SELECT a.ReportDate, COUNT(a.TickerBond) AS IssuerCount, SUM(a.EnterpriseValue) AS SumOfEV, SUM(a.LTMEBITDA) AS SumOfLTMEBITDA, SUM(a.EnterpriseValue)/SUM(a.LTMEBITDA) as EVEBITDAratio
FROM tblHysBalanceSheetMetrics a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a.LTMEBITDA is not null
And a.ExcludeFromPointInTimeCalcs=0
and a.reportdate &gt; '12/31/1997'
GROUP BY a.ReportDate ORDER BY a.ReportDate
</t>
        </r>
      </text>
    </comment>
    <comment ref="GJ5" authorId="1"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m.SectorCreditStrategy &lt;&gt;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GROUP BY a.ReportDate ORDER BY a.ReportDate
</t>
        </r>
      </text>
    </comment>
    <comment ref="GT5" authorId="2" shapeId="0">
      <text>
        <r>
          <rPr>
            <sz val="8"/>
            <color indexed="81"/>
            <rFont val="Tahoma"/>
            <family val="2"/>
          </rPr>
          <t xml:space="preserve">SELECT a.ReportDate, COUNT(a.TickerBond) AS IssuerCount, SUM(a.FreeCashFlow) AS SumOfFCF
FROM tblHysBalanceSheetMetrics a INNER JOIN 
(SELECT ReportDate, TickerBond FROM tblHysBalanceSheetMetrics 
WHERE FreeCashFlow is not null AND LTMEbitda is not null  
And ExcludeFromPointInTimeCalcs=0 
And Tickerbond in (select distinct tickerbond from tblHysMapBondToEqtyTickers where EMDMFlag='DM')
) b 
ON a.TickerBond = b.TickerBond 
INNER JOIN 
(SELECT ReportDate, TickerBond FROM tblHysBalanceSheetMetrics 
WHERE FreeCashFlow is not null AND LTMEbitda is not null 
And ExcludeFromPointInTimeCalcs=0 
And Tickerbond in (select distinct tickerbond from tblHysMapBondToEqtyTickers where EMDMFlag='DM')
) c 
ON a.TickerBond = c.TickerBond 
INNER JOIN 
(SELECT ReportDate, TickerBond FROM tblHysBalanceSheetMetrics 
WHERE FreeCashFlow is not null AND LTMEbitda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a.FreeCashFlow is not null 
AND a.LTMEbitda is not null 
And a.ExcludeFromPointInTimeCalcs=0
and a.reportdate &gt;= '6/30/2007'
GROUP BY a.ReportDate ORDER BY a.ReportDate
</t>
        </r>
      </text>
    </comment>
    <comment ref="GX5" authorId="2" shapeId="0">
      <text>
        <r>
          <rPr>
            <sz val="8"/>
            <color indexed="81"/>
            <rFont val="Tahoma"/>
            <family val="2"/>
          </rPr>
          <t>SELECT a.ReportDate, COUNT(a.TickerBond) AS IssuerCount, SUM(a.FreeCashFlow) AS SumOfFCF, SUM(a.CAPEX) AS SumOfCapex
FROM tblHysBalanceSheetMetrics a INNER JOIN 
(SELECT ReportDate, TickerBond FROM tblHysBalanceSheetMetrics 
WHERE FreeCashFlow is not null AND Capex is not null  
And ExcludeFromPointInTimeCalcs=0 
And Tickerbond in (select distinct tickerbond from tblHysMapBondToEqtyTickers where EMDMFlag='DM')
) b 
ON a.TickerBond = b.TickerBond 
INNER JOIN 
(SELECT ReportDate, TickerBond FROM tblHysBalanceSheetMetrics 
WHERE FreeCashFlow is not null AND Capex is not null 
And ExcludeFromPointInTimeCalcs=0 
And Tickerbond in (select distinct tickerbond from tblHysMapBondToEqtyTickers where EMDMFlag='DM')
) c 
ON a.TickerBond = c.TickerBond 
INNER JOIN 
(SELECT ReportDate, TickerBond FROM tblHysBalanceSheetMetrics 
WHERE FreeCashFlow is not null AND Capex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a.FreeCashFlow is not null 
AND a.Capex is not null 
And a.ExcludeFromPointInTimeCalcs=0
and a.reportdate &gt;= '6/30/2007'
GROUP BY a.ReportDate ORDER BY a.ReportDate</t>
        </r>
      </text>
    </comment>
    <comment ref="HG5" authorId="1" shapeId="0">
      <text>
        <r>
          <rPr>
            <sz val="8"/>
            <color indexed="81"/>
            <rFont val="Tahoma"/>
            <family val="2"/>
          </rPr>
          <t xml:space="preserve">SELECT a.ReportDate, COUNT(a.TickerBond) AS IssuerCount, SUM(a.TotalDebt) AS SumOfTotalDebt, SUM(a.TotalAssets) AS SumOfAssets, SUM(a.TotalDebt) / SUM(a.TotalAssets) AS DtoARatio
FROM tblHysBalanceSheetMetrics a INNER JOIN 
(SELECT ReportDate, TickerBond FROM tblHysBalanceSheetMetrics 
WHERE TotalDebt is not null AND TotalAssets is not null  
And ExcludeFromPointInTimeCalcs=0 
And Tickerbond in (select distinct tickerbond from tblHysMapBondToEqtyTickers where EMDMFlag='DM')
) b 
ON a.TickerBond = b.TickerBond 
INNER JOIN 
(SELECT ReportDate, TickerBond FROM tblHysBalanceSheetMetrics 
WHERE TotalDebt is not null AND TotalAssets is not null 
And ExcludeFromPointInTimeCalcs=0 
And Tickerbond in (select distinct tickerbond from tblHysMapBondToEqtyTickers where EMDMFlag='DM')
) c 
ON a.TickerBond = c.TickerBond 
INNER JOIN 
(SELECT ReportDate, TickerBond FROM tblHysBalanceSheetMetrics 
WHERE TotalDebt is not null AND TotalAssets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a.TotalAssets is not null 
And a.ExcludeFromPointInTimeCalcs=0
and a.reportdate &gt;= '12/31/1996'
GROUP BY a.ReportDate ORDER BY a.ReportDate
</t>
        </r>
      </text>
    </comment>
    <comment ref="HM5" authorId="1" shapeId="0">
      <text>
        <r>
          <rPr>
            <sz val="8"/>
            <color indexed="81"/>
            <rFont val="Tahoma"/>
            <family val="2"/>
          </rPr>
          <t xml:space="preserve">SELECT a.ReportDate, COUNT(a.TickerBond) AS IssuerCount, SUM(a.TotalDebt) AS SumOfTotalDebt, SUM(a.TotalAssets) AS SumOfAssets, SUM(a.TotalDebt) / SUM(a.TotalAssets) AS DtoARatio
FROM tblHysBalanceSheetMetrics a INNER JOIN 
(SELECT ReportDate, TickerBond FROM tblHysBalanceSheetMetrics 
WHERE TotalDebt is not null AND TotalAssets is not null  
And ExcludeFromPointInTimeCalcs=0 
And Tickerbond in (select distinct tickerbond from tblHysMapBondToEqtyTickers where EMDMFlag='DM')
) b 
ON a.TickerBond = b.TickerBond 
INNER JOIN 
(SELECT ReportDate, TickerBond FROM tblHysBalanceSheetMetrics 
WHERE TotalDebt is not null AND TotalAssets is not null 
And ExcludeFromPointInTimeCalcs=0 
And Tickerbond in (select distinct tickerbond from tblHysMapBondToEqtyTickers where EMDMFlag='DM')
) c 
ON a.TickerBond = c.TickerBond 
INNER JOIN 
(SELECT ReportDate, TickerBond FROM tblHysBalanceSheetMetrics 
WHERE TotalDebt is not null AND TotalAssets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a.TotalAssets is not null 
And a.ExcludeFromPointInTimeCalcs=0
and a.reportdate &gt;= '12/31/1996'
GROUP BY a.ReportDate ORDER BY a.ReportDate
</t>
        </r>
      </text>
    </comment>
    <comment ref="HS5" authorId="1" shapeId="0">
      <text>
        <r>
          <rPr>
            <sz val="8"/>
            <color indexed="81"/>
            <rFont val="Tahoma"/>
            <family val="2"/>
          </rPr>
          <t xml:space="preserve">SELECT a.ReportDate, COUNT(a.TickerBond) AS IssuerCount, SUM(a.TotalDebt) AS SumOfTotalDebt, SUM(a.TotalAssets) AS SumOfAssets, SUM(a.TotalDebt) / SUM(a.TotalAssets) AS DtoARatio
FROM tblHysBalanceSheetMetrics a INNER JOIN 
(SELECT ReportDate, TickerBond FROM tblHysBalanceSheetMetrics 
WHERE TotalDebt is not null AND TotalAssets is not null  
And ExcludeFromPointInTimeCalcs=0 
And Tickerbond in (select distinct tickerbond from tblHysMapBondToEqtyTickers where EMDMFlag='DM')
) b 
ON a.TickerBond = b.TickerBond 
INNER JOIN 
(SELECT ReportDate, TickerBond FROM tblHysBalanceSheetMetrics 
WHERE TotalDebt is not null AND TotalAssets is not null 
And ExcludeFromPointInTimeCalcs=0 
And Tickerbond in (select distinct tickerbond from tblHysMapBondToEqtyTickers where EMDMFlag='DM')
) c 
ON a.TickerBond = c.TickerBond 
INNER JOIN 
(SELECT ReportDate, TickerBond FROM tblHysBalanceSheetMetrics 
WHERE TotalDebt is not null AND TotalAssets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&lt;&gt;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a.TotalAssets is not null 
And a.ExcludeFromPointInTimeCalcs=0
and a.reportdate &gt;= '12/31/1996'
GROUP BY a.ReportDate ORDER BY a.ReportDate
</t>
        </r>
      </text>
    </comment>
    <comment ref="A8" authorId="1" shapeId="0">
      <text>
        <r>
          <rPr>
            <sz val="8"/>
            <color indexed="81"/>
            <rFont val="Tahoma"/>
            <family val="2"/>
          </rPr>
          <t xml:space="preserve">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ORDER BY SectorLeverage DESC
</t>
        </r>
      </text>
    </comment>
    <comment ref="C8" authorId="1" shapeId="0">
      <text>
        <r>
          <rPr>
            <sz val="8"/>
            <color indexed="81"/>
            <rFont val="Tahoma"/>
            <family val="2"/>
          </rPr>
          <t>excludes issuers with negative net debt</t>
        </r>
      </text>
    </comment>
    <comment ref="A29" authorId="1" shapeId="0">
      <text>
        <r>
          <rPr>
            <sz val="8"/>
            <color indexed="81"/>
            <rFont val="Tahoma"/>
            <family val="2"/>
          </rPr>
          <t>SELECT m.SectorCreditStrategy, count(a.tickerbond) as IssuerCount, SUM(a.LtmEbitda) / SUM(a.LtmInterestExpense) AS SectorCoverage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ORDER BY SectorCoverage DESC</t>
        </r>
      </text>
    </comment>
    <comment ref="C29" authorId="1" shapeId="0">
      <text>
        <r>
          <rPr>
            <sz val="8"/>
            <color indexed="81"/>
            <rFont val="Tahoma"/>
            <family val="2"/>
          </rPr>
          <t>excludes issuers with negative net debt</t>
        </r>
      </text>
    </comment>
    <comment ref="A49" authorId="1" shapeId="0">
      <text>
        <r>
          <rPr>
            <sz val="8"/>
            <color indexed="81"/>
            <rFont val="Tahoma"/>
            <family val="2"/>
          </rPr>
          <t>Select a.SectorCreditStrategy, count(distinct a.tickerbond) as IssuerCount, sum(b.OAS*b.FullMarketValueUSD)/sum(b.FullMarketValueUSD) as 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and b.ReportDate=a.Reportdate
where b.TickerIndex in ('HW00','H544')
group by a.SectorCreditStrategy
order by OAS asc</t>
        </r>
      </text>
    </comment>
    <comment ref="C49" authorId="1" shapeId="0">
      <text>
        <r>
          <rPr>
            <sz val="8"/>
            <color indexed="81"/>
            <rFont val="Tahoma"/>
            <family val="2"/>
          </rPr>
          <t>excludes issuers with negative net debt</t>
        </r>
      </text>
    </comment>
    <comment ref="A70" authorId="1" shapeId="0">
      <text>
        <r>
          <rPr>
            <sz val="8"/>
            <color indexed="81"/>
            <rFont val="Tahoma"/>
            <family val="2"/>
          </rPr>
          <t xml:space="preserve">Select tabOAS.SectorCreditStrategy, tabOAS.IssuerCount, tabOAS.SectorOAS/tabLev.SectorLeverage as SectorSpreadPerTurn from
(
Select a.SectorCreditStrategy, count(distinct a.tickerbond) as IssuerCount, sum(b.OAS*b.FullMarketValueUSD)/sum(b.FullMarketValueUSD)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and b.ReportDate=a.Reportdate
where b.TickerIndex in ('HW00','H544')
group by a.SectorCreditStrategy
) as tabOAS
inner join
(SELECT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 as tabLev
on tabOAS.SectorCreditStrategy=tabLev.SectorCreditStrategy
Order by SectorSpreadPerTurn
</t>
        </r>
      </text>
    </comment>
    <comment ref="C70" authorId="1" shapeId="0">
      <text>
        <r>
          <rPr>
            <sz val="8"/>
            <color indexed="81"/>
            <rFont val="Tahoma"/>
            <family val="2"/>
          </rPr>
          <t xml:space="preserve">excludes issuers with negative net debt
</t>
        </r>
      </text>
    </comment>
    <comment ref="A90" authorId="1" shapeId="0">
      <text>
        <r>
          <rPr>
            <sz val="8"/>
            <color indexed="81"/>
            <rFont val="Tahoma"/>
            <family val="2"/>
          </rPr>
          <t xml:space="preserve">SELECT m.SectorCreditStrategy, count(a.tickerbond) as IssuerCount, 100*(SUM(a.Ebitda) - SUM(b.Ebitda))/abs(sum(b.ebitda)) AS SectorEbitdaChange 
FROM tblHysBalanceSheetMetrics a INNER JOIN 
(
SELECT ReportDate, tblHysBalanceSheetMetrics.TickerBond, Ebitda, TotalDebt, ExcludeFromYOYCalcs, ExcludeFromPointInTimeCalcs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INNER JOIN tblHysMapSectors m ON tblHysMapBondToEqtyTickers.SectorMLILevel4 = m.SectorMLILevel4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m.SectorCreditStrategy ORDER BY SectorEbitdaChange
</t>
        </r>
      </text>
    </comment>
    <comment ref="A108" authorId="1" shapeId="0">
      <text>
        <r>
          <rPr>
            <sz val="8"/>
            <color indexed="81"/>
            <rFont val="Tahoma"/>
            <family val="2"/>
          </rPr>
          <t xml:space="preserve">SELECT  'All HY', count(a.Tickerbond), (SUM(a.Ebitda) / SUM(b.Ebitda) - 1) * 100
FROM tblHysBalanceSheetMetrics a INNER JOIN 
(
SELECT ReportDate, tblHysBalanceSheetMetrics.TickerBond, Ebitda, TotalDebt, ExcludeFromYOYCalcs, ExcludeFromPointInTimeCalcs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a.reportdate
</t>
        </r>
      </text>
    </comment>
    <comment ref="A111" authorId="1" shapeId="0">
      <text>
        <r>
          <rPr>
            <sz val="8"/>
            <color indexed="81"/>
            <rFont val="Tahoma"/>
            <family val="2"/>
          </rPr>
          <t xml:space="preserve">SELECT m.SectorCreditStrategy, count(a.tickerbond) as IssuerCount, 100*(SUM(a.Ebitda) - SUM(c.Ebitda))/abs(sum(c.ebitda)) AS SectorEbitdaChange 
FROM tblHysBalanceSheetMetrics a INNER JOIN 
(
SELECT ReportDate, TickerBond, Ebitda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INNER JOIN tblHysMapSectors m ON tblHysMapBondToEqtyTickers.SectorMLILevel4 = m.SectorMLILevel4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m.SectorCreditStrategy ORDER BY SectorEbitdaChange
</t>
        </r>
      </text>
    </comment>
    <comment ref="A129" authorId="1" shapeId="0">
      <text>
        <r>
          <rPr>
            <sz val="8"/>
            <color indexed="81"/>
            <rFont val="Tahoma"/>
            <family val="2"/>
          </rPr>
          <t xml:space="preserve">SELECT  'All HY', count(a.Tickerbond), (SUM(a.Ebitda) / SUM(c.Ebitda) - 1) * 100
FROM tblHysBalanceSheetMetrics a INNER JOIN 
(
SELECT ReportDate, TickerBond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a.reportdate
</t>
        </r>
      </text>
    </comment>
    <comment ref="A133" authorId="1" shapeId="0">
      <text>
        <r>
          <rPr>
            <sz val="8"/>
            <color indexed="81"/>
            <rFont val="Tahoma"/>
            <family val="2"/>
          </rPr>
          <t xml:space="preserve">SELECT m.SectorCreditStrategy, count(a.tickerbond) as IssuerCount, -SUM(a.LTMCapex) / SUM(a.LtmEbitda)*100 as Capex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a.LTMCapex is not null 
AND a.LTMRevenues is not null
AND a.LTMEbitda is not null
AND a.ExcludeFromPointInTimeCalcs = 0
GROUP BY m.SectorCreditStrategy
ORDER BY Capex DESC
</t>
        </r>
      </text>
    </comment>
    <comment ref="A153" authorId="1" shapeId="0">
      <text>
        <r>
          <rPr>
            <sz val="8"/>
            <color indexed="81"/>
            <rFont val="Tahoma"/>
            <family val="2"/>
          </rPr>
          <t xml:space="preserve">SELECT m.SectorCreditStrategy, count(a.tickerbond) as IssuerCount, -SUM(a.LTMCapex-b.LTMCapex) / SUM(a.LtmEbitda)*100 as DeltaCapex FROM tblHysBalanceSheetMetrics a INNER JOIN 
(SELECT ReportDate, TickerBond, LTMCapex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a.LTMCapex is not null 
AND a.LTMRevenues is not null
AND a.LTMEbitda is not null
AND a.ExcludeFromPointInTimeCalcs = 0
GROUP BY m.SectorCreditStrategy
ORDER BY DeltaCapex DESC
</t>
        </r>
      </text>
    </comment>
    <comment ref="A174" authorId="1" shapeId="0">
      <text>
        <r>
          <rPr>
            <sz val="8"/>
            <color indexed="81"/>
            <rFont val="Tahoma"/>
            <family val="2"/>
          </rPr>
          <t>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inner join tblHysBondTimeSeries c on b.Cusip=c.Cusip
where b.ReportDate= (select max(ReportDate) from tblHysIndexMLMemberlistNew where TickerIndex = 'HW00')
and b.TickerIndex in ('HW00','H544')
and c.ReportDate= (select max(ReportDate) from tblHysBondTimeSeries)
group by a.SectorCreditStrategy
order by SectorOAS</t>
        </r>
      </text>
    </comment>
    <comment ref="C174" authorId="1" shapeId="0">
      <text>
        <r>
          <rPr>
            <sz val="8"/>
            <color indexed="81"/>
            <rFont val="Tahoma"/>
            <family val="2"/>
          </rPr>
          <t>excludes issuers with negative net debt</t>
        </r>
      </text>
    </comment>
    <comment ref="A193" authorId="1" shapeId="0">
      <text>
        <r>
          <rPr>
            <sz val="8"/>
            <color indexed="81"/>
            <rFont val="Tahoma"/>
            <family val="2"/>
          </rPr>
          <t xml:space="preserve">Select tabOAS.SectorCreditStrategy, tabOAS.IssuerCount, tabOAS.SectorOAS/tabLev.SectorLeverage as SectorSpreadPerTurn from
(
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inner join tblHysBondTimeSeries c on b.Cusip=c.Cusip
where b.ReportDate= (select max(ReportDate) from tblHysIndexMLMemberlistNew where TickerIndex = 'HW00')
and b.TickerIndex in ('HW00','H544')
and c.ReportDate= (select max(ReportDate) from tblHysBondTimeSeries)
group by a.SectorCreditStrategy
) as tabOAS
inner join
(SELECT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 as tabLev
on tabOAS.SectorCreditStrategy=tabLev.SectorCreditStrategy
Order by SectorSpreadPerTurn
</t>
        </r>
      </text>
    </comment>
    <comment ref="C193" authorId="1" shapeId="0">
      <text>
        <r>
          <rPr>
            <sz val="8"/>
            <color indexed="81"/>
            <rFont val="Tahoma"/>
            <family val="2"/>
          </rPr>
          <t xml:space="preserve">excludes issuers with negative net debt
</t>
        </r>
      </text>
    </comment>
  </commentList>
</comments>
</file>

<file path=xl/comments4.xml><?xml version="1.0" encoding="utf-8"?>
<comments xmlns="http://schemas.openxmlformats.org/spreadsheetml/2006/main">
  <authors>
    <author>XO.EM.SectorCS:Utilities</author>
    <author>Neha Khoda</author>
  </authors>
  <commentList>
    <comment ref="O1" authorId="0" shapeId="0">
      <text>
        <r>
          <rPr>
            <sz val="8"/>
            <color indexed="81"/>
            <rFont val="Tahoma"/>
            <family val="2"/>
          </rPr>
          <t xml:space="preserve">declare @date as datetime 
set @date = (select max(ReportDate) from tblHysBondTimeSeries)
Select @date, sum(c.OAS*b.FullMarketValueUSD)/sum(b.FullMarketValueUSD)
from tblHysIndexMLMemberlistNew b inner join
(SELECT a.ReportDate, a.TickerBond
FROM tblHysBalanceSheetMetrics a 
WHERE a.Tickerbond in (select distinct tickerbond from tblHysMapBondToEqtyTickers where Region = 'Europe')
AND a.RatingMLAlphaNumeric IS NOT NULL
AND a.RatingMLAlphaNumeric Not Like 'A%' AND a.RatingMLAlphaNumeric Not Like 'BBB%' 
AND a.NetDebt is not null 
AND a.LtmEbitda is not null 
And a.ExcludeFromPointInTimeCalcs=0
AND a.ReportDate = '12/31/2012'
) a
on b.TickerBond=a.TickerBond
inner join tblHysBondTimeSeries c on b.Cusip=c.Cusip
where b.ReportDate= (select max(ReportDate) from tblHysIndexMLMemberlistNew where TickerIndex = 'HW00')
and b.TickerIndex in ('HW00','HE0A')
and c.ReportDate= (select max(ReportDate) from tblHysBondTimeSeries)
group by b.ReportDate
order by b.ReportDate
</t>
        </r>
      </text>
    </comment>
    <comment ref="F4" authorId="1" shapeId="0">
      <text>
        <r>
          <rPr>
            <sz val="8"/>
            <color indexed="81"/>
            <rFont val="Tahoma"/>
            <family val="2"/>
          </rPr>
          <t>SELECT a.ReportDate, COUNT(a.TickerBond) AS IssuerCount, SUM(a.NetDebt) AS SumOfNetDebt, SUM(a.LtmEbitda) AS SumOfLtmEbitda, SUM(a.NetDebt) / SUM(a.LtmEbitda) AS LeverageRatio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and a.reportdate &gt; '12/31/2003'
GROUP BY a.ReportDate ORDER BY a.ReportDate</t>
        </r>
      </text>
    </comment>
    <comment ref="J4" authorId="1" shapeId="0">
      <text>
        <r>
          <rPr>
            <sz val="8"/>
            <color indexed="81"/>
            <rFont val="Tahoma"/>
            <family val="2"/>
          </rPr>
          <t xml:space="preserve">SELECT COUNT(a.TickerBond) AS IssuerCount, SUM(a.LtmEbitda) AS SumOfLtmEbitda, SUM(a.LtmInterestExpense) AS SumOfLtmInterestExpense, SUM(a.LtmEbitda)/SUM(a.LtmInterestExpense) AS CoverageRatio
FROM tblHysBalanceSheetMetrics a 
WHERE a.Tickerbond in (select distinct tickerbond from tblHysMapBondToEqtyTickers where Region='Europe')
AND a.RatingMLAlphaNumeric IS NOT NULL
AND a.RatingMLAlphaNumeric Not Like 'A%' AND a.RatingMLAlphaNumeric Not Like 'BBB%' 
AND a.LtmEbitda is not null 
AND a.LtmInterestExpense is not null 
And a.ExcludeFromPointInTimeCalcs=0
and a.reportdate &gt; '12/31/2003'
GROUP BY a.ReportDate ORDER BY a.ReportDate
</t>
        </r>
      </text>
    </comment>
    <comment ref="P4" authorId="1"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in (select distinct tickerbond from tblHysMapBondToEqtyTickers where region = 'Europe' )
AND a.RatingMLAlphaNumeric IS NOT NULL 
AND a.RatingMLAlphaNumeric Not Like 'A%' AND a.RatingMLAlphaNumeric Not Like 'BBB%' 
AND a.NetDebt is not null 
AND a.LtmEbitda is not null 
And a.ExcludeFromPointInTimeCalcs=0
and a.reportdate &gt; '12/31/2003'
) a
on b.TickerBond=a.TickerBond and b.ReportDate=a.Reportdate
where b.TickerIndex in ('HW00','HE0A')
group by b.ReportDate
order by b.ReportDate
</t>
        </r>
      </text>
    </comment>
    <comment ref="AD4" authorId="1"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TotalDebt is not null AND EBITDA is not null 
And ExcludeFromYOYCalcs=0 and InterpolatedDatapoint=0
And Tickerbond in (select distinct tickerbond from tblHysMapBondToEqtyTickers where Region='Europe')
) b 
ON a.TickerBond = b.TickerBond 
WHERE a.Tickerbond in (select distinct tickerbond from tblHysMapBondToEqtyTickers where Region='Europe')
AND a.ReportDate = (DATEADD(d, -DAY(DATEADD(m,1,DATEADD(yyyy, 1, b.ReportDate))),DATEADD(m,1,DATEADD(yyyy, 1, b.ReportDate))))
AND a.RatingMLAlphaNumeric IS NOT NULL
AND a.RatingMLAlphaNumeric Not Like 'A%' AND a.RatingMLAlphaNumeric Not Like 'BBB%' 
AND a.TotalDebt is not null 
AND a.EBITDA is not null 
And a.ExcludeFromYOYCalcs=0
And a.IsManualEntry=0
AND a.InterpolatedDatapoint =0
and a.reportdate &gt; '12/31/2003'
group by a.reportdate order by a.reportdate</t>
        </r>
      </text>
    </comment>
    <comment ref="AH4" authorId="1" shapeId="0">
      <text>
        <r>
          <rPr>
            <sz val="8"/>
            <color indexed="81"/>
            <rFont val="Tahoma"/>
            <family val="2"/>
          </rPr>
          <t xml:space="preserve">SELECT a.ReportDate, count(a.tickerbond) as IssuerCount,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ExcludeFromYOYCalcs=0 and InterpolatedDatapoint=0
And Tickerbond in (select distinct tickerbond from tblHysMapBondToEqtyTickers where Region='Europe')
) b 
ON a.TickerBond = b.TickerBond 
WHERE a.Tickerbond in (select distinct tickerbond from tblHysMapBondToEqtyTickers where Region='Europe')
AND a.ReportDate = (DATEADD(d, -DAY(DATEADD(m,1,DATEADD(yyyy, 1, b.ReportDate))),DATEADD(m,1,DATEADD(yyyy, 1, b.ReportDate))))
AND a.RatingMLAlphaNumeric IS NOT NULL
AND a.RatingMLAlphaNumeric Not Like 'A%' AND a.RatingMLAlphaNumeric Not Like 'BBB%' 
AND a.Revenues is not null 
AND a.COGS is not null 
And a.ExcludeFromYOYCalcs=0
And a.IsManualEntry=0
AND a.InterpolatedDatapoint =0
and a.reportdate &gt; '12/31/2003'
group by a.reportdate order by a.reportdate
</t>
        </r>
      </text>
    </comment>
    <comment ref="AM4" authorId="1" shapeId="0">
      <text>
        <r>
          <rPr>
            <sz val="8"/>
            <color indexed="81"/>
            <rFont val="Tahoma"/>
            <family val="2"/>
          </rPr>
          <t xml:space="preserve">SELECT ReportDate, count(tickerbond), (1 - SUM(a.COGS)/SUM(a.Revenues)) * 100 as Margins
FROM tblHysBalanceSheetMetrics a 
WHERE a.Tickerbond in (select distinct tickerbond from tblHysMapBondToEqtyTickers where Region = 'Europe')
AND a.RatingMLAlphaNumeric IS NOT NULL
AND a.RatingMLAlphaNumeric Not Like 'A%' AND a.RatingMLAlphaNumeric Not Like 'BBB%' 
AND a.Revenues is not null 
AND a.COGS is not null 
And a.ExcludeFromPointInTimeCalcs=0
And a.IsManualEntry=0
AND a.InterpolatedDatapoint =0
and a.reportdate &gt; '12/31/2003'
group by a.reportdate order by a.reportdate
</t>
        </r>
      </text>
    </comment>
    <comment ref="AP4" authorId="1" shapeId="0">
      <text>
        <r>
          <rPr>
            <sz val="8"/>
            <color indexed="81"/>
            <rFont val="Tahoma"/>
            <family val="2"/>
          </rPr>
          <t xml:space="preserve">SELECT (SUM(a.Ebitda) / SUM(c.Ebitda) - 1) * 100 as QoQEbitdaChange,(SUM(a.TotalDebt) / SUM(c.TotalDebt) - 1) * 100 as QoQTotalDebtChange
FROM tblHysBalanceSheetMetrics a INNER JOIN 
(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
</t>
        </r>
      </text>
    </comment>
    <comment ref="AR4" authorId="1" shapeId="0">
      <text>
        <r>
          <rPr>
            <sz val="8"/>
            <color indexed="81"/>
            <rFont val="Tahoma"/>
            <family val="2"/>
          </rPr>
          <t>SELECT (SUM(a.Revenues) / SUM(c.Revenues) - 1) * 100 as QoQRevenuesChange,(SUM(a.COGS) / SUM(c.COGS) - 1) * 100 as QoQCOGSChange
FROM tblHysBalanceSheetMetrics a 
WHERE a.Tickerbond in (select distinct tickerbond from tblHysMapBondToEqtyTickers where Region = 'Europe')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'12/31/1996'
group by a.reportdate order by a.reportdate</t>
        </r>
      </text>
    </comment>
    <comment ref="AV4" authorId="1" shapeId="0">
      <text>
        <r>
          <rPr>
            <sz val="8"/>
            <color indexed="81"/>
            <rFont val="Tahoma"/>
            <family val="2"/>
          </rPr>
          <t xml:space="preserve">SELECT a.ReportDate, Count(a.TickerBond) as IssuerCount, SUM(TotalDebt), SUM(ShortTermDebt), SUM(CashEquivalents)
FROM tblHysBalanceSheetMetrics a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b 
ON a.TickerBond = b.TickerBond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c 
ON a.TickerBond = c.TickerBond 
INNER JOIN 
(SELECT ReportDate, TickerBond FROM tblHysBalanceSheetMetrics 
WHERE TotalDebt is not null AND ShortTermDebt is not null and CashEquivalents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a.ShortTermDebt is not null 
AND a.CashEquivalents is not null 
And a.ExcludeFromPointInTimeCalcs=0
and a.reportdate &gt; '12/31/2006'
GROUP BY a.ReportDate ORDER BY a.ReportDate
</t>
        </r>
      </text>
    </comment>
    <comment ref="BE4" authorId="1" shapeId="0">
      <text>
        <r>
          <rPr>
            <sz val="8"/>
            <color indexed="81"/>
            <rFont val="Tahoma"/>
            <family val="2"/>
          </rPr>
          <t xml:space="preserve">SELECT a.ReportDate, Count(a.TickerBond) as IssuerCount, Sum(LoanRevolverSignedSize), Sum(LoanRevolverUndrawnAmount), SUM(CashEquivalents), SUM(TotalDebt)
FROM tblHysBalanceSheetMetrics a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b 
ON a.TickerBond = b.TickerBond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c 
ON a.TickerBond = c.TickerBond 
INNER JOIN 
(SELECT ReportDate, TickerBond FROM tblHysBalanceSheetMetrics 
WHERE TotalDebt is not null and CashEquivalents is not null  
AND LoanRevolverUndrawnAmount is not null AND LoanRevolverSignedSize is not null 
AND LoanRevolverUndrawnAmount&lt;LoanRevolverSignedSize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a.LoanRevolverUndrawnAmount is not null 
AND a.LoanRevolverSignedSize is not null 
AND a.TotalDebt is not null 
AND a.CashEquivalents is not null 
AND LoanRevolverUndrawnAmount&lt;LoanRevolverSignedSize
And a.ExcludeFromPointInTimeCalcs=0
and a.reportdate &gt; '12/31/2006'
GROUP BY a.ReportDate ORDER BY a.ReportDate
</t>
        </r>
      </text>
    </comment>
    <comment ref="BO4" authorId="1" shapeId="0">
      <text>
        <r>
          <rPr>
            <sz val="8"/>
            <color indexed="81"/>
            <rFont val="Tahoma"/>
            <family val="2"/>
          </rPr>
          <t>SELECT a.ReportDate, Count(a.TickerBond), Sum(TotalDebt), Sum(LTMInterestExpense)
FROM tblHysBalanceSheetMetrics a INNER JOIN 
(SELECT ReportDate, TickerBond FROM tblHysBalanceSheetMetrics 
WHERE TotalDebt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a.LTMInterestExpense is not null
And a.ExcludeFromPointInTimeCalcs=0
and a.reportdate &gt; '12/31/2006'
GROUP BY a.ReportDate
ORDER BY a.ReportDate</t>
        </r>
      </text>
    </comment>
    <comment ref="BU4" authorId="1" shapeId="0">
      <text>
        <r>
          <rPr>
            <sz val="8"/>
            <color indexed="81"/>
            <rFont val="Tahoma"/>
            <family val="2"/>
          </rPr>
          <t>SELECT a.ReportDate, Count(a.TickerBond) as IssuerCount, Sum(LTMCapex) as LTMCapex, Sum(LTMRevenues) as LTMRevenues, Sum(LTMEbitda) as LTMEbitda
FROM tblHysBalanceSheetMetrics a 
WHERE a.Tickerbond in (select distinct tickerbond from tblHysMapBondToEqtyTickers where Region = 'Europe')
AND a.RatingMLAlphaNumeric IS NOT NULL
AND a.RatingMLAlphaNumeric Not Like 'A%' AND a.RatingMLAlphaNumeric Not Like 'BBB%' 
AND a.LTMCapex is not null 
AND a.LTMRevenues is not null
AND a.LTMEbitda is not null
And a.ExcludeFromPointInTimeCalcs=0
and a.reportdate &gt; '12/31/2003'
GROUP BY a.ReportDate
ORDER BY a.ReportDate</t>
        </r>
      </text>
    </comment>
    <comment ref="CC4" authorId="1"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Region = 'Europe')
) b 
ON a.TickerBond = b.TickerBond 
WHERE a.Tickerbond in (select distinct tickerbond from tblHysMapBondToEqtyTickers where Region = 'Europe')
AND a.ReportDate = (DATEADD(d, -DAY(DATEADD(m,1,DATEADD(yyyy, 1, b.ReportDate))),DATEADD(m,1,DATEADD(yyyy, 1, b.ReportDate))))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'12/31/2003'
group by a.reportdate 
order by a.reportdate
</t>
        </r>
      </text>
    </comment>
    <comment ref="CG4" authorId="1" shapeId="0">
      <text>
        <r>
          <rPr>
            <sz val="8"/>
            <color indexed="81"/>
            <rFont val="Tahoma"/>
            <family val="2"/>
          </rPr>
          <t>SELECT a.ReportDate, Count(a.TickerBond) as IssuerCount, Sum(LTMCapex) as LTMCapex, Sum(LTMRevenues) as LTMRevenues, Sum(LTMEbitda) as LTMEbitda
FROM tblHysBalanceSheetMetrics a 
WHERE a.Tickerbond in (select distinct tickerbond from tblHysMapBondToEqtyTickers x
INNER JOIN tblHysMapSectors m ON x.SectorMLILevel4 = m.SectorMLILevel4 where x.Region = 'Europe' and m.SectorCreditStrategy &lt;&gt; 'Energy')
AND a.RatingMLAlphaNumeric IS NOT NULL
AND a.RatingMLAlphaNumeric Not Like 'A%' AND a.RatingMLAlphaNumeric Not Like 'BBB%' 
AND a.LTMCapex is not null 
AND a.LTMRevenues is not null
AND a.LTMEbitda is not null
And a.ExcludeFromPointInTimeCalcs=0
and a.reportdate &gt; '12/31/2003'
GROUP BY a.ReportDate
order BY a.ReportDate</t>
        </r>
      </text>
    </comment>
    <comment ref="CO4" authorId="1"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Region = 'Europe')
) b 
ON a.TickerBond = b.TickerBond 
WHERE a.Tickerbond in (select distinct tickerbond from tblHysMapBondToEqtyTickers x
INNER JOIN tblHysMapSectors m ON x.SectorMLILevel4 = m.SectorMLILevel4 where x.Region = 'Europe' and m.SectorCreditStrategy &lt;&gt; 'Energy')
AND a.ReportDate = (DATEADD(d, -DAY(DATEADD(m,1,DATEADD(yyyy, 1, b.ReportDate))),DATEADD(m,1,DATEADD(yyyy, 1, b.ReportDate))))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'12/31/2003'
group by a.reportdate 
order by a.reportdate
</t>
        </r>
      </text>
    </comment>
    <comment ref="CS4" authorId="1"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'12/31/2003'
GROUP BY a.ReportDate
ORDER BY a.ReportDate</t>
        </r>
      </text>
    </comment>
    <comment ref="DA4" authorId="1"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'12/31/2003'
group by a.reportdate 
order by a.reportdate
</t>
        </r>
      </text>
    </comment>
    <comment ref="A7" authorId="1" shapeId="0">
      <text>
        <r>
          <rPr>
            <sz val="8"/>
            <color indexed="81"/>
            <rFont val="Tahoma"/>
            <family val="2"/>
          </rPr>
          <t xml:space="preserve">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ORDER BY SectorLeverage DESC
</t>
        </r>
      </text>
    </comment>
    <comment ref="C7" authorId="1" shapeId="0">
      <text>
        <r>
          <rPr>
            <sz val="8"/>
            <color indexed="81"/>
            <rFont val="Tahoma"/>
            <family val="2"/>
          </rPr>
          <t>excludes issuers with negative net debt</t>
        </r>
      </text>
    </comment>
    <comment ref="A28" authorId="1" shapeId="0">
      <text>
        <r>
          <rPr>
            <sz val="8"/>
            <color indexed="81"/>
            <rFont val="Tahoma"/>
            <family val="2"/>
          </rPr>
          <t>SELECT m.SectorCreditStrategy, count(a.tickerbond) as IssuerCount, SUM(a.LtmEbitda) / SUM(a.LtmInterestExpense) AS SectorCoverage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ORDER BY SectorCoverage DESC</t>
        </r>
      </text>
    </comment>
    <comment ref="C28" authorId="1" shapeId="0">
      <text>
        <r>
          <rPr>
            <sz val="8"/>
            <color indexed="81"/>
            <rFont val="Tahoma"/>
            <family val="2"/>
          </rPr>
          <t>excludes issuers with negative net debt</t>
        </r>
      </text>
    </comment>
    <comment ref="A48" authorId="1" shapeId="0">
      <text>
        <r>
          <rPr>
            <sz val="8"/>
            <color indexed="81"/>
            <rFont val="Tahoma"/>
            <family val="2"/>
          </rPr>
          <t>Select a.SectorCreditStrategy, count(distinct a.tickerbond) as IssuerCount, sum(b.OAS*b.FullMarketValueUSD)/sum(b.FullMarketValueUSD) as 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and b.ReportDate=a.Reportdate
where b.TickerIndex in ('HW00','H544')
group by a.SectorCreditStrategy
order by OAS asc</t>
        </r>
      </text>
    </comment>
    <comment ref="C48" authorId="1" shapeId="0">
      <text>
        <r>
          <rPr>
            <sz val="8"/>
            <color indexed="81"/>
            <rFont val="Tahoma"/>
            <family val="2"/>
          </rPr>
          <t>excludes issuers with negative net debt</t>
        </r>
      </text>
    </comment>
    <comment ref="A69" authorId="1" shapeId="0">
      <text>
        <r>
          <rPr>
            <sz val="8"/>
            <color indexed="81"/>
            <rFont val="Tahoma"/>
            <family val="2"/>
          </rPr>
          <t xml:space="preserve">Select tabOAS.SectorCreditStrategy, tabOAS.IssuerCount, tabOAS.SectorOAS/tabLev.SectorLeverage as SectorSpreadPerTurn from
(
Select a.SectorCreditStrategy, count(distinct a.tickerbond) as IssuerCount, sum(b.OAS*b.FullMarketValueUSD)/sum(b.FullMarketValueUSD)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and b.ReportDate=a.Reportdate
where b.TickerIndex in ('HW00','H544')
group by a.SectorCreditStrategy
) as tabOAS
inner join
(SELECT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 as tabLev
on tabOAS.SectorCreditStrategy=tabLev.SectorCreditStrategy
Order by SectorSpreadPerTurn
</t>
        </r>
      </text>
    </comment>
    <comment ref="C69" authorId="1" shapeId="0">
      <text>
        <r>
          <rPr>
            <sz val="8"/>
            <color indexed="81"/>
            <rFont val="Tahoma"/>
            <family val="2"/>
          </rPr>
          <t xml:space="preserve">excludes issuers with negative net debt
</t>
        </r>
      </text>
    </comment>
    <comment ref="A89" authorId="1" shapeId="0">
      <text>
        <r>
          <rPr>
            <sz val="8"/>
            <color indexed="81"/>
            <rFont val="Tahoma"/>
            <family val="2"/>
          </rPr>
          <t xml:space="preserve">SELECT m.SectorCreditStrategy, count(a.tickerbond) as IssuerCount, (SUM(a.Ebitda) / SUM(b.Ebitda) - 1) * 100 AS SectorEbitdaChange 
FROM tblHysBalanceSheetMetrics a INNER JOIN 
(
SELECT ReportDate, tblHysBalanceSheetMetrics.TickerBond, Ebitda, TotalDebt, ExcludeFromYOYCalcs, ExcludeFromPointInTimeCalcs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INNER JOIN tblHysMapSectors m ON tblHysMapBondToEqtyTickers.SectorMLILevel4 = m.SectorMLILevel4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m.SectorCreditStrategy ORDER BY SectorEbitdaChange
</t>
        </r>
      </text>
    </comment>
    <comment ref="A107" authorId="1" shapeId="0">
      <text>
        <r>
          <rPr>
            <sz val="8"/>
            <color indexed="81"/>
            <rFont val="Tahoma"/>
            <family val="2"/>
          </rPr>
          <t xml:space="preserve">SELECT  'All HY', count(a.Tickerbond), (SUM(a.Ebitda) / SUM(b.Ebitda) - 1) * 100
FROM tblHysBalanceSheetMetrics a INNER JOIN 
(
SELECT ReportDate, tblHysBalanceSheetMetrics.TickerBond, Ebitda, TotalDebt, ExcludeFromYOYCalcs, ExcludeFromPointInTimeCalcs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a.reportdate
</t>
        </r>
      </text>
    </comment>
    <comment ref="A110" authorId="1" shapeId="0">
      <text>
        <r>
          <rPr>
            <sz val="8"/>
            <color indexed="81"/>
            <rFont val="Tahoma"/>
            <family val="2"/>
          </rPr>
          <t xml:space="preserve">SELECT m.SectorCreditStrategy, count(a.tickerbond) as IssuerCount, (SUM(a.Ebitda) / SUM(c.Ebitda) - 1) * 100 AS SectorEbitdaChange 
FROM tblHysBalanceSheetMetrics a INNER JOIN 
(
SELECT ReportDate, TickerBond, Ebitda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INNER JOIN tblHysMapSectors m ON tblHysMapBondToEqtyTickers.SectorMLILevel4 = m.SectorMLILevel4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m.SectorCreditStrategy ORDER BY SectorEbitdaChange
</t>
        </r>
      </text>
    </comment>
    <comment ref="A128" authorId="1" shapeId="0">
      <text>
        <r>
          <rPr>
            <sz val="8"/>
            <color indexed="81"/>
            <rFont val="Tahoma"/>
            <family val="2"/>
          </rPr>
          <t xml:space="preserve">SELECT  'All HY', count(a.Tickerbond), (SUM(a.Ebitda) / SUM(c.Ebitda) - 1) * 100
FROM tblHysBalanceSheetMetrics a INNER JOIN 
(
SELECT ReportDate, TickerBond FROM tblHysBalanceSheetMetrics 
WHERE Revenues is not null AND COGS is not null and EBITDA is not null AND TotalDebt is not null And ExcludeFromYOYCalcs=0 and InterpolatedDatapoint=0
And Tickerbond in (select distinct tickerbond from tblHysMapBondToEqtyTickers where EMDMFlag='DM' and EndDate is null)
) b 
ON a.TickerBond = b.TickerBond 
INNER JOIN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INNER JOIN tblHysMapBondToEqtyTickers ON a.TickerBond = tblHysMapBondToEqtyTickers.TickerBond
WHERE 
a. ReportDate =
(select max(c.reportdate) from (select reportdate, count(distinct tickerbond) as bondcount from tblHysBalanceSheetMetrics 
WHERE Not (RatingMLAlphaNumeric Is Null) And Not (NetDebt Is Null) And Not (LtmEbitda Is Null) 
And Not (LtmInterestExpense Is Null) And ExcludeFromYOYCalcs=0 group by reportdate) c where c.bondcount&gt;100)
AND tblHysMapBondToEqtyTickers.EndDate is null 
AND tblHysMapBondToEqtyTickers.EMDMFlag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a.InterpolatedDatapoint =0
AND a.TotalDebt is not null 
AND a.EBITDA is not null 
AND a.Revenues is not null 
AND a.COGS is not null 
AND a.ExcludeFromYOYCalcs=0
And a.IsManualEntry=0
GROUP BY a.reportdate
</t>
        </r>
      </text>
    </comment>
    <comment ref="A132" authorId="1" shapeId="0">
      <text>
        <r>
          <rPr>
            <sz val="8"/>
            <color indexed="81"/>
            <rFont val="Tahoma"/>
            <family val="2"/>
          </rPr>
          <t xml:space="preserve">SELECT m.SectorCreditStrategy, count(a.tickerbond) as IssuerCount, -SUM(a.LTMCapex) / SUM(a.LtmEbitda)*100 as Capex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a.LTMCapex is not null 
AND a.LTMRevenues is not null
AND a.LTMEbitda is not null
AND a.ExcludeFromPointInTimeCalcs = 0
GROUP BY m.SectorCreditStrategy
ORDER BY Capex DESC
</t>
        </r>
      </text>
    </comment>
    <comment ref="A152" authorId="1" shapeId="0">
      <text>
        <r>
          <rPr>
            <sz val="8"/>
            <color indexed="81"/>
            <rFont val="Tahoma"/>
            <family val="2"/>
          </rPr>
          <t xml:space="preserve">SELECT m.SectorCreditStrategy, count(a.tickerbond) as IssuerCount, -SUM(a.LTMCapex-b.LTMCapex) / SUM(a.LtmEbitda)*100 as DeltaCapex FROM tblHysBalanceSheetMetrics a INNER JOIN 
(SELECT ReportDate, TickerBond, LTMCapex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a.LTMCapex is not null 
AND a.LTMRevenues is not null
AND a.LTMEbitda is not null
AND a.ExcludeFromPointInTimeCalcs = 0
GROUP BY m.SectorCreditStrategy
ORDER BY DeltaCapex DESC
</t>
        </r>
      </text>
    </comment>
    <comment ref="A173" authorId="1" shapeId="0">
      <text>
        <r>
          <rPr>
            <sz val="8"/>
            <color indexed="81"/>
            <rFont val="Tahoma"/>
            <family val="2"/>
          </rPr>
          <t>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inner join tblHysBondTimeSeries c on b.Cusip=c.Cusip
where b.ReportDate= (select max(ReportDate) from tblHysIndexMLMemberlistNew where TickerIndex = 'HW00')
and b.TickerIndex in ('HW00','H544')
and c.ReportDate= (select max(ReportDate) from tblHysBondTimeSeries)
group by a.SectorCreditStrategy
order by SectorOAS</t>
        </r>
      </text>
    </comment>
    <comment ref="C173" authorId="1" shapeId="0">
      <text>
        <r>
          <rPr>
            <sz val="8"/>
            <color indexed="81"/>
            <rFont val="Tahoma"/>
            <family val="2"/>
          </rPr>
          <t>excludes issuers with negative net debt</t>
        </r>
      </text>
    </comment>
    <comment ref="A192" authorId="1" shapeId="0">
      <text>
        <r>
          <rPr>
            <sz val="8"/>
            <color indexed="81"/>
            <rFont val="Tahoma"/>
            <family val="2"/>
          </rPr>
          <t xml:space="preserve">Select tabOAS.SectorCreditStrategy, tabOAS.IssuerCount, tabOAS.SectorOAS/tabLev.SectorLeverage as SectorSpreadPerTurn from
(
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a.ReportDate =
(select max(c.reportdate) from (select reportdate, count(distinct tickerbond) as bondcount from dbo.tblHysBalanceSheetMetrics 
WHERE Not (RatingMLAlphaNumeric Is Null) And Not (NetDebt Is Null) And Not (LtmEbitda Is Null) 
And Not (LtmInterestExpense Is Null) and ExcludeFromPointInTimeCalcs=0
group by reportdate) c where c.bondcount&gt;100)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a.NetDebt &gt; 0 
AND a.LtmEbitda is not null 
AND a.LtmInterestExpense is not null 
And a.ExcludeFromPointInTimeCalcs=0
) a
on b.TickerBond=a.TickerBond 
inner join tblHysBondTimeSeries c on b.Cusip=c.Cusip
where b.ReportDate= (select max(ReportDate) from tblHysIndexMLMemberlistNew where TickerIndex = 'HW00')
and b.TickerIndex in ('HW00','H544')
and c.ReportDate= (select max(ReportDate) from tblHysBondTimeSeries)
group by a.SectorCreditStrategy
) as tabOAS
inner join
(SELECT m.SectorCreditStrategy, count(a.tickerbond) as IssuerCount, SUM(a.NetDebt) / SUM(a.LtmEbitda) AS SectorLeverage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(NetDebt Is Null) And Not (LtmEbitda Is Null) 
And Not (LtmInterestExpense Is Null) and ExcludeFromPointInTimeCalcs=0
group by reportdate) d where d.bondcount&gt;100)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a.RatingMLAlphaNumeric IS NOT NULL
AND a.RatingMLAlphaNumeric Not Like 'A%' AND a.RatingMLAlphaNumeric Not Like 'BBB%'
AND a.NetDebt IS NOT NULL 
AND a.NetDebt &gt; 0 
AND a.LtmEbitda IS NOT NULL 
AND a.LtmInterestExpense is not null 
AND a.ExcludeFromPointInTimeCalcs = 0
GROUP BY m.SectorCreditStrategy
) as tabLev
on tabOAS.SectorCreditStrategy=tabLev.SectorCreditStrategy
Order by SectorSpreadPerTurn
</t>
        </r>
      </text>
    </comment>
    <comment ref="C192" authorId="1" shapeId="0">
      <text>
        <r>
          <rPr>
            <sz val="8"/>
            <color indexed="81"/>
            <rFont val="Tahoma"/>
            <family val="2"/>
          </rPr>
          <t xml:space="preserve">excludes issuers with negative net debt
</t>
        </r>
      </text>
    </comment>
  </commentList>
</comments>
</file>

<file path=xl/comments5.xml><?xml version="1.0" encoding="utf-8"?>
<comments xmlns="http://schemas.openxmlformats.org/spreadsheetml/2006/main">
  <authors>
    <author>Neha Khoda</author>
  </authors>
  <commentList>
    <comment ref="B4" authorId="0" shapeId="0">
      <text>
        <r>
          <rPr>
            <sz val="10"/>
            <color indexed="81"/>
            <rFont val="Tahoma"/>
            <family val="2"/>
          </rPr>
          <t xml:space="preserve">Select tabOAS.SectorCreditStrategy, tabLev.IssuerCount, tabOAS.SectorOAS/tabLev.SectorLeverage as SectorSpreadPerTurn, tabOAS.SectorOAS as OAS, tabLev.SectorLeverage as Leverage from
(
Select a.SectorCreditStrategy, count(distinct a.tickerbond) as IssuerCount, sum(c.OAS*b.FullMarketValueUSD)/sum(b.FullMarketValueUSD) as SectorOAS
from tblHysIndexMLMemberlistNew b INNER JOIN  
(SELECT m.SectorCreditStrategy,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x.EndDate is null
AND x.EMDMFlag = 'DM'
And x.tickerbond not in ('TXU','CCMO','CCU','CZR','FDC','MGM')
AND a.ReportDate =
(select max(c.reportdate) from (select reportdate, count(distinct tickerbond) as bondcount from dbo.tblHysBalanceSheetMetrics 
WHERE Not (RatingMLAlphaNumeric Is Null) And Not (TotalDebt Is Null) And Not (LtmEbitda Is Null) 
And Not (LtmInterestExpense Is Null) and ExcludeFromPointInTimeCalcs=0
group by reportdate) c where c.bondcount&gt;300)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m.SectorCreditStrategy &lt;&gt; 'Real Estate'
) a
on b.TickerBond=a.TickerBond 
inner join tblHysBondTimeSeries c on b.Cusip=c.Cusip
where b.ReportDate= (select max(ReportDate) from tblHysIndexMLMemberlistNew)
and b.TickerIndex in ('HW00','H544')
and c.ReportDate= (select max(ReportDate) from tblHysBondTimeSeries)
group by a.SectorCreditStrategy
) as tabOAS
inner join
(SELECT m.SectorCreditStrategy, count(a.tickerbond) as IssuerCount, SUM(a.TotalDebt) / SUM(a.LtmEbitda) AS SectorLeverage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tblHysMapBondToEqtyTickers x ON a.TickerBond = x.TickerBond 
INNER JOIN tblHysMapSectors m ON x.SectorMLILevel4 = m.SectorMLILevel4
WHERE a.ReportDate =
(select max(d.reportdate) from (select reportdate, count(distinct tickerbond) as bondcount from tblHysBalanceSheetMetrics 
WHERE Not (RatingMLAlphaNumeric Is Null) And Not (TotalDebt Is Null) And Not (LtmEbitda Is Null) 
And Not (LtmInterestExpense Is Null) and ExcludeFromPointInTimeCalcs=0
group by reportdate) d where d.bondcount&gt;300)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x.EndDate is null
AND x.EMDMFlag = 'DM'
AND x.tickerbond not in ('TXU','CCMO','CCU','CZR','FDC','MGM')
AND a.RatingMLAlphaNumeric IS NOT NULL
AND a.RatingMLAlphaNumeric Not Like 'A%' AND a.RatingMLAlphaNumeric Not Like 'BBB%'
AND a.TotalDebt IS NOT NULL 
AND a.LtmEbitda IS NOT NULL 
AND a.LtmInterestExpense is not null 
AND a.ExcludeFromPointInTimeCalcs = 0
AND m.SectorCreditStrategy &lt;&gt; 'Real Estate'
GROUP BY m.SectorCreditStrategy
) as tabLev
on tabOAS.SectorCreditStrategy=tabLev.SectorCreditStrategy
Order by SectorSpreadPerTurn
</t>
        </r>
      </text>
    </comment>
    <comment ref="O4" authorId="0" shapeId="0">
      <text>
        <r>
          <rPr>
            <sz val="9"/>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'Automotive'
and a.reportdate not in ('12/31/2005','12/31/2008','3/31/2009','6/30/2009')
GROUP BY a.ReportDate 
union select '12/31/2005' as ReportDate,null,null,null,null,null,null
union select '12/31/2008' as ReportDate,null,null,null,null,null,null
union select '3/31/2009' as ReportDate,null,null,null,null,null,null
union select '6/30/2009' as ReportDate,null,null,null,null,null,null
ORDER BY a.ReportDate
</t>
        </r>
      </text>
    </comment>
    <comment ref="U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'Automotive'
) a
on b.TickerBond=a.TickerBond and b.ReportDate=a.Reportdate
where b.TickerIndex in ('HW00','H544')
group by b.ReportDate
order by b.ReportDate
</t>
        </r>
      </text>
    </comment>
    <comment ref="AA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'Capital Goods'
GROUP BY a.ReportDate 
ORDER BY a.ReportDate
</t>
        </r>
      </text>
    </comment>
    <comment ref="AG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'Capital Goods'
) a
on b.TickerBond=a.TickerBond and b.ReportDate=a.Reportdate
where b.TickerIndex in ('HW00','H544')
group by b.ReportDate
order by b.ReportDate
</t>
        </r>
      </text>
    </comment>
    <comment ref="AM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'Commercial Services'
and a.reportdate not in ('9/30/1999', '12/31/1999')
GROUP BY a.ReportDate 
union select '9/30/1999' as ReportDate,null,null,null,null,null,null
union select '12/31/1999' as ReportDate,null,null,null,null,null,null
ORDER BY a.ReportDate
</t>
        </r>
      </text>
    </comment>
    <comment ref="AS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'Commercial Services'
) a
on b.TickerBond=a.TickerBond and b.ReportDate=a.Reportdate
where b.TickerIndex in ('HW00','H544')
group by b.ReportDate
order by b.ReportDate
</t>
        </r>
      </text>
    </comment>
    <comment ref="AY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'Consumer Products'
GROUP BY a.ReportDate 
ORDER BY a.ReportDate
</t>
        </r>
      </text>
    </comment>
    <comment ref="BE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'Consumer Products'
) a
on b.TickerBond=a.TickerBond and b.ReportDate=a.Reportdate
where b.TickerIndex in ('HW00','H544')
group by b.ReportDate
order by b.ReportDate
</t>
        </r>
      </text>
    </comment>
    <comment ref="BK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'Energy'
GROUP BY a.ReportDate 
ORDER BY a.ReportDate
</t>
        </r>
      </text>
    </comment>
    <comment ref="BQ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'Energy'
) a
on b.TickerBond=a.TickerBond and b.ReportDate=a.Reportdate
where b.TickerIndex in ('HW00','H544')
group by b.ReportDate
order by b.ReportDate
</t>
        </r>
      </text>
    </comment>
    <comment ref="BW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'Food'
GROUP BY a.ReportDate 
ORDER BY a.ReportDate
</t>
        </r>
      </text>
    </comment>
    <comment ref="CC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'Food'
) a
on b.TickerBond=a.TickerBond and b.ReportDate=a.Reportdate
where b.TickerIndex in ('HW00','H544')
group by b.ReportDate
order by b.ReportDate
</t>
        </r>
      </text>
    </comment>
    <comment ref="CI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'Gaming'
GROUP BY a.ReportDate 
ORDER BY a.ReportDate
</t>
        </r>
      </text>
    </comment>
    <comment ref="CO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'Gaming'
) a
on b.TickerBond=a.TickerBond and b.ReportDate=a.Reportdate
where b.TickerIndex in ('HW00','H544')
group by b.ReportDate
order by b.ReportDate
</t>
        </r>
      </text>
    </comment>
    <comment ref="CU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'Health Care'
GROUP BY a.ReportDate 
ORDER BY a.ReportDate
</t>
        </r>
      </text>
    </comment>
    <comment ref="DA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'Health Care'
) a
on b.TickerBond=a.TickerBond and b.ReportDate=a.Reportdate
where b.TickerIndex in ('HW00','H544')
group by b.ReportDate
order by b.ReportDate
</t>
        </r>
      </text>
    </comment>
    <comment ref="DG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'Hotels &amp; Leisure'
GROUP BY a.ReportDate 
ORDER BY a.ReportDate
</t>
        </r>
      </text>
    </comment>
    <comment ref="DM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'Hotels &amp; Leisure'
) a
on b.TickerBond=a.TickerBond and b.ReportDate=a.Reportdate
where b.TickerIndex in ('HW00','H544')
group by b.ReportDate
order by b.ReportDate
</t>
        </r>
      </text>
    </comment>
    <comment ref="DS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'Materials'
GROUP BY a.ReportDate 
ORDER BY a.ReportDate
</t>
        </r>
      </text>
    </comment>
    <comment ref="DY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'Materials'
) a
on b.TickerBond=a.TickerBond and b.ReportDate=a.Reportdate
where b.TickerIndex in ('HW00','H544')
group by b.ReportDate
order by b.ReportDate
</t>
        </r>
      </text>
    </comment>
    <comment ref="EE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'Media'
GROUP BY a.ReportDate 
ORDER BY a.ReportDate
</t>
        </r>
      </text>
    </comment>
    <comment ref="EK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'Media'
) a
on b.TickerBond=a.TickerBond and b.ReportDate=a.Reportdate
where b.TickerIndex in ('HW00','H544')
group by b.ReportDate
order by b.ReportDate
</t>
        </r>
      </text>
    </comment>
    <comment ref="EQ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'Real Estate'
and a.reportdate not in ('6/30/2009')
GROUP BY a.ReportDate 
union select '6/30/2009' as ReportDate,null,null,null,null,null,null
ORDER BY a.ReportDate
</t>
        </r>
      </text>
    </comment>
    <comment ref="EW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'Real Estate'
) a
on b.TickerBond=a.TickerBond and b.ReportDate=a.Reportdate
where b.TickerIndex in ('HW00','H544')
group by b.ReportDate
order by b.ReportDate
</t>
        </r>
      </text>
    </comment>
    <comment ref="FC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'Retail'
and (a.reportdate &lt; '12/31/2000' or a.reportdate &gt; '3/31/2001')
GROUP BY a.ReportDate 
union select '12/31/2000' as ReportDate,null,null,null,null,null,null
union select '3/31/2001' as ReportDate,null,null,null,null,null,null
ORDER BY a.ReportDate
</t>
        </r>
      </text>
    </comment>
    <comment ref="FJ4" authorId="0" shapeId="0">
      <text>
        <r>
          <rPr>
            <sz val="8"/>
            <color indexed="81"/>
            <rFont val="Tahoma"/>
            <family val="2"/>
          </rPr>
          <t xml:space="preserve">Select dts.ReportDate, spr.OAS from tblhysbalancesheetmetrics dts left join
(
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'Retail'
) a
on b.TickerBond=a.TickerBond and b.ReportDate=a.Reportdate
where b.TickerIndex in ('HW00','H544')
and b.reportdate &gt; '6/30/1999'
group by b.ReportDate
) spr on dts.ReportDate = spr.ReportDate
Where dts.ReportDate &gt; '12/31/1997'
Group by dts.ReportDate, spr.OAS
Order by dts.ReportDate
</t>
        </r>
      </text>
    </comment>
    <comment ref="FP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'Technology'
GROUP BY a.ReportDate 
ORDER BY a.ReportDate
</t>
        </r>
      </text>
    </comment>
    <comment ref="FV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'Technology'
) a
on b.TickerBond=a.TickerBond and b.ReportDate=a.Reportdate
where b.TickerIndex in ('HW00','H544')
group by b.ReportDate
order by b.ReportDate
</t>
        </r>
      </text>
    </comment>
    <comment ref="GB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'Telecommunications'
and (a.reportdate &lt; '6/30/2000' or a.reportdate &gt; '3/31/2002')
and a.reportdate &lt;&gt; '3/31/1998'
GROUP BY a.ReportDate 
union select '3/31/1998' as ReportDate,null,null,null,null,null,null
union select '6/30/2000' as ReportDate,null,null,null,null,null,null
union select '9/30/2000' as ReportDate,null,null,null,null,null,null
union select '12/31/2000' as ReportDate,null,null,null,null,null,null
union select '3/31/2001' as ReportDate,null,null,null,null,null,null
union select '6/30/2001' as ReportDate,null,null,null,null,null,null
union select '9/30/2001' as ReportDate,null,null,null,null,null,null
union select '12/31/2001' as ReportDate,null,null,null,null,null,null
union select '3/31/2002' as ReportDate,null,null,null,null,null,null
ORDER BY a.ReportDate
</t>
        </r>
      </text>
    </comment>
    <comment ref="GH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'Telecommunications'
) a
on b.TickerBond=a.TickerBond and b.ReportDate=a.Reportdate
where b.TickerIndex in ('HW00','H544')
group by b.ReportDate
order by b.ReportDate
</t>
        </r>
      </text>
    </comment>
    <comment ref="GN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'Transportation'
and (a.reportdate &lt; '12/31/2001' or a.reportdate &gt; '9/30/2003')
and a.reportdate &lt;&gt; '6/30/2009'
GROUP BY a.ReportDate 
union select '12/31/2001' as ReportDate,null,null,null,null,null,null
union select '3/31/2002' as ReportDate,null,null,null,null,null,null
union select '6/30/2002' as ReportDate,null,null,null,null,null,null
union select '9/30/2002' as ReportDate,null,null,null,null,null,null
union select '12/31/2002' as ReportDate,null,null,null,null,null,null
union select '3/31/2003' as ReportDate,null,null,null,null,null,null
union select '6/30/2003' as ReportDate,null,null,null,null,null,null
union select '9/30/2003' as ReportDate,null,null,null,null,null,null
union select '6/30/2009' as ReportDate,null,null,null,null,null,null
ORDER BY a.ReportDate
</t>
        </r>
      </text>
    </comment>
    <comment ref="GT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'Transportation'
) a
on b.TickerBond=a.TickerBond and b.ReportDate=a.Reportdate
where b.TickerIndex in ('HW00','H544')
group by b.ReportDate
order by b.ReportDate
</t>
        </r>
      </text>
    </comment>
    <comment ref="GZ4" authorId="0" shapeId="0">
      <text>
        <r>
          <rPr>
            <sz val="8"/>
            <color indexed="81"/>
            <rFont val="Tahoma"/>
            <family val="2"/>
          </rPr>
          <t xml:space="preserve">SELECT a.ReportDate, COUNT(a.TickerBond) AS IssuerCount, SUM(a.NetDebt) AS SumOfNetDebt, SUM(a.LtmEbitda) AS SumOfLtmEbitda, SUM(a.LtmInterestExpense) AS SumOfLtmInterestExpense, SUM(a.NetDebt) / SUM(a.LtmEbitda) AS LeverageRatio, SUM(a.LtmEbitda)/SUM(a.LtmInterestExpense) AS CoverageRatio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'Utilities'
and a.reportdate &lt;&gt; '6/30/2008'
GROUP BY a.ReportDate 
union select '6/30/2008' as ReportDate,null,null,null,null,null,null
ORDER BY a.ReportDate
</t>
        </r>
      </text>
    </comment>
    <comment ref="HF4" authorId="0" shapeId="0">
      <text>
        <r>
          <rPr>
            <sz val="8"/>
            <color indexed="81"/>
            <rFont val="Tahoma"/>
            <family val="2"/>
          </rPr>
          <t xml:space="preserve">Select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'Utilities'
) a
on b.TickerBond=a.TickerBond and b.ReportDate=a.Reportdate
where b.TickerIndex in ('HW00','H544')
group by b.ReportDate
order by b.ReportDate
</t>
        </r>
      </text>
    </comment>
    <comment ref="HT4" authorId="0" shapeId="0">
      <text>
        <r>
          <rPr>
            <sz val="8"/>
            <color indexed="81"/>
            <rFont val="Tahoma"/>
            <family val="2"/>
          </rPr>
          <t xml:space="preserve">Select dts.ReportDate, spr.OAS from tblhysbalancesheetmetrics dts left join
(
Select b.ReportDate, sum(b.OAS*b.FullMarketValueUSD)/sum(b.FullMarketValueUSD) as OAS
from tblHysIndexMLMemberlistNew b inner join
(SELECT a.ReportDate, a.TickerBond
FROM tblHysBalanceSheetMetrics a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a.LtmEbitda is not null 
AND a.LtmInterestExpense is not null 
And a.ExcludeFromPointInTimeCalcs=0
and a.reportdate &gt; '12/31/1997'
and m.SectorCreditStrategy = 'Retail'
) a
on b.TickerBond=a.TickerBond and b.ReportDate=a.Reportdate
where b.TickerIndex in ('HW00','H544')
and b.reportdate &gt; '6/30/1999'
group by b.ReportDate
) spr on dts.ReportDate = spr.ReportDate
Where dts.ReportDate &gt; '12/31/1997'
Group by dts.ReportDate, spr.OAS
Order by dts.ReportDate
</t>
        </r>
      </text>
    </comment>
  </commentList>
</comments>
</file>

<file path=xl/comments6.xml><?xml version="1.0" encoding="utf-8"?>
<comments xmlns="http://schemas.openxmlformats.org/spreadsheetml/2006/main">
  <authors>
    <author>Neha Khoda</author>
    <author>Agrawal, Ankit</author>
  </authors>
  <commentList>
    <comment ref="C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'Automotive'
GROUP BY a.ReportDate 
union select '09/30/2009' as ReportDate,null,null,null,null,null,null
union select '12/31/2009' as ReportDate,null,null,null,null,null,null
union select '03/31/2010' as ReportDate,null,null,null,null,null,null
ORDER BY a.ReportDate
</t>
        </r>
      </text>
    </comment>
    <comment ref="J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'Automotive')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O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'Capital Goods'
GROUP BY a.ReportDate 
union select '09/30/2009' as ReportDate,null,null,null,null,null,null
union select '12/31/2009' as ReportDate,null,null,null,null,null,null
union select '03/31/2010' as ReportDate,null,null,null,null,null,null
ORDER BY a.ReportDate
</t>
        </r>
      </text>
    </comment>
    <comment ref="V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AA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'Commercial Services'
GROUP BY a.ReportDate 
union select '09/30/2009' as ReportDate,null,null,null,null,null,null
union select '12/31/2009' as ReportDate,null,null,null,null,null,null
union select '03/31/2010' as ReportDate,null,null,null,null,null,null
union select '06/30/2010' as ReportDate,null,null,null,null,null,null
union select '09/30/2010' as ReportDate,null,null,null,null,null,null
union select '12/31/2010' as ReportDate,null,null,null,null,null,null
ORDER BY a.ReportDate
</t>
        </r>
      </text>
    </comment>
    <comment ref="AH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'Commercial 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AM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'Consumer Products'
GROUP BY a.ReportDate 
union select '06/30/2009' as ReportDate,null,null,null,null,null,null
union select '09/30/2009' as ReportDate,null,null,null,null,null,null
union select '12/31/2009' as ReportDate,null,null,null,null,null,null
ORDER BY a.ReportDate
</t>
        </r>
      </text>
    </comment>
    <comment ref="AT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'Consumer Products')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AY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'Energy'
GROUP BY a.ReportDate 
union select '09/30/2009' as ReportDate,null,null,null,null,null,null
union select '12/31/2009' as ReportDate,null,null,null,null,null,null
union select '03/31/2010' as ReportDate,null,null,null,null,null,null
ORDER BY a.ReportDate
</t>
        </r>
      </text>
    </comment>
    <comment ref="BF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BK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'Food'
GROUP BY a.ReportDate 
union select '06/30/2009' as ReportDate,null,null,null,null,null,null
union select '09/30/2009' as ReportDate,null,null,null,null,null,null
union select '12/31/2009' as ReportDate,null,null,null,null,null,null
ORDER BY a.ReportDate
</t>
        </r>
      </text>
    </comment>
    <comment ref="BR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'Food')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BW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'Gaming'
GROUP BY a.ReportDate 
union select '09/30/2009' as ReportDate,null,null,null,null,null,null
union select '12/31/2009' as ReportDate,null,null,null,null,null,null
union select '03/31/2010' as ReportDate,null,null,null,null,null,null
ORDER BY a.ReportDate
</t>
        </r>
      </text>
    </comment>
    <comment ref="CD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'Gaming')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CI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'Health Care'
GROUP BY a.ReportDate 
union select '03/31/2010' as ReportDate,null,null,null,null,null,null
union select '06/30/2010' as ReportDate,null,null,null,null,null,null
union select '09/30/2010' as ReportDate,null,null,null,null,null,null
ORDER BY a.ReportDate
</t>
        </r>
      </text>
    </comment>
    <comment ref="CP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'Health Care')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'03/31/2010'
group by a.reportdate order by a.reportdate</t>
        </r>
      </text>
    </comment>
    <comment ref="CU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'Hotels &amp; Leisure'
GROUP BY a.ReportDate 
union select '12/31/2009' as ReportDate,null,null,null,null,null,null
union select '03/31/2010' as ReportDate,null,null,null,null,null,null
ORDER BY a.ReportDate
</t>
        </r>
      </text>
    </comment>
    <comment ref="DB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'Hotels &amp; Leisure')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DG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'Materials'
GROUP BY a.ReportDate 
union select '03/31/2009' as ReportDate,null,null,null,null,null,null
union select '09/30/2009' as ReportDate,null,null,null,null,null,null
union select '12/31/2009' as ReportDate,null,null,null,null,null,null
union select '03/31/2010' as ReportDate,null,null,null,null,null,null
union select '06/30/2010' as ReportDate,null,null,null,null,null,null
union select '09/30/2010' as ReportDate,null,null,null,null,null,null
ORDER BY a.ReportDate
</t>
        </r>
      </text>
    </comment>
    <comment ref="DN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DS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'Media'
GROUP BY a.ReportDate 
union select '06/30/2009' as ReportDate,null,null,null,null,null,null
union select '09/30/2009' as ReportDate,null,null,null,null,null,null
union select '12/31/2009' as ReportDate,null,null,null,null,null,null
union select '03/31/2010' as ReportDate,null,null,null,null,null,null
union select '06/30/2010' as ReportDate,null,null,null,null,null,null
ORDER BY a.ReportDate
</t>
        </r>
      </text>
    </comment>
    <comment ref="DZ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'Media')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EE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'Real Estate'
GROUP BY a.ReportDate 
union select '06/30/2009' as ReportDate,null,null,null,null,null,null
union select '09/30/2009' as ReportDate,null,null,null,null,null,null
union select '12/31/2009' as ReportDate,null,null,null,null,null,null
ORDER BY a.ReportDate
</t>
        </r>
      </text>
    </comment>
    <comment ref="EL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EQ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'Retail'
GROUP BY a.ReportDate 
union select '06/30/2009' as ReportDate,null,null,null,null,null,null
union select '09/30/2009' as ReportDate,null,null,null,null,null,null
union select '12/31/2009' as ReportDate,null,null,null,null,null,null
ORDER BY a.ReportDate
</t>
        </r>
      </text>
    </comment>
    <comment ref="EX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FC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'Technology'
GROUP BY a.ReportDate 
union select '09/30/2009' as ReportDate,null,null,null,null,null,null
union select '12/31/2009' as ReportDate,null,null,null,null,null,null
union select '03/31/2010' as ReportDate,null,null,null,null,null,null
ORDER BY a.ReportDate
</t>
        </r>
      </text>
    </comment>
    <comment ref="FJ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FO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'Telecommunications'
GROUP BY a.ReportDate 
union select '06/30/2010' as ReportDate,null,null,null,null,null,null
union select '09/30/2010' as ReportDate,null,null,null,null,null,null
union select '12/31/2010' as ReportDate,null,null,null,null,null,null
ORDER BY a.ReportDate
</t>
        </r>
      </text>
    </comment>
    <comment ref="FV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'Telecommunications')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GA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'Transportation'
GROUP BY a.ReportDate 
union select '06/30/2010' as ReportDate,null,null,null,null,null,null
union select '09/30/2010' as ReportDate,null,null,null,null,null,null
union select '12/31/2010' as ReportDate,null,null,null,null,null,null
ORDER BY a.ReportDate
</t>
        </r>
      </text>
    </comment>
    <comment ref="GH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'Transportation')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 ref="GM5" authorId="0" shapeId="0">
      <text>
        <r>
          <rPr>
            <sz val="8"/>
            <color indexed="81"/>
            <rFont val="Tahoma"/>
            <family val="2"/>
          </rPr>
          <t xml:space="preserve">SELECT a.ReportDate, COUNT(a.TickerBond) AS IssuerCount, SUM(a.NetDebt) AS SumOfNetDebt, SUM(a.LtmAdjEbitda) AS SumOfLtmEbitda, SUM(a.LtmInterestExpense) AS SumOfLtmInterestExpense, SUM(a.NetDebt) / SUM(a.LtmAdjEbitda) AS LeverageRatio, SUM(a.LtmAdjEbitda)/SUM(a.LtmInterestExpense) AS CoverageRatio
FROM tblHysBalanceSheetMetrics a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NetDebt is not null AND LTMAdjEbitda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a.LTMAdjEbitda is not null 
AND a.LtmInterestExpense is not null 
And a.ExcludeFromPointInTimeCalcs=0
and a.reportdate &gt;= '12/31/1996'
and m.SectorCreditStrategy = 'Utilities'
GROUP BY a.ReportDate 
union select '06/30/2010' as ReportDate,null,null,null,null,null,null
union select '09/30/2010' as ReportDate,null,null,null,null,null,null
union select '12/31/2010' as ReportDate,null,null,null,null,null,null
ORDER BY a.ReportDate
</t>
        </r>
      </text>
    </comment>
    <comment ref="GT5" authorId="1" shapeId="0">
      <text>
        <r>
          <rPr>
            <sz val="8"/>
            <color indexed="81"/>
            <rFont val="Tahoma"/>
            <family val="2"/>
          </rPr>
          <t>SELECT a.ReportDate, count(a.tickerbond) as IssuerCount, (SUM(a.AdjEbitda) / SUM(b.AdjEbitda) - 1) * 100 as YoYEbitdaChange,(SUM(a.TotalDebt) / SUM(b.TotalDebt) - 1) * 100 as YoYTotalDebtChange
FROM tblHysBalanceSheetMetrics a INNER JOIN 
(
SELECT ReportDate, tblHysBalanceSheetMetrics.TickerBond, AdjEbitda, TotalDebt, ExcludeFromYOYCalcs, ExcludeFromPointInTimeCalcs
FROM tblHysBalanceSheetMetrics 
WHERE Revenues is not null AND COGS is not null and TotalDebt is not null AND AdjEBITDA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AdjEBITDA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AdjEBITDA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'Utilities')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a.AdjEBITDA is not null 
AND a.Revenues is not null 
AND a.COGS is not null 
And a.ExcludeFromYOYCalcs=0
And a.IsManualEntry=0
AND a.InterpolatedDatapoint =0
and a.Reportdate &gt;= '12/31/1996'
group by a.reportdate order by a.reportdate</t>
        </r>
      </text>
    </comment>
  </commentList>
</comments>
</file>

<file path=xl/comments7.xml><?xml version="1.0" encoding="utf-8"?>
<comments xmlns="http://schemas.openxmlformats.org/spreadsheetml/2006/main">
  <authors>
    <author>Neha Khoda</author>
  </authors>
  <commentList>
    <comment ref="B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'Automotive')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E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'Automotive')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I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L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P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'Commercial 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S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'Commercial 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W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'Consumer Products')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Z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'Consumer Products')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AD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AG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AK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'Financials')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a.IsManualEntry=0
AND a.InterpolatedDatapoint =0
and a.Reportdate &gt; '12/31/1997'
group by a.reportdate order by a.reportdate</t>
        </r>
      </text>
    </comment>
    <comment ref="AO5" authorId="0" shapeId="0">
      <text>
        <r>
          <rPr>
            <sz val="8"/>
            <color indexed="81"/>
            <rFont val="Tahoma"/>
            <family val="2"/>
          </rPr>
          <t xml:space="preserve">SELECT a.reportdate, count(a.tickerbond) as IssuerCount,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InterpolatedDatapoint=0
And Tickerbond in (select distinct tickerbond from tblHysMapBondToEqtyTickers where EMDMFlag='DM')
) b 
ON a.TickerBond = b.TickerBond 
INNER JOIN 
(SELECT Reportdate, TickerBond FROM tblHysBalanceSheetMetrics 
WHERE Revenues is not null 
and InterpolatedDatapoint=0 and IsManualEntry=0
And Tickerbond in (select distinct tickerbond from tblHysMapBondToEqtyTickers where EMDMFlag='DM')
) c 
ON a.TickerBond = c.TickerBond 
INNER JOIN 
(SELECT Reportdate, TickerBond FROM tblHysBalanceSheetMetrics 
WHERE Revenues is not null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'Financials')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a.Revenues is not null 
And a.IsManualEntry=0
AND a.InterpolatedDatapoint =0
and a.Reportdate &gt; '12/31/1997'
group by a.reportdate order by a.reportdate
</t>
        </r>
      </text>
    </comment>
    <comment ref="AT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'Food')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AW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'Food')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BA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'Gaming')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BD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'Gaming')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BH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'Health Care')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BK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'Health Care')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BO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'Hotels &amp; Leisure')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BR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'Hotels &amp; Leisure')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BV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BY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CC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'Media')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CF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'Media')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CJ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CM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CQ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CT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CX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DA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DE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'Telecommunications')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DH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'Telecommunications')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DL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'Transportation')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DO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'Transportation')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DS5" authorId="0" shapeId="0">
      <text>
        <r>
          <rPr>
            <sz val="8"/>
            <color indexed="81"/>
            <rFont val="Tahoma"/>
            <family val="2"/>
          </rPr>
          <t>SELECT a.ReportDate, count(a.tickerbond) as IssuerCount, 100*(SUM(a.Ebitda) - SUM(b.Ebitda))/abs(sum(b.ebitda))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'Utilities')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DV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'Utilities')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EO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m.SectorMLILevel4= 'Energy - Exploration &amp; Production')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ER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m.SectorMLILevel4= 'Energy - Exploration &amp; Production')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EV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m.SectorMLILevel4&lt;&gt; 'Energy - Exploration &amp; Production')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EY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m.SectorMLILevel4&lt;&gt; 'Energy - Exploration &amp; Production')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FC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m.SectorMLILevel4 in ('Chemicals','Packaging'))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FF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m.SectorMLILevel4 in ('Chemicals','Packaging'))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FJ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m.SectorMLILevel4 not in ('Chemicals','Packaging'))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FM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m.SectorMLILevel4 not in ('Chemicals','Packaging'))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FQ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m.SectorMLILevel4= 'Aerospace/Defense')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FT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m.SectorMLILevel4= 'Aerospace/Defense')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FX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m.SectorMLILevel4&lt;&gt; 'Aerospace/Defense')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GA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m.SectorMLILevel4&lt;&gt; 'Aerospace/Defense')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GE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m.SectorMLILevel4= 'Software/Services')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GH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m.SectorMLILevel4= 'Software/Services')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GL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m.SectorMLILevel4&lt;&gt; 'Software/Services')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GO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m.SectorMLILevel4&lt;&gt; 'Software/Services')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GT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m.SectorMLILevel4 in ('Building &amp; Construction','Building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GW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m.SectorMLILevel4 in ('Building &amp; Construction','Building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HA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TotalDebt is not null AND EBITDA is not null 
and InterpolatedDatapoint=0
And Tickerbond in (select distinct tickerbond from tblHysMapBondToEqtyTickers where EMDMFlag='DM')
) b 
ON a.TickerBond = b.TickerBond 
INNER JOIN 
(SELECT Reportdate, TickerBond FROM tblHysBalanceSheetMetrics 
WHERE TotalDebt is not null AND EBITDA is not null 
and InterpolatedDatapoint=0 and IsManualEntry=0
And Tickerbond in (select distinct tickerbond from tblHysMapBondToEqtyTickers where EMDMFlag='DM')
) c 
ON a.TickerBond = c.TickerBond 
INNER JOIN 
(SELECT Reportdate, TickerBond FROM tblHysBalanceSheetMetrics 
WHERE TotalDebt is not null AND EBITDA is not null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m.SectorMLILevel4 not in ('Building &amp; Construction','Building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a.InterpolatedDatapoint =0
and a.Reportdate &gt; '12/31/1997'
group by a.reportdate order by a.reportdate</t>
        </r>
      </text>
    </comment>
    <comment ref="HD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InterpolatedDatapoint=0
And Tickerbond in (select distinct tickerbond from tblHysMapBondToEqtyTickers where EMDMFlag='DM')
) b 
ON a.TickerBond = b.TickerBond 
INNER JOIN 
(SELECT Reportdate, TickerBond FROM tblHysBalanceSheetMetrics 
WHERE Revenues is not null 
and InterpolatedDatapoint=0 and IsManualEntry=0
And Tickerbond in (select distinct tickerbond from tblHysMapBondToEqtyTickers where EMDMFlag='DM')
) c 
ON a.TickerBond = c.TickerBond 
INNER JOIN 
(SELECT Reportdate, TickerBond FROM tblHysBalanceSheetMetrics 
WHERE Revenues is not null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m.SectorMLILevel4 not in ('Building &amp; Construction','Building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a.Revenues is not null 
And a.IsManualEntry=0
AND a.InterpolatedDatapoint =0
and a.Reportdate &gt; '12/31/1997'
group by a.reportdate order by a.reportdate
</t>
        </r>
      </text>
    </comment>
    <comment ref="HH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m.SectorMLILevel4 in ('Discount Stores', 'Non-Food &amp; Drug Retailers'))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HK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m.SectorMLILevel4 in ('Discount Stores',  'Non-Food &amp; Drug Retailers'))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 ref="HO5" authorId="0" shapeId="0">
      <text>
        <r>
          <rPr>
            <sz val="8"/>
            <color indexed="81"/>
            <rFont val="Tahoma"/>
            <family val="2"/>
          </rPr>
          <t>SELECT a.ReportDate, count(a.tickerbond) as IssuerCount, (SUM(a.Ebitda) / SUM(b.Ebitda) - 1) * 100 as YoYEbitdaChange,(SUM(a.TotalDebt) / SUM(b.TotalDebt) - 1) * 100 as YoYTotalDebtChange
FROM tblHysBalanceSheetMetrics a INNER JOIN 
(
SELECT ReportDate, tblHysBalanceSheetMetrics.TickerBond, Ebitda, TotalDebt,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m.SectorMLILevel4 not in ('Discount Stores', 'Non-Food &amp; Drug Retailers'))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t>
        </r>
      </text>
    </comment>
    <comment ref="HR5" authorId="0" shapeId="0">
      <text>
        <r>
          <rPr>
            <sz val="8"/>
            <color indexed="81"/>
            <rFont val="Tahoma"/>
            <family val="2"/>
          </rPr>
          <t xml:space="preserve">SELECT (SUM(a.Revenues) / SUM(b.Revenues) - 1) * 100 as YoYRevenuesChange,(SUM(a.COGS) / SUM(b.COGS) - 1) * 100 as YoYCOGSChange
FROM tblHysBalanceSheetMetrics a INNER JOIN 
(
SELECT ReportDate, tblHysBalanceSheetMetrics.TickerBond, Revenues, COGS, ExcludeFromYOYCalcs, ExcludeFromPointInTimeCalcs
FROM tblHysBalanceSheetMetrics 
WHERE Revenues is not null AND COGS is not null and TotalDebt is not null AND EBITDA is not null 
And ExcludeFromYOYCalcs=0 and InterpolatedDatapoint=0
And Tickerbond in (select distinct tickerbond from tblHysMapBondToEqtyTickers where EMDMFlag='DM')
) b 
ON a.TickerBond = b.TickerBond 
INNER JOIN 
(SELECT Reportdate, TickerBond FROM tblHysBalanceSheetMetrics 
WHERE Revenues is not null AND COGS is not null and TotalDebt is not null AND 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Revenues is not null AND COGS is not null and TotalDebt is not null AND 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m.SectorMLILevel4 not in ('Discount Stores', 'Non-Food &amp; Drug Retailers'))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a.EBITDA is not null 
AND a.Revenues is not null 
AND a.COGS is not null 
And a.ExcludeFromYOYCalcs=0
And a.IsManualEntry=0
AND a.InterpolatedDatapoint =0
and a.Reportdate &gt; '12/31/1997'
group by a.reportdate order by a.reportdate
</t>
        </r>
      </text>
    </comment>
  </commentList>
</comments>
</file>

<file path=xl/comments8.xml><?xml version="1.0" encoding="utf-8"?>
<comments xmlns="http://schemas.openxmlformats.org/spreadsheetml/2006/main">
  <authors>
    <author>Neha Khoda</author>
  </authors>
  <commentList>
    <comment ref="C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'Automotive')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J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'Automotive')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N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U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'Capital Goods')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Y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'Commercial 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AF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'Commercial Services')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AJ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'Consumer Products')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AQ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'Consumer Products')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AU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BB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'Energy')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BF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'Food')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BM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'Food')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BQ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'Gaming')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BX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'Gaming')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CB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'Health Care')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CI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'Health Care')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CM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'Hotels &amp; Leisure')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CT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'Hotels &amp; Leisure')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CX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DE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'Materials')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DI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'Media')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DP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'Media')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DT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EA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'Real Estate')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EE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EL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'Retail')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EP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EW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'Technology')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FA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'Telecommunications')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FH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'Telecommunications')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FL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'Transportation')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FS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'Transportation')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 ref="FW4" authorId="0" shapeId="0">
      <text>
        <r>
          <rPr>
            <sz val="8"/>
            <color indexed="81"/>
            <rFont val="Tahoma"/>
            <family val="2"/>
          </rPr>
          <t>SELECT a.ReportDate, Count(a.TickerBond) as IssuerCount, Sum(LTMCapex) as LTMCapex, Sum(LTMRevenues) as LTMRevenues, Sum(LTMEbitda) as LTMEbitda
FROM tblHysBalanceSheetMetrics a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ExcludeFromPointInTimeCalcs=0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'Utilities')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a.ExcludeFromPointInTimeCalcs=0
and a.reportdate &gt; '12/31/1997'
GROUP BY a.ReportDate
order BY a.ReportDate</t>
        </r>
      </text>
    </comment>
    <comment ref="GD4" authorId="0" shapeId="0">
      <text>
        <r>
          <rPr>
            <sz val="8"/>
            <color indexed="81"/>
            <rFont val="Tahoma"/>
            <family val="2"/>
          </rPr>
          <t xml:space="preserve">SELECT a.Reportdate, count(a.tickerbond) as IssuerCount, (SUM(a.LTMCapex) / SUM(b.LTMCapex) - 1) * 100 as YoYCapexChange
FROM tblHysBalanceSheetMetrics a INNER JOIN 
(
SELECT ReportDate, TickerBond, LTMCapex
FROM tblHysBalanceSheetMetrics 
WHERE LTMCapex is not null AND LTMRevenues is not null AND LTMEbitda is not null 
And ExcludeFromYOYCalcs=0 and InterpolatedDatapoint=0
And Tickerbond in (select distinct tickerbond from tblHysMapBondToEqtyTickers where EMDMFlag='DM')
) b 
ON a.TickerBond = b.TickerBond 
INNER JOIN 
(SELECT Reportdate, TickerBond FROM tblHysBalanceSheetMetrics 
WHERE LTMCapex is not null AND LTMRevenues is not null AND LTMEbitda is not null 
And ExcludeFromYOYCalcs=0 and InterpolatedDatapoint=0 and IsManualEntry=0
And Tickerbond in (select distinct tickerbond from tblHysMapBondToEqtyTickers where EMDMFlag='DM')
) c 
ON a.TickerBond = c.TickerBond 
INNER JOIN 
(SELECT Reportdate, TickerBond FROM tblHysBalanceSheetMetrics 
WHERE LTMCapex is not null AND LTMRevenues is not null AND LTMEbitda is not null 
And ExcludeFromYOYCalcs=0 and InterpolatedDatapoint=0
And Tickerbond in (select distinct tickerbond from tblHysMapBondToEqtyTickers where EMDMFlag='DM')
) d 
ON a.TickerBond = d.TickerBond 
WHERE a.Tickerbond in (select distinct tickerbond from tblHysMapBondToEqtyTickers x
INNER JOIN tblHysMapSectors m ON x.SectorMLILevel4 = m.SectorMLILevel4 where x.EMDMFlag='DM' and m.SectorCreditStrategy = 'Utilities')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a.LTMCapex is not null 
AND a.LTMRevenues is not null
AND a.LTMEbitda is not null
And a.ExcludeFromYOYCalcs=0
And a.IsManualEntry=0
AND a.InterpolatedDatapoint =0
and a.reportdate &gt; '12/31/1997'
group by a.reportdate 
order by a.reportdate
</t>
        </r>
      </text>
    </comment>
  </commentList>
</comments>
</file>

<file path=xl/comments9.xml><?xml version="1.0" encoding="utf-8"?>
<comments xmlns="http://schemas.openxmlformats.org/spreadsheetml/2006/main">
  <authors>
    <author>Neha Khoda</author>
  </authors>
  <commentList>
    <comment ref="B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GROUP BY a.ReportDate ORDER BY a.ReportDate
</t>
        </r>
      </text>
    </comment>
    <comment ref="H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'Automotive'
GROUP BY a.ReportDate 
ORDER BY a.ReportDate
</t>
        </r>
      </text>
    </comment>
    <comment ref="N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'Capital Goods'
GROUP BY a.ReportDate 
ORDER BY a.ReportDate
</t>
        </r>
      </text>
    </comment>
    <comment ref="T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'Commercial Services'
GROUP BY a.ReportDate 
ORDER BY a.ReportDate
</t>
        </r>
      </text>
    </comment>
    <comment ref="Z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'Consumer Products'
GROUP BY a.ReportDate 
ORDER BY a.ReportDate
</t>
        </r>
      </text>
    </comment>
    <comment ref="AF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'Energy'
GROUP BY a.ReportDate 
ORDER BY a.ReportDate
</t>
        </r>
      </text>
    </comment>
    <comment ref="AL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'Food'
GROUP BY a.ReportDate 
ORDER BY a.ReportDate
</t>
        </r>
      </text>
    </comment>
    <comment ref="AR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'Gaming'
GROUP BY a.ReportDate 
ORDER BY a.ReportDate
</t>
        </r>
      </text>
    </comment>
    <comment ref="AX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'Health Care'
GROUP BY a.ReportDate 
ORDER BY a.ReportDate
</t>
        </r>
      </text>
    </comment>
    <comment ref="BD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'Hotels &amp; Leisure'
GROUP BY a.ReportDate 
ORDER BY a.ReportDate
</t>
        </r>
      </text>
    </comment>
    <comment ref="BJ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'Materials'
GROUP BY a.ReportDate 
ORDER BY a.ReportDate
</t>
        </r>
      </text>
    </comment>
    <comment ref="BP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'Media'
GROUP BY a.ReportDate 
ORDER BY a.ReportDate
</t>
        </r>
      </text>
    </comment>
    <comment ref="BV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'Real Estate'
GROUP BY a.ReportDate 
ORDER BY a.ReportDate
</t>
        </r>
      </text>
    </comment>
    <comment ref="CB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'Retail'
GROUP BY a.ReportDate 
ORDER BY a.ReportDate
</t>
        </r>
      </text>
    </comment>
    <comment ref="CH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'Technology'
GROUP BY a.ReportDate 
ORDER BY a.ReportDate
</t>
        </r>
      </text>
    </comment>
    <comment ref="CN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'Telecommunications'
GROUP BY a.ReportDate 
ORDER BY a.ReportDate
</t>
        </r>
      </text>
    </comment>
    <comment ref="CT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'Transportation'
GROUP BY a.ReportDate 
ORDER BY a.ReportDate
</t>
        </r>
      </text>
    </comment>
    <comment ref="CZ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'Utilities'
GROUP BY a.ReportDate 
ORDER BY a.ReportDate
</t>
        </r>
      </text>
    </comment>
    <comment ref="DF5" authorId="0" shapeId="0">
      <text>
        <r>
          <rPr>
            <sz val="8"/>
            <color indexed="81"/>
            <rFont val="Tahoma"/>
            <family val="2"/>
          </rPr>
          <t xml:space="preserve">SELECT a.ReportDate, COUNT(a.TickerBond) AS IssuerCount, SUM(a.NetDebt) AS SumOfNetDebt, SUM(a.EnterpriseValue) AS SumOfEV,  SUM(a.NetDebt) / SUM(a.EnterpriseValue) AS EVLeverageRatio
FROM tblHysBalanceSheetMetrics a INNER JOIN 
(SELECT ReportDate, TickerBond FROM tblHysBalanceSheetMetrics 
WHERE NetDebt is not null AND EnterpriseValue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a.ExcludeFromPointInTimeCalcs=0
and a.reportdate &gt;= '12/31/1996'
and m.SectorCreditStrategy = 'Energy'
and m.SectorMLILevel4 = 'Gas Distribution'
GROUP BY a.ReportDate 
ORDER BY a.ReportDate
</t>
        </r>
      </text>
    </comment>
    <comment ref="DL5" authorId="0" shapeId="0">
      <text>
        <r>
          <rPr>
            <sz val="8"/>
            <color indexed="81"/>
            <rFont val="Tahoma"/>
            <family val="2"/>
          </rPr>
          <t xml:space="preserve">SELECT a.ReportDate, COUNT(a.TickerBond) AS IssuerCount, SUM(a.EnterpriseValue) AS SumOfEV, SUM(a.LTMEBITDA) AS SumOfLTMEBITDA, SUM(a.EnterpriseValue)/SUM(a.LTMEBITDA) as EVEBITDAratio
FROM tblHysBalanceSheetMetrics a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a.LTMEBITDA is not null
And a.ExcludeFromPointInTimeCalcs=0
and a.reportdate &gt;= '12/31/1996'
and m.SectorCreditStrategy = 'Energy'
GROUP BY a.ReportDate 
ORDER BY a.ReportDate
</t>
        </r>
      </text>
    </comment>
    <comment ref="DR5" authorId="0" shapeId="0">
      <text>
        <r>
          <rPr>
            <sz val="8"/>
            <color indexed="81"/>
            <rFont val="Tahoma"/>
            <family val="2"/>
          </rPr>
          <t xml:space="preserve">SELECT a.ReportDate, COUNT(a.TickerBond) AS IssuerCount, SUM(a.EnterpriseValue) AS SumOfEV, SUM(a.LTMEBITDA) AS SumOfLTMEBITDA, SUM(a.EnterpriseValue)/SUM(a.LTMEBITDA) as EVEBITDAratio
FROM tblHysBalanceSheetMetrics a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a.LTMEBITDA is not null
And a.ExcludeFromPointInTimeCalcs=0
and a.reportdate &gt;= '12/31/1996'
and m.SectorCreditStrategy = 'Energy'
and m.SectorMLILevel4 = 'Gas Distribution'
GROUP BY a.ReportDate 
ORDER BY a.ReportDate
</t>
        </r>
      </text>
    </comment>
    <comment ref="DX5" authorId="0" shapeId="0">
      <text>
        <r>
          <rPr>
            <sz val="8"/>
            <color indexed="81"/>
            <rFont val="Tahoma"/>
            <family val="2"/>
          </rPr>
          <t xml:space="preserve">SELECT a.ReportDate, COUNT(a.TickerBond) AS IssuerCount, SUM(a.EnterpriseValue) AS SumOfEV, SUM(a.LTMEBITDA) AS SumOfLTMEBITDA, SUM(a.EnterpriseValue)/SUM(a.LTMEBITDA) as EVEBITDAratio
FROM tblHysBalanceSheetMetrics a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b 
ON a.TickerBond = b.TickerBond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c 
ON a.TickerBond = c.TickerBond 
INNER JOIN 
(SELECT ReportDate, TickerBond FROM tblHysBalanceSheetMetrics 
WHERE NetDebt is not null AND EnterpriseValue is not null and LTMEBITDA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a.NetDebt is not null 
AND a.EnterpriseValue is not null 
and a.LTMEBITDA is not null
And a.ExcludeFromPointInTimeCalcs=0
and a.reportdate &gt;= '12/31/1996'
and m.SectorCreditStrategy = 'Utilities'
GROUP BY a.ReportDate 
ORDER BY a.ReportDate
</t>
        </r>
      </text>
    </comment>
  </commentList>
</comments>
</file>

<file path=xl/comments10.xml><?xml version="1.0" encoding="utf-8"?>
<comments xmlns="http://schemas.openxmlformats.org/spreadsheetml/2006/main">
  <authors>
    <author>Neha Khoda</author>
  </authors>
  <commentList>
    <comment ref="C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WHERE a.Tickerbond in (select distinct tickerbond from tblHysMapBondToEqtyTickers where EMDMFlag='DM')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GROUP BY a.ReportDate ORDER BY a.ReportDate
</t>
        </r>
      </text>
    </comment>
    <comment ref="M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'Automotive'
and a.reportdate not in ('12/31/2005','12/31/2008','3/31/2009','6/30/2009')
GROUP BY a.ReportDate 
union select '12/31/2005' as ReportDate,null,null,null,null,null,null
union select '12/31/2008' as ReportDate,null,null,null,null,null,null
union select '3/31/2009' as ReportDate,null,null,null,null,null,null
union select '6/30/2009'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T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'Automotive'
) a
on b.TickerBond=a.TickerBond and b.ReportDate=a.Reportdate
where b.TickerIndex in ('HW00','H544')
group by b.ReportDate
) j
on i.Reportdate= j.ReportDate
where i.reportdate &gt;= '3/31/1998'
order by i.ReportDate</t>
        </r>
      </text>
    </comment>
    <comment ref="X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'Capital Goods'
GROUP BY a.ReportDate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AE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'Capital Goods'
) a
on b.TickerBond=a.TickerBond and b.ReportDate=a.Reportdate
where b.TickerIndex in ('HW00','H544')
group by b.ReportDate
) j
on i.Reportdate= j.ReportDate
where i.reportdate &gt;= '3/31/1998'
order by i.ReportDate</t>
        </r>
      </text>
    </comment>
    <comment ref="AI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'Commercial Services'
and a.reportdate not in ('9/30/1999', '12/31/1999')
GROUP BY a.ReportDate 
union select '9/30/1999' as ReportDate,null,null,null,null,null,null
union select '12/31/1999'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AP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'Commercial Services'
) a
on b.TickerBond=a.TickerBond and b.ReportDate=a.Reportdate
where b.TickerIndex in ('HW00','H544')
group by b.ReportDate
) j
on i.Reportdate= j.ReportDate
where i.reportdate &gt;= '3/31/1998'
order by i.ReportDate</t>
        </r>
      </text>
    </comment>
    <comment ref="AT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'Consumer Products'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BA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'Consumer Products'
) a
on b.TickerBond=a.TickerBond and b.ReportDate=a.Reportdate
where b.TickerIndex in ('HW00','H544')
group by b.ReportDate
) j
on i.Reportdate= j.ReportDate
where i.reportdate &gt;= '3/31/1998'
order by i.ReportDate</t>
        </r>
      </text>
    </comment>
    <comment ref="BE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'Energy'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BL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'Energy'
) a
on b.TickerBond=a.TickerBond and b.ReportDate=a.Reportdate
where b.TickerIndex in ('HW00','H544')
group by b.ReportDate
) j
on i.Reportdate= j.ReportDate
where i.reportdate &gt;= '3/31/1998'
order by i.ReportDate</t>
        </r>
      </text>
    </comment>
    <comment ref="BP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'Food'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BW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'Food'
) a
on b.TickerBond=a.TickerBond and b.ReportDate=a.Reportdate
where b.TickerIndex in ('HW00','H544')
group by b.ReportDate
) j
on i.Reportdate= j.ReportDate
where i.reportdate &gt;= '3/31/1998'
order by i.ReportDate</t>
        </r>
      </text>
    </comment>
    <comment ref="CA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'Gaming'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CH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'Gaming'
) a
on b.TickerBond=a.TickerBond and b.ReportDate=a.Reportdate
where b.TickerIndex in ('HW00','H544')
group by b.ReportDate
) j
on i.Reportdate= j.ReportDate
where i.reportdate &gt;= '3/31/1998'
order by i.ReportDate</t>
        </r>
      </text>
    </comment>
    <comment ref="CL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'Health Care'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CS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'Health Care'
) a
on b.TickerBond=a.TickerBond and b.ReportDate=a.Reportdate
where b.TickerIndex in ('HW00','H544')
group by b.ReportDate
) j
on i.Reportdate= j.ReportDate
where i.reportdate &gt;= '3/31/1998'
order by i.ReportDate</t>
        </r>
      </text>
    </comment>
    <comment ref="CW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'Hotels &amp; Leisure'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DD4" authorId="0" shapeId="0">
      <text>
        <r>
          <rPr>
            <sz val="8"/>
            <color indexed="81"/>
            <rFont val="Tahoma"/>
            <family val="2"/>
          </rPr>
          <t>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'Hotels &amp; Leisure'
) a
on b.TickerBond=a.TickerBond and b.ReportDate=a.Reportdate
where b.TickerIndex in ('HW00','H544')
group by b.ReportDate
) j
on i.Reportdate= j.ReportDate
where i.reportdate &gt;= '3/31/1998'
order by i.ReportDate</t>
        </r>
      </text>
    </comment>
    <comment ref="DH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'Materials'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DO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'Materials'
) a
on b.TickerBond=a.TickerBond and b.ReportDate=a.Reportdate
where b.TickerIndex in ('HW00','H544')
group by b.ReportDate
) j
on i.Reportdate= j.ReportDate
where i.reportdate &gt;= '3/31/1998'
order by i.ReportDate
</t>
        </r>
      </text>
    </comment>
    <comment ref="DS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'Media'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DZ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'Media'
) a
on b.TickerBond=a.TickerBond and b.ReportDate=a.Reportdate
where b.TickerIndex in ('HW00','H544')
group by b.ReportDate
) j
on i.Reportdate= j.ReportDate
where i.reportdate &gt;= '3/31/1998'
order by i.ReportDate
</t>
        </r>
      </text>
    </comment>
    <comment ref="ED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'Real Estate'
and a.reportdate not in ('6/30/2009')
GROUP BY a.ReportDate 
union select '6/30/2009'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EK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'Real Estate'
) a
on b.TickerBond=a.TickerBond and b.ReportDate=a.Reportdate
where b.TickerIndex in ('HW00','H544')
group by b.ReportDate
) j
on i.Reportdate= j.ReportDate
where i.reportdate &gt;= '3/31/1998'
order by i.ReportDate
</t>
        </r>
      </text>
    </comment>
    <comment ref="EO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'Retail'
and (a.reportdate &lt; '12/31/2000' or a.reportdate &gt; '3/31/2001')
GROUP BY a.ReportDate 
union select '3/31/1999' as ReportDate,null,null,null,null,null,null
union select '6/30/1999' as ReportDate,null,null,null,null,null,null
union select '12/31/2000' as ReportDate,null,null,null,null,null,null
union select '3/31/2001'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EV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'Retail'
) a
on b.TickerBond=a.TickerBond and b.ReportDate=a.Reportdate
where b.TickerIndex in ('HW00','H544')
group by b.ReportDate
) j
on i.Reportdate= j.ReportDate
where i.reportdate &gt;= '3/31/1998'
order by i.ReportDate
</t>
        </r>
      </text>
    </comment>
    <comment ref="EZ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'Technology'
GROUP BY a.ReportDate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FG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'Technology'
) a
on b.TickerBond=a.TickerBond and b.ReportDate=a.Reportdate
where b.TickerIndex in ('HW00','H544')
group by b.ReportDate
) j
on i.Reportdate= j.ReportDate
where i.reportdate &gt;= '3/31/1998'
order by i.ReportDate
</t>
        </r>
      </text>
    </comment>
    <comment ref="FK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'Telecommunications'
and (a.reportdate &lt; '6/30/2000' or a.reportdate &gt; '3/31/2002')
and a.reportdate &lt;&gt; '3/31/1998'
GROUP BY a.ReportDate 
union select '3/31/1998' as ReportDate,null,null,null,null,null,null
union select '6/30/2000' as ReportDate,null,null,null,null,null,null
union select '9/30/2000' as ReportDate,null,null,null,null,null,null
union select '12/31/2000' as ReportDate,null,null,null,null,null,null
union select '3/31/2001' as ReportDate,null,null,null,null,null,null
union select '6/30/2001' as ReportDate,null,null,null,null,null,null
union select '9/30/2001' as ReportDate,null,null,null,null,null,null
union select '12/31/2001' as ReportDate,null,null,null,null,null,null
union select '3/31/2002'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FR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'Telecommunications'
) a
on b.TickerBond=a.TickerBond and b.ReportDate=a.Reportdate
where b.TickerIndex in ('HW00','H544')
group by b.ReportDate
) j
on i.Reportdate= j.ReportDate
where i.reportdate &gt;= '3/31/1998'
order by i.ReportDate
</t>
        </r>
      </text>
    </comment>
    <comment ref="FV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'Transportation'
and (a.reportdate &lt; '12/31/2001' or a.reportdate &gt; '9/30/2003')
and a.reportdate &lt;&gt; '6/30/2009'
GROUP BY a.ReportDate 
union select '12/31/2001' as ReportDate,null,null,null,null,null,null
union select '3/31/2002' as ReportDate,null,null,null,null,null,null
union select '6/30/2002' as ReportDate,null,null,null,null,null,null
union select '9/30/2002' as ReportDate,null,null,null,null,null,null
union select '12/31/2002' as ReportDate,null,null,null,null,null,null
union select '3/31/2003' as ReportDate,null,null,null,null,null,null
union select '6/30/2003' as ReportDate,null,null,null,null,null,null
union select '9/30/2003' as ReportDate,null,null,null,null,null,null
union select '6/30/2009'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GC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'Transportation'
) a
on b.TickerBond=a.TickerBond and b.ReportDate=a.Reportdate
where b.TickerIndex in ('HW00','H544')
group by b.ReportDate
) j
on i.Reportdate= j.ReportDate
where i.reportdate &gt;= '3/31/1998'
order by i.ReportDate
</t>
        </r>
      </text>
    </comment>
    <comment ref="GG4" authorId="0" shapeId="0">
      <text>
        <r>
          <rPr>
            <sz val="8"/>
            <color indexed="81"/>
            <rFont val="Tahoma"/>
            <family val="2"/>
          </rPr>
          <t xml:space="preserve">SELECT a.ReportDate, COUNT(a.TickerBond) AS IssuerCount, SUM(a.TotalDebt) AS SumOfTotalDebt, SUM(a.LtmEbitda) AS SumOfLtmEbitda, SUM(a.LtmInterestExpense) AS SumOfLtmInterestExpense, SUM(a.TotalDebt) / SUM(a.LtmEbitda) AS LeverageRatio, SUM(a.LtmEbitda)/SUM(a.LtmInterestExpense) AS CoverageRatio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'12/31/2003'
and m.SectorCreditStrategy = 'Utilities'
and a.reportdate &lt;&gt; '6/30/2008'
GROUP BY a.ReportDate 
union select '6/30/2008' as ReportDate,null,null,null,null,null,null
union select '12/31/2003' as ReportDate,null,null,null,null,null,null
union select '09/30/2003' as ReportDate,null,null,null,null,null,null
union select '06/30/2003' as ReportDate,null,null,null,null,null,null
union select '03/31/2003' as ReportDate,null,null,null,null,null,null
union select '12/31/2002' as ReportDate,null,null,null,null,null,null
union select '09/30/2002' as ReportDate,null,null,null,null,null,null
union select '06/30/2002' as ReportDate,null,null,null,null,null,null
union select '03/31/2002' as ReportDate,null,null,null,null,null,null
union select '12/31/2001' as ReportDate,null,null,null,null,null,null
union select '09/30/2001' as ReportDate,null,null,null,null,null,null
union select '06/30/2001' as ReportDate,null,null,null,null,null,null
union select '03/31/2001' as ReportDate,null,null,null,null,null,null
union select '12/31/2000' as ReportDate,null,null,null,null,null,null
union select '09/30/2000' as ReportDate,null,null,null,null,null,null
union select '06/30/2000' as ReportDate,null,null,null,null,null,null
union select '03/31/2000' as ReportDate,null,null,null,null,null,null
union select '12/31/1999' as ReportDate,null,null,null,null,null,null
union select '09/30/1999' as ReportDate,null,null,null,null,null,null
union select '06/30/1999' as ReportDate,null,null,null,null,null,null
union select '03/31/1999' as ReportDate,null,null,null,null,null,null
union select '12/31/1998' as ReportDate,null,null,null,null,null,null
union select '09/30/1998' as ReportDate,null,null,null,null,null,null
union select '06/30/1998' as ReportDate,null,null,null,null,null,null
union select '03/31/1998' as ReportDate,null,null,null,null,null,null
ORDER BY a.ReportDate
</t>
        </r>
      </text>
    </comment>
    <comment ref="GN4" authorId="0" shapeId="0">
      <text>
        <r>
          <rPr>
            <sz val="8"/>
            <color indexed="81"/>
            <rFont val="Tahoma"/>
            <family val="2"/>
          </rPr>
          <t xml:space="preserve">Select distinct i.ReportDate, j.OAS
from tblHysBalanceSheetMetrics i left join
(Select b.ReportDate, sum(b.OAS*b.FullMarketValueUSD)/sum(b.FullMarketValueUSD) as OAS
from tblHysIndexMLMemberlistNew b inner join
(SELECT a.ReportDate, a.TickerBond
FROM tblHysBalanceSheetMetrics a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b 
ON a.TickerBond = b.TickerBond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c 
ON a.TickerBond = c.TickerBond 
INNER JOIN 
(SELECT ReportDate, TickerBond FROM tblHysBalanceSheetMetrics 
WHERE TotalDebt is not null AND LTMEbitda is not null and LtmInterestExpense is not null  
And ExcludeFromPointInTimeCalcs=0 
And Tickerbond in (select distinct tickerbond from tblHysMapBondToEqtyTickers where EMDMFlag='DM')
) d 
ON a.TickerBond = d.TickerBond 
INNER JOIN (select distinct Tickerbond, SectorMLILevel4, EMDMFlag from tblHysMapBondToEqtyTickers) x ON a.TickerBond = x.TickerBond 
INNER JOIN tblHysMapSectors m ON x.SectorMLILevel4 = m.SectorMLILevel4
WHERE x.EMDMFlag = 'DM'
AND x.tickerbond not in ('TXU','CCMO','CCU','CZR','FDC')
AND a.ReportDate = (DATEADD(d, -DAY(DATEADD(m,1,DATEADD(yyyy, 1, b.ReportDate))),DATEADD(m,1,DATEADD(yyyy, 1, b.ReportDate))))
AND a.ReportDate = (DATEADD(d, -DAY(DATEADD(m,1,DATEADD(mm, 3, c.ReportDate))),DATEADD(m,1,DATEADD(mm, 3, c.ReportDate))))
AND c.ReportDate = (DATEADD(d, -DAY(DATEADD(m,1,DATEADD(yyyy, 1, d.ReportDate))),DATEADD(m,1,DATEADD(yyyy, 1, d.ReportDate))))
AND a.RatingMLAlphaNumeric IS NOT NULL
AND a.RatingMLAlphaNumeric Not Like 'A%' AND a.RatingMLAlphaNumeric Not Like 'BBB%' 
AND a.TotalDebt is not null 
AND a.LtmEbitda is not null 
AND a.LtmInterestExpense is not null 
And a.ExcludeFromPointInTimeCalcs=0
and a.reportdate &gt;= '12/31/1996'
and m.SectorCreditStrategy = 'Utilities'
) a
on b.TickerBond=a.TickerBond and b.ReportDate=a.Reportdate
where b.TickerIndex in ('HW00','H544')
group by b.ReportDate
) j
on i.Reportdate= j.ReportDate
where i.reportdate &gt;= '3/31/1998'
order by i.ReportDate
</t>
        </r>
      </text>
    </comment>
  </commentList>
</comments>
</file>

<file path=xl/comments11.xml><?xml version="1.0" encoding="utf-8"?>
<comments xmlns="http://schemas.openxmlformats.org/spreadsheetml/2006/main">
  <authors>
    <author>Neha Khoda</author>
  </authors>
  <commentList>
    <comment ref="R4" authorId="0" shapeId="0">
      <text>
        <r>
          <rPr>
            <sz val="8"/>
            <color indexed="81"/>
            <rFont val="Tahoma"/>
            <family val="2"/>
          </rPr>
          <t xml:space="preserve">SELECT a.ReportDate, a.TotalDebt, a.LtmEbitda, a.TotalDebt / a.LtmEbitda AS LeverageRatio
FROM tblHysBalanceSheetMetrics a 
WHERE a.Tickerbond = 'PIAGIM'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V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'PIAGIM'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Z4" authorId="0" shapeId="0">
      <text>
        <r>
          <rPr>
            <sz val="8"/>
            <color indexed="81"/>
            <rFont val="Tahoma"/>
            <family val="2"/>
          </rPr>
          <t xml:space="preserve">SELECT a.ReportDate, a.TotalDebt, a.LtmEbitda, a.TotalDebt / a.LtmEbitda AS LeverageRatio
FROM tblHysBalanceSheetMetrics a 
WHERE a.Tickerbond = 'AHTLN'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AD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'AHTLN'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AH4" authorId="0" shapeId="0">
      <text>
        <r>
          <rPr>
            <sz val="8"/>
            <color indexed="81"/>
            <rFont val="Tahoma"/>
            <family val="2"/>
          </rPr>
          <t xml:space="preserve">SELECT a.ReportDate, a.TotalDebt, a.LtmEbitda, a.TotalDebt / a.LtmEbitda AS LeverageRatio
FROM tblHysBalanceSheetMetrics a 
WHERE a.Tickerbond in ('GGY','CGV')
AND a.RatingMLAlphaNumeric IS NOT NULL
AND a.RatingMLAlphaNumeric Not Like 'A%' AND a.RatingMLAlphaNumeric Not Like 'BBB%' 
AND a.TotalDebt is not null 
AND a.LtmEbitda is not null 
And a.ExcludeFromPointInTimeCalcs=0
and a.reportdate &gt; '12/31/2006'
union
SELECT a.ReportDate, a.TotalDebt, a.LtmEbitda, a.TotalDebt / a.LtmEbitda AS LeverageRatio
FROM tblHysBalanceSheetMetrics a 
WHERE a.Tickerbond in ('GAFP')
AND a.RatingMLAlphaNumeric IS NOT NULL
AND a.RatingMLAlphaNumeric Not Like 'A%' AND a.RatingMLAlphaNumeric Not Like 'BBB%' 
AND a.TotalDebt is not null 
AND a.LtmEbitda is not null 
And a.ExcludeFromPointInTimeCalcs=0
and a.reportdate &gt;= '12/31/2011'
ORDER BY a.ReportDate
</t>
        </r>
      </text>
    </comment>
    <comment ref="AL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in ('GGY','CGV')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union
Select b.ReportDate, sum(b.OAS*b.FullMarketValueUSD)/sum(b.FullMarketValueUSD) as OAS
from tblHysIndexMLMemberlistNew b inner join
(SELECT a.ReportDate, a.TickerBond
FROM tblHysBalanceSheetMetrics a 
WHERE a.Tickerbond in ('GAFP')
AND a.RatingMLAlphaNumeric IS NOT NULL
AND a.RatingMLAlphaNumeric Not Like 'A%' AND a.RatingMLAlphaNumeric Not Like 'BBB%' 
AND a.TotalDebt is not null 
AND a.LtmEbitda is not null 
And a.ExcludeFromPointInTimeCalcs=0
and a.reportdate &gt; '09/30/2011'
) a
on b.TickerBond=a.TickerBond and b.ReportDate=a.Reportdate
where b.TickerIndex in ('HW00','HE0A')
group by b.ReportDate
order by b.ReportDate
</t>
        </r>
      </text>
    </comment>
    <comment ref="AP4" authorId="0" shapeId="0">
      <text>
        <r>
          <rPr>
            <sz val="8"/>
            <color indexed="81"/>
            <rFont val="Tahoma"/>
            <family val="2"/>
          </rPr>
          <t xml:space="preserve">SELECT a.ReportDate, a.TotalDebt, a.LtmEbitda, a.TotalDebt / a.LtmEbitda AS LeverageRatio
FROM tblHysBalanceSheetMetrics a 
WHERE a.Tickerbond = 'LTOIM'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AT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'LTOIM'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AX4" authorId="0" shapeId="0">
      <text>
        <r>
          <rPr>
            <sz val="8"/>
            <color indexed="81"/>
            <rFont val="Tahoma"/>
            <family val="2"/>
          </rPr>
          <t xml:space="preserve">SELECT a.ReportDate, a.TotalDebt, a.LtmEbitda, a.TotalDebt / a.LtmEbitda AS LeverageRatio
FROM tblHysBalanceSheetMetrics a 
WHERE a.Tickerbond = 'CIRSA'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BB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'CIRSA'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BF4" authorId="0" shapeId="0">
      <text>
        <r>
          <rPr>
            <sz val="8"/>
            <color indexed="81"/>
            <rFont val="Tahoma"/>
            <family val="2"/>
          </rPr>
          <t xml:space="preserve">SELECT a.ReportDate, a.TotalDebt, a.LtmEbitda, a.TotalDebt / a.LtmEbitda AS LeverageRatio
FROM tblHysBalanceSheetMetrics a 
WHERE a.Tickerbond in ('FREGR','FMEGR')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BJ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in ('FREGR','FMEGR')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BN4" authorId="0" shapeId="0">
      <text>
        <r>
          <rPr>
            <sz val="8"/>
            <color indexed="81"/>
            <rFont val="Tahoma"/>
            <family val="2"/>
          </rPr>
          <t xml:space="preserve">SELECT a.ReportDate, a.TotalDebt, a.LtmEbitda, a.TotalDebt / a.LtmEbitda AS LeverageRatio
FROM tblHysBalanceSheetMetrics a 
WHERE a.Tickerbond = 'NSINO'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BR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'NSINO'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BV4" authorId="0" shapeId="0">
      <text>
        <r>
          <rPr>
            <sz val="8"/>
            <color indexed="81"/>
            <rFont val="Tahoma"/>
            <family val="2"/>
          </rPr>
          <t xml:space="preserve">SELECT a.ReportDate, a.TotalDebt, a.LtmEbitda, a.TotalDebt / a.LtmEbitda AS LeverageRatio
FROM tblHysBalanceSheetMetrics a 
WHERE a.Tickerbond = 'MESSA'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BZ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'MESSA'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CD4" authorId="0" shapeId="0">
      <text>
        <r>
          <rPr>
            <sz val="8"/>
            <color indexed="81"/>
            <rFont val="Tahoma"/>
            <family val="2"/>
          </rPr>
          <t xml:space="preserve">SELECT a.ReportDate, a.TotalDebt, a.LtmEbitda, a.TotalDebt / a.LtmEbitda AS LeverageRatio
FROM tblHysBalanceSheetMetrics a 
WHERE a.Tickerbond = 'SAFILO'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CH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'SAFILO'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CL4" authorId="0" shapeId="0">
      <text>
        <r>
          <rPr>
            <sz val="8"/>
            <color indexed="81"/>
            <rFont val="Tahoma"/>
            <family val="2"/>
          </rPr>
          <t xml:space="preserve">SELECT a.ReportDate, a.TotalDebt, a.LtmEbitda, a.TotalDebt / a.LtmEbitda AS LeverageRatio
FROM tblHysBalanceSheetMetrics a 
WHERE a.Tickerbond in ('HORN','HBMGR')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CP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in ('HORN','HBMGR')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CT4" authorId="0" shapeId="0">
      <text>
        <r>
          <rPr>
            <sz val="8"/>
            <color indexed="81"/>
            <rFont val="Tahoma"/>
            <family val="2"/>
          </rPr>
          <t xml:space="preserve">SELECT a.ReportDate, a.TotalDebt, a.LtmEbitda, a.TotalDebt / a.LtmEbitda AS LeverageRatio
FROM tblHysBalanceSheetMetrics a 
WHERE a.Tickerbond = 'TNTLOG'
AND a.RatingMLAlphaNumeric IS NOT NULL
AND a.RatingMLAlphaNumeric Not Like 'A%' AND a.RatingMLAlphaNumeric Not Like 'BBB%' 
AND a.TotalDebt is not null 
AND a.LtmEbitda is not null 
And a.ExcludeFromPointInTimeCalcs=0
and a.reportdate &gt; '12/31/2006'
union select '03/31/2007' as ReportDate,null,null,null
union select '06/30/2007' as ReportDate,null,null,null
union select '09/30/2007' as ReportDate,null,null,null
ORDER BY a.ReportDate
</t>
        </r>
      </text>
    </comment>
    <comment ref="CX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'TNTLOG'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union select '03/31/2007' as ReportDate,null
union select '06/30/2007' as ReportDate,null
union select '09/30/2007' as ReportDate,null
order by b.ReportDate
</t>
        </r>
      </text>
    </comment>
    <comment ref="DB4" authorId="0" shapeId="0">
      <text>
        <r>
          <rPr>
            <sz val="8"/>
            <color indexed="81"/>
            <rFont val="Tahoma"/>
            <family val="2"/>
          </rPr>
          <t xml:space="preserve">SELECT a.ReportDate, a.TotalDebt, a.LtmEbitda, a.TotalDebt / a.LtmEbitda AS LeverageRatio
FROM tblHysBalanceSheetMetrics a 
WHERE a.Tickerbond = 'ALUFP'
AND a.RatingMLAlphaNumeric IS NOT NULL
AND a.RatingMLAlphaNumeric Not Like 'A%' AND a.RatingMLAlphaNumeric Not Like 'BBB%' 
AND a.TotalDebt is not null 
AND a.LtmEbitda is not null 
And a.ExcludeFromPointInTimeCalcs=0
and a.reportdate &gt; '12/31/2006'
ORDER BY a.ReportDate
</t>
        </r>
      </text>
    </comment>
    <comment ref="DF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'ALUFP'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order by b.ReportDate
</t>
        </r>
      </text>
    </comment>
    <comment ref="DJ4" authorId="0" shapeId="0">
      <text>
        <r>
          <rPr>
            <sz val="8"/>
            <color indexed="81"/>
            <rFont val="Tahoma"/>
            <family val="2"/>
          </rPr>
          <t xml:space="preserve">SELECT a.ReportDate, a.TotalDebt, a.LtmEbitda, a.TotalDebt / a.LtmEbitda AS LeverageRatio
FROM tblHysBalanceSheetMetrics a 
WHERE a.Tickerbond  in ('SENSAT','ST')
AND a.RatingMLAlphaNumeric IS NOT NULL
AND a.RatingMLAlphaNumeric Not Like 'A%' AND a.RatingMLAlphaNumeric Not Like 'BBB%' 
AND a.TotalDebt is not null 
AND a.LtmEbitda is not null 
And a.ExcludeFromPointInTimeCalcs=0
and a.reportdate &gt; '12/31/2006'
union select '03/31/2007' as ReportDate,null,null,null
union select '06/30/2007' as ReportDate,null,null,null
union select '09/30/2007' as ReportDate,null,null,null
ORDER BY a.ReportDate
</t>
        </r>
      </text>
    </comment>
    <comment ref="DN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in ('SENSAT','ST')
AND a.RatingMLAlphaNumeric IS NOT NULL
AND a.RatingMLAlphaNumeric Not Like 'A%' AND a.RatingMLAlphaNumeric Not Like 'BBB%' 
AND a.TotalDebt is not null 
AND a.LtmEbitda is not null 
And a.ExcludeFromPointInTimeCalcs=0
and a.reportdate &gt; '12/31/2006'
) a
on b.TickerBond=a.TickerBond and b.ReportDate=a.Reportdate
where b.TickerIndex in ('HW00','HE0A')
group by b.ReportDate
union select '03/31/2007' as ReportDate,null
union select '06/30/2007' as ReportDate,null
union select '09/30/2007' as ReportDate,null
order by b.ReportDate
</t>
        </r>
      </text>
    </comment>
    <comment ref="DR4" authorId="0" shapeId="0">
      <text>
        <r>
          <rPr>
            <sz val="8"/>
            <color indexed="81"/>
            <rFont val="Tahoma"/>
            <family val="2"/>
          </rPr>
          <t xml:space="preserve">SELECT a.ReportDate, a.TotalDebt, a.LtmEbitda, a.TotalDebt / a.LtmEbitda AS LeverageRatio
FROM tblHysBalanceSheetMetrics a 
WHERE a.Tickerbond  = 'HEIGR' 
AND a.RatingMLAlphaNumeric IS NOT NULL
AND a.TotalDebt is not null 
AND a.LtmEbitda is not null 
And a.ExcludeFromPointInTimeCalcs=0
and a.reportdate &gt; '12/31/2006'
union select '03/31/2007' as ReportDate,null,null,null
union select '06/30/2007' as ReportDate,null,null,null
ORDER BY a.ReportDate
</t>
        </r>
      </text>
    </comment>
    <comment ref="DV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'HEIGR'
AND a.RatingMLAlphaNumeric IS NOT NULL
AND a.TotalDebt is not null 
AND a.LtmEbitda is not null 
And a.ExcludeFromPointInTimeCalcs=0
and a.reportdate &gt; '12/31/2006'
) a
on b.TickerBond=a.TickerBond and b.ReportDate=a.Reportdate
where b.TickerIndex in ('HW00','HE0A','G0BC')
group by b.ReportDate
union select '03/31/2007' as ReportDate,null
union select '06/30/2007' as ReportDate,null
order by b.ReportDate
</t>
        </r>
      </text>
    </comment>
    <comment ref="DZ4" authorId="0" shapeId="0">
      <text>
        <r>
          <rPr>
            <sz val="8"/>
            <color indexed="81"/>
            <rFont val="Tahoma"/>
            <family val="2"/>
          </rPr>
          <t xml:space="preserve">SELECT a.ReportDate, a.TotalDebt, a.LtmEbitda, a.TotalDebt / a.LtmEbitda AS LeverageRatio
FROM tblHysBalanceSheetMetrics a 
WHERE a.Tickerbond  = 'ESIM' 
AND a.RatingMLAlphaNumeric IS NOT NULL
AND a.TotalDebt is not null 
AND a.LtmEbitda is not null 
And a.ExcludeFromPointInTimeCalcs=0
and a.reportdate &gt; '12/31/2006'
ORDER BY a.ReportDate
</t>
        </r>
      </text>
    </comment>
    <comment ref="ED4" authorId="0" shapeId="0">
      <text>
        <r>
          <rPr>
            <sz val="8"/>
            <color indexed="81"/>
            <rFont val="Tahoma"/>
            <family val="2"/>
          </rPr>
          <t xml:space="preserve">Select b.ReportDate, sum(b.OAS*b.FullMarketValueUSD)/sum(b.FullMarketValueUSD) as OAS
from tblHysIndexMLMemberlistNew b inner join
(SELECT a.ReportDate, a.TickerBond
FROM tblHysBalanceSheetMetrics a 
WHERE a.Tickerbond  = 'ESIM'
AND a.RatingMLAlphaNumeric IS NOT NULL
AND a.TotalDebt is not null 
AND a.LtmEbitda is not null 
And a.ExcludeFromPointInTimeCalcs=0
and a.reportdate &gt; '12/31/2006'
) a
on b.TickerBond=a.TickerBond and b.ReportDate=a.Reportdate
where b.TickerIndex in ('HW00','HE0A','G0BC')
group by b.ReportDate
order by b.ReportDate
</t>
        </r>
      </text>
    </comment>
    <comment ref="A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'PIAGIM'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'PIAGIM')
and b.TickerIndex in ('HW00','HE0A')
and c.ReportDate= (select max(ReportDate) from tblHysBondTimeSeries n where Cusip = b.Cusip)
group by a.Tickerbond
</t>
        </r>
      </text>
    </comment>
    <comment ref="B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'AHTLN'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'AHTLN')
and b.TickerIndex in ('HW00','HE0A')
and c.ReportDate= (select max(ReportDate) from tblHysBondTimeSeries n where Cusip = b.Cusip)
group by a.Tickerbond
</t>
        </r>
      </text>
    </comment>
    <comment ref="C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'GAFP'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'GAFP')
and b.TickerIndex in ('HW00','HE0A')
and c.ReportDate= (select max(ReportDate) from tblHysBondTimeSeries n where Cusip = b.Cusip)
group by a.Tickerbond
</t>
        </r>
      </text>
    </comment>
    <comment ref="D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'LTOIM'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'LTOIM')
and b.TickerIndex in ('HW00','HE0A')
and c.ReportDate= (select max(ReportDate) from tblHysBondTimeSeries n where Cusip = b.Cusip)
group by a.Tickerbond
</t>
        </r>
      </text>
    </comment>
    <comment ref="E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'CIRSA'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'CIRSA')
and b.TickerIndex in ('HW00','HE0A')
and c.ReportDate= (select max(ReportDate) from tblHysBondTimeSeries n where Cusip = b.Cusip)
group by a.Tickerbond
</t>
        </r>
      </text>
    </comment>
    <comment ref="F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'FMEGR'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'FMEGR')
and b.TickerIndex in ('HW00','HE0A')
and c.ReportDate= (select max(ReportDate) from tblHysBondTimeSeries n where Cusip = b.Cusip)
group by a.Tickerbond
</t>
        </r>
      </text>
    </comment>
    <comment ref="G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'NSINO'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'NSINO')
and b.TickerIndex in ('HW00','HE0A')
and c.ReportDate= (select max(ReportDate) from tblHysBondTimeSeries n where Cusip = b.Cusip)
group by a.Tickerbond
</t>
        </r>
      </text>
    </comment>
    <comment ref="H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'MESSA'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'MESSA')
and b.TickerIndex in ('HW00','HE0A')
and c.ReportDate= (select max(ReportDate) from tblHysBondTimeSeries n where Cusip = b.Cusip)
group by a.Tickerbond
</t>
        </r>
      </text>
    </comment>
    <comment ref="I24" authorId="0" shapeId="0">
      <text>
        <r>
          <rPr>
            <sz val="8"/>
            <color indexed="81"/>
            <rFont val="Tahoma"/>
            <family val="2"/>
          </rPr>
          <t>Select sum(c.OAS*b.FullMarketValueUSD)/sum(b.FullMarketValueUSD) as SectorOAS
from tblHysIndexMLMemberlistNew b INNER JOIN  
(SELECT a.ReportDate, a.TickerBond
FROM tblHysBalanceSheetMetrics a 
WHERE a.tickerbond = 'SAFILO'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'SAFILO')
and b.TickerIndex in ('HW00','HE0A')
and c.ReportDate= (select max(ReportDate) from tblHysBondTimeSeries n where Cusip = b.Cusip)
group by a.Tickerbond</t>
        </r>
      </text>
    </comment>
    <comment ref="J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'HBMGR'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'HBMGR')
and b.TickerIndex in ('HW00','HE0A')
and c.ReportDate= (select max(ReportDate) from tblHysBondTimeSeries n where Cusip = b.Cusip)
group by a.Tickerbond
</t>
        </r>
      </text>
    </comment>
    <comment ref="K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'TNTLOG'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'TNTLOG')
and b.TickerIndex in ('HW00','HE0A')
and c.ReportDate= (select max(ReportDate) from tblHysBondTimeSeries n where Cusip = b.Cusip)
group by a.Tickerbond
</t>
        </r>
      </text>
    </comment>
    <comment ref="L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'ST'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'ST')
and b.TickerIndex in ('HW00','HE0A')
and c.ReportDate= (select max(ReportDate) from tblHysBondTimeSeries n where Cusip = b.Cusip)
group by a.Tickerbond
</t>
        </r>
      </text>
    </comment>
    <comment ref="M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'HEIGR'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'HEIGR')
and b.TickerIndex in ('HW00','HE0A')
and c.ReportDate= (select max(ReportDate) from tblHysBondTimeSeries n where Cusip = b.Cusip)
group by a.Tickerbond
</t>
        </r>
      </text>
    </comment>
    <comment ref="N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'ESIM'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'ESIM')
and b.TickerIndex in ('HW00','HE0A')
and c.ReportDate= (select max(ReportDate) from tblHysBondTimeSeries n where Cusip = b.Cusip)
group by a.Tickerbond
</t>
        </r>
      </text>
    </comment>
    <comment ref="O24" authorId="0" shapeId="0">
      <text>
        <r>
          <rPr>
            <sz val="8"/>
            <color indexed="81"/>
            <rFont val="Tahoma"/>
            <family val="2"/>
          </rPr>
          <t xml:space="preserve">Select sum(c.OAS*b.FullMarketValueUSD)/sum(b.FullMarketValueUSD) as SectorOAS
from tblHysIndexMLMemberlistNew b INNER JOIN  
(SELECT a.ReportDate, a.TickerBond
FROM tblHysBalanceSheetMetrics a 
WHERE a.tickerbond = 'ALUFP'
AND a.ReportDate =
(select max(c.reportdate) from (select reportdate, count(distinct tickerbond) as bondcount from tblHysBalanceSheetMetrics a 
WHERE a.Tickerbond in (select distinct tickerbond from tblHysMapBondToEqtyTickers where Region='Europe')
AND a.RatingMLAlphaNumeric IS NOT NULL AND a.RatingMLAlphaNumeric Not Like 'A%' AND a.RatingMLAlphaNumeric Not Like 'BBB%' 
AND a.NetDebt is not null AND a.LtmEbitda is not null And a.ExcludeFromPointInTimeCalcs=0
group by reportdate) c where c.bondcount&gt;60) 
AND a.RatingMLAlphaNumeric IS NOT NULL
AND a.RatingMLAlphaNumeric Not Like 'A%' AND a.RatingMLAlphaNumeric Not Like 'BBB%' 
AND a.TotalDebt is not null 
AND a.LtmEbitda is not null 
And a.ExcludeFromPointInTimeCalcs=0
) a
on b.TickerBond=a.TickerBond 
inner join tblHysBondTimeSeries c on b.Cusip=c.Cusip
where b.ReportDate= (select max(ReportDate) from tblHysIndexMLMemberlistNew where tickerbond = 'ALUFP')
and b.TickerIndex in ('HW00','HE0A')
and c.ReportDate= (select max(ReportDate) from tblHysBondTimeSeries n where Cusip = b.Cusip)
group by a.Tickerbond
</t>
        </r>
      </text>
    </comment>
  </commentList>
</comments>
</file>

<file path=xl/sharedStrings.xml><?xml version="1.0" encoding="utf-8"?>
<sst xmlns="http://schemas.openxmlformats.org/spreadsheetml/2006/main" count="3085" uniqueCount="394">
  <si>
    <t>Capex Data for Selected Sector</t>
  </si>
  <si>
    <t>LTM Capex as a Pct of LTM Revenues</t>
  </si>
  <si>
    <t>LTM Capex as a Pct of LTM Ebitda</t>
  </si>
  <si>
    <t>HY LTM Capex, YOY Pct Change (All HY Issuers)</t>
  </si>
  <si>
    <t>HY EBITDAs, QoQ Pct Change</t>
  </si>
  <si>
    <t>HY Debt, QoQ Pct Change</t>
  </si>
  <si>
    <t>HY Revenues, QoQ Pct Change</t>
  </si>
  <si>
    <t>HY COGS, QoQ Pct Change</t>
  </si>
  <si>
    <t>HY Leverage Ratio-ex LBO</t>
  </si>
  <si>
    <t>HY Coverage Ratio - ex LBO</t>
  </si>
  <si>
    <t>Including TXU,CCU,CZR and FDC</t>
  </si>
  <si>
    <t>Excluding TXU,CCU,CZR and FDC</t>
  </si>
  <si>
    <t>Min</t>
  </si>
  <si>
    <t>Max</t>
  </si>
  <si>
    <t>% retracement</t>
  </si>
  <si>
    <t>US HY Market Statistics</t>
  </si>
  <si>
    <t>LTM Interest Expense</t>
  </si>
  <si>
    <t>Effective LTM Interest Costs (HY Issuers)</t>
  </si>
  <si>
    <t>Interest Expense</t>
  </si>
  <si>
    <t>Revolver Draw</t>
  </si>
  <si>
    <t>SumOfLtmEbitda</t>
  </si>
  <si>
    <t>SumOfLtmInterestExpense</t>
  </si>
  <si>
    <t>Food</t>
  </si>
  <si>
    <t>Gaming</t>
  </si>
  <si>
    <t>Retail</t>
  </si>
  <si>
    <t>Hotels &amp; Leisure</t>
  </si>
  <si>
    <t>HY Sector</t>
  </si>
  <si>
    <t>YoY Ebitda Change</t>
  </si>
  <si>
    <t>QoQ Ebitda Change</t>
  </si>
  <si>
    <t>HY Leverage Ratio</t>
  </si>
  <si>
    <t>HY Coverage Ratio</t>
  </si>
  <si>
    <t>CapitalGoods</t>
  </si>
  <si>
    <t>CommercialServices</t>
  </si>
  <si>
    <t>ConsumerProducts</t>
  </si>
  <si>
    <t>HealthCare</t>
  </si>
  <si>
    <t>HotelsLeisure</t>
  </si>
  <si>
    <t>RealEstate</t>
  </si>
  <si>
    <t>CCC ex LBO issuers</t>
  </si>
  <si>
    <t>Filtered OAS</t>
  </si>
  <si>
    <t>Capex</t>
  </si>
  <si>
    <t>LTMCapex</t>
  </si>
  <si>
    <t>LTMRevenues</t>
  </si>
  <si>
    <t>LTMEbitda</t>
  </si>
  <si>
    <t>LTMCapex as % of LTMEbitda</t>
  </si>
  <si>
    <t>Delta LTMCapex as % of LTMEbitda</t>
  </si>
  <si>
    <t>Reportdate</t>
  </si>
  <si>
    <t>YoY % Changes (Rev/COGS)</t>
  </si>
  <si>
    <t>QoQ % Changes (Rev/COGS)</t>
  </si>
  <si>
    <t>HY LTM Capex, YOY Pct Change</t>
  </si>
  <si>
    <t>Aggregate Statistics</t>
  </si>
  <si>
    <t>Margins</t>
  </si>
  <si>
    <t>Sector Statistics</t>
  </si>
  <si>
    <t>ST Debt as a Pct of Total Debt (HY Issuers)</t>
  </si>
  <si>
    <t>HY Debt, YOY Pct Change</t>
  </si>
  <si>
    <t>Liquidity Statistics</t>
  </si>
  <si>
    <t>SectorOAS</t>
  </si>
  <si>
    <t>Spread/Turn Range</t>
  </si>
  <si>
    <t>Leverage</t>
  </si>
  <si>
    <t>HY BB Spread per Turn of Leverage</t>
  </si>
  <si>
    <t xml:space="preserve"> </t>
  </si>
  <si>
    <t>IssuerCount</t>
  </si>
  <si>
    <t>LeverageRatio</t>
  </si>
  <si>
    <t>CoverageRatio</t>
  </si>
  <si>
    <t>OAS</t>
  </si>
  <si>
    <t>HY Spread per Turn of Leverage</t>
  </si>
  <si>
    <t>HY EBITDAs, YOY Pct Change</t>
  </si>
  <si>
    <t>HY Revenues, YOY Pct Change</t>
  </si>
  <si>
    <t>HY COGS, YOY Pct Change</t>
  </si>
  <si>
    <t>HY Gross Margins</t>
  </si>
  <si>
    <t>ReportDate</t>
  </si>
  <si>
    <t>SectorLeverage</t>
  </si>
  <si>
    <t>Real Estate</t>
  </si>
  <si>
    <t>Utilities</t>
  </si>
  <si>
    <t>Transportation</t>
  </si>
  <si>
    <t>Commercial Services</t>
  </si>
  <si>
    <t>Telecommunications</t>
  </si>
  <si>
    <t>Media</t>
  </si>
  <si>
    <t>Health Care</t>
  </si>
  <si>
    <t>Capital Goods</t>
  </si>
  <si>
    <t>Materials</t>
  </si>
  <si>
    <t>Energy</t>
  </si>
  <si>
    <t>Technology</t>
  </si>
  <si>
    <t>Automotive</t>
  </si>
  <si>
    <t>SectorCoverage</t>
  </si>
  <si>
    <t>SectorSpreadPerTurn</t>
  </si>
  <si>
    <t>All HY</t>
  </si>
  <si>
    <t>Consumer Products</t>
  </si>
  <si>
    <t>Total Debt</t>
  </si>
  <si>
    <t>ST Debt</t>
  </si>
  <si>
    <t>Cash</t>
  </si>
  <si>
    <t>Cash as a Pct of Total Debt</t>
  </si>
  <si>
    <t>Cash as a Pct of ST Debt (HY Issuers)</t>
  </si>
  <si>
    <t>TotalDebt</t>
  </si>
  <si>
    <t>Undrawn Revolvers as a Pct of Available (Signed) Amount (HY Issuers)</t>
  </si>
  <si>
    <t>Undrawn Revolvers as a Pct of Total Debt</t>
  </si>
  <si>
    <t>Cash as a Pct of Total Debt (HY Issuers)</t>
  </si>
  <si>
    <t>Revolver</t>
  </si>
  <si>
    <t>UndrawnRevolver</t>
  </si>
  <si>
    <t>BB</t>
  </si>
  <si>
    <t>B</t>
  </si>
  <si>
    <t>CCC</t>
  </si>
  <si>
    <t>NetDebt</t>
  </si>
  <si>
    <t>LtmEbitda</t>
  </si>
  <si>
    <t>LtmInterestExpense</t>
  </si>
  <si>
    <t>Total Cash</t>
  </si>
  <si>
    <t>ALUFP</t>
  </si>
  <si>
    <t>Capex Ex Energy</t>
  </si>
  <si>
    <t>LTM Capex as a Pct of LTM Revenues (HY Issuers Ex Energy)</t>
  </si>
  <si>
    <t>LTM Capex as a Pct of LTM Ebitda (HY Issuers Ex Energy)</t>
  </si>
  <si>
    <t>HY Ex Energy LTM Capex, YOY Pct Change</t>
  </si>
  <si>
    <t>LTM Capex as a Pct of LTM Revenues (All HY Issuers)</t>
  </si>
  <si>
    <t>LTM Capex as a Pct of LTM Ebitda (All HY Issuers)</t>
  </si>
  <si>
    <t>TNTLOG</t>
  </si>
  <si>
    <t>HEIGR</t>
  </si>
  <si>
    <t>ST</t>
  </si>
  <si>
    <t>Telecom</t>
  </si>
  <si>
    <t>Tech</t>
  </si>
  <si>
    <t>ESIM</t>
  </si>
  <si>
    <t>EU Min</t>
  </si>
  <si>
    <t>EU HY Range</t>
  </si>
  <si>
    <t>EU HY Leverage Ratio</t>
  </si>
  <si>
    <t>EU HY Coverage Ratio</t>
  </si>
  <si>
    <t>US HY Spread/Turn of Leverage, % Retracement of Historical Range</t>
  </si>
  <si>
    <t>EU HY Spread per Turn of Leverage</t>
  </si>
  <si>
    <t>EU HY EBITDAs, YOY Pct Change</t>
  </si>
  <si>
    <t>EU HY Debt, YOY Pct Change</t>
  </si>
  <si>
    <t>EU HY Revenues, YOY Pct Change</t>
  </si>
  <si>
    <t>EU HY COGS</t>
  </si>
  <si>
    <t>EU HY Gross Margins</t>
  </si>
  <si>
    <t>EU HY LTM Capex as a Pct of LTM Revenues</t>
  </si>
  <si>
    <t>EU HY LTM Capex as a Pct of LTM EBITDA</t>
  </si>
  <si>
    <t>EU HY LTM Capex, YOY Pct Change</t>
  </si>
  <si>
    <t>Retracements (Last available spread)</t>
  </si>
  <si>
    <t>Issuer Count</t>
  </si>
  <si>
    <t>Current Statistics</t>
  </si>
  <si>
    <t>EUR HY Market Statistics</t>
  </si>
  <si>
    <t>LTOIM</t>
  </si>
  <si>
    <t>NSINO</t>
  </si>
  <si>
    <t>PIAGIM</t>
  </si>
  <si>
    <t>SAFILO</t>
  </si>
  <si>
    <t>MESSA</t>
  </si>
  <si>
    <t>AHTLN</t>
  </si>
  <si>
    <t>CIRSA</t>
  </si>
  <si>
    <t>FME GR</t>
  </si>
  <si>
    <t>HBM GR</t>
  </si>
  <si>
    <t>CGG FP</t>
  </si>
  <si>
    <t>In ('LTOIM','NSINO','PIAGIM','SAFILO','MESSA','AHTLN','CIRSA')</t>
  </si>
  <si>
    <t>In ('FME GR','HBM GR','CGG FP')</t>
  </si>
  <si>
    <t>CGGFP</t>
  </si>
  <si>
    <t>FMEGR</t>
  </si>
  <si>
    <t>Based on most recent spread data</t>
  </si>
  <si>
    <t>Based on recent earnings quarter</t>
  </si>
  <si>
    <t>Spread per turn of Leverage (as of earnings quarter), bps/x</t>
  </si>
  <si>
    <t>Count</t>
  </si>
  <si>
    <t>Spread per turn of Gross Leverage, bps/x</t>
  </si>
  <si>
    <t>Issuer</t>
  </si>
  <si>
    <t>HBMGR</t>
  </si>
  <si>
    <t>Data for Selected Sector</t>
  </si>
  <si>
    <t>Sector Comps of Fundamentals in HY:</t>
  </si>
  <si>
    <t>For our Issuer Fundamentals Dataset primer, click here</t>
  </si>
  <si>
    <t>Note: Sector data is available as of last fully reported quarter</t>
  </si>
  <si>
    <t>Lev</t>
  </si>
  <si>
    <t>Source: BofA Merrill Lynch Global Research</t>
  </si>
  <si>
    <t>EBITDA</t>
  </si>
  <si>
    <t>Debt</t>
  </si>
  <si>
    <t>Rev</t>
  </si>
  <si>
    <t>COGS</t>
  </si>
  <si>
    <t>YoY Pct Change</t>
  </si>
  <si>
    <t>QoQ Pct Change</t>
  </si>
  <si>
    <t>Reported</t>
  </si>
  <si>
    <t>HY Cash, YOY Pct Change (All HY Issuers)</t>
  </si>
  <si>
    <t>HY LTMCapex, YOY Pct Change (All HY Issuers)</t>
  </si>
  <si>
    <t>Capex vs Cash</t>
  </si>
  <si>
    <t>SQL lower</t>
  </si>
  <si>
    <t>reportdate</t>
  </si>
  <si>
    <t>YoY % Changes (Rev/COGS) Ex-Energy</t>
  </si>
  <si>
    <t>YoY % Changes (Rev/COGS) Energy</t>
  </si>
  <si>
    <t>Financials</t>
  </si>
  <si>
    <t>Broad HY</t>
  </si>
  <si>
    <t>E&amp;P</t>
  </si>
  <si>
    <t>Energy ex E&amp;P</t>
  </si>
  <si>
    <t>Chemicals, packaging</t>
  </si>
  <si>
    <t>Materials ex Chemicals, packaging</t>
  </si>
  <si>
    <t>Defense</t>
  </si>
  <si>
    <t>Capital Goods ex Defense</t>
  </si>
  <si>
    <t>Technology Services</t>
  </si>
  <si>
    <t>Technology ex Serv</t>
  </si>
  <si>
    <t>YoYCOGSChange</t>
  </si>
  <si>
    <t>YoYRevenuesChange</t>
  </si>
  <si>
    <t>Sectors</t>
  </si>
  <si>
    <t>Date Start</t>
  </si>
  <si>
    <t>Date End</t>
  </si>
  <si>
    <t>Column Start</t>
  </si>
  <si>
    <t>Column End</t>
  </si>
  <si>
    <t>Match</t>
  </si>
  <si>
    <t>Column</t>
  </si>
  <si>
    <t>A</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</si>
  <si>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</si>
  <si>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</si>
  <si>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</si>
  <si>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</si>
  <si>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</si>
  <si>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</si>
  <si>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</si>
  <si>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</si>
  <si>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</si>
  <si>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</si>
  <si>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</si>
  <si>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</si>
  <si>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</si>
  <si>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</si>
  <si>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</si>
  <si>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</si>
  <si>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</si>
  <si>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</si>
  <si>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</si>
  <si>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</si>
  <si>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</si>
  <si>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</si>
  <si>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</si>
  <si>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</si>
  <si>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</si>
  <si>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</si>
  <si>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</si>
  <si>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</si>
  <si>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</si>
  <si>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</si>
  <si>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</si>
  <si>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</si>
  <si>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</si>
  <si>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</si>
  <si>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</si>
  <si>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</si>
  <si>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</si>
  <si>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</si>
  <si>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</si>
  <si>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</si>
  <si>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</si>
  <si>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</si>
  <si>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</si>
  <si>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</si>
  <si>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</si>
  <si>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</si>
  <si>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</si>
  <si>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</si>
  <si>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</si>
  <si>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</si>
  <si>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</si>
  <si>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BC</t>
  </si>
  <si>
    <t>BD</t>
  </si>
  <si>
    <t>BE</t>
  </si>
  <si>
    <t>BF</t>
  </si>
  <si>
    <t>BG</t>
  </si>
  <si>
    <t>BH</t>
  </si>
  <si>
    <t>BI</t>
  </si>
  <si>
    <t>BJ</t>
  </si>
  <si>
    <t>BK</t>
  </si>
  <si>
    <t>BL</t>
  </si>
  <si>
    <t>BM</t>
  </si>
  <si>
    <t>BN</t>
  </si>
  <si>
    <t>BO</t>
  </si>
  <si>
    <t>BP</t>
  </si>
  <si>
    <t>BQ</t>
  </si>
  <si>
    <t>BR</t>
  </si>
  <si>
    <t>BS</t>
  </si>
  <si>
    <t>BT</t>
  </si>
  <si>
    <t>BU</t>
  </si>
  <si>
    <t>BV</t>
  </si>
  <si>
    <t>BW</t>
  </si>
  <si>
    <t>BX</t>
  </si>
  <si>
    <t>BY</t>
  </si>
  <si>
    <t>BZ</t>
  </si>
  <si>
    <t>CA</t>
  </si>
  <si>
    <t>CB</t>
  </si>
  <si>
    <t>CC</t>
  </si>
  <si>
    <t>CD</t>
  </si>
  <si>
    <t>CE</t>
  </si>
  <si>
    <t>CF</t>
  </si>
  <si>
    <t>CG</t>
  </si>
  <si>
    <t>CH</t>
  </si>
  <si>
    <t>CI</t>
  </si>
  <si>
    <t>CJ</t>
  </si>
  <si>
    <t>CK</t>
  </si>
  <si>
    <t>CL</t>
  </si>
  <si>
    <t>CM</t>
  </si>
  <si>
    <t>CN</t>
  </si>
  <si>
    <t>CO</t>
  </si>
  <si>
    <t>CP</t>
  </si>
  <si>
    <t>CQ</t>
  </si>
  <si>
    <t>CR</t>
  </si>
  <si>
    <t>CS</t>
  </si>
  <si>
    <t>CT</t>
  </si>
  <si>
    <t>CU</t>
  </si>
  <si>
    <t>CV</t>
  </si>
  <si>
    <t>CW</t>
  </si>
  <si>
    <t>CX</t>
  </si>
  <si>
    <t>CY</t>
  </si>
  <si>
    <t>CZ</t>
  </si>
  <si>
    <t>Retail - wholesale</t>
  </si>
  <si>
    <t>Retail ex wholesale</t>
  </si>
  <si>
    <t>Adjusted Leverage</t>
  </si>
  <si>
    <t>Adjusted Coverage</t>
  </si>
  <si>
    <t>Earnings before interest and taxes (EBIT) or operating income figure adjusted for abnormal items. Abnormal items includes realized investment gains or losses, restructuring charges, non-recurring charges/gains, unusual charges/gains, special charges/gains, reserve charges, writedowns of assets, spin-off/sell-off expenses, merger expenses, acquisition charges, sale of subsidiary expenses, forgiveness of debt, writedown of goodwill and acquired research and development costs.</t>
  </si>
  <si>
    <t>LtmAdjEbitda</t>
  </si>
  <si>
    <t>YoY All HY</t>
  </si>
  <si>
    <t>YoY Ex-Energy</t>
  </si>
  <si>
    <t>Aggregate Statistics - Energy</t>
  </si>
  <si>
    <t>Aggregate Statistics - All HY</t>
  </si>
  <si>
    <t>YoY % Changes Energy</t>
  </si>
  <si>
    <t>Aggregate Statistics - EX Energy</t>
  </si>
  <si>
    <t>Adjusted Ebitda Growth</t>
  </si>
  <si>
    <t>GrossLeverageRatio</t>
  </si>
  <si>
    <t>SumOfNetDebt</t>
  </si>
  <si>
    <t>SumOfEV</t>
  </si>
  <si>
    <t>EVLeverageRatio</t>
  </si>
  <si>
    <t>Net Debt to EV</t>
  </si>
  <si>
    <t>Gas distribution</t>
  </si>
  <si>
    <t>SumOfLTMEBITDA</t>
  </si>
  <si>
    <t>EVEBITDAratio</t>
  </si>
  <si>
    <t>EV to EBITDA</t>
  </si>
  <si>
    <t>Leverage/Coverage Ex Energy</t>
  </si>
  <si>
    <t>Leverage/Coverage Energy</t>
  </si>
  <si>
    <t>ReportDate'</t>
  </si>
  <si>
    <t>IssuerCount'</t>
  </si>
  <si>
    <t>AdjEBITDAs, YOY Pct Change</t>
  </si>
  <si>
    <t>Total Debt, YOY Pct Change</t>
  </si>
  <si>
    <t>AdjustedLeverage</t>
  </si>
  <si>
    <t>AdjustedCoverage</t>
  </si>
  <si>
    <t>US HY Market EX Energy Statistics</t>
  </si>
  <si>
    <t>Source: Bofa Merrill Lynch Global Research, Bloomberg</t>
  </si>
  <si>
    <t>HY Ex-Energy Leverage Ratio</t>
  </si>
  <si>
    <t>HY Ex-Energy Coverage Ratio</t>
  </si>
  <si>
    <t>HY Ex-Energy AdjLeverage</t>
  </si>
  <si>
    <t>HY Ex-Energy AdjCoverage</t>
  </si>
  <si>
    <t>HY Ex-Energy Adj EBITDAs, YOY Pct Change</t>
  </si>
  <si>
    <t>HY Ex-Energy EBITDAs, YOY Pct Change</t>
  </si>
  <si>
    <t>HY Ex-Energy Debt, YOY Pct Change</t>
  </si>
  <si>
    <t>HY Ex-Energy COGS, YOY Pct Change</t>
  </si>
  <si>
    <t>HY Ex-Energy Revenues, YOY Pct Change</t>
  </si>
  <si>
    <t>Leverage/Coverage Ex E&amp;M</t>
  </si>
  <si>
    <t>Leverage/Coverage E&amp;M</t>
  </si>
  <si>
    <t>Ex Commodities Leverage Ratio</t>
  </si>
  <si>
    <t>Ex Commodities Coverage Ratio</t>
  </si>
  <si>
    <t>YoY Ex-Energy, Materials</t>
  </si>
  <si>
    <t>SumOfTotalDebt</t>
  </si>
  <si>
    <t>Aggregate Statistics (gross basis)</t>
  </si>
  <si>
    <t>Leverage/Coverage Ex Commodities</t>
  </si>
  <si>
    <t>HY Ex-Commodities Leverage Ratio</t>
  </si>
  <si>
    <t>HY Ex-Commodities Coverage Ratio</t>
  </si>
  <si>
    <t>HY Ex-Commodities AdjLeverage</t>
  </si>
  <si>
    <t>HY Ex-Commodities Adj Coverage</t>
  </si>
  <si>
    <t>Aggregate Statistics - EX Commodities</t>
  </si>
  <si>
    <t>YoY % Changes (Rev/COGS) Ex-Commodities</t>
  </si>
  <si>
    <t>HY Ex-Commodities EBITDAs, YOY Pct Change</t>
  </si>
  <si>
    <t>HY Ex-Commodities Debt, YOY Pct Change</t>
  </si>
  <si>
    <t>HY Ex-Commodities Revenues, YOY Pct Change</t>
  </si>
  <si>
    <t>HY Ex-Commodities COGS, YOY Pct Change</t>
  </si>
  <si>
    <t>HY Ex-Commodities Adj EBITDAs, YOY Pct Change</t>
  </si>
  <si>
    <t>YoY Ex-Commodities</t>
  </si>
  <si>
    <t>US HY Market EX Commodity Statistics</t>
  </si>
  <si>
    <t>YoY % Changes BB</t>
  </si>
  <si>
    <t>YoY % Changes B</t>
  </si>
  <si>
    <t>YoY % Changes CCC</t>
  </si>
  <si>
    <t>YoY % Changes BB ex-comm</t>
  </si>
  <si>
    <t>YoY % Changes B ex-comm</t>
  </si>
  <si>
    <t>YoY % Changes CCC ex-comm</t>
  </si>
  <si>
    <t>BB ex-C Revenues, YOY Pct Change</t>
  </si>
  <si>
    <t>BB ex-C EBITDAs, YOY Pct Change</t>
  </si>
  <si>
    <t>B ex-C EBITDAs, YOY Pct Change</t>
  </si>
  <si>
    <t>B ex-C Revenues, YOY Pct Change</t>
  </si>
  <si>
    <t>CCC ex-C EBITDAs, YOY Pct Change</t>
  </si>
  <si>
    <t>CCC ex-C Revenues, YOY Pct Change</t>
  </si>
  <si>
    <t>*Adjusted metrics are calculated using Adjusted Ebitda which removes the impact of unusual items from earnings including but not limited to non-recurring items, impairments, goodwill etc.</t>
  </si>
  <si>
    <t>SumOfFCF</t>
  </si>
  <si>
    <t>Total debt and last available month end spread</t>
  </si>
  <si>
    <t>Net debt and quarter data</t>
  </si>
  <si>
    <t>Free Cash Flow</t>
  </si>
  <si>
    <t>OCF</t>
  </si>
  <si>
    <t>FCF</t>
  </si>
  <si>
    <t>Capex/OCF</t>
  </si>
  <si>
    <t>LTM Capex</t>
  </si>
  <si>
    <t>LTM OCF</t>
  </si>
  <si>
    <t>Aggregate Statistics - BB</t>
  </si>
  <si>
    <t>Aggregate Statistics - B</t>
  </si>
  <si>
    <t>Aggregate Statistics - CCC</t>
  </si>
  <si>
    <t>HY EBITDA, YOY Pct Change</t>
  </si>
  <si>
    <t>HY Revenue, YOY Pct Change</t>
  </si>
  <si>
    <t>Total Debt to Assets</t>
  </si>
  <si>
    <t>SumOfAssets</t>
  </si>
  <si>
    <t>DtoARatio</t>
  </si>
  <si>
    <t>Total Debt to Assets Energy</t>
  </si>
  <si>
    <t>Total Debt to Assets Ex-Energy</t>
  </si>
  <si>
    <t>DtoARatio Energy</t>
  </si>
  <si>
    <t>DtoARatio Ex-Energy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</si>
</sst>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4" formatCode="_(&quot;$&quot;* #,##0.00_);_(&quot;$&quot;* \(#,##0.00\);_(&quot;$&quot;* &quot;-&quot;??_);_(@_)"/>
    <numFmt numFmtId="43" formatCode="_(* #,##0.00_);_(* \(#,##0.00\);_(* &quot;-&quot;??_);_(@_)"/>
    <numFmt numFmtId="164" formatCode="#,##0.0"/>
    <numFmt numFmtId="165" formatCode="mm/dd/yyyy"/>
    <numFmt numFmtId="166" formatCode="0.0"/>
    <numFmt numFmtId="167" formatCode="mmmm\ yyyy"/>
    <numFmt numFmtId="168" formatCode="_(* #,##0.0_);_(* \(#,##0.0\);_(* &quot;-&quot;??_);_(@_)"/>
    <numFmt numFmtId="169" formatCode="\€#,##0_);\(\€#,##0\)"/>
    <numFmt numFmtId="170" formatCode="#,##0.000"/>
  </numFmts>
  <fonts count="69">
    <font>
      <sz val="10"/>
      <name val="Arial"/>
    </font>
    <font>
      <sz val="10"/>
      <color theme="1"/>
      <name val="Arial"/>
      <family val="2"/>
    </font>
    <font>
      <sz val="10"/>
      <color theme="1"/>
      <name val="Arial"/>
      <family val="2"/>
    </font>
    <font>
      <sz val="10"/>
      <color theme="1"/>
      <name val="Arial"/>
      <family val="2"/>
    </font>
    <font>
      <sz val="10"/>
      <name val="Arial"/>
      <family val="2"/>
    </font>
    <font>
      <sz val="8"/>
      <name val="Arial"/>
      <family val="2"/>
    </font>
    <font>
      <b/>
      <sz val="14"/>
      <name val="Verdana"/>
      <family val="2"/>
    </font>
    <font>
      <sz val="10"/>
      <name val="Arial"/>
      <family val="2"/>
    </font>
    <font>
      <sz val="8"/>
      <color indexed="81"/>
      <name val="Tahoma"/>
      <family val="2"/>
    </font>
    <font>
      <sz val="10"/>
      <color indexed="10"/>
      <name val="Arial"/>
      <family val="2"/>
    </font>
    <font>
      <sz val="10"/>
      <color indexed="9"/>
      <name val="Arial"/>
      <family val="2"/>
    </font>
    <font>
      <sz val="12"/>
      <name val="Arial"/>
      <family val="2"/>
    </font>
    <font>
      <sz val="10"/>
      <color indexed="23"/>
      <name val="Arial"/>
      <family val="2"/>
    </font>
    <font>
      <sz val="14"/>
      <name val="Arial"/>
      <family val="2"/>
    </font>
    <font>
      <b/>
      <sz val="14"/>
      <name val="Arial"/>
      <family val="2"/>
    </font>
    <font>
      <sz val="12"/>
      <color indexed="9"/>
      <name val="Arial"/>
      <family val="2"/>
    </font>
    <font>
      <b/>
      <sz val="10"/>
      <name val="Arial"/>
      <family val="2"/>
    </font>
    <font>
      <sz val="10"/>
      <color indexed="22"/>
      <name val="Arial"/>
      <family val="2"/>
    </font>
    <font>
      <sz val="10"/>
      <color indexed="9"/>
      <name val="Arial"/>
      <family val="2"/>
    </font>
    <font>
      <sz val="10"/>
      <color indexed="55"/>
      <name val="Arial"/>
      <family val="2"/>
    </font>
    <font>
      <u/>
      <sz val="8.5"/>
      <color indexed="12"/>
      <name val="MS Sans Serif"/>
      <family val="2"/>
    </font>
    <font>
      <u/>
      <sz val="12"/>
      <color indexed="12"/>
      <name val="MS Sans Serif"/>
      <family val="2"/>
    </font>
    <font>
      <b/>
      <sz val="11"/>
      <name val="Arial"/>
      <family val="2"/>
    </font>
    <font>
      <sz val="8"/>
      <name val="Arial Narrow"/>
      <family val="2"/>
    </font>
    <font>
      <b/>
      <sz val="9"/>
      <color rgb="FF00377B"/>
      <name val="Arial Narrow"/>
      <family val="2"/>
    </font>
    <font>
      <b/>
      <u/>
      <sz val="9"/>
      <color rgb="FF00377B"/>
      <name val="Arial Narrow"/>
      <family val="2"/>
    </font>
    <font>
      <sz val="8"/>
      <color rgb="FF00377B"/>
      <name val="Arial Narrow"/>
      <family val="2"/>
    </font>
    <font>
      <sz val="10"/>
      <name val="Arial"/>
      <family val="2"/>
    </font>
    <font>
      <sz val="8"/>
      <color theme="1"/>
      <name val="Arial"/>
      <family val="2"/>
    </font>
    <font>
      <sz val="10"/>
      <color theme="0" tint="-0.34998626667073579"/>
      <name val="Arial"/>
      <family val="2"/>
    </font>
    <font>
      <sz val="10"/>
      <color theme="0" tint="-0.249977111117893"/>
      <name val="Arial"/>
      <family val="2"/>
    </font>
    <font>
      <sz val="10"/>
      <color theme="0" tint="-0.14999847407452621"/>
      <name val="Arial"/>
      <family val="2"/>
    </font>
    <font>
      <sz val="11"/>
      <color indexed="8"/>
      <name val="Calibri"/>
      <family val="2"/>
    </font>
    <font>
      <sz val="10"/>
      <color indexed="8"/>
      <name val="Arial"/>
      <family val="2"/>
    </font>
    <font>
      <sz val="11"/>
      <color indexed="9"/>
      <name val="Calibri"/>
      <family val="2"/>
    </font>
    <font>
      <sz val="9"/>
      <name val="Helvetica-Narrow"/>
    </font>
    <font>
      <sz val="11"/>
      <color indexed="10"/>
      <name val="Calibri"/>
      <family val="2"/>
    </font>
    <font>
      <sz val="10"/>
      <color indexed="20"/>
      <name val="Arial"/>
      <family val="2"/>
    </font>
    <font>
      <b/>
      <sz val="11"/>
      <color indexed="52"/>
      <name val="Calibri"/>
      <family val="2"/>
    </font>
    <font>
      <b/>
      <sz val="10"/>
      <color indexed="52"/>
      <name val="Arial"/>
      <family val="2"/>
    </font>
    <font>
      <sz val="11"/>
      <color indexed="52"/>
      <name val="Calibri"/>
      <family val="2"/>
    </font>
    <font>
      <b/>
      <sz val="10"/>
      <color indexed="9"/>
      <name val="Arial"/>
      <family val="2"/>
    </font>
    <font>
      <sz val="11"/>
      <color indexed="62"/>
      <name val="Calibri"/>
      <family val="2"/>
    </font>
    <font>
      <sz val="9"/>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1"/>
      <color indexed="20"/>
      <name val="Calibri"/>
      <family val="2"/>
    </font>
    <font>
      <sz val="10"/>
      <color indexed="52"/>
      <name val="Arial"/>
      <family val="2"/>
    </font>
    <font>
      <sz val="10"/>
      <color indexed="60"/>
      <name val="Arial"/>
      <family val="2"/>
    </font>
    <font>
      <sz val="11"/>
      <color indexed="60"/>
      <name val="Calibri"/>
      <family val="2"/>
    </font>
    <font>
      <sz val="10"/>
      <color theme="1"/>
      <name val="Arial"/>
      <family val="2"/>
    </font>
    <font>
      <sz val="10"/>
      <name val="Arial Narrow"/>
      <family val="2"/>
    </font>
    <font>
      <b/>
      <sz val="10"/>
      <color indexed="63"/>
      <name val="Arial"/>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0"/>
      <color indexed="8"/>
      <name val="Arial"/>
      <family val="2"/>
    </font>
    <font>
      <b/>
      <sz val="11"/>
      <color indexed="9"/>
      <name val="Calibri"/>
      <family val="2"/>
    </font>
    <font>
      <sz val="9"/>
      <color indexed="81"/>
      <name val="Tahoma"/>
      <family val="2"/>
    </font>
    <font>
      <sz val="10"/>
      <color indexed="81"/>
      <name val="Tahoma"/>
      <family val="2"/>
    </font>
    <font>
      <sz val="12"/>
      <color theme="1"/>
      <name val="Calibri"/>
      <family val="2"/>
      <scheme val="minor"/>
    </font>
  </fonts>
  <fills count="34">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18"/>
        <bgColor indexed="64"/>
      </patternFill>
    </fill>
    <fill>
      <patternFill patternType="solid">
        <fgColor indexed="22"/>
        <bgColor indexed="64"/>
      </patternFill>
    </fill>
    <fill>
      <patternFill patternType="solid">
        <fgColor indexed="42"/>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9"/>
        <bgColor indexed="64"/>
      </patternFill>
    </fill>
    <fill>
      <patternFill patternType="solid">
        <fgColor theme="9" tint="-0.249977111117893"/>
        <bgColor indexed="64"/>
      </patternFill>
    </fill>
  </fills>
  <borders count="14">
    <border>
      <left/>
      <right/>
      <top/>
      <bottom/>
      <diagonal/>
    </border>
    <border>
      <left style="thin">
        <color indexed="55"/>
      </left>
      <right/>
      <top style="thin">
        <color indexed="55"/>
      </top>
      <bottom style="thin">
        <color indexed="55"/>
      </bottom>
      <diagonal/>
    </border>
    <border>
      <left/>
      <right/>
      <top style="thin">
        <color indexed="55"/>
      </top>
      <bottom style="thin">
        <color indexed="55"/>
      </bottom>
      <diagonal/>
    </border>
    <border>
      <left/>
      <right style="thin">
        <color indexed="55"/>
      </right>
      <top style="thin">
        <color indexed="55"/>
      </top>
      <bottom style="thin">
        <color indexed="55"/>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36">
    <xf numFmtId="0" fontId="0" fillId="0" borderId="0"/>
    <xf numFmtId="43" fontId="4" fillId="0" borderId="0" applyFont="0" applyFill="0" applyBorder="0" applyAlignment="0" applyProtection="0"/>
    <xf numFmtId="0" fontId="20" fillId="0" borderId="0" applyNumberFormat="0" applyFill="0" applyBorder="0" applyAlignment="0" applyProtection="0">
      <alignment vertical="top"/>
      <protection locked="0"/>
    </xf>
    <xf numFmtId="0" fontId="4" fillId="0" borderId="0"/>
    <xf numFmtId="9" fontId="27" fillId="0" borderId="0" applyFont="0" applyFill="0" applyBorder="0" applyAlignment="0" applyProtection="0"/>
    <xf numFmtId="0" fontId="4" fillId="0" borderId="0"/>
    <xf numFmtId="0" fontId="4" fillId="0" borderId="0"/>
    <xf numFmtId="0" fontId="4" fillId="0" borderId="0"/>
    <xf numFmtId="0" fontId="4" fillId="0" borderId="0">
      <alignment horizontal="left" wrapText="1"/>
    </xf>
    <xf numFmtId="0" fontId="4" fillId="0" borderId="0">
      <alignment horizontal="left" wrapText="1"/>
    </xf>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lignment horizontal="left" wrapText="1"/>
    </xf>
    <xf numFmtId="0" fontId="4" fillId="0" borderId="0" applyNumberFormat="0" applyFill="0" applyBorder="0" applyAlignment="0" applyProtection="0"/>
    <xf numFmtId="0" fontId="4" fillId="0" borderId="0">
      <alignment horizontal="left" wrapText="1"/>
    </xf>
    <xf numFmtId="0" fontId="4" fillId="0" borderId="0">
      <alignment horizontal="left" wrapText="1"/>
    </xf>
    <xf numFmtId="0" fontId="4" fillId="0" borderId="0" applyNumberFormat="0" applyFill="0" applyBorder="0" applyAlignment="0" applyProtection="0"/>
    <xf numFmtId="0" fontId="4" fillId="0" borderId="0">
      <alignment horizontal="left" wrapText="1"/>
    </xf>
    <xf numFmtId="0" fontId="32" fillId="10" borderId="0" applyNumberFormat="0" applyBorder="0" applyAlignment="0" applyProtection="0"/>
    <xf numFmtId="0" fontId="32" fillId="11" borderId="0" applyNumberFormat="0" applyBorder="0" applyAlignment="0" applyProtection="0"/>
    <xf numFmtId="0" fontId="32" fillId="12"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18" borderId="0" applyNumberFormat="0" applyBorder="0" applyAlignment="0" applyProtection="0"/>
    <xf numFmtId="0" fontId="32" fillId="13" borderId="0" applyNumberFormat="0" applyBorder="0" applyAlignment="0" applyProtection="0"/>
    <xf numFmtId="0" fontId="32" fillId="16" borderId="0" applyNumberFormat="0" applyBorder="0" applyAlignment="0" applyProtection="0"/>
    <xf numFmtId="0" fontId="32" fillId="19"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33" fillId="18" borderId="0" applyNumberFormat="0" applyBorder="0" applyAlignment="0" applyProtection="0"/>
    <xf numFmtId="0" fontId="33" fillId="13"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4" fillId="20"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10" fillId="20"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35" fillId="0" borderId="0">
      <alignment horizontal="center"/>
    </xf>
    <xf numFmtId="0" fontId="10" fillId="24"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7" borderId="0" applyNumberFormat="0" applyBorder="0" applyAlignment="0" applyProtection="0"/>
    <xf numFmtId="0" fontId="36" fillId="0" borderId="0" applyNumberFormat="0" applyFill="0" applyBorder="0" applyAlignment="0" applyProtection="0"/>
    <xf numFmtId="0" fontId="37" fillId="11"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Protection="0">
      <alignment horizontal="right"/>
    </xf>
    <xf numFmtId="0" fontId="38" fillId="28" borderId="5" applyNumberFormat="0" applyAlignment="0" applyProtection="0"/>
    <xf numFmtId="0" fontId="39" fillId="28" borderId="5" applyNumberFormat="0" applyAlignment="0" applyProtection="0"/>
    <xf numFmtId="0" fontId="40" fillId="0" borderId="6" applyNumberFormat="0" applyFill="0" applyAlignment="0" applyProtection="0"/>
    <xf numFmtId="0" fontId="41" fillId="29" borderId="7" applyNumberFormat="0" applyAlignment="0" applyProtection="0"/>
    <xf numFmtId="0" fontId="4" fillId="30" borderId="8" applyNumberFormat="0" applyFont="0" applyAlignment="0" applyProtection="0"/>
    <xf numFmtId="44" fontId="4" fillId="0" borderId="0" applyFont="0" applyFill="0" applyBorder="0" applyAlignment="0" applyProtection="0"/>
    <xf numFmtId="0" fontId="42" fillId="15" borderId="5" applyNumberFormat="0" applyAlignment="0" applyProtection="0"/>
    <xf numFmtId="169" fontId="43" fillId="0" borderId="0"/>
    <xf numFmtId="0" fontId="44" fillId="0" borderId="0" applyNumberFormat="0" applyFill="0" applyBorder="0" applyAlignment="0" applyProtection="0"/>
    <xf numFmtId="0" fontId="45" fillId="12" borderId="0" applyNumberFormat="0" applyBorder="0" applyAlignment="0" applyProtection="0"/>
    <xf numFmtId="0" fontId="46" fillId="0" borderId="9" applyNumberFormat="0" applyFill="0" applyAlignment="0" applyProtection="0"/>
    <xf numFmtId="0" fontId="47" fillId="0" borderId="10" applyNumberFormat="0" applyFill="0" applyAlignment="0" applyProtection="0"/>
    <xf numFmtId="0" fontId="48" fillId="0" borderId="11" applyNumberFormat="0" applyFill="0" applyAlignment="0" applyProtection="0"/>
    <xf numFmtId="0" fontId="48" fillId="0" borderId="0" applyNumberFormat="0" applyFill="0" applyBorder="0" applyAlignment="0" applyProtection="0"/>
    <xf numFmtId="0" fontId="49" fillId="15" borderId="5" applyNumberFormat="0" applyAlignment="0" applyProtection="0"/>
    <xf numFmtId="0" fontId="50" fillId="11" borderId="0" applyNumberFormat="0" applyBorder="0" applyAlignment="0" applyProtection="0"/>
    <xf numFmtId="0" fontId="51" fillId="0" borderId="6" applyNumberFormat="0" applyFill="0" applyAlignment="0" applyProtection="0"/>
    <xf numFmtId="0" fontId="52" fillId="31" borderId="0" applyNumberFormat="0" applyBorder="0" applyAlignment="0" applyProtection="0"/>
    <xf numFmtId="0" fontId="53" fillId="31" borderId="0" applyNumberFormat="0" applyBorder="0" applyAlignment="0" applyProtection="0"/>
    <xf numFmtId="0" fontId="54" fillId="0" borderId="0"/>
    <xf numFmtId="0" fontId="32" fillId="0" borderId="0"/>
    <xf numFmtId="0" fontId="4" fillId="0" borderId="0"/>
    <xf numFmtId="0" fontId="4" fillId="0" borderId="0"/>
    <xf numFmtId="0" fontId="4" fillId="0" borderId="0"/>
    <xf numFmtId="0" fontId="4" fillId="0" borderId="0"/>
    <xf numFmtId="0" fontId="4" fillId="0" borderId="0"/>
    <xf numFmtId="0" fontId="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4" fillId="30" borderId="8" applyNumberFormat="0" applyFont="0" applyAlignment="0" applyProtection="0"/>
    <xf numFmtId="166" fontId="4" fillId="0" borderId="0">
      <alignment horizontal="right"/>
    </xf>
    <xf numFmtId="0" fontId="56" fillId="28" borderId="12" applyNumberFormat="0" applyAlignment="0" applyProtection="0"/>
    <xf numFmtId="37" fontId="55" fillId="32" borderId="0" applyAlignment="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2" fontId="4" fillId="0" borderId="0" applyFont="0" applyFill="0" applyBorder="0" applyProtection="0">
      <alignment horizontal="right"/>
    </xf>
    <xf numFmtId="0" fontId="57" fillId="12" borderId="0" applyNumberFormat="0" applyBorder="0" applyAlignment="0" applyProtection="0"/>
    <xf numFmtId="0" fontId="58" fillId="28" borderId="12" applyNumberFormat="0" applyAlignment="0" applyProtection="0"/>
    <xf numFmtId="0" fontId="4" fillId="0" borderId="0" applyNumberFormat="0" applyFill="0" applyBorder="0" applyAlignment="0" applyProtection="0"/>
    <xf numFmtId="0" fontId="4" fillId="0" borderId="0">
      <alignment horizontal="left" wrapText="1"/>
    </xf>
    <xf numFmtId="0" fontId="59" fillId="0" borderId="0" applyNumberFormat="0" applyFill="0" applyBorder="0" applyAlignment="0" applyProtection="0"/>
    <xf numFmtId="0" fontId="60" fillId="0" borderId="0" applyNumberFormat="0" applyFill="0" applyBorder="0" applyAlignment="0" applyProtection="0"/>
    <xf numFmtId="0" fontId="61" fillId="0" borderId="9" applyNumberFormat="0" applyFill="0" applyAlignment="0" applyProtection="0"/>
    <xf numFmtId="0" fontId="62" fillId="0" borderId="10" applyNumberFormat="0" applyFill="0" applyAlignment="0" applyProtection="0"/>
    <xf numFmtId="0" fontId="63" fillId="0" borderId="11" applyNumberFormat="0" applyFill="0" applyAlignment="0" applyProtection="0"/>
    <xf numFmtId="0" fontId="63" fillId="0" borderId="0" applyNumberFormat="0" applyFill="0" applyBorder="0" applyAlignment="0" applyProtection="0"/>
    <xf numFmtId="0" fontId="64" fillId="0" borderId="13" applyNumberFormat="0" applyFill="0" applyAlignment="0" applyProtection="0"/>
    <xf numFmtId="0" fontId="65" fillId="29" borderId="7" applyNumberFormat="0" applyAlignment="0" applyProtection="0"/>
    <xf numFmtId="0" fontId="9" fillId="0" borderId="0" applyNumberFormat="0" applyFill="0" applyBorder="0" applyAlignment="0" applyProtection="0"/>
    <xf numFmtId="0" fontId="68" fillId="0" borderId="0"/>
    <xf numFmtId="0" fontId="3" fillId="0" borderId="0"/>
    <xf numFmtId="0" fontId="2" fillId="0" borderId="0"/>
    <xf numFmtId="0" fontId="1" fillId="0" borderId="0"/>
  </cellStyleXfs>
  <cellXfs count="232">
    <xf numFmtId="0" fontId="0" fillId="0" borderId="0" xfId="0"/>
    <xf numFmtId="14" fontId="0" fillId="0" borderId="0" xfId="0" applyNumberFormat="1"/>
    <xf numFmtId="3" fontId="0" fillId="0" borderId="0" xfId="0" applyNumberFormat="1" applyAlignment="1">
      <alignment horizontal="right"/>
    </xf>
    <xf numFmtId="14" fontId="0" fillId="0" borderId="0" xfId="0" applyNumberFormat="1" applyFill="1"/>
    <xf numFmtId="3" fontId="0" fillId="0" borderId="0" xfId="0" applyNumberFormat="1" applyFill="1" applyAlignment="1">
      <alignment horizontal="right"/>
    </xf>
    <xf numFmtId="3" fontId="0" fillId="0" borderId="0" xfId="0" applyNumberFormat="1" applyAlignment="1">
      <alignment horizontal="left"/>
    </xf>
    <xf numFmtId="0" fontId="0" fillId="0" borderId="0" xfId="0" applyFill="1"/>
    <xf numFmtId="3" fontId="0" fillId="2" borderId="0" xfId="0" applyNumberFormat="1" applyFill="1" applyAlignment="1">
      <alignment horizontal="right"/>
    </xf>
    <xf numFmtId="4" fontId="0" fillId="2" borderId="0" xfId="0" applyNumberFormat="1" applyFill="1" applyAlignment="1">
      <alignment horizontal="right"/>
    </xf>
    <xf numFmtId="0" fontId="6" fillId="0" borderId="0" xfId="0" applyFont="1"/>
    <xf numFmtId="4" fontId="0" fillId="0" borderId="0" xfId="0" applyNumberFormat="1" applyAlignment="1">
      <alignment horizontal="right"/>
    </xf>
    <xf numFmtId="165" fontId="0" fillId="0" borderId="0" xfId="0" applyNumberFormat="1" applyAlignment="1">
      <alignment horizontal="left"/>
    </xf>
    <xf numFmtId="164" fontId="0" fillId="0" borderId="0" xfId="0" applyNumberFormat="1" applyAlignment="1">
      <alignment horizontal="right"/>
    </xf>
    <xf numFmtId="3" fontId="0" fillId="0" borderId="0" xfId="0" applyNumberFormat="1"/>
    <xf numFmtId="165" fontId="0" fillId="0" borderId="0" xfId="0" applyNumberFormat="1" applyAlignment="1">
      <alignment horizontal="right"/>
    </xf>
    <xf numFmtId="164" fontId="0" fillId="0" borderId="0" xfId="0" applyNumberFormat="1" applyAlignment="1">
      <alignment horizontal="left"/>
    </xf>
    <xf numFmtId="164" fontId="7" fillId="0" borderId="0" xfId="0" applyNumberFormat="1" applyFont="1"/>
    <xf numFmtId="0" fontId="7" fillId="0" borderId="0" xfId="0" applyFont="1"/>
    <xf numFmtId="164" fontId="7" fillId="0" borderId="0" xfId="0" applyNumberFormat="1" applyFont="1" applyAlignment="1">
      <alignment horizontal="right"/>
    </xf>
    <xf numFmtId="3" fontId="7" fillId="0" borderId="0" xfId="0" applyNumberFormat="1" applyFont="1" applyFill="1" applyAlignment="1">
      <alignment horizontal="right"/>
    </xf>
    <xf numFmtId="3" fontId="7" fillId="0" borderId="0" xfId="0" applyNumberFormat="1" applyFont="1" applyAlignment="1">
      <alignment horizontal="right"/>
    </xf>
    <xf numFmtId="165" fontId="7" fillId="0" borderId="0" xfId="0" applyNumberFormat="1" applyFont="1" applyAlignment="1">
      <alignment horizontal="right"/>
    </xf>
    <xf numFmtId="165" fontId="0" fillId="0" borderId="0" xfId="0" applyNumberFormat="1"/>
    <xf numFmtId="0" fontId="0" fillId="3" borderId="0" xfId="0" applyFill="1"/>
    <xf numFmtId="4" fontId="0" fillId="3" borderId="0" xfId="0" applyNumberFormat="1" applyFill="1" applyAlignment="1">
      <alignment horizontal="left"/>
    </xf>
    <xf numFmtId="165" fontId="0" fillId="2" borderId="0" xfId="0" applyNumberFormat="1" applyFill="1" applyAlignment="1"/>
    <xf numFmtId="3" fontId="0" fillId="2" borderId="0" xfId="0" applyNumberFormat="1" applyFill="1" applyAlignment="1"/>
    <xf numFmtId="4" fontId="0" fillId="2" borderId="0" xfId="0" applyNumberFormat="1" applyFill="1" applyAlignment="1"/>
    <xf numFmtId="164" fontId="0" fillId="2" borderId="0" xfId="0" applyNumberFormat="1" applyFill="1" applyAlignment="1"/>
    <xf numFmtId="14" fontId="7" fillId="0" borderId="0" xfId="0" applyNumberFormat="1" applyFont="1"/>
    <xf numFmtId="165" fontId="7" fillId="0" borderId="0" xfId="0" applyNumberFormat="1" applyFont="1" applyAlignment="1">
      <alignment horizontal="left"/>
    </xf>
    <xf numFmtId="14" fontId="7" fillId="0" borderId="0" xfId="0" applyNumberFormat="1" applyFont="1" applyAlignment="1">
      <alignment horizontal="right"/>
    </xf>
    <xf numFmtId="0" fontId="9" fillId="0" borderId="0" xfId="0" applyFont="1"/>
    <xf numFmtId="164" fontId="0" fillId="2" borderId="0" xfId="0" applyNumberFormat="1" applyFill="1" applyAlignment="1">
      <alignment horizontal="right"/>
    </xf>
    <xf numFmtId="164" fontId="10" fillId="4" borderId="0" xfId="0" applyNumberFormat="1" applyFont="1" applyFill="1" applyAlignment="1">
      <alignment horizontal="center"/>
    </xf>
    <xf numFmtId="3" fontId="0" fillId="0" borderId="0" xfId="0" applyNumberFormat="1" applyFill="1" applyAlignment="1"/>
    <xf numFmtId="164" fontId="10" fillId="0" borderId="0" xfId="0" applyNumberFormat="1" applyFont="1" applyFill="1" applyAlignment="1">
      <alignment horizontal="center"/>
    </xf>
    <xf numFmtId="164" fontId="0" fillId="0" borderId="0" xfId="0" applyNumberFormat="1" applyFill="1" applyAlignment="1">
      <alignment horizontal="right"/>
    </xf>
    <xf numFmtId="165" fontId="0" fillId="2" borderId="0" xfId="0" applyNumberFormat="1" applyFill="1"/>
    <xf numFmtId="164" fontId="0" fillId="2" borderId="0" xfId="0" applyNumberFormat="1" applyFill="1" applyAlignment="1">
      <alignment horizontal="left"/>
    </xf>
    <xf numFmtId="3" fontId="10" fillId="4" borderId="0" xfId="0" applyNumberFormat="1" applyFont="1" applyFill="1" applyAlignment="1">
      <alignment horizontal="center"/>
    </xf>
    <xf numFmtId="165" fontId="0" fillId="0" borderId="0" xfId="0" applyNumberFormat="1" applyFill="1" applyAlignment="1">
      <alignment horizontal="left"/>
    </xf>
    <xf numFmtId="3" fontId="0" fillId="0" borderId="0" xfId="0" applyNumberFormat="1" applyFill="1"/>
    <xf numFmtId="165" fontId="0" fillId="0" borderId="0" xfId="0" applyNumberFormat="1" applyFill="1" applyAlignment="1">
      <alignment horizontal="right"/>
    </xf>
    <xf numFmtId="165" fontId="0" fillId="0" borderId="0" xfId="0" applyNumberFormat="1" applyFill="1"/>
    <xf numFmtId="0" fontId="0" fillId="2" borderId="0" xfId="0" applyFill="1"/>
    <xf numFmtId="14" fontId="0" fillId="2" borderId="0" xfId="0" applyNumberFormat="1" applyFill="1"/>
    <xf numFmtId="3" fontId="12" fillId="0" borderId="0" xfId="0" applyNumberFormat="1" applyFont="1"/>
    <xf numFmtId="164" fontId="12" fillId="0" borderId="0" xfId="0" applyNumberFormat="1" applyFont="1" applyAlignment="1">
      <alignment horizontal="right"/>
    </xf>
    <xf numFmtId="164" fontId="12" fillId="0" borderId="0" xfId="0" applyNumberFormat="1" applyFont="1" applyFill="1" applyAlignment="1">
      <alignment horizontal="right"/>
    </xf>
    <xf numFmtId="3" fontId="12" fillId="0" borderId="0" xfId="0" applyNumberFormat="1" applyFont="1" applyFill="1" applyAlignment="1">
      <alignment horizontal="right"/>
    </xf>
    <xf numFmtId="4" fontId="0" fillId="3" borderId="0" xfId="0" applyNumberFormat="1" applyFill="1" applyAlignment="1">
      <alignment horizontal="right"/>
    </xf>
    <xf numFmtId="167" fontId="11" fillId="0" borderId="0" xfId="0" applyNumberFormat="1" applyFont="1" applyAlignment="1">
      <alignment horizontal="left"/>
    </xf>
    <xf numFmtId="0" fontId="4" fillId="0" borderId="0" xfId="0" applyFont="1"/>
    <xf numFmtId="4" fontId="0" fillId="0" borderId="0" xfId="0" applyNumberFormat="1" applyAlignment="1">
      <alignment horizontal="left"/>
    </xf>
    <xf numFmtId="0" fontId="10" fillId="0" borderId="0" xfId="0" applyFont="1"/>
    <xf numFmtId="0" fontId="14" fillId="0" borderId="0" xfId="0" applyFont="1"/>
    <xf numFmtId="3" fontId="10" fillId="4" borderId="0" xfId="0" applyNumberFormat="1" applyFont="1" applyFill="1" applyAlignment="1"/>
    <xf numFmtId="165" fontId="10" fillId="4" borderId="0" xfId="0" applyNumberFormat="1" applyFont="1" applyFill="1" applyAlignment="1"/>
    <xf numFmtId="164" fontId="0" fillId="5" borderId="0" xfId="0" applyNumberFormat="1" applyFill="1" applyAlignment="1">
      <alignment horizontal="right"/>
    </xf>
    <xf numFmtId="0" fontId="10" fillId="4" borderId="0" xfId="0" applyFont="1" applyFill="1" applyAlignment="1">
      <alignment horizontal="center"/>
    </xf>
    <xf numFmtId="4" fontId="0" fillId="0" borderId="0" xfId="0" applyNumberFormat="1" applyFill="1" applyAlignment="1">
      <alignment horizontal="left"/>
    </xf>
    <xf numFmtId="4" fontId="0" fillId="0" borderId="0" xfId="0" applyNumberFormat="1" applyFill="1" applyAlignment="1">
      <alignment horizontal="right"/>
    </xf>
    <xf numFmtId="0" fontId="15" fillId="0" borderId="0" xfId="0" applyFont="1"/>
    <xf numFmtId="165" fontId="0" fillId="2" borderId="0" xfId="0" applyNumberFormat="1" applyFill="1" applyAlignment="1">
      <alignment horizontal="right"/>
    </xf>
    <xf numFmtId="3" fontId="17" fillId="0" borderId="0" xfId="0" applyNumberFormat="1" applyFont="1" applyAlignment="1">
      <alignment horizontal="right"/>
    </xf>
    <xf numFmtId="3" fontId="7" fillId="0" borderId="0" xfId="0" applyNumberFormat="1" applyFont="1"/>
    <xf numFmtId="0" fontId="18" fillId="0" borderId="0" xfId="0" applyFont="1" applyFill="1" applyAlignment="1"/>
    <xf numFmtId="0" fontId="7" fillId="4" borderId="0" xfId="0" applyFont="1" applyFill="1"/>
    <xf numFmtId="0" fontId="0" fillId="2" borderId="0" xfId="0" applyFill="1" applyAlignment="1">
      <alignment horizontal="right"/>
    </xf>
    <xf numFmtId="0" fontId="7" fillId="0" borderId="0" xfId="0" applyFont="1" applyFill="1" applyBorder="1"/>
    <xf numFmtId="0" fontId="18" fillId="0" borderId="0" xfId="0" applyFont="1" applyFill="1" applyBorder="1" applyAlignment="1">
      <alignment horizontal="center"/>
    </xf>
    <xf numFmtId="4" fontId="0" fillId="0" borderId="0" xfId="0" applyNumberFormat="1" applyFill="1" applyBorder="1" applyAlignment="1">
      <alignment horizontal="right"/>
    </xf>
    <xf numFmtId="164" fontId="7" fillId="0" borderId="0" xfId="0" applyNumberFormat="1" applyFont="1" applyFill="1" applyBorder="1"/>
    <xf numFmtId="167" fontId="11" fillId="0" borderId="0" xfId="0" applyNumberFormat="1" applyFont="1" applyAlignment="1"/>
    <xf numFmtId="167" fontId="11" fillId="3" borderId="1" xfId="0" applyNumberFormat="1" applyFont="1" applyFill="1" applyBorder="1" applyAlignment="1"/>
    <xf numFmtId="14" fontId="7" fillId="3" borderId="2" xfId="0" applyNumberFormat="1" applyFont="1" applyFill="1" applyBorder="1"/>
    <xf numFmtId="0" fontId="7" fillId="3" borderId="2" xfId="0" applyFont="1" applyFill="1" applyBorder="1"/>
    <xf numFmtId="0" fontId="13" fillId="3" borderId="2" xfId="0" applyFont="1" applyFill="1" applyBorder="1"/>
    <xf numFmtId="0" fontId="7" fillId="3" borderId="3" xfId="0" applyFont="1" applyFill="1" applyBorder="1"/>
    <xf numFmtId="0" fontId="0" fillId="5" borderId="0" xfId="0" applyFill="1"/>
    <xf numFmtId="168" fontId="0" fillId="0" borderId="0" xfId="1" applyNumberFormat="1" applyFont="1" applyAlignment="1">
      <alignment horizontal="right"/>
    </xf>
    <xf numFmtId="3" fontId="4" fillId="0" borderId="0" xfId="0" applyNumberFormat="1" applyFont="1"/>
    <xf numFmtId="164" fontId="4" fillId="0" borderId="0" xfId="0" applyNumberFormat="1" applyFont="1" applyAlignment="1">
      <alignment horizontal="right"/>
    </xf>
    <xf numFmtId="168" fontId="4" fillId="0" borderId="0" xfId="1" applyNumberFormat="1" applyAlignment="1">
      <alignment horizontal="right"/>
    </xf>
    <xf numFmtId="3" fontId="4" fillId="0" borderId="0" xfId="0" applyNumberFormat="1" applyFont="1" applyAlignment="1">
      <alignment horizontal="right"/>
    </xf>
    <xf numFmtId="165" fontId="4" fillId="0" borderId="0" xfId="0" applyNumberFormat="1" applyFont="1" applyFill="1" applyAlignment="1">
      <alignment horizontal="right"/>
    </xf>
    <xf numFmtId="164" fontId="4" fillId="0" borderId="0" xfId="0" applyNumberFormat="1" applyFont="1" applyFill="1" applyAlignment="1">
      <alignment horizontal="right"/>
    </xf>
    <xf numFmtId="165" fontId="10" fillId="0" borderId="0" xfId="0" applyNumberFormat="1" applyFont="1" applyFill="1" applyAlignment="1">
      <alignment horizontal="center"/>
    </xf>
    <xf numFmtId="165" fontId="0" fillId="0" borderId="0" xfId="0" applyNumberFormat="1" applyFill="1" applyAlignment="1"/>
    <xf numFmtId="14" fontId="0" fillId="0" borderId="0" xfId="0" applyNumberFormat="1" applyAlignment="1">
      <alignment horizontal="right"/>
    </xf>
    <xf numFmtId="0" fontId="19" fillId="0" borderId="0" xfId="0" applyFont="1"/>
    <xf numFmtId="3" fontId="19" fillId="0" borderId="0" xfId="0" applyNumberFormat="1" applyFont="1" applyAlignment="1">
      <alignment horizontal="right"/>
    </xf>
    <xf numFmtId="165" fontId="0" fillId="3" borderId="0" xfId="0" applyNumberFormat="1" applyFill="1" applyAlignment="1">
      <alignment horizontal="left"/>
    </xf>
    <xf numFmtId="3" fontId="0" fillId="6" borderId="0" xfId="0" applyNumberFormat="1" applyFill="1"/>
    <xf numFmtId="3" fontId="0" fillId="6" borderId="0" xfId="0" applyNumberFormat="1" applyFill="1" applyAlignment="1">
      <alignment horizontal="left"/>
    </xf>
    <xf numFmtId="164" fontId="0" fillId="3" borderId="0" xfId="0" applyNumberFormat="1" applyFill="1" applyAlignment="1">
      <alignment horizontal="right"/>
    </xf>
    <xf numFmtId="165" fontId="0" fillId="0" borderId="4" xfId="0" applyNumberFormat="1" applyBorder="1" applyAlignment="1">
      <alignment horizontal="left"/>
    </xf>
    <xf numFmtId="3" fontId="0" fillId="0" borderId="4" xfId="0" applyNumberFormat="1" applyBorder="1" applyAlignment="1">
      <alignment horizontal="right"/>
    </xf>
    <xf numFmtId="164" fontId="0" fillId="0" borderId="4" xfId="0" applyNumberFormat="1" applyBorder="1" applyAlignment="1">
      <alignment horizontal="right"/>
    </xf>
    <xf numFmtId="165" fontId="0" fillId="0" borderId="4" xfId="0" applyNumberFormat="1" applyBorder="1" applyAlignment="1">
      <alignment horizontal="right"/>
    </xf>
    <xf numFmtId="3" fontId="0" fillId="0" borderId="4" xfId="0" applyNumberFormat="1" applyBorder="1"/>
    <xf numFmtId="3" fontId="4" fillId="0" borderId="4" xfId="0" applyNumberFormat="1" applyFont="1" applyBorder="1"/>
    <xf numFmtId="164" fontId="4" fillId="0" borderId="4" xfId="0" applyNumberFormat="1" applyFont="1" applyBorder="1" applyAlignment="1">
      <alignment horizontal="right"/>
    </xf>
    <xf numFmtId="164" fontId="12" fillId="0" borderId="4" xfId="0" applyNumberFormat="1" applyFont="1" applyBorder="1" applyAlignment="1">
      <alignment horizontal="right"/>
    </xf>
    <xf numFmtId="165" fontId="0" fillId="0" borderId="4" xfId="0" applyNumberFormat="1" applyBorder="1"/>
    <xf numFmtId="0" fontId="0" fillId="0" borderId="4" xfId="0" applyBorder="1"/>
    <xf numFmtId="1" fontId="0" fillId="0" borderId="0" xfId="0" applyNumberFormat="1"/>
    <xf numFmtId="165" fontId="12" fillId="0" borderId="0" xfId="0" applyNumberFormat="1" applyFont="1"/>
    <xf numFmtId="3" fontId="12" fillId="0" borderId="0" xfId="0" applyNumberFormat="1" applyFont="1" applyAlignment="1">
      <alignment horizontal="right"/>
    </xf>
    <xf numFmtId="168" fontId="12" fillId="0" borderId="0" xfId="1" applyNumberFormat="1" applyFont="1" applyAlignment="1">
      <alignment horizontal="right"/>
    </xf>
    <xf numFmtId="1" fontId="12" fillId="0" borderId="0" xfId="0" applyNumberFormat="1" applyFont="1"/>
    <xf numFmtId="0" fontId="12" fillId="0" borderId="0" xfId="0" applyFont="1"/>
    <xf numFmtId="166" fontId="0" fillId="0" borderId="0" xfId="0" applyNumberFormat="1"/>
    <xf numFmtId="3" fontId="4" fillId="0" borderId="0" xfId="0" applyNumberFormat="1" applyFont="1" applyFill="1"/>
    <xf numFmtId="3" fontId="4" fillId="0" borderId="0" xfId="0" applyNumberFormat="1" applyFont="1" applyFill="1" applyAlignment="1">
      <alignment horizontal="right"/>
    </xf>
    <xf numFmtId="165" fontId="21" fillId="0" borderId="0" xfId="2" applyNumberFormat="1" applyFont="1" applyAlignment="1" applyProtection="1">
      <alignment horizontal="left"/>
    </xf>
    <xf numFmtId="0" fontId="22" fillId="0" borderId="0" xfId="3" applyFont="1"/>
    <xf numFmtId="0" fontId="4" fillId="0" borderId="0" xfId="3" applyFont="1"/>
    <xf numFmtId="0" fontId="23" fillId="0" borderId="0" xfId="0" applyFont="1"/>
    <xf numFmtId="0" fontId="24" fillId="0" borderId="0" xfId="0" applyFont="1" applyFill="1" applyAlignment="1">
      <alignment horizontal="center"/>
    </xf>
    <xf numFmtId="0" fontId="24" fillId="0" borderId="0" xfId="0" applyFont="1" applyFill="1"/>
    <xf numFmtId="4" fontId="24" fillId="0" borderId="0" xfId="0" applyNumberFormat="1" applyFont="1" applyFill="1" applyAlignment="1">
      <alignment horizontal="center"/>
    </xf>
    <xf numFmtId="0" fontId="23" fillId="0" borderId="0" xfId="0" applyFont="1" applyAlignment="1">
      <alignment horizontal="center"/>
    </xf>
    <xf numFmtId="3" fontId="23" fillId="0" borderId="0" xfId="0" applyNumberFormat="1" applyFont="1" applyAlignment="1">
      <alignment horizontal="center"/>
    </xf>
    <xf numFmtId="164" fontId="23" fillId="0" borderId="0" xfId="0" applyNumberFormat="1" applyFont="1" applyAlignment="1">
      <alignment horizontal="center"/>
    </xf>
    <xf numFmtId="165" fontId="7" fillId="0" borderId="0" xfId="0" applyNumberFormat="1" applyFont="1"/>
    <xf numFmtId="0" fontId="26" fillId="0" borderId="0" xfId="0" applyFont="1" applyFill="1" applyAlignment="1">
      <alignment horizontal="center"/>
    </xf>
    <xf numFmtId="165" fontId="10" fillId="4" borderId="0" xfId="0" applyNumberFormat="1" applyFont="1" applyFill="1" applyAlignment="1">
      <alignment horizontal="center"/>
    </xf>
    <xf numFmtId="165" fontId="10" fillId="4" borderId="0" xfId="0" applyNumberFormat="1" applyFont="1" applyFill="1" applyAlignment="1">
      <alignment horizontal="center"/>
    </xf>
    <xf numFmtId="165" fontId="0" fillId="0" borderId="0" xfId="4" applyNumberFormat="1" applyFont="1"/>
    <xf numFmtId="165" fontId="0" fillId="0" borderId="0" xfId="0" applyNumberFormat="1" applyBorder="1"/>
    <xf numFmtId="0" fontId="0" fillId="0" borderId="0" xfId="0" applyBorder="1"/>
    <xf numFmtId="164" fontId="0" fillId="0" borderId="0" xfId="0" applyNumberFormat="1" applyBorder="1" applyAlignment="1">
      <alignment horizontal="right"/>
    </xf>
    <xf numFmtId="165" fontId="4" fillId="0" borderId="0" xfId="0" applyNumberFormat="1" applyFont="1" applyAlignment="1">
      <alignment horizontal="left"/>
    </xf>
    <xf numFmtId="164" fontId="4" fillId="0" borderId="0" xfId="0" applyNumberFormat="1" applyFont="1" applyBorder="1" applyAlignment="1">
      <alignment horizontal="right"/>
    </xf>
    <xf numFmtId="3" fontId="4" fillId="0" borderId="0" xfId="0" applyNumberFormat="1" applyFont="1" applyBorder="1"/>
    <xf numFmtId="3" fontId="4" fillId="7" borderId="0" xfId="0" applyNumberFormat="1" applyFont="1" applyFill="1" applyAlignment="1">
      <alignment horizontal="right"/>
    </xf>
    <xf numFmtId="164" fontId="4" fillId="2" borderId="0" xfId="0" applyNumberFormat="1" applyFont="1" applyFill="1" applyAlignment="1">
      <alignment horizontal="right"/>
    </xf>
    <xf numFmtId="165" fontId="4" fillId="0" borderId="0" xfId="0" applyNumberFormat="1" applyFont="1"/>
    <xf numFmtId="164" fontId="4" fillId="0" borderId="0" xfId="0" applyNumberFormat="1" applyFont="1"/>
    <xf numFmtId="0" fontId="4" fillId="8" borderId="0" xfId="0" applyFont="1" applyFill="1"/>
    <xf numFmtId="0" fontId="0" fillId="8" borderId="0" xfId="0" applyFill="1"/>
    <xf numFmtId="164" fontId="10" fillId="4" borderId="0" xfId="0" applyNumberFormat="1" applyFont="1" applyFill="1" applyAlignment="1">
      <alignment horizontal="center"/>
    </xf>
    <xf numFmtId="3" fontId="10" fillId="4" borderId="0" xfId="0" applyNumberFormat="1" applyFont="1" applyFill="1" applyAlignment="1">
      <alignment horizontal="center"/>
    </xf>
    <xf numFmtId="165" fontId="0" fillId="2" borderId="0" xfId="0" applyNumberFormat="1" applyFill="1" applyAlignment="1">
      <alignment horizontal="left"/>
    </xf>
    <xf numFmtId="165" fontId="12" fillId="0" borderId="0" xfId="0" applyNumberFormat="1" applyFont="1" applyAlignment="1">
      <alignment horizontal="right"/>
    </xf>
    <xf numFmtId="165" fontId="12" fillId="0" borderId="0" xfId="0" applyNumberFormat="1" applyFont="1" applyFill="1" applyAlignment="1">
      <alignment horizontal="right"/>
    </xf>
    <xf numFmtId="165" fontId="4" fillId="0" borderId="0" xfId="0" applyNumberFormat="1" applyFont="1" applyAlignment="1">
      <alignment horizontal="right"/>
    </xf>
    <xf numFmtId="165" fontId="4" fillId="0" borderId="0" xfId="0" applyNumberFormat="1" applyFont="1" applyBorder="1" applyAlignment="1">
      <alignment horizontal="right"/>
    </xf>
    <xf numFmtId="3" fontId="4" fillId="0" borderId="0" xfId="0" applyNumberFormat="1" applyFont="1" applyBorder="1" applyAlignment="1">
      <alignment horizontal="right"/>
    </xf>
    <xf numFmtId="0" fontId="28" fillId="0" borderId="0" xfId="0" applyFont="1"/>
    <xf numFmtId="0" fontId="28" fillId="0" borderId="0" xfId="0" applyFont="1" applyAlignment="1">
      <alignment horizontal="left"/>
    </xf>
    <xf numFmtId="164" fontId="29" fillId="0" borderId="0" xfId="0" applyNumberFormat="1" applyFont="1" applyAlignment="1">
      <alignment horizontal="right"/>
    </xf>
    <xf numFmtId="164" fontId="29" fillId="0" borderId="0" xfId="0" applyNumberFormat="1" applyFont="1" applyBorder="1" applyAlignment="1">
      <alignment horizontal="right"/>
    </xf>
    <xf numFmtId="165" fontId="10" fillId="4" borderId="0" xfId="0" applyNumberFormat="1" applyFont="1" applyFill="1" applyAlignment="1">
      <alignment horizontal="center"/>
    </xf>
    <xf numFmtId="164" fontId="10" fillId="4" borderId="0" xfId="0" applyNumberFormat="1" applyFont="1" applyFill="1" applyAlignment="1">
      <alignment horizontal="center"/>
    </xf>
    <xf numFmtId="164" fontId="0" fillId="9" borderId="0" xfId="0" applyNumberFormat="1" applyFill="1" applyAlignment="1">
      <alignment horizontal="right"/>
    </xf>
    <xf numFmtId="3" fontId="4" fillId="2" borderId="0" xfId="0" applyNumberFormat="1" applyFont="1" applyFill="1" applyAlignment="1"/>
    <xf numFmtId="3" fontId="4" fillId="2" borderId="0" xfId="3" applyNumberFormat="1" applyFill="1" applyAlignment="1">
      <alignment horizontal="right"/>
    </xf>
    <xf numFmtId="164" fontId="10" fillId="4" borderId="0" xfId="0" applyNumberFormat="1" applyFont="1" applyFill="1" applyAlignment="1">
      <alignment horizontal="center"/>
    </xf>
    <xf numFmtId="3" fontId="29" fillId="0" borderId="0" xfId="0" applyNumberFormat="1" applyFont="1" applyFill="1" applyAlignment="1">
      <alignment horizontal="right"/>
    </xf>
    <xf numFmtId="164" fontId="29" fillId="0" borderId="0" xfId="0" applyNumberFormat="1" applyFont="1" applyFill="1" applyAlignment="1">
      <alignment horizontal="right"/>
    </xf>
    <xf numFmtId="3" fontId="29" fillId="0" borderId="0" xfId="0" applyNumberFormat="1" applyFont="1" applyAlignment="1">
      <alignment horizontal="right"/>
    </xf>
    <xf numFmtId="165" fontId="30" fillId="0" borderId="0" xfId="0" applyNumberFormat="1" applyFont="1"/>
    <xf numFmtId="0" fontId="30" fillId="0" borderId="0" xfId="0" applyFont="1"/>
    <xf numFmtId="3" fontId="30" fillId="0" borderId="0" xfId="0" applyNumberFormat="1" applyFont="1" applyAlignment="1">
      <alignment horizontal="right"/>
    </xf>
    <xf numFmtId="164" fontId="30" fillId="0" borderId="0" xfId="0" applyNumberFormat="1" applyFont="1" applyAlignment="1">
      <alignment horizontal="right"/>
    </xf>
    <xf numFmtId="14" fontId="30" fillId="0" borderId="0" xfId="0" applyNumberFormat="1" applyFont="1"/>
    <xf numFmtId="164" fontId="0" fillId="7" borderId="0" xfId="0" applyNumberFormat="1" applyFill="1" applyAlignment="1">
      <alignment horizontal="right"/>
    </xf>
    <xf numFmtId="164" fontId="12" fillId="7" borderId="0" xfId="0" applyNumberFormat="1" applyFont="1" applyFill="1" applyAlignment="1">
      <alignment horizontal="right"/>
    </xf>
    <xf numFmtId="3" fontId="0" fillId="7" borderId="0" xfId="0" applyNumberFormat="1" applyFill="1" applyAlignment="1">
      <alignment horizontal="right"/>
    </xf>
    <xf numFmtId="165" fontId="10" fillId="4" borderId="0" xfId="0" applyNumberFormat="1" applyFont="1" applyFill="1" applyAlignment="1">
      <alignment horizontal="center"/>
    </xf>
    <xf numFmtId="3" fontId="10" fillId="4" borderId="0" xfId="0" applyNumberFormat="1" applyFont="1" applyFill="1" applyAlignment="1">
      <alignment horizontal="center"/>
    </xf>
    <xf numFmtId="165" fontId="4" fillId="0" borderId="0" xfId="3" applyNumberFormat="1"/>
    <xf numFmtId="0" fontId="4" fillId="0" borderId="0" xfId="3"/>
    <xf numFmtId="0" fontId="31" fillId="0" borderId="0" xfId="3" applyFont="1"/>
    <xf numFmtId="165" fontId="4" fillId="0" borderId="0" xfId="3" applyNumberFormat="1" applyAlignment="1">
      <alignment horizontal="left"/>
    </xf>
    <xf numFmtId="165" fontId="5" fillId="0" borderId="0" xfId="3" applyNumberFormat="1" applyFont="1" applyAlignment="1">
      <alignment horizontal="left"/>
    </xf>
    <xf numFmtId="164" fontId="5" fillId="0" borderId="0" xfId="3" applyNumberFormat="1" applyFont="1" applyAlignment="1">
      <alignment horizontal="right"/>
    </xf>
    <xf numFmtId="165" fontId="5" fillId="0" borderId="0" xfId="3" applyNumberFormat="1" applyFont="1" applyAlignment="1">
      <alignment horizontal="right"/>
    </xf>
    <xf numFmtId="0" fontId="5" fillId="0" borderId="0" xfId="3" applyFont="1"/>
    <xf numFmtId="165" fontId="5" fillId="0" borderId="0" xfId="3" applyNumberFormat="1" applyFont="1"/>
    <xf numFmtId="0" fontId="4" fillId="0" borderId="0" xfId="3" applyNumberFormat="1" applyFont="1"/>
    <xf numFmtId="165" fontId="10" fillId="4" borderId="0" xfId="3" applyNumberFormat="1" applyFont="1" applyFill="1" applyAlignment="1"/>
    <xf numFmtId="165" fontId="4" fillId="2" borderId="0" xfId="3" applyNumberFormat="1" applyFill="1" applyAlignment="1">
      <alignment horizontal="left"/>
    </xf>
    <xf numFmtId="3" fontId="4" fillId="2" borderId="0" xfId="3" applyNumberFormat="1" applyFill="1" applyAlignment="1">
      <alignment horizontal="left"/>
    </xf>
    <xf numFmtId="164" fontId="4" fillId="2" borderId="0" xfId="3" applyNumberFormat="1" applyFill="1" applyAlignment="1">
      <alignment horizontal="left"/>
    </xf>
    <xf numFmtId="165" fontId="4" fillId="2" borderId="0" xfId="3" applyNumberFormat="1" applyFont="1" applyFill="1" applyAlignment="1">
      <alignment horizontal="left"/>
    </xf>
    <xf numFmtId="164" fontId="4" fillId="2" borderId="0" xfId="3" applyNumberFormat="1" applyFont="1" applyFill="1" applyAlignment="1">
      <alignment horizontal="left"/>
    </xf>
    <xf numFmtId="0" fontId="4" fillId="0" borderId="0" xfId="3" applyAlignment="1">
      <alignment horizontal="left"/>
    </xf>
    <xf numFmtId="165" fontId="4" fillId="0" borderId="0" xfId="3" applyNumberFormat="1" applyFill="1" applyAlignment="1">
      <alignment horizontal="left"/>
    </xf>
    <xf numFmtId="3" fontId="4" fillId="0" borderId="0" xfId="3" applyNumberFormat="1" applyFill="1" applyAlignment="1">
      <alignment horizontal="right"/>
    </xf>
    <xf numFmtId="164" fontId="4" fillId="0" borderId="0" xfId="3" applyNumberFormat="1" applyFill="1" applyAlignment="1">
      <alignment horizontal="right"/>
    </xf>
    <xf numFmtId="165" fontId="4" fillId="0" borderId="0" xfId="3" applyNumberFormat="1" applyFill="1" applyAlignment="1">
      <alignment horizontal="right"/>
    </xf>
    <xf numFmtId="3" fontId="4" fillId="2" borderId="0" xfId="3" applyNumberFormat="1" applyFill="1" applyAlignment="1"/>
    <xf numFmtId="4" fontId="31" fillId="0" borderId="0" xfId="3" applyNumberFormat="1" applyFont="1" applyAlignment="1">
      <alignment horizontal="right"/>
    </xf>
    <xf numFmtId="164" fontId="31" fillId="0" borderId="0" xfId="3" applyNumberFormat="1" applyFont="1" applyAlignment="1">
      <alignment horizontal="right"/>
    </xf>
    <xf numFmtId="165" fontId="6" fillId="0" borderId="0" xfId="88" applyNumberFormat="1" applyFont="1" applyAlignment="1">
      <alignment horizontal="left"/>
    </xf>
    <xf numFmtId="0" fontId="4" fillId="0" borderId="0" xfId="88"/>
    <xf numFmtId="164" fontId="4" fillId="2" borderId="0" xfId="0" applyNumberFormat="1" applyFont="1" applyFill="1" applyAlignment="1">
      <alignment horizontal="left"/>
    </xf>
    <xf numFmtId="0" fontId="10" fillId="4" borderId="0" xfId="0" applyFont="1" applyFill="1" applyAlignment="1">
      <alignment horizontal="center"/>
    </xf>
    <xf numFmtId="165" fontId="0" fillId="0" borderId="0" xfId="0" applyNumberFormat="1" applyBorder="1" applyAlignment="1">
      <alignment horizontal="left"/>
    </xf>
    <xf numFmtId="3" fontId="0" fillId="0" borderId="0" xfId="0" applyNumberFormat="1" applyBorder="1" applyAlignment="1">
      <alignment horizontal="right"/>
    </xf>
    <xf numFmtId="167" fontId="11" fillId="0" borderId="0" xfId="3" applyNumberFormat="1" applyFont="1" applyAlignment="1">
      <alignment horizontal="left"/>
    </xf>
    <xf numFmtId="164" fontId="0" fillId="2" borderId="0" xfId="0" applyNumberFormat="1" applyFill="1" applyAlignment="1">
      <alignment horizontal="center"/>
    </xf>
    <xf numFmtId="164" fontId="4" fillId="2" borderId="0" xfId="0" applyNumberFormat="1" applyFont="1" applyFill="1" applyAlignment="1">
      <alignment horizontal="center"/>
    </xf>
    <xf numFmtId="3" fontId="0" fillId="33" borderId="0" xfId="0" applyNumberFormat="1" applyFill="1" applyAlignment="1">
      <alignment horizontal="right"/>
    </xf>
    <xf numFmtId="0" fontId="0" fillId="33" borderId="0" xfId="0" applyFill="1"/>
    <xf numFmtId="3" fontId="0" fillId="33" borderId="0" xfId="0" applyNumberFormat="1" applyFill="1"/>
    <xf numFmtId="164" fontId="0" fillId="33" borderId="0" xfId="0" applyNumberFormat="1" applyFill="1" applyAlignment="1">
      <alignment horizontal="right"/>
    </xf>
    <xf numFmtId="14" fontId="4" fillId="0" borderId="0" xfId="0" applyNumberFormat="1" applyFont="1"/>
    <xf numFmtId="9" fontId="0" fillId="0" borderId="0" xfId="4" applyFont="1"/>
    <xf numFmtId="170" fontId="0" fillId="0" borderId="0" xfId="0" applyNumberFormat="1" applyAlignment="1">
      <alignment horizontal="right"/>
    </xf>
    <xf numFmtId="170" fontId="0" fillId="2" borderId="0" xfId="0" applyNumberFormat="1" applyFill="1" applyAlignment="1">
      <alignment horizontal="right"/>
    </xf>
    <xf numFmtId="14" fontId="4" fillId="3" borderId="0" xfId="0" applyNumberFormat="1" applyFont="1" applyFill="1"/>
    <xf numFmtId="1" fontId="0" fillId="0" borderId="0" xfId="4" applyNumberFormat="1" applyFont="1" applyAlignment="1">
      <alignment horizontal="right"/>
    </xf>
    <xf numFmtId="2" fontId="0" fillId="0" borderId="0" xfId="0" applyNumberFormat="1" applyAlignment="1">
      <alignment horizontal="right"/>
    </xf>
    <xf numFmtId="165" fontId="10" fillId="4" borderId="0" xfId="0" applyNumberFormat="1" applyFont="1" applyFill="1" applyAlignment="1">
      <alignment horizontal="center"/>
    </xf>
    <xf numFmtId="167" fontId="11" fillId="0" borderId="0" xfId="0" applyNumberFormat="1" applyFont="1" applyAlignment="1">
      <alignment horizontal="left"/>
    </xf>
    <xf numFmtId="0" fontId="18" fillId="4" borderId="0" xfId="0" applyFont="1" applyFill="1" applyAlignment="1">
      <alignment horizontal="center"/>
    </xf>
    <xf numFmtId="165" fontId="10" fillId="4" borderId="0" xfId="0" applyNumberFormat="1" applyFont="1" applyFill="1" applyAlignment="1">
      <alignment horizontal="center"/>
    </xf>
    <xf numFmtId="164" fontId="10" fillId="4" borderId="0" xfId="0" applyNumberFormat="1" applyFont="1" applyFill="1" applyAlignment="1">
      <alignment horizontal="center"/>
    </xf>
    <xf numFmtId="167" fontId="11" fillId="0" borderId="0" xfId="3" applyNumberFormat="1" applyFont="1" applyAlignment="1">
      <alignment horizontal="left"/>
    </xf>
    <xf numFmtId="0" fontId="13" fillId="3" borderId="1" xfId="0" applyFont="1" applyFill="1" applyBorder="1" applyAlignment="1">
      <alignment horizontal="left"/>
    </xf>
    <xf numFmtId="0" fontId="13" fillId="3" borderId="2" xfId="0" applyFont="1" applyFill="1" applyBorder="1" applyAlignment="1">
      <alignment horizontal="left"/>
    </xf>
    <xf numFmtId="0" fontId="13" fillId="3" borderId="3" xfId="0" applyFont="1" applyFill="1" applyBorder="1" applyAlignment="1">
      <alignment horizontal="left"/>
    </xf>
    <xf numFmtId="0" fontId="16" fillId="5" borderId="0" xfId="0" applyFont="1" applyFill="1" applyAlignment="1">
      <alignment horizontal="left"/>
    </xf>
    <xf numFmtId="0" fontId="10" fillId="4" borderId="0" xfId="0" applyFont="1" applyFill="1" applyAlignment="1">
      <alignment horizontal="center"/>
    </xf>
    <xf numFmtId="3" fontId="10" fillId="4" borderId="0" xfId="0" applyNumberFormat="1" applyFont="1" applyFill="1" applyAlignment="1">
      <alignment horizontal="center"/>
    </xf>
    <xf numFmtId="0" fontId="25" fillId="0" borderId="0" xfId="0" applyFont="1" applyFill="1" applyAlignment="1">
      <alignment horizontal="center"/>
    </xf>
    <xf numFmtId="0" fontId="24" fillId="0" borderId="0" xfId="0" applyFont="1" applyFill="1" applyAlignment="1">
      <alignment horizontal="center"/>
    </xf>
  </cellXfs>
  <cellStyles count="136">
    <cellStyle name="_x000a_bidires=100_x000d_" xfId="5"/>
    <cellStyle name="_x000a_bidires=100_x000d_ 2" xfId="6"/>
    <cellStyle name="_x000a_bidires=100_x000d__1.02" xfId="7"/>
    <cellStyle name="_chasing elusive beta" xfId="8"/>
    <cellStyle name="_correlations &amp; betas" xfId="9"/>
    <cellStyle name="_default forecast" xfId="10"/>
    <cellStyle name="_defaulted issuers" xfId="11"/>
    <cellStyle name="_DefaultRates" xfId="12"/>
    <cellStyle name="_defaults" xfId="13"/>
    <cellStyle name="_EPFR Fund Flows" xfId="14"/>
    <cellStyle name="_HY Credit Chartbook Sep 2012" xfId="15"/>
    <cellStyle name="_Liquidity" xfId="16"/>
    <cellStyle name="_paired spreads" xfId="17"/>
    <cellStyle name="_S&amp;P Trailing-12-Month Default Rate" xfId="18"/>
    <cellStyle name="_spread &amp; return forecast" xfId="19"/>
    <cellStyle name="20 % - Accent1" xfId="20"/>
    <cellStyle name="20 % - Accent2" xfId="21"/>
    <cellStyle name="20 % - Accent3" xfId="22"/>
    <cellStyle name="20 % - Accent4" xfId="23"/>
    <cellStyle name="20 % - Accent5" xfId="24"/>
    <cellStyle name="20 % - Accent6" xfId="25"/>
    <cellStyle name="20% - Accent1 2" xfId="26"/>
    <cellStyle name="20% - Accent2 2" xfId="27"/>
    <cellStyle name="20% - Accent3 2" xfId="28"/>
    <cellStyle name="20% - Accent4 2" xfId="29"/>
    <cellStyle name="20% - Accent5 2" xfId="30"/>
    <cellStyle name="20% - Accent6 2" xfId="31"/>
    <cellStyle name="40 % - Accent1" xfId="32"/>
    <cellStyle name="40 % - Accent2" xfId="33"/>
    <cellStyle name="40 % - Accent3" xfId="34"/>
    <cellStyle name="40 % - Accent4" xfId="35"/>
    <cellStyle name="40 % - Accent5" xfId="36"/>
    <cellStyle name="40 % - Accent6" xfId="37"/>
    <cellStyle name="40% - Accent1 2" xfId="38"/>
    <cellStyle name="40% - Accent2 2" xfId="39"/>
    <cellStyle name="40% - Accent3 2" xfId="40"/>
    <cellStyle name="40% - Accent4 2" xfId="41"/>
    <cellStyle name="40% - Accent5 2" xfId="42"/>
    <cellStyle name="40% - Accent6 2" xfId="43"/>
    <cellStyle name="60 % - Accent1" xfId="44"/>
    <cellStyle name="60 % - Accent2" xfId="45"/>
    <cellStyle name="60 % - Accent3" xfId="46"/>
    <cellStyle name="60 % - Accent4" xfId="47"/>
    <cellStyle name="60 % - Accent5" xfId="48"/>
    <cellStyle name="60 % - Accent6" xfId="49"/>
    <cellStyle name="60% - Accent1 2" xfId="50"/>
    <cellStyle name="60% - Accent2 2" xfId="51"/>
    <cellStyle name="60% - Accent3 2" xfId="52"/>
    <cellStyle name="60% - Accent4 2" xfId="53"/>
    <cellStyle name="60% - Accent5 2" xfId="54"/>
    <cellStyle name="60% - Accent6 2" xfId="55"/>
    <cellStyle name="ABC" xfId="56"/>
    <cellStyle name="Accent1 2" xfId="57"/>
    <cellStyle name="Accent2 2" xfId="58"/>
    <cellStyle name="Accent3 2" xfId="59"/>
    <cellStyle name="Accent4 2" xfId="60"/>
    <cellStyle name="Accent5 2" xfId="61"/>
    <cellStyle name="Accent6 2" xfId="62"/>
    <cellStyle name="Avertissement" xfId="63"/>
    <cellStyle name="Bad 2" xfId="64"/>
    <cellStyle name="Bold" xfId="65"/>
    <cellStyle name="BoldRight" xfId="66"/>
    <cellStyle name="Calcul" xfId="67"/>
    <cellStyle name="Calculation 2" xfId="68"/>
    <cellStyle name="Cellule liée" xfId="69"/>
    <cellStyle name="Check Cell 2" xfId="70"/>
    <cellStyle name="Comma" xfId="1" builtinId="3"/>
    <cellStyle name="Commentaire" xfId="71"/>
    <cellStyle name="Currency 2" xfId="72"/>
    <cellStyle name="Entrée" xfId="73"/>
    <cellStyle name="Euro" xfId="74"/>
    <cellStyle name="Explanatory Text 2" xfId="75"/>
    <cellStyle name="Good 2" xfId="76"/>
    <cellStyle name="Heading 1 2" xfId="77"/>
    <cellStyle name="Heading 2 2" xfId="78"/>
    <cellStyle name="Heading 3 2" xfId="79"/>
    <cellStyle name="Heading 4 2" xfId="80"/>
    <cellStyle name="Hyperlink" xfId="2" builtinId="8"/>
    <cellStyle name="Input 2" xfId="81"/>
    <cellStyle name="Insatisfaisant" xfId="82"/>
    <cellStyle name="Linked Cell 2" xfId="83"/>
    <cellStyle name="Neutral 2" xfId="84"/>
    <cellStyle name="Neutre" xfId="85"/>
    <cellStyle name="Normal" xfId="0" builtinId="0"/>
    <cellStyle name="Normal 10" xfId="86"/>
    <cellStyle name="Normal 11" xfId="133"/>
    <cellStyle name="Normal 12" xfId="134"/>
    <cellStyle name="Normal 13" xfId="135"/>
    <cellStyle name="Normal 2" xfId="87"/>
    <cellStyle name="Normal 2 2" xfId="132"/>
    <cellStyle name="Normal 3" xfId="88"/>
    <cellStyle name="Normal 3 2" xfId="89"/>
    <cellStyle name="Normal 3 2 2" xfId="90"/>
    <cellStyle name="Normal 3 2_1.02" xfId="91"/>
    <cellStyle name="Normal 3 3" xfId="92"/>
    <cellStyle name="Normal 3_1.02" xfId="93"/>
    <cellStyle name="Normal 4" xfId="94"/>
    <cellStyle name="Normal 4 2" xfId="95"/>
    <cellStyle name="Normal 4_1.02" xfId="96"/>
    <cellStyle name="Normal 5" xfId="3"/>
    <cellStyle name="Normal 6" xfId="97"/>
    <cellStyle name="Normal 6 2" xfId="98"/>
    <cellStyle name="Normal 6_1.02" xfId="99"/>
    <cellStyle name="Normal 7" xfId="100"/>
    <cellStyle name="Normal 7 2" xfId="101"/>
    <cellStyle name="Normal 7_1.02" xfId="102"/>
    <cellStyle name="Normal 8" xfId="103"/>
    <cellStyle name="Normal 8 2" xfId="104"/>
    <cellStyle name="Normal 8_1.02" xfId="105"/>
    <cellStyle name="Normal 9" xfId="106"/>
    <cellStyle name="Normal 9 2" xfId="107"/>
    <cellStyle name="Normal 9_1.02" xfId="108"/>
    <cellStyle name="Note 2" xfId="109"/>
    <cellStyle name="Number" xfId="110"/>
    <cellStyle name="Output 2" xfId="111"/>
    <cellStyle name="OutputPlain" xfId="112"/>
    <cellStyle name="Percent" xfId="4" builtinId="5"/>
    <cellStyle name="Percent 2" xfId="113"/>
    <cellStyle name="Percent 3" xfId="114"/>
    <cellStyle name="Percent 3 2" xfId="115"/>
    <cellStyle name="Percent 4" xfId="116"/>
    <cellStyle name="Percent 4 2" xfId="117"/>
    <cellStyle name="RightNumber" xfId="118"/>
    <cellStyle name="Satisfaisant" xfId="119"/>
    <cellStyle name="Sortie" xfId="120"/>
    <cellStyle name="Style 1" xfId="121"/>
    <cellStyle name="Style 1 2" xfId="122"/>
    <cellStyle name="Texte explicatif" xfId="123"/>
    <cellStyle name="Titre" xfId="124"/>
    <cellStyle name="Titre 1" xfId="125"/>
    <cellStyle name="Titre 2" xfId="126"/>
    <cellStyle name="Titre 3" xfId="127"/>
    <cellStyle name="Titre 4" xfId="128"/>
    <cellStyle name="Total 2" xfId="129"/>
    <cellStyle name="Vérification" xfId="130"/>
    <cellStyle name="Warning Text 2" xfId="131"/>
  </cellStyles>
  <dxfs count="123">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9" Type="http://schemas.openxmlformats.org/officeDocument/2006/relationships/externalLink" Target="externalLinks/externalLink21.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42" Type="http://schemas.openxmlformats.org/officeDocument/2006/relationships/externalLink" Target="externalLinks/externalLink24.xml"/><Relationship Id="rId47" Type="http://schemas.openxmlformats.org/officeDocument/2006/relationships/externalLink" Target="externalLinks/externalLink29.xml"/><Relationship Id="rId50" Type="http://schemas.openxmlformats.org/officeDocument/2006/relationships/externalLink" Target="externalLinks/externalLink32.xml"/><Relationship Id="rId55" Type="http://schemas.openxmlformats.org/officeDocument/2006/relationships/theme" Target="theme/theme1.xml"/><Relationship Id="rId63"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41" Type="http://schemas.openxmlformats.org/officeDocument/2006/relationships/externalLink" Target="externalLinks/externalLink23.xml"/><Relationship Id="rId54" Type="http://schemas.openxmlformats.org/officeDocument/2006/relationships/externalLink" Target="externalLinks/externalLink36.xml"/><Relationship Id="rId62"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53" Type="http://schemas.openxmlformats.org/officeDocument/2006/relationships/externalLink" Target="externalLinks/externalLink35.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49" Type="http://schemas.openxmlformats.org/officeDocument/2006/relationships/externalLink" Target="externalLinks/externalLink31.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4" Type="http://schemas.openxmlformats.org/officeDocument/2006/relationships/externalLink" Target="externalLinks/externalLink26.xml"/><Relationship Id="rId52" Type="http://schemas.openxmlformats.org/officeDocument/2006/relationships/externalLink" Target="externalLinks/externalLink34.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43" Type="http://schemas.openxmlformats.org/officeDocument/2006/relationships/externalLink" Target="externalLinks/externalLink25.xml"/><Relationship Id="rId48" Type="http://schemas.openxmlformats.org/officeDocument/2006/relationships/externalLink" Target="externalLinks/externalLink30.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externalLink" Target="externalLinks/externalLink28.xml"/><Relationship Id="rId59" Type="http://schemas.openxmlformats.org/officeDocument/2006/relationships/customXml" Target="../customXml/item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activeX/activeX2.xml><?xml version="1.0" encoding="utf-8"?>
<ax:ocx xmlns:ax="http://schemas.microsoft.com/office/2006/activeX" xmlns:r="http://schemas.openxmlformats.org/officeDocument/2006/relationships" ax:classid="{8BD21D40-EC42-11CE-9E0D-00AA006002F3}" ax:persistence="persistStreamInit" r:id="rId1"/>
</file>

<file path=xl/activeX/activeX3.xml><?xml version="1.0" encoding="utf-8"?>
<ax:ocx xmlns:ax="http://schemas.microsoft.com/office/2006/activeX" xmlns:r="http://schemas.openxmlformats.org/officeDocument/2006/relationships" ax:classid="{8BD21D40-EC42-11CE-9E0D-00AA006002F3}" ax:persistence="persistStreamInit" r:id="rId1"/>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3335259334732"/>
          <c:y val="4.7500057983469221E-2"/>
          <c:w val="0.84666804470710399"/>
          <c:h val="0.74500090942493824"/>
        </c:manualLayout>
      </c:layout>
      <c:barChart>
        <c:barDir val="col"/>
        <c:grouping val="clustered"/>
        <c:varyColors val="0"/>
        <c:ser>
          <c:idx val="0"/>
          <c:order val="0"/>
          <c:tx>
            <c:strRef>
              <c:f>EquityMetrics!$J$5</c:f>
              <c:strCache>
                <c:ptCount val="1"/>
                <c:pt idx="0">
                  <c:v>HY Leverage Ratio</c:v>
                </c:pt>
              </c:strCache>
            </c:strRef>
          </c:tx>
          <c:spPr>
            <a:solidFill>
              <a:srgbClr val="003366"/>
            </a:solidFill>
            <a:ln w="25400">
              <a:noFill/>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EquityMetrics!$J$6:$J$90</c:f>
              <c:numCache>
                <c:formatCode>#,##0.0</c:formatCode>
                <c:ptCount val="85"/>
                <c:pt idx="0">
                  <c:v>3.6714178547498335</c:v>
                </c:pt>
                <c:pt idx="1">
                  <c:v>3.8953375023282359</c:v>
                </c:pt>
                <c:pt idx="2">
                  <c:v>4.0165839149806821</c:v>
                </c:pt>
                <c:pt idx="3">
                  <c:v>3.7563578327225402</c:v>
                </c:pt>
                <c:pt idx="4">
                  <c:v>3.9343231986116813</c:v>
                </c:pt>
                <c:pt idx="5">
                  <c:v>4.3675116868096975</c:v>
                </c:pt>
                <c:pt idx="6">
                  <c:v>4.2158121048938542</c:v>
                </c:pt>
                <c:pt idx="7">
                  <c:v>4.1474761171101493</c:v>
                </c:pt>
                <c:pt idx="8">
                  <c:v>4.6893960066114646</c:v>
                </c:pt>
                <c:pt idx="9">
                  <c:v>4.6324499754413155</c:v>
                </c:pt>
                <c:pt idx="10">
                  <c:v>4.8848059590020867</c:v>
                </c:pt>
                <c:pt idx="11">
                  <c:v>4.8171897992288804</c:v>
                </c:pt>
                <c:pt idx="12">
                  <c:v>4.2883761942931642</c:v>
                </c:pt>
                <c:pt idx="13">
                  <c:v>4.1911044720851578</c:v>
                </c:pt>
                <c:pt idx="14">
                  <c:v>4.3835603717885663</c:v>
                </c:pt>
                <c:pt idx="15">
                  <c:v>4.0998404152975967</c:v>
                </c:pt>
                <c:pt idx="16">
                  <c:v>4.0734920598653339</c:v>
                </c:pt>
                <c:pt idx="17">
                  <c:v>3.8545993265286462</c:v>
                </c:pt>
                <c:pt idx="18">
                  <c:v>4.1284556585867431</c:v>
                </c:pt>
                <c:pt idx="19">
                  <c:v>4.1350726593910867</c:v>
                </c:pt>
                <c:pt idx="20">
                  <c:v>4.3487053222976195</c:v>
                </c:pt>
                <c:pt idx="21">
                  <c:v>4.3210291206290572</c:v>
                </c:pt>
                <c:pt idx="22">
                  <c:v>4.0801697413674267</c:v>
                </c:pt>
                <c:pt idx="23">
                  <c:v>3.7067505447952072</c:v>
                </c:pt>
                <c:pt idx="24">
                  <c:v>3.6315385117826904</c:v>
                </c:pt>
                <c:pt idx="25">
                  <c:v>3.5431709118946499</c:v>
                </c:pt>
                <c:pt idx="26">
                  <c:v>3.3740089419550783</c:v>
                </c:pt>
                <c:pt idx="27">
                  <c:v>3.4710959994860868</c:v>
                </c:pt>
                <c:pt idx="28">
                  <c:v>3.4048677798211262</c:v>
                </c:pt>
                <c:pt idx="29">
                  <c:v>3.3848163872714725</c:v>
                </c:pt>
                <c:pt idx="30">
                  <c:v>3.138810132217269</c:v>
                </c:pt>
                <c:pt idx="31">
                  <c:v>2.9643835444566013</c:v>
                </c:pt>
                <c:pt idx="32">
                  <c:v>2.9758477716662686</c:v>
                </c:pt>
                <c:pt idx="33">
                  <c:v>2.8914496470338893</c:v>
                </c:pt>
                <c:pt idx="34">
                  <c:v>2.8935286615749627</c:v>
                </c:pt>
                <c:pt idx="35">
                  <c:v>3.0027640463860084</c:v>
                </c:pt>
                <c:pt idx="36">
                  <c:v>3.1522792271921722</c:v>
                </c:pt>
                <c:pt idx="37">
                  <c:v>3.103543236946757</c:v>
                </c:pt>
                <c:pt idx="38">
                  <c:v>3.0257780377165857</c:v>
                </c:pt>
                <c:pt idx="39">
                  <c:v>3.2005260617167255</c:v>
                </c:pt>
                <c:pt idx="40">
                  <c:v>3.2552056773105487</c:v>
                </c:pt>
                <c:pt idx="41">
                  <c:v>3.3636652183711679</c:v>
                </c:pt>
                <c:pt idx="42">
                  <c:v>3.5282510376242553</c:v>
                </c:pt>
                <c:pt idx="43">
                  <c:v>3.4958352297760524</c:v>
                </c:pt>
                <c:pt idx="44">
                  <c:v>3.7913291692284674</c:v>
                </c:pt>
                <c:pt idx="45">
                  <c:v>3.7974252032693721</c:v>
                </c:pt>
                <c:pt idx="46">
                  <c:v>3.93518764893988</c:v>
                </c:pt>
                <c:pt idx="47">
                  <c:v>3.6051428526980773</c:v>
                </c:pt>
                <c:pt idx="48">
                  <c:v>3.4351989785763082</c:v>
                </c:pt>
                <c:pt idx="49">
                  <c:v>3.2702177175696581</c:v>
                </c:pt>
                <c:pt idx="50">
                  <c:v>3.1683375193077379</c:v>
                </c:pt>
                <c:pt idx="51">
                  <c:v>3.2044458451105391</c:v>
                </c:pt>
                <c:pt idx="52">
                  <c:v>3.1617960994411174</c:v>
                </c:pt>
                <c:pt idx="53">
                  <c:v>3.2456968966823911</c:v>
                </c:pt>
                <c:pt idx="54">
                  <c:v>3.2395028062640008</c:v>
                </c:pt>
                <c:pt idx="55">
                  <c:v>3.1807757577347937</c:v>
                </c:pt>
                <c:pt idx="56">
                  <c:v>3.4463332308745689</c:v>
                </c:pt>
                <c:pt idx="57">
                  <c:v>3.5949554308975085</c:v>
                </c:pt>
                <c:pt idx="58">
                  <c:v>3.5912902570453529</c:v>
                </c:pt>
                <c:pt idx="59">
                  <c:v>3.6700305172801428</c:v>
                </c:pt>
                <c:pt idx="60">
                  <c:v>3.8842618627186818</c:v>
                </c:pt>
                <c:pt idx="61">
                  <c:v>3.889221657045228</c:v>
                </c:pt>
                <c:pt idx="62">
                  <c:v>3.928848394963917</c:v>
                </c:pt>
                <c:pt idx="63">
                  <c:v>4.1059074114318763</c:v>
                </c:pt>
                <c:pt idx="64">
                  <c:v>4.2111417243206644</c:v>
                </c:pt>
                <c:pt idx="65">
                  <c:v>4.3415674096088877</c:v>
                </c:pt>
                <c:pt idx="66">
                  <c:v>4.0152569447121831</c:v>
                </c:pt>
                <c:pt idx="67">
                  <c:v>4.0913924930634948</c:v>
                </c:pt>
                <c:pt idx="68">
                  <c:v>4.5081649481363302</c:v>
                </c:pt>
                <c:pt idx="69">
                  <c:v>5.1300257912031357</c:v>
                </c:pt>
                <c:pt idx="70">
                  <c:v>6.4489836913861547</c:v>
                </c:pt>
                <c:pt idx="71">
                  <c:v>7.2571721034836996</c:v>
                </c:pt>
                <c:pt idx="72">
                  <c:v>7.6014139472549846</c:v>
                </c:pt>
                <c:pt idx="73">
                  <c:v>7.079801531992322</c:v>
                </c:pt>
                <c:pt idx="74">
                  <c:v>6.0942843709182819</c:v>
                </c:pt>
                <c:pt idx="75">
                  <c:v>5.0051968559791353</c:v>
                </c:pt>
                <c:pt idx="76">
                  <c:v>4.6692587280544737</c:v>
                </c:pt>
                <c:pt idx="77">
                  <c:v>4.6325609553024396</c:v>
                </c:pt>
                <c:pt idx="78">
                  <c:v>4.4969265658399333</c:v>
                </c:pt>
                <c:pt idx="79">
                  <c:v>4.388069438507789</c:v>
                </c:pt>
                <c:pt idx="80">
                  <c:v>4.3412688789783607</c:v>
                </c:pt>
                <c:pt idx="81">
                  <c:v>4.2266073728423184</c:v>
                </c:pt>
                <c:pt idx="82">
                  <c:v>3.8081176981048008</c:v>
                </c:pt>
                <c:pt idx="83">
                  <c:v>4.2336247771793944</c:v>
                </c:pt>
                <c:pt idx="84">
                  <c:v>4.8614929777185978</c:v>
                </c:pt>
              </c:numCache>
            </c:numRef>
          </c:val>
          <c:extLst>
            <c:ext xmlns:c16="http://schemas.microsoft.com/office/drawing/2014/chart" uri="{C3380CC4-5D6E-409C-BE32-E72D297353CC}">
              <c16:uniqueId val="{00000000-DA3F-488A-AA22-E0709669A49B}"/>
            </c:ext>
          </c:extLst>
        </c:ser>
        <c:ser>
          <c:idx val="1"/>
          <c:order val="1"/>
          <c:tx>
            <c:strRef>
              <c:f>EquityMetrics!$FL$5</c:f>
              <c:strCache>
                <c:ptCount val="1"/>
                <c:pt idx="0">
                  <c:v>Ex Commodities Leverage Ratio</c:v>
                </c:pt>
              </c:strCache>
            </c:strRef>
          </c:tx>
          <c:spPr>
            <a:solidFill>
              <a:schemeClr val="tx2">
                <a:lumMod val="40000"/>
                <a:lumOff val="60000"/>
              </a:schemeClr>
            </a:solidFill>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EquityMetrics!$FL$6:$FL$90</c:f>
              <c:numCache>
                <c:formatCode>#,##0.0</c:formatCode>
                <c:ptCount val="85"/>
                <c:pt idx="0">
                  <c:v>3.7011428929257351</c:v>
                </c:pt>
                <c:pt idx="1">
                  <c:v>3.8089044480283656</c:v>
                </c:pt>
                <c:pt idx="2">
                  <c:v>3.9579701654401092</c:v>
                </c:pt>
                <c:pt idx="3">
                  <c:v>3.7398892782806747</c:v>
                </c:pt>
                <c:pt idx="4">
                  <c:v>3.9524822276856511</c:v>
                </c:pt>
                <c:pt idx="5">
                  <c:v>4.3040516080538218</c:v>
                </c:pt>
                <c:pt idx="6">
                  <c:v>4.1555007736740652</c:v>
                </c:pt>
                <c:pt idx="7">
                  <c:v>4.1359849678534184</c:v>
                </c:pt>
                <c:pt idx="8">
                  <c:v>5.0208697027120008</c:v>
                </c:pt>
                <c:pt idx="9">
                  <c:v>5.0065239352310611</c:v>
                </c:pt>
                <c:pt idx="10">
                  <c:v>5.4260623168604099</c:v>
                </c:pt>
                <c:pt idx="11">
                  <c:v>5.4151311276093788</c:v>
                </c:pt>
                <c:pt idx="12">
                  <c:v>4.913238976492317</c:v>
                </c:pt>
                <c:pt idx="13">
                  <c:v>4.9603583065235464</c:v>
                </c:pt>
                <c:pt idx="14">
                  <c:v>4.9657961571744575</c:v>
                </c:pt>
                <c:pt idx="15">
                  <c:v>4.5308448847004943</c:v>
                </c:pt>
                <c:pt idx="16">
                  <c:v>4.5827137279831485</c:v>
                </c:pt>
                <c:pt idx="17">
                  <c:v>4.0953393905653952</c:v>
                </c:pt>
                <c:pt idx="18">
                  <c:v>4.3130005080348282</c:v>
                </c:pt>
                <c:pt idx="19">
                  <c:v>4.2566931780293586</c:v>
                </c:pt>
                <c:pt idx="20">
                  <c:v>4.4396920780274938</c:v>
                </c:pt>
                <c:pt idx="21">
                  <c:v>4.3769773000813768</c:v>
                </c:pt>
                <c:pt idx="22">
                  <c:v>4.1130605779961842</c:v>
                </c:pt>
                <c:pt idx="23">
                  <c:v>3.701029667598748</c:v>
                </c:pt>
                <c:pt idx="24">
                  <c:v>3.6130756580694805</c:v>
                </c:pt>
                <c:pt idx="25">
                  <c:v>3.5607140738530099</c:v>
                </c:pt>
                <c:pt idx="26">
                  <c:v>3.4437189439010205</c:v>
                </c:pt>
                <c:pt idx="27">
                  <c:v>3.6940357903094458</c:v>
                </c:pt>
                <c:pt idx="28">
                  <c:v>3.7076116504263799</c:v>
                </c:pt>
                <c:pt idx="29">
                  <c:v>3.7260109051597148</c:v>
                </c:pt>
                <c:pt idx="30">
                  <c:v>3.499417424358537</c:v>
                </c:pt>
                <c:pt idx="31">
                  <c:v>3.2812255116143283</c:v>
                </c:pt>
                <c:pt idx="32">
                  <c:v>3.3981791849279501</c:v>
                </c:pt>
                <c:pt idx="33">
                  <c:v>3.2404799285864825</c:v>
                </c:pt>
                <c:pt idx="34">
                  <c:v>3.2813002021576767</c:v>
                </c:pt>
                <c:pt idx="35">
                  <c:v>3.4524146461485903</c:v>
                </c:pt>
                <c:pt idx="36">
                  <c:v>3.4852834762443519</c:v>
                </c:pt>
                <c:pt idx="37">
                  <c:v>3.4798290616714667</c:v>
                </c:pt>
                <c:pt idx="38">
                  <c:v>3.4492967917047448</c:v>
                </c:pt>
                <c:pt idx="39">
                  <c:v>3.7303778332852775</c:v>
                </c:pt>
                <c:pt idx="40">
                  <c:v>3.7546765629544123</c:v>
                </c:pt>
                <c:pt idx="41">
                  <c:v>3.9004429296426473</c:v>
                </c:pt>
                <c:pt idx="42">
                  <c:v>4.1730305322894408</c:v>
                </c:pt>
                <c:pt idx="43">
                  <c:v>4.1476796302878629</c:v>
                </c:pt>
                <c:pt idx="44">
                  <c:v>4.4479276186059646</c:v>
                </c:pt>
                <c:pt idx="45">
                  <c:v>4.3204101794098078</c:v>
                </c:pt>
                <c:pt idx="46">
                  <c:v>4.3690312196050707</c:v>
                </c:pt>
                <c:pt idx="47">
                  <c:v>4.0311875350076471</c:v>
                </c:pt>
                <c:pt idx="48">
                  <c:v>3.7974944863156983</c:v>
                </c:pt>
                <c:pt idx="49">
                  <c:v>3.6245642580262878</c:v>
                </c:pt>
                <c:pt idx="50">
                  <c:v>3.4995001334646152</c:v>
                </c:pt>
                <c:pt idx="51">
                  <c:v>3.3863443573158025</c:v>
                </c:pt>
                <c:pt idx="52">
                  <c:v>3.4043052835420671</c:v>
                </c:pt>
                <c:pt idx="53">
                  <c:v>3.5242260222997515</c:v>
                </c:pt>
                <c:pt idx="54">
                  <c:v>3.6127613812798858</c:v>
                </c:pt>
                <c:pt idx="55">
                  <c:v>3.5266554036853925</c:v>
                </c:pt>
                <c:pt idx="56">
                  <c:v>3.7992097300940966</c:v>
                </c:pt>
                <c:pt idx="57">
                  <c:v>3.9348418002725691</c:v>
                </c:pt>
                <c:pt idx="58">
                  <c:v>3.8567866508828152</c:v>
                </c:pt>
                <c:pt idx="59">
                  <c:v>3.9365440159096181</c:v>
                </c:pt>
                <c:pt idx="60">
                  <c:v>4.1975597657136223</c:v>
                </c:pt>
                <c:pt idx="61">
                  <c:v>4.144572234233646</c:v>
                </c:pt>
                <c:pt idx="62">
                  <c:v>4.2438788125287248</c:v>
                </c:pt>
                <c:pt idx="63">
                  <c:v>4.379641736355282</c:v>
                </c:pt>
                <c:pt idx="64">
                  <c:v>4.4786391299027679</c:v>
                </c:pt>
                <c:pt idx="65">
                  <c:v>4.3836040701581069</c:v>
                </c:pt>
                <c:pt idx="66">
                  <c:v>3.9971653245770553</c:v>
                </c:pt>
                <c:pt idx="67">
                  <c:v>4.054993148097747</c:v>
                </c:pt>
                <c:pt idx="68">
                  <c:v>4.1447156670700176</c:v>
                </c:pt>
                <c:pt idx="69">
                  <c:v>4.1951470232269834</c:v>
                </c:pt>
                <c:pt idx="70">
                  <c:v>4.4680502753307305</c:v>
                </c:pt>
                <c:pt idx="71">
                  <c:v>4.3818264918663337</c:v>
                </c:pt>
                <c:pt idx="72">
                  <c:v>4.3942312740306759</c:v>
                </c:pt>
                <c:pt idx="73">
                  <c:v>4.5220975960004797</c:v>
                </c:pt>
                <c:pt idx="74">
                  <c:v>4.4808125595895971</c:v>
                </c:pt>
                <c:pt idx="75">
                  <c:v>4.2481618484440675</c:v>
                </c:pt>
                <c:pt idx="76">
                  <c:v>4.3095168873010135</c:v>
                </c:pt>
                <c:pt idx="77">
                  <c:v>4.4323113307193278</c:v>
                </c:pt>
                <c:pt idx="78">
                  <c:v>4.3795054525893082</c:v>
                </c:pt>
                <c:pt idx="79">
                  <c:v>4.3531450184553648</c:v>
                </c:pt>
                <c:pt idx="80">
                  <c:v>4.3443512057216545</c:v>
                </c:pt>
                <c:pt idx="81">
                  <c:v>4.2168963168512743</c:v>
                </c:pt>
                <c:pt idx="82">
                  <c:v>3.8026270123684123</c:v>
                </c:pt>
                <c:pt idx="83">
                  <c:v>4.2671716359131384</c:v>
                </c:pt>
                <c:pt idx="84">
                  <c:v>4.9014983616313108</c:v>
                </c:pt>
              </c:numCache>
            </c:numRef>
          </c:val>
          <c:extLst>
            <c:ext xmlns:c16="http://schemas.microsoft.com/office/drawing/2014/chart" uri="{C3380CC4-5D6E-409C-BE32-E72D297353CC}">
              <c16:uniqueId val="{00000001-DA3F-488A-AA22-E0709669A49B}"/>
            </c:ext>
          </c:extLst>
        </c:ser>
        <c:dLbls>
          <c:showLegendKey val="0"/>
          <c:showVal val="0"/>
          <c:showCatName val="0"/>
          <c:showSerName val="0"/>
          <c:showPercent val="0"/>
          <c:showBubbleSize val="0"/>
        </c:dLbls>
        <c:gapWidth val="150"/>
        <c:axId val="494774528"/>
        <c:axId val="494783104"/>
      </c:barChart>
      <c:lineChart>
        <c:grouping val="standard"/>
        <c:varyColors val="0"/>
        <c:ser>
          <c:idx val="2"/>
          <c:order val="2"/>
          <c:tx>
            <c:strRef>
              <c:f>EquityMetrics!$R$5</c:f>
              <c:strCache>
                <c:ptCount val="1"/>
                <c:pt idx="0">
                  <c:v>Adjusted Leverage</c:v>
                </c:pt>
              </c:strCache>
            </c:strRef>
          </c:tx>
          <c:spPr>
            <a:ln w="50800">
              <a:solidFill>
                <a:schemeClr val="accent6">
                  <a:lumMod val="75000"/>
                </a:schemeClr>
              </a:solidFill>
            </a:ln>
          </c:spPr>
          <c:marker>
            <c:symbol val="none"/>
          </c:marker>
          <c:val>
            <c:numRef>
              <c:f>EquityMetrics!$R$6:$R$90</c:f>
              <c:numCache>
                <c:formatCode>#,##0.0</c:formatCode>
                <c:ptCount val="85"/>
                <c:pt idx="52">
                  <c:v>2.9656584043598757</c:v>
                </c:pt>
                <c:pt idx="53">
                  <c:v>3.0586085451758906</c:v>
                </c:pt>
                <c:pt idx="54">
                  <c:v>3.0020748629451539</c:v>
                </c:pt>
                <c:pt idx="55">
                  <c:v>2.9212041979118188</c:v>
                </c:pt>
                <c:pt idx="56">
                  <c:v>3.0688924400056701</c:v>
                </c:pt>
                <c:pt idx="57">
                  <c:v>3.1694593692345743</c:v>
                </c:pt>
                <c:pt idx="58">
                  <c:v>3.1925814054329633</c:v>
                </c:pt>
                <c:pt idx="59">
                  <c:v>3.3230658548579162</c:v>
                </c:pt>
                <c:pt idx="60">
                  <c:v>3.4608673331168265</c:v>
                </c:pt>
                <c:pt idx="61">
                  <c:v>3.429281267469197</c:v>
                </c:pt>
                <c:pt idx="62">
                  <c:v>3.4277318911827952</c:v>
                </c:pt>
                <c:pt idx="63">
                  <c:v>3.5285002615733885</c:v>
                </c:pt>
                <c:pt idx="64">
                  <c:v>3.5494572861051648</c:v>
                </c:pt>
                <c:pt idx="65">
                  <c:v>3.5186550884254961</c:v>
                </c:pt>
                <c:pt idx="66">
                  <c:v>3.3625299364688273</c:v>
                </c:pt>
                <c:pt idx="67">
                  <c:v>3.3984544634089748</c:v>
                </c:pt>
                <c:pt idx="68">
                  <c:v>3.4956120563595552</c:v>
                </c:pt>
                <c:pt idx="69">
                  <c:v>3.5423497621045033</c:v>
                </c:pt>
                <c:pt idx="70">
                  <c:v>3.8737408039570451</c:v>
                </c:pt>
                <c:pt idx="71">
                  <c:v>3.8262605815123778</c:v>
                </c:pt>
                <c:pt idx="72">
                  <c:v>3.9470176673667292</c:v>
                </c:pt>
                <c:pt idx="73">
                  <c:v>3.9722692974574572</c:v>
                </c:pt>
                <c:pt idx="74">
                  <c:v>4.0770746778702796</c:v>
                </c:pt>
                <c:pt idx="75">
                  <c:v>3.8498262651763802</c:v>
                </c:pt>
                <c:pt idx="76">
                  <c:v>3.9536015859011533</c:v>
                </c:pt>
                <c:pt idx="77">
                  <c:v>3.9378467269387087</c:v>
                </c:pt>
                <c:pt idx="78">
                  <c:v>3.8422113133252069</c:v>
                </c:pt>
                <c:pt idx="79">
                  <c:v>3.8039347493082682</c:v>
                </c:pt>
                <c:pt idx="80">
                  <c:v>3.6984644512299023</c:v>
                </c:pt>
                <c:pt idx="81">
                  <c:v>3.593768073118992</c:v>
                </c:pt>
                <c:pt idx="82">
                  <c:v>3.3293413767089888</c:v>
                </c:pt>
                <c:pt idx="83">
                  <c:v>3.5133602409818518</c:v>
                </c:pt>
                <c:pt idx="84">
                  <c:v>3.9146397360648426</c:v>
                </c:pt>
              </c:numCache>
            </c:numRef>
          </c:val>
          <c:smooth val="0"/>
          <c:extLst>
            <c:ext xmlns:c16="http://schemas.microsoft.com/office/drawing/2014/chart" uri="{C3380CC4-5D6E-409C-BE32-E72D297353CC}">
              <c16:uniqueId val="{00000002-DA3F-488A-AA22-E0709669A49B}"/>
            </c:ext>
          </c:extLst>
        </c:ser>
        <c:dLbls>
          <c:showLegendKey val="0"/>
          <c:showVal val="0"/>
          <c:showCatName val="0"/>
          <c:showSerName val="0"/>
          <c:showPercent val="0"/>
          <c:showBubbleSize val="0"/>
        </c:dLbls>
        <c:marker val="1"/>
        <c:smooth val="0"/>
        <c:axId val="494774528"/>
        <c:axId val="494783104"/>
      </c:lineChart>
      <c:catAx>
        <c:axId val="494774528"/>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494783104"/>
        <c:crosses val="autoZero"/>
        <c:auto val="0"/>
        <c:lblAlgn val="ctr"/>
        <c:lblOffset val="100"/>
        <c:tickLblSkip val="8"/>
        <c:tickMarkSkip val="4"/>
        <c:noMultiLvlLbl val="0"/>
      </c:catAx>
      <c:valAx>
        <c:axId val="494783104"/>
        <c:scaling>
          <c:logBase val="2"/>
          <c:orientation val="minMax"/>
          <c:max val="8"/>
        </c:scaling>
        <c:delete val="0"/>
        <c:axPos val="l"/>
        <c:majorGridlines>
          <c:spPr>
            <a:ln w="12700">
              <a:solidFill>
                <a:srgbClr val="969696"/>
              </a:solidFill>
              <a:prstDash val="solid"/>
            </a:ln>
          </c:spPr>
        </c:majorGridlines>
        <c:minorGridlines>
          <c:spPr>
            <a:ln>
              <a:noFill/>
            </a:ln>
          </c:spPr>
        </c:minorGridlines>
        <c:title>
          <c:tx>
            <c:rich>
              <a:bodyPr/>
              <a:lstStyle/>
              <a:p>
                <a:pPr>
                  <a:defRPr sz="1200" b="0" i="0" u="none" strike="noStrike" baseline="0">
                    <a:solidFill>
                      <a:srgbClr val="000000"/>
                    </a:solidFill>
                    <a:latin typeface="Arial Narrow"/>
                    <a:ea typeface="Arial Narrow"/>
                    <a:cs typeface="Arial Narrow"/>
                  </a:defRPr>
                </a:pPr>
                <a:r>
                  <a:rPr lang="en-US"/>
                  <a:t>Net Leverage (Net Debt/LTM EBITDA, x)</a:t>
                </a:r>
              </a:p>
            </c:rich>
          </c:tx>
          <c:layout>
            <c:manualLayout>
              <c:xMode val="edge"/>
              <c:yMode val="edge"/>
              <c:x val="8.3333468967234647E-3"/>
              <c:y val="0.117500143432792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494774528"/>
        <c:crosses val="autoZero"/>
        <c:crossBetween val="between"/>
      </c:valAx>
      <c:spPr>
        <a:noFill/>
        <a:ln w="12700">
          <a:solidFill>
            <a:srgbClr val="808080"/>
          </a:solidFill>
          <a:prstDash val="solid"/>
        </a:ln>
      </c:spPr>
    </c:plotArea>
    <c:legend>
      <c:legendPos val="b"/>
      <c:layout>
        <c:manualLayout>
          <c:xMode val="edge"/>
          <c:yMode val="edge"/>
          <c:x val="0.11333351779543913"/>
          <c:y val="0.91500111694472286"/>
          <c:w val="0.83192524878987251"/>
          <c:h val="6.0603764979319477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66684841609442"/>
          <c:y val="5.7500070190515368E-2"/>
          <c:w val="0.8233346733962783"/>
          <c:h val="0.78750096130488445"/>
        </c:manualLayout>
      </c:layout>
      <c:lineChart>
        <c:grouping val="standard"/>
        <c:varyColors val="0"/>
        <c:ser>
          <c:idx val="2"/>
          <c:order val="0"/>
          <c:tx>
            <c:strRef>
              <c:f>EquityMetrics!$W$5</c:f>
              <c:strCache>
                <c:ptCount val="1"/>
                <c:pt idx="0">
                  <c:v>HY Spread per Turn of Leverage</c:v>
                </c:pt>
              </c:strCache>
            </c:strRef>
          </c:tx>
          <c:spPr>
            <a:ln w="25400">
              <a:solidFill>
                <a:srgbClr val="000080"/>
              </a:solidFill>
              <a:prstDash val="solid"/>
            </a:ln>
          </c:spPr>
          <c:marker>
            <c:symbol val="none"/>
          </c:marker>
          <c:cat>
            <c:numRef>
              <c:f>EquityMetrics!$U$6:$U$90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EquityMetrics!$W$6:$W$90</c:f>
              <c:numCache>
                <c:formatCode>#,##0</c:formatCode>
                <c:ptCount val="85"/>
                <c:pt idx="0">
                  <c:v>63.550364895065016</c:v>
                </c:pt>
                <c:pt idx="1">
                  <c:v>71.043184532103012</c:v>
                </c:pt>
                <c:pt idx="2">
                  <c:v>121.88009366861289</c:v>
                </c:pt>
                <c:pt idx="3">
                  <c:v>111.30624262032705</c:v>
                </c:pt>
                <c:pt idx="4">
                  <c:v>93.338395409761688</c:v>
                </c:pt>
                <c:pt idx="5">
                  <c:v>87.423548481127526</c:v>
                </c:pt>
                <c:pt idx="6">
                  <c:v>100.42169175636998</c:v>
                </c:pt>
                <c:pt idx="7">
                  <c:v>97.843597382392829</c:v>
                </c:pt>
                <c:pt idx="8">
                  <c:v>107.34623359059019</c:v>
                </c:pt>
                <c:pt idx="9">
                  <c:v>111.08407897470158</c:v>
                </c:pt>
                <c:pt idx="10">
                  <c:v>117.00191128177268</c:v>
                </c:pt>
                <c:pt idx="11">
                  <c:v>166.50645878490698</c:v>
                </c:pt>
                <c:pt idx="12">
                  <c:v>154.45438717009</c:v>
                </c:pt>
                <c:pt idx="13">
                  <c:v>170.98306063267952</c:v>
                </c:pt>
                <c:pt idx="14">
                  <c:v>189.42629417573116</c:v>
                </c:pt>
                <c:pt idx="15">
                  <c:v>151.40208962334057</c:v>
                </c:pt>
                <c:pt idx="16">
                  <c:v>127.32617401627313</c:v>
                </c:pt>
                <c:pt idx="17">
                  <c:v>166.27206131719473</c:v>
                </c:pt>
                <c:pt idx="18">
                  <c:v>217.73915723673966</c:v>
                </c:pt>
                <c:pt idx="19">
                  <c:v>183.02305739807227</c:v>
                </c:pt>
                <c:pt idx="20">
                  <c:v>150.20880194127014</c:v>
                </c:pt>
                <c:pt idx="21">
                  <c:v>120.51036400918294</c:v>
                </c:pt>
                <c:pt idx="22">
                  <c:v>120.62373364618601</c:v>
                </c:pt>
                <c:pt idx="23">
                  <c:v>99.425437295122379</c:v>
                </c:pt>
                <c:pt idx="24">
                  <c:v>110.93103553804943</c:v>
                </c:pt>
                <c:pt idx="25">
                  <c:v>104.87146526036074</c:v>
                </c:pt>
                <c:pt idx="26">
                  <c:v>104.54088218719635</c:v>
                </c:pt>
                <c:pt idx="27">
                  <c:v>84.08915408500107</c:v>
                </c:pt>
                <c:pt idx="28">
                  <c:v>100.41596711583954</c:v>
                </c:pt>
                <c:pt idx="29">
                  <c:v>105.66264136359412</c:v>
                </c:pt>
                <c:pt idx="30">
                  <c:v>103.19453412346174</c:v>
                </c:pt>
                <c:pt idx="31">
                  <c:v>97.972169722401475</c:v>
                </c:pt>
                <c:pt idx="32">
                  <c:v>81.49005170712735</c:v>
                </c:pt>
                <c:pt idx="33">
                  <c:v>105.07378235243797</c:v>
                </c:pt>
                <c:pt idx="34">
                  <c:v>103.51900974581358</c:v>
                </c:pt>
                <c:pt idx="35">
                  <c:v>82.493385969980736</c:v>
                </c:pt>
                <c:pt idx="36">
                  <c:v>77.743243964629883</c:v>
                </c:pt>
                <c:pt idx="37">
                  <c:v>85.092069738351555</c:v>
                </c:pt>
                <c:pt idx="38">
                  <c:v>119.6066620496714</c:v>
                </c:pt>
                <c:pt idx="39">
                  <c:v>162.43625393780781</c:v>
                </c:pt>
                <c:pt idx="40">
                  <c:v>218.5158128733498</c:v>
                </c:pt>
                <c:pt idx="41">
                  <c:v>191.78791691304446</c:v>
                </c:pt>
                <c:pt idx="42">
                  <c:v>273.14434693702401</c:v>
                </c:pt>
                <c:pt idx="43">
                  <c:v>466.07498343629959</c:v>
                </c:pt>
                <c:pt idx="44">
                  <c:v>401.7504211463401</c:v>
                </c:pt>
                <c:pt idx="45">
                  <c:v>240.35141148394672</c:v>
                </c:pt>
                <c:pt idx="46">
                  <c:v>170.81305980673514</c:v>
                </c:pt>
                <c:pt idx="47">
                  <c:v>153.99135233141286</c:v>
                </c:pt>
                <c:pt idx="48">
                  <c:v>155.6817759294722</c:v>
                </c:pt>
                <c:pt idx="49">
                  <c:v>200.64211125982604</c:v>
                </c:pt>
                <c:pt idx="50">
                  <c:v>179.50556155836239</c:v>
                </c:pt>
                <c:pt idx="51">
                  <c:v>150.42507756365924</c:v>
                </c:pt>
                <c:pt idx="52">
                  <c:v>133.63799879297619</c:v>
                </c:pt>
                <c:pt idx="53">
                  <c:v>150.13167918667884</c:v>
                </c:pt>
                <c:pt idx="54">
                  <c:v>239.08422375036045</c:v>
                </c:pt>
                <c:pt idx="55">
                  <c:v>199.81165186192729</c:v>
                </c:pt>
                <c:pt idx="56">
                  <c:v>161.5544647613589</c:v>
                </c:pt>
                <c:pt idx="57">
                  <c:v>171.23161324374951</c:v>
                </c:pt>
                <c:pt idx="58">
                  <c:v>150.17886932001304</c:v>
                </c:pt>
                <c:pt idx="59">
                  <c:v>136.38240525950417</c:v>
                </c:pt>
                <c:pt idx="60">
                  <c:v>120.45779884796383</c:v>
                </c:pt>
                <c:pt idx="61">
                  <c:v>128.11188866483354</c:v>
                </c:pt>
                <c:pt idx="62">
                  <c:v>122.49807175693145</c:v>
                </c:pt>
                <c:pt idx="63">
                  <c:v>98.84565365964589</c:v>
                </c:pt>
                <c:pt idx="64">
                  <c:v>91.966686585744583</c:v>
                </c:pt>
                <c:pt idx="65">
                  <c:v>77.203663152453828</c:v>
                </c:pt>
                <c:pt idx="66">
                  <c:v>102.54715004419644</c:v>
                </c:pt>
                <c:pt idx="67">
                  <c:v>116.29352102856555</c:v>
                </c:pt>
                <c:pt idx="68">
                  <c:v>104.01660460225384</c:v>
                </c:pt>
                <c:pt idx="69">
                  <c:v>94.829823149056182</c:v>
                </c:pt>
                <c:pt idx="70">
                  <c:v>102.84193650384064</c:v>
                </c:pt>
                <c:pt idx="71">
                  <c:v>96.402734348203865</c:v>
                </c:pt>
                <c:pt idx="72">
                  <c:v>89.313863350559672</c:v>
                </c:pt>
                <c:pt idx="73">
                  <c:v>83.646752655654595</c:v>
                </c:pt>
                <c:pt idx="74">
                  <c:v>77.017016404935831</c:v>
                </c:pt>
                <c:pt idx="75">
                  <c:v>82.235505768033065</c:v>
                </c:pt>
                <c:pt idx="76">
                  <c:v>82.995004026526175</c:v>
                </c:pt>
                <c:pt idx="77">
                  <c:v>79.389753807307699</c:v>
                </c:pt>
                <c:pt idx="78">
                  <c:v>77.063760570844195</c:v>
                </c:pt>
                <c:pt idx="79">
                  <c:v>81.170737229200554</c:v>
                </c:pt>
                <c:pt idx="80">
                  <c:v>82.534257069891353</c:v>
                </c:pt>
                <c:pt idx="81">
                  <c:v>82.325897320526551</c:v>
                </c:pt>
                <c:pt idx="82">
                  <c:v>78.690801912008283</c:v>
                </c:pt>
                <c:pt idx="83">
                  <c:v>117.79684829511575</c:v>
                </c:pt>
                <c:pt idx="84">
                  <c:v>74.670764669464774</c:v>
                </c:pt>
              </c:numCache>
            </c:numRef>
          </c:val>
          <c:smooth val="0"/>
          <c:extLst>
            <c:ext xmlns:c16="http://schemas.microsoft.com/office/drawing/2014/chart" uri="{C3380CC4-5D6E-409C-BE32-E72D297353CC}">
              <c16:uniqueId val="{00000000-6747-468D-862B-BD796CDCE240}"/>
            </c:ext>
          </c:extLst>
        </c:ser>
        <c:dLbls>
          <c:showLegendKey val="0"/>
          <c:showVal val="0"/>
          <c:showCatName val="0"/>
          <c:showSerName val="0"/>
          <c:showPercent val="0"/>
          <c:showBubbleSize val="0"/>
        </c:dLbls>
        <c:smooth val="0"/>
        <c:axId val="498096000"/>
        <c:axId val="498097536"/>
      </c:lineChart>
      <c:dateAx>
        <c:axId val="498096000"/>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498097536"/>
        <c:crosses val="autoZero"/>
        <c:auto val="1"/>
        <c:lblOffset val="100"/>
        <c:baseTimeUnit val="months"/>
        <c:majorUnit val="2"/>
        <c:majorTimeUnit val="years"/>
        <c:minorUnit val="1"/>
        <c:minorTimeUnit val="years"/>
      </c:dateAx>
      <c:valAx>
        <c:axId val="498097536"/>
        <c:scaling>
          <c:orientation val="minMax"/>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Spreadper Turn of Leverage, bps/x</a:t>
                </a:r>
              </a:p>
            </c:rich>
          </c:tx>
          <c:layout>
            <c:manualLayout>
              <c:xMode val="edge"/>
              <c:yMode val="edge"/>
              <c:x val="8.3333468967234647E-3"/>
              <c:y val="0.1800002197268307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498096000"/>
        <c:crosses val="autoZero"/>
        <c:crossBetween val="between"/>
      </c:valAx>
      <c:spPr>
        <a:noFill/>
        <a:ln w="12700">
          <a:solidFill>
            <a:srgbClr val="808080"/>
          </a:solidFill>
          <a:prstDash val="solid"/>
        </a:ln>
      </c:spPr>
    </c:plotArea>
    <c:legend>
      <c:legendPos val="r"/>
      <c:layout>
        <c:manualLayout>
          <c:xMode val="edge"/>
          <c:yMode val="edge"/>
          <c:x val="0.36333392469714304"/>
          <c:y val="0.92500112915176902"/>
          <c:w val="0.38833396538731346"/>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2833370497022293"/>
          <c:y val="1.2500015258807689E-2"/>
          <c:w val="0.72833451877363087"/>
          <c:h val="0.83750102234011514"/>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EquityMetrics!$A$71:$A$87</c:f>
              <c:strCache>
                <c:ptCount val="17"/>
                <c:pt idx="0">
                  <c:v>Consumer Products</c:v>
                </c:pt>
                <c:pt idx="1">
                  <c:v>Gaming</c:v>
                </c:pt>
                <c:pt idx="2">
                  <c:v>Technology</c:v>
                </c:pt>
                <c:pt idx="3">
                  <c:v>Utilities</c:v>
                </c:pt>
                <c:pt idx="4">
                  <c:v>Hotels &amp; Leisure</c:v>
                </c:pt>
                <c:pt idx="5">
                  <c:v>Media</c:v>
                </c:pt>
                <c:pt idx="6">
                  <c:v>Telecommunications</c:v>
                </c:pt>
                <c:pt idx="7">
                  <c:v>Food</c:v>
                </c:pt>
                <c:pt idx="8">
                  <c:v>Commercial Services</c:v>
                </c:pt>
                <c:pt idx="9">
                  <c:v>Retail</c:v>
                </c:pt>
                <c:pt idx="10">
                  <c:v>Real Estate</c:v>
                </c:pt>
                <c:pt idx="11">
                  <c:v>Health Care</c:v>
                </c:pt>
                <c:pt idx="12">
                  <c:v>Capital Goods</c:v>
                </c:pt>
                <c:pt idx="13">
                  <c:v>Materials</c:v>
                </c:pt>
                <c:pt idx="14">
                  <c:v>Transportation</c:v>
                </c:pt>
                <c:pt idx="15">
                  <c:v>Automotive</c:v>
                </c:pt>
                <c:pt idx="16">
                  <c:v>Energy</c:v>
                </c:pt>
              </c:strCache>
            </c:strRef>
          </c:cat>
          <c:val>
            <c:numRef>
              <c:f>EquityMetrics!$C$71:$C$87</c:f>
              <c:numCache>
                <c:formatCode>#,##0</c:formatCode>
                <c:ptCount val="17"/>
                <c:pt idx="0">
                  <c:v>13.094483726888589</c:v>
                </c:pt>
                <c:pt idx="1">
                  <c:v>41.322343320630857</c:v>
                </c:pt>
                <c:pt idx="2">
                  <c:v>45.017266895503433</c:v>
                </c:pt>
                <c:pt idx="3">
                  <c:v>45.689016089688415</c:v>
                </c:pt>
                <c:pt idx="4">
                  <c:v>51.916452461216615</c:v>
                </c:pt>
                <c:pt idx="5">
                  <c:v>55.979712745129838</c:v>
                </c:pt>
                <c:pt idx="6">
                  <c:v>61.334977978586124</c:v>
                </c:pt>
                <c:pt idx="7">
                  <c:v>63.007277646228459</c:v>
                </c:pt>
                <c:pt idx="8">
                  <c:v>64.760042162682893</c:v>
                </c:pt>
                <c:pt idx="9">
                  <c:v>68.656582967475586</c:v>
                </c:pt>
                <c:pt idx="10">
                  <c:v>76.363667161003093</c:v>
                </c:pt>
                <c:pt idx="11">
                  <c:v>77.29923898371969</c:v>
                </c:pt>
                <c:pt idx="12">
                  <c:v>78.476176943219599</c:v>
                </c:pt>
                <c:pt idx="13">
                  <c:v>94.09300338783018</c:v>
                </c:pt>
                <c:pt idx="14">
                  <c:v>97.221694599089545</c:v>
                </c:pt>
                <c:pt idx="15">
                  <c:v>98.043716441093494</c:v>
                </c:pt>
                <c:pt idx="16">
                  <c:v>108.13044270862162</c:v>
                </c:pt>
              </c:numCache>
            </c:numRef>
          </c:val>
          <c:extLst>
            <c:ext xmlns:c16="http://schemas.microsoft.com/office/drawing/2014/chart" uri="{C3380CC4-5D6E-409C-BE32-E72D297353CC}">
              <c16:uniqueId val="{00000000-6370-4E00-996C-A10F42BEA220}"/>
            </c:ext>
          </c:extLst>
        </c:ser>
        <c:dLbls>
          <c:showLegendKey val="0"/>
          <c:showVal val="0"/>
          <c:showCatName val="0"/>
          <c:showSerName val="0"/>
          <c:showPercent val="0"/>
          <c:showBubbleSize val="0"/>
        </c:dLbls>
        <c:gapWidth val="25"/>
        <c:axId val="650917760"/>
        <c:axId val="656732160"/>
      </c:barChart>
      <c:catAx>
        <c:axId val="650917760"/>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56732160"/>
        <c:crosses val="autoZero"/>
        <c:auto val="1"/>
        <c:lblAlgn val="ctr"/>
        <c:lblOffset val="100"/>
        <c:tickLblSkip val="1"/>
        <c:tickMarkSkip val="1"/>
        <c:noMultiLvlLbl val="0"/>
      </c:catAx>
      <c:valAx>
        <c:axId val="656732160"/>
        <c:scaling>
          <c:orientation val="minMax"/>
          <c:min val="0"/>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Spread per Turn of Leverage, bps/turn</a:t>
                </a:r>
              </a:p>
            </c:rich>
          </c:tx>
          <c:layout>
            <c:manualLayout>
              <c:xMode val="edge"/>
              <c:yMode val="edge"/>
              <c:x val="0.38500062662862405"/>
              <c:y val="0.917501119996484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50917760"/>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3259959885661421"/>
          <c:y val="4.7500057983469221E-2"/>
          <c:w val="0.7390688753348974"/>
          <c:h val="0.79250096740840748"/>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EquityMetrics!$A$9:$A$25</c:f>
              <c:strCache>
                <c:ptCount val="17"/>
                <c:pt idx="0">
                  <c:v>Consumer Products</c:v>
                </c:pt>
                <c:pt idx="1">
                  <c:v>Telecommunications</c:v>
                </c:pt>
                <c:pt idx="2">
                  <c:v>Food</c:v>
                </c:pt>
                <c:pt idx="3">
                  <c:v>Retail</c:v>
                </c:pt>
                <c:pt idx="4">
                  <c:v>Gaming</c:v>
                </c:pt>
                <c:pt idx="5">
                  <c:v>Energy</c:v>
                </c:pt>
                <c:pt idx="6">
                  <c:v>Health Care</c:v>
                </c:pt>
                <c:pt idx="7">
                  <c:v>Utilities</c:v>
                </c:pt>
                <c:pt idx="8">
                  <c:v>Media</c:v>
                </c:pt>
                <c:pt idx="9">
                  <c:v>Capital Goods</c:v>
                </c:pt>
                <c:pt idx="10">
                  <c:v>Commercial Services</c:v>
                </c:pt>
                <c:pt idx="11">
                  <c:v>Hotels &amp; Leisure</c:v>
                </c:pt>
                <c:pt idx="12">
                  <c:v>Transportation</c:v>
                </c:pt>
                <c:pt idx="13">
                  <c:v>Technology</c:v>
                </c:pt>
                <c:pt idx="14">
                  <c:v>Automotive</c:v>
                </c:pt>
                <c:pt idx="15">
                  <c:v>Real Estate</c:v>
                </c:pt>
                <c:pt idx="16">
                  <c:v>Materials</c:v>
                </c:pt>
              </c:strCache>
            </c:strRef>
          </c:cat>
          <c:val>
            <c:numRef>
              <c:f>EquityMetrics!$C$9:$C$25</c:f>
              <c:numCache>
                <c:formatCode>#,##0.0</c:formatCode>
                <c:ptCount val="17"/>
                <c:pt idx="0">
                  <c:v>25.587526731774943</c:v>
                </c:pt>
                <c:pt idx="1">
                  <c:v>7.1863773949276899</c:v>
                </c:pt>
                <c:pt idx="2">
                  <c:v>6.6216782867556638</c:v>
                </c:pt>
                <c:pt idx="3">
                  <c:v>6.3287500002275054</c:v>
                </c:pt>
                <c:pt idx="4">
                  <c:v>6.2218356813567963</c:v>
                </c:pt>
                <c:pt idx="5">
                  <c:v>5.9677214160760688</c:v>
                </c:pt>
                <c:pt idx="6">
                  <c:v>5.7863968778819856</c:v>
                </c:pt>
                <c:pt idx="7">
                  <c:v>5.4234281405603442</c:v>
                </c:pt>
                <c:pt idx="8">
                  <c:v>4.7685243785136642</c:v>
                </c:pt>
                <c:pt idx="9">
                  <c:v>4.6397645848925624</c:v>
                </c:pt>
                <c:pt idx="10">
                  <c:v>4.4891607723443059</c:v>
                </c:pt>
                <c:pt idx="11">
                  <c:v>4.1360124099086493</c:v>
                </c:pt>
                <c:pt idx="12">
                  <c:v>4.1128669679037877</c:v>
                </c:pt>
                <c:pt idx="13">
                  <c:v>4.0167116898076189</c:v>
                </c:pt>
                <c:pt idx="14">
                  <c:v>3.9400221297143583</c:v>
                </c:pt>
                <c:pt idx="15">
                  <c:v>3.570671222196677</c:v>
                </c:pt>
                <c:pt idx="16">
                  <c:v>2.9833166246561147</c:v>
                </c:pt>
              </c:numCache>
            </c:numRef>
          </c:val>
          <c:extLst>
            <c:ext xmlns:c16="http://schemas.microsoft.com/office/drawing/2014/chart" uri="{C3380CC4-5D6E-409C-BE32-E72D297353CC}">
              <c16:uniqueId val="{00000000-F8B7-465F-BEB2-7121612AAFF2}"/>
            </c:ext>
          </c:extLst>
        </c:ser>
        <c:dLbls>
          <c:showLegendKey val="0"/>
          <c:showVal val="0"/>
          <c:showCatName val="0"/>
          <c:showSerName val="0"/>
          <c:showPercent val="0"/>
          <c:showBubbleSize val="0"/>
        </c:dLbls>
        <c:gapWidth val="25"/>
        <c:axId val="688783744"/>
        <c:axId val="688789760"/>
      </c:barChart>
      <c:catAx>
        <c:axId val="688783744"/>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88789760"/>
        <c:crosses val="autoZero"/>
        <c:auto val="1"/>
        <c:lblAlgn val="ctr"/>
        <c:lblOffset val="100"/>
        <c:tickLblSkip val="1"/>
        <c:tickMarkSkip val="1"/>
        <c:noMultiLvlLbl val="0"/>
      </c:catAx>
      <c:valAx>
        <c:axId val="688789760"/>
        <c:scaling>
          <c:orientation val="minMax"/>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Leverage (Net Debt/LTM EBITDA), x</a:t>
                </a:r>
              </a:p>
            </c:rich>
          </c:tx>
          <c:layout>
            <c:manualLayout>
              <c:xMode val="edge"/>
              <c:yMode val="edge"/>
              <c:x val="0.39500064290469222"/>
              <c:y val="0.917501119996484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8878374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638062408714029"/>
          <c:y val="3.7500045776423067E-2"/>
          <c:w val="0.75195429866499386"/>
          <c:h val="0.8125009918224998"/>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EquityMetrics!$A$30:$A$46</c:f>
              <c:strCache>
                <c:ptCount val="17"/>
                <c:pt idx="0">
                  <c:v>Real Estate</c:v>
                </c:pt>
                <c:pt idx="1">
                  <c:v>Transportation</c:v>
                </c:pt>
                <c:pt idx="2">
                  <c:v>Materials</c:v>
                </c:pt>
                <c:pt idx="3">
                  <c:v>Hotels &amp; Leisure</c:v>
                </c:pt>
                <c:pt idx="4">
                  <c:v>Commercial Services</c:v>
                </c:pt>
                <c:pt idx="5">
                  <c:v>Technology</c:v>
                </c:pt>
                <c:pt idx="6">
                  <c:v>Automotive</c:v>
                </c:pt>
                <c:pt idx="7">
                  <c:v>Capital Goods</c:v>
                </c:pt>
                <c:pt idx="8">
                  <c:v>Retail</c:v>
                </c:pt>
                <c:pt idx="9">
                  <c:v>Media</c:v>
                </c:pt>
                <c:pt idx="10">
                  <c:v>Utilities</c:v>
                </c:pt>
                <c:pt idx="11">
                  <c:v>Food</c:v>
                </c:pt>
                <c:pt idx="12">
                  <c:v>Energy</c:v>
                </c:pt>
                <c:pt idx="13">
                  <c:v>Health Care</c:v>
                </c:pt>
                <c:pt idx="14">
                  <c:v>Gaming</c:v>
                </c:pt>
                <c:pt idx="15">
                  <c:v>Telecommunications</c:v>
                </c:pt>
                <c:pt idx="16">
                  <c:v>Consumer Products</c:v>
                </c:pt>
              </c:strCache>
            </c:strRef>
          </c:cat>
          <c:val>
            <c:numRef>
              <c:f>EquityMetrics!$C$30:$C$46</c:f>
              <c:numCache>
                <c:formatCode>#,##0.0</c:formatCode>
                <c:ptCount val="17"/>
                <c:pt idx="0">
                  <c:v>9.7577339645196375</c:v>
                </c:pt>
                <c:pt idx="1">
                  <c:v>5.7805574933225943</c:v>
                </c:pt>
                <c:pt idx="2">
                  <c:v>5.2983102750080677</c:v>
                </c:pt>
                <c:pt idx="3">
                  <c:v>5.083751542368856</c:v>
                </c:pt>
                <c:pt idx="4">
                  <c:v>4.4149810983595223</c:v>
                </c:pt>
                <c:pt idx="5">
                  <c:v>4.1015555811772133</c:v>
                </c:pt>
                <c:pt idx="6">
                  <c:v>4.0631297147253314</c:v>
                </c:pt>
                <c:pt idx="7">
                  <c:v>3.9670671996675155</c:v>
                </c:pt>
                <c:pt idx="8">
                  <c:v>3.8179744691131932</c:v>
                </c:pt>
                <c:pt idx="9">
                  <c:v>3.8052437470112497</c:v>
                </c:pt>
                <c:pt idx="10">
                  <c:v>3.0935858445307245</c:v>
                </c:pt>
                <c:pt idx="11">
                  <c:v>3.072662601868851</c:v>
                </c:pt>
                <c:pt idx="12">
                  <c:v>2.87466450893027</c:v>
                </c:pt>
                <c:pt idx="13">
                  <c:v>2.7895535994874923</c:v>
                </c:pt>
                <c:pt idx="14">
                  <c:v>2.6642222519236798</c:v>
                </c:pt>
                <c:pt idx="15">
                  <c:v>2.5750708382543577</c:v>
                </c:pt>
                <c:pt idx="16">
                  <c:v>0.69267990327546014</c:v>
                </c:pt>
              </c:numCache>
            </c:numRef>
          </c:val>
          <c:extLst>
            <c:ext xmlns:c16="http://schemas.microsoft.com/office/drawing/2014/chart" uri="{C3380CC4-5D6E-409C-BE32-E72D297353CC}">
              <c16:uniqueId val="{00000000-5200-4FFC-9B6F-C616C0D3BFB9}"/>
            </c:ext>
          </c:extLst>
        </c:ser>
        <c:dLbls>
          <c:showLegendKey val="0"/>
          <c:showVal val="0"/>
          <c:showCatName val="0"/>
          <c:showSerName val="0"/>
          <c:showPercent val="0"/>
          <c:showBubbleSize val="0"/>
        </c:dLbls>
        <c:gapWidth val="25"/>
        <c:axId val="690069504"/>
        <c:axId val="690071040"/>
      </c:barChart>
      <c:catAx>
        <c:axId val="690069504"/>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0071040"/>
        <c:crosses val="autoZero"/>
        <c:auto val="1"/>
        <c:lblAlgn val="ctr"/>
        <c:lblOffset val="100"/>
        <c:tickLblSkip val="1"/>
        <c:tickMarkSkip val="1"/>
        <c:noMultiLvlLbl val="0"/>
      </c:catAx>
      <c:valAx>
        <c:axId val="690071040"/>
        <c:scaling>
          <c:orientation val="minMax"/>
          <c:max val="9"/>
          <c:min val="0"/>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Coverage (LTM EBITDA/LTM Net Interest Expense), x</a:t>
                </a:r>
              </a:p>
            </c:rich>
          </c:tx>
          <c:layout>
            <c:manualLayout>
              <c:xMode val="edge"/>
              <c:yMode val="edge"/>
              <c:x val="0.2566670844190827"/>
              <c:y val="0.915001116944722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006950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00016276068158"/>
          <c:y val="4.7500057983469221E-2"/>
          <c:w val="0.85000138346579335"/>
          <c:h val="0.78500095825312288"/>
        </c:manualLayout>
      </c:layout>
      <c:barChart>
        <c:barDir val="col"/>
        <c:grouping val="clustered"/>
        <c:varyColors val="0"/>
        <c:ser>
          <c:idx val="0"/>
          <c:order val="0"/>
          <c:tx>
            <c:strRef>
              <c:f>EquityMetrics!$K$5</c:f>
              <c:strCache>
                <c:ptCount val="1"/>
                <c:pt idx="0">
                  <c:v>HY Coverage Ratio</c:v>
                </c:pt>
              </c:strCache>
            </c:strRef>
          </c:tx>
          <c:spPr>
            <a:solidFill>
              <a:srgbClr val="003366"/>
            </a:solidFill>
            <a:ln w="25400">
              <a:noFill/>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EquityMetrics!$K$6:$K$90</c:f>
              <c:numCache>
                <c:formatCode>#,##0.0</c:formatCode>
                <c:ptCount val="85"/>
                <c:pt idx="0">
                  <c:v>3.0177077886864492</c:v>
                </c:pt>
                <c:pt idx="1">
                  <c:v>2.9622123445325856</c:v>
                </c:pt>
                <c:pt idx="2">
                  <c:v>2.9206947433877959</c:v>
                </c:pt>
                <c:pt idx="3">
                  <c:v>3.2862336857708896</c:v>
                </c:pt>
                <c:pt idx="4">
                  <c:v>3.1220147640868077</c:v>
                </c:pt>
                <c:pt idx="5">
                  <c:v>2.8599672485682346</c:v>
                </c:pt>
                <c:pt idx="6">
                  <c:v>3.0542231328593314</c:v>
                </c:pt>
                <c:pt idx="7">
                  <c:v>2.9465114306244846</c:v>
                </c:pt>
                <c:pt idx="8">
                  <c:v>2.3735082303865478</c:v>
                </c:pt>
                <c:pt idx="9">
                  <c:v>2.3994916932006545</c:v>
                </c:pt>
                <c:pt idx="10">
                  <c:v>2.2599319061707459</c:v>
                </c:pt>
                <c:pt idx="11">
                  <c:v>2.2268458722673019</c:v>
                </c:pt>
                <c:pt idx="12">
                  <c:v>2.5210742955099943</c:v>
                </c:pt>
                <c:pt idx="13">
                  <c:v>2.5705219060365194</c:v>
                </c:pt>
                <c:pt idx="14">
                  <c:v>2.5166568723065317</c:v>
                </c:pt>
                <c:pt idx="15">
                  <c:v>2.7210015408553483</c:v>
                </c:pt>
                <c:pt idx="16">
                  <c:v>2.8156043701951199</c:v>
                </c:pt>
                <c:pt idx="17">
                  <c:v>3.0107547728586299</c:v>
                </c:pt>
                <c:pt idx="18">
                  <c:v>2.8507592462536833</c:v>
                </c:pt>
                <c:pt idx="19">
                  <c:v>2.8516342410128166</c:v>
                </c:pt>
                <c:pt idx="20">
                  <c:v>2.7947586954439694</c:v>
                </c:pt>
                <c:pt idx="21">
                  <c:v>2.8046132609737366</c:v>
                </c:pt>
                <c:pt idx="22">
                  <c:v>2.782160243779491</c:v>
                </c:pt>
                <c:pt idx="23">
                  <c:v>2.9717608262935316</c:v>
                </c:pt>
                <c:pt idx="24">
                  <c:v>3.055027897861506</c:v>
                </c:pt>
                <c:pt idx="25">
                  <c:v>3.1416089744311875</c:v>
                </c:pt>
                <c:pt idx="26">
                  <c:v>3.3112509415332272</c:v>
                </c:pt>
                <c:pt idx="27">
                  <c:v>3.0873582535924236</c:v>
                </c:pt>
                <c:pt idx="28">
                  <c:v>3.1824612165781225</c:v>
                </c:pt>
                <c:pt idx="29">
                  <c:v>3.2964214569540577</c:v>
                </c:pt>
                <c:pt idx="30">
                  <c:v>3.538139140612063</c:v>
                </c:pt>
                <c:pt idx="31">
                  <c:v>3.7361101883634973</c:v>
                </c:pt>
                <c:pt idx="32">
                  <c:v>3.888027444048777</c:v>
                </c:pt>
                <c:pt idx="33">
                  <c:v>3.8000602624672144</c:v>
                </c:pt>
                <c:pt idx="34">
                  <c:v>3.8411318033538504</c:v>
                </c:pt>
                <c:pt idx="35">
                  <c:v>3.7994697056616351</c:v>
                </c:pt>
                <c:pt idx="36">
                  <c:v>3.7729252299448377</c:v>
                </c:pt>
                <c:pt idx="37">
                  <c:v>3.8016689302745528</c:v>
                </c:pt>
                <c:pt idx="38">
                  <c:v>3.7768102168933551</c:v>
                </c:pt>
                <c:pt idx="39">
                  <c:v>3.6953053913492244</c:v>
                </c:pt>
                <c:pt idx="40">
                  <c:v>3.6769403147532969</c:v>
                </c:pt>
                <c:pt idx="41">
                  <c:v>3.5972808807119065</c:v>
                </c:pt>
                <c:pt idx="42">
                  <c:v>3.4881810755273506</c:v>
                </c:pt>
                <c:pt idx="43">
                  <c:v>3.3947305813277882</c:v>
                </c:pt>
                <c:pt idx="44">
                  <c:v>3.2244974979857162</c:v>
                </c:pt>
                <c:pt idx="45">
                  <c:v>3.1168673525860631</c:v>
                </c:pt>
                <c:pt idx="46">
                  <c:v>2.9101964481584779</c:v>
                </c:pt>
                <c:pt idx="47">
                  <c:v>3.1563136032559114</c:v>
                </c:pt>
                <c:pt idx="48">
                  <c:v>3.2296588392855892</c:v>
                </c:pt>
                <c:pt idx="49">
                  <c:v>3.3393661357542528</c:v>
                </c:pt>
                <c:pt idx="50">
                  <c:v>3.463027509994689</c:v>
                </c:pt>
                <c:pt idx="51">
                  <c:v>3.4370269442808876</c:v>
                </c:pt>
                <c:pt idx="52">
                  <c:v>3.4667914904515715</c:v>
                </c:pt>
                <c:pt idx="53">
                  <c:v>3.6727132838191956</c:v>
                </c:pt>
                <c:pt idx="54">
                  <c:v>3.717546844979843</c:v>
                </c:pt>
                <c:pt idx="55">
                  <c:v>3.7505119436529504</c:v>
                </c:pt>
                <c:pt idx="56">
                  <c:v>3.5601273130494113</c:v>
                </c:pt>
                <c:pt idx="57">
                  <c:v>3.4662984306434983</c:v>
                </c:pt>
                <c:pt idx="58">
                  <c:v>3.5029674717853378</c:v>
                </c:pt>
                <c:pt idx="59">
                  <c:v>3.5346362450725919</c:v>
                </c:pt>
                <c:pt idx="60">
                  <c:v>3.4325138588116109</c:v>
                </c:pt>
                <c:pt idx="61">
                  <c:v>3.432804912383252</c:v>
                </c:pt>
                <c:pt idx="62">
                  <c:v>3.4549102156676326</c:v>
                </c:pt>
                <c:pt idx="63">
                  <c:v>3.3720791314398069</c:v>
                </c:pt>
                <c:pt idx="64">
                  <c:v>3.3925763593908198</c:v>
                </c:pt>
                <c:pt idx="65">
                  <c:v>3.3771618649291275</c:v>
                </c:pt>
                <c:pt idx="66">
                  <c:v>3.7067579042484695</c:v>
                </c:pt>
                <c:pt idx="67">
                  <c:v>3.6463683091316748</c:v>
                </c:pt>
                <c:pt idx="68">
                  <c:v>3.4489756283989523</c:v>
                </c:pt>
                <c:pt idx="69">
                  <c:v>3.0157642272614975</c:v>
                </c:pt>
                <c:pt idx="70">
                  <c:v>2.4585179707484777</c:v>
                </c:pt>
                <c:pt idx="71">
                  <c:v>2.151215866746095</c:v>
                </c:pt>
                <c:pt idx="72">
                  <c:v>2.0888546510403936</c:v>
                </c:pt>
                <c:pt idx="73">
                  <c:v>2.2605187374884732</c:v>
                </c:pt>
                <c:pt idx="74">
                  <c:v>2.5985923178157755</c:v>
                </c:pt>
                <c:pt idx="75">
                  <c:v>3.0501239441639285</c:v>
                </c:pt>
                <c:pt idx="76">
                  <c:v>3.3278760426740144</c:v>
                </c:pt>
                <c:pt idx="77">
                  <c:v>3.3551771394988177</c:v>
                </c:pt>
                <c:pt idx="78">
                  <c:v>3.4550847382077454</c:v>
                </c:pt>
                <c:pt idx="79">
                  <c:v>3.5784198508605316</c:v>
                </c:pt>
                <c:pt idx="80">
                  <c:v>3.7319893220039422</c:v>
                </c:pt>
                <c:pt idx="81">
                  <c:v>3.8428761741902382</c:v>
                </c:pt>
                <c:pt idx="82">
                  <c:v>4.1889799125077687</c:v>
                </c:pt>
                <c:pt idx="83">
                  <c:v>3.8190793863286663</c:v>
                </c:pt>
                <c:pt idx="84">
                  <c:v>3.6783719377874378</c:v>
                </c:pt>
              </c:numCache>
            </c:numRef>
          </c:val>
          <c:extLst>
            <c:ext xmlns:c16="http://schemas.microsoft.com/office/drawing/2014/chart" uri="{C3380CC4-5D6E-409C-BE32-E72D297353CC}">
              <c16:uniqueId val="{00000000-294F-4529-ACCB-FAEA9521D189}"/>
            </c:ext>
          </c:extLst>
        </c:ser>
        <c:ser>
          <c:idx val="1"/>
          <c:order val="1"/>
          <c:tx>
            <c:strRef>
              <c:f>EquityMetrics!$FM$5</c:f>
              <c:strCache>
                <c:ptCount val="1"/>
                <c:pt idx="0">
                  <c:v>Ex Commodities Coverage Ratio</c:v>
                </c:pt>
              </c:strCache>
            </c:strRef>
          </c:tx>
          <c:spPr>
            <a:solidFill>
              <a:schemeClr val="tx2">
                <a:lumMod val="40000"/>
                <a:lumOff val="60000"/>
              </a:schemeClr>
            </a:solidFill>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EquityMetrics!$FM$6:$FM$90</c:f>
              <c:numCache>
                <c:formatCode>#,##0.0</c:formatCode>
                <c:ptCount val="85"/>
                <c:pt idx="0">
                  <c:v>2.9808389789030159</c:v>
                </c:pt>
                <c:pt idx="1">
                  <c:v>2.9735657562603901</c:v>
                </c:pt>
                <c:pt idx="2">
                  <c:v>2.9359355178384545</c:v>
                </c:pt>
                <c:pt idx="3">
                  <c:v>3.3491054950319401</c:v>
                </c:pt>
                <c:pt idx="4">
                  <c:v>3.1615349267356323</c:v>
                </c:pt>
                <c:pt idx="5">
                  <c:v>3.0025151724288719</c:v>
                </c:pt>
                <c:pt idx="6">
                  <c:v>3.2157305197488295</c:v>
                </c:pt>
                <c:pt idx="7">
                  <c:v>3.0291924954020741</c:v>
                </c:pt>
                <c:pt idx="8">
                  <c:v>2.2614213469241271</c:v>
                </c:pt>
                <c:pt idx="9">
                  <c:v>2.2620461647444885</c:v>
                </c:pt>
                <c:pt idx="10">
                  <c:v>2.0748520398984942</c:v>
                </c:pt>
                <c:pt idx="11">
                  <c:v>1.9975149801852377</c:v>
                </c:pt>
                <c:pt idx="12">
                  <c:v>2.1908295449413582</c:v>
                </c:pt>
                <c:pt idx="13">
                  <c:v>2.1879142772594551</c:v>
                </c:pt>
                <c:pt idx="14">
                  <c:v>2.2563779689220755</c:v>
                </c:pt>
                <c:pt idx="15">
                  <c:v>2.5083182526840422</c:v>
                </c:pt>
                <c:pt idx="16">
                  <c:v>2.5519107397439691</c:v>
                </c:pt>
                <c:pt idx="17">
                  <c:v>2.8712069848035227</c:v>
                </c:pt>
                <c:pt idx="18">
                  <c:v>2.7561805838774984</c:v>
                </c:pt>
                <c:pt idx="19">
                  <c:v>2.7952854465407642</c:v>
                </c:pt>
                <c:pt idx="20">
                  <c:v>2.7824043027486685</c:v>
                </c:pt>
                <c:pt idx="21">
                  <c:v>2.8351849704122141</c:v>
                </c:pt>
                <c:pt idx="22">
                  <c:v>2.7907949378326102</c:v>
                </c:pt>
                <c:pt idx="23">
                  <c:v>2.9346150450359643</c:v>
                </c:pt>
                <c:pt idx="24">
                  <c:v>3.0196634027921445</c:v>
                </c:pt>
                <c:pt idx="25">
                  <c:v>3.0706876613253953</c:v>
                </c:pt>
                <c:pt idx="26">
                  <c:v>3.1827684534496683</c:v>
                </c:pt>
                <c:pt idx="27">
                  <c:v>2.8786653138957439</c:v>
                </c:pt>
                <c:pt idx="28">
                  <c:v>2.892879438119988</c:v>
                </c:pt>
                <c:pt idx="29">
                  <c:v>2.9834638783732892</c:v>
                </c:pt>
                <c:pt idx="30">
                  <c:v>3.1683030678200876</c:v>
                </c:pt>
                <c:pt idx="31">
                  <c:v>3.3714900344357743</c:v>
                </c:pt>
                <c:pt idx="32">
                  <c:v>3.4250896975673246</c:v>
                </c:pt>
                <c:pt idx="33">
                  <c:v>3.3922614533299904</c:v>
                </c:pt>
                <c:pt idx="34">
                  <c:v>3.3379725920353147</c:v>
                </c:pt>
                <c:pt idx="35">
                  <c:v>3.265907903220028</c:v>
                </c:pt>
                <c:pt idx="36">
                  <c:v>3.313059394434922</c:v>
                </c:pt>
                <c:pt idx="37">
                  <c:v>3.2762669786969019</c:v>
                </c:pt>
                <c:pt idx="38">
                  <c:v>3.219028248959622</c:v>
                </c:pt>
                <c:pt idx="39">
                  <c:v>3.1100118269429529</c:v>
                </c:pt>
                <c:pt idx="40">
                  <c:v>3.0727095857030111</c:v>
                </c:pt>
                <c:pt idx="41">
                  <c:v>2.9732833720092247</c:v>
                </c:pt>
                <c:pt idx="42">
                  <c:v>2.8313940153996859</c:v>
                </c:pt>
                <c:pt idx="43">
                  <c:v>2.738994838478924</c:v>
                </c:pt>
                <c:pt idx="44">
                  <c:v>2.6447971965505399</c:v>
                </c:pt>
                <c:pt idx="45">
                  <c:v>2.6478128339287603</c:v>
                </c:pt>
                <c:pt idx="46">
                  <c:v>2.5656077178627568</c:v>
                </c:pt>
                <c:pt idx="47">
                  <c:v>2.7546768420663206</c:v>
                </c:pt>
                <c:pt idx="48">
                  <c:v>2.843525725017169</c:v>
                </c:pt>
                <c:pt idx="49">
                  <c:v>2.9344166810594592</c:v>
                </c:pt>
                <c:pt idx="50">
                  <c:v>3.0610763121458398</c:v>
                </c:pt>
                <c:pt idx="51">
                  <c:v>3.1381671501802693</c:v>
                </c:pt>
                <c:pt idx="52">
                  <c:v>3.121353554445832</c:v>
                </c:pt>
                <c:pt idx="53">
                  <c:v>3.2681993767922051</c:v>
                </c:pt>
                <c:pt idx="54">
                  <c:v>3.2402937289629499</c:v>
                </c:pt>
                <c:pt idx="55">
                  <c:v>3.2462355830022376</c:v>
                </c:pt>
                <c:pt idx="56">
                  <c:v>3.0973210251419903</c:v>
                </c:pt>
                <c:pt idx="57">
                  <c:v>3.0318737245275718</c:v>
                </c:pt>
                <c:pt idx="58">
                  <c:v>3.1282940734217433</c:v>
                </c:pt>
                <c:pt idx="59">
                  <c:v>3.1509563890905326</c:v>
                </c:pt>
                <c:pt idx="60">
                  <c:v>3.0399462303695648</c:v>
                </c:pt>
                <c:pt idx="61">
                  <c:v>3.0848210382027301</c:v>
                </c:pt>
                <c:pt idx="62">
                  <c:v>3.0809988163575204</c:v>
                </c:pt>
                <c:pt idx="63">
                  <c:v>3.0439705946088491</c:v>
                </c:pt>
                <c:pt idx="64">
                  <c:v>3.0531724812007566</c:v>
                </c:pt>
                <c:pt idx="65">
                  <c:v>3.1938146900387867</c:v>
                </c:pt>
                <c:pt idx="66">
                  <c:v>3.5343508514739903</c:v>
                </c:pt>
                <c:pt idx="67">
                  <c:v>3.4872598887646773</c:v>
                </c:pt>
                <c:pt idx="68">
                  <c:v>3.6034220261696541</c:v>
                </c:pt>
                <c:pt idx="69">
                  <c:v>3.566657398656035</c:v>
                </c:pt>
                <c:pt idx="70">
                  <c:v>3.4488441191118215</c:v>
                </c:pt>
                <c:pt idx="71">
                  <c:v>3.4708505194249755</c:v>
                </c:pt>
                <c:pt idx="72">
                  <c:v>3.4557332027956082</c:v>
                </c:pt>
                <c:pt idx="73">
                  <c:v>3.3327350208664397</c:v>
                </c:pt>
                <c:pt idx="74">
                  <c:v>3.3556587766317456</c:v>
                </c:pt>
                <c:pt idx="75">
                  <c:v>3.4542416088810159</c:v>
                </c:pt>
                <c:pt idx="76">
                  <c:v>3.5028681191141384</c:v>
                </c:pt>
                <c:pt idx="77">
                  <c:v>3.4436711696201119</c:v>
                </c:pt>
                <c:pt idx="78">
                  <c:v>3.4914205752870471</c:v>
                </c:pt>
                <c:pt idx="79">
                  <c:v>3.5592953129754652</c:v>
                </c:pt>
                <c:pt idx="80">
                  <c:v>3.7348693204579413</c:v>
                </c:pt>
                <c:pt idx="81">
                  <c:v>3.8352561050807421</c:v>
                </c:pt>
                <c:pt idx="82">
                  <c:v>4.1483066202919687</c:v>
                </c:pt>
                <c:pt idx="83">
                  <c:v>3.8395388989078545</c:v>
                </c:pt>
                <c:pt idx="84">
                  <c:v>3.7226580606301742</c:v>
                </c:pt>
              </c:numCache>
            </c:numRef>
          </c:val>
          <c:extLst>
            <c:ext xmlns:c16="http://schemas.microsoft.com/office/drawing/2014/chart" uri="{C3380CC4-5D6E-409C-BE32-E72D297353CC}">
              <c16:uniqueId val="{00000001-294F-4529-ACCB-FAEA9521D189}"/>
            </c:ext>
          </c:extLst>
        </c:ser>
        <c:dLbls>
          <c:showLegendKey val="0"/>
          <c:showVal val="0"/>
          <c:showCatName val="0"/>
          <c:showSerName val="0"/>
          <c:showPercent val="0"/>
          <c:showBubbleSize val="0"/>
        </c:dLbls>
        <c:gapWidth val="150"/>
        <c:axId val="696804480"/>
        <c:axId val="696806016"/>
      </c:barChart>
      <c:lineChart>
        <c:grouping val="standard"/>
        <c:varyColors val="0"/>
        <c:ser>
          <c:idx val="2"/>
          <c:order val="2"/>
          <c:tx>
            <c:strRef>
              <c:f>EquityMetrics!$S$5</c:f>
              <c:strCache>
                <c:ptCount val="1"/>
                <c:pt idx="0">
                  <c:v>Adjusted Coverage</c:v>
                </c:pt>
              </c:strCache>
            </c:strRef>
          </c:tx>
          <c:spPr>
            <a:ln w="50800">
              <a:solidFill>
                <a:schemeClr val="accent6">
                  <a:lumMod val="75000"/>
                </a:schemeClr>
              </a:solidFill>
            </a:ln>
          </c:spPr>
          <c:marker>
            <c:symbol val="none"/>
          </c:marker>
          <c:val>
            <c:numRef>
              <c:f>EquityMetrics!$S$6:$S$90</c:f>
              <c:numCache>
                <c:formatCode>#,##0.0</c:formatCode>
                <c:ptCount val="85"/>
                <c:pt idx="52">
                  <c:v>3.9834749260089972</c:v>
                </c:pt>
                <c:pt idx="53">
                  <c:v>4.1693406036320013</c:v>
                </c:pt>
                <c:pt idx="54">
                  <c:v>4.3191397457698804</c:v>
                </c:pt>
                <c:pt idx="55">
                  <c:v>4.4218913555209864</c:v>
                </c:pt>
                <c:pt idx="56">
                  <c:v>4.2932143583382816</c:v>
                </c:pt>
                <c:pt idx="57">
                  <c:v>4.2110668277332293</c:v>
                </c:pt>
                <c:pt idx="58">
                  <c:v>4.191184685915589</c:v>
                </c:pt>
                <c:pt idx="59">
                  <c:v>4.1078084099776433</c:v>
                </c:pt>
                <c:pt idx="60">
                  <c:v>3.9811727095375526</c:v>
                </c:pt>
                <c:pt idx="61">
                  <c:v>3.9542596214207664</c:v>
                </c:pt>
                <c:pt idx="62">
                  <c:v>3.9743615189007193</c:v>
                </c:pt>
                <c:pt idx="63">
                  <c:v>3.9267225747488901</c:v>
                </c:pt>
                <c:pt idx="64">
                  <c:v>4.0163518628328312</c:v>
                </c:pt>
                <c:pt idx="65">
                  <c:v>4.1626118620036001</c:v>
                </c:pt>
                <c:pt idx="66">
                  <c:v>4.460843848096526</c:v>
                </c:pt>
                <c:pt idx="67">
                  <c:v>4.3994008759730061</c:v>
                </c:pt>
                <c:pt idx="68">
                  <c:v>4.4751598039512412</c:v>
                </c:pt>
                <c:pt idx="69">
                  <c:v>4.3427366600332444</c:v>
                </c:pt>
                <c:pt idx="70">
                  <c:v>4.0831522292971734</c:v>
                </c:pt>
                <c:pt idx="71">
                  <c:v>4.0865990734990953</c:v>
                </c:pt>
                <c:pt idx="72">
                  <c:v>4.0782404765669398</c:v>
                </c:pt>
                <c:pt idx="73">
                  <c:v>4.0938365535512435</c:v>
                </c:pt>
                <c:pt idx="74">
                  <c:v>3.9007905805223002</c:v>
                </c:pt>
                <c:pt idx="75">
                  <c:v>3.9426400676699611</c:v>
                </c:pt>
                <c:pt idx="76">
                  <c:v>3.934496075040415</c:v>
                </c:pt>
                <c:pt idx="77">
                  <c:v>3.9524914759724283</c:v>
                </c:pt>
                <c:pt idx="78">
                  <c:v>4.0477291426099935</c:v>
                </c:pt>
                <c:pt idx="79">
                  <c:v>4.1289797570676745</c:v>
                </c:pt>
                <c:pt idx="80">
                  <c:v>4.3904317176423531</c:v>
                </c:pt>
                <c:pt idx="81">
                  <c:v>4.5330000712972396</c:v>
                </c:pt>
                <c:pt idx="82">
                  <c:v>4.8000087639858036</c:v>
                </c:pt>
                <c:pt idx="83">
                  <c:v>4.6139900826243405</c:v>
                </c:pt>
                <c:pt idx="84">
                  <c:v>4.5810117704894653</c:v>
                </c:pt>
              </c:numCache>
            </c:numRef>
          </c:val>
          <c:smooth val="0"/>
          <c:extLst>
            <c:ext xmlns:c16="http://schemas.microsoft.com/office/drawing/2014/chart" uri="{C3380CC4-5D6E-409C-BE32-E72D297353CC}">
              <c16:uniqueId val="{00000002-294F-4529-ACCB-FAEA9521D189}"/>
            </c:ext>
          </c:extLst>
        </c:ser>
        <c:dLbls>
          <c:showLegendKey val="0"/>
          <c:showVal val="0"/>
          <c:showCatName val="0"/>
          <c:showSerName val="0"/>
          <c:showPercent val="0"/>
          <c:showBubbleSize val="0"/>
        </c:dLbls>
        <c:marker val="1"/>
        <c:smooth val="0"/>
        <c:axId val="696804480"/>
        <c:axId val="696806016"/>
      </c:lineChart>
      <c:catAx>
        <c:axId val="696804480"/>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6806016"/>
        <c:crosses val="autoZero"/>
        <c:auto val="0"/>
        <c:lblAlgn val="ctr"/>
        <c:lblOffset val="100"/>
        <c:tickLblSkip val="8"/>
        <c:tickMarkSkip val="4"/>
        <c:noMultiLvlLbl val="0"/>
      </c:catAx>
      <c:valAx>
        <c:axId val="696806016"/>
        <c:scaling>
          <c:orientation val="minMax"/>
          <c:max val="4.5"/>
          <c:min val="1.8"/>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Coverage (LTM EBITDA/Net LTM Interest Expense), x</a:t>
                </a:r>
              </a:p>
            </c:rich>
          </c:tx>
          <c:layout>
            <c:manualLayout>
              <c:xMode val="edge"/>
              <c:yMode val="edge"/>
              <c:x val="8.3333468967234647E-3"/>
              <c:y val="3.7500045776423067E-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6804480"/>
        <c:crosses val="autoZero"/>
        <c:crossBetween val="between"/>
        <c:majorUnit val="0.3"/>
      </c:valAx>
      <c:spPr>
        <a:noFill/>
        <a:ln w="12700">
          <a:solidFill>
            <a:srgbClr val="808080"/>
          </a:solidFill>
          <a:prstDash val="solid"/>
        </a:ln>
      </c:spPr>
    </c:plotArea>
    <c:legend>
      <c:legendPos val="b"/>
      <c:layout>
        <c:manualLayout>
          <c:xMode val="edge"/>
          <c:yMode val="edge"/>
          <c:x val="0.13833355848560952"/>
          <c:y val="0.92750113220353048"/>
          <c:w val="0.86166647961392318"/>
          <c:h val="6.0603764979319477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666791449855873E-2"/>
          <c:y val="7.5000091552846135E-2"/>
          <c:w val="0.90000146484613419"/>
          <c:h val="0.72250088195908446"/>
        </c:manualLayout>
      </c:layout>
      <c:barChart>
        <c:barDir val="col"/>
        <c:grouping val="clustered"/>
        <c:varyColors val="0"/>
        <c:ser>
          <c:idx val="0"/>
          <c:order val="0"/>
          <c:tx>
            <c:strRef>
              <c:f>EquityMetrics!$AR$5</c:f>
              <c:strCache>
                <c:ptCount val="1"/>
                <c:pt idx="0">
                  <c:v>HY Gross Margins</c:v>
                </c:pt>
              </c:strCache>
            </c:strRef>
          </c:tx>
          <c:spPr>
            <a:solidFill>
              <a:srgbClr val="003366"/>
            </a:solidFill>
            <a:ln w="12700">
              <a:solidFill>
                <a:srgbClr val="000000"/>
              </a:solidFill>
              <a:prstDash val="solid"/>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EquityMetrics!$AR$6:$AR$90</c:f>
              <c:numCache>
                <c:formatCode>#,##0.0</c:formatCode>
                <c:ptCount val="85"/>
                <c:pt idx="0">
                  <c:v>26.856697096379779</c:v>
                </c:pt>
                <c:pt idx="1">
                  <c:v>23.032615034817205</c:v>
                </c:pt>
                <c:pt idx="2">
                  <c:v>22.860276487881315</c:v>
                </c:pt>
                <c:pt idx="3">
                  <c:v>22.344450717674459</c:v>
                </c:pt>
                <c:pt idx="4">
                  <c:v>24.482105393768848</c:v>
                </c:pt>
                <c:pt idx="5">
                  <c:v>25.017281538262935</c:v>
                </c:pt>
                <c:pt idx="6">
                  <c:v>25.293666205474896</c:v>
                </c:pt>
                <c:pt idx="7">
                  <c:v>23.634343100434442</c:v>
                </c:pt>
                <c:pt idx="8">
                  <c:v>27.078947408282705</c:v>
                </c:pt>
                <c:pt idx="9">
                  <c:v>24.550466382150205</c:v>
                </c:pt>
                <c:pt idx="10">
                  <c:v>23.903878179712791</c:v>
                </c:pt>
                <c:pt idx="11">
                  <c:v>22.740256561350837</c:v>
                </c:pt>
                <c:pt idx="12">
                  <c:v>22.664892795234937</c:v>
                </c:pt>
                <c:pt idx="13">
                  <c:v>23.617074843646645</c:v>
                </c:pt>
                <c:pt idx="14">
                  <c:v>22.724929702254226</c:v>
                </c:pt>
                <c:pt idx="15">
                  <c:v>23.188817692956121</c:v>
                </c:pt>
                <c:pt idx="16">
                  <c:v>27.642073916466604</c:v>
                </c:pt>
                <c:pt idx="17">
                  <c:v>28.106523918044889</c:v>
                </c:pt>
                <c:pt idx="18">
                  <c:v>25.63716154982113</c:v>
                </c:pt>
                <c:pt idx="19">
                  <c:v>23.557573734237323</c:v>
                </c:pt>
                <c:pt idx="20">
                  <c:v>24.830239763239291</c:v>
                </c:pt>
                <c:pt idx="21">
                  <c:v>25.537030740042688</c:v>
                </c:pt>
                <c:pt idx="22">
                  <c:v>25.75417891593208</c:v>
                </c:pt>
                <c:pt idx="23">
                  <c:v>25.143355758115415</c:v>
                </c:pt>
                <c:pt idx="24">
                  <c:v>23.306634997194575</c:v>
                </c:pt>
                <c:pt idx="25">
                  <c:v>23.26847841519416</c:v>
                </c:pt>
                <c:pt idx="26">
                  <c:v>23.160937039205574</c:v>
                </c:pt>
                <c:pt idx="27">
                  <c:v>22.689217428036169</c:v>
                </c:pt>
                <c:pt idx="28">
                  <c:v>22.35483690801675</c:v>
                </c:pt>
                <c:pt idx="29">
                  <c:v>22.671060390748</c:v>
                </c:pt>
                <c:pt idx="30">
                  <c:v>21.010778657254857</c:v>
                </c:pt>
                <c:pt idx="31">
                  <c:v>21.901347177720897</c:v>
                </c:pt>
                <c:pt idx="32">
                  <c:v>23.008301878959013</c:v>
                </c:pt>
                <c:pt idx="33">
                  <c:v>23.26093101685014</c:v>
                </c:pt>
                <c:pt idx="34">
                  <c:v>23.099904715015494</c:v>
                </c:pt>
                <c:pt idx="35">
                  <c:v>22.575660834926136</c:v>
                </c:pt>
                <c:pt idx="36">
                  <c:v>25.15951090487706</c:v>
                </c:pt>
                <c:pt idx="37">
                  <c:v>26.653795770829291</c:v>
                </c:pt>
                <c:pt idx="38">
                  <c:v>26.418396580665547</c:v>
                </c:pt>
                <c:pt idx="39">
                  <c:v>24.370368701509236</c:v>
                </c:pt>
                <c:pt idx="40">
                  <c:v>25.65531849482937</c:v>
                </c:pt>
                <c:pt idx="41">
                  <c:v>25.831733500726795</c:v>
                </c:pt>
                <c:pt idx="42">
                  <c:v>25.939645489938059</c:v>
                </c:pt>
                <c:pt idx="43">
                  <c:v>24.839628819328794</c:v>
                </c:pt>
                <c:pt idx="44">
                  <c:v>26.25784910153487</c:v>
                </c:pt>
                <c:pt idx="45">
                  <c:v>27.24064008391397</c:v>
                </c:pt>
                <c:pt idx="46">
                  <c:v>27.957528448241554</c:v>
                </c:pt>
                <c:pt idx="47">
                  <c:v>27.481792781615479</c:v>
                </c:pt>
                <c:pt idx="48">
                  <c:v>28.19769684472304</c:v>
                </c:pt>
                <c:pt idx="49">
                  <c:v>28.602357909426622</c:v>
                </c:pt>
                <c:pt idx="50">
                  <c:v>28.716965123091644</c:v>
                </c:pt>
                <c:pt idx="51">
                  <c:v>27.929262247327291</c:v>
                </c:pt>
                <c:pt idx="52">
                  <c:v>27.710012080801384</c:v>
                </c:pt>
                <c:pt idx="53">
                  <c:v>28.297752090010274</c:v>
                </c:pt>
                <c:pt idx="54">
                  <c:v>27.864237828840231</c:v>
                </c:pt>
                <c:pt idx="55">
                  <c:v>25.923679672547816</c:v>
                </c:pt>
                <c:pt idx="56">
                  <c:v>27.569388992712174</c:v>
                </c:pt>
                <c:pt idx="57">
                  <c:v>27.46795215921798</c:v>
                </c:pt>
                <c:pt idx="58">
                  <c:v>28.195290416365015</c:v>
                </c:pt>
                <c:pt idx="59">
                  <c:v>28.041958709761317</c:v>
                </c:pt>
                <c:pt idx="60">
                  <c:v>26.74775249616307</c:v>
                </c:pt>
                <c:pt idx="61">
                  <c:v>27.439037388794929</c:v>
                </c:pt>
                <c:pt idx="62">
                  <c:v>28.443029337651605</c:v>
                </c:pt>
                <c:pt idx="63">
                  <c:v>28.39816661001392</c:v>
                </c:pt>
                <c:pt idx="64">
                  <c:v>27.776426683831545</c:v>
                </c:pt>
                <c:pt idx="65">
                  <c:v>27.406994288545185</c:v>
                </c:pt>
                <c:pt idx="66">
                  <c:v>27.867725461574089</c:v>
                </c:pt>
                <c:pt idx="67">
                  <c:v>28.809005158023528</c:v>
                </c:pt>
                <c:pt idx="68">
                  <c:v>27.847096318106857</c:v>
                </c:pt>
                <c:pt idx="69">
                  <c:v>28.575947868218588</c:v>
                </c:pt>
                <c:pt idx="70">
                  <c:v>29.017142666919071</c:v>
                </c:pt>
                <c:pt idx="71">
                  <c:v>29.367995722407024</c:v>
                </c:pt>
                <c:pt idx="72">
                  <c:v>30.144335581174708</c:v>
                </c:pt>
                <c:pt idx="73">
                  <c:v>30.801240999519607</c:v>
                </c:pt>
                <c:pt idx="74">
                  <c:v>30.882757513094695</c:v>
                </c:pt>
                <c:pt idx="75">
                  <c:v>29.697030217704558</c:v>
                </c:pt>
                <c:pt idx="76">
                  <c:v>31.186618807659183</c:v>
                </c:pt>
                <c:pt idx="77">
                  <c:v>31.173932369396606</c:v>
                </c:pt>
                <c:pt idx="78">
                  <c:v>31.230764224136575</c:v>
                </c:pt>
                <c:pt idx="79">
                  <c:v>30.866097186251352</c:v>
                </c:pt>
                <c:pt idx="80">
                  <c:v>31.638398234078792</c:v>
                </c:pt>
                <c:pt idx="81">
                  <c:v>31.675728591005459</c:v>
                </c:pt>
                <c:pt idx="82">
                  <c:v>31.070973411004811</c:v>
                </c:pt>
                <c:pt idx="83">
                  <c:v>29.377199507155815</c:v>
                </c:pt>
                <c:pt idx="84">
                  <c:v>29.876981168679006</c:v>
                </c:pt>
              </c:numCache>
            </c:numRef>
          </c:val>
          <c:extLst>
            <c:ext xmlns:c16="http://schemas.microsoft.com/office/drawing/2014/chart" uri="{C3380CC4-5D6E-409C-BE32-E72D297353CC}">
              <c16:uniqueId val="{00000000-8DAB-4408-98E5-76A6E0C6CA6B}"/>
            </c:ext>
          </c:extLst>
        </c:ser>
        <c:dLbls>
          <c:showLegendKey val="0"/>
          <c:showVal val="0"/>
          <c:showCatName val="0"/>
          <c:showSerName val="0"/>
          <c:showPercent val="0"/>
          <c:showBubbleSize val="0"/>
        </c:dLbls>
        <c:gapWidth val="50"/>
        <c:axId val="697572736"/>
        <c:axId val="699600256"/>
      </c:barChart>
      <c:catAx>
        <c:axId val="697572736"/>
        <c:scaling>
          <c:orientation val="minMax"/>
        </c:scaling>
        <c:delete val="0"/>
        <c:axPos val="b"/>
        <c:numFmt formatCode="mmm\ yy" sourceLinked="0"/>
        <c:majorTickMark val="none"/>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600256"/>
        <c:crosses val="autoZero"/>
        <c:auto val="0"/>
        <c:lblAlgn val="ctr"/>
        <c:lblOffset val="100"/>
        <c:tickLblSkip val="8"/>
        <c:tickMarkSkip val="1"/>
        <c:noMultiLvlLbl val="0"/>
      </c:catAx>
      <c:valAx>
        <c:axId val="699600256"/>
        <c:scaling>
          <c:orientation val="minMax"/>
          <c:min val="17"/>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7572736"/>
        <c:crosses val="autoZero"/>
        <c:crossBetween val="between"/>
      </c:valAx>
      <c:spPr>
        <a:noFill/>
        <a:ln w="12700">
          <a:solidFill>
            <a:srgbClr val="808080"/>
          </a:solidFill>
          <a:prstDash val="solid"/>
        </a:ln>
      </c:spPr>
    </c:plotArea>
    <c:legend>
      <c:legendPos val="b"/>
      <c:layout>
        <c:manualLayout>
          <c:xMode val="edge"/>
          <c:yMode val="edge"/>
          <c:x val="0.43166736925027549"/>
          <c:y val="0.92750113220353048"/>
          <c:w val="0.26666710069515087"/>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33460829200563E-2"/>
          <c:y val="7.2500088501084595E-2"/>
          <c:w val="0.89833479546678952"/>
          <c:h val="0.72500088501084592"/>
        </c:manualLayout>
      </c:layout>
      <c:barChart>
        <c:barDir val="col"/>
        <c:grouping val="clustered"/>
        <c:varyColors val="0"/>
        <c:ser>
          <c:idx val="0"/>
          <c:order val="0"/>
          <c:tx>
            <c:strRef>
              <c:f>EquityMetrics!$BZ$5</c:f>
              <c:strCache>
                <c:ptCount val="1"/>
                <c:pt idx="0">
                  <c:v>Effective LTM Interest Costs (HY Issuers)</c:v>
                </c:pt>
              </c:strCache>
            </c:strRef>
          </c:tx>
          <c:spPr>
            <a:solidFill>
              <a:srgbClr val="003366"/>
            </a:solidFill>
            <a:ln w="12700">
              <a:solidFill>
                <a:srgbClr val="000000"/>
              </a:solidFill>
              <a:prstDash val="solid"/>
            </a:ln>
          </c:spPr>
          <c:invertIfNegative val="0"/>
          <c:cat>
            <c:numRef>
              <c:f>EquityMetrics!$BV$6:$BV$91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EquityMetrics!$BZ$6:$BZ$91</c:f>
              <c:numCache>
                <c:formatCode>#,##0.0</c:formatCode>
                <c:ptCount val="86"/>
                <c:pt idx="0">
                  <c:v>8.8949197194517762</c:v>
                </c:pt>
                <c:pt idx="1">
                  <c:v>8.6356137599643077</c:v>
                </c:pt>
                <c:pt idx="2">
                  <c:v>8.5384534384486184</c:v>
                </c:pt>
                <c:pt idx="3">
                  <c:v>8.102037106676228</c:v>
                </c:pt>
                <c:pt idx="4">
                  <c:v>7.8645515370403096</c:v>
                </c:pt>
                <c:pt idx="5">
                  <c:v>7.7727316382590326</c:v>
                </c:pt>
                <c:pt idx="6">
                  <c:v>7.733989466836781</c:v>
                </c:pt>
                <c:pt idx="7">
                  <c:v>7.8116012896681823</c:v>
                </c:pt>
                <c:pt idx="8">
                  <c:v>8.4433957386558145</c:v>
                </c:pt>
                <c:pt idx="9">
                  <c:v>8.3353734566524391</c:v>
                </c:pt>
                <c:pt idx="10">
                  <c:v>8.2442216523545433</c:v>
                </c:pt>
                <c:pt idx="11">
                  <c:v>8.037085125134789</c:v>
                </c:pt>
                <c:pt idx="12">
                  <c:v>7.9320968872037891</c:v>
                </c:pt>
                <c:pt idx="13">
                  <c:v>7.6902961150303293</c:v>
                </c:pt>
                <c:pt idx="14">
                  <c:v>7.3025817474038153</c:v>
                </c:pt>
                <c:pt idx="15">
                  <c:v>6.4308003148524406</c:v>
                </c:pt>
                <c:pt idx="16">
                  <c:v>6.3787415198090978</c:v>
                </c:pt>
                <c:pt idx="17">
                  <c:v>6.4488389375050037</c:v>
                </c:pt>
                <c:pt idx="18">
                  <c:v>6.4259153870054666</c:v>
                </c:pt>
                <c:pt idx="19">
                  <c:v>7.0866997042475042</c:v>
                </c:pt>
                <c:pt idx="20">
                  <c:v>7.0933302301269308</c:v>
                </c:pt>
                <c:pt idx="21">
                  <c:v>7.1456691024152104</c:v>
                </c:pt>
                <c:pt idx="22">
                  <c:v>7.5036206007480732</c:v>
                </c:pt>
                <c:pt idx="23">
                  <c:v>7.4792061787171589</c:v>
                </c:pt>
                <c:pt idx="24">
                  <c:v>7.4969112779795672</c:v>
                </c:pt>
                <c:pt idx="25">
                  <c:v>7.5526466402575014</c:v>
                </c:pt>
                <c:pt idx="26">
                  <c:v>7.4439695705294575</c:v>
                </c:pt>
                <c:pt idx="27">
                  <c:v>7.5984965243215061</c:v>
                </c:pt>
                <c:pt idx="28">
                  <c:v>7.5935314074737859</c:v>
                </c:pt>
                <c:pt idx="29">
                  <c:v>7.5688409983128926</c:v>
                </c:pt>
                <c:pt idx="30">
                  <c:v>7.6014267025139475</c:v>
                </c:pt>
                <c:pt idx="31">
                  <c:v>7.5490985485746318</c:v>
                </c:pt>
                <c:pt idx="32">
                  <c:v>7.3832518695108291</c:v>
                </c:pt>
                <c:pt idx="33">
                  <c:v>7.4731655352514093</c:v>
                </c:pt>
                <c:pt idx="34">
                  <c:v>7.3167611797418877</c:v>
                </c:pt>
                <c:pt idx="35">
                  <c:v>7.0369106689065193</c:v>
                </c:pt>
                <c:pt idx="36">
                  <c:v>6.8843997144834388</c:v>
                </c:pt>
                <c:pt idx="37">
                  <c:v>6.8133121717677518</c:v>
                </c:pt>
                <c:pt idx="38">
                  <c:v>6.9846527254387238</c:v>
                </c:pt>
                <c:pt idx="39">
                  <c:v>6.9105005197992213</c:v>
                </c:pt>
                <c:pt idx="40">
                  <c:v>6.9557634139542763</c:v>
                </c:pt>
                <c:pt idx="41">
                  <c:v>6.9354395351072959</c:v>
                </c:pt>
                <c:pt idx="42">
                  <c:v>6.9304071756045902</c:v>
                </c:pt>
                <c:pt idx="43">
                  <c:v>7.150714702581654</c:v>
                </c:pt>
                <c:pt idx="44">
                  <c:v>6.9801812761008106</c:v>
                </c:pt>
                <c:pt idx="45">
                  <c:v>7.0353518576887293</c:v>
                </c:pt>
                <c:pt idx="46">
                  <c:v>7.0382561918645674</c:v>
                </c:pt>
                <c:pt idx="47">
                  <c:v>6.9414580588306833</c:v>
                </c:pt>
                <c:pt idx="48">
                  <c:v>7.1890738143109214</c:v>
                </c:pt>
                <c:pt idx="49">
                  <c:v>7.4081520134190741</c:v>
                </c:pt>
                <c:pt idx="50">
                  <c:v>7.3076414781401811</c:v>
                </c:pt>
                <c:pt idx="51">
                  <c:v>7.2845354790069665</c:v>
                </c:pt>
                <c:pt idx="52">
                  <c:v>7.4145416824091122</c:v>
                </c:pt>
                <c:pt idx="53">
                  <c:v>6.8668572528343592</c:v>
                </c:pt>
                <c:pt idx="54">
                  <c:v>6.8984808616959921</c:v>
                </c:pt>
                <c:pt idx="55">
                  <c:v>6.9612524661621986</c:v>
                </c:pt>
                <c:pt idx="56">
                  <c:v>6.9587241690302353</c:v>
                </c:pt>
                <c:pt idx="57">
                  <c:v>6.9145235458387484</c:v>
                </c:pt>
                <c:pt idx="58">
                  <c:v>6.6867695070567637</c:v>
                </c:pt>
                <c:pt idx="59">
                  <c:v>6.5084443717472036</c:v>
                </c:pt>
                <c:pt idx="60">
                  <c:v>6.3980075209782425</c:v>
                </c:pt>
                <c:pt idx="61">
                  <c:v>6.4028424869005898</c:v>
                </c:pt>
                <c:pt idx="62">
                  <c:v>6.3110184990317784</c:v>
                </c:pt>
                <c:pt idx="63">
                  <c:v>6.1798314647652157</c:v>
                </c:pt>
                <c:pt idx="64">
                  <c:v>6.030410832572497</c:v>
                </c:pt>
                <c:pt idx="65">
                  <c:v>5.8862467034148436</c:v>
                </c:pt>
                <c:pt idx="66">
                  <c:v>5.7633602896953153</c:v>
                </c:pt>
                <c:pt idx="67">
                  <c:v>5.6849269833616543</c:v>
                </c:pt>
                <c:pt idx="68">
                  <c:v>5.5008467051995522</c:v>
                </c:pt>
                <c:pt idx="69">
                  <c:v>5.5749209605012933</c:v>
                </c:pt>
                <c:pt idx="70">
                  <c:v>5.5440603137641515</c:v>
                </c:pt>
                <c:pt idx="71">
                  <c:v>5.6159669348059786</c:v>
                </c:pt>
                <c:pt idx="72">
                  <c:v>5.4880578268798583</c:v>
                </c:pt>
                <c:pt idx="73">
                  <c:v>5.3985418986615823</c:v>
                </c:pt>
                <c:pt idx="74">
                  <c:v>5.4529572364793486</c:v>
                </c:pt>
                <c:pt idx="75">
                  <c:v>5.573864802807595</c:v>
                </c:pt>
                <c:pt idx="76">
                  <c:v>5.4872588906760962</c:v>
                </c:pt>
                <c:pt idx="77">
                  <c:v>5.45739827395892</c:v>
                </c:pt>
                <c:pt idx="78">
                  <c:v>5.4837829084709284</c:v>
                </c:pt>
                <c:pt idx="79">
                  <c:v>5.4783500982781357</c:v>
                </c:pt>
                <c:pt idx="80">
                  <c:v>5.3417543626647257</c:v>
                </c:pt>
                <c:pt idx="81">
                  <c:v>5.3489018173724947</c:v>
                </c:pt>
                <c:pt idx="82">
                  <c:v>5.4340769546185292</c:v>
                </c:pt>
                <c:pt idx="83">
                  <c:v>5.3928601028140468</c:v>
                </c:pt>
                <c:pt idx="84">
                  <c:v>5.0122760097341743</c:v>
                </c:pt>
                <c:pt idx="85">
                  <c:v>4.9754360815211438</c:v>
                </c:pt>
              </c:numCache>
            </c:numRef>
          </c:val>
          <c:extLst>
            <c:ext xmlns:c16="http://schemas.microsoft.com/office/drawing/2014/chart" uri="{C3380CC4-5D6E-409C-BE32-E72D297353CC}">
              <c16:uniqueId val="{00000000-5DBF-44FC-958D-1A3006A3B028}"/>
            </c:ext>
          </c:extLst>
        </c:ser>
        <c:dLbls>
          <c:showLegendKey val="0"/>
          <c:showVal val="0"/>
          <c:showCatName val="0"/>
          <c:showSerName val="0"/>
          <c:showPercent val="0"/>
          <c:showBubbleSize val="0"/>
        </c:dLbls>
        <c:gapWidth val="75"/>
        <c:axId val="701872384"/>
        <c:axId val="711991296"/>
      </c:barChart>
      <c:catAx>
        <c:axId val="701872384"/>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1991296"/>
        <c:crosses val="autoZero"/>
        <c:auto val="0"/>
        <c:lblAlgn val="ctr"/>
        <c:lblOffset val="100"/>
        <c:tickLblSkip val="8"/>
        <c:tickMarkSkip val="1"/>
        <c:noMultiLvlLbl val="0"/>
      </c:catAx>
      <c:valAx>
        <c:axId val="711991296"/>
        <c:scaling>
          <c:orientation val="minMax"/>
          <c:min val="5"/>
        </c:scaling>
        <c:delete val="0"/>
        <c:axPos val="l"/>
        <c:majorGridlines>
          <c:spPr>
            <a:ln w="12700">
              <a:solidFill>
                <a:srgbClr val="969696"/>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872384"/>
        <c:crosses val="autoZero"/>
        <c:crossBetween val="between"/>
      </c:valAx>
      <c:spPr>
        <a:noFill/>
        <a:ln w="12700">
          <a:solidFill>
            <a:srgbClr val="808080"/>
          </a:solidFill>
          <a:prstDash val="solid"/>
        </a:ln>
      </c:spPr>
    </c:plotArea>
    <c:legend>
      <c:legendPos val="b"/>
      <c:layout>
        <c:manualLayout>
          <c:xMode val="edge"/>
          <c:yMode val="edge"/>
          <c:x val="0.30500049642007881"/>
          <c:y val="0.92250112610000745"/>
          <c:w val="0.4433340549056883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468967234647E-2"/>
          <c:y val="7.2500088501084595E-2"/>
          <c:w val="0.89333478732875538"/>
          <c:h val="0.72500088501084592"/>
        </c:manualLayout>
      </c:layout>
      <c:barChart>
        <c:barDir val="col"/>
        <c:grouping val="clustered"/>
        <c:varyColors val="0"/>
        <c:ser>
          <c:idx val="0"/>
          <c:order val="0"/>
          <c:tx>
            <c:strRef>
              <c:f>EquityMetrics!$BE$5</c:f>
              <c:strCache>
                <c:ptCount val="1"/>
                <c:pt idx="0">
                  <c:v>Cash as a Pct of ST Debt (HY Issuers)</c:v>
                </c:pt>
              </c:strCache>
            </c:strRef>
          </c:tx>
          <c:spPr>
            <a:solidFill>
              <a:srgbClr val="003366"/>
            </a:solidFill>
            <a:ln w="12700">
              <a:solidFill>
                <a:srgbClr val="000000"/>
              </a:solidFill>
              <a:prstDash val="solid"/>
            </a:ln>
          </c:spPr>
          <c:invertIfNegative val="0"/>
          <c:cat>
            <c:numRef>
              <c:f>EquityMetrics!$AY$6:$AY$89</c:f>
              <c:numCache>
                <c:formatCode>mm/dd/yyyy</c:formatCode>
                <c:ptCount val="84"/>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numCache>
            </c:numRef>
          </c:cat>
          <c:val>
            <c:numRef>
              <c:f>EquityMetrics!$BE$6:$BE$90</c:f>
              <c:numCache>
                <c:formatCode>#,##0.0</c:formatCode>
                <c:ptCount val="85"/>
                <c:pt idx="0">
                  <c:v>252.98984933171113</c:v>
                </c:pt>
                <c:pt idx="1">
                  <c:v>231.06158660392765</c:v>
                </c:pt>
                <c:pt idx="2">
                  <c:v>188.4127821370883</c:v>
                </c:pt>
                <c:pt idx="3">
                  <c:v>186.27418179928887</c:v>
                </c:pt>
                <c:pt idx="4">
                  <c:v>193.27104870027506</c:v>
                </c:pt>
                <c:pt idx="5">
                  <c:v>145.28346065298325</c:v>
                </c:pt>
                <c:pt idx="6">
                  <c:v>132.51157241136798</c:v>
                </c:pt>
                <c:pt idx="7">
                  <c:v>188.47098985982984</c:v>
                </c:pt>
                <c:pt idx="8">
                  <c:v>277.08740313520508</c:v>
                </c:pt>
                <c:pt idx="9">
                  <c:v>289.74497956621224</c:v>
                </c:pt>
                <c:pt idx="10">
                  <c:v>216.1143383408764</c:v>
                </c:pt>
                <c:pt idx="11">
                  <c:v>130.38094558932096</c:v>
                </c:pt>
                <c:pt idx="12">
                  <c:v>207.50468386924058</c:v>
                </c:pt>
                <c:pt idx="13">
                  <c:v>116.08657241339711</c:v>
                </c:pt>
                <c:pt idx="14">
                  <c:v>88.759376508670599</c:v>
                </c:pt>
                <c:pt idx="15">
                  <c:v>101.86391983146198</c:v>
                </c:pt>
                <c:pt idx="16">
                  <c:v>96.875758674692889</c:v>
                </c:pt>
                <c:pt idx="17">
                  <c:v>90.855765453739551</c:v>
                </c:pt>
                <c:pt idx="18">
                  <c:v>94.311109549345062</c:v>
                </c:pt>
                <c:pt idx="19">
                  <c:v>102.45513894867709</c:v>
                </c:pt>
                <c:pt idx="20">
                  <c:v>111.86593193110892</c:v>
                </c:pt>
                <c:pt idx="21">
                  <c:v>130.2655153505878</c:v>
                </c:pt>
                <c:pt idx="22">
                  <c:v>151.27987176600692</c:v>
                </c:pt>
                <c:pt idx="23">
                  <c:v>140.50704853933615</c:v>
                </c:pt>
                <c:pt idx="24">
                  <c:v>149.28888748440306</c:v>
                </c:pt>
                <c:pt idx="25">
                  <c:v>162.66869579704556</c:v>
                </c:pt>
                <c:pt idx="26">
                  <c:v>173.30187477153095</c:v>
                </c:pt>
                <c:pt idx="27">
                  <c:v>169.66071165398705</c:v>
                </c:pt>
                <c:pt idx="28">
                  <c:v>166.53207156935412</c:v>
                </c:pt>
                <c:pt idx="29">
                  <c:v>166.97276708529785</c:v>
                </c:pt>
                <c:pt idx="30">
                  <c:v>161.85255815291654</c:v>
                </c:pt>
                <c:pt idx="31">
                  <c:v>150.96725681520283</c:v>
                </c:pt>
                <c:pt idx="32">
                  <c:v>162.33516961863751</c:v>
                </c:pt>
                <c:pt idx="33">
                  <c:v>167.89718208053336</c:v>
                </c:pt>
                <c:pt idx="34">
                  <c:v>168.28751086939252</c:v>
                </c:pt>
                <c:pt idx="35">
                  <c:v>197.37393614553162</c:v>
                </c:pt>
                <c:pt idx="36">
                  <c:v>171.67807108837613</c:v>
                </c:pt>
                <c:pt idx="37">
                  <c:v>188.16275748387079</c:v>
                </c:pt>
                <c:pt idx="38">
                  <c:v>166.36728078281709</c:v>
                </c:pt>
                <c:pt idx="39">
                  <c:v>186.66726312090393</c:v>
                </c:pt>
                <c:pt idx="40">
                  <c:v>165.21511464911984</c:v>
                </c:pt>
                <c:pt idx="41">
                  <c:v>148.6314360030421</c:v>
                </c:pt>
                <c:pt idx="42">
                  <c:v>141.58361412121948</c:v>
                </c:pt>
                <c:pt idx="43">
                  <c:v>128.43168007133397</c:v>
                </c:pt>
                <c:pt idx="44">
                  <c:v>153.50230678635418</c:v>
                </c:pt>
                <c:pt idx="45">
                  <c:v>197.75664400401973</c:v>
                </c:pt>
                <c:pt idx="46">
                  <c:v>232.50548087277295</c:v>
                </c:pt>
                <c:pt idx="47">
                  <c:v>237.86683109059084</c:v>
                </c:pt>
                <c:pt idx="48">
                  <c:v>209.54074769706867</c:v>
                </c:pt>
                <c:pt idx="49">
                  <c:v>197.4145197686716</c:v>
                </c:pt>
                <c:pt idx="50">
                  <c:v>196.28397310621898</c:v>
                </c:pt>
                <c:pt idx="51">
                  <c:v>179.0601591481757</c:v>
                </c:pt>
                <c:pt idx="52">
                  <c:v>180.25551180954201</c:v>
                </c:pt>
                <c:pt idx="53">
                  <c:v>172.47361484672552</c:v>
                </c:pt>
                <c:pt idx="54">
                  <c:v>149.72267536954692</c:v>
                </c:pt>
                <c:pt idx="55">
                  <c:v>161.41157957864627</c:v>
                </c:pt>
                <c:pt idx="56">
                  <c:v>168.74270863575023</c:v>
                </c:pt>
                <c:pt idx="57">
                  <c:v>153.93773491764836</c:v>
                </c:pt>
                <c:pt idx="58">
                  <c:v>151.97792357439172</c:v>
                </c:pt>
                <c:pt idx="59">
                  <c:v>152.58334999589468</c:v>
                </c:pt>
                <c:pt idx="60">
                  <c:v>164.72072284988042</c:v>
                </c:pt>
                <c:pt idx="61">
                  <c:v>170.96484094422058</c:v>
                </c:pt>
                <c:pt idx="62">
                  <c:v>207.3137747305403</c:v>
                </c:pt>
                <c:pt idx="63">
                  <c:v>129.82033165899009</c:v>
                </c:pt>
                <c:pt idx="64">
                  <c:v>117.49314401508748</c:v>
                </c:pt>
                <c:pt idx="65">
                  <c:v>167.24654420169145</c:v>
                </c:pt>
                <c:pt idx="66">
                  <c:v>187.0365303500771</c:v>
                </c:pt>
                <c:pt idx="67">
                  <c:v>228.82680466144851</c:v>
                </c:pt>
                <c:pt idx="68">
                  <c:v>178.08612039039971</c:v>
                </c:pt>
                <c:pt idx="69">
                  <c:v>168.09880055040207</c:v>
                </c:pt>
                <c:pt idx="70">
                  <c:v>165.72003210335311</c:v>
                </c:pt>
                <c:pt idx="71">
                  <c:v>131.52641339935212</c:v>
                </c:pt>
                <c:pt idx="72">
                  <c:v>124.20943967984664</c:v>
                </c:pt>
                <c:pt idx="73">
                  <c:v>157.46896028945633</c:v>
                </c:pt>
                <c:pt idx="74">
                  <c:v>152.55503240524581</c:v>
                </c:pt>
                <c:pt idx="75">
                  <c:v>168.86232739843979</c:v>
                </c:pt>
                <c:pt idx="76">
                  <c:v>151.21686084898977</c:v>
                </c:pt>
                <c:pt idx="77">
                  <c:v>146.13444807755477</c:v>
                </c:pt>
                <c:pt idx="78">
                  <c:v>174.35804790837071</c:v>
                </c:pt>
                <c:pt idx="79">
                  <c:v>163.11594019621199</c:v>
                </c:pt>
                <c:pt idx="80">
                  <c:v>177.409212074674</c:v>
                </c:pt>
                <c:pt idx="81">
                  <c:v>175.30430650702445</c:v>
                </c:pt>
                <c:pt idx="82">
                  <c:v>177.64269114883655</c:v>
                </c:pt>
                <c:pt idx="83">
                  <c:v>123.01373829488912</c:v>
                </c:pt>
                <c:pt idx="84">
                  <c:v>109.10117576620483</c:v>
                </c:pt>
              </c:numCache>
            </c:numRef>
          </c:val>
          <c:extLst>
            <c:ext xmlns:c16="http://schemas.microsoft.com/office/drawing/2014/chart" uri="{C3380CC4-5D6E-409C-BE32-E72D297353CC}">
              <c16:uniqueId val="{00000000-D6DA-458D-9A3C-3C6F420C1B6F}"/>
            </c:ext>
          </c:extLst>
        </c:ser>
        <c:dLbls>
          <c:showLegendKey val="0"/>
          <c:showVal val="0"/>
          <c:showCatName val="0"/>
          <c:showSerName val="0"/>
          <c:showPercent val="0"/>
          <c:showBubbleSize val="0"/>
        </c:dLbls>
        <c:gapWidth val="75"/>
        <c:axId val="715423104"/>
        <c:axId val="715771264"/>
      </c:barChart>
      <c:catAx>
        <c:axId val="715423104"/>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5771264"/>
        <c:crosses val="autoZero"/>
        <c:auto val="0"/>
        <c:lblAlgn val="ctr"/>
        <c:lblOffset val="100"/>
        <c:tickLblSkip val="8"/>
        <c:tickMarkSkip val="1"/>
        <c:noMultiLvlLbl val="0"/>
      </c:catAx>
      <c:valAx>
        <c:axId val="715771264"/>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5423104"/>
        <c:crosses val="autoZero"/>
        <c:crossBetween val="between"/>
      </c:valAx>
      <c:spPr>
        <a:noFill/>
        <a:ln w="12700">
          <a:solidFill>
            <a:srgbClr val="808080"/>
          </a:solidFill>
          <a:prstDash val="solid"/>
        </a:ln>
      </c:spPr>
    </c:plotArea>
    <c:legend>
      <c:legendPos val="b"/>
      <c:layout>
        <c:manualLayout>
          <c:xMode val="edge"/>
          <c:yMode val="edge"/>
          <c:x val="0.32166719021352574"/>
          <c:y val="0.92250112610000745"/>
          <c:w val="0.4166673448361732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666783311821802E-2"/>
          <c:y val="7.2500088501084595E-2"/>
          <c:w val="0.90500147298416822"/>
          <c:h val="0.72500088501084592"/>
        </c:manualLayout>
      </c:layout>
      <c:barChart>
        <c:barDir val="col"/>
        <c:grouping val="clustered"/>
        <c:varyColors val="0"/>
        <c:ser>
          <c:idx val="0"/>
          <c:order val="0"/>
          <c:tx>
            <c:strRef>
              <c:f>EquityMetrics!$BR$5</c:f>
              <c:strCache>
                <c:ptCount val="1"/>
                <c:pt idx="0">
                  <c:v>Undrawn Revolvers as a Pct of Available (Signed) Amount (HY Issuers)</c:v>
                </c:pt>
              </c:strCache>
            </c:strRef>
          </c:tx>
          <c:spPr>
            <a:solidFill>
              <a:srgbClr val="003366"/>
            </a:solidFill>
            <a:ln w="12700">
              <a:solidFill>
                <a:srgbClr val="000000"/>
              </a:solidFill>
              <a:prstDash val="solid"/>
            </a:ln>
          </c:spPr>
          <c:invertIfNegative val="0"/>
          <c:cat>
            <c:numRef>
              <c:f>EquityMetrics!$BL$8:$BL$83</c:f>
              <c:numCache>
                <c:formatCode>mm/dd/yyyy</c:formatCode>
                <c:ptCount val="76"/>
                <c:pt idx="0">
                  <c:v>36707</c:v>
                </c:pt>
                <c:pt idx="1">
                  <c:v>36799</c:v>
                </c:pt>
                <c:pt idx="2">
                  <c:v>36891</c:v>
                </c:pt>
                <c:pt idx="3">
                  <c:v>36981</c:v>
                </c:pt>
                <c:pt idx="4">
                  <c:v>37072</c:v>
                </c:pt>
                <c:pt idx="5">
                  <c:v>37164</c:v>
                </c:pt>
                <c:pt idx="6">
                  <c:v>37256</c:v>
                </c:pt>
                <c:pt idx="7">
                  <c:v>37346</c:v>
                </c:pt>
                <c:pt idx="8">
                  <c:v>37437</c:v>
                </c:pt>
                <c:pt idx="9">
                  <c:v>37529</c:v>
                </c:pt>
                <c:pt idx="10">
                  <c:v>37621</c:v>
                </c:pt>
                <c:pt idx="11">
                  <c:v>37711</c:v>
                </c:pt>
                <c:pt idx="12">
                  <c:v>37802</c:v>
                </c:pt>
                <c:pt idx="13">
                  <c:v>37894</c:v>
                </c:pt>
                <c:pt idx="14">
                  <c:v>37986</c:v>
                </c:pt>
                <c:pt idx="15">
                  <c:v>38077</c:v>
                </c:pt>
                <c:pt idx="16">
                  <c:v>38168</c:v>
                </c:pt>
                <c:pt idx="17">
                  <c:v>38260</c:v>
                </c:pt>
                <c:pt idx="18">
                  <c:v>38352</c:v>
                </c:pt>
                <c:pt idx="19">
                  <c:v>38442</c:v>
                </c:pt>
                <c:pt idx="20">
                  <c:v>38533</c:v>
                </c:pt>
                <c:pt idx="21">
                  <c:v>38625</c:v>
                </c:pt>
                <c:pt idx="22">
                  <c:v>38717</c:v>
                </c:pt>
                <c:pt idx="23">
                  <c:v>38807</c:v>
                </c:pt>
                <c:pt idx="24">
                  <c:v>38898</c:v>
                </c:pt>
                <c:pt idx="25">
                  <c:v>38990</c:v>
                </c:pt>
                <c:pt idx="26">
                  <c:v>39082</c:v>
                </c:pt>
                <c:pt idx="27">
                  <c:v>39172</c:v>
                </c:pt>
                <c:pt idx="28">
                  <c:v>39263</c:v>
                </c:pt>
                <c:pt idx="29">
                  <c:v>39355</c:v>
                </c:pt>
                <c:pt idx="30">
                  <c:v>39447</c:v>
                </c:pt>
                <c:pt idx="31">
                  <c:v>39538</c:v>
                </c:pt>
                <c:pt idx="32">
                  <c:v>39629</c:v>
                </c:pt>
                <c:pt idx="33">
                  <c:v>39721</c:v>
                </c:pt>
                <c:pt idx="34">
                  <c:v>39813</c:v>
                </c:pt>
                <c:pt idx="35">
                  <c:v>39903</c:v>
                </c:pt>
                <c:pt idx="36">
                  <c:v>39994</c:v>
                </c:pt>
                <c:pt idx="37">
                  <c:v>40086</c:v>
                </c:pt>
                <c:pt idx="38">
                  <c:v>40178</c:v>
                </c:pt>
                <c:pt idx="39">
                  <c:v>40268</c:v>
                </c:pt>
                <c:pt idx="40">
                  <c:v>40359</c:v>
                </c:pt>
                <c:pt idx="41">
                  <c:v>40451</c:v>
                </c:pt>
                <c:pt idx="42">
                  <c:v>40543</c:v>
                </c:pt>
                <c:pt idx="43">
                  <c:v>40633</c:v>
                </c:pt>
                <c:pt idx="44">
                  <c:v>40724</c:v>
                </c:pt>
                <c:pt idx="45">
                  <c:v>40816</c:v>
                </c:pt>
                <c:pt idx="46">
                  <c:v>40908</c:v>
                </c:pt>
                <c:pt idx="47">
                  <c:v>40999</c:v>
                </c:pt>
                <c:pt idx="48">
                  <c:v>41090</c:v>
                </c:pt>
                <c:pt idx="49">
                  <c:v>41182</c:v>
                </c:pt>
                <c:pt idx="50">
                  <c:v>41274</c:v>
                </c:pt>
                <c:pt idx="51">
                  <c:v>41364</c:v>
                </c:pt>
                <c:pt idx="52">
                  <c:v>41455</c:v>
                </c:pt>
                <c:pt idx="53">
                  <c:v>41547</c:v>
                </c:pt>
                <c:pt idx="54">
                  <c:v>41639</c:v>
                </c:pt>
                <c:pt idx="55">
                  <c:v>41729</c:v>
                </c:pt>
                <c:pt idx="56">
                  <c:v>41820</c:v>
                </c:pt>
                <c:pt idx="57">
                  <c:v>41912</c:v>
                </c:pt>
                <c:pt idx="58">
                  <c:v>42004</c:v>
                </c:pt>
                <c:pt idx="59">
                  <c:v>42094</c:v>
                </c:pt>
                <c:pt idx="60">
                  <c:v>42185</c:v>
                </c:pt>
                <c:pt idx="61">
                  <c:v>42277</c:v>
                </c:pt>
                <c:pt idx="62">
                  <c:v>42369</c:v>
                </c:pt>
                <c:pt idx="63">
                  <c:v>42460</c:v>
                </c:pt>
                <c:pt idx="64">
                  <c:v>42551</c:v>
                </c:pt>
                <c:pt idx="65">
                  <c:v>42643</c:v>
                </c:pt>
                <c:pt idx="66">
                  <c:v>42735</c:v>
                </c:pt>
                <c:pt idx="67">
                  <c:v>42825</c:v>
                </c:pt>
                <c:pt idx="68">
                  <c:v>42916</c:v>
                </c:pt>
                <c:pt idx="69">
                  <c:v>43008</c:v>
                </c:pt>
                <c:pt idx="70">
                  <c:v>43100</c:v>
                </c:pt>
                <c:pt idx="71">
                  <c:v>43190</c:v>
                </c:pt>
                <c:pt idx="72">
                  <c:v>43281</c:v>
                </c:pt>
                <c:pt idx="73">
                  <c:v>43373</c:v>
                </c:pt>
                <c:pt idx="74">
                  <c:v>43465</c:v>
                </c:pt>
                <c:pt idx="75">
                  <c:v>43555</c:v>
                </c:pt>
              </c:numCache>
            </c:numRef>
          </c:cat>
          <c:val>
            <c:numRef>
              <c:f>EquityMetrics!$BR$8:$BR$83</c:f>
              <c:numCache>
                <c:formatCode>#,##0.0</c:formatCode>
                <c:ptCount val="76"/>
                <c:pt idx="0">
                  <c:v>39.169004164159624</c:v>
                </c:pt>
                <c:pt idx="1">
                  <c:v>43.923501231842408</c:v>
                </c:pt>
                <c:pt idx="2">
                  <c:v>43.419796451402846</c:v>
                </c:pt>
                <c:pt idx="3">
                  <c:v>43.042792744763943</c:v>
                </c:pt>
                <c:pt idx="4">
                  <c:v>46.656644860430681</c:v>
                </c:pt>
                <c:pt idx="5">
                  <c:v>42.266226740890353</c:v>
                </c:pt>
                <c:pt idx="6">
                  <c:v>40.66604311730692</c:v>
                </c:pt>
                <c:pt idx="7">
                  <c:v>50.850227778090009</c:v>
                </c:pt>
                <c:pt idx="8">
                  <c:v>53.771880771485328</c:v>
                </c:pt>
                <c:pt idx="9">
                  <c:v>59.915272608640826</c:v>
                </c:pt>
                <c:pt idx="10">
                  <c:v>65.957390864635585</c:v>
                </c:pt>
                <c:pt idx="11">
                  <c:v>61.920735235684873</c:v>
                </c:pt>
                <c:pt idx="12">
                  <c:v>54.854687854299776</c:v>
                </c:pt>
                <c:pt idx="13">
                  <c:v>55.203006916748286</c:v>
                </c:pt>
                <c:pt idx="14">
                  <c:v>58.060904672423611</c:v>
                </c:pt>
                <c:pt idx="15">
                  <c:v>63.948954939538226</c:v>
                </c:pt>
                <c:pt idx="16">
                  <c:v>61.692441362066795</c:v>
                </c:pt>
                <c:pt idx="17">
                  <c:v>56.795253183666652</c:v>
                </c:pt>
                <c:pt idx="18">
                  <c:v>56.055204872175111</c:v>
                </c:pt>
                <c:pt idx="19">
                  <c:v>63.207535577538799</c:v>
                </c:pt>
                <c:pt idx="20">
                  <c:v>57.562436046005097</c:v>
                </c:pt>
                <c:pt idx="21">
                  <c:v>58.844199997362466</c:v>
                </c:pt>
                <c:pt idx="22">
                  <c:v>58.868520465077459</c:v>
                </c:pt>
                <c:pt idx="23">
                  <c:v>56.968507409747261</c:v>
                </c:pt>
                <c:pt idx="24">
                  <c:v>56.134099815153945</c:v>
                </c:pt>
                <c:pt idx="25">
                  <c:v>65.691892444120626</c:v>
                </c:pt>
                <c:pt idx="26">
                  <c:v>60.187296954906522</c:v>
                </c:pt>
                <c:pt idx="27">
                  <c:v>60.896140903022975</c:v>
                </c:pt>
                <c:pt idx="28">
                  <c:v>58.382700223699736</c:v>
                </c:pt>
                <c:pt idx="29">
                  <c:v>59.739424712645928</c:v>
                </c:pt>
                <c:pt idx="30">
                  <c:v>57.081420405565176</c:v>
                </c:pt>
                <c:pt idx="31">
                  <c:v>54.719397701177776</c:v>
                </c:pt>
                <c:pt idx="32">
                  <c:v>56.261737411045928</c:v>
                </c:pt>
                <c:pt idx="33">
                  <c:v>54.300883072368364</c:v>
                </c:pt>
                <c:pt idx="34">
                  <c:v>53.575630656624021</c:v>
                </c:pt>
                <c:pt idx="35">
                  <c:v>50.921693780369658</c:v>
                </c:pt>
                <c:pt idx="36">
                  <c:v>52.453159654996306</c:v>
                </c:pt>
                <c:pt idx="37">
                  <c:v>57.800411774088936</c:v>
                </c:pt>
                <c:pt idx="38">
                  <c:v>59.018192088726032</c:v>
                </c:pt>
                <c:pt idx="39">
                  <c:v>58.254720735409038</c:v>
                </c:pt>
                <c:pt idx="40">
                  <c:v>61.62060147875895</c:v>
                </c:pt>
                <c:pt idx="41">
                  <c:v>67.22850845326748</c:v>
                </c:pt>
                <c:pt idx="42">
                  <c:v>62.69925310505802</c:v>
                </c:pt>
                <c:pt idx="43">
                  <c:v>64.482897491801381</c:v>
                </c:pt>
                <c:pt idx="44">
                  <c:v>63.244775171194469</c:v>
                </c:pt>
                <c:pt idx="45">
                  <c:v>64.441233917102934</c:v>
                </c:pt>
                <c:pt idx="46">
                  <c:v>62.284342965836473</c:v>
                </c:pt>
                <c:pt idx="47">
                  <c:v>61.671852842110333</c:v>
                </c:pt>
                <c:pt idx="48">
                  <c:v>64.052485861810027</c:v>
                </c:pt>
                <c:pt idx="49">
                  <c:v>60.220070317516949</c:v>
                </c:pt>
                <c:pt idx="50">
                  <c:v>60.073699935009749</c:v>
                </c:pt>
                <c:pt idx="51">
                  <c:v>62.284064488069902</c:v>
                </c:pt>
                <c:pt idx="52">
                  <c:v>65.682389625779308</c:v>
                </c:pt>
                <c:pt idx="53">
                  <c:v>68.192037547792296</c:v>
                </c:pt>
                <c:pt idx="54">
                  <c:v>64.752547547355846</c:v>
                </c:pt>
                <c:pt idx="55">
                  <c:v>63.831553828285195</c:v>
                </c:pt>
                <c:pt idx="56">
                  <c:v>61.75165294836863</c:v>
                </c:pt>
                <c:pt idx="57">
                  <c:v>58.314756511399203</c:v>
                </c:pt>
                <c:pt idx="58">
                  <c:v>59.776121108987176</c:v>
                </c:pt>
                <c:pt idx="59">
                  <c:v>58.456616860307896</c:v>
                </c:pt>
                <c:pt idx="60">
                  <c:v>57.372335695055263</c:v>
                </c:pt>
                <c:pt idx="61">
                  <c:v>57.132113125637964</c:v>
                </c:pt>
                <c:pt idx="62">
                  <c:v>58.274148788171651</c:v>
                </c:pt>
                <c:pt idx="63">
                  <c:v>53.258448643618607</c:v>
                </c:pt>
                <c:pt idx="64">
                  <c:v>60.489649087939512</c:v>
                </c:pt>
                <c:pt idx="65">
                  <c:v>60.728925453335968</c:v>
                </c:pt>
                <c:pt idx="66">
                  <c:v>58.70826166150205</c:v>
                </c:pt>
                <c:pt idx="67">
                  <c:v>56.14724964049033</c:v>
                </c:pt>
                <c:pt idx="68">
                  <c:v>55.998660325731024</c:v>
                </c:pt>
                <c:pt idx="69">
                  <c:v>56.32090320534062</c:v>
                </c:pt>
                <c:pt idx="70">
                  <c:v>58.1823807378128</c:v>
                </c:pt>
                <c:pt idx="71">
                  <c:v>57.407775429496908</c:v>
                </c:pt>
                <c:pt idx="72">
                  <c:v>57.284351055305237</c:v>
                </c:pt>
                <c:pt idx="73">
                  <c:v>56.409893963631482</c:v>
                </c:pt>
                <c:pt idx="74">
                  <c:v>54.048663483417073</c:v>
                </c:pt>
                <c:pt idx="75">
                  <c:v>53.048964525708797</c:v>
                </c:pt>
              </c:numCache>
            </c:numRef>
          </c:val>
          <c:extLst>
            <c:ext xmlns:c16="http://schemas.microsoft.com/office/drawing/2014/chart" uri="{C3380CC4-5D6E-409C-BE32-E72D297353CC}">
              <c16:uniqueId val="{00000000-D955-4AC0-B1AF-B33E77D7FD5D}"/>
            </c:ext>
          </c:extLst>
        </c:ser>
        <c:dLbls>
          <c:showLegendKey val="0"/>
          <c:showVal val="0"/>
          <c:showCatName val="0"/>
          <c:showSerName val="0"/>
          <c:showPercent val="0"/>
          <c:showBubbleSize val="0"/>
        </c:dLbls>
        <c:gapWidth val="75"/>
        <c:axId val="716378496"/>
        <c:axId val="716380800"/>
      </c:barChart>
      <c:catAx>
        <c:axId val="716378496"/>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380800"/>
        <c:crosses val="autoZero"/>
        <c:auto val="0"/>
        <c:lblAlgn val="ctr"/>
        <c:lblOffset val="100"/>
        <c:tickLblSkip val="8"/>
        <c:tickMarkSkip val="1"/>
        <c:noMultiLvlLbl val="0"/>
      </c:catAx>
      <c:valAx>
        <c:axId val="716380800"/>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378496"/>
        <c:crosses val="autoZero"/>
        <c:crossBetween val="between"/>
      </c:valAx>
      <c:spPr>
        <a:noFill/>
        <a:ln w="12700">
          <a:solidFill>
            <a:srgbClr val="808080"/>
          </a:solidFill>
          <a:prstDash val="solid"/>
        </a:ln>
      </c:spPr>
    </c:plotArea>
    <c:legend>
      <c:legendPos val="b"/>
      <c:layout>
        <c:manualLayout>
          <c:xMode val="edge"/>
          <c:yMode val="edge"/>
          <c:x val="0.15166691352036707"/>
          <c:y val="0.92250112610000745"/>
          <c:w val="0.7450012125670777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666791449855873E-2"/>
          <c:y val="7.5000091552846135E-2"/>
          <c:w val="0.90000146484613419"/>
          <c:h val="0.72250088195908446"/>
        </c:manualLayout>
      </c:layout>
      <c:barChart>
        <c:barDir val="col"/>
        <c:grouping val="stacked"/>
        <c:varyColors val="0"/>
        <c:ser>
          <c:idx val="0"/>
          <c:order val="0"/>
          <c:tx>
            <c:strRef>
              <c:f>EquityMetrics!$BS$5</c:f>
              <c:strCache>
                <c:ptCount val="1"/>
                <c:pt idx="0">
                  <c:v>Undrawn Revolvers as a Pct of Total Debt</c:v>
                </c:pt>
              </c:strCache>
            </c:strRef>
          </c:tx>
          <c:spPr>
            <a:solidFill>
              <a:srgbClr val="003366"/>
            </a:solidFill>
            <a:ln w="12700">
              <a:solidFill>
                <a:srgbClr val="000000"/>
              </a:solidFill>
              <a:prstDash val="solid"/>
            </a:ln>
          </c:spPr>
          <c:invertIfNegative val="0"/>
          <c:cat>
            <c:numRef>
              <c:f>EquityMetrics!$BL$8:$BL$83</c:f>
              <c:numCache>
                <c:formatCode>mm/dd/yyyy</c:formatCode>
                <c:ptCount val="76"/>
                <c:pt idx="0">
                  <c:v>36707</c:v>
                </c:pt>
                <c:pt idx="1">
                  <c:v>36799</c:v>
                </c:pt>
                <c:pt idx="2">
                  <c:v>36891</c:v>
                </c:pt>
                <c:pt idx="3">
                  <c:v>36981</c:v>
                </c:pt>
                <c:pt idx="4">
                  <c:v>37072</c:v>
                </c:pt>
                <c:pt idx="5">
                  <c:v>37164</c:v>
                </c:pt>
                <c:pt idx="6">
                  <c:v>37256</c:v>
                </c:pt>
                <c:pt idx="7">
                  <c:v>37346</c:v>
                </c:pt>
                <c:pt idx="8">
                  <c:v>37437</c:v>
                </c:pt>
                <c:pt idx="9">
                  <c:v>37529</c:v>
                </c:pt>
                <c:pt idx="10">
                  <c:v>37621</c:v>
                </c:pt>
                <c:pt idx="11">
                  <c:v>37711</c:v>
                </c:pt>
                <c:pt idx="12">
                  <c:v>37802</c:v>
                </c:pt>
                <c:pt idx="13">
                  <c:v>37894</c:v>
                </c:pt>
                <c:pt idx="14">
                  <c:v>37986</c:v>
                </c:pt>
                <c:pt idx="15">
                  <c:v>38077</c:v>
                </c:pt>
                <c:pt idx="16">
                  <c:v>38168</c:v>
                </c:pt>
                <c:pt idx="17">
                  <c:v>38260</c:v>
                </c:pt>
                <c:pt idx="18">
                  <c:v>38352</c:v>
                </c:pt>
                <c:pt idx="19">
                  <c:v>38442</c:v>
                </c:pt>
                <c:pt idx="20">
                  <c:v>38533</c:v>
                </c:pt>
                <c:pt idx="21">
                  <c:v>38625</c:v>
                </c:pt>
                <c:pt idx="22">
                  <c:v>38717</c:v>
                </c:pt>
                <c:pt idx="23">
                  <c:v>38807</c:v>
                </c:pt>
                <c:pt idx="24">
                  <c:v>38898</c:v>
                </c:pt>
                <c:pt idx="25">
                  <c:v>38990</c:v>
                </c:pt>
                <c:pt idx="26">
                  <c:v>39082</c:v>
                </c:pt>
                <c:pt idx="27">
                  <c:v>39172</c:v>
                </c:pt>
                <c:pt idx="28">
                  <c:v>39263</c:v>
                </c:pt>
                <c:pt idx="29">
                  <c:v>39355</c:v>
                </c:pt>
                <c:pt idx="30">
                  <c:v>39447</c:v>
                </c:pt>
                <c:pt idx="31">
                  <c:v>39538</c:v>
                </c:pt>
                <c:pt idx="32">
                  <c:v>39629</c:v>
                </c:pt>
                <c:pt idx="33">
                  <c:v>39721</c:v>
                </c:pt>
                <c:pt idx="34">
                  <c:v>39813</c:v>
                </c:pt>
                <c:pt idx="35">
                  <c:v>39903</c:v>
                </c:pt>
                <c:pt idx="36">
                  <c:v>39994</c:v>
                </c:pt>
                <c:pt idx="37">
                  <c:v>40086</c:v>
                </c:pt>
                <c:pt idx="38">
                  <c:v>40178</c:v>
                </c:pt>
                <c:pt idx="39">
                  <c:v>40268</c:v>
                </c:pt>
                <c:pt idx="40">
                  <c:v>40359</c:v>
                </c:pt>
                <c:pt idx="41">
                  <c:v>40451</c:v>
                </c:pt>
                <c:pt idx="42">
                  <c:v>40543</c:v>
                </c:pt>
                <c:pt idx="43">
                  <c:v>40633</c:v>
                </c:pt>
                <c:pt idx="44">
                  <c:v>40724</c:v>
                </c:pt>
                <c:pt idx="45">
                  <c:v>40816</c:v>
                </c:pt>
                <c:pt idx="46">
                  <c:v>40908</c:v>
                </c:pt>
                <c:pt idx="47">
                  <c:v>40999</c:v>
                </c:pt>
                <c:pt idx="48">
                  <c:v>41090</c:v>
                </c:pt>
                <c:pt idx="49">
                  <c:v>41182</c:v>
                </c:pt>
                <c:pt idx="50">
                  <c:v>41274</c:v>
                </c:pt>
                <c:pt idx="51">
                  <c:v>41364</c:v>
                </c:pt>
                <c:pt idx="52">
                  <c:v>41455</c:v>
                </c:pt>
                <c:pt idx="53">
                  <c:v>41547</c:v>
                </c:pt>
                <c:pt idx="54">
                  <c:v>41639</c:v>
                </c:pt>
                <c:pt idx="55">
                  <c:v>41729</c:v>
                </c:pt>
                <c:pt idx="56">
                  <c:v>41820</c:v>
                </c:pt>
                <c:pt idx="57">
                  <c:v>41912</c:v>
                </c:pt>
                <c:pt idx="58">
                  <c:v>42004</c:v>
                </c:pt>
                <c:pt idx="59">
                  <c:v>42094</c:v>
                </c:pt>
                <c:pt idx="60">
                  <c:v>42185</c:v>
                </c:pt>
                <c:pt idx="61">
                  <c:v>42277</c:v>
                </c:pt>
                <c:pt idx="62">
                  <c:v>42369</c:v>
                </c:pt>
                <c:pt idx="63">
                  <c:v>42460</c:v>
                </c:pt>
                <c:pt idx="64">
                  <c:v>42551</c:v>
                </c:pt>
                <c:pt idx="65">
                  <c:v>42643</c:v>
                </c:pt>
                <c:pt idx="66">
                  <c:v>42735</c:v>
                </c:pt>
                <c:pt idx="67">
                  <c:v>42825</c:v>
                </c:pt>
                <c:pt idx="68">
                  <c:v>42916</c:v>
                </c:pt>
                <c:pt idx="69">
                  <c:v>43008</c:v>
                </c:pt>
                <c:pt idx="70">
                  <c:v>43100</c:v>
                </c:pt>
                <c:pt idx="71">
                  <c:v>43190</c:v>
                </c:pt>
                <c:pt idx="72">
                  <c:v>43281</c:v>
                </c:pt>
                <c:pt idx="73">
                  <c:v>43373</c:v>
                </c:pt>
                <c:pt idx="74">
                  <c:v>43465</c:v>
                </c:pt>
                <c:pt idx="75">
                  <c:v>43555</c:v>
                </c:pt>
              </c:numCache>
            </c:numRef>
          </c:cat>
          <c:val>
            <c:numRef>
              <c:f>EquityMetrics!$BS$8:$BS$83</c:f>
              <c:numCache>
                <c:formatCode>#,##0.0</c:formatCode>
                <c:ptCount val="76"/>
                <c:pt idx="0">
                  <c:v>22.152244397431406</c:v>
                </c:pt>
                <c:pt idx="1">
                  <c:v>26.589055051529868</c:v>
                </c:pt>
                <c:pt idx="2">
                  <c:v>29.110369559191028</c:v>
                </c:pt>
                <c:pt idx="3">
                  <c:v>14.11867187332501</c:v>
                </c:pt>
                <c:pt idx="4">
                  <c:v>15.945557586311409</c:v>
                </c:pt>
                <c:pt idx="5">
                  <c:v>13.985031380672423</c:v>
                </c:pt>
                <c:pt idx="6">
                  <c:v>13.125786629359052</c:v>
                </c:pt>
                <c:pt idx="7">
                  <c:v>15.128184057684837</c:v>
                </c:pt>
                <c:pt idx="8">
                  <c:v>17.644418333649263</c:v>
                </c:pt>
                <c:pt idx="9">
                  <c:v>16.235946631669481</c:v>
                </c:pt>
                <c:pt idx="10">
                  <c:v>17.777002945080607</c:v>
                </c:pt>
                <c:pt idx="11">
                  <c:v>18.243546488081421</c:v>
                </c:pt>
                <c:pt idx="12">
                  <c:v>16.30445131441126</c:v>
                </c:pt>
                <c:pt idx="13">
                  <c:v>15.578684237696699</c:v>
                </c:pt>
                <c:pt idx="14">
                  <c:v>22.936399718747751</c:v>
                </c:pt>
                <c:pt idx="15">
                  <c:v>22.47084163064968</c:v>
                </c:pt>
                <c:pt idx="16">
                  <c:v>18.133628859615843</c:v>
                </c:pt>
                <c:pt idx="17">
                  <c:v>16.732101780250368</c:v>
                </c:pt>
                <c:pt idx="18">
                  <c:v>20.830148621684149</c:v>
                </c:pt>
                <c:pt idx="19">
                  <c:v>20.93045747293197</c:v>
                </c:pt>
                <c:pt idx="20">
                  <c:v>19.856950990072196</c:v>
                </c:pt>
                <c:pt idx="21">
                  <c:v>19.624563612530633</c:v>
                </c:pt>
                <c:pt idx="22">
                  <c:v>25.343118513799283</c:v>
                </c:pt>
                <c:pt idx="23">
                  <c:v>24.367875850851874</c:v>
                </c:pt>
                <c:pt idx="24">
                  <c:v>22.618269673340738</c:v>
                </c:pt>
                <c:pt idx="25">
                  <c:v>35.182603976324351</c:v>
                </c:pt>
                <c:pt idx="26">
                  <c:v>26.84092425077371</c:v>
                </c:pt>
                <c:pt idx="27">
                  <c:v>29.539041207824866</c:v>
                </c:pt>
                <c:pt idx="28">
                  <c:v>24.622344424271542</c:v>
                </c:pt>
                <c:pt idx="29">
                  <c:v>25.488005478306508</c:v>
                </c:pt>
                <c:pt idx="30">
                  <c:v>26.226117659405634</c:v>
                </c:pt>
                <c:pt idx="31">
                  <c:v>21.494483606539067</c:v>
                </c:pt>
                <c:pt idx="32">
                  <c:v>20.875656205234186</c:v>
                </c:pt>
                <c:pt idx="33">
                  <c:v>18.817589567203548</c:v>
                </c:pt>
                <c:pt idx="34">
                  <c:v>20.538255279553269</c:v>
                </c:pt>
                <c:pt idx="35">
                  <c:v>19.674780878554348</c:v>
                </c:pt>
                <c:pt idx="36">
                  <c:v>19.391716382516712</c:v>
                </c:pt>
                <c:pt idx="37">
                  <c:v>20.410935219335116</c:v>
                </c:pt>
                <c:pt idx="38">
                  <c:v>21.368386587904144</c:v>
                </c:pt>
                <c:pt idx="39">
                  <c:v>20.689494022285306</c:v>
                </c:pt>
                <c:pt idx="40">
                  <c:v>19.941077218625018</c:v>
                </c:pt>
                <c:pt idx="41">
                  <c:v>23.903710496428506</c:v>
                </c:pt>
                <c:pt idx="42">
                  <c:v>20.833629208061875</c:v>
                </c:pt>
                <c:pt idx="43">
                  <c:v>21.798227282119832</c:v>
                </c:pt>
                <c:pt idx="44">
                  <c:v>22.330047108902736</c:v>
                </c:pt>
                <c:pt idx="45">
                  <c:v>20.765603168284297</c:v>
                </c:pt>
                <c:pt idx="46">
                  <c:v>21.278605950749935</c:v>
                </c:pt>
                <c:pt idx="47">
                  <c:v>18.919824805647142</c:v>
                </c:pt>
                <c:pt idx="48">
                  <c:v>19.780223038225405</c:v>
                </c:pt>
                <c:pt idx="49">
                  <c:v>19.383696453703749</c:v>
                </c:pt>
                <c:pt idx="50">
                  <c:v>20.088993775641864</c:v>
                </c:pt>
                <c:pt idx="51">
                  <c:v>18.732047428542046</c:v>
                </c:pt>
                <c:pt idx="52">
                  <c:v>20.140994837899655</c:v>
                </c:pt>
                <c:pt idx="53">
                  <c:v>20.773170078360838</c:v>
                </c:pt>
                <c:pt idx="54">
                  <c:v>20.42686719013825</c:v>
                </c:pt>
                <c:pt idx="55">
                  <c:v>19.453082053964337</c:v>
                </c:pt>
                <c:pt idx="56">
                  <c:v>18.94844362326657</c:v>
                </c:pt>
                <c:pt idx="57">
                  <c:v>18.546119067792034</c:v>
                </c:pt>
                <c:pt idx="58">
                  <c:v>17.674719326207125</c:v>
                </c:pt>
                <c:pt idx="59">
                  <c:v>19.347888579301088</c:v>
                </c:pt>
                <c:pt idx="60">
                  <c:v>19.188699132357957</c:v>
                </c:pt>
                <c:pt idx="61">
                  <c:v>18.432375278610021</c:v>
                </c:pt>
                <c:pt idx="62">
                  <c:v>18.978558999261484</c:v>
                </c:pt>
                <c:pt idx="63">
                  <c:v>17.734009308285341</c:v>
                </c:pt>
                <c:pt idx="64">
                  <c:v>17.499625133018775</c:v>
                </c:pt>
                <c:pt idx="65">
                  <c:v>17.768047212230222</c:v>
                </c:pt>
                <c:pt idx="66">
                  <c:v>18.185816102877027</c:v>
                </c:pt>
                <c:pt idx="67">
                  <c:v>17.233014217068646</c:v>
                </c:pt>
                <c:pt idx="68">
                  <c:v>16.106128311938349</c:v>
                </c:pt>
                <c:pt idx="69">
                  <c:v>15.646442916373379</c:v>
                </c:pt>
                <c:pt idx="70">
                  <c:v>17.200291216729383</c:v>
                </c:pt>
                <c:pt idx="71">
                  <c:v>16.532663589625539</c:v>
                </c:pt>
                <c:pt idx="72">
                  <c:v>16.949237039247635</c:v>
                </c:pt>
                <c:pt idx="73">
                  <c:v>18.242890000619695</c:v>
                </c:pt>
                <c:pt idx="74">
                  <c:v>18.078870268988734</c:v>
                </c:pt>
                <c:pt idx="75">
                  <c:v>16.253296358112632</c:v>
                </c:pt>
              </c:numCache>
            </c:numRef>
          </c:val>
          <c:extLst>
            <c:ext xmlns:c16="http://schemas.microsoft.com/office/drawing/2014/chart" uri="{C3380CC4-5D6E-409C-BE32-E72D297353CC}">
              <c16:uniqueId val="{00000000-A755-4527-B972-EBFFA67FD3E5}"/>
            </c:ext>
          </c:extLst>
        </c:ser>
        <c:ser>
          <c:idx val="1"/>
          <c:order val="1"/>
          <c:tx>
            <c:strRef>
              <c:f>EquityMetrics!$BT$5</c:f>
              <c:strCache>
                <c:ptCount val="1"/>
                <c:pt idx="0">
                  <c:v>Cash as a Pct of Total Debt (HY Issuers)</c:v>
                </c:pt>
              </c:strCache>
            </c:strRef>
          </c:tx>
          <c:spPr>
            <a:solidFill>
              <a:srgbClr val="FF6600"/>
            </a:solidFill>
            <a:ln w="12700">
              <a:solidFill>
                <a:srgbClr val="000000"/>
              </a:solidFill>
              <a:prstDash val="solid"/>
            </a:ln>
          </c:spPr>
          <c:invertIfNegative val="0"/>
          <c:cat>
            <c:numRef>
              <c:f>EquityMetrics!$BL$8:$BL$83</c:f>
              <c:numCache>
                <c:formatCode>mm/dd/yyyy</c:formatCode>
                <c:ptCount val="76"/>
                <c:pt idx="0">
                  <c:v>36707</c:v>
                </c:pt>
                <c:pt idx="1">
                  <c:v>36799</c:v>
                </c:pt>
                <c:pt idx="2">
                  <c:v>36891</c:v>
                </c:pt>
                <c:pt idx="3">
                  <c:v>36981</c:v>
                </c:pt>
                <c:pt idx="4">
                  <c:v>37072</c:v>
                </c:pt>
                <c:pt idx="5">
                  <c:v>37164</c:v>
                </c:pt>
                <c:pt idx="6">
                  <c:v>37256</c:v>
                </c:pt>
                <c:pt idx="7">
                  <c:v>37346</c:v>
                </c:pt>
                <c:pt idx="8">
                  <c:v>37437</c:v>
                </c:pt>
                <c:pt idx="9">
                  <c:v>37529</c:v>
                </c:pt>
                <c:pt idx="10">
                  <c:v>37621</c:v>
                </c:pt>
                <c:pt idx="11">
                  <c:v>37711</c:v>
                </c:pt>
                <c:pt idx="12">
                  <c:v>37802</c:v>
                </c:pt>
                <c:pt idx="13">
                  <c:v>37894</c:v>
                </c:pt>
                <c:pt idx="14">
                  <c:v>37986</c:v>
                </c:pt>
                <c:pt idx="15">
                  <c:v>38077</c:v>
                </c:pt>
                <c:pt idx="16">
                  <c:v>38168</c:v>
                </c:pt>
                <c:pt idx="17">
                  <c:v>38260</c:v>
                </c:pt>
                <c:pt idx="18">
                  <c:v>38352</c:v>
                </c:pt>
                <c:pt idx="19">
                  <c:v>38442</c:v>
                </c:pt>
                <c:pt idx="20">
                  <c:v>38533</c:v>
                </c:pt>
                <c:pt idx="21">
                  <c:v>38625</c:v>
                </c:pt>
                <c:pt idx="22">
                  <c:v>38717</c:v>
                </c:pt>
                <c:pt idx="23">
                  <c:v>38807</c:v>
                </c:pt>
                <c:pt idx="24">
                  <c:v>38898</c:v>
                </c:pt>
                <c:pt idx="25">
                  <c:v>38990</c:v>
                </c:pt>
                <c:pt idx="26">
                  <c:v>39082</c:v>
                </c:pt>
                <c:pt idx="27">
                  <c:v>39172</c:v>
                </c:pt>
                <c:pt idx="28">
                  <c:v>39263</c:v>
                </c:pt>
                <c:pt idx="29">
                  <c:v>39355</c:v>
                </c:pt>
                <c:pt idx="30">
                  <c:v>39447</c:v>
                </c:pt>
                <c:pt idx="31">
                  <c:v>39538</c:v>
                </c:pt>
                <c:pt idx="32">
                  <c:v>39629</c:v>
                </c:pt>
                <c:pt idx="33">
                  <c:v>39721</c:v>
                </c:pt>
                <c:pt idx="34">
                  <c:v>39813</c:v>
                </c:pt>
                <c:pt idx="35">
                  <c:v>39903</c:v>
                </c:pt>
                <c:pt idx="36">
                  <c:v>39994</c:v>
                </c:pt>
                <c:pt idx="37">
                  <c:v>40086</c:v>
                </c:pt>
                <c:pt idx="38">
                  <c:v>40178</c:v>
                </c:pt>
                <c:pt idx="39">
                  <c:v>40268</c:v>
                </c:pt>
                <c:pt idx="40">
                  <c:v>40359</c:v>
                </c:pt>
                <c:pt idx="41">
                  <c:v>40451</c:v>
                </c:pt>
                <c:pt idx="42">
                  <c:v>40543</c:v>
                </c:pt>
                <c:pt idx="43">
                  <c:v>40633</c:v>
                </c:pt>
                <c:pt idx="44">
                  <c:v>40724</c:v>
                </c:pt>
                <c:pt idx="45">
                  <c:v>40816</c:v>
                </c:pt>
                <c:pt idx="46">
                  <c:v>40908</c:v>
                </c:pt>
                <c:pt idx="47">
                  <c:v>40999</c:v>
                </c:pt>
                <c:pt idx="48">
                  <c:v>41090</c:v>
                </c:pt>
                <c:pt idx="49">
                  <c:v>41182</c:v>
                </c:pt>
                <c:pt idx="50">
                  <c:v>41274</c:v>
                </c:pt>
                <c:pt idx="51">
                  <c:v>41364</c:v>
                </c:pt>
                <c:pt idx="52">
                  <c:v>41455</c:v>
                </c:pt>
                <c:pt idx="53">
                  <c:v>41547</c:v>
                </c:pt>
                <c:pt idx="54">
                  <c:v>41639</c:v>
                </c:pt>
                <c:pt idx="55">
                  <c:v>41729</c:v>
                </c:pt>
                <c:pt idx="56">
                  <c:v>41820</c:v>
                </c:pt>
                <c:pt idx="57">
                  <c:v>41912</c:v>
                </c:pt>
                <c:pt idx="58">
                  <c:v>42004</c:v>
                </c:pt>
                <c:pt idx="59">
                  <c:v>42094</c:v>
                </c:pt>
                <c:pt idx="60">
                  <c:v>42185</c:v>
                </c:pt>
                <c:pt idx="61">
                  <c:v>42277</c:v>
                </c:pt>
                <c:pt idx="62">
                  <c:v>42369</c:v>
                </c:pt>
                <c:pt idx="63">
                  <c:v>42460</c:v>
                </c:pt>
                <c:pt idx="64">
                  <c:v>42551</c:v>
                </c:pt>
                <c:pt idx="65">
                  <c:v>42643</c:v>
                </c:pt>
                <c:pt idx="66">
                  <c:v>42735</c:v>
                </c:pt>
                <c:pt idx="67">
                  <c:v>42825</c:v>
                </c:pt>
                <c:pt idx="68">
                  <c:v>42916</c:v>
                </c:pt>
                <c:pt idx="69">
                  <c:v>43008</c:v>
                </c:pt>
                <c:pt idx="70">
                  <c:v>43100</c:v>
                </c:pt>
                <c:pt idx="71">
                  <c:v>43190</c:v>
                </c:pt>
                <c:pt idx="72">
                  <c:v>43281</c:v>
                </c:pt>
                <c:pt idx="73">
                  <c:v>43373</c:v>
                </c:pt>
                <c:pt idx="74">
                  <c:v>43465</c:v>
                </c:pt>
                <c:pt idx="75">
                  <c:v>43555</c:v>
                </c:pt>
              </c:numCache>
            </c:numRef>
          </c:cat>
          <c:val>
            <c:numRef>
              <c:f>EquityMetrics!$BT$8:$BT$83</c:f>
              <c:numCache>
                <c:formatCode>#,##0.0</c:formatCode>
                <c:ptCount val="76"/>
                <c:pt idx="0">
                  <c:v>4.7049054098699044</c:v>
                </c:pt>
                <c:pt idx="1">
                  <c:v>5.888639928063431</c:v>
                </c:pt>
                <c:pt idx="2">
                  <c:v>6.045682745258107</c:v>
                </c:pt>
                <c:pt idx="3">
                  <c:v>7.9028278937225274</c:v>
                </c:pt>
                <c:pt idx="4">
                  <c:v>7.1105157093828018</c:v>
                </c:pt>
                <c:pt idx="5">
                  <c:v>6.223391417646627</c:v>
                </c:pt>
                <c:pt idx="6">
                  <c:v>6.441420909910617</c:v>
                </c:pt>
                <c:pt idx="7">
                  <c:v>6.6419294963392979</c:v>
                </c:pt>
                <c:pt idx="8">
                  <c:v>6.3884971988851218</c:v>
                </c:pt>
                <c:pt idx="9">
                  <c:v>7.1695195068283466</c:v>
                </c:pt>
                <c:pt idx="10">
                  <c:v>7.0095235852404016</c:v>
                </c:pt>
                <c:pt idx="11">
                  <c:v>8.1189973786359992</c:v>
                </c:pt>
                <c:pt idx="12">
                  <c:v>9.2814235948628507</c:v>
                </c:pt>
                <c:pt idx="13">
                  <c:v>9.1359899226469992</c:v>
                </c:pt>
                <c:pt idx="14">
                  <c:v>8.2124567094929795</c:v>
                </c:pt>
                <c:pt idx="15">
                  <c:v>8.3629038873802877</c:v>
                </c:pt>
                <c:pt idx="16">
                  <c:v>10.916105759770417</c:v>
                </c:pt>
                <c:pt idx="17">
                  <c:v>11.258886019763482</c:v>
                </c:pt>
                <c:pt idx="18">
                  <c:v>13.415009525937524</c:v>
                </c:pt>
                <c:pt idx="19">
                  <c:v>13.262107771680853</c:v>
                </c:pt>
                <c:pt idx="20">
                  <c:v>10.93799244219894</c:v>
                </c:pt>
                <c:pt idx="21">
                  <c:v>11.268762460467942</c:v>
                </c:pt>
                <c:pt idx="22">
                  <c:v>13.261641828524038</c:v>
                </c:pt>
                <c:pt idx="23">
                  <c:v>10.768947709156471</c:v>
                </c:pt>
                <c:pt idx="24">
                  <c:v>10.552106508812384</c:v>
                </c:pt>
                <c:pt idx="25">
                  <c:v>16.584507194297696</c:v>
                </c:pt>
                <c:pt idx="26">
                  <c:v>18.153478344896314</c:v>
                </c:pt>
                <c:pt idx="27">
                  <c:v>13.563926776950389</c:v>
                </c:pt>
                <c:pt idx="28">
                  <c:v>12.793202809584859</c:v>
                </c:pt>
                <c:pt idx="29">
                  <c:v>13.683116131044876</c:v>
                </c:pt>
                <c:pt idx="30">
                  <c:v>15.859687364048469</c:v>
                </c:pt>
                <c:pt idx="31">
                  <c:v>12.479449741766706</c:v>
                </c:pt>
                <c:pt idx="32">
                  <c:v>12.750394498942194</c:v>
                </c:pt>
                <c:pt idx="33">
                  <c:v>12.084715848886319</c:v>
                </c:pt>
                <c:pt idx="34">
                  <c:v>13.093888985390128</c:v>
                </c:pt>
                <c:pt idx="35">
                  <c:v>10.455923377792208</c:v>
                </c:pt>
                <c:pt idx="36">
                  <c:v>13.186191413921817</c:v>
                </c:pt>
                <c:pt idx="37">
                  <c:v>15.434916139678725</c:v>
                </c:pt>
                <c:pt idx="38">
                  <c:v>18.168688806689502</c:v>
                </c:pt>
                <c:pt idx="39">
                  <c:v>13.923712734885898</c:v>
                </c:pt>
                <c:pt idx="40">
                  <c:v>13.786947829444108</c:v>
                </c:pt>
                <c:pt idx="41">
                  <c:v>16.117153982432349</c:v>
                </c:pt>
                <c:pt idx="42">
                  <c:v>16.099806743136568</c:v>
                </c:pt>
                <c:pt idx="43">
                  <c:v>12.84069501272044</c:v>
                </c:pt>
                <c:pt idx="44">
                  <c:v>12.717877849852439</c:v>
                </c:pt>
                <c:pt idx="45">
                  <c:v>12.512603333226041</c:v>
                </c:pt>
                <c:pt idx="46">
                  <c:v>12.490965791638359</c:v>
                </c:pt>
                <c:pt idx="47">
                  <c:v>10.941243355213299</c:v>
                </c:pt>
                <c:pt idx="48">
                  <c:v>11.192695329945726</c:v>
                </c:pt>
                <c:pt idx="49">
                  <c:v>11.465960692934331</c:v>
                </c:pt>
                <c:pt idx="50">
                  <c:v>11.221750313164261</c:v>
                </c:pt>
                <c:pt idx="51">
                  <c:v>10.300838140189935</c:v>
                </c:pt>
                <c:pt idx="52">
                  <c:v>9.9711470921460759</c:v>
                </c:pt>
                <c:pt idx="53">
                  <c:v>10.921644136738115</c:v>
                </c:pt>
                <c:pt idx="54">
                  <c:v>10.758086120917717</c:v>
                </c:pt>
                <c:pt idx="55">
                  <c:v>8.1766332170070495</c:v>
                </c:pt>
                <c:pt idx="56">
                  <c:v>8.268460837713878</c:v>
                </c:pt>
                <c:pt idx="57">
                  <c:v>8.4046856197398512</c:v>
                </c:pt>
                <c:pt idx="58">
                  <c:v>10.972535269272239</c:v>
                </c:pt>
                <c:pt idx="59">
                  <c:v>9.1762540579409677</c:v>
                </c:pt>
                <c:pt idx="60">
                  <c:v>8.2710544292918726</c:v>
                </c:pt>
                <c:pt idx="61">
                  <c:v>8.8658950557782106</c:v>
                </c:pt>
                <c:pt idx="62">
                  <c:v>9.7668551446814433</c:v>
                </c:pt>
                <c:pt idx="63">
                  <c:v>8.6573589386754488</c:v>
                </c:pt>
                <c:pt idx="64">
                  <c:v>8.7037957063814329</c:v>
                </c:pt>
                <c:pt idx="65">
                  <c:v>9.2434014450917967</c:v>
                </c:pt>
                <c:pt idx="66">
                  <c:v>9.9894398504302444</c:v>
                </c:pt>
                <c:pt idx="67">
                  <c:v>9.8458073266298065</c:v>
                </c:pt>
                <c:pt idx="68">
                  <c:v>10.162900933081927</c:v>
                </c:pt>
                <c:pt idx="69">
                  <c:v>10.657317381919189</c:v>
                </c:pt>
                <c:pt idx="70">
                  <c:v>10.355254828043488</c:v>
                </c:pt>
                <c:pt idx="71">
                  <c:v>9.6425061137949282</c:v>
                </c:pt>
                <c:pt idx="72">
                  <c:v>10.581596878962335</c:v>
                </c:pt>
                <c:pt idx="73">
                  <c:v>10.887187487371737</c:v>
                </c:pt>
                <c:pt idx="74">
                  <c:v>10.301655594993232</c:v>
                </c:pt>
                <c:pt idx="75">
                  <c:v>8.4005500498953936</c:v>
                </c:pt>
              </c:numCache>
            </c:numRef>
          </c:val>
          <c:extLst>
            <c:ext xmlns:c16="http://schemas.microsoft.com/office/drawing/2014/chart" uri="{C3380CC4-5D6E-409C-BE32-E72D297353CC}">
              <c16:uniqueId val="{00000001-A755-4527-B972-EBFFA67FD3E5}"/>
            </c:ext>
          </c:extLst>
        </c:ser>
        <c:dLbls>
          <c:showLegendKey val="0"/>
          <c:showVal val="0"/>
          <c:showCatName val="0"/>
          <c:showSerName val="0"/>
          <c:showPercent val="0"/>
          <c:showBubbleSize val="0"/>
        </c:dLbls>
        <c:gapWidth val="75"/>
        <c:overlap val="100"/>
        <c:axId val="720092544"/>
        <c:axId val="720796672"/>
      </c:barChart>
      <c:catAx>
        <c:axId val="720092544"/>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796672"/>
        <c:crosses val="autoZero"/>
        <c:auto val="0"/>
        <c:lblAlgn val="ctr"/>
        <c:lblOffset val="100"/>
        <c:tickLblSkip val="8"/>
        <c:tickMarkSkip val="1"/>
        <c:noMultiLvlLbl val="0"/>
      </c:catAx>
      <c:valAx>
        <c:axId val="720796672"/>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092544"/>
        <c:crosses val="autoZero"/>
        <c:crossBetween val="between"/>
      </c:valAx>
      <c:spPr>
        <a:noFill/>
        <a:ln w="12700">
          <a:solidFill>
            <a:srgbClr val="808080"/>
          </a:solidFill>
          <a:prstDash val="solid"/>
        </a:ln>
      </c:spPr>
    </c:plotArea>
    <c:legend>
      <c:legendPos val="b"/>
      <c:layout>
        <c:manualLayout>
          <c:xMode val="edge"/>
          <c:yMode val="edge"/>
          <c:x val="7.8333460829200563E-2"/>
          <c:y val="0.93000113525529204"/>
          <c:w val="0.9116681505015470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666783311821802E-2"/>
          <c:y val="7.2500088501084595E-2"/>
          <c:w val="0.90500147298416822"/>
          <c:h val="0.72500088501084592"/>
        </c:manualLayout>
      </c:layout>
      <c:barChart>
        <c:barDir val="col"/>
        <c:grouping val="clustered"/>
        <c:varyColors val="0"/>
        <c:ser>
          <c:idx val="0"/>
          <c:order val="0"/>
          <c:tx>
            <c:strRef>
              <c:f>EquityMetrics!$BF$5</c:f>
              <c:strCache>
                <c:ptCount val="1"/>
                <c:pt idx="0">
                  <c:v>ST Debt as a Pct of Total Debt (HY Issuers)</c:v>
                </c:pt>
              </c:strCache>
            </c:strRef>
          </c:tx>
          <c:spPr>
            <a:solidFill>
              <a:srgbClr val="003366"/>
            </a:solidFill>
            <a:ln w="12700">
              <a:solidFill>
                <a:srgbClr val="000000"/>
              </a:solidFill>
              <a:prstDash val="solid"/>
            </a:ln>
          </c:spPr>
          <c:invertIfNegative val="0"/>
          <c:cat>
            <c:numRef>
              <c:f>EquityMetrics!$AY$6:$AY$89</c:f>
              <c:numCache>
                <c:formatCode>mm/dd/yyyy</c:formatCode>
                <c:ptCount val="84"/>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numCache>
            </c:numRef>
          </c:cat>
          <c:val>
            <c:numRef>
              <c:f>EquityMetrics!$BF$6:$BF$90</c:f>
              <c:numCache>
                <c:formatCode>#,##0.0</c:formatCode>
                <c:ptCount val="85"/>
                <c:pt idx="0">
                  <c:v>4.9658137261203361</c:v>
                </c:pt>
                <c:pt idx="1">
                  <c:v>5.1623464440723463</c:v>
                </c:pt>
                <c:pt idx="2">
                  <c:v>5.6203105674399589</c:v>
                </c:pt>
                <c:pt idx="3">
                  <c:v>6.2985002626344349</c:v>
                </c:pt>
                <c:pt idx="4">
                  <c:v>5.9979258473863615</c:v>
                </c:pt>
                <c:pt idx="5">
                  <c:v>8.1552971744838807</c:v>
                </c:pt>
                <c:pt idx="6">
                  <c:v>10.282468902139753</c:v>
                </c:pt>
                <c:pt idx="7">
                  <c:v>8.4052322647033044</c:v>
                </c:pt>
                <c:pt idx="8">
                  <c:v>7.8226591935464125</c:v>
                </c:pt>
                <c:pt idx="9">
                  <c:v>6.8293290762458092</c:v>
                </c:pt>
                <c:pt idx="10">
                  <c:v>7.4865142905173903</c:v>
                </c:pt>
                <c:pt idx="11">
                  <c:v>11.032370362616057</c:v>
                </c:pt>
                <c:pt idx="12">
                  <c:v>6.3431863582274071</c:v>
                </c:pt>
                <c:pt idx="13">
                  <c:v>10.684360822372797</c:v>
                </c:pt>
                <c:pt idx="14">
                  <c:v>12.363916853629215</c:v>
                </c:pt>
                <c:pt idx="15">
                  <c:v>10.75076141231105</c:v>
                </c:pt>
                <c:pt idx="16">
                  <c:v>11.735527511855461</c:v>
                </c:pt>
                <c:pt idx="17">
                  <c:v>11.899009869548143</c:v>
                </c:pt>
                <c:pt idx="18">
                  <c:v>11.241809424726588</c:v>
                </c:pt>
                <c:pt idx="19">
                  <c:v>11.603959652299352</c:v>
                </c:pt>
                <c:pt idx="20">
                  <c:v>11.267350818298384</c:v>
                </c:pt>
                <c:pt idx="21">
                  <c:v>10.20599596841239</c:v>
                </c:pt>
                <c:pt idx="22">
                  <c:v>9.463054174491397</c:v>
                </c:pt>
                <c:pt idx="23">
                  <c:v>10.664333835368693</c:v>
                </c:pt>
                <c:pt idx="24">
                  <c:v>10.125049522796907</c:v>
                </c:pt>
                <c:pt idx="25">
                  <c:v>9.424956666211509</c:v>
                </c:pt>
                <c:pt idx="26">
                  <c:v>9.5607030612373407</c:v>
                </c:pt>
                <c:pt idx="27">
                  <c:v>9.4337993096549546</c:v>
                </c:pt>
                <c:pt idx="28">
                  <c:v>9.0811751687486613</c:v>
                </c:pt>
                <c:pt idx="29">
                  <c:v>9.4869595547488217</c:v>
                </c:pt>
                <c:pt idx="30">
                  <c:v>9.5863702220187612</c:v>
                </c:pt>
                <c:pt idx="31">
                  <c:v>10.852203067600826</c:v>
                </c:pt>
                <c:pt idx="32">
                  <c:v>8.8140595520770528</c:v>
                </c:pt>
                <c:pt idx="33">
                  <c:v>9.0292716666598061</c:v>
                </c:pt>
                <c:pt idx="34">
                  <c:v>9.6083702706953371</c:v>
                </c:pt>
                <c:pt idx="35">
                  <c:v>8.8119932479193164</c:v>
                </c:pt>
                <c:pt idx="36">
                  <c:v>7.9167908810077572</c:v>
                </c:pt>
                <c:pt idx="37">
                  <c:v>7.7820561213100925</c:v>
                </c:pt>
                <c:pt idx="38">
                  <c:v>8.8004242341859111</c:v>
                </c:pt>
                <c:pt idx="39">
                  <c:v>7.8440921614398915</c:v>
                </c:pt>
                <c:pt idx="40">
                  <c:v>7.7932934195362318</c:v>
                </c:pt>
                <c:pt idx="41">
                  <c:v>8.2146975473305339</c:v>
                </c:pt>
                <c:pt idx="42">
                  <c:v>8.129321029991079</c:v>
                </c:pt>
                <c:pt idx="43">
                  <c:v>9.5420835554724128</c:v>
                </c:pt>
                <c:pt idx="44">
                  <c:v>7.9994438313444176</c:v>
                </c:pt>
                <c:pt idx="45">
                  <c:v>6.9183156993689927</c:v>
                </c:pt>
                <c:pt idx="46">
                  <c:v>6.4988644452338011</c:v>
                </c:pt>
                <c:pt idx="47">
                  <c:v>6.9199712058127512</c:v>
                </c:pt>
                <c:pt idx="48">
                  <c:v>7.9541935658523046</c:v>
                </c:pt>
                <c:pt idx="49">
                  <c:v>7.5003855330233504</c:v>
                </c:pt>
                <c:pt idx="50">
                  <c:v>7.7211647407213659</c:v>
                </c:pt>
                <c:pt idx="51">
                  <c:v>8.481656180115154</c:v>
                </c:pt>
                <c:pt idx="52">
                  <c:v>8.1845528586165734</c:v>
                </c:pt>
                <c:pt idx="53">
                  <c:v>7.8488151504307284</c:v>
                </c:pt>
                <c:pt idx="54">
                  <c:v>8.3549180916844996</c:v>
                </c:pt>
                <c:pt idx="55">
                  <c:v>7.8161200340192281</c:v>
                </c:pt>
                <c:pt idx="56">
                  <c:v>7.0680940596526645</c:v>
                </c:pt>
                <c:pt idx="57">
                  <c:v>7.3263367449522638</c:v>
                </c:pt>
                <c:pt idx="58">
                  <c:v>7.8428709785048127</c:v>
                </c:pt>
                <c:pt idx="59">
                  <c:v>7.8399800156786785</c:v>
                </c:pt>
                <c:pt idx="60">
                  <c:v>6.9862569973607194</c:v>
                </c:pt>
                <c:pt idx="61">
                  <c:v>6.8284025826438217</c:v>
                </c:pt>
                <c:pt idx="62">
                  <c:v>6.5062752672473305</c:v>
                </c:pt>
                <c:pt idx="63">
                  <c:v>9.7363091507473332</c:v>
                </c:pt>
                <c:pt idx="64">
                  <c:v>9.8004593599875083</c:v>
                </c:pt>
                <c:pt idx="65">
                  <c:v>6.777250374450813</c:v>
                </c:pt>
                <c:pt idx="66">
                  <c:v>6.5230858231759736</c:v>
                </c:pt>
                <c:pt idx="67">
                  <c:v>5.4591199838762918</c:v>
                </c:pt>
                <c:pt idx="68">
                  <c:v>6.2590945872938661</c:v>
                </c:pt>
                <c:pt idx="69">
                  <c:v>6.5240913787078467</c:v>
                </c:pt>
                <c:pt idx="70">
                  <c:v>6.0127463852115612</c:v>
                </c:pt>
                <c:pt idx="71">
                  <c:v>7.6236491049816157</c:v>
                </c:pt>
                <c:pt idx="72">
                  <c:v>7.450504649949413</c:v>
                </c:pt>
                <c:pt idx="73">
                  <c:v>6.5137124815900851</c:v>
                </c:pt>
                <c:pt idx="74">
                  <c:v>6.5632002907506051</c:v>
                </c:pt>
                <c:pt idx="75">
                  <c:v>6.3178814969491768</c:v>
                </c:pt>
                <c:pt idx="76">
                  <c:v>7.349912394167414</c:v>
                </c:pt>
                <c:pt idx="77">
                  <c:v>7.2401698845602782</c:v>
                </c:pt>
                <c:pt idx="78">
                  <c:v>6.4486105143362353</c:v>
                </c:pt>
                <c:pt idx="79">
                  <c:v>7.3765613973248865</c:v>
                </c:pt>
                <c:pt idx="80">
                  <c:v>6.5331443323740359</c:v>
                </c:pt>
                <c:pt idx="81">
                  <c:v>6.3756322641984315</c:v>
                </c:pt>
                <c:pt idx="82">
                  <c:v>6.5220446939803347</c:v>
                </c:pt>
                <c:pt idx="83">
                  <c:v>8.3776700197689991</c:v>
                </c:pt>
                <c:pt idx="84">
                  <c:v>8.1697823766504509</c:v>
                </c:pt>
              </c:numCache>
            </c:numRef>
          </c:val>
          <c:extLst>
            <c:ext xmlns:c16="http://schemas.microsoft.com/office/drawing/2014/chart" uri="{C3380CC4-5D6E-409C-BE32-E72D297353CC}">
              <c16:uniqueId val="{00000000-EBED-4A5E-9FD6-9820A181FE74}"/>
            </c:ext>
          </c:extLst>
        </c:ser>
        <c:dLbls>
          <c:showLegendKey val="0"/>
          <c:showVal val="0"/>
          <c:showCatName val="0"/>
          <c:showSerName val="0"/>
          <c:showPercent val="0"/>
          <c:showBubbleSize val="0"/>
        </c:dLbls>
        <c:gapWidth val="75"/>
        <c:axId val="721138816"/>
        <c:axId val="721140352"/>
      </c:barChart>
      <c:catAx>
        <c:axId val="721138816"/>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140352"/>
        <c:crosses val="autoZero"/>
        <c:auto val="0"/>
        <c:lblAlgn val="ctr"/>
        <c:lblOffset val="100"/>
        <c:tickLblSkip val="8"/>
        <c:tickMarkSkip val="1"/>
        <c:noMultiLvlLbl val="0"/>
      </c:catAx>
      <c:valAx>
        <c:axId val="721140352"/>
        <c:scaling>
          <c:orientation val="minMax"/>
          <c:min val="4"/>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138816"/>
        <c:crosses val="autoZero"/>
        <c:crossBetween val="between"/>
      </c:valAx>
      <c:spPr>
        <a:noFill/>
        <a:ln w="12700">
          <a:solidFill>
            <a:srgbClr val="808080"/>
          </a:solidFill>
          <a:prstDash val="solid"/>
        </a:ln>
      </c:spPr>
    </c:plotArea>
    <c:legend>
      <c:legendPos val="b"/>
      <c:layout>
        <c:manualLayout>
          <c:xMode val="edge"/>
          <c:yMode val="edge"/>
          <c:x val="0.29000047200597656"/>
          <c:y val="0.92250112610000745"/>
          <c:w val="0.46666742621651403"/>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666783311821802E-2"/>
          <c:y val="7.2500088501084595E-2"/>
          <c:w val="0.90666814236351301"/>
          <c:h val="0.72000087890732289"/>
        </c:manualLayout>
      </c:layout>
      <c:barChart>
        <c:barDir val="col"/>
        <c:grouping val="clustered"/>
        <c:varyColors val="0"/>
        <c:ser>
          <c:idx val="1"/>
          <c:order val="0"/>
          <c:tx>
            <c:strRef>
              <c:f>EquityMetrics!$CG$5</c:f>
              <c:strCache>
                <c:ptCount val="1"/>
                <c:pt idx="0">
                  <c:v>LTM Capex as a Pct of LTM Revenues (All HY Issuers)</c:v>
                </c:pt>
              </c:strCache>
            </c:strRef>
          </c:tx>
          <c:spPr>
            <a:solidFill>
              <a:srgbClr val="003366"/>
            </a:solidFill>
            <a:ln w="12700">
              <a:solidFill>
                <a:srgbClr val="000000"/>
              </a:solidFill>
              <a:prstDash val="solid"/>
            </a:ln>
          </c:spPr>
          <c:invertIfNegative val="0"/>
          <c:cat>
            <c:numRef>
              <c:f>EquityMetrics!$CB$6:$CB$91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EquityMetrics!$CG$6:$CG$91</c:f>
              <c:numCache>
                <c:formatCode>#,##0.0</c:formatCode>
                <c:ptCount val="86"/>
                <c:pt idx="0">
                  <c:v>6.8673144106276336</c:v>
                </c:pt>
                <c:pt idx="1">
                  <c:v>7.1000188287458394</c:v>
                </c:pt>
                <c:pt idx="2">
                  <c:v>8.0181011170232637</c:v>
                </c:pt>
                <c:pt idx="3">
                  <c:v>10.422383765618527</c:v>
                </c:pt>
                <c:pt idx="4">
                  <c:v>9.2224621915585328</c:v>
                </c:pt>
                <c:pt idx="5">
                  <c:v>9.0743270900019315</c:v>
                </c:pt>
                <c:pt idx="6">
                  <c:v>10.328489911490811</c:v>
                </c:pt>
                <c:pt idx="7">
                  <c:v>9.4348259980083302</c:v>
                </c:pt>
                <c:pt idx="8">
                  <c:v>10.173033404794793</c:v>
                </c:pt>
                <c:pt idx="9">
                  <c:v>11.650448000379262</c:v>
                </c:pt>
                <c:pt idx="10">
                  <c:v>12.254731205424987</c:v>
                </c:pt>
                <c:pt idx="11">
                  <c:v>14.425177627158822</c:v>
                </c:pt>
                <c:pt idx="12">
                  <c:v>15.315409313757616</c:v>
                </c:pt>
                <c:pt idx="13">
                  <c:v>15.312182228763296</c:v>
                </c:pt>
                <c:pt idx="14">
                  <c:v>14.702111964705832</c:v>
                </c:pt>
                <c:pt idx="15">
                  <c:v>12.446347495937404</c:v>
                </c:pt>
                <c:pt idx="16">
                  <c:v>8.9437580275344519</c:v>
                </c:pt>
                <c:pt idx="17">
                  <c:v>6.9418897809222351</c:v>
                </c:pt>
                <c:pt idx="18">
                  <c:v>5.7371767949091534</c:v>
                </c:pt>
                <c:pt idx="19">
                  <c:v>5.6425991329458576</c:v>
                </c:pt>
                <c:pt idx="20">
                  <c:v>5.646860948893714</c:v>
                </c:pt>
                <c:pt idx="21">
                  <c:v>5.1795231974915525</c:v>
                </c:pt>
                <c:pt idx="22">
                  <c:v>4.9156402169330065</c:v>
                </c:pt>
                <c:pt idx="23">
                  <c:v>5.0164351001759835</c:v>
                </c:pt>
                <c:pt idx="24">
                  <c:v>4.5114345474237938</c:v>
                </c:pt>
                <c:pt idx="25">
                  <c:v>4.7771400816269534</c:v>
                </c:pt>
                <c:pt idx="26">
                  <c:v>4.9942500245287329</c:v>
                </c:pt>
                <c:pt idx="27">
                  <c:v>5.1082385105431021</c:v>
                </c:pt>
                <c:pt idx="28">
                  <c:v>5.2830896260271505</c:v>
                </c:pt>
                <c:pt idx="29">
                  <c:v>5.4272324483559213</c:v>
                </c:pt>
                <c:pt idx="30">
                  <c:v>5.3897470982561684</c:v>
                </c:pt>
                <c:pt idx="31">
                  <c:v>6.1246868614288603</c:v>
                </c:pt>
                <c:pt idx="32">
                  <c:v>6.707795049288177</c:v>
                </c:pt>
                <c:pt idx="33">
                  <c:v>7.3184983591071564</c:v>
                </c:pt>
                <c:pt idx="34">
                  <c:v>7.6190182919891338</c:v>
                </c:pt>
                <c:pt idx="35">
                  <c:v>7.4338091615007666</c:v>
                </c:pt>
                <c:pt idx="36">
                  <c:v>7.7451582724114605</c:v>
                </c:pt>
                <c:pt idx="37">
                  <c:v>7.9250601637067488</c:v>
                </c:pt>
                <c:pt idx="38">
                  <c:v>7.7682630923529743</c:v>
                </c:pt>
                <c:pt idx="39">
                  <c:v>7.5622351910753896</c:v>
                </c:pt>
                <c:pt idx="40">
                  <c:v>8.0471065979637899</c:v>
                </c:pt>
                <c:pt idx="41">
                  <c:v>8.3380881295585105</c:v>
                </c:pt>
                <c:pt idx="42">
                  <c:v>8.7160545543936685</c:v>
                </c:pt>
                <c:pt idx="43">
                  <c:v>9.4428891468178104</c:v>
                </c:pt>
                <c:pt idx="44">
                  <c:v>10.214571604190896</c:v>
                </c:pt>
                <c:pt idx="45">
                  <c:v>9.6947101996853657</c:v>
                </c:pt>
                <c:pt idx="46">
                  <c:v>8.7180863402732758</c:v>
                </c:pt>
                <c:pt idx="47">
                  <c:v>7.9677723943041681</c:v>
                </c:pt>
                <c:pt idx="48">
                  <c:v>7.5831492363400592</c:v>
                </c:pt>
                <c:pt idx="49">
                  <c:v>7.8142359607323213</c:v>
                </c:pt>
                <c:pt idx="50">
                  <c:v>7.9914855991803702</c:v>
                </c:pt>
                <c:pt idx="51">
                  <c:v>8.2267379530415123</c:v>
                </c:pt>
                <c:pt idx="52">
                  <c:v>8.8865554941393512</c:v>
                </c:pt>
                <c:pt idx="53">
                  <c:v>9.3042148507794078</c:v>
                </c:pt>
                <c:pt idx="54">
                  <c:v>9.6307410936703075</c:v>
                </c:pt>
                <c:pt idx="55">
                  <c:v>9.2515481796018477</c:v>
                </c:pt>
                <c:pt idx="56">
                  <c:v>10.075505909525415</c:v>
                </c:pt>
                <c:pt idx="57">
                  <c:v>9.7517626545538132</c:v>
                </c:pt>
                <c:pt idx="58">
                  <c:v>10.529771146329301</c:v>
                </c:pt>
                <c:pt idx="59">
                  <c:v>11.297716060523365</c:v>
                </c:pt>
                <c:pt idx="60">
                  <c:v>11.150445933443731</c:v>
                </c:pt>
                <c:pt idx="61">
                  <c:v>10.502727129258762</c:v>
                </c:pt>
                <c:pt idx="62">
                  <c:v>10.021658765307674</c:v>
                </c:pt>
                <c:pt idx="63">
                  <c:v>10.131658228814684</c:v>
                </c:pt>
                <c:pt idx="64">
                  <c:v>9.7831353160550005</c:v>
                </c:pt>
                <c:pt idx="65">
                  <c:v>9.7405762678615684</c:v>
                </c:pt>
                <c:pt idx="66">
                  <c:v>9.9607852401643129</c:v>
                </c:pt>
                <c:pt idx="67">
                  <c:v>9.9365039923855214</c:v>
                </c:pt>
                <c:pt idx="68">
                  <c:v>9.944880828726788</c:v>
                </c:pt>
                <c:pt idx="69">
                  <c:v>9.7257846281880589</c:v>
                </c:pt>
                <c:pt idx="70">
                  <c:v>10.02796045756188</c:v>
                </c:pt>
                <c:pt idx="71">
                  <c:v>9.466352612289727</c:v>
                </c:pt>
                <c:pt idx="72">
                  <c:v>9.9028054144426196</c:v>
                </c:pt>
                <c:pt idx="73">
                  <c:v>9.6699737565756045</c:v>
                </c:pt>
                <c:pt idx="74">
                  <c:v>10.000930554722185</c:v>
                </c:pt>
                <c:pt idx="75">
                  <c:v>9.6092761025840865</c:v>
                </c:pt>
                <c:pt idx="76">
                  <c:v>9.8615913260348957</c:v>
                </c:pt>
                <c:pt idx="77">
                  <c:v>9.523113436932654</c:v>
                </c:pt>
                <c:pt idx="78">
                  <c:v>10.081989208751454</c:v>
                </c:pt>
                <c:pt idx="79">
                  <c:v>9.5595410394319806</c:v>
                </c:pt>
                <c:pt idx="80">
                  <c:v>9.987380001304814</c:v>
                </c:pt>
                <c:pt idx="81">
                  <c:v>9.976564874743449</c:v>
                </c:pt>
                <c:pt idx="82">
                  <c:v>9.8135788493882323</c:v>
                </c:pt>
                <c:pt idx="83">
                  <c:v>9.2462597609399158</c:v>
                </c:pt>
                <c:pt idx="84">
                  <c:v>8.9243337473221143</c:v>
                </c:pt>
                <c:pt idx="85">
                  <c:v>9.058459045567238</c:v>
                </c:pt>
              </c:numCache>
            </c:numRef>
          </c:val>
          <c:extLst>
            <c:ext xmlns:c16="http://schemas.microsoft.com/office/drawing/2014/chart" uri="{C3380CC4-5D6E-409C-BE32-E72D297353CC}">
              <c16:uniqueId val="{00000000-3239-49E3-93B5-A81D96615C00}"/>
            </c:ext>
          </c:extLst>
        </c:ser>
        <c:ser>
          <c:idx val="0"/>
          <c:order val="1"/>
          <c:tx>
            <c:v>ex Energy</c:v>
          </c:tx>
          <c:spPr>
            <a:solidFill>
              <a:srgbClr val="99CCFF"/>
            </a:solidFill>
            <a:ln w="12700">
              <a:solidFill>
                <a:srgbClr val="000000"/>
              </a:solidFill>
              <a:prstDash val="solid"/>
            </a:ln>
          </c:spPr>
          <c:invertIfNegative val="0"/>
          <c:cat>
            <c:numRef>
              <c:f>EquityMetrics!$CB$6:$CB$91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EquityMetrics!$CS$6:$CS$91</c:f>
              <c:numCache>
                <c:formatCode>#,##0.0</c:formatCode>
                <c:ptCount val="86"/>
                <c:pt idx="0">
                  <c:v>5.8625255844785995</c:v>
                </c:pt>
                <c:pt idx="1">
                  <c:v>5.8760262696247745</c:v>
                </c:pt>
                <c:pt idx="2">
                  <c:v>6.5702156788823833</c:v>
                </c:pt>
                <c:pt idx="3">
                  <c:v>9.4898271481586338</c:v>
                </c:pt>
                <c:pt idx="4">
                  <c:v>8.4959633534191834</c:v>
                </c:pt>
                <c:pt idx="5">
                  <c:v>8.2232851378250107</c:v>
                </c:pt>
                <c:pt idx="6">
                  <c:v>9.8156045002489503</c:v>
                </c:pt>
                <c:pt idx="7">
                  <c:v>9.3003554345018991</c:v>
                </c:pt>
                <c:pt idx="8">
                  <c:v>10.106981576141942</c:v>
                </c:pt>
                <c:pt idx="9">
                  <c:v>10.837927494754137</c:v>
                </c:pt>
                <c:pt idx="10">
                  <c:v>11.531940471147848</c:v>
                </c:pt>
                <c:pt idx="11">
                  <c:v>13.704528956581902</c:v>
                </c:pt>
                <c:pt idx="12">
                  <c:v>14.435374749433269</c:v>
                </c:pt>
                <c:pt idx="13">
                  <c:v>14.126570594225839</c:v>
                </c:pt>
                <c:pt idx="14">
                  <c:v>13.381179375232954</c:v>
                </c:pt>
                <c:pt idx="15">
                  <c:v>10.758989785115618</c:v>
                </c:pt>
                <c:pt idx="16">
                  <c:v>7.4794600320813007</c:v>
                </c:pt>
                <c:pt idx="17">
                  <c:v>5.8374829764921028</c:v>
                </c:pt>
                <c:pt idx="18">
                  <c:v>4.9354260293101548</c:v>
                </c:pt>
                <c:pt idx="19">
                  <c:v>5.0261915062079758</c:v>
                </c:pt>
                <c:pt idx="20">
                  <c:v>5.1228959570554888</c:v>
                </c:pt>
                <c:pt idx="21">
                  <c:v>4.7649275234099528</c:v>
                </c:pt>
                <c:pt idx="22">
                  <c:v>4.3067049488821301</c:v>
                </c:pt>
                <c:pt idx="23">
                  <c:v>4.2708227603324751</c:v>
                </c:pt>
                <c:pt idx="24">
                  <c:v>3.8897562597789164</c:v>
                </c:pt>
                <c:pt idx="25">
                  <c:v>4.0954332227655366</c:v>
                </c:pt>
                <c:pt idx="26">
                  <c:v>4.1329186086303569</c:v>
                </c:pt>
                <c:pt idx="27">
                  <c:v>4.1706297664260763</c:v>
                </c:pt>
                <c:pt idx="28">
                  <c:v>4.2172456288896916</c:v>
                </c:pt>
                <c:pt idx="29">
                  <c:v>4.2679857276085951</c:v>
                </c:pt>
                <c:pt idx="30">
                  <c:v>4.1509977053019638</c:v>
                </c:pt>
                <c:pt idx="31">
                  <c:v>4.3270163059645244</c:v>
                </c:pt>
                <c:pt idx="32">
                  <c:v>4.6149386134710024</c:v>
                </c:pt>
                <c:pt idx="33">
                  <c:v>4.9527654947605848</c:v>
                </c:pt>
                <c:pt idx="34">
                  <c:v>5.0583121587372952</c:v>
                </c:pt>
                <c:pt idx="35">
                  <c:v>5.2693460262243157</c:v>
                </c:pt>
                <c:pt idx="36">
                  <c:v>5.4954431268312378</c:v>
                </c:pt>
                <c:pt idx="37">
                  <c:v>5.6170418706046288</c:v>
                </c:pt>
                <c:pt idx="38">
                  <c:v>5.6643994263195978</c:v>
                </c:pt>
                <c:pt idx="39">
                  <c:v>5.5789606064525108</c:v>
                </c:pt>
                <c:pt idx="40">
                  <c:v>5.6545743017648853</c:v>
                </c:pt>
                <c:pt idx="41">
                  <c:v>5.7919408927311942</c:v>
                </c:pt>
                <c:pt idx="42">
                  <c:v>5.6964156271156403</c:v>
                </c:pt>
                <c:pt idx="43">
                  <c:v>6.1188471469578918</c:v>
                </c:pt>
                <c:pt idx="44">
                  <c:v>6.9915507015060854</c:v>
                </c:pt>
                <c:pt idx="45">
                  <c:v>6.7396949524886365</c:v>
                </c:pt>
                <c:pt idx="46">
                  <c:v>6.3423260389184177</c:v>
                </c:pt>
                <c:pt idx="47">
                  <c:v>5.9541665205101344</c:v>
                </c:pt>
                <c:pt idx="48">
                  <c:v>5.7780863287342852</c:v>
                </c:pt>
                <c:pt idx="49">
                  <c:v>5.7512914987718107</c:v>
                </c:pt>
                <c:pt idx="50">
                  <c:v>5.7167673845294047</c:v>
                </c:pt>
                <c:pt idx="51">
                  <c:v>5.6540250467028379</c:v>
                </c:pt>
                <c:pt idx="52">
                  <c:v>6.0575687146835238</c:v>
                </c:pt>
                <c:pt idx="53">
                  <c:v>6.2968749957608043</c:v>
                </c:pt>
                <c:pt idx="54">
                  <c:v>6.6019877440587473</c:v>
                </c:pt>
                <c:pt idx="55">
                  <c:v>6.2523782092951317</c:v>
                </c:pt>
                <c:pt idx="56">
                  <c:v>7.025063737166648</c:v>
                </c:pt>
                <c:pt idx="57">
                  <c:v>6.7389483420659086</c:v>
                </c:pt>
                <c:pt idx="58">
                  <c:v>7.1516687722909502</c:v>
                </c:pt>
                <c:pt idx="59">
                  <c:v>7.3982958457389749</c:v>
                </c:pt>
                <c:pt idx="60">
                  <c:v>7.3033124314375018</c:v>
                </c:pt>
                <c:pt idx="61">
                  <c:v>7.1966327232246723</c:v>
                </c:pt>
                <c:pt idx="62">
                  <c:v>6.8492933138994569</c:v>
                </c:pt>
                <c:pt idx="63">
                  <c:v>7.1935694390507301</c:v>
                </c:pt>
                <c:pt idx="64">
                  <c:v>6.5058396987725864</c:v>
                </c:pt>
                <c:pt idx="65">
                  <c:v>6.3815111904442947</c:v>
                </c:pt>
                <c:pt idx="66">
                  <c:v>6.3526542931617094</c:v>
                </c:pt>
                <c:pt idx="67">
                  <c:v>6.5597702050888014</c:v>
                </c:pt>
                <c:pt idx="68">
                  <c:v>6.3889275135195431</c:v>
                </c:pt>
                <c:pt idx="69">
                  <c:v>6.3716867082666386</c:v>
                </c:pt>
                <c:pt idx="70">
                  <c:v>7.1485521980598525</c:v>
                </c:pt>
                <c:pt idx="71">
                  <c:v>7.1527490425189644</c:v>
                </c:pt>
                <c:pt idx="72">
                  <c:v>7.7020090129006666</c:v>
                </c:pt>
                <c:pt idx="73">
                  <c:v>7.5257027827349621</c:v>
                </c:pt>
                <c:pt idx="74">
                  <c:v>8.1209940634455364</c:v>
                </c:pt>
                <c:pt idx="75">
                  <c:v>7.5818068597032333</c:v>
                </c:pt>
                <c:pt idx="76">
                  <c:v>7.9376942504817833</c:v>
                </c:pt>
                <c:pt idx="77">
                  <c:v>7.431652157778486</c:v>
                </c:pt>
                <c:pt idx="78">
                  <c:v>7.769213593745711</c:v>
                </c:pt>
                <c:pt idx="79">
                  <c:v>7.4286223197558456</c:v>
                </c:pt>
                <c:pt idx="80">
                  <c:v>8.0161128518841291</c:v>
                </c:pt>
                <c:pt idx="81">
                  <c:v>8.1016711978529212</c:v>
                </c:pt>
                <c:pt idx="82">
                  <c:v>8.1239900002047651</c:v>
                </c:pt>
                <c:pt idx="83">
                  <c:v>7.8025160094589925</c:v>
                </c:pt>
                <c:pt idx="84">
                  <c:v>7.6417547567052599</c:v>
                </c:pt>
                <c:pt idx="85">
                  <c:v>7.6800983963227614</c:v>
                </c:pt>
              </c:numCache>
            </c:numRef>
          </c:val>
          <c:extLst>
            <c:ext xmlns:c16="http://schemas.microsoft.com/office/drawing/2014/chart" uri="{C3380CC4-5D6E-409C-BE32-E72D297353CC}">
              <c16:uniqueId val="{00000001-3239-49E3-93B5-A81D96615C00}"/>
            </c:ext>
          </c:extLst>
        </c:ser>
        <c:dLbls>
          <c:showLegendKey val="0"/>
          <c:showVal val="0"/>
          <c:showCatName val="0"/>
          <c:showSerName val="0"/>
          <c:showPercent val="0"/>
          <c:showBubbleSize val="0"/>
        </c:dLbls>
        <c:gapWidth val="25"/>
        <c:axId val="830745984"/>
        <c:axId val="830873600"/>
      </c:barChart>
      <c:catAx>
        <c:axId val="830745984"/>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830873600"/>
        <c:crosses val="autoZero"/>
        <c:auto val="0"/>
        <c:lblAlgn val="ctr"/>
        <c:lblOffset val="100"/>
        <c:tickLblSkip val="8"/>
        <c:tickMarkSkip val="1"/>
        <c:noMultiLvlLbl val="0"/>
      </c:catAx>
      <c:valAx>
        <c:axId val="830873600"/>
        <c:scaling>
          <c:orientation val="minMax"/>
          <c:min val="4"/>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830745984"/>
        <c:crosses val="autoZero"/>
        <c:crossBetween val="between"/>
      </c:valAx>
      <c:spPr>
        <a:noFill/>
        <a:ln w="12700">
          <a:solidFill>
            <a:srgbClr val="808080"/>
          </a:solidFill>
          <a:prstDash val="solid"/>
        </a:ln>
      </c:spPr>
    </c:plotArea>
    <c:legend>
      <c:legendPos val="b"/>
      <c:layout>
        <c:manualLayout>
          <c:xMode val="edge"/>
          <c:yMode val="edge"/>
          <c:x val="0.15833359103774583"/>
          <c:y val="0.90000109863415356"/>
          <c:w val="0.7783346001539716"/>
          <c:h val="9.2500112915176902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666783311821802E-2"/>
          <c:y val="7.2500088501084595E-2"/>
          <c:w val="0.90666814236351301"/>
          <c:h val="0.72750088806260749"/>
        </c:manualLayout>
      </c:layout>
      <c:barChart>
        <c:barDir val="col"/>
        <c:grouping val="clustered"/>
        <c:varyColors val="0"/>
        <c:ser>
          <c:idx val="1"/>
          <c:order val="0"/>
          <c:tx>
            <c:strRef>
              <c:f>EquityMetrics!$CH$5</c:f>
              <c:strCache>
                <c:ptCount val="1"/>
                <c:pt idx="0">
                  <c:v>LTM Capex as a Pct of LTM Ebitda (All HY Issuers)</c:v>
                </c:pt>
              </c:strCache>
            </c:strRef>
          </c:tx>
          <c:spPr>
            <a:solidFill>
              <a:srgbClr val="003366"/>
            </a:solidFill>
            <a:ln w="12700">
              <a:solidFill>
                <a:srgbClr val="000000"/>
              </a:solidFill>
              <a:prstDash val="solid"/>
            </a:ln>
          </c:spPr>
          <c:invertIfNegative val="0"/>
          <c:cat>
            <c:numRef>
              <c:f>EquityMetrics!$CB$6:$CB$91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EquityMetrics!$CH$6:$CH$91</c:f>
              <c:numCache>
                <c:formatCode>#,##0.0</c:formatCode>
                <c:ptCount val="86"/>
                <c:pt idx="0">
                  <c:v>48.584928647345251</c:v>
                </c:pt>
                <c:pt idx="1">
                  <c:v>48.349520082238215</c:v>
                </c:pt>
                <c:pt idx="2">
                  <c:v>51.621888215102466</c:v>
                </c:pt>
                <c:pt idx="3">
                  <c:v>59.779706871138735</c:v>
                </c:pt>
                <c:pt idx="4">
                  <c:v>59.05396213018296</c:v>
                </c:pt>
                <c:pt idx="5">
                  <c:v>58.966139069014147</c:v>
                </c:pt>
                <c:pt idx="6">
                  <c:v>70.004850569620331</c:v>
                </c:pt>
                <c:pt idx="7">
                  <c:v>72.977915253871757</c:v>
                </c:pt>
                <c:pt idx="8">
                  <c:v>92.779527148883943</c:v>
                </c:pt>
                <c:pt idx="9">
                  <c:v>99.52376818760446</c:v>
                </c:pt>
                <c:pt idx="10">
                  <c:v>98.469485012783906</c:v>
                </c:pt>
                <c:pt idx="11">
                  <c:v>130.50149859633441</c:v>
                </c:pt>
                <c:pt idx="12">
                  <c:v>129.93951240308272</c:v>
                </c:pt>
                <c:pt idx="13">
                  <c:v>128.92526425692083</c:v>
                </c:pt>
                <c:pt idx="14">
                  <c:v>120.68390674556223</c:v>
                </c:pt>
                <c:pt idx="15">
                  <c:v>101.08213893609606</c:v>
                </c:pt>
                <c:pt idx="16">
                  <c:v>73.964260279761987</c:v>
                </c:pt>
                <c:pt idx="17">
                  <c:v>62.716816093477931</c:v>
                </c:pt>
                <c:pt idx="18">
                  <c:v>54.248053773914961</c:v>
                </c:pt>
                <c:pt idx="19">
                  <c:v>57.039757991404159</c:v>
                </c:pt>
                <c:pt idx="20">
                  <c:v>52.889717425743768</c:v>
                </c:pt>
                <c:pt idx="21">
                  <c:v>50.203874421894938</c:v>
                </c:pt>
                <c:pt idx="22">
                  <c:v>45.995489951590464</c:v>
                </c:pt>
                <c:pt idx="23">
                  <c:v>43.669607135613973</c:v>
                </c:pt>
                <c:pt idx="24">
                  <c:v>40.828293194640359</c:v>
                </c:pt>
                <c:pt idx="25">
                  <c:v>42.732873814790032</c:v>
                </c:pt>
                <c:pt idx="26">
                  <c:v>43.973718556265929</c:v>
                </c:pt>
                <c:pt idx="27">
                  <c:v>45.615307081954988</c:v>
                </c:pt>
                <c:pt idx="28">
                  <c:v>46.33935690842312</c:v>
                </c:pt>
                <c:pt idx="29">
                  <c:v>48.214549333667989</c:v>
                </c:pt>
                <c:pt idx="30">
                  <c:v>46.005064297556217</c:v>
                </c:pt>
                <c:pt idx="31">
                  <c:v>51.135958337849615</c:v>
                </c:pt>
                <c:pt idx="32">
                  <c:v>54.592993541658217</c:v>
                </c:pt>
                <c:pt idx="33">
                  <c:v>54.923681357083176</c:v>
                </c:pt>
                <c:pt idx="34">
                  <c:v>55.622698585871809</c:v>
                </c:pt>
                <c:pt idx="35">
                  <c:v>63.663402299656411</c:v>
                </c:pt>
                <c:pt idx="36">
                  <c:v>66.788360661951799</c:v>
                </c:pt>
                <c:pt idx="37">
                  <c:v>64.219916427792569</c:v>
                </c:pt>
                <c:pt idx="38">
                  <c:v>61.755190381741222</c:v>
                </c:pt>
                <c:pt idx="39">
                  <c:v>60.480394794495439</c:v>
                </c:pt>
                <c:pt idx="40">
                  <c:v>62.351986062374053</c:v>
                </c:pt>
                <c:pt idx="41">
                  <c:v>68.008676569138288</c:v>
                </c:pt>
                <c:pt idx="42">
                  <c:v>70.747128233873255</c:v>
                </c:pt>
                <c:pt idx="43">
                  <c:v>77.484818716688153</c:v>
                </c:pt>
                <c:pt idx="44">
                  <c:v>83.39094518360146</c:v>
                </c:pt>
                <c:pt idx="45">
                  <c:v>76.756353064464733</c:v>
                </c:pt>
                <c:pt idx="46">
                  <c:v>68.899569082679079</c:v>
                </c:pt>
                <c:pt idx="47">
                  <c:v>61.15875461477053</c:v>
                </c:pt>
                <c:pt idx="48">
                  <c:v>56.261377112995184</c:v>
                </c:pt>
                <c:pt idx="49">
                  <c:v>55.830503925206628</c:v>
                </c:pt>
                <c:pt idx="50">
                  <c:v>55.740984508085312</c:v>
                </c:pt>
                <c:pt idx="51">
                  <c:v>58.68170376174335</c:v>
                </c:pt>
                <c:pt idx="52">
                  <c:v>63.091269984922974</c:v>
                </c:pt>
                <c:pt idx="53">
                  <c:v>65.472894016940614</c:v>
                </c:pt>
                <c:pt idx="54">
                  <c:v>67.610936458510423</c:v>
                </c:pt>
                <c:pt idx="55">
                  <c:v>66.659502639632038</c:v>
                </c:pt>
                <c:pt idx="56">
                  <c:v>68.104955056900693</c:v>
                </c:pt>
                <c:pt idx="57">
                  <c:v>68.208208689826733</c:v>
                </c:pt>
                <c:pt idx="58">
                  <c:v>72.40038535202865</c:v>
                </c:pt>
                <c:pt idx="59">
                  <c:v>76.848519929087317</c:v>
                </c:pt>
                <c:pt idx="60">
                  <c:v>74.811842568480799</c:v>
                </c:pt>
                <c:pt idx="61">
                  <c:v>72.124812021423267</c:v>
                </c:pt>
                <c:pt idx="62">
                  <c:v>69.832917898735161</c:v>
                </c:pt>
                <c:pt idx="63">
                  <c:v>70.407494345346905</c:v>
                </c:pt>
                <c:pt idx="64">
                  <c:v>68.258292109967726</c:v>
                </c:pt>
                <c:pt idx="65">
                  <c:v>72.80852580201514</c:v>
                </c:pt>
                <c:pt idx="66">
                  <c:v>72.194267198546498</c:v>
                </c:pt>
                <c:pt idx="67">
                  <c:v>74.908993056772331</c:v>
                </c:pt>
                <c:pt idx="68">
                  <c:v>77.663866612597459</c:v>
                </c:pt>
                <c:pt idx="69">
                  <c:v>85.29404015708667</c:v>
                </c:pt>
                <c:pt idx="70">
                  <c:v>98.672692886109601</c:v>
                </c:pt>
                <c:pt idx="71">
                  <c:v>105.65294645249439</c:v>
                </c:pt>
                <c:pt idx="72">
                  <c:v>108.43618968916557</c:v>
                </c:pt>
                <c:pt idx="73">
                  <c:v>99.158653668453539</c:v>
                </c:pt>
                <c:pt idx="74">
                  <c:v>85.577360919672159</c:v>
                </c:pt>
                <c:pt idx="75">
                  <c:v>73.551262060952823</c:v>
                </c:pt>
                <c:pt idx="76">
                  <c:v>66.502855317086158</c:v>
                </c:pt>
                <c:pt idx="77">
                  <c:v>64.239641740723684</c:v>
                </c:pt>
                <c:pt idx="78">
                  <c:v>66.364466436284658</c:v>
                </c:pt>
                <c:pt idx="79">
                  <c:v>63.321675957974257</c:v>
                </c:pt>
                <c:pt idx="80">
                  <c:v>64.885291103659597</c:v>
                </c:pt>
                <c:pt idx="81">
                  <c:v>63.71650965156973</c:v>
                </c:pt>
                <c:pt idx="82">
                  <c:v>61.315544980912343</c:v>
                </c:pt>
                <c:pt idx="83">
                  <c:v>64.139863428680684</c:v>
                </c:pt>
                <c:pt idx="84">
                  <c:v>64.374403999592914</c:v>
                </c:pt>
                <c:pt idx="85">
                  <c:v>65.212236761609205</c:v>
                </c:pt>
              </c:numCache>
            </c:numRef>
          </c:val>
          <c:extLst>
            <c:ext xmlns:c16="http://schemas.microsoft.com/office/drawing/2014/chart" uri="{C3380CC4-5D6E-409C-BE32-E72D297353CC}">
              <c16:uniqueId val="{00000000-969B-4CA1-AFDC-1352FC8E42FB}"/>
            </c:ext>
          </c:extLst>
        </c:ser>
        <c:ser>
          <c:idx val="0"/>
          <c:order val="1"/>
          <c:tx>
            <c:v>ex Energy</c:v>
          </c:tx>
          <c:spPr>
            <a:solidFill>
              <a:srgbClr val="99CCFF"/>
            </a:solidFill>
            <a:ln w="12700">
              <a:solidFill>
                <a:srgbClr val="000000"/>
              </a:solidFill>
              <a:prstDash val="solid"/>
            </a:ln>
          </c:spPr>
          <c:invertIfNegative val="0"/>
          <c:cat>
            <c:numRef>
              <c:f>EquityMetrics!$CB$6:$CB$91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EquityMetrics!$CT$6:$CT$91</c:f>
              <c:numCache>
                <c:formatCode>#,##0.0</c:formatCode>
                <c:ptCount val="86"/>
                <c:pt idx="0">
                  <c:v>43.116654672426804</c:v>
                </c:pt>
                <c:pt idx="1">
                  <c:v>41.708233261577242</c:v>
                </c:pt>
                <c:pt idx="2">
                  <c:v>43.466321146182885</c:v>
                </c:pt>
                <c:pt idx="3">
                  <c:v>53.710371731311149</c:v>
                </c:pt>
                <c:pt idx="4">
                  <c:v>54.161329776137777</c:v>
                </c:pt>
                <c:pt idx="5">
                  <c:v>53.065456934738442</c:v>
                </c:pt>
                <c:pt idx="6">
                  <c:v>66.562390472774609</c:v>
                </c:pt>
                <c:pt idx="7">
                  <c:v>71.463516427632015</c:v>
                </c:pt>
                <c:pt idx="8">
                  <c:v>93.28491830818335</c:v>
                </c:pt>
                <c:pt idx="9">
                  <c:v>100.84683321140264</c:v>
                </c:pt>
                <c:pt idx="10">
                  <c:v>100.63597454895039</c:v>
                </c:pt>
                <c:pt idx="11">
                  <c:v>141.06781212558576</c:v>
                </c:pt>
                <c:pt idx="12">
                  <c:v>146.91992756856746</c:v>
                </c:pt>
                <c:pt idx="13">
                  <c:v>146.60819565144996</c:v>
                </c:pt>
                <c:pt idx="14">
                  <c:v>130.37934879164547</c:v>
                </c:pt>
                <c:pt idx="15">
                  <c:v>101.60958227740497</c:v>
                </c:pt>
                <c:pt idx="16">
                  <c:v>69.174249368341236</c:v>
                </c:pt>
                <c:pt idx="17">
                  <c:v>56.795624820575696</c:v>
                </c:pt>
                <c:pt idx="18">
                  <c:v>49.245827216058316</c:v>
                </c:pt>
                <c:pt idx="19">
                  <c:v>53.88287395325726</c:v>
                </c:pt>
                <c:pt idx="20">
                  <c:v>50.432788542599859</c:v>
                </c:pt>
                <c:pt idx="21">
                  <c:v>48.049535716045064</c:v>
                </c:pt>
                <c:pt idx="22">
                  <c:v>42.503288712464162</c:v>
                </c:pt>
                <c:pt idx="23">
                  <c:v>39.220396734670203</c:v>
                </c:pt>
                <c:pt idx="24">
                  <c:v>36.745797399231726</c:v>
                </c:pt>
                <c:pt idx="25">
                  <c:v>38.620762413364659</c:v>
                </c:pt>
                <c:pt idx="26">
                  <c:v>38.830299113026157</c:v>
                </c:pt>
                <c:pt idx="27">
                  <c:v>40.122064687734898</c:v>
                </c:pt>
                <c:pt idx="28">
                  <c:v>39.993831507889247</c:v>
                </c:pt>
                <c:pt idx="29">
                  <c:v>41.270284424375561</c:v>
                </c:pt>
                <c:pt idx="30">
                  <c:v>38.763530168107039</c:v>
                </c:pt>
                <c:pt idx="31">
                  <c:v>39.7357695833254</c:v>
                </c:pt>
                <c:pt idx="32">
                  <c:v>41.552711323322896</c:v>
                </c:pt>
                <c:pt idx="33">
                  <c:v>40.930684283356186</c:v>
                </c:pt>
                <c:pt idx="34">
                  <c:v>40.709315437673979</c:v>
                </c:pt>
                <c:pt idx="35">
                  <c:v>50.778546599777016</c:v>
                </c:pt>
                <c:pt idx="36">
                  <c:v>53.688339382276737</c:v>
                </c:pt>
                <c:pt idx="37">
                  <c:v>50.529332409197721</c:v>
                </c:pt>
                <c:pt idx="38">
                  <c:v>49.722126249092597</c:v>
                </c:pt>
                <c:pt idx="39">
                  <c:v>49.145447244101788</c:v>
                </c:pt>
                <c:pt idx="40">
                  <c:v>48.847449012899204</c:v>
                </c:pt>
                <c:pt idx="41">
                  <c:v>53.278220852646875</c:v>
                </c:pt>
                <c:pt idx="42">
                  <c:v>52.636896564245305</c:v>
                </c:pt>
                <c:pt idx="43">
                  <c:v>58.115547265812339</c:v>
                </c:pt>
                <c:pt idx="44">
                  <c:v>65.929113887972377</c:v>
                </c:pt>
                <c:pt idx="45">
                  <c:v>60.303837107176584</c:v>
                </c:pt>
                <c:pt idx="46">
                  <c:v>56.111755695740428</c:v>
                </c:pt>
                <c:pt idx="47">
                  <c:v>50.538961190880293</c:v>
                </c:pt>
                <c:pt idx="48">
                  <c:v>46.63212408138007</c:v>
                </c:pt>
                <c:pt idx="49">
                  <c:v>44.425546873118527</c:v>
                </c:pt>
                <c:pt idx="50">
                  <c:v>42.947739745502261</c:v>
                </c:pt>
                <c:pt idx="51">
                  <c:v>43.461582859389722</c:v>
                </c:pt>
                <c:pt idx="52">
                  <c:v>46.528825733828768</c:v>
                </c:pt>
                <c:pt idx="53">
                  <c:v>48.458941743627122</c:v>
                </c:pt>
                <c:pt idx="54">
                  <c:v>51.170990737888964</c:v>
                </c:pt>
                <c:pt idx="55">
                  <c:v>49.061090269994864</c:v>
                </c:pt>
                <c:pt idx="56">
                  <c:v>50.485743860892896</c:v>
                </c:pt>
                <c:pt idx="57">
                  <c:v>50.173381701913698</c:v>
                </c:pt>
                <c:pt idx="58">
                  <c:v>53.239404286037193</c:v>
                </c:pt>
                <c:pt idx="59">
                  <c:v>54.343021011909052</c:v>
                </c:pt>
                <c:pt idx="60">
                  <c:v>54.183091592796998</c:v>
                </c:pt>
                <c:pt idx="61">
                  <c:v>54.202225470772788</c:v>
                </c:pt>
                <c:pt idx="62">
                  <c:v>52.014605133739899</c:v>
                </c:pt>
                <c:pt idx="63">
                  <c:v>53.985458497744531</c:v>
                </c:pt>
                <c:pt idx="64">
                  <c:v>49.627952951106835</c:v>
                </c:pt>
                <c:pt idx="65">
                  <c:v>51.463668943509219</c:v>
                </c:pt>
                <c:pt idx="66">
                  <c:v>49.894419948438895</c:v>
                </c:pt>
                <c:pt idx="67">
                  <c:v>51.91023661620806</c:v>
                </c:pt>
                <c:pt idx="68">
                  <c:v>48.657267628086146</c:v>
                </c:pt>
                <c:pt idx="69">
                  <c:v>50.304414822285871</c:v>
                </c:pt>
                <c:pt idx="70">
                  <c:v>54.614755925944813</c:v>
                </c:pt>
                <c:pt idx="71">
                  <c:v>54.888305697536623</c:v>
                </c:pt>
                <c:pt idx="72">
                  <c:v>61.274134989479819</c:v>
                </c:pt>
                <c:pt idx="73">
                  <c:v>60.091366989699054</c:v>
                </c:pt>
                <c:pt idx="74">
                  <c:v>61.300435413293762</c:v>
                </c:pt>
                <c:pt idx="75">
                  <c:v>55.878412338343644</c:v>
                </c:pt>
                <c:pt idx="76">
                  <c:v>53.042249025116028</c:v>
                </c:pt>
                <c:pt idx="77">
                  <c:v>50.885274059589712</c:v>
                </c:pt>
                <c:pt idx="78">
                  <c:v>52.38175290118059</c:v>
                </c:pt>
                <c:pt idx="79">
                  <c:v>50.631295043971122</c:v>
                </c:pt>
                <c:pt idx="80">
                  <c:v>53.202056621182216</c:v>
                </c:pt>
                <c:pt idx="81">
                  <c:v>52.274107123395083</c:v>
                </c:pt>
                <c:pt idx="82">
                  <c:v>51.222515168043124</c:v>
                </c:pt>
                <c:pt idx="83">
                  <c:v>53.783294860099609</c:v>
                </c:pt>
                <c:pt idx="84">
                  <c:v>54.527693896784704</c:v>
                </c:pt>
                <c:pt idx="85">
                  <c:v>55.868632951659791</c:v>
                </c:pt>
              </c:numCache>
            </c:numRef>
          </c:val>
          <c:extLst>
            <c:ext xmlns:c16="http://schemas.microsoft.com/office/drawing/2014/chart" uri="{C3380CC4-5D6E-409C-BE32-E72D297353CC}">
              <c16:uniqueId val="{00000001-969B-4CA1-AFDC-1352FC8E42FB}"/>
            </c:ext>
          </c:extLst>
        </c:ser>
        <c:dLbls>
          <c:showLegendKey val="0"/>
          <c:showVal val="0"/>
          <c:showCatName val="0"/>
          <c:showSerName val="0"/>
          <c:showPercent val="0"/>
          <c:showBubbleSize val="0"/>
        </c:dLbls>
        <c:gapWidth val="25"/>
        <c:axId val="951214080"/>
        <c:axId val="951215616"/>
      </c:barChart>
      <c:catAx>
        <c:axId val="951214080"/>
        <c:scaling>
          <c:orientation val="minMax"/>
        </c:scaling>
        <c:delete val="0"/>
        <c:axPos val="b"/>
        <c:numFmt formatCode="yyyy" sourceLinked="0"/>
        <c:majorTickMark val="none"/>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1215616"/>
        <c:crosses val="autoZero"/>
        <c:auto val="0"/>
        <c:lblAlgn val="ctr"/>
        <c:lblOffset val="100"/>
        <c:tickLblSkip val="8"/>
        <c:tickMarkSkip val="1"/>
        <c:noMultiLvlLbl val="0"/>
      </c:catAx>
      <c:valAx>
        <c:axId val="951215616"/>
        <c:scaling>
          <c:orientation val="minMax"/>
          <c:min val="30"/>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1214080"/>
        <c:crosses val="autoZero"/>
        <c:crossBetween val="between"/>
      </c:valAx>
      <c:spPr>
        <a:noFill/>
        <a:ln w="12700">
          <a:solidFill>
            <a:srgbClr val="808080"/>
          </a:solidFill>
          <a:prstDash val="solid"/>
        </a:ln>
      </c:spPr>
    </c:plotArea>
    <c:legend>
      <c:legendPos val="r"/>
      <c:layout>
        <c:manualLayout>
          <c:xMode val="edge"/>
          <c:yMode val="edge"/>
          <c:x val="0.12833354220954135"/>
          <c:y val="0.88750108337534594"/>
          <c:w val="0.75500122884314591"/>
          <c:h val="9.0000109863415362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33460829200563E-2"/>
          <c:y val="7.2500088501084595E-2"/>
          <c:w val="0.89833479546678952"/>
          <c:h val="0.72500088501084592"/>
        </c:manualLayout>
      </c:layout>
      <c:barChart>
        <c:barDir val="col"/>
        <c:grouping val="clustered"/>
        <c:varyColors val="0"/>
        <c:ser>
          <c:idx val="0"/>
          <c:order val="0"/>
          <c:tx>
            <c:strRef>
              <c:f>EquityMetrics!$AL$5</c:f>
              <c:strCache>
                <c:ptCount val="1"/>
                <c:pt idx="0">
                  <c:v>HY EBITDA, YOY Pct Change</c:v>
                </c:pt>
              </c:strCache>
            </c:strRef>
          </c:tx>
          <c:spPr>
            <a:solidFill>
              <a:srgbClr val="003366"/>
            </a:solidFill>
            <a:ln w="12700">
              <a:solidFill>
                <a:srgbClr val="000000"/>
              </a:solidFill>
              <a:prstDash val="solid"/>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EquityMetrics!$AL$6:$AL$90</c:f>
              <c:numCache>
                <c:formatCode>#,##0.0</c:formatCode>
                <c:ptCount val="85"/>
                <c:pt idx="0">
                  <c:v>10.772337401316602</c:v>
                </c:pt>
                <c:pt idx="1">
                  <c:v>9.0123319508555575</c:v>
                </c:pt>
                <c:pt idx="2">
                  <c:v>6.6698722389634479</c:v>
                </c:pt>
                <c:pt idx="3">
                  <c:v>5.7427324079738051</c:v>
                </c:pt>
                <c:pt idx="4">
                  <c:v>4.4220629658131339</c:v>
                </c:pt>
                <c:pt idx="5">
                  <c:v>6.0131575929297298</c:v>
                </c:pt>
                <c:pt idx="6">
                  <c:v>0.9054155707513889</c:v>
                </c:pt>
                <c:pt idx="7">
                  <c:v>25.89181887120937</c:v>
                </c:pt>
                <c:pt idx="8">
                  <c:v>20.694211476081591</c:v>
                </c:pt>
                <c:pt idx="9">
                  <c:v>16.313784798655682</c:v>
                </c:pt>
                <c:pt idx="10">
                  <c:v>14.666353215034157</c:v>
                </c:pt>
                <c:pt idx="11">
                  <c:v>-0.53325482162730475</c:v>
                </c:pt>
                <c:pt idx="12">
                  <c:v>7.4619223730052031</c:v>
                </c:pt>
                <c:pt idx="13">
                  <c:v>-3.2723404654842914</c:v>
                </c:pt>
                <c:pt idx="14">
                  <c:v>-24.895339304756693</c:v>
                </c:pt>
                <c:pt idx="15">
                  <c:v>-12.63212278361091</c:v>
                </c:pt>
                <c:pt idx="16">
                  <c:v>-8.5296132706306764</c:v>
                </c:pt>
                <c:pt idx="17">
                  <c:v>-0.83410011443965093</c:v>
                </c:pt>
                <c:pt idx="18">
                  <c:v>-3.1120468248025945</c:v>
                </c:pt>
                <c:pt idx="19">
                  <c:v>-12.400134046796385</c:v>
                </c:pt>
                <c:pt idx="20">
                  <c:v>11.616741270280496</c:v>
                </c:pt>
                <c:pt idx="21">
                  <c:v>2.775766359018661</c:v>
                </c:pt>
                <c:pt idx="22">
                  <c:v>20.632157467446845</c:v>
                </c:pt>
                <c:pt idx="23">
                  <c:v>34.982934420980548</c:v>
                </c:pt>
                <c:pt idx="24">
                  <c:v>17.230358694653745</c:v>
                </c:pt>
                <c:pt idx="25">
                  <c:v>23.832235025870354</c:v>
                </c:pt>
                <c:pt idx="26">
                  <c:v>13.156882043447515</c:v>
                </c:pt>
                <c:pt idx="27">
                  <c:v>12.169629948036453</c:v>
                </c:pt>
                <c:pt idx="28">
                  <c:v>18.100060951941678</c:v>
                </c:pt>
                <c:pt idx="29">
                  <c:v>14.995160235601057</c:v>
                </c:pt>
                <c:pt idx="30">
                  <c:v>6.4664639529345758</c:v>
                </c:pt>
                <c:pt idx="31">
                  <c:v>8.0777334663672651</c:v>
                </c:pt>
                <c:pt idx="32">
                  <c:v>11.8156543924131</c:v>
                </c:pt>
                <c:pt idx="33">
                  <c:v>15.658351286055794</c:v>
                </c:pt>
                <c:pt idx="34">
                  <c:v>23.185457945302733</c:v>
                </c:pt>
                <c:pt idx="35">
                  <c:v>3.7673793634318331</c:v>
                </c:pt>
                <c:pt idx="36">
                  <c:v>3.8145533839539558</c:v>
                </c:pt>
                <c:pt idx="37">
                  <c:v>16.471938194762426</c:v>
                </c:pt>
                <c:pt idx="38">
                  <c:v>16.567986376313048</c:v>
                </c:pt>
                <c:pt idx="39">
                  <c:v>12.974198281945281</c:v>
                </c:pt>
                <c:pt idx="40">
                  <c:v>11.914625904300546</c:v>
                </c:pt>
                <c:pt idx="41">
                  <c:v>1.8704082728274729</c:v>
                </c:pt>
                <c:pt idx="42">
                  <c:v>4.330810978437527</c:v>
                </c:pt>
                <c:pt idx="43">
                  <c:v>-29.279871073462349</c:v>
                </c:pt>
                <c:pt idx="44">
                  <c:v>-24.651520542500506</c:v>
                </c:pt>
                <c:pt idx="45">
                  <c:v>-24.121865165791068</c:v>
                </c:pt>
                <c:pt idx="46">
                  <c:v>-14.086154664511563</c:v>
                </c:pt>
                <c:pt idx="47">
                  <c:v>36.777973999600164</c:v>
                </c:pt>
                <c:pt idx="48">
                  <c:v>36.81280040923285</c:v>
                </c:pt>
                <c:pt idx="49">
                  <c:v>22.479280276039315</c:v>
                </c:pt>
                <c:pt idx="50">
                  <c:v>12.099092733425421</c:v>
                </c:pt>
                <c:pt idx="51">
                  <c:v>9.5015845561091883</c:v>
                </c:pt>
                <c:pt idx="52">
                  <c:v>10.141454366202796</c:v>
                </c:pt>
                <c:pt idx="53">
                  <c:v>14.073970790023772</c:v>
                </c:pt>
                <c:pt idx="54">
                  <c:v>12.502407039451157</c:v>
                </c:pt>
                <c:pt idx="55">
                  <c:v>7.8971818129399018</c:v>
                </c:pt>
                <c:pt idx="56">
                  <c:v>12.293501970421294</c:v>
                </c:pt>
                <c:pt idx="57">
                  <c:v>3.310280006867905</c:v>
                </c:pt>
                <c:pt idx="58">
                  <c:v>1.117348876305102</c:v>
                </c:pt>
                <c:pt idx="59">
                  <c:v>5.2316696545605668</c:v>
                </c:pt>
                <c:pt idx="60">
                  <c:v>-0.2348342445870899</c:v>
                </c:pt>
                <c:pt idx="61">
                  <c:v>2.5711343652383256</c:v>
                </c:pt>
                <c:pt idx="62">
                  <c:v>6.1592525483564309</c:v>
                </c:pt>
                <c:pt idx="63">
                  <c:v>3.294656569487131</c:v>
                </c:pt>
                <c:pt idx="64">
                  <c:v>10.003214549295647</c:v>
                </c:pt>
                <c:pt idx="65">
                  <c:v>4.469074323919453</c:v>
                </c:pt>
                <c:pt idx="66">
                  <c:v>6.7465508129345153</c:v>
                </c:pt>
                <c:pt idx="67">
                  <c:v>-7.1733480170699249</c:v>
                </c:pt>
                <c:pt idx="68">
                  <c:v>-18.228843038536745</c:v>
                </c:pt>
                <c:pt idx="69">
                  <c:v>-25.370801001911026</c:v>
                </c:pt>
                <c:pt idx="70">
                  <c:v>-47.411661914473783</c:v>
                </c:pt>
                <c:pt idx="71">
                  <c:v>-50.124139042994422</c:v>
                </c:pt>
                <c:pt idx="72">
                  <c:v>-1.5921958577762574</c:v>
                </c:pt>
                <c:pt idx="73">
                  <c:v>8.0879165690832533</c:v>
                </c:pt>
                <c:pt idx="74">
                  <c:v>36.549955826164918</c:v>
                </c:pt>
                <c:pt idx="75">
                  <c:v>70.754861345809104</c:v>
                </c:pt>
                <c:pt idx="76">
                  <c:v>36.359343889114726</c:v>
                </c:pt>
                <c:pt idx="77">
                  <c:v>18.256381432052994</c:v>
                </c:pt>
                <c:pt idx="78">
                  <c:v>22.859641576569032</c:v>
                </c:pt>
                <c:pt idx="79">
                  <c:v>25.877275474680683</c:v>
                </c:pt>
                <c:pt idx="80">
                  <c:v>8.7326100215785019</c:v>
                </c:pt>
                <c:pt idx="81">
                  <c:v>18.448108045687572</c:v>
                </c:pt>
                <c:pt idx="82">
                  <c:v>17.880119989963926</c:v>
                </c:pt>
                <c:pt idx="83">
                  <c:v>-13.588372847369957</c:v>
                </c:pt>
                <c:pt idx="84">
                  <c:v>-11.221257267277895</c:v>
                </c:pt>
              </c:numCache>
            </c:numRef>
          </c:val>
          <c:extLst>
            <c:ext xmlns:c16="http://schemas.microsoft.com/office/drawing/2014/chart" uri="{C3380CC4-5D6E-409C-BE32-E72D297353CC}">
              <c16:uniqueId val="{00000000-DEFC-4006-A382-FAAFED5B870A}"/>
            </c:ext>
          </c:extLst>
        </c:ser>
        <c:dLbls>
          <c:showLegendKey val="0"/>
          <c:showVal val="0"/>
          <c:showCatName val="0"/>
          <c:showSerName val="0"/>
          <c:showPercent val="0"/>
          <c:showBubbleSize val="0"/>
        </c:dLbls>
        <c:gapWidth val="50"/>
        <c:axId val="954254464"/>
        <c:axId val="954256000"/>
      </c:barChart>
      <c:lineChart>
        <c:grouping val="standard"/>
        <c:varyColors val="0"/>
        <c:ser>
          <c:idx val="1"/>
          <c:order val="1"/>
          <c:tx>
            <c:strRef>
              <c:f>EquityMetrics!$AP$5</c:f>
              <c:strCache>
                <c:ptCount val="1"/>
                <c:pt idx="0">
                  <c:v>Adjusted Ebitda Growth</c:v>
                </c:pt>
              </c:strCache>
            </c:strRef>
          </c:tx>
          <c:spPr>
            <a:ln w="44450">
              <a:solidFill>
                <a:schemeClr val="accent6">
                  <a:lumMod val="75000"/>
                </a:schemeClr>
              </a:solidFill>
            </a:ln>
          </c:spPr>
          <c:marker>
            <c:symbol val="none"/>
          </c:marker>
          <c:val>
            <c:numRef>
              <c:f>EquityMetrics!$AP$6:$AP$90</c:f>
              <c:numCache>
                <c:formatCode>#,##0.0</c:formatCode>
                <c:ptCount val="85"/>
                <c:pt idx="49">
                  <c:v>22.328630549271455</c:v>
                </c:pt>
                <c:pt idx="50">
                  <c:v>15.000475588824692</c:v>
                </c:pt>
                <c:pt idx="51">
                  <c:v>7.6685694141502614</c:v>
                </c:pt>
                <c:pt idx="52">
                  <c:v>10.647193589800374</c:v>
                </c:pt>
                <c:pt idx="53">
                  <c:v>18.700505955222567</c:v>
                </c:pt>
                <c:pt idx="54">
                  <c:v>20.739811944564536</c:v>
                </c:pt>
                <c:pt idx="55">
                  <c:v>14.500667985661607</c:v>
                </c:pt>
                <c:pt idx="56">
                  <c:v>13.90937051146488</c:v>
                </c:pt>
                <c:pt idx="57">
                  <c:v>4.848951989010164</c:v>
                </c:pt>
                <c:pt idx="58">
                  <c:v>1.3643435324893538</c:v>
                </c:pt>
                <c:pt idx="59">
                  <c:v>6.656976434901174</c:v>
                </c:pt>
                <c:pt idx="60">
                  <c:v>3.1017356200909285</c:v>
                </c:pt>
                <c:pt idx="61">
                  <c:v>4.8639853301333913</c:v>
                </c:pt>
                <c:pt idx="62">
                  <c:v>9.0513691486380221</c:v>
                </c:pt>
                <c:pt idx="63">
                  <c:v>12.979392848341487</c:v>
                </c:pt>
                <c:pt idx="64">
                  <c:v>12.298381912852175</c:v>
                </c:pt>
                <c:pt idx="65">
                  <c:v>9.0703760944058409</c:v>
                </c:pt>
                <c:pt idx="66">
                  <c:v>12.76781516206109</c:v>
                </c:pt>
                <c:pt idx="67">
                  <c:v>2.7452460689644687</c:v>
                </c:pt>
                <c:pt idx="68">
                  <c:v>0.84854371440843401</c:v>
                </c:pt>
                <c:pt idx="69">
                  <c:v>-2.84908555113631</c:v>
                </c:pt>
                <c:pt idx="70">
                  <c:v>-2.9193757523149566</c:v>
                </c:pt>
                <c:pt idx="71">
                  <c:v>-2.1542792247547404</c:v>
                </c:pt>
                <c:pt idx="72">
                  <c:v>-3.8297913457758681</c:v>
                </c:pt>
                <c:pt idx="73">
                  <c:v>-1.4315989656003114</c:v>
                </c:pt>
                <c:pt idx="74">
                  <c:v>-2.0104986480605547</c:v>
                </c:pt>
                <c:pt idx="75">
                  <c:v>2.6375061042094305</c:v>
                </c:pt>
                <c:pt idx="76">
                  <c:v>9.918355315376326</c:v>
                </c:pt>
                <c:pt idx="77">
                  <c:v>9.7942589868578622</c:v>
                </c:pt>
                <c:pt idx="78">
                  <c:v>18.39293797759489</c:v>
                </c:pt>
                <c:pt idx="79">
                  <c:v>13.513716302521495</c:v>
                </c:pt>
                <c:pt idx="80">
                  <c:v>17.193701095302849</c:v>
                </c:pt>
                <c:pt idx="81">
                  <c:v>16.464413042312167</c:v>
                </c:pt>
                <c:pt idx="82">
                  <c:v>13.835294701721335</c:v>
                </c:pt>
                <c:pt idx="83">
                  <c:v>6.600206172723122</c:v>
                </c:pt>
                <c:pt idx="84">
                  <c:v>7.6118056147407298</c:v>
                </c:pt>
              </c:numCache>
            </c:numRef>
          </c:val>
          <c:smooth val="0"/>
          <c:extLst>
            <c:ext xmlns:c16="http://schemas.microsoft.com/office/drawing/2014/chart" uri="{C3380CC4-5D6E-409C-BE32-E72D297353CC}">
              <c16:uniqueId val="{00000001-DEFC-4006-A382-FAAFED5B870A}"/>
            </c:ext>
          </c:extLst>
        </c:ser>
        <c:dLbls>
          <c:showLegendKey val="0"/>
          <c:showVal val="0"/>
          <c:showCatName val="0"/>
          <c:showSerName val="0"/>
          <c:showPercent val="0"/>
          <c:showBubbleSize val="0"/>
        </c:dLbls>
        <c:marker val="1"/>
        <c:smooth val="0"/>
        <c:axId val="954254464"/>
        <c:axId val="954256000"/>
      </c:lineChart>
      <c:catAx>
        <c:axId val="954254464"/>
        <c:scaling>
          <c:orientation val="minMax"/>
        </c:scaling>
        <c:delete val="0"/>
        <c:axPos val="b"/>
        <c:numFmt formatCode="yyyy" sourceLinked="0"/>
        <c:majorTickMark val="none"/>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4256000"/>
        <c:crosses val="autoZero"/>
        <c:auto val="0"/>
        <c:lblAlgn val="ctr"/>
        <c:lblOffset val="100"/>
        <c:tickLblSkip val="6"/>
        <c:tickMarkSkip val="1"/>
        <c:noMultiLvlLbl val="0"/>
      </c:catAx>
      <c:valAx>
        <c:axId val="954256000"/>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4254464"/>
        <c:crosses val="autoZero"/>
        <c:crossBetween val="between"/>
      </c:valAx>
      <c:spPr>
        <a:noFill/>
        <a:ln w="12700">
          <a:solidFill>
            <a:srgbClr val="808080"/>
          </a:solidFill>
          <a:prstDash val="solid"/>
        </a:ln>
      </c:spPr>
    </c:plotArea>
    <c:legend>
      <c:legendPos val="b"/>
      <c:layout>
        <c:manualLayout>
          <c:xMode val="edge"/>
          <c:yMode val="edge"/>
          <c:x val="0.12548955137172244"/>
          <c:y val="0.92250112610000745"/>
          <c:w val="0.87451044862827754"/>
          <c:h val="6.0603764979319477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33460829200563E-2"/>
          <c:y val="7.2500088501084595E-2"/>
          <c:w val="0.89833479546678952"/>
          <c:h val="0.72500088501084592"/>
        </c:manualLayout>
      </c:layout>
      <c:barChart>
        <c:barDir val="col"/>
        <c:grouping val="clustered"/>
        <c:varyColors val="0"/>
        <c:ser>
          <c:idx val="0"/>
          <c:order val="0"/>
          <c:tx>
            <c:strRef>
              <c:f>EquityMetrics!$AM$5</c:f>
              <c:strCache>
                <c:ptCount val="1"/>
                <c:pt idx="0">
                  <c:v>HY Debt, YOY Pct Change</c:v>
                </c:pt>
              </c:strCache>
            </c:strRef>
          </c:tx>
          <c:spPr>
            <a:solidFill>
              <a:srgbClr val="003366"/>
            </a:solidFill>
            <a:ln w="12700">
              <a:solidFill>
                <a:srgbClr val="000000"/>
              </a:solidFill>
              <a:prstDash val="solid"/>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EquityMetrics!$AM$6:$AM$90</c:f>
              <c:numCache>
                <c:formatCode>#,##0.0</c:formatCode>
                <c:ptCount val="85"/>
                <c:pt idx="0">
                  <c:v>2.4049178981581321</c:v>
                </c:pt>
                <c:pt idx="1">
                  <c:v>10.466660229210722</c:v>
                </c:pt>
                <c:pt idx="2">
                  <c:v>11.676061514073787</c:v>
                </c:pt>
                <c:pt idx="3">
                  <c:v>27.682824337812171</c:v>
                </c:pt>
                <c:pt idx="4">
                  <c:v>27.773177421399108</c:v>
                </c:pt>
                <c:pt idx="5">
                  <c:v>22.235872045447145</c:v>
                </c:pt>
                <c:pt idx="6">
                  <c:v>18.045942181197173</c:v>
                </c:pt>
                <c:pt idx="7">
                  <c:v>16.527355599250559</c:v>
                </c:pt>
                <c:pt idx="8">
                  <c:v>10.710094992006391</c:v>
                </c:pt>
                <c:pt idx="9">
                  <c:v>11.894842630741209</c:v>
                </c:pt>
                <c:pt idx="10">
                  <c:v>13.498937513054287</c:v>
                </c:pt>
                <c:pt idx="11">
                  <c:v>7.6035916614350718</c:v>
                </c:pt>
                <c:pt idx="12">
                  <c:v>4.4421130270803078</c:v>
                </c:pt>
                <c:pt idx="13">
                  <c:v>7.5447044299759902</c:v>
                </c:pt>
                <c:pt idx="14">
                  <c:v>1.4980336933458904</c:v>
                </c:pt>
                <c:pt idx="15">
                  <c:v>0.81171146634884117</c:v>
                </c:pt>
                <c:pt idx="16">
                  <c:v>3.7367173143653787</c:v>
                </c:pt>
                <c:pt idx="17">
                  <c:v>-1.9058994176767818</c:v>
                </c:pt>
                <c:pt idx="18">
                  <c:v>-4.2842893535466109</c:v>
                </c:pt>
                <c:pt idx="19">
                  <c:v>-1.8880455166781385</c:v>
                </c:pt>
                <c:pt idx="20">
                  <c:v>9.6485190403128307E-2</c:v>
                </c:pt>
                <c:pt idx="21">
                  <c:v>-0.88683782107661369</c:v>
                </c:pt>
                <c:pt idx="22">
                  <c:v>0.26091037533191308</c:v>
                </c:pt>
                <c:pt idx="23">
                  <c:v>-3.877506343728121</c:v>
                </c:pt>
                <c:pt idx="24">
                  <c:v>-2.8225314534045309</c:v>
                </c:pt>
                <c:pt idx="25">
                  <c:v>-3.3470885105902681</c:v>
                </c:pt>
                <c:pt idx="26">
                  <c:v>-3.1605046357555566</c:v>
                </c:pt>
                <c:pt idx="27">
                  <c:v>-1.3833001046503757E-2</c:v>
                </c:pt>
                <c:pt idx="28">
                  <c:v>0.32327548029311703</c:v>
                </c:pt>
                <c:pt idx="29">
                  <c:v>0.35389606196800649</c:v>
                </c:pt>
                <c:pt idx="30">
                  <c:v>-0.17243300159091035</c:v>
                </c:pt>
                <c:pt idx="31">
                  <c:v>0.34591172070266296</c:v>
                </c:pt>
                <c:pt idx="32">
                  <c:v>5.1556483608503845</c:v>
                </c:pt>
                <c:pt idx="33">
                  <c:v>9.9984506391923578</c:v>
                </c:pt>
                <c:pt idx="34">
                  <c:v>9.4630083021590927</c:v>
                </c:pt>
                <c:pt idx="35">
                  <c:v>15.348242660765244</c:v>
                </c:pt>
                <c:pt idx="36">
                  <c:v>17.107053985485553</c:v>
                </c:pt>
                <c:pt idx="37">
                  <c:v>19.304884910592989</c:v>
                </c:pt>
                <c:pt idx="38">
                  <c:v>15.541304692268509</c:v>
                </c:pt>
                <c:pt idx="39">
                  <c:v>13.605458485782496</c:v>
                </c:pt>
                <c:pt idx="40">
                  <c:v>11.42706287419395</c:v>
                </c:pt>
                <c:pt idx="41">
                  <c:v>5.7885523996612731</c:v>
                </c:pt>
                <c:pt idx="42">
                  <c:v>5.9634652998671989</c:v>
                </c:pt>
                <c:pt idx="43">
                  <c:v>5.5508617414960382</c:v>
                </c:pt>
                <c:pt idx="44">
                  <c:v>2.1590376276840351</c:v>
                </c:pt>
                <c:pt idx="45">
                  <c:v>-1.2680206677809891</c:v>
                </c:pt>
                <c:pt idx="46">
                  <c:v>-3.336933066971981</c:v>
                </c:pt>
                <c:pt idx="47">
                  <c:v>-1.521086761919721</c:v>
                </c:pt>
                <c:pt idx="48">
                  <c:v>-2.2611143688338387</c:v>
                </c:pt>
                <c:pt idx="49">
                  <c:v>-1.725108729237157</c:v>
                </c:pt>
                <c:pt idx="50">
                  <c:v>1.429153243077308</c:v>
                </c:pt>
                <c:pt idx="51">
                  <c:v>0.98605368688371442</c:v>
                </c:pt>
                <c:pt idx="52">
                  <c:v>2.6116467857300485</c:v>
                </c:pt>
                <c:pt idx="53">
                  <c:v>5.0359492779089576</c:v>
                </c:pt>
                <c:pt idx="54">
                  <c:v>3.0104960164664352</c:v>
                </c:pt>
                <c:pt idx="55">
                  <c:v>4.2941125004660741</c:v>
                </c:pt>
                <c:pt idx="56">
                  <c:v>8.3910459888655744</c:v>
                </c:pt>
                <c:pt idx="57">
                  <c:v>7.512257293744784</c:v>
                </c:pt>
                <c:pt idx="58">
                  <c:v>11.197911058944232</c:v>
                </c:pt>
                <c:pt idx="59">
                  <c:v>13.268074519785756</c:v>
                </c:pt>
                <c:pt idx="60">
                  <c:v>13.566198063757584</c:v>
                </c:pt>
                <c:pt idx="61">
                  <c:v>13.155081445460048</c:v>
                </c:pt>
                <c:pt idx="62">
                  <c:v>12.346055371289566</c:v>
                </c:pt>
                <c:pt idx="63">
                  <c:v>11.502584533310834</c:v>
                </c:pt>
                <c:pt idx="64">
                  <c:v>10.836441744247427</c:v>
                </c:pt>
                <c:pt idx="65">
                  <c:v>10.185043862323685</c:v>
                </c:pt>
                <c:pt idx="66">
                  <c:v>10.939696797206055</c:v>
                </c:pt>
                <c:pt idx="67">
                  <c:v>10.49246009799063</c:v>
                </c:pt>
                <c:pt idx="68">
                  <c:v>12.486109159200787</c:v>
                </c:pt>
                <c:pt idx="69">
                  <c:v>10.457123738009289</c:v>
                </c:pt>
                <c:pt idx="70">
                  <c:v>11.050349069658537</c:v>
                </c:pt>
                <c:pt idx="71">
                  <c:v>9.9321445641088246</c:v>
                </c:pt>
                <c:pt idx="72">
                  <c:v>7.0089407009033655</c:v>
                </c:pt>
                <c:pt idx="73">
                  <c:v>6.8010998263229316</c:v>
                </c:pt>
                <c:pt idx="74">
                  <c:v>6.2636934672219535</c:v>
                </c:pt>
                <c:pt idx="75">
                  <c:v>3.5811575925103423</c:v>
                </c:pt>
                <c:pt idx="76">
                  <c:v>4.7831106617497454</c:v>
                </c:pt>
                <c:pt idx="77">
                  <c:v>5.3950503249826642</c:v>
                </c:pt>
                <c:pt idx="78">
                  <c:v>2.3501733710476813</c:v>
                </c:pt>
                <c:pt idx="79">
                  <c:v>3.7985249341185856</c:v>
                </c:pt>
                <c:pt idx="80">
                  <c:v>3.3157577136841088</c:v>
                </c:pt>
                <c:pt idx="81">
                  <c:v>2.8571301552628769</c:v>
                </c:pt>
                <c:pt idx="82">
                  <c:v>1.577931998751203</c:v>
                </c:pt>
                <c:pt idx="83">
                  <c:v>2.2277418211759104</c:v>
                </c:pt>
                <c:pt idx="84">
                  <c:v>10.255538463193137</c:v>
                </c:pt>
              </c:numCache>
            </c:numRef>
          </c:val>
          <c:extLst>
            <c:ext xmlns:c16="http://schemas.microsoft.com/office/drawing/2014/chart" uri="{C3380CC4-5D6E-409C-BE32-E72D297353CC}">
              <c16:uniqueId val="{00000000-762F-488D-A457-52961EA97C34}"/>
            </c:ext>
          </c:extLst>
        </c:ser>
        <c:dLbls>
          <c:showLegendKey val="0"/>
          <c:showVal val="0"/>
          <c:showCatName val="0"/>
          <c:showSerName val="0"/>
          <c:showPercent val="0"/>
          <c:showBubbleSize val="0"/>
        </c:dLbls>
        <c:gapWidth val="50"/>
        <c:axId val="954842496"/>
        <c:axId val="954914304"/>
      </c:barChart>
      <c:catAx>
        <c:axId val="954842496"/>
        <c:scaling>
          <c:orientation val="minMax"/>
        </c:scaling>
        <c:delete val="0"/>
        <c:axPos val="b"/>
        <c:numFmt formatCode="yyyy" sourceLinked="0"/>
        <c:majorTickMark val="none"/>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4914304"/>
        <c:crosses val="autoZero"/>
        <c:auto val="0"/>
        <c:lblAlgn val="ctr"/>
        <c:lblOffset val="100"/>
        <c:tickLblSkip val="6"/>
        <c:tickMarkSkip val="1"/>
        <c:noMultiLvlLbl val="0"/>
      </c:catAx>
      <c:valAx>
        <c:axId val="954914304"/>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4842496"/>
        <c:crosses val="autoZero"/>
        <c:crossBetween val="between"/>
      </c:valAx>
      <c:spPr>
        <a:noFill/>
        <a:ln w="12700">
          <a:solidFill>
            <a:srgbClr val="808080"/>
          </a:solidFill>
          <a:prstDash val="solid"/>
        </a:ln>
      </c:spPr>
    </c:plotArea>
    <c:legend>
      <c:legendPos val="b"/>
      <c:layout>
        <c:manualLayout>
          <c:xMode val="edge"/>
          <c:yMode val="edge"/>
          <c:x val="0.37500061035255589"/>
          <c:y val="0.92250112610000745"/>
          <c:w val="0.30500049642007881"/>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333456723627695E-2"/>
          <c:y val="0.13531731600029887"/>
          <c:w val="0.89833479546678952"/>
          <c:h val="0.72500088501084592"/>
        </c:manualLayout>
      </c:layout>
      <c:barChart>
        <c:barDir val="col"/>
        <c:grouping val="clustered"/>
        <c:varyColors val="0"/>
        <c:ser>
          <c:idx val="0"/>
          <c:order val="0"/>
          <c:tx>
            <c:strRef>
              <c:f>EquityMetrics!$AN$5</c:f>
              <c:strCache>
                <c:ptCount val="1"/>
                <c:pt idx="0">
                  <c:v>HY Revenue, YOY Pct Change</c:v>
                </c:pt>
              </c:strCache>
            </c:strRef>
          </c:tx>
          <c:spPr>
            <a:solidFill>
              <a:srgbClr val="003366"/>
            </a:solidFill>
            <a:ln w="12700">
              <a:solidFill>
                <a:srgbClr val="000000"/>
              </a:solidFill>
              <a:prstDash val="solid"/>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EquityMetrics!$AN$6:$AN$90</c:f>
              <c:numCache>
                <c:formatCode>#,##0.0</c:formatCode>
                <c:ptCount val="85"/>
                <c:pt idx="0">
                  <c:v>3.1159679549561892</c:v>
                </c:pt>
                <c:pt idx="1">
                  <c:v>2.6793928279402301</c:v>
                </c:pt>
                <c:pt idx="2">
                  <c:v>3.9613170113301566</c:v>
                </c:pt>
                <c:pt idx="3">
                  <c:v>8.0062805302562712</c:v>
                </c:pt>
                <c:pt idx="4">
                  <c:v>8.0920953761924217</c:v>
                </c:pt>
                <c:pt idx="5">
                  <c:v>11.550542655125206</c:v>
                </c:pt>
                <c:pt idx="6">
                  <c:v>9.9304973803438159</c:v>
                </c:pt>
                <c:pt idx="7">
                  <c:v>15.280803796677422</c:v>
                </c:pt>
                <c:pt idx="8">
                  <c:v>18.315177792955573</c:v>
                </c:pt>
                <c:pt idx="9">
                  <c:v>13.158095437305551</c:v>
                </c:pt>
                <c:pt idx="10">
                  <c:v>14.690549736067048</c:v>
                </c:pt>
                <c:pt idx="11">
                  <c:v>6.8287627894350278</c:v>
                </c:pt>
                <c:pt idx="12">
                  <c:v>3.2844966384657281</c:v>
                </c:pt>
                <c:pt idx="13">
                  <c:v>-1.8926770289416472</c:v>
                </c:pt>
                <c:pt idx="14">
                  <c:v>-5.9633858186383222</c:v>
                </c:pt>
                <c:pt idx="15">
                  <c:v>-4.4796668529976653</c:v>
                </c:pt>
                <c:pt idx="16">
                  <c:v>-3.3439779815437998</c:v>
                </c:pt>
                <c:pt idx="17">
                  <c:v>-6.3317680212941818</c:v>
                </c:pt>
                <c:pt idx="18">
                  <c:v>4.1779489250864943</c:v>
                </c:pt>
                <c:pt idx="19">
                  <c:v>-2.3866568377275743</c:v>
                </c:pt>
                <c:pt idx="20">
                  <c:v>3.8279464538827579</c:v>
                </c:pt>
                <c:pt idx="21">
                  <c:v>2.4525841520121716</c:v>
                </c:pt>
                <c:pt idx="22">
                  <c:v>4.9655830652204802</c:v>
                </c:pt>
                <c:pt idx="23">
                  <c:v>7.8888418873262367</c:v>
                </c:pt>
                <c:pt idx="24">
                  <c:v>6.8899590651735565</c:v>
                </c:pt>
                <c:pt idx="25">
                  <c:v>11.070967762906303</c:v>
                </c:pt>
                <c:pt idx="26">
                  <c:v>7.6628644241347521</c:v>
                </c:pt>
                <c:pt idx="27">
                  <c:v>10.203660711607188</c:v>
                </c:pt>
                <c:pt idx="28">
                  <c:v>9.2437500127016357</c:v>
                </c:pt>
                <c:pt idx="29">
                  <c:v>10.399373462070848</c:v>
                </c:pt>
                <c:pt idx="30">
                  <c:v>10.792056065109135</c:v>
                </c:pt>
                <c:pt idx="31">
                  <c:v>7.8597309247437241</c:v>
                </c:pt>
                <c:pt idx="32">
                  <c:v>7.5594087985783931</c:v>
                </c:pt>
                <c:pt idx="33">
                  <c:v>6.5229434846853618</c:v>
                </c:pt>
                <c:pt idx="34">
                  <c:v>8.0155709456774851</c:v>
                </c:pt>
                <c:pt idx="35">
                  <c:v>4.9409002147123182</c:v>
                </c:pt>
                <c:pt idx="36">
                  <c:v>6.0928640153067537</c:v>
                </c:pt>
                <c:pt idx="37">
                  <c:v>9.0179563034011423</c:v>
                </c:pt>
                <c:pt idx="38">
                  <c:v>7.4308520808523459</c:v>
                </c:pt>
                <c:pt idx="39">
                  <c:v>8.0378310130024175</c:v>
                </c:pt>
                <c:pt idx="40">
                  <c:v>7.6458817521765976</c:v>
                </c:pt>
                <c:pt idx="41">
                  <c:v>5.1781548246243814</c:v>
                </c:pt>
                <c:pt idx="42">
                  <c:v>2.2625845953327062</c:v>
                </c:pt>
                <c:pt idx="43">
                  <c:v>-11.546234697669799</c:v>
                </c:pt>
                <c:pt idx="44">
                  <c:v>-18.566254201352073</c:v>
                </c:pt>
                <c:pt idx="45">
                  <c:v>-20.690508643451309</c:v>
                </c:pt>
                <c:pt idx="46">
                  <c:v>-15.838696781448292</c:v>
                </c:pt>
                <c:pt idx="47">
                  <c:v>-0.20281087222212557</c:v>
                </c:pt>
                <c:pt idx="48">
                  <c:v>9.6589205721766103</c:v>
                </c:pt>
                <c:pt idx="49">
                  <c:v>10.099923390588739</c:v>
                </c:pt>
                <c:pt idx="50">
                  <c:v>7.3440781871857208</c:v>
                </c:pt>
                <c:pt idx="51">
                  <c:v>6.2041321082025647</c:v>
                </c:pt>
                <c:pt idx="52">
                  <c:v>10.356765743342899</c:v>
                </c:pt>
                <c:pt idx="53">
                  <c:v>12.245220628545162</c:v>
                </c:pt>
                <c:pt idx="54">
                  <c:v>10.133839318426441</c:v>
                </c:pt>
                <c:pt idx="55">
                  <c:v>9.4820545211958596</c:v>
                </c:pt>
                <c:pt idx="56">
                  <c:v>6.0275213390983629</c:v>
                </c:pt>
                <c:pt idx="57">
                  <c:v>0.32646599242915908</c:v>
                </c:pt>
                <c:pt idx="58">
                  <c:v>1.790516857111335</c:v>
                </c:pt>
                <c:pt idx="59">
                  <c:v>3.2727072338327057</c:v>
                </c:pt>
                <c:pt idx="60">
                  <c:v>1.3432959877432538</c:v>
                </c:pt>
                <c:pt idx="61">
                  <c:v>4.2405084446446306</c:v>
                </c:pt>
                <c:pt idx="62">
                  <c:v>7.4730180616626063</c:v>
                </c:pt>
                <c:pt idx="63">
                  <c:v>7.1857767498112901</c:v>
                </c:pt>
                <c:pt idx="64">
                  <c:v>9.5637914730713813</c:v>
                </c:pt>
                <c:pt idx="65">
                  <c:v>8.112481716657193</c:v>
                </c:pt>
                <c:pt idx="66">
                  <c:v>8.7411358429599453</c:v>
                </c:pt>
                <c:pt idx="67">
                  <c:v>5.0832117922591458</c:v>
                </c:pt>
                <c:pt idx="68">
                  <c:v>-3.4759518608281748</c:v>
                </c:pt>
                <c:pt idx="69">
                  <c:v>-3.7951287421262747</c:v>
                </c:pt>
                <c:pt idx="70">
                  <c:v>-7.1387426609061393</c:v>
                </c:pt>
                <c:pt idx="71">
                  <c:v>-7.5239829045005813</c:v>
                </c:pt>
                <c:pt idx="72">
                  <c:v>-6.1133006800019434</c:v>
                </c:pt>
                <c:pt idx="73">
                  <c:v>-4.2790758732128786</c:v>
                </c:pt>
                <c:pt idx="74">
                  <c:v>-2.2893252348068382</c:v>
                </c:pt>
                <c:pt idx="75">
                  <c:v>-0.19777612851306081</c:v>
                </c:pt>
                <c:pt idx="76">
                  <c:v>5.7193303233106008</c:v>
                </c:pt>
                <c:pt idx="77">
                  <c:v>4.9936617284174645</c:v>
                </c:pt>
                <c:pt idx="78">
                  <c:v>8.1376702270338654</c:v>
                </c:pt>
                <c:pt idx="79">
                  <c:v>10.308295904708675</c:v>
                </c:pt>
                <c:pt idx="80">
                  <c:v>10.30008818442254</c:v>
                </c:pt>
                <c:pt idx="81">
                  <c:v>11.884114144776614</c:v>
                </c:pt>
                <c:pt idx="82">
                  <c:v>12.446742677200252</c:v>
                </c:pt>
                <c:pt idx="83">
                  <c:v>9.1471817583709925</c:v>
                </c:pt>
                <c:pt idx="84">
                  <c:v>4.7496208091998726</c:v>
                </c:pt>
              </c:numCache>
            </c:numRef>
          </c:val>
          <c:extLst>
            <c:ext xmlns:c16="http://schemas.microsoft.com/office/drawing/2014/chart" uri="{C3380CC4-5D6E-409C-BE32-E72D297353CC}">
              <c16:uniqueId val="{00000000-13F1-4723-AFB3-E1B89EFA4351}"/>
            </c:ext>
          </c:extLst>
        </c:ser>
        <c:ser>
          <c:idx val="1"/>
          <c:order val="1"/>
          <c:tx>
            <c:strRef>
              <c:f>EquityMetrics!$AO$5</c:f>
              <c:strCache>
                <c:ptCount val="1"/>
                <c:pt idx="0">
                  <c:v>HY COGS, YOY Pct Change</c:v>
                </c:pt>
              </c:strCache>
            </c:strRef>
          </c:tx>
          <c:spPr>
            <a:solidFill>
              <a:srgbClr val="FF6600"/>
            </a:solidFill>
            <a:ln w="12700">
              <a:solidFill>
                <a:srgbClr val="000000"/>
              </a:solidFill>
              <a:prstDash val="solid"/>
            </a:ln>
          </c:spPr>
          <c:invertIfNegative val="0"/>
          <c:cat>
            <c:numRef>
              <c:f>EquityMetrics!$E$6:$E$90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EquityMetrics!$AO$1:$AO$90</c:f>
              <c:numCache>
                <c:formatCode>#,##0.0</c:formatCode>
                <c:ptCount val="90"/>
                <c:pt idx="4">
                  <c:v>0</c:v>
                </c:pt>
                <c:pt idx="5">
                  <c:v>2.0521138976854481</c:v>
                </c:pt>
                <c:pt idx="6">
                  <c:v>1.6983605487380427</c:v>
                </c:pt>
                <c:pt idx="7">
                  <c:v>3.1140341888082013</c:v>
                </c:pt>
                <c:pt idx="8">
                  <c:v>8.1683384488398847</c:v>
                </c:pt>
                <c:pt idx="9">
                  <c:v>8.1216161200657879</c:v>
                </c:pt>
                <c:pt idx="10">
                  <c:v>12.208932327716582</c:v>
                </c:pt>
                <c:pt idx="11">
                  <c:v>11.415972630704573</c:v>
                </c:pt>
                <c:pt idx="12">
                  <c:v>14.750184056623183</c:v>
                </c:pt>
                <c:pt idx="13">
                  <c:v>13.562271160168882</c:v>
                </c:pt>
                <c:pt idx="14">
                  <c:v>13.473873414001103</c:v>
                </c:pt>
                <c:pt idx="15">
                  <c:v>15.476332516691226</c:v>
                </c:pt>
                <c:pt idx="16">
                  <c:v>8.4144823496116405</c:v>
                </c:pt>
                <c:pt idx="17">
                  <c:v>7.8245228802638067</c:v>
                </c:pt>
                <c:pt idx="18">
                  <c:v>-1.8436964195422956</c:v>
                </c:pt>
                <c:pt idx="19">
                  <c:v>-3.3048227723478041</c:v>
                </c:pt>
                <c:pt idx="20">
                  <c:v>-2.9530793632733698</c:v>
                </c:pt>
                <c:pt idx="21">
                  <c:v>-2.7792967994168083</c:v>
                </c:pt>
                <c:pt idx="22">
                  <c:v>-8.8358903589297313</c:v>
                </c:pt>
                <c:pt idx="23">
                  <c:v>5.2357525633987212</c:v>
                </c:pt>
                <c:pt idx="24">
                  <c:v>-1.491751400435104</c:v>
                </c:pt>
                <c:pt idx="25">
                  <c:v>2.4741754192270093</c:v>
                </c:pt>
                <c:pt idx="26">
                  <c:v>2.4822483352734848</c:v>
                </c:pt>
                <c:pt idx="27">
                  <c:v>3.2473360761160031</c:v>
                </c:pt>
                <c:pt idx="28">
                  <c:v>5.8753842735621342</c:v>
                </c:pt>
                <c:pt idx="29">
                  <c:v>6.7294091316675519</c:v>
                </c:pt>
                <c:pt idx="30">
                  <c:v>10.458572399942522</c:v>
                </c:pt>
                <c:pt idx="31">
                  <c:v>7.0362295083194581</c:v>
                </c:pt>
                <c:pt idx="32">
                  <c:v>10.017143087497015</c:v>
                </c:pt>
                <c:pt idx="33">
                  <c:v>8.3899776615543828</c:v>
                </c:pt>
                <c:pt idx="34">
                  <c:v>10.170869972715435</c:v>
                </c:pt>
                <c:pt idx="35">
                  <c:v>11.736841154836641</c:v>
                </c:pt>
                <c:pt idx="36">
                  <c:v>8.5695672205224671</c:v>
                </c:pt>
                <c:pt idx="37">
                  <c:v>7.1818629922283828</c:v>
                </c:pt>
                <c:pt idx="38">
                  <c:v>4.9242890639439318</c:v>
                </c:pt>
                <c:pt idx="39">
                  <c:v>6.0550129599882263</c:v>
                </c:pt>
                <c:pt idx="40">
                  <c:v>4.7604288136791739</c:v>
                </c:pt>
                <c:pt idx="41">
                  <c:v>5.7221802018193157</c:v>
                </c:pt>
                <c:pt idx="42">
                  <c:v>7.8199848030139796</c:v>
                </c:pt>
                <c:pt idx="43">
                  <c:v>6.1326948499369038</c:v>
                </c:pt>
                <c:pt idx="44">
                  <c:v>8.6930810529504363</c:v>
                </c:pt>
                <c:pt idx="45">
                  <c:v>7.7650352634418995</c:v>
                </c:pt>
                <c:pt idx="46">
                  <c:v>6.8761997866494173</c:v>
                </c:pt>
                <c:pt idx="47">
                  <c:v>3.2883640230226607</c:v>
                </c:pt>
                <c:pt idx="48">
                  <c:v>-10.699287105721044</c:v>
                </c:pt>
                <c:pt idx="49">
                  <c:v>-18.237988929696613</c:v>
                </c:pt>
                <c:pt idx="50">
                  <c:v>-21.576183018581585</c:v>
                </c:pt>
                <c:pt idx="51">
                  <c:v>-17.424799526541257</c:v>
                </c:pt>
                <c:pt idx="52">
                  <c:v>-3.4825407724361157</c:v>
                </c:pt>
                <c:pt idx="53">
                  <c:v>7.4025349429049481</c:v>
                </c:pt>
                <c:pt idx="54">
                  <c:v>8.764668736463177</c:v>
                </c:pt>
                <c:pt idx="55">
                  <c:v>6.3164478174232874</c:v>
                </c:pt>
                <c:pt idx="56">
                  <c:v>4.9752956807648463</c:v>
                </c:pt>
                <c:pt idx="57">
                  <c:v>10.234954568627641</c:v>
                </c:pt>
                <c:pt idx="58">
                  <c:v>12.310422665170083</c:v>
                </c:pt>
                <c:pt idx="59">
                  <c:v>10.035542726168845</c:v>
                </c:pt>
                <c:pt idx="60">
                  <c:v>10.942463801883484</c:v>
                </c:pt>
                <c:pt idx="61">
                  <c:v>5.6069795873781247</c:v>
                </c:pt>
                <c:pt idx="62">
                  <c:v>0.66262436462616314</c:v>
                </c:pt>
                <c:pt idx="63">
                  <c:v>1.5794784254840488</c:v>
                </c:pt>
                <c:pt idx="64">
                  <c:v>3.1081619790413129</c:v>
                </c:pt>
                <c:pt idx="65">
                  <c:v>1.8376765879470236</c:v>
                </c:pt>
                <c:pt idx="66">
                  <c:v>4.510749554004434</c:v>
                </c:pt>
                <c:pt idx="67">
                  <c:v>8.0253780287214518</c:v>
                </c:pt>
                <c:pt idx="68">
                  <c:v>6.6931074715069316</c:v>
                </c:pt>
                <c:pt idx="69">
                  <c:v>9.0029230677341587</c:v>
                </c:pt>
                <c:pt idx="70">
                  <c:v>8.0652848738955498</c:v>
                </c:pt>
                <c:pt idx="71">
                  <c:v>8.3645461924001694</c:v>
                </c:pt>
                <c:pt idx="72">
                  <c:v>2.4260467067467983</c:v>
                </c:pt>
                <c:pt idx="73">
                  <c:v>-5.0163303903841054</c:v>
                </c:pt>
                <c:pt idx="74">
                  <c:v>-5.8839959381669864</c:v>
                </c:pt>
                <c:pt idx="75">
                  <c:v>-9.8911280448427785</c:v>
                </c:pt>
                <c:pt idx="76">
                  <c:v>-10.150813086943721</c:v>
                </c:pt>
                <c:pt idx="77">
                  <c:v>-8.218636390827017</c:v>
                </c:pt>
                <c:pt idx="78">
                  <c:v>-5.9339094324367121</c:v>
                </c:pt>
                <c:pt idx="79">
                  <c:v>-3.7065397940301947</c:v>
                </c:pt>
                <c:pt idx="80">
                  <c:v>-1.1166971297774886</c:v>
                </c:pt>
                <c:pt idx="81">
                  <c:v>4.470166795295194</c:v>
                </c:pt>
                <c:pt idx="82">
                  <c:v>4.3492493398441745</c:v>
                </c:pt>
                <c:pt idx="83">
                  <c:v>6.3754634356510076</c:v>
                </c:pt>
                <c:pt idx="84">
                  <c:v>9.5537930435486871</c:v>
                </c:pt>
                <c:pt idx="85">
                  <c:v>8.5006789848633311</c:v>
                </c:pt>
                <c:pt idx="86">
                  <c:v>10.416189521494701</c:v>
                </c:pt>
                <c:pt idx="87">
                  <c:v>11.948422589326114</c:v>
                </c:pt>
                <c:pt idx="88">
                  <c:v>10.311194706598137</c:v>
                </c:pt>
                <c:pt idx="89">
                  <c:v>5.9734553889175812</c:v>
                </c:pt>
              </c:numCache>
            </c:numRef>
          </c:val>
          <c:extLst>
            <c:ext xmlns:c16="http://schemas.microsoft.com/office/drawing/2014/chart" uri="{C3380CC4-5D6E-409C-BE32-E72D297353CC}">
              <c16:uniqueId val="{00000001-13F1-4723-AFB3-E1B89EFA4351}"/>
            </c:ext>
          </c:extLst>
        </c:ser>
        <c:dLbls>
          <c:showLegendKey val="0"/>
          <c:showVal val="0"/>
          <c:showCatName val="0"/>
          <c:showSerName val="0"/>
          <c:showPercent val="0"/>
          <c:showBubbleSize val="0"/>
        </c:dLbls>
        <c:gapWidth val="50"/>
        <c:axId val="955221504"/>
        <c:axId val="955223040"/>
      </c:barChart>
      <c:catAx>
        <c:axId val="955221504"/>
        <c:scaling>
          <c:orientation val="minMax"/>
        </c:scaling>
        <c:delete val="0"/>
        <c:axPos val="b"/>
        <c:numFmt formatCode="yyyy" sourceLinked="0"/>
        <c:majorTickMark val="none"/>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5223040"/>
        <c:crosses val="autoZero"/>
        <c:auto val="0"/>
        <c:lblAlgn val="ctr"/>
        <c:lblOffset val="100"/>
        <c:tickLblSkip val="6"/>
        <c:tickMarkSkip val="1"/>
        <c:noMultiLvlLbl val="0"/>
      </c:catAx>
      <c:valAx>
        <c:axId val="955223040"/>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5221504"/>
        <c:crosses val="autoZero"/>
        <c:crossBetween val="between"/>
      </c:valAx>
      <c:spPr>
        <a:noFill/>
        <a:ln w="12700">
          <a:solidFill>
            <a:srgbClr val="808080"/>
          </a:solidFill>
          <a:prstDash val="solid"/>
        </a:ln>
      </c:spPr>
    </c:plotArea>
    <c:legend>
      <c:legendPos val="b"/>
      <c:layout>
        <c:manualLayout>
          <c:xMode val="edge"/>
          <c:yMode val="edge"/>
          <c:x val="0.18833363986595031"/>
          <c:y val="0.92250112610000745"/>
          <c:w val="0.67666776801394535"/>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4500039876366986"/>
          <c:y val="3.0000036621138454E-2"/>
          <c:w val="0.70833448622149453"/>
          <c:h val="0.83000101318483055"/>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EquityMetrics!$A$91:$A$107</c:f>
              <c:strCache>
                <c:ptCount val="17"/>
                <c:pt idx="0">
                  <c:v>Consumer Products</c:v>
                </c:pt>
                <c:pt idx="1">
                  <c:v>Telecommunications</c:v>
                </c:pt>
                <c:pt idx="2">
                  <c:v>Materials</c:v>
                </c:pt>
                <c:pt idx="3">
                  <c:v>Real Estate</c:v>
                </c:pt>
                <c:pt idx="4">
                  <c:v>Technology</c:v>
                </c:pt>
                <c:pt idx="5">
                  <c:v>Utilities</c:v>
                </c:pt>
                <c:pt idx="6">
                  <c:v>Hotels &amp; Leisure</c:v>
                </c:pt>
                <c:pt idx="7">
                  <c:v>Media</c:v>
                </c:pt>
                <c:pt idx="8">
                  <c:v>Food</c:v>
                </c:pt>
                <c:pt idx="9">
                  <c:v>Gaming</c:v>
                </c:pt>
                <c:pt idx="10">
                  <c:v>Health Care</c:v>
                </c:pt>
                <c:pt idx="11">
                  <c:v>Retail</c:v>
                </c:pt>
                <c:pt idx="12">
                  <c:v>Commercial Services</c:v>
                </c:pt>
                <c:pt idx="13">
                  <c:v>Capital Goods</c:v>
                </c:pt>
                <c:pt idx="14">
                  <c:v>Automotive</c:v>
                </c:pt>
                <c:pt idx="15">
                  <c:v>Transportation</c:v>
                </c:pt>
                <c:pt idx="16">
                  <c:v>Energy</c:v>
                </c:pt>
              </c:strCache>
            </c:strRef>
          </c:cat>
          <c:val>
            <c:numRef>
              <c:f>EquityMetrics!$C$91:$C$107</c:f>
              <c:numCache>
                <c:formatCode>#,##0.00</c:formatCode>
                <c:ptCount val="17"/>
                <c:pt idx="0">
                  <c:v>-247.79539803416483</c:v>
                </c:pt>
                <c:pt idx="1">
                  <c:v>-43.296639737029196</c:v>
                </c:pt>
                <c:pt idx="2">
                  <c:v>-25.846240979056933</c:v>
                </c:pt>
                <c:pt idx="3">
                  <c:v>-12.865245448354612</c:v>
                </c:pt>
                <c:pt idx="4">
                  <c:v>-5.1539498211000341</c:v>
                </c:pt>
                <c:pt idx="5">
                  <c:v>7.8814013706607255</c:v>
                </c:pt>
                <c:pt idx="6">
                  <c:v>8.5239108180319398</c:v>
                </c:pt>
                <c:pt idx="7">
                  <c:v>9.2649233875189143</c:v>
                </c:pt>
                <c:pt idx="8">
                  <c:v>14.486642872147101</c:v>
                </c:pt>
                <c:pt idx="9">
                  <c:v>21.234368538656351</c:v>
                </c:pt>
                <c:pt idx="10">
                  <c:v>21.559325478018945</c:v>
                </c:pt>
                <c:pt idx="11">
                  <c:v>22.967260827895462</c:v>
                </c:pt>
                <c:pt idx="12">
                  <c:v>26.978951161128965</c:v>
                </c:pt>
                <c:pt idx="13">
                  <c:v>31.949437514076862</c:v>
                </c:pt>
                <c:pt idx="14">
                  <c:v>37.268919634299337</c:v>
                </c:pt>
                <c:pt idx="15">
                  <c:v>58.311451461184809</c:v>
                </c:pt>
                <c:pt idx="16">
                  <c:v>88.408941959415145</c:v>
                </c:pt>
              </c:numCache>
            </c:numRef>
          </c:val>
          <c:extLst>
            <c:ext xmlns:c16="http://schemas.microsoft.com/office/drawing/2014/chart" uri="{C3380CC4-5D6E-409C-BE32-E72D297353CC}">
              <c16:uniqueId val="{00000000-6918-4B2C-A9FA-1F1B73C1F060}"/>
            </c:ext>
          </c:extLst>
        </c:ser>
        <c:dLbls>
          <c:showLegendKey val="0"/>
          <c:showVal val="0"/>
          <c:showCatName val="0"/>
          <c:showSerName val="0"/>
          <c:showPercent val="0"/>
          <c:showBubbleSize val="0"/>
        </c:dLbls>
        <c:gapWidth val="25"/>
        <c:axId val="955544704"/>
        <c:axId val="958071552"/>
      </c:barChart>
      <c:catAx>
        <c:axId val="955544704"/>
        <c:scaling>
          <c:orientation val="minMax"/>
        </c:scaling>
        <c:delete val="0"/>
        <c:axPos val="l"/>
        <c:numFmt formatCode="General" sourceLinked="1"/>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8071552"/>
        <c:crosses val="autoZero"/>
        <c:auto val="1"/>
        <c:lblAlgn val="ctr"/>
        <c:lblOffset val="100"/>
        <c:tickLblSkip val="1"/>
        <c:tickMarkSkip val="1"/>
        <c:noMultiLvlLbl val="0"/>
      </c:catAx>
      <c:valAx>
        <c:axId val="958071552"/>
        <c:scaling>
          <c:orientation val="minMax"/>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YoY Change in Sector EBITDAs, %</a:t>
                </a:r>
              </a:p>
            </c:rich>
          </c:tx>
          <c:layout>
            <c:manualLayout>
              <c:xMode val="edge"/>
              <c:yMode val="edge"/>
              <c:x val="0.40666732856010507"/>
              <c:y val="0.915001116944722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5554470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333460829200563E-2"/>
          <c:y val="7.2500088501084595E-2"/>
          <c:w val="0.89833479546678952"/>
          <c:h val="0.72500088501084592"/>
        </c:manualLayout>
      </c:layout>
      <c:barChart>
        <c:barDir val="col"/>
        <c:grouping val="clustered"/>
        <c:varyColors val="0"/>
        <c:ser>
          <c:idx val="0"/>
          <c:order val="0"/>
          <c:tx>
            <c:strRef>
              <c:f>EquityMetrics!$CL$5</c:f>
              <c:strCache>
                <c:ptCount val="1"/>
                <c:pt idx="0">
                  <c:v>HY LTM Capex, YOY Pct Change (All HY Issuers)</c:v>
                </c:pt>
              </c:strCache>
            </c:strRef>
          </c:tx>
          <c:spPr>
            <a:solidFill>
              <a:srgbClr val="003366"/>
            </a:solidFill>
            <a:ln w="12700">
              <a:solidFill>
                <a:srgbClr val="000000"/>
              </a:solidFill>
              <a:prstDash val="solid"/>
            </a:ln>
          </c:spPr>
          <c:invertIfNegative val="0"/>
          <c:cat>
            <c:numRef>
              <c:f>EquityMetrics!$CJ$6:$CJ$90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EquityMetrics!$CL$6:$CL$90</c:f>
              <c:numCache>
                <c:formatCode>#,##0.0</c:formatCode>
                <c:ptCount val="85"/>
                <c:pt idx="0">
                  <c:v>0.86772794913865248</c:v>
                </c:pt>
                <c:pt idx="1">
                  <c:v>2.6317470551300737</c:v>
                </c:pt>
                <c:pt idx="2">
                  <c:v>5.7371217127235141</c:v>
                </c:pt>
                <c:pt idx="3">
                  <c:v>18.250702416443133</c:v>
                </c:pt>
                <c:pt idx="4">
                  <c:v>10.570408437378509</c:v>
                </c:pt>
                <c:pt idx="5">
                  <c:v>-0.57371461595372431</c:v>
                </c:pt>
                <c:pt idx="6">
                  <c:v>8.4370343728270782</c:v>
                </c:pt>
                <c:pt idx="7">
                  <c:v>11.596746856721008</c:v>
                </c:pt>
                <c:pt idx="8">
                  <c:v>29.787575346472451</c:v>
                </c:pt>
                <c:pt idx="9">
                  <c:v>39.154447769612169</c:v>
                </c:pt>
                <c:pt idx="10">
                  <c:v>41.324513198524457</c:v>
                </c:pt>
                <c:pt idx="11">
                  <c:v>31.426767617427132</c:v>
                </c:pt>
                <c:pt idx="12">
                  <c:v>30.921260891258463</c:v>
                </c:pt>
                <c:pt idx="13">
                  <c:v>23.633062561259699</c:v>
                </c:pt>
                <c:pt idx="14">
                  <c:v>14.786199043111935</c:v>
                </c:pt>
                <c:pt idx="15">
                  <c:v>-4.9571116143244502</c:v>
                </c:pt>
                <c:pt idx="16">
                  <c:v>-12.775029893794787</c:v>
                </c:pt>
                <c:pt idx="17">
                  <c:v>-20.842875839605746</c:v>
                </c:pt>
                <c:pt idx="18">
                  <c:v>-29.972736175183933</c:v>
                </c:pt>
                <c:pt idx="19">
                  <c:v>-31.449045541938659</c:v>
                </c:pt>
                <c:pt idx="20">
                  <c:v>-34.138051840541159</c:v>
                </c:pt>
                <c:pt idx="21">
                  <c:v>-31.043204658894663</c:v>
                </c:pt>
                <c:pt idx="22">
                  <c:v>-20.911070066965376</c:v>
                </c:pt>
                <c:pt idx="23">
                  <c:v>-15.09157063667541</c:v>
                </c:pt>
                <c:pt idx="24">
                  <c:v>-9.2946664511589958</c:v>
                </c:pt>
                <c:pt idx="25">
                  <c:v>-0.73783508907854234</c:v>
                </c:pt>
                <c:pt idx="26">
                  <c:v>6.2973486824886571</c:v>
                </c:pt>
                <c:pt idx="27">
                  <c:v>11.846777567575328</c:v>
                </c:pt>
                <c:pt idx="28">
                  <c:v>15.837356434836147</c:v>
                </c:pt>
                <c:pt idx="29">
                  <c:v>22.011242541950395</c:v>
                </c:pt>
                <c:pt idx="30">
                  <c:v>16.807764367963674</c:v>
                </c:pt>
                <c:pt idx="31">
                  <c:v>25.33956018363024</c:v>
                </c:pt>
                <c:pt idx="32">
                  <c:v>26.019279169406538</c:v>
                </c:pt>
                <c:pt idx="33">
                  <c:v>21.739753859516895</c:v>
                </c:pt>
                <c:pt idx="34">
                  <c:v>30.178634833121045</c:v>
                </c:pt>
                <c:pt idx="35">
                  <c:v>19.583789085724757</c:v>
                </c:pt>
                <c:pt idx="36">
                  <c:v>16.37404949845611</c:v>
                </c:pt>
                <c:pt idx="37">
                  <c:v>28.590529503718386</c:v>
                </c:pt>
                <c:pt idx="38">
                  <c:v>18.677885906831548</c:v>
                </c:pt>
                <c:pt idx="39">
                  <c:v>17.556619333118984</c:v>
                </c:pt>
                <c:pt idx="40">
                  <c:v>18.502934376455826</c:v>
                </c:pt>
                <c:pt idx="41">
                  <c:v>13.122886565511038</c:v>
                </c:pt>
                <c:pt idx="42">
                  <c:v>16.640989724721656</c:v>
                </c:pt>
                <c:pt idx="43">
                  <c:v>11.546591854404408</c:v>
                </c:pt>
                <c:pt idx="44">
                  <c:v>-2.507409049813103</c:v>
                </c:pt>
                <c:pt idx="45">
                  <c:v>-13.573370722925759</c:v>
                </c:pt>
                <c:pt idx="46">
                  <c:v>-28.855631323648211</c:v>
                </c:pt>
                <c:pt idx="47">
                  <c:v>-34.124791972004566</c:v>
                </c:pt>
                <c:pt idx="48">
                  <c:v>-28.667096790876634</c:v>
                </c:pt>
                <c:pt idx="49">
                  <c:v>-17.755853360699238</c:v>
                </c:pt>
                <c:pt idx="50">
                  <c:v>0.35499207286009415</c:v>
                </c:pt>
                <c:pt idx="51">
                  <c:v>16.411416999105555</c:v>
                </c:pt>
                <c:pt idx="52">
                  <c:v>24.407482454649255</c:v>
                </c:pt>
                <c:pt idx="53">
                  <c:v>24.841382972626612</c:v>
                </c:pt>
                <c:pt idx="54">
                  <c:v>24.857258377820777</c:v>
                </c:pt>
                <c:pt idx="55">
                  <c:v>19.411851228596721</c:v>
                </c:pt>
                <c:pt idx="56">
                  <c:v>22.365384853501237</c:v>
                </c:pt>
                <c:pt idx="57">
                  <c:v>18.640980137825736</c:v>
                </c:pt>
                <c:pt idx="58">
                  <c:v>21.141191035640936</c:v>
                </c:pt>
                <c:pt idx="59">
                  <c:v>25.19644496418141</c:v>
                </c:pt>
                <c:pt idx="60">
                  <c:v>14.408545594154587</c:v>
                </c:pt>
                <c:pt idx="61">
                  <c:v>8.2833304953609179</c:v>
                </c:pt>
                <c:pt idx="62">
                  <c:v>-3.1264301842644615</c:v>
                </c:pt>
                <c:pt idx="63">
                  <c:v>-6.0818734899725673</c:v>
                </c:pt>
                <c:pt idx="64">
                  <c:v>1.0354453186446566</c:v>
                </c:pt>
                <c:pt idx="65">
                  <c:v>0.18451177348175474</c:v>
                </c:pt>
                <c:pt idx="66">
                  <c:v>3.5048989339694137</c:v>
                </c:pt>
                <c:pt idx="67">
                  <c:v>9.4772191581536482</c:v>
                </c:pt>
                <c:pt idx="68">
                  <c:v>8.0088430066653782</c:v>
                </c:pt>
                <c:pt idx="69">
                  <c:v>2.8832540230899983</c:v>
                </c:pt>
                <c:pt idx="70">
                  <c:v>-3.5698111960061563</c:v>
                </c:pt>
                <c:pt idx="71">
                  <c:v>-6.2847385105261004</c:v>
                </c:pt>
                <c:pt idx="72">
                  <c:v>-11.358983905313435</c:v>
                </c:pt>
                <c:pt idx="73">
                  <c:v>-16.518210216936325</c:v>
                </c:pt>
                <c:pt idx="74">
                  <c:v>-17.067441620740553</c:v>
                </c:pt>
                <c:pt idx="75">
                  <c:v>-12.364172582918009</c:v>
                </c:pt>
                <c:pt idx="76">
                  <c:v>-8.7303816750444962</c:v>
                </c:pt>
                <c:pt idx="77">
                  <c:v>-1.9681005786967631</c:v>
                </c:pt>
                <c:pt idx="78">
                  <c:v>7.5646939018254145</c:v>
                </c:pt>
                <c:pt idx="79">
                  <c:v>9.1889731924234219</c:v>
                </c:pt>
                <c:pt idx="80">
                  <c:v>10.78850559336364</c:v>
                </c:pt>
                <c:pt idx="81">
                  <c:v>11.501143674398651</c:v>
                </c:pt>
                <c:pt idx="82">
                  <c:v>7.4922239186490325</c:v>
                </c:pt>
                <c:pt idx="83">
                  <c:v>7.6895440808099069</c:v>
                </c:pt>
                <c:pt idx="84">
                  <c:v>4.8248401550092135</c:v>
                </c:pt>
              </c:numCache>
            </c:numRef>
          </c:val>
          <c:extLst>
            <c:ext xmlns:c16="http://schemas.microsoft.com/office/drawing/2014/chart" uri="{C3380CC4-5D6E-409C-BE32-E72D297353CC}">
              <c16:uniqueId val="{00000000-97CC-4BBB-906B-8ED33120DF15}"/>
            </c:ext>
          </c:extLst>
        </c:ser>
        <c:ser>
          <c:idx val="1"/>
          <c:order val="1"/>
          <c:tx>
            <c:v>ex Energy</c:v>
          </c:tx>
          <c:spPr>
            <a:solidFill>
              <a:srgbClr val="99CCFF"/>
            </a:solidFill>
            <a:ln w="12700">
              <a:solidFill>
                <a:srgbClr val="000000"/>
              </a:solidFill>
              <a:prstDash val="solid"/>
            </a:ln>
          </c:spPr>
          <c:invertIfNegative val="0"/>
          <c:cat>
            <c:numRef>
              <c:f>EquityMetrics!$CJ$6:$CJ$90</c:f>
              <c:numCache>
                <c:formatCode>mm/dd/yyyy</c:formatCode>
                <c:ptCount val="8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numCache>
            </c:numRef>
          </c:cat>
          <c:val>
            <c:numRef>
              <c:f>EquityMetrics!$CX$6:$CX$90</c:f>
              <c:numCache>
                <c:formatCode>#,##0.0</c:formatCode>
                <c:ptCount val="85"/>
                <c:pt idx="0">
                  <c:v>3.602275836830926</c:v>
                </c:pt>
                <c:pt idx="1">
                  <c:v>0.93566406751175446</c:v>
                </c:pt>
                <c:pt idx="2">
                  <c:v>7.7824864821861794</c:v>
                </c:pt>
                <c:pt idx="3">
                  <c:v>21.173658228424319</c:v>
                </c:pt>
                <c:pt idx="4">
                  <c:v>15.411615634365416</c:v>
                </c:pt>
                <c:pt idx="5">
                  <c:v>5.215978669426069</c:v>
                </c:pt>
                <c:pt idx="6">
                  <c:v>12.653657448642065</c:v>
                </c:pt>
                <c:pt idx="7">
                  <c:v>21.446148670107277</c:v>
                </c:pt>
                <c:pt idx="8">
                  <c:v>38.753335675925314</c:v>
                </c:pt>
                <c:pt idx="9">
                  <c:v>43.995674375171312</c:v>
                </c:pt>
                <c:pt idx="10">
                  <c:v>43.732137236651106</c:v>
                </c:pt>
                <c:pt idx="11">
                  <c:v>29.891071269124115</c:v>
                </c:pt>
                <c:pt idx="12">
                  <c:v>28.817764412299283</c:v>
                </c:pt>
                <c:pt idx="13">
                  <c:v>19.636867921905221</c:v>
                </c:pt>
                <c:pt idx="14">
                  <c:v>7.861888091973035</c:v>
                </c:pt>
                <c:pt idx="15">
                  <c:v>-13.923017014245298</c:v>
                </c:pt>
                <c:pt idx="16">
                  <c:v>-21.206417432802581</c:v>
                </c:pt>
                <c:pt idx="17">
                  <c:v>-25.951157057950457</c:v>
                </c:pt>
                <c:pt idx="18">
                  <c:v>-32.503553992971511</c:v>
                </c:pt>
                <c:pt idx="19">
                  <c:v>-31.036887519736013</c:v>
                </c:pt>
                <c:pt idx="20">
                  <c:v>-34.807426645473797</c:v>
                </c:pt>
                <c:pt idx="21">
                  <c:v>-32.085418901668618</c:v>
                </c:pt>
                <c:pt idx="22">
                  <c:v>-24.463683654263868</c:v>
                </c:pt>
                <c:pt idx="23">
                  <c:v>-19.504619267646341</c:v>
                </c:pt>
                <c:pt idx="24">
                  <c:v>-6.9222423430570164</c:v>
                </c:pt>
                <c:pt idx="25">
                  <c:v>0.5403917751113374</c:v>
                </c:pt>
                <c:pt idx="26">
                  <c:v>4.4241798624330642</c:v>
                </c:pt>
                <c:pt idx="27">
                  <c:v>9.602594546999299</c:v>
                </c:pt>
                <c:pt idx="28">
                  <c:v>9.5031542965798401</c:v>
                </c:pt>
                <c:pt idx="29">
                  <c:v>15.796960497032142</c:v>
                </c:pt>
                <c:pt idx="30">
                  <c:v>13.91477465002211</c:v>
                </c:pt>
                <c:pt idx="31">
                  <c:v>15.969140200469067</c:v>
                </c:pt>
                <c:pt idx="32">
                  <c:v>15.409418663615382</c:v>
                </c:pt>
                <c:pt idx="33">
                  <c:v>10.310930235353478</c:v>
                </c:pt>
                <c:pt idx="34">
                  <c:v>13.691400264625763</c:v>
                </c:pt>
                <c:pt idx="35">
                  <c:v>11.476466911981609</c:v>
                </c:pt>
                <c:pt idx="36" formatCode="0.0">
                  <c:v>11.777282323669723</c:v>
                </c:pt>
                <c:pt idx="37">
                  <c:v>20.209478839780303</c:v>
                </c:pt>
                <c:pt idx="38">
                  <c:v>18.046206606760194</c:v>
                </c:pt>
                <c:pt idx="39">
                  <c:v>16.525012958848361</c:v>
                </c:pt>
                <c:pt idx="40" formatCode="General">
                  <c:v>14.819377818432988</c:v>
                </c:pt>
                <c:pt idx="41" formatCode="General">
                  <c:v>5.7863369615093418</c:v>
                </c:pt>
                <c:pt idx="42" formatCode="General">
                  <c:v>4.1064191816404749</c:v>
                </c:pt>
                <c:pt idx="43" formatCode="General">
                  <c:v>-7.5527725008861513E-2</c:v>
                </c:pt>
                <c:pt idx="44" formatCode="General">
                  <c:v>-13.14157539702534</c:v>
                </c:pt>
                <c:pt idx="45" formatCode="General">
                  <c:v>-18.864612908691591</c:v>
                </c:pt>
                <c:pt idx="46" formatCode="General">
                  <c:v>-25.34373018740186</c:v>
                </c:pt>
                <c:pt idx="47" formatCode="General">
                  <c:v>-28.224225592413109</c:v>
                </c:pt>
                <c:pt idx="48" formatCode="General">
                  <c:v>-18.130599096221278</c:v>
                </c:pt>
                <c:pt idx="49" formatCode="General">
                  <c:v>-11.091661031567867</c:v>
                </c:pt>
                <c:pt idx="50" formatCode="General">
                  <c:v>-0.56628074839378817</c:v>
                </c:pt>
                <c:pt idx="51" formatCode="General">
                  <c:v>5.7779469073012013</c:v>
                </c:pt>
                <c:pt idx="52" formatCode="General">
                  <c:v>9.2683275352894778</c:v>
                </c:pt>
                <c:pt idx="53" formatCode="General">
                  <c:v>11.378614251637021</c:v>
                </c:pt>
                <c:pt idx="54" formatCode="General">
                  <c:v>15.006388907298817</c:v>
                </c:pt>
                <c:pt idx="55" formatCode="General">
                  <c:v>13.14271592133549</c:v>
                </c:pt>
                <c:pt idx="56" formatCode="General">
                  <c:v>17.562256595097914</c:v>
                </c:pt>
                <c:pt idx="57" formatCode="General">
                  <c:v>12.297881587205417</c:v>
                </c:pt>
                <c:pt idx="58" formatCode="General">
                  <c:v>14.458375014767388</c:v>
                </c:pt>
                <c:pt idx="59" formatCode="General">
                  <c:v>17.443988069707839</c:v>
                </c:pt>
                <c:pt idx="60" formatCode="General">
                  <c:v>9.7967045532110664</c:v>
                </c:pt>
                <c:pt idx="61" formatCode="General">
                  <c:v>10.290175850604522</c:v>
                </c:pt>
                <c:pt idx="62" formatCode="General">
                  <c:v>1.783371358696062</c:v>
                </c:pt>
                <c:pt idx="63" formatCode="General">
                  <c:v>-0.92707547658943401</c:v>
                </c:pt>
                <c:pt idx="64" formatCode="General">
                  <c:v>3.2392769660624765</c:v>
                </c:pt>
                <c:pt idx="65" formatCode="General">
                  <c:v>-1.2642139878019099</c:v>
                </c:pt>
                <c:pt idx="66" formatCode="General">
                  <c:v>2.0775761896071998</c:v>
                </c:pt>
                <c:pt idx="67" formatCode="General">
                  <c:v>3.2684620460954772</c:v>
                </c:pt>
                <c:pt idx="68" formatCode="General">
                  <c:v>5.6944972439421093</c:v>
                </c:pt>
                <c:pt idx="69" formatCode="General">
                  <c:v>4.173221192135701</c:v>
                </c:pt>
                <c:pt idx="70" formatCode="General">
                  <c:v>6.7351198113979827</c:v>
                </c:pt>
                <c:pt idx="71" formatCode="General">
                  <c:v>8.4547677388342013</c:v>
                </c:pt>
                <c:pt idx="72" formatCode="General">
                  <c:v>6.9471216056716356</c:v>
                </c:pt>
                <c:pt idx="73" formatCode="General">
                  <c:v>4.0743574926028758</c:v>
                </c:pt>
                <c:pt idx="74" formatCode="General">
                  <c:v>-3.2103769700699503</c:v>
                </c:pt>
                <c:pt idx="75" formatCode="General">
                  <c:v>-3.84473191364334</c:v>
                </c:pt>
                <c:pt idx="76" formatCode="General">
                  <c:v>-6.6643063777467759</c:v>
                </c:pt>
                <c:pt idx="77" formatCode="General">
                  <c:v>-3.9918506755943883</c:v>
                </c:pt>
                <c:pt idx="78" formatCode="General">
                  <c:v>2.6286877885524973</c:v>
                </c:pt>
                <c:pt idx="79" formatCode="General">
                  <c:v>6.4921773190340426</c:v>
                </c:pt>
                <c:pt idx="80" formatCode="General">
                  <c:v>11.160296349708698</c:v>
                </c:pt>
                <c:pt idx="81" formatCode="General">
                  <c:v>11.22902284868179</c:v>
                </c:pt>
                <c:pt idx="82" formatCode="General">
                  <c:v>9.095702496361735</c:v>
                </c:pt>
                <c:pt idx="83" formatCode="General">
                  <c:v>7.064663009646166</c:v>
                </c:pt>
                <c:pt idx="84" formatCode="General">
                  <c:v>2.5930291159147911</c:v>
                </c:pt>
              </c:numCache>
            </c:numRef>
          </c:val>
          <c:extLst>
            <c:ext xmlns:c16="http://schemas.microsoft.com/office/drawing/2014/chart" uri="{C3380CC4-5D6E-409C-BE32-E72D297353CC}">
              <c16:uniqueId val="{00000001-97CC-4BBB-906B-8ED33120DF15}"/>
            </c:ext>
          </c:extLst>
        </c:ser>
        <c:dLbls>
          <c:showLegendKey val="0"/>
          <c:showVal val="0"/>
          <c:showCatName val="0"/>
          <c:showSerName val="0"/>
          <c:showPercent val="0"/>
          <c:showBubbleSize val="0"/>
        </c:dLbls>
        <c:gapWidth val="50"/>
        <c:axId val="964150400"/>
        <c:axId val="964151936"/>
      </c:barChart>
      <c:catAx>
        <c:axId val="964150400"/>
        <c:scaling>
          <c:orientation val="minMax"/>
        </c:scaling>
        <c:delete val="0"/>
        <c:axPos val="b"/>
        <c:numFmt formatCode="yyyy" sourceLinked="0"/>
        <c:majorTickMark val="none"/>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64151936"/>
        <c:crosses val="autoZero"/>
        <c:auto val="0"/>
        <c:lblAlgn val="ctr"/>
        <c:lblOffset val="100"/>
        <c:tickLblSkip val="8"/>
        <c:tickMarkSkip val="1"/>
        <c:noMultiLvlLbl val="0"/>
      </c:catAx>
      <c:valAx>
        <c:axId val="964151936"/>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64150400"/>
        <c:crosses val="autoZero"/>
        <c:crossBetween val="between"/>
      </c:valAx>
      <c:spPr>
        <a:noFill/>
        <a:ln w="12700">
          <a:solidFill>
            <a:srgbClr val="808080"/>
          </a:solidFill>
          <a:prstDash val="solid"/>
        </a:ln>
      </c:spPr>
    </c:plotArea>
    <c:legend>
      <c:legendPos val="b"/>
      <c:layout>
        <c:manualLayout>
          <c:xMode val="edge"/>
          <c:yMode val="edge"/>
          <c:x val="0.19166697862463969"/>
          <c:y val="0.92250112610000745"/>
          <c:w val="0.67000109049656653"/>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00039876366986"/>
          <c:y val="3.6961022684546936E-2"/>
          <c:w val="0.70833448622149453"/>
          <c:h val="0.82340944980574005"/>
        </c:manualLayout>
      </c:layout>
      <c:barChart>
        <c:barDir val="bar"/>
        <c:grouping val="clustered"/>
        <c:varyColors val="0"/>
        <c:ser>
          <c:idx val="0"/>
          <c:order val="0"/>
          <c:tx>
            <c:strRef>
              <c:f>SectorData!$D$23</c:f>
              <c:strCache>
                <c:ptCount val="1"/>
                <c:pt idx="0">
                  <c:v>Spread per turn of Gross Leverage, bps/x</c:v>
                </c:pt>
              </c:strCache>
            </c:strRef>
          </c:tx>
          <c:spPr>
            <a:solidFill>
              <a:srgbClr val="003366"/>
            </a:solidFill>
            <a:ln w="12700">
              <a:solidFill>
                <a:srgbClr val="969696"/>
              </a:solidFill>
              <a:prstDash val="solid"/>
            </a:ln>
          </c:spPr>
          <c:invertIfNegative val="0"/>
          <c:cat>
            <c:strRef>
              <c:f>SectorData!$B$24:$B$39</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SectorData!$D$24:$D$39</c:f>
              <c:numCache>
                <c:formatCode>#,##0</c:formatCode>
                <c:ptCount val="16"/>
                <c:pt idx="0">
                  <c:v>120.33886269679169</c:v>
                </c:pt>
                <c:pt idx="1">
                  <c:v>93.49489077302141</c:v>
                </c:pt>
                <c:pt idx="2">
                  <c:v>97.421713770308457</c:v>
                </c:pt>
                <c:pt idx="3">
                  <c:v>83.799326501168494</c:v>
                </c:pt>
                <c:pt idx="4">
                  <c:v>81.376466021836137</c:v>
                </c:pt>
                <c:pt idx="5">
                  <c:v>41.024390294711594</c:v>
                </c:pt>
                <c:pt idx="6">
                  <c:v>52.132869215877705</c:v>
                </c:pt>
                <c:pt idx="7">
                  <c:v>56.69908972940938</c:v>
                </c:pt>
                <c:pt idx="8">
                  <c:v>66.202987623097968</c:v>
                </c:pt>
                <c:pt idx="9">
                  <c:v>61.820489569760305</c:v>
                </c:pt>
                <c:pt idx="10">
                  <c:v>61.608126919722473</c:v>
                </c:pt>
                <c:pt idx="11">
                  <c:v>37.888373421646051</c:v>
                </c:pt>
                <c:pt idx="12">
                  <c:v>40.818504777994114</c:v>
                </c:pt>
                <c:pt idx="13">
                  <c:v>41.10158587688889</c:v>
                </c:pt>
                <c:pt idx="14">
                  <c:v>65.10585413615479</c:v>
                </c:pt>
                <c:pt idx="15">
                  <c:v>13.137695254935636</c:v>
                </c:pt>
              </c:numCache>
            </c:numRef>
          </c:val>
          <c:extLst>
            <c:ext xmlns:c16="http://schemas.microsoft.com/office/drawing/2014/chart" uri="{C3380CC4-5D6E-409C-BE32-E72D297353CC}">
              <c16:uniqueId val="{00000000-2DA0-425D-8DD9-92B53DE6D00B}"/>
            </c:ext>
          </c:extLst>
        </c:ser>
        <c:dLbls>
          <c:showLegendKey val="0"/>
          <c:showVal val="0"/>
          <c:showCatName val="0"/>
          <c:showSerName val="0"/>
          <c:showPercent val="0"/>
          <c:showBubbleSize val="0"/>
        </c:dLbls>
        <c:gapWidth val="25"/>
        <c:overlap val="100"/>
        <c:axId val="1001891328"/>
        <c:axId val="1001893248"/>
      </c:barChart>
      <c:catAx>
        <c:axId val="1001891328"/>
        <c:scaling>
          <c:orientation val="maxMin"/>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1001893248"/>
        <c:crosses val="autoZero"/>
        <c:auto val="1"/>
        <c:lblAlgn val="ctr"/>
        <c:lblOffset val="100"/>
        <c:tickLblSkip val="1"/>
        <c:tickMarkSkip val="1"/>
        <c:noMultiLvlLbl val="0"/>
      </c:catAx>
      <c:valAx>
        <c:axId val="1001893248"/>
        <c:scaling>
          <c:orientation val="minMax"/>
        </c:scaling>
        <c:delete val="0"/>
        <c:axPos val="t"/>
        <c:majorGridlines>
          <c:spPr>
            <a:ln w="3175">
              <a:solidFill>
                <a:srgbClr val="969696"/>
              </a:solidFill>
              <a:prstDash val="solid"/>
            </a:ln>
          </c:spPr>
        </c:majorGridlines>
        <c:numFmt formatCode="#,##0" sourceLinked="1"/>
        <c:majorTickMark val="none"/>
        <c:minorTickMark val="none"/>
        <c:tickLblPos val="high"/>
        <c:spPr>
          <a:ln w="9525">
            <a:noFill/>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1001891328"/>
        <c:crosses val="autoZero"/>
        <c:crossBetween val="between"/>
      </c:valAx>
      <c:spPr>
        <a:solidFill>
          <a:srgbClr val="FFFFFF"/>
        </a:solidFill>
        <a:ln w="3175">
          <a:solidFill>
            <a:srgbClr val="000000"/>
          </a:solidFill>
          <a:prstDash val="solid"/>
        </a:ln>
      </c:spPr>
    </c:plotArea>
    <c:legend>
      <c:legendPos val="r"/>
      <c:layout>
        <c:manualLayout>
          <c:xMode val="edge"/>
          <c:yMode val="edge"/>
          <c:x val="0.18166696234857152"/>
          <c:y val="0.91991878681539041"/>
          <c:w val="0.59833430718474478"/>
          <c:h val="5.7494924175961901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00039876366986"/>
          <c:y val="2.8047513793339564E-2"/>
          <c:w val="0.72833451877363087"/>
          <c:h val="0.84641815166894974"/>
        </c:manualLayout>
      </c:layout>
      <c:barChart>
        <c:barDir val="bar"/>
        <c:grouping val="clustered"/>
        <c:varyColors val="0"/>
        <c:ser>
          <c:idx val="0"/>
          <c:order val="0"/>
          <c:tx>
            <c:strRef>
              <c:f>SectorData!$I$23</c:f>
              <c:strCache>
                <c:ptCount val="1"/>
                <c:pt idx="0">
                  <c:v>US HY Spread/Turn of Leverage, % Retracement of Historical Range</c:v>
                </c:pt>
              </c:strCache>
            </c:strRef>
          </c:tx>
          <c:spPr>
            <a:solidFill>
              <a:srgbClr val="003366"/>
            </a:solidFill>
            <a:ln w="12700">
              <a:solidFill>
                <a:srgbClr val="969696"/>
              </a:solidFill>
              <a:prstDash val="solid"/>
            </a:ln>
          </c:spPr>
          <c:invertIfNegative val="0"/>
          <c:dLbls>
            <c:dLbl>
              <c:idx val="0"/>
              <c:tx>
                <c:strRef>
                  <c:f>SectorData!$L$24</c:f>
                  <c:strCache>
                    <c:ptCount val="1"/>
                    <c:pt idx="0">
                      <c:v>120 bps/x</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{83EAF0B9-9776-4DC5-B87D-3F46AC540F02}</c15:txfldGUID>
                      <c15:f>SectorData!$L$24</c15:f>
                      <c15:dlblFieldTableCache>
                        <c:ptCount val="1"/>
                        <c:pt idx="0">
                          <c:v>120 bps/x</c:v>
                        </c:pt>
                      </c15:dlblFieldTableCache>
                    </c15:dlblFTEntry>
                  </c15:dlblFieldTable>
                  <c15:showDataLabelsRange val="0"/>
                </c:ext>
                <c:ext xmlns:c16="http://schemas.microsoft.com/office/drawing/2014/chart" uri="{C3380CC4-5D6E-409C-BE32-E72D297353CC}">
                  <c16:uniqueId val="{00000000-B437-4116-810E-D15697EE3722}"/>
                </c:ext>
              </c:extLst>
            </c:dLbl>
            <c:dLbl>
              <c:idx val="1"/>
              <c:tx>
                <c:strRef>
                  <c:f>SectorData!$L$25</c:f>
                  <c:strCache>
                    <c:ptCount val="1"/>
                    <c:pt idx="0">
                      <c:v>93</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{9DDB9DEA-6245-43E2-B6D6-8338BEF67B5C}</c15:txfldGUID>
                      <c15:f>SectorData!$L$25</c15:f>
                      <c15:dlblFieldTableCache>
                        <c:ptCount val="1"/>
                        <c:pt idx="0">
                          <c:v>93</c:v>
                        </c:pt>
                      </c15:dlblFieldTableCache>
                    </c15:dlblFTEntry>
                  </c15:dlblFieldTable>
                  <c15:showDataLabelsRange val="0"/>
                </c:ext>
                <c:ext xmlns:c16="http://schemas.microsoft.com/office/drawing/2014/chart" uri="{C3380CC4-5D6E-409C-BE32-E72D297353CC}">
                  <c16:uniqueId val="{00000001-B437-4116-810E-D15697EE3722}"/>
                </c:ext>
              </c:extLst>
            </c:dLbl>
            <c:dLbl>
              <c:idx val="2"/>
              <c:tx>
                <c:strRef>
                  <c:f>SectorData!$L$26</c:f>
                  <c:strCache>
                    <c:ptCount val="1"/>
                    <c:pt idx="0">
                      <c:v>97</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{DE258034-58A2-4D25-8E89-A9043C67A53C}</c15:txfldGUID>
                      <c15:f>SectorData!$L$26</c15:f>
                      <c15:dlblFieldTableCache>
                        <c:ptCount val="1"/>
                        <c:pt idx="0">
                          <c:v>97</c:v>
                        </c:pt>
                      </c15:dlblFieldTableCache>
                    </c15:dlblFTEntry>
                  </c15:dlblFieldTable>
                  <c15:showDataLabelsRange val="0"/>
                </c:ext>
                <c:ext xmlns:c16="http://schemas.microsoft.com/office/drawing/2014/chart" uri="{C3380CC4-5D6E-409C-BE32-E72D297353CC}">
                  <c16:uniqueId val="{00000002-B437-4116-810E-D15697EE3722}"/>
                </c:ext>
              </c:extLst>
            </c:dLbl>
            <c:dLbl>
              <c:idx val="3"/>
              <c:tx>
                <c:strRef>
                  <c:f>SectorData!$L$27</c:f>
                  <c:strCache>
                    <c:ptCount val="1"/>
                    <c:pt idx="0">
                      <c:v>84</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{5E70AA29-CFE7-4C6B-87F0-87E353BBFFC6}</c15:txfldGUID>
                      <c15:f>SectorData!$L$27</c15:f>
                      <c15:dlblFieldTableCache>
                        <c:ptCount val="1"/>
                        <c:pt idx="0">
                          <c:v>84</c:v>
                        </c:pt>
                      </c15:dlblFieldTableCache>
                    </c15:dlblFTEntry>
                  </c15:dlblFieldTable>
                  <c15:showDataLabelsRange val="0"/>
                </c:ext>
                <c:ext xmlns:c16="http://schemas.microsoft.com/office/drawing/2014/chart" uri="{C3380CC4-5D6E-409C-BE32-E72D297353CC}">
                  <c16:uniqueId val="{00000003-B437-4116-810E-D15697EE3722}"/>
                </c:ext>
              </c:extLst>
            </c:dLbl>
            <c:dLbl>
              <c:idx val="4"/>
              <c:tx>
                <c:strRef>
                  <c:f>SectorData!$L$28</c:f>
                  <c:strCache>
                    <c:ptCount val="1"/>
                    <c:pt idx="0">
                      <c:v>81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{F171ED19-E404-44B6-AEBF-9BA8956922E0}</c15:txfldGUID>
                      <c15:f>SectorData!$L$28</c15:f>
                      <c15:dlblFieldTableCache>
                        <c:ptCount val="1"/>
                        <c:pt idx="0">
                          <c:v>81</c:v>
                        </c:pt>
                      </c15:dlblFieldTableCache>
                    </c15:dlblFTEntry>
                  </c15:dlblFieldTable>
                  <c15:showDataLabelsRange val="0"/>
                </c:ext>
                <c:ext xmlns:c16="http://schemas.microsoft.com/office/drawing/2014/chart" uri="{C3380CC4-5D6E-409C-BE32-E72D297353CC}">
                  <c16:uniqueId val="{00000004-B437-4116-810E-D15697EE3722}"/>
                </c:ext>
              </c:extLst>
            </c:dLbl>
            <c:dLbl>
              <c:idx val="5"/>
              <c:tx>
                <c:strRef>
                  <c:f>SectorData!$L$29</c:f>
                  <c:strCache>
                    <c:ptCount val="1"/>
                    <c:pt idx="0">
                      <c:v>41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{6214FF25-06A9-4045-9A0D-945FF39C04A0}</c15:txfldGUID>
                      <c15:f>SectorData!$L$29</c15:f>
                      <c15:dlblFieldTableCache>
                        <c:ptCount val="1"/>
                        <c:pt idx="0">
                          <c:v>41</c:v>
                        </c:pt>
                      </c15:dlblFieldTableCache>
                    </c15:dlblFTEntry>
                  </c15:dlblFieldTable>
                  <c15:showDataLabelsRange val="0"/>
                </c:ext>
                <c:ext xmlns:c16="http://schemas.microsoft.com/office/drawing/2014/chart" uri="{C3380CC4-5D6E-409C-BE32-E72D297353CC}">
                  <c16:uniqueId val="{00000005-B437-4116-810E-D15697EE3722}"/>
                </c:ext>
              </c:extLst>
            </c:dLbl>
            <c:dLbl>
              <c:idx val="6"/>
              <c:tx>
                <c:strRef>
                  <c:f>SectorData!$L$30</c:f>
                  <c:strCache>
                    <c:ptCount val="1"/>
                    <c:pt idx="0">
                      <c:v>52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{32883FAD-FDD3-46DC-A416-EE2930F5898F}</c15:txfldGUID>
                      <c15:f>SectorData!$L$30</c15:f>
                      <c15:dlblFieldTableCache>
                        <c:ptCount val="1"/>
                        <c:pt idx="0">
                          <c:v>52</c:v>
                        </c:pt>
                      </c15:dlblFieldTableCache>
                    </c15:dlblFTEntry>
                  </c15:dlblFieldTable>
                  <c15:showDataLabelsRange val="0"/>
                </c:ext>
                <c:ext xmlns:c16="http://schemas.microsoft.com/office/drawing/2014/chart" uri="{C3380CC4-5D6E-409C-BE32-E72D297353CC}">
                  <c16:uniqueId val="{00000006-B437-4116-810E-D15697EE3722}"/>
                </c:ext>
              </c:extLst>
            </c:dLbl>
            <c:dLbl>
              <c:idx val="7"/>
              <c:tx>
                <c:strRef>
                  <c:f>SectorData!$L$31</c:f>
                  <c:strCache>
                    <c:ptCount val="1"/>
                    <c:pt idx="0">
                      <c:v>57</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{D4A2E3D8-082E-4ABC-A6D3-7E9449A5348A}</c15:txfldGUID>
                      <c15:f>SectorData!$L$31</c15:f>
                      <c15:dlblFieldTableCache>
                        <c:ptCount val="1"/>
                        <c:pt idx="0">
                          <c:v>57</c:v>
                        </c:pt>
                      </c15:dlblFieldTableCache>
                    </c15:dlblFTEntry>
                  </c15:dlblFieldTable>
                  <c15:showDataLabelsRange val="0"/>
                </c:ext>
                <c:ext xmlns:c16="http://schemas.microsoft.com/office/drawing/2014/chart" uri="{C3380CC4-5D6E-409C-BE32-E72D297353CC}">
                  <c16:uniqueId val="{00000007-B437-4116-810E-D15697EE3722}"/>
                </c:ext>
              </c:extLst>
            </c:dLbl>
            <c:dLbl>
              <c:idx val="8"/>
              <c:tx>
                <c:strRef>
                  <c:f>SectorData!$L$32</c:f>
                  <c:strCache>
                    <c:ptCount val="1"/>
                    <c:pt idx="0">
                      <c:v>66</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{AE0F0145-7900-4A73-84C7-F9294BFA1B52}</c15:txfldGUID>
                      <c15:f>SectorData!$L$32</c15:f>
                      <c15:dlblFieldTableCache>
                        <c:ptCount val="1"/>
                        <c:pt idx="0">
                          <c:v>66</c:v>
                        </c:pt>
                      </c15:dlblFieldTableCache>
                    </c15:dlblFTEntry>
                  </c15:dlblFieldTable>
                  <c15:showDataLabelsRange val="0"/>
                </c:ext>
                <c:ext xmlns:c16="http://schemas.microsoft.com/office/drawing/2014/chart" uri="{C3380CC4-5D6E-409C-BE32-E72D297353CC}">
                  <c16:uniqueId val="{00000008-B437-4116-810E-D15697EE3722}"/>
                </c:ext>
              </c:extLst>
            </c:dLbl>
            <c:dLbl>
              <c:idx val="9"/>
              <c:tx>
                <c:strRef>
                  <c:f>SectorData!$L$33</c:f>
                  <c:strCache>
                    <c:ptCount val="1"/>
                    <c:pt idx="0">
                      <c:v>62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{FCCEF663-F3DC-4481-98E3-96B3BED15513}</c15:txfldGUID>
                      <c15:f>SectorData!$L$33</c15:f>
                      <c15:dlblFieldTableCache>
                        <c:ptCount val="1"/>
                        <c:pt idx="0">
                          <c:v>62</c:v>
                        </c:pt>
                      </c15:dlblFieldTableCache>
                    </c15:dlblFTEntry>
                  </c15:dlblFieldTable>
                  <c15:showDataLabelsRange val="0"/>
                </c:ext>
                <c:ext xmlns:c16="http://schemas.microsoft.com/office/drawing/2014/chart" uri="{C3380CC4-5D6E-409C-BE32-E72D297353CC}">
                  <c16:uniqueId val="{00000009-B437-4116-810E-D15697EE3722}"/>
                </c:ext>
              </c:extLst>
            </c:dLbl>
            <c:dLbl>
              <c:idx val="10"/>
              <c:layout>
                <c:manualLayout>
                  <c:x val="-6.6651310116811913E-2"/>
                  <c:y val="5.9768255206027647E-3"/>
                </c:manualLayout>
              </c:layout>
              <c:tx>
                <c:strRef>
                  <c:f>SectorData!$L$34</c:f>
                  <c:strCache>
                    <c:ptCount val="1"/>
                    <c:pt idx="0">
                      <c:v>62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{D97DE135-60AE-41F0-9E9C-160720AEA556}</c15:txfldGUID>
                      <c15:f>SectorData!$L$34</c15:f>
                      <c15:dlblFieldTableCache>
                        <c:ptCount val="1"/>
                        <c:pt idx="0">
                          <c:v>62</c:v>
                        </c:pt>
                      </c15:dlblFieldTableCache>
                    </c15:dlblFTEntry>
                  </c15:dlblFieldTable>
                  <c15:showDataLabelsRange val="0"/>
                </c:ext>
                <c:ext xmlns:c16="http://schemas.microsoft.com/office/drawing/2014/chart" uri="{C3380CC4-5D6E-409C-BE32-E72D297353CC}">
                  <c16:uniqueId val="{0000000A-B437-4116-810E-D15697EE3722}"/>
                </c:ext>
              </c:extLst>
            </c:dLbl>
            <c:dLbl>
              <c:idx val="11"/>
              <c:layout>
                <c:manualLayout>
                  <c:x val="-6.1946045215104877E-2"/>
                  <c:y val="4.0539828666512226E-4"/>
                </c:manualLayout>
              </c:layout>
              <c:tx>
                <c:strRef>
                  <c:f>SectorData!$L$35</c:f>
                  <c:strCache>
                    <c:ptCount val="1"/>
                    <c:pt idx="0">
                      <c:v>38</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{5F9FBAC0-7ADB-4A6E-BCCA-755B1FE5D02F}</c15:txfldGUID>
                      <c15:f>SectorData!$L$35</c15:f>
                      <c15:dlblFieldTableCache>
                        <c:ptCount val="1"/>
                        <c:pt idx="0">
                          <c:v>38</c:v>
                        </c:pt>
                      </c15:dlblFieldTableCache>
                    </c15:dlblFTEntry>
                  </c15:dlblFieldTable>
                  <c15:showDataLabelsRange val="0"/>
                </c:ext>
                <c:ext xmlns:c16="http://schemas.microsoft.com/office/drawing/2014/chart" uri="{C3380CC4-5D6E-409C-BE32-E72D297353CC}">
                  <c16:uniqueId val="{0000000B-B437-4116-810E-D15697EE3722}"/>
                </c:ext>
              </c:extLst>
            </c:dLbl>
            <c:dLbl>
              <c:idx val="12"/>
              <c:layout>
                <c:manualLayout>
                  <c:x val="-6.0210504830652663E-2"/>
                  <c:y val="5.0380628536798666E-3"/>
                </c:manualLayout>
              </c:layout>
              <c:tx>
                <c:strRef>
                  <c:f>SectorData!$L$36</c:f>
                  <c:strCache>
                    <c:ptCount val="1"/>
                    <c:pt idx="0">
                      <c:v>41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{0102601E-6621-4C2F-956C-5DD28F450597}</c15:txfldGUID>
                      <c15:f>SectorData!$L$36</c15:f>
                      <c15:dlblFieldTableCache>
                        <c:ptCount val="1"/>
                        <c:pt idx="0">
                          <c:v>41</c:v>
                        </c:pt>
                      </c15:dlblFieldTableCache>
                    </c15:dlblFTEntry>
                  </c15:dlblFieldTable>
                  <c15:showDataLabelsRange val="0"/>
                </c:ext>
                <c:ext xmlns:c16="http://schemas.microsoft.com/office/drawing/2014/chart" uri="{C3380CC4-5D6E-409C-BE32-E72D297353CC}">
                  <c16:uniqueId val="{0000000C-B437-4116-810E-D15697EE3722}"/>
                </c:ext>
              </c:extLst>
            </c:dLbl>
            <c:dLbl>
              <c:idx val="13"/>
              <c:tx>
                <c:strRef>
                  <c:f>SectorData!$L$37</c:f>
                  <c:strCache>
                    <c:ptCount val="1"/>
                    <c:pt idx="0">
                      <c:v>41</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{C1B5AC68-F055-4ACC-BC37-C36A4A5DA4F8}</c15:txfldGUID>
                      <c15:f>SectorData!$L$37</c15:f>
                      <c15:dlblFieldTableCache>
                        <c:ptCount val="1"/>
                        <c:pt idx="0">
                          <c:v>41</c:v>
                        </c:pt>
                      </c15:dlblFieldTableCache>
                    </c15:dlblFTEntry>
                  </c15:dlblFieldTable>
                  <c15:showDataLabelsRange val="0"/>
                </c:ext>
                <c:ext xmlns:c16="http://schemas.microsoft.com/office/drawing/2014/chart" uri="{C3380CC4-5D6E-409C-BE32-E72D297353CC}">
                  <c16:uniqueId val="{0000000D-B437-4116-810E-D15697EE3722}"/>
                </c:ext>
              </c:extLst>
            </c:dLbl>
            <c:dLbl>
              <c:idx val="14"/>
              <c:tx>
                <c:strRef>
                  <c:f>SectorData!$L$38</c:f>
                  <c:strCache>
                    <c:ptCount val="1"/>
                    <c:pt idx="0">
                      <c:v>65</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{34F0CF24-DDD3-419E-A88F-39C75F9D9C46}</c15:txfldGUID>
                      <c15:f>SectorData!$L$38</c15:f>
                      <c15:dlblFieldTableCache>
                        <c:ptCount val="1"/>
                        <c:pt idx="0">
                          <c:v>65</c:v>
                        </c:pt>
                      </c15:dlblFieldTableCache>
                    </c15:dlblFTEntry>
                  </c15:dlblFieldTable>
                  <c15:showDataLabelsRange val="0"/>
                </c:ext>
                <c:ext xmlns:c16="http://schemas.microsoft.com/office/drawing/2014/chart" uri="{C3380CC4-5D6E-409C-BE32-E72D297353CC}">
                  <c16:uniqueId val="{0000000E-B437-4116-810E-D15697EE3722}"/>
                </c:ext>
              </c:extLst>
            </c:dLbl>
            <c:dLbl>
              <c:idx val="15"/>
              <c:layout>
                <c:manualLayout>
                  <c:x val="1.0454893218147675E-2"/>
                  <c:y val="6.691358856169274E-3"/>
                </c:manualLayout>
              </c:layout>
              <c:tx>
                <c:strRef>
                  <c:f>SectorData!$L$39</c:f>
                  <c:strCache>
                    <c:ptCount val="1"/>
                    <c:pt idx="0">
                      <c:v>13</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{803A5C27-DBC3-4ED9-A731-EACBF5B343E3}</c15:txfldGUID>
                      <c15:f>SectorData!$L$39</c15:f>
                      <c15:dlblFieldTableCache>
                        <c:ptCount val="1"/>
                        <c:pt idx="0">
                          <c:v>13</c:v>
                        </c:pt>
                      </c15:dlblFieldTableCache>
                    </c15:dlblFTEntry>
                  </c15:dlblFieldTable>
                  <c15:showDataLabelsRange val="0"/>
                </c:ext>
                <c:ext xmlns:c16="http://schemas.microsoft.com/office/drawing/2014/chart" uri="{C3380CC4-5D6E-409C-BE32-E72D297353CC}">
                  <c16:uniqueId val="{0000000F-B437-4116-810E-D15697EE3722}"/>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SectorData!$B$24:$B$39</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SectorData!$I$24:$I$39</c:f>
              <c:numCache>
                <c:formatCode>#,##0</c:formatCode>
                <c:ptCount val="16"/>
                <c:pt idx="0">
                  <c:v>72.707651717979189</c:v>
                </c:pt>
                <c:pt idx="1">
                  <c:v>32.839292120215205</c:v>
                </c:pt>
                <c:pt idx="2">
                  <c:v>26.729340419863938</c:v>
                </c:pt>
                <c:pt idx="3">
                  <c:v>26.28769433153828</c:v>
                </c:pt>
                <c:pt idx="4">
                  <c:v>16.025165556707549</c:v>
                </c:pt>
                <c:pt idx="5">
                  <c:v>11.492870699655562</c:v>
                </c:pt>
                <c:pt idx="6">
                  <c:v>10.525474025777138</c:v>
                </c:pt>
                <c:pt idx="7">
                  <c:v>10.269012181006199</c:v>
                </c:pt>
                <c:pt idx="8">
                  <c:v>10.046235262076406</c:v>
                </c:pt>
                <c:pt idx="9">
                  <c:v>7.0722998951227689</c:v>
                </c:pt>
                <c:pt idx="10">
                  <c:v>4.9774096781013553</c:v>
                </c:pt>
                <c:pt idx="11">
                  <c:v>3.0872206378042577</c:v>
                </c:pt>
                <c:pt idx="12">
                  <c:v>2.9279767393808078</c:v>
                </c:pt>
                <c:pt idx="13">
                  <c:v>1.5006558358259008</c:v>
                </c:pt>
                <c:pt idx="14">
                  <c:v>0.40820989939062952</c:v>
                </c:pt>
                <c:pt idx="15">
                  <c:v>0.19462853474965985</c:v>
                </c:pt>
              </c:numCache>
            </c:numRef>
          </c:val>
          <c:extLst>
            <c:ext xmlns:c16="http://schemas.microsoft.com/office/drawing/2014/chart" uri="{C3380CC4-5D6E-409C-BE32-E72D297353CC}">
              <c16:uniqueId val="{00000010-B437-4116-810E-D15697EE3722}"/>
            </c:ext>
          </c:extLst>
        </c:ser>
        <c:dLbls>
          <c:showLegendKey val="0"/>
          <c:showVal val="0"/>
          <c:showCatName val="0"/>
          <c:showSerName val="0"/>
          <c:showPercent val="0"/>
          <c:showBubbleSize val="0"/>
        </c:dLbls>
        <c:gapWidth val="25"/>
        <c:overlap val="100"/>
        <c:axId val="697574912"/>
        <c:axId val="697576448"/>
      </c:barChart>
      <c:catAx>
        <c:axId val="697574912"/>
        <c:scaling>
          <c:orientation val="maxMin"/>
        </c:scaling>
        <c:delete val="0"/>
        <c:axPos val="l"/>
        <c:numFmt formatCode="General" sourceLinked="1"/>
        <c:majorTickMark val="out"/>
        <c:minorTickMark val="none"/>
        <c:tickLblPos val="nextTo"/>
        <c:spPr>
          <a:ln w="9525">
            <a:noFill/>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7576448"/>
        <c:crosses val="autoZero"/>
        <c:auto val="1"/>
        <c:lblAlgn val="ctr"/>
        <c:lblOffset val="100"/>
        <c:tickLblSkip val="1"/>
        <c:tickMarkSkip val="1"/>
        <c:noMultiLvlLbl val="0"/>
      </c:catAx>
      <c:valAx>
        <c:axId val="697576448"/>
        <c:scaling>
          <c:orientation val="minMax"/>
        </c:scaling>
        <c:delete val="0"/>
        <c:axPos val="t"/>
        <c:majorGridlines>
          <c:spPr>
            <a:ln w="3175">
              <a:solidFill>
                <a:srgbClr val="969696"/>
              </a:solidFill>
              <a:prstDash val="solid"/>
            </a:ln>
          </c:spPr>
        </c:majorGridlines>
        <c:numFmt formatCode="General" sourceLinked="0"/>
        <c:majorTickMark val="none"/>
        <c:minorTickMark val="none"/>
        <c:tickLblPos val="high"/>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7574912"/>
        <c:crosses val="autoZero"/>
        <c:crossBetween val="between"/>
      </c:valAx>
      <c:spPr>
        <a:solidFill>
          <a:srgbClr val="FFFFFF"/>
        </a:solidFill>
        <a:ln w="3175">
          <a:solidFill>
            <a:srgbClr val="000000"/>
          </a:solidFill>
          <a:prstDash val="solid"/>
        </a:ln>
      </c:spPr>
    </c:plotArea>
    <c:legend>
      <c:legendPos val="b"/>
      <c:layout>
        <c:manualLayout>
          <c:xMode val="edge"/>
          <c:yMode val="edge"/>
          <c:x val="4.1532331427718984E-2"/>
          <c:y val="0.92656860404411401"/>
          <c:w val="0.95492086971857737"/>
          <c:h val="5.53617497805419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00019531281789"/>
          <c:y val="6.5000079345799988E-2"/>
          <c:w val="0.81833466525824428"/>
          <c:h val="0.76000092773550754"/>
        </c:manualLayout>
      </c:layout>
      <c:lineChart>
        <c:grouping val="standard"/>
        <c:varyColors val="0"/>
        <c:ser>
          <c:idx val="0"/>
          <c:order val="0"/>
          <c:tx>
            <c:strRef>
              <c:f>'By Rating'!$J$2</c:f>
              <c:strCache>
                <c:ptCount val="1"/>
                <c:pt idx="0">
                  <c:v>HY BB Spread per Turn of Leverage</c:v>
                </c:pt>
              </c:strCache>
            </c:strRef>
          </c:tx>
          <c:spPr>
            <a:ln w="38100">
              <a:solidFill>
                <a:srgbClr val="000080"/>
              </a:solidFill>
              <a:prstDash val="solid"/>
            </a:ln>
          </c:spPr>
          <c:marker>
            <c:symbol val="none"/>
          </c:marker>
          <c:cat>
            <c:numRef>
              <c:f>'By Rating'!$A$3:$A$92</c:f>
              <c:numCache>
                <c:formatCode>mm/dd/yyyy</c:formatCode>
                <c:ptCount val="90"/>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'By Rating'!$J$3:$J$92</c:f>
              <c:numCache>
                <c:formatCode>#,##0</c:formatCode>
                <c:ptCount val="90"/>
                <c:pt idx="0">
                  <c:v>46.870636584968175</c:v>
                </c:pt>
                <c:pt idx="1">
                  <c:v>54.955326787309495</c:v>
                </c:pt>
                <c:pt idx="2">
                  <c:v>88.072675255756181</c:v>
                </c:pt>
                <c:pt idx="3">
                  <c:v>91.615575166751796</c:v>
                </c:pt>
                <c:pt idx="4">
                  <c:v>77.006734023248896</c:v>
                </c:pt>
                <c:pt idx="5">
                  <c:v>67.064664537931023</c:v>
                </c:pt>
                <c:pt idx="6">
                  <c:v>77.865024366896833</c:v>
                </c:pt>
                <c:pt idx="7">
                  <c:v>75.519918255073762</c:v>
                </c:pt>
                <c:pt idx="8">
                  <c:v>83.843647109297933</c:v>
                </c:pt>
                <c:pt idx="9">
                  <c:v>94.779534975779825</c:v>
                </c:pt>
                <c:pt idx="10">
                  <c:v>89.067290100415363</c:v>
                </c:pt>
                <c:pt idx="11">
                  <c:v>126.66174836226371</c:v>
                </c:pt>
                <c:pt idx="12">
                  <c:v>117.41233543343155</c:v>
                </c:pt>
                <c:pt idx="13">
                  <c:v>117.60371345047037</c:v>
                </c:pt>
                <c:pt idx="14">
                  <c:v>146.26960098873039</c:v>
                </c:pt>
                <c:pt idx="15">
                  <c:v>121.93288467272197</c:v>
                </c:pt>
                <c:pt idx="16">
                  <c:v>109.22976247566535</c:v>
                </c:pt>
                <c:pt idx="17">
                  <c:v>149.00521772396334</c:v>
                </c:pt>
                <c:pt idx="18">
                  <c:v>185.82881718483847</c:v>
                </c:pt>
                <c:pt idx="19">
                  <c:v>163.21176503161965</c:v>
                </c:pt>
                <c:pt idx="20">
                  <c:v>146.65503203144954</c:v>
                </c:pt>
                <c:pt idx="21">
                  <c:v>109.47509714550125</c:v>
                </c:pt>
                <c:pt idx="22">
                  <c:v>126.15768739157009</c:v>
                </c:pt>
                <c:pt idx="23">
                  <c:v>97.219437177746585</c:v>
                </c:pt>
                <c:pt idx="24">
                  <c:v>106.34627691328251</c:v>
                </c:pt>
                <c:pt idx="25">
                  <c:v>102.13865429300667</c:v>
                </c:pt>
                <c:pt idx="26">
                  <c:v>94.238956709909687</c:v>
                </c:pt>
                <c:pt idx="27">
                  <c:v>73.529567342686093</c:v>
                </c:pt>
                <c:pt idx="28">
                  <c:v>93.156232976601828</c:v>
                </c:pt>
                <c:pt idx="29">
                  <c:v>90.199141963813403</c:v>
                </c:pt>
                <c:pt idx="30">
                  <c:v>88.226629990180925</c:v>
                </c:pt>
                <c:pt idx="31">
                  <c:v>85.399765349650309</c:v>
                </c:pt>
                <c:pt idx="32">
                  <c:v>73.028415321533785</c:v>
                </c:pt>
                <c:pt idx="33">
                  <c:v>124.74135365614285</c:v>
                </c:pt>
                <c:pt idx="34">
                  <c:v>84.437556091230363</c:v>
                </c:pt>
                <c:pt idx="35">
                  <c:v>68.491097356024667</c:v>
                </c:pt>
                <c:pt idx="36">
                  <c:v>64.242724611756941</c:v>
                </c:pt>
                <c:pt idx="37">
                  <c:v>78.829087245283304</c:v>
                </c:pt>
                <c:pt idx="38">
                  <c:v>102.39066277557555</c:v>
                </c:pt>
                <c:pt idx="39">
                  <c:v>149.49709423502242</c:v>
                </c:pt>
                <c:pt idx="40">
                  <c:v>210.23246765419924</c:v>
                </c:pt>
                <c:pt idx="41">
                  <c:v>195.71132543186604</c:v>
                </c:pt>
                <c:pt idx="42">
                  <c:v>281.86311202452237</c:v>
                </c:pt>
                <c:pt idx="43">
                  <c:v>515.33395713720552</c:v>
                </c:pt>
                <c:pt idx="44">
                  <c:v>381.15483805745907</c:v>
                </c:pt>
                <c:pt idx="45">
                  <c:v>241.15856782305372</c:v>
                </c:pt>
                <c:pt idx="46">
                  <c:v>172.11611459887058</c:v>
                </c:pt>
                <c:pt idx="47">
                  <c:v>154.69053628953401</c:v>
                </c:pt>
                <c:pt idx="48">
                  <c:v>149.35734952883098</c:v>
                </c:pt>
                <c:pt idx="49">
                  <c:v>197.58680917086494</c:v>
                </c:pt>
                <c:pt idx="50">
                  <c:v>189.29260456529255</c:v>
                </c:pt>
                <c:pt idx="51">
                  <c:v>169.11681375877444</c:v>
                </c:pt>
                <c:pt idx="52">
                  <c:v>145.1258703127489</c:v>
                </c:pt>
                <c:pt idx="53">
                  <c:v>163.2892491420383</c:v>
                </c:pt>
                <c:pt idx="54">
                  <c:v>258.67512189091855</c:v>
                </c:pt>
                <c:pt idx="55">
                  <c:v>207.99141779304742</c:v>
                </c:pt>
                <c:pt idx="56">
                  <c:v>160.13378738259061</c:v>
                </c:pt>
                <c:pt idx="57">
                  <c:v>169.10674586620644</c:v>
                </c:pt>
                <c:pt idx="58">
                  <c:v>146.50684528935298</c:v>
                </c:pt>
                <c:pt idx="59">
                  <c:v>130.50900278532973</c:v>
                </c:pt>
                <c:pt idx="60">
                  <c:v>117.10152287249949</c:v>
                </c:pt>
                <c:pt idx="61">
                  <c:v>125.17574988763008</c:v>
                </c:pt>
                <c:pt idx="62">
                  <c:v>120.66126034797564</c:v>
                </c:pt>
                <c:pt idx="63">
                  <c:v>92.660942163538053</c:v>
                </c:pt>
                <c:pt idx="64">
                  <c:v>81.958742633607471</c:v>
                </c:pt>
                <c:pt idx="65">
                  <c:v>74.163612389269531</c:v>
                </c:pt>
                <c:pt idx="66">
                  <c:v>102.62126340936337</c:v>
                </c:pt>
                <c:pt idx="67">
                  <c:v>112.32814499611989</c:v>
                </c:pt>
                <c:pt idx="68">
                  <c:v>94.738524356367563</c:v>
                </c:pt>
                <c:pt idx="69">
                  <c:v>92.539518575741027</c:v>
                </c:pt>
                <c:pt idx="70">
                  <c:v>103.29777935305492</c:v>
                </c:pt>
                <c:pt idx="71">
                  <c:v>109.67984886161871</c:v>
                </c:pt>
                <c:pt idx="72">
                  <c:v>90.378361879383874</c:v>
                </c:pt>
                <c:pt idx="73">
                  <c:v>84.270550181834821</c:v>
                </c:pt>
                <c:pt idx="74">
                  <c:v>71.089698072730599</c:v>
                </c:pt>
                <c:pt idx="75">
                  <c:v>68.569440046719933</c:v>
                </c:pt>
                <c:pt idx="76">
                  <c:v>68.402494862307123</c:v>
                </c:pt>
                <c:pt idx="77">
                  <c:v>62.335290615800631</c:v>
                </c:pt>
                <c:pt idx="78">
                  <c:v>58.075584486659793</c:v>
                </c:pt>
                <c:pt idx="79">
                  <c:v>63.485622885474953</c:v>
                </c:pt>
                <c:pt idx="80">
                  <c:v>70.063467034125182</c:v>
                </c:pt>
                <c:pt idx="81">
                  <c:v>75.533008396033651</c:v>
                </c:pt>
                <c:pt idx="82">
                  <c:v>66.543281186226949</c:v>
                </c:pt>
                <c:pt idx="83">
                  <c:v>99.012400814250896</c:v>
                </c:pt>
                <c:pt idx="84">
                  <c:v>56.521844213923551</c:v>
                </c:pt>
                <c:pt idx="85">
                  <c:v>52.378528196362701</c:v>
                </c:pt>
              </c:numCache>
            </c:numRef>
          </c:val>
          <c:smooth val="0"/>
          <c:extLst>
            <c:ext xmlns:c16="http://schemas.microsoft.com/office/drawing/2014/chart" uri="{C3380CC4-5D6E-409C-BE32-E72D297353CC}">
              <c16:uniqueId val="{00000000-D004-4D78-BCA7-94C117BE6DE3}"/>
            </c:ext>
          </c:extLst>
        </c:ser>
        <c:ser>
          <c:idx val="1"/>
          <c:order val="1"/>
          <c:tx>
            <c:strRef>
              <c:f>'By Rating'!$U$2</c:f>
              <c:strCache>
                <c:ptCount val="1"/>
                <c:pt idx="0">
                  <c:v>B</c:v>
                </c:pt>
              </c:strCache>
            </c:strRef>
          </c:tx>
          <c:spPr>
            <a:ln w="38100">
              <a:solidFill>
                <a:srgbClr val="FF6600"/>
              </a:solidFill>
              <a:prstDash val="solid"/>
            </a:ln>
          </c:spPr>
          <c:marker>
            <c:symbol val="none"/>
          </c:marker>
          <c:cat>
            <c:numRef>
              <c:f>'By Rating'!$A$3:$A$92</c:f>
              <c:numCache>
                <c:formatCode>mm/dd/yyyy</c:formatCode>
                <c:ptCount val="90"/>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'By Rating'!$U$3:$U$92</c:f>
              <c:numCache>
                <c:formatCode>#,##0</c:formatCode>
                <c:ptCount val="90"/>
                <c:pt idx="0">
                  <c:v>70.073583983094608</c:v>
                </c:pt>
                <c:pt idx="1">
                  <c:v>65.251552821912711</c:v>
                </c:pt>
                <c:pt idx="2">
                  <c:v>123.32852519426558</c:v>
                </c:pt>
                <c:pt idx="3">
                  <c:v>104.49047600726431</c:v>
                </c:pt>
                <c:pt idx="4">
                  <c:v>85.620858266756201</c:v>
                </c:pt>
                <c:pt idx="5">
                  <c:v>82.220645937921034</c:v>
                </c:pt>
                <c:pt idx="6">
                  <c:v>93.74337192249358</c:v>
                </c:pt>
                <c:pt idx="7">
                  <c:v>75.75786298815278</c:v>
                </c:pt>
                <c:pt idx="8">
                  <c:v>96.495047608345288</c:v>
                </c:pt>
                <c:pt idx="9">
                  <c:v>102.51158576815557</c:v>
                </c:pt>
                <c:pt idx="10">
                  <c:v>111.54029205545106</c:v>
                </c:pt>
                <c:pt idx="11">
                  <c:v>162.92096082303155</c:v>
                </c:pt>
                <c:pt idx="12">
                  <c:v>157.08225524224426</c:v>
                </c:pt>
                <c:pt idx="13">
                  <c:v>165.79423481016835</c:v>
                </c:pt>
                <c:pt idx="14">
                  <c:v>177.00495715453695</c:v>
                </c:pt>
                <c:pt idx="15">
                  <c:v>122.81991212352025</c:v>
                </c:pt>
                <c:pt idx="16">
                  <c:v>108.83508665744706</c:v>
                </c:pt>
                <c:pt idx="17">
                  <c:v>154.1800949802811</c:v>
                </c:pt>
                <c:pt idx="18">
                  <c:v>233.76432044292918</c:v>
                </c:pt>
                <c:pt idx="19">
                  <c:v>162.0272265251231</c:v>
                </c:pt>
                <c:pt idx="20">
                  <c:v>130.21796437930738</c:v>
                </c:pt>
                <c:pt idx="21">
                  <c:v>115.85883809246145</c:v>
                </c:pt>
                <c:pt idx="22">
                  <c:v>101.2244649971814</c:v>
                </c:pt>
                <c:pt idx="23">
                  <c:v>86.210209033773452</c:v>
                </c:pt>
                <c:pt idx="24">
                  <c:v>97.064364319997921</c:v>
                </c:pt>
                <c:pt idx="25">
                  <c:v>93.130954709333935</c:v>
                </c:pt>
                <c:pt idx="26">
                  <c:v>91.944124812604386</c:v>
                </c:pt>
                <c:pt idx="27">
                  <c:v>76.802652633877599</c:v>
                </c:pt>
                <c:pt idx="28">
                  <c:v>90.395686865571236</c:v>
                </c:pt>
                <c:pt idx="29">
                  <c:v>95.454252435574503</c:v>
                </c:pt>
                <c:pt idx="30">
                  <c:v>89.908321649803682</c:v>
                </c:pt>
                <c:pt idx="31">
                  <c:v>97.574803379657283</c:v>
                </c:pt>
                <c:pt idx="32">
                  <c:v>76.035747732557695</c:v>
                </c:pt>
                <c:pt idx="33">
                  <c:v>81.631175422328909</c:v>
                </c:pt>
                <c:pt idx="34">
                  <c:v>107.38693576286852</c:v>
                </c:pt>
                <c:pt idx="35">
                  <c:v>85.070022124031709</c:v>
                </c:pt>
                <c:pt idx="36">
                  <c:v>84.451931532591828</c:v>
                </c:pt>
                <c:pt idx="37">
                  <c:v>83.010607933809979</c:v>
                </c:pt>
                <c:pt idx="38">
                  <c:v>124.71401534251338</c:v>
                </c:pt>
                <c:pt idx="39">
                  <c:v>159.33697467885315</c:v>
                </c:pt>
                <c:pt idx="40">
                  <c:v>206.93645223232329</c:v>
                </c:pt>
                <c:pt idx="41">
                  <c:v>166.34243603990947</c:v>
                </c:pt>
                <c:pt idx="42">
                  <c:v>237.29192618502299</c:v>
                </c:pt>
                <c:pt idx="43">
                  <c:v>346.91687033443316</c:v>
                </c:pt>
                <c:pt idx="44">
                  <c:v>314.11386065607991</c:v>
                </c:pt>
                <c:pt idx="45">
                  <c:v>227.95348001273521</c:v>
                </c:pt>
                <c:pt idx="46">
                  <c:v>180.30584764088337</c:v>
                </c:pt>
                <c:pt idx="47">
                  <c:v>151.87152105386943</c:v>
                </c:pt>
                <c:pt idx="48">
                  <c:v>164.78242757979339</c:v>
                </c:pt>
                <c:pt idx="49">
                  <c:v>207.16088529812359</c:v>
                </c:pt>
                <c:pt idx="50">
                  <c:v>173.5442226853024</c:v>
                </c:pt>
                <c:pt idx="51">
                  <c:v>137.80830182547851</c:v>
                </c:pt>
                <c:pt idx="52">
                  <c:v>114.63035714137634</c:v>
                </c:pt>
                <c:pt idx="53">
                  <c:v>136.3687925498875</c:v>
                </c:pt>
                <c:pt idx="54">
                  <c:v>216.12337923435663</c:v>
                </c:pt>
                <c:pt idx="55">
                  <c:v>184.54333265554234</c:v>
                </c:pt>
                <c:pt idx="56">
                  <c:v>144.28594297727784</c:v>
                </c:pt>
                <c:pt idx="57">
                  <c:v>152.053890139088</c:v>
                </c:pt>
                <c:pt idx="58">
                  <c:v>133.47431300554189</c:v>
                </c:pt>
                <c:pt idx="59">
                  <c:v>120.51990218461479</c:v>
                </c:pt>
                <c:pt idx="60">
                  <c:v>103.90209847833168</c:v>
                </c:pt>
                <c:pt idx="61">
                  <c:v>112.80473959945579</c:v>
                </c:pt>
                <c:pt idx="62">
                  <c:v>101.53998280529515</c:v>
                </c:pt>
                <c:pt idx="63">
                  <c:v>82.890651831874337</c:v>
                </c:pt>
                <c:pt idx="64">
                  <c:v>70.429022171467693</c:v>
                </c:pt>
                <c:pt idx="65">
                  <c:v>69.872426091467403</c:v>
                </c:pt>
                <c:pt idx="66">
                  <c:v>94.411218067057149</c:v>
                </c:pt>
                <c:pt idx="67">
                  <c:v>106.42125148398769</c:v>
                </c:pt>
                <c:pt idx="68">
                  <c:v>99.906778416641643</c:v>
                </c:pt>
                <c:pt idx="69">
                  <c:v>88.077084500414131</c:v>
                </c:pt>
                <c:pt idx="70">
                  <c:v>107.1961507781285</c:v>
                </c:pt>
                <c:pt idx="71">
                  <c:v>84.776295678008793</c:v>
                </c:pt>
                <c:pt idx="72">
                  <c:v>110.17961045910673</c:v>
                </c:pt>
                <c:pt idx="73">
                  <c:v>87.629849565570282</c:v>
                </c:pt>
                <c:pt idx="74">
                  <c:v>78.30243476735761</c:v>
                </c:pt>
                <c:pt idx="75">
                  <c:v>75.546078441482166</c:v>
                </c:pt>
                <c:pt idx="76">
                  <c:v>69.87875862674241</c:v>
                </c:pt>
                <c:pt idx="77">
                  <c:v>69.753711674227844</c:v>
                </c:pt>
                <c:pt idx="78">
                  <c:v>67.82700086575413</c:v>
                </c:pt>
                <c:pt idx="79">
                  <c:v>71.28182604757491</c:v>
                </c:pt>
                <c:pt idx="80">
                  <c:v>73.958641618549194</c:v>
                </c:pt>
                <c:pt idx="81">
                  <c:v>71.927773976169092</c:v>
                </c:pt>
                <c:pt idx="82">
                  <c:v>71.549707619793978</c:v>
                </c:pt>
                <c:pt idx="83">
                  <c:v>113.77372481297799</c:v>
                </c:pt>
                <c:pt idx="84">
                  <c:v>74.702480231498569</c:v>
                </c:pt>
                <c:pt idx="85">
                  <c:v>77.529222680310795</c:v>
                </c:pt>
              </c:numCache>
            </c:numRef>
          </c:val>
          <c:smooth val="0"/>
          <c:extLst>
            <c:ext xmlns:c16="http://schemas.microsoft.com/office/drawing/2014/chart" uri="{C3380CC4-5D6E-409C-BE32-E72D297353CC}">
              <c16:uniqueId val="{00000001-D004-4D78-BCA7-94C117BE6DE3}"/>
            </c:ext>
          </c:extLst>
        </c:ser>
        <c:ser>
          <c:idx val="2"/>
          <c:order val="2"/>
          <c:tx>
            <c:strRef>
              <c:f>'By Rating'!$AF$2</c:f>
              <c:strCache>
                <c:ptCount val="1"/>
                <c:pt idx="0">
                  <c:v>CCC</c:v>
                </c:pt>
              </c:strCache>
            </c:strRef>
          </c:tx>
          <c:spPr>
            <a:ln w="38100">
              <a:solidFill>
                <a:srgbClr val="808000"/>
              </a:solidFill>
              <a:prstDash val="solid"/>
            </a:ln>
          </c:spPr>
          <c:marker>
            <c:symbol val="none"/>
          </c:marker>
          <c:cat>
            <c:numRef>
              <c:f>'By Rating'!$A$3:$A$92</c:f>
              <c:numCache>
                <c:formatCode>mm/dd/yyyy</c:formatCode>
                <c:ptCount val="90"/>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'By Rating'!$AF$3:$AF$92</c:f>
              <c:numCache>
                <c:formatCode>#,##0</c:formatCode>
                <c:ptCount val="90"/>
                <c:pt idx="0">
                  <c:v>55.383646916352149</c:v>
                </c:pt>
                <c:pt idx="1">
                  <c:v>127.42992354581934</c:v>
                </c:pt>
                <c:pt idx="2">
                  <c:v>170.54765254908889</c:v>
                </c:pt>
                <c:pt idx="3">
                  <c:v>110.1450881019159</c:v>
                </c:pt>
                <c:pt idx="4">
                  <c:v>51.193747475848923</c:v>
                </c:pt>
                <c:pt idx="5">
                  <c:v>65.479346008737835</c:v>
                </c:pt>
                <c:pt idx="6">
                  <c:v>76.474159755404486</c:v>
                </c:pt>
                <c:pt idx="7">
                  <c:v>145.20812383326168</c:v>
                </c:pt>
                <c:pt idx="8">
                  <c:v>178.11193525136602</c:v>
                </c:pt>
                <c:pt idx="9">
                  <c:v>113.00696881471603</c:v>
                </c:pt>
                <c:pt idx="10">
                  <c:v>85.798667835578783</c:v>
                </c:pt>
                <c:pt idx="11">
                  <c:v>118.28602215634335</c:v>
                </c:pt>
                <c:pt idx="12">
                  <c:v>97.997604272231897</c:v>
                </c:pt>
                <c:pt idx="13">
                  <c:v>107.1029312551731</c:v>
                </c:pt>
                <c:pt idx="14">
                  <c:v>116.36238566850302</c:v>
                </c:pt>
                <c:pt idx="15">
                  <c:v>122.63600097557391</c:v>
                </c:pt>
                <c:pt idx="16">
                  <c:v>98.108594915651722</c:v>
                </c:pt>
                <c:pt idx="17">
                  <c:v>166.72587175651358</c:v>
                </c:pt>
                <c:pt idx="18">
                  <c:v>216.46751069270559</c:v>
                </c:pt>
                <c:pt idx="19">
                  <c:v>319.53361956206561</c:v>
                </c:pt>
                <c:pt idx="20">
                  <c:v>240.20861753133303</c:v>
                </c:pt>
                <c:pt idx="21">
                  <c:v>144.98552054696205</c:v>
                </c:pt>
                <c:pt idx="22">
                  <c:v>125.14015786323341</c:v>
                </c:pt>
                <c:pt idx="23">
                  <c:v>118.72568647252528</c:v>
                </c:pt>
                <c:pt idx="24">
                  <c:v>119.78366398677176</c:v>
                </c:pt>
                <c:pt idx="25">
                  <c:v>104.97424942522314</c:v>
                </c:pt>
                <c:pt idx="26">
                  <c:v>124.18746284343486</c:v>
                </c:pt>
                <c:pt idx="27">
                  <c:v>101.73506258660294</c:v>
                </c:pt>
                <c:pt idx="28">
                  <c:v>111.6255552883227</c:v>
                </c:pt>
                <c:pt idx="29">
                  <c:v>113.69334758078288</c:v>
                </c:pt>
                <c:pt idx="30">
                  <c:v>91.414519472908907</c:v>
                </c:pt>
                <c:pt idx="31">
                  <c:v>88.277256181155792</c:v>
                </c:pt>
                <c:pt idx="32">
                  <c:v>78.663061442369496</c:v>
                </c:pt>
                <c:pt idx="33">
                  <c:v>90.822200163538383</c:v>
                </c:pt>
                <c:pt idx="34">
                  <c:v>109.46708954382072</c:v>
                </c:pt>
                <c:pt idx="35">
                  <c:v>83.42296344647518</c:v>
                </c:pt>
                <c:pt idx="36">
                  <c:v>76.94591763037289</c:v>
                </c:pt>
                <c:pt idx="37">
                  <c:v>76.014522060705843</c:v>
                </c:pt>
                <c:pt idx="38">
                  <c:v>108.93719796927419</c:v>
                </c:pt>
                <c:pt idx="39">
                  <c:v>131.91472439969766</c:v>
                </c:pt>
                <c:pt idx="40">
                  <c:v>198.45360756250165</c:v>
                </c:pt>
                <c:pt idx="41">
                  <c:v>184.09642661990779</c:v>
                </c:pt>
                <c:pt idx="42">
                  <c:v>247.85250330255911</c:v>
                </c:pt>
                <c:pt idx="43">
                  <c:v>443.26411965308466</c:v>
                </c:pt>
                <c:pt idx="44">
                  <c:v>371.18869128783109</c:v>
                </c:pt>
                <c:pt idx="45">
                  <c:v>160.11516431910022</c:v>
                </c:pt>
                <c:pt idx="46">
                  <c:v>108.20134294398629</c:v>
                </c:pt>
                <c:pt idx="47">
                  <c:v>116.33278545498706</c:v>
                </c:pt>
                <c:pt idx="48">
                  <c:v>106.84431070092026</c:v>
                </c:pt>
                <c:pt idx="49">
                  <c:v>148.91973756017882</c:v>
                </c:pt>
                <c:pt idx="50">
                  <c:v>128.61004848011947</c:v>
                </c:pt>
                <c:pt idx="51">
                  <c:v>102.62713810979047</c:v>
                </c:pt>
                <c:pt idx="52">
                  <c:v>103.9879471690449</c:v>
                </c:pt>
                <c:pt idx="53">
                  <c:v>107.54548037068595</c:v>
                </c:pt>
                <c:pt idx="54">
                  <c:v>168.27494926333381</c:v>
                </c:pt>
                <c:pt idx="55">
                  <c:v>146.48728245304383</c:v>
                </c:pt>
                <c:pt idx="56">
                  <c:v>130.60822454580511</c:v>
                </c:pt>
                <c:pt idx="57">
                  <c:v>139.39002332313066</c:v>
                </c:pt>
                <c:pt idx="58">
                  <c:v>123.34908803880322</c:v>
                </c:pt>
                <c:pt idx="59">
                  <c:v>122.67186501379295</c:v>
                </c:pt>
                <c:pt idx="60">
                  <c:v>103.71836544907194</c:v>
                </c:pt>
                <c:pt idx="61">
                  <c:v>119.69458160335765</c:v>
                </c:pt>
                <c:pt idx="62">
                  <c:v>116.44136331343368</c:v>
                </c:pt>
                <c:pt idx="63">
                  <c:v>94.375018308954509</c:v>
                </c:pt>
                <c:pt idx="64">
                  <c:v>96.236117304147783</c:v>
                </c:pt>
                <c:pt idx="65">
                  <c:v>55.059013747762151</c:v>
                </c:pt>
                <c:pt idx="66">
                  <c:v>77.477454936464923</c:v>
                </c:pt>
                <c:pt idx="67">
                  <c:v>107.48699856475422</c:v>
                </c:pt>
                <c:pt idx="68">
                  <c:v>83.475644332562354</c:v>
                </c:pt>
                <c:pt idx="69">
                  <c:v>17.112519257594847</c:v>
                </c:pt>
                <c:pt idx="70">
                  <c:v>-93.062207751782609</c:v>
                </c:pt>
                <c:pt idx="71">
                  <c:v>-328.89481309712869</c:v>
                </c:pt>
                <c:pt idx="72">
                  <c:v>-492.87947392835872</c:v>
                </c:pt>
                <c:pt idx="73">
                  <c:v>-169.03406563388208</c:v>
                </c:pt>
                <c:pt idx="74">
                  <c:v>-78.537728958744708</c:v>
                </c:pt>
                <c:pt idx="75">
                  <c:v>46.82844266848155</c:v>
                </c:pt>
                <c:pt idx="76">
                  <c:v>54.286124515943804</c:v>
                </c:pt>
                <c:pt idx="77">
                  <c:v>65.691420732071634</c:v>
                </c:pt>
                <c:pt idx="78">
                  <c:v>68.725844790668631</c:v>
                </c:pt>
                <c:pt idx="79">
                  <c:v>71.224390400790853</c:v>
                </c:pt>
                <c:pt idx="80">
                  <c:v>37.117672982591586</c:v>
                </c:pt>
                <c:pt idx="81">
                  <c:v>38.928097817259392</c:v>
                </c:pt>
                <c:pt idx="82">
                  <c:v>33.571307958468267</c:v>
                </c:pt>
                <c:pt idx="83">
                  <c:v>94.207957247095962</c:v>
                </c:pt>
                <c:pt idx="84">
                  <c:v>46.177292065778182</c:v>
                </c:pt>
                <c:pt idx="85">
                  <c:v>32.873562168677161</c:v>
                </c:pt>
              </c:numCache>
            </c:numRef>
          </c:val>
          <c:smooth val="0"/>
          <c:extLst>
            <c:ext xmlns:c16="http://schemas.microsoft.com/office/drawing/2014/chart" uri="{C3380CC4-5D6E-409C-BE32-E72D297353CC}">
              <c16:uniqueId val="{00000002-D004-4D78-BCA7-94C117BE6DE3}"/>
            </c:ext>
          </c:extLst>
        </c:ser>
        <c:dLbls>
          <c:showLegendKey val="0"/>
          <c:showVal val="0"/>
          <c:showCatName val="0"/>
          <c:showSerName val="0"/>
          <c:showPercent val="0"/>
          <c:showBubbleSize val="0"/>
        </c:dLbls>
        <c:smooth val="0"/>
        <c:axId val="697621120"/>
        <c:axId val="697627008"/>
      </c:lineChart>
      <c:dateAx>
        <c:axId val="697621120"/>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97627008"/>
        <c:crosses val="autoZero"/>
        <c:auto val="1"/>
        <c:lblOffset val="100"/>
        <c:baseTimeUnit val="months"/>
        <c:majorUnit val="24"/>
        <c:majorTimeUnit val="months"/>
        <c:minorUnit val="12"/>
        <c:minorTimeUnit val="months"/>
      </c:dateAx>
      <c:valAx>
        <c:axId val="697627008"/>
        <c:scaling>
          <c:orientation val="minMax"/>
        </c:scaling>
        <c:delete val="0"/>
        <c:axPos val="l"/>
        <c:majorGridlines>
          <c:spPr>
            <a:ln w="3175">
              <a:solidFill>
                <a:srgbClr val="969696"/>
              </a:solidFill>
              <a:prstDash val="solid"/>
            </a:ln>
          </c:spPr>
        </c:majorGridlines>
        <c:title>
          <c:tx>
            <c:rich>
              <a:bodyPr/>
              <a:lstStyle/>
              <a:p>
                <a:pPr>
                  <a:defRPr sz="950" b="0" i="0" u="none" strike="noStrike" baseline="0">
                    <a:solidFill>
                      <a:srgbClr val="000000"/>
                    </a:solidFill>
                    <a:latin typeface="Arial"/>
                    <a:ea typeface="Arial"/>
                    <a:cs typeface="Arial"/>
                  </a:defRPr>
                </a:pPr>
                <a:r>
                  <a:rPr lang="en-US"/>
                  <a:t>Spread per turn of leverage (bps/1x)</a:t>
                </a:r>
              </a:p>
            </c:rich>
          </c:tx>
          <c:layout>
            <c:manualLayout>
              <c:xMode val="edge"/>
              <c:yMode val="edge"/>
              <c:x val="2.6666710069515088E-2"/>
              <c:y val="0.185000225830353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97621120"/>
        <c:crosses val="autoZero"/>
        <c:crossBetween val="between"/>
      </c:valAx>
      <c:spPr>
        <a:noFill/>
        <a:ln w="12700">
          <a:solidFill>
            <a:srgbClr val="808080"/>
          </a:solidFill>
          <a:prstDash val="solid"/>
        </a:ln>
      </c:spPr>
    </c:plotArea>
    <c:legend>
      <c:legendPos val="b"/>
      <c:layout>
        <c:manualLayout>
          <c:xMode val="edge"/>
          <c:yMode val="edge"/>
          <c:x val="0.23500038248760172"/>
          <c:y val="0.93000113525529204"/>
          <c:w val="0.58666762152933194"/>
          <c:h val="5.5000067138753835E-2"/>
        </c:manualLayout>
      </c:layout>
      <c:overlay val="0"/>
      <c:spPr>
        <a:solidFill>
          <a:srgbClr val="FFFFFF"/>
        </a:solidFill>
        <a:ln w="25400">
          <a:no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333460829200563E-2"/>
          <c:y val="7.2500088501084595E-2"/>
          <c:w val="0.89833479546678952"/>
          <c:h val="0.72500088501084592"/>
        </c:manualLayout>
      </c:layout>
      <c:lineChart>
        <c:grouping val="stacked"/>
        <c:varyColors val="0"/>
        <c:ser>
          <c:idx val="0"/>
          <c:order val="0"/>
          <c:tx>
            <c:strRef>
              <c:f>EquityMetrics!$DO$5</c:f>
              <c:strCache>
                <c:ptCount val="1"/>
                <c:pt idx="0">
                  <c:v>HY Cash, YOY Pct Change (All HY Issuers)</c:v>
                </c:pt>
              </c:strCache>
            </c:strRef>
          </c:tx>
          <c:spPr>
            <a:ln w="25400">
              <a:solidFill>
                <a:srgbClr val="0C2B53"/>
              </a:solidFill>
            </a:ln>
          </c:spPr>
          <c:marker>
            <c:symbol val="none"/>
          </c:marker>
          <c:cat>
            <c:numRef>
              <c:f>EquityMetrics!$CJ$6:$CJ$91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EquityMetrics!$DO$7:$DO$91</c:f>
              <c:numCache>
                <c:formatCode>#,##0.0</c:formatCode>
                <c:ptCount val="85"/>
                <c:pt idx="0">
                  <c:v>30.611383641560973</c:v>
                </c:pt>
                <c:pt idx="1">
                  <c:v>10.118537140462603</c:v>
                </c:pt>
                <c:pt idx="2">
                  <c:v>6.8332922602596158</c:v>
                </c:pt>
                <c:pt idx="3">
                  <c:v>4.2282728691075855</c:v>
                </c:pt>
                <c:pt idx="4">
                  <c:v>-10.577495272364867</c:v>
                </c:pt>
                <c:pt idx="5">
                  <c:v>30.761302148183933</c:v>
                </c:pt>
                <c:pt idx="6">
                  <c:v>37.345987821625016</c:v>
                </c:pt>
                <c:pt idx="7">
                  <c:v>49.245573716086575</c:v>
                </c:pt>
                <c:pt idx="8">
                  <c:v>24.13970404355976</c:v>
                </c:pt>
                <c:pt idx="9">
                  <c:v>7.8923617914971489</c:v>
                </c:pt>
                <c:pt idx="10">
                  <c:v>-7.83060376277861</c:v>
                </c:pt>
                <c:pt idx="11">
                  <c:v>-31.353625635858172</c:v>
                </c:pt>
                <c:pt idx="12">
                  <c:v>-20.053808601334865</c:v>
                </c:pt>
                <c:pt idx="13">
                  <c:v>-22.064056177050727</c:v>
                </c:pt>
                <c:pt idx="14">
                  <c:v>-16.022387127127359</c:v>
                </c:pt>
                <c:pt idx="15">
                  <c:v>-3.6206545315974115</c:v>
                </c:pt>
                <c:pt idx="16">
                  <c:v>1.4775939946406469</c:v>
                </c:pt>
                <c:pt idx="17">
                  <c:v>-0.89026942033073597</c:v>
                </c:pt>
                <c:pt idx="18">
                  <c:v>-6.0496486935376463</c:v>
                </c:pt>
                <c:pt idx="19">
                  <c:v>1.1702616279750222</c:v>
                </c:pt>
                <c:pt idx="20">
                  <c:v>14.145042199688085</c:v>
                </c:pt>
                <c:pt idx="21">
                  <c:v>19.343542562768533</c:v>
                </c:pt>
                <c:pt idx="22">
                  <c:v>17.65370645885449</c:v>
                </c:pt>
                <c:pt idx="23">
                  <c:v>19.624728231197341</c:v>
                </c:pt>
                <c:pt idx="24">
                  <c:v>13.414145561071278</c:v>
                </c:pt>
                <c:pt idx="25">
                  <c:v>7.4131568371602174</c:v>
                </c:pt>
                <c:pt idx="26">
                  <c:v>10.057389521120275</c:v>
                </c:pt>
                <c:pt idx="27">
                  <c:v>-1.1132053449121493</c:v>
                </c:pt>
                <c:pt idx="28">
                  <c:v>-2.7080986012390729</c:v>
                </c:pt>
                <c:pt idx="29">
                  <c:v>-2.1636572433048284</c:v>
                </c:pt>
                <c:pt idx="30">
                  <c:v>0.82060990016312729</c:v>
                </c:pt>
                <c:pt idx="31">
                  <c:v>0.45479951671250074</c:v>
                </c:pt>
                <c:pt idx="32">
                  <c:v>-6.9862266699180502</c:v>
                </c:pt>
                <c:pt idx="33">
                  <c:v>2.185966278945628</c:v>
                </c:pt>
                <c:pt idx="34">
                  <c:v>8.0771459526214997</c:v>
                </c:pt>
                <c:pt idx="35">
                  <c:v>13.870941190500297</c:v>
                </c:pt>
                <c:pt idx="36">
                  <c:v>15.947602193023336</c:v>
                </c:pt>
                <c:pt idx="37">
                  <c:v>17.247106069304973</c:v>
                </c:pt>
                <c:pt idx="38">
                  <c:v>9.0562980765912737</c:v>
                </c:pt>
                <c:pt idx="39">
                  <c:v>9.2157691324729498</c:v>
                </c:pt>
                <c:pt idx="40">
                  <c:v>3.5214917006180624</c:v>
                </c:pt>
                <c:pt idx="41">
                  <c:v>-4.8488854361346529</c:v>
                </c:pt>
                <c:pt idx="42">
                  <c:v>-10.587699578198107</c:v>
                </c:pt>
                <c:pt idx="43">
                  <c:v>-1.8341006299061435</c:v>
                </c:pt>
                <c:pt idx="44">
                  <c:v>10.879778837663356</c:v>
                </c:pt>
                <c:pt idx="45">
                  <c:v>24.107716425354695</c:v>
                </c:pt>
                <c:pt idx="46">
                  <c:v>34.053955419937566</c:v>
                </c:pt>
                <c:pt idx="47">
                  <c:v>26.665405329048355</c:v>
                </c:pt>
                <c:pt idx="48">
                  <c:v>2.3667953896370442</c:v>
                </c:pt>
                <c:pt idx="49">
                  <c:v>-0.17379812354544333</c:v>
                </c:pt>
                <c:pt idx="50">
                  <c:v>-6.2688228906833228</c:v>
                </c:pt>
                <c:pt idx="51">
                  <c:v>-7.479954165179203</c:v>
                </c:pt>
                <c:pt idx="52">
                  <c:v>-0.8540799504068386</c:v>
                </c:pt>
                <c:pt idx="53">
                  <c:v>-6.334346064714202</c:v>
                </c:pt>
                <c:pt idx="54">
                  <c:v>-5.6225205885072409</c:v>
                </c:pt>
                <c:pt idx="55">
                  <c:v>-4.3068719591216826</c:v>
                </c:pt>
                <c:pt idx="56">
                  <c:v>-3.082351913249981</c:v>
                </c:pt>
                <c:pt idx="57">
                  <c:v>11.468277015280016</c:v>
                </c:pt>
                <c:pt idx="58">
                  <c:v>7.9920939135623259</c:v>
                </c:pt>
                <c:pt idx="59">
                  <c:v>6.8432928940467486</c:v>
                </c:pt>
                <c:pt idx="60">
                  <c:v>6.0327392181164452</c:v>
                </c:pt>
                <c:pt idx="61">
                  <c:v>8.3609813703906521</c:v>
                </c:pt>
                <c:pt idx="62">
                  <c:v>9.0796289936667449</c:v>
                </c:pt>
                <c:pt idx="63">
                  <c:v>3.611026390784966</c:v>
                </c:pt>
                <c:pt idx="64">
                  <c:v>7.8704916672616143</c:v>
                </c:pt>
                <c:pt idx="65">
                  <c:v>3.2557225809971335</c:v>
                </c:pt>
                <c:pt idx="66">
                  <c:v>-8.6782106596664974</c:v>
                </c:pt>
                <c:pt idx="67">
                  <c:v>-2.2915738388526341</c:v>
                </c:pt>
                <c:pt idx="68">
                  <c:v>-4.347392875484779</c:v>
                </c:pt>
                <c:pt idx="69">
                  <c:v>-12.518704814469094</c:v>
                </c:pt>
                <c:pt idx="70">
                  <c:v>-10.178876966388618</c:v>
                </c:pt>
                <c:pt idx="71">
                  <c:v>-7.4508064767222493</c:v>
                </c:pt>
                <c:pt idx="72">
                  <c:v>7.3377226543654528</c:v>
                </c:pt>
                <c:pt idx="73">
                  <c:v>15.271383180953446</c:v>
                </c:pt>
                <c:pt idx="74">
                  <c:v>15.111079164363073</c:v>
                </c:pt>
                <c:pt idx="75">
                  <c:v>14.482389123283435</c:v>
                </c:pt>
                <c:pt idx="76">
                  <c:v>-0.64471229278130204</c:v>
                </c:pt>
                <c:pt idx="77">
                  <c:v>3.0765051687172695</c:v>
                </c:pt>
                <c:pt idx="78">
                  <c:v>5.4071931625365499</c:v>
                </c:pt>
                <c:pt idx="79">
                  <c:v>1.242280622710723</c:v>
                </c:pt>
                <c:pt idx="80">
                  <c:v>4.0536498194735593</c:v>
                </c:pt>
                <c:pt idx="81">
                  <c:v>-1.4923559980467571</c:v>
                </c:pt>
                <c:pt idx="82">
                  <c:v>-7.5943184890049036</c:v>
                </c:pt>
                <c:pt idx="83">
                  <c:v>-15.793737692378308</c:v>
                </c:pt>
                <c:pt idx="84">
                  <c:v>-6.3041504333294469</c:v>
                </c:pt>
              </c:numCache>
            </c:numRef>
          </c:val>
          <c:smooth val="0"/>
          <c:extLst>
            <c:ext xmlns:c16="http://schemas.microsoft.com/office/drawing/2014/chart" uri="{C3380CC4-5D6E-409C-BE32-E72D297353CC}">
              <c16:uniqueId val="{00000000-A914-4B1C-82BE-EAA4616666B5}"/>
            </c:ext>
          </c:extLst>
        </c:ser>
        <c:ser>
          <c:idx val="1"/>
          <c:order val="1"/>
          <c:tx>
            <c:strRef>
              <c:f>EquityMetrics!$DP$5</c:f>
              <c:strCache>
                <c:ptCount val="1"/>
                <c:pt idx="0">
                  <c:v>HY LTMCapex, YOY Pct Change (All HY Issuers)</c:v>
                </c:pt>
              </c:strCache>
            </c:strRef>
          </c:tx>
          <c:spPr>
            <a:ln w="25400">
              <a:solidFill>
                <a:srgbClr val="E0BA4C"/>
              </a:solidFill>
            </a:ln>
          </c:spPr>
          <c:marker>
            <c:symbol val="none"/>
          </c:marker>
          <c:cat>
            <c:numRef>
              <c:f>EquityMetrics!$CJ$6:$CJ$91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EquityMetrics!$DP$7:$DP$91</c:f>
              <c:numCache>
                <c:formatCode>#,##0.0</c:formatCode>
                <c:ptCount val="85"/>
                <c:pt idx="0">
                  <c:v>2.1236547006195483</c:v>
                </c:pt>
                <c:pt idx="1">
                  <c:v>8.6586153915434227</c:v>
                </c:pt>
                <c:pt idx="2">
                  <c:v>17.508144970799112</c:v>
                </c:pt>
                <c:pt idx="3">
                  <c:v>10.847916724740948</c:v>
                </c:pt>
                <c:pt idx="4">
                  <c:v>-0.74594983196019093</c:v>
                </c:pt>
                <c:pt idx="5">
                  <c:v>8.4066024733069789</c:v>
                </c:pt>
                <c:pt idx="6">
                  <c:v>11.79087147251041</c:v>
                </c:pt>
                <c:pt idx="7">
                  <c:v>30.79446109335877</c:v>
                </c:pt>
                <c:pt idx="8">
                  <c:v>42.976925150436983</c:v>
                </c:pt>
                <c:pt idx="9">
                  <c:v>42.163880160572333</c:v>
                </c:pt>
                <c:pt idx="10">
                  <c:v>39.106471893872992</c:v>
                </c:pt>
                <c:pt idx="11">
                  <c:v>38.335073090334795</c:v>
                </c:pt>
                <c:pt idx="12">
                  <c:v>30.629760327199286</c:v>
                </c:pt>
                <c:pt idx="13">
                  <c:v>20.943227264648456</c:v>
                </c:pt>
                <c:pt idx="14">
                  <c:v>0.68150269648885597</c:v>
                </c:pt>
                <c:pt idx="15">
                  <c:v>-8.5589633327004542</c:v>
                </c:pt>
                <c:pt idx="16">
                  <c:v>-16.361814693034272</c:v>
                </c:pt>
                <c:pt idx="17">
                  <c:v>-28.250959385210905</c:v>
                </c:pt>
                <c:pt idx="18">
                  <c:v>-32.29538654519353</c:v>
                </c:pt>
                <c:pt idx="19">
                  <c:v>-33.02692515732307</c:v>
                </c:pt>
                <c:pt idx="20">
                  <c:v>-29.493461389323784</c:v>
                </c:pt>
                <c:pt idx="21">
                  <c:v>-19.276728523619113</c:v>
                </c:pt>
                <c:pt idx="22">
                  <c:v>-13.274217011397626</c:v>
                </c:pt>
                <c:pt idx="23">
                  <c:v>-8.653950805803035</c:v>
                </c:pt>
                <c:pt idx="24">
                  <c:v>-0.4056361228990113</c:v>
                </c:pt>
                <c:pt idx="25">
                  <c:v>7.5834688747711931</c:v>
                </c:pt>
                <c:pt idx="26">
                  <c:v>12.022678235663943</c:v>
                </c:pt>
                <c:pt idx="27">
                  <c:v>13.748906530554205</c:v>
                </c:pt>
                <c:pt idx="28">
                  <c:v>19.255306335141874</c:v>
                </c:pt>
                <c:pt idx="29">
                  <c:v>13.642843238321989</c:v>
                </c:pt>
                <c:pt idx="30">
                  <c:v>23.486209339538156</c:v>
                </c:pt>
                <c:pt idx="31">
                  <c:v>16.701082280656543</c:v>
                </c:pt>
                <c:pt idx="32">
                  <c:v>12.443612718166786</c:v>
                </c:pt>
                <c:pt idx="33">
                  <c:v>18.424285427729714</c:v>
                </c:pt>
                <c:pt idx="34">
                  <c:v>18.86806304898807</c:v>
                </c:pt>
                <c:pt idx="35">
                  <c:v>17.610179736230137</c:v>
                </c:pt>
                <c:pt idx="36">
                  <c:v>28.501907163719011</c:v>
                </c:pt>
                <c:pt idx="37">
                  <c:v>20.697844117143905</c:v>
                </c:pt>
                <c:pt idx="38">
                  <c:v>15.133107401902235</c:v>
                </c:pt>
                <c:pt idx="39">
                  <c:v>16.511876013108797</c:v>
                </c:pt>
                <c:pt idx="40">
                  <c:v>9.3502661274567078</c:v>
                </c:pt>
                <c:pt idx="41">
                  <c:v>8.9294576765174938</c:v>
                </c:pt>
                <c:pt idx="42">
                  <c:v>10.377130818535374</c:v>
                </c:pt>
                <c:pt idx="43">
                  <c:v>-2.272590837439048</c:v>
                </c:pt>
                <c:pt idx="44">
                  <c:v>-15.78896115223788</c:v>
                </c:pt>
                <c:pt idx="45">
                  <c:v>-27.01676364129424</c:v>
                </c:pt>
                <c:pt idx="46">
                  <c:v>-34.139536635746779</c:v>
                </c:pt>
                <c:pt idx="47">
                  <c:v>-28.678417321523487</c:v>
                </c:pt>
                <c:pt idx="48">
                  <c:v>-16.636819101661594</c:v>
                </c:pt>
                <c:pt idx="49">
                  <c:v>1.5970566803852559</c:v>
                </c:pt>
                <c:pt idx="50">
                  <c:v>16.959332679745032</c:v>
                </c:pt>
                <c:pt idx="51">
                  <c:v>24.514871691345654</c:v>
                </c:pt>
                <c:pt idx="52">
                  <c:v>25.243104732904698</c:v>
                </c:pt>
                <c:pt idx="53">
                  <c:v>25.308372013028691</c:v>
                </c:pt>
                <c:pt idx="54">
                  <c:v>19.33262504866584</c:v>
                </c:pt>
                <c:pt idx="55">
                  <c:v>19.752246084164994</c:v>
                </c:pt>
                <c:pt idx="56">
                  <c:v>17.974623288193481</c:v>
                </c:pt>
                <c:pt idx="57">
                  <c:v>19.063413729349143</c:v>
                </c:pt>
                <c:pt idx="58">
                  <c:v>24.521955845195119</c:v>
                </c:pt>
                <c:pt idx="59">
                  <c:v>12.809611369768458</c:v>
                </c:pt>
                <c:pt idx="60">
                  <c:v>6.4368609480629946</c:v>
                </c:pt>
                <c:pt idx="61">
                  <c:v>-2.8622567762108475</c:v>
                </c:pt>
                <c:pt idx="62">
                  <c:v>-5.8005575266805165</c:v>
                </c:pt>
                <c:pt idx="63">
                  <c:v>0.8645767000941218</c:v>
                </c:pt>
                <c:pt idx="64">
                  <c:v>0.48311522973911725</c:v>
                </c:pt>
                <c:pt idx="65">
                  <c:v>1.8748379934216963</c:v>
                </c:pt>
                <c:pt idx="66">
                  <c:v>7.7554180661772776</c:v>
                </c:pt>
                <c:pt idx="67">
                  <c:v>7.6360669419279104</c:v>
                </c:pt>
                <c:pt idx="68">
                  <c:v>2.5234259430502393</c:v>
                </c:pt>
                <c:pt idx="69">
                  <c:v>-2.7986799799085693</c:v>
                </c:pt>
                <c:pt idx="70">
                  <c:v>-4.844779547257505</c:v>
                </c:pt>
                <c:pt idx="71">
                  <c:v>-11.0461060942045</c:v>
                </c:pt>
                <c:pt idx="72">
                  <c:v>-16.138212494092631</c:v>
                </c:pt>
                <c:pt idx="73">
                  <c:v>-17.060535935850353</c:v>
                </c:pt>
                <c:pt idx="74">
                  <c:v>-12.246205821957123</c:v>
                </c:pt>
                <c:pt idx="75">
                  <c:v>-9.0578844938411613</c:v>
                </c:pt>
                <c:pt idx="76">
                  <c:v>-2.5668833184759099</c:v>
                </c:pt>
                <c:pt idx="77">
                  <c:v>8.2338876130026772</c:v>
                </c:pt>
                <c:pt idx="78">
                  <c:v>9.7132519965366537</c:v>
                </c:pt>
                <c:pt idx="79">
                  <c:v>10.293591389067513</c:v>
                </c:pt>
                <c:pt idx="80">
                  <c:v>11.526321852055732</c:v>
                </c:pt>
                <c:pt idx="81">
                  <c:v>8.1698610908400795</c:v>
                </c:pt>
                <c:pt idx="82">
                  <c:v>9.5829164070046602</c:v>
                </c:pt>
                <c:pt idx="83">
                  <c:v>7.0510953742968896</c:v>
                </c:pt>
                <c:pt idx="84">
                  <c:v>7.1287290303357675</c:v>
                </c:pt>
              </c:numCache>
            </c:numRef>
          </c:val>
          <c:smooth val="0"/>
          <c:extLst>
            <c:ext xmlns:c16="http://schemas.microsoft.com/office/drawing/2014/chart" uri="{C3380CC4-5D6E-409C-BE32-E72D297353CC}">
              <c16:uniqueId val="{00000001-A914-4B1C-82BE-EAA4616666B5}"/>
            </c:ext>
          </c:extLst>
        </c:ser>
        <c:dLbls>
          <c:showLegendKey val="0"/>
          <c:showVal val="0"/>
          <c:showCatName val="0"/>
          <c:showSerName val="0"/>
          <c:showPercent val="0"/>
          <c:showBubbleSize val="0"/>
        </c:dLbls>
        <c:smooth val="0"/>
        <c:axId val="697666560"/>
        <c:axId val="697668352"/>
      </c:lineChart>
      <c:catAx>
        <c:axId val="697666560"/>
        <c:scaling>
          <c:orientation val="minMax"/>
        </c:scaling>
        <c:delete val="0"/>
        <c:axPos val="b"/>
        <c:numFmt formatCode="yyyy" sourceLinked="0"/>
        <c:majorTickMark val="out"/>
        <c:minorTickMark val="none"/>
        <c:tickLblPos val="low"/>
        <c:spPr>
          <a:ln w="9525" cmpd="thinThick">
            <a:solidFill>
              <a:srgbClr val="000000"/>
            </a:solidFill>
          </a:ln>
          <a:extLst/>
        </c:spPr>
        <c:txPr>
          <a:bodyPr rot="0" vert="horz"/>
          <a:lstStyle/>
          <a:p>
            <a:pPr>
              <a:defRPr/>
            </a:pPr>
            <a:endParaRPr lang="en-US"/>
          </a:p>
        </c:txPr>
        <c:crossAx val="697668352"/>
        <c:crosses val="autoZero"/>
        <c:auto val="0"/>
        <c:lblAlgn val="ctr"/>
        <c:lblOffset val="100"/>
        <c:tickLblSkip val="8"/>
        <c:tickMarkSkip val="3"/>
        <c:noMultiLvlLbl val="0"/>
      </c:catAx>
      <c:valAx>
        <c:axId val="697668352"/>
        <c:scaling>
          <c:orientation val="minMax"/>
        </c:scaling>
        <c:delete val="0"/>
        <c:axPos val="l"/>
        <c:majorGridlines>
          <c:spPr>
            <a:ln w="3175">
              <a:solidFill>
                <a:srgbClr val="969696"/>
              </a:solidFill>
              <a:prstDash val="dash"/>
            </a:ln>
          </c:spPr>
        </c:majorGridlines>
        <c:numFmt formatCode="#,##0" sourceLinked="0"/>
        <c:majorTickMark val="out"/>
        <c:minorTickMark val="none"/>
        <c:tickLblPos val="nextTo"/>
        <c:spPr>
          <a:ln w="9525" cmpd="thinThick">
            <a:solidFill>
              <a:srgbClr val="000000"/>
            </a:solidFill>
          </a:ln>
          <a:extLst/>
        </c:spPr>
        <c:txPr>
          <a:bodyPr rot="0" vert="horz"/>
          <a:lstStyle/>
          <a:p>
            <a:pPr>
              <a:defRPr/>
            </a:pPr>
            <a:endParaRPr lang="en-US"/>
          </a:p>
        </c:txPr>
        <c:crossAx val="697666560"/>
        <c:crosses val="autoZero"/>
        <c:crossBetween val="between"/>
      </c:valAx>
      <c:spPr>
        <a:extLst/>
      </c:spPr>
    </c:plotArea>
    <c:legend>
      <c:legendPos val="b"/>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alignWithMargins="0"/>
    <c:pageMargins b="1" l="0.75" r="0.7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00030924529498"/>
          <c:y val="4.7500057983469221E-2"/>
          <c:w val="0.76666791449855876"/>
          <c:h val="0.71500087280379976"/>
        </c:manualLayout>
      </c:layout>
      <c:barChart>
        <c:barDir val="col"/>
        <c:grouping val="stacked"/>
        <c:varyColors val="0"/>
        <c:ser>
          <c:idx val="0"/>
          <c:order val="0"/>
          <c:tx>
            <c:strRef>
              <c:f>'EU EquityMetrics'!$I$4</c:f>
              <c:strCache>
                <c:ptCount val="1"/>
                <c:pt idx="0">
                  <c:v>EU HY Leverage Ratio</c:v>
                </c:pt>
              </c:strCache>
            </c:strRef>
          </c:tx>
          <c:spPr>
            <a:solidFill>
              <a:srgbClr val="003366"/>
            </a:solidFill>
            <a:ln w="25400">
              <a:noFill/>
            </a:ln>
          </c:spPr>
          <c:invertIfNegative val="0"/>
          <c:cat>
            <c:numRef>
              <c:f>'EU EquityMetrics'!$E$9:$E$40</c:f>
              <c:numCache>
                <c:formatCode>mm/dd/yyyy</c:formatCode>
                <c:ptCount val="32"/>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numCache>
            </c:numRef>
          </c:cat>
          <c:val>
            <c:numRef>
              <c:f>'EU EquityMetrics'!$I$9:$I$40</c:f>
              <c:numCache>
                <c:formatCode>#,##0.0</c:formatCode>
                <c:ptCount val="32"/>
                <c:pt idx="0">
                  <c:v>3.5528929814661954</c:v>
                </c:pt>
                <c:pt idx="1">
                  <c:v>3.14859794457489</c:v>
                </c:pt>
                <c:pt idx="2">
                  <c:v>3.0492514929482324</c:v>
                </c:pt>
                <c:pt idx="3">
                  <c:v>2.815673136359655</c:v>
                </c:pt>
                <c:pt idx="4">
                  <c:v>2.1639182838301658</c:v>
                </c:pt>
                <c:pt idx="5">
                  <c:v>2.819412806843264</c:v>
                </c:pt>
                <c:pt idx="6">
                  <c:v>2.9272704464229427</c:v>
                </c:pt>
                <c:pt idx="7">
                  <c:v>2.7995240681918401</c:v>
                </c:pt>
                <c:pt idx="8">
                  <c:v>2.7193550184227955</c:v>
                </c:pt>
                <c:pt idx="9">
                  <c:v>2.7328127957669106</c:v>
                </c:pt>
                <c:pt idx="10">
                  <c:v>2.5694825004511523</c:v>
                </c:pt>
                <c:pt idx="11">
                  <c:v>2.3524706818220884</c:v>
                </c:pt>
                <c:pt idx="12">
                  <c:v>2.4256782518310285</c:v>
                </c:pt>
                <c:pt idx="13">
                  <c:v>2.8813009614278866</c:v>
                </c:pt>
                <c:pt idx="14">
                  <c:v>3.3213389702636391</c:v>
                </c:pt>
                <c:pt idx="15">
                  <c:v>4.2525114433544084</c:v>
                </c:pt>
                <c:pt idx="16">
                  <c:v>4.1997650305932108</c:v>
                </c:pt>
                <c:pt idx="17">
                  <c:v>4.3131148169020266</c:v>
                </c:pt>
                <c:pt idx="18">
                  <c:v>3.993471608695812</c:v>
                </c:pt>
                <c:pt idx="19">
                  <c:v>3.774721932339431</c:v>
                </c:pt>
                <c:pt idx="20">
                  <c:v>3.8048137508206747</c:v>
                </c:pt>
                <c:pt idx="21">
                  <c:v>3.6004986315048511</c:v>
                </c:pt>
                <c:pt idx="22">
                  <c:v>3.1693020326709176</c:v>
                </c:pt>
                <c:pt idx="23">
                  <c:v>2.8032010100366942</c:v>
                </c:pt>
                <c:pt idx="24">
                  <c:v>2.5932952946270875</c:v>
                </c:pt>
                <c:pt idx="25">
                  <c:v>2.5196053917893431</c:v>
                </c:pt>
                <c:pt idx="26">
                  <c:v>2.8097389675816467</c:v>
                </c:pt>
                <c:pt idx="27">
                  <c:v>3.0182107775746956</c:v>
                </c:pt>
                <c:pt idx="28">
                  <c:v>3.0939936135282911</c:v>
                </c:pt>
                <c:pt idx="29">
                  <c:v>3.1521779941796733</c:v>
                </c:pt>
                <c:pt idx="30">
                  <c:v>3.1666813496163626</c:v>
                </c:pt>
                <c:pt idx="31">
                  <c:v>2.8041755053808335</c:v>
                </c:pt>
              </c:numCache>
            </c:numRef>
          </c:val>
          <c:extLst>
            <c:ext xmlns:c16="http://schemas.microsoft.com/office/drawing/2014/chart" uri="{C3380CC4-5D6E-409C-BE32-E72D297353CC}">
              <c16:uniqueId val="{00000000-9D38-4417-B8DD-5B5C3C47893F}"/>
            </c:ext>
          </c:extLst>
        </c:ser>
        <c:dLbls>
          <c:showLegendKey val="0"/>
          <c:showVal val="0"/>
          <c:showCatName val="0"/>
          <c:showSerName val="0"/>
          <c:showPercent val="0"/>
          <c:showBubbleSize val="0"/>
        </c:dLbls>
        <c:gapWidth val="55"/>
        <c:overlap val="100"/>
        <c:axId val="699309440"/>
        <c:axId val="699323520"/>
      </c:barChart>
      <c:lineChart>
        <c:grouping val="standard"/>
        <c:varyColors val="0"/>
        <c:ser>
          <c:idx val="1"/>
          <c:order val="1"/>
          <c:tx>
            <c:v>US HY</c:v>
          </c:tx>
          <c:spPr>
            <a:ln w="38100">
              <a:solidFill>
                <a:srgbClr val="FF6600"/>
              </a:solidFill>
              <a:prstDash val="solid"/>
            </a:ln>
          </c:spPr>
          <c:marker>
            <c:symbol val="none"/>
          </c:marker>
          <c:val>
            <c:numRef>
              <c:f>EquityMetrics!$L$34:$L$65</c:f>
              <c:numCache>
                <c:formatCode>#,##0.0</c:formatCode>
                <c:ptCount val="32"/>
                <c:pt idx="0">
                  <c:v>3.4048677798211262</c:v>
                </c:pt>
                <c:pt idx="1">
                  <c:v>3.3848163872714725</c:v>
                </c:pt>
                <c:pt idx="2">
                  <c:v>3.138810132217269</c:v>
                </c:pt>
                <c:pt idx="3">
                  <c:v>2.9643835444566013</c:v>
                </c:pt>
                <c:pt idx="4">
                  <c:v>2.9758477716662686</c:v>
                </c:pt>
                <c:pt idx="5">
                  <c:v>2.8914496470338893</c:v>
                </c:pt>
                <c:pt idx="6">
                  <c:v>2.8935286615749627</c:v>
                </c:pt>
                <c:pt idx="7">
                  <c:v>2.9723902898378851</c:v>
                </c:pt>
                <c:pt idx="8">
                  <c:v>3.1354945562813001</c:v>
                </c:pt>
                <c:pt idx="9">
                  <c:v>3.0618944364781995</c:v>
                </c:pt>
                <c:pt idx="10">
                  <c:v>2.9888345404596488</c:v>
                </c:pt>
                <c:pt idx="11">
                  <c:v>2.9088453196820461</c:v>
                </c:pt>
                <c:pt idx="12">
                  <c:v>2.9495013547053746</c:v>
                </c:pt>
                <c:pt idx="13">
                  <c:v>2.9831107184471546</c:v>
                </c:pt>
                <c:pt idx="14">
                  <c:v>3.0814363114924861</c:v>
                </c:pt>
                <c:pt idx="15">
                  <c:v>3.1983532289861043</c:v>
                </c:pt>
                <c:pt idx="16">
                  <c:v>3.4858164128019764</c:v>
                </c:pt>
                <c:pt idx="17">
                  <c:v>3.5479341547659509</c:v>
                </c:pt>
                <c:pt idx="18">
                  <c:v>3.6945471650071422</c:v>
                </c:pt>
                <c:pt idx="19">
                  <c:v>3.3235049631613665</c:v>
                </c:pt>
                <c:pt idx="20">
                  <c:v>3.1909706817892651</c:v>
                </c:pt>
                <c:pt idx="21">
                  <c:v>2.9697005556371616</c:v>
                </c:pt>
                <c:pt idx="22">
                  <c:v>2.8817390413583293</c:v>
                </c:pt>
                <c:pt idx="23">
                  <c:v>2.9091855121446648</c:v>
                </c:pt>
                <c:pt idx="24">
                  <c:v>2.9329494532354401</c:v>
                </c:pt>
                <c:pt idx="25">
                  <c:v>3.0248841358098466</c:v>
                </c:pt>
                <c:pt idx="26">
                  <c:v>3.0236421441623897</c:v>
                </c:pt>
                <c:pt idx="27">
                  <c:v>2.9694232236932288</c:v>
                </c:pt>
                <c:pt idx="28">
                  <c:v>3.2446413420260916</c:v>
                </c:pt>
                <c:pt idx="29">
                  <c:v>3.3378090622973291</c:v>
                </c:pt>
                <c:pt idx="30">
                  <c:v>3.3299277734589969</c:v>
                </c:pt>
                <c:pt idx="31">
                  <c:v>3.4035229624313925</c:v>
                </c:pt>
              </c:numCache>
            </c:numRef>
          </c:val>
          <c:smooth val="0"/>
          <c:extLst>
            <c:ext xmlns:c16="http://schemas.microsoft.com/office/drawing/2014/chart" uri="{C3380CC4-5D6E-409C-BE32-E72D297353CC}">
              <c16:uniqueId val="{00000001-9D38-4417-B8DD-5B5C3C47893F}"/>
            </c:ext>
          </c:extLst>
        </c:ser>
        <c:dLbls>
          <c:showLegendKey val="0"/>
          <c:showVal val="0"/>
          <c:showCatName val="0"/>
          <c:showSerName val="0"/>
          <c:showPercent val="0"/>
          <c:showBubbleSize val="0"/>
        </c:dLbls>
        <c:marker val="1"/>
        <c:smooth val="0"/>
        <c:axId val="699309440"/>
        <c:axId val="699323520"/>
      </c:lineChart>
      <c:catAx>
        <c:axId val="699309440"/>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323520"/>
        <c:crosses val="autoZero"/>
        <c:auto val="0"/>
        <c:lblAlgn val="ctr"/>
        <c:lblOffset val="100"/>
        <c:tickLblSkip val="4"/>
        <c:tickMarkSkip val="4"/>
        <c:noMultiLvlLbl val="0"/>
      </c:catAx>
      <c:valAx>
        <c:axId val="699323520"/>
        <c:scaling>
          <c:orientation val="minMax"/>
          <c:min val="1.5"/>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Net Leverage (Net Debt/LTM EBITDA, x)</a:t>
                </a:r>
              </a:p>
            </c:rich>
          </c:tx>
          <c:layout>
            <c:manualLayout>
              <c:xMode val="edge"/>
              <c:yMode val="edge"/>
              <c:x val="6.3333436415098338E-2"/>
              <c:y val="0.10250012512222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309440"/>
        <c:crosses val="autoZero"/>
        <c:crossBetween val="between"/>
      </c:valAx>
      <c:spPr>
        <a:noFill/>
        <a:ln w="12700">
          <a:solidFill>
            <a:srgbClr val="808080"/>
          </a:solidFill>
          <a:prstDash val="solid"/>
        </a:ln>
      </c:spPr>
    </c:plotArea>
    <c:legend>
      <c:legendPos val="b"/>
      <c:layout>
        <c:manualLayout>
          <c:xMode val="edge"/>
          <c:yMode val="edge"/>
          <c:x val="0.19666698676267377"/>
          <c:y val="0.87250106506477665"/>
          <c:w val="0.4533340711817565"/>
          <c:h val="7.0000085449323055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3335666236436"/>
          <c:y val="6.5000079345799988E-2"/>
          <c:w val="0.80500131022348664"/>
          <c:h val="0.75750092468374597"/>
        </c:manualLayout>
      </c:layout>
      <c:barChart>
        <c:barDir val="col"/>
        <c:grouping val="clustered"/>
        <c:varyColors val="0"/>
        <c:ser>
          <c:idx val="2"/>
          <c:order val="0"/>
          <c:tx>
            <c:strRef>
              <c:f>'EU EquityMetrics'!$Q$4</c:f>
              <c:strCache>
                <c:ptCount val="1"/>
                <c:pt idx="0">
                  <c:v>EU HY Spread per Turn of Leverage</c:v>
                </c:pt>
              </c:strCache>
            </c:strRef>
          </c:tx>
          <c:spPr>
            <a:solidFill>
              <a:srgbClr val="003366"/>
            </a:solidFill>
            <a:ln w="12700">
              <a:solidFill>
                <a:srgbClr val="000000"/>
              </a:solidFill>
              <a:prstDash val="solid"/>
            </a:ln>
          </c:spPr>
          <c:invertIfNegative val="0"/>
          <c:cat>
            <c:numRef>
              <c:f>'EU EquityMetrics'!$O$9:$O$42</c:f>
              <c:numCache>
                <c:formatCode>mm/dd/yyyy</c:formatCode>
                <c:ptCount val="34"/>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pt idx="32">
                  <c:v>41364</c:v>
                </c:pt>
                <c:pt idx="33">
                  <c:v>41411</c:v>
                </c:pt>
              </c:numCache>
            </c:numRef>
          </c:cat>
          <c:val>
            <c:numRef>
              <c:f>'EU EquityMetrics'!$Q$9:$Q$42</c:f>
              <c:numCache>
                <c:formatCode>#,##0</c:formatCode>
                <c:ptCount val="34"/>
                <c:pt idx="0">
                  <c:v>69.431753263420021</c:v>
                </c:pt>
                <c:pt idx="1">
                  <c:v>98.17968432845808</c:v>
                </c:pt>
                <c:pt idx="2">
                  <c:v>80.59606166516599</c:v>
                </c:pt>
                <c:pt idx="3">
                  <c:v>93.477373085315037</c:v>
                </c:pt>
                <c:pt idx="4">
                  <c:v>91.716450077358914</c:v>
                </c:pt>
                <c:pt idx="5">
                  <c:v>82.171700703655716</c:v>
                </c:pt>
                <c:pt idx="6">
                  <c:v>69.411586846342644</c:v>
                </c:pt>
                <c:pt idx="7">
                  <c:v>69.769949153416718</c:v>
                </c:pt>
                <c:pt idx="8">
                  <c:v>63.000191256312903</c:v>
                </c:pt>
                <c:pt idx="9">
                  <c:v>63.227324616539448</c:v>
                </c:pt>
                <c:pt idx="10">
                  <c:v>103.93684033669824</c:v>
                </c:pt>
                <c:pt idx="11">
                  <c:v>163.89977943045383</c:v>
                </c:pt>
                <c:pt idx="12">
                  <c:v>221.72928378279386</c:v>
                </c:pt>
                <c:pt idx="13">
                  <c:v>195.07747702046481</c:v>
                </c:pt>
                <c:pt idx="14">
                  <c:v>262.5811142721372</c:v>
                </c:pt>
                <c:pt idx="15">
                  <c:v>510.11817870732818</c:v>
                </c:pt>
                <c:pt idx="16">
                  <c:v>395.33996001290632</c:v>
                </c:pt>
                <c:pt idx="17">
                  <c:v>246.87581685097388</c:v>
                </c:pt>
                <c:pt idx="18">
                  <c:v>158.62924590622993</c:v>
                </c:pt>
                <c:pt idx="19">
                  <c:v>166.50089773677007</c:v>
                </c:pt>
                <c:pt idx="20">
                  <c:v>137.43398779676434</c:v>
                </c:pt>
                <c:pt idx="21">
                  <c:v>177.72073619063357</c:v>
                </c:pt>
                <c:pt idx="22">
                  <c:v>165.53618849787233</c:v>
                </c:pt>
                <c:pt idx="23">
                  <c:v>161.87522232347541</c:v>
                </c:pt>
                <c:pt idx="24">
                  <c:v>138.87619988732513</c:v>
                </c:pt>
                <c:pt idx="25">
                  <c:v>163.12506865469658</c:v>
                </c:pt>
                <c:pt idx="26">
                  <c:v>277.95860329825319</c:v>
                </c:pt>
                <c:pt idx="27">
                  <c:v>268.40170365664943</c:v>
                </c:pt>
                <c:pt idx="28">
                  <c:v>184.37422741881807</c:v>
                </c:pt>
                <c:pt idx="29">
                  <c:v>205.36234924553904</c:v>
                </c:pt>
                <c:pt idx="30">
                  <c:v>178.21500260713751</c:v>
                </c:pt>
                <c:pt idx="31">
                  <c:v>163.66722629279752</c:v>
                </c:pt>
                <c:pt idx="32">
                  <c:v>171.56124952451046</c:v>
                </c:pt>
                <c:pt idx="33">
                  <c:v>141.89926779412451</c:v>
                </c:pt>
              </c:numCache>
            </c:numRef>
          </c:val>
          <c:extLst>
            <c:ext xmlns:c16="http://schemas.microsoft.com/office/drawing/2014/chart" uri="{C3380CC4-5D6E-409C-BE32-E72D297353CC}">
              <c16:uniqueId val="{00000000-E244-4E7F-9224-A72177E2464B}"/>
            </c:ext>
          </c:extLst>
        </c:ser>
        <c:dLbls>
          <c:showLegendKey val="0"/>
          <c:showVal val="0"/>
          <c:showCatName val="0"/>
          <c:showSerName val="0"/>
          <c:showPercent val="0"/>
          <c:showBubbleSize val="0"/>
        </c:dLbls>
        <c:gapWidth val="55"/>
        <c:axId val="699648256"/>
        <c:axId val="699674624"/>
      </c:barChart>
      <c:lineChart>
        <c:grouping val="standard"/>
        <c:varyColors val="0"/>
        <c:ser>
          <c:idx val="0"/>
          <c:order val="1"/>
          <c:tx>
            <c:v>US HY</c:v>
          </c:tx>
          <c:spPr>
            <a:ln w="38100">
              <a:solidFill>
                <a:srgbClr val="FF6600"/>
              </a:solidFill>
              <a:prstDash val="solid"/>
            </a:ln>
          </c:spPr>
          <c:marker>
            <c:symbol val="none"/>
          </c:marker>
          <c:val>
            <c:numRef>
              <c:f>EquityMetrics!$W$34:$W$68</c:f>
              <c:numCache>
                <c:formatCode>#,##0</c:formatCode>
                <c:ptCount val="35"/>
                <c:pt idx="0">
                  <c:v>100.41596711583954</c:v>
                </c:pt>
                <c:pt idx="1">
                  <c:v>105.66264136359412</c:v>
                </c:pt>
                <c:pt idx="2">
                  <c:v>103.19453412346174</c:v>
                </c:pt>
                <c:pt idx="3">
                  <c:v>97.972169722401475</c:v>
                </c:pt>
                <c:pt idx="4">
                  <c:v>81.49005170712735</c:v>
                </c:pt>
                <c:pt idx="5">
                  <c:v>105.07378235243797</c:v>
                </c:pt>
                <c:pt idx="6">
                  <c:v>103.51900974581358</c:v>
                </c:pt>
                <c:pt idx="7">
                  <c:v>82.493385969980736</c:v>
                </c:pt>
                <c:pt idx="8">
                  <c:v>77.743243964629883</c:v>
                </c:pt>
                <c:pt idx="9">
                  <c:v>85.092069738351555</c:v>
                </c:pt>
                <c:pt idx="10">
                  <c:v>119.6066620496714</c:v>
                </c:pt>
                <c:pt idx="11">
                  <c:v>162.43625393780781</c:v>
                </c:pt>
                <c:pt idx="12">
                  <c:v>218.5158128733498</c:v>
                </c:pt>
                <c:pt idx="13">
                  <c:v>191.78791691304446</c:v>
                </c:pt>
                <c:pt idx="14">
                  <c:v>273.14434693702401</c:v>
                </c:pt>
                <c:pt idx="15">
                  <c:v>466.07498343629959</c:v>
                </c:pt>
                <c:pt idx="16">
                  <c:v>401.7504211463401</c:v>
                </c:pt>
                <c:pt idx="17">
                  <c:v>240.35141148394672</c:v>
                </c:pt>
                <c:pt idx="18">
                  <c:v>170.81305980673514</c:v>
                </c:pt>
                <c:pt idx="19">
                  <c:v>153.99135233141286</c:v>
                </c:pt>
                <c:pt idx="20">
                  <c:v>155.6817759294722</c:v>
                </c:pt>
                <c:pt idx="21">
                  <c:v>200.64211125982604</c:v>
                </c:pt>
                <c:pt idx="22">
                  <c:v>179.50556155836239</c:v>
                </c:pt>
                <c:pt idx="23">
                  <c:v>150.42507756365924</c:v>
                </c:pt>
                <c:pt idx="24">
                  <c:v>133.63799879297619</c:v>
                </c:pt>
                <c:pt idx="25">
                  <c:v>150.13167918667884</c:v>
                </c:pt>
                <c:pt idx="26">
                  <c:v>239.08422375036045</c:v>
                </c:pt>
                <c:pt idx="27">
                  <c:v>199.81165186192729</c:v>
                </c:pt>
                <c:pt idx="28">
                  <c:v>161.5544647613589</c:v>
                </c:pt>
                <c:pt idx="29">
                  <c:v>171.23161324374951</c:v>
                </c:pt>
                <c:pt idx="30">
                  <c:v>150.17886932001304</c:v>
                </c:pt>
                <c:pt idx="31">
                  <c:v>136.38240525950417</c:v>
                </c:pt>
                <c:pt idx="32">
                  <c:v>120.45779884796383</c:v>
                </c:pt>
                <c:pt idx="33">
                  <c:v>128.11188866483354</c:v>
                </c:pt>
                <c:pt idx="34">
                  <c:v>122.49807175693145</c:v>
                </c:pt>
              </c:numCache>
            </c:numRef>
          </c:val>
          <c:smooth val="0"/>
          <c:extLst>
            <c:ext xmlns:c16="http://schemas.microsoft.com/office/drawing/2014/chart" uri="{C3380CC4-5D6E-409C-BE32-E72D297353CC}">
              <c16:uniqueId val="{00000001-E244-4E7F-9224-A72177E2464B}"/>
            </c:ext>
          </c:extLst>
        </c:ser>
        <c:dLbls>
          <c:showLegendKey val="0"/>
          <c:showVal val="0"/>
          <c:showCatName val="0"/>
          <c:showSerName val="0"/>
          <c:showPercent val="0"/>
          <c:showBubbleSize val="0"/>
        </c:dLbls>
        <c:marker val="1"/>
        <c:smooth val="0"/>
        <c:axId val="699648256"/>
        <c:axId val="699674624"/>
      </c:lineChart>
      <c:catAx>
        <c:axId val="699648256"/>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674624"/>
        <c:crosses val="autoZero"/>
        <c:auto val="0"/>
        <c:lblAlgn val="ctr"/>
        <c:lblOffset val="100"/>
        <c:tickLblSkip val="4"/>
        <c:tickMarkSkip val="4"/>
        <c:noMultiLvlLbl val="0"/>
      </c:catAx>
      <c:valAx>
        <c:axId val="699674624"/>
        <c:scaling>
          <c:orientation val="minMax"/>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Spreadper Turn of Leverage, bps/x</a:t>
                </a:r>
              </a:p>
            </c:rich>
          </c:tx>
          <c:layout>
            <c:manualLayout>
              <c:xMode val="edge"/>
              <c:yMode val="edge"/>
              <c:x val="1.5000024414102236E-2"/>
              <c:y val="0.1725002105715461"/>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648256"/>
        <c:crosses val="autoZero"/>
        <c:crossBetween val="between"/>
      </c:valAx>
      <c:spPr>
        <a:noFill/>
        <a:ln w="12700">
          <a:solidFill>
            <a:srgbClr val="808080"/>
          </a:solidFill>
          <a:prstDash val="solid"/>
        </a:ln>
      </c:spPr>
    </c:plotArea>
    <c:legend>
      <c:legendPos val="r"/>
      <c:layout>
        <c:manualLayout>
          <c:xMode val="edge"/>
          <c:yMode val="edge"/>
          <c:x val="0.14500023600298828"/>
          <c:y val="0.88500108032358438"/>
          <c:w val="0.55000089518374862"/>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2833370497022293"/>
          <c:y val="1.2500015258807689E-2"/>
          <c:w val="0.72833451877363087"/>
          <c:h val="0.8475010345471613"/>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EquityMetrics!$A$71:$A$87</c:f>
              <c:strCache>
                <c:ptCount val="17"/>
                <c:pt idx="0">
                  <c:v>Consumer Products</c:v>
                </c:pt>
                <c:pt idx="1">
                  <c:v>Gaming</c:v>
                </c:pt>
                <c:pt idx="2">
                  <c:v>Technology</c:v>
                </c:pt>
                <c:pt idx="3">
                  <c:v>Utilities</c:v>
                </c:pt>
                <c:pt idx="4">
                  <c:v>Hotels &amp; Leisure</c:v>
                </c:pt>
                <c:pt idx="5">
                  <c:v>Media</c:v>
                </c:pt>
                <c:pt idx="6">
                  <c:v>Telecommunications</c:v>
                </c:pt>
                <c:pt idx="7">
                  <c:v>Food</c:v>
                </c:pt>
                <c:pt idx="8">
                  <c:v>Commercial Services</c:v>
                </c:pt>
                <c:pt idx="9">
                  <c:v>Retail</c:v>
                </c:pt>
                <c:pt idx="10">
                  <c:v>Real Estate</c:v>
                </c:pt>
                <c:pt idx="11">
                  <c:v>Health Care</c:v>
                </c:pt>
                <c:pt idx="12">
                  <c:v>Capital Goods</c:v>
                </c:pt>
                <c:pt idx="13">
                  <c:v>Materials</c:v>
                </c:pt>
                <c:pt idx="14">
                  <c:v>Transportation</c:v>
                </c:pt>
                <c:pt idx="15">
                  <c:v>Automotive</c:v>
                </c:pt>
                <c:pt idx="16">
                  <c:v>Energy</c:v>
                </c:pt>
              </c:strCache>
            </c:strRef>
          </c:cat>
          <c:val>
            <c:numRef>
              <c:f>EquityMetrics!$C$71:$C$87</c:f>
              <c:numCache>
                <c:formatCode>#,##0</c:formatCode>
                <c:ptCount val="17"/>
                <c:pt idx="0">
                  <c:v>13.094483726888589</c:v>
                </c:pt>
                <c:pt idx="1">
                  <c:v>41.322343320630857</c:v>
                </c:pt>
                <c:pt idx="2">
                  <c:v>45.017266895503433</c:v>
                </c:pt>
                <c:pt idx="3">
                  <c:v>45.689016089688415</c:v>
                </c:pt>
                <c:pt idx="4">
                  <c:v>51.916452461216615</c:v>
                </c:pt>
                <c:pt idx="5">
                  <c:v>55.979712745129838</c:v>
                </c:pt>
                <c:pt idx="6">
                  <c:v>61.334977978586124</c:v>
                </c:pt>
                <c:pt idx="7">
                  <c:v>63.007277646228459</c:v>
                </c:pt>
                <c:pt idx="8">
                  <c:v>64.760042162682893</c:v>
                </c:pt>
                <c:pt idx="9">
                  <c:v>68.656582967475586</c:v>
                </c:pt>
                <c:pt idx="10">
                  <c:v>76.363667161003093</c:v>
                </c:pt>
                <c:pt idx="11">
                  <c:v>77.29923898371969</c:v>
                </c:pt>
                <c:pt idx="12">
                  <c:v>78.476176943219599</c:v>
                </c:pt>
                <c:pt idx="13">
                  <c:v>94.09300338783018</c:v>
                </c:pt>
                <c:pt idx="14">
                  <c:v>97.221694599089545</c:v>
                </c:pt>
                <c:pt idx="15">
                  <c:v>98.043716441093494</c:v>
                </c:pt>
                <c:pt idx="16">
                  <c:v>108.13044270862162</c:v>
                </c:pt>
              </c:numCache>
            </c:numRef>
          </c:val>
          <c:extLst>
            <c:ext xmlns:c16="http://schemas.microsoft.com/office/drawing/2014/chart" uri="{C3380CC4-5D6E-409C-BE32-E72D297353CC}">
              <c16:uniqueId val="{00000000-12E5-4EF1-AEE3-68C5BF54A2F0}"/>
            </c:ext>
          </c:extLst>
        </c:ser>
        <c:dLbls>
          <c:showLegendKey val="0"/>
          <c:showVal val="0"/>
          <c:showCatName val="0"/>
          <c:showSerName val="0"/>
          <c:showPercent val="0"/>
          <c:showBubbleSize val="0"/>
        </c:dLbls>
        <c:gapWidth val="25"/>
        <c:axId val="699703296"/>
        <c:axId val="699704832"/>
      </c:barChart>
      <c:catAx>
        <c:axId val="699703296"/>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704832"/>
        <c:crosses val="autoZero"/>
        <c:auto val="1"/>
        <c:lblAlgn val="ctr"/>
        <c:lblOffset val="100"/>
        <c:tickLblSkip val="1"/>
        <c:tickMarkSkip val="1"/>
        <c:noMultiLvlLbl val="0"/>
      </c:catAx>
      <c:valAx>
        <c:axId val="699704832"/>
        <c:scaling>
          <c:orientation val="minMax"/>
          <c:min val="0"/>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Spread per Turn of Leverage, bps/turn</a:t>
                </a:r>
              </a:p>
            </c:rich>
          </c:tx>
          <c:layout>
            <c:manualLayout>
              <c:xMode val="edge"/>
              <c:yMode val="edge"/>
              <c:x val="0.38500062662862405"/>
              <c:y val="0.917501119996484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703296"/>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500034993546538"/>
          <c:y val="4.7500057983469221E-2"/>
          <c:w val="0.75666789822249059"/>
          <c:h val="0.80000097656369207"/>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EquityMetrics!$A$9:$A$25</c:f>
              <c:strCache>
                <c:ptCount val="17"/>
                <c:pt idx="0">
                  <c:v>Consumer Products</c:v>
                </c:pt>
                <c:pt idx="1">
                  <c:v>Telecommunications</c:v>
                </c:pt>
                <c:pt idx="2">
                  <c:v>Food</c:v>
                </c:pt>
                <c:pt idx="3">
                  <c:v>Retail</c:v>
                </c:pt>
                <c:pt idx="4">
                  <c:v>Gaming</c:v>
                </c:pt>
                <c:pt idx="5">
                  <c:v>Energy</c:v>
                </c:pt>
                <c:pt idx="6">
                  <c:v>Health Care</c:v>
                </c:pt>
                <c:pt idx="7">
                  <c:v>Utilities</c:v>
                </c:pt>
                <c:pt idx="8">
                  <c:v>Media</c:v>
                </c:pt>
                <c:pt idx="9">
                  <c:v>Capital Goods</c:v>
                </c:pt>
                <c:pt idx="10">
                  <c:v>Commercial Services</c:v>
                </c:pt>
                <c:pt idx="11">
                  <c:v>Hotels &amp; Leisure</c:v>
                </c:pt>
                <c:pt idx="12">
                  <c:v>Transportation</c:v>
                </c:pt>
                <c:pt idx="13">
                  <c:v>Technology</c:v>
                </c:pt>
                <c:pt idx="14">
                  <c:v>Automotive</c:v>
                </c:pt>
                <c:pt idx="15">
                  <c:v>Real Estate</c:v>
                </c:pt>
                <c:pt idx="16">
                  <c:v>Materials</c:v>
                </c:pt>
              </c:strCache>
            </c:strRef>
          </c:cat>
          <c:val>
            <c:numRef>
              <c:f>EquityMetrics!$C$9:$C$25</c:f>
              <c:numCache>
                <c:formatCode>#,##0.0</c:formatCode>
                <c:ptCount val="17"/>
                <c:pt idx="0">
                  <c:v>25.587526731774943</c:v>
                </c:pt>
                <c:pt idx="1">
                  <c:v>7.1863773949276899</c:v>
                </c:pt>
                <c:pt idx="2">
                  <c:v>6.6216782867556638</c:v>
                </c:pt>
                <c:pt idx="3">
                  <c:v>6.3287500002275054</c:v>
                </c:pt>
                <c:pt idx="4">
                  <c:v>6.2218356813567963</c:v>
                </c:pt>
                <c:pt idx="5">
                  <c:v>5.9677214160760688</c:v>
                </c:pt>
                <c:pt idx="6">
                  <c:v>5.7863968778819856</c:v>
                </c:pt>
                <c:pt idx="7">
                  <c:v>5.4234281405603442</c:v>
                </c:pt>
                <c:pt idx="8">
                  <c:v>4.7685243785136642</c:v>
                </c:pt>
                <c:pt idx="9">
                  <c:v>4.6397645848925624</c:v>
                </c:pt>
                <c:pt idx="10">
                  <c:v>4.4891607723443059</c:v>
                </c:pt>
                <c:pt idx="11">
                  <c:v>4.1360124099086493</c:v>
                </c:pt>
                <c:pt idx="12">
                  <c:v>4.1128669679037877</c:v>
                </c:pt>
                <c:pt idx="13">
                  <c:v>4.0167116898076189</c:v>
                </c:pt>
                <c:pt idx="14">
                  <c:v>3.9400221297143583</c:v>
                </c:pt>
                <c:pt idx="15">
                  <c:v>3.570671222196677</c:v>
                </c:pt>
                <c:pt idx="16">
                  <c:v>2.9833166246561147</c:v>
                </c:pt>
              </c:numCache>
            </c:numRef>
          </c:val>
          <c:extLst>
            <c:ext xmlns:c16="http://schemas.microsoft.com/office/drawing/2014/chart" uri="{C3380CC4-5D6E-409C-BE32-E72D297353CC}">
              <c16:uniqueId val="{00000000-861F-4265-B601-5D8CB43FE781}"/>
            </c:ext>
          </c:extLst>
        </c:ser>
        <c:dLbls>
          <c:showLegendKey val="0"/>
          <c:showVal val="0"/>
          <c:showCatName val="0"/>
          <c:showSerName val="0"/>
          <c:showPercent val="0"/>
          <c:showBubbleSize val="0"/>
        </c:dLbls>
        <c:gapWidth val="25"/>
        <c:axId val="699904768"/>
        <c:axId val="699906304"/>
      </c:barChart>
      <c:catAx>
        <c:axId val="699904768"/>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906304"/>
        <c:crosses val="autoZero"/>
        <c:auto val="1"/>
        <c:lblAlgn val="ctr"/>
        <c:lblOffset val="100"/>
        <c:tickLblSkip val="1"/>
        <c:tickMarkSkip val="1"/>
        <c:noMultiLvlLbl val="0"/>
      </c:catAx>
      <c:valAx>
        <c:axId val="699906304"/>
        <c:scaling>
          <c:orientation val="minMax"/>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Leverage (Net Debt/LTM EBITDA), x</a:t>
                </a:r>
              </a:p>
            </c:rich>
          </c:tx>
          <c:layout>
            <c:manualLayout>
              <c:xMode val="edge"/>
              <c:yMode val="edge"/>
              <c:x val="0.39500064290469222"/>
              <c:y val="0.917501119996484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69990476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6666710069515087"/>
          <c:y val="3.7500045776423067E-2"/>
          <c:w val="0.70166780870411571"/>
          <c:h val="0.82250100402954596"/>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EquityMetrics!$A$30:$A$46</c:f>
              <c:strCache>
                <c:ptCount val="17"/>
                <c:pt idx="0">
                  <c:v>Real Estate</c:v>
                </c:pt>
                <c:pt idx="1">
                  <c:v>Transportation</c:v>
                </c:pt>
                <c:pt idx="2">
                  <c:v>Materials</c:v>
                </c:pt>
                <c:pt idx="3">
                  <c:v>Hotels &amp; Leisure</c:v>
                </c:pt>
                <c:pt idx="4">
                  <c:v>Commercial Services</c:v>
                </c:pt>
                <c:pt idx="5">
                  <c:v>Technology</c:v>
                </c:pt>
                <c:pt idx="6">
                  <c:v>Automotive</c:v>
                </c:pt>
                <c:pt idx="7">
                  <c:v>Capital Goods</c:v>
                </c:pt>
                <c:pt idx="8">
                  <c:v>Retail</c:v>
                </c:pt>
                <c:pt idx="9">
                  <c:v>Media</c:v>
                </c:pt>
                <c:pt idx="10">
                  <c:v>Utilities</c:v>
                </c:pt>
                <c:pt idx="11">
                  <c:v>Food</c:v>
                </c:pt>
                <c:pt idx="12">
                  <c:v>Energy</c:v>
                </c:pt>
                <c:pt idx="13">
                  <c:v>Health Care</c:v>
                </c:pt>
                <c:pt idx="14">
                  <c:v>Gaming</c:v>
                </c:pt>
                <c:pt idx="15">
                  <c:v>Telecommunications</c:v>
                </c:pt>
                <c:pt idx="16">
                  <c:v>Consumer Products</c:v>
                </c:pt>
              </c:strCache>
            </c:strRef>
          </c:cat>
          <c:val>
            <c:numRef>
              <c:f>EquityMetrics!$C$30:$C$46</c:f>
              <c:numCache>
                <c:formatCode>#,##0.0</c:formatCode>
                <c:ptCount val="17"/>
                <c:pt idx="0">
                  <c:v>9.7577339645196375</c:v>
                </c:pt>
                <c:pt idx="1">
                  <c:v>5.7805574933225943</c:v>
                </c:pt>
                <c:pt idx="2">
                  <c:v>5.2983102750080677</c:v>
                </c:pt>
                <c:pt idx="3">
                  <c:v>5.083751542368856</c:v>
                </c:pt>
                <c:pt idx="4">
                  <c:v>4.4149810983595223</c:v>
                </c:pt>
                <c:pt idx="5">
                  <c:v>4.1015555811772133</c:v>
                </c:pt>
                <c:pt idx="6">
                  <c:v>4.0631297147253314</c:v>
                </c:pt>
                <c:pt idx="7">
                  <c:v>3.9670671996675155</c:v>
                </c:pt>
                <c:pt idx="8">
                  <c:v>3.8179744691131932</c:v>
                </c:pt>
                <c:pt idx="9">
                  <c:v>3.8052437470112497</c:v>
                </c:pt>
                <c:pt idx="10">
                  <c:v>3.0935858445307245</c:v>
                </c:pt>
                <c:pt idx="11">
                  <c:v>3.072662601868851</c:v>
                </c:pt>
                <c:pt idx="12">
                  <c:v>2.87466450893027</c:v>
                </c:pt>
                <c:pt idx="13">
                  <c:v>2.7895535994874923</c:v>
                </c:pt>
                <c:pt idx="14">
                  <c:v>2.6642222519236798</c:v>
                </c:pt>
                <c:pt idx="15">
                  <c:v>2.5750708382543577</c:v>
                </c:pt>
                <c:pt idx="16">
                  <c:v>0.69267990327546014</c:v>
                </c:pt>
              </c:numCache>
            </c:numRef>
          </c:val>
          <c:extLst>
            <c:ext xmlns:c16="http://schemas.microsoft.com/office/drawing/2014/chart" uri="{C3380CC4-5D6E-409C-BE32-E72D297353CC}">
              <c16:uniqueId val="{00000000-21F1-4EA7-AF26-B82065AFE594}"/>
            </c:ext>
          </c:extLst>
        </c:ser>
        <c:dLbls>
          <c:showLegendKey val="0"/>
          <c:showVal val="0"/>
          <c:showCatName val="0"/>
          <c:showSerName val="0"/>
          <c:showPercent val="0"/>
          <c:showBubbleSize val="0"/>
        </c:dLbls>
        <c:gapWidth val="25"/>
        <c:axId val="701581184"/>
        <c:axId val="701582720"/>
      </c:barChart>
      <c:catAx>
        <c:axId val="701581184"/>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582720"/>
        <c:crosses val="autoZero"/>
        <c:auto val="1"/>
        <c:lblAlgn val="ctr"/>
        <c:lblOffset val="100"/>
        <c:tickLblSkip val="1"/>
        <c:tickMarkSkip val="1"/>
        <c:noMultiLvlLbl val="0"/>
      </c:catAx>
      <c:valAx>
        <c:axId val="701582720"/>
        <c:scaling>
          <c:orientation val="minMax"/>
          <c:max val="9"/>
          <c:min val="0"/>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Coverage (LTM EBITDA/LTM Net Interest Expense), x</a:t>
                </a:r>
              </a:p>
            </c:rich>
          </c:tx>
          <c:layout>
            <c:manualLayout>
              <c:xMode val="edge"/>
              <c:yMode val="edge"/>
              <c:x val="0.2566670844190827"/>
              <c:y val="0.917501119996484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58118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66684027806035"/>
          <c:y val="4.7500057983469221E-2"/>
          <c:w val="0.84333470594841464"/>
          <c:h val="0.79000096435664591"/>
        </c:manualLayout>
      </c:layout>
      <c:barChart>
        <c:barDir val="col"/>
        <c:grouping val="stacked"/>
        <c:varyColors val="0"/>
        <c:ser>
          <c:idx val="0"/>
          <c:order val="0"/>
          <c:tx>
            <c:strRef>
              <c:f>'EU EquityMetrics'!$M$4</c:f>
              <c:strCache>
                <c:ptCount val="1"/>
                <c:pt idx="0">
                  <c:v>EU HY Coverage Ratio</c:v>
                </c:pt>
              </c:strCache>
            </c:strRef>
          </c:tx>
          <c:spPr>
            <a:solidFill>
              <a:srgbClr val="003366"/>
            </a:solidFill>
            <a:ln w="25400">
              <a:noFill/>
            </a:ln>
          </c:spPr>
          <c:invertIfNegative val="0"/>
          <c:cat>
            <c:numRef>
              <c:f>'EU EquityMetrics'!$E$9:$E$40</c:f>
              <c:numCache>
                <c:formatCode>mm/dd/yyyy</c:formatCode>
                <c:ptCount val="32"/>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numCache>
            </c:numRef>
          </c:cat>
          <c:val>
            <c:numRef>
              <c:f>'EU EquityMetrics'!$M$9:$M$40</c:f>
              <c:numCache>
                <c:formatCode>#,##0.0</c:formatCode>
                <c:ptCount val="32"/>
                <c:pt idx="0">
                  <c:v>3.1300697285767529</c:v>
                </c:pt>
                <c:pt idx="1">
                  <c:v>3.1335366424143767</c:v>
                </c:pt>
                <c:pt idx="2">
                  <c:v>3.5279568396260252</c:v>
                </c:pt>
                <c:pt idx="3">
                  <c:v>3.8907961924927901</c:v>
                </c:pt>
                <c:pt idx="4">
                  <c:v>4.12176525932309</c:v>
                </c:pt>
                <c:pt idx="5">
                  <c:v>4.2061918396261699</c:v>
                </c:pt>
                <c:pt idx="6">
                  <c:v>4.3403082437906599</c:v>
                </c:pt>
                <c:pt idx="7">
                  <c:v>3.8524319316607301</c:v>
                </c:pt>
                <c:pt idx="8">
                  <c:v>3.5228705371700046</c:v>
                </c:pt>
                <c:pt idx="9">
                  <c:v>3.9063184008127227</c:v>
                </c:pt>
                <c:pt idx="10">
                  <c:v>4.0065813260002416</c:v>
                </c:pt>
                <c:pt idx="11">
                  <c:v>3.2626284722522416</c:v>
                </c:pt>
                <c:pt idx="12">
                  <c:v>3.1360035287498182</c:v>
                </c:pt>
                <c:pt idx="13">
                  <c:v>3.0378840993794962</c:v>
                </c:pt>
                <c:pt idx="14">
                  <c:v>3.0363014889604347</c:v>
                </c:pt>
                <c:pt idx="15">
                  <c:v>2.6996259972543846</c:v>
                </c:pt>
                <c:pt idx="16">
                  <c:v>2.5875294411393912</c:v>
                </c:pt>
                <c:pt idx="17">
                  <c:v>2.3806390443311605</c:v>
                </c:pt>
                <c:pt idx="18">
                  <c:v>2.4186513071252058</c:v>
                </c:pt>
                <c:pt idx="19">
                  <c:v>2.8429778616922818</c:v>
                </c:pt>
                <c:pt idx="20">
                  <c:v>2.9398395534475332</c:v>
                </c:pt>
                <c:pt idx="21">
                  <c:v>3.0345407226791266</c:v>
                </c:pt>
                <c:pt idx="22">
                  <c:v>3.4358566919573876</c:v>
                </c:pt>
                <c:pt idx="23">
                  <c:v>3.3578711359794973</c:v>
                </c:pt>
                <c:pt idx="24">
                  <c:v>3.6338441384617499</c:v>
                </c:pt>
                <c:pt idx="25">
                  <c:v>3.7218081586494489</c:v>
                </c:pt>
                <c:pt idx="26">
                  <c:v>3.4635512297902182</c:v>
                </c:pt>
                <c:pt idx="27">
                  <c:v>3.4452683206026138</c:v>
                </c:pt>
                <c:pt idx="28">
                  <c:v>3.4713175345744225</c:v>
                </c:pt>
                <c:pt idx="29">
                  <c:v>3.3505682405532982</c:v>
                </c:pt>
                <c:pt idx="30">
                  <c:v>3.53979260491632</c:v>
                </c:pt>
                <c:pt idx="31">
                  <c:v>4.1360601709267151</c:v>
                </c:pt>
              </c:numCache>
            </c:numRef>
          </c:val>
          <c:extLst>
            <c:ext xmlns:c16="http://schemas.microsoft.com/office/drawing/2014/chart" uri="{C3380CC4-5D6E-409C-BE32-E72D297353CC}">
              <c16:uniqueId val="{00000000-FB13-49DC-9017-7567B18D3761}"/>
            </c:ext>
          </c:extLst>
        </c:ser>
        <c:dLbls>
          <c:showLegendKey val="0"/>
          <c:showVal val="0"/>
          <c:showCatName val="0"/>
          <c:showSerName val="0"/>
          <c:showPercent val="0"/>
          <c:showBubbleSize val="0"/>
        </c:dLbls>
        <c:gapWidth val="55"/>
        <c:overlap val="100"/>
        <c:axId val="701878656"/>
        <c:axId val="701880192"/>
      </c:barChart>
      <c:lineChart>
        <c:grouping val="standard"/>
        <c:varyColors val="0"/>
        <c:ser>
          <c:idx val="1"/>
          <c:order val="1"/>
          <c:tx>
            <c:v>US HY</c:v>
          </c:tx>
          <c:spPr>
            <a:ln w="38100">
              <a:solidFill>
                <a:srgbClr val="FF6600"/>
              </a:solidFill>
              <a:prstDash val="solid"/>
            </a:ln>
          </c:spPr>
          <c:marker>
            <c:symbol val="none"/>
          </c:marker>
          <c:val>
            <c:numRef>
              <c:f>EquityMetrics!$Q$34:$Q$65</c:f>
              <c:numCache>
                <c:formatCode>#,##0.0</c:formatCode>
                <c:ptCount val="32"/>
                <c:pt idx="0">
                  <c:v>3.1824612165781225</c:v>
                </c:pt>
                <c:pt idx="1">
                  <c:v>3.2964214569540577</c:v>
                </c:pt>
                <c:pt idx="2">
                  <c:v>3.538139140612063</c:v>
                </c:pt>
                <c:pt idx="3">
                  <c:v>3.7361101883634973</c:v>
                </c:pt>
                <c:pt idx="4">
                  <c:v>3.888027444048777</c:v>
                </c:pt>
                <c:pt idx="5">
                  <c:v>3.8000602624672144</c:v>
                </c:pt>
                <c:pt idx="6">
                  <c:v>3.8411318033538504</c:v>
                </c:pt>
                <c:pt idx="7">
                  <c:v>3.7994697056616351</c:v>
                </c:pt>
                <c:pt idx="8">
                  <c:v>3.7729252299448377</c:v>
                </c:pt>
                <c:pt idx="9">
                  <c:v>3.8016689302745528</c:v>
                </c:pt>
                <c:pt idx="10">
                  <c:v>3.7768102168933551</c:v>
                </c:pt>
                <c:pt idx="11">
                  <c:v>3.6953053913492244</c:v>
                </c:pt>
                <c:pt idx="12">
                  <c:v>3.6769403147532969</c:v>
                </c:pt>
                <c:pt idx="13">
                  <c:v>3.5972808807119065</c:v>
                </c:pt>
                <c:pt idx="14">
                  <c:v>3.4881810755273506</c:v>
                </c:pt>
                <c:pt idx="15">
                  <c:v>3.3947305813277882</c:v>
                </c:pt>
                <c:pt idx="16">
                  <c:v>3.2244974979857162</c:v>
                </c:pt>
                <c:pt idx="17">
                  <c:v>3.1168673525860631</c:v>
                </c:pt>
                <c:pt idx="18">
                  <c:v>2.9101964481584779</c:v>
                </c:pt>
                <c:pt idx="19">
                  <c:v>3.1563136032559114</c:v>
                </c:pt>
                <c:pt idx="20">
                  <c:v>3.2296588392855892</c:v>
                </c:pt>
                <c:pt idx="21">
                  <c:v>3.3393661357542528</c:v>
                </c:pt>
                <c:pt idx="22">
                  <c:v>3.463027509994689</c:v>
                </c:pt>
                <c:pt idx="23">
                  <c:v>3.4370269442808876</c:v>
                </c:pt>
                <c:pt idx="24">
                  <c:v>3.4667914904515715</c:v>
                </c:pt>
                <c:pt idx="25">
                  <c:v>3.6727132838191956</c:v>
                </c:pt>
                <c:pt idx="26">
                  <c:v>3.717546844979843</c:v>
                </c:pt>
                <c:pt idx="27">
                  <c:v>3.7505119436529504</c:v>
                </c:pt>
                <c:pt idx="28">
                  <c:v>3.5601273130494113</c:v>
                </c:pt>
                <c:pt idx="29">
                  <c:v>3.4662984306434983</c:v>
                </c:pt>
                <c:pt idx="30">
                  <c:v>3.5029674717853378</c:v>
                </c:pt>
                <c:pt idx="31">
                  <c:v>3.5346362450725919</c:v>
                </c:pt>
              </c:numCache>
            </c:numRef>
          </c:val>
          <c:smooth val="0"/>
          <c:extLst>
            <c:ext xmlns:c16="http://schemas.microsoft.com/office/drawing/2014/chart" uri="{C3380CC4-5D6E-409C-BE32-E72D297353CC}">
              <c16:uniqueId val="{00000001-FB13-49DC-9017-7567B18D3761}"/>
            </c:ext>
          </c:extLst>
        </c:ser>
        <c:dLbls>
          <c:showLegendKey val="0"/>
          <c:showVal val="0"/>
          <c:showCatName val="0"/>
          <c:showSerName val="0"/>
          <c:showPercent val="0"/>
          <c:showBubbleSize val="0"/>
        </c:dLbls>
        <c:marker val="1"/>
        <c:smooth val="0"/>
        <c:axId val="701878656"/>
        <c:axId val="701880192"/>
      </c:lineChart>
      <c:catAx>
        <c:axId val="701878656"/>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880192"/>
        <c:crosses val="autoZero"/>
        <c:auto val="0"/>
        <c:lblAlgn val="ctr"/>
        <c:lblOffset val="100"/>
        <c:tickLblSkip val="4"/>
        <c:tickMarkSkip val="4"/>
        <c:noMultiLvlLbl val="0"/>
      </c:catAx>
      <c:valAx>
        <c:axId val="701880192"/>
        <c:scaling>
          <c:orientation val="minMax"/>
          <c:max val="4.5"/>
          <c:min val="2"/>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Coverage (LTM EBITDA/Net LTM Interest Expense), x</a:t>
                </a:r>
              </a:p>
            </c:rich>
          </c:tx>
          <c:layout>
            <c:manualLayout>
              <c:xMode val="edge"/>
              <c:yMode val="edge"/>
              <c:x val="8.3333468967234647E-3"/>
              <c:y val="4.0000048828184608E-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878656"/>
        <c:crosses val="autoZero"/>
        <c:crossBetween val="between"/>
      </c:valAx>
      <c:spPr>
        <a:noFill/>
        <a:ln w="12700">
          <a:solidFill>
            <a:srgbClr val="808080"/>
          </a:solidFill>
          <a:prstDash val="solid"/>
        </a:ln>
      </c:spPr>
    </c:plotArea>
    <c:legend>
      <c:legendPos val="r"/>
      <c:layout>
        <c:manualLayout>
          <c:xMode val="edge"/>
          <c:yMode val="edge"/>
          <c:x val="0.27166710883318496"/>
          <c:y val="0.93000113525529204"/>
          <c:w val="0.50166748318275256"/>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666791449855873E-2"/>
          <c:y val="7.5000091552846135E-2"/>
          <c:w val="0.90000146484613419"/>
          <c:h val="0.72000087890732289"/>
        </c:manualLayout>
      </c:layout>
      <c:barChart>
        <c:barDir val="col"/>
        <c:grouping val="clustered"/>
        <c:varyColors val="0"/>
        <c:ser>
          <c:idx val="0"/>
          <c:order val="0"/>
          <c:tx>
            <c:strRef>
              <c:f>'EU EquityMetrics'!$AN$4</c:f>
              <c:strCache>
                <c:ptCount val="1"/>
                <c:pt idx="0">
                  <c:v>EU HY Gross Margins</c:v>
                </c:pt>
              </c:strCache>
            </c:strRef>
          </c:tx>
          <c:spPr>
            <a:solidFill>
              <a:srgbClr val="003366"/>
            </a:solidFill>
            <a:ln w="12700">
              <a:solidFill>
                <a:srgbClr val="000000"/>
              </a:solidFill>
              <a:prstDash val="solid"/>
            </a:ln>
          </c:spPr>
          <c:invertIfNegative val="0"/>
          <c:cat>
            <c:numRef>
              <c:f>'EU EquityMetrics'!$AL$9:$AL$41</c:f>
              <c:numCache>
                <c:formatCode>mm/dd/yyyy</c:formatCode>
                <c:ptCount val="33"/>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pt idx="32">
                  <c:v>41364</c:v>
                </c:pt>
              </c:numCache>
            </c:numRef>
          </c:cat>
          <c:val>
            <c:numRef>
              <c:f>'EU EquityMetrics'!$AN$9:$AN$41</c:f>
              <c:numCache>
                <c:formatCode>#,##0.0</c:formatCode>
                <c:ptCount val="33"/>
                <c:pt idx="0">
                  <c:v>20.973629198512832</c:v>
                </c:pt>
                <c:pt idx="1">
                  <c:v>22.829824562367595</c:v>
                </c:pt>
                <c:pt idx="2">
                  <c:v>23.73147267794975</c:v>
                </c:pt>
                <c:pt idx="3">
                  <c:v>25.39392477093174</c:v>
                </c:pt>
                <c:pt idx="4">
                  <c:v>21.736114458957058</c:v>
                </c:pt>
                <c:pt idx="5">
                  <c:v>20.785415075344048</c:v>
                </c:pt>
                <c:pt idx="6">
                  <c:v>18.014023628405518</c:v>
                </c:pt>
                <c:pt idx="7">
                  <c:v>16.734667207556086</c:v>
                </c:pt>
                <c:pt idx="8">
                  <c:v>17.621918147128834</c:v>
                </c:pt>
                <c:pt idx="9">
                  <c:v>19.956027188216108</c:v>
                </c:pt>
                <c:pt idx="10">
                  <c:v>19.953853194792458</c:v>
                </c:pt>
                <c:pt idx="11">
                  <c:v>18.000453505116766</c:v>
                </c:pt>
                <c:pt idx="12">
                  <c:v>17.613115695855385</c:v>
                </c:pt>
                <c:pt idx="13">
                  <c:v>19.25331388692646</c:v>
                </c:pt>
                <c:pt idx="14">
                  <c:v>17.577090737891343</c:v>
                </c:pt>
                <c:pt idx="15">
                  <c:v>15.386814982192776</c:v>
                </c:pt>
                <c:pt idx="16">
                  <c:v>15.435828312791866</c:v>
                </c:pt>
                <c:pt idx="17">
                  <c:v>18.577463441254128</c:v>
                </c:pt>
                <c:pt idx="18">
                  <c:v>20.28288154296165</c:v>
                </c:pt>
                <c:pt idx="19">
                  <c:v>19.469822395949731</c:v>
                </c:pt>
                <c:pt idx="20">
                  <c:v>18.10632700628193</c:v>
                </c:pt>
                <c:pt idx="21">
                  <c:v>20.564116271307554</c:v>
                </c:pt>
                <c:pt idx="22">
                  <c:v>19.87500282386231</c:v>
                </c:pt>
                <c:pt idx="23">
                  <c:v>17.920291672019417</c:v>
                </c:pt>
                <c:pt idx="24">
                  <c:v>15.667326015053696</c:v>
                </c:pt>
                <c:pt idx="25">
                  <c:v>17.382935554600841</c:v>
                </c:pt>
                <c:pt idx="26">
                  <c:v>18.765558542162928</c:v>
                </c:pt>
                <c:pt idx="27">
                  <c:v>16.103267103369301</c:v>
                </c:pt>
                <c:pt idx="28">
                  <c:v>15.950425389800927</c:v>
                </c:pt>
                <c:pt idx="29">
                  <c:v>17.872243752526252</c:v>
                </c:pt>
                <c:pt idx="30">
                  <c:v>19.61235618342392</c:v>
                </c:pt>
                <c:pt idx="31">
                  <c:v>18.952588780367375</c:v>
                </c:pt>
                <c:pt idx="32">
                  <c:v>17.112977448215105</c:v>
                </c:pt>
              </c:numCache>
            </c:numRef>
          </c:val>
          <c:extLst>
            <c:ext xmlns:c16="http://schemas.microsoft.com/office/drawing/2014/chart" uri="{C3380CC4-5D6E-409C-BE32-E72D297353CC}">
              <c16:uniqueId val="{00000000-F812-4938-A94A-D915CBCBCDD8}"/>
            </c:ext>
          </c:extLst>
        </c:ser>
        <c:dLbls>
          <c:showLegendKey val="0"/>
          <c:showVal val="0"/>
          <c:showCatName val="0"/>
          <c:showSerName val="0"/>
          <c:showPercent val="0"/>
          <c:showBubbleSize val="0"/>
        </c:dLbls>
        <c:gapWidth val="50"/>
        <c:axId val="701914112"/>
        <c:axId val="701924096"/>
      </c:barChart>
      <c:lineChart>
        <c:grouping val="standard"/>
        <c:varyColors val="0"/>
        <c:ser>
          <c:idx val="1"/>
          <c:order val="1"/>
          <c:tx>
            <c:v>US HY</c:v>
          </c:tx>
          <c:spPr>
            <a:ln w="38100">
              <a:solidFill>
                <a:srgbClr val="FF6600"/>
              </a:solidFill>
              <a:prstDash val="solid"/>
            </a:ln>
          </c:spPr>
          <c:marker>
            <c:symbol val="none"/>
          </c:marker>
          <c:val>
            <c:numRef>
              <c:f>EquityMetrics!$AR$34:$AR$66</c:f>
              <c:numCache>
                <c:formatCode>#,##0.0</c:formatCode>
                <c:ptCount val="33"/>
                <c:pt idx="0">
                  <c:v>22.35483690801675</c:v>
                </c:pt>
                <c:pt idx="1">
                  <c:v>22.671060390748</c:v>
                </c:pt>
                <c:pt idx="2">
                  <c:v>21.010778657254857</c:v>
                </c:pt>
                <c:pt idx="3">
                  <c:v>21.901347177720897</c:v>
                </c:pt>
                <c:pt idx="4">
                  <c:v>23.008301878959013</c:v>
                </c:pt>
                <c:pt idx="5">
                  <c:v>23.26093101685014</c:v>
                </c:pt>
                <c:pt idx="6">
                  <c:v>23.099904715015494</c:v>
                </c:pt>
                <c:pt idx="7">
                  <c:v>22.575660834926136</c:v>
                </c:pt>
                <c:pt idx="8">
                  <c:v>25.15951090487706</c:v>
                </c:pt>
                <c:pt idx="9">
                  <c:v>26.653795770829291</c:v>
                </c:pt>
                <c:pt idx="10">
                  <c:v>26.418396580665547</c:v>
                </c:pt>
                <c:pt idx="11">
                  <c:v>24.370368701509236</c:v>
                </c:pt>
                <c:pt idx="12">
                  <c:v>25.65531849482937</c:v>
                </c:pt>
                <c:pt idx="13">
                  <c:v>25.831733500726795</c:v>
                </c:pt>
                <c:pt idx="14">
                  <c:v>25.939645489938059</c:v>
                </c:pt>
                <c:pt idx="15">
                  <c:v>24.839628819328794</c:v>
                </c:pt>
                <c:pt idx="16">
                  <c:v>26.25784910153487</c:v>
                </c:pt>
                <c:pt idx="17">
                  <c:v>27.24064008391397</c:v>
                </c:pt>
                <c:pt idx="18">
                  <c:v>27.957528448241554</c:v>
                </c:pt>
                <c:pt idx="19">
                  <c:v>27.481792781615479</c:v>
                </c:pt>
                <c:pt idx="20">
                  <c:v>28.19769684472304</c:v>
                </c:pt>
                <c:pt idx="21">
                  <c:v>28.602357909426622</c:v>
                </c:pt>
                <c:pt idx="22">
                  <c:v>28.716965123091644</c:v>
                </c:pt>
                <c:pt idx="23">
                  <c:v>27.929262247327291</c:v>
                </c:pt>
                <c:pt idx="24">
                  <c:v>27.710012080801384</c:v>
                </c:pt>
                <c:pt idx="25">
                  <c:v>28.297752090010274</c:v>
                </c:pt>
                <c:pt idx="26">
                  <c:v>27.864237828840231</c:v>
                </c:pt>
                <c:pt idx="27">
                  <c:v>25.923679672547816</c:v>
                </c:pt>
                <c:pt idx="28">
                  <c:v>27.569388992712174</c:v>
                </c:pt>
                <c:pt idx="29">
                  <c:v>27.46795215921798</c:v>
                </c:pt>
                <c:pt idx="30">
                  <c:v>28.195290416365015</c:v>
                </c:pt>
                <c:pt idx="31">
                  <c:v>28.041958709761317</c:v>
                </c:pt>
                <c:pt idx="32">
                  <c:v>26.74775249616307</c:v>
                </c:pt>
              </c:numCache>
            </c:numRef>
          </c:val>
          <c:smooth val="0"/>
          <c:extLst>
            <c:ext xmlns:c16="http://schemas.microsoft.com/office/drawing/2014/chart" uri="{C3380CC4-5D6E-409C-BE32-E72D297353CC}">
              <c16:uniqueId val="{00000001-F812-4938-A94A-D915CBCBCDD8}"/>
            </c:ext>
          </c:extLst>
        </c:ser>
        <c:dLbls>
          <c:showLegendKey val="0"/>
          <c:showVal val="0"/>
          <c:showCatName val="0"/>
          <c:showSerName val="0"/>
          <c:showPercent val="0"/>
          <c:showBubbleSize val="0"/>
        </c:dLbls>
        <c:marker val="1"/>
        <c:smooth val="0"/>
        <c:axId val="701914112"/>
        <c:axId val="701924096"/>
      </c:lineChart>
      <c:catAx>
        <c:axId val="701914112"/>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924096"/>
        <c:crosses val="autoZero"/>
        <c:auto val="0"/>
        <c:lblAlgn val="ctr"/>
        <c:lblOffset val="100"/>
        <c:tickLblSkip val="4"/>
        <c:tickMarkSkip val="1"/>
        <c:noMultiLvlLbl val="0"/>
      </c:catAx>
      <c:valAx>
        <c:axId val="701924096"/>
        <c:scaling>
          <c:orientation val="minMax"/>
          <c:min val="12"/>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914112"/>
        <c:crosses val="autoZero"/>
        <c:crossBetween val="between"/>
      </c:valAx>
      <c:spPr>
        <a:noFill/>
        <a:ln w="12700">
          <a:solidFill>
            <a:srgbClr val="808080"/>
          </a:solidFill>
          <a:prstDash val="solid"/>
        </a:ln>
      </c:spPr>
    </c:plotArea>
    <c:legend>
      <c:legendPos val="b"/>
      <c:layout>
        <c:manualLayout>
          <c:xMode val="edge"/>
          <c:yMode val="edge"/>
          <c:x val="0.32000052083418107"/>
          <c:y val="0.91250111389296129"/>
          <c:w val="0.48666745876865036"/>
          <c:h val="8.0000097656369215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33460829200563E-2"/>
          <c:y val="7.2500088501084595E-2"/>
          <c:w val="0.89833479546678952"/>
          <c:h val="0.72500088501084592"/>
        </c:manualLayout>
      </c:layout>
      <c:barChart>
        <c:barDir val="col"/>
        <c:grouping val="clustered"/>
        <c:varyColors val="0"/>
        <c:ser>
          <c:idx val="0"/>
          <c:order val="0"/>
          <c:tx>
            <c:strRef>
              <c:f>EquityMetrics!$BZ$5</c:f>
              <c:strCache>
                <c:ptCount val="1"/>
                <c:pt idx="0">
                  <c:v>Effective LTM Interest Costs (HY Issuers)</c:v>
                </c:pt>
              </c:strCache>
            </c:strRef>
          </c:tx>
          <c:spPr>
            <a:solidFill>
              <a:srgbClr val="003366"/>
            </a:solidFill>
            <a:ln w="12700">
              <a:solidFill>
                <a:srgbClr val="000000"/>
              </a:solidFill>
              <a:prstDash val="solid"/>
            </a:ln>
          </c:spPr>
          <c:invertIfNegative val="0"/>
          <c:cat>
            <c:numRef>
              <c:f>EquityMetrics!$BV$6:$BV$30</c:f>
              <c:numCache>
                <c:formatCode>mm/dd/yyyy</c:formatCode>
                <c:ptCount val="2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numCache>
            </c:numRef>
          </c:cat>
          <c:val>
            <c:numRef>
              <c:f>EquityMetrics!$BZ$6:$BZ$30</c:f>
              <c:numCache>
                <c:formatCode>#,##0.0</c:formatCode>
                <c:ptCount val="25"/>
                <c:pt idx="0">
                  <c:v>8.8949197194517762</c:v>
                </c:pt>
                <c:pt idx="1">
                  <c:v>8.6356137599643077</c:v>
                </c:pt>
                <c:pt idx="2">
                  <c:v>8.5384534384486184</c:v>
                </c:pt>
                <c:pt idx="3">
                  <c:v>8.102037106676228</c:v>
                </c:pt>
                <c:pt idx="4">
                  <c:v>7.8645515370403096</c:v>
                </c:pt>
                <c:pt idx="5">
                  <c:v>7.7727316382590326</c:v>
                </c:pt>
                <c:pt idx="6">
                  <c:v>7.733989466836781</c:v>
                </c:pt>
                <c:pt idx="7">
                  <c:v>7.8116012896681823</c:v>
                </c:pt>
                <c:pt idx="8">
                  <c:v>8.4433957386558145</c:v>
                </c:pt>
                <c:pt idx="9">
                  <c:v>8.3353734566524391</c:v>
                </c:pt>
                <c:pt idx="10">
                  <c:v>8.2442216523545433</c:v>
                </c:pt>
                <c:pt idx="11">
                  <c:v>8.037085125134789</c:v>
                </c:pt>
                <c:pt idx="12">
                  <c:v>7.9320968872037891</c:v>
                </c:pt>
                <c:pt idx="13">
                  <c:v>7.6902961150303293</c:v>
                </c:pt>
                <c:pt idx="14">
                  <c:v>7.3025817474038153</c:v>
                </c:pt>
                <c:pt idx="15">
                  <c:v>6.4308003148524406</c:v>
                </c:pt>
                <c:pt idx="16">
                  <c:v>6.3787415198090978</c:v>
                </c:pt>
                <c:pt idx="17">
                  <c:v>6.4488389375050037</c:v>
                </c:pt>
                <c:pt idx="18">
                  <c:v>6.4259153870054666</c:v>
                </c:pt>
                <c:pt idx="19">
                  <c:v>7.0866997042475042</c:v>
                </c:pt>
                <c:pt idx="20">
                  <c:v>7.0933302301269308</c:v>
                </c:pt>
                <c:pt idx="21">
                  <c:v>7.1456691024152104</c:v>
                </c:pt>
                <c:pt idx="22">
                  <c:v>7.5036206007480732</c:v>
                </c:pt>
                <c:pt idx="23">
                  <c:v>7.4792061787171589</c:v>
                </c:pt>
                <c:pt idx="24">
                  <c:v>7.4969112779795672</c:v>
                </c:pt>
              </c:numCache>
            </c:numRef>
          </c:val>
          <c:extLst>
            <c:ext xmlns:c16="http://schemas.microsoft.com/office/drawing/2014/chart" uri="{C3380CC4-5D6E-409C-BE32-E72D297353CC}">
              <c16:uniqueId val="{00000000-F770-46D0-B953-058ADF517586}"/>
            </c:ext>
          </c:extLst>
        </c:ser>
        <c:dLbls>
          <c:showLegendKey val="0"/>
          <c:showVal val="0"/>
          <c:showCatName val="0"/>
          <c:showSerName val="0"/>
          <c:showPercent val="0"/>
          <c:showBubbleSize val="0"/>
        </c:dLbls>
        <c:gapWidth val="75"/>
        <c:axId val="701940096"/>
        <c:axId val="701941632"/>
      </c:barChart>
      <c:catAx>
        <c:axId val="701940096"/>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941632"/>
        <c:crosses val="autoZero"/>
        <c:auto val="0"/>
        <c:lblAlgn val="ctr"/>
        <c:lblOffset val="100"/>
        <c:tickLblSkip val="4"/>
        <c:tickMarkSkip val="1"/>
        <c:noMultiLvlLbl val="0"/>
      </c:catAx>
      <c:valAx>
        <c:axId val="701941632"/>
        <c:scaling>
          <c:orientation val="minMax"/>
          <c:max val="7.6"/>
          <c:min val="6"/>
        </c:scaling>
        <c:delete val="0"/>
        <c:axPos val="l"/>
        <c:majorGridlines>
          <c:spPr>
            <a:ln w="12700">
              <a:solidFill>
                <a:srgbClr val="969696"/>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1940096"/>
        <c:crosses val="autoZero"/>
        <c:crossBetween val="between"/>
      </c:valAx>
      <c:spPr>
        <a:noFill/>
        <a:ln w="12700">
          <a:solidFill>
            <a:srgbClr val="808080"/>
          </a:solidFill>
          <a:prstDash val="solid"/>
        </a:ln>
      </c:spPr>
    </c:plotArea>
    <c:legend>
      <c:legendPos val="b"/>
      <c:layout>
        <c:manualLayout>
          <c:xMode val="edge"/>
          <c:yMode val="edge"/>
          <c:x val="0.30500049642007881"/>
          <c:y val="0.92250112610000745"/>
          <c:w val="0.4433340549056883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468967234647E-2"/>
          <c:y val="7.2500088501084595E-2"/>
          <c:w val="0.89333478732875538"/>
          <c:h val="0.72500088501084592"/>
        </c:manualLayout>
      </c:layout>
      <c:barChart>
        <c:barDir val="col"/>
        <c:grouping val="clustered"/>
        <c:varyColors val="0"/>
        <c:ser>
          <c:idx val="0"/>
          <c:order val="0"/>
          <c:tx>
            <c:strRef>
              <c:f>EquityMetrics!$BE$5</c:f>
              <c:strCache>
                <c:ptCount val="1"/>
                <c:pt idx="0">
                  <c:v>Cash as a Pct of ST Debt (HY Issuers)</c:v>
                </c:pt>
              </c:strCache>
            </c:strRef>
          </c:tx>
          <c:spPr>
            <a:solidFill>
              <a:srgbClr val="003366"/>
            </a:solidFill>
            <a:ln w="12700">
              <a:solidFill>
                <a:srgbClr val="000000"/>
              </a:solidFill>
              <a:prstDash val="solid"/>
            </a:ln>
          </c:spPr>
          <c:invertIfNegative val="0"/>
          <c:cat>
            <c:numRef>
              <c:f>EquityMetrics!$AY$6:$AY$30</c:f>
              <c:numCache>
                <c:formatCode>mm/dd/yyyy</c:formatCode>
                <c:ptCount val="2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numCache>
            </c:numRef>
          </c:cat>
          <c:val>
            <c:numRef>
              <c:f>EquityMetrics!$BE$6:$BE$30</c:f>
              <c:numCache>
                <c:formatCode>#,##0.0</c:formatCode>
                <c:ptCount val="25"/>
                <c:pt idx="0">
                  <c:v>252.98984933171113</c:v>
                </c:pt>
                <c:pt idx="1">
                  <c:v>231.06158660392765</c:v>
                </c:pt>
                <c:pt idx="2">
                  <c:v>188.4127821370883</c:v>
                </c:pt>
                <c:pt idx="3">
                  <c:v>186.27418179928887</c:v>
                </c:pt>
                <c:pt idx="4">
                  <c:v>193.27104870027506</c:v>
                </c:pt>
                <c:pt idx="5">
                  <c:v>145.28346065298325</c:v>
                </c:pt>
                <c:pt idx="6">
                  <c:v>132.51157241136798</c:v>
                </c:pt>
                <c:pt idx="7">
                  <c:v>188.47098985982984</c:v>
                </c:pt>
                <c:pt idx="8">
                  <c:v>277.08740313520508</c:v>
                </c:pt>
                <c:pt idx="9">
                  <c:v>289.74497956621224</c:v>
                </c:pt>
                <c:pt idx="10">
                  <c:v>216.1143383408764</c:v>
                </c:pt>
                <c:pt idx="11">
                  <c:v>130.38094558932096</c:v>
                </c:pt>
                <c:pt idx="12">
                  <c:v>207.50468386924058</c:v>
                </c:pt>
                <c:pt idx="13">
                  <c:v>116.08657241339711</c:v>
                </c:pt>
                <c:pt idx="14">
                  <c:v>88.759376508670599</c:v>
                </c:pt>
                <c:pt idx="15">
                  <c:v>101.86391983146198</c:v>
                </c:pt>
                <c:pt idx="16">
                  <c:v>96.875758674692889</c:v>
                </c:pt>
                <c:pt idx="17">
                  <c:v>90.855765453739551</c:v>
                </c:pt>
                <c:pt idx="18">
                  <c:v>94.311109549345062</c:v>
                </c:pt>
                <c:pt idx="19">
                  <c:v>102.45513894867709</c:v>
                </c:pt>
                <c:pt idx="20">
                  <c:v>111.86593193110892</c:v>
                </c:pt>
                <c:pt idx="21">
                  <c:v>130.2655153505878</c:v>
                </c:pt>
                <c:pt idx="22">
                  <c:v>151.27987176600692</c:v>
                </c:pt>
                <c:pt idx="23">
                  <c:v>140.50704853933615</c:v>
                </c:pt>
                <c:pt idx="24">
                  <c:v>149.28888748440306</c:v>
                </c:pt>
              </c:numCache>
            </c:numRef>
          </c:val>
          <c:extLst>
            <c:ext xmlns:c16="http://schemas.microsoft.com/office/drawing/2014/chart" uri="{C3380CC4-5D6E-409C-BE32-E72D297353CC}">
              <c16:uniqueId val="{00000000-A10B-4FAD-9FF0-6F520A95A49D}"/>
            </c:ext>
          </c:extLst>
        </c:ser>
        <c:dLbls>
          <c:showLegendKey val="0"/>
          <c:showVal val="0"/>
          <c:showCatName val="0"/>
          <c:showSerName val="0"/>
          <c:showPercent val="0"/>
          <c:showBubbleSize val="0"/>
        </c:dLbls>
        <c:gapWidth val="75"/>
        <c:axId val="705316352"/>
        <c:axId val="705317888"/>
      </c:barChart>
      <c:catAx>
        <c:axId val="705316352"/>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5317888"/>
        <c:crosses val="autoZero"/>
        <c:auto val="0"/>
        <c:lblAlgn val="ctr"/>
        <c:lblOffset val="100"/>
        <c:tickLblSkip val="4"/>
        <c:tickMarkSkip val="1"/>
        <c:noMultiLvlLbl val="0"/>
      </c:catAx>
      <c:valAx>
        <c:axId val="705317888"/>
        <c:scaling>
          <c:orientation val="minMax"/>
          <c:min val="100"/>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5316352"/>
        <c:crosses val="autoZero"/>
        <c:crossBetween val="between"/>
      </c:valAx>
      <c:spPr>
        <a:noFill/>
        <a:ln w="12700">
          <a:solidFill>
            <a:srgbClr val="808080"/>
          </a:solidFill>
          <a:prstDash val="solid"/>
        </a:ln>
      </c:spPr>
    </c:plotArea>
    <c:legend>
      <c:legendPos val="b"/>
      <c:layout>
        <c:manualLayout>
          <c:xMode val="edge"/>
          <c:yMode val="edge"/>
          <c:x val="0.32166719021352574"/>
          <c:y val="0.92250112610000745"/>
          <c:w val="0.4166673448361732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666783311821802E-2"/>
          <c:y val="7.2500088501084595E-2"/>
          <c:w val="0.90500147298416822"/>
          <c:h val="0.72500088501084592"/>
        </c:manualLayout>
      </c:layout>
      <c:barChart>
        <c:barDir val="col"/>
        <c:grouping val="clustered"/>
        <c:varyColors val="0"/>
        <c:ser>
          <c:idx val="0"/>
          <c:order val="0"/>
          <c:tx>
            <c:strRef>
              <c:f>EquityMetrics!$BR$5</c:f>
              <c:strCache>
                <c:ptCount val="1"/>
                <c:pt idx="0">
                  <c:v>Undrawn Revolvers as a Pct of Available (Signed) Amount (HY Issuers)</c:v>
                </c:pt>
              </c:strCache>
            </c:strRef>
          </c:tx>
          <c:spPr>
            <a:solidFill>
              <a:srgbClr val="003366"/>
            </a:solidFill>
            <a:ln w="12700">
              <a:solidFill>
                <a:srgbClr val="000000"/>
              </a:solidFill>
              <a:prstDash val="solid"/>
            </a:ln>
          </c:spPr>
          <c:invertIfNegative val="0"/>
          <c:cat>
            <c:numRef>
              <c:f>EquityMetrics!$BL$6:$BL$30</c:f>
              <c:numCache>
                <c:formatCode>mm/dd/yyyy</c:formatCode>
                <c:ptCount val="25"/>
                <c:pt idx="0">
                  <c:v>36525</c:v>
                </c:pt>
                <c:pt idx="1">
                  <c:v>36616</c:v>
                </c:pt>
                <c:pt idx="2">
                  <c:v>36707</c:v>
                </c:pt>
                <c:pt idx="3">
                  <c:v>36799</c:v>
                </c:pt>
                <c:pt idx="4">
                  <c:v>36891</c:v>
                </c:pt>
                <c:pt idx="5">
                  <c:v>36981</c:v>
                </c:pt>
                <c:pt idx="6">
                  <c:v>37072</c:v>
                </c:pt>
                <c:pt idx="7">
                  <c:v>37164</c:v>
                </c:pt>
                <c:pt idx="8">
                  <c:v>37256</c:v>
                </c:pt>
                <c:pt idx="9">
                  <c:v>37346</c:v>
                </c:pt>
                <c:pt idx="10">
                  <c:v>37437</c:v>
                </c:pt>
                <c:pt idx="11">
                  <c:v>37529</c:v>
                </c:pt>
                <c:pt idx="12">
                  <c:v>37621</c:v>
                </c:pt>
                <c:pt idx="13">
                  <c:v>37711</c:v>
                </c:pt>
                <c:pt idx="14">
                  <c:v>37802</c:v>
                </c:pt>
                <c:pt idx="15">
                  <c:v>37894</c:v>
                </c:pt>
                <c:pt idx="16">
                  <c:v>37986</c:v>
                </c:pt>
                <c:pt idx="17">
                  <c:v>38077</c:v>
                </c:pt>
                <c:pt idx="18">
                  <c:v>38168</c:v>
                </c:pt>
                <c:pt idx="19">
                  <c:v>38260</c:v>
                </c:pt>
                <c:pt idx="20">
                  <c:v>38352</c:v>
                </c:pt>
                <c:pt idx="21">
                  <c:v>38442</c:v>
                </c:pt>
                <c:pt idx="22">
                  <c:v>38533</c:v>
                </c:pt>
                <c:pt idx="23">
                  <c:v>38625</c:v>
                </c:pt>
                <c:pt idx="24">
                  <c:v>38717</c:v>
                </c:pt>
              </c:numCache>
            </c:numRef>
          </c:cat>
          <c:val>
            <c:numRef>
              <c:f>EquityMetrics!$BR$6:$BR$30</c:f>
              <c:numCache>
                <c:formatCode>#,##0.0</c:formatCode>
                <c:ptCount val="25"/>
                <c:pt idx="0">
                  <c:v>50</c:v>
                </c:pt>
                <c:pt idx="1">
                  <c:v>59.556837660663</c:v>
                </c:pt>
                <c:pt idx="2">
                  <c:v>39.169004164159624</c:v>
                </c:pt>
                <c:pt idx="3">
                  <c:v>43.923501231842408</c:v>
                </c:pt>
                <c:pt idx="4">
                  <c:v>43.419796451402846</c:v>
                </c:pt>
                <c:pt idx="5">
                  <c:v>43.042792744763943</c:v>
                </c:pt>
                <c:pt idx="6">
                  <c:v>46.656644860430681</c:v>
                </c:pt>
                <c:pt idx="7">
                  <c:v>42.266226740890353</c:v>
                </c:pt>
                <c:pt idx="8">
                  <c:v>40.66604311730692</c:v>
                </c:pt>
                <c:pt idx="9">
                  <c:v>50.850227778090009</c:v>
                </c:pt>
                <c:pt idx="10">
                  <c:v>53.771880771485328</c:v>
                </c:pt>
                <c:pt idx="11">
                  <c:v>59.915272608640826</c:v>
                </c:pt>
                <c:pt idx="12">
                  <c:v>65.957390864635585</c:v>
                </c:pt>
                <c:pt idx="13">
                  <c:v>61.920735235684873</c:v>
                </c:pt>
                <c:pt idx="14">
                  <c:v>54.854687854299776</c:v>
                </c:pt>
                <c:pt idx="15">
                  <c:v>55.203006916748286</c:v>
                </c:pt>
                <c:pt idx="16">
                  <c:v>58.060904672423611</c:v>
                </c:pt>
                <c:pt idx="17">
                  <c:v>63.948954939538226</c:v>
                </c:pt>
                <c:pt idx="18">
                  <c:v>61.692441362066795</c:v>
                </c:pt>
                <c:pt idx="19">
                  <c:v>56.795253183666652</c:v>
                </c:pt>
                <c:pt idx="20">
                  <c:v>56.055204872175111</c:v>
                </c:pt>
                <c:pt idx="21">
                  <c:v>63.207535577538799</c:v>
                </c:pt>
                <c:pt idx="22">
                  <c:v>57.562436046005097</c:v>
                </c:pt>
                <c:pt idx="23">
                  <c:v>58.844199997362466</c:v>
                </c:pt>
                <c:pt idx="24">
                  <c:v>58.868520465077459</c:v>
                </c:pt>
              </c:numCache>
            </c:numRef>
          </c:val>
          <c:extLst>
            <c:ext xmlns:c16="http://schemas.microsoft.com/office/drawing/2014/chart" uri="{C3380CC4-5D6E-409C-BE32-E72D297353CC}">
              <c16:uniqueId val="{00000000-BE81-4004-91CA-2F532A0829A1}"/>
            </c:ext>
          </c:extLst>
        </c:ser>
        <c:dLbls>
          <c:showLegendKey val="0"/>
          <c:showVal val="0"/>
          <c:showCatName val="0"/>
          <c:showSerName val="0"/>
          <c:showPercent val="0"/>
          <c:showBubbleSize val="0"/>
        </c:dLbls>
        <c:gapWidth val="75"/>
        <c:axId val="705333888"/>
        <c:axId val="705352064"/>
      </c:barChart>
      <c:catAx>
        <c:axId val="705333888"/>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5352064"/>
        <c:crosses val="autoZero"/>
        <c:auto val="0"/>
        <c:lblAlgn val="ctr"/>
        <c:lblOffset val="100"/>
        <c:tickLblSkip val="4"/>
        <c:tickMarkSkip val="1"/>
        <c:noMultiLvlLbl val="0"/>
      </c:catAx>
      <c:valAx>
        <c:axId val="705352064"/>
        <c:scaling>
          <c:orientation val="minMax"/>
          <c:min val="45"/>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05333888"/>
        <c:crosses val="autoZero"/>
        <c:crossBetween val="between"/>
      </c:valAx>
      <c:spPr>
        <a:noFill/>
        <a:ln w="12700">
          <a:solidFill>
            <a:srgbClr val="808080"/>
          </a:solidFill>
          <a:prstDash val="solid"/>
        </a:ln>
      </c:spPr>
    </c:plotArea>
    <c:legend>
      <c:legendPos val="b"/>
      <c:layout>
        <c:manualLayout>
          <c:xMode val="edge"/>
          <c:yMode val="edge"/>
          <c:x val="0.15166691352036707"/>
          <c:y val="0.92250112610000745"/>
          <c:w val="0.7450012125670777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666791449855873E-2"/>
          <c:y val="7.7500094604607675E-2"/>
          <c:w val="0.90166813422547887"/>
          <c:h val="0.71750087585556133"/>
        </c:manualLayout>
      </c:layout>
      <c:barChart>
        <c:barDir val="col"/>
        <c:grouping val="stacked"/>
        <c:varyColors val="0"/>
        <c:ser>
          <c:idx val="0"/>
          <c:order val="0"/>
          <c:tx>
            <c:strRef>
              <c:f>EquityMetrics!$BS$5</c:f>
              <c:strCache>
                <c:ptCount val="1"/>
                <c:pt idx="0">
                  <c:v>Undrawn Revolvers as a Pct of Total Debt</c:v>
                </c:pt>
              </c:strCache>
            </c:strRef>
          </c:tx>
          <c:spPr>
            <a:solidFill>
              <a:srgbClr val="003366"/>
            </a:solidFill>
            <a:ln w="12700">
              <a:solidFill>
                <a:srgbClr val="000000"/>
              </a:solidFill>
              <a:prstDash val="solid"/>
            </a:ln>
          </c:spPr>
          <c:invertIfNegative val="0"/>
          <c:cat>
            <c:numRef>
              <c:f>EquityMetrics!$BL$6:$BL$30</c:f>
              <c:numCache>
                <c:formatCode>mm/dd/yyyy</c:formatCode>
                <c:ptCount val="25"/>
                <c:pt idx="0">
                  <c:v>36525</c:v>
                </c:pt>
                <c:pt idx="1">
                  <c:v>36616</c:v>
                </c:pt>
                <c:pt idx="2">
                  <c:v>36707</c:v>
                </c:pt>
                <c:pt idx="3">
                  <c:v>36799</c:v>
                </c:pt>
                <c:pt idx="4">
                  <c:v>36891</c:v>
                </c:pt>
                <c:pt idx="5">
                  <c:v>36981</c:v>
                </c:pt>
                <c:pt idx="6">
                  <c:v>37072</c:v>
                </c:pt>
                <c:pt idx="7">
                  <c:v>37164</c:v>
                </c:pt>
                <c:pt idx="8">
                  <c:v>37256</c:v>
                </c:pt>
                <c:pt idx="9">
                  <c:v>37346</c:v>
                </c:pt>
                <c:pt idx="10">
                  <c:v>37437</c:v>
                </c:pt>
                <c:pt idx="11">
                  <c:v>37529</c:v>
                </c:pt>
                <c:pt idx="12">
                  <c:v>37621</c:v>
                </c:pt>
                <c:pt idx="13">
                  <c:v>37711</c:v>
                </c:pt>
                <c:pt idx="14">
                  <c:v>37802</c:v>
                </c:pt>
                <c:pt idx="15">
                  <c:v>37894</c:v>
                </c:pt>
                <c:pt idx="16">
                  <c:v>37986</c:v>
                </c:pt>
                <c:pt idx="17">
                  <c:v>38077</c:v>
                </c:pt>
                <c:pt idx="18">
                  <c:v>38168</c:v>
                </c:pt>
                <c:pt idx="19">
                  <c:v>38260</c:v>
                </c:pt>
                <c:pt idx="20">
                  <c:v>38352</c:v>
                </c:pt>
                <c:pt idx="21">
                  <c:v>38442</c:v>
                </c:pt>
                <c:pt idx="22">
                  <c:v>38533</c:v>
                </c:pt>
                <c:pt idx="23">
                  <c:v>38625</c:v>
                </c:pt>
                <c:pt idx="24">
                  <c:v>38717</c:v>
                </c:pt>
              </c:numCache>
            </c:numRef>
          </c:cat>
          <c:val>
            <c:numRef>
              <c:f>EquityMetrics!$BS$6:$BS$30</c:f>
              <c:numCache>
                <c:formatCode>#,##0.0</c:formatCode>
                <c:ptCount val="25"/>
                <c:pt idx="0">
                  <c:v>9.5419124895271334</c:v>
                </c:pt>
                <c:pt idx="1">
                  <c:v>27.263273806336507</c:v>
                </c:pt>
                <c:pt idx="2">
                  <c:v>22.152244397431406</c:v>
                </c:pt>
                <c:pt idx="3">
                  <c:v>26.589055051529868</c:v>
                </c:pt>
                <c:pt idx="4">
                  <c:v>29.110369559191028</c:v>
                </c:pt>
                <c:pt idx="5">
                  <c:v>14.11867187332501</c:v>
                </c:pt>
                <c:pt idx="6">
                  <c:v>15.945557586311409</c:v>
                </c:pt>
                <c:pt idx="7">
                  <c:v>13.985031380672423</c:v>
                </c:pt>
                <c:pt idx="8">
                  <c:v>13.125786629359052</c:v>
                </c:pt>
                <c:pt idx="9">
                  <c:v>15.128184057684837</c:v>
                </c:pt>
                <c:pt idx="10">
                  <c:v>17.644418333649263</c:v>
                </c:pt>
                <c:pt idx="11">
                  <c:v>16.235946631669481</c:v>
                </c:pt>
                <c:pt idx="12">
                  <c:v>17.777002945080607</c:v>
                </c:pt>
                <c:pt idx="13">
                  <c:v>18.243546488081421</c:v>
                </c:pt>
                <c:pt idx="14">
                  <c:v>16.30445131441126</c:v>
                </c:pt>
                <c:pt idx="15">
                  <c:v>15.578684237696699</c:v>
                </c:pt>
                <c:pt idx="16">
                  <c:v>22.936399718747751</c:v>
                </c:pt>
                <c:pt idx="17">
                  <c:v>22.47084163064968</c:v>
                </c:pt>
                <c:pt idx="18">
                  <c:v>18.133628859615843</c:v>
                </c:pt>
                <c:pt idx="19">
                  <c:v>16.732101780250368</c:v>
                </c:pt>
                <c:pt idx="20">
                  <c:v>20.830148621684149</c:v>
                </c:pt>
                <c:pt idx="21">
                  <c:v>20.93045747293197</c:v>
                </c:pt>
                <c:pt idx="22">
                  <c:v>19.856950990072196</c:v>
                </c:pt>
                <c:pt idx="23">
                  <c:v>19.624563612530633</c:v>
                </c:pt>
                <c:pt idx="24">
                  <c:v>25.343118513799283</c:v>
                </c:pt>
              </c:numCache>
            </c:numRef>
          </c:val>
          <c:extLst>
            <c:ext xmlns:c16="http://schemas.microsoft.com/office/drawing/2014/chart" uri="{C3380CC4-5D6E-409C-BE32-E72D297353CC}">
              <c16:uniqueId val="{00000000-15FB-4851-BA47-5EA0A3DE493B}"/>
            </c:ext>
          </c:extLst>
        </c:ser>
        <c:ser>
          <c:idx val="1"/>
          <c:order val="1"/>
          <c:tx>
            <c:strRef>
              <c:f>EquityMetrics!$BT$5</c:f>
              <c:strCache>
                <c:ptCount val="1"/>
                <c:pt idx="0">
                  <c:v>Cash as a Pct of Total Debt (HY Issuers)</c:v>
                </c:pt>
              </c:strCache>
            </c:strRef>
          </c:tx>
          <c:spPr>
            <a:solidFill>
              <a:srgbClr val="FF6600"/>
            </a:solidFill>
            <a:ln w="12700">
              <a:solidFill>
                <a:srgbClr val="000000"/>
              </a:solidFill>
              <a:prstDash val="solid"/>
            </a:ln>
          </c:spPr>
          <c:invertIfNegative val="0"/>
          <c:cat>
            <c:numRef>
              <c:f>EquityMetrics!$BL$6:$BL$30</c:f>
              <c:numCache>
                <c:formatCode>mm/dd/yyyy</c:formatCode>
                <c:ptCount val="25"/>
                <c:pt idx="0">
                  <c:v>36525</c:v>
                </c:pt>
                <c:pt idx="1">
                  <c:v>36616</c:v>
                </c:pt>
                <c:pt idx="2">
                  <c:v>36707</c:v>
                </c:pt>
                <c:pt idx="3">
                  <c:v>36799</c:v>
                </c:pt>
                <c:pt idx="4">
                  <c:v>36891</c:v>
                </c:pt>
                <c:pt idx="5">
                  <c:v>36981</c:v>
                </c:pt>
                <c:pt idx="6">
                  <c:v>37072</c:v>
                </c:pt>
                <c:pt idx="7">
                  <c:v>37164</c:v>
                </c:pt>
                <c:pt idx="8">
                  <c:v>37256</c:v>
                </c:pt>
                <c:pt idx="9">
                  <c:v>37346</c:v>
                </c:pt>
                <c:pt idx="10">
                  <c:v>37437</c:v>
                </c:pt>
                <c:pt idx="11">
                  <c:v>37529</c:v>
                </c:pt>
                <c:pt idx="12">
                  <c:v>37621</c:v>
                </c:pt>
                <c:pt idx="13">
                  <c:v>37711</c:v>
                </c:pt>
                <c:pt idx="14">
                  <c:v>37802</c:v>
                </c:pt>
                <c:pt idx="15">
                  <c:v>37894</c:v>
                </c:pt>
                <c:pt idx="16">
                  <c:v>37986</c:v>
                </c:pt>
                <c:pt idx="17">
                  <c:v>38077</c:v>
                </c:pt>
                <c:pt idx="18">
                  <c:v>38168</c:v>
                </c:pt>
                <c:pt idx="19">
                  <c:v>38260</c:v>
                </c:pt>
                <c:pt idx="20">
                  <c:v>38352</c:v>
                </c:pt>
                <c:pt idx="21">
                  <c:v>38442</c:v>
                </c:pt>
                <c:pt idx="22">
                  <c:v>38533</c:v>
                </c:pt>
                <c:pt idx="23">
                  <c:v>38625</c:v>
                </c:pt>
                <c:pt idx="24">
                  <c:v>38717</c:v>
                </c:pt>
              </c:numCache>
            </c:numRef>
          </c:cat>
          <c:val>
            <c:numRef>
              <c:f>EquityMetrics!$BT$6:$BT$30</c:f>
              <c:numCache>
                <c:formatCode>#,##0.0</c:formatCode>
                <c:ptCount val="25"/>
                <c:pt idx="0">
                  <c:v>11.798384205479122</c:v>
                </c:pt>
                <c:pt idx="1">
                  <c:v>8.655375418643187</c:v>
                </c:pt>
                <c:pt idx="2">
                  <c:v>4.7049054098699044</c:v>
                </c:pt>
                <c:pt idx="3">
                  <c:v>5.888639928063431</c:v>
                </c:pt>
                <c:pt idx="4">
                  <c:v>6.045682745258107</c:v>
                </c:pt>
                <c:pt idx="5">
                  <c:v>7.9028278937225274</c:v>
                </c:pt>
                <c:pt idx="6">
                  <c:v>7.1105157093828018</c:v>
                </c:pt>
                <c:pt idx="7">
                  <c:v>6.223391417646627</c:v>
                </c:pt>
                <c:pt idx="8">
                  <c:v>6.441420909910617</c:v>
                </c:pt>
                <c:pt idx="9">
                  <c:v>6.6419294963392979</c:v>
                </c:pt>
                <c:pt idx="10">
                  <c:v>6.3884971988851218</c:v>
                </c:pt>
                <c:pt idx="11">
                  <c:v>7.1695195068283466</c:v>
                </c:pt>
                <c:pt idx="12">
                  <c:v>7.0095235852404016</c:v>
                </c:pt>
                <c:pt idx="13">
                  <c:v>8.1189973786359992</c:v>
                </c:pt>
                <c:pt idx="14">
                  <c:v>9.2814235948628507</c:v>
                </c:pt>
                <c:pt idx="15">
                  <c:v>9.1359899226469992</c:v>
                </c:pt>
                <c:pt idx="16">
                  <c:v>8.2124567094929795</c:v>
                </c:pt>
                <c:pt idx="17">
                  <c:v>8.3629038873802877</c:v>
                </c:pt>
                <c:pt idx="18">
                  <c:v>10.916105759770417</c:v>
                </c:pt>
                <c:pt idx="19">
                  <c:v>11.258886019763482</c:v>
                </c:pt>
                <c:pt idx="20">
                  <c:v>13.415009525937524</c:v>
                </c:pt>
                <c:pt idx="21">
                  <c:v>13.262107771680853</c:v>
                </c:pt>
                <c:pt idx="22">
                  <c:v>10.93799244219894</c:v>
                </c:pt>
                <c:pt idx="23">
                  <c:v>11.268762460467942</c:v>
                </c:pt>
                <c:pt idx="24">
                  <c:v>13.261641828524038</c:v>
                </c:pt>
              </c:numCache>
            </c:numRef>
          </c:val>
          <c:extLst>
            <c:ext xmlns:c16="http://schemas.microsoft.com/office/drawing/2014/chart" uri="{C3380CC4-5D6E-409C-BE32-E72D297353CC}">
              <c16:uniqueId val="{00000001-15FB-4851-BA47-5EA0A3DE493B}"/>
            </c:ext>
          </c:extLst>
        </c:ser>
        <c:dLbls>
          <c:showLegendKey val="0"/>
          <c:showVal val="0"/>
          <c:showCatName val="0"/>
          <c:showSerName val="0"/>
          <c:showPercent val="0"/>
          <c:showBubbleSize val="0"/>
        </c:dLbls>
        <c:gapWidth val="75"/>
        <c:overlap val="100"/>
        <c:axId val="711808128"/>
        <c:axId val="711809664"/>
      </c:barChart>
      <c:catAx>
        <c:axId val="711808128"/>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1809664"/>
        <c:crosses val="autoZero"/>
        <c:auto val="0"/>
        <c:lblAlgn val="ctr"/>
        <c:lblOffset val="100"/>
        <c:tickLblSkip val="4"/>
        <c:tickMarkSkip val="1"/>
        <c:noMultiLvlLbl val="0"/>
      </c:catAx>
      <c:valAx>
        <c:axId val="711809664"/>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1808128"/>
        <c:crosses val="autoZero"/>
        <c:crossBetween val="between"/>
      </c:valAx>
      <c:spPr>
        <a:noFill/>
        <a:ln w="12700">
          <a:solidFill>
            <a:srgbClr val="808080"/>
          </a:solidFill>
          <a:prstDash val="solid"/>
        </a:ln>
      </c:spPr>
    </c:plotArea>
    <c:legend>
      <c:legendPos val="b"/>
      <c:layout>
        <c:manualLayout>
          <c:xMode val="edge"/>
          <c:yMode val="edge"/>
          <c:x val="6.166676703575364E-2"/>
          <c:y val="0.93000113525529204"/>
          <c:w val="0.91166815050154704"/>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666783311821802E-2"/>
          <c:y val="7.2500088501084595E-2"/>
          <c:w val="0.90500147298416822"/>
          <c:h val="0.72500088501084592"/>
        </c:manualLayout>
      </c:layout>
      <c:barChart>
        <c:barDir val="col"/>
        <c:grouping val="clustered"/>
        <c:varyColors val="0"/>
        <c:ser>
          <c:idx val="0"/>
          <c:order val="0"/>
          <c:tx>
            <c:strRef>
              <c:f>EquityMetrics!$BF$5</c:f>
              <c:strCache>
                <c:ptCount val="1"/>
                <c:pt idx="0">
                  <c:v>ST Debt as a Pct of Total Debt (HY Issuers)</c:v>
                </c:pt>
              </c:strCache>
            </c:strRef>
          </c:tx>
          <c:spPr>
            <a:solidFill>
              <a:srgbClr val="003366"/>
            </a:solidFill>
            <a:ln w="12700">
              <a:solidFill>
                <a:srgbClr val="000000"/>
              </a:solidFill>
              <a:prstDash val="solid"/>
            </a:ln>
          </c:spPr>
          <c:invertIfNegative val="0"/>
          <c:cat>
            <c:numRef>
              <c:f>EquityMetrics!$AY$6:$AY$30</c:f>
              <c:numCache>
                <c:formatCode>mm/dd/yyyy</c:formatCode>
                <c:ptCount val="25"/>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numCache>
            </c:numRef>
          </c:cat>
          <c:val>
            <c:numRef>
              <c:f>EquityMetrics!$BF$6:$BF$30</c:f>
              <c:numCache>
                <c:formatCode>#,##0.0</c:formatCode>
                <c:ptCount val="25"/>
                <c:pt idx="0">
                  <c:v>4.9658137261203361</c:v>
                </c:pt>
                <c:pt idx="1">
                  <c:v>5.1623464440723463</c:v>
                </c:pt>
                <c:pt idx="2">
                  <c:v>5.6203105674399589</c:v>
                </c:pt>
                <c:pt idx="3">
                  <c:v>6.2985002626344349</c:v>
                </c:pt>
                <c:pt idx="4">
                  <c:v>5.9979258473863615</c:v>
                </c:pt>
                <c:pt idx="5">
                  <c:v>8.1552971744838807</c:v>
                </c:pt>
                <c:pt idx="6">
                  <c:v>10.282468902139753</c:v>
                </c:pt>
                <c:pt idx="7">
                  <c:v>8.4052322647033044</c:v>
                </c:pt>
                <c:pt idx="8">
                  <c:v>7.8226591935464125</c:v>
                </c:pt>
                <c:pt idx="9">
                  <c:v>6.8293290762458092</c:v>
                </c:pt>
                <c:pt idx="10">
                  <c:v>7.4865142905173903</c:v>
                </c:pt>
                <c:pt idx="11">
                  <c:v>11.032370362616057</c:v>
                </c:pt>
                <c:pt idx="12">
                  <c:v>6.3431863582274071</c:v>
                </c:pt>
                <c:pt idx="13">
                  <c:v>10.684360822372797</c:v>
                </c:pt>
                <c:pt idx="14">
                  <c:v>12.363916853629215</c:v>
                </c:pt>
                <c:pt idx="15">
                  <c:v>10.75076141231105</c:v>
                </c:pt>
                <c:pt idx="16">
                  <c:v>11.735527511855461</c:v>
                </c:pt>
                <c:pt idx="17">
                  <c:v>11.899009869548143</c:v>
                </c:pt>
                <c:pt idx="18">
                  <c:v>11.241809424726588</c:v>
                </c:pt>
                <c:pt idx="19">
                  <c:v>11.603959652299352</c:v>
                </c:pt>
                <c:pt idx="20">
                  <c:v>11.267350818298384</c:v>
                </c:pt>
                <c:pt idx="21">
                  <c:v>10.20599596841239</c:v>
                </c:pt>
                <c:pt idx="22">
                  <c:v>9.463054174491397</c:v>
                </c:pt>
                <c:pt idx="23">
                  <c:v>10.664333835368693</c:v>
                </c:pt>
                <c:pt idx="24">
                  <c:v>10.125049522796907</c:v>
                </c:pt>
              </c:numCache>
            </c:numRef>
          </c:val>
          <c:extLst>
            <c:ext xmlns:c16="http://schemas.microsoft.com/office/drawing/2014/chart" uri="{C3380CC4-5D6E-409C-BE32-E72D297353CC}">
              <c16:uniqueId val="{00000000-8276-4072-8582-46CC5180CD0D}"/>
            </c:ext>
          </c:extLst>
        </c:ser>
        <c:dLbls>
          <c:showLegendKey val="0"/>
          <c:showVal val="0"/>
          <c:showCatName val="0"/>
          <c:showSerName val="0"/>
          <c:showPercent val="0"/>
          <c:showBubbleSize val="0"/>
        </c:dLbls>
        <c:gapWidth val="75"/>
        <c:axId val="712046848"/>
        <c:axId val="712060928"/>
      </c:barChart>
      <c:catAx>
        <c:axId val="712046848"/>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2060928"/>
        <c:crosses val="autoZero"/>
        <c:auto val="0"/>
        <c:lblAlgn val="ctr"/>
        <c:lblOffset val="100"/>
        <c:tickLblSkip val="4"/>
        <c:tickMarkSkip val="1"/>
        <c:noMultiLvlLbl val="0"/>
      </c:catAx>
      <c:valAx>
        <c:axId val="712060928"/>
        <c:scaling>
          <c:orientation val="minMax"/>
          <c:min val="4"/>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2046848"/>
        <c:crosses val="autoZero"/>
        <c:crossBetween val="between"/>
      </c:valAx>
      <c:spPr>
        <a:noFill/>
        <a:ln w="12700">
          <a:solidFill>
            <a:srgbClr val="808080"/>
          </a:solidFill>
          <a:prstDash val="solid"/>
        </a:ln>
      </c:spPr>
    </c:plotArea>
    <c:legend>
      <c:legendPos val="b"/>
      <c:layout>
        <c:manualLayout>
          <c:xMode val="edge"/>
          <c:yMode val="edge"/>
          <c:x val="0.29000047200597656"/>
          <c:y val="0.92250112610000745"/>
          <c:w val="0.46666742621651403"/>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333477105268732E-2"/>
          <c:y val="9.5000115966938442E-2"/>
          <c:w val="0.88333477105268721"/>
          <c:h val="0.61000074462981524"/>
        </c:manualLayout>
      </c:layout>
      <c:barChart>
        <c:barDir val="col"/>
        <c:grouping val="clustered"/>
        <c:varyColors val="0"/>
        <c:ser>
          <c:idx val="1"/>
          <c:order val="0"/>
          <c:tx>
            <c:strRef>
              <c:f>'EU EquityMetrics'!$BY$4</c:f>
              <c:strCache>
                <c:ptCount val="1"/>
                <c:pt idx="0">
                  <c:v>EU HY LTM Capex as a Pct of LTM Revenues</c:v>
                </c:pt>
              </c:strCache>
            </c:strRef>
          </c:tx>
          <c:spPr>
            <a:solidFill>
              <a:srgbClr val="003366"/>
            </a:solidFill>
            <a:ln w="12700">
              <a:solidFill>
                <a:srgbClr val="000000"/>
              </a:solidFill>
              <a:prstDash val="solid"/>
            </a:ln>
          </c:spPr>
          <c:invertIfNegative val="0"/>
          <c:cat>
            <c:numRef>
              <c:f>'EU EquityMetrics'!$BT$9:$BT$41</c:f>
              <c:numCache>
                <c:formatCode>mm/dd/yyyy</c:formatCode>
                <c:ptCount val="33"/>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pt idx="32">
                  <c:v>41364</c:v>
                </c:pt>
              </c:numCache>
            </c:numRef>
          </c:cat>
          <c:val>
            <c:numRef>
              <c:f>'EU EquityMetrics'!$BY$9:$BY$41</c:f>
              <c:numCache>
                <c:formatCode>#,##0.0</c:formatCode>
                <c:ptCount val="33"/>
                <c:pt idx="0">
                  <c:v>4.8537793303458736</c:v>
                </c:pt>
                <c:pt idx="1">
                  <c:v>4.5697866669623624</c:v>
                </c:pt>
                <c:pt idx="2">
                  <c:v>4.0882129768029518</c:v>
                </c:pt>
                <c:pt idx="3">
                  <c:v>2.1978203864921424</c:v>
                </c:pt>
                <c:pt idx="4">
                  <c:v>3.0135440380918479</c:v>
                </c:pt>
                <c:pt idx="5">
                  <c:v>4.3244427475803242</c:v>
                </c:pt>
                <c:pt idx="6">
                  <c:v>4.7638108486205324</c:v>
                </c:pt>
                <c:pt idx="7">
                  <c:v>5.1582396806300332</c:v>
                </c:pt>
                <c:pt idx="8">
                  <c:v>5.2872077871446157</c:v>
                </c:pt>
                <c:pt idx="9">
                  <c:v>5.4006856270260677</c:v>
                </c:pt>
                <c:pt idx="10">
                  <c:v>5.1839667504915905</c:v>
                </c:pt>
                <c:pt idx="11">
                  <c:v>5.1296380730726749</c:v>
                </c:pt>
                <c:pt idx="12">
                  <c:v>5.2515479837456569</c:v>
                </c:pt>
                <c:pt idx="13">
                  <c:v>4.5984707467498174</c:v>
                </c:pt>
                <c:pt idx="14">
                  <c:v>4.7966250913875363</c:v>
                </c:pt>
                <c:pt idx="15">
                  <c:v>5.0660819227996061</c:v>
                </c:pt>
                <c:pt idx="16">
                  <c:v>6.2839837963882053</c:v>
                </c:pt>
                <c:pt idx="17">
                  <c:v>6.6317177082040297</c:v>
                </c:pt>
                <c:pt idx="18">
                  <c:v>6.7047763664383506</c:v>
                </c:pt>
                <c:pt idx="19">
                  <c:v>4.5381855504656112</c:v>
                </c:pt>
                <c:pt idx="20">
                  <c:v>4.3661612889897432</c:v>
                </c:pt>
                <c:pt idx="21">
                  <c:v>4.2078240715050681</c:v>
                </c:pt>
                <c:pt idx="22">
                  <c:v>3.928742219838592</c:v>
                </c:pt>
                <c:pt idx="23">
                  <c:v>5.1237804897806747</c:v>
                </c:pt>
                <c:pt idx="24">
                  <c:v>5.2210586008108999</c:v>
                </c:pt>
                <c:pt idx="25">
                  <c:v>5.7774285552109461</c:v>
                </c:pt>
                <c:pt idx="26">
                  <c:v>5.8409039033824861</c:v>
                </c:pt>
                <c:pt idx="27">
                  <c:v>6.2049203490499236</c:v>
                </c:pt>
                <c:pt idx="28">
                  <c:v>6.5829665637084798</c:v>
                </c:pt>
                <c:pt idx="29">
                  <c:v>6.5762461546182465</c:v>
                </c:pt>
                <c:pt idx="30">
                  <c:v>6.6761562623529516</c:v>
                </c:pt>
                <c:pt idx="31">
                  <c:v>5.5998509534648004</c:v>
                </c:pt>
                <c:pt idx="32">
                  <c:v>6.374471993936301</c:v>
                </c:pt>
              </c:numCache>
            </c:numRef>
          </c:val>
          <c:extLst>
            <c:ext xmlns:c16="http://schemas.microsoft.com/office/drawing/2014/chart" uri="{C3380CC4-5D6E-409C-BE32-E72D297353CC}">
              <c16:uniqueId val="{00000000-37B6-41E7-9306-FF234DFDAC5D}"/>
            </c:ext>
          </c:extLst>
        </c:ser>
        <c:ser>
          <c:idx val="0"/>
          <c:order val="1"/>
          <c:tx>
            <c:v>ex Energy</c:v>
          </c:tx>
          <c:spPr>
            <a:solidFill>
              <a:srgbClr val="99CCFF"/>
            </a:solidFill>
            <a:ln w="3175">
              <a:solidFill>
                <a:srgbClr val="000000"/>
              </a:solidFill>
              <a:prstDash val="solid"/>
            </a:ln>
          </c:spPr>
          <c:invertIfNegative val="0"/>
          <c:cat>
            <c:numRef>
              <c:f>'EU EquityMetrics'!$BT$8:$BT$41</c:f>
              <c:numCache>
                <c:formatCode>mm/dd/yyyy</c:formatCode>
                <c:ptCount val="34"/>
                <c:pt idx="0">
                  <c:v>38352</c:v>
                </c:pt>
                <c:pt idx="1">
                  <c:v>38442</c:v>
                </c:pt>
                <c:pt idx="2">
                  <c:v>38533</c:v>
                </c:pt>
                <c:pt idx="3">
                  <c:v>38625</c:v>
                </c:pt>
                <c:pt idx="4">
                  <c:v>38717</c:v>
                </c:pt>
                <c:pt idx="5">
                  <c:v>38807</c:v>
                </c:pt>
                <c:pt idx="6">
                  <c:v>38898</c:v>
                </c:pt>
                <c:pt idx="7">
                  <c:v>38990</c:v>
                </c:pt>
                <c:pt idx="8">
                  <c:v>39082</c:v>
                </c:pt>
                <c:pt idx="9">
                  <c:v>39172</c:v>
                </c:pt>
                <c:pt idx="10">
                  <c:v>39263</c:v>
                </c:pt>
                <c:pt idx="11">
                  <c:v>39355</c:v>
                </c:pt>
                <c:pt idx="12">
                  <c:v>39447</c:v>
                </c:pt>
                <c:pt idx="13">
                  <c:v>39538</c:v>
                </c:pt>
                <c:pt idx="14">
                  <c:v>39629</c:v>
                </c:pt>
                <c:pt idx="15">
                  <c:v>39721</c:v>
                </c:pt>
                <c:pt idx="16">
                  <c:v>39813</c:v>
                </c:pt>
                <c:pt idx="17">
                  <c:v>39903</c:v>
                </c:pt>
                <c:pt idx="18">
                  <c:v>39994</c:v>
                </c:pt>
                <c:pt idx="19">
                  <c:v>40086</c:v>
                </c:pt>
                <c:pt idx="20">
                  <c:v>40178</c:v>
                </c:pt>
                <c:pt idx="21">
                  <c:v>40268</c:v>
                </c:pt>
                <c:pt idx="22">
                  <c:v>40359</c:v>
                </c:pt>
                <c:pt idx="23">
                  <c:v>40451</c:v>
                </c:pt>
                <c:pt idx="24">
                  <c:v>40543</c:v>
                </c:pt>
                <c:pt idx="25">
                  <c:v>40633</c:v>
                </c:pt>
                <c:pt idx="26">
                  <c:v>40724</c:v>
                </c:pt>
                <c:pt idx="27">
                  <c:v>40816</c:v>
                </c:pt>
                <c:pt idx="28">
                  <c:v>40908</c:v>
                </c:pt>
                <c:pt idx="29">
                  <c:v>40999</c:v>
                </c:pt>
                <c:pt idx="30">
                  <c:v>41090</c:v>
                </c:pt>
                <c:pt idx="31">
                  <c:v>41182</c:v>
                </c:pt>
                <c:pt idx="32">
                  <c:v>41274</c:v>
                </c:pt>
                <c:pt idx="33">
                  <c:v>41364</c:v>
                </c:pt>
              </c:numCache>
            </c:numRef>
          </c:cat>
          <c:val>
            <c:numRef>
              <c:f>'EU EquityMetrics'!$CK$8:$CK$41</c:f>
            </c:numRef>
          </c:val>
          <c:extLst>
            <c:ext xmlns:c16="http://schemas.microsoft.com/office/drawing/2014/chart" uri="{C3380CC4-5D6E-409C-BE32-E72D297353CC}">
              <c16:uniqueId val="{00000001-37B6-41E7-9306-FF234DFDAC5D}"/>
            </c:ext>
          </c:extLst>
        </c:ser>
        <c:dLbls>
          <c:showLegendKey val="0"/>
          <c:showVal val="0"/>
          <c:showCatName val="0"/>
          <c:showSerName val="0"/>
          <c:showPercent val="0"/>
          <c:showBubbleSize val="0"/>
        </c:dLbls>
        <c:gapWidth val="45"/>
        <c:axId val="712099328"/>
        <c:axId val="712100864"/>
      </c:barChart>
      <c:lineChart>
        <c:grouping val="standard"/>
        <c:varyColors val="0"/>
        <c:ser>
          <c:idx val="2"/>
          <c:order val="2"/>
          <c:tx>
            <c:v>US HY</c:v>
          </c:tx>
          <c:spPr>
            <a:ln w="38100">
              <a:solidFill>
                <a:srgbClr val="FF6600"/>
              </a:solidFill>
              <a:prstDash val="solid"/>
            </a:ln>
          </c:spPr>
          <c:marker>
            <c:symbol val="none"/>
          </c:marker>
          <c:val>
            <c:numRef>
              <c:f>EquityMetrics!$CG$9:$CG$41</c:f>
              <c:numCache>
                <c:formatCode>#,##0.0</c:formatCode>
                <c:ptCount val="33"/>
                <c:pt idx="0">
                  <c:v>10.422383765618527</c:v>
                </c:pt>
                <c:pt idx="1">
                  <c:v>9.2224621915585328</c:v>
                </c:pt>
                <c:pt idx="2">
                  <c:v>9.0743270900019315</c:v>
                </c:pt>
                <c:pt idx="3">
                  <c:v>10.328489911490811</c:v>
                </c:pt>
                <c:pt idx="4">
                  <c:v>9.4348259980083302</c:v>
                </c:pt>
                <c:pt idx="5">
                  <c:v>10.173033404794793</c:v>
                </c:pt>
                <c:pt idx="6">
                  <c:v>11.650448000379262</c:v>
                </c:pt>
                <c:pt idx="7">
                  <c:v>12.254731205424987</c:v>
                </c:pt>
                <c:pt idx="8">
                  <c:v>14.425177627158822</c:v>
                </c:pt>
                <c:pt idx="9">
                  <c:v>15.315409313757616</c:v>
                </c:pt>
                <c:pt idx="10">
                  <c:v>15.312182228763296</c:v>
                </c:pt>
                <c:pt idx="11">
                  <c:v>14.702111964705832</c:v>
                </c:pt>
                <c:pt idx="12">
                  <c:v>12.446347495937404</c:v>
                </c:pt>
                <c:pt idx="13">
                  <c:v>8.9437580275344519</c:v>
                </c:pt>
                <c:pt idx="14">
                  <c:v>6.9418897809222351</c:v>
                </c:pt>
                <c:pt idx="15">
                  <c:v>5.7371767949091534</c:v>
                </c:pt>
                <c:pt idx="16">
                  <c:v>5.6425991329458576</c:v>
                </c:pt>
                <c:pt idx="17">
                  <c:v>5.646860948893714</c:v>
                </c:pt>
                <c:pt idx="18">
                  <c:v>5.1795231974915525</c:v>
                </c:pt>
                <c:pt idx="19">
                  <c:v>4.9156402169330065</c:v>
                </c:pt>
                <c:pt idx="20">
                  <c:v>5.0164351001759835</c:v>
                </c:pt>
                <c:pt idx="21">
                  <c:v>4.5114345474237938</c:v>
                </c:pt>
                <c:pt idx="22">
                  <c:v>4.7771400816269534</c:v>
                </c:pt>
                <c:pt idx="23">
                  <c:v>4.9942500245287329</c:v>
                </c:pt>
                <c:pt idx="24">
                  <c:v>5.1082385105431021</c:v>
                </c:pt>
                <c:pt idx="25">
                  <c:v>5.2830896260271505</c:v>
                </c:pt>
                <c:pt idx="26">
                  <c:v>5.4272324483559213</c:v>
                </c:pt>
                <c:pt idx="27">
                  <c:v>5.3897470982561684</c:v>
                </c:pt>
                <c:pt idx="28">
                  <c:v>6.1246868614288603</c:v>
                </c:pt>
                <c:pt idx="29">
                  <c:v>6.707795049288177</c:v>
                </c:pt>
                <c:pt idx="30">
                  <c:v>7.3184983591071564</c:v>
                </c:pt>
                <c:pt idx="31">
                  <c:v>7.6190182919891338</c:v>
                </c:pt>
                <c:pt idx="32">
                  <c:v>7.4338091615007666</c:v>
                </c:pt>
              </c:numCache>
            </c:numRef>
          </c:val>
          <c:smooth val="0"/>
          <c:extLst>
            <c:ext xmlns:c16="http://schemas.microsoft.com/office/drawing/2014/chart" uri="{C3380CC4-5D6E-409C-BE32-E72D297353CC}">
              <c16:uniqueId val="{00000002-37B6-41E7-9306-FF234DFDAC5D}"/>
            </c:ext>
          </c:extLst>
        </c:ser>
        <c:dLbls>
          <c:showLegendKey val="0"/>
          <c:showVal val="0"/>
          <c:showCatName val="0"/>
          <c:showSerName val="0"/>
          <c:showPercent val="0"/>
          <c:showBubbleSize val="0"/>
        </c:dLbls>
        <c:marker val="1"/>
        <c:smooth val="0"/>
        <c:axId val="712099328"/>
        <c:axId val="712100864"/>
      </c:lineChart>
      <c:catAx>
        <c:axId val="712099328"/>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2100864"/>
        <c:crosses val="autoZero"/>
        <c:auto val="0"/>
        <c:lblAlgn val="ctr"/>
        <c:lblOffset val="100"/>
        <c:tickLblSkip val="4"/>
        <c:tickMarkSkip val="1"/>
        <c:noMultiLvlLbl val="0"/>
      </c:catAx>
      <c:valAx>
        <c:axId val="712100864"/>
        <c:scaling>
          <c:orientation val="minMax"/>
          <c:min val="2"/>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2099328"/>
        <c:crosses val="autoZero"/>
        <c:crossBetween val="between"/>
      </c:valAx>
      <c:spPr>
        <a:noFill/>
        <a:ln w="12700">
          <a:solidFill>
            <a:srgbClr val="808080"/>
          </a:solidFill>
          <a:prstDash val="solid"/>
        </a:ln>
      </c:spPr>
    </c:plotArea>
    <c:legend>
      <c:legendPos val="b"/>
      <c:layout>
        <c:manualLayout>
          <c:xMode val="edge"/>
          <c:yMode val="edge"/>
          <c:x val="8.3333468967234647E-3"/>
          <c:y val="0.82250100402954596"/>
          <c:w val="0.7783346001539716"/>
          <c:h val="9.2500112915176902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333452691166492E-2"/>
          <c:y val="7.0000085449323055E-2"/>
          <c:w val="0.90666814236351301"/>
          <c:h val="0.73000089111436905"/>
        </c:manualLayout>
      </c:layout>
      <c:barChart>
        <c:barDir val="col"/>
        <c:grouping val="clustered"/>
        <c:varyColors val="0"/>
        <c:ser>
          <c:idx val="1"/>
          <c:order val="0"/>
          <c:tx>
            <c:strRef>
              <c:f>'EU EquityMetrics'!$BZ$4</c:f>
              <c:strCache>
                <c:ptCount val="1"/>
                <c:pt idx="0">
                  <c:v>EU HY LTM Capex as a Pct of LTM EBITDA</c:v>
                </c:pt>
              </c:strCache>
            </c:strRef>
          </c:tx>
          <c:spPr>
            <a:solidFill>
              <a:srgbClr val="003366"/>
            </a:solidFill>
            <a:ln w="12700">
              <a:solidFill>
                <a:srgbClr val="000000"/>
              </a:solidFill>
              <a:prstDash val="solid"/>
            </a:ln>
          </c:spPr>
          <c:invertIfNegative val="0"/>
          <c:cat>
            <c:numRef>
              <c:f>'EU EquityMetrics'!$BT$9:$BT$41</c:f>
              <c:numCache>
                <c:formatCode>mm/dd/yyyy</c:formatCode>
                <c:ptCount val="33"/>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pt idx="32">
                  <c:v>41364</c:v>
                </c:pt>
              </c:numCache>
            </c:numRef>
          </c:cat>
          <c:val>
            <c:numRef>
              <c:f>'EU EquityMetrics'!$BZ$9:$BZ$41</c:f>
              <c:numCache>
                <c:formatCode>#,##0.0</c:formatCode>
                <c:ptCount val="33"/>
                <c:pt idx="0">
                  <c:v>46.682474466571314</c:v>
                </c:pt>
                <c:pt idx="1">
                  <c:v>39.576237672528251</c:v>
                </c:pt>
                <c:pt idx="2">
                  <c:v>36.0869634395508</c:v>
                </c:pt>
                <c:pt idx="3">
                  <c:v>19.170390449078223</c:v>
                </c:pt>
                <c:pt idx="4">
                  <c:v>23.490220421231907</c:v>
                </c:pt>
                <c:pt idx="5">
                  <c:v>34.307252832647897</c:v>
                </c:pt>
                <c:pt idx="6">
                  <c:v>39.162942485174248</c:v>
                </c:pt>
                <c:pt idx="7">
                  <c:v>43.544030963690297</c:v>
                </c:pt>
                <c:pt idx="8">
                  <c:v>45.648114512753821</c:v>
                </c:pt>
                <c:pt idx="9">
                  <c:v>46.653733825888146</c:v>
                </c:pt>
                <c:pt idx="10">
                  <c:v>45.821554515633203</c:v>
                </c:pt>
                <c:pt idx="11">
                  <c:v>46.344459753106975</c:v>
                </c:pt>
                <c:pt idx="12">
                  <c:v>45.537051368088157</c:v>
                </c:pt>
                <c:pt idx="13">
                  <c:v>38.021763613924747</c:v>
                </c:pt>
                <c:pt idx="14">
                  <c:v>43.901743960063534</c:v>
                </c:pt>
                <c:pt idx="15">
                  <c:v>53.37592640901314</c:v>
                </c:pt>
                <c:pt idx="16">
                  <c:v>67.794229318352095</c:v>
                </c:pt>
                <c:pt idx="17">
                  <c:v>72.770914060966035</c:v>
                </c:pt>
                <c:pt idx="18">
                  <c:v>68.65938399607343</c:v>
                </c:pt>
                <c:pt idx="19">
                  <c:v>39.527414618756794</c:v>
                </c:pt>
                <c:pt idx="20">
                  <c:v>36.925054474455123</c:v>
                </c:pt>
                <c:pt idx="21">
                  <c:v>35.43293112182532</c:v>
                </c:pt>
                <c:pt idx="22">
                  <c:v>32.133106336073133</c:v>
                </c:pt>
                <c:pt idx="23">
                  <c:v>43.589533648366057</c:v>
                </c:pt>
                <c:pt idx="24">
                  <c:v>43.523471952441092</c:v>
                </c:pt>
                <c:pt idx="25">
                  <c:v>46.838097968148986</c:v>
                </c:pt>
                <c:pt idx="26">
                  <c:v>46.706447284169037</c:v>
                </c:pt>
                <c:pt idx="27">
                  <c:v>50.632001719362783</c:v>
                </c:pt>
                <c:pt idx="28">
                  <c:v>53.936312218173256</c:v>
                </c:pt>
                <c:pt idx="29">
                  <c:v>55.969432628752678</c:v>
                </c:pt>
                <c:pt idx="30">
                  <c:v>56.655337557727371</c:v>
                </c:pt>
                <c:pt idx="31">
                  <c:v>49.155704117309234</c:v>
                </c:pt>
                <c:pt idx="32">
                  <c:v>59.488479189880081</c:v>
                </c:pt>
              </c:numCache>
            </c:numRef>
          </c:val>
          <c:extLst>
            <c:ext xmlns:c16="http://schemas.microsoft.com/office/drawing/2014/chart" uri="{C3380CC4-5D6E-409C-BE32-E72D297353CC}">
              <c16:uniqueId val="{00000000-9BDD-48D2-8238-218B56CFE88C}"/>
            </c:ext>
          </c:extLst>
        </c:ser>
        <c:ser>
          <c:idx val="0"/>
          <c:order val="1"/>
          <c:tx>
            <c:v>ex Energy</c:v>
          </c:tx>
          <c:spPr>
            <a:solidFill>
              <a:srgbClr val="99CCFF"/>
            </a:solidFill>
            <a:ln w="3175">
              <a:solidFill>
                <a:srgbClr val="000000"/>
              </a:solidFill>
              <a:prstDash val="solid"/>
            </a:ln>
          </c:spPr>
          <c:invertIfNegative val="0"/>
          <c:cat>
            <c:numRef>
              <c:f>'EU EquityMetrics'!$BT$8:$BT$41</c:f>
              <c:numCache>
                <c:formatCode>mm/dd/yyyy</c:formatCode>
                <c:ptCount val="34"/>
                <c:pt idx="0">
                  <c:v>38352</c:v>
                </c:pt>
                <c:pt idx="1">
                  <c:v>38442</c:v>
                </c:pt>
                <c:pt idx="2">
                  <c:v>38533</c:v>
                </c:pt>
                <c:pt idx="3">
                  <c:v>38625</c:v>
                </c:pt>
                <c:pt idx="4">
                  <c:v>38717</c:v>
                </c:pt>
                <c:pt idx="5">
                  <c:v>38807</c:v>
                </c:pt>
                <c:pt idx="6">
                  <c:v>38898</c:v>
                </c:pt>
                <c:pt idx="7">
                  <c:v>38990</c:v>
                </c:pt>
                <c:pt idx="8">
                  <c:v>39082</c:v>
                </c:pt>
                <c:pt idx="9">
                  <c:v>39172</c:v>
                </c:pt>
                <c:pt idx="10">
                  <c:v>39263</c:v>
                </c:pt>
                <c:pt idx="11">
                  <c:v>39355</c:v>
                </c:pt>
                <c:pt idx="12">
                  <c:v>39447</c:v>
                </c:pt>
                <c:pt idx="13">
                  <c:v>39538</c:v>
                </c:pt>
                <c:pt idx="14">
                  <c:v>39629</c:v>
                </c:pt>
                <c:pt idx="15">
                  <c:v>39721</c:v>
                </c:pt>
                <c:pt idx="16">
                  <c:v>39813</c:v>
                </c:pt>
                <c:pt idx="17">
                  <c:v>39903</c:v>
                </c:pt>
                <c:pt idx="18">
                  <c:v>39994</c:v>
                </c:pt>
                <c:pt idx="19">
                  <c:v>40086</c:v>
                </c:pt>
                <c:pt idx="20">
                  <c:v>40178</c:v>
                </c:pt>
                <c:pt idx="21">
                  <c:v>40268</c:v>
                </c:pt>
                <c:pt idx="22">
                  <c:v>40359</c:v>
                </c:pt>
                <c:pt idx="23">
                  <c:v>40451</c:v>
                </c:pt>
                <c:pt idx="24">
                  <c:v>40543</c:v>
                </c:pt>
                <c:pt idx="25">
                  <c:v>40633</c:v>
                </c:pt>
                <c:pt idx="26">
                  <c:v>40724</c:v>
                </c:pt>
                <c:pt idx="27">
                  <c:v>40816</c:v>
                </c:pt>
                <c:pt idx="28">
                  <c:v>40908</c:v>
                </c:pt>
                <c:pt idx="29">
                  <c:v>40999</c:v>
                </c:pt>
                <c:pt idx="30">
                  <c:v>41090</c:v>
                </c:pt>
                <c:pt idx="31">
                  <c:v>41182</c:v>
                </c:pt>
                <c:pt idx="32">
                  <c:v>41274</c:v>
                </c:pt>
                <c:pt idx="33">
                  <c:v>41364</c:v>
                </c:pt>
              </c:numCache>
            </c:numRef>
          </c:cat>
          <c:val>
            <c:numRef>
              <c:f>'EU EquityMetrics'!$CL$8:$CL$41</c:f>
            </c:numRef>
          </c:val>
          <c:extLst>
            <c:ext xmlns:c16="http://schemas.microsoft.com/office/drawing/2014/chart" uri="{C3380CC4-5D6E-409C-BE32-E72D297353CC}">
              <c16:uniqueId val="{00000001-9BDD-48D2-8238-218B56CFE88C}"/>
            </c:ext>
          </c:extLst>
        </c:ser>
        <c:dLbls>
          <c:showLegendKey val="0"/>
          <c:showVal val="0"/>
          <c:showCatName val="0"/>
          <c:showSerName val="0"/>
          <c:showPercent val="0"/>
          <c:showBubbleSize val="0"/>
        </c:dLbls>
        <c:gapWidth val="45"/>
        <c:axId val="713904896"/>
        <c:axId val="713906432"/>
      </c:barChart>
      <c:lineChart>
        <c:grouping val="standard"/>
        <c:varyColors val="0"/>
        <c:ser>
          <c:idx val="2"/>
          <c:order val="2"/>
          <c:tx>
            <c:v>US HY</c:v>
          </c:tx>
          <c:spPr>
            <a:ln w="38100">
              <a:solidFill>
                <a:srgbClr val="FF6600"/>
              </a:solidFill>
              <a:prstDash val="solid"/>
            </a:ln>
          </c:spPr>
          <c:marker>
            <c:symbol val="none"/>
          </c:marker>
          <c:val>
            <c:numRef>
              <c:f>EquityMetrics!$CH$9:$CH$41</c:f>
              <c:numCache>
                <c:formatCode>#,##0.0</c:formatCode>
                <c:ptCount val="33"/>
                <c:pt idx="0">
                  <c:v>59.779706871138735</c:v>
                </c:pt>
                <c:pt idx="1">
                  <c:v>59.05396213018296</c:v>
                </c:pt>
                <c:pt idx="2">
                  <c:v>58.966139069014147</c:v>
                </c:pt>
                <c:pt idx="3">
                  <c:v>70.004850569620331</c:v>
                </c:pt>
                <c:pt idx="4">
                  <c:v>72.977915253871757</c:v>
                </c:pt>
                <c:pt idx="5">
                  <c:v>92.779527148883943</c:v>
                </c:pt>
                <c:pt idx="6">
                  <c:v>99.52376818760446</c:v>
                </c:pt>
                <c:pt idx="7">
                  <c:v>98.469485012783906</c:v>
                </c:pt>
                <c:pt idx="8">
                  <c:v>130.50149859633441</c:v>
                </c:pt>
                <c:pt idx="9">
                  <c:v>129.93951240308272</c:v>
                </c:pt>
                <c:pt idx="10">
                  <c:v>128.92526425692083</c:v>
                </c:pt>
                <c:pt idx="11">
                  <c:v>120.68390674556223</c:v>
                </c:pt>
                <c:pt idx="12">
                  <c:v>101.08213893609606</c:v>
                </c:pt>
                <c:pt idx="13">
                  <c:v>73.964260279761987</c:v>
                </c:pt>
                <c:pt idx="14">
                  <c:v>62.716816093477931</c:v>
                </c:pt>
                <c:pt idx="15">
                  <c:v>54.248053773914961</c:v>
                </c:pt>
                <c:pt idx="16">
                  <c:v>57.039757991404159</c:v>
                </c:pt>
                <c:pt idx="17">
                  <c:v>52.889717425743768</c:v>
                </c:pt>
                <c:pt idx="18">
                  <c:v>50.203874421894938</c:v>
                </c:pt>
                <c:pt idx="19">
                  <c:v>45.995489951590464</c:v>
                </c:pt>
                <c:pt idx="20">
                  <c:v>43.669607135613973</c:v>
                </c:pt>
                <c:pt idx="21">
                  <c:v>40.828293194640359</c:v>
                </c:pt>
                <c:pt idx="22">
                  <c:v>42.732873814790032</c:v>
                </c:pt>
                <c:pt idx="23">
                  <c:v>43.973718556265929</c:v>
                </c:pt>
                <c:pt idx="24">
                  <c:v>45.615307081954988</c:v>
                </c:pt>
                <c:pt idx="25">
                  <c:v>46.33935690842312</c:v>
                </c:pt>
                <c:pt idx="26">
                  <c:v>48.214549333667989</c:v>
                </c:pt>
                <c:pt idx="27">
                  <c:v>46.005064297556217</c:v>
                </c:pt>
                <c:pt idx="28">
                  <c:v>51.135958337849615</c:v>
                </c:pt>
                <c:pt idx="29">
                  <c:v>54.592993541658217</c:v>
                </c:pt>
                <c:pt idx="30">
                  <c:v>54.923681357083176</c:v>
                </c:pt>
                <c:pt idx="31">
                  <c:v>55.622698585871809</c:v>
                </c:pt>
                <c:pt idx="32">
                  <c:v>63.663402299656411</c:v>
                </c:pt>
              </c:numCache>
            </c:numRef>
          </c:val>
          <c:smooth val="0"/>
          <c:extLst>
            <c:ext xmlns:c16="http://schemas.microsoft.com/office/drawing/2014/chart" uri="{C3380CC4-5D6E-409C-BE32-E72D297353CC}">
              <c16:uniqueId val="{00000002-9BDD-48D2-8238-218B56CFE88C}"/>
            </c:ext>
          </c:extLst>
        </c:ser>
        <c:dLbls>
          <c:showLegendKey val="0"/>
          <c:showVal val="0"/>
          <c:showCatName val="0"/>
          <c:showSerName val="0"/>
          <c:showPercent val="0"/>
          <c:showBubbleSize val="0"/>
        </c:dLbls>
        <c:marker val="1"/>
        <c:smooth val="0"/>
        <c:axId val="713904896"/>
        <c:axId val="713906432"/>
      </c:lineChart>
      <c:catAx>
        <c:axId val="713904896"/>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3906432"/>
        <c:crosses val="autoZero"/>
        <c:auto val="0"/>
        <c:lblAlgn val="ctr"/>
        <c:lblOffset val="100"/>
        <c:tickLblSkip val="4"/>
        <c:tickMarkSkip val="1"/>
        <c:noMultiLvlLbl val="0"/>
      </c:catAx>
      <c:valAx>
        <c:axId val="713906432"/>
        <c:scaling>
          <c:orientation val="minMax"/>
          <c:min val="30"/>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3904896"/>
        <c:crosses val="autoZero"/>
        <c:crossBetween val="between"/>
      </c:valAx>
      <c:spPr>
        <a:noFill/>
        <a:ln w="12700">
          <a:solidFill>
            <a:srgbClr val="808080"/>
          </a:solidFill>
          <a:prstDash val="solid"/>
        </a:ln>
      </c:spPr>
    </c:plotArea>
    <c:legend>
      <c:legendPos val="r"/>
      <c:layout>
        <c:manualLayout>
          <c:xMode val="edge"/>
          <c:yMode val="edge"/>
          <c:x val="0.13666688910626482"/>
          <c:y val="0.8900010864271074"/>
          <c:w val="0.75500122884314591"/>
          <c:h val="0.10000012207046151"/>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000130208545267E-2"/>
          <c:y val="7.2500088501084595E-2"/>
          <c:w val="0.89666812608744484"/>
          <c:h val="0.72500088501084592"/>
        </c:manualLayout>
      </c:layout>
      <c:barChart>
        <c:barDir val="col"/>
        <c:grouping val="clustered"/>
        <c:varyColors val="0"/>
        <c:ser>
          <c:idx val="0"/>
          <c:order val="0"/>
          <c:tx>
            <c:strRef>
              <c:f>'EU EquityMetrics'!$AE$4</c:f>
              <c:strCache>
                <c:ptCount val="1"/>
                <c:pt idx="0">
                  <c:v>EU HY EBITDAs, YOY Pct Change</c:v>
                </c:pt>
              </c:strCache>
            </c:strRef>
          </c:tx>
          <c:spPr>
            <a:solidFill>
              <a:srgbClr val="003366"/>
            </a:solidFill>
            <a:ln w="12700">
              <a:solidFill>
                <a:srgbClr val="000000"/>
              </a:solidFill>
              <a:prstDash val="solid"/>
            </a:ln>
          </c:spPr>
          <c:invertIfNegative val="0"/>
          <c:cat>
            <c:numRef>
              <c:f>'EU EquityMetrics'!$AC$13:$AC$41</c:f>
              <c:numCache>
                <c:formatCode>mm/dd/yyyy</c:formatCode>
                <c:ptCount val="29"/>
                <c:pt idx="0">
                  <c:v>38807</c:v>
                </c:pt>
                <c:pt idx="1">
                  <c:v>38898</c:v>
                </c:pt>
                <c:pt idx="2">
                  <c:v>38990</c:v>
                </c:pt>
                <c:pt idx="3">
                  <c:v>39082</c:v>
                </c:pt>
                <c:pt idx="4">
                  <c:v>39172</c:v>
                </c:pt>
                <c:pt idx="5">
                  <c:v>39263</c:v>
                </c:pt>
                <c:pt idx="6">
                  <c:v>39355</c:v>
                </c:pt>
                <c:pt idx="7">
                  <c:v>39447</c:v>
                </c:pt>
                <c:pt idx="8">
                  <c:v>39538</c:v>
                </c:pt>
                <c:pt idx="9">
                  <c:v>39629</c:v>
                </c:pt>
                <c:pt idx="10">
                  <c:v>39721</c:v>
                </c:pt>
                <c:pt idx="11">
                  <c:v>39813</c:v>
                </c:pt>
                <c:pt idx="12">
                  <c:v>39903</c:v>
                </c:pt>
                <c:pt idx="13">
                  <c:v>39994</c:v>
                </c:pt>
                <c:pt idx="14">
                  <c:v>40086</c:v>
                </c:pt>
                <c:pt idx="15">
                  <c:v>40178</c:v>
                </c:pt>
                <c:pt idx="16">
                  <c:v>40268</c:v>
                </c:pt>
                <c:pt idx="17">
                  <c:v>40359</c:v>
                </c:pt>
                <c:pt idx="18">
                  <c:v>40451</c:v>
                </c:pt>
                <c:pt idx="19">
                  <c:v>40543</c:v>
                </c:pt>
                <c:pt idx="20">
                  <c:v>40633</c:v>
                </c:pt>
                <c:pt idx="21">
                  <c:v>40724</c:v>
                </c:pt>
                <c:pt idx="22">
                  <c:v>40816</c:v>
                </c:pt>
                <c:pt idx="23">
                  <c:v>40908</c:v>
                </c:pt>
                <c:pt idx="24">
                  <c:v>40999</c:v>
                </c:pt>
                <c:pt idx="25">
                  <c:v>41090</c:v>
                </c:pt>
                <c:pt idx="26">
                  <c:v>41182</c:v>
                </c:pt>
                <c:pt idx="27">
                  <c:v>41274</c:v>
                </c:pt>
                <c:pt idx="28">
                  <c:v>41364</c:v>
                </c:pt>
              </c:numCache>
            </c:numRef>
          </c:cat>
          <c:val>
            <c:numRef>
              <c:f>'EU EquityMetrics'!$AE$13:$AE$41</c:f>
              <c:numCache>
                <c:formatCode>#,##0.0</c:formatCode>
                <c:ptCount val="29"/>
                <c:pt idx="0">
                  <c:v>27.698918655577799</c:v>
                </c:pt>
                <c:pt idx="1">
                  <c:v>22.664811456908396</c:v>
                </c:pt>
                <c:pt idx="2">
                  <c:v>13.612130933269562</c:v>
                </c:pt>
                <c:pt idx="3">
                  <c:v>24.456231563205002</c:v>
                </c:pt>
                <c:pt idx="4">
                  <c:v>-11.962143418171644</c:v>
                </c:pt>
                <c:pt idx="5">
                  <c:v>18.222695909047548</c:v>
                </c:pt>
                <c:pt idx="6">
                  <c:v>10.740739544050705</c:v>
                </c:pt>
                <c:pt idx="7">
                  <c:v>18.284613436982845</c:v>
                </c:pt>
                <c:pt idx="8">
                  <c:v>14.816400528495777</c:v>
                </c:pt>
                <c:pt idx="9">
                  <c:v>6.4195144868065768</c:v>
                </c:pt>
                <c:pt idx="10">
                  <c:v>-29.674675814517283</c:v>
                </c:pt>
                <c:pt idx="11">
                  <c:v>-34.089279144663699</c:v>
                </c:pt>
                <c:pt idx="12">
                  <c:v>-37.61643161248098</c:v>
                </c:pt>
                <c:pt idx="13">
                  <c:v>-19.580211324732709</c:v>
                </c:pt>
                <c:pt idx="14">
                  <c:v>3.6043449507241254</c:v>
                </c:pt>
                <c:pt idx="15">
                  <c:v>28.278484738976893</c:v>
                </c:pt>
                <c:pt idx="16">
                  <c:v>20.611582983466281</c:v>
                </c:pt>
                <c:pt idx="17">
                  <c:v>2.6924843342590599E-2</c:v>
                </c:pt>
                <c:pt idx="18">
                  <c:v>13.269641701914692</c:v>
                </c:pt>
                <c:pt idx="19">
                  <c:v>26.822683421335558</c:v>
                </c:pt>
                <c:pt idx="20">
                  <c:v>28.246692313662191</c:v>
                </c:pt>
                <c:pt idx="21">
                  <c:v>1.7774083038204269</c:v>
                </c:pt>
                <c:pt idx="22">
                  <c:v>-6.3477257215375342</c:v>
                </c:pt>
                <c:pt idx="23">
                  <c:v>-13.894276436141462</c:v>
                </c:pt>
                <c:pt idx="24">
                  <c:v>-3.4271803815414503</c:v>
                </c:pt>
                <c:pt idx="25">
                  <c:v>-1.5408325206975215</c:v>
                </c:pt>
                <c:pt idx="26">
                  <c:v>-1.7028852139757022</c:v>
                </c:pt>
                <c:pt idx="27">
                  <c:v>13.688300499835627</c:v>
                </c:pt>
                <c:pt idx="28">
                  <c:v>15.44747298127913</c:v>
                </c:pt>
              </c:numCache>
            </c:numRef>
          </c:val>
          <c:extLst>
            <c:ext xmlns:c16="http://schemas.microsoft.com/office/drawing/2014/chart" uri="{C3380CC4-5D6E-409C-BE32-E72D297353CC}">
              <c16:uniqueId val="{00000000-DE70-423D-8C74-9ABA9A81F266}"/>
            </c:ext>
          </c:extLst>
        </c:ser>
        <c:dLbls>
          <c:showLegendKey val="0"/>
          <c:showVal val="0"/>
          <c:showCatName val="0"/>
          <c:showSerName val="0"/>
          <c:showPercent val="0"/>
          <c:showBubbleSize val="0"/>
        </c:dLbls>
        <c:gapWidth val="50"/>
        <c:axId val="713919488"/>
        <c:axId val="713933568"/>
      </c:barChart>
      <c:lineChart>
        <c:grouping val="standard"/>
        <c:varyColors val="0"/>
        <c:ser>
          <c:idx val="1"/>
          <c:order val="1"/>
          <c:tx>
            <c:v>US HY</c:v>
          </c:tx>
          <c:spPr>
            <a:ln w="38100">
              <a:solidFill>
                <a:srgbClr val="FF6600"/>
              </a:solidFill>
              <a:prstDash val="solid"/>
            </a:ln>
          </c:spPr>
          <c:marker>
            <c:symbol val="none"/>
          </c:marker>
          <c:val>
            <c:numRef>
              <c:f>EquityMetrics!$AL$38:$AL$66</c:f>
              <c:numCache>
                <c:formatCode>#,##0.0</c:formatCode>
                <c:ptCount val="29"/>
                <c:pt idx="0">
                  <c:v>11.8156543924131</c:v>
                </c:pt>
                <c:pt idx="1">
                  <c:v>15.658351286055794</c:v>
                </c:pt>
                <c:pt idx="2">
                  <c:v>23.185457945302733</c:v>
                </c:pt>
                <c:pt idx="3">
                  <c:v>3.7673793634318331</c:v>
                </c:pt>
                <c:pt idx="4">
                  <c:v>3.8145533839539558</c:v>
                </c:pt>
                <c:pt idx="5">
                  <c:v>16.471938194762426</c:v>
                </c:pt>
                <c:pt idx="6">
                  <c:v>16.567986376313048</c:v>
                </c:pt>
                <c:pt idx="7">
                  <c:v>12.974198281945281</c:v>
                </c:pt>
                <c:pt idx="8">
                  <c:v>11.914625904300546</c:v>
                </c:pt>
                <c:pt idx="9">
                  <c:v>1.8704082728274729</c:v>
                </c:pt>
                <c:pt idx="10">
                  <c:v>4.330810978437527</c:v>
                </c:pt>
                <c:pt idx="11">
                  <c:v>-29.279871073462349</c:v>
                </c:pt>
                <c:pt idx="12">
                  <c:v>-24.651520542500506</c:v>
                </c:pt>
                <c:pt idx="13">
                  <c:v>-24.121865165791068</c:v>
                </c:pt>
                <c:pt idx="14">
                  <c:v>-14.086154664511563</c:v>
                </c:pt>
                <c:pt idx="15">
                  <c:v>36.777973999600164</c:v>
                </c:pt>
                <c:pt idx="16">
                  <c:v>36.81280040923285</c:v>
                </c:pt>
                <c:pt idx="17">
                  <c:v>22.479280276039315</c:v>
                </c:pt>
                <c:pt idx="18">
                  <c:v>12.099092733425421</c:v>
                </c:pt>
                <c:pt idx="19">
                  <c:v>9.5015845561091883</c:v>
                </c:pt>
                <c:pt idx="20">
                  <c:v>10.141454366202796</c:v>
                </c:pt>
                <c:pt idx="21">
                  <c:v>14.073970790023772</c:v>
                </c:pt>
                <c:pt idx="22">
                  <c:v>12.502407039451157</c:v>
                </c:pt>
                <c:pt idx="23">
                  <c:v>7.8971818129399018</c:v>
                </c:pt>
                <c:pt idx="24">
                  <c:v>12.293501970421294</c:v>
                </c:pt>
                <c:pt idx="25">
                  <c:v>3.310280006867905</c:v>
                </c:pt>
                <c:pt idx="26">
                  <c:v>1.117348876305102</c:v>
                </c:pt>
                <c:pt idx="27">
                  <c:v>5.2316696545605668</c:v>
                </c:pt>
                <c:pt idx="28">
                  <c:v>-0.2348342445870899</c:v>
                </c:pt>
              </c:numCache>
            </c:numRef>
          </c:val>
          <c:smooth val="0"/>
          <c:extLst>
            <c:ext xmlns:c16="http://schemas.microsoft.com/office/drawing/2014/chart" uri="{C3380CC4-5D6E-409C-BE32-E72D297353CC}">
              <c16:uniqueId val="{00000001-DE70-423D-8C74-9ABA9A81F266}"/>
            </c:ext>
          </c:extLst>
        </c:ser>
        <c:dLbls>
          <c:showLegendKey val="0"/>
          <c:showVal val="0"/>
          <c:showCatName val="0"/>
          <c:showSerName val="0"/>
          <c:showPercent val="0"/>
          <c:showBubbleSize val="0"/>
        </c:dLbls>
        <c:marker val="1"/>
        <c:smooth val="0"/>
        <c:axId val="713919488"/>
        <c:axId val="713933568"/>
      </c:lineChart>
      <c:catAx>
        <c:axId val="713919488"/>
        <c:scaling>
          <c:orientation val="minMax"/>
        </c:scaling>
        <c:delete val="0"/>
        <c:axPos val="b"/>
        <c:numFmt formatCode="yyyy" sourceLinked="0"/>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3933568"/>
        <c:crosses val="autoZero"/>
        <c:auto val="0"/>
        <c:lblAlgn val="ctr"/>
        <c:lblOffset val="100"/>
        <c:tickLblSkip val="4"/>
        <c:tickMarkSkip val="1"/>
        <c:noMultiLvlLbl val="0"/>
      </c:catAx>
      <c:valAx>
        <c:axId val="713933568"/>
        <c:scaling>
          <c:orientation val="minMax"/>
          <c:max val="40"/>
          <c:min val="-40"/>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3919488"/>
        <c:crosses val="autoZero"/>
        <c:crossBetween val="between"/>
      </c:valAx>
      <c:spPr>
        <a:noFill/>
        <a:ln w="12700">
          <a:solidFill>
            <a:srgbClr val="808080"/>
          </a:solidFill>
          <a:prstDash val="solid"/>
        </a:ln>
      </c:spPr>
    </c:plotArea>
    <c:legend>
      <c:legendPos val="b"/>
      <c:layout>
        <c:manualLayout>
          <c:xMode val="edge"/>
          <c:yMode val="edge"/>
          <c:x val="0.24000039062563577"/>
          <c:y val="0.92250112610000745"/>
          <c:w val="0.55833424208047211"/>
          <c:h val="7.0000085449323055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666824001992196E-2"/>
          <c:y val="9.5000115966938442E-2"/>
          <c:w val="0.86833474663858501"/>
          <c:h val="0.6200007568368614"/>
        </c:manualLayout>
      </c:layout>
      <c:barChart>
        <c:barDir val="col"/>
        <c:grouping val="clustered"/>
        <c:varyColors val="0"/>
        <c:ser>
          <c:idx val="0"/>
          <c:order val="0"/>
          <c:tx>
            <c:strRef>
              <c:f>'EU EquityMetrics'!$AF$4</c:f>
              <c:strCache>
                <c:ptCount val="1"/>
                <c:pt idx="0">
                  <c:v>EU HY Debt, YOY Pct Change</c:v>
                </c:pt>
              </c:strCache>
            </c:strRef>
          </c:tx>
          <c:spPr>
            <a:solidFill>
              <a:srgbClr val="003366"/>
            </a:solidFill>
            <a:ln w="12700">
              <a:solidFill>
                <a:srgbClr val="000000"/>
              </a:solidFill>
              <a:prstDash val="solid"/>
            </a:ln>
          </c:spPr>
          <c:invertIfNegative val="0"/>
          <c:cat>
            <c:numRef>
              <c:f>'EU EquityMetrics'!$AC$13:$AC$41</c:f>
              <c:numCache>
                <c:formatCode>mm/dd/yyyy</c:formatCode>
                <c:ptCount val="29"/>
                <c:pt idx="0">
                  <c:v>38807</c:v>
                </c:pt>
                <c:pt idx="1">
                  <c:v>38898</c:v>
                </c:pt>
                <c:pt idx="2">
                  <c:v>38990</c:v>
                </c:pt>
                <c:pt idx="3">
                  <c:v>39082</c:v>
                </c:pt>
                <c:pt idx="4">
                  <c:v>39172</c:v>
                </c:pt>
                <c:pt idx="5">
                  <c:v>39263</c:v>
                </c:pt>
                <c:pt idx="6">
                  <c:v>39355</c:v>
                </c:pt>
                <c:pt idx="7">
                  <c:v>39447</c:v>
                </c:pt>
                <c:pt idx="8">
                  <c:v>39538</c:v>
                </c:pt>
                <c:pt idx="9">
                  <c:v>39629</c:v>
                </c:pt>
                <c:pt idx="10">
                  <c:v>39721</c:v>
                </c:pt>
                <c:pt idx="11">
                  <c:v>39813</c:v>
                </c:pt>
                <c:pt idx="12">
                  <c:v>39903</c:v>
                </c:pt>
                <c:pt idx="13">
                  <c:v>39994</c:v>
                </c:pt>
                <c:pt idx="14">
                  <c:v>40086</c:v>
                </c:pt>
                <c:pt idx="15">
                  <c:v>40178</c:v>
                </c:pt>
                <c:pt idx="16">
                  <c:v>40268</c:v>
                </c:pt>
                <c:pt idx="17">
                  <c:v>40359</c:v>
                </c:pt>
                <c:pt idx="18">
                  <c:v>40451</c:v>
                </c:pt>
                <c:pt idx="19">
                  <c:v>40543</c:v>
                </c:pt>
                <c:pt idx="20">
                  <c:v>40633</c:v>
                </c:pt>
                <c:pt idx="21">
                  <c:v>40724</c:v>
                </c:pt>
                <c:pt idx="22">
                  <c:v>40816</c:v>
                </c:pt>
                <c:pt idx="23">
                  <c:v>40908</c:v>
                </c:pt>
                <c:pt idx="24">
                  <c:v>40999</c:v>
                </c:pt>
                <c:pt idx="25">
                  <c:v>41090</c:v>
                </c:pt>
                <c:pt idx="26">
                  <c:v>41182</c:v>
                </c:pt>
                <c:pt idx="27">
                  <c:v>41274</c:v>
                </c:pt>
                <c:pt idx="28">
                  <c:v>41364</c:v>
                </c:pt>
              </c:numCache>
            </c:numRef>
          </c:cat>
          <c:val>
            <c:numRef>
              <c:f>'EU EquityMetrics'!$AF$13:$AF$41</c:f>
              <c:numCache>
                <c:formatCode>#,##0.0</c:formatCode>
                <c:ptCount val="29"/>
                <c:pt idx="0">
                  <c:v>16.541137366409096</c:v>
                </c:pt>
                <c:pt idx="1">
                  <c:v>7.0021980905391024</c:v>
                </c:pt>
                <c:pt idx="2">
                  <c:v>18.519299104587606</c:v>
                </c:pt>
                <c:pt idx="3">
                  <c:v>21.981639497928484</c:v>
                </c:pt>
                <c:pt idx="4">
                  <c:v>13.031951956651433</c:v>
                </c:pt>
                <c:pt idx="5">
                  <c:v>6.5073113175078579</c:v>
                </c:pt>
                <c:pt idx="6">
                  <c:v>-7.1522032464770735</c:v>
                </c:pt>
                <c:pt idx="7">
                  <c:v>-8.5579206216008998</c:v>
                </c:pt>
                <c:pt idx="8">
                  <c:v>-3.7085391752702423</c:v>
                </c:pt>
                <c:pt idx="9">
                  <c:v>-4.1891252818861631</c:v>
                </c:pt>
                <c:pt idx="10">
                  <c:v>5.9580833084905915</c:v>
                </c:pt>
                <c:pt idx="11">
                  <c:v>7.2355855821873316</c:v>
                </c:pt>
                <c:pt idx="12">
                  <c:v>14.469569411305994</c:v>
                </c:pt>
                <c:pt idx="13">
                  <c:v>10.239460332207418</c:v>
                </c:pt>
                <c:pt idx="14">
                  <c:v>1.9574054719781353</c:v>
                </c:pt>
                <c:pt idx="15">
                  <c:v>-9.1314737130921415</c:v>
                </c:pt>
                <c:pt idx="16">
                  <c:v>-1.7018574844846479</c:v>
                </c:pt>
                <c:pt idx="17">
                  <c:v>6.7537307188692219</c:v>
                </c:pt>
                <c:pt idx="18">
                  <c:v>3.6851768619979408</c:v>
                </c:pt>
                <c:pt idx="19">
                  <c:v>-0.13195204761718982</c:v>
                </c:pt>
                <c:pt idx="20">
                  <c:v>-10.032276090263181</c:v>
                </c:pt>
                <c:pt idx="21">
                  <c:v>-15.251826558986304</c:v>
                </c:pt>
                <c:pt idx="22">
                  <c:v>-8.4142248953686938</c:v>
                </c:pt>
                <c:pt idx="23">
                  <c:v>-2.6756811777719491</c:v>
                </c:pt>
                <c:pt idx="24">
                  <c:v>4.6990203558515242</c:v>
                </c:pt>
                <c:pt idx="25">
                  <c:v>6.5898506567535931</c:v>
                </c:pt>
                <c:pt idx="26">
                  <c:v>2.4957132740287991</c:v>
                </c:pt>
                <c:pt idx="27">
                  <c:v>-0.46163011249479302</c:v>
                </c:pt>
                <c:pt idx="28">
                  <c:v>2.0301712560995888</c:v>
                </c:pt>
              </c:numCache>
            </c:numRef>
          </c:val>
          <c:extLst>
            <c:ext xmlns:c16="http://schemas.microsoft.com/office/drawing/2014/chart" uri="{C3380CC4-5D6E-409C-BE32-E72D297353CC}">
              <c16:uniqueId val="{00000000-6436-4AC1-9B6B-069A945B5369}"/>
            </c:ext>
          </c:extLst>
        </c:ser>
        <c:dLbls>
          <c:showLegendKey val="0"/>
          <c:showVal val="0"/>
          <c:showCatName val="0"/>
          <c:showSerName val="0"/>
          <c:showPercent val="0"/>
          <c:showBubbleSize val="0"/>
        </c:dLbls>
        <c:gapWidth val="50"/>
        <c:axId val="714130944"/>
        <c:axId val="714132480"/>
      </c:barChart>
      <c:lineChart>
        <c:grouping val="standard"/>
        <c:varyColors val="0"/>
        <c:ser>
          <c:idx val="1"/>
          <c:order val="1"/>
          <c:tx>
            <c:v>US HY</c:v>
          </c:tx>
          <c:spPr>
            <a:ln w="38100">
              <a:solidFill>
                <a:srgbClr val="FF6600"/>
              </a:solidFill>
              <a:prstDash val="solid"/>
            </a:ln>
          </c:spPr>
          <c:marker>
            <c:symbol val="none"/>
          </c:marker>
          <c:val>
            <c:numRef>
              <c:f>EquityMetrics!$AM$38:$AM$66</c:f>
              <c:numCache>
                <c:formatCode>#,##0.0</c:formatCode>
                <c:ptCount val="29"/>
                <c:pt idx="0">
                  <c:v>5.1556483608503845</c:v>
                </c:pt>
                <c:pt idx="1">
                  <c:v>9.9984506391923578</c:v>
                </c:pt>
                <c:pt idx="2">
                  <c:v>9.4630083021590927</c:v>
                </c:pt>
                <c:pt idx="3">
                  <c:v>15.348242660765244</c:v>
                </c:pt>
                <c:pt idx="4">
                  <c:v>17.107053985485553</c:v>
                </c:pt>
                <c:pt idx="5">
                  <c:v>19.304884910592989</c:v>
                </c:pt>
                <c:pt idx="6">
                  <c:v>15.541304692268509</c:v>
                </c:pt>
                <c:pt idx="7">
                  <c:v>13.605458485782496</c:v>
                </c:pt>
                <c:pt idx="8">
                  <c:v>11.42706287419395</c:v>
                </c:pt>
                <c:pt idx="9">
                  <c:v>5.7885523996612731</c:v>
                </c:pt>
                <c:pt idx="10">
                  <c:v>5.9634652998671989</c:v>
                </c:pt>
                <c:pt idx="11">
                  <c:v>5.5508617414960382</c:v>
                </c:pt>
                <c:pt idx="12">
                  <c:v>2.1590376276840351</c:v>
                </c:pt>
                <c:pt idx="13">
                  <c:v>-1.2680206677809891</c:v>
                </c:pt>
                <c:pt idx="14">
                  <c:v>-3.336933066971981</c:v>
                </c:pt>
                <c:pt idx="15">
                  <c:v>-1.521086761919721</c:v>
                </c:pt>
                <c:pt idx="16">
                  <c:v>-2.2611143688338387</c:v>
                </c:pt>
                <c:pt idx="17">
                  <c:v>-1.725108729237157</c:v>
                </c:pt>
                <c:pt idx="18">
                  <c:v>1.429153243077308</c:v>
                </c:pt>
                <c:pt idx="19">
                  <c:v>0.98605368688371442</c:v>
                </c:pt>
                <c:pt idx="20">
                  <c:v>2.6116467857300485</c:v>
                </c:pt>
                <c:pt idx="21">
                  <c:v>5.0359492779089576</c:v>
                </c:pt>
                <c:pt idx="22">
                  <c:v>3.0104960164664352</c:v>
                </c:pt>
                <c:pt idx="23">
                  <c:v>4.2941125004660741</c:v>
                </c:pt>
                <c:pt idx="24">
                  <c:v>8.3910459888655744</c:v>
                </c:pt>
                <c:pt idx="25">
                  <c:v>7.512257293744784</c:v>
                </c:pt>
                <c:pt idx="26">
                  <c:v>11.197911058944232</c:v>
                </c:pt>
                <c:pt idx="27">
                  <c:v>13.268074519785756</c:v>
                </c:pt>
                <c:pt idx="28">
                  <c:v>13.566198063757584</c:v>
                </c:pt>
              </c:numCache>
            </c:numRef>
          </c:val>
          <c:smooth val="0"/>
          <c:extLst>
            <c:ext xmlns:c16="http://schemas.microsoft.com/office/drawing/2014/chart" uri="{C3380CC4-5D6E-409C-BE32-E72D297353CC}">
              <c16:uniqueId val="{00000001-6436-4AC1-9B6B-069A945B5369}"/>
            </c:ext>
          </c:extLst>
        </c:ser>
        <c:dLbls>
          <c:showLegendKey val="0"/>
          <c:showVal val="0"/>
          <c:showCatName val="0"/>
          <c:showSerName val="0"/>
          <c:showPercent val="0"/>
          <c:showBubbleSize val="0"/>
        </c:dLbls>
        <c:marker val="1"/>
        <c:smooth val="0"/>
        <c:axId val="714130944"/>
        <c:axId val="714132480"/>
      </c:lineChart>
      <c:catAx>
        <c:axId val="714130944"/>
        <c:scaling>
          <c:orientation val="minMax"/>
        </c:scaling>
        <c:delete val="0"/>
        <c:axPos val="b"/>
        <c:numFmt formatCode="yyyy" sourceLinked="0"/>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4132480"/>
        <c:crosses val="autoZero"/>
        <c:auto val="0"/>
        <c:lblAlgn val="ctr"/>
        <c:lblOffset val="100"/>
        <c:tickLblSkip val="3"/>
        <c:tickMarkSkip val="1"/>
        <c:noMultiLvlLbl val="0"/>
      </c:catAx>
      <c:valAx>
        <c:axId val="714132480"/>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4130944"/>
        <c:crosses val="autoZero"/>
        <c:crossBetween val="between"/>
      </c:valAx>
      <c:spPr>
        <a:noFill/>
        <a:ln w="12700">
          <a:solidFill>
            <a:srgbClr val="808080"/>
          </a:solidFill>
          <a:prstDash val="solid"/>
        </a:ln>
      </c:spPr>
    </c:plotArea>
    <c:legend>
      <c:legendPos val="b"/>
      <c:layout>
        <c:manualLayout>
          <c:xMode val="edge"/>
          <c:yMode val="edge"/>
          <c:x val="8.0000130208545267E-2"/>
          <c:y val="0.87000106201301519"/>
          <c:w val="0.50000081380340788"/>
          <c:h val="7.0000085449323055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000130208545267E-2"/>
          <c:y val="7.2500088501084595E-2"/>
          <c:w val="0.89666812608744484"/>
          <c:h val="0.72250088195908446"/>
        </c:manualLayout>
      </c:layout>
      <c:barChart>
        <c:barDir val="col"/>
        <c:grouping val="clustered"/>
        <c:varyColors val="0"/>
        <c:ser>
          <c:idx val="0"/>
          <c:order val="0"/>
          <c:tx>
            <c:strRef>
              <c:f>'EU EquityMetrics'!$AI$4</c:f>
              <c:strCache>
                <c:ptCount val="1"/>
                <c:pt idx="0">
                  <c:v>EU HY Revenues, YOY Pct Change</c:v>
                </c:pt>
              </c:strCache>
            </c:strRef>
          </c:tx>
          <c:spPr>
            <a:solidFill>
              <a:srgbClr val="003366"/>
            </a:solidFill>
            <a:ln w="12700">
              <a:solidFill>
                <a:srgbClr val="000000"/>
              </a:solidFill>
              <a:prstDash val="solid"/>
            </a:ln>
          </c:spPr>
          <c:invertIfNegative val="0"/>
          <c:cat>
            <c:numRef>
              <c:f>'EU EquityMetrics'!$AC$13:$AC$41</c:f>
              <c:numCache>
                <c:formatCode>mm/dd/yyyy</c:formatCode>
                <c:ptCount val="29"/>
                <c:pt idx="0">
                  <c:v>38807</c:v>
                </c:pt>
                <c:pt idx="1">
                  <c:v>38898</c:v>
                </c:pt>
                <c:pt idx="2">
                  <c:v>38990</c:v>
                </c:pt>
                <c:pt idx="3">
                  <c:v>39082</c:v>
                </c:pt>
                <c:pt idx="4">
                  <c:v>39172</c:v>
                </c:pt>
                <c:pt idx="5">
                  <c:v>39263</c:v>
                </c:pt>
                <c:pt idx="6">
                  <c:v>39355</c:v>
                </c:pt>
                <c:pt idx="7">
                  <c:v>39447</c:v>
                </c:pt>
                <c:pt idx="8">
                  <c:v>39538</c:v>
                </c:pt>
                <c:pt idx="9">
                  <c:v>39629</c:v>
                </c:pt>
                <c:pt idx="10">
                  <c:v>39721</c:v>
                </c:pt>
                <c:pt idx="11">
                  <c:v>39813</c:v>
                </c:pt>
                <c:pt idx="12">
                  <c:v>39903</c:v>
                </c:pt>
                <c:pt idx="13">
                  <c:v>39994</c:v>
                </c:pt>
                <c:pt idx="14">
                  <c:v>40086</c:v>
                </c:pt>
                <c:pt idx="15">
                  <c:v>40178</c:v>
                </c:pt>
                <c:pt idx="16">
                  <c:v>40268</c:v>
                </c:pt>
                <c:pt idx="17">
                  <c:v>40359</c:v>
                </c:pt>
                <c:pt idx="18">
                  <c:v>40451</c:v>
                </c:pt>
                <c:pt idx="19">
                  <c:v>40543</c:v>
                </c:pt>
                <c:pt idx="20">
                  <c:v>40633</c:v>
                </c:pt>
                <c:pt idx="21">
                  <c:v>40724</c:v>
                </c:pt>
                <c:pt idx="22">
                  <c:v>40816</c:v>
                </c:pt>
                <c:pt idx="23">
                  <c:v>40908</c:v>
                </c:pt>
                <c:pt idx="24">
                  <c:v>40999</c:v>
                </c:pt>
                <c:pt idx="25">
                  <c:v>41090</c:v>
                </c:pt>
                <c:pt idx="26">
                  <c:v>41182</c:v>
                </c:pt>
                <c:pt idx="27">
                  <c:v>41274</c:v>
                </c:pt>
                <c:pt idx="28">
                  <c:v>41364</c:v>
                </c:pt>
              </c:numCache>
            </c:numRef>
          </c:cat>
          <c:val>
            <c:numRef>
              <c:f>'EU EquityMetrics'!$AI$13:$AI$41</c:f>
              <c:numCache>
                <c:formatCode>#,##0.0</c:formatCode>
                <c:ptCount val="29"/>
                <c:pt idx="0">
                  <c:v>14.193011525958067</c:v>
                </c:pt>
                <c:pt idx="1">
                  <c:v>6.5796956574593057</c:v>
                </c:pt>
                <c:pt idx="2">
                  <c:v>4.1861924043023357</c:v>
                </c:pt>
                <c:pt idx="3">
                  <c:v>10.876334022539602</c:v>
                </c:pt>
                <c:pt idx="4">
                  <c:v>1.9920690416413978</c:v>
                </c:pt>
                <c:pt idx="5">
                  <c:v>8.1464576876134167</c:v>
                </c:pt>
                <c:pt idx="6">
                  <c:v>-5.2406474430670924</c:v>
                </c:pt>
                <c:pt idx="7">
                  <c:v>-0.17423198171420129</c:v>
                </c:pt>
                <c:pt idx="8">
                  <c:v>14.290680706163483</c:v>
                </c:pt>
                <c:pt idx="9">
                  <c:v>18.007073289466756</c:v>
                </c:pt>
                <c:pt idx="10">
                  <c:v>10.966788193986844</c:v>
                </c:pt>
                <c:pt idx="11">
                  <c:v>-11.799088740601082</c:v>
                </c:pt>
                <c:pt idx="12">
                  <c:v>-20.479620316817183</c:v>
                </c:pt>
                <c:pt idx="13">
                  <c:v>-19.751963662925853</c:v>
                </c:pt>
                <c:pt idx="14">
                  <c:v>-19.296789670524262</c:v>
                </c:pt>
                <c:pt idx="15">
                  <c:v>-4.0708381883548643</c:v>
                </c:pt>
                <c:pt idx="16">
                  <c:v>2.2185114773511705</c:v>
                </c:pt>
                <c:pt idx="17">
                  <c:v>-0.68624010823575832</c:v>
                </c:pt>
                <c:pt idx="18">
                  <c:v>8.218043229320827</c:v>
                </c:pt>
                <c:pt idx="19">
                  <c:v>3.6463516241523219</c:v>
                </c:pt>
                <c:pt idx="20">
                  <c:v>13.491986537225721</c:v>
                </c:pt>
                <c:pt idx="21">
                  <c:v>8.2349321746650439</c:v>
                </c:pt>
                <c:pt idx="22">
                  <c:v>3.2979799378538344</c:v>
                </c:pt>
                <c:pt idx="23">
                  <c:v>3.6014394708044906</c:v>
                </c:pt>
                <c:pt idx="24">
                  <c:v>2.6395637019607454</c:v>
                </c:pt>
                <c:pt idx="25">
                  <c:v>2.3472494192327886</c:v>
                </c:pt>
                <c:pt idx="26">
                  <c:v>1.6768784581790541</c:v>
                </c:pt>
                <c:pt idx="27">
                  <c:v>2.5213148951044984</c:v>
                </c:pt>
                <c:pt idx="28">
                  <c:v>-2.2680936061958312</c:v>
                </c:pt>
              </c:numCache>
            </c:numRef>
          </c:val>
          <c:extLst>
            <c:ext xmlns:c16="http://schemas.microsoft.com/office/drawing/2014/chart" uri="{C3380CC4-5D6E-409C-BE32-E72D297353CC}">
              <c16:uniqueId val="{00000000-CB66-42EB-85F6-307BAE9453A2}"/>
            </c:ext>
          </c:extLst>
        </c:ser>
        <c:ser>
          <c:idx val="1"/>
          <c:order val="1"/>
          <c:tx>
            <c:strRef>
              <c:f>'EU EquityMetrics'!$AJ$4</c:f>
              <c:strCache>
                <c:ptCount val="1"/>
                <c:pt idx="0">
                  <c:v>EU HY COGS</c:v>
                </c:pt>
              </c:strCache>
            </c:strRef>
          </c:tx>
          <c:spPr>
            <a:solidFill>
              <a:srgbClr val="99CCFF"/>
            </a:solidFill>
            <a:ln w="12700">
              <a:solidFill>
                <a:srgbClr val="000000"/>
              </a:solidFill>
              <a:prstDash val="solid"/>
            </a:ln>
          </c:spPr>
          <c:invertIfNegative val="0"/>
          <c:cat>
            <c:numRef>
              <c:f>'EU EquityMetrics'!$AC$13:$AC$41</c:f>
              <c:numCache>
                <c:formatCode>mm/dd/yyyy</c:formatCode>
                <c:ptCount val="29"/>
                <c:pt idx="0">
                  <c:v>38807</c:v>
                </c:pt>
                <c:pt idx="1">
                  <c:v>38898</c:v>
                </c:pt>
                <c:pt idx="2">
                  <c:v>38990</c:v>
                </c:pt>
                <c:pt idx="3">
                  <c:v>39082</c:v>
                </c:pt>
                <c:pt idx="4">
                  <c:v>39172</c:v>
                </c:pt>
                <c:pt idx="5">
                  <c:v>39263</c:v>
                </c:pt>
                <c:pt idx="6">
                  <c:v>39355</c:v>
                </c:pt>
                <c:pt idx="7">
                  <c:v>39447</c:v>
                </c:pt>
                <c:pt idx="8">
                  <c:v>39538</c:v>
                </c:pt>
                <c:pt idx="9">
                  <c:v>39629</c:v>
                </c:pt>
                <c:pt idx="10">
                  <c:v>39721</c:v>
                </c:pt>
                <c:pt idx="11">
                  <c:v>39813</c:v>
                </c:pt>
                <c:pt idx="12">
                  <c:v>39903</c:v>
                </c:pt>
                <c:pt idx="13">
                  <c:v>39994</c:v>
                </c:pt>
                <c:pt idx="14">
                  <c:v>40086</c:v>
                </c:pt>
                <c:pt idx="15">
                  <c:v>40178</c:v>
                </c:pt>
                <c:pt idx="16">
                  <c:v>40268</c:v>
                </c:pt>
                <c:pt idx="17">
                  <c:v>40359</c:v>
                </c:pt>
                <c:pt idx="18">
                  <c:v>40451</c:v>
                </c:pt>
                <c:pt idx="19">
                  <c:v>40543</c:v>
                </c:pt>
                <c:pt idx="20">
                  <c:v>40633</c:v>
                </c:pt>
                <c:pt idx="21">
                  <c:v>40724</c:v>
                </c:pt>
                <c:pt idx="22">
                  <c:v>40816</c:v>
                </c:pt>
                <c:pt idx="23">
                  <c:v>40908</c:v>
                </c:pt>
                <c:pt idx="24">
                  <c:v>40999</c:v>
                </c:pt>
                <c:pt idx="25">
                  <c:v>41090</c:v>
                </c:pt>
                <c:pt idx="26">
                  <c:v>41182</c:v>
                </c:pt>
                <c:pt idx="27">
                  <c:v>41274</c:v>
                </c:pt>
                <c:pt idx="28">
                  <c:v>41364</c:v>
                </c:pt>
              </c:numCache>
            </c:numRef>
          </c:cat>
          <c:val>
            <c:numRef>
              <c:f>'EU EquityMetrics'!$AJ$13:$AJ$41</c:f>
              <c:numCache>
                <c:formatCode>#,##0.0</c:formatCode>
                <c:ptCount val="29"/>
                <c:pt idx="0">
                  <c:v>3.0649077153380055</c:v>
                </c:pt>
                <c:pt idx="1">
                  <c:v>3.7773489368962077</c:v>
                </c:pt>
                <c:pt idx="2">
                  <c:v>2.5097433187485363</c:v>
                </c:pt>
                <c:pt idx="3">
                  <c:v>5.1716789826231402</c:v>
                </c:pt>
                <c:pt idx="4">
                  <c:v>1.3120694841421532</c:v>
                </c:pt>
                <c:pt idx="5">
                  <c:v>8.4204888227871422</c:v>
                </c:pt>
                <c:pt idx="6">
                  <c:v>-7.1249034859495186</c:v>
                </c:pt>
                <c:pt idx="7">
                  <c:v>-1.544486449076099</c:v>
                </c:pt>
                <c:pt idx="8">
                  <c:v>14.976805151328332</c:v>
                </c:pt>
                <c:pt idx="9">
                  <c:v>19.379110900157201</c:v>
                </c:pt>
                <c:pt idx="10">
                  <c:v>16.473794893868842</c:v>
                </c:pt>
                <c:pt idx="11">
                  <c:v>-10.001730871089409</c:v>
                </c:pt>
                <c:pt idx="12">
                  <c:v>-19.851868142902042</c:v>
                </c:pt>
                <c:pt idx="13">
                  <c:v>-20.130479504001407</c:v>
                </c:pt>
                <c:pt idx="14">
                  <c:v>-22.468106464850212</c:v>
                </c:pt>
                <c:pt idx="15">
                  <c:v>-9.7648610881236326</c:v>
                </c:pt>
                <c:pt idx="16">
                  <c:v>0.40393568780989764</c:v>
                </c:pt>
                <c:pt idx="17">
                  <c:v>-2.4273520007039306</c:v>
                </c:pt>
                <c:pt idx="18">
                  <c:v>7.5963002810547131</c:v>
                </c:pt>
                <c:pt idx="19">
                  <c:v>2.9775892603800092</c:v>
                </c:pt>
                <c:pt idx="20">
                  <c:v>11.192623876455787</c:v>
                </c:pt>
                <c:pt idx="21">
                  <c:v>7.5529722637689201</c:v>
                </c:pt>
                <c:pt idx="22">
                  <c:v>3.7042080115153198</c:v>
                </c:pt>
                <c:pt idx="23">
                  <c:v>4.9451581469179606</c:v>
                </c:pt>
                <c:pt idx="24">
                  <c:v>3.2222774744095961</c:v>
                </c:pt>
                <c:pt idx="25">
                  <c:v>3.6274802200436884</c:v>
                </c:pt>
                <c:pt idx="26">
                  <c:v>2.4561583517416441</c:v>
                </c:pt>
                <c:pt idx="27">
                  <c:v>2.6163677395336205</c:v>
                </c:pt>
                <c:pt idx="28">
                  <c:v>-2.2461106944668074</c:v>
                </c:pt>
              </c:numCache>
            </c:numRef>
          </c:val>
          <c:extLst>
            <c:ext xmlns:c16="http://schemas.microsoft.com/office/drawing/2014/chart" uri="{C3380CC4-5D6E-409C-BE32-E72D297353CC}">
              <c16:uniqueId val="{00000001-CB66-42EB-85F6-307BAE9453A2}"/>
            </c:ext>
          </c:extLst>
        </c:ser>
        <c:dLbls>
          <c:showLegendKey val="0"/>
          <c:showVal val="0"/>
          <c:showCatName val="0"/>
          <c:showSerName val="0"/>
          <c:showPercent val="0"/>
          <c:showBubbleSize val="0"/>
        </c:dLbls>
        <c:gapWidth val="50"/>
        <c:axId val="714535680"/>
        <c:axId val="714537216"/>
      </c:barChart>
      <c:lineChart>
        <c:grouping val="standard"/>
        <c:varyColors val="0"/>
        <c:ser>
          <c:idx val="2"/>
          <c:order val="2"/>
          <c:tx>
            <c:v>US HY Revenues</c:v>
          </c:tx>
          <c:spPr>
            <a:ln w="38100">
              <a:solidFill>
                <a:srgbClr val="FF6600"/>
              </a:solidFill>
              <a:prstDash val="solid"/>
            </a:ln>
          </c:spPr>
          <c:marker>
            <c:symbol val="none"/>
          </c:marker>
          <c:val>
            <c:numRef>
              <c:f>EquityMetrics!$AN$38:$AN$66</c:f>
              <c:numCache>
                <c:formatCode>#,##0.0</c:formatCode>
                <c:ptCount val="29"/>
                <c:pt idx="0">
                  <c:v>7.5594087985783931</c:v>
                </c:pt>
                <c:pt idx="1">
                  <c:v>6.5229434846853618</c:v>
                </c:pt>
                <c:pt idx="2">
                  <c:v>8.0155709456774851</c:v>
                </c:pt>
                <c:pt idx="3">
                  <c:v>4.9409002147123182</c:v>
                </c:pt>
                <c:pt idx="4">
                  <c:v>6.0928640153067537</c:v>
                </c:pt>
                <c:pt idx="5">
                  <c:v>9.0179563034011423</c:v>
                </c:pt>
                <c:pt idx="6">
                  <c:v>7.4308520808523459</c:v>
                </c:pt>
                <c:pt idx="7">
                  <c:v>8.0378310130024175</c:v>
                </c:pt>
                <c:pt idx="8">
                  <c:v>7.6458817521765976</c:v>
                </c:pt>
                <c:pt idx="9">
                  <c:v>5.1781548246243814</c:v>
                </c:pt>
                <c:pt idx="10">
                  <c:v>2.2625845953327062</c:v>
                </c:pt>
                <c:pt idx="11">
                  <c:v>-11.546234697669799</c:v>
                </c:pt>
                <c:pt idx="12">
                  <c:v>-18.566254201352073</c:v>
                </c:pt>
                <c:pt idx="13">
                  <c:v>-20.690508643451309</c:v>
                </c:pt>
                <c:pt idx="14">
                  <c:v>-15.838696781448292</c:v>
                </c:pt>
                <c:pt idx="15">
                  <c:v>-0.20281087222212557</c:v>
                </c:pt>
                <c:pt idx="16">
                  <c:v>9.6589205721766103</c:v>
                </c:pt>
                <c:pt idx="17">
                  <c:v>10.099923390588739</c:v>
                </c:pt>
                <c:pt idx="18">
                  <c:v>7.3440781871857208</c:v>
                </c:pt>
                <c:pt idx="19">
                  <c:v>6.2041321082025647</c:v>
                </c:pt>
                <c:pt idx="20">
                  <c:v>10.356765743342899</c:v>
                </c:pt>
                <c:pt idx="21">
                  <c:v>12.245220628545162</c:v>
                </c:pt>
                <c:pt idx="22">
                  <c:v>10.133839318426441</c:v>
                </c:pt>
                <c:pt idx="23">
                  <c:v>9.4820545211958596</c:v>
                </c:pt>
                <c:pt idx="24">
                  <c:v>6.0275213390983629</c:v>
                </c:pt>
                <c:pt idx="25">
                  <c:v>0.32646599242915908</c:v>
                </c:pt>
                <c:pt idx="26">
                  <c:v>1.790516857111335</c:v>
                </c:pt>
                <c:pt idx="27">
                  <c:v>3.2727072338327057</c:v>
                </c:pt>
                <c:pt idx="28">
                  <c:v>1.3432959877432538</c:v>
                </c:pt>
              </c:numCache>
            </c:numRef>
          </c:val>
          <c:smooth val="0"/>
          <c:extLst>
            <c:ext xmlns:c16="http://schemas.microsoft.com/office/drawing/2014/chart" uri="{C3380CC4-5D6E-409C-BE32-E72D297353CC}">
              <c16:uniqueId val="{00000002-CB66-42EB-85F6-307BAE9453A2}"/>
            </c:ext>
          </c:extLst>
        </c:ser>
        <c:dLbls>
          <c:showLegendKey val="0"/>
          <c:showVal val="0"/>
          <c:showCatName val="0"/>
          <c:showSerName val="0"/>
          <c:showPercent val="0"/>
          <c:showBubbleSize val="0"/>
        </c:dLbls>
        <c:marker val="1"/>
        <c:smooth val="0"/>
        <c:axId val="714535680"/>
        <c:axId val="714537216"/>
      </c:lineChart>
      <c:catAx>
        <c:axId val="714535680"/>
        <c:scaling>
          <c:orientation val="minMax"/>
        </c:scaling>
        <c:delete val="0"/>
        <c:axPos val="b"/>
        <c:numFmt formatCode="yyyy" sourceLinked="0"/>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4537216"/>
        <c:crosses val="autoZero"/>
        <c:auto val="0"/>
        <c:lblAlgn val="ctr"/>
        <c:lblOffset val="100"/>
        <c:tickLblSkip val="4"/>
        <c:tickMarkSkip val="1"/>
        <c:noMultiLvlLbl val="0"/>
      </c:catAx>
      <c:valAx>
        <c:axId val="714537216"/>
        <c:scaling>
          <c:orientation val="minMax"/>
          <c:max val="20"/>
          <c:min val="-25"/>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4535680"/>
        <c:crosses val="autoZero"/>
        <c:crossBetween val="between"/>
      </c:valAx>
      <c:spPr>
        <a:noFill/>
        <a:ln w="12700">
          <a:solidFill>
            <a:srgbClr val="808080"/>
          </a:solidFill>
          <a:prstDash val="solid"/>
        </a:ln>
      </c:spPr>
    </c:plotArea>
    <c:legend>
      <c:legendPos val="b"/>
      <c:layout>
        <c:manualLayout>
          <c:xMode val="edge"/>
          <c:yMode val="edge"/>
          <c:x val="6.8333444553132408E-2"/>
          <c:y val="0.90750110778943827"/>
          <c:w val="0.90000146484613419"/>
          <c:h val="8.5000103759892282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4500039876366986"/>
          <c:y val="3.0000036621138454E-2"/>
          <c:w val="0.70833448622149453"/>
          <c:h val="0.83500101928835357"/>
        </c:manualLayout>
      </c:layout>
      <c:barChart>
        <c:barDir val="bar"/>
        <c:grouping val="clustered"/>
        <c:varyColors val="0"/>
        <c:ser>
          <c:idx val="0"/>
          <c:order val="0"/>
          <c:spPr>
            <a:solidFill>
              <a:srgbClr val="003366"/>
            </a:solidFill>
            <a:ln w="12700">
              <a:solidFill>
                <a:srgbClr val="969696"/>
              </a:solidFill>
              <a:prstDash val="solid"/>
            </a:ln>
          </c:spPr>
          <c:invertIfNegative val="0"/>
          <c:cat>
            <c:strRef>
              <c:f>EquityMetrics!$A$91:$A$107</c:f>
              <c:strCache>
                <c:ptCount val="17"/>
                <c:pt idx="0">
                  <c:v>Consumer Products</c:v>
                </c:pt>
                <c:pt idx="1">
                  <c:v>Telecommunications</c:v>
                </c:pt>
                <c:pt idx="2">
                  <c:v>Materials</c:v>
                </c:pt>
                <c:pt idx="3">
                  <c:v>Real Estate</c:v>
                </c:pt>
                <c:pt idx="4">
                  <c:v>Technology</c:v>
                </c:pt>
                <c:pt idx="5">
                  <c:v>Utilities</c:v>
                </c:pt>
                <c:pt idx="6">
                  <c:v>Hotels &amp; Leisure</c:v>
                </c:pt>
                <c:pt idx="7">
                  <c:v>Media</c:v>
                </c:pt>
                <c:pt idx="8">
                  <c:v>Food</c:v>
                </c:pt>
                <c:pt idx="9">
                  <c:v>Gaming</c:v>
                </c:pt>
                <c:pt idx="10">
                  <c:v>Health Care</c:v>
                </c:pt>
                <c:pt idx="11">
                  <c:v>Retail</c:v>
                </c:pt>
                <c:pt idx="12">
                  <c:v>Commercial Services</c:v>
                </c:pt>
                <c:pt idx="13">
                  <c:v>Capital Goods</c:v>
                </c:pt>
                <c:pt idx="14">
                  <c:v>Automotive</c:v>
                </c:pt>
                <c:pt idx="15">
                  <c:v>Transportation</c:v>
                </c:pt>
                <c:pt idx="16">
                  <c:v>Energy</c:v>
                </c:pt>
              </c:strCache>
            </c:strRef>
          </c:cat>
          <c:val>
            <c:numRef>
              <c:f>EquityMetrics!$C$91:$C$107</c:f>
              <c:numCache>
                <c:formatCode>#,##0.00</c:formatCode>
                <c:ptCount val="17"/>
                <c:pt idx="0">
                  <c:v>-247.79539803416483</c:v>
                </c:pt>
                <c:pt idx="1">
                  <c:v>-43.296639737029196</c:v>
                </c:pt>
                <c:pt idx="2">
                  <c:v>-25.846240979056933</c:v>
                </c:pt>
                <c:pt idx="3">
                  <c:v>-12.865245448354612</c:v>
                </c:pt>
                <c:pt idx="4">
                  <c:v>-5.1539498211000341</c:v>
                </c:pt>
                <c:pt idx="5">
                  <c:v>7.8814013706607255</c:v>
                </c:pt>
                <c:pt idx="6">
                  <c:v>8.5239108180319398</c:v>
                </c:pt>
                <c:pt idx="7">
                  <c:v>9.2649233875189143</c:v>
                </c:pt>
                <c:pt idx="8">
                  <c:v>14.486642872147101</c:v>
                </c:pt>
                <c:pt idx="9">
                  <c:v>21.234368538656351</c:v>
                </c:pt>
                <c:pt idx="10">
                  <c:v>21.559325478018945</c:v>
                </c:pt>
                <c:pt idx="11">
                  <c:v>22.967260827895462</c:v>
                </c:pt>
                <c:pt idx="12">
                  <c:v>26.978951161128965</c:v>
                </c:pt>
                <c:pt idx="13">
                  <c:v>31.949437514076862</c:v>
                </c:pt>
                <c:pt idx="14">
                  <c:v>37.268919634299337</c:v>
                </c:pt>
                <c:pt idx="15">
                  <c:v>58.311451461184809</c:v>
                </c:pt>
                <c:pt idx="16">
                  <c:v>88.408941959415145</c:v>
                </c:pt>
              </c:numCache>
            </c:numRef>
          </c:val>
          <c:extLst>
            <c:ext xmlns:c16="http://schemas.microsoft.com/office/drawing/2014/chart" uri="{C3380CC4-5D6E-409C-BE32-E72D297353CC}">
              <c16:uniqueId val="{00000000-8CB9-4BE1-8244-189AB1DA7D2E}"/>
            </c:ext>
          </c:extLst>
        </c:ser>
        <c:dLbls>
          <c:showLegendKey val="0"/>
          <c:showVal val="0"/>
          <c:showCatName val="0"/>
          <c:showSerName val="0"/>
          <c:showPercent val="0"/>
          <c:showBubbleSize val="0"/>
        </c:dLbls>
        <c:gapWidth val="25"/>
        <c:axId val="714643712"/>
        <c:axId val="714993664"/>
      </c:barChart>
      <c:catAx>
        <c:axId val="714643712"/>
        <c:scaling>
          <c:orientation val="minMax"/>
        </c:scaling>
        <c:delete val="0"/>
        <c:axPos val="l"/>
        <c:numFmt formatCode="General" sourceLinked="1"/>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4993664"/>
        <c:crosses val="autoZero"/>
        <c:auto val="1"/>
        <c:lblAlgn val="ctr"/>
        <c:lblOffset val="100"/>
        <c:tickLblSkip val="1"/>
        <c:tickMarkSkip val="1"/>
        <c:noMultiLvlLbl val="0"/>
      </c:catAx>
      <c:valAx>
        <c:axId val="714993664"/>
        <c:scaling>
          <c:orientation val="minMax"/>
        </c:scaling>
        <c:delete val="0"/>
        <c:axPos val="b"/>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YoY Change in Sector EBITDAs, %</a:t>
                </a:r>
              </a:p>
            </c:rich>
          </c:tx>
          <c:layout>
            <c:manualLayout>
              <c:xMode val="edge"/>
              <c:yMode val="edge"/>
              <c:x val="0.40666732856010507"/>
              <c:y val="0.917501119996484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4643712"/>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000154622647492E-2"/>
          <c:y val="9.5000115966938442E-2"/>
          <c:w val="0.87000141601792969"/>
          <c:h val="0.61750075378509983"/>
        </c:manualLayout>
      </c:layout>
      <c:barChart>
        <c:barDir val="col"/>
        <c:grouping val="clustered"/>
        <c:varyColors val="0"/>
        <c:ser>
          <c:idx val="0"/>
          <c:order val="0"/>
          <c:tx>
            <c:strRef>
              <c:f>'EU EquityMetrics'!$CD$4</c:f>
              <c:strCache>
                <c:ptCount val="1"/>
                <c:pt idx="0">
                  <c:v>EU HY LTM Capex, YOY Pct Change</c:v>
                </c:pt>
              </c:strCache>
            </c:strRef>
          </c:tx>
          <c:spPr>
            <a:solidFill>
              <a:srgbClr val="003366"/>
            </a:solidFill>
            <a:ln w="12700">
              <a:solidFill>
                <a:srgbClr val="000000"/>
              </a:solidFill>
              <a:prstDash val="solid"/>
            </a:ln>
          </c:spPr>
          <c:invertIfNegative val="0"/>
          <c:cat>
            <c:numRef>
              <c:f>'EU EquityMetrics'!$CB$9:$CB$41</c:f>
              <c:numCache>
                <c:formatCode>mm/dd/yyyy</c:formatCode>
                <c:ptCount val="33"/>
                <c:pt idx="0">
                  <c:v>38442</c:v>
                </c:pt>
                <c:pt idx="1">
                  <c:v>38533</c:v>
                </c:pt>
                <c:pt idx="2">
                  <c:v>38625</c:v>
                </c:pt>
                <c:pt idx="3">
                  <c:v>38717</c:v>
                </c:pt>
                <c:pt idx="4">
                  <c:v>38807</c:v>
                </c:pt>
                <c:pt idx="5">
                  <c:v>38898</c:v>
                </c:pt>
                <c:pt idx="6">
                  <c:v>38990</c:v>
                </c:pt>
                <c:pt idx="7">
                  <c:v>39082</c:v>
                </c:pt>
                <c:pt idx="8">
                  <c:v>39172</c:v>
                </c:pt>
                <c:pt idx="9">
                  <c:v>39263</c:v>
                </c:pt>
                <c:pt idx="10">
                  <c:v>39355</c:v>
                </c:pt>
                <c:pt idx="11">
                  <c:v>39447</c:v>
                </c:pt>
                <c:pt idx="12">
                  <c:v>39538</c:v>
                </c:pt>
                <c:pt idx="13">
                  <c:v>39629</c:v>
                </c:pt>
                <c:pt idx="14">
                  <c:v>39721</c:v>
                </c:pt>
                <c:pt idx="15">
                  <c:v>39813</c:v>
                </c:pt>
                <c:pt idx="16">
                  <c:v>39903</c:v>
                </c:pt>
                <c:pt idx="17">
                  <c:v>39994</c:v>
                </c:pt>
                <c:pt idx="18">
                  <c:v>40086</c:v>
                </c:pt>
                <c:pt idx="19">
                  <c:v>40178</c:v>
                </c:pt>
                <c:pt idx="20">
                  <c:v>40268</c:v>
                </c:pt>
                <c:pt idx="21">
                  <c:v>40359</c:v>
                </c:pt>
                <c:pt idx="22">
                  <c:v>40451</c:v>
                </c:pt>
                <c:pt idx="23">
                  <c:v>40543</c:v>
                </c:pt>
                <c:pt idx="24">
                  <c:v>40633</c:v>
                </c:pt>
                <c:pt idx="25">
                  <c:v>40724</c:v>
                </c:pt>
                <c:pt idx="26">
                  <c:v>40816</c:v>
                </c:pt>
                <c:pt idx="27">
                  <c:v>40908</c:v>
                </c:pt>
                <c:pt idx="28">
                  <c:v>40999</c:v>
                </c:pt>
                <c:pt idx="29">
                  <c:v>41090</c:v>
                </c:pt>
                <c:pt idx="30">
                  <c:v>41182</c:v>
                </c:pt>
                <c:pt idx="31">
                  <c:v>41274</c:v>
                </c:pt>
                <c:pt idx="32">
                  <c:v>41364</c:v>
                </c:pt>
              </c:numCache>
            </c:numRef>
          </c:cat>
          <c:val>
            <c:numRef>
              <c:f>'EU EquityMetrics'!$CD$9:$CD$41</c:f>
              <c:numCache>
                <c:formatCode>#,##0.0</c:formatCode>
                <c:ptCount val="33"/>
                <c:pt idx="0">
                  <c:v>9.2720005094375058</c:v>
                </c:pt>
                <c:pt idx="1">
                  <c:v>8.594845294459752</c:v>
                </c:pt>
                <c:pt idx="2">
                  <c:v>10.144908688914844</c:v>
                </c:pt>
                <c:pt idx="3">
                  <c:v>-6.7492118294352981</c:v>
                </c:pt>
                <c:pt idx="4">
                  <c:v>15.836102470264324</c:v>
                </c:pt>
                <c:pt idx="5">
                  <c:v>10.36861741163364</c:v>
                </c:pt>
                <c:pt idx="6">
                  <c:v>4.8088056496458531</c:v>
                </c:pt>
                <c:pt idx="7">
                  <c:v>2.3479104962265573</c:v>
                </c:pt>
                <c:pt idx="8">
                  <c:v>3.6305556986061083</c:v>
                </c:pt>
                <c:pt idx="9">
                  <c:v>10.217617288185332</c:v>
                </c:pt>
                <c:pt idx="10">
                  <c:v>12.400357669051321</c:v>
                </c:pt>
                <c:pt idx="11">
                  <c:v>10.258499330047833</c:v>
                </c:pt>
                <c:pt idx="12">
                  <c:v>12.335927863573426</c:v>
                </c:pt>
                <c:pt idx="13">
                  <c:v>10.505693938828964</c:v>
                </c:pt>
                <c:pt idx="14">
                  <c:v>8.0538528606514106</c:v>
                </c:pt>
                <c:pt idx="15">
                  <c:v>7.798152736875319</c:v>
                </c:pt>
                <c:pt idx="16">
                  <c:v>6.5795101438406167</c:v>
                </c:pt>
                <c:pt idx="17">
                  <c:v>-1.3302840812922323</c:v>
                </c:pt>
                <c:pt idx="18">
                  <c:v>-9.9046429191350764</c:v>
                </c:pt>
                <c:pt idx="19">
                  <c:v>-25.520185388810145</c:v>
                </c:pt>
                <c:pt idx="20">
                  <c:v>-22.305772522104618</c:v>
                </c:pt>
                <c:pt idx="21">
                  <c:v>-13.082720992111273</c:v>
                </c:pt>
                <c:pt idx="22">
                  <c:v>-4.6947005866906029</c:v>
                </c:pt>
                <c:pt idx="23">
                  <c:v>10.633573616103643</c:v>
                </c:pt>
                <c:pt idx="24">
                  <c:v>14.714819209524755</c:v>
                </c:pt>
                <c:pt idx="25">
                  <c:v>19.098559064911203</c:v>
                </c:pt>
                <c:pt idx="26">
                  <c:v>7.6984355882305566</c:v>
                </c:pt>
                <c:pt idx="27">
                  <c:v>13.288037673046604</c:v>
                </c:pt>
                <c:pt idx="28">
                  <c:v>16.787384101792835</c:v>
                </c:pt>
                <c:pt idx="29">
                  <c:v>13.554239070772866</c:v>
                </c:pt>
                <c:pt idx="30">
                  <c:v>7.7000766498567019</c:v>
                </c:pt>
                <c:pt idx="31">
                  <c:v>6.9217708961696101</c:v>
                </c:pt>
                <c:pt idx="32">
                  <c:v>6.8587045068716268</c:v>
                </c:pt>
              </c:numCache>
            </c:numRef>
          </c:val>
          <c:extLst>
            <c:ext xmlns:c16="http://schemas.microsoft.com/office/drawing/2014/chart" uri="{C3380CC4-5D6E-409C-BE32-E72D297353CC}">
              <c16:uniqueId val="{00000000-D4B6-4C0B-A35B-30AB13DDD45A}"/>
            </c:ext>
          </c:extLst>
        </c:ser>
        <c:dLbls>
          <c:showLegendKey val="0"/>
          <c:showVal val="0"/>
          <c:showCatName val="0"/>
          <c:showSerName val="0"/>
          <c:showPercent val="0"/>
          <c:showBubbleSize val="0"/>
        </c:dLbls>
        <c:gapWidth val="50"/>
        <c:axId val="715899648"/>
        <c:axId val="715901184"/>
      </c:barChart>
      <c:lineChart>
        <c:grouping val="standard"/>
        <c:varyColors val="0"/>
        <c:ser>
          <c:idx val="1"/>
          <c:order val="1"/>
          <c:tx>
            <c:v>US HY</c:v>
          </c:tx>
          <c:spPr>
            <a:ln w="38100">
              <a:solidFill>
                <a:srgbClr val="FF6600"/>
              </a:solidFill>
              <a:prstDash val="solid"/>
            </a:ln>
          </c:spPr>
          <c:marker>
            <c:symbol val="none"/>
          </c:marker>
          <c:val>
            <c:numRef>
              <c:f>EquityMetrics!$CL$9:$CL$41</c:f>
              <c:numCache>
                <c:formatCode>#,##0.0</c:formatCode>
                <c:ptCount val="33"/>
                <c:pt idx="0">
                  <c:v>18.250702416443133</c:v>
                </c:pt>
                <c:pt idx="1">
                  <c:v>10.570408437378509</c:v>
                </c:pt>
                <c:pt idx="2">
                  <c:v>-0.57371461595372431</c:v>
                </c:pt>
                <c:pt idx="3">
                  <c:v>8.4370343728270782</c:v>
                </c:pt>
                <c:pt idx="4">
                  <c:v>11.596746856721008</c:v>
                </c:pt>
                <c:pt idx="5">
                  <c:v>29.787575346472451</c:v>
                </c:pt>
                <c:pt idx="6">
                  <c:v>39.154447769612169</c:v>
                </c:pt>
                <c:pt idx="7">
                  <c:v>41.324513198524457</c:v>
                </c:pt>
                <c:pt idx="8">
                  <c:v>31.426767617427132</c:v>
                </c:pt>
                <c:pt idx="9">
                  <c:v>30.921260891258463</c:v>
                </c:pt>
                <c:pt idx="10">
                  <c:v>23.633062561259699</c:v>
                </c:pt>
                <c:pt idx="11">
                  <c:v>14.786199043111935</c:v>
                </c:pt>
                <c:pt idx="12">
                  <c:v>-4.9571116143244502</c:v>
                </c:pt>
                <c:pt idx="13">
                  <c:v>-12.775029893794787</c:v>
                </c:pt>
                <c:pt idx="14">
                  <c:v>-20.842875839605746</c:v>
                </c:pt>
                <c:pt idx="15">
                  <c:v>-29.972736175183933</c:v>
                </c:pt>
                <c:pt idx="16">
                  <c:v>-31.449045541938659</c:v>
                </c:pt>
                <c:pt idx="17">
                  <c:v>-34.138051840541159</c:v>
                </c:pt>
                <c:pt idx="18">
                  <c:v>-31.043204658894663</c:v>
                </c:pt>
                <c:pt idx="19">
                  <c:v>-20.911070066965376</c:v>
                </c:pt>
                <c:pt idx="20">
                  <c:v>-15.09157063667541</c:v>
                </c:pt>
                <c:pt idx="21">
                  <c:v>-9.2946664511589958</c:v>
                </c:pt>
                <c:pt idx="22">
                  <c:v>-0.73783508907854234</c:v>
                </c:pt>
                <c:pt idx="23">
                  <c:v>6.2973486824886571</c:v>
                </c:pt>
                <c:pt idx="24">
                  <c:v>11.846777567575328</c:v>
                </c:pt>
                <c:pt idx="25">
                  <c:v>15.837356434836147</c:v>
                </c:pt>
                <c:pt idx="26">
                  <c:v>22.011242541950395</c:v>
                </c:pt>
                <c:pt idx="27">
                  <c:v>16.807764367963674</c:v>
                </c:pt>
                <c:pt idx="28">
                  <c:v>25.33956018363024</c:v>
                </c:pt>
                <c:pt idx="29">
                  <c:v>26.019279169406538</c:v>
                </c:pt>
                <c:pt idx="30">
                  <c:v>21.739753859516895</c:v>
                </c:pt>
                <c:pt idx="31">
                  <c:v>30.178634833121045</c:v>
                </c:pt>
                <c:pt idx="32">
                  <c:v>19.583789085724757</c:v>
                </c:pt>
              </c:numCache>
            </c:numRef>
          </c:val>
          <c:smooth val="0"/>
          <c:extLst>
            <c:ext xmlns:c16="http://schemas.microsoft.com/office/drawing/2014/chart" uri="{C3380CC4-5D6E-409C-BE32-E72D297353CC}">
              <c16:uniqueId val="{00000001-D4B6-4C0B-A35B-30AB13DDD45A}"/>
            </c:ext>
          </c:extLst>
        </c:ser>
        <c:dLbls>
          <c:showLegendKey val="0"/>
          <c:showVal val="0"/>
          <c:showCatName val="0"/>
          <c:showSerName val="0"/>
          <c:showPercent val="0"/>
          <c:showBubbleSize val="0"/>
        </c:dLbls>
        <c:marker val="1"/>
        <c:smooth val="0"/>
        <c:axId val="715899648"/>
        <c:axId val="715901184"/>
      </c:lineChart>
      <c:catAx>
        <c:axId val="715899648"/>
        <c:scaling>
          <c:orientation val="minMax"/>
        </c:scaling>
        <c:delete val="0"/>
        <c:axPos val="b"/>
        <c:numFmt formatCode="yyyy" sourceLinked="0"/>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5901184"/>
        <c:crosses val="autoZero"/>
        <c:auto val="0"/>
        <c:lblAlgn val="ctr"/>
        <c:lblOffset val="100"/>
        <c:tickLblSkip val="4"/>
        <c:tickMarkSkip val="1"/>
        <c:noMultiLvlLbl val="0"/>
      </c:catAx>
      <c:valAx>
        <c:axId val="715901184"/>
        <c:scaling>
          <c:orientation val="minMax"/>
          <c:min val="-30"/>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5899648"/>
        <c:crosses val="autoZero"/>
        <c:crossBetween val="between"/>
      </c:valAx>
      <c:spPr>
        <a:noFill/>
        <a:ln w="12700">
          <a:solidFill>
            <a:srgbClr val="808080"/>
          </a:solidFill>
          <a:prstDash val="solid"/>
        </a:ln>
      </c:spPr>
    </c:plotArea>
    <c:legend>
      <c:legendPos val="b"/>
      <c:layout>
        <c:manualLayout>
          <c:xMode val="edge"/>
          <c:yMode val="edge"/>
          <c:x val="0.211667011176776"/>
          <c:y val="0.88000107422006135"/>
          <c:w val="0.5666675889771956"/>
          <c:h val="7.0000085449323055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7000043945384028"/>
          <c:y val="0.91500111694472286"/>
        </c:manualLayout>
      </c:layout>
      <c:overlay val="0"/>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title>
    <c:autoTitleDeleted val="0"/>
    <c:plotArea>
      <c:layout>
        <c:manualLayout>
          <c:layoutTarget val="inner"/>
          <c:xMode val="edge"/>
          <c:yMode val="edge"/>
          <c:x val="0.25000040690170394"/>
          <c:y val="5.0000061035230754E-2"/>
          <c:w val="0.70833448622149453"/>
          <c:h val="0.79750097351193061"/>
        </c:manualLayout>
      </c:layout>
      <c:barChart>
        <c:barDir val="bar"/>
        <c:grouping val="clustered"/>
        <c:varyColors val="0"/>
        <c:ser>
          <c:idx val="0"/>
          <c:order val="0"/>
          <c:tx>
            <c:strRef>
              <c:f>EquityMetrics!$C$70</c:f>
              <c:strCache>
                <c:ptCount val="1"/>
                <c:pt idx="0">
                  <c:v>Spread per turn of Leverage (as of earnings quarter), bps/x</c:v>
                </c:pt>
              </c:strCache>
            </c:strRef>
          </c:tx>
          <c:spPr>
            <a:solidFill>
              <a:srgbClr val="003366"/>
            </a:solidFill>
            <a:ln w="12700">
              <a:solidFill>
                <a:srgbClr val="969696"/>
              </a:solidFill>
              <a:prstDash val="solid"/>
            </a:ln>
          </c:spPr>
          <c:invertIfNegative val="0"/>
          <c:cat>
            <c:strRef>
              <c:f>EquityMetrics!$A$71:$A$87</c:f>
              <c:strCache>
                <c:ptCount val="17"/>
                <c:pt idx="0">
                  <c:v>Consumer Products</c:v>
                </c:pt>
                <c:pt idx="1">
                  <c:v>Gaming</c:v>
                </c:pt>
                <c:pt idx="2">
                  <c:v>Technology</c:v>
                </c:pt>
                <c:pt idx="3">
                  <c:v>Utilities</c:v>
                </c:pt>
                <c:pt idx="4">
                  <c:v>Hotels &amp; Leisure</c:v>
                </c:pt>
                <c:pt idx="5">
                  <c:v>Media</c:v>
                </c:pt>
                <c:pt idx="6">
                  <c:v>Telecommunications</c:v>
                </c:pt>
                <c:pt idx="7">
                  <c:v>Food</c:v>
                </c:pt>
                <c:pt idx="8">
                  <c:v>Commercial Services</c:v>
                </c:pt>
                <c:pt idx="9">
                  <c:v>Retail</c:v>
                </c:pt>
                <c:pt idx="10">
                  <c:v>Real Estate</c:v>
                </c:pt>
                <c:pt idx="11">
                  <c:v>Health Care</c:v>
                </c:pt>
                <c:pt idx="12">
                  <c:v>Capital Goods</c:v>
                </c:pt>
                <c:pt idx="13">
                  <c:v>Materials</c:v>
                </c:pt>
                <c:pt idx="14">
                  <c:v>Transportation</c:v>
                </c:pt>
                <c:pt idx="15">
                  <c:v>Automotive</c:v>
                </c:pt>
                <c:pt idx="16">
                  <c:v>Energy</c:v>
                </c:pt>
              </c:strCache>
            </c:strRef>
          </c:cat>
          <c:val>
            <c:numRef>
              <c:f>EquityMetrics!$C$71:$C$87</c:f>
              <c:numCache>
                <c:formatCode>#,##0</c:formatCode>
                <c:ptCount val="17"/>
                <c:pt idx="0">
                  <c:v>13.094483726888589</c:v>
                </c:pt>
                <c:pt idx="1">
                  <c:v>41.322343320630857</c:v>
                </c:pt>
                <c:pt idx="2">
                  <c:v>45.017266895503433</c:v>
                </c:pt>
                <c:pt idx="3">
                  <c:v>45.689016089688415</c:v>
                </c:pt>
                <c:pt idx="4">
                  <c:v>51.916452461216615</c:v>
                </c:pt>
                <c:pt idx="5">
                  <c:v>55.979712745129838</c:v>
                </c:pt>
                <c:pt idx="6">
                  <c:v>61.334977978586124</c:v>
                </c:pt>
                <c:pt idx="7">
                  <c:v>63.007277646228459</c:v>
                </c:pt>
                <c:pt idx="8">
                  <c:v>64.760042162682893</c:v>
                </c:pt>
                <c:pt idx="9">
                  <c:v>68.656582967475586</c:v>
                </c:pt>
                <c:pt idx="10">
                  <c:v>76.363667161003093</c:v>
                </c:pt>
                <c:pt idx="11">
                  <c:v>77.29923898371969</c:v>
                </c:pt>
                <c:pt idx="12">
                  <c:v>78.476176943219599</c:v>
                </c:pt>
                <c:pt idx="13">
                  <c:v>94.09300338783018</c:v>
                </c:pt>
                <c:pt idx="14">
                  <c:v>97.221694599089545</c:v>
                </c:pt>
                <c:pt idx="15">
                  <c:v>98.043716441093494</c:v>
                </c:pt>
                <c:pt idx="16">
                  <c:v>108.13044270862162</c:v>
                </c:pt>
              </c:numCache>
            </c:numRef>
          </c:val>
          <c:extLst>
            <c:ext xmlns:c16="http://schemas.microsoft.com/office/drawing/2014/chart" uri="{C3380CC4-5D6E-409C-BE32-E72D297353CC}">
              <c16:uniqueId val="{00000000-6072-4234-AA6D-10BB39401EE7}"/>
            </c:ext>
          </c:extLst>
        </c:ser>
        <c:dLbls>
          <c:showLegendKey val="0"/>
          <c:showVal val="0"/>
          <c:showCatName val="0"/>
          <c:showSerName val="0"/>
          <c:showPercent val="0"/>
          <c:showBubbleSize val="0"/>
        </c:dLbls>
        <c:gapWidth val="25"/>
        <c:axId val="716064640"/>
        <c:axId val="716066176"/>
      </c:barChart>
      <c:catAx>
        <c:axId val="716064640"/>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066176"/>
        <c:crosses val="autoZero"/>
        <c:auto val="1"/>
        <c:lblAlgn val="ctr"/>
        <c:lblOffset val="100"/>
        <c:tickLblSkip val="1"/>
        <c:tickMarkSkip val="1"/>
        <c:noMultiLvlLbl val="0"/>
      </c:catAx>
      <c:valAx>
        <c:axId val="716066176"/>
        <c:scaling>
          <c:orientation val="minMax"/>
          <c:min val="0"/>
        </c:scaling>
        <c:delete val="0"/>
        <c:axPos val="b"/>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064640"/>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00039876366986"/>
          <c:y val="3.4979494155683667E-2"/>
          <c:w val="0.71000115560083921"/>
          <c:h val="0.8271621559167549"/>
        </c:manualLayout>
      </c:layout>
      <c:barChart>
        <c:barDir val="bar"/>
        <c:grouping val="clustered"/>
        <c:varyColors val="0"/>
        <c:ser>
          <c:idx val="0"/>
          <c:order val="0"/>
          <c:tx>
            <c:strRef>
              <c:f>SectorData!$D$23</c:f>
              <c:strCache>
                <c:ptCount val="1"/>
                <c:pt idx="0">
                  <c:v>Spread per turn of Gross Leverage, bps/x</c:v>
                </c:pt>
              </c:strCache>
            </c:strRef>
          </c:tx>
          <c:spPr>
            <a:solidFill>
              <a:srgbClr val="003366"/>
            </a:solidFill>
            <a:ln w="12700">
              <a:solidFill>
                <a:srgbClr val="969696"/>
              </a:solidFill>
              <a:prstDash val="solid"/>
            </a:ln>
          </c:spPr>
          <c:invertIfNegative val="0"/>
          <c:cat>
            <c:strRef>
              <c:f>SectorData!$B$24:$B$40</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SectorData!$D$24:$D$40</c:f>
              <c:numCache>
                <c:formatCode>#,##0</c:formatCode>
                <c:ptCount val="17"/>
                <c:pt idx="0">
                  <c:v>120.33886269679169</c:v>
                </c:pt>
                <c:pt idx="1">
                  <c:v>93.49489077302141</c:v>
                </c:pt>
                <c:pt idx="2">
                  <c:v>97.421713770308457</c:v>
                </c:pt>
                <c:pt idx="3">
                  <c:v>83.799326501168494</c:v>
                </c:pt>
                <c:pt idx="4">
                  <c:v>81.376466021836137</c:v>
                </c:pt>
                <c:pt idx="5">
                  <c:v>41.024390294711594</c:v>
                </c:pt>
                <c:pt idx="6">
                  <c:v>52.132869215877705</c:v>
                </c:pt>
                <c:pt idx="7">
                  <c:v>56.69908972940938</c:v>
                </c:pt>
                <c:pt idx="8">
                  <c:v>66.202987623097968</c:v>
                </c:pt>
                <c:pt idx="9">
                  <c:v>61.820489569760305</c:v>
                </c:pt>
                <c:pt idx="10">
                  <c:v>61.608126919722473</c:v>
                </c:pt>
                <c:pt idx="11">
                  <c:v>37.888373421646051</c:v>
                </c:pt>
                <c:pt idx="12">
                  <c:v>40.818504777994114</c:v>
                </c:pt>
                <c:pt idx="13">
                  <c:v>41.10158587688889</c:v>
                </c:pt>
                <c:pt idx="14">
                  <c:v>65.10585413615479</c:v>
                </c:pt>
                <c:pt idx="15">
                  <c:v>13.137695254935636</c:v>
                </c:pt>
              </c:numCache>
            </c:numRef>
          </c:val>
          <c:extLst>
            <c:ext xmlns:c16="http://schemas.microsoft.com/office/drawing/2014/chart" uri="{C3380CC4-5D6E-409C-BE32-E72D297353CC}">
              <c16:uniqueId val="{00000000-8AB3-43A0-A6DB-155224DD0DCA}"/>
            </c:ext>
          </c:extLst>
        </c:ser>
        <c:dLbls>
          <c:showLegendKey val="0"/>
          <c:showVal val="0"/>
          <c:showCatName val="0"/>
          <c:showSerName val="0"/>
          <c:showPercent val="0"/>
          <c:showBubbleSize val="0"/>
        </c:dLbls>
        <c:gapWidth val="25"/>
        <c:overlap val="100"/>
        <c:axId val="716082176"/>
        <c:axId val="716108544"/>
      </c:barChart>
      <c:catAx>
        <c:axId val="716082176"/>
        <c:scaling>
          <c:orientation val="maxMin"/>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108544"/>
        <c:crosses val="autoZero"/>
        <c:auto val="1"/>
        <c:lblAlgn val="ctr"/>
        <c:lblOffset val="100"/>
        <c:tickLblSkip val="1"/>
        <c:tickMarkSkip val="1"/>
        <c:noMultiLvlLbl val="0"/>
      </c:catAx>
      <c:valAx>
        <c:axId val="716108544"/>
        <c:scaling>
          <c:orientation val="minMax"/>
        </c:scaling>
        <c:delete val="0"/>
        <c:axPos val="t"/>
        <c:majorGridlines>
          <c:spPr>
            <a:ln w="3175">
              <a:solidFill>
                <a:srgbClr val="969696"/>
              </a:solidFill>
              <a:prstDash val="solid"/>
            </a:ln>
          </c:spPr>
        </c:majorGridlines>
        <c:numFmt formatCode="#,##0" sourceLinked="1"/>
        <c:majorTickMark val="none"/>
        <c:minorTickMark val="none"/>
        <c:tickLblPos val="high"/>
        <c:spPr>
          <a:ln w="9525">
            <a:noFill/>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082176"/>
        <c:crosses val="autoZero"/>
        <c:crossBetween val="between"/>
      </c:valAx>
      <c:spPr>
        <a:solidFill>
          <a:srgbClr val="FFFFFF"/>
        </a:solidFill>
        <a:ln w="3175">
          <a:solidFill>
            <a:srgbClr val="000000"/>
          </a:solidFill>
          <a:prstDash val="solid"/>
        </a:ln>
      </c:spPr>
    </c:plotArea>
    <c:legend>
      <c:legendPos val="r"/>
      <c:layout>
        <c:manualLayout>
          <c:xMode val="edge"/>
          <c:yMode val="edge"/>
          <c:x val="0.14666690538233298"/>
          <c:y val="0.93415825568708144"/>
          <c:w val="0.59833430718474478"/>
          <c:h val="5.7613284491714274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00039876366986"/>
          <c:y val="5.1975104736942015E-2"/>
          <c:w val="0.72833451877363087"/>
          <c:h val="0.79002159200151867"/>
        </c:manualLayout>
      </c:layout>
      <c:barChart>
        <c:barDir val="bar"/>
        <c:grouping val="clustered"/>
        <c:varyColors val="0"/>
        <c:ser>
          <c:idx val="0"/>
          <c:order val="0"/>
          <c:tx>
            <c:strRef>
              <c:f>SectorData!$I$23</c:f>
              <c:strCache>
                <c:ptCount val="1"/>
                <c:pt idx="0">
                  <c:v>US HY Spread/Turn of Leverage, % Retracement of Historical Range</c:v>
                </c:pt>
              </c:strCache>
            </c:strRef>
          </c:tx>
          <c:spPr>
            <a:solidFill>
              <a:srgbClr val="003366"/>
            </a:solidFill>
            <a:ln w="12700">
              <a:solidFill>
                <a:srgbClr val="969696"/>
              </a:solidFill>
              <a:prstDash val="solid"/>
            </a:ln>
          </c:spPr>
          <c:invertIfNegative val="0"/>
          <c:dLbls>
            <c:dLbl>
              <c:idx val="0"/>
              <c:layout/>
              <c:tx>
                <c:strRef>
                  <c:f>SectorData!$L$24</c:f>
                  <c:strCache>
                    <c:ptCount val="1"/>
                    <c:pt idx="0">
                      <c:v>120 bps/x</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{C4D801A3-EB2F-4B87-AA38-E298E81B724D}</c15:txfldGUID>
                      <c15:f>SectorData!$L$24</c15:f>
                      <c15:dlblFieldTableCache>
                        <c:ptCount val="1"/>
                        <c:pt idx="0">
                          <c:v>120 bps/x</c:v>
                        </c:pt>
                      </c15:dlblFieldTableCache>
                    </c15:dlblFTEntry>
                  </c15:dlblFieldTable>
                  <c15:showDataLabelsRange val="0"/>
                </c:ext>
                <c:ext xmlns:c16="http://schemas.microsoft.com/office/drawing/2014/chart" uri="{C3380CC4-5D6E-409C-BE32-E72D297353CC}">
                  <c16:uniqueId val="{00000000-2FF8-4A9F-85EF-4D536E2715DE}"/>
                </c:ext>
              </c:extLst>
            </c:dLbl>
            <c:dLbl>
              <c:idx val="1"/>
              <c:layout/>
              <c:tx>
                <c:strRef>
                  <c:f>SectorData!$L$25</c:f>
                  <c:strCache>
                    <c:ptCount val="1"/>
                    <c:pt idx="0">
                      <c:v>93</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{388C030B-19EA-444E-BF1F-69280F72D26F}</c15:txfldGUID>
                      <c15:f>SectorData!$L$25</c15:f>
                      <c15:dlblFieldTableCache>
                        <c:ptCount val="1"/>
                        <c:pt idx="0">
                          <c:v>93</c:v>
                        </c:pt>
                      </c15:dlblFieldTableCache>
                    </c15:dlblFTEntry>
                  </c15:dlblFieldTable>
                  <c15:showDataLabelsRange val="0"/>
                </c:ext>
                <c:ext xmlns:c16="http://schemas.microsoft.com/office/drawing/2014/chart" uri="{C3380CC4-5D6E-409C-BE32-E72D297353CC}">
                  <c16:uniqueId val="{00000001-2FF8-4A9F-85EF-4D536E2715DE}"/>
                </c:ext>
              </c:extLst>
            </c:dLbl>
            <c:dLbl>
              <c:idx val="2"/>
              <c:layout/>
              <c:tx>
                <c:strRef>
                  <c:f>SectorData!$L$26</c:f>
                  <c:strCache>
                    <c:ptCount val="1"/>
                    <c:pt idx="0">
                      <c:v>97</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{66ACE435-9CD6-49F7-84E9-1C586D1E04A1}</c15:txfldGUID>
                      <c15:f>SectorData!$L$26</c15:f>
                      <c15:dlblFieldTableCache>
                        <c:ptCount val="1"/>
                        <c:pt idx="0">
                          <c:v>97</c:v>
                        </c:pt>
                      </c15:dlblFieldTableCache>
                    </c15:dlblFTEntry>
                  </c15:dlblFieldTable>
                  <c15:showDataLabelsRange val="0"/>
                </c:ext>
                <c:ext xmlns:c16="http://schemas.microsoft.com/office/drawing/2014/chart" uri="{C3380CC4-5D6E-409C-BE32-E72D297353CC}">
                  <c16:uniqueId val="{00000002-2FF8-4A9F-85EF-4D536E2715DE}"/>
                </c:ext>
              </c:extLst>
            </c:dLbl>
            <c:dLbl>
              <c:idx val="3"/>
              <c:layout/>
              <c:tx>
                <c:strRef>
                  <c:f>SectorData!$L$27</c:f>
                  <c:strCache>
                    <c:ptCount val="1"/>
                    <c:pt idx="0">
                      <c:v>84</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{32A0CF55-246B-4993-B339-DE4588AE6CDC}</c15:txfldGUID>
                      <c15:f>SectorData!$L$27</c15:f>
                      <c15:dlblFieldTableCache>
                        <c:ptCount val="1"/>
                        <c:pt idx="0">
                          <c:v>84</c:v>
                        </c:pt>
                      </c15:dlblFieldTableCache>
                    </c15:dlblFTEntry>
                  </c15:dlblFieldTable>
                  <c15:showDataLabelsRange val="0"/>
                </c:ext>
                <c:ext xmlns:c16="http://schemas.microsoft.com/office/drawing/2014/chart" uri="{C3380CC4-5D6E-409C-BE32-E72D297353CC}">
                  <c16:uniqueId val="{00000003-2FF8-4A9F-85EF-4D536E2715DE}"/>
                </c:ext>
              </c:extLst>
            </c:dLbl>
            <c:dLbl>
              <c:idx val="4"/>
              <c:layout/>
              <c:tx>
                <c:strRef>
                  <c:f>SectorData!$L$28</c:f>
                  <c:strCache>
                    <c:ptCount val="1"/>
                    <c:pt idx="0">
                      <c:v>81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{2E43B076-96DC-4DB6-A114-013E915E6017}</c15:txfldGUID>
                      <c15:f>SectorData!$L$28</c15:f>
                      <c15:dlblFieldTableCache>
                        <c:ptCount val="1"/>
                        <c:pt idx="0">
                          <c:v>81</c:v>
                        </c:pt>
                      </c15:dlblFieldTableCache>
                    </c15:dlblFTEntry>
                  </c15:dlblFieldTable>
                  <c15:showDataLabelsRange val="0"/>
                </c:ext>
                <c:ext xmlns:c16="http://schemas.microsoft.com/office/drawing/2014/chart" uri="{C3380CC4-5D6E-409C-BE32-E72D297353CC}">
                  <c16:uniqueId val="{00000004-2FF8-4A9F-85EF-4D536E2715DE}"/>
                </c:ext>
              </c:extLst>
            </c:dLbl>
            <c:dLbl>
              <c:idx val="5"/>
              <c:layout/>
              <c:tx>
                <c:strRef>
                  <c:f>SectorData!$L$29</c:f>
                  <c:strCache>
                    <c:ptCount val="1"/>
                    <c:pt idx="0">
                      <c:v>41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{219DAB5E-DCF4-463C-B0C3-B6EA92274524}</c15:txfldGUID>
                      <c15:f>SectorData!$L$29</c15:f>
                      <c15:dlblFieldTableCache>
                        <c:ptCount val="1"/>
                        <c:pt idx="0">
                          <c:v>41</c:v>
                        </c:pt>
                      </c15:dlblFieldTableCache>
                    </c15:dlblFTEntry>
                  </c15:dlblFieldTable>
                  <c15:showDataLabelsRange val="0"/>
                </c:ext>
                <c:ext xmlns:c16="http://schemas.microsoft.com/office/drawing/2014/chart" uri="{C3380CC4-5D6E-409C-BE32-E72D297353CC}">
                  <c16:uniqueId val="{00000005-2FF8-4A9F-85EF-4D536E2715DE}"/>
                </c:ext>
              </c:extLst>
            </c:dLbl>
            <c:dLbl>
              <c:idx val="6"/>
              <c:layout/>
              <c:tx>
                <c:strRef>
                  <c:f>SectorData!$L$30</c:f>
                  <c:strCache>
                    <c:ptCount val="1"/>
                    <c:pt idx="0">
                      <c:v>52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{50E4B875-1BCF-46F6-BCAE-DDFD1D9139B3}</c15:txfldGUID>
                      <c15:f>SectorData!$L$30</c15:f>
                      <c15:dlblFieldTableCache>
                        <c:ptCount val="1"/>
                        <c:pt idx="0">
                          <c:v>52</c:v>
                        </c:pt>
                      </c15:dlblFieldTableCache>
                    </c15:dlblFTEntry>
                  </c15:dlblFieldTable>
                  <c15:showDataLabelsRange val="0"/>
                </c:ext>
                <c:ext xmlns:c16="http://schemas.microsoft.com/office/drawing/2014/chart" uri="{C3380CC4-5D6E-409C-BE32-E72D297353CC}">
                  <c16:uniqueId val="{00000006-2FF8-4A9F-85EF-4D536E2715DE}"/>
                </c:ext>
              </c:extLst>
            </c:dLbl>
            <c:dLbl>
              <c:idx val="7"/>
              <c:layout/>
              <c:tx>
                <c:strRef>
                  <c:f>SectorData!$L$31</c:f>
                  <c:strCache>
                    <c:ptCount val="1"/>
                    <c:pt idx="0">
                      <c:v>57</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{21C89D78-89D6-4FFB-9ED4-8B962D6BA2E1}</c15:txfldGUID>
                      <c15:f>SectorData!$L$31</c15:f>
                      <c15:dlblFieldTableCache>
                        <c:ptCount val="1"/>
                        <c:pt idx="0">
                          <c:v>57</c:v>
                        </c:pt>
                      </c15:dlblFieldTableCache>
                    </c15:dlblFTEntry>
                  </c15:dlblFieldTable>
                  <c15:showDataLabelsRange val="0"/>
                </c:ext>
                <c:ext xmlns:c16="http://schemas.microsoft.com/office/drawing/2014/chart" uri="{C3380CC4-5D6E-409C-BE32-E72D297353CC}">
                  <c16:uniqueId val="{00000007-2FF8-4A9F-85EF-4D536E2715DE}"/>
                </c:ext>
              </c:extLst>
            </c:dLbl>
            <c:dLbl>
              <c:idx val="8"/>
              <c:layout/>
              <c:tx>
                <c:strRef>
                  <c:f>SectorData!$L$32</c:f>
                  <c:strCache>
                    <c:ptCount val="1"/>
                    <c:pt idx="0">
                      <c:v>66</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{14596574-4066-449B-B748-3BC845632BF8}</c15:txfldGUID>
                      <c15:f>SectorData!$L$32</c15:f>
                      <c15:dlblFieldTableCache>
                        <c:ptCount val="1"/>
                        <c:pt idx="0">
                          <c:v>66</c:v>
                        </c:pt>
                      </c15:dlblFieldTableCache>
                    </c15:dlblFTEntry>
                  </c15:dlblFieldTable>
                  <c15:showDataLabelsRange val="0"/>
                </c:ext>
                <c:ext xmlns:c16="http://schemas.microsoft.com/office/drawing/2014/chart" uri="{C3380CC4-5D6E-409C-BE32-E72D297353CC}">
                  <c16:uniqueId val="{00000008-2FF8-4A9F-85EF-4D536E2715DE}"/>
                </c:ext>
              </c:extLst>
            </c:dLbl>
            <c:dLbl>
              <c:idx val="9"/>
              <c:layout/>
              <c:tx>
                <c:strRef>
                  <c:f>SectorData!$L$33</c:f>
                  <c:strCache>
                    <c:ptCount val="1"/>
                    <c:pt idx="0">
                      <c:v>62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{7F77B877-590B-4267-B3FD-9E202780748F}</c15:txfldGUID>
                      <c15:f>SectorData!$L$33</c15:f>
                      <c15:dlblFieldTableCache>
                        <c:ptCount val="1"/>
                        <c:pt idx="0">
                          <c:v>62</c:v>
                        </c:pt>
                      </c15:dlblFieldTableCache>
                    </c15:dlblFTEntry>
                  </c15:dlblFieldTable>
                  <c15:showDataLabelsRange val="0"/>
                </c:ext>
                <c:ext xmlns:c16="http://schemas.microsoft.com/office/drawing/2014/chart" uri="{C3380CC4-5D6E-409C-BE32-E72D297353CC}">
                  <c16:uniqueId val="{00000009-2FF8-4A9F-85EF-4D536E2715DE}"/>
                </c:ext>
              </c:extLst>
            </c:dLbl>
            <c:dLbl>
              <c:idx val="10"/>
              <c:layout>
                <c:manualLayout>
                  <c:x val="3.1996544931560976E-2"/>
                  <c:y val="4.2508139600339638E-3"/>
                </c:manualLayout>
              </c:layout>
              <c:tx>
                <c:strRef>
                  <c:f>SectorData!$L$34</c:f>
                  <c:strCache>
                    <c:ptCount val="1"/>
                    <c:pt idx="0">
                      <c:v>62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{8B5B9D75-AC4C-4F0A-B15C-5A91038A2743}</c15:txfldGUID>
                      <c15:f>SectorData!$L$34</c15:f>
                      <c15:dlblFieldTableCache>
                        <c:ptCount val="1"/>
                        <c:pt idx="0">
                          <c:v>62</c:v>
                        </c:pt>
                      </c15:dlblFieldTableCache>
                    </c15:dlblFTEntry>
                  </c15:dlblFieldTable>
                  <c15:showDataLabelsRange val="0"/>
                </c:ext>
                <c:ext xmlns:c16="http://schemas.microsoft.com/office/drawing/2014/chart" uri="{C3380CC4-5D6E-409C-BE32-E72D297353CC}">
                  <c16:uniqueId val="{0000000A-2FF8-4A9F-85EF-4D536E2715DE}"/>
                </c:ext>
              </c:extLst>
            </c:dLbl>
            <c:dLbl>
              <c:idx val="11"/>
              <c:layout>
                <c:manualLayout>
                  <c:x val="4.3452487623521316E-2"/>
                  <c:y val="-7.4904928003340294E-4"/>
                </c:manualLayout>
              </c:layout>
              <c:tx>
                <c:strRef>
                  <c:f>SectorData!$L$35</c:f>
                  <c:strCache>
                    <c:ptCount val="1"/>
                    <c:pt idx="0">
                      <c:v>38</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{F027D84F-4BF9-4B43-BAAE-72DB05A07554}</c15:txfldGUID>
                      <c15:f>SectorData!$L$35</c15:f>
                      <c15:dlblFieldTableCache>
                        <c:ptCount val="1"/>
                        <c:pt idx="0">
                          <c:v>38</c:v>
                        </c:pt>
                      </c15:dlblFieldTableCache>
                    </c15:dlblFTEntry>
                  </c15:dlblFieldTable>
                  <c15:showDataLabelsRange val="0"/>
                </c:ext>
                <c:ext xmlns:c16="http://schemas.microsoft.com/office/drawing/2014/chart" uri="{C3380CC4-5D6E-409C-BE32-E72D297353CC}">
                  <c16:uniqueId val="{0000000B-2FF8-4A9F-85EF-4D536E2715DE}"/>
                </c:ext>
              </c:extLst>
            </c:dLbl>
            <c:dLbl>
              <c:idx val="12"/>
              <c:layout>
                <c:manualLayout>
                  <c:x val="3.4509062078194291E-2"/>
                  <c:y val="4.6458919595008773E-3"/>
                </c:manualLayout>
              </c:layout>
              <c:tx>
                <c:strRef>
                  <c:f>SectorData!$L$36</c:f>
                  <c:strCache>
                    <c:ptCount val="1"/>
                    <c:pt idx="0">
                      <c:v>41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{8138EF2A-DFDE-4CFA-88BB-B58820E270E4}</c15:txfldGUID>
                      <c15:f>SectorData!$L$36</c15:f>
                      <c15:dlblFieldTableCache>
                        <c:ptCount val="1"/>
                        <c:pt idx="0">
                          <c:v>41</c:v>
                        </c:pt>
                      </c15:dlblFieldTableCache>
                    </c15:dlblFTEntry>
                  </c15:dlblFieldTable>
                  <c15:showDataLabelsRange val="0"/>
                </c:ext>
                <c:ext xmlns:c16="http://schemas.microsoft.com/office/drawing/2014/chart" uri="{C3380CC4-5D6E-409C-BE32-E72D297353CC}">
                  <c16:uniqueId val="{0000000C-2FF8-4A9F-85EF-4D536E2715DE}"/>
                </c:ext>
              </c:extLst>
            </c:dLbl>
            <c:dLbl>
              <c:idx val="13"/>
              <c:layout/>
              <c:tx>
                <c:strRef>
                  <c:f>SectorData!$L$37</c:f>
                  <c:strCache>
                    <c:ptCount val="1"/>
                    <c:pt idx="0">
                      <c:v>41</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{D96AF39E-4267-40C4-9B45-BBE8D9F3D98F}</c15:txfldGUID>
                      <c15:f>SectorData!$L$37</c15:f>
                      <c15:dlblFieldTableCache>
                        <c:ptCount val="1"/>
                        <c:pt idx="0">
                          <c:v>41</c:v>
                        </c:pt>
                      </c15:dlblFieldTableCache>
                    </c15:dlblFTEntry>
                  </c15:dlblFieldTable>
                  <c15:showDataLabelsRange val="0"/>
                </c:ext>
                <c:ext xmlns:c16="http://schemas.microsoft.com/office/drawing/2014/chart" uri="{C3380CC4-5D6E-409C-BE32-E72D297353CC}">
                  <c16:uniqueId val="{0000000D-2FF8-4A9F-85EF-4D536E2715DE}"/>
                </c:ext>
              </c:extLst>
            </c:dLbl>
            <c:dLbl>
              <c:idx val="14"/>
              <c:layout/>
              <c:tx>
                <c:strRef>
                  <c:f>SectorData!$L$38</c:f>
                  <c:strCache>
                    <c:ptCount val="1"/>
                    <c:pt idx="0">
                      <c:v>65</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{43E0A10A-D206-49BF-B7A6-48ABE33AED08}</c15:txfldGUID>
                      <c15:f>SectorData!$L$38</c15:f>
                      <c15:dlblFieldTableCache>
                        <c:ptCount val="1"/>
                        <c:pt idx="0">
                          <c:v>65</c:v>
                        </c:pt>
                      </c15:dlblFieldTableCache>
                    </c15:dlblFTEntry>
                  </c15:dlblFieldTable>
                  <c15:showDataLabelsRange val="0"/>
                </c:ext>
                <c:ext xmlns:c16="http://schemas.microsoft.com/office/drawing/2014/chart" uri="{C3380CC4-5D6E-409C-BE32-E72D297353CC}">
                  <c16:uniqueId val="{0000000E-2FF8-4A9F-85EF-4D536E2715DE}"/>
                </c:ext>
              </c:extLst>
            </c:dLbl>
            <c:dLbl>
              <c:idx val="15"/>
              <c:layout>
                <c:manualLayout>
                  <c:x val="4.4806134294738537E-2"/>
                  <c:y val="6.2776863517598801E-3"/>
                </c:manualLayout>
              </c:layout>
              <c:tx>
                <c:strRef>
                  <c:f>SectorData!$L$39</c:f>
                  <c:strCache>
                    <c:ptCount val="1"/>
                    <c:pt idx="0">
                      <c:v>13</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{A9BDAF6E-D544-4B2A-8295-A70F2489C4F0}</c15:txfldGUID>
                      <c15:f>SectorData!$L$39</c15:f>
                      <c15:dlblFieldTableCache>
                        <c:ptCount val="1"/>
                        <c:pt idx="0">
                          <c:v>13</c:v>
                        </c:pt>
                      </c15:dlblFieldTableCache>
                    </c15:dlblFTEntry>
                  </c15:dlblFieldTable>
                  <c15:showDataLabelsRange val="0"/>
                </c:ext>
                <c:ext xmlns:c16="http://schemas.microsoft.com/office/drawing/2014/chart" uri="{C3380CC4-5D6E-409C-BE32-E72D297353CC}">
                  <c16:uniqueId val="{0000000F-2FF8-4A9F-85EF-4D536E2715DE}"/>
                </c:ext>
              </c:extLst>
            </c:dLbl>
            <c:dLbl>
              <c:idx val="16"/>
              <c:tx>
                <c:strRef>
                  <c:f>SectorData!$L$40</c:f>
                  <c:strCache>
                    <c:ptCount val="1"/>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{F733CBA3-434F-4032-82C1-28C4C0B08D82}</c15:txfldGUID>
                      <c15:f>SectorData!$L$40</c15:f>
                      <c15:dlblFieldTableCache>
                        <c:ptCount val="1"/>
                      </c15:dlblFieldTableCache>
                    </c15:dlblFTEntry>
                  </c15:dlblFieldTable>
                  <c15:showDataLabelsRange val="0"/>
                </c:ext>
                <c:ext xmlns:c16="http://schemas.microsoft.com/office/drawing/2014/chart" uri="{C3380CC4-5D6E-409C-BE32-E72D297353CC}">
                  <c16:uniqueId val="{00000010-2FF8-4A9F-85EF-4D536E2715D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SectorData!$B$24:$B$40</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SectorData!$I$24:$I$40</c:f>
              <c:numCache>
                <c:formatCode>#,##0</c:formatCode>
                <c:ptCount val="17"/>
                <c:pt idx="0">
                  <c:v>72.707651717979189</c:v>
                </c:pt>
                <c:pt idx="1">
                  <c:v>32.839292120215205</c:v>
                </c:pt>
                <c:pt idx="2">
                  <c:v>26.729340419863938</c:v>
                </c:pt>
                <c:pt idx="3">
                  <c:v>26.28769433153828</c:v>
                </c:pt>
                <c:pt idx="4">
                  <c:v>16.025165556707549</c:v>
                </c:pt>
                <c:pt idx="5">
                  <c:v>11.492870699655562</c:v>
                </c:pt>
                <c:pt idx="6">
                  <c:v>10.525474025777138</c:v>
                </c:pt>
                <c:pt idx="7">
                  <c:v>10.269012181006199</c:v>
                </c:pt>
                <c:pt idx="8">
                  <c:v>10.046235262076406</c:v>
                </c:pt>
                <c:pt idx="9">
                  <c:v>7.0722998951227689</c:v>
                </c:pt>
                <c:pt idx="10">
                  <c:v>4.9774096781013553</c:v>
                </c:pt>
                <c:pt idx="11">
                  <c:v>3.0872206378042577</c:v>
                </c:pt>
                <c:pt idx="12">
                  <c:v>2.9279767393808078</c:v>
                </c:pt>
                <c:pt idx="13">
                  <c:v>1.5006558358259008</c:v>
                </c:pt>
                <c:pt idx="14">
                  <c:v>0.40820989939062952</c:v>
                </c:pt>
                <c:pt idx="15">
                  <c:v>0.19462853474965985</c:v>
                </c:pt>
              </c:numCache>
            </c:numRef>
          </c:val>
          <c:extLst>
            <c:ext xmlns:c16="http://schemas.microsoft.com/office/drawing/2014/chart" uri="{C3380CC4-5D6E-409C-BE32-E72D297353CC}">
              <c16:uniqueId val="{00000011-2FF8-4A9F-85EF-4D536E2715DE}"/>
            </c:ext>
          </c:extLst>
        </c:ser>
        <c:dLbls>
          <c:showLegendKey val="0"/>
          <c:showVal val="0"/>
          <c:showCatName val="0"/>
          <c:showSerName val="0"/>
          <c:showPercent val="0"/>
          <c:showBubbleSize val="0"/>
        </c:dLbls>
        <c:gapWidth val="25"/>
        <c:overlap val="100"/>
        <c:axId val="716173312"/>
        <c:axId val="716174848"/>
      </c:barChart>
      <c:catAx>
        <c:axId val="716173312"/>
        <c:scaling>
          <c:orientation val="maxMin"/>
        </c:scaling>
        <c:delete val="0"/>
        <c:axPos val="l"/>
        <c:numFmt formatCode="General" sourceLinked="1"/>
        <c:majorTickMark val="out"/>
        <c:minorTickMark val="none"/>
        <c:tickLblPos val="nextTo"/>
        <c:spPr>
          <a:ln w="9525">
            <a:noFill/>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174848"/>
        <c:crosses val="autoZero"/>
        <c:auto val="1"/>
        <c:lblAlgn val="ctr"/>
        <c:lblOffset val="100"/>
        <c:tickLblSkip val="1"/>
        <c:tickMarkSkip val="1"/>
        <c:noMultiLvlLbl val="0"/>
      </c:catAx>
      <c:valAx>
        <c:axId val="716174848"/>
        <c:scaling>
          <c:orientation val="minMax"/>
          <c:max val="100"/>
        </c:scaling>
        <c:delete val="0"/>
        <c:axPos val="t"/>
        <c:majorGridlines>
          <c:spPr>
            <a:ln w="3175">
              <a:solidFill>
                <a:srgbClr val="969696"/>
              </a:solidFill>
              <a:prstDash val="solid"/>
            </a:ln>
          </c:spPr>
        </c:majorGridlines>
        <c:numFmt formatCode="General" sourceLinked="0"/>
        <c:majorTickMark val="none"/>
        <c:minorTickMark val="none"/>
        <c:tickLblPos val="high"/>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16173312"/>
        <c:crosses val="autoZero"/>
        <c:crossBetween val="between"/>
      </c:valAx>
      <c:spPr>
        <a:solidFill>
          <a:srgbClr val="FFFFFF"/>
        </a:solidFill>
        <a:ln w="3175">
          <a:solidFill>
            <a:srgbClr val="000000"/>
          </a:solidFill>
          <a:prstDash val="solid"/>
        </a:ln>
      </c:spPr>
    </c:plotArea>
    <c:legend>
      <c:legendPos val="r"/>
      <c:layout>
        <c:manualLayout>
          <c:xMode val="edge"/>
          <c:yMode val="edge"/>
          <c:x val="8.3333468967234647E-3"/>
          <c:y val="0.92307786012809023"/>
          <c:w val="0.93500152181237273"/>
          <c:h val="5.4054108926419694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05272054815386"/>
          <c:y val="6.8182319312368705E-2"/>
          <c:w val="0.81833466525824428"/>
          <c:h val="0.76000092773550754"/>
        </c:manualLayout>
      </c:layout>
      <c:lineChart>
        <c:grouping val="standard"/>
        <c:varyColors val="0"/>
        <c:ser>
          <c:idx val="0"/>
          <c:order val="0"/>
          <c:tx>
            <c:strRef>
              <c:f>'By Rating'!$J$2</c:f>
              <c:strCache>
                <c:ptCount val="1"/>
                <c:pt idx="0">
                  <c:v>HY BB Spread per Turn of Leverage</c:v>
                </c:pt>
              </c:strCache>
            </c:strRef>
          </c:tx>
          <c:spPr>
            <a:ln w="25400">
              <a:solidFill>
                <a:srgbClr val="000080"/>
              </a:solidFill>
              <a:prstDash val="solid"/>
            </a:ln>
          </c:spPr>
          <c:marker>
            <c:symbol val="none"/>
          </c:marker>
          <c:cat>
            <c:numRef>
              <c:f>'By Rating'!$A$3:$A$88</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'By Rating'!$J$3:$J$88</c:f>
              <c:numCache>
                <c:formatCode>#,##0</c:formatCode>
                <c:ptCount val="86"/>
                <c:pt idx="0">
                  <c:v>46.870636584968175</c:v>
                </c:pt>
                <c:pt idx="1">
                  <c:v>54.955326787309495</c:v>
                </c:pt>
                <c:pt idx="2">
                  <c:v>88.072675255756181</c:v>
                </c:pt>
                <c:pt idx="3">
                  <c:v>91.615575166751796</c:v>
                </c:pt>
                <c:pt idx="4">
                  <c:v>77.006734023248896</c:v>
                </c:pt>
                <c:pt idx="5">
                  <c:v>67.064664537931023</c:v>
                </c:pt>
                <c:pt idx="6">
                  <c:v>77.865024366896833</c:v>
                </c:pt>
                <c:pt idx="7">
                  <c:v>75.519918255073762</c:v>
                </c:pt>
                <c:pt idx="8">
                  <c:v>83.843647109297933</c:v>
                </c:pt>
                <c:pt idx="9">
                  <c:v>94.779534975779825</c:v>
                </c:pt>
                <c:pt idx="10">
                  <c:v>89.067290100415363</c:v>
                </c:pt>
                <c:pt idx="11">
                  <c:v>126.66174836226371</c:v>
                </c:pt>
                <c:pt idx="12">
                  <c:v>117.41233543343155</c:v>
                </c:pt>
                <c:pt idx="13">
                  <c:v>117.60371345047037</c:v>
                </c:pt>
                <c:pt idx="14">
                  <c:v>146.26960098873039</c:v>
                </c:pt>
                <c:pt idx="15">
                  <c:v>121.93288467272197</c:v>
                </c:pt>
                <c:pt idx="16">
                  <c:v>109.22976247566535</c:v>
                </c:pt>
                <c:pt idx="17">
                  <c:v>149.00521772396334</c:v>
                </c:pt>
                <c:pt idx="18">
                  <c:v>185.82881718483847</c:v>
                </c:pt>
                <c:pt idx="19">
                  <c:v>163.21176503161965</c:v>
                </c:pt>
                <c:pt idx="20">
                  <c:v>146.65503203144954</c:v>
                </c:pt>
                <c:pt idx="21">
                  <c:v>109.47509714550125</c:v>
                </c:pt>
                <c:pt idx="22">
                  <c:v>126.15768739157009</c:v>
                </c:pt>
                <c:pt idx="23">
                  <c:v>97.219437177746585</c:v>
                </c:pt>
                <c:pt idx="24">
                  <c:v>106.34627691328251</c:v>
                </c:pt>
                <c:pt idx="25">
                  <c:v>102.13865429300667</c:v>
                </c:pt>
                <c:pt idx="26">
                  <c:v>94.238956709909687</c:v>
                </c:pt>
                <c:pt idx="27">
                  <c:v>73.529567342686093</c:v>
                </c:pt>
                <c:pt idx="28">
                  <c:v>93.156232976601828</c:v>
                </c:pt>
                <c:pt idx="29">
                  <c:v>90.199141963813403</c:v>
                </c:pt>
                <c:pt idx="30">
                  <c:v>88.226629990180925</c:v>
                </c:pt>
                <c:pt idx="31">
                  <c:v>85.399765349650309</c:v>
                </c:pt>
                <c:pt idx="32">
                  <c:v>73.028415321533785</c:v>
                </c:pt>
                <c:pt idx="33">
                  <c:v>124.74135365614285</c:v>
                </c:pt>
                <c:pt idx="34">
                  <c:v>84.437556091230363</c:v>
                </c:pt>
                <c:pt idx="35">
                  <c:v>68.491097356024667</c:v>
                </c:pt>
                <c:pt idx="36">
                  <c:v>64.242724611756941</c:v>
                </c:pt>
                <c:pt idx="37">
                  <c:v>78.829087245283304</c:v>
                </c:pt>
                <c:pt idx="38">
                  <c:v>102.39066277557555</c:v>
                </c:pt>
                <c:pt idx="39">
                  <c:v>149.49709423502242</c:v>
                </c:pt>
                <c:pt idx="40">
                  <c:v>210.23246765419924</c:v>
                </c:pt>
                <c:pt idx="41">
                  <c:v>195.71132543186604</c:v>
                </c:pt>
                <c:pt idx="42">
                  <c:v>281.86311202452237</c:v>
                </c:pt>
                <c:pt idx="43">
                  <c:v>515.33395713720552</c:v>
                </c:pt>
                <c:pt idx="44">
                  <c:v>381.15483805745907</c:v>
                </c:pt>
                <c:pt idx="45">
                  <c:v>241.15856782305372</c:v>
                </c:pt>
                <c:pt idx="46">
                  <c:v>172.11611459887058</c:v>
                </c:pt>
                <c:pt idx="47">
                  <c:v>154.69053628953401</c:v>
                </c:pt>
                <c:pt idx="48">
                  <c:v>149.35734952883098</c:v>
                </c:pt>
                <c:pt idx="49">
                  <c:v>197.58680917086494</c:v>
                </c:pt>
                <c:pt idx="50">
                  <c:v>189.29260456529255</c:v>
                </c:pt>
                <c:pt idx="51">
                  <c:v>169.11681375877444</c:v>
                </c:pt>
                <c:pt idx="52">
                  <c:v>145.1258703127489</c:v>
                </c:pt>
                <c:pt idx="53">
                  <c:v>163.2892491420383</c:v>
                </c:pt>
                <c:pt idx="54">
                  <c:v>258.67512189091855</c:v>
                </c:pt>
                <c:pt idx="55">
                  <c:v>207.99141779304742</c:v>
                </c:pt>
                <c:pt idx="56">
                  <c:v>160.13378738259061</c:v>
                </c:pt>
                <c:pt idx="57">
                  <c:v>169.10674586620644</c:v>
                </c:pt>
                <c:pt idx="58">
                  <c:v>146.50684528935298</c:v>
                </c:pt>
                <c:pt idx="59">
                  <c:v>130.50900278532973</c:v>
                </c:pt>
                <c:pt idx="60">
                  <c:v>117.10152287249949</c:v>
                </c:pt>
                <c:pt idx="61">
                  <c:v>125.17574988763008</c:v>
                </c:pt>
                <c:pt idx="62">
                  <c:v>120.66126034797564</c:v>
                </c:pt>
                <c:pt idx="63">
                  <c:v>92.660942163538053</c:v>
                </c:pt>
                <c:pt idx="64">
                  <c:v>81.958742633607471</c:v>
                </c:pt>
                <c:pt idx="65">
                  <c:v>74.163612389269531</c:v>
                </c:pt>
                <c:pt idx="66">
                  <c:v>102.62126340936337</c:v>
                </c:pt>
                <c:pt idx="67">
                  <c:v>112.32814499611989</c:v>
                </c:pt>
                <c:pt idx="68">
                  <c:v>94.738524356367563</c:v>
                </c:pt>
                <c:pt idx="69">
                  <c:v>92.539518575741027</c:v>
                </c:pt>
                <c:pt idx="70">
                  <c:v>103.29777935305492</c:v>
                </c:pt>
                <c:pt idx="71">
                  <c:v>109.67984886161871</c:v>
                </c:pt>
                <c:pt idx="72">
                  <c:v>90.378361879383874</c:v>
                </c:pt>
                <c:pt idx="73">
                  <c:v>84.270550181834821</c:v>
                </c:pt>
                <c:pt idx="74">
                  <c:v>71.089698072730599</c:v>
                </c:pt>
                <c:pt idx="75">
                  <c:v>68.569440046719933</c:v>
                </c:pt>
                <c:pt idx="76">
                  <c:v>68.402494862307123</c:v>
                </c:pt>
                <c:pt idx="77">
                  <c:v>62.335290615800631</c:v>
                </c:pt>
                <c:pt idx="78">
                  <c:v>58.075584486659793</c:v>
                </c:pt>
                <c:pt idx="79">
                  <c:v>63.485622885474953</c:v>
                </c:pt>
                <c:pt idx="80">
                  <c:v>70.063467034125182</c:v>
                </c:pt>
                <c:pt idx="81">
                  <c:v>75.533008396033651</c:v>
                </c:pt>
                <c:pt idx="82">
                  <c:v>66.543281186226949</c:v>
                </c:pt>
                <c:pt idx="83">
                  <c:v>99.012400814250896</c:v>
                </c:pt>
                <c:pt idx="84">
                  <c:v>56.521844213923551</c:v>
                </c:pt>
                <c:pt idx="85">
                  <c:v>52.378528196362701</c:v>
                </c:pt>
              </c:numCache>
            </c:numRef>
          </c:val>
          <c:smooth val="0"/>
          <c:extLst>
            <c:ext xmlns:c16="http://schemas.microsoft.com/office/drawing/2014/chart" uri="{C3380CC4-5D6E-409C-BE32-E72D297353CC}">
              <c16:uniqueId val="{00000000-19F5-4798-8165-5E1EBAA53F99}"/>
            </c:ext>
          </c:extLst>
        </c:ser>
        <c:ser>
          <c:idx val="1"/>
          <c:order val="1"/>
          <c:tx>
            <c:strRef>
              <c:f>'By Rating'!$U$2</c:f>
              <c:strCache>
                <c:ptCount val="1"/>
                <c:pt idx="0">
                  <c:v>B</c:v>
                </c:pt>
              </c:strCache>
            </c:strRef>
          </c:tx>
          <c:spPr>
            <a:ln w="25400">
              <a:solidFill>
                <a:srgbClr val="FF6600"/>
              </a:solidFill>
              <a:prstDash val="solid"/>
            </a:ln>
          </c:spPr>
          <c:marker>
            <c:symbol val="none"/>
          </c:marker>
          <c:cat>
            <c:numRef>
              <c:f>'By Rating'!$A$3:$A$88</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'By Rating'!$U$7:$U$88</c:f>
              <c:numCache>
                <c:formatCode>#,##0</c:formatCode>
                <c:ptCount val="82"/>
                <c:pt idx="0">
                  <c:v>85.620858266756201</c:v>
                </c:pt>
                <c:pt idx="1">
                  <c:v>82.220645937921034</c:v>
                </c:pt>
                <c:pt idx="2">
                  <c:v>93.74337192249358</c:v>
                </c:pt>
                <c:pt idx="3">
                  <c:v>75.75786298815278</c:v>
                </c:pt>
                <c:pt idx="4">
                  <c:v>96.495047608345288</c:v>
                </c:pt>
                <c:pt idx="5">
                  <c:v>102.51158576815557</c:v>
                </c:pt>
                <c:pt idx="6">
                  <c:v>111.54029205545106</c:v>
                </c:pt>
                <c:pt idx="7">
                  <c:v>162.92096082303155</c:v>
                </c:pt>
                <c:pt idx="8">
                  <c:v>157.08225524224426</c:v>
                </c:pt>
                <c:pt idx="9">
                  <c:v>165.79423481016835</c:v>
                </c:pt>
                <c:pt idx="10">
                  <c:v>177.00495715453695</c:v>
                </c:pt>
                <c:pt idx="11">
                  <c:v>122.81991212352025</c:v>
                </c:pt>
                <c:pt idx="12">
                  <c:v>108.83508665744706</c:v>
                </c:pt>
                <c:pt idx="13">
                  <c:v>154.1800949802811</c:v>
                </c:pt>
                <c:pt idx="14">
                  <c:v>233.76432044292918</c:v>
                </c:pt>
                <c:pt idx="15">
                  <c:v>162.0272265251231</c:v>
                </c:pt>
                <c:pt idx="16">
                  <c:v>130.21796437930738</c:v>
                </c:pt>
                <c:pt idx="17">
                  <c:v>115.85883809246145</c:v>
                </c:pt>
                <c:pt idx="18">
                  <c:v>101.2244649971814</c:v>
                </c:pt>
                <c:pt idx="19">
                  <c:v>86.210209033773452</c:v>
                </c:pt>
                <c:pt idx="20">
                  <c:v>97.064364319997921</c:v>
                </c:pt>
                <c:pt idx="21">
                  <c:v>93.130954709333935</c:v>
                </c:pt>
                <c:pt idx="22">
                  <c:v>91.944124812604386</c:v>
                </c:pt>
                <c:pt idx="23">
                  <c:v>76.802652633877599</c:v>
                </c:pt>
                <c:pt idx="24">
                  <c:v>90.395686865571236</c:v>
                </c:pt>
                <c:pt idx="25">
                  <c:v>95.454252435574503</c:v>
                </c:pt>
                <c:pt idx="26">
                  <c:v>89.908321649803682</c:v>
                </c:pt>
                <c:pt idx="27">
                  <c:v>97.574803379657283</c:v>
                </c:pt>
                <c:pt idx="28">
                  <c:v>76.035747732557695</c:v>
                </c:pt>
                <c:pt idx="29">
                  <c:v>81.631175422328909</c:v>
                </c:pt>
                <c:pt idx="30">
                  <c:v>107.38693576286852</c:v>
                </c:pt>
                <c:pt idx="31">
                  <c:v>85.070022124031709</c:v>
                </c:pt>
                <c:pt idx="32">
                  <c:v>84.451931532591828</c:v>
                </c:pt>
                <c:pt idx="33">
                  <c:v>83.010607933809979</c:v>
                </c:pt>
                <c:pt idx="34">
                  <c:v>124.71401534251338</c:v>
                </c:pt>
                <c:pt idx="35">
                  <c:v>159.33697467885315</c:v>
                </c:pt>
                <c:pt idx="36">
                  <c:v>206.93645223232329</c:v>
                </c:pt>
                <c:pt idx="37">
                  <c:v>166.34243603990947</c:v>
                </c:pt>
                <c:pt idx="38">
                  <c:v>237.29192618502299</c:v>
                </c:pt>
                <c:pt idx="39">
                  <c:v>346.91687033443316</c:v>
                </c:pt>
                <c:pt idx="40">
                  <c:v>314.11386065607991</c:v>
                </c:pt>
                <c:pt idx="41">
                  <c:v>227.95348001273521</c:v>
                </c:pt>
                <c:pt idx="42">
                  <c:v>180.30584764088337</c:v>
                </c:pt>
                <c:pt idx="43">
                  <c:v>151.87152105386943</c:v>
                </c:pt>
                <c:pt idx="44">
                  <c:v>164.78242757979339</c:v>
                </c:pt>
                <c:pt idx="45">
                  <c:v>207.16088529812359</c:v>
                </c:pt>
                <c:pt idx="46">
                  <c:v>173.5442226853024</c:v>
                </c:pt>
                <c:pt idx="47">
                  <c:v>137.80830182547851</c:v>
                </c:pt>
                <c:pt idx="48">
                  <c:v>114.63035714137634</c:v>
                </c:pt>
                <c:pt idx="49">
                  <c:v>136.3687925498875</c:v>
                </c:pt>
                <c:pt idx="50">
                  <c:v>216.12337923435663</c:v>
                </c:pt>
                <c:pt idx="51">
                  <c:v>184.54333265554234</c:v>
                </c:pt>
                <c:pt idx="52">
                  <c:v>144.28594297727784</c:v>
                </c:pt>
                <c:pt idx="53">
                  <c:v>152.053890139088</c:v>
                </c:pt>
                <c:pt idx="54">
                  <c:v>133.47431300554189</c:v>
                </c:pt>
                <c:pt idx="55">
                  <c:v>120.51990218461479</c:v>
                </c:pt>
                <c:pt idx="56">
                  <c:v>103.90209847833168</c:v>
                </c:pt>
                <c:pt idx="57">
                  <c:v>112.80473959945579</c:v>
                </c:pt>
                <c:pt idx="58">
                  <c:v>101.53998280529515</c:v>
                </c:pt>
                <c:pt idx="59">
                  <c:v>82.890651831874337</c:v>
                </c:pt>
                <c:pt idx="60">
                  <c:v>70.429022171467693</c:v>
                </c:pt>
                <c:pt idx="61">
                  <c:v>69.872426091467403</c:v>
                </c:pt>
                <c:pt idx="62">
                  <c:v>94.411218067057149</c:v>
                </c:pt>
                <c:pt idx="63">
                  <c:v>106.42125148398769</c:v>
                </c:pt>
                <c:pt idx="64">
                  <c:v>99.906778416641643</c:v>
                </c:pt>
                <c:pt idx="65">
                  <c:v>88.077084500414131</c:v>
                </c:pt>
                <c:pt idx="66">
                  <c:v>107.1961507781285</c:v>
                </c:pt>
                <c:pt idx="67">
                  <c:v>84.776295678008793</c:v>
                </c:pt>
                <c:pt idx="68">
                  <c:v>110.17961045910673</c:v>
                </c:pt>
                <c:pt idx="69">
                  <c:v>87.629849565570282</c:v>
                </c:pt>
                <c:pt idx="70">
                  <c:v>78.30243476735761</c:v>
                </c:pt>
                <c:pt idx="71">
                  <c:v>75.546078441482166</c:v>
                </c:pt>
                <c:pt idx="72">
                  <c:v>69.87875862674241</c:v>
                </c:pt>
                <c:pt idx="73">
                  <c:v>69.753711674227844</c:v>
                </c:pt>
                <c:pt idx="74">
                  <c:v>67.82700086575413</c:v>
                </c:pt>
                <c:pt idx="75">
                  <c:v>71.28182604757491</c:v>
                </c:pt>
                <c:pt idx="76">
                  <c:v>73.958641618549194</c:v>
                </c:pt>
                <c:pt idx="77">
                  <c:v>71.927773976169092</c:v>
                </c:pt>
                <c:pt idx="78">
                  <c:v>71.549707619793978</c:v>
                </c:pt>
                <c:pt idx="79">
                  <c:v>113.77372481297799</c:v>
                </c:pt>
                <c:pt idx="80">
                  <c:v>74.702480231498569</c:v>
                </c:pt>
                <c:pt idx="81">
                  <c:v>77.529222680310795</c:v>
                </c:pt>
              </c:numCache>
            </c:numRef>
          </c:val>
          <c:smooth val="0"/>
          <c:extLst>
            <c:ext xmlns:c16="http://schemas.microsoft.com/office/drawing/2014/chart" uri="{C3380CC4-5D6E-409C-BE32-E72D297353CC}">
              <c16:uniqueId val="{00000001-19F5-4798-8165-5E1EBAA53F99}"/>
            </c:ext>
          </c:extLst>
        </c:ser>
        <c:ser>
          <c:idx val="2"/>
          <c:order val="2"/>
          <c:tx>
            <c:strRef>
              <c:f>'By Rating'!$AF$2</c:f>
              <c:strCache>
                <c:ptCount val="1"/>
                <c:pt idx="0">
                  <c:v>CCC</c:v>
                </c:pt>
              </c:strCache>
            </c:strRef>
          </c:tx>
          <c:spPr>
            <a:ln w="25400">
              <a:solidFill>
                <a:srgbClr val="808000"/>
              </a:solidFill>
              <a:prstDash val="solid"/>
            </a:ln>
          </c:spPr>
          <c:marker>
            <c:symbol val="none"/>
          </c:marker>
          <c:cat>
            <c:numRef>
              <c:f>'By Rating'!$A$3:$A$88</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'By Rating'!$AF$3:$AF$88</c:f>
              <c:numCache>
                <c:formatCode>#,##0</c:formatCode>
                <c:ptCount val="86"/>
                <c:pt idx="0">
                  <c:v>55.383646916352149</c:v>
                </c:pt>
                <c:pt idx="1">
                  <c:v>127.42992354581934</c:v>
                </c:pt>
                <c:pt idx="2">
                  <c:v>170.54765254908889</c:v>
                </c:pt>
                <c:pt idx="3">
                  <c:v>110.1450881019159</c:v>
                </c:pt>
                <c:pt idx="4">
                  <c:v>51.193747475848923</c:v>
                </c:pt>
                <c:pt idx="5">
                  <c:v>65.479346008737835</c:v>
                </c:pt>
                <c:pt idx="6">
                  <c:v>76.474159755404486</c:v>
                </c:pt>
                <c:pt idx="7">
                  <c:v>145.20812383326168</c:v>
                </c:pt>
                <c:pt idx="8">
                  <c:v>178.11193525136602</c:v>
                </c:pt>
                <c:pt idx="9">
                  <c:v>113.00696881471603</c:v>
                </c:pt>
                <c:pt idx="10">
                  <c:v>85.798667835578783</c:v>
                </c:pt>
                <c:pt idx="11">
                  <c:v>118.28602215634335</c:v>
                </c:pt>
                <c:pt idx="12">
                  <c:v>97.997604272231897</c:v>
                </c:pt>
                <c:pt idx="13">
                  <c:v>107.1029312551731</c:v>
                </c:pt>
                <c:pt idx="14">
                  <c:v>116.36238566850302</c:v>
                </c:pt>
                <c:pt idx="15">
                  <c:v>122.63600097557391</c:v>
                </c:pt>
                <c:pt idx="16">
                  <c:v>98.108594915651722</c:v>
                </c:pt>
                <c:pt idx="17">
                  <c:v>166.72587175651358</c:v>
                </c:pt>
                <c:pt idx="18">
                  <c:v>216.46751069270559</c:v>
                </c:pt>
                <c:pt idx="19">
                  <c:v>319.53361956206561</c:v>
                </c:pt>
                <c:pt idx="20">
                  <c:v>240.20861753133303</c:v>
                </c:pt>
                <c:pt idx="21">
                  <c:v>144.98552054696205</c:v>
                </c:pt>
                <c:pt idx="22">
                  <c:v>125.14015786323341</c:v>
                </c:pt>
                <c:pt idx="23">
                  <c:v>118.72568647252528</c:v>
                </c:pt>
                <c:pt idx="24">
                  <c:v>119.78366398677176</c:v>
                </c:pt>
                <c:pt idx="25">
                  <c:v>104.97424942522314</c:v>
                </c:pt>
                <c:pt idx="26">
                  <c:v>124.18746284343486</c:v>
                </c:pt>
                <c:pt idx="27">
                  <c:v>101.73506258660294</c:v>
                </c:pt>
                <c:pt idx="28">
                  <c:v>111.6255552883227</c:v>
                </c:pt>
                <c:pt idx="29">
                  <c:v>113.69334758078288</c:v>
                </c:pt>
                <c:pt idx="30">
                  <c:v>91.414519472908907</c:v>
                </c:pt>
                <c:pt idx="31">
                  <c:v>88.277256181155792</c:v>
                </c:pt>
                <c:pt idx="32">
                  <c:v>78.663061442369496</c:v>
                </c:pt>
                <c:pt idx="33">
                  <c:v>90.822200163538383</c:v>
                </c:pt>
                <c:pt idx="34">
                  <c:v>109.46708954382072</c:v>
                </c:pt>
                <c:pt idx="35">
                  <c:v>83.42296344647518</c:v>
                </c:pt>
                <c:pt idx="36">
                  <c:v>76.94591763037289</c:v>
                </c:pt>
                <c:pt idx="37">
                  <c:v>76.014522060705843</c:v>
                </c:pt>
                <c:pt idx="38">
                  <c:v>108.93719796927419</c:v>
                </c:pt>
                <c:pt idx="39">
                  <c:v>131.91472439969766</c:v>
                </c:pt>
                <c:pt idx="40">
                  <c:v>198.45360756250165</c:v>
                </c:pt>
                <c:pt idx="41">
                  <c:v>184.09642661990779</c:v>
                </c:pt>
                <c:pt idx="42">
                  <c:v>247.85250330255911</c:v>
                </c:pt>
                <c:pt idx="43">
                  <c:v>443.26411965308466</c:v>
                </c:pt>
                <c:pt idx="44">
                  <c:v>371.18869128783109</c:v>
                </c:pt>
                <c:pt idx="45">
                  <c:v>160.11516431910022</c:v>
                </c:pt>
                <c:pt idx="46">
                  <c:v>108.20134294398629</c:v>
                </c:pt>
                <c:pt idx="47">
                  <c:v>116.33278545498706</c:v>
                </c:pt>
                <c:pt idx="48">
                  <c:v>106.84431070092026</c:v>
                </c:pt>
                <c:pt idx="49">
                  <c:v>148.91973756017882</c:v>
                </c:pt>
                <c:pt idx="50">
                  <c:v>128.61004848011947</c:v>
                </c:pt>
                <c:pt idx="51">
                  <c:v>102.62713810979047</c:v>
                </c:pt>
                <c:pt idx="52">
                  <c:v>103.9879471690449</c:v>
                </c:pt>
                <c:pt idx="53">
                  <c:v>107.54548037068595</c:v>
                </c:pt>
                <c:pt idx="54">
                  <c:v>168.27494926333381</c:v>
                </c:pt>
                <c:pt idx="55">
                  <c:v>146.48728245304383</c:v>
                </c:pt>
                <c:pt idx="56">
                  <c:v>130.60822454580511</c:v>
                </c:pt>
                <c:pt idx="57">
                  <c:v>139.39002332313066</c:v>
                </c:pt>
                <c:pt idx="58">
                  <c:v>123.34908803880322</c:v>
                </c:pt>
                <c:pt idx="59">
                  <c:v>122.67186501379295</c:v>
                </c:pt>
                <c:pt idx="60">
                  <c:v>103.71836544907194</c:v>
                </c:pt>
                <c:pt idx="61">
                  <c:v>119.69458160335765</c:v>
                </c:pt>
                <c:pt idx="62">
                  <c:v>116.44136331343368</c:v>
                </c:pt>
                <c:pt idx="63">
                  <c:v>94.375018308954509</c:v>
                </c:pt>
                <c:pt idx="64">
                  <c:v>96.236117304147783</c:v>
                </c:pt>
                <c:pt idx="65">
                  <c:v>55.059013747762151</c:v>
                </c:pt>
                <c:pt idx="66">
                  <c:v>77.477454936464923</c:v>
                </c:pt>
                <c:pt idx="67">
                  <c:v>107.48699856475422</c:v>
                </c:pt>
                <c:pt idx="68">
                  <c:v>83.475644332562354</c:v>
                </c:pt>
                <c:pt idx="69">
                  <c:v>17.112519257594847</c:v>
                </c:pt>
                <c:pt idx="70">
                  <c:v>-93.062207751782609</c:v>
                </c:pt>
                <c:pt idx="71">
                  <c:v>-328.89481309712869</c:v>
                </c:pt>
                <c:pt idx="72">
                  <c:v>-492.87947392835872</c:v>
                </c:pt>
                <c:pt idx="73">
                  <c:v>-169.03406563388208</c:v>
                </c:pt>
                <c:pt idx="74">
                  <c:v>-78.537728958744708</c:v>
                </c:pt>
                <c:pt idx="75">
                  <c:v>46.82844266848155</c:v>
                </c:pt>
                <c:pt idx="76">
                  <c:v>54.286124515943804</c:v>
                </c:pt>
                <c:pt idx="77">
                  <c:v>65.691420732071634</c:v>
                </c:pt>
                <c:pt idx="78">
                  <c:v>68.725844790668631</c:v>
                </c:pt>
                <c:pt idx="79">
                  <c:v>71.224390400790853</c:v>
                </c:pt>
                <c:pt idx="80">
                  <c:v>37.117672982591586</c:v>
                </c:pt>
                <c:pt idx="81">
                  <c:v>38.928097817259392</c:v>
                </c:pt>
                <c:pt idx="82">
                  <c:v>33.571307958468267</c:v>
                </c:pt>
                <c:pt idx="83">
                  <c:v>94.207957247095962</c:v>
                </c:pt>
                <c:pt idx="84">
                  <c:v>46.177292065778182</c:v>
                </c:pt>
                <c:pt idx="85">
                  <c:v>32.873562168677161</c:v>
                </c:pt>
              </c:numCache>
            </c:numRef>
          </c:val>
          <c:smooth val="0"/>
          <c:extLst>
            <c:ext xmlns:c16="http://schemas.microsoft.com/office/drawing/2014/chart" uri="{C3380CC4-5D6E-409C-BE32-E72D297353CC}">
              <c16:uniqueId val="{00000002-19F5-4798-8165-5E1EBAA53F99}"/>
            </c:ext>
          </c:extLst>
        </c:ser>
        <c:dLbls>
          <c:showLegendKey val="0"/>
          <c:showVal val="0"/>
          <c:showCatName val="0"/>
          <c:showSerName val="0"/>
          <c:showPercent val="0"/>
          <c:showBubbleSize val="0"/>
        </c:dLbls>
        <c:smooth val="0"/>
        <c:axId val="720001280"/>
        <c:axId val="720007168"/>
      </c:lineChart>
      <c:dateAx>
        <c:axId val="720001280"/>
        <c:scaling>
          <c:orientation val="minMax"/>
          <c:min val="36951"/>
        </c:scaling>
        <c:delete val="0"/>
        <c:axPos val="b"/>
        <c:numFmt formatCode="[$-409]mmm\-yy;@"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720007168"/>
        <c:crosses val="autoZero"/>
        <c:auto val="1"/>
        <c:lblOffset val="100"/>
        <c:baseTimeUnit val="months"/>
        <c:majorUnit val="18"/>
        <c:majorTimeUnit val="months"/>
        <c:minorUnit val="9"/>
        <c:minorTimeUnit val="months"/>
      </c:dateAx>
      <c:valAx>
        <c:axId val="720007168"/>
        <c:scaling>
          <c:orientation val="minMax"/>
        </c:scaling>
        <c:delete val="0"/>
        <c:axPos val="l"/>
        <c:majorGridlines>
          <c:spPr>
            <a:ln w="3175">
              <a:solidFill>
                <a:srgbClr val="969696"/>
              </a:solidFill>
              <a:prstDash val="solid"/>
            </a:ln>
          </c:spPr>
        </c:majorGridlines>
        <c:title>
          <c:tx>
            <c:rich>
              <a:bodyPr/>
              <a:lstStyle/>
              <a:p>
                <a:pPr>
                  <a:defRPr sz="950" b="0" i="0" u="none" strike="noStrike" baseline="0">
                    <a:solidFill>
                      <a:srgbClr val="000000"/>
                    </a:solidFill>
                    <a:latin typeface="Arial"/>
                    <a:ea typeface="Arial"/>
                    <a:cs typeface="Arial"/>
                  </a:defRPr>
                </a:pPr>
                <a:r>
                  <a:rPr lang="en-US"/>
                  <a:t>Spread per turn of leverage (bps/1x)</a:t>
                </a:r>
              </a:p>
            </c:rich>
          </c:tx>
          <c:layout>
            <c:manualLayout>
              <c:xMode val="edge"/>
              <c:yMode val="edge"/>
              <c:x val="2.6666710069515088E-2"/>
              <c:y val="0.185000225830353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720001280"/>
        <c:crosses val="autoZero"/>
        <c:crossBetween val="between"/>
      </c:valAx>
      <c:spPr>
        <a:noFill/>
        <a:ln w="12700">
          <a:solidFill>
            <a:srgbClr val="808080"/>
          </a:solidFill>
          <a:prstDash val="solid"/>
        </a:ln>
      </c:spPr>
    </c:plotArea>
    <c:legend>
      <c:legendPos val="b"/>
      <c:layout>
        <c:manualLayout>
          <c:xMode val="edge"/>
          <c:yMode val="edge"/>
          <c:x val="0.23500038248760172"/>
          <c:y val="0.93000113525529204"/>
          <c:w val="0.58666762152933194"/>
          <c:h val="5.5000067138753835E-2"/>
        </c:manualLayout>
      </c:layout>
      <c:overlay val="0"/>
      <c:spPr>
        <a:solidFill>
          <a:srgbClr val="FFFFFF"/>
        </a:solidFill>
        <a:ln w="25400">
          <a:no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00020345085197"/>
          <c:y val="4.7500057983469221E-2"/>
          <c:w val="0.84333470594841464"/>
          <c:h val="0.77500094604607672"/>
        </c:manualLayout>
      </c:layout>
      <c:barChart>
        <c:barDir val="col"/>
        <c:grouping val="clustered"/>
        <c:varyColors val="0"/>
        <c:ser>
          <c:idx val="0"/>
          <c:order val="0"/>
          <c:tx>
            <c:strRef>
              <c:f>EquityMetrics!$J$5</c:f>
              <c:strCache>
                <c:ptCount val="1"/>
                <c:pt idx="0">
                  <c:v>HY Leverage Ratio</c:v>
                </c:pt>
              </c:strCache>
            </c:strRef>
          </c:tx>
          <c:spPr>
            <a:solidFill>
              <a:srgbClr val="003366"/>
            </a:solidFill>
            <a:ln w="25400">
              <a:solidFill>
                <a:srgbClr val="003366"/>
              </a:solidFill>
              <a:prstDash val="solid"/>
            </a:ln>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EquityMetrics!$J$6:$J$91</c:f>
              <c:numCache>
                <c:formatCode>#,##0.0</c:formatCode>
                <c:ptCount val="86"/>
                <c:pt idx="0">
                  <c:v>3.6714178547498335</c:v>
                </c:pt>
                <c:pt idx="1">
                  <c:v>3.8953375023282359</c:v>
                </c:pt>
                <c:pt idx="2">
                  <c:v>4.0165839149806821</c:v>
                </c:pt>
                <c:pt idx="3">
                  <c:v>3.7563578327225402</c:v>
                </c:pt>
                <c:pt idx="4">
                  <c:v>3.9343231986116813</c:v>
                </c:pt>
                <c:pt idx="5">
                  <c:v>4.3675116868096975</c:v>
                </c:pt>
                <c:pt idx="6">
                  <c:v>4.2158121048938542</c:v>
                </c:pt>
                <c:pt idx="7">
                  <c:v>4.1474761171101493</c:v>
                </c:pt>
                <c:pt idx="8">
                  <c:v>4.6893960066114646</c:v>
                </c:pt>
                <c:pt idx="9">
                  <c:v>4.6324499754413155</c:v>
                </c:pt>
                <c:pt idx="10">
                  <c:v>4.8848059590020867</c:v>
                </c:pt>
                <c:pt idx="11">
                  <c:v>4.8171897992288804</c:v>
                </c:pt>
                <c:pt idx="12">
                  <c:v>4.2883761942931642</c:v>
                </c:pt>
                <c:pt idx="13">
                  <c:v>4.1911044720851578</c:v>
                </c:pt>
                <c:pt idx="14">
                  <c:v>4.3835603717885663</c:v>
                </c:pt>
                <c:pt idx="15">
                  <c:v>4.0998404152975967</c:v>
                </c:pt>
                <c:pt idx="16">
                  <c:v>4.0734920598653339</c:v>
                </c:pt>
                <c:pt idx="17">
                  <c:v>3.8545993265286462</c:v>
                </c:pt>
                <c:pt idx="18">
                  <c:v>4.1284556585867431</c:v>
                </c:pt>
                <c:pt idx="19">
                  <c:v>4.1350726593910867</c:v>
                </c:pt>
                <c:pt idx="20">
                  <c:v>4.3487053222976195</c:v>
                </c:pt>
                <c:pt idx="21">
                  <c:v>4.3210291206290572</c:v>
                </c:pt>
                <c:pt idx="22">
                  <c:v>4.0801697413674267</c:v>
                </c:pt>
                <c:pt idx="23">
                  <c:v>3.7067505447952072</c:v>
                </c:pt>
                <c:pt idx="24">
                  <c:v>3.6315385117826904</c:v>
                </c:pt>
                <c:pt idx="25">
                  <c:v>3.5431709118946499</c:v>
                </c:pt>
                <c:pt idx="26">
                  <c:v>3.3740089419550783</c:v>
                </c:pt>
                <c:pt idx="27">
                  <c:v>3.4710959994860868</c:v>
                </c:pt>
                <c:pt idx="28">
                  <c:v>3.4048677798211262</c:v>
                </c:pt>
                <c:pt idx="29">
                  <c:v>3.3848163872714725</c:v>
                </c:pt>
                <c:pt idx="30">
                  <c:v>3.138810132217269</c:v>
                </c:pt>
                <c:pt idx="31">
                  <c:v>2.9643835444566013</c:v>
                </c:pt>
                <c:pt idx="32">
                  <c:v>2.9758477716662686</c:v>
                </c:pt>
                <c:pt idx="33">
                  <c:v>2.8914496470338893</c:v>
                </c:pt>
                <c:pt idx="34">
                  <c:v>2.8935286615749627</c:v>
                </c:pt>
                <c:pt idx="35">
                  <c:v>3.0027640463860084</c:v>
                </c:pt>
                <c:pt idx="36">
                  <c:v>3.1522792271921722</c:v>
                </c:pt>
                <c:pt idx="37">
                  <c:v>3.103543236946757</c:v>
                </c:pt>
                <c:pt idx="38">
                  <c:v>3.0257780377165857</c:v>
                </c:pt>
                <c:pt idx="39">
                  <c:v>3.2005260617167255</c:v>
                </c:pt>
                <c:pt idx="40">
                  <c:v>3.2552056773105487</c:v>
                </c:pt>
                <c:pt idx="41">
                  <c:v>3.3636652183711679</c:v>
                </c:pt>
                <c:pt idx="42">
                  <c:v>3.5282510376242553</c:v>
                </c:pt>
                <c:pt idx="43">
                  <c:v>3.4958352297760524</c:v>
                </c:pt>
                <c:pt idx="44">
                  <c:v>3.7913291692284674</c:v>
                </c:pt>
                <c:pt idx="45">
                  <c:v>3.7974252032693721</c:v>
                </c:pt>
                <c:pt idx="46">
                  <c:v>3.93518764893988</c:v>
                </c:pt>
                <c:pt idx="47">
                  <c:v>3.6051428526980773</c:v>
                </c:pt>
                <c:pt idx="48">
                  <c:v>3.4351989785763082</c:v>
                </c:pt>
                <c:pt idx="49">
                  <c:v>3.2702177175696581</c:v>
                </c:pt>
                <c:pt idx="50">
                  <c:v>3.1683375193077379</c:v>
                </c:pt>
                <c:pt idx="51">
                  <c:v>3.2044458451105391</c:v>
                </c:pt>
                <c:pt idx="52">
                  <c:v>3.1617960994411174</c:v>
                </c:pt>
                <c:pt idx="53">
                  <c:v>3.2456968966823911</c:v>
                </c:pt>
                <c:pt idx="54">
                  <c:v>3.2395028062640008</c:v>
                </c:pt>
                <c:pt idx="55">
                  <c:v>3.1807757577347937</c:v>
                </c:pt>
                <c:pt idx="56">
                  <c:v>3.4463332308745689</c:v>
                </c:pt>
                <c:pt idx="57">
                  <c:v>3.5949554308975085</c:v>
                </c:pt>
                <c:pt idx="58">
                  <c:v>3.5912902570453529</c:v>
                </c:pt>
                <c:pt idx="59">
                  <c:v>3.6700305172801428</c:v>
                </c:pt>
                <c:pt idx="60">
                  <c:v>3.8842618627186818</c:v>
                </c:pt>
                <c:pt idx="61">
                  <c:v>3.889221657045228</c:v>
                </c:pt>
                <c:pt idx="62">
                  <c:v>3.928848394963917</c:v>
                </c:pt>
                <c:pt idx="63">
                  <c:v>4.1059074114318763</c:v>
                </c:pt>
                <c:pt idx="64">
                  <c:v>4.2111417243206644</c:v>
                </c:pt>
                <c:pt idx="65">
                  <c:v>4.3415674096088877</c:v>
                </c:pt>
                <c:pt idx="66">
                  <c:v>4.0152569447121831</c:v>
                </c:pt>
                <c:pt idx="67">
                  <c:v>4.0913924930634948</c:v>
                </c:pt>
                <c:pt idx="68">
                  <c:v>4.5081649481363302</c:v>
                </c:pt>
                <c:pt idx="69">
                  <c:v>5.1300257912031357</c:v>
                </c:pt>
                <c:pt idx="70">
                  <c:v>6.4489836913861547</c:v>
                </c:pt>
                <c:pt idx="71">
                  <c:v>7.2571721034836996</c:v>
                </c:pt>
                <c:pt idx="72">
                  <c:v>7.6014139472549846</c:v>
                </c:pt>
                <c:pt idx="73">
                  <c:v>7.079801531992322</c:v>
                </c:pt>
                <c:pt idx="74">
                  <c:v>6.0942843709182819</c:v>
                </c:pt>
                <c:pt idx="75">
                  <c:v>5.0051968559791353</c:v>
                </c:pt>
                <c:pt idx="76">
                  <c:v>4.6692587280544737</c:v>
                </c:pt>
                <c:pt idx="77">
                  <c:v>4.6325609553024396</c:v>
                </c:pt>
                <c:pt idx="78">
                  <c:v>4.4969265658399333</c:v>
                </c:pt>
                <c:pt idx="79">
                  <c:v>4.388069438507789</c:v>
                </c:pt>
                <c:pt idx="80">
                  <c:v>4.3412688789783607</c:v>
                </c:pt>
                <c:pt idx="81">
                  <c:v>4.2266073728423184</c:v>
                </c:pt>
                <c:pt idx="82">
                  <c:v>3.8081176981048008</c:v>
                </c:pt>
                <c:pt idx="83">
                  <c:v>4.2336247771793944</c:v>
                </c:pt>
                <c:pt idx="84">
                  <c:v>4.8614929777185978</c:v>
                </c:pt>
                <c:pt idx="85">
                  <c:v>4.9659896772728365</c:v>
                </c:pt>
              </c:numCache>
            </c:numRef>
          </c:val>
          <c:extLst>
            <c:ext xmlns:c16="http://schemas.microsoft.com/office/drawing/2014/chart" uri="{C3380CC4-5D6E-409C-BE32-E72D297353CC}">
              <c16:uniqueId val="{00000000-1490-4C97-B46E-429AC7FB6B91}"/>
            </c:ext>
          </c:extLst>
        </c:ser>
        <c:ser>
          <c:idx val="1"/>
          <c:order val="1"/>
          <c:tx>
            <c:strRef>
              <c:f>EquityMetrics!$AD$3</c:f>
              <c:strCache>
                <c:ptCount val="1"/>
                <c:pt idx="0">
                  <c:v>Technology Leverage Ratio</c:v>
                </c:pt>
              </c:strCache>
            </c:strRef>
          </c:tx>
          <c:spPr>
            <a:solidFill>
              <a:srgbClr val="FF6600"/>
            </a:solidFill>
            <a:ln w="25400">
              <a:solidFill>
                <a:srgbClr val="FF6600"/>
              </a:solidFill>
              <a:prstDash val="solid"/>
            </a:ln>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EquityMetrics!$AD$6:$AD$91</c:f>
              <c:numCache>
                <c:formatCode>#,##0.0</c:formatCode>
                <c:ptCount val="86"/>
                <c:pt idx="0">
                  <c:v>0.59654451041985002</c:v>
                </c:pt>
                <c:pt idx="1">
                  <c:v>1.5307854495571329</c:v>
                </c:pt>
                <c:pt idx="2">
                  <c:v>1.5360141166911248</c:v>
                </c:pt>
                <c:pt idx="3">
                  <c:v>1.9638756155140971</c:v>
                </c:pt>
                <c:pt idx="4">
                  <c:v>2.3544981671095462</c:v>
                </c:pt>
                <c:pt idx="5">
                  <c:v>2.4126580405962543</c:v>
                </c:pt>
                <c:pt idx="6">
                  <c:v>3.6932507671396486</c:v>
                </c:pt>
                <c:pt idx="7">
                  <c:v>4.0387164071949639</c:v>
                </c:pt>
                <c:pt idx="8">
                  <c:v>3.5334667766769616</c:v>
                </c:pt>
                <c:pt idx="9">
                  <c:v>2.9522075360399396</c:v>
                </c:pt>
                <c:pt idx="10">
                  <c:v>#N/A</c:v>
                </c:pt>
                <c:pt idx="11">
                  <c:v>#N/A</c:v>
                </c:pt>
                <c:pt idx="12">
                  <c:v>#N/A</c:v>
                </c:pt>
                <c:pt idx="13">
                  <c:v>5.874357054183295</c:v>
                </c:pt>
                <c:pt idx="14">
                  <c:v>#N/A</c:v>
                </c:pt>
                <c:pt idx="15">
                  <c:v>#N/A</c:v>
                </c:pt>
                <c:pt idx="16">
                  <c:v>#N/A</c:v>
                </c:pt>
                <c:pt idx="17">
                  <c:v>0.72912261492149022</c:v>
                </c:pt>
                <c:pt idx="18">
                  <c:v>3.3563221036554376</c:v>
                </c:pt>
                <c:pt idx="19">
                  <c:v>1.4451868176582414</c:v>
                </c:pt>
                <c:pt idx="20">
                  <c:v>3.9908421547762281</c:v>
                </c:pt>
                <c:pt idx="21">
                  <c:v>3.4181480615627136</c:v>
                </c:pt>
                <c:pt idx="22">
                  <c:v>2.5565263180594999</c:v>
                </c:pt>
                <c:pt idx="23">
                  <c:v>2.0708322178652496</c:v>
                </c:pt>
                <c:pt idx="24">
                  <c:v>1.7198287300642972</c:v>
                </c:pt>
                <c:pt idx="25">
                  <c:v>1.6514417972223878</c:v>
                </c:pt>
                <c:pt idx="26">
                  <c:v>1.172995142617</c:v>
                </c:pt>
                <c:pt idx="27">
                  <c:v>0.96723583907870758</c:v>
                </c:pt>
                <c:pt idx="28">
                  <c:v>0.90784937417286748</c:v>
                </c:pt>
                <c:pt idx="29">
                  <c:v>1.0925650485329537</c:v>
                </c:pt>
                <c:pt idx="30">
                  <c:v>1.3374178011629609</c:v>
                </c:pt>
                <c:pt idx="31">
                  <c:v>0.82141494726126763</c:v>
                </c:pt>
                <c:pt idx="32">
                  <c:v>0.83160618711283407</c:v>
                </c:pt>
                <c:pt idx="33">
                  <c:v>0.76755791382572647</c:v>
                </c:pt>
                <c:pt idx="34">
                  <c:v>0.63658855616111476</c:v>
                </c:pt>
                <c:pt idx="35">
                  <c:v>2.5213636162335451</c:v>
                </c:pt>
                <c:pt idx="36">
                  <c:v>2.7335629523698501</c:v>
                </c:pt>
                <c:pt idx="37">
                  <c:v>2.8395781732673218</c:v>
                </c:pt>
                <c:pt idx="38">
                  <c:v>2.9634249485047874</c:v>
                </c:pt>
                <c:pt idx="39">
                  <c:v>4.3309038181401958</c:v>
                </c:pt>
                <c:pt idx="40">
                  <c:v>4.1915726127945083</c:v>
                </c:pt>
                <c:pt idx="41">
                  <c:v>4.050749286231536</c:v>
                </c:pt>
                <c:pt idx="42">
                  <c:v>3.8495956286146642</c:v>
                </c:pt>
                <c:pt idx="43">
                  <c:v>4.4983961272206496</c:v>
                </c:pt>
                <c:pt idx="44">
                  <c:v>5.6991754622462212</c:v>
                </c:pt>
                <c:pt idx="45">
                  <c:v>6.1938912652652851</c:v>
                </c:pt>
                <c:pt idx="46">
                  <c:v>6.5979222079721458</c:v>
                </c:pt>
                <c:pt idx="47">
                  <c:v>4.1143854479147333</c:v>
                </c:pt>
                <c:pt idx="48">
                  <c:v>3.4642893111828816</c:v>
                </c:pt>
                <c:pt idx="49">
                  <c:v>3.3258998549105958</c:v>
                </c:pt>
                <c:pt idx="50">
                  <c:v>3.2091043518794575</c:v>
                </c:pt>
                <c:pt idx="51">
                  <c:v>3.6001572089940579</c:v>
                </c:pt>
                <c:pt idx="52">
                  <c:v>3.8687723831617817</c:v>
                </c:pt>
                <c:pt idx="53">
                  <c:v>3.8984947372930532</c:v>
                </c:pt>
                <c:pt idx="54">
                  <c:v>4.4548396616410315</c:v>
                </c:pt>
                <c:pt idx="55">
                  <c:v>4.0652781752863003</c:v>
                </c:pt>
                <c:pt idx="56">
                  <c:v>3.7925677605947303</c:v>
                </c:pt>
                <c:pt idx="57">
                  <c:v>3.5217170391693289</c:v>
                </c:pt>
                <c:pt idx="58">
                  <c:v>3.3742302630093794</c:v>
                </c:pt>
                <c:pt idx="59">
                  <c:v>3.8008838803196157</c:v>
                </c:pt>
                <c:pt idx="60">
                  <c:v>4.0658067503891946</c:v>
                </c:pt>
                <c:pt idx="61">
                  <c:v>3.899474224022577</c:v>
                </c:pt>
                <c:pt idx="62">
                  <c:v>4.0133051600229477</c:v>
                </c:pt>
                <c:pt idx="63">
                  <c:v>4.8959794393584879</c:v>
                </c:pt>
                <c:pt idx="64">
                  <c:v>3.750439231117336</c:v>
                </c:pt>
                <c:pt idx="65">
                  <c:v>3.5943408387577853</c:v>
                </c:pt>
                <c:pt idx="66">
                  <c:v>3.2368665147928586</c:v>
                </c:pt>
                <c:pt idx="67">
                  <c:v>3.1572663157539878</c:v>
                </c:pt>
                <c:pt idx="68">
                  <c:v>3.1303668151063619</c:v>
                </c:pt>
                <c:pt idx="69">
                  <c:v>3.2651344490575664</c:v>
                </c:pt>
                <c:pt idx="70">
                  <c:v>3.4451938285512909</c:v>
                </c:pt>
                <c:pt idx="71">
                  <c:v>2.9207498204235103</c:v>
                </c:pt>
                <c:pt idx="72">
                  <c:v>3.1220051746807518</c:v>
                </c:pt>
                <c:pt idx="73">
                  <c:v>3.2934899631420542</c:v>
                </c:pt>
                <c:pt idx="74">
                  <c:v>2.9852910578853868</c:v>
                </c:pt>
                <c:pt idx="75">
                  <c:v>2.7605276340711122</c:v>
                </c:pt>
                <c:pt idx="76">
                  <c:v>3.0600631156053013</c:v>
                </c:pt>
                <c:pt idx="77">
                  <c:v>4.04456055432866</c:v>
                </c:pt>
                <c:pt idx="78">
                  <c:v>3.5101588675129669</c:v>
                </c:pt>
                <c:pt idx="79">
                  <c:v>2.6551914254918496</c:v>
                </c:pt>
                <c:pt idx="80">
                  <c:v>2.1855419500268862</c:v>
                </c:pt>
                <c:pt idx="81">
                  <c:v>1.9117743937502329</c:v>
                </c:pt>
                <c:pt idx="82">
                  <c:v>1.6350306671674113</c:v>
                </c:pt>
                <c:pt idx="83">
                  <c:v>3.0948086490509286</c:v>
                </c:pt>
                <c:pt idx="84">
                  <c:v>3.7741060492020209</c:v>
                </c:pt>
                <c:pt idx="85">
                  <c:v>4.0167116898076189</c:v>
                </c:pt>
              </c:numCache>
            </c:numRef>
          </c:val>
          <c:extLst>
            <c:ext xmlns:c16="http://schemas.microsoft.com/office/drawing/2014/chart" uri="{C3380CC4-5D6E-409C-BE32-E72D297353CC}">
              <c16:uniqueId val="{00000001-1490-4C97-B46E-429AC7FB6B91}"/>
            </c:ext>
          </c:extLst>
        </c:ser>
        <c:dLbls>
          <c:showLegendKey val="0"/>
          <c:showVal val="0"/>
          <c:showCatName val="0"/>
          <c:showSerName val="0"/>
          <c:showPercent val="0"/>
          <c:showBubbleSize val="0"/>
        </c:dLbls>
        <c:gapWidth val="25"/>
        <c:axId val="720659200"/>
        <c:axId val="720660736"/>
      </c:barChart>
      <c:lineChart>
        <c:grouping val="standard"/>
        <c:varyColors val="0"/>
        <c:ser>
          <c:idx val="2"/>
          <c:order val="2"/>
          <c:tx>
            <c:strRef>
              <c:f>EquityMetrics!$AH$5</c:f>
              <c:strCache>
                <c:ptCount val="1"/>
                <c:pt idx="0">
                  <c:v>AdjustedLeverage</c:v>
                </c:pt>
              </c:strCache>
            </c:strRef>
          </c:tx>
          <c:spPr>
            <a:ln w="50800">
              <a:solidFill>
                <a:srgbClr val="FFFF00"/>
              </a:solidFill>
            </a:ln>
          </c:spPr>
          <c:marker>
            <c:symbol val="none"/>
          </c:marker>
          <c:val>
            <c:numRef>
              <c:f>EquityMetrics!$AH$6:$AH$91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6.2072725901867294</c:v>
                </c:pt>
                <c:pt idx="50">
                  <c:v>0.26372888470251832</c:v>
                </c:pt>
                <c:pt idx="51">
                  <c:v>0.69267696364690567</c:v>
                </c:pt>
                <c:pt idx="52">
                  <c:v>1.256470751345556</c:v>
                </c:pt>
                <c:pt idx="53">
                  <c:v>1.3288477761882567</c:v>
                </c:pt>
                <c:pt idx="54">
                  <c:v>1.4444589641206027</c:v>
                </c:pt>
                <c:pt idx="55">
                  <c:v>1.358214303110798</c:v>
                </c:pt>
                <c:pt idx="56">
                  <c:v>1.8467864895775867</c:v>
                </c:pt>
                <c:pt idx="57">
                  <c:v>1.6294778799431122</c:v>
                </c:pt>
                <c:pt idx="58">
                  <c:v>1.51117305325732</c:v>
                </c:pt>
                <c:pt idx="59">
                  <c:v>1.7871897704638726</c:v>
                </c:pt>
                <c:pt idx="60">
                  <c:v>1.8573526159690077</c:v>
                </c:pt>
                <c:pt idx="61">
                  <c:v>1.7670956694625251</c:v>
                </c:pt>
                <c:pt idx="62">
                  <c:v>2.4539081531563927</c:v>
                </c:pt>
                <c:pt idx="63">
                  <c:v>3.3152536080281734</c:v>
                </c:pt>
                <c:pt idx="64">
                  <c:v>2.3720775292941689</c:v>
                </c:pt>
                <c:pt idx="65">
                  <c:v>2.1057029835348571</c:v>
                </c:pt>
                <c:pt idx="66">
                  <c:v>1.8094940476057257</c:v>
                </c:pt>
                <c:pt idx="67">
                  <c:v>1.7133204443853134</c:v>
                </c:pt>
                <c:pt idx="68">
                  <c:v>1.6904238750285865</c:v>
                </c:pt>
                <c:pt idx="69">
                  <c:v>1.6321050029933226</c:v>
                </c:pt>
                <c:pt idx="70">
                  <c:v>1.8202065542951738</c:v>
                </c:pt>
                <c:pt idx="71">
                  <c:v>1.2610220309680173</c:v>
                </c:pt>
                <c:pt idx="72">
                  <c:v>1.4280052762884257</c:v>
                </c:pt>
                <c:pt idx="73">
                  <c:v>1.8372665632074912</c:v>
                </c:pt>
                <c:pt idx="74">
                  <c:v>1.7959016811103494</c:v>
                </c:pt>
                <c:pt idx="75">
                  <c:v>1.6964319211035781</c:v>
                </c:pt>
                <c:pt idx="76">
                  <c:v>2.809545234502695</c:v>
                </c:pt>
                <c:pt idx="77">
                  <c:v>3.1033239812387889</c:v>
                </c:pt>
                <c:pt idx="78">
                  <c:v>2.618599114731238</c:v>
                </c:pt>
                <c:pt idx="79">
                  <c:v>2.2125286754652738</c:v>
                </c:pt>
                <c:pt idx="80">
                  <c:v>1.9169658367645752</c:v>
                </c:pt>
                <c:pt idx="81">
                  <c:v>1.727156525516401</c:v>
                </c:pt>
                <c:pt idx="82">
                  <c:v>1.4789411075338339</c:v>
                </c:pt>
                <c:pt idx="83">
                  <c:v>2.5685223414610312</c:v>
                </c:pt>
                <c:pt idx="84">
                  <c:v>3.0926288548770926</c:v>
                </c:pt>
                <c:pt idx="85">
                  <c:v>3.3207462457063341</c:v>
                </c:pt>
              </c:numCache>
            </c:numRef>
          </c:val>
          <c:smooth val="0"/>
          <c:extLst>
            <c:ext xmlns:c16="http://schemas.microsoft.com/office/drawing/2014/chart" uri="{C3380CC4-5D6E-409C-BE32-E72D297353CC}">
              <c16:uniqueId val="{00000002-1490-4C97-B46E-429AC7FB6B91}"/>
            </c:ext>
          </c:extLst>
        </c:ser>
        <c:dLbls>
          <c:showLegendKey val="0"/>
          <c:showVal val="0"/>
          <c:showCatName val="0"/>
          <c:showSerName val="0"/>
          <c:showPercent val="0"/>
          <c:showBubbleSize val="0"/>
        </c:dLbls>
        <c:marker val="1"/>
        <c:smooth val="0"/>
        <c:axId val="720659200"/>
        <c:axId val="720660736"/>
      </c:lineChart>
      <c:catAx>
        <c:axId val="720659200"/>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660736"/>
        <c:crosses val="autoZero"/>
        <c:auto val="0"/>
        <c:lblAlgn val="ctr"/>
        <c:lblOffset val="100"/>
        <c:tickLblSkip val="8"/>
        <c:tickMarkSkip val="4"/>
        <c:noMultiLvlLbl val="0"/>
      </c:catAx>
      <c:valAx>
        <c:axId val="720660736"/>
        <c:scaling>
          <c:logBase val="2"/>
          <c:orientation val="minMax"/>
          <c:max val="8"/>
          <c:min val="1"/>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Net Leverage (Net Debt/LTM EBITDA, x)</a:t>
                </a:r>
              </a:p>
            </c:rich>
          </c:tx>
          <c:layout>
            <c:manualLayout>
              <c:xMode val="edge"/>
              <c:yMode val="edge"/>
              <c:x val="8.3333468967234647E-3"/>
              <c:y val="0.1325001617433615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659200"/>
        <c:crosses val="autoZero"/>
        <c:crossBetween val="between"/>
      </c:valAx>
      <c:spPr>
        <a:noFill/>
        <a:ln w="12700">
          <a:solidFill>
            <a:srgbClr val="808080"/>
          </a:solidFill>
          <a:prstDash val="solid"/>
        </a:ln>
      </c:spPr>
    </c:plotArea>
    <c:legend>
      <c:legendPos val="b"/>
      <c:layout>
        <c:manualLayout>
          <c:xMode val="edge"/>
          <c:yMode val="edge"/>
          <c:x val="5.2553082027537265E-2"/>
          <c:y val="0.93000113525529204"/>
          <c:w val="0.94744691797246272"/>
          <c:h val="6.0603764979319477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33354220954135"/>
          <c:y val="5.7500070190515368E-2"/>
          <c:w val="0.80666797960283143"/>
          <c:h val="0.78750096130488445"/>
        </c:manualLayout>
      </c:layout>
      <c:lineChart>
        <c:grouping val="standard"/>
        <c:varyColors val="0"/>
        <c:ser>
          <c:idx val="2"/>
          <c:order val="0"/>
          <c:tx>
            <c:strRef>
              <c:f>EquityMetrics!$W$5</c:f>
              <c:strCache>
                <c:ptCount val="1"/>
                <c:pt idx="0">
                  <c:v>HY Spread per Turn of Leverage</c:v>
                </c:pt>
              </c:strCache>
            </c:strRef>
          </c:tx>
          <c:spPr>
            <a:ln w="38100">
              <a:solidFill>
                <a:srgbClr val="000080"/>
              </a:solidFill>
              <a:prstDash val="solid"/>
            </a:ln>
          </c:spPr>
          <c:marker>
            <c:symbol val="none"/>
          </c:marker>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EquityMetrics!$W$6:$W$91</c:f>
              <c:numCache>
                <c:formatCode>#,##0</c:formatCode>
                <c:ptCount val="86"/>
                <c:pt idx="0">
                  <c:v>63.550364895065016</c:v>
                </c:pt>
                <c:pt idx="1">
                  <c:v>71.043184532103012</c:v>
                </c:pt>
                <c:pt idx="2">
                  <c:v>121.88009366861289</c:v>
                </c:pt>
                <c:pt idx="3">
                  <c:v>111.30624262032705</c:v>
                </c:pt>
                <c:pt idx="4">
                  <c:v>93.338395409761688</c:v>
                </c:pt>
                <c:pt idx="5">
                  <c:v>87.423548481127526</c:v>
                </c:pt>
                <c:pt idx="6">
                  <c:v>100.42169175636998</c:v>
                </c:pt>
                <c:pt idx="7">
                  <c:v>97.843597382392829</c:v>
                </c:pt>
                <c:pt idx="8">
                  <c:v>107.34623359059019</c:v>
                </c:pt>
                <c:pt idx="9">
                  <c:v>111.08407897470158</c:v>
                </c:pt>
                <c:pt idx="10">
                  <c:v>117.00191128177268</c:v>
                </c:pt>
                <c:pt idx="11">
                  <c:v>166.50645878490698</c:v>
                </c:pt>
                <c:pt idx="12">
                  <c:v>154.45438717009</c:v>
                </c:pt>
                <c:pt idx="13">
                  <c:v>170.98306063267952</c:v>
                </c:pt>
                <c:pt idx="14">
                  <c:v>189.42629417573116</c:v>
                </c:pt>
                <c:pt idx="15">
                  <c:v>151.40208962334057</c:v>
                </c:pt>
                <c:pt idx="16">
                  <c:v>127.32617401627313</c:v>
                </c:pt>
                <c:pt idx="17">
                  <c:v>166.27206131719473</c:v>
                </c:pt>
                <c:pt idx="18">
                  <c:v>217.73915723673966</c:v>
                </c:pt>
                <c:pt idx="19">
                  <c:v>183.02305739807227</c:v>
                </c:pt>
                <c:pt idx="20">
                  <c:v>150.20880194127014</c:v>
                </c:pt>
                <c:pt idx="21">
                  <c:v>120.51036400918294</c:v>
                </c:pt>
                <c:pt idx="22">
                  <c:v>120.62373364618601</c:v>
                </c:pt>
                <c:pt idx="23">
                  <c:v>99.425437295122379</c:v>
                </c:pt>
                <c:pt idx="24">
                  <c:v>110.93103553804943</c:v>
                </c:pt>
                <c:pt idx="25">
                  <c:v>104.87146526036074</c:v>
                </c:pt>
                <c:pt idx="26">
                  <c:v>104.54088218719635</c:v>
                </c:pt>
                <c:pt idx="27">
                  <c:v>84.08915408500107</c:v>
                </c:pt>
                <c:pt idx="28">
                  <c:v>100.41596711583954</c:v>
                </c:pt>
                <c:pt idx="29">
                  <c:v>105.66264136359412</c:v>
                </c:pt>
                <c:pt idx="30">
                  <c:v>103.19453412346174</c:v>
                </c:pt>
                <c:pt idx="31">
                  <c:v>97.972169722401475</c:v>
                </c:pt>
                <c:pt idx="32">
                  <c:v>81.49005170712735</c:v>
                </c:pt>
                <c:pt idx="33">
                  <c:v>105.07378235243797</c:v>
                </c:pt>
                <c:pt idx="34">
                  <c:v>103.51900974581358</c:v>
                </c:pt>
                <c:pt idx="35">
                  <c:v>82.493385969980736</c:v>
                </c:pt>
                <c:pt idx="36">
                  <c:v>77.743243964629883</c:v>
                </c:pt>
                <c:pt idx="37">
                  <c:v>85.092069738351555</c:v>
                </c:pt>
                <c:pt idx="38">
                  <c:v>119.6066620496714</c:v>
                </c:pt>
                <c:pt idx="39">
                  <c:v>162.43625393780781</c:v>
                </c:pt>
                <c:pt idx="40">
                  <c:v>218.5158128733498</c:v>
                </c:pt>
                <c:pt idx="41">
                  <c:v>191.78791691304446</c:v>
                </c:pt>
                <c:pt idx="42">
                  <c:v>273.14434693702401</c:v>
                </c:pt>
                <c:pt idx="43">
                  <c:v>466.07498343629959</c:v>
                </c:pt>
                <c:pt idx="44">
                  <c:v>401.7504211463401</c:v>
                </c:pt>
                <c:pt idx="45">
                  <c:v>240.35141148394672</c:v>
                </c:pt>
                <c:pt idx="46">
                  <c:v>170.81305980673514</c:v>
                </c:pt>
                <c:pt idx="47">
                  <c:v>153.99135233141286</c:v>
                </c:pt>
                <c:pt idx="48">
                  <c:v>155.6817759294722</c:v>
                </c:pt>
                <c:pt idx="49">
                  <c:v>200.64211125982604</c:v>
                </c:pt>
                <c:pt idx="50">
                  <c:v>179.50556155836239</c:v>
                </c:pt>
                <c:pt idx="51">
                  <c:v>150.42507756365924</c:v>
                </c:pt>
                <c:pt idx="52">
                  <c:v>133.63799879297619</c:v>
                </c:pt>
                <c:pt idx="53">
                  <c:v>150.13167918667884</c:v>
                </c:pt>
                <c:pt idx="54">
                  <c:v>239.08422375036045</c:v>
                </c:pt>
                <c:pt idx="55">
                  <c:v>199.81165186192729</c:v>
                </c:pt>
                <c:pt idx="56">
                  <c:v>161.5544647613589</c:v>
                </c:pt>
                <c:pt idx="57">
                  <c:v>171.23161324374951</c:v>
                </c:pt>
                <c:pt idx="58">
                  <c:v>150.17886932001304</c:v>
                </c:pt>
                <c:pt idx="59">
                  <c:v>136.38240525950417</c:v>
                </c:pt>
                <c:pt idx="60">
                  <c:v>120.45779884796383</c:v>
                </c:pt>
                <c:pt idx="61">
                  <c:v>128.11188866483354</c:v>
                </c:pt>
                <c:pt idx="62">
                  <c:v>122.49807175693145</c:v>
                </c:pt>
                <c:pt idx="63">
                  <c:v>98.84565365964589</c:v>
                </c:pt>
                <c:pt idx="64">
                  <c:v>91.966686585744583</c:v>
                </c:pt>
                <c:pt idx="65">
                  <c:v>77.203663152453828</c:v>
                </c:pt>
                <c:pt idx="66">
                  <c:v>102.54715004419644</c:v>
                </c:pt>
                <c:pt idx="67">
                  <c:v>116.29352102856555</c:v>
                </c:pt>
                <c:pt idx="68">
                  <c:v>104.01660460225384</c:v>
                </c:pt>
                <c:pt idx="69">
                  <c:v>94.829823149056182</c:v>
                </c:pt>
                <c:pt idx="70">
                  <c:v>102.84193650384064</c:v>
                </c:pt>
                <c:pt idx="71">
                  <c:v>96.402734348203865</c:v>
                </c:pt>
                <c:pt idx="72">
                  <c:v>89.313863350559672</c:v>
                </c:pt>
                <c:pt idx="73">
                  <c:v>83.646752655654595</c:v>
                </c:pt>
                <c:pt idx="74">
                  <c:v>77.017016404935831</c:v>
                </c:pt>
                <c:pt idx="75">
                  <c:v>82.235505768033065</c:v>
                </c:pt>
                <c:pt idx="76">
                  <c:v>82.995004026526175</c:v>
                </c:pt>
                <c:pt idx="77">
                  <c:v>79.389753807307699</c:v>
                </c:pt>
                <c:pt idx="78">
                  <c:v>77.063760570844195</c:v>
                </c:pt>
                <c:pt idx="79">
                  <c:v>81.170737229200554</c:v>
                </c:pt>
                <c:pt idx="80">
                  <c:v>82.534257069891353</c:v>
                </c:pt>
                <c:pt idx="81">
                  <c:v>82.325897320526551</c:v>
                </c:pt>
                <c:pt idx="82">
                  <c:v>78.690801912008283</c:v>
                </c:pt>
                <c:pt idx="83">
                  <c:v>117.79684829511575</c:v>
                </c:pt>
                <c:pt idx="84">
                  <c:v>74.670764669464774</c:v>
                </c:pt>
                <c:pt idx="85">
                  <c:v>75.376779251162333</c:v>
                </c:pt>
              </c:numCache>
            </c:numRef>
          </c:val>
          <c:smooth val="0"/>
          <c:extLst>
            <c:ext xmlns:c16="http://schemas.microsoft.com/office/drawing/2014/chart" uri="{C3380CC4-5D6E-409C-BE32-E72D297353CC}">
              <c16:uniqueId val="{00000000-13F6-4562-B049-9B283E435DB2}"/>
            </c:ext>
          </c:extLst>
        </c:ser>
        <c:ser>
          <c:idx val="0"/>
          <c:order val="1"/>
          <c:tx>
            <c:strRef>
              <c:f>EquityMetrics!$AG$3</c:f>
              <c:strCache>
                <c:ptCount val="1"/>
                <c:pt idx="0">
                  <c:v>Technology Spread per turn of Leverage</c:v>
                </c:pt>
              </c:strCache>
            </c:strRef>
          </c:tx>
          <c:spPr>
            <a:ln w="38100">
              <a:solidFill>
                <a:srgbClr val="FF6600"/>
              </a:solidFill>
              <a:prstDash val="solid"/>
            </a:ln>
          </c:spPr>
          <c:marker>
            <c:symbol val="none"/>
          </c:marker>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EquityMetrics!$AG$6:$AG$91</c:f>
              <c:numCache>
                <c:formatCode>#,##0</c:formatCode>
                <c:ptCount val="86"/>
                <c:pt idx="0">
                  <c:v>467.90637732087885</c:v>
                </c:pt>
                <c:pt idx="1">
                  <c:v>215.48433795400882</c:v>
                </c:pt>
                <c:pt idx="2">
                  <c:v>357.17674079325946</c:v>
                </c:pt>
                <c:pt idx="3">
                  <c:v>203.4818035026378</c:v>
                </c:pt>
                <c:pt idx="4">
                  <c:v>184.33647228654016</c:v>
                </c:pt>
                <c:pt idx="5">
                  <c:v>215.57913292271868</c:v>
                </c:pt>
                <c:pt idx="6">
                  <c:v>198.2670583518418</c:v>
                </c:pt>
                <c:pt idx="7">
                  <c:v>142.56432753536888</c:v>
                </c:pt>
                <c:pt idx="8">
                  <c:v>144.87701749546116</c:v>
                </c:pt>
                <c:pt idx="9">
                  <c:v>187.73591831278324</c:v>
                </c:pt>
                <c:pt idx="10">
                  <c:v>104.42379833789003</c:v>
                </c:pt>
                <c:pt idx="11">
                  <c:v>#N/A</c:v>
                </c:pt>
                <c:pt idx="12">
                  <c:v>-39.721907361580925</c:v>
                </c:pt>
                <c:pt idx="13">
                  <c:v>222.96132266772926</c:v>
                </c:pt>
                <c:pt idx="14">
                  <c:v>-2187.0658182529342</c:v>
                </c:pt>
                <c:pt idx="15">
                  <c:v>-954.67575492758544</c:v>
                </c:pt>
                <c:pt idx="16">
                  <c:v>-1003.9958124935911</c:v>
                </c:pt>
                <c:pt idx="17">
                  <c:v>1117.4710619686093</c:v>
                </c:pt>
                <c:pt idx="18">
                  <c:v>409.42036155747826</c:v>
                </c:pt>
                <c:pt idx="19">
                  <c:v>649.0166958299734</c:v>
                </c:pt>
                <c:pt idx="20">
                  <c:v>170.09207196194168</c:v>
                </c:pt>
                <c:pt idx="21">
                  <c:v>153.48392311819134</c:v>
                </c:pt>
                <c:pt idx="22">
                  <c:v>166.33064147156423</c:v>
                </c:pt>
                <c:pt idx="23">
                  <c:v>148.35631305731846</c:v>
                </c:pt>
                <c:pt idx="24">
                  <c:v>174.34415614320636</c:v>
                </c:pt>
                <c:pt idx="25">
                  <c:v>173.16163018031688</c:v>
                </c:pt>
                <c:pt idx="26">
                  <c:v>297.308959226772</c:v>
                </c:pt>
                <c:pt idx="27">
                  <c:v>230.53954982026931</c:v>
                </c:pt>
                <c:pt idx="28">
                  <c:v>302.66545514723248</c:v>
                </c:pt>
                <c:pt idx="29">
                  <c:v>271.14396147566788</c:v>
                </c:pt>
                <c:pt idx="30">
                  <c:v>260.83587500400779</c:v>
                </c:pt>
                <c:pt idx="31">
                  <c:v>403.78983485506836</c:v>
                </c:pt>
                <c:pt idx="32">
                  <c:v>323.14306601230788</c:v>
                </c:pt>
                <c:pt idx="33">
                  <c:v>332.59931654073858</c:v>
                </c:pt>
                <c:pt idx="34">
                  <c:v>439.04707802504157</c:v>
                </c:pt>
                <c:pt idx="35">
                  <c:v>138.12670573443395</c:v>
                </c:pt>
                <c:pt idx="36">
                  <c:v>119.42844223104105</c:v>
                </c:pt>
                <c:pt idx="37">
                  <c:v>136.45218066665402</c:v>
                </c:pt>
                <c:pt idx="38">
                  <c:v>160.8399321078715</c:v>
                </c:pt>
                <c:pt idx="39">
                  <c:v>148.16342864870259</c:v>
                </c:pt>
                <c:pt idx="40">
                  <c:v>214.98438921792044</c:v>
                </c:pt>
                <c:pt idx="41">
                  <c:v>189.70850416063092</c:v>
                </c:pt>
                <c:pt idx="42">
                  <c:v>273.47243531416757</c:v>
                </c:pt>
                <c:pt idx="43">
                  <c:v>458.7391633156829</c:v>
                </c:pt>
                <c:pt idx="44">
                  <c:v>435.64342428470087</c:v>
                </c:pt>
                <c:pt idx="45">
                  <c:v>237.61256292689382</c:v>
                </c:pt>
                <c:pt idx="46">
                  <c:v>139.61462197363434</c:v>
                </c:pt>
                <c:pt idx="47">
                  <c:v>185.11021808420136</c:v>
                </c:pt>
                <c:pt idx="48">
                  <c:v>224.11622737301622</c:v>
                </c:pt>
                <c:pt idx="49">
                  <c:v>302.1197012319177</c:v>
                </c:pt>
                <c:pt idx="50">
                  <c:v>270.40024595880203</c:v>
                </c:pt>
                <c:pt idx="51">
                  <c:v>174.5684274561755</c:v>
                </c:pt>
                <c:pt idx="52">
                  <c:v>137.47958052138145</c:v>
                </c:pt>
                <c:pt idx="53">
                  <c:v>151.7737314846423</c:v>
                </c:pt>
                <c:pt idx="54">
                  <c:v>221.98549462456063</c:v>
                </c:pt>
                <c:pt idx="55">
                  <c:v>204.00280757160078</c:v>
                </c:pt>
                <c:pt idx="56">
                  <c:v>165.5884618379967</c:v>
                </c:pt>
                <c:pt idx="57">
                  <c:v>184.99915090171893</c:v>
                </c:pt>
                <c:pt idx="58">
                  <c:v>181.43237272883661</c:v>
                </c:pt>
                <c:pt idx="59">
                  <c:v>166.16415965215566</c:v>
                </c:pt>
                <c:pt idx="60">
                  <c:v>137.38637109895529</c:v>
                </c:pt>
                <c:pt idx="61">
                  <c:v>151.46314748191182</c:v>
                </c:pt>
                <c:pt idx="62">
                  <c:v>131.42393138968129</c:v>
                </c:pt>
                <c:pt idx="63">
                  <c:v>92.166243647879057</c:v>
                </c:pt>
                <c:pt idx="64">
                  <c:v>107.84895803331463</c:v>
                </c:pt>
                <c:pt idx="65">
                  <c:v>107.90298471316838</c:v>
                </c:pt>
                <c:pt idx="66">
                  <c:v>145.60280975448029</c:v>
                </c:pt>
                <c:pt idx="67">
                  <c:v>145.48590767601752</c:v>
                </c:pt>
                <c:pt idx="68">
                  <c:v>134.37936194526748</c:v>
                </c:pt>
                <c:pt idx="69">
                  <c:v>148.87662037629832</c:v>
                </c:pt>
                <c:pt idx="70">
                  <c:v>182.41697279167772</c:v>
                </c:pt>
                <c:pt idx="71">
                  <c:v>206.64165009287058</c:v>
                </c:pt>
                <c:pt idx="72">
                  <c:v>209.56538655184562</c:v>
                </c:pt>
                <c:pt idx="73">
                  <c:v>189.06119655487464</c:v>
                </c:pt>
                <c:pt idx="74">
                  <c:v>125.74811771928714</c:v>
                </c:pt>
                <c:pt idx="75">
                  <c:v>92.149033357733927</c:v>
                </c:pt>
                <c:pt idx="76">
                  <c:v>77.267023220237988</c:v>
                </c:pt>
                <c:pt idx="77">
                  <c:v>50.435824053102223</c:v>
                </c:pt>
                <c:pt idx="78">
                  <c:v>53.012427299868065</c:v>
                </c:pt>
                <c:pt idx="79">
                  <c:v>71.734258189622295</c:v>
                </c:pt>
                <c:pt idx="80">
                  <c:v>99.158583025846809</c:v>
                </c:pt>
                <c:pt idx="81">
                  <c:v>118.4208948465693</c:v>
                </c:pt>
                <c:pt idx="82">
                  <c:v>99.997915506710754</c:v>
                </c:pt>
                <c:pt idx="83">
                  <c:v>110.08565468375087</c:v>
                </c:pt>
                <c:pt idx="84">
                  <c:v>49.641318001085232</c:v>
                </c:pt>
                <c:pt idx="85">
                  <c:v>45.017266895503433</c:v>
                </c:pt>
              </c:numCache>
            </c:numRef>
          </c:val>
          <c:smooth val="0"/>
          <c:extLst>
            <c:ext xmlns:c16="http://schemas.microsoft.com/office/drawing/2014/chart" uri="{C3380CC4-5D6E-409C-BE32-E72D297353CC}">
              <c16:uniqueId val="{00000001-13F6-4562-B049-9B283E435DB2}"/>
            </c:ext>
          </c:extLst>
        </c:ser>
        <c:dLbls>
          <c:showLegendKey val="0"/>
          <c:showVal val="0"/>
          <c:showCatName val="0"/>
          <c:showSerName val="0"/>
          <c:showPercent val="0"/>
          <c:showBubbleSize val="0"/>
        </c:dLbls>
        <c:smooth val="0"/>
        <c:axId val="720909056"/>
        <c:axId val="720910592"/>
      </c:lineChart>
      <c:dateAx>
        <c:axId val="720909056"/>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910592"/>
        <c:crosses val="autoZero"/>
        <c:auto val="1"/>
        <c:lblOffset val="100"/>
        <c:baseTimeUnit val="months"/>
        <c:majorUnit val="2"/>
        <c:majorTimeUnit val="years"/>
        <c:minorUnit val="1"/>
        <c:minorTimeUnit val="years"/>
      </c:dateAx>
      <c:valAx>
        <c:axId val="720910592"/>
        <c:scaling>
          <c:orientation val="minMax"/>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Spreadper Turn of Leverage, bps/x</a:t>
                </a:r>
              </a:p>
            </c:rich>
          </c:tx>
          <c:layout>
            <c:manualLayout>
              <c:xMode val="edge"/>
              <c:yMode val="edge"/>
              <c:x val="8.3333468967234647E-3"/>
              <c:y val="0.1800002197268307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909056"/>
        <c:crosses val="autoZero"/>
        <c:crossBetween val="between"/>
      </c:valAx>
      <c:spPr>
        <a:noFill/>
        <a:ln w="12700">
          <a:solidFill>
            <a:srgbClr val="808080"/>
          </a:solidFill>
          <a:prstDash val="solid"/>
        </a:ln>
      </c:spPr>
    </c:plotArea>
    <c:legend>
      <c:legendPos val="r"/>
      <c:layout>
        <c:manualLayout>
          <c:xMode val="edge"/>
          <c:yMode val="edge"/>
          <c:x val="0.15166691352036707"/>
          <c:y val="0.92500112915176902"/>
          <c:w val="0.8233346733962783"/>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00020345085197"/>
          <c:y val="4.7500057983469221E-2"/>
          <c:w val="0.84333470594841464"/>
          <c:h val="0.77500094604607672"/>
        </c:manualLayout>
      </c:layout>
      <c:barChart>
        <c:barDir val="col"/>
        <c:grouping val="clustered"/>
        <c:varyColors val="0"/>
        <c:ser>
          <c:idx val="0"/>
          <c:order val="0"/>
          <c:tx>
            <c:strRef>
              <c:f>EquityMetrics!$K$5</c:f>
              <c:strCache>
                <c:ptCount val="1"/>
                <c:pt idx="0">
                  <c:v>HY Coverage Ratio</c:v>
                </c:pt>
              </c:strCache>
            </c:strRef>
          </c:tx>
          <c:spPr>
            <a:solidFill>
              <a:srgbClr val="003366"/>
            </a:solidFill>
            <a:ln w="25400">
              <a:solidFill>
                <a:srgbClr val="003366"/>
              </a:solidFill>
              <a:prstDash val="solid"/>
            </a:ln>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EquityMetrics!$K$6:$K$91</c:f>
              <c:numCache>
                <c:formatCode>#,##0.0</c:formatCode>
                <c:ptCount val="86"/>
                <c:pt idx="0">
                  <c:v>3.0177077886864492</c:v>
                </c:pt>
                <c:pt idx="1">
                  <c:v>2.9622123445325856</c:v>
                </c:pt>
                <c:pt idx="2">
                  <c:v>2.9206947433877959</c:v>
                </c:pt>
                <c:pt idx="3">
                  <c:v>3.2862336857708896</c:v>
                </c:pt>
                <c:pt idx="4">
                  <c:v>3.1220147640868077</c:v>
                </c:pt>
                <c:pt idx="5">
                  <c:v>2.8599672485682346</c:v>
                </c:pt>
                <c:pt idx="6">
                  <c:v>3.0542231328593314</c:v>
                </c:pt>
                <c:pt idx="7">
                  <c:v>2.9465114306244846</c:v>
                </c:pt>
                <c:pt idx="8">
                  <c:v>2.3735082303865478</c:v>
                </c:pt>
                <c:pt idx="9">
                  <c:v>2.3994916932006545</c:v>
                </c:pt>
                <c:pt idx="10">
                  <c:v>2.2599319061707459</c:v>
                </c:pt>
                <c:pt idx="11">
                  <c:v>2.2268458722673019</c:v>
                </c:pt>
                <c:pt idx="12">
                  <c:v>2.5210742955099943</c:v>
                </c:pt>
                <c:pt idx="13">
                  <c:v>2.5705219060365194</c:v>
                </c:pt>
                <c:pt idx="14">
                  <c:v>2.5166568723065317</c:v>
                </c:pt>
                <c:pt idx="15">
                  <c:v>2.7210015408553483</c:v>
                </c:pt>
                <c:pt idx="16">
                  <c:v>2.8156043701951199</c:v>
                </c:pt>
                <c:pt idx="17">
                  <c:v>3.0107547728586299</c:v>
                </c:pt>
                <c:pt idx="18">
                  <c:v>2.8507592462536833</c:v>
                </c:pt>
                <c:pt idx="19">
                  <c:v>2.8516342410128166</c:v>
                </c:pt>
                <c:pt idx="20">
                  <c:v>2.7947586954439694</c:v>
                </c:pt>
                <c:pt idx="21">
                  <c:v>2.8046132609737366</c:v>
                </c:pt>
                <c:pt idx="22">
                  <c:v>2.782160243779491</c:v>
                </c:pt>
                <c:pt idx="23">
                  <c:v>2.9717608262935316</c:v>
                </c:pt>
                <c:pt idx="24">
                  <c:v>3.055027897861506</c:v>
                </c:pt>
                <c:pt idx="25">
                  <c:v>3.1416089744311875</c:v>
                </c:pt>
                <c:pt idx="26">
                  <c:v>3.3112509415332272</c:v>
                </c:pt>
                <c:pt idx="27">
                  <c:v>3.0873582535924236</c:v>
                </c:pt>
                <c:pt idx="28">
                  <c:v>3.1824612165781225</c:v>
                </c:pt>
                <c:pt idx="29">
                  <c:v>3.2964214569540577</c:v>
                </c:pt>
                <c:pt idx="30">
                  <c:v>3.538139140612063</c:v>
                </c:pt>
                <c:pt idx="31">
                  <c:v>3.7361101883634973</c:v>
                </c:pt>
                <c:pt idx="32">
                  <c:v>3.888027444048777</c:v>
                </c:pt>
                <c:pt idx="33">
                  <c:v>3.8000602624672144</c:v>
                </c:pt>
                <c:pt idx="34">
                  <c:v>3.8411318033538504</c:v>
                </c:pt>
                <c:pt idx="35">
                  <c:v>3.7994697056616351</c:v>
                </c:pt>
                <c:pt idx="36">
                  <c:v>3.7729252299448377</c:v>
                </c:pt>
                <c:pt idx="37">
                  <c:v>3.8016689302745528</c:v>
                </c:pt>
                <c:pt idx="38">
                  <c:v>3.7768102168933551</c:v>
                </c:pt>
                <c:pt idx="39">
                  <c:v>3.6953053913492244</c:v>
                </c:pt>
                <c:pt idx="40">
                  <c:v>3.6769403147532969</c:v>
                </c:pt>
                <c:pt idx="41">
                  <c:v>3.5972808807119065</c:v>
                </c:pt>
                <c:pt idx="42">
                  <c:v>3.4881810755273506</c:v>
                </c:pt>
                <c:pt idx="43">
                  <c:v>3.3947305813277882</c:v>
                </c:pt>
                <c:pt idx="44">
                  <c:v>3.2244974979857162</c:v>
                </c:pt>
                <c:pt idx="45">
                  <c:v>3.1168673525860631</c:v>
                </c:pt>
                <c:pt idx="46">
                  <c:v>2.9101964481584779</c:v>
                </c:pt>
                <c:pt idx="47">
                  <c:v>3.1563136032559114</c:v>
                </c:pt>
                <c:pt idx="48">
                  <c:v>3.2296588392855892</c:v>
                </c:pt>
                <c:pt idx="49">
                  <c:v>3.3393661357542528</c:v>
                </c:pt>
                <c:pt idx="50">
                  <c:v>3.463027509994689</c:v>
                </c:pt>
                <c:pt idx="51">
                  <c:v>3.4370269442808876</c:v>
                </c:pt>
                <c:pt idx="52">
                  <c:v>3.4667914904515715</c:v>
                </c:pt>
                <c:pt idx="53">
                  <c:v>3.6727132838191956</c:v>
                </c:pt>
                <c:pt idx="54">
                  <c:v>3.717546844979843</c:v>
                </c:pt>
                <c:pt idx="55">
                  <c:v>3.7505119436529504</c:v>
                </c:pt>
                <c:pt idx="56">
                  <c:v>3.5601273130494113</c:v>
                </c:pt>
                <c:pt idx="57">
                  <c:v>3.4662984306434983</c:v>
                </c:pt>
                <c:pt idx="58">
                  <c:v>3.5029674717853378</c:v>
                </c:pt>
                <c:pt idx="59">
                  <c:v>3.5346362450725919</c:v>
                </c:pt>
                <c:pt idx="60">
                  <c:v>3.4325138588116109</c:v>
                </c:pt>
                <c:pt idx="61">
                  <c:v>3.432804912383252</c:v>
                </c:pt>
                <c:pt idx="62">
                  <c:v>3.4549102156676326</c:v>
                </c:pt>
                <c:pt idx="63">
                  <c:v>3.3720791314398069</c:v>
                </c:pt>
                <c:pt idx="64">
                  <c:v>3.3925763593908198</c:v>
                </c:pt>
                <c:pt idx="65">
                  <c:v>3.3771618649291275</c:v>
                </c:pt>
                <c:pt idx="66">
                  <c:v>3.7067579042484695</c:v>
                </c:pt>
                <c:pt idx="67">
                  <c:v>3.6463683091316748</c:v>
                </c:pt>
                <c:pt idx="68">
                  <c:v>3.4489756283989523</c:v>
                </c:pt>
                <c:pt idx="69">
                  <c:v>3.0157642272614975</c:v>
                </c:pt>
                <c:pt idx="70">
                  <c:v>2.4585179707484777</c:v>
                </c:pt>
                <c:pt idx="71">
                  <c:v>2.151215866746095</c:v>
                </c:pt>
                <c:pt idx="72">
                  <c:v>2.0888546510403936</c:v>
                </c:pt>
                <c:pt idx="73">
                  <c:v>2.2605187374884732</c:v>
                </c:pt>
                <c:pt idx="74">
                  <c:v>2.5985923178157755</c:v>
                </c:pt>
                <c:pt idx="75">
                  <c:v>3.0501239441639285</c:v>
                </c:pt>
                <c:pt idx="76">
                  <c:v>3.3278760426740144</c:v>
                </c:pt>
                <c:pt idx="77">
                  <c:v>3.3551771394988177</c:v>
                </c:pt>
                <c:pt idx="78">
                  <c:v>3.4550847382077454</c:v>
                </c:pt>
                <c:pt idx="79">
                  <c:v>3.5784198508605316</c:v>
                </c:pt>
                <c:pt idx="80">
                  <c:v>3.7319893220039422</c:v>
                </c:pt>
                <c:pt idx="81">
                  <c:v>3.8428761741902382</c:v>
                </c:pt>
                <c:pt idx="82">
                  <c:v>4.1889799125077687</c:v>
                </c:pt>
                <c:pt idx="83">
                  <c:v>3.8190793863286663</c:v>
                </c:pt>
                <c:pt idx="84">
                  <c:v>3.6783719377874378</c:v>
                </c:pt>
                <c:pt idx="85">
                  <c:v>3.615797234601605</c:v>
                </c:pt>
              </c:numCache>
            </c:numRef>
          </c:val>
          <c:extLst>
            <c:ext xmlns:c16="http://schemas.microsoft.com/office/drawing/2014/chart" uri="{C3380CC4-5D6E-409C-BE32-E72D297353CC}">
              <c16:uniqueId val="{00000000-E7E5-4B1D-AF1A-36615E751A0D}"/>
            </c:ext>
          </c:extLst>
        </c:ser>
        <c:ser>
          <c:idx val="1"/>
          <c:order val="1"/>
          <c:tx>
            <c:strRef>
              <c:f>EquityMetrics!$AE$3</c:f>
              <c:strCache>
                <c:ptCount val="1"/>
                <c:pt idx="0">
                  <c:v>Technology Coverage Ratio</c:v>
                </c:pt>
              </c:strCache>
            </c:strRef>
          </c:tx>
          <c:spPr>
            <a:solidFill>
              <a:srgbClr val="FF6600"/>
            </a:solidFill>
            <a:ln w="25400">
              <a:solidFill>
                <a:srgbClr val="FF6600"/>
              </a:solidFill>
              <a:prstDash val="solid"/>
            </a:ln>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EquityMetrics!$AE$6:$AE$91</c:f>
              <c:numCache>
                <c:formatCode>#,##0.0</c:formatCode>
                <c:ptCount val="86"/>
                <c:pt idx="0">
                  <c:v>5.3572670653893866</c:v>
                </c:pt>
                <c:pt idx="1">
                  <c:v>4.9847336979944554</c:v>
                </c:pt>
                <c:pt idx="2">
                  <c:v>5.4909116742498734</c:v>
                </c:pt>
                <c:pt idx="3">
                  <c:v>4.2780380262061248</c:v>
                </c:pt>
                <c:pt idx="4">
                  <c:v>3.9160080197227995</c:v>
                </c:pt>
                <c:pt idx="5">
                  <c:v>3.6097804609932722</c:v>
                </c:pt>
                <c:pt idx="6">
                  <c:v>2.3764979818847505</c:v>
                </c:pt>
                <c:pt idx="7">
                  <c:v>2.2776189603628541</c:v>
                </c:pt>
                <c:pt idx="8">
                  <c:v>2.4304358906536123</c:v>
                </c:pt>
                <c:pt idx="9">
                  <c:v>3.0241393341371268</c:v>
                </c:pt>
                <c:pt idx="10">
                  <c:v>0.72367168565133433</c:v>
                </c:pt>
                <c:pt idx="11">
                  <c:v>0.11186028914912977</c:v>
                </c:pt>
                <c:pt idx="12">
                  <c:v>3.506672344516102E-2</c:v>
                </c:pt>
                <c:pt idx="13">
                  <c:v>0.36846535967776484</c:v>
                </c:pt>
                <c:pt idx="14">
                  <c:v>1.317328342257593</c:v>
                </c:pt>
                <c:pt idx="15">
                  <c:v>2.3229906448621329</c:v>
                </c:pt>
                <c:pt idx="16">
                  <c:v>2.2972161744075694</c:v>
                </c:pt>
                <c:pt idx="17">
                  <c:v>2.0564941749929706</c:v>
                </c:pt>
                <c:pt idx="18">
                  <c:v>1.4919990875721798</c:v>
                </c:pt>
                <c:pt idx="19">
                  <c:v>2.2596830319674011</c:v>
                </c:pt>
                <c:pt idx="20">
                  <c:v>2.4055300551615888</c:v>
                </c:pt>
                <c:pt idx="21">
                  <c:v>2.7058173124036013</c:v>
                </c:pt>
                <c:pt idx="22">
                  <c:v>3.0886035129255314</c:v>
                </c:pt>
                <c:pt idx="23">
                  <c:v>3.6214167061628388</c:v>
                </c:pt>
                <c:pt idx="24">
                  <c:v>4.017630027338706</c:v>
                </c:pt>
                <c:pt idx="25">
                  <c:v>4.5232172973994151</c:v>
                </c:pt>
                <c:pt idx="26">
                  <c:v>5.5187664015294207</c:v>
                </c:pt>
                <c:pt idx="27">
                  <c:v>5.7657787699633003</c:v>
                </c:pt>
                <c:pt idx="28">
                  <c:v>5.9069206071206359</c:v>
                </c:pt>
                <c:pt idx="29">
                  <c:v>6.5676258847165778</c:v>
                </c:pt>
                <c:pt idx="30">
                  <c:v>6.3663122855350087</c:v>
                </c:pt>
                <c:pt idx="31">
                  <c:v>6.7675043153060503</c:v>
                </c:pt>
                <c:pt idx="32">
                  <c:v>6.9653917288714879</c:v>
                </c:pt>
                <c:pt idx="33">
                  <c:v>7.328660604268844</c:v>
                </c:pt>
                <c:pt idx="34">
                  <c:v>7.3346516198428899</c:v>
                </c:pt>
                <c:pt idx="35">
                  <c:v>6.5196472151657634</c:v>
                </c:pt>
                <c:pt idx="36">
                  <c:v>4.9337254656096885</c:v>
                </c:pt>
                <c:pt idx="37">
                  <c:v>3.9156933218632615</c:v>
                </c:pt>
                <c:pt idx="38">
                  <c:v>3.4861031894277965</c:v>
                </c:pt>
                <c:pt idx="39">
                  <c:v>3.1173792866134145</c:v>
                </c:pt>
                <c:pt idx="40">
                  <c:v>2.9782014070294522</c:v>
                </c:pt>
                <c:pt idx="41">
                  <c:v>2.7086370146567655</c:v>
                </c:pt>
                <c:pt idx="42">
                  <c:v>2.6584255398136118</c:v>
                </c:pt>
                <c:pt idx="43">
                  <c:v>2.3585344448247874</c:v>
                </c:pt>
                <c:pt idx="44">
                  <c:v>1.8028121925582172</c:v>
                </c:pt>
                <c:pt idx="45">
                  <c:v>1.6653611792582215</c:v>
                </c:pt>
                <c:pt idx="46">
                  <c:v>1.5701553148975276</c:v>
                </c:pt>
                <c:pt idx="47">
                  <c:v>2.3154174002088364</c:v>
                </c:pt>
                <c:pt idx="48">
                  <c:v>2.7328718858198453</c:v>
                </c:pt>
                <c:pt idx="49">
                  <c:v>2.9132269495789522</c:v>
                </c:pt>
                <c:pt idx="50">
                  <c:v>3.2789349700908326</c:v>
                </c:pt>
                <c:pt idx="51">
                  <c:v>2.9749880160493696</c:v>
                </c:pt>
                <c:pt idx="52">
                  <c:v>2.7573736269408218</c:v>
                </c:pt>
                <c:pt idx="53">
                  <c:v>2.696339293640666</c:v>
                </c:pt>
                <c:pt idx="54">
                  <c:v>2.4589977491217869</c:v>
                </c:pt>
                <c:pt idx="55">
                  <c:v>2.6341686002503666</c:v>
                </c:pt>
                <c:pt idx="56">
                  <c:v>2.8612194967654605</c:v>
                </c:pt>
                <c:pt idx="57">
                  <c:v>3.0626842772426413</c:v>
                </c:pt>
                <c:pt idx="58">
                  <c:v>3.1557028515177223</c:v>
                </c:pt>
                <c:pt idx="59">
                  <c:v>2.9160339700831654</c:v>
                </c:pt>
                <c:pt idx="60">
                  <c:v>2.5871007704106015</c:v>
                </c:pt>
                <c:pt idx="61">
                  <c:v>2.711248233283301</c:v>
                </c:pt>
                <c:pt idx="62">
                  <c:v>2.6967322018224382</c:v>
                </c:pt>
                <c:pt idx="63">
                  <c:v>2.3773346309285084</c:v>
                </c:pt>
                <c:pt idx="64">
                  <c:v>2.9900283095128208</c:v>
                </c:pt>
                <c:pt idx="65">
                  <c:v>3.1484134206430081</c:v>
                </c:pt>
                <c:pt idx="66">
                  <c:v>3.4466032668442925</c:v>
                </c:pt>
                <c:pt idx="67">
                  <c:v>3.5787812138011157</c:v>
                </c:pt>
                <c:pt idx="68">
                  <c:v>3.6921021295930196</c:v>
                </c:pt>
                <c:pt idx="69">
                  <c:v>3.5338259395527762</c:v>
                </c:pt>
                <c:pt idx="70">
                  <c:v>3.4858041877110497</c:v>
                </c:pt>
                <c:pt idx="71">
                  <c:v>3.8205128051533714</c:v>
                </c:pt>
                <c:pt idx="72">
                  <c:v>3.7966556339432618</c:v>
                </c:pt>
                <c:pt idx="73">
                  <c:v>3.9544323990161208</c:v>
                </c:pt>
                <c:pt idx="74">
                  <c:v>4.3603955575740283</c:v>
                </c:pt>
                <c:pt idx="75">
                  <c:v>4.7118641621951802</c:v>
                </c:pt>
                <c:pt idx="76">
                  <c:v>4.6760538953006074</c:v>
                </c:pt>
                <c:pt idx="77">
                  <c:v>3.7152330980409611</c:v>
                </c:pt>
                <c:pt idx="78">
                  <c:v>4.0428633114587278</c:v>
                </c:pt>
                <c:pt idx="79">
                  <c:v>5.0903971780850314</c:v>
                </c:pt>
                <c:pt idx="80">
                  <c:v>5.9837678206120897</c:v>
                </c:pt>
                <c:pt idx="81">
                  <c:v>6.7049022155155082</c:v>
                </c:pt>
                <c:pt idx="82">
                  <c:v>7.4673333549633956</c:v>
                </c:pt>
                <c:pt idx="83">
                  <c:v>4.4021240255179483</c:v>
                </c:pt>
                <c:pt idx="84">
                  <c:v>4.2678360810247371</c:v>
                </c:pt>
                <c:pt idx="85">
                  <c:v>4.1015555811772133</c:v>
                </c:pt>
              </c:numCache>
            </c:numRef>
          </c:val>
          <c:extLst>
            <c:ext xmlns:c16="http://schemas.microsoft.com/office/drawing/2014/chart" uri="{C3380CC4-5D6E-409C-BE32-E72D297353CC}">
              <c16:uniqueId val="{00000001-E7E5-4B1D-AF1A-36615E751A0D}"/>
            </c:ext>
          </c:extLst>
        </c:ser>
        <c:dLbls>
          <c:showLegendKey val="0"/>
          <c:showVal val="0"/>
          <c:showCatName val="0"/>
          <c:showSerName val="0"/>
          <c:showPercent val="0"/>
          <c:showBubbleSize val="0"/>
        </c:dLbls>
        <c:gapWidth val="25"/>
        <c:axId val="720959744"/>
        <c:axId val="720965632"/>
      </c:barChart>
      <c:lineChart>
        <c:grouping val="standard"/>
        <c:varyColors val="0"/>
        <c:ser>
          <c:idx val="2"/>
          <c:order val="2"/>
          <c:tx>
            <c:strRef>
              <c:f>EquityMetrics!$AI$5</c:f>
              <c:strCache>
                <c:ptCount val="1"/>
                <c:pt idx="0">
                  <c:v>AdjustedCoverage</c:v>
                </c:pt>
              </c:strCache>
            </c:strRef>
          </c:tx>
          <c:spPr>
            <a:ln w="50800">
              <a:solidFill>
                <a:srgbClr val="FFFF00"/>
              </a:solidFill>
            </a:ln>
          </c:spPr>
          <c:marker>
            <c:symbol val="none"/>
          </c:marker>
          <c:val>
            <c:numRef>
              <c:f>EquityMetrics!$AI$6:$AI$91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1.336928375818754</c:v>
                </c:pt>
                <c:pt idx="50">
                  <c:v>#N/A</c:v>
                </c:pt>
                <c:pt idx="51">
                  <c:v>7.2013289597361592</c:v>
                </c:pt>
                <c:pt idx="52">
                  <c:v>5.9714731846816624</c:v>
                </c:pt>
                <c:pt idx="53">
                  <c:v>5.5274137201135414</c:v>
                </c:pt>
                <c:pt idx="54">
                  <c:v>5.2073051114402791</c:v>
                </c:pt>
                <c:pt idx="55">
                  <c:v>5.3500134156078492</c:v>
                </c:pt>
                <c:pt idx="56">
                  <c:v>5.3249938576179963</c:v>
                </c:pt>
                <c:pt idx="57">
                  <c:v>5.8640358533607966</c:v>
                </c:pt>
                <c:pt idx="58">
                  <c:v>6.019508165854238</c:v>
                </c:pt>
                <c:pt idx="59">
                  <c:v>5.3971294534544549</c:v>
                </c:pt>
                <c:pt idx="60">
                  <c:v>4.5341331786532519</c:v>
                </c:pt>
                <c:pt idx="61">
                  <c:v>4.8865370045139285</c:v>
                </c:pt>
                <c:pt idx="62">
                  <c:v>3.9860901935085709</c:v>
                </c:pt>
                <c:pt idx="63">
                  <c:v>3.3509677886554319</c:v>
                </c:pt>
                <c:pt idx="64">
                  <c:v>4.4760034386643373</c:v>
                </c:pt>
                <c:pt idx="65">
                  <c:v>4.9815716756372561</c:v>
                </c:pt>
                <c:pt idx="66">
                  <c:v>5.7899897831952929</c:v>
                </c:pt>
                <c:pt idx="67">
                  <c:v>6.0751238496200184</c:v>
                </c:pt>
                <c:pt idx="68">
                  <c:v>6.2374930156365336</c:v>
                </c:pt>
                <c:pt idx="69">
                  <c:v>6.249415093732833</c:v>
                </c:pt>
                <c:pt idx="70">
                  <c:v>6.0423341182624357</c:v>
                </c:pt>
                <c:pt idx="71">
                  <c:v>7.9396299123809637</c:v>
                </c:pt>
                <c:pt idx="72">
                  <c:v>7.3450801257025837</c:v>
                </c:pt>
                <c:pt idx="73">
                  <c:v>6.5273687331534491</c:v>
                </c:pt>
                <c:pt idx="74">
                  <c:v>6.1951915177941226</c:v>
                </c:pt>
                <c:pt idx="75">
                  <c:v>6.3911740770122485</c:v>
                </c:pt>
                <c:pt idx="76">
                  <c:v>5.0930021968927859</c:v>
                </c:pt>
                <c:pt idx="77">
                  <c:v>4.897045736815179</c:v>
                </c:pt>
                <c:pt idx="78">
                  <c:v>5.4447977006697119</c:v>
                </c:pt>
                <c:pt idx="79">
                  <c:v>6.1088378602627609</c:v>
                </c:pt>
                <c:pt idx="80">
                  <c:v>6.8221224084207686</c:v>
                </c:pt>
                <c:pt idx="81">
                  <c:v>7.4215973936636894</c:v>
                </c:pt>
                <c:pt idx="82">
                  <c:v>8.2554463968389964</c:v>
                </c:pt>
                <c:pt idx="83">
                  <c:v>5.2932727959987416</c:v>
                </c:pt>
                <c:pt idx="84">
                  <c:v>5.2165319070465728</c:v>
                </c:pt>
                <c:pt idx="85">
                  <c:v>4.9729565655976158</c:v>
                </c:pt>
              </c:numCache>
            </c:numRef>
          </c:val>
          <c:smooth val="0"/>
          <c:extLst>
            <c:ext xmlns:c16="http://schemas.microsoft.com/office/drawing/2014/chart" uri="{C3380CC4-5D6E-409C-BE32-E72D297353CC}">
              <c16:uniqueId val="{00000002-E7E5-4B1D-AF1A-36615E751A0D}"/>
            </c:ext>
          </c:extLst>
        </c:ser>
        <c:dLbls>
          <c:showLegendKey val="0"/>
          <c:showVal val="0"/>
          <c:showCatName val="0"/>
          <c:showSerName val="0"/>
          <c:showPercent val="0"/>
          <c:showBubbleSize val="0"/>
        </c:dLbls>
        <c:marker val="1"/>
        <c:smooth val="0"/>
        <c:axId val="720959744"/>
        <c:axId val="720965632"/>
      </c:lineChart>
      <c:catAx>
        <c:axId val="720959744"/>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965632"/>
        <c:crosses val="autoZero"/>
        <c:auto val="0"/>
        <c:lblAlgn val="ctr"/>
        <c:lblOffset val="100"/>
        <c:tickLblSkip val="8"/>
        <c:tickMarkSkip val="4"/>
        <c:noMultiLvlLbl val="0"/>
      </c:catAx>
      <c:valAx>
        <c:axId val="720965632"/>
        <c:scaling>
          <c:orientation val="minMax"/>
        </c:scaling>
        <c:delete val="0"/>
        <c:axPos val="l"/>
        <c:majorGridlines>
          <c:spPr>
            <a:ln w="12700">
              <a:solidFill>
                <a:srgbClr val="969696"/>
              </a:solidFill>
              <a:prstDash val="solid"/>
            </a:ln>
          </c:spPr>
        </c:majorGridlines>
        <c:title>
          <c:tx>
            <c:rich>
              <a:bodyPr/>
              <a:lstStyle/>
              <a:p>
                <a:pPr>
                  <a:defRPr sz="1200" b="0" i="0" u="none" strike="noStrike" baseline="0">
                    <a:solidFill>
                      <a:srgbClr val="000000"/>
                    </a:solidFill>
                    <a:latin typeface="Arial Narrow"/>
                    <a:ea typeface="Arial Narrow"/>
                    <a:cs typeface="Arial Narrow"/>
                  </a:defRPr>
                </a:pPr>
                <a:r>
                  <a:rPr lang="en-US"/>
                  <a:t>Net Leverage (Net Debt/LTM EBITDA, x)</a:t>
                </a:r>
              </a:p>
            </c:rich>
          </c:tx>
          <c:layout>
            <c:manualLayout>
              <c:xMode val="edge"/>
              <c:yMode val="edge"/>
              <c:x val="8.3333468967234647E-3"/>
              <c:y val="0.1325001617433615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959744"/>
        <c:crosses val="autoZero"/>
        <c:crossBetween val="between"/>
      </c:valAx>
      <c:spPr>
        <a:noFill/>
        <a:ln w="12700">
          <a:solidFill>
            <a:srgbClr val="808080"/>
          </a:solidFill>
          <a:prstDash val="solid"/>
        </a:ln>
      </c:spPr>
    </c:plotArea>
    <c:legend>
      <c:legendPos val="b"/>
      <c:layout>
        <c:manualLayout>
          <c:xMode val="edge"/>
          <c:yMode val="edge"/>
          <c:x val="0.31833385145483634"/>
          <c:y val="0.93000113525529204"/>
          <c:w val="0.68166618707545279"/>
          <c:h val="6.0603764979319477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000146484613422E-2"/>
          <c:y val="7.2500088501084595E-2"/>
          <c:w val="0.88666810981137667"/>
          <c:h val="0.72250088195908446"/>
        </c:manualLayout>
      </c:layout>
      <c:barChart>
        <c:barDir val="col"/>
        <c:grouping val="clustered"/>
        <c:varyColors val="0"/>
        <c:ser>
          <c:idx val="0"/>
          <c:order val="0"/>
          <c:tx>
            <c:strRef>
              <c:f>EquityMetrics!$CG$5</c:f>
              <c:strCache>
                <c:ptCount val="1"/>
                <c:pt idx="0">
                  <c:v>LTM Capex as a Pct of LTM Revenues (All HY Issuers)</c:v>
                </c:pt>
              </c:strCache>
            </c:strRef>
          </c:tx>
          <c:spPr>
            <a:solidFill>
              <a:srgbClr val="003366"/>
            </a:solidFill>
            <a:ln w="12700">
              <a:solidFill>
                <a:srgbClr val="000000"/>
              </a:solidFill>
              <a:prstDash val="solid"/>
            </a:ln>
          </c:spPr>
          <c:invertIfNegative val="0"/>
          <c:cat>
            <c:numRef>
              <c:f>EquityMetrics!$CB$7:$CB$91</c:f>
              <c:numCache>
                <c:formatCode>mm/dd/yyyy</c:formatCode>
                <c:ptCount val="85"/>
                <c:pt idx="0">
                  <c:v>35976</c:v>
                </c:pt>
                <c:pt idx="1">
                  <c:v>36068</c:v>
                </c:pt>
                <c:pt idx="2">
                  <c:v>36160</c:v>
                </c:pt>
                <c:pt idx="3">
                  <c:v>36250</c:v>
                </c:pt>
                <c:pt idx="4">
                  <c:v>36341</c:v>
                </c:pt>
                <c:pt idx="5">
                  <c:v>36433</c:v>
                </c:pt>
                <c:pt idx="6">
                  <c:v>36525</c:v>
                </c:pt>
                <c:pt idx="7">
                  <c:v>36616</c:v>
                </c:pt>
                <c:pt idx="8">
                  <c:v>36707</c:v>
                </c:pt>
                <c:pt idx="9">
                  <c:v>36799</c:v>
                </c:pt>
                <c:pt idx="10">
                  <c:v>36891</c:v>
                </c:pt>
                <c:pt idx="11">
                  <c:v>36981</c:v>
                </c:pt>
                <c:pt idx="12">
                  <c:v>37072</c:v>
                </c:pt>
                <c:pt idx="13">
                  <c:v>37164</c:v>
                </c:pt>
                <c:pt idx="14">
                  <c:v>37256</c:v>
                </c:pt>
                <c:pt idx="15">
                  <c:v>37346</c:v>
                </c:pt>
                <c:pt idx="16">
                  <c:v>37437</c:v>
                </c:pt>
                <c:pt idx="17">
                  <c:v>37529</c:v>
                </c:pt>
                <c:pt idx="18">
                  <c:v>37621</c:v>
                </c:pt>
                <c:pt idx="19">
                  <c:v>37711</c:v>
                </c:pt>
                <c:pt idx="20">
                  <c:v>37802</c:v>
                </c:pt>
                <c:pt idx="21">
                  <c:v>37894</c:v>
                </c:pt>
                <c:pt idx="22">
                  <c:v>37986</c:v>
                </c:pt>
                <c:pt idx="23">
                  <c:v>38077</c:v>
                </c:pt>
                <c:pt idx="24">
                  <c:v>38168</c:v>
                </c:pt>
                <c:pt idx="25">
                  <c:v>38260</c:v>
                </c:pt>
                <c:pt idx="26">
                  <c:v>38352</c:v>
                </c:pt>
                <c:pt idx="27">
                  <c:v>38442</c:v>
                </c:pt>
                <c:pt idx="28">
                  <c:v>38533</c:v>
                </c:pt>
                <c:pt idx="29">
                  <c:v>38625</c:v>
                </c:pt>
                <c:pt idx="30">
                  <c:v>38717</c:v>
                </c:pt>
                <c:pt idx="31">
                  <c:v>38807</c:v>
                </c:pt>
                <c:pt idx="32">
                  <c:v>38898</c:v>
                </c:pt>
                <c:pt idx="33">
                  <c:v>38990</c:v>
                </c:pt>
                <c:pt idx="34">
                  <c:v>39082</c:v>
                </c:pt>
                <c:pt idx="35">
                  <c:v>39172</c:v>
                </c:pt>
                <c:pt idx="36">
                  <c:v>39263</c:v>
                </c:pt>
                <c:pt idx="37">
                  <c:v>39355</c:v>
                </c:pt>
                <c:pt idx="38">
                  <c:v>39447</c:v>
                </c:pt>
                <c:pt idx="39">
                  <c:v>39538</c:v>
                </c:pt>
                <c:pt idx="40">
                  <c:v>39629</c:v>
                </c:pt>
                <c:pt idx="41">
                  <c:v>39721</c:v>
                </c:pt>
                <c:pt idx="42">
                  <c:v>39813</c:v>
                </c:pt>
                <c:pt idx="43">
                  <c:v>39903</c:v>
                </c:pt>
                <c:pt idx="44">
                  <c:v>39994</c:v>
                </c:pt>
                <c:pt idx="45">
                  <c:v>40086</c:v>
                </c:pt>
                <c:pt idx="46">
                  <c:v>40178</c:v>
                </c:pt>
                <c:pt idx="47">
                  <c:v>40268</c:v>
                </c:pt>
                <c:pt idx="48">
                  <c:v>40359</c:v>
                </c:pt>
                <c:pt idx="49">
                  <c:v>40451</c:v>
                </c:pt>
                <c:pt idx="50">
                  <c:v>40543</c:v>
                </c:pt>
                <c:pt idx="51">
                  <c:v>40633</c:v>
                </c:pt>
                <c:pt idx="52">
                  <c:v>40724</c:v>
                </c:pt>
                <c:pt idx="53">
                  <c:v>40816</c:v>
                </c:pt>
                <c:pt idx="54">
                  <c:v>40908</c:v>
                </c:pt>
                <c:pt idx="55">
                  <c:v>40999</c:v>
                </c:pt>
                <c:pt idx="56">
                  <c:v>41090</c:v>
                </c:pt>
                <c:pt idx="57">
                  <c:v>41182</c:v>
                </c:pt>
                <c:pt idx="58">
                  <c:v>41274</c:v>
                </c:pt>
                <c:pt idx="59">
                  <c:v>41364</c:v>
                </c:pt>
                <c:pt idx="60">
                  <c:v>41455</c:v>
                </c:pt>
                <c:pt idx="61">
                  <c:v>41547</c:v>
                </c:pt>
                <c:pt idx="62">
                  <c:v>41639</c:v>
                </c:pt>
                <c:pt idx="63">
                  <c:v>41729</c:v>
                </c:pt>
                <c:pt idx="64">
                  <c:v>41820</c:v>
                </c:pt>
                <c:pt idx="65">
                  <c:v>41912</c:v>
                </c:pt>
                <c:pt idx="66">
                  <c:v>42004</c:v>
                </c:pt>
                <c:pt idx="67">
                  <c:v>42094</c:v>
                </c:pt>
                <c:pt idx="68">
                  <c:v>42185</c:v>
                </c:pt>
                <c:pt idx="69">
                  <c:v>42277</c:v>
                </c:pt>
                <c:pt idx="70">
                  <c:v>42369</c:v>
                </c:pt>
                <c:pt idx="71">
                  <c:v>42460</c:v>
                </c:pt>
                <c:pt idx="72">
                  <c:v>42551</c:v>
                </c:pt>
                <c:pt idx="73">
                  <c:v>42643</c:v>
                </c:pt>
                <c:pt idx="74">
                  <c:v>42735</c:v>
                </c:pt>
                <c:pt idx="75">
                  <c:v>42825</c:v>
                </c:pt>
                <c:pt idx="76">
                  <c:v>42916</c:v>
                </c:pt>
                <c:pt idx="77">
                  <c:v>43008</c:v>
                </c:pt>
                <c:pt idx="78">
                  <c:v>43100</c:v>
                </c:pt>
                <c:pt idx="79">
                  <c:v>43190</c:v>
                </c:pt>
                <c:pt idx="80">
                  <c:v>43281</c:v>
                </c:pt>
                <c:pt idx="81">
                  <c:v>43373</c:v>
                </c:pt>
                <c:pt idx="82">
                  <c:v>43465</c:v>
                </c:pt>
                <c:pt idx="83">
                  <c:v>43555</c:v>
                </c:pt>
                <c:pt idx="84">
                  <c:v>43646</c:v>
                </c:pt>
              </c:numCache>
            </c:numRef>
          </c:cat>
          <c:val>
            <c:numRef>
              <c:f>EquityMetrics!$CG$7:$CG$91</c:f>
              <c:numCache>
                <c:formatCode>#,##0.0</c:formatCode>
                <c:ptCount val="85"/>
                <c:pt idx="0">
                  <c:v>7.1000188287458394</c:v>
                </c:pt>
                <c:pt idx="1">
                  <c:v>8.0181011170232637</c:v>
                </c:pt>
                <c:pt idx="2">
                  <c:v>10.422383765618527</c:v>
                </c:pt>
                <c:pt idx="3">
                  <c:v>9.2224621915585328</c:v>
                </c:pt>
                <c:pt idx="4">
                  <c:v>9.0743270900019315</c:v>
                </c:pt>
                <c:pt idx="5">
                  <c:v>10.328489911490811</c:v>
                </c:pt>
                <c:pt idx="6">
                  <c:v>9.4348259980083302</c:v>
                </c:pt>
                <c:pt idx="7">
                  <c:v>10.173033404794793</c:v>
                </c:pt>
                <c:pt idx="8">
                  <c:v>11.650448000379262</c:v>
                </c:pt>
                <c:pt idx="9">
                  <c:v>12.254731205424987</c:v>
                </c:pt>
                <c:pt idx="10">
                  <c:v>14.425177627158822</c:v>
                </c:pt>
                <c:pt idx="11">
                  <c:v>15.315409313757616</c:v>
                </c:pt>
                <c:pt idx="12">
                  <c:v>15.312182228763296</c:v>
                </c:pt>
                <c:pt idx="13">
                  <c:v>14.702111964705832</c:v>
                </c:pt>
                <c:pt idx="14">
                  <c:v>12.446347495937404</c:v>
                </c:pt>
                <c:pt idx="15">
                  <c:v>8.9437580275344519</c:v>
                </c:pt>
                <c:pt idx="16">
                  <c:v>6.9418897809222351</c:v>
                </c:pt>
                <c:pt idx="17">
                  <c:v>5.7371767949091534</c:v>
                </c:pt>
                <c:pt idx="18">
                  <c:v>5.6425991329458576</c:v>
                </c:pt>
                <c:pt idx="19">
                  <c:v>5.646860948893714</c:v>
                </c:pt>
                <c:pt idx="20">
                  <c:v>5.1795231974915525</c:v>
                </c:pt>
                <c:pt idx="21">
                  <c:v>4.9156402169330065</c:v>
                </c:pt>
                <c:pt idx="22">
                  <c:v>5.0164351001759835</c:v>
                </c:pt>
                <c:pt idx="23">
                  <c:v>4.5114345474237938</c:v>
                </c:pt>
                <c:pt idx="24">
                  <c:v>4.7771400816269534</c:v>
                </c:pt>
                <c:pt idx="25">
                  <c:v>4.9942500245287329</c:v>
                </c:pt>
                <c:pt idx="26">
                  <c:v>5.1082385105431021</c:v>
                </c:pt>
                <c:pt idx="27">
                  <c:v>5.2830896260271505</c:v>
                </c:pt>
                <c:pt idx="28">
                  <c:v>5.4272324483559213</c:v>
                </c:pt>
                <c:pt idx="29">
                  <c:v>5.3897470982561684</c:v>
                </c:pt>
                <c:pt idx="30">
                  <c:v>6.1246868614288603</c:v>
                </c:pt>
                <c:pt idx="31">
                  <c:v>6.707795049288177</c:v>
                </c:pt>
                <c:pt idx="32">
                  <c:v>7.3184983591071564</c:v>
                </c:pt>
                <c:pt idx="33">
                  <c:v>7.6190182919891338</c:v>
                </c:pt>
                <c:pt idx="34">
                  <c:v>7.4338091615007666</c:v>
                </c:pt>
                <c:pt idx="35">
                  <c:v>7.7451582724114605</c:v>
                </c:pt>
                <c:pt idx="36">
                  <c:v>7.9250601637067488</c:v>
                </c:pt>
                <c:pt idx="37">
                  <c:v>7.7682630923529743</c:v>
                </c:pt>
                <c:pt idx="38">
                  <c:v>7.5622351910753896</c:v>
                </c:pt>
                <c:pt idx="39">
                  <c:v>8.0471065979637899</c:v>
                </c:pt>
                <c:pt idx="40">
                  <c:v>8.3380881295585105</c:v>
                </c:pt>
                <c:pt idx="41">
                  <c:v>8.7160545543936685</c:v>
                </c:pt>
                <c:pt idx="42">
                  <c:v>9.4428891468178104</c:v>
                </c:pt>
                <c:pt idx="43">
                  <c:v>10.214571604190896</c:v>
                </c:pt>
                <c:pt idx="44">
                  <c:v>9.6947101996853657</c:v>
                </c:pt>
                <c:pt idx="45">
                  <c:v>8.7180863402732758</c:v>
                </c:pt>
                <c:pt idx="46">
                  <c:v>7.9677723943041681</c:v>
                </c:pt>
                <c:pt idx="47">
                  <c:v>7.5831492363400592</c:v>
                </c:pt>
                <c:pt idx="48">
                  <c:v>7.8142359607323213</c:v>
                </c:pt>
                <c:pt idx="49">
                  <c:v>7.9914855991803702</c:v>
                </c:pt>
                <c:pt idx="50">
                  <c:v>8.2267379530415123</c:v>
                </c:pt>
                <c:pt idx="51">
                  <c:v>8.8865554941393512</c:v>
                </c:pt>
                <c:pt idx="52">
                  <c:v>9.3042148507794078</c:v>
                </c:pt>
                <c:pt idx="53">
                  <c:v>9.6307410936703075</c:v>
                </c:pt>
                <c:pt idx="54">
                  <c:v>9.2515481796018477</c:v>
                </c:pt>
                <c:pt idx="55">
                  <c:v>10.075505909525415</c:v>
                </c:pt>
                <c:pt idx="56">
                  <c:v>9.7517626545538132</c:v>
                </c:pt>
                <c:pt idx="57">
                  <c:v>10.529771146329301</c:v>
                </c:pt>
                <c:pt idx="58">
                  <c:v>11.297716060523365</c:v>
                </c:pt>
                <c:pt idx="59">
                  <c:v>11.150445933443731</c:v>
                </c:pt>
                <c:pt idx="60">
                  <c:v>10.502727129258762</c:v>
                </c:pt>
                <c:pt idx="61">
                  <c:v>10.021658765307674</c:v>
                </c:pt>
                <c:pt idx="62">
                  <c:v>10.131658228814684</c:v>
                </c:pt>
                <c:pt idx="63">
                  <c:v>9.7831353160550005</c:v>
                </c:pt>
                <c:pt idx="64">
                  <c:v>9.7405762678615684</c:v>
                </c:pt>
                <c:pt idx="65">
                  <c:v>9.9607852401643129</c:v>
                </c:pt>
                <c:pt idx="66">
                  <c:v>9.9365039923855214</c:v>
                </c:pt>
                <c:pt idx="67">
                  <c:v>9.944880828726788</c:v>
                </c:pt>
                <c:pt idx="68">
                  <c:v>9.7257846281880589</c:v>
                </c:pt>
                <c:pt idx="69">
                  <c:v>10.02796045756188</c:v>
                </c:pt>
                <c:pt idx="70">
                  <c:v>9.466352612289727</c:v>
                </c:pt>
                <c:pt idx="71">
                  <c:v>9.9028054144426196</c:v>
                </c:pt>
                <c:pt idx="72">
                  <c:v>9.6699737565756045</c:v>
                </c:pt>
                <c:pt idx="73">
                  <c:v>10.000930554722185</c:v>
                </c:pt>
                <c:pt idx="74">
                  <c:v>9.6092761025840865</c:v>
                </c:pt>
                <c:pt idx="75">
                  <c:v>9.8615913260348957</c:v>
                </c:pt>
                <c:pt idx="76">
                  <c:v>9.523113436932654</c:v>
                </c:pt>
                <c:pt idx="77">
                  <c:v>10.081989208751454</c:v>
                </c:pt>
                <c:pt idx="78">
                  <c:v>9.5595410394319806</c:v>
                </c:pt>
                <c:pt idx="79">
                  <c:v>9.987380001304814</c:v>
                </c:pt>
                <c:pt idx="80">
                  <c:v>9.976564874743449</c:v>
                </c:pt>
                <c:pt idx="81">
                  <c:v>9.8135788493882323</c:v>
                </c:pt>
                <c:pt idx="82">
                  <c:v>9.2462597609399158</c:v>
                </c:pt>
                <c:pt idx="83">
                  <c:v>8.9243337473221143</c:v>
                </c:pt>
                <c:pt idx="84">
                  <c:v>9.058459045567238</c:v>
                </c:pt>
              </c:numCache>
            </c:numRef>
          </c:val>
          <c:extLst>
            <c:ext xmlns:c16="http://schemas.microsoft.com/office/drawing/2014/chart" uri="{C3380CC4-5D6E-409C-BE32-E72D297353CC}">
              <c16:uniqueId val="{00000000-7E79-49E8-BCAF-8BC58D54E1C0}"/>
            </c:ext>
          </c:extLst>
        </c:ser>
        <c:ser>
          <c:idx val="1"/>
          <c:order val="1"/>
          <c:tx>
            <c:strRef>
              <c:f>EquityMetrics!$DE$3</c:f>
              <c:strCache>
                <c:ptCount val="1"/>
                <c:pt idx="0">
                  <c:v>Technology</c:v>
                </c:pt>
              </c:strCache>
            </c:strRef>
          </c:tx>
          <c:spPr>
            <a:solidFill>
              <a:srgbClr val="FF6600"/>
            </a:solidFill>
            <a:ln w="12700">
              <a:solidFill>
                <a:srgbClr val="000000"/>
              </a:solidFill>
              <a:prstDash val="solid"/>
            </a:ln>
          </c:spPr>
          <c:invertIfNegative val="0"/>
          <c:cat>
            <c:numRef>
              <c:f>EquityMetrics!$CB$7:$CB$91</c:f>
              <c:numCache>
                <c:formatCode>mm/dd/yyyy</c:formatCode>
                <c:ptCount val="85"/>
                <c:pt idx="0">
                  <c:v>35976</c:v>
                </c:pt>
                <c:pt idx="1">
                  <c:v>36068</c:v>
                </c:pt>
                <c:pt idx="2">
                  <c:v>36160</c:v>
                </c:pt>
                <c:pt idx="3">
                  <c:v>36250</c:v>
                </c:pt>
                <c:pt idx="4">
                  <c:v>36341</c:v>
                </c:pt>
                <c:pt idx="5">
                  <c:v>36433</c:v>
                </c:pt>
                <c:pt idx="6">
                  <c:v>36525</c:v>
                </c:pt>
                <c:pt idx="7">
                  <c:v>36616</c:v>
                </c:pt>
                <c:pt idx="8">
                  <c:v>36707</c:v>
                </c:pt>
                <c:pt idx="9">
                  <c:v>36799</c:v>
                </c:pt>
                <c:pt idx="10">
                  <c:v>36891</c:v>
                </c:pt>
                <c:pt idx="11">
                  <c:v>36981</c:v>
                </c:pt>
                <c:pt idx="12">
                  <c:v>37072</c:v>
                </c:pt>
                <c:pt idx="13">
                  <c:v>37164</c:v>
                </c:pt>
                <c:pt idx="14">
                  <c:v>37256</c:v>
                </c:pt>
                <c:pt idx="15">
                  <c:v>37346</c:v>
                </c:pt>
                <c:pt idx="16">
                  <c:v>37437</c:v>
                </c:pt>
                <c:pt idx="17">
                  <c:v>37529</c:v>
                </c:pt>
                <c:pt idx="18">
                  <c:v>37621</c:v>
                </c:pt>
                <c:pt idx="19">
                  <c:v>37711</c:v>
                </c:pt>
                <c:pt idx="20">
                  <c:v>37802</c:v>
                </c:pt>
                <c:pt idx="21">
                  <c:v>37894</c:v>
                </c:pt>
                <c:pt idx="22">
                  <c:v>37986</c:v>
                </c:pt>
                <c:pt idx="23">
                  <c:v>38077</c:v>
                </c:pt>
                <c:pt idx="24">
                  <c:v>38168</c:v>
                </c:pt>
                <c:pt idx="25">
                  <c:v>38260</c:v>
                </c:pt>
                <c:pt idx="26">
                  <c:v>38352</c:v>
                </c:pt>
                <c:pt idx="27">
                  <c:v>38442</c:v>
                </c:pt>
                <c:pt idx="28">
                  <c:v>38533</c:v>
                </c:pt>
                <c:pt idx="29">
                  <c:v>38625</c:v>
                </c:pt>
                <c:pt idx="30">
                  <c:v>38717</c:v>
                </c:pt>
                <c:pt idx="31">
                  <c:v>38807</c:v>
                </c:pt>
                <c:pt idx="32">
                  <c:v>38898</c:v>
                </c:pt>
                <c:pt idx="33">
                  <c:v>38990</c:v>
                </c:pt>
                <c:pt idx="34">
                  <c:v>39082</c:v>
                </c:pt>
                <c:pt idx="35">
                  <c:v>39172</c:v>
                </c:pt>
                <c:pt idx="36">
                  <c:v>39263</c:v>
                </c:pt>
                <c:pt idx="37">
                  <c:v>39355</c:v>
                </c:pt>
                <c:pt idx="38">
                  <c:v>39447</c:v>
                </c:pt>
                <c:pt idx="39">
                  <c:v>39538</c:v>
                </c:pt>
                <c:pt idx="40">
                  <c:v>39629</c:v>
                </c:pt>
                <c:pt idx="41">
                  <c:v>39721</c:v>
                </c:pt>
                <c:pt idx="42">
                  <c:v>39813</c:v>
                </c:pt>
                <c:pt idx="43">
                  <c:v>39903</c:v>
                </c:pt>
                <c:pt idx="44">
                  <c:v>39994</c:v>
                </c:pt>
                <c:pt idx="45">
                  <c:v>40086</c:v>
                </c:pt>
                <c:pt idx="46">
                  <c:v>40178</c:v>
                </c:pt>
                <c:pt idx="47">
                  <c:v>40268</c:v>
                </c:pt>
                <c:pt idx="48">
                  <c:v>40359</c:v>
                </c:pt>
                <c:pt idx="49">
                  <c:v>40451</c:v>
                </c:pt>
                <c:pt idx="50">
                  <c:v>40543</c:v>
                </c:pt>
                <c:pt idx="51">
                  <c:v>40633</c:v>
                </c:pt>
                <c:pt idx="52">
                  <c:v>40724</c:v>
                </c:pt>
                <c:pt idx="53">
                  <c:v>40816</c:v>
                </c:pt>
                <c:pt idx="54">
                  <c:v>40908</c:v>
                </c:pt>
                <c:pt idx="55">
                  <c:v>40999</c:v>
                </c:pt>
                <c:pt idx="56">
                  <c:v>41090</c:v>
                </c:pt>
                <c:pt idx="57">
                  <c:v>41182</c:v>
                </c:pt>
                <c:pt idx="58">
                  <c:v>41274</c:v>
                </c:pt>
                <c:pt idx="59">
                  <c:v>41364</c:v>
                </c:pt>
                <c:pt idx="60">
                  <c:v>41455</c:v>
                </c:pt>
                <c:pt idx="61">
                  <c:v>41547</c:v>
                </c:pt>
                <c:pt idx="62">
                  <c:v>41639</c:v>
                </c:pt>
                <c:pt idx="63">
                  <c:v>41729</c:v>
                </c:pt>
                <c:pt idx="64">
                  <c:v>41820</c:v>
                </c:pt>
                <c:pt idx="65">
                  <c:v>41912</c:v>
                </c:pt>
                <c:pt idx="66">
                  <c:v>42004</c:v>
                </c:pt>
                <c:pt idx="67">
                  <c:v>42094</c:v>
                </c:pt>
                <c:pt idx="68">
                  <c:v>42185</c:v>
                </c:pt>
                <c:pt idx="69">
                  <c:v>42277</c:v>
                </c:pt>
                <c:pt idx="70">
                  <c:v>42369</c:v>
                </c:pt>
                <c:pt idx="71">
                  <c:v>42460</c:v>
                </c:pt>
                <c:pt idx="72">
                  <c:v>42551</c:v>
                </c:pt>
                <c:pt idx="73">
                  <c:v>42643</c:v>
                </c:pt>
                <c:pt idx="74">
                  <c:v>42735</c:v>
                </c:pt>
                <c:pt idx="75">
                  <c:v>42825</c:v>
                </c:pt>
                <c:pt idx="76">
                  <c:v>42916</c:v>
                </c:pt>
                <c:pt idx="77">
                  <c:v>43008</c:v>
                </c:pt>
                <c:pt idx="78">
                  <c:v>43100</c:v>
                </c:pt>
                <c:pt idx="79">
                  <c:v>43190</c:v>
                </c:pt>
                <c:pt idx="80">
                  <c:v>43281</c:v>
                </c:pt>
                <c:pt idx="81">
                  <c:v>43373</c:v>
                </c:pt>
                <c:pt idx="82">
                  <c:v>43465</c:v>
                </c:pt>
                <c:pt idx="83">
                  <c:v>43555</c:v>
                </c:pt>
                <c:pt idx="84">
                  <c:v>43646</c:v>
                </c:pt>
              </c:numCache>
            </c:numRef>
          </c:cat>
          <c:val>
            <c:numRef>
              <c:f>EquityMetrics!$DE$7:$DE$91</c:f>
              <c:numCache>
                <c:formatCode>#,##0.0</c:formatCode>
                <c:ptCount val="85"/>
                <c:pt idx="0">
                  <c:v>7.9839687165093531</c:v>
                </c:pt>
                <c:pt idx="1">
                  <c:v>8.9236559292265074</c:v>
                </c:pt>
                <c:pt idx="2">
                  <c:v>9.1363783434286869</c:v>
                </c:pt>
                <c:pt idx="3">
                  <c:v>9.294899584507494</c:v>
                </c:pt>
                <c:pt idx="4">
                  <c:v>8.0118679588927399</c:v>
                </c:pt>
                <c:pt idx="5">
                  <c:v>8.5390910838158938</c:v>
                </c:pt>
                <c:pt idx="6">
                  <c:v>9.6816579857518068</c:v>
                </c:pt>
                <c:pt idx="7">
                  <c:v>10.076350693161798</c:v>
                </c:pt>
                <c:pt idx="8">
                  <c:v>10.094253008099386</c:v>
                </c:pt>
                <c:pt idx="9">
                  <c:v>9.6759475716875887</c:v>
                </c:pt>
                <c:pt idx="10">
                  <c:v>10.139717596472089</c:v>
                </c:pt>
                <c:pt idx="11">
                  <c:v>3.8843665719205487</c:v>
                </c:pt>
                <c:pt idx="12">
                  <c:v>4.1056962921410092</c:v>
                </c:pt>
                <c:pt idx="13">
                  <c:v>4.2065072213916963</c:v>
                </c:pt>
                <c:pt idx="14">
                  <c:v>3.9098967602442309</c:v>
                </c:pt>
                <c:pt idx="15">
                  <c:v>3.8494582630888523</c:v>
                </c:pt>
                <c:pt idx="16">
                  <c:v>3.8673021284820948</c:v>
                </c:pt>
                <c:pt idx="17">
                  <c:v>3.2254616181172278</c:v>
                </c:pt>
                <c:pt idx="18">
                  <c:v>2.910050771512366</c:v>
                </c:pt>
                <c:pt idx="19">
                  <c:v>1.1574070475092826</c:v>
                </c:pt>
                <c:pt idx="20">
                  <c:v>1.2992346751984174</c:v>
                </c:pt>
                <c:pt idx="21">
                  <c:v>1.4882467250835862</c:v>
                </c:pt>
                <c:pt idx="22">
                  <c:v>2.6920959696775109</c:v>
                </c:pt>
                <c:pt idx="23">
                  <c:v>3.3310539892850768</c:v>
                </c:pt>
                <c:pt idx="24">
                  <c:v>2.6613849117318877</c:v>
                </c:pt>
                <c:pt idx="25">
                  <c:v>3.4564425791713855</c:v>
                </c:pt>
                <c:pt idx="26">
                  <c:v>3.1264011719162097</c:v>
                </c:pt>
                <c:pt idx="27">
                  <c:v>3.2411493387658785</c:v>
                </c:pt>
                <c:pt idx="28">
                  <c:v>3.7419099142307588</c:v>
                </c:pt>
                <c:pt idx="29">
                  <c:v>3.7118724604429048</c:v>
                </c:pt>
                <c:pt idx="30">
                  <c:v>3.8676337189513714</c:v>
                </c:pt>
                <c:pt idx="31">
                  <c:v>6.2049636573155968</c:v>
                </c:pt>
                <c:pt idx="32">
                  <c:v>6.5837106279744804</c:v>
                </c:pt>
                <c:pt idx="33">
                  <c:v>6.0140396456310574</c:v>
                </c:pt>
                <c:pt idx="34">
                  <c:v>5.4448397378840729</c:v>
                </c:pt>
                <c:pt idx="35">
                  <c:v>5.3824787852874323</c:v>
                </c:pt>
                <c:pt idx="36">
                  <c:v>7.9839636021757494</c:v>
                </c:pt>
                <c:pt idx="37">
                  <c:v>8.1081825057694861</c:v>
                </c:pt>
                <c:pt idx="38">
                  <c:v>6.5363992423840891</c:v>
                </c:pt>
                <c:pt idx="39">
                  <c:v>6.2593133969157178</c:v>
                </c:pt>
                <c:pt idx="40">
                  <c:v>5.6142518524961469</c:v>
                </c:pt>
                <c:pt idx="41">
                  <c:v>5.3327634582334564</c:v>
                </c:pt>
                <c:pt idx="42">
                  <c:v>5.4315547855545345</c:v>
                </c:pt>
                <c:pt idx="43">
                  <c:v>4.8595820974410975</c:v>
                </c:pt>
                <c:pt idx="44">
                  <c:v>4.4829263397337833</c:v>
                </c:pt>
                <c:pt idx="45">
                  <c:v>4.1561363856124487</c:v>
                </c:pt>
                <c:pt idx="46">
                  <c:v>3.727794802459758</c:v>
                </c:pt>
                <c:pt idx="47">
                  <c:v>3.7966329654145059</c:v>
                </c:pt>
                <c:pt idx="48">
                  <c:v>4.087800127366302</c:v>
                </c:pt>
                <c:pt idx="49">
                  <c:v>4.386790880557923</c:v>
                </c:pt>
                <c:pt idx="50">
                  <c:v>4.3574906986552513</c:v>
                </c:pt>
                <c:pt idx="51">
                  <c:v>5.0481472245000356</c:v>
                </c:pt>
                <c:pt idx="52">
                  <c:v>4.7570723661669607</c:v>
                </c:pt>
                <c:pt idx="53">
                  <c:v>4.3363976819562771</c:v>
                </c:pt>
                <c:pt idx="54">
                  <c:v>4.1155231871076126</c:v>
                </c:pt>
                <c:pt idx="55">
                  <c:v>3.7273488607040148</c:v>
                </c:pt>
                <c:pt idx="56">
                  <c:v>3.6024937675060049</c:v>
                </c:pt>
                <c:pt idx="57">
                  <c:v>3.5299506657191282</c:v>
                </c:pt>
                <c:pt idx="58">
                  <c:v>3.7818973740186563</c:v>
                </c:pt>
                <c:pt idx="59">
                  <c:v>3.7498151882443742</c:v>
                </c:pt>
                <c:pt idx="60">
                  <c:v>3.5163203633645175</c:v>
                </c:pt>
                <c:pt idx="61">
                  <c:v>2.4520300440793634</c:v>
                </c:pt>
                <c:pt idx="62">
                  <c:v>3.142636356123643</c:v>
                </c:pt>
                <c:pt idx="63">
                  <c:v>4.6633698361536311</c:v>
                </c:pt>
                <c:pt idx="64">
                  <c:v>4.7773421661722386</c:v>
                </c:pt>
                <c:pt idx="65">
                  <c:v>6.0197273738150194</c:v>
                </c:pt>
                <c:pt idx="66">
                  <c:v>5.9081365119652309</c:v>
                </c:pt>
                <c:pt idx="67">
                  <c:v>5.9925079650553181</c:v>
                </c:pt>
                <c:pt idx="68">
                  <c:v>6.3046766623237218</c:v>
                </c:pt>
                <c:pt idx="69">
                  <c:v>6.812736704336249</c:v>
                </c:pt>
                <c:pt idx="70">
                  <c:v>7.3456978782133682</c:v>
                </c:pt>
                <c:pt idx="71">
                  <c:v>7.7813906622592759</c:v>
                </c:pt>
                <c:pt idx="72">
                  <c:v>8.8965608259435136</c:v>
                </c:pt>
                <c:pt idx="73">
                  <c:v>9.2002355088783858</c:v>
                </c:pt>
                <c:pt idx="74">
                  <c:v>6.2289714372992853</c:v>
                </c:pt>
                <c:pt idx="75">
                  <c:v>8.0418747405873301</c:v>
                </c:pt>
                <c:pt idx="76">
                  <c:v>5.1286159224785752</c:v>
                </c:pt>
                <c:pt idx="77">
                  <c:v>4.5909248039143185</c:v>
                </c:pt>
                <c:pt idx="78">
                  <c:v>4.8691051840216533</c:v>
                </c:pt>
                <c:pt idx="79">
                  <c:v>5.3779008085248092</c:v>
                </c:pt>
                <c:pt idx="80">
                  <c:v>5.9196047511737788</c:v>
                </c:pt>
                <c:pt idx="81">
                  <c:v>6.2603026389953058</c:v>
                </c:pt>
                <c:pt idx="82">
                  <c:v>2.4540011245362479</c:v>
                </c:pt>
                <c:pt idx="83">
                  <c:v>2.6021361957615206</c:v>
                </c:pt>
                <c:pt idx="84">
                  <c:v>2.7537734146768389</c:v>
                </c:pt>
              </c:numCache>
            </c:numRef>
          </c:val>
          <c:extLst>
            <c:ext xmlns:c16="http://schemas.microsoft.com/office/drawing/2014/chart" uri="{C3380CC4-5D6E-409C-BE32-E72D297353CC}">
              <c16:uniqueId val="{00000001-7E79-49E8-BCAF-8BC58D54E1C0}"/>
            </c:ext>
          </c:extLst>
        </c:ser>
        <c:dLbls>
          <c:showLegendKey val="0"/>
          <c:showVal val="0"/>
          <c:showCatName val="0"/>
          <c:showSerName val="0"/>
          <c:showPercent val="0"/>
          <c:showBubbleSize val="0"/>
        </c:dLbls>
        <c:gapWidth val="75"/>
        <c:axId val="720984320"/>
        <c:axId val="721002496"/>
      </c:barChart>
      <c:catAx>
        <c:axId val="720984320"/>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002496"/>
        <c:crosses val="autoZero"/>
        <c:auto val="0"/>
        <c:lblAlgn val="ctr"/>
        <c:lblOffset val="100"/>
        <c:tickLblSkip val="6"/>
        <c:tickMarkSkip val="1"/>
        <c:noMultiLvlLbl val="0"/>
      </c:catAx>
      <c:valAx>
        <c:axId val="721002496"/>
        <c:scaling>
          <c:orientation val="minMax"/>
        </c:scaling>
        <c:delete val="0"/>
        <c:axPos val="l"/>
        <c:majorGridlines>
          <c:spPr>
            <a:ln w="12700">
              <a:solidFill>
                <a:srgbClr val="969696"/>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0984320"/>
        <c:crosses val="autoZero"/>
        <c:crossBetween val="between"/>
      </c:valAx>
      <c:spPr>
        <a:noFill/>
        <a:ln w="12700">
          <a:solidFill>
            <a:srgbClr val="808080"/>
          </a:solidFill>
          <a:prstDash val="solid"/>
        </a:ln>
      </c:spPr>
    </c:plotArea>
    <c:legend>
      <c:legendPos val="b"/>
      <c:layout>
        <c:manualLayout>
          <c:xMode val="edge"/>
          <c:yMode val="edge"/>
          <c:x val="8.3333468967234647E-2"/>
          <c:y val="0.92500112915176902"/>
          <c:w val="0.88666810981137667"/>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000146484613422E-2"/>
          <c:y val="7.2500088501084595E-2"/>
          <c:w val="0.88666810981137667"/>
          <c:h val="0.72250088195908446"/>
        </c:manualLayout>
      </c:layout>
      <c:barChart>
        <c:barDir val="col"/>
        <c:grouping val="clustered"/>
        <c:varyColors val="0"/>
        <c:ser>
          <c:idx val="0"/>
          <c:order val="0"/>
          <c:tx>
            <c:strRef>
              <c:f>EquityMetrics!$CH$5</c:f>
              <c:strCache>
                <c:ptCount val="1"/>
                <c:pt idx="0">
                  <c:v>LTM Capex as a Pct of LTM Ebitda (All HY Issuers)</c:v>
                </c:pt>
              </c:strCache>
            </c:strRef>
          </c:tx>
          <c:spPr>
            <a:solidFill>
              <a:srgbClr val="003366"/>
            </a:solidFill>
            <a:ln w="12700">
              <a:solidFill>
                <a:srgbClr val="000000"/>
              </a:solidFill>
              <a:prstDash val="solid"/>
            </a:ln>
          </c:spPr>
          <c:invertIfNegative val="0"/>
          <c:cat>
            <c:numRef>
              <c:f>EquityMetrics!$CB$7:$CB$91</c:f>
              <c:numCache>
                <c:formatCode>mm/dd/yyyy</c:formatCode>
                <c:ptCount val="85"/>
                <c:pt idx="0">
                  <c:v>35976</c:v>
                </c:pt>
                <c:pt idx="1">
                  <c:v>36068</c:v>
                </c:pt>
                <c:pt idx="2">
                  <c:v>36160</c:v>
                </c:pt>
                <c:pt idx="3">
                  <c:v>36250</c:v>
                </c:pt>
                <c:pt idx="4">
                  <c:v>36341</c:v>
                </c:pt>
                <c:pt idx="5">
                  <c:v>36433</c:v>
                </c:pt>
                <c:pt idx="6">
                  <c:v>36525</c:v>
                </c:pt>
                <c:pt idx="7">
                  <c:v>36616</c:v>
                </c:pt>
                <c:pt idx="8">
                  <c:v>36707</c:v>
                </c:pt>
                <c:pt idx="9">
                  <c:v>36799</c:v>
                </c:pt>
                <c:pt idx="10">
                  <c:v>36891</c:v>
                </c:pt>
                <c:pt idx="11">
                  <c:v>36981</c:v>
                </c:pt>
                <c:pt idx="12">
                  <c:v>37072</c:v>
                </c:pt>
                <c:pt idx="13">
                  <c:v>37164</c:v>
                </c:pt>
                <c:pt idx="14">
                  <c:v>37256</c:v>
                </c:pt>
                <c:pt idx="15">
                  <c:v>37346</c:v>
                </c:pt>
                <c:pt idx="16">
                  <c:v>37437</c:v>
                </c:pt>
                <c:pt idx="17">
                  <c:v>37529</c:v>
                </c:pt>
                <c:pt idx="18">
                  <c:v>37621</c:v>
                </c:pt>
                <c:pt idx="19">
                  <c:v>37711</c:v>
                </c:pt>
                <c:pt idx="20">
                  <c:v>37802</c:v>
                </c:pt>
                <c:pt idx="21">
                  <c:v>37894</c:v>
                </c:pt>
                <c:pt idx="22">
                  <c:v>37986</c:v>
                </c:pt>
                <c:pt idx="23">
                  <c:v>38077</c:v>
                </c:pt>
                <c:pt idx="24">
                  <c:v>38168</c:v>
                </c:pt>
                <c:pt idx="25">
                  <c:v>38260</c:v>
                </c:pt>
                <c:pt idx="26">
                  <c:v>38352</c:v>
                </c:pt>
                <c:pt idx="27">
                  <c:v>38442</c:v>
                </c:pt>
                <c:pt idx="28">
                  <c:v>38533</c:v>
                </c:pt>
                <c:pt idx="29">
                  <c:v>38625</c:v>
                </c:pt>
                <c:pt idx="30">
                  <c:v>38717</c:v>
                </c:pt>
                <c:pt idx="31">
                  <c:v>38807</c:v>
                </c:pt>
                <c:pt idx="32">
                  <c:v>38898</c:v>
                </c:pt>
                <c:pt idx="33">
                  <c:v>38990</c:v>
                </c:pt>
                <c:pt idx="34">
                  <c:v>39082</c:v>
                </c:pt>
                <c:pt idx="35">
                  <c:v>39172</c:v>
                </c:pt>
                <c:pt idx="36">
                  <c:v>39263</c:v>
                </c:pt>
                <c:pt idx="37">
                  <c:v>39355</c:v>
                </c:pt>
                <c:pt idx="38">
                  <c:v>39447</c:v>
                </c:pt>
                <c:pt idx="39">
                  <c:v>39538</c:v>
                </c:pt>
                <c:pt idx="40">
                  <c:v>39629</c:v>
                </c:pt>
                <c:pt idx="41">
                  <c:v>39721</c:v>
                </c:pt>
                <c:pt idx="42">
                  <c:v>39813</c:v>
                </c:pt>
                <c:pt idx="43">
                  <c:v>39903</c:v>
                </c:pt>
                <c:pt idx="44">
                  <c:v>39994</c:v>
                </c:pt>
                <c:pt idx="45">
                  <c:v>40086</c:v>
                </c:pt>
                <c:pt idx="46">
                  <c:v>40178</c:v>
                </c:pt>
                <c:pt idx="47">
                  <c:v>40268</c:v>
                </c:pt>
                <c:pt idx="48">
                  <c:v>40359</c:v>
                </c:pt>
                <c:pt idx="49">
                  <c:v>40451</c:v>
                </c:pt>
                <c:pt idx="50">
                  <c:v>40543</c:v>
                </c:pt>
                <c:pt idx="51">
                  <c:v>40633</c:v>
                </c:pt>
                <c:pt idx="52">
                  <c:v>40724</c:v>
                </c:pt>
                <c:pt idx="53">
                  <c:v>40816</c:v>
                </c:pt>
                <c:pt idx="54">
                  <c:v>40908</c:v>
                </c:pt>
                <c:pt idx="55">
                  <c:v>40999</c:v>
                </c:pt>
                <c:pt idx="56">
                  <c:v>41090</c:v>
                </c:pt>
                <c:pt idx="57">
                  <c:v>41182</c:v>
                </c:pt>
                <c:pt idx="58">
                  <c:v>41274</c:v>
                </c:pt>
                <c:pt idx="59">
                  <c:v>41364</c:v>
                </c:pt>
                <c:pt idx="60">
                  <c:v>41455</c:v>
                </c:pt>
                <c:pt idx="61">
                  <c:v>41547</c:v>
                </c:pt>
                <c:pt idx="62">
                  <c:v>41639</c:v>
                </c:pt>
                <c:pt idx="63">
                  <c:v>41729</c:v>
                </c:pt>
                <c:pt idx="64">
                  <c:v>41820</c:v>
                </c:pt>
                <c:pt idx="65">
                  <c:v>41912</c:v>
                </c:pt>
                <c:pt idx="66">
                  <c:v>42004</c:v>
                </c:pt>
                <c:pt idx="67">
                  <c:v>42094</c:v>
                </c:pt>
                <c:pt idx="68">
                  <c:v>42185</c:v>
                </c:pt>
                <c:pt idx="69">
                  <c:v>42277</c:v>
                </c:pt>
                <c:pt idx="70">
                  <c:v>42369</c:v>
                </c:pt>
                <c:pt idx="71">
                  <c:v>42460</c:v>
                </c:pt>
                <c:pt idx="72">
                  <c:v>42551</c:v>
                </c:pt>
                <c:pt idx="73">
                  <c:v>42643</c:v>
                </c:pt>
                <c:pt idx="74">
                  <c:v>42735</c:v>
                </c:pt>
                <c:pt idx="75">
                  <c:v>42825</c:v>
                </c:pt>
                <c:pt idx="76">
                  <c:v>42916</c:v>
                </c:pt>
                <c:pt idx="77">
                  <c:v>43008</c:v>
                </c:pt>
                <c:pt idx="78">
                  <c:v>43100</c:v>
                </c:pt>
                <c:pt idx="79">
                  <c:v>43190</c:v>
                </c:pt>
                <c:pt idx="80">
                  <c:v>43281</c:v>
                </c:pt>
                <c:pt idx="81">
                  <c:v>43373</c:v>
                </c:pt>
                <c:pt idx="82">
                  <c:v>43465</c:v>
                </c:pt>
                <c:pt idx="83">
                  <c:v>43555</c:v>
                </c:pt>
                <c:pt idx="84">
                  <c:v>43646</c:v>
                </c:pt>
              </c:numCache>
            </c:numRef>
          </c:cat>
          <c:val>
            <c:numRef>
              <c:f>EquityMetrics!$CH$7:$CH$91</c:f>
              <c:numCache>
                <c:formatCode>#,##0.0</c:formatCode>
                <c:ptCount val="85"/>
                <c:pt idx="0">
                  <c:v>48.349520082238215</c:v>
                </c:pt>
                <c:pt idx="1">
                  <c:v>51.621888215102466</c:v>
                </c:pt>
                <c:pt idx="2">
                  <c:v>59.779706871138735</c:v>
                </c:pt>
                <c:pt idx="3">
                  <c:v>59.05396213018296</c:v>
                </c:pt>
                <c:pt idx="4">
                  <c:v>58.966139069014147</c:v>
                </c:pt>
                <c:pt idx="5">
                  <c:v>70.004850569620331</c:v>
                </c:pt>
                <c:pt idx="6">
                  <c:v>72.977915253871757</c:v>
                </c:pt>
                <c:pt idx="7">
                  <c:v>92.779527148883943</c:v>
                </c:pt>
                <c:pt idx="8">
                  <c:v>99.52376818760446</c:v>
                </c:pt>
                <c:pt idx="9">
                  <c:v>98.469485012783906</c:v>
                </c:pt>
                <c:pt idx="10">
                  <c:v>130.50149859633441</c:v>
                </c:pt>
                <c:pt idx="11">
                  <c:v>129.93951240308272</c:v>
                </c:pt>
                <c:pt idx="12">
                  <c:v>128.92526425692083</c:v>
                </c:pt>
                <c:pt idx="13">
                  <c:v>120.68390674556223</c:v>
                </c:pt>
                <c:pt idx="14">
                  <c:v>101.08213893609606</c:v>
                </c:pt>
                <c:pt idx="15">
                  <c:v>73.964260279761987</c:v>
                </c:pt>
                <c:pt idx="16">
                  <c:v>62.716816093477931</c:v>
                </c:pt>
                <c:pt idx="17">
                  <c:v>54.248053773914961</c:v>
                </c:pt>
                <c:pt idx="18">
                  <c:v>57.039757991404159</c:v>
                </c:pt>
                <c:pt idx="19">
                  <c:v>52.889717425743768</c:v>
                </c:pt>
                <c:pt idx="20">
                  <c:v>50.203874421894938</c:v>
                </c:pt>
                <c:pt idx="21">
                  <c:v>45.995489951590464</c:v>
                </c:pt>
                <c:pt idx="22">
                  <c:v>43.669607135613973</c:v>
                </c:pt>
                <c:pt idx="23">
                  <c:v>40.828293194640359</c:v>
                </c:pt>
                <c:pt idx="24">
                  <c:v>42.732873814790032</c:v>
                </c:pt>
                <c:pt idx="25">
                  <c:v>43.973718556265929</c:v>
                </c:pt>
                <c:pt idx="26">
                  <c:v>45.615307081954988</c:v>
                </c:pt>
                <c:pt idx="27">
                  <c:v>46.33935690842312</c:v>
                </c:pt>
                <c:pt idx="28">
                  <c:v>48.214549333667989</c:v>
                </c:pt>
                <c:pt idx="29">
                  <c:v>46.005064297556217</c:v>
                </c:pt>
                <c:pt idx="30">
                  <c:v>51.135958337849615</c:v>
                </c:pt>
                <c:pt idx="31">
                  <c:v>54.592993541658217</c:v>
                </c:pt>
                <c:pt idx="32">
                  <c:v>54.923681357083176</c:v>
                </c:pt>
                <c:pt idx="33">
                  <c:v>55.622698585871809</c:v>
                </c:pt>
                <c:pt idx="34">
                  <c:v>63.663402299656411</c:v>
                </c:pt>
                <c:pt idx="35">
                  <c:v>66.788360661951799</c:v>
                </c:pt>
                <c:pt idx="36">
                  <c:v>64.219916427792569</c:v>
                </c:pt>
                <c:pt idx="37">
                  <c:v>61.755190381741222</c:v>
                </c:pt>
                <c:pt idx="38">
                  <c:v>60.480394794495439</c:v>
                </c:pt>
                <c:pt idx="39">
                  <c:v>62.351986062374053</c:v>
                </c:pt>
                <c:pt idx="40">
                  <c:v>68.008676569138288</c:v>
                </c:pt>
                <c:pt idx="41">
                  <c:v>70.747128233873255</c:v>
                </c:pt>
                <c:pt idx="42">
                  <c:v>77.484818716688153</c:v>
                </c:pt>
                <c:pt idx="43">
                  <c:v>83.39094518360146</c:v>
                </c:pt>
                <c:pt idx="44">
                  <c:v>76.756353064464733</c:v>
                </c:pt>
                <c:pt idx="45">
                  <c:v>68.899569082679079</c:v>
                </c:pt>
                <c:pt idx="46">
                  <c:v>61.15875461477053</c:v>
                </c:pt>
                <c:pt idx="47">
                  <c:v>56.261377112995184</c:v>
                </c:pt>
                <c:pt idx="48">
                  <c:v>55.830503925206628</c:v>
                </c:pt>
                <c:pt idx="49">
                  <c:v>55.740984508085312</c:v>
                </c:pt>
                <c:pt idx="50">
                  <c:v>58.68170376174335</c:v>
                </c:pt>
                <c:pt idx="51">
                  <c:v>63.091269984922974</c:v>
                </c:pt>
                <c:pt idx="52">
                  <c:v>65.472894016940614</c:v>
                </c:pt>
                <c:pt idx="53">
                  <c:v>67.610936458510423</c:v>
                </c:pt>
                <c:pt idx="54">
                  <c:v>66.659502639632038</c:v>
                </c:pt>
                <c:pt idx="55">
                  <c:v>68.104955056900693</c:v>
                </c:pt>
                <c:pt idx="56">
                  <c:v>68.208208689826733</c:v>
                </c:pt>
                <c:pt idx="57">
                  <c:v>72.40038535202865</c:v>
                </c:pt>
                <c:pt idx="58">
                  <c:v>76.848519929087317</c:v>
                </c:pt>
                <c:pt idx="59">
                  <c:v>74.811842568480799</c:v>
                </c:pt>
                <c:pt idx="60">
                  <c:v>72.124812021423267</c:v>
                </c:pt>
                <c:pt idx="61">
                  <c:v>69.832917898735161</c:v>
                </c:pt>
                <c:pt idx="62">
                  <c:v>70.407494345346905</c:v>
                </c:pt>
                <c:pt idx="63">
                  <c:v>68.258292109967726</c:v>
                </c:pt>
                <c:pt idx="64">
                  <c:v>72.80852580201514</c:v>
                </c:pt>
                <c:pt idx="65">
                  <c:v>72.194267198546498</c:v>
                </c:pt>
                <c:pt idx="66">
                  <c:v>74.908993056772331</c:v>
                </c:pt>
                <c:pt idx="67">
                  <c:v>77.663866612597459</c:v>
                </c:pt>
                <c:pt idx="68">
                  <c:v>85.29404015708667</c:v>
                </c:pt>
                <c:pt idx="69">
                  <c:v>98.672692886109601</c:v>
                </c:pt>
                <c:pt idx="70">
                  <c:v>105.65294645249439</c:v>
                </c:pt>
                <c:pt idx="71">
                  <c:v>108.43618968916557</c:v>
                </c:pt>
                <c:pt idx="72">
                  <c:v>99.158653668453539</c:v>
                </c:pt>
                <c:pt idx="73">
                  <c:v>85.577360919672159</c:v>
                </c:pt>
                <c:pt idx="74">
                  <c:v>73.551262060952823</c:v>
                </c:pt>
                <c:pt idx="75">
                  <c:v>66.502855317086158</c:v>
                </c:pt>
                <c:pt idx="76">
                  <c:v>64.239641740723684</c:v>
                </c:pt>
                <c:pt idx="77">
                  <c:v>66.364466436284658</c:v>
                </c:pt>
                <c:pt idx="78">
                  <c:v>63.321675957974257</c:v>
                </c:pt>
                <c:pt idx="79">
                  <c:v>64.885291103659597</c:v>
                </c:pt>
                <c:pt idx="80">
                  <c:v>63.71650965156973</c:v>
                </c:pt>
                <c:pt idx="81">
                  <c:v>61.315544980912343</c:v>
                </c:pt>
                <c:pt idx="82">
                  <c:v>64.139863428680684</c:v>
                </c:pt>
                <c:pt idx="83">
                  <c:v>64.374403999592914</c:v>
                </c:pt>
                <c:pt idx="84">
                  <c:v>65.212236761609205</c:v>
                </c:pt>
              </c:numCache>
            </c:numRef>
          </c:val>
          <c:extLst>
            <c:ext xmlns:c16="http://schemas.microsoft.com/office/drawing/2014/chart" uri="{C3380CC4-5D6E-409C-BE32-E72D297353CC}">
              <c16:uniqueId val="{00000000-1DCB-430A-96B5-1E62386EF874}"/>
            </c:ext>
          </c:extLst>
        </c:ser>
        <c:ser>
          <c:idx val="1"/>
          <c:order val="1"/>
          <c:tx>
            <c:strRef>
              <c:f>EquityMetrics!$DF$3</c:f>
              <c:strCache>
                <c:ptCount val="1"/>
                <c:pt idx="0">
                  <c:v>Technology</c:v>
                </c:pt>
              </c:strCache>
            </c:strRef>
          </c:tx>
          <c:spPr>
            <a:solidFill>
              <a:srgbClr val="FF6600"/>
            </a:solidFill>
            <a:ln w="12700">
              <a:solidFill>
                <a:srgbClr val="000000"/>
              </a:solidFill>
              <a:prstDash val="solid"/>
            </a:ln>
          </c:spPr>
          <c:invertIfNegative val="0"/>
          <c:cat>
            <c:numRef>
              <c:f>EquityMetrics!$CB$7:$CB$91</c:f>
              <c:numCache>
                <c:formatCode>mm/dd/yyyy</c:formatCode>
                <c:ptCount val="85"/>
                <c:pt idx="0">
                  <c:v>35976</c:v>
                </c:pt>
                <c:pt idx="1">
                  <c:v>36068</c:v>
                </c:pt>
                <c:pt idx="2">
                  <c:v>36160</c:v>
                </c:pt>
                <c:pt idx="3">
                  <c:v>36250</c:v>
                </c:pt>
                <c:pt idx="4">
                  <c:v>36341</c:v>
                </c:pt>
                <c:pt idx="5">
                  <c:v>36433</c:v>
                </c:pt>
                <c:pt idx="6">
                  <c:v>36525</c:v>
                </c:pt>
                <c:pt idx="7">
                  <c:v>36616</c:v>
                </c:pt>
                <c:pt idx="8">
                  <c:v>36707</c:v>
                </c:pt>
                <c:pt idx="9">
                  <c:v>36799</c:v>
                </c:pt>
                <c:pt idx="10">
                  <c:v>36891</c:v>
                </c:pt>
                <c:pt idx="11">
                  <c:v>36981</c:v>
                </c:pt>
                <c:pt idx="12">
                  <c:v>37072</c:v>
                </c:pt>
                <c:pt idx="13">
                  <c:v>37164</c:v>
                </c:pt>
                <c:pt idx="14">
                  <c:v>37256</c:v>
                </c:pt>
                <c:pt idx="15">
                  <c:v>37346</c:v>
                </c:pt>
                <c:pt idx="16">
                  <c:v>37437</c:v>
                </c:pt>
                <c:pt idx="17">
                  <c:v>37529</c:v>
                </c:pt>
                <c:pt idx="18">
                  <c:v>37621</c:v>
                </c:pt>
                <c:pt idx="19">
                  <c:v>37711</c:v>
                </c:pt>
                <c:pt idx="20">
                  <c:v>37802</c:v>
                </c:pt>
                <c:pt idx="21">
                  <c:v>37894</c:v>
                </c:pt>
                <c:pt idx="22">
                  <c:v>37986</c:v>
                </c:pt>
                <c:pt idx="23">
                  <c:v>38077</c:v>
                </c:pt>
                <c:pt idx="24">
                  <c:v>38168</c:v>
                </c:pt>
                <c:pt idx="25">
                  <c:v>38260</c:v>
                </c:pt>
                <c:pt idx="26">
                  <c:v>38352</c:v>
                </c:pt>
                <c:pt idx="27">
                  <c:v>38442</c:v>
                </c:pt>
                <c:pt idx="28">
                  <c:v>38533</c:v>
                </c:pt>
                <c:pt idx="29">
                  <c:v>38625</c:v>
                </c:pt>
                <c:pt idx="30">
                  <c:v>38717</c:v>
                </c:pt>
                <c:pt idx="31">
                  <c:v>38807</c:v>
                </c:pt>
                <c:pt idx="32">
                  <c:v>38898</c:v>
                </c:pt>
                <c:pt idx="33">
                  <c:v>38990</c:v>
                </c:pt>
                <c:pt idx="34">
                  <c:v>39082</c:v>
                </c:pt>
                <c:pt idx="35">
                  <c:v>39172</c:v>
                </c:pt>
                <c:pt idx="36">
                  <c:v>39263</c:v>
                </c:pt>
                <c:pt idx="37">
                  <c:v>39355</c:v>
                </c:pt>
                <c:pt idx="38">
                  <c:v>39447</c:v>
                </c:pt>
                <c:pt idx="39">
                  <c:v>39538</c:v>
                </c:pt>
                <c:pt idx="40">
                  <c:v>39629</c:v>
                </c:pt>
                <c:pt idx="41">
                  <c:v>39721</c:v>
                </c:pt>
                <c:pt idx="42">
                  <c:v>39813</c:v>
                </c:pt>
                <c:pt idx="43">
                  <c:v>39903</c:v>
                </c:pt>
                <c:pt idx="44">
                  <c:v>39994</c:v>
                </c:pt>
                <c:pt idx="45">
                  <c:v>40086</c:v>
                </c:pt>
                <c:pt idx="46">
                  <c:v>40178</c:v>
                </c:pt>
                <c:pt idx="47">
                  <c:v>40268</c:v>
                </c:pt>
                <c:pt idx="48">
                  <c:v>40359</c:v>
                </c:pt>
                <c:pt idx="49">
                  <c:v>40451</c:v>
                </c:pt>
                <c:pt idx="50">
                  <c:v>40543</c:v>
                </c:pt>
                <c:pt idx="51">
                  <c:v>40633</c:v>
                </c:pt>
                <c:pt idx="52">
                  <c:v>40724</c:v>
                </c:pt>
                <c:pt idx="53">
                  <c:v>40816</c:v>
                </c:pt>
                <c:pt idx="54">
                  <c:v>40908</c:v>
                </c:pt>
                <c:pt idx="55">
                  <c:v>40999</c:v>
                </c:pt>
                <c:pt idx="56">
                  <c:v>41090</c:v>
                </c:pt>
                <c:pt idx="57">
                  <c:v>41182</c:v>
                </c:pt>
                <c:pt idx="58">
                  <c:v>41274</c:v>
                </c:pt>
                <c:pt idx="59">
                  <c:v>41364</c:v>
                </c:pt>
                <c:pt idx="60">
                  <c:v>41455</c:v>
                </c:pt>
                <c:pt idx="61">
                  <c:v>41547</c:v>
                </c:pt>
                <c:pt idx="62">
                  <c:v>41639</c:v>
                </c:pt>
                <c:pt idx="63">
                  <c:v>41729</c:v>
                </c:pt>
                <c:pt idx="64">
                  <c:v>41820</c:v>
                </c:pt>
                <c:pt idx="65">
                  <c:v>41912</c:v>
                </c:pt>
                <c:pt idx="66">
                  <c:v>42004</c:v>
                </c:pt>
                <c:pt idx="67">
                  <c:v>42094</c:v>
                </c:pt>
                <c:pt idx="68">
                  <c:v>42185</c:v>
                </c:pt>
                <c:pt idx="69">
                  <c:v>42277</c:v>
                </c:pt>
                <c:pt idx="70">
                  <c:v>42369</c:v>
                </c:pt>
                <c:pt idx="71">
                  <c:v>42460</c:v>
                </c:pt>
                <c:pt idx="72">
                  <c:v>42551</c:v>
                </c:pt>
                <c:pt idx="73">
                  <c:v>42643</c:v>
                </c:pt>
                <c:pt idx="74">
                  <c:v>42735</c:v>
                </c:pt>
                <c:pt idx="75">
                  <c:v>42825</c:v>
                </c:pt>
                <c:pt idx="76">
                  <c:v>42916</c:v>
                </c:pt>
                <c:pt idx="77">
                  <c:v>43008</c:v>
                </c:pt>
                <c:pt idx="78">
                  <c:v>43100</c:v>
                </c:pt>
                <c:pt idx="79">
                  <c:v>43190</c:v>
                </c:pt>
                <c:pt idx="80">
                  <c:v>43281</c:v>
                </c:pt>
                <c:pt idx="81">
                  <c:v>43373</c:v>
                </c:pt>
                <c:pt idx="82">
                  <c:v>43465</c:v>
                </c:pt>
                <c:pt idx="83">
                  <c:v>43555</c:v>
                </c:pt>
                <c:pt idx="84">
                  <c:v>43646</c:v>
                </c:pt>
              </c:numCache>
            </c:numRef>
          </c:cat>
          <c:val>
            <c:numRef>
              <c:f>EquityMetrics!$DF$7:$DF$91</c:f>
              <c:numCache>
                <c:formatCode>#,##0.0</c:formatCode>
                <c:ptCount val="85"/>
                <c:pt idx="0">
                  <c:v>51.953103439427572</c:v>
                </c:pt>
                <c:pt idx="1">
                  <c:v>52.739935889759835</c:v>
                </c:pt>
                <c:pt idx="2">
                  <c:v>71.965147310927222</c:v>
                </c:pt>
                <c:pt idx="3">
                  <c:v>71.027691714469213</c:v>
                </c:pt>
                <c:pt idx="4">
                  <c:v>61.848430844307281</c:v>
                </c:pt>
                <c:pt idx="5">
                  <c:v>73.467483818386825</c:v>
                </c:pt>
                <c:pt idx="6">
                  <c:v>99.941472840958525</c:v>
                </c:pt>
                <c:pt idx="7">
                  <c:v>95.292708270550747</c:v>
                </c:pt>
                <c:pt idx="8">
                  <c:v>89.411625743875163</c:v>
                </c:pt>
                <c:pt idx="9">
                  <c:v>0</c:v>
                </c:pt>
                <c:pt idx="10">
                  <c:v>0</c:v>
                </c:pt>
                <c:pt idx="11">
                  <c:v>#N/A</c:v>
                </c:pt>
                <c:pt idx="12">
                  <c:v>80.60019980635289</c:v>
                </c:pt>
                <c:pt idx="13">
                  <c:v>101.93848710809419</c:v>
                </c:pt>
                <c:pt idx="14">
                  <c:v>74.160334918018506</c:v>
                </c:pt>
                <c:pt idx="15">
                  <c:v>83.357942254074018</c:v>
                </c:pt>
                <c:pt idx="16">
                  <c:v>75.134378983875294</c:v>
                </c:pt>
                <c:pt idx="17">
                  <c:v>57.020891390808934</c:v>
                </c:pt>
                <c:pt idx="18">
                  <c:v>38.858971608911155</c:v>
                </c:pt>
                <c:pt idx="19">
                  <c:v>27.506798310408286</c:v>
                </c:pt>
                <c:pt idx="20">
                  <c:v>31.021751950738096</c:v>
                </c:pt>
                <c:pt idx="21">
                  <c:v>33.633084085696808</c:v>
                </c:pt>
                <c:pt idx="22">
                  <c:v>50.299768949459775</c:v>
                </c:pt>
                <c:pt idx="23">
                  <c:v>58.879433329412997</c:v>
                </c:pt>
                <c:pt idx="24">
                  <c:v>47.774251927999522</c:v>
                </c:pt>
                <c:pt idx="25">
                  <c:v>55.988964009961762</c:v>
                </c:pt>
                <c:pt idx="26">
                  <c:v>59.171817762303071</c:v>
                </c:pt>
                <c:pt idx="27">
                  <c:v>59.59634011829754</c:v>
                </c:pt>
                <c:pt idx="28">
                  <c:v>65.223086981707056</c:v>
                </c:pt>
                <c:pt idx="29">
                  <c:v>55.394012768496339</c:v>
                </c:pt>
                <c:pt idx="30">
                  <c:v>51.057434411338775</c:v>
                </c:pt>
                <c:pt idx="31">
                  <c:v>61.627870530804572</c:v>
                </c:pt>
                <c:pt idx="32">
                  <c:v>68.36736524835942</c:v>
                </c:pt>
                <c:pt idx="33">
                  <c:v>64.343052811759634</c:v>
                </c:pt>
                <c:pt idx="34">
                  <c:v>65.826137376117401</c:v>
                </c:pt>
                <c:pt idx="35">
                  <c:v>72.823873733164561</c:v>
                </c:pt>
                <c:pt idx="36">
                  <c:v>67.089684470750228</c:v>
                </c:pt>
                <c:pt idx="37">
                  <c:v>63.850370900811704</c:v>
                </c:pt>
                <c:pt idx="38">
                  <c:v>48.098574335737673</c:v>
                </c:pt>
                <c:pt idx="39">
                  <c:v>44.583144665550016</c:v>
                </c:pt>
                <c:pt idx="40">
                  <c:v>41.147410030652445</c:v>
                </c:pt>
                <c:pt idx="41">
                  <c:v>39.078836846153685</c:v>
                </c:pt>
                <c:pt idx="42">
                  <c:v>57.533366597170897</c:v>
                </c:pt>
                <c:pt idx="43">
                  <c:v>65.743006889852055</c:v>
                </c:pt>
                <c:pt idx="44">
                  <c:v>64.81792172384641</c:v>
                </c:pt>
                <c:pt idx="45">
                  <c:v>40.667328358653279</c:v>
                </c:pt>
                <c:pt idx="46">
                  <c:v>27.272423251118759</c:v>
                </c:pt>
                <c:pt idx="47">
                  <c:v>23.04505604578765</c:v>
                </c:pt>
                <c:pt idx="48">
                  <c:v>24.27053630673603</c:v>
                </c:pt>
                <c:pt idx="49">
                  <c:v>25.347647174758464</c:v>
                </c:pt>
                <c:pt idx="50">
                  <c:v>28.101266365357468</c:v>
                </c:pt>
                <c:pt idx="51">
                  <c:v>37.224065289759203</c:v>
                </c:pt>
                <c:pt idx="52">
                  <c:v>36.265097057699904</c:v>
                </c:pt>
                <c:pt idx="53">
                  <c:v>33.464083573991623</c:v>
                </c:pt>
                <c:pt idx="54">
                  <c:v>29.362509510609442</c:v>
                </c:pt>
                <c:pt idx="55">
                  <c:v>24.147800331820864</c:v>
                </c:pt>
                <c:pt idx="56">
                  <c:v>22.229019138413086</c:v>
                </c:pt>
                <c:pt idx="57">
                  <c:v>21.740294751578148</c:v>
                </c:pt>
                <c:pt idx="58">
                  <c:v>20.698821876671282</c:v>
                </c:pt>
                <c:pt idx="59">
                  <c:v>22.343584311022692</c:v>
                </c:pt>
                <c:pt idx="60">
                  <c:v>20.76915106094199</c:v>
                </c:pt>
                <c:pt idx="61">
                  <c:v>18.078368985117297</c:v>
                </c:pt>
                <c:pt idx="62">
                  <c:v>17.428341664265819</c:v>
                </c:pt>
                <c:pt idx="63">
                  <c:v>24.273174746865102</c:v>
                </c:pt>
                <c:pt idx="64">
                  <c:v>24.363934473839979</c:v>
                </c:pt>
                <c:pt idx="65">
                  <c:v>30.760819875065636</c:v>
                </c:pt>
                <c:pt idx="66">
                  <c:v>30.230264797823587</c:v>
                </c:pt>
                <c:pt idx="67">
                  <c:v>29.945581079477574</c:v>
                </c:pt>
                <c:pt idx="68">
                  <c:v>32.997484074702726</c:v>
                </c:pt>
                <c:pt idx="69">
                  <c:v>35.576772124517227</c:v>
                </c:pt>
                <c:pt idx="70">
                  <c:v>39.655125588270117</c:v>
                </c:pt>
                <c:pt idx="71">
                  <c:v>43.633969177598978</c:v>
                </c:pt>
                <c:pt idx="72">
                  <c:v>53.453104977024338</c:v>
                </c:pt>
                <c:pt idx="73">
                  <c:v>56.064078533806175</c:v>
                </c:pt>
                <c:pt idx="74">
                  <c:v>49.672009220701007</c:v>
                </c:pt>
                <c:pt idx="75">
                  <c:v>43.797268562845574</c:v>
                </c:pt>
                <c:pt idx="76">
                  <c:v>36.377089173990719</c:v>
                </c:pt>
                <c:pt idx="77">
                  <c:v>30.660190152114026</c:v>
                </c:pt>
                <c:pt idx="78">
                  <c:v>27.81541479500088</c:v>
                </c:pt>
                <c:pt idx="79">
                  <c:v>27.921781793758527</c:v>
                </c:pt>
                <c:pt idx="80">
                  <c:v>28.799121467490004</c:v>
                </c:pt>
                <c:pt idx="81">
                  <c:v>29.305071253908633</c:v>
                </c:pt>
                <c:pt idx="82">
                  <c:v>18.174504969716825</c:v>
                </c:pt>
                <c:pt idx="83">
                  <c:v>19.156341844524736</c:v>
                </c:pt>
                <c:pt idx="84">
                  <c:v>19.923691412683805</c:v>
                </c:pt>
              </c:numCache>
            </c:numRef>
          </c:val>
          <c:extLst>
            <c:ext xmlns:c16="http://schemas.microsoft.com/office/drawing/2014/chart" uri="{C3380CC4-5D6E-409C-BE32-E72D297353CC}">
              <c16:uniqueId val="{00000001-1DCB-430A-96B5-1E62386EF874}"/>
            </c:ext>
          </c:extLst>
        </c:ser>
        <c:dLbls>
          <c:showLegendKey val="0"/>
          <c:showVal val="0"/>
          <c:showCatName val="0"/>
          <c:showSerName val="0"/>
          <c:showPercent val="0"/>
          <c:showBubbleSize val="0"/>
        </c:dLbls>
        <c:gapWidth val="75"/>
        <c:axId val="721049472"/>
        <c:axId val="721051008"/>
      </c:barChart>
      <c:catAx>
        <c:axId val="721049472"/>
        <c:scaling>
          <c:orientation val="minMax"/>
        </c:scaling>
        <c:delete val="0"/>
        <c:axPos val="b"/>
        <c:numFmt formatCode="yyyy"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051008"/>
        <c:crosses val="autoZero"/>
        <c:auto val="0"/>
        <c:lblAlgn val="ctr"/>
        <c:lblOffset val="100"/>
        <c:tickLblSkip val="6"/>
        <c:tickMarkSkip val="1"/>
        <c:noMultiLvlLbl val="0"/>
      </c:catAx>
      <c:valAx>
        <c:axId val="721051008"/>
        <c:scaling>
          <c:orientation val="minMax"/>
        </c:scaling>
        <c:delete val="0"/>
        <c:axPos val="l"/>
        <c:majorGridlines>
          <c:spPr>
            <a:ln w="12700">
              <a:solidFill>
                <a:srgbClr val="969696"/>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049472"/>
        <c:crosses val="autoZero"/>
        <c:crossBetween val="between"/>
      </c:valAx>
      <c:spPr>
        <a:noFill/>
        <a:ln w="12700">
          <a:solidFill>
            <a:srgbClr val="808080"/>
          </a:solidFill>
          <a:prstDash val="solid"/>
        </a:ln>
      </c:spPr>
    </c:plotArea>
    <c:legend>
      <c:legendPos val="b"/>
      <c:layout>
        <c:manualLayout>
          <c:xMode val="edge"/>
          <c:yMode val="edge"/>
          <c:x val="8.8333477105268732E-2"/>
          <c:y val="0.92500112915176902"/>
          <c:w val="0.88666810981137667"/>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000130208545267E-2"/>
          <c:y val="7.2500088501084595E-2"/>
          <c:w val="0.89666812608744484"/>
          <c:h val="0.72250088195908446"/>
        </c:manualLayout>
      </c:layout>
      <c:barChart>
        <c:barDir val="col"/>
        <c:grouping val="clustered"/>
        <c:varyColors val="0"/>
        <c:ser>
          <c:idx val="0"/>
          <c:order val="0"/>
          <c:tx>
            <c:strRef>
              <c:f>EquityMetrics!$CL$5</c:f>
              <c:strCache>
                <c:ptCount val="1"/>
                <c:pt idx="0">
                  <c:v>HY LTM Capex, YOY Pct Change (All HY Issuers)</c:v>
                </c:pt>
              </c:strCache>
            </c:strRef>
          </c:tx>
          <c:spPr>
            <a:solidFill>
              <a:srgbClr val="003366"/>
            </a:solidFill>
            <a:ln w="12700">
              <a:solidFill>
                <a:srgbClr val="000000"/>
              </a:solidFill>
              <a:prstDash val="solid"/>
            </a:ln>
          </c:spPr>
          <c:invertIfNegative val="0"/>
          <c:cat>
            <c:numRef>
              <c:f>EquityMetrics!$CJ$7:$CJ$91</c:f>
              <c:numCache>
                <c:formatCode>mm/dd/yyyy</c:formatCode>
                <c:ptCount val="85"/>
                <c:pt idx="0">
                  <c:v>35976</c:v>
                </c:pt>
                <c:pt idx="1">
                  <c:v>36068</c:v>
                </c:pt>
                <c:pt idx="2">
                  <c:v>36160</c:v>
                </c:pt>
                <c:pt idx="3">
                  <c:v>36250</c:v>
                </c:pt>
                <c:pt idx="4">
                  <c:v>36341</c:v>
                </c:pt>
                <c:pt idx="5">
                  <c:v>36433</c:v>
                </c:pt>
                <c:pt idx="6">
                  <c:v>36525</c:v>
                </c:pt>
                <c:pt idx="7">
                  <c:v>36616</c:v>
                </c:pt>
                <c:pt idx="8">
                  <c:v>36707</c:v>
                </c:pt>
                <c:pt idx="9">
                  <c:v>36799</c:v>
                </c:pt>
                <c:pt idx="10">
                  <c:v>36891</c:v>
                </c:pt>
                <c:pt idx="11">
                  <c:v>36981</c:v>
                </c:pt>
                <c:pt idx="12">
                  <c:v>37072</c:v>
                </c:pt>
                <c:pt idx="13">
                  <c:v>37164</c:v>
                </c:pt>
                <c:pt idx="14">
                  <c:v>37256</c:v>
                </c:pt>
                <c:pt idx="15">
                  <c:v>37346</c:v>
                </c:pt>
                <c:pt idx="16">
                  <c:v>37437</c:v>
                </c:pt>
                <c:pt idx="17">
                  <c:v>37529</c:v>
                </c:pt>
                <c:pt idx="18">
                  <c:v>37621</c:v>
                </c:pt>
                <c:pt idx="19">
                  <c:v>37711</c:v>
                </c:pt>
                <c:pt idx="20">
                  <c:v>37802</c:v>
                </c:pt>
                <c:pt idx="21">
                  <c:v>37894</c:v>
                </c:pt>
                <c:pt idx="22">
                  <c:v>37986</c:v>
                </c:pt>
                <c:pt idx="23">
                  <c:v>38077</c:v>
                </c:pt>
                <c:pt idx="24">
                  <c:v>38168</c:v>
                </c:pt>
                <c:pt idx="25">
                  <c:v>38260</c:v>
                </c:pt>
                <c:pt idx="26">
                  <c:v>38352</c:v>
                </c:pt>
                <c:pt idx="27">
                  <c:v>38442</c:v>
                </c:pt>
                <c:pt idx="28">
                  <c:v>38533</c:v>
                </c:pt>
                <c:pt idx="29">
                  <c:v>38625</c:v>
                </c:pt>
                <c:pt idx="30">
                  <c:v>38717</c:v>
                </c:pt>
                <c:pt idx="31">
                  <c:v>38807</c:v>
                </c:pt>
                <c:pt idx="32">
                  <c:v>38898</c:v>
                </c:pt>
                <c:pt idx="33">
                  <c:v>38990</c:v>
                </c:pt>
                <c:pt idx="34">
                  <c:v>39082</c:v>
                </c:pt>
                <c:pt idx="35">
                  <c:v>39172</c:v>
                </c:pt>
                <c:pt idx="36">
                  <c:v>39263</c:v>
                </c:pt>
                <c:pt idx="37">
                  <c:v>39355</c:v>
                </c:pt>
                <c:pt idx="38">
                  <c:v>39447</c:v>
                </c:pt>
                <c:pt idx="39">
                  <c:v>39538</c:v>
                </c:pt>
                <c:pt idx="40">
                  <c:v>39629</c:v>
                </c:pt>
                <c:pt idx="41">
                  <c:v>39721</c:v>
                </c:pt>
                <c:pt idx="42">
                  <c:v>39813</c:v>
                </c:pt>
                <c:pt idx="43">
                  <c:v>39903</c:v>
                </c:pt>
                <c:pt idx="44">
                  <c:v>39994</c:v>
                </c:pt>
                <c:pt idx="45">
                  <c:v>40086</c:v>
                </c:pt>
                <c:pt idx="46">
                  <c:v>40178</c:v>
                </c:pt>
                <c:pt idx="47">
                  <c:v>40268</c:v>
                </c:pt>
                <c:pt idx="48">
                  <c:v>40359</c:v>
                </c:pt>
                <c:pt idx="49">
                  <c:v>40451</c:v>
                </c:pt>
                <c:pt idx="50">
                  <c:v>40543</c:v>
                </c:pt>
                <c:pt idx="51">
                  <c:v>40633</c:v>
                </c:pt>
                <c:pt idx="52">
                  <c:v>40724</c:v>
                </c:pt>
                <c:pt idx="53">
                  <c:v>40816</c:v>
                </c:pt>
                <c:pt idx="54">
                  <c:v>40908</c:v>
                </c:pt>
                <c:pt idx="55">
                  <c:v>40999</c:v>
                </c:pt>
                <c:pt idx="56">
                  <c:v>41090</c:v>
                </c:pt>
                <c:pt idx="57">
                  <c:v>41182</c:v>
                </c:pt>
                <c:pt idx="58">
                  <c:v>41274</c:v>
                </c:pt>
                <c:pt idx="59">
                  <c:v>41364</c:v>
                </c:pt>
                <c:pt idx="60">
                  <c:v>41455</c:v>
                </c:pt>
                <c:pt idx="61">
                  <c:v>41547</c:v>
                </c:pt>
                <c:pt idx="62">
                  <c:v>41639</c:v>
                </c:pt>
                <c:pt idx="63">
                  <c:v>41729</c:v>
                </c:pt>
                <c:pt idx="64">
                  <c:v>41820</c:v>
                </c:pt>
                <c:pt idx="65">
                  <c:v>41912</c:v>
                </c:pt>
                <c:pt idx="66">
                  <c:v>42004</c:v>
                </c:pt>
                <c:pt idx="67">
                  <c:v>42094</c:v>
                </c:pt>
                <c:pt idx="68">
                  <c:v>42185</c:v>
                </c:pt>
                <c:pt idx="69">
                  <c:v>42277</c:v>
                </c:pt>
                <c:pt idx="70">
                  <c:v>42369</c:v>
                </c:pt>
                <c:pt idx="71">
                  <c:v>42460</c:v>
                </c:pt>
                <c:pt idx="72">
                  <c:v>42551</c:v>
                </c:pt>
                <c:pt idx="73">
                  <c:v>42643</c:v>
                </c:pt>
                <c:pt idx="74">
                  <c:v>42735</c:v>
                </c:pt>
                <c:pt idx="75">
                  <c:v>42825</c:v>
                </c:pt>
                <c:pt idx="76">
                  <c:v>42916</c:v>
                </c:pt>
                <c:pt idx="77">
                  <c:v>43008</c:v>
                </c:pt>
                <c:pt idx="78">
                  <c:v>43100</c:v>
                </c:pt>
                <c:pt idx="79">
                  <c:v>43190</c:v>
                </c:pt>
                <c:pt idx="80">
                  <c:v>43281</c:v>
                </c:pt>
                <c:pt idx="81">
                  <c:v>43373</c:v>
                </c:pt>
                <c:pt idx="82">
                  <c:v>43465</c:v>
                </c:pt>
                <c:pt idx="83">
                  <c:v>43555</c:v>
                </c:pt>
                <c:pt idx="84">
                  <c:v>43646</c:v>
                </c:pt>
              </c:numCache>
            </c:numRef>
          </c:cat>
          <c:val>
            <c:numRef>
              <c:f>EquityMetrics!$CL$7:$CL$91</c:f>
              <c:numCache>
                <c:formatCode>#,##0.0</c:formatCode>
                <c:ptCount val="85"/>
                <c:pt idx="0">
                  <c:v>2.6317470551300737</c:v>
                </c:pt>
                <c:pt idx="1">
                  <c:v>5.7371217127235141</c:v>
                </c:pt>
                <c:pt idx="2">
                  <c:v>18.250702416443133</c:v>
                </c:pt>
                <c:pt idx="3">
                  <c:v>10.570408437378509</c:v>
                </c:pt>
                <c:pt idx="4">
                  <c:v>-0.57371461595372431</c:v>
                </c:pt>
                <c:pt idx="5">
                  <c:v>8.4370343728270782</c:v>
                </c:pt>
                <c:pt idx="6">
                  <c:v>11.596746856721008</c:v>
                </c:pt>
                <c:pt idx="7">
                  <c:v>29.787575346472451</c:v>
                </c:pt>
                <c:pt idx="8">
                  <c:v>39.154447769612169</c:v>
                </c:pt>
                <c:pt idx="9">
                  <c:v>41.324513198524457</c:v>
                </c:pt>
                <c:pt idx="10">
                  <c:v>31.426767617427132</c:v>
                </c:pt>
                <c:pt idx="11">
                  <c:v>30.921260891258463</c:v>
                </c:pt>
                <c:pt idx="12">
                  <c:v>23.633062561259699</c:v>
                </c:pt>
                <c:pt idx="13">
                  <c:v>14.786199043111935</c:v>
                </c:pt>
                <c:pt idx="14">
                  <c:v>-4.9571116143244502</c:v>
                </c:pt>
                <c:pt idx="15">
                  <c:v>-12.775029893794787</c:v>
                </c:pt>
                <c:pt idx="16">
                  <c:v>-20.842875839605746</c:v>
                </c:pt>
                <c:pt idx="17">
                  <c:v>-29.972736175183933</c:v>
                </c:pt>
                <c:pt idx="18">
                  <c:v>-31.449045541938659</c:v>
                </c:pt>
                <c:pt idx="19">
                  <c:v>-34.138051840541159</c:v>
                </c:pt>
                <c:pt idx="20">
                  <c:v>-31.043204658894663</c:v>
                </c:pt>
                <c:pt idx="21">
                  <c:v>-20.911070066965376</c:v>
                </c:pt>
                <c:pt idx="22">
                  <c:v>-15.09157063667541</c:v>
                </c:pt>
                <c:pt idx="23">
                  <c:v>-9.2946664511589958</c:v>
                </c:pt>
                <c:pt idx="24">
                  <c:v>-0.73783508907854234</c:v>
                </c:pt>
                <c:pt idx="25">
                  <c:v>6.2973486824886571</c:v>
                </c:pt>
                <c:pt idx="26">
                  <c:v>11.846777567575328</c:v>
                </c:pt>
                <c:pt idx="27">
                  <c:v>15.837356434836147</c:v>
                </c:pt>
                <c:pt idx="28">
                  <c:v>22.011242541950395</c:v>
                </c:pt>
                <c:pt idx="29">
                  <c:v>16.807764367963674</c:v>
                </c:pt>
                <c:pt idx="30">
                  <c:v>25.33956018363024</c:v>
                </c:pt>
                <c:pt idx="31">
                  <c:v>26.019279169406538</c:v>
                </c:pt>
                <c:pt idx="32">
                  <c:v>21.739753859516895</c:v>
                </c:pt>
                <c:pt idx="33">
                  <c:v>30.178634833121045</c:v>
                </c:pt>
                <c:pt idx="34">
                  <c:v>19.583789085724757</c:v>
                </c:pt>
                <c:pt idx="35">
                  <c:v>16.37404949845611</c:v>
                </c:pt>
                <c:pt idx="36">
                  <c:v>28.590529503718386</c:v>
                </c:pt>
                <c:pt idx="37">
                  <c:v>18.677885906831548</c:v>
                </c:pt>
                <c:pt idx="38">
                  <c:v>17.556619333118984</c:v>
                </c:pt>
                <c:pt idx="39">
                  <c:v>18.502934376455826</c:v>
                </c:pt>
                <c:pt idx="40">
                  <c:v>13.122886565511038</c:v>
                </c:pt>
                <c:pt idx="41">
                  <c:v>16.640989724721656</c:v>
                </c:pt>
                <c:pt idx="42">
                  <c:v>11.546591854404408</c:v>
                </c:pt>
                <c:pt idx="43">
                  <c:v>-2.507409049813103</c:v>
                </c:pt>
                <c:pt idx="44">
                  <c:v>-13.573370722925759</c:v>
                </c:pt>
                <c:pt idx="45">
                  <c:v>-28.855631323648211</c:v>
                </c:pt>
                <c:pt idx="46">
                  <c:v>-34.124791972004566</c:v>
                </c:pt>
                <c:pt idx="47">
                  <c:v>-28.667096790876634</c:v>
                </c:pt>
                <c:pt idx="48">
                  <c:v>-17.755853360699238</c:v>
                </c:pt>
                <c:pt idx="49">
                  <c:v>0.35499207286009415</c:v>
                </c:pt>
                <c:pt idx="50">
                  <c:v>16.411416999105555</c:v>
                </c:pt>
                <c:pt idx="51">
                  <c:v>24.407482454649255</c:v>
                </c:pt>
                <c:pt idx="52">
                  <c:v>24.841382972626612</c:v>
                </c:pt>
                <c:pt idx="53">
                  <c:v>24.857258377820777</c:v>
                </c:pt>
                <c:pt idx="54">
                  <c:v>19.411851228596721</c:v>
                </c:pt>
                <c:pt idx="55">
                  <c:v>22.365384853501237</c:v>
                </c:pt>
                <c:pt idx="56">
                  <c:v>18.640980137825736</c:v>
                </c:pt>
                <c:pt idx="57">
                  <c:v>21.141191035640936</c:v>
                </c:pt>
                <c:pt idx="58">
                  <c:v>25.19644496418141</c:v>
                </c:pt>
                <c:pt idx="59">
                  <c:v>14.408545594154587</c:v>
                </c:pt>
                <c:pt idx="60">
                  <c:v>8.2833304953609179</c:v>
                </c:pt>
                <c:pt idx="61">
                  <c:v>-3.1264301842644615</c:v>
                </c:pt>
                <c:pt idx="62">
                  <c:v>-6.0818734899725673</c:v>
                </c:pt>
                <c:pt idx="63">
                  <c:v>1.0354453186446566</c:v>
                </c:pt>
                <c:pt idx="64">
                  <c:v>0.18451177348175474</c:v>
                </c:pt>
                <c:pt idx="65">
                  <c:v>3.5048989339694137</c:v>
                </c:pt>
                <c:pt idx="66">
                  <c:v>9.4772191581536482</c:v>
                </c:pt>
                <c:pt idx="67">
                  <c:v>8.0088430066653782</c:v>
                </c:pt>
                <c:pt idx="68">
                  <c:v>2.8832540230899983</c:v>
                </c:pt>
                <c:pt idx="69">
                  <c:v>-3.5698111960061563</c:v>
                </c:pt>
                <c:pt idx="70">
                  <c:v>-6.2847385105261004</c:v>
                </c:pt>
                <c:pt idx="71">
                  <c:v>-11.358983905313435</c:v>
                </c:pt>
                <c:pt idx="72">
                  <c:v>-16.518210216936325</c:v>
                </c:pt>
                <c:pt idx="73">
                  <c:v>-17.067441620740553</c:v>
                </c:pt>
                <c:pt idx="74">
                  <c:v>-12.364172582918009</c:v>
                </c:pt>
                <c:pt idx="75">
                  <c:v>-8.7303816750444962</c:v>
                </c:pt>
                <c:pt idx="76">
                  <c:v>-1.9681005786967631</c:v>
                </c:pt>
                <c:pt idx="77">
                  <c:v>7.5646939018254145</c:v>
                </c:pt>
                <c:pt idx="78">
                  <c:v>9.1889731924234219</c:v>
                </c:pt>
                <c:pt idx="79">
                  <c:v>10.78850559336364</c:v>
                </c:pt>
                <c:pt idx="80">
                  <c:v>11.501143674398651</c:v>
                </c:pt>
                <c:pt idx="81">
                  <c:v>7.4922239186490325</c:v>
                </c:pt>
                <c:pt idx="82">
                  <c:v>7.6895440808099069</c:v>
                </c:pt>
                <c:pt idx="83">
                  <c:v>4.8248401550092135</c:v>
                </c:pt>
                <c:pt idx="84">
                  <c:v>5.1795700816479773</c:v>
                </c:pt>
              </c:numCache>
            </c:numRef>
          </c:val>
          <c:extLst>
            <c:ext xmlns:c16="http://schemas.microsoft.com/office/drawing/2014/chart" uri="{C3380CC4-5D6E-409C-BE32-E72D297353CC}">
              <c16:uniqueId val="{00000000-C785-4E3C-9A4D-E490345FEE5F}"/>
            </c:ext>
          </c:extLst>
        </c:ser>
        <c:ser>
          <c:idx val="1"/>
          <c:order val="1"/>
          <c:tx>
            <c:strRef>
              <c:f>EquityMetrics!$DJ$3</c:f>
              <c:strCache>
                <c:ptCount val="1"/>
                <c:pt idx="0">
                  <c:v>Technology</c:v>
                </c:pt>
              </c:strCache>
            </c:strRef>
          </c:tx>
          <c:spPr>
            <a:solidFill>
              <a:srgbClr val="FF6600"/>
            </a:solidFill>
            <a:ln w="12700">
              <a:solidFill>
                <a:srgbClr val="000000"/>
              </a:solidFill>
              <a:prstDash val="solid"/>
            </a:ln>
          </c:spPr>
          <c:invertIfNegative val="0"/>
          <c:cat>
            <c:numRef>
              <c:f>EquityMetrics!$CJ$7:$CJ$91</c:f>
              <c:numCache>
                <c:formatCode>mm/dd/yyyy</c:formatCode>
                <c:ptCount val="85"/>
                <c:pt idx="0">
                  <c:v>35976</c:v>
                </c:pt>
                <c:pt idx="1">
                  <c:v>36068</c:v>
                </c:pt>
                <c:pt idx="2">
                  <c:v>36160</c:v>
                </c:pt>
                <c:pt idx="3">
                  <c:v>36250</c:v>
                </c:pt>
                <c:pt idx="4">
                  <c:v>36341</c:v>
                </c:pt>
                <c:pt idx="5">
                  <c:v>36433</c:v>
                </c:pt>
                <c:pt idx="6">
                  <c:v>36525</c:v>
                </c:pt>
                <c:pt idx="7">
                  <c:v>36616</c:v>
                </c:pt>
                <c:pt idx="8">
                  <c:v>36707</c:v>
                </c:pt>
                <c:pt idx="9">
                  <c:v>36799</c:v>
                </c:pt>
                <c:pt idx="10">
                  <c:v>36891</c:v>
                </c:pt>
                <c:pt idx="11">
                  <c:v>36981</c:v>
                </c:pt>
                <c:pt idx="12">
                  <c:v>37072</c:v>
                </c:pt>
                <c:pt idx="13">
                  <c:v>37164</c:v>
                </c:pt>
                <c:pt idx="14">
                  <c:v>37256</c:v>
                </c:pt>
                <c:pt idx="15">
                  <c:v>37346</c:v>
                </c:pt>
                <c:pt idx="16">
                  <c:v>37437</c:v>
                </c:pt>
                <c:pt idx="17">
                  <c:v>37529</c:v>
                </c:pt>
                <c:pt idx="18">
                  <c:v>37621</c:v>
                </c:pt>
                <c:pt idx="19">
                  <c:v>37711</c:v>
                </c:pt>
                <c:pt idx="20">
                  <c:v>37802</c:v>
                </c:pt>
                <c:pt idx="21">
                  <c:v>37894</c:v>
                </c:pt>
                <c:pt idx="22">
                  <c:v>37986</c:v>
                </c:pt>
                <c:pt idx="23">
                  <c:v>38077</c:v>
                </c:pt>
                <c:pt idx="24">
                  <c:v>38168</c:v>
                </c:pt>
                <c:pt idx="25">
                  <c:v>38260</c:v>
                </c:pt>
                <c:pt idx="26">
                  <c:v>38352</c:v>
                </c:pt>
                <c:pt idx="27">
                  <c:v>38442</c:v>
                </c:pt>
                <c:pt idx="28">
                  <c:v>38533</c:v>
                </c:pt>
                <c:pt idx="29">
                  <c:v>38625</c:v>
                </c:pt>
                <c:pt idx="30">
                  <c:v>38717</c:v>
                </c:pt>
                <c:pt idx="31">
                  <c:v>38807</c:v>
                </c:pt>
                <c:pt idx="32">
                  <c:v>38898</c:v>
                </c:pt>
                <c:pt idx="33">
                  <c:v>38990</c:v>
                </c:pt>
                <c:pt idx="34">
                  <c:v>39082</c:v>
                </c:pt>
                <c:pt idx="35">
                  <c:v>39172</c:v>
                </c:pt>
                <c:pt idx="36">
                  <c:v>39263</c:v>
                </c:pt>
                <c:pt idx="37">
                  <c:v>39355</c:v>
                </c:pt>
                <c:pt idx="38">
                  <c:v>39447</c:v>
                </c:pt>
                <c:pt idx="39">
                  <c:v>39538</c:v>
                </c:pt>
                <c:pt idx="40">
                  <c:v>39629</c:v>
                </c:pt>
                <c:pt idx="41">
                  <c:v>39721</c:v>
                </c:pt>
                <c:pt idx="42">
                  <c:v>39813</c:v>
                </c:pt>
                <c:pt idx="43">
                  <c:v>39903</c:v>
                </c:pt>
                <c:pt idx="44">
                  <c:v>39994</c:v>
                </c:pt>
                <c:pt idx="45">
                  <c:v>40086</c:v>
                </c:pt>
                <c:pt idx="46">
                  <c:v>40178</c:v>
                </c:pt>
                <c:pt idx="47">
                  <c:v>40268</c:v>
                </c:pt>
                <c:pt idx="48">
                  <c:v>40359</c:v>
                </c:pt>
                <c:pt idx="49">
                  <c:v>40451</c:v>
                </c:pt>
                <c:pt idx="50">
                  <c:v>40543</c:v>
                </c:pt>
                <c:pt idx="51">
                  <c:v>40633</c:v>
                </c:pt>
                <c:pt idx="52">
                  <c:v>40724</c:v>
                </c:pt>
                <c:pt idx="53">
                  <c:v>40816</c:v>
                </c:pt>
                <c:pt idx="54">
                  <c:v>40908</c:v>
                </c:pt>
                <c:pt idx="55">
                  <c:v>40999</c:v>
                </c:pt>
                <c:pt idx="56">
                  <c:v>41090</c:v>
                </c:pt>
                <c:pt idx="57">
                  <c:v>41182</c:v>
                </c:pt>
                <c:pt idx="58">
                  <c:v>41274</c:v>
                </c:pt>
                <c:pt idx="59">
                  <c:v>41364</c:v>
                </c:pt>
                <c:pt idx="60">
                  <c:v>41455</c:v>
                </c:pt>
                <c:pt idx="61">
                  <c:v>41547</c:v>
                </c:pt>
                <c:pt idx="62">
                  <c:v>41639</c:v>
                </c:pt>
                <c:pt idx="63">
                  <c:v>41729</c:v>
                </c:pt>
                <c:pt idx="64">
                  <c:v>41820</c:v>
                </c:pt>
                <c:pt idx="65">
                  <c:v>41912</c:v>
                </c:pt>
                <c:pt idx="66">
                  <c:v>42004</c:v>
                </c:pt>
                <c:pt idx="67">
                  <c:v>42094</c:v>
                </c:pt>
                <c:pt idx="68">
                  <c:v>42185</c:v>
                </c:pt>
                <c:pt idx="69">
                  <c:v>42277</c:v>
                </c:pt>
                <c:pt idx="70">
                  <c:v>42369</c:v>
                </c:pt>
                <c:pt idx="71">
                  <c:v>42460</c:v>
                </c:pt>
                <c:pt idx="72">
                  <c:v>42551</c:v>
                </c:pt>
                <c:pt idx="73">
                  <c:v>42643</c:v>
                </c:pt>
                <c:pt idx="74">
                  <c:v>42735</c:v>
                </c:pt>
                <c:pt idx="75">
                  <c:v>42825</c:v>
                </c:pt>
                <c:pt idx="76">
                  <c:v>42916</c:v>
                </c:pt>
                <c:pt idx="77">
                  <c:v>43008</c:v>
                </c:pt>
                <c:pt idx="78">
                  <c:v>43100</c:v>
                </c:pt>
                <c:pt idx="79">
                  <c:v>43190</c:v>
                </c:pt>
                <c:pt idx="80">
                  <c:v>43281</c:v>
                </c:pt>
                <c:pt idx="81">
                  <c:v>43373</c:v>
                </c:pt>
                <c:pt idx="82">
                  <c:v>43465</c:v>
                </c:pt>
                <c:pt idx="83">
                  <c:v>43555</c:v>
                </c:pt>
                <c:pt idx="84">
                  <c:v>43646</c:v>
                </c:pt>
              </c:numCache>
            </c:numRef>
          </c:cat>
          <c:val>
            <c:numRef>
              <c:f>EquityMetrics!$DJ$7:$DJ$91</c:f>
              <c:numCache>
                <c:formatCode>#,##0.0</c:formatCode>
                <c:ptCount val="85"/>
                <c:pt idx="0">
                  <c:v>-2.9235621180743521</c:v>
                </c:pt>
                <c:pt idx="1">
                  <c:v>11.288797452834508</c:v>
                </c:pt>
                <c:pt idx="2">
                  <c:v>25.227408067761537</c:v>
                </c:pt>
                <c:pt idx="3">
                  <c:v>35.601293983867421</c:v>
                </c:pt>
                <c:pt idx="4">
                  <c:v>11.580735201246206</c:v>
                </c:pt>
                <c:pt idx="5">
                  <c:v>1.7136956127689729</c:v>
                </c:pt>
                <c:pt idx="6">
                  <c:v>16.542153766939659</c:v>
                </c:pt>
                <c:pt idx="7">
                  <c:v>18.66629638707602</c:v>
                </c:pt>
                <c:pt idx="8">
                  <c:v>42.41387745638967</c:v>
                </c:pt>
                <c:pt idx="9">
                  <c:v>#N/A</c:v>
                </c:pt>
                <c:pt idx="10">
                  <c:v>35.703657614655192</c:v>
                </c:pt>
                <c:pt idx="11">
                  <c:v>-24.435312452390956</c:v>
                </c:pt>
                <c:pt idx="12">
                  <c:v>-27.55409562735305</c:v>
                </c:pt>
                <c:pt idx="13">
                  <c:v>-28.426098616326634</c:v>
                </c:pt>
                <c:pt idx="14">
                  <c:v>-27.330995194880703</c:v>
                </c:pt>
                <c:pt idx="15">
                  <c:v>-26.702373374085475</c:v>
                </c:pt>
                <c:pt idx="16">
                  <c:v>-12.435076362238185</c:v>
                </c:pt>
                <c:pt idx="17">
                  <c:v>-26.176617163488579</c:v>
                </c:pt>
                <c:pt idx="18">
                  <c:v>-25.358905216067452</c:v>
                </c:pt>
                <c:pt idx="19">
                  <c:v>-9.1994684615515414</c:v>
                </c:pt>
                <c:pt idx="20">
                  <c:v>-3.2452117732680641</c:v>
                </c:pt>
                <c:pt idx="21">
                  <c:v>12.979396477853445</c:v>
                </c:pt>
                <c:pt idx="22">
                  <c:v>27.209336451599107</c:v>
                </c:pt>
                <c:pt idx="23">
                  <c:v>73.474008444588449</c:v>
                </c:pt>
                <c:pt idx="24">
                  <c:v>#N/A</c:v>
                </c:pt>
                <c:pt idx="25">
                  <c:v>69.209842782689293</c:v>
                </c:pt>
                <c:pt idx="26">
                  <c:v>48.341937988718662</c:v>
                </c:pt>
                <c:pt idx="27">
                  <c:v>33.44197322308797</c:v>
                </c:pt>
                <c:pt idx="28">
                  <c:v>29.667788943442485</c:v>
                </c:pt>
                <c:pt idx="29">
                  <c:v>1.7477389619026118</c:v>
                </c:pt>
                <c:pt idx="30">
                  <c:v>11.810826316292511</c:v>
                </c:pt>
                <c:pt idx="31">
                  <c:v>-3.9959136474514767</c:v>
                </c:pt>
                <c:pt idx="32">
                  <c:v>5.9015917149527697</c:v>
                </c:pt>
                <c:pt idx="33">
                  <c:v>2.5229270346132093</c:v>
                </c:pt>
                <c:pt idx="34">
                  <c:v>7.5838894672966006</c:v>
                </c:pt>
                <c:pt idx="35">
                  <c:v>18.016349547901321</c:v>
                </c:pt>
                <c:pt idx="36">
                  <c:v>17.320782618841733</c:v>
                </c:pt>
                <c:pt idx="37">
                  <c:v>16.629358674854267</c:v>
                </c:pt>
                <c:pt idx="38">
                  <c:v>2.2280473434565407</c:v>
                </c:pt>
                <c:pt idx="39">
                  <c:v>-5.2218870250597682</c:v>
                </c:pt>
                <c:pt idx="40">
                  <c:v>-19.180713688956153</c:v>
                </c:pt>
                <c:pt idx="41">
                  <c:v>-23.210168959674739</c:v>
                </c:pt>
                <c:pt idx="42">
                  <c:v>-19.048400423097466</c:v>
                </c:pt>
                <c:pt idx="43">
                  <c:v>-16.170091991769663</c:v>
                </c:pt>
                <c:pt idx="44">
                  <c:v>-24.979471750385727</c:v>
                </c:pt>
                <c:pt idx="45">
                  <c:v>-32.249457451543272</c:v>
                </c:pt>
                <c:pt idx="46">
                  <c:v>-39.837750461364571</c:v>
                </c:pt>
                <c:pt idx="47">
                  <c:v>-24.128507804388256</c:v>
                </c:pt>
                <c:pt idx="48">
                  <c:v>-3.5200042261599784</c:v>
                </c:pt>
                <c:pt idx="49">
                  <c:v>27.492335362865461</c:v>
                </c:pt>
                <c:pt idx="50">
                  <c:v>32.526431689147131</c:v>
                </c:pt>
                <c:pt idx="51">
                  <c:v>44.999865209010181</c:v>
                </c:pt>
                <c:pt idx="52">
                  <c:v>22.306754746363254</c:v>
                </c:pt>
                <c:pt idx="53">
                  <c:v>-3.9740472347693179</c:v>
                </c:pt>
                <c:pt idx="54">
                  <c:v>-11.391534836319138</c:v>
                </c:pt>
                <c:pt idx="55">
                  <c:v>-28.356035662942425</c:v>
                </c:pt>
                <c:pt idx="56">
                  <c:v>-24.547667652452198</c:v>
                </c:pt>
                <c:pt idx="57">
                  <c:v>-12.077923484644204</c:v>
                </c:pt>
                <c:pt idx="58">
                  <c:v>-5.8932381812344836</c:v>
                </c:pt>
                <c:pt idx="59">
                  <c:v>14.458827767564797</c:v>
                </c:pt>
                <c:pt idx="60">
                  <c:v>3.7317040385401734</c:v>
                </c:pt>
                <c:pt idx="61">
                  <c:v>-0.77168996200807083</c:v>
                </c:pt>
                <c:pt idx="62">
                  <c:v>7.5250654256638239</c:v>
                </c:pt>
                <c:pt idx="63">
                  <c:v>9.7226517984224436</c:v>
                </c:pt>
                <c:pt idx="64">
                  <c:v>11.519409361542277</c:v>
                </c:pt>
                <c:pt idx="65">
                  <c:v>23.314433549070458</c:v>
                </c:pt>
                <c:pt idx="66">
                  <c:v>11.863392189317024</c:v>
                </c:pt>
                <c:pt idx="67">
                  <c:v>9.94712293302773</c:v>
                </c:pt>
                <c:pt idx="68">
                  <c:v>9.2635697217192003</c:v>
                </c:pt>
                <c:pt idx="69">
                  <c:v>-8.9742176206279005</c:v>
                </c:pt>
                <c:pt idx="70">
                  <c:v>19.916280509000895</c:v>
                </c:pt>
                <c:pt idx="71">
                  <c:v>23.75592779359814</c:v>
                </c:pt>
                <c:pt idx="72">
                  <c:v>35.387162617142806</c:v>
                </c:pt>
                <c:pt idx="73">
                  <c:v>26.540765966885616</c:v>
                </c:pt>
                <c:pt idx="74">
                  <c:v>26.102955795320891</c:v>
                </c:pt>
                <c:pt idx="75">
                  <c:v>14.515240064888291</c:v>
                </c:pt>
                <c:pt idx="76">
                  <c:v>0.33455920147897888</c:v>
                </c:pt>
                <c:pt idx="77">
                  <c:v>-5.8446276254374041</c:v>
                </c:pt>
                <c:pt idx="78">
                  <c:v>1.3746080669704286</c:v>
                </c:pt>
                <c:pt idx="79">
                  <c:v>14.424463440006029</c:v>
                </c:pt>
                <c:pt idx="80">
                  <c:v>34.736387257426586</c:v>
                </c:pt>
                <c:pt idx="81">
                  <c:v>52.10435800170761</c:v>
                </c:pt>
                <c:pt idx="82">
                  <c:v>2.8140214256738405</c:v>
                </c:pt>
                <c:pt idx="83">
                  <c:v>0.3624042295809371</c:v>
                </c:pt>
                <c:pt idx="84">
                  <c:v>2.6878857660899369</c:v>
                </c:pt>
              </c:numCache>
            </c:numRef>
          </c:val>
          <c:extLst>
            <c:ext xmlns:c16="http://schemas.microsoft.com/office/drawing/2014/chart" uri="{C3380CC4-5D6E-409C-BE32-E72D297353CC}">
              <c16:uniqueId val="{00000001-C785-4E3C-9A4D-E490345FEE5F}"/>
            </c:ext>
          </c:extLst>
        </c:ser>
        <c:dLbls>
          <c:showLegendKey val="0"/>
          <c:showVal val="0"/>
          <c:showCatName val="0"/>
          <c:showSerName val="0"/>
          <c:showPercent val="0"/>
          <c:showBubbleSize val="0"/>
        </c:dLbls>
        <c:gapWidth val="50"/>
        <c:axId val="721082240"/>
        <c:axId val="721083776"/>
      </c:barChart>
      <c:catAx>
        <c:axId val="721082240"/>
        <c:scaling>
          <c:orientation val="minMax"/>
        </c:scaling>
        <c:delete val="0"/>
        <c:axPos val="b"/>
        <c:numFmt formatCode="yyyy" sourceLinked="0"/>
        <c:majorTickMark val="out"/>
        <c:minorTickMark val="none"/>
        <c:tickLblPos val="low"/>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083776"/>
        <c:crosses val="autoZero"/>
        <c:auto val="0"/>
        <c:lblAlgn val="ctr"/>
        <c:lblOffset val="100"/>
        <c:tickLblSkip val="5"/>
        <c:tickMarkSkip val="1"/>
        <c:noMultiLvlLbl val="0"/>
      </c:catAx>
      <c:valAx>
        <c:axId val="721083776"/>
        <c:scaling>
          <c:orientation val="minMax"/>
        </c:scaling>
        <c:delete val="0"/>
        <c:axPos val="l"/>
        <c:majorGridlines>
          <c:spPr>
            <a:ln w="12700">
              <a:solidFill>
                <a:srgbClr val="969696"/>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721082240"/>
        <c:crosses val="autoZero"/>
        <c:crossBetween val="between"/>
      </c:valAx>
      <c:spPr>
        <a:noFill/>
        <a:ln w="12700">
          <a:solidFill>
            <a:srgbClr val="808080"/>
          </a:solidFill>
          <a:prstDash val="solid"/>
        </a:ln>
      </c:spPr>
    </c:plotArea>
    <c:legend>
      <c:legendPos val="b"/>
      <c:layout>
        <c:manualLayout>
          <c:xMode val="edge"/>
          <c:yMode val="edge"/>
          <c:x val="8.3333468967234647E-2"/>
          <c:y val="0.92500112915176902"/>
          <c:w val="0.86000139974186152"/>
          <c:h val="6.2500076294038448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777539435477548E-2"/>
          <c:y val="4.7500057983469221E-2"/>
          <c:w val="0.87655723267149743"/>
          <c:h val="0.77500094604607672"/>
        </c:manualLayout>
      </c:layout>
      <c:barChart>
        <c:barDir val="col"/>
        <c:grouping val="clustered"/>
        <c:varyColors val="0"/>
        <c:ser>
          <c:idx val="0"/>
          <c:order val="0"/>
          <c:tx>
            <c:strRef>
              <c:f>Earnings!$EG$5</c:f>
              <c:strCache>
                <c:ptCount val="1"/>
                <c:pt idx="0">
                  <c:v>HY EBITDA, YOY Pct Change</c:v>
                </c:pt>
              </c:strCache>
            </c:strRef>
          </c:tx>
          <c:spPr>
            <a:solidFill>
              <a:srgbClr val="00377B"/>
            </a:solidFill>
          </c:spPr>
          <c:invertIfNegative val="0"/>
          <c:cat>
            <c:numRef>
              <c:f>Earnings!$DY$6:$DY$91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numCache>
            </c:numRef>
          </c:cat>
          <c:val>
            <c:numRef>
              <c:f>Earnings!$EG$6:$EG$91</c:f>
              <c:numCache>
                <c:formatCode>#,##0.0</c:formatCode>
                <c:ptCount val="86"/>
                <c:pt idx="0">
                  <c:v>10.772337401316602</c:v>
                </c:pt>
                <c:pt idx="1">
                  <c:v>9.0123319508555575</c:v>
                </c:pt>
                <c:pt idx="2">
                  <c:v>6.6698722389634479</c:v>
                </c:pt>
                <c:pt idx="3">
                  <c:v>5.7427324079738051</c:v>
                </c:pt>
                <c:pt idx="4">
                  <c:v>4.4220629658131339</c:v>
                </c:pt>
                <c:pt idx="5">
                  <c:v>6.0131575929297298</c:v>
                </c:pt>
                <c:pt idx="6">
                  <c:v>0.9054155707513889</c:v>
                </c:pt>
                <c:pt idx="7">
                  <c:v>25.89181887120937</c:v>
                </c:pt>
                <c:pt idx="8">
                  <c:v>20.694211476081591</c:v>
                </c:pt>
                <c:pt idx="9">
                  <c:v>16.313784798655682</c:v>
                </c:pt>
                <c:pt idx="10">
                  <c:v>14.666353215034157</c:v>
                </c:pt>
                <c:pt idx="11">
                  <c:v>-0.53325482162730475</c:v>
                </c:pt>
                <c:pt idx="12">
                  <c:v>7.4619223730052031</c:v>
                </c:pt>
                <c:pt idx="13">
                  <c:v>-3.2723404654842914</c:v>
                </c:pt>
                <c:pt idx="14">
                  <c:v>-24.895339304756693</c:v>
                </c:pt>
                <c:pt idx="15">
                  <c:v>-12.63212278361091</c:v>
                </c:pt>
                <c:pt idx="16">
                  <c:v>-8.5296132706306764</c:v>
                </c:pt>
                <c:pt idx="17">
                  <c:v>-0.83410011443965093</c:v>
                </c:pt>
                <c:pt idx="18">
                  <c:v>-3.1120468248025945</c:v>
                </c:pt>
                <c:pt idx="19">
                  <c:v>-12.400134046796385</c:v>
                </c:pt>
                <c:pt idx="20">
                  <c:v>11.616741270280496</c:v>
                </c:pt>
                <c:pt idx="21">
                  <c:v>2.775766359018661</c:v>
                </c:pt>
                <c:pt idx="22">
                  <c:v>20.632157467446845</c:v>
                </c:pt>
                <c:pt idx="23">
                  <c:v>34.982934420980548</c:v>
                </c:pt>
                <c:pt idx="24">
                  <c:v>17.230358694653745</c:v>
                </c:pt>
                <c:pt idx="25">
                  <c:v>23.832235025870354</c:v>
                </c:pt>
                <c:pt idx="26">
                  <c:v>13.156882043447515</c:v>
                </c:pt>
                <c:pt idx="27">
                  <c:v>12.169629948036453</c:v>
                </c:pt>
                <c:pt idx="28">
                  <c:v>18.100060951941678</c:v>
                </c:pt>
                <c:pt idx="29">
                  <c:v>14.995160235601057</c:v>
                </c:pt>
                <c:pt idx="30">
                  <c:v>6.4664639529345758</c:v>
                </c:pt>
                <c:pt idx="31">
                  <c:v>8.0777334663672651</c:v>
                </c:pt>
                <c:pt idx="32">
                  <c:v>11.8156543924131</c:v>
                </c:pt>
                <c:pt idx="33">
                  <c:v>15.658351286055794</c:v>
                </c:pt>
                <c:pt idx="34">
                  <c:v>23.185457945302733</c:v>
                </c:pt>
                <c:pt idx="35">
                  <c:v>3.7673793634318331</c:v>
                </c:pt>
                <c:pt idx="36">
                  <c:v>3.8145533839539558</c:v>
                </c:pt>
                <c:pt idx="37">
                  <c:v>16.471938194762426</c:v>
                </c:pt>
                <c:pt idx="38">
                  <c:v>16.567986376313048</c:v>
                </c:pt>
                <c:pt idx="39">
                  <c:v>12.974198281945281</c:v>
                </c:pt>
                <c:pt idx="40">
                  <c:v>11.914625904300546</c:v>
                </c:pt>
                <c:pt idx="41">
                  <c:v>1.8704082728274729</c:v>
                </c:pt>
                <c:pt idx="42">
                  <c:v>4.330810978437527</c:v>
                </c:pt>
                <c:pt idx="43">
                  <c:v>-29.279871073462349</c:v>
                </c:pt>
                <c:pt idx="44">
                  <c:v>-24.651520542500506</c:v>
                </c:pt>
                <c:pt idx="45">
                  <c:v>-24.121865165791068</c:v>
                </c:pt>
                <c:pt idx="46">
                  <c:v>-14.086154664511563</c:v>
                </c:pt>
                <c:pt idx="47">
                  <c:v>36.777973999600164</c:v>
                </c:pt>
                <c:pt idx="48">
                  <c:v>36.81280040923285</c:v>
                </c:pt>
                <c:pt idx="49">
                  <c:v>22.479280276039315</c:v>
                </c:pt>
                <c:pt idx="50">
                  <c:v>12.099092733425421</c:v>
                </c:pt>
                <c:pt idx="51">
                  <c:v>9.5015845561091883</c:v>
                </c:pt>
                <c:pt idx="52">
                  <c:v>10.141454366202796</c:v>
                </c:pt>
                <c:pt idx="53">
                  <c:v>14.073970790023772</c:v>
                </c:pt>
                <c:pt idx="54">
                  <c:v>12.502407039451157</c:v>
                </c:pt>
                <c:pt idx="55">
                  <c:v>7.8971818129399018</c:v>
                </c:pt>
                <c:pt idx="56">
                  <c:v>12.293501970421294</c:v>
                </c:pt>
                <c:pt idx="57">
                  <c:v>3.310280006867905</c:v>
                </c:pt>
                <c:pt idx="58">
                  <c:v>1.117348876305102</c:v>
                </c:pt>
                <c:pt idx="59">
                  <c:v>5.2316696545605668</c:v>
                </c:pt>
                <c:pt idx="60">
                  <c:v>-0.2348342445870899</c:v>
                </c:pt>
                <c:pt idx="61">
                  <c:v>2.5711343652383256</c:v>
                </c:pt>
                <c:pt idx="62">
                  <c:v>6.1592525483564309</c:v>
                </c:pt>
                <c:pt idx="63">
                  <c:v>3.294656569487131</c:v>
                </c:pt>
                <c:pt idx="64">
                  <c:v>10.003214549295647</c:v>
                </c:pt>
                <c:pt idx="65">
                  <c:v>4.469074323919453</c:v>
                </c:pt>
                <c:pt idx="66">
                  <c:v>6.7465508129345153</c:v>
                </c:pt>
                <c:pt idx="67">
                  <c:v>-7.1733480170699249</c:v>
                </c:pt>
                <c:pt idx="68">
                  <c:v>-18.228843038536745</c:v>
                </c:pt>
                <c:pt idx="69">
                  <c:v>-25.370801001911026</c:v>
                </c:pt>
                <c:pt idx="70">
                  <c:v>-47.411661914473783</c:v>
                </c:pt>
                <c:pt idx="71">
                  <c:v>-50.124139042994422</c:v>
                </c:pt>
                <c:pt idx="72">
                  <c:v>-1.5921958577762574</c:v>
                </c:pt>
                <c:pt idx="73">
                  <c:v>8.0879165690832533</c:v>
                </c:pt>
                <c:pt idx="74">
                  <c:v>36.549955826164918</c:v>
                </c:pt>
                <c:pt idx="75">
                  <c:v>70.754861345809104</c:v>
                </c:pt>
                <c:pt idx="76">
                  <c:v>36.359343889114726</c:v>
                </c:pt>
                <c:pt idx="77">
                  <c:v>18.256381432052994</c:v>
                </c:pt>
                <c:pt idx="78">
                  <c:v>22.859641576569032</c:v>
                </c:pt>
                <c:pt idx="79">
                  <c:v>25.877275474680683</c:v>
                </c:pt>
                <c:pt idx="80">
                  <c:v>8.7326100215785019</c:v>
                </c:pt>
                <c:pt idx="81">
                  <c:v>18.448108045687572</c:v>
                </c:pt>
                <c:pt idx="82">
                  <c:v>17.880119989963926</c:v>
                </c:pt>
              </c:numCache>
            </c:numRef>
          </c:val>
          <c:extLst>
            <c:ext xmlns:c16="http://schemas.microsoft.com/office/drawing/2014/chart" uri="{C3380CC4-5D6E-409C-BE32-E72D297353CC}">
              <c16:uniqueId val="{00000000-6CEE-4B54-92A0-E7B4F176E299}"/>
            </c:ext>
          </c:extLst>
        </c:ser>
        <c:ser>
          <c:idx val="1"/>
          <c:order val="1"/>
          <c:tx>
            <c:strRef>
              <c:f>Earnings!$EA$1</c:f>
              <c:strCache>
                <c:ptCount val="1"/>
                <c:pt idx="0">
                  <c:v>Technology HY EBITDAs, YOY Pct Change</c:v>
                </c:pt>
              </c:strCache>
            </c:strRef>
          </c:tx>
          <c:spPr>
            <a:solidFill>
              <a:srgbClr val="BD4F19"/>
            </a:solidFill>
          </c:spPr>
          <c:invertIfNegative val="0"/>
          <c:cat>
            <c:numRef>
              <c:f>Earnings!$DY$6:$DY$91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numCache>
            </c:numRef>
          </c:cat>
          <c:val>
            <c:numRef>
              <c:f>Earnings!$EA$6:$EA$91</c:f>
              <c:numCache>
                <c:formatCode>#,##0.0</c:formatCode>
                <c:ptCount val="86"/>
                <c:pt idx="0">
                  <c:v>0</c:v>
                </c:pt>
                <c:pt idx="1">
                  <c:v>48.139258098654722</c:v>
                </c:pt>
                <c:pt idx="2">
                  <c:v>0</c:v>
                </c:pt>
                <c:pt idx="3">
                  <c:v>71.075664486462927</c:v>
                </c:pt>
                <c:pt idx="4">
                  <c:v>12.425825721844303</c:v>
                </c:pt>
                <c:pt idx="5">
                  <c:v>-16.436011077470098</c:v>
                </c:pt>
                <c:pt idx="6">
                  <c:v>-50.960893368888151</c:v>
                </c:pt>
                <c:pt idx="7">
                  <c:v>12.602978572496891</c:v>
                </c:pt>
                <c:pt idx="8">
                  <c:v>0</c:v>
                </c:pt>
                <c:pt idx="9">
                  <c:v>76.142388863341452</c:v>
                </c:pt>
                <c:pt idx="10">
                  <c:v>-62.296550779681887</c:v>
                </c:pt>
                <c:pt idx="11">
                  <c:v>0</c:v>
                </c:pt>
                <c:pt idx="12">
                  <c:v>-99.957291409660883</c:v>
                </c:pt>
                <c:pt idx="13">
                  <c:v>-84.434494377565073</c:v>
                </c:pt>
                <c:pt idx="14">
                  <c:v>-49.439776154057071</c:v>
                </c:pt>
                <c:pt idx="15">
                  <c:v>0</c:v>
                </c:pt>
                <c:pt idx="16">
                  <c:v>-3.1277513417524676</c:v>
                </c:pt>
                <c:pt idx="17">
                  <c:v>37.925477149301173</c:v>
                </c:pt>
                <c:pt idx="18">
                  <c:v>46.69085228601547</c:v>
                </c:pt>
                <c:pt idx="19">
                  <c:v>35.553351604829174</c:v>
                </c:pt>
                <c:pt idx="20">
                  <c:v>48.345221409533643</c:v>
                </c:pt>
                <c:pt idx="21">
                  <c:v>30.870118456342642</c:v>
                </c:pt>
                <c:pt idx="22">
                  <c:v>25.666916962123253</c:v>
                </c:pt>
                <c:pt idx="23">
                  <c:v>94.940307204727802</c:v>
                </c:pt>
                <c:pt idx="24">
                  <c:v>76.743164486748199</c:v>
                </c:pt>
                <c:pt idx="25">
                  <c:v>14.256074817387466</c:v>
                </c:pt>
                <c:pt idx="26">
                  <c:v>7.850144049036043</c:v>
                </c:pt>
                <c:pt idx="27">
                  <c:v>-8.4667815874887999</c:v>
                </c:pt>
                <c:pt idx="28">
                  <c:v>8.7619209083284062</c:v>
                </c:pt>
                <c:pt idx="29">
                  <c:v>32.210382384978573</c:v>
                </c:pt>
                <c:pt idx="30">
                  <c:v>34.394413145030903</c:v>
                </c:pt>
                <c:pt idx="31">
                  <c:v>70.288886279472734</c:v>
                </c:pt>
                <c:pt idx="32">
                  <c:v>39.774107806750791</c:v>
                </c:pt>
                <c:pt idx="33">
                  <c:v>-9.7654984575017458</c:v>
                </c:pt>
                <c:pt idx="34">
                  <c:v>-17.600158380213298</c:v>
                </c:pt>
                <c:pt idx="35">
                  <c:v>-3.0525508711771017</c:v>
                </c:pt>
                <c:pt idx="36">
                  <c:v>-34.291277349409214</c:v>
                </c:pt>
                <c:pt idx="37">
                  <c:v>11.461547334214426</c:v>
                </c:pt>
                <c:pt idx="38">
                  <c:v>13.257323455664077</c:v>
                </c:pt>
                <c:pt idx="39">
                  <c:v>18.484648916676189</c:v>
                </c:pt>
                <c:pt idx="40">
                  <c:v>36.703018506141973</c:v>
                </c:pt>
                <c:pt idx="41">
                  <c:v>5.6143548683744706</c:v>
                </c:pt>
                <c:pt idx="42">
                  <c:v>12.426137077911992</c:v>
                </c:pt>
                <c:pt idx="43">
                  <c:v>-78.608163546788575</c:v>
                </c:pt>
                <c:pt idx="44">
                  <c:v>-61.968011820394729</c:v>
                </c:pt>
                <c:pt idx="45">
                  <c:v>-39.003959525635111</c:v>
                </c:pt>
                <c:pt idx="46">
                  <c:v>-28.836982246617556</c:v>
                </c:pt>
                <c:pt idx="47">
                  <c:v>0</c:v>
                </c:pt>
                <c:pt idx="48">
                  <c:v>0</c:v>
                </c:pt>
                <c:pt idx="49">
                  <c:v>57.576665060868983</c:v>
                </c:pt>
                <c:pt idx="50">
                  <c:v>23.905555443696201</c:v>
                </c:pt>
                <c:pt idx="51">
                  <c:v>-35.046097312438654</c:v>
                </c:pt>
                <c:pt idx="52">
                  <c:v>-25.294733006546096</c:v>
                </c:pt>
                <c:pt idx="53">
                  <c:v>-4.3239571769811667</c:v>
                </c:pt>
                <c:pt idx="54">
                  <c:v>-4.5965878633694119</c:v>
                </c:pt>
                <c:pt idx="55">
                  <c:v>25.675004914253947</c:v>
                </c:pt>
                <c:pt idx="56">
                  <c:v>36.534512150322072</c:v>
                </c:pt>
                <c:pt idx="57">
                  <c:v>25.643257962318604</c:v>
                </c:pt>
                <c:pt idx="58">
                  <c:v>1.7330949636465316</c:v>
                </c:pt>
                <c:pt idx="59">
                  <c:v>-12.504545145493859</c:v>
                </c:pt>
                <c:pt idx="60">
                  <c:v>-23.053598907893001</c:v>
                </c:pt>
                <c:pt idx="61">
                  <c:v>-13.728388126705511</c:v>
                </c:pt>
                <c:pt idx="62">
                  <c:v>-1.2474407434243202</c:v>
                </c:pt>
                <c:pt idx="63">
                  <c:v>36.13297326369473</c:v>
                </c:pt>
                <c:pt idx="64">
                  <c:v>8.6548879391348308</c:v>
                </c:pt>
                <c:pt idx="65">
                  <c:v>6.1391753129252891</c:v>
                </c:pt>
                <c:pt idx="66">
                  <c:v>1.0638543430454377</c:v>
                </c:pt>
                <c:pt idx="67">
                  <c:v>-14.597412580886708</c:v>
                </c:pt>
                <c:pt idx="68">
                  <c:v>3.7239474365830136</c:v>
                </c:pt>
                <c:pt idx="69">
                  <c:v>-13.448751853109698</c:v>
                </c:pt>
                <c:pt idx="70">
                  <c:v>2.7588967221015746</c:v>
                </c:pt>
                <c:pt idx="71">
                  <c:v>-19.884488482526073</c:v>
                </c:pt>
                <c:pt idx="72">
                  <c:v>-16.453563446644985</c:v>
                </c:pt>
                <c:pt idx="73">
                  <c:v>-6.0269143085382826</c:v>
                </c:pt>
                <c:pt idx="74">
                  <c:v>-5.8328045340543344</c:v>
                </c:pt>
                <c:pt idx="75">
                  <c:v>30.027605574259212</c:v>
                </c:pt>
                <c:pt idx="76">
                  <c:v>60.297935315402256</c:v>
                </c:pt>
                <c:pt idx="77">
                  <c:v>72.579140650435093</c:v>
                </c:pt>
                <c:pt idx="78">
                  <c:v>95.229122783612226</c:v>
                </c:pt>
                <c:pt idx="79">
                  <c:v>0</c:v>
                </c:pt>
                <c:pt idx="80">
                  <c:v>75.635039755546089</c:v>
                </c:pt>
                <c:pt idx="81">
                  <c:v>42.270144767716246</c:v>
                </c:pt>
                <c:pt idx="82">
                  <c:v>27.106095797439323</c:v>
                </c:pt>
              </c:numCache>
            </c:numRef>
          </c:val>
          <c:extLst>
            <c:ext xmlns:c16="http://schemas.microsoft.com/office/drawing/2014/chart" uri="{C3380CC4-5D6E-409C-BE32-E72D297353CC}">
              <c16:uniqueId val="{00000001-6CEE-4B54-92A0-E7B4F176E299}"/>
            </c:ext>
          </c:extLst>
        </c:ser>
        <c:dLbls>
          <c:showLegendKey val="0"/>
          <c:showVal val="0"/>
          <c:showCatName val="0"/>
          <c:showSerName val="0"/>
          <c:showPercent val="0"/>
          <c:showBubbleSize val="0"/>
        </c:dLbls>
        <c:gapWidth val="25"/>
        <c:axId val="721112448"/>
        <c:axId val="721130624"/>
      </c:barChart>
      <c:lineChart>
        <c:grouping val="standard"/>
        <c:varyColors val="0"/>
        <c:ser>
          <c:idx val="2"/>
          <c:order val="2"/>
          <c:tx>
            <c:strRef>
              <c:f>SectorAdjData!$HG$5</c:f>
              <c:strCache>
                <c:ptCount val="1"/>
                <c:pt idx="0">
                  <c:v>AdjEBITDAs, YOY Pct Change</c:v>
                </c:pt>
              </c:strCache>
            </c:strRef>
          </c:tx>
          <c:spPr>
            <a:ln w="50800">
              <a:solidFill>
                <a:schemeClr val="accent5">
                  <a:lumMod val="60000"/>
                  <a:lumOff val="40000"/>
                </a:schemeClr>
              </a:solidFill>
            </a:ln>
          </c:spPr>
          <c:marker>
            <c:symbol val="none"/>
          </c:marker>
          <c:val>
            <c:numRef>
              <c:f>SectorAdjData!$HG$6:$HG$91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18.38959450443356</c:v>
                </c:pt>
                <c:pt idx="51">
                  <c:v>-26.047222388877088</c:v>
                </c:pt>
                <c:pt idx="52">
                  <c:v>-36.293108438369138</c:v>
                </c:pt>
                <c:pt idx="53">
                  <c:v>-7.7119583779910013</c:v>
                </c:pt>
                <c:pt idx="54">
                  <c:v>-9.9647861410284584</c:v>
                </c:pt>
                <c:pt idx="55">
                  <c:v>10.521474683708076</c:v>
                </c:pt>
                <c:pt idx="56">
                  <c:v>#N/A</c:v>
                </c:pt>
                <c:pt idx="57">
                  <c:v>27.195360647851107</c:v>
                </c:pt>
                <c:pt idx="58">
                  <c:v>7.828514850576429</c:v>
                </c:pt>
                <c:pt idx="59">
                  <c:v>-7.6712482991875941</c:v>
                </c:pt>
                <c:pt idx="60">
                  <c:v>-25.380513928413961</c:v>
                </c:pt>
                <c:pt idx="61">
                  <c:v>-16.837148236016329</c:v>
                </c:pt>
                <c:pt idx="62">
                  <c:v>5.4263685442787812</c:v>
                </c:pt>
                <c:pt idx="63">
                  <c:v>23.036300069100779</c:v>
                </c:pt>
                <c:pt idx="64">
                  <c:v>15.292916032056581</c:v>
                </c:pt>
                <c:pt idx="65">
                  <c:v>13.034088804410327</c:v>
                </c:pt>
                <c:pt idx="66">
                  <c:v>10.717949512078452</c:v>
                </c:pt>
                <c:pt idx="67">
                  <c:v>2.3989470853810424</c:v>
                </c:pt>
                <c:pt idx="68">
                  <c:v>9.3731050842730479</c:v>
                </c:pt>
                <c:pt idx="69">
                  <c:v>0.46398144905368532</c:v>
                </c:pt>
                <c:pt idx="70">
                  <c:v>3.186377644585936</c:v>
                </c:pt>
                <c:pt idx="71">
                  <c:v>-16.936075869577582</c:v>
                </c:pt>
                <c:pt idx="72">
                  <c:v>-16.827725407610217</c:v>
                </c:pt>
                <c:pt idx="73">
                  <c:v>-9.2951202998431732</c:v>
                </c:pt>
                <c:pt idx="74">
                  <c:v>2.2816450300375601</c:v>
                </c:pt>
                <c:pt idx="75">
                  <c:v>23.253763095173863</c:v>
                </c:pt>
                <c:pt idx="76">
                  <c:v>#N/A</c:v>
                </c:pt>
                <c:pt idx="77">
                  <c:v>#N/A</c:v>
                </c:pt>
                <c:pt idx="78">
                  <c:v>#N/A</c:v>
                </c:pt>
                <c:pt idx="79">
                  <c:v>46.959132814304908</c:v>
                </c:pt>
                <c:pt idx="80">
                  <c:v>41.123150913055028</c:v>
                </c:pt>
                <c:pt idx="81">
                  <c:v>29.455323903837737</c:v>
                </c:pt>
                <c:pt idx="82">
                  <c:v>26.577059957393189</c:v>
                </c:pt>
                <c:pt idx="83">
                  <c:v>-9.7154236050272189</c:v>
                </c:pt>
                <c:pt idx="84">
                  <c:v>-8.5943494249977377</c:v>
                </c:pt>
                <c:pt idx="85">
                  <c:v>-8.9687050951980378</c:v>
                </c:pt>
              </c:numCache>
            </c:numRef>
          </c:val>
          <c:smooth val="0"/>
          <c:extLst>
            <c:ext xmlns:c16="http://schemas.microsoft.com/office/drawing/2014/chart" uri="{C3380CC4-5D6E-409C-BE32-E72D297353CC}">
              <c16:uniqueId val="{00000002-6CEE-4B54-92A0-E7B4F176E299}"/>
            </c:ext>
          </c:extLst>
        </c:ser>
        <c:dLbls>
          <c:showLegendKey val="0"/>
          <c:showVal val="0"/>
          <c:showCatName val="0"/>
          <c:showSerName val="0"/>
          <c:showPercent val="0"/>
          <c:showBubbleSize val="0"/>
        </c:dLbls>
        <c:marker val="1"/>
        <c:smooth val="0"/>
        <c:axId val="721112448"/>
        <c:axId val="721130624"/>
      </c:lineChart>
      <c:catAx>
        <c:axId val="721112448"/>
        <c:scaling>
          <c:orientation val="minMax"/>
        </c:scaling>
        <c:delete val="0"/>
        <c:axPos val="b"/>
        <c:numFmt formatCode="yyyy"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721130624"/>
        <c:crosses val="autoZero"/>
        <c:auto val="0"/>
        <c:lblAlgn val="ctr"/>
        <c:lblOffset val="100"/>
        <c:tickLblSkip val="8"/>
        <c:tickMarkSkip val="4"/>
        <c:noMultiLvlLbl val="0"/>
      </c:catAx>
      <c:valAx>
        <c:axId val="721130624"/>
        <c:scaling>
          <c:orientation val="minMax"/>
        </c:scaling>
        <c:delete val="0"/>
        <c:axPos val="l"/>
        <c:majorGridlines>
          <c:spPr>
            <a:ln w="3175">
              <a:solidFill>
                <a:srgbClr val="969696"/>
              </a:solidFill>
              <a:prstDash val="dash"/>
            </a:ln>
          </c:spPr>
        </c:majorGridlines>
        <c:numFmt formatCode="0.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721112448"/>
        <c:crosses val="autoZero"/>
        <c:crossBetween val="between"/>
      </c:valAx>
      <c:spPr>
        <a:noFill/>
        <a:ln>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a:noFill/>
              <a:round/>
            </a14:hiddenLine>
          </a:ext>
        </a:extLst>
      </c:spPr>
    </c:plotArea>
    <c:legend>
      <c:legendPos val="b"/>
      <c:layout>
        <c:manualLayout>
          <c:xMode val="edge"/>
          <c:yMode val="edge"/>
          <c:x val="1.7550422476260229E-2"/>
          <c:y val="0.89285282883693418"/>
          <c:w val="0.98244957752373974"/>
          <c:h val="8.7310116169126234E-2"/>
        </c:manualLayout>
      </c:layout>
      <c:overlay val="0"/>
      <c:spPr>
        <a:solidFill>
          <a:srgbClr val="4F81BD">
            <a:alpha val="0"/>
          </a:srgbClr>
        </a:solidFill>
      </c:spPr>
    </c:legend>
    <c:plotVisOnly val="1"/>
    <c:dispBlanksAs val="gap"/>
    <c:showDLblsOverMax val="0"/>
  </c:chart>
  <c:spPr>
    <a:ln w="9525">
      <a:noFill/>
    </a:ln>
  </c:spPr>
  <c:txPr>
    <a:bodyPr/>
    <a:lstStyle/>
    <a:p>
      <a:pPr>
        <a:defRPr sz="12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777539435477548E-2"/>
          <c:y val="4.7500057983469221E-2"/>
          <c:w val="0.87655723267149743"/>
          <c:h val="0.77500094604607672"/>
        </c:manualLayout>
      </c:layout>
      <c:barChart>
        <c:barDir val="col"/>
        <c:grouping val="clustered"/>
        <c:varyColors val="0"/>
        <c:ser>
          <c:idx val="0"/>
          <c:order val="0"/>
          <c:tx>
            <c:strRef>
              <c:f>Earnings!$EH$5</c:f>
              <c:strCache>
                <c:ptCount val="1"/>
                <c:pt idx="0">
                  <c:v>HY Debt, YOY Pct Change</c:v>
                </c:pt>
              </c:strCache>
            </c:strRef>
          </c:tx>
          <c:spPr>
            <a:solidFill>
              <a:srgbClr val="00377B"/>
            </a:solidFill>
          </c:spPr>
          <c:invertIfNegative val="0"/>
          <c:cat>
            <c:numRef>
              <c:f>Earnings!$DY$6:$DY$91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numCache>
            </c:numRef>
          </c:cat>
          <c:val>
            <c:numRef>
              <c:f>Earnings!$EH$6:$EH$91</c:f>
              <c:numCache>
                <c:formatCode>#,##0.0</c:formatCode>
                <c:ptCount val="86"/>
                <c:pt idx="0">
                  <c:v>2.4049178981581321</c:v>
                </c:pt>
                <c:pt idx="1">
                  <c:v>10.466660229210722</c:v>
                </c:pt>
                <c:pt idx="2">
                  <c:v>11.676061514073787</c:v>
                </c:pt>
                <c:pt idx="3">
                  <c:v>27.682824337812171</c:v>
                </c:pt>
                <c:pt idx="4">
                  <c:v>27.773177421399108</c:v>
                </c:pt>
                <c:pt idx="5">
                  <c:v>22.235872045447145</c:v>
                </c:pt>
                <c:pt idx="6">
                  <c:v>18.045942181197173</c:v>
                </c:pt>
                <c:pt idx="7">
                  <c:v>16.527355599250559</c:v>
                </c:pt>
                <c:pt idx="8">
                  <c:v>10.710094992006391</c:v>
                </c:pt>
                <c:pt idx="9">
                  <c:v>11.894842630741209</c:v>
                </c:pt>
                <c:pt idx="10">
                  <c:v>13.498937513054287</c:v>
                </c:pt>
                <c:pt idx="11">
                  <c:v>7.6035916614350718</c:v>
                </c:pt>
                <c:pt idx="12">
                  <c:v>4.4421130270803078</c:v>
                </c:pt>
                <c:pt idx="13">
                  <c:v>7.5447044299759902</c:v>
                </c:pt>
                <c:pt idx="14">
                  <c:v>1.4980336933458904</c:v>
                </c:pt>
                <c:pt idx="15">
                  <c:v>0.81171146634884117</c:v>
                </c:pt>
                <c:pt idx="16">
                  <c:v>3.7367173143653787</c:v>
                </c:pt>
                <c:pt idx="17">
                  <c:v>-1.9058994176767818</c:v>
                </c:pt>
                <c:pt idx="18">
                  <c:v>-4.2842893535466109</c:v>
                </c:pt>
                <c:pt idx="19">
                  <c:v>-1.8880455166781385</c:v>
                </c:pt>
                <c:pt idx="20">
                  <c:v>9.6485190403128307E-2</c:v>
                </c:pt>
                <c:pt idx="21">
                  <c:v>-0.88683782107661369</c:v>
                </c:pt>
                <c:pt idx="22">
                  <c:v>0.26091037533191308</c:v>
                </c:pt>
                <c:pt idx="23">
                  <c:v>-3.877506343728121</c:v>
                </c:pt>
                <c:pt idx="24">
                  <c:v>-2.8225314534045309</c:v>
                </c:pt>
                <c:pt idx="25">
                  <c:v>-3.3470885105902681</c:v>
                </c:pt>
                <c:pt idx="26">
                  <c:v>-3.1605046357555566</c:v>
                </c:pt>
                <c:pt idx="27">
                  <c:v>-1.3833001046503757E-2</c:v>
                </c:pt>
                <c:pt idx="28">
                  <c:v>0.32327548029311703</c:v>
                </c:pt>
                <c:pt idx="29">
                  <c:v>0.35389606196800649</c:v>
                </c:pt>
                <c:pt idx="30">
                  <c:v>-0.17243300159091035</c:v>
                </c:pt>
                <c:pt idx="31">
                  <c:v>0.34591172070266296</c:v>
                </c:pt>
                <c:pt idx="32">
                  <c:v>5.1556483608503845</c:v>
                </c:pt>
                <c:pt idx="33">
                  <c:v>9.9984506391923578</c:v>
                </c:pt>
                <c:pt idx="34">
                  <c:v>9.4630083021590927</c:v>
                </c:pt>
                <c:pt idx="35">
                  <c:v>15.348242660765244</c:v>
                </c:pt>
                <c:pt idx="36">
                  <c:v>17.107053985485553</c:v>
                </c:pt>
                <c:pt idx="37">
                  <c:v>19.304884910592989</c:v>
                </c:pt>
                <c:pt idx="38">
                  <c:v>15.541304692268509</c:v>
                </c:pt>
                <c:pt idx="39">
                  <c:v>13.605458485782496</c:v>
                </c:pt>
                <c:pt idx="40">
                  <c:v>11.42706287419395</c:v>
                </c:pt>
                <c:pt idx="41">
                  <c:v>5.7885523996612731</c:v>
                </c:pt>
                <c:pt idx="42">
                  <c:v>5.9634652998671989</c:v>
                </c:pt>
                <c:pt idx="43">
                  <c:v>5.5508617414960382</c:v>
                </c:pt>
                <c:pt idx="44">
                  <c:v>2.1590376276840351</c:v>
                </c:pt>
                <c:pt idx="45">
                  <c:v>-1.2680206677809891</c:v>
                </c:pt>
                <c:pt idx="46">
                  <c:v>-3.336933066971981</c:v>
                </c:pt>
                <c:pt idx="47">
                  <c:v>-1.521086761919721</c:v>
                </c:pt>
                <c:pt idx="48">
                  <c:v>-2.2611143688338387</c:v>
                </c:pt>
                <c:pt idx="49">
                  <c:v>-1.725108729237157</c:v>
                </c:pt>
                <c:pt idx="50">
                  <c:v>1.429153243077308</c:v>
                </c:pt>
                <c:pt idx="51">
                  <c:v>0.98605368688371442</c:v>
                </c:pt>
                <c:pt idx="52">
                  <c:v>2.6116467857300485</c:v>
                </c:pt>
                <c:pt idx="53">
                  <c:v>5.0359492779089576</c:v>
                </c:pt>
                <c:pt idx="54">
                  <c:v>3.0104960164664352</c:v>
                </c:pt>
                <c:pt idx="55">
                  <c:v>4.2941125004660741</c:v>
                </c:pt>
                <c:pt idx="56">
                  <c:v>8.3910459888655744</c:v>
                </c:pt>
                <c:pt idx="57">
                  <c:v>7.512257293744784</c:v>
                </c:pt>
                <c:pt idx="58">
                  <c:v>11.197911058944232</c:v>
                </c:pt>
                <c:pt idx="59">
                  <c:v>13.268074519785756</c:v>
                </c:pt>
                <c:pt idx="60">
                  <c:v>13.566198063757584</c:v>
                </c:pt>
                <c:pt idx="61">
                  <c:v>13.155081445460048</c:v>
                </c:pt>
                <c:pt idx="62">
                  <c:v>12.346055371289566</c:v>
                </c:pt>
                <c:pt idx="63">
                  <c:v>11.502584533310834</c:v>
                </c:pt>
                <c:pt idx="64">
                  <c:v>10.836441744247427</c:v>
                </c:pt>
                <c:pt idx="65">
                  <c:v>10.185043862323685</c:v>
                </c:pt>
                <c:pt idx="66">
                  <c:v>10.939696797206055</c:v>
                </c:pt>
                <c:pt idx="67">
                  <c:v>10.49246009799063</c:v>
                </c:pt>
                <c:pt idx="68">
                  <c:v>12.486109159200787</c:v>
                </c:pt>
                <c:pt idx="69">
                  <c:v>10.457123738009289</c:v>
                </c:pt>
                <c:pt idx="70">
                  <c:v>11.050349069658537</c:v>
                </c:pt>
                <c:pt idx="71">
                  <c:v>9.9321445641088246</c:v>
                </c:pt>
                <c:pt idx="72">
                  <c:v>7.0089407009033655</c:v>
                </c:pt>
                <c:pt idx="73">
                  <c:v>6.8010998263229316</c:v>
                </c:pt>
                <c:pt idx="74">
                  <c:v>6.2636934672219535</c:v>
                </c:pt>
                <c:pt idx="75">
                  <c:v>3.5811575925103423</c:v>
                </c:pt>
                <c:pt idx="76">
                  <c:v>4.7831106617497454</c:v>
                </c:pt>
                <c:pt idx="77">
                  <c:v>5.3950503249826642</c:v>
                </c:pt>
                <c:pt idx="78">
                  <c:v>2.3501733710476813</c:v>
                </c:pt>
                <c:pt idx="79">
                  <c:v>3.7985249341185856</c:v>
                </c:pt>
                <c:pt idx="80">
                  <c:v>3.3157577136841088</c:v>
                </c:pt>
                <c:pt idx="81">
                  <c:v>2.8571301552628769</c:v>
                </c:pt>
                <c:pt idx="82">
                  <c:v>1.577931998751203</c:v>
                </c:pt>
              </c:numCache>
            </c:numRef>
          </c:val>
          <c:extLst>
            <c:ext xmlns:c16="http://schemas.microsoft.com/office/drawing/2014/chart" uri="{C3380CC4-5D6E-409C-BE32-E72D297353CC}">
              <c16:uniqueId val="{00000000-817E-410C-A34C-41FA049DC924}"/>
            </c:ext>
          </c:extLst>
        </c:ser>
        <c:ser>
          <c:idx val="1"/>
          <c:order val="1"/>
          <c:tx>
            <c:strRef>
              <c:f>Earnings!$EB$1</c:f>
              <c:strCache>
                <c:ptCount val="1"/>
                <c:pt idx="0">
                  <c:v>Technology HY Debt, YOY Pct Change</c:v>
                </c:pt>
              </c:strCache>
            </c:strRef>
          </c:tx>
          <c:spPr>
            <a:solidFill>
              <a:srgbClr val="BD4F19"/>
            </a:solidFill>
          </c:spPr>
          <c:invertIfNegative val="0"/>
          <c:cat>
            <c:numRef>
              <c:f>Earnings!$DY$6:$DY$91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numCache>
            </c:numRef>
          </c:cat>
          <c:val>
            <c:numRef>
              <c:f>Earnings!$EB$6:$EB$91</c:f>
              <c:numCache>
                <c:formatCode>#,##0.0</c:formatCode>
                <c:ptCount val="86"/>
                <c:pt idx="0">
                  <c:v>-2.4715576479539259E-2</c:v>
                </c:pt>
                <c:pt idx="1">
                  <c:v>12.954620538354234</c:v>
                </c:pt>
                <c:pt idx="2">
                  <c:v>21.687914123328156</c:v>
                </c:pt>
                <c:pt idx="3">
                  <c:v>22.972091081440006</c:v>
                </c:pt>
                <c:pt idx="4">
                  <c:v>28.904817982024866</c:v>
                </c:pt>
                <c:pt idx="5">
                  <c:v>-6.0208897183292143</c:v>
                </c:pt>
                <c:pt idx="6">
                  <c:v>24.272558090163908</c:v>
                </c:pt>
                <c:pt idx="7">
                  <c:v>30.649334508522209</c:v>
                </c:pt>
                <c:pt idx="8">
                  <c:v>22.279306268803587</c:v>
                </c:pt>
                <c:pt idx="9">
                  <c:v>43.341328663214519</c:v>
                </c:pt>
                <c:pt idx="10">
                  <c:v>31.600883376578402</c:v>
                </c:pt>
                <c:pt idx="11">
                  <c:v>16.818328809483752</c:v>
                </c:pt>
                <c:pt idx="12">
                  <c:v>-3.7229176393933194</c:v>
                </c:pt>
                <c:pt idx="13">
                  <c:v>8.9783820321083461</c:v>
                </c:pt>
                <c:pt idx="14">
                  <c:v>3.3669608801727868</c:v>
                </c:pt>
                <c:pt idx="15">
                  <c:v>4.3314936294347017</c:v>
                </c:pt>
                <c:pt idx="16">
                  <c:v>2.1658029793919287</c:v>
                </c:pt>
                <c:pt idx="17">
                  <c:v>1.8723799284768194</c:v>
                </c:pt>
                <c:pt idx="18">
                  <c:v>-1.591668311801131</c:v>
                </c:pt>
                <c:pt idx="19">
                  <c:v>1.5251156095394292</c:v>
                </c:pt>
                <c:pt idx="20">
                  <c:v>8.6706678800597459</c:v>
                </c:pt>
                <c:pt idx="21">
                  <c:v>11.491933799451569</c:v>
                </c:pt>
                <c:pt idx="22">
                  <c:v>9.3269286855178315</c:v>
                </c:pt>
                <c:pt idx="23">
                  <c:v>-17.328266048802387</c:v>
                </c:pt>
                <c:pt idx="24">
                  <c:v>-12.584840279562382</c:v>
                </c:pt>
                <c:pt idx="25">
                  <c:v>-20.388232786711015</c:v>
                </c:pt>
                <c:pt idx="26">
                  <c:v>-15.581691156185629</c:v>
                </c:pt>
                <c:pt idx="27">
                  <c:v>-9.4784435255496291</c:v>
                </c:pt>
                <c:pt idx="28">
                  <c:v>-15.217821192408321</c:v>
                </c:pt>
                <c:pt idx="29">
                  <c:v>-2.2935513870984248</c:v>
                </c:pt>
                <c:pt idx="30">
                  <c:v>0.72220766363497724</c:v>
                </c:pt>
                <c:pt idx="31">
                  <c:v>-4.8052913775912254</c:v>
                </c:pt>
                <c:pt idx="32">
                  <c:v>-16.920458549182516</c:v>
                </c:pt>
                <c:pt idx="33">
                  <c:v>-15.007985568069703</c:v>
                </c:pt>
                <c:pt idx="34">
                  <c:v>3.9743632659819506</c:v>
                </c:pt>
                <c:pt idx="35">
                  <c:v>25.594554662401634</c:v>
                </c:pt>
                <c:pt idx="36">
                  <c:v>0</c:v>
                </c:pt>
                <c:pt idx="37">
                  <c:v>0</c:v>
                </c:pt>
                <c:pt idx="38">
                  <c:v>0</c:v>
                </c:pt>
                <c:pt idx="39">
                  <c:v>0</c:v>
                </c:pt>
                <c:pt idx="40">
                  <c:v>48.190042154760484</c:v>
                </c:pt>
                <c:pt idx="41">
                  <c:v>45.744047932565856</c:v>
                </c:pt>
                <c:pt idx="42">
                  <c:v>0.61045295706594338</c:v>
                </c:pt>
                <c:pt idx="43">
                  <c:v>0.4540728472423039</c:v>
                </c:pt>
                <c:pt idx="44">
                  <c:v>-1.6183748832049982</c:v>
                </c:pt>
                <c:pt idx="45">
                  <c:v>-1.0472914708540282</c:v>
                </c:pt>
                <c:pt idx="46">
                  <c:v>-2.8139897045699858</c:v>
                </c:pt>
                <c:pt idx="47">
                  <c:v>-7.3988947569589509</c:v>
                </c:pt>
                <c:pt idx="48">
                  <c:v>-7.4479114867063601</c:v>
                </c:pt>
                <c:pt idx="49">
                  <c:v>-7.1423785778723436</c:v>
                </c:pt>
                <c:pt idx="50">
                  <c:v>-2.0671409840111177</c:v>
                </c:pt>
                <c:pt idx="51">
                  <c:v>1.8465148079763294</c:v>
                </c:pt>
                <c:pt idx="52">
                  <c:v>5.6928574407862254</c:v>
                </c:pt>
                <c:pt idx="53">
                  <c:v>6.0327207560892493</c:v>
                </c:pt>
                <c:pt idx="54">
                  <c:v>3.2697046640639549</c:v>
                </c:pt>
                <c:pt idx="55">
                  <c:v>-1.1205399660391691</c:v>
                </c:pt>
                <c:pt idx="56">
                  <c:v>-4.2213172927869298</c:v>
                </c:pt>
                <c:pt idx="57">
                  <c:v>2.5456158559289177</c:v>
                </c:pt>
                <c:pt idx="58">
                  <c:v>-9.4728314616743248E-2</c:v>
                </c:pt>
                <c:pt idx="59">
                  <c:v>0.97993096542228209</c:v>
                </c:pt>
                <c:pt idx="60">
                  <c:v>2.742652283325242</c:v>
                </c:pt>
                <c:pt idx="61">
                  <c:v>5.2646472283647716</c:v>
                </c:pt>
                <c:pt idx="62">
                  <c:v>0.82363714214443995</c:v>
                </c:pt>
                <c:pt idx="63">
                  <c:v>3.0540059772212969</c:v>
                </c:pt>
                <c:pt idx="64">
                  <c:v>1.5352300584623224</c:v>
                </c:pt>
                <c:pt idx="65">
                  <c:v>-1.3706647294364105</c:v>
                </c:pt>
                <c:pt idx="66">
                  <c:v>-5.6288406713862376</c:v>
                </c:pt>
                <c:pt idx="67">
                  <c:v>-6.1385537870460638</c:v>
                </c:pt>
                <c:pt idx="68">
                  <c:v>-3.570651229612043</c:v>
                </c:pt>
                <c:pt idx="69">
                  <c:v>-3.7253590519804813</c:v>
                </c:pt>
                <c:pt idx="70">
                  <c:v>0.58039033799945905</c:v>
                </c:pt>
                <c:pt idx="71">
                  <c:v>3.0754069118227756</c:v>
                </c:pt>
                <c:pt idx="72">
                  <c:v>3.124110034615013</c:v>
                </c:pt>
                <c:pt idx="73">
                  <c:v>28.342040617648443</c:v>
                </c:pt>
                <c:pt idx="74">
                  <c:v>21.0421572025854</c:v>
                </c:pt>
                <c:pt idx="75">
                  <c:v>19.713542101361515</c:v>
                </c:pt>
                <c:pt idx="76">
                  <c:v>29.532994114319465</c:v>
                </c:pt>
                <c:pt idx="77">
                  <c:v>35.620006809038564</c:v>
                </c:pt>
                <c:pt idx="78">
                  <c:v>11.91814218064855</c:v>
                </c:pt>
                <c:pt idx="79">
                  <c:v>-3.8103653650244595</c:v>
                </c:pt>
                <c:pt idx="80">
                  <c:v>-2.3735851664786978</c:v>
                </c:pt>
                <c:pt idx="81">
                  <c:v>-3.0159307442869543</c:v>
                </c:pt>
                <c:pt idx="82">
                  <c:v>-6.8479398793725004</c:v>
                </c:pt>
              </c:numCache>
            </c:numRef>
          </c:val>
          <c:extLst>
            <c:ext xmlns:c16="http://schemas.microsoft.com/office/drawing/2014/chart" uri="{C3380CC4-5D6E-409C-BE32-E72D297353CC}">
              <c16:uniqueId val="{00000001-817E-410C-A34C-41FA049DC924}"/>
            </c:ext>
          </c:extLst>
        </c:ser>
        <c:dLbls>
          <c:showLegendKey val="0"/>
          <c:showVal val="0"/>
          <c:showCatName val="0"/>
          <c:showSerName val="0"/>
          <c:showPercent val="0"/>
          <c:showBubbleSize val="0"/>
        </c:dLbls>
        <c:gapWidth val="25"/>
        <c:axId val="721169408"/>
        <c:axId val="721175296"/>
      </c:barChart>
      <c:catAx>
        <c:axId val="721169408"/>
        <c:scaling>
          <c:orientation val="minMax"/>
        </c:scaling>
        <c:delete val="0"/>
        <c:axPos val="b"/>
        <c:numFmt formatCode="yyyy" sourceLinked="0"/>
        <c:majorTickMark val="out"/>
        <c:minorTickMark val="none"/>
        <c:tickLblPos val="low"/>
        <c:spPr>
          <a:ln w="9525" cmpd="thinThick">
            <a:solidFill>
              <a:srgbClr val="000000"/>
            </a:solidFill>
          </a:ln>
          <a:extLst/>
        </c:spPr>
        <c:txPr>
          <a:bodyPr rot="0" vert="horz"/>
          <a:lstStyle/>
          <a:p>
            <a:pPr>
              <a:defRPr/>
            </a:pPr>
            <a:endParaRPr lang="en-US"/>
          </a:p>
        </c:txPr>
        <c:crossAx val="721175296"/>
        <c:crosses val="autoZero"/>
        <c:auto val="0"/>
        <c:lblAlgn val="ctr"/>
        <c:lblOffset val="100"/>
        <c:tickLblSkip val="8"/>
        <c:tickMarkSkip val="4"/>
        <c:noMultiLvlLbl val="0"/>
      </c:catAx>
      <c:valAx>
        <c:axId val="721175296"/>
        <c:scaling>
          <c:orientation val="minMax"/>
        </c:scaling>
        <c:delete val="0"/>
        <c:axPos val="l"/>
        <c:majorGridlines>
          <c:spPr>
            <a:ln w="3175">
              <a:solidFill>
                <a:srgbClr val="969696"/>
              </a:solidFill>
              <a:prstDash val="dash"/>
            </a:ln>
          </c:spPr>
        </c:majorGridlines>
        <c:numFmt formatCode="0.0" sourceLinked="0"/>
        <c:majorTickMark val="out"/>
        <c:minorTickMark val="none"/>
        <c:tickLblPos val="nextTo"/>
        <c:spPr>
          <a:ln w="9525" cmpd="thinThick">
            <a:solidFill>
              <a:srgbClr val="000000"/>
            </a:solidFill>
          </a:ln>
          <a:extLst/>
        </c:spPr>
        <c:txPr>
          <a:bodyPr rot="0" vert="horz"/>
          <a:lstStyle/>
          <a:p>
            <a:pPr>
              <a:defRPr/>
            </a:pPr>
            <a:endParaRPr lang="en-US"/>
          </a:p>
        </c:txPr>
        <c:crossAx val="721169408"/>
        <c:crosses val="autoZero"/>
        <c:crossBetween val="between"/>
      </c:valAx>
      <c:spPr>
        <a:extLst/>
      </c:spPr>
    </c:plotArea>
    <c:legend>
      <c:legendPos val="b"/>
      <c:overlay val="0"/>
      <c:spPr>
        <a:solidFill>
          <a:srgbClr val="4F81BD">
            <a:alpha val="0"/>
          </a:srgbClr>
        </a:solidFill>
      </c:spPr>
    </c:legend>
    <c:plotVisOnly val="1"/>
    <c:dispBlanksAs val="gap"/>
    <c:showDLblsOverMax val="0"/>
  </c:chart>
  <c:spPr>
    <a:ln w="9525">
      <a:noFill/>
    </a:ln>
  </c:spPr>
  <c:txPr>
    <a:bodyPr/>
    <a:lstStyle/>
    <a:p>
      <a:pPr>
        <a:defRPr sz="12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777539435477548E-2"/>
          <c:y val="4.7500057983469221E-2"/>
          <c:w val="0.87655723267149743"/>
          <c:h val="0.77500094604607672"/>
        </c:manualLayout>
      </c:layout>
      <c:barChart>
        <c:barDir val="col"/>
        <c:grouping val="clustered"/>
        <c:varyColors val="0"/>
        <c:ser>
          <c:idx val="0"/>
          <c:order val="0"/>
          <c:tx>
            <c:strRef>
              <c:f>Earnings!$EI$5</c:f>
              <c:strCache>
                <c:ptCount val="1"/>
                <c:pt idx="0">
                  <c:v>HY Revenue, YOY Pct Change</c:v>
                </c:pt>
              </c:strCache>
            </c:strRef>
          </c:tx>
          <c:spPr>
            <a:solidFill>
              <a:srgbClr val="00377B"/>
            </a:solidFill>
          </c:spPr>
          <c:invertIfNegative val="0"/>
          <c:cat>
            <c:numRef>
              <c:f>Earnings!$DY$6:$DY$91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numCache>
            </c:numRef>
          </c:cat>
          <c:val>
            <c:numRef>
              <c:f>Earnings!$EI$6:$EI$91</c:f>
              <c:numCache>
                <c:formatCode>#,##0.0</c:formatCode>
                <c:ptCount val="86"/>
                <c:pt idx="0">
                  <c:v>3.1159679549561892</c:v>
                </c:pt>
                <c:pt idx="1">
                  <c:v>2.6793928279402301</c:v>
                </c:pt>
                <c:pt idx="2">
                  <c:v>3.9613170113301566</c:v>
                </c:pt>
                <c:pt idx="3">
                  <c:v>8.0062805302562712</c:v>
                </c:pt>
                <c:pt idx="4">
                  <c:v>8.0920953761924217</c:v>
                </c:pt>
                <c:pt idx="5">
                  <c:v>11.550542655125206</c:v>
                </c:pt>
                <c:pt idx="6">
                  <c:v>9.9304973803438159</c:v>
                </c:pt>
                <c:pt idx="7">
                  <c:v>15.280803796677422</c:v>
                </c:pt>
                <c:pt idx="8">
                  <c:v>18.315177792955573</c:v>
                </c:pt>
                <c:pt idx="9">
                  <c:v>13.158095437305551</c:v>
                </c:pt>
                <c:pt idx="10">
                  <c:v>14.690549736067048</c:v>
                </c:pt>
                <c:pt idx="11">
                  <c:v>6.8287627894350278</c:v>
                </c:pt>
                <c:pt idx="12">
                  <c:v>3.2844966384657281</c:v>
                </c:pt>
                <c:pt idx="13">
                  <c:v>-1.8926770289416472</c:v>
                </c:pt>
                <c:pt idx="14">
                  <c:v>-5.9633858186383222</c:v>
                </c:pt>
                <c:pt idx="15">
                  <c:v>-4.4796668529976653</c:v>
                </c:pt>
                <c:pt idx="16">
                  <c:v>-3.3439779815437998</c:v>
                </c:pt>
                <c:pt idx="17">
                  <c:v>-6.3317680212941818</c:v>
                </c:pt>
                <c:pt idx="18">
                  <c:v>4.1779489250864943</c:v>
                </c:pt>
                <c:pt idx="19">
                  <c:v>-2.3866568377275743</c:v>
                </c:pt>
                <c:pt idx="20">
                  <c:v>3.8279464538827579</c:v>
                </c:pt>
                <c:pt idx="21">
                  <c:v>2.4525841520121716</c:v>
                </c:pt>
                <c:pt idx="22">
                  <c:v>4.9655830652204802</c:v>
                </c:pt>
                <c:pt idx="23">
                  <c:v>7.8888418873262367</c:v>
                </c:pt>
                <c:pt idx="24">
                  <c:v>6.8899590651735565</c:v>
                </c:pt>
                <c:pt idx="25">
                  <c:v>11.070967762906303</c:v>
                </c:pt>
                <c:pt idx="26">
                  <c:v>7.6628644241347521</c:v>
                </c:pt>
                <c:pt idx="27">
                  <c:v>10.203660711607188</c:v>
                </c:pt>
                <c:pt idx="28">
                  <c:v>9.2437500127016357</c:v>
                </c:pt>
                <c:pt idx="29">
                  <c:v>10.399373462070848</c:v>
                </c:pt>
                <c:pt idx="30">
                  <c:v>10.792056065109135</c:v>
                </c:pt>
                <c:pt idx="31">
                  <c:v>7.8597309247437241</c:v>
                </c:pt>
                <c:pt idx="32">
                  <c:v>7.5594087985783931</c:v>
                </c:pt>
                <c:pt idx="33">
                  <c:v>6.5229434846853618</c:v>
                </c:pt>
                <c:pt idx="34">
                  <c:v>8.0155709456774851</c:v>
                </c:pt>
                <c:pt idx="35">
                  <c:v>4.9409002147123182</c:v>
                </c:pt>
                <c:pt idx="36">
                  <c:v>6.0928640153067537</c:v>
                </c:pt>
                <c:pt idx="37">
                  <c:v>9.0179563034011423</c:v>
                </c:pt>
                <c:pt idx="38">
                  <c:v>7.4308520808523459</c:v>
                </c:pt>
                <c:pt idx="39">
                  <c:v>8.0378310130024175</c:v>
                </c:pt>
                <c:pt idx="40">
                  <c:v>7.6458817521765976</c:v>
                </c:pt>
                <c:pt idx="41">
                  <c:v>5.1781548246243814</c:v>
                </c:pt>
                <c:pt idx="42">
                  <c:v>2.2625845953327062</c:v>
                </c:pt>
                <c:pt idx="43">
                  <c:v>-11.546234697669799</c:v>
                </c:pt>
                <c:pt idx="44">
                  <c:v>-18.566254201352073</c:v>
                </c:pt>
                <c:pt idx="45">
                  <c:v>-20.690508643451309</c:v>
                </c:pt>
                <c:pt idx="46">
                  <c:v>-15.838696781448292</c:v>
                </c:pt>
                <c:pt idx="47">
                  <c:v>-0.20281087222212557</c:v>
                </c:pt>
                <c:pt idx="48">
                  <c:v>9.6589205721766103</c:v>
                </c:pt>
                <c:pt idx="49">
                  <c:v>10.099923390588739</c:v>
                </c:pt>
                <c:pt idx="50">
                  <c:v>7.3440781871857208</c:v>
                </c:pt>
                <c:pt idx="51">
                  <c:v>6.2041321082025647</c:v>
                </c:pt>
                <c:pt idx="52">
                  <c:v>10.356765743342899</c:v>
                </c:pt>
                <c:pt idx="53">
                  <c:v>12.245220628545162</c:v>
                </c:pt>
                <c:pt idx="54">
                  <c:v>10.133839318426441</c:v>
                </c:pt>
                <c:pt idx="55">
                  <c:v>9.4820545211958596</c:v>
                </c:pt>
                <c:pt idx="56">
                  <c:v>6.0275213390983629</c:v>
                </c:pt>
                <c:pt idx="57">
                  <c:v>0.32646599242915908</c:v>
                </c:pt>
                <c:pt idx="58">
                  <c:v>1.790516857111335</c:v>
                </c:pt>
                <c:pt idx="59">
                  <c:v>3.2727072338327057</c:v>
                </c:pt>
                <c:pt idx="60">
                  <c:v>1.3432959877432538</c:v>
                </c:pt>
                <c:pt idx="61">
                  <c:v>4.2405084446446306</c:v>
                </c:pt>
                <c:pt idx="62">
                  <c:v>7.4730180616626063</c:v>
                </c:pt>
                <c:pt idx="63">
                  <c:v>7.1857767498112901</c:v>
                </c:pt>
                <c:pt idx="64">
                  <c:v>9.5637914730713813</c:v>
                </c:pt>
                <c:pt idx="65">
                  <c:v>8.112481716657193</c:v>
                </c:pt>
                <c:pt idx="66">
                  <c:v>8.7411358429599453</c:v>
                </c:pt>
                <c:pt idx="67">
                  <c:v>5.0832117922591458</c:v>
                </c:pt>
                <c:pt idx="68">
                  <c:v>-3.4759518608281748</c:v>
                </c:pt>
                <c:pt idx="69">
                  <c:v>-3.7951287421262747</c:v>
                </c:pt>
                <c:pt idx="70">
                  <c:v>-7.1387426609061393</c:v>
                </c:pt>
                <c:pt idx="71">
                  <c:v>-7.5239829045005813</c:v>
                </c:pt>
                <c:pt idx="72">
                  <c:v>-6.1133006800019434</c:v>
                </c:pt>
                <c:pt idx="73">
                  <c:v>-4.2790758732128786</c:v>
                </c:pt>
                <c:pt idx="74">
                  <c:v>-2.2893252348068382</c:v>
                </c:pt>
                <c:pt idx="75">
                  <c:v>-0.19777612851306081</c:v>
                </c:pt>
                <c:pt idx="76">
                  <c:v>5.7193303233106008</c:v>
                </c:pt>
                <c:pt idx="77">
                  <c:v>4.9936617284174645</c:v>
                </c:pt>
                <c:pt idx="78">
                  <c:v>8.1376702270338654</c:v>
                </c:pt>
                <c:pt idx="79">
                  <c:v>10.308295904708675</c:v>
                </c:pt>
                <c:pt idx="80">
                  <c:v>10.30008818442254</c:v>
                </c:pt>
                <c:pt idx="81">
                  <c:v>11.884114144776614</c:v>
                </c:pt>
                <c:pt idx="82">
                  <c:v>12.446742677200252</c:v>
                </c:pt>
              </c:numCache>
            </c:numRef>
          </c:val>
          <c:extLst>
            <c:ext xmlns:c16="http://schemas.microsoft.com/office/drawing/2014/chart" uri="{C3380CC4-5D6E-409C-BE32-E72D297353CC}">
              <c16:uniqueId val="{00000000-9C46-46D0-B86D-6B13759A77DA}"/>
            </c:ext>
          </c:extLst>
        </c:ser>
        <c:ser>
          <c:idx val="1"/>
          <c:order val="1"/>
          <c:tx>
            <c:strRef>
              <c:f>Earnings!$EC$1</c:f>
              <c:strCache>
                <c:ptCount val="1"/>
                <c:pt idx="0">
                  <c:v>Technology HY Revenues, YOY Pct Change</c:v>
                </c:pt>
              </c:strCache>
            </c:strRef>
          </c:tx>
          <c:spPr>
            <a:solidFill>
              <a:srgbClr val="BD4F19"/>
            </a:solidFill>
          </c:spPr>
          <c:invertIfNegative val="0"/>
          <c:cat>
            <c:numRef>
              <c:f>Earnings!$DY$6:$DY$91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numCache>
            </c:numRef>
          </c:cat>
          <c:val>
            <c:numRef>
              <c:f>Earnings!$EC$6:$EC$91</c:f>
              <c:numCache>
                <c:formatCode>#,##0.0</c:formatCode>
                <c:ptCount val="86"/>
                <c:pt idx="0">
                  <c:v>-4.3525667868716038</c:v>
                </c:pt>
                <c:pt idx="1">
                  <c:v>-14.387788428020142</c:v>
                </c:pt>
                <c:pt idx="2">
                  <c:v>2.0317629108961066</c:v>
                </c:pt>
                <c:pt idx="3">
                  <c:v>12.758626615042301</c:v>
                </c:pt>
                <c:pt idx="4">
                  <c:v>10.153814771393389</c:v>
                </c:pt>
                <c:pt idx="5">
                  <c:v>9.7871025603235786</c:v>
                </c:pt>
                <c:pt idx="6">
                  <c:v>-7.3156915941002598</c:v>
                </c:pt>
                <c:pt idx="7">
                  <c:v>30.414950862441835</c:v>
                </c:pt>
                <c:pt idx="8">
                  <c:v>38.16177040630069</c:v>
                </c:pt>
                <c:pt idx="9">
                  <c:v>19.081550516650037</c:v>
                </c:pt>
                <c:pt idx="10">
                  <c:v>20.552623007333271</c:v>
                </c:pt>
                <c:pt idx="11">
                  <c:v>-21.242081717098181</c:v>
                </c:pt>
                <c:pt idx="12">
                  <c:v>-10.686290448310087</c:v>
                </c:pt>
                <c:pt idx="13">
                  <c:v>-13.811718516921733</c:v>
                </c:pt>
                <c:pt idx="14">
                  <c:v>-21.809355728690683</c:v>
                </c:pt>
                <c:pt idx="15">
                  <c:v>-5.3940152639967875</c:v>
                </c:pt>
                <c:pt idx="16">
                  <c:v>-5.7109227388911776</c:v>
                </c:pt>
                <c:pt idx="17">
                  <c:v>-0.23564835441997056</c:v>
                </c:pt>
                <c:pt idx="18">
                  <c:v>5.7938213773586433</c:v>
                </c:pt>
                <c:pt idx="19">
                  <c:v>9.7097683440857008</c:v>
                </c:pt>
                <c:pt idx="20">
                  <c:v>2.2719208891295306</c:v>
                </c:pt>
                <c:pt idx="21">
                  <c:v>-1.2666382068190929</c:v>
                </c:pt>
                <c:pt idx="22">
                  <c:v>-3.3463923786713146</c:v>
                </c:pt>
                <c:pt idx="23">
                  <c:v>13.161429724937301</c:v>
                </c:pt>
                <c:pt idx="24">
                  <c:v>15.531537284704333</c:v>
                </c:pt>
                <c:pt idx="25">
                  <c:v>14.852964811333669</c:v>
                </c:pt>
                <c:pt idx="26">
                  <c:v>14.274598492972412</c:v>
                </c:pt>
                <c:pt idx="27">
                  <c:v>7.6551270051861575</c:v>
                </c:pt>
                <c:pt idx="28">
                  <c:v>7.5919974193114026</c:v>
                </c:pt>
                <c:pt idx="29">
                  <c:v>13.657194057926425</c:v>
                </c:pt>
                <c:pt idx="30">
                  <c:v>7.2812615356243837</c:v>
                </c:pt>
                <c:pt idx="31">
                  <c:v>12.208658820457119</c:v>
                </c:pt>
                <c:pt idx="32">
                  <c:v>12.596275938501812</c:v>
                </c:pt>
                <c:pt idx="33">
                  <c:v>10.461870265165164</c:v>
                </c:pt>
                <c:pt idx="34">
                  <c:v>0.62031782375433497</c:v>
                </c:pt>
                <c:pt idx="35">
                  <c:v>-0.77506152832325093</c:v>
                </c:pt>
                <c:pt idx="36">
                  <c:v>1.4658331813929282</c:v>
                </c:pt>
                <c:pt idx="37">
                  <c:v>-4.6748402266288842</c:v>
                </c:pt>
                <c:pt idx="38">
                  <c:v>-7.4472947420732627</c:v>
                </c:pt>
                <c:pt idx="39">
                  <c:v>-0.142606781808996</c:v>
                </c:pt>
                <c:pt idx="40">
                  <c:v>4.0896050820051322</c:v>
                </c:pt>
                <c:pt idx="41">
                  <c:v>4.3956876568992165</c:v>
                </c:pt>
                <c:pt idx="42">
                  <c:v>3.6466712870475204</c:v>
                </c:pt>
                <c:pt idx="43">
                  <c:v>-14.592318086289946</c:v>
                </c:pt>
                <c:pt idx="44">
                  <c:v>-18.643347539293586</c:v>
                </c:pt>
                <c:pt idx="45">
                  <c:v>-19.309188430532153</c:v>
                </c:pt>
                <c:pt idx="46">
                  <c:v>-13.123232672189378</c:v>
                </c:pt>
                <c:pt idx="47">
                  <c:v>7.8097016044841983</c:v>
                </c:pt>
                <c:pt idx="48">
                  <c:v>18.61720366974604</c:v>
                </c:pt>
                <c:pt idx="49">
                  <c:v>16.067697754262245</c:v>
                </c:pt>
                <c:pt idx="50">
                  <c:v>13.764520610881048</c:v>
                </c:pt>
                <c:pt idx="51">
                  <c:v>3.7868159929320466</c:v>
                </c:pt>
                <c:pt idx="52">
                  <c:v>3.8191344871448152</c:v>
                </c:pt>
                <c:pt idx="53">
                  <c:v>7.1134752077199215</c:v>
                </c:pt>
                <c:pt idx="54">
                  <c:v>1.4011435638871861</c:v>
                </c:pt>
                <c:pt idx="55">
                  <c:v>-2.1446618073238666</c:v>
                </c:pt>
                <c:pt idx="56">
                  <c:v>7.3402789221406861</c:v>
                </c:pt>
                <c:pt idx="57">
                  <c:v>7.9046545941813262</c:v>
                </c:pt>
                <c:pt idx="58">
                  <c:v>0.78413100605403407</c:v>
                </c:pt>
                <c:pt idx="59">
                  <c:v>0.60548683496239875</c:v>
                </c:pt>
                <c:pt idx="60">
                  <c:v>-4.0095777880148509</c:v>
                </c:pt>
                <c:pt idx="61">
                  <c:v>-3.5480556060251356</c:v>
                </c:pt>
                <c:pt idx="62">
                  <c:v>3.6362912292613681</c:v>
                </c:pt>
                <c:pt idx="63">
                  <c:v>6.065952996597912</c:v>
                </c:pt>
                <c:pt idx="64">
                  <c:v>5.0187896796476617</c:v>
                </c:pt>
                <c:pt idx="65">
                  <c:v>4.783869913354355</c:v>
                </c:pt>
                <c:pt idx="66">
                  <c:v>4.4803413226111477</c:v>
                </c:pt>
                <c:pt idx="67">
                  <c:v>1.2931774806649754</c:v>
                </c:pt>
                <c:pt idx="68">
                  <c:v>0.35842456824126678</c:v>
                </c:pt>
                <c:pt idx="69">
                  <c:v>-1.9372405316560148</c:v>
                </c:pt>
                <c:pt idx="70">
                  <c:v>-1.2965295074349736</c:v>
                </c:pt>
                <c:pt idx="71">
                  <c:v>-8.9146295608971577</c:v>
                </c:pt>
                <c:pt idx="72">
                  <c:v>-5.9384881213739416</c:v>
                </c:pt>
                <c:pt idx="73">
                  <c:v>0.75104144675215423</c:v>
                </c:pt>
                <c:pt idx="74">
                  <c:v>8.3799282982129686</c:v>
                </c:pt>
                <c:pt idx="75">
                  <c:v>12.307853060631002</c:v>
                </c:pt>
                <c:pt idx="76">
                  <c:v>21.170961783751064</c:v>
                </c:pt>
                <c:pt idx="77">
                  <c:v>27.973815785034063</c:v>
                </c:pt>
                <c:pt idx="78">
                  <c:v>25.857859241166548</c:v>
                </c:pt>
                <c:pt idx="79">
                  <c:v>17.407260566646563</c:v>
                </c:pt>
                <c:pt idx="80">
                  <c:v>11.816707364376832</c:v>
                </c:pt>
                <c:pt idx="81">
                  <c:v>12.826924644727589</c:v>
                </c:pt>
                <c:pt idx="82">
                  <c:v>11.758493959216644</c:v>
                </c:pt>
              </c:numCache>
            </c:numRef>
          </c:val>
          <c:extLst>
            <c:ext xmlns:c16="http://schemas.microsoft.com/office/drawing/2014/chart" uri="{C3380CC4-5D6E-409C-BE32-E72D297353CC}">
              <c16:uniqueId val="{00000001-9C46-46D0-B86D-6B13759A77DA}"/>
            </c:ext>
          </c:extLst>
        </c:ser>
        <c:dLbls>
          <c:showLegendKey val="0"/>
          <c:showVal val="0"/>
          <c:showCatName val="0"/>
          <c:showSerName val="0"/>
          <c:showPercent val="0"/>
          <c:showBubbleSize val="0"/>
        </c:dLbls>
        <c:gapWidth val="25"/>
        <c:axId val="721193600"/>
        <c:axId val="721199488"/>
      </c:barChart>
      <c:catAx>
        <c:axId val="721193600"/>
        <c:scaling>
          <c:orientation val="minMax"/>
        </c:scaling>
        <c:delete val="0"/>
        <c:axPos val="b"/>
        <c:numFmt formatCode="yyyy"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721199488"/>
        <c:crosses val="autoZero"/>
        <c:auto val="0"/>
        <c:lblAlgn val="ctr"/>
        <c:lblOffset val="100"/>
        <c:tickLblSkip val="8"/>
        <c:tickMarkSkip val="4"/>
        <c:noMultiLvlLbl val="0"/>
      </c:catAx>
      <c:valAx>
        <c:axId val="721199488"/>
        <c:scaling>
          <c:orientation val="minMax"/>
        </c:scaling>
        <c:delete val="0"/>
        <c:axPos val="l"/>
        <c:majorGridlines>
          <c:spPr>
            <a:ln w="3175">
              <a:solidFill>
                <a:srgbClr val="969696"/>
              </a:solidFill>
              <a:prstDash val="dash"/>
            </a:ln>
          </c:spPr>
        </c:majorGridlines>
        <c:numFmt formatCode="0.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721193600"/>
        <c:crosses val="autoZero"/>
        <c:crossBetween val="between"/>
      </c:valAx>
      <c:spPr>
        <a:noFill/>
        <a:ln>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legend>
    <c:plotVisOnly val="1"/>
    <c:dispBlanksAs val="gap"/>
    <c:showDLblsOverMax val="0"/>
  </c:chart>
  <c:spPr>
    <a:ln w="9525">
      <a:noFill/>
    </a:ln>
  </c:spPr>
  <c:txPr>
    <a:bodyPr/>
    <a:lstStyle/>
    <a:p>
      <a:pPr>
        <a:defRPr sz="12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EquityMetrics!$HD$5</c:f>
              <c:strCache>
                <c:ptCount val="1"/>
                <c:pt idx="0">
                  <c:v>Capex/OCF</c:v>
                </c:pt>
              </c:strCache>
            </c:strRef>
          </c:tx>
          <c:spPr>
            <a:ln w="25400">
              <a:solidFill>
                <a:srgbClr val="0C2B53"/>
              </a:solidFill>
            </a:ln>
          </c:spPr>
          <c:marker>
            <c:symbol val="none"/>
          </c:marker>
          <c:cat>
            <c:numRef>
              <c:f>EquityMetrics!$GW$6:$GW$54</c:f>
              <c:numCache>
                <c:formatCode>mm/dd/yyyy</c:formatCode>
                <c:ptCount val="49"/>
                <c:pt idx="0">
                  <c:v>39263</c:v>
                </c:pt>
                <c:pt idx="1">
                  <c:v>39355</c:v>
                </c:pt>
                <c:pt idx="2">
                  <c:v>39447</c:v>
                </c:pt>
                <c:pt idx="3">
                  <c:v>39538</c:v>
                </c:pt>
                <c:pt idx="4">
                  <c:v>39629</c:v>
                </c:pt>
                <c:pt idx="5">
                  <c:v>39721</c:v>
                </c:pt>
                <c:pt idx="6">
                  <c:v>39813</c:v>
                </c:pt>
                <c:pt idx="7">
                  <c:v>39903</c:v>
                </c:pt>
                <c:pt idx="8">
                  <c:v>39994</c:v>
                </c:pt>
                <c:pt idx="9">
                  <c:v>40086</c:v>
                </c:pt>
                <c:pt idx="10">
                  <c:v>40178</c:v>
                </c:pt>
                <c:pt idx="11">
                  <c:v>40268</c:v>
                </c:pt>
                <c:pt idx="12">
                  <c:v>40359</c:v>
                </c:pt>
                <c:pt idx="13">
                  <c:v>40451</c:v>
                </c:pt>
                <c:pt idx="14">
                  <c:v>40543</c:v>
                </c:pt>
                <c:pt idx="15">
                  <c:v>40633</c:v>
                </c:pt>
                <c:pt idx="16">
                  <c:v>40724</c:v>
                </c:pt>
                <c:pt idx="17">
                  <c:v>40816</c:v>
                </c:pt>
                <c:pt idx="18">
                  <c:v>40908</c:v>
                </c:pt>
                <c:pt idx="19">
                  <c:v>40999</c:v>
                </c:pt>
                <c:pt idx="20">
                  <c:v>41090</c:v>
                </c:pt>
                <c:pt idx="21">
                  <c:v>41182</c:v>
                </c:pt>
                <c:pt idx="22">
                  <c:v>41274</c:v>
                </c:pt>
                <c:pt idx="23">
                  <c:v>41364</c:v>
                </c:pt>
                <c:pt idx="24">
                  <c:v>41455</c:v>
                </c:pt>
                <c:pt idx="25">
                  <c:v>41547</c:v>
                </c:pt>
                <c:pt idx="26">
                  <c:v>41639</c:v>
                </c:pt>
                <c:pt idx="27">
                  <c:v>41729</c:v>
                </c:pt>
                <c:pt idx="28">
                  <c:v>41820</c:v>
                </c:pt>
                <c:pt idx="29">
                  <c:v>41912</c:v>
                </c:pt>
                <c:pt idx="30">
                  <c:v>42004</c:v>
                </c:pt>
                <c:pt idx="31">
                  <c:v>42094</c:v>
                </c:pt>
                <c:pt idx="32">
                  <c:v>42185</c:v>
                </c:pt>
                <c:pt idx="33">
                  <c:v>42277</c:v>
                </c:pt>
                <c:pt idx="34">
                  <c:v>42369</c:v>
                </c:pt>
                <c:pt idx="35">
                  <c:v>42460</c:v>
                </c:pt>
                <c:pt idx="36">
                  <c:v>42551</c:v>
                </c:pt>
                <c:pt idx="37">
                  <c:v>42643</c:v>
                </c:pt>
                <c:pt idx="38">
                  <c:v>42735</c:v>
                </c:pt>
                <c:pt idx="39">
                  <c:v>42825</c:v>
                </c:pt>
                <c:pt idx="40">
                  <c:v>42916</c:v>
                </c:pt>
                <c:pt idx="41">
                  <c:v>43008</c:v>
                </c:pt>
                <c:pt idx="42">
                  <c:v>43100</c:v>
                </c:pt>
                <c:pt idx="43">
                  <c:v>43190</c:v>
                </c:pt>
                <c:pt idx="44">
                  <c:v>43281</c:v>
                </c:pt>
                <c:pt idx="45">
                  <c:v>43373</c:v>
                </c:pt>
                <c:pt idx="46">
                  <c:v>43465</c:v>
                </c:pt>
                <c:pt idx="47">
                  <c:v>43555</c:v>
                </c:pt>
                <c:pt idx="48">
                  <c:v>43646</c:v>
                </c:pt>
              </c:numCache>
            </c:numRef>
          </c:cat>
          <c:val>
            <c:numRef>
              <c:f>EquityMetrics!$HD$6:$HD$54</c:f>
              <c:numCache>
                <c:formatCode>0%</c:formatCode>
                <c:ptCount val="49"/>
                <c:pt idx="3">
                  <c:v>0.99720451492956597</c:v>
                </c:pt>
                <c:pt idx="4">
                  <c:v>1.0509821158131356</c:v>
                </c:pt>
                <c:pt idx="5">
                  <c:v>1.172657314866502</c:v>
                </c:pt>
                <c:pt idx="6">
                  <c:v>1.3065458954685316</c:v>
                </c:pt>
                <c:pt idx="7">
                  <c:v>1.2786733464586637</c:v>
                </c:pt>
                <c:pt idx="8">
                  <c:v>1.1141295937600906</c:v>
                </c:pt>
                <c:pt idx="9">
                  <c:v>0.92618198129785967</c:v>
                </c:pt>
                <c:pt idx="10">
                  <c:v>0.81393990539293737</c:v>
                </c:pt>
                <c:pt idx="11">
                  <c:v>0.79731668910354692</c:v>
                </c:pt>
                <c:pt idx="12">
                  <c:v>0.86820750868389862</c:v>
                </c:pt>
                <c:pt idx="13">
                  <c:v>0.91095091281696139</c:v>
                </c:pt>
                <c:pt idx="14">
                  <c:v>0.96432153442416868</c:v>
                </c:pt>
                <c:pt idx="15">
                  <c:v>1.0174739262223158</c:v>
                </c:pt>
                <c:pt idx="16">
                  <c:v>1.056490895944421</c:v>
                </c:pt>
                <c:pt idx="17">
                  <c:v>1.0759887243893245</c:v>
                </c:pt>
                <c:pt idx="18">
                  <c:v>1.0305999150426972</c:v>
                </c:pt>
                <c:pt idx="19">
                  <c:v>1.063960190786241</c:v>
                </c:pt>
                <c:pt idx="20">
                  <c:v>1.0390007812295299</c:v>
                </c:pt>
                <c:pt idx="21">
                  <c:v>1.0503194506727702</c:v>
                </c:pt>
                <c:pt idx="22">
                  <c:v>1.1250433623039338</c:v>
                </c:pt>
                <c:pt idx="23">
                  <c:v>1.1308482707877965</c:v>
                </c:pt>
                <c:pt idx="24">
                  <c:v>1.1662000712549454</c:v>
                </c:pt>
                <c:pt idx="25">
                  <c:v>1.1353764705758711</c:v>
                </c:pt>
                <c:pt idx="26">
                  <c:v>1.076949221180413</c:v>
                </c:pt>
                <c:pt idx="27">
                  <c:v>1.0695867166988182</c:v>
                </c:pt>
                <c:pt idx="28">
                  <c:v>1.0297258937295428</c:v>
                </c:pt>
                <c:pt idx="29">
                  <c:v>1.0608175781654408</c:v>
                </c:pt>
                <c:pt idx="30">
                  <c:v>1.0487509601152896</c:v>
                </c:pt>
                <c:pt idx="31">
                  <c:v>1.0377521083946253</c:v>
                </c:pt>
                <c:pt idx="32">
                  <c:v>1.0235335281241229</c:v>
                </c:pt>
                <c:pt idx="33">
                  <c:v>0.95088731044592945</c:v>
                </c:pt>
                <c:pt idx="34">
                  <c:v>0.9082891982111353</c:v>
                </c:pt>
                <c:pt idx="35">
                  <c:v>0.87465081178321469</c:v>
                </c:pt>
                <c:pt idx="36">
                  <c:v>0.84888837766159175</c:v>
                </c:pt>
                <c:pt idx="37">
                  <c:v>0.82063554561873342</c:v>
                </c:pt>
                <c:pt idx="38">
                  <c:v>0.8427334853029651</c:v>
                </c:pt>
                <c:pt idx="39">
                  <c:v>0.85424148673303213</c:v>
                </c:pt>
                <c:pt idx="40">
                  <c:v>0.86904005095371273</c:v>
                </c:pt>
                <c:pt idx="41">
                  <c:v>0.88548487362469841</c:v>
                </c:pt>
                <c:pt idx="42">
                  <c:v>0.84749664236923183</c:v>
                </c:pt>
                <c:pt idx="43">
                  <c:v>0.79293989572684365</c:v>
                </c:pt>
                <c:pt idx="44">
                  <c:v>0.78193819276723953</c:v>
                </c:pt>
                <c:pt idx="45">
                  <c:v>0.77319348961529744</c:v>
                </c:pt>
                <c:pt idx="46">
                  <c:v>0.79298214439124093</c:v>
                </c:pt>
                <c:pt idx="47">
                  <c:v>0.83541302320704824</c:v>
                </c:pt>
                <c:pt idx="48">
                  <c:v>0.82546566820584877</c:v>
                </c:pt>
              </c:numCache>
            </c:numRef>
          </c:val>
          <c:smooth val="0"/>
          <c:extLst>
            <c:ext xmlns:c16="http://schemas.microsoft.com/office/drawing/2014/chart" uri="{C3380CC4-5D6E-409C-BE32-E72D297353CC}">
              <c16:uniqueId val="{00000000-8260-4443-A114-45DC8D94DB98}"/>
            </c:ext>
          </c:extLst>
        </c:ser>
        <c:dLbls>
          <c:showLegendKey val="0"/>
          <c:showVal val="0"/>
          <c:showCatName val="0"/>
          <c:showSerName val="0"/>
          <c:showPercent val="0"/>
          <c:showBubbleSize val="0"/>
        </c:dLbls>
        <c:smooth val="0"/>
        <c:axId val="874547072"/>
        <c:axId val="874548608"/>
      </c:lineChart>
      <c:dateAx>
        <c:axId val="874547072"/>
        <c:scaling>
          <c:orientation val="minMax"/>
        </c:scaling>
        <c:delete val="0"/>
        <c:axPos val="b"/>
        <c:numFmt formatCode="yyyy"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874548608"/>
        <c:crosses val="autoZero"/>
        <c:auto val="1"/>
        <c:lblOffset val="100"/>
        <c:baseTimeUnit val="months"/>
        <c:majorUnit val="12"/>
        <c:majorTimeUnit val="months"/>
      </c:dateAx>
      <c:valAx>
        <c:axId val="874548608"/>
        <c:scaling>
          <c:orientation val="minMax"/>
          <c:min val="0.60000000000000009"/>
        </c:scaling>
        <c:delete val="0"/>
        <c:axPos val="l"/>
        <c:majorGridlines>
          <c:spPr>
            <a:ln w="3175">
              <a:solidFill>
                <a:srgbClr val="969696"/>
              </a:solidFill>
              <a:prstDash val="dash"/>
            </a:ln>
          </c:spPr>
        </c:majorGridlines>
        <c:numFmt formatCode="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874547072"/>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910398591970927"/>
          <c:y val="5.3608247422680409E-2"/>
          <c:w val="0.75960223456547449"/>
          <c:h val="0.78350515463917525"/>
        </c:manualLayout>
      </c:layout>
      <c:barChart>
        <c:barDir val="bar"/>
        <c:grouping val="clustered"/>
        <c:varyColors val="0"/>
        <c:ser>
          <c:idx val="0"/>
          <c:order val="0"/>
          <c:tx>
            <c:strRef>
              <c:f>SectorData!$I$23</c:f>
              <c:strCache>
                <c:ptCount val="1"/>
                <c:pt idx="0">
                  <c:v>US HY Spread/Turn of Leverage, % Retracement of Historical Range</c:v>
                </c:pt>
              </c:strCache>
            </c:strRef>
          </c:tx>
          <c:spPr>
            <a:solidFill>
              <a:srgbClr val="003366"/>
            </a:solidFill>
            <a:ln w="12700">
              <a:solidFill>
                <a:srgbClr val="969696"/>
              </a:solidFill>
              <a:prstDash val="solid"/>
            </a:ln>
          </c:spPr>
          <c:invertIfNegative val="0"/>
          <c:dLbls>
            <c:dLbl>
              <c:idx val="0"/>
              <c:layout/>
              <c:tx>
                <c:strRef>
                  <c:f>SectorData!$L$24</c:f>
                  <c:strCache>
                    <c:ptCount val="1"/>
                    <c:pt idx="0">
                      <c:v>120 bps/x</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{B0B8235A-FC81-4A7C-BFA8-7DA7D5D2B344}</c15:txfldGUID>
                      <c15:f>SectorData!$L$24</c15:f>
                      <c15:dlblFieldTableCache>
                        <c:ptCount val="1"/>
                        <c:pt idx="0">
                          <c:v>120 bps/x</c:v>
                        </c:pt>
                      </c15:dlblFieldTableCache>
                    </c15:dlblFTEntry>
                  </c15:dlblFieldTable>
                  <c15:showDataLabelsRange val="0"/>
                </c:ext>
                <c:ext xmlns:c16="http://schemas.microsoft.com/office/drawing/2014/chart" uri="{C3380CC4-5D6E-409C-BE32-E72D297353CC}">
                  <c16:uniqueId val="{00000000-3C05-446F-99F5-524A0F079FF2}"/>
                </c:ext>
              </c:extLst>
            </c:dLbl>
            <c:dLbl>
              <c:idx val="1"/>
              <c:layout/>
              <c:tx>
                <c:strRef>
                  <c:f>SectorData!$L$25</c:f>
                  <c:strCache>
                    <c:ptCount val="1"/>
                    <c:pt idx="0">
                      <c:v>93</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{1AE27D22-99C6-4C3C-A8A4-306C089E435C}</c15:txfldGUID>
                      <c15:f>SectorData!$L$25</c15:f>
                      <c15:dlblFieldTableCache>
                        <c:ptCount val="1"/>
                        <c:pt idx="0">
                          <c:v>93</c:v>
                        </c:pt>
                      </c15:dlblFieldTableCache>
                    </c15:dlblFTEntry>
                  </c15:dlblFieldTable>
                  <c15:showDataLabelsRange val="0"/>
                </c:ext>
                <c:ext xmlns:c16="http://schemas.microsoft.com/office/drawing/2014/chart" uri="{C3380CC4-5D6E-409C-BE32-E72D297353CC}">
                  <c16:uniqueId val="{00000001-3C05-446F-99F5-524A0F079FF2}"/>
                </c:ext>
              </c:extLst>
            </c:dLbl>
            <c:dLbl>
              <c:idx val="2"/>
              <c:layout/>
              <c:tx>
                <c:strRef>
                  <c:f>SectorData!$L$26</c:f>
                  <c:strCache>
                    <c:ptCount val="1"/>
                    <c:pt idx="0">
                      <c:v>97</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{573054C1-1186-46DE-9D20-F8B919D439B8}</c15:txfldGUID>
                      <c15:f>SectorData!$L$26</c15:f>
                      <c15:dlblFieldTableCache>
                        <c:ptCount val="1"/>
                        <c:pt idx="0">
                          <c:v>97</c:v>
                        </c:pt>
                      </c15:dlblFieldTableCache>
                    </c15:dlblFTEntry>
                  </c15:dlblFieldTable>
                  <c15:showDataLabelsRange val="0"/>
                </c:ext>
                <c:ext xmlns:c16="http://schemas.microsoft.com/office/drawing/2014/chart" uri="{C3380CC4-5D6E-409C-BE32-E72D297353CC}">
                  <c16:uniqueId val="{00000002-3C05-446F-99F5-524A0F079FF2}"/>
                </c:ext>
              </c:extLst>
            </c:dLbl>
            <c:dLbl>
              <c:idx val="3"/>
              <c:layout/>
              <c:tx>
                <c:strRef>
                  <c:f>SectorData!$L$27</c:f>
                  <c:strCache>
                    <c:ptCount val="1"/>
                    <c:pt idx="0">
                      <c:v>84</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{52104C58-770E-4AB3-AFB4-132F905214A6}</c15:txfldGUID>
                      <c15:f>SectorData!$L$27</c15:f>
                      <c15:dlblFieldTableCache>
                        <c:ptCount val="1"/>
                        <c:pt idx="0">
                          <c:v>84</c:v>
                        </c:pt>
                      </c15:dlblFieldTableCache>
                    </c15:dlblFTEntry>
                  </c15:dlblFieldTable>
                  <c15:showDataLabelsRange val="0"/>
                </c:ext>
                <c:ext xmlns:c16="http://schemas.microsoft.com/office/drawing/2014/chart" uri="{C3380CC4-5D6E-409C-BE32-E72D297353CC}">
                  <c16:uniqueId val="{00000003-3C05-446F-99F5-524A0F079FF2}"/>
                </c:ext>
              </c:extLst>
            </c:dLbl>
            <c:dLbl>
              <c:idx val="4"/>
              <c:layout/>
              <c:tx>
                <c:strRef>
                  <c:f>SectorData!$L$28</c:f>
                  <c:strCache>
                    <c:ptCount val="1"/>
                    <c:pt idx="0">
                      <c:v>81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{D582F356-D28F-4F27-9B51-38C48832647F}</c15:txfldGUID>
                      <c15:f>SectorData!$L$28</c15:f>
                      <c15:dlblFieldTableCache>
                        <c:ptCount val="1"/>
                        <c:pt idx="0">
                          <c:v>81</c:v>
                        </c:pt>
                      </c15:dlblFieldTableCache>
                    </c15:dlblFTEntry>
                  </c15:dlblFieldTable>
                  <c15:showDataLabelsRange val="0"/>
                </c:ext>
                <c:ext xmlns:c16="http://schemas.microsoft.com/office/drawing/2014/chart" uri="{C3380CC4-5D6E-409C-BE32-E72D297353CC}">
                  <c16:uniqueId val="{00000004-3C05-446F-99F5-524A0F079FF2}"/>
                </c:ext>
              </c:extLst>
            </c:dLbl>
            <c:dLbl>
              <c:idx val="5"/>
              <c:layout/>
              <c:tx>
                <c:strRef>
                  <c:f>SectorData!$L$29</c:f>
                  <c:strCache>
                    <c:ptCount val="1"/>
                    <c:pt idx="0">
                      <c:v>41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{5A79604D-A202-4B9D-AC2E-CA6147012F50}</c15:txfldGUID>
                      <c15:f>SectorData!$L$29</c15:f>
                      <c15:dlblFieldTableCache>
                        <c:ptCount val="1"/>
                        <c:pt idx="0">
                          <c:v>41</c:v>
                        </c:pt>
                      </c15:dlblFieldTableCache>
                    </c15:dlblFTEntry>
                  </c15:dlblFieldTable>
                  <c15:showDataLabelsRange val="0"/>
                </c:ext>
                <c:ext xmlns:c16="http://schemas.microsoft.com/office/drawing/2014/chart" uri="{C3380CC4-5D6E-409C-BE32-E72D297353CC}">
                  <c16:uniqueId val="{00000005-3C05-446F-99F5-524A0F079FF2}"/>
                </c:ext>
              </c:extLst>
            </c:dLbl>
            <c:dLbl>
              <c:idx val="6"/>
              <c:layout/>
              <c:tx>
                <c:strRef>
                  <c:f>SectorData!$L$30</c:f>
                  <c:strCache>
                    <c:ptCount val="1"/>
                    <c:pt idx="0">
                      <c:v>52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{82038ACE-1D71-4F86-9D1A-12232582D0C4}</c15:txfldGUID>
                      <c15:f>SectorData!$L$30</c15:f>
                      <c15:dlblFieldTableCache>
                        <c:ptCount val="1"/>
                        <c:pt idx="0">
                          <c:v>52</c:v>
                        </c:pt>
                      </c15:dlblFieldTableCache>
                    </c15:dlblFTEntry>
                  </c15:dlblFieldTable>
                  <c15:showDataLabelsRange val="0"/>
                </c:ext>
                <c:ext xmlns:c16="http://schemas.microsoft.com/office/drawing/2014/chart" uri="{C3380CC4-5D6E-409C-BE32-E72D297353CC}">
                  <c16:uniqueId val="{00000006-3C05-446F-99F5-524A0F079FF2}"/>
                </c:ext>
              </c:extLst>
            </c:dLbl>
            <c:dLbl>
              <c:idx val="7"/>
              <c:layout/>
              <c:tx>
                <c:strRef>
                  <c:f>SectorData!$L$31</c:f>
                  <c:strCache>
                    <c:ptCount val="1"/>
                    <c:pt idx="0">
                      <c:v>57</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{41BF729C-76A6-4AC9-99D1-4910D5DC9479}</c15:txfldGUID>
                      <c15:f>SectorData!$L$31</c15:f>
                      <c15:dlblFieldTableCache>
                        <c:ptCount val="1"/>
                        <c:pt idx="0">
                          <c:v>57</c:v>
                        </c:pt>
                      </c15:dlblFieldTableCache>
                    </c15:dlblFTEntry>
                  </c15:dlblFieldTable>
                  <c15:showDataLabelsRange val="0"/>
                </c:ext>
                <c:ext xmlns:c16="http://schemas.microsoft.com/office/drawing/2014/chart" uri="{C3380CC4-5D6E-409C-BE32-E72D297353CC}">
                  <c16:uniqueId val="{00000007-3C05-446F-99F5-524A0F079FF2}"/>
                </c:ext>
              </c:extLst>
            </c:dLbl>
            <c:dLbl>
              <c:idx val="8"/>
              <c:layout/>
              <c:tx>
                <c:strRef>
                  <c:f>SectorData!$L$32</c:f>
                  <c:strCache>
                    <c:ptCount val="1"/>
                    <c:pt idx="0">
                      <c:v>66</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{FA6FF1CE-2931-43A8-963E-79BDB7663609}</c15:txfldGUID>
                      <c15:f>SectorData!$L$32</c15:f>
                      <c15:dlblFieldTableCache>
                        <c:ptCount val="1"/>
                        <c:pt idx="0">
                          <c:v>66</c:v>
                        </c:pt>
                      </c15:dlblFieldTableCache>
                    </c15:dlblFTEntry>
                  </c15:dlblFieldTable>
                  <c15:showDataLabelsRange val="0"/>
                </c:ext>
                <c:ext xmlns:c16="http://schemas.microsoft.com/office/drawing/2014/chart" uri="{C3380CC4-5D6E-409C-BE32-E72D297353CC}">
                  <c16:uniqueId val="{00000008-3C05-446F-99F5-524A0F079FF2}"/>
                </c:ext>
              </c:extLst>
            </c:dLbl>
            <c:dLbl>
              <c:idx val="9"/>
              <c:layout/>
              <c:tx>
                <c:strRef>
                  <c:f>SectorData!$L$33</c:f>
                  <c:strCache>
                    <c:ptCount val="1"/>
                    <c:pt idx="0">
                      <c:v>62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{0E3A7DA1-CA64-4970-99CC-251933F6AB38}</c15:txfldGUID>
                      <c15:f>SectorData!$L$33</c15:f>
                      <c15:dlblFieldTableCache>
                        <c:ptCount val="1"/>
                        <c:pt idx="0">
                          <c:v>62</c:v>
                        </c:pt>
                      </c15:dlblFieldTableCache>
                    </c15:dlblFTEntry>
                  </c15:dlblFieldTable>
                  <c15:showDataLabelsRange val="0"/>
                </c:ext>
                <c:ext xmlns:c16="http://schemas.microsoft.com/office/drawing/2014/chart" uri="{C3380CC4-5D6E-409C-BE32-E72D297353CC}">
                  <c16:uniqueId val="{00000009-3C05-446F-99F5-524A0F079FF2}"/>
                </c:ext>
              </c:extLst>
            </c:dLbl>
            <c:dLbl>
              <c:idx val="10"/>
              <c:layout>
                <c:manualLayout>
                  <c:x val="-7.4529583808337005E-2"/>
                  <c:y val="6.5431231994410978E-3"/>
                </c:manualLayout>
              </c:layout>
              <c:tx>
                <c:strRef>
                  <c:f>SectorData!$L$34</c:f>
                  <c:strCache>
                    <c:ptCount val="1"/>
                    <c:pt idx="0">
                      <c:v>62</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{FBB84E5D-89AA-4E2B-9052-4ACC2EACB96A}</c15:txfldGUID>
                      <c15:f>SectorData!$L$34</c15:f>
                      <c15:dlblFieldTableCache>
                        <c:ptCount val="1"/>
                        <c:pt idx="0">
                          <c:v>62</c:v>
                        </c:pt>
                      </c15:dlblFieldTableCache>
                    </c15:dlblFTEntry>
                  </c15:dlblFieldTable>
                  <c15:showDataLabelsRange val="0"/>
                </c:ext>
                <c:ext xmlns:c16="http://schemas.microsoft.com/office/drawing/2014/chart" uri="{C3380CC4-5D6E-409C-BE32-E72D297353CC}">
                  <c16:uniqueId val="{0000000A-3C05-446F-99F5-524A0F079FF2}"/>
                </c:ext>
              </c:extLst>
            </c:dLbl>
            <c:dLbl>
              <c:idx val="11"/>
              <c:layout>
                <c:manualLayout>
                  <c:x val="-6.9306741801710078E-2"/>
                  <c:y val="1.0851941249757832E-3"/>
                </c:manualLayout>
              </c:layout>
              <c:tx>
                <c:strRef>
                  <c:f>SectorData!$L$35</c:f>
                  <c:strCache>
                    <c:ptCount val="1"/>
                    <c:pt idx="0">
                      <c:v>38</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{D93B8744-9399-4893-BB21-A658BC99C1DF}</c15:txfldGUID>
                      <c15:f>SectorData!$L$35</c15:f>
                      <c15:dlblFieldTableCache>
                        <c:ptCount val="1"/>
                        <c:pt idx="0">
                          <c:v>38</c:v>
                        </c:pt>
                      </c15:dlblFieldTableCache>
                    </c15:dlblFTEntry>
                  </c15:dlblFieldTable>
                  <c15:showDataLabelsRange val="0"/>
                </c:ext>
                <c:ext xmlns:c16="http://schemas.microsoft.com/office/drawing/2014/chart" uri="{C3380CC4-5D6E-409C-BE32-E72D297353CC}">
                  <c16:uniqueId val="{0000000B-3C05-446F-99F5-524A0F079FF2}"/>
                </c:ext>
              </c:extLst>
            </c:dLbl>
            <c:dLbl>
              <c:idx val="12"/>
              <c:layout>
                <c:manualLayout>
                  <c:x val="-6.7503094532698829E-2"/>
                  <c:y val="5.9367666935139342E-3"/>
                </c:manualLayout>
              </c:layout>
              <c:tx>
                <c:strRef>
                  <c:f>SectorData!$L$36</c:f>
                  <c:strCache>
                    <c:ptCount val="1"/>
                    <c:pt idx="0">
                      <c:v>41</c:v>
                    </c:pt>
                  </c:strCache>
                </c:strRef>
              </c:tx>
              <c:spPr>
                <a:noFill/>
                <a:ln w="25400">
                  <a:noFill/>
                </a:ln>
              </c:spPr>
              <c:txPr>
                <a:bodyPr/>
                <a:lstStyle/>
                <a:p>
                  <a:pPr>
                    <a:defRPr sz="1200" b="0" i="0" u="none" strike="noStrike" baseline="0">
                      <a:solidFill>
                        <a:srgbClr val="FFFFFF"/>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{D06A4A50-C3DE-4602-B3BC-7DB5B62E7E6C}</c15:txfldGUID>
                      <c15:f>SectorData!$L$36</c15:f>
                      <c15:dlblFieldTableCache>
                        <c:ptCount val="1"/>
                        <c:pt idx="0">
                          <c:v>41</c:v>
                        </c:pt>
                      </c15:dlblFieldTableCache>
                    </c15:dlblFTEntry>
                  </c15:dlblFieldTable>
                  <c15:showDataLabelsRange val="0"/>
                </c:ext>
                <c:ext xmlns:c16="http://schemas.microsoft.com/office/drawing/2014/chart" uri="{C3380CC4-5D6E-409C-BE32-E72D297353CC}">
                  <c16:uniqueId val="{0000000C-3C05-446F-99F5-524A0F079FF2}"/>
                </c:ext>
              </c:extLst>
            </c:dLbl>
            <c:dLbl>
              <c:idx val="13"/>
              <c:layout/>
              <c:tx>
                <c:strRef>
                  <c:f>SectorData!$L$37</c:f>
                  <c:strCache>
                    <c:ptCount val="1"/>
                    <c:pt idx="0">
                      <c:v>41</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{09FB4E46-5558-4E07-AE66-D2FA6CCDF09A}</c15:txfldGUID>
                      <c15:f>SectorData!$L$37</c15:f>
                      <c15:dlblFieldTableCache>
                        <c:ptCount val="1"/>
                        <c:pt idx="0">
                          <c:v>41</c:v>
                        </c:pt>
                      </c15:dlblFieldTableCache>
                    </c15:dlblFTEntry>
                  </c15:dlblFieldTable>
                  <c15:showDataLabelsRange val="0"/>
                </c:ext>
                <c:ext xmlns:c16="http://schemas.microsoft.com/office/drawing/2014/chart" uri="{C3380CC4-5D6E-409C-BE32-E72D297353CC}">
                  <c16:uniqueId val="{0000000D-3C05-446F-99F5-524A0F079FF2}"/>
                </c:ext>
              </c:extLst>
            </c:dLbl>
            <c:dLbl>
              <c:idx val="14"/>
              <c:layout/>
              <c:tx>
                <c:strRef>
                  <c:f>SectorData!$L$38</c:f>
                  <c:strCache>
                    <c:ptCount val="1"/>
                    <c:pt idx="0">
                      <c:v>65</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{38161F20-179D-447D-97DC-A3E573C68BFE}</c15:txfldGUID>
                      <c15:f>SectorData!$L$38</c15:f>
                      <c15:dlblFieldTableCache>
                        <c:ptCount val="1"/>
                        <c:pt idx="0">
                          <c:v>65</c:v>
                        </c:pt>
                      </c15:dlblFieldTableCache>
                    </c15:dlblFTEntry>
                  </c15:dlblFieldTable>
                  <c15:showDataLabelsRange val="0"/>
                </c:ext>
                <c:ext xmlns:c16="http://schemas.microsoft.com/office/drawing/2014/chart" uri="{C3380CC4-5D6E-409C-BE32-E72D297353CC}">
                  <c16:uniqueId val="{0000000E-3C05-446F-99F5-524A0F079FF2}"/>
                </c:ext>
              </c:extLst>
            </c:dLbl>
            <c:dLbl>
              <c:idx val="15"/>
              <c:layout>
                <c:manualLayout>
                  <c:x val="5.391883489412266E-3"/>
                  <c:y val="6.0580481234307135E-3"/>
                </c:manualLayout>
              </c:layout>
              <c:tx>
                <c:strRef>
                  <c:f>SectorData!$L$39</c:f>
                  <c:strCache>
                    <c:ptCount val="1"/>
                    <c:pt idx="0">
                      <c:v>13</c:v>
                    </c:pt>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{15FC37FF-87E7-44B0-88DC-1D3BEC38AD44}</c15:txfldGUID>
                      <c15:f>SectorData!$L$39</c15:f>
                      <c15:dlblFieldTableCache>
                        <c:ptCount val="1"/>
                        <c:pt idx="0">
                          <c:v>13</c:v>
                        </c:pt>
                      </c15:dlblFieldTableCache>
                    </c15:dlblFTEntry>
                  </c15:dlblFieldTable>
                  <c15:showDataLabelsRange val="0"/>
                </c:ext>
                <c:ext xmlns:c16="http://schemas.microsoft.com/office/drawing/2014/chart" uri="{C3380CC4-5D6E-409C-BE32-E72D297353CC}">
                  <c16:uniqueId val="{0000000F-3C05-446F-99F5-524A0F079FF2}"/>
                </c:ext>
              </c:extLst>
            </c:dLbl>
            <c:dLbl>
              <c:idx val="16"/>
              <c:tx>
                <c:strRef>
                  <c:f>SectorData!$L$40</c:f>
                  <c:strCache>
                    <c:ptCount val="1"/>
                  </c:strCache>
                </c:strRef>
              </c:tx>
              <c:spPr>
                <a:noFill/>
                <a:ln w="25400">
                  <a:noFill/>
                </a:ln>
              </c:spPr>
              <c:txPr>
                <a:bodyPr/>
                <a:lstStyle/>
                <a:p>
                  <a:pPr>
                    <a:defRPr sz="1200" b="0" i="0" u="none" strike="noStrike" baseline="0">
                      <a:solidFill>
                        <a:srgbClr val="000000"/>
                      </a:solidFill>
                      <a:latin typeface="Arial Narrow"/>
                      <a:ea typeface="Arial Narrow"/>
                      <a:cs typeface="Arial Narrow"/>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dlblFTEntry>
                      <c15:txfldGUID>{35AB0180-CDAC-4416-8E4C-F42A1ABA508D}</c15:txfldGUID>
                      <c15:f>SectorData!$L$40</c15:f>
                      <c15:dlblFieldTableCache>
                        <c:ptCount val="1"/>
                      </c15:dlblFieldTableCache>
                    </c15:dlblFTEntry>
                  </c15:dlblFieldTable>
                  <c15:showDataLabelsRange val="0"/>
                </c:ext>
                <c:ext xmlns:c16="http://schemas.microsoft.com/office/drawing/2014/chart" uri="{C3380CC4-5D6E-409C-BE32-E72D297353CC}">
                  <c16:uniqueId val="{00000010-3C05-446F-99F5-524A0F079FF2}"/>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SectorData!$B$24:$B$40</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SectorData!$I$24:$I$40</c:f>
              <c:numCache>
                <c:formatCode>#,##0</c:formatCode>
                <c:ptCount val="17"/>
                <c:pt idx="0">
                  <c:v>72.707651717979189</c:v>
                </c:pt>
                <c:pt idx="1">
                  <c:v>32.839292120215205</c:v>
                </c:pt>
                <c:pt idx="2">
                  <c:v>26.729340419863938</c:v>
                </c:pt>
                <c:pt idx="3">
                  <c:v>26.28769433153828</c:v>
                </c:pt>
                <c:pt idx="4">
                  <c:v>16.025165556707549</c:v>
                </c:pt>
                <c:pt idx="5">
                  <c:v>11.492870699655562</c:v>
                </c:pt>
                <c:pt idx="6">
                  <c:v>10.525474025777138</c:v>
                </c:pt>
                <c:pt idx="7">
                  <c:v>10.269012181006199</c:v>
                </c:pt>
                <c:pt idx="8">
                  <c:v>10.046235262076406</c:v>
                </c:pt>
                <c:pt idx="9">
                  <c:v>7.0722998951227689</c:v>
                </c:pt>
                <c:pt idx="10">
                  <c:v>4.9774096781013553</c:v>
                </c:pt>
                <c:pt idx="11">
                  <c:v>3.0872206378042577</c:v>
                </c:pt>
                <c:pt idx="12">
                  <c:v>2.9279767393808078</c:v>
                </c:pt>
                <c:pt idx="13">
                  <c:v>1.5006558358259008</c:v>
                </c:pt>
                <c:pt idx="14">
                  <c:v>0.40820989939062952</c:v>
                </c:pt>
                <c:pt idx="15">
                  <c:v>0.19462853474965985</c:v>
                </c:pt>
              </c:numCache>
            </c:numRef>
          </c:val>
          <c:extLst>
            <c:ext xmlns:c16="http://schemas.microsoft.com/office/drawing/2014/chart" uri="{C3380CC4-5D6E-409C-BE32-E72D297353CC}">
              <c16:uniqueId val="{00000011-3C05-446F-99F5-524A0F079FF2}"/>
            </c:ext>
          </c:extLst>
        </c:ser>
        <c:dLbls>
          <c:showLegendKey val="0"/>
          <c:showVal val="0"/>
          <c:showCatName val="0"/>
          <c:showSerName val="0"/>
          <c:showPercent val="0"/>
          <c:showBubbleSize val="0"/>
        </c:dLbls>
        <c:gapWidth val="25"/>
        <c:overlap val="100"/>
        <c:axId val="931131392"/>
        <c:axId val="931132928"/>
      </c:barChart>
      <c:barChart>
        <c:barDir val="bar"/>
        <c:grouping val="stacked"/>
        <c:varyColors val="0"/>
        <c:ser>
          <c:idx val="1"/>
          <c:order val="1"/>
          <c:tx>
            <c:strRef>
              <c:f>SectorData!$J$23</c:f>
              <c:strCache>
                <c:ptCount val="1"/>
                <c:pt idx="0">
                  <c:v>EU Min</c:v>
                </c:pt>
              </c:strCache>
            </c:strRef>
          </c:tx>
          <c:spPr>
            <a:noFill/>
            <a:ln w="25400">
              <a:noFill/>
            </a:ln>
          </c:spPr>
          <c:invertIfNegative val="0"/>
          <c:cat>
            <c:strRef>
              <c:f>SectorData!$B$24:$B$40</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SectorData!$J$24:$J$40</c:f>
              <c:numCache>
                <c:formatCode>#,##0.0</c:formatCode>
                <c:ptCount val="17"/>
                <c:pt idx="0">
                  <c:v>0</c:v>
                </c:pt>
                <c:pt idx="1">
                  <c:v>15.5</c:v>
                </c:pt>
                <c:pt idx="3">
                  <c:v>6.5</c:v>
                </c:pt>
                <c:pt idx="4">
                  <c:v>16.5</c:v>
                </c:pt>
                <c:pt idx="5">
                  <c:v>17</c:v>
                </c:pt>
                <c:pt idx="7">
                  <c:v>35</c:v>
                </c:pt>
                <c:pt idx="8">
                  <c:v>12.5</c:v>
                </c:pt>
                <c:pt idx="9">
                  <c:v>12.5</c:v>
                </c:pt>
                <c:pt idx="12">
                  <c:v>20</c:v>
                </c:pt>
                <c:pt idx="13">
                  <c:v>31</c:v>
                </c:pt>
                <c:pt idx="14">
                  <c:v>17.5</c:v>
                </c:pt>
                <c:pt idx="15">
                  <c:v>17.5</c:v>
                </c:pt>
              </c:numCache>
            </c:numRef>
          </c:val>
          <c:extLst>
            <c:ext xmlns:c16="http://schemas.microsoft.com/office/drawing/2014/chart" uri="{C3380CC4-5D6E-409C-BE32-E72D297353CC}">
              <c16:uniqueId val="{00000012-3C05-446F-99F5-524A0F079FF2}"/>
            </c:ext>
          </c:extLst>
        </c:ser>
        <c:ser>
          <c:idx val="2"/>
          <c:order val="2"/>
          <c:tx>
            <c:strRef>
              <c:f>SectorData!$K$23</c:f>
              <c:strCache>
                <c:ptCount val="1"/>
                <c:pt idx="0">
                  <c:v>EU HY Range</c:v>
                </c:pt>
              </c:strCache>
            </c:strRef>
          </c:tx>
          <c:spPr>
            <a:solidFill>
              <a:srgbClr val="FF6600"/>
            </a:solidFill>
            <a:ln w="12700">
              <a:solidFill>
                <a:srgbClr val="000000"/>
              </a:solidFill>
              <a:prstDash val="solid"/>
            </a:ln>
          </c:spPr>
          <c:invertIfNegative val="0"/>
          <c:cat>
            <c:strRef>
              <c:f>SectorData!$B$24:$B$40</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SectorData!$K$24:$K$40</c:f>
              <c:numCache>
                <c:formatCode>#,##0.0</c:formatCode>
                <c:ptCount val="17"/>
                <c:pt idx="0">
                  <c:v>5</c:v>
                </c:pt>
                <c:pt idx="1">
                  <c:v>5</c:v>
                </c:pt>
                <c:pt idx="3">
                  <c:v>5</c:v>
                </c:pt>
                <c:pt idx="4">
                  <c:v>5</c:v>
                </c:pt>
                <c:pt idx="5">
                  <c:v>8</c:v>
                </c:pt>
                <c:pt idx="7">
                  <c:v>5</c:v>
                </c:pt>
                <c:pt idx="8">
                  <c:v>5</c:v>
                </c:pt>
                <c:pt idx="9">
                  <c:v>5</c:v>
                </c:pt>
                <c:pt idx="12">
                  <c:v>6</c:v>
                </c:pt>
                <c:pt idx="13">
                  <c:v>10</c:v>
                </c:pt>
                <c:pt idx="14">
                  <c:v>5</c:v>
                </c:pt>
                <c:pt idx="15">
                  <c:v>5</c:v>
                </c:pt>
              </c:numCache>
            </c:numRef>
          </c:val>
          <c:extLst>
            <c:ext xmlns:c16="http://schemas.microsoft.com/office/drawing/2014/chart" uri="{C3380CC4-5D6E-409C-BE32-E72D297353CC}">
              <c16:uniqueId val="{00000013-3C05-446F-99F5-524A0F079FF2}"/>
            </c:ext>
          </c:extLst>
        </c:ser>
        <c:dLbls>
          <c:showLegendKey val="0"/>
          <c:showVal val="0"/>
          <c:showCatName val="0"/>
          <c:showSerName val="0"/>
          <c:showPercent val="0"/>
          <c:showBubbleSize val="0"/>
        </c:dLbls>
        <c:gapWidth val="150"/>
        <c:overlap val="100"/>
        <c:axId val="931134464"/>
        <c:axId val="941519616"/>
      </c:barChart>
      <c:catAx>
        <c:axId val="931131392"/>
        <c:scaling>
          <c:orientation val="maxMin"/>
        </c:scaling>
        <c:delete val="0"/>
        <c:axPos val="l"/>
        <c:numFmt formatCode="General" sourceLinked="1"/>
        <c:majorTickMark val="out"/>
        <c:minorTickMark val="none"/>
        <c:tickLblPos val="nextTo"/>
        <c:spPr>
          <a:ln w="9525">
            <a:noFill/>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31132928"/>
        <c:crosses val="autoZero"/>
        <c:auto val="1"/>
        <c:lblAlgn val="ctr"/>
        <c:lblOffset val="100"/>
        <c:tickLblSkip val="1"/>
        <c:tickMarkSkip val="1"/>
        <c:noMultiLvlLbl val="0"/>
      </c:catAx>
      <c:valAx>
        <c:axId val="931132928"/>
        <c:scaling>
          <c:orientation val="minMax"/>
          <c:max val="100"/>
        </c:scaling>
        <c:delete val="0"/>
        <c:axPos val="t"/>
        <c:majorGridlines>
          <c:spPr>
            <a:ln w="3175">
              <a:solidFill>
                <a:srgbClr val="969696"/>
              </a:solidFill>
              <a:prstDash val="solid"/>
            </a:ln>
          </c:spPr>
        </c:majorGridlines>
        <c:numFmt formatCode="General" sourceLinked="0"/>
        <c:majorTickMark val="none"/>
        <c:minorTickMark val="none"/>
        <c:tickLblPos val="high"/>
        <c:spPr>
          <a:ln w="3175">
            <a:solidFill>
              <a:srgbClr val="000000"/>
            </a:solidFill>
            <a:prstDash val="solid"/>
          </a:ln>
        </c:spPr>
        <c:txPr>
          <a:bodyPr rot="0" vert="horz"/>
          <a:lstStyle/>
          <a:p>
            <a:pPr>
              <a:defRPr sz="1200" b="0" i="0" u="none" strike="noStrike" baseline="0">
                <a:solidFill>
                  <a:srgbClr val="000000"/>
                </a:solidFill>
                <a:latin typeface="Arial Narrow"/>
                <a:ea typeface="Arial Narrow"/>
                <a:cs typeface="Arial Narrow"/>
              </a:defRPr>
            </a:pPr>
            <a:endParaRPr lang="en-US"/>
          </a:p>
        </c:txPr>
        <c:crossAx val="931131392"/>
        <c:crosses val="autoZero"/>
        <c:crossBetween val="between"/>
      </c:valAx>
      <c:catAx>
        <c:axId val="931134464"/>
        <c:scaling>
          <c:orientation val="maxMin"/>
        </c:scaling>
        <c:delete val="1"/>
        <c:axPos val="l"/>
        <c:numFmt formatCode="General" sourceLinked="1"/>
        <c:majorTickMark val="out"/>
        <c:minorTickMark val="none"/>
        <c:tickLblPos val="nextTo"/>
        <c:crossAx val="941519616"/>
        <c:crosses val="autoZero"/>
        <c:auto val="1"/>
        <c:lblAlgn val="ctr"/>
        <c:lblOffset val="100"/>
        <c:noMultiLvlLbl val="0"/>
      </c:catAx>
      <c:valAx>
        <c:axId val="941519616"/>
        <c:scaling>
          <c:orientation val="minMax"/>
          <c:max val="100"/>
        </c:scaling>
        <c:delete val="0"/>
        <c:axPos val="b"/>
        <c:numFmt formatCode="#,##0.0" sourceLinked="1"/>
        <c:majorTickMark val="none"/>
        <c:minorTickMark val="none"/>
        <c:tickLblPos val="none"/>
        <c:spPr>
          <a:ln w="3175">
            <a:solidFill>
              <a:srgbClr val="000000"/>
            </a:solidFill>
            <a:prstDash val="solid"/>
          </a:ln>
        </c:spPr>
        <c:crossAx val="931134464"/>
        <c:crosses val="max"/>
        <c:crossBetween val="between"/>
      </c:valAx>
      <c:spPr>
        <a:solidFill>
          <a:srgbClr val="FFFFFF"/>
        </a:solidFill>
        <a:ln w="3175">
          <a:solidFill>
            <a:srgbClr val="000000"/>
          </a:solidFill>
          <a:prstDash val="solid"/>
        </a:ln>
      </c:spPr>
    </c:plotArea>
    <c:legend>
      <c:legendPos val="b"/>
      <c:legendEntry>
        <c:idx val="2"/>
        <c:delete val="1"/>
      </c:legendEntry>
      <c:layout>
        <c:manualLayout>
          <c:xMode val="edge"/>
          <c:yMode val="edge"/>
          <c:x val="0.1123756114806601"/>
          <c:y val="0.92989690721649487"/>
          <c:w val="0.79089670864869632"/>
          <c:h val="5.3608247422680409E-2"/>
        </c:manualLayout>
      </c:layout>
      <c:overlay val="0"/>
      <c:spPr>
        <a:solidFill>
          <a:srgbClr val="FFFFFF"/>
        </a:solidFill>
        <a:ln w="25400">
          <a:noFill/>
        </a:ln>
      </c:spPr>
      <c:txPr>
        <a:bodyPr/>
        <a:lstStyle/>
        <a:p>
          <a:pPr>
            <a:defRPr sz="11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Narrow"/>
          <a:ea typeface="Arial Narrow"/>
          <a:cs typeface="Arial Narrow"/>
        </a:defRPr>
      </a:pPr>
      <a:endParaRPr lang="en-US"/>
    </a:p>
  </c:txPr>
  <c:printSettings>
    <c:headerFooter alignWithMargins="0"/>
    <c:pageMargins b="1" l="0.75" r="0.75" t="1" header="0.5" footer="0.5"/>
    <c:pageSetup orientation="landscape" horizontalDpi="300" verticalDpi="300"/>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335259334732"/>
          <c:y val="4.7500057983469221E-2"/>
          <c:w val="0.84666804470710399"/>
          <c:h val="0.74500090942493824"/>
        </c:manualLayout>
      </c:layout>
      <c:barChart>
        <c:barDir val="col"/>
        <c:grouping val="clustered"/>
        <c:varyColors val="0"/>
        <c:ser>
          <c:idx val="0"/>
          <c:order val="0"/>
          <c:tx>
            <c:strRef>
              <c:f>EquityMetrics!$J$5</c:f>
              <c:strCache>
                <c:ptCount val="1"/>
                <c:pt idx="0">
                  <c:v>HY Leverage Ratio</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EquityMetrics!$J$6:$J$91</c:f>
              <c:numCache>
                <c:formatCode>#,##0.0</c:formatCode>
                <c:ptCount val="86"/>
                <c:pt idx="0">
                  <c:v>3.6714178547498335</c:v>
                </c:pt>
                <c:pt idx="1">
                  <c:v>3.8953375023282359</c:v>
                </c:pt>
                <c:pt idx="2">
                  <c:v>4.0165839149806821</c:v>
                </c:pt>
                <c:pt idx="3">
                  <c:v>3.7563578327225402</c:v>
                </c:pt>
                <c:pt idx="4">
                  <c:v>3.9343231986116813</c:v>
                </c:pt>
                <c:pt idx="5">
                  <c:v>4.3675116868096975</c:v>
                </c:pt>
                <c:pt idx="6">
                  <c:v>4.2158121048938542</c:v>
                </c:pt>
                <c:pt idx="7">
                  <c:v>4.1474761171101493</c:v>
                </c:pt>
                <c:pt idx="8">
                  <c:v>4.6893960066114646</c:v>
                </c:pt>
                <c:pt idx="9">
                  <c:v>4.6324499754413155</c:v>
                </c:pt>
                <c:pt idx="10">
                  <c:v>4.8848059590020867</c:v>
                </c:pt>
                <c:pt idx="11">
                  <c:v>4.8171897992288804</c:v>
                </c:pt>
                <c:pt idx="12">
                  <c:v>4.2883761942931642</c:v>
                </c:pt>
                <c:pt idx="13">
                  <c:v>4.1911044720851578</c:v>
                </c:pt>
                <c:pt idx="14">
                  <c:v>4.3835603717885663</c:v>
                </c:pt>
                <c:pt idx="15">
                  <c:v>4.0998404152975967</c:v>
                </c:pt>
                <c:pt idx="16">
                  <c:v>4.0734920598653339</c:v>
                </c:pt>
                <c:pt idx="17">
                  <c:v>3.8545993265286462</c:v>
                </c:pt>
                <c:pt idx="18">
                  <c:v>4.1284556585867431</c:v>
                </c:pt>
                <c:pt idx="19">
                  <c:v>4.1350726593910867</c:v>
                </c:pt>
                <c:pt idx="20">
                  <c:v>4.3487053222976195</c:v>
                </c:pt>
                <c:pt idx="21">
                  <c:v>4.3210291206290572</c:v>
                </c:pt>
                <c:pt idx="22">
                  <c:v>4.0801697413674267</c:v>
                </c:pt>
                <c:pt idx="23">
                  <c:v>3.7067505447952072</c:v>
                </c:pt>
                <c:pt idx="24">
                  <c:v>3.6315385117826904</c:v>
                </c:pt>
                <c:pt idx="25">
                  <c:v>3.5431709118946499</c:v>
                </c:pt>
                <c:pt idx="26">
                  <c:v>3.3740089419550783</c:v>
                </c:pt>
                <c:pt idx="27">
                  <c:v>3.4710959994860868</c:v>
                </c:pt>
                <c:pt idx="28">
                  <c:v>3.4048677798211262</c:v>
                </c:pt>
                <c:pt idx="29">
                  <c:v>3.3848163872714725</c:v>
                </c:pt>
                <c:pt idx="30">
                  <c:v>3.138810132217269</c:v>
                </c:pt>
                <c:pt idx="31">
                  <c:v>2.9643835444566013</c:v>
                </c:pt>
                <c:pt idx="32">
                  <c:v>2.9758477716662686</c:v>
                </c:pt>
                <c:pt idx="33">
                  <c:v>2.8914496470338893</c:v>
                </c:pt>
                <c:pt idx="34">
                  <c:v>2.8935286615749627</c:v>
                </c:pt>
                <c:pt idx="35">
                  <c:v>3.0027640463860084</c:v>
                </c:pt>
                <c:pt idx="36">
                  <c:v>3.1522792271921722</c:v>
                </c:pt>
                <c:pt idx="37">
                  <c:v>3.103543236946757</c:v>
                </c:pt>
                <c:pt idx="38">
                  <c:v>3.0257780377165857</c:v>
                </c:pt>
                <c:pt idx="39">
                  <c:v>3.2005260617167255</c:v>
                </c:pt>
                <c:pt idx="40">
                  <c:v>3.2552056773105487</c:v>
                </c:pt>
                <c:pt idx="41">
                  <c:v>3.3636652183711679</c:v>
                </c:pt>
                <c:pt idx="42">
                  <c:v>3.5282510376242553</c:v>
                </c:pt>
                <c:pt idx="43">
                  <c:v>3.4958352297760524</c:v>
                </c:pt>
                <c:pt idx="44">
                  <c:v>3.7913291692284674</c:v>
                </c:pt>
                <c:pt idx="45">
                  <c:v>3.7974252032693721</c:v>
                </c:pt>
                <c:pt idx="46">
                  <c:v>3.93518764893988</c:v>
                </c:pt>
                <c:pt idx="47">
                  <c:v>3.6051428526980773</c:v>
                </c:pt>
                <c:pt idx="48">
                  <c:v>3.4351989785763082</c:v>
                </c:pt>
                <c:pt idx="49">
                  <c:v>3.2702177175696581</c:v>
                </c:pt>
                <c:pt idx="50">
                  <c:v>3.1683375193077379</c:v>
                </c:pt>
                <c:pt idx="51">
                  <c:v>3.2044458451105391</c:v>
                </c:pt>
                <c:pt idx="52">
                  <c:v>3.1617960994411174</c:v>
                </c:pt>
                <c:pt idx="53">
                  <c:v>3.2456968966823911</c:v>
                </c:pt>
                <c:pt idx="54">
                  <c:v>3.2395028062640008</c:v>
                </c:pt>
                <c:pt idx="55">
                  <c:v>3.1807757577347937</c:v>
                </c:pt>
                <c:pt idx="56">
                  <c:v>3.4463332308745689</c:v>
                </c:pt>
                <c:pt idx="57">
                  <c:v>3.5949554308975085</c:v>
                </c:pt>
                <c:pt idx="58">
                  <c:v>3.5912902570453529</c:v>
                </c:pt>
                <c:pt idx="59">
                  <c:v>3.6700305172801428</c:v>
                </c:pt>
                <c:pt idx="60">
                  <c:v>3.8842618627186818</c:v>
                </c:pt>
                <c:pt idx="61">
                  <c:v>3.889221657045228</c:v>
                </c:pt>
                <c:pt idx="62">
                  <c:v>3.928848394963917</c:v>
                </c:pt>
                <c:pt idx="63">
                  <c:v>4.1059074114318763</c:v>
                </c:pt>
                <c:pt idx="64">
                  <c:v>4.2111417243206644</c:v>
                </c:pt>
                <c:pt idx="65">
                  <c:v>4.3415674096088877</c:v>
                </c:pt>
                <c:pt idx="66">
                  <c:v>4.0152569447121831</c:v>
                </c:pt>
                <c:pt idx="67">
                  <c:v>4.0913924930634948</c:v>
                </c:pt>
                <c:pt idx="68">
                  <c:v>4.5081649481363302</c:v>
                </c:pt>
                <c:pt idx="69">
                  <c:v>5.1300257912031357</c:v>
                </c:pt>
                <c:pt idx="70">
                  <c:v>6.4489836913861547</c:v>
                </c:pt>
                <c:pt idx="71">
                  <c:v>7.2571721034836996</c:v>
                </c:pt>
                <c:pt idx="72">
                  <c:v>7.6014139472549846</c:v>
                </c:pt>
                <c:pt idx="73">
                  <c:v>7.079801531992322</c:v>
                </c:pt>
                <c:pt idx="74">
                  <c:v>6.0942843709182819</c:v>
                </c:pt>
                <c:pt idx="75">
                  <c:v>5.0051968559791353</c:v>
                </c:pt>
                <c:pt idx="76">
                  <c:v>4.6692587280544737</c:v>
                </c:pt>
                <c:pt idx="77">
                  <c:v>4.6325609553024396</c:v>
                </c:pt>
                <c:pt idx="78">
                  <c:v>4.4969265658399333</c:v>
                </c:pt>
                <c:pt idx="79">
                  <c:v>4.388069438507789</c:v>
                </c:pt>
                <c:pt idx="80">
                  <c:v>4.3412688789783607</c:v>
                </c:pt>
                <c:pt idx="81">
                  <c:v>4.2266073728423184</c:v>
                </c:pt>
                <c:pt idx="82">
                  <c:v>3.8081176981048008</c:v>
                </c:pt>
                <c:pt idx="83">
                  <c:v>4.2336247771793944</c:v>
                </c:pt>
                <c:pt idx="84">
                  <c:v>4.8614929777185978</c:v>
                </c:pt>
                <c:pt idx="85">
                  <c:v>4.9659896772728365</c:v>
                </c:pt>
              </c:numCache>
            </c:numRef>
          </c:val>
          <c:extLst>
            <c:ext xmlns:c16="http://schemas.microsoft.com/office/drawing/2014/chart" uri="{C3380CC4-5D6E-409C-BE32-E72D297353CC}">
              <c16:uniqueId val="{00000000-31FF-415B-A125-71EBFC854855}"/>
            </c:ext>
          </c:extLst>
        </c:ser>
        <c:ser>
          <c:idx val="2"/>
          <c:order val="1"/>
          <c:tx>
            <c:strRef>
              <c:f>EquityMetrics!$ET$5</c:f>
              <c:strCache>
                <c:ptCount val="1"/>
                <c:pt idx="0">
                  <c:v>HY Ex-Energy Leverage Ratio</c:v>
                </c:pt>
              </c:strCache>
            </c:strRef>
          </c:tx>
          <c:spPr>
            <a:solidFill>
              <a:srgbClr val="FFC000"/>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EquityMetrics!$ET$6:$ET$91</c:f>
              <c:numCache>
                <c:formatCode>#,##0.0</c:formatCode>
                <c:ptCount val="86"/>
                <c:pt idx="0">
                  <c:v>3.6577677351065998</c:v>
                </c:pt>
                <c:pt idx="1">
                  <c:v>3.878504663795717</c:v>
                </c:pt>
                <c:pt idx="2">
                  <c:v>3.9780882710238452</c:v>
                </c:pt>
                <c:pt idx="3">
                  <c:v>3.6511518289947666</c:v>
                </c:pt>
                <c:pt idx="4">
                  <c:v>3.8391260037931869</c:v>
                </c:pt>
                <c:pt idx="5">
                  <c:v>4.2714726390711126</c:v>
                </c:pt>
                <c:pt idx="6">
                  <c:v>4.1934544146899908</c:v>
                </c:pt>
                <c:pt idx="7">
                  <c:v>4.1670737557146307</c:v>
                </c:pt>
                <c:pt idx="8">
                  <c:v>4.8268416230272475</c:v>
                </c:pt>
                <c:pt idx="9">
                  <c:v>4.8004295498291825</c:v>
                </c:pt>
                <c:pt idx="10">
                  <c:v>5.1429212438127765</c:v>
                </c:pt>
                <c:pt idx="11">
                  <c:v>5.1569985417841915</c:v>
                </c:pt>
                <c:pt idx="12">
                  <c:v>4.813617915426124</c:v>
                </c:pt>
                <c:pt idx="13">
                  <c:v>4.9080016314791663</c:v>
                </c:pt>
                <c:pt idx="14">
                  <c:v>4.9595846353448545</c:v>
                </c:pt>
                <c:pt idx="15">
                  <c:v>4.5321961610632782</c:v>
                </c:pt>
                <c:pt idx="16">
                  <c:v>4.5796028186488913</c:v>
                </c:pt>
                <c:pt idx="17">
                  <c:v>4.1576581835100255</c:v>
                </c:pt>
                <c:pt idx="18">
                  <c:v>4.3323808570460747</c:v>
                </c:pt>
                <c:pt idx="19">
                  <c:v>4.2596602930073439</c:v>
                </c:pt>
                <c:pt idx="20">
                  <c:v>4.4551297271015935</c:v>
                </c:pt>
                <c:pt idx="21">
                  <c:v>4.409022266184798</c:v>
                </c:pt>
                <c:pt idx="22">
                  <c:v>4.2009958244671974</c:v>
                </c:pt>
                <c:pt idx="23">
                  <c:v>3.7995802116666799</c:v>
                </c:pt>
                <c:pt idx="24">
                  <c:v>3.6743526368314141</c:v>
                </c:pt>
                <c:pt idx="25">
                  <c:v>3.5771927314742689</c:v>
                </c:pt>
                <c:pt idx="26">
                  <c:v>3.3766050781992534</c:v>
                </c:pt>
                <c:pt idx="27">
                  <c:v>3.5617917419966574</c:v>
                </c:pt>
                <c:pt idx="28">
                  <c:v>3.5070376362345197</c:v>
                </c:pt>
                <c:pt idx="29">
                  <c:v>3.5102382738244455</c:v>
                </c:pt>
                <c:pt idx="30">
                  <c:v>3.2346987469155404</c:v>
                </c:pt>
                <c:pt idx="31">
                  <c:v>3.0365025150504326</c:v>
                </c:pt>
                <c:pt idx="32">
                  <c:v>3.1024340324135697</c:v>
                </c:pt>
                <c:pt idx="33">
                  <c:v>3.0268666841912197</c:v>
                </c:pt>
                <c:pt idx="34">
                  <c:v>3.0451933673922555</c:v>
                </c:pt>
                <c:pt idx="35">
                  <c:v>3.1680112903196442</c:v>
                </c:pt>
                <c:pt idx="36">
                  <c:v>3.3468026312430652</c:v>
                </c:pt>
                <c:pt idx="37">
                  <c:v>3.2631308772658327</c:v>
                </c:pt>
                <c:pt idx="38">
                  <c:v>3.1900416794757351</c:v>
                </c:pt>
                <c:pt idx="39">
                  <c:v>3.3839405558382771</c:v>
                </c:pt>
                <c:pt idx="40">
                  <c:v>3.4882454343468154</c:v>
                </c:pt>
                <c:pt idx="41">
                  <c:v>3.6482520988777511</c:v>
                </c:pt>
                <c:pt idx="42">
                  <c:v>3.8947881308068761</c:v>
                </c:pt>
                <c:pt idx="43">
                  <c:v>3.8615050020730282</c:v>
                </c:pt>
                <c:pt idx="44">
                  <c:v>4.1909950970831389</c:v>
                </c:pt>
                <c:pt idx="45">
                  <c:v>4.0877375084345386</c:v>
                </c:pt>
                <c:pt idx="46">
                  <c:v>4.1601185245104881</c:v>
                </c:pt>
                <c:pt idx="47">
                  <c:v>3.736825488618722</c:v>
                </c:pt>
                <c:pt idx="48">
                  <c:v>3.5047814381473925</c:v>
                </c:pt>
                <c:pt idx="49">
                  <c:v>3.3368608300471339</c:v>
                </c:pt>
                <c:pt idx="50">
                  <c:v>3.2276044304319811</c:v>
                </c:pt>
                <c:pt idx="51">
                  <c:v>3.2596076495054791</c:v>
                </c:pt>
                <c:pt idx="52">
                  <c:v>3.2468696009513147</c:v>
                </c:pt>
                <c:pt idx="53">
                  <c:v>3.3826500419314014</c:v>
                </c:pt>
                <c:pt idx="54">
                  <c:v>3.4407532846923981</c:v>
                </c:pt>
                <c:pt idx="55">
                  <c:v>3.4126104369213195</c:v>
                </c:pt>
                <c:pt idx="56">
                  <c:v>3.6595560428724068</c:v>
                </c:pt>
                <c:pt idx="57">
                  <c:v>3.8448770221701447</c:v>
                </c:pt>
                <c:pt idx="58">
                  <c:v>3.7830206973542961</c:v>
                </c:pt>
                <c:pt idx="59">
                  <c:v>3.8451232167859075</c:v>
                </c:pt>
                <c:pt idx="60">
                  <c:v>4.1072510211899953</c:v>
                </c:pt>
                <c:pt idx="61">
                  <c:v>4.0927254690319304</c:v>
                </c:pt>
                <c:pt idx="62">
                  <c:v>4.1664477685088022</c:v>
                </c:pt>
                <c:pt idx="63">
                  <c:v>4.267258778282879</c:v>
                </c:pt>
                <c:pt idx="64">
                  <c:v>4.4112422754249341</c:v>
                </c:pt>
                <c:pt idx="65">
                  <c:v>4.458454254545674</c:v>
                </c:pt>
                <c:pt idx="66">
                  <c:v>4.0758659726315996</c:v>
                </c:pt>
                <c:pt idx="67">
                  <c:v>4.0903782349826532</c:v>
                </c:pt>
                <c:pt idx="68">
                  <c:v>4.1967622266717548</c:v>
                </c:pt>
                <c:pt idx="69">
                  <c:v>4.3608193022254387</c:v>
                </c:pt>
                <c:pt idx="70">
                  <c:v>4.65252030044714</c:v>
                </c:pt>
                <c:pt idx="71">
                  <c:v>4.6590362670192667</c:v>
                </c:pt>
                <c:pt idx="72">
                  <c:v>4.9588452209262259</c:v>
                </c:pt>
                <c:pt idx="73">
                  <c:v>4.9152990564013583</c:v>
                </c:pt>
                <c:pt idx="74">
                  <c:v>4.7479024873961118</c:v>
                </c:pt>
                <c:pt idx="75">
                  <c:v>4.2934171287936449</c:v>
                </c:pt>
                <c:pt idx="76">
                  <c:v>4.2741187157873082</c:v>
                </c:pt>
                <c:pt idx="77">
                  <c:v>4.2940602175562717</c:v>
                </c:pt>
                <c:pt idx="78">
                  <c:v>4.1710147885582609</c:v>
                </c:pt>
                <c:pt idx="79">
                  <c:v>4.0831989046963297</c:v>
                </c:pt>
                <c:pt idx="80">
                  <c:v>4.071984536098169</c:v>
                </c:pt>
                <c:pt idx="81">
                  <c:v>3.9476911153244032</c:v>
                </c:pt>
                <c:pt idx="82">
                  <c:v>3.5656487904353442</c:v>
                </c:pt>
                <c:pt idx="83">
                  <c:v>3.9748783773029772</c:v>
                </c:pt>
                <c:pt idx="84">
                  <c:v>4.6120818983571148</c:v>
                </c:pt>
                <c:pt idx="85">
                  <c:v>4.8386362485341943</c:v>
                </c:pt>
              </c:numCache>
            </c:numRef>
          </c:val>
          <c:extLst>
            <c:ext xmlns:c16="http://schemas.microsoft.com/office/drawing/2014/chart" uri="{C3380CC4-5D6E-409C-BE32-E72D297353CC}">
              <c16:uniqueId val="{00000001-31FF-415B-A125-71EBFC854855}"/>
            </c:ext>
          </c:extLst>
        </c:ser>
        <c:dLbls>
          <c:showLegendKey val="0"/>
          <c:showVal val="0"/>
          <c:showCatName val="0"/>
          <c:showSerName val="0"/>
          <c:showPercent val="0"/>
          <c:showBubbleSize val="0"/>
        </c:dLbls>
        <c:gapWidth val="150"/>
        <c:axId val="951569792"/>
        <c:axId val="951714944"/>
      </c:barChart>
      <c:lineChart>
        <c:grouping val="standard"/>
        <c:varyColors val="0"/>
        <c:ser>
          <c:idx val="1"/>
          <c:order val="2"/>
          <c:tx>
            <c:strRef>
              <c:f>EquityMetrics!$EV$5</c:f>
              <c:strCache>
                <c:ptCount val="1"/>
                <c:pt idx="0">
                  <c:v>HY Ex-Energy AdjLeverage</c:v>
                </c:pt>
              </c:strCache>
            </c:strRef>
          </c:tx>
          <c:marker>
            <c:symbol val="none"/>
          </c:marker>
          <c:val>
            <c:numRef>
              <c:f>EquityMetrics!$EV$6:$EV$91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2.6028215903301493</c:v>
                </c:pt>
                <c:pt idx="49">
                  <c:v>3.0233363227116525</c:v>
                </c:pt>
                <c:pt idx="50">
                  <c:v>2.5873577985611482</c:v>
                </c:pt>
                <c:pt idx="51">
                  <c:v>2.326684614407589</c:v>
                </c:pt>
                <c:pt idx="52">
                  <c:v>2.9985405869298116</c:v>
                </c:pt>
                <c:pt idx="53">
                  <c:v>3.1560820059949655</c:v>
                </c:pt>
                <c:pt idx="54">
                  <c:v>3.1837089986218188</c:v>
                </c:pt>
                <c:pt idx="55">
                  <c:v>3.1309630062572515</c:v>
                </c:pt>
                <c:pt idx="56">
                  <c:v>3.2243392968908315</c:v>
                </c:pt>
                <c:pt idx="57">
                  <c:v>3.3532488654226831</c:v>
                </c:pt>
                <c:pt idx="58">
                  <c:v>3.3285268005511806</c:v>
                </c:pt>
                <c:pt idx="59">
                  <c:v>3.4599373382347012</c:v>
                </c:pt>
                <c:pt idx="60">
                  <c:v>3.6223197160296401</c:v>
                </c:pt>
                <c:pt idx="61">
                  <c:v>3.5833178476938725</c:v>
                </c:pt>
                <c:pt idx="62">
                  <c:v>3.5938288727021055</c:v>
                </c:pt>
                <c:pt idx="63">
                  <c:v>3.6265755697965916</c:v>
                </c:pt>
                <c:pt idx="64">
                  <c:v>3.6467840400842486</c:v>
                </c:pt>
                <c:pt idx="65">
                  <c:v>3.6247474771994987</c:v>
                </c:pt>
                <c:pt idx="66">
                  <c:v>3.4356844287419337</c:v>
                </c:pt>
                <c:pt idx="67">
                  <c:v>3.4436889890900004</c:v>
                </c:pt>
                <c:pt idx="68">
                  <c:v>3.5642564977761531</c:v>
                </c:pt>
                <c:pt idx="69">
                  <c:v>3.550947487564716</c:v>
                </c:pt>
                <c:pt idx="70">
                  <c:v>3.8329967105091436</c:v>
                </c:pt>
                <c:pt idx="71">
                  <c:v>3.7707552953917429</c:v>
                </c:pt>
                <c:pt idx="72">
                  <c:v>3.8483110787128134</c:v>
                </c:pt>
                <c:pt idx="73">
                  <c:v>3.7535383729227587</c:v>
                </c:pt>
                <c:pt idx="74">
                  <c:v>3.8143501212397455</c:v>
                </c:pt>
                <c:pt idx="75">
                  <c:v>3.5568648863121455</c:v>
                </c:pt>
                <c:pt idx="76">
                  <c:v>3.7233272684211203</c:v>
                </c:pt>
                <c:pt idx="77">
                  <c:v>3.7030913005719817</c:v>
                </c:pt>
                <c:pt idx="78">
                  <c:v>3.5938581602422599</c:v>
                </c:pt>
                <c:pt idx="79">
                  <c:v>3.5870919605922778</c:v>
                </c:pt>
                <c:pt idx="80">
                  <c:v>3.4962138699806924</c:v>
                </c:pt>
                <c:pt idx="81">
                  <c:v>3.4098755110514749</c:v>
                </c:pt>
                <c:pt idx="82">
                  <c:v>3.1556523709825184</c:v>
                </c:pt>
                <c:pt idx="83">
                  <c:v>3.4233920657857557</c:v>
                </c:pt>
                <c:pt idx="84">
                  <c:v>3.8329559142164986</c:v>
                </c:pt>
                <c:pt idx="85">
                  <c:v>3.8903256997825557</c:v>
                </c:pt>
              </c:numCache>
            </c:numRef>
          </c:val>
          <c:smooth val="0"/>
          <c:extLst>
            <c:ext xmlns:c16="http://schemas.microsoft.com/office/drawing/2014/chart" uri="{C3380CC4-5D6E-409C-BE32-E72D297353CC}">
              <c16:uniqueId val="{00000002-31FF-415B-A125-71EBFC854855}"/>
            </c:ext>
          </c:extLst>
        </c:ser>
        <c:dLbls>
          <c:showLegendKey val="0"/>
          <c:showVal val="0"/>
          <c:showCatName val="0"/>
          <c:showSerName val="0"/>
          <c:showPercent val="0"/>
          <c:showBubbleSize val="0"/>
        </c:dLbls>
        <c:marker val="1"/>
        <c:smooth val="0"/>
        <c:axId val="951569792"/>
        <c:axId val="951714944"/>
      </c:lineChart>
      <c:catAx>
        <c:axId val="951569792"/>
        <c:scaling>
          <c:orientation val="minMax"/>
        </c:scaling>
        <c:delete val="0"/>
        <c:axPos val="b"/>
        <c:numFmt formatCode="yyyy"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1714944"/>
        <c:crosses val="autoZero"/>
        <c:auto val="0"/>
        <c:lblAlgn val="ctr"/>
        <c:lblOffset val="100"/>
        <c:tickLblSkip val="8"/>
        <c:tickMarkSkip val="4"/>
        <c:noMultiLvlLbl val="0"/>
      </c:catAx>
      <c:valAx>
        <c:axId val="951714944"/>
        <c:scaling>
          <c:logBase val="2"/>
          <c:orientation val="minMax"/>
          <c:max val="8"/>
        </c:scaling>
        <c:delete val="0"/>
        <c:axPos val="l"/>
        <c:majorGridlines>
          <c:spPr>
            <a:ln w="3175">
              <a:solidFill>
                <a:srgbClr val="969696"/>
              </a:solidFill>
              <a:prstDash val="dash"/>
            </a:ln>
          </c:spPr>
        </c:majorGridlines>
        <c:title>
          <c:tx>
            <c:rich>
              <a:bodyPr/>
              <a:lstStyle/>
              <a:p>
                <a:pPr>
                  <a:defRPr/>
                </a:pPr>
                <a:r>
                  <a:rPr lang="en-US"/>
                  <a:t>Net Leverage (Net Debt/LTM EBITDA, x)</a:t>
                </a:r>
              </a:p>
            </c:rich>
          </c:tx>
          <c:layout>
            <c:manualLayout>
              <c:xMode val="edge"/>
              <c:yMode val="edge"/>
              <c:x val="8.3333468967234647E-3"/>
              <c:y val="0.11750014343279228"/>
            </c:manualLayout>
          </c:layout>
          <c:overlay val="0"/>
        </c:title>
        <c:numFmt formatCode="0.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1569792"/>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layout>
        <c:manualLayout>
          <c:xMode val="edge"/>
          <c:yMode val="edge"/>
          <c:x val="0"/>
          <c:y val="0.89037243445329484"/>
          <c:w val="1"/>
          <c:h val="8.0746688174455655E-2"/>
        </c:manualLayout>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335259334732"/>
          <c:y val="4.7500057983469221E-2"/>
          <c:w val="0.84666804470710399"/>
          <c:h val="0.74500090942493824"/>
        </c:manualLayout>
      </c:layout>
      <c:barChart>
        <c:barDir val="col"/>
        <c:grouping val="clustered"/>
        <c:varyColors val="0"/>
        <c:ser>
          <c:idx val="0"/>
          <c:order val="0"/>
          <c:tx>
            <c:strRef>
              <c:f>EquityMetrics!$K$5</c:f>
              <c:strCache>
                <c:ptCount val="1"/>
                <c:pt idx="0">
                  <c:v>HY Coverage Ratio</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EquityMetrics!$K$6:$K$91</c:f>
              <c:numCache>
                <c:formatCode>#,##0.0</c:formatCode>
                <c:ptCount val="86"/>
                <c:pt idx="0">
                  <c:v>3.0177077886864492</c:v>
                </c:pt>
                <c:pt idx="1">
                  <c:v>2.9622123445325856</c:v>
                </c:pt>
                <c:pt idx="2">
                  <c:v>2.9206947433877959</c:v>
                </c:pt>
                <c:pt idx="3">
                  <c:v>3.2862336857708896</c:v>
                </c:pt>
                <c:pt idx="4">
                  <c:v>3.1220147640868077</c:v>
                </c:pt>
                <c:pt idx="5">
                  <c:v>2.8599672485682346</c:v>
                </c:pt>
                <c:pt idx="6">
                  <c:v>3.0542231328593314</c:v>
                </c:pt>
                <c:pt idx="7">
                  <c:v>2.9465114306244846</c:v>
                </c:pt>
                <c:pt idx="8">
                  <c:v>2.3735082303865478</c:v>
                </c:pt>
                <c:pt idx="9">
                  <c:v>2.3994916932006545</c:v>
                </c:pt>
                <c:pt idx="10">
                  <c:v>2.2599319061707459</c:v>
                </c:pt>
                <c:pt idx="11">
                  <c:v>2.2268458722673019</c:v>
                </c:pt>
                <c:pt idx="12">
                  <c:v>2.5210742955099943</c:v>
                </c:pt>
                <c:pt idx="13">
                  <c:v>2.5705219060365194</c:v>
                </c:pt>
                <c:pt idx="14">
                  <c:v>2.5166568723065317</c:v>
                </c:pt>
                <c:pt idx="15">
                  <c:v>2.7210015408553483</c:v>
                </c:pt>
                <c:pt idx="16">
                  <c:v>2.8156043701951199</c:v>
                </c:pt>
                <c:pt idx="17">
                  <c:v>3.0107547728586299</c:v>
                </c:pt>
                <c:pt idx="18">
                  <c:v>2.8507592462536833</c:v>
                </c:pt>
                <c:pt idx="19">
                  <c:v>2.8516342410128166</c:v>
                </c:pt>
                <c:pt idx="20">
                  <c:v>2.7947586954439694</c:v>
                </c:pt>
                <c:pt idx="21">
                  <c:v>2.8046132609737366</c:v>
                </c:pt>
                <c:pt idx="22">
                  <c:v>2.782160243779491</c:v>
                </c:pt>
                <c:pt idx="23">
                  <c:v>2.9717608262935316</c:v>
                </c:pt>
                <c:pt idx="24">
                  <c:v>3.055027897861506</c:v>
                </c:pt>
                <c:pt idx="25">
                  <c:v>3.1416089744311875</c:v>
                </c:pt>
                <c:pt idx="26">
                  <c:v>3.3112509415332272</c:v>
                </c:pt>
                <c:pt idx="27">
                  <c:v>3.0873582535924236</c:v>
                </c:pt>
                <c:pt idx="28">
                  <c:v>3.1824612165781225</c:v>
                </c:pt>
                <c:pt idx="29">
                  <c:v>3.2964214569540577</c:v>
                </c:pt>
                <c:pt idx="30">
                  <c:v>3.538139140612063</c:v>
                </c:pt>
                <c:pt idx="31">
                  <c:v>3.7361101883634973</c:v>
                </c:pt>
                <c:pt idx="32">
                  <c:v>3.888027444048777</c:v>
                </c:pt>
                <c:pt idx="33">
                  <c:v>3.8000602624672144</c:v>
                </c:pt>
                <c:pt idx="34">
                  <c:v>3.8411318033538504</c:v>
                </c:pt>
                <c:pt idx="35">
                  <c:v>3.7994697056616351</c:v>
                </c:pt>
                <c:pt idx="36">
                  <c:v>3.7729252299448377</c:v>
                </c:pt>
                <c:pt idx="37">
                  <c:v>3.8016689302745528</c:v>
                </c:pt>
                <c:pt idx="38">
                  <c:v>3.7768102168933551</c:v>
                </c:pt>
                <c:pt idx="39">
                  <c:v>3.6953053913492244</c:v>
                </c:pt>
                <c:pt idx="40">
                  <c:v>3.6769403147532969</c:v>
                </c:pt>
                <c:pt idx="41">
                  <c:v>3.5972808807119065</c:v>
                </c:pt>
                <c:pt idx="42">
                  <c:v>3.4881810755273506</c:v>
                </c:pt>
                <c:pt idx="43">
                  <c:v>3.3947305813277882</c:v>
                </c:pt>
                <c:pt idx="44">
                  <c:v>3.2244974979857162</c:v>
                </c:pt>
                <c:pt idx="45">
                  <c:v>3.1168673525860631</c:v>
                </c:pt>
                <c:pt idx="46">
                  <c:v>2.9101964481584779</c:v>
                </c:pt>
                <c:pt idx="47">
                  <c:v>3.1563136032559114</c:v>
                </c:pt>
                <c:pt idx="48">
                  <c:v>3.2296588392855892</c:v>
                </c:pt>
                <c:pt idx="49">
                  <c:v>3.3393661357542528</c:v>
                </c:pt>
                <c:pt idx="50">
                  <c:v>3.463027509994689</c:v>
                </c:pt>
                <c:pt idx="51">
                  <c:v>3.4370269442808876</c:v>
                </c:pt>
                <c:pt idx="52">
                  <c:v>3.4667914904515715</c:v>
                </c:pt>
                <c:pt idx="53">
                  <c:v>3.6727132838191956</c:v>
                </c:pt>
                <c:pt idx="54">
                  <c:v>3.717546844979843</c:v>
                </c:pt>
                <c:pt idx="55">
                  <c:v>3.7505119436529504</c:v>
                </c:pt>
                <c:pt idx="56">
                  <c:v>3.5601273130494113</c:v>
                </c:pt>
                <c:pt idx="57">
                  <c:v>3.4662984306434983</c:v>
                </c:pt>
                <c:pt idx="58">
                  <c:v>3.5029674717853378</c:v>
                </c:pt>
                <c:pt idx="59">
                  <c:v>3.5346362450725919</c:v>
                </c:pt>
                <c:pt idx="60">
                  <c:v>3.4325138588116109</c:v>
                </c:pt>
                <c:pt idx="61">
                  <c:v>3.432804912383252</c:v>
                </c:pt>
                <c:pt idx="62">
                  <c:v>3.4549102156676326</c:v>
                </c:pt>
                <c:pt idx="63">
                  <c:v>3.3720791314398069</c:v>
                </c:pt>
                <c:pt idx="64">
                  <c:v>3.3925763593908198</c:v>
                </c:pt>
                <c:pt idx="65">
                  <c:v>3.3771618649291275</c:v>
                </c:pt>
                <c:pt idx="66">
                  <c:v>3.7067579042484695</c:v>
                </c:pt>
                <c:pt idx="67">
                  <c:v>3.6463683091316748</c:v>
                </c:pt>
                <c:pt idx="68">
                  <c:v>3.4489756283989523</c:v>
                </c:pt>
                <c:pt idx="69">
                  <c:v>3.0157642272614975</c:v>
                </c:pt>
                <c:pt idx="70">
                  <c:v>2.4585179707484777</c:v>
                </c:pt>
                <c:pt idx="71">
                  <c:v>2.151215866746095</c:v>
                </c:pt>
                <c:pt idx="72">
                  <c:v>2.0888546510403936</c:v>
                </c:pt>
                <c:pt idx="73">
                  <c:v>2.2605187374884732</c:v>
                </c:pt>
                <c:pt idx="74">
                  <c:v>2.5985923178157755</c:v>
                </c:pt>
                <c:pt idx="75">
                  <c:v>3.0501239441639285</c:v>
                </c:pt>
                <c:pt idx="76">
                  <c:v>3.3278760426740144</c:v>
                </c:pt>
                <c:pt idx="77">
                  <c:v>3.3551771394988177</c:v>
                </c:pt>
                <c:pt idx="78">
                  <c:v>3.4550847382077454</c:v>
                </c:pt>
                <c:pt idx="79">
                  <c:v>3.5784198508605316</c:v>
                </c:pt>
                <c:pt idx="80">
                  <c:v>3.7319893220039422</c:v>
                </c:pt>
                <c:pt idx="81">
                  <c:v>3.8428761741902382</c:v>
                </c:pt>
                <c:pt idx="82">
                  <c:v>4.1889799125077687</c:v>
                </c:pt>
                <c:pt idx="83">
                  <c:v>3.8190793863286663</c:v>
                </c:pt>
                <c:pt idx="84">
                  <c:v>3.6783719377874378</c:v>
                </c:pt>
                <c:pt idx="85">
                  <c:v>3.615797234601605</c:v>
                </c:pt>
              </c:numCache>
            </c:numRef>
          </c:val>
          <c:extLst>
            <c:ext xmlns:c16="http://schemas.microsoft.com/office/drawing/2014/chart" uri="{C3380CC4-5D6E-409C-BE32-E72D297353CC}">
              <c16:uniqueId val="{00000000-FC43-4214-9AEA-4F0256B995B7}"/>
            </c:ext>
          </c:extLst>
        </c:ser>
        <c:ser>
          <c:idx val="2"/>
          <c:order val="1"/>
          <c:tx>
            <c:strRef>
              <c:f>EquityMetrics!$EU$5</c:f>
              <c:strCache>
                <c:ptCount val="1"/>
                <c:pt idx="0">
                  <c:v>HY Ex-Energy Coverage Ratio</c:v>
                </c:pt>
              </c:strCache>
            </c:strRef>
          </c:tx>
          <c:spPr>
            <a:solidFill>
              <a:srgbClr val="FFC000"/>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EquityMetrics!$EU$6:$EU$91</c:f>
              <c:numCache>
                <c:formatCode>#,##0.0</c:formatCode>
                <c:ptCount val="86"/>
                <c:pt idx="0">
                  <c:v>2.9501911483935035</c:v>
                </c:pt>
                <c:pt idx="1">
                  <c:v>2.9139725187549748</c:v>
                </c:pt>
                <c:pt idx="2">
                  <c:v>2.9106055893079144</c:v>
                </c:pt>
                <c:pt idx="3">
                  <c:v>3.3770348200892002</c:v>
                </c:pt>
                <c:pt idx="4">
                  <c:v>3.196806880628082</c:v>
                </c:pt>
                <c:pt idx="5">
                  <c:v>2.9399657815949247</c:v>
                </c:pt>
                <c:pt idx="6">
                  <c:v>3.0997274402854664</c:v>
                </c:pt>
                <c:pt idx="7">
                  <c:v>2.9508937537354729</c:v>
                </c:pt>
                <c:pt idx="8">
                  <c:v>2.3068226401684879</c:v>
                </c:pt>
                <c:pt idx="9">
                  <c:v>2.3162425763723729</c:v>
                </c:pt>
                <c:pt idx="10">
                  <c:v>2.1520827191327006</c:v>
                </c:pt>
                <c:pt idx="11">
                  <c:v>2.086677858147989</c:v>
                </c:pt>
                <c:pt idx="12">
                  <c:v>2.2384908914506028</c:v>
                </c:pt>
                <c:pt idx="13">
                  <c:v>2.2032833816242281</c:v>
                </c:pt>
                <c:pt idx="14">
                  <c:v>2.244760363528632</c:v>
                </c:pt>
                <c:pt idx="15">
                  <c:v>2.493151343672769</c:v>
                </c:pt>
                <c:pt idx="16">
                  <c:v>2.5426210554048567</c:v>
                </c:pt>
                <c:pt idx="17">
                  <c:v>2.8273025484437375</c:v>
                </c:pt>
                <c:pt idx="18">
                  <c:v>2.7386883246788729</c:v>
                </c:pt>
                <c:pt idx="19">
                  <c:v>2.7902360594897893</c:v>
                </c:pt>
                <c:pt idx="20">
                  <c:v>2.7773573001204328</c:v>
                </c:pt>
                <c:pt idx="21">
                  <c:v>2.8065388969749203</c:v>
                </c:pt>
                <c:pt idx="22">
                  <c:v>2.7304459294645502</c:v>
                </c:pt>
                <c:pt idx="23">
                  <c:v>2.8532183460123171</c:v>
                </c:pt>
                <c:pt idx="24">
                  <c:v>2.9603098378987966</c:v>
                </c:pt>
                <c:pt idx="25">
                  <c:v>3.068208527282422</c:v>
                </c:pt>
                <c:pt idx="26">
                  <c:v>3.2416436603415608</c:v>
                </c:pt>
                <c:pt idx="27">
                  <c:v>2.9969326008148354</c:v>
                </c:pt>
                <c:pt idx="28">
                  <c:v>3.0772421765609517</c:v>
                </c:pt>
                <c:pt idx="29">
                  <c:v>3.1645622398310183</c:v>
                </c:pt>
                <c:pt idx="30">
                  <c:v>3.3918094943224975</c:v>
                </c:pt>
                <c:pt idx="31">
                  <c:v>3.5754120744855098</c:v>
                </c:pt>
                <c:pt idx="32">
                  <c:v>3.6914666901212656</c:v>
                </c:pt>
                <c:pt idx="33">
                  <c:v>3.5905599302962292</c:v>
                </c:pt>
                <c:pt idx="34">
                  <c:v>3.6079969083802643</c:v>
                </c:pt>
                <c:pt idx="35">
                  <c:v>3.5546614364774296</c:v>
                </c:pt>
                <c:pt idx="36">
                  <c:v>3.5301971045592273</c:v>
                </c:pt>
                <c:pt idx="37">
                  <c:v>3.5429623220525914</c:v>
                </c:pt>
                <c:pt idx="38">
                  <c:v>3.5061040023163277</c:v>
                </c:pt>
                <c:pt idx="39">
                  <c:v>3.4095654320296687</c:v>
                </c:pt>
                <c:pt idx="40">
                  <c:v>3.340940732379972</c:v>
                </c:pt>
                <c:pt idx="41">
                  <c:v>3.2138546650765991</c:v>
                </c:pt>
                <c:pt idx="42">
                  <c:v>3.0490525832617017</c:v>
                </c:pt>
                <c:pt idx="43">
                  <c:v>2.9529064542602863</c:v>
                </c:pt>
                <c:pt idx="44">
                  <c:v>2.8188243636210211</c:v>
                </c:pt>
                <c:pt idx="45">
                  <c:v>2.802685611734224</c:v>
                </c:pt>
                <c:pt idx="46">
                  <c:v>2.6729503947907087</c:v>
                </c:pt>
                <c:pt idx="47">
                  <c:v>2.9373633259826755</c:v>
                </c:pt>
                <c:pt idx="48">
                  <c:v>3.039455830949783</c:v>
                </c:pt>
                <c:pt idx="49">
                  <c:v>3.1675412619459498</c:v>
                </c:pt>
                <c:pt idx="50">
                  <c:v>3.2929736418828672</c:v>
                </c:pt>
                <c:pt idx="51">
                  <c:v>3.2423257646347494</c:v>
                </c:pt>
                <c:pt idx="52">
                  <c:v>3.2640110170557359</c:v>
                </c:pt>
                <c:pt idx="53">
                  <c:v>3.4209035787964721</c:v>
                </c:pt>
                <c:pt idx="54">
                  <c:v>3.4120612955701413</c:v>
                </c:pt>
                <c:pt idx="55">
                  <c:v>3.3996059074210958</c:v>
                </c:pt>
                <c:pt idx="56">
                  <c:v>3.251785627099379</c:v>
                </c:pt>
                <c:pt idx="57">
                  <c:v>3.1360302824125199</c:v>
                </c:pt>
                <c:pt idx="58">
                  <c:v>3.2053817162231324</c:v>
                </c:pt>
                <c:pt idx="59">
                  <c:v>3.2332288456963099</c:v>
                </c:pt>
                <c:pt idx="60">
                  <c:v>3.0998985705709559</c:v>
                </c:pt>
                <c:pt idx="61">
                  <c:v>3.1203517452824214</c:v>
                </c:pt>
                <c:pt idx="62">
                  <c:v>3.1216025361233042</c:v>
                </c:pt>
                <c:pt idx="63">
                  <c:v>3.0915379097266378</c:v>
                </c:pt>
                <c:pt idx="64">
                  <c:v>3.0799697638228603</c:v>
                </c:pt>
                <c:pt idx="65">
                  <c:v>3.1219559767053746</c:v>
                </c:pt>
                <c:pt idx="66">
                  <c:v>3.4455963424824332</c:v>
                </c:pt>
                <c:pt idx="67">
                  <c:v>3.4339063528290668</c:v>
                </c:pt>
                <c:pt idx="68">
                  <c:v>3.531688899396622</c:v>
                </c:pt>
                <c:pt idx="69">
                  <c:v>3.3972974281099013</c:v>
                </c:pt>
                <c:pt idx="70">
                  <c:v>3.2895960919631708</c:v>
                </c:pt>
                <c:pt idx="71">
                  <c:v>3.2601279968693788</c:v>
                </c:pt>
                <c:pt idx="72">
                  <c:v>3.1170400620740248</c:v>
                </c:pt>
                <c:pt idx="73">
                  <c:v>3.1114691050556025</c:v>
                </c:pt>
                <c:pt idx="74">
                  <c:v>3.2073459090149923</c:v>
                </c:pt>
                <c:pt idx="75">
                  <c:v>3.4075079330631275</c:v>
                </c:pt>
                <c:pt idx="76">
                  <c:v>3.5349284860028765</c:v>
                </c:pt>
                <c:pt idx="77">
                  <c:v>3.5187341178698865</c:v>
                </c:pt>
                <c:pt idx="78">
                  <c:v>3.6034427352324849</c:v>
                </c:pt>
                <c:pt idx="79">
                  <c:v>3.7270396749981165</c:v>
                </c:pt>
                <c:pt idx="80">
                  <c:v>3.9059615683411733</c:v>
                </c:pt>
                <c:pt idx="81">
                  <c:v>4.0415222139832636</c:v>
                </c:pt>
                <c:pt idx="82">
                  <c:v>4.3723117671296352</c:v>
                </c:pt>
                <c:pt idx="83">
                  <c:v>4.050162168784099</c:v>
                </c:pt>
                <c:pt idx="84">
                  <c:v>3.8989148556732123</c:v>
                </c:pt>
                <c:pt idx="85">
                  <c:v>3.7528090322902394</c:v>
                </c:pt>
              </c:numCache>
            </c:numRef>
          </c:val>
          <c:extLst>
            <c:ext xmlns:c16="http://schemas.microsoft.com/office/drawing/2014/chart" uri="{C3380CC4-5D6E-409C-BE32-E72D297353CC}">
              <c16:uniqueId val="{00000001-FC43-4214-9AEA-4F0256B995B7}"/>
            </c:ext>
          </c:extLst>
        </c:ser>
        <c:dLbls>
          <c:showLegendKey val="0"/>
          <c:showVal val="0"/>
          <c:showCatName val="0"/>
          <c:showSerName val="0"/>
          <c:showPercent val="0"/>
          <c:showBubbleSize val="0"/>
        </c:dLbls>
        <c:gapWidth val="150"/>
        <c:axId val="951739520"/>
        <c:axId val="951741056"/>
      </c:barChart>
      <c:lineChart>
        <c:grouping val="standard"/>
        <c:varyColors val="0"/>
        <c:ser>
          <c:idx val="1"/>
          <c:order val="2"/>
          <c:tx>
            <c:strRef>
              <c:f>EquityMetrics!$EW$5</c:f>
              <c:strCache>
                <c:ptCount val="1"/>
                <c:pt idx="0">
                  <c:v>HY Ex-Energy AdjCoverage</c:v>
                </c:pt>
              </c:strCache>
            </c:strRef>
          </c:tx>
          <c:marker>
            <c:symbol val="none"/>
          </c:marker>
          <c:val>
            <c:numRef>
              <c:f>EquityMetrics!$EW$6:$EW$91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4.1725846997391622</c:v>
                </c:pt>
                <c:pt idx="49">
                  <c:v>3.6856937876797966</c:v>
                </c:pt>
                <c:pt idx="50">
                  <c:v>4.2970443497995019</c:v>
                </c:pt>
                <c:pt idx="51">
                  <c:v>4.3895637280174418</c:v>
                </c:pt>
                <c:pt idx="52">
                  <c:v>3.8063653727455464</c:v>
                </c:pt>
                <c:pt idx="53">
                  <c:v>3.9244951192529065</c:v>
                </c:pt>
                <c:pt idx="54">
                  <c:v>3.9789669378047718</c:v>
                </c:pt>
                <c:pt idx="55">
                  <c:v>4.0210146640488151</c:v>
                </c:pt>
                <c:pt idx="56">
                  <c:v>3.9417332489257815</c:v>
                </c:pt>
                <c:pt idx="57">
                  <c:v>3.8171203123086466</c:v>
                </c:pt>
                <c:pt idx="58">
                  <c:v>3.8469212445987888</c:v>
                </c:pt>
                <c:pt idx="59">
                  <c:v>3.7497560095229776</c:v>
                </c:pt>
                <c:pt idx="60">
                  <c:v>3.6135514153967758</c:v>
                </c:pt>
                <c:pt idx="61">
                  <c:v>3.5969040808169712</c:v>
                </c:pt>
                <c:pt idx="62">
                  <c:v>3.6042106709905219</c:v>
                </c:pt>
                <c:pt idx="63">
                  <c:v>3.6157685123921586</c:v>
                </c:pt>
                <c:pt idx="64">
                  <c:v>3.6903920203136664</c:v>
                </c:pt>
                <c:pt idx="65">
                  <c:v>3.8331226851575613</c:v>
                </c:pt>
                <c:pt idx="66">
                  <c:v>4.1292756539533775</c:v>
                </c:pt>
                <c:pt idx="67">
                  <c:v>4.1159209853417895</c:v>
                </c:pt>
                <c:pt idx="68">
                  <c:v>4.2297949441236806</c:v>
                </c:pt>
                <c:pt idx="69">
                  <c:v>4.1832036581724044</c:v>
                </c:pt>
                <c:pt idx="70">
                  <c:v>4.0299687553173955</c:v>
                </c:pt>
                <c:pt idx="71">
                  <c:v>4.0873484414219989</c:v>
                </c:pt>
                <c:pt idx="72">
                  <c:v>4.1329231216446471</c:v>
                </c:pt>
                <c:pt idx="73">
                  <c:v>4.1838389743654227</c:v>
                </c:pt>
                <c:pt idx="74">
                  <c:v>4.0450974454703053</c:v>
                </c:pt>
                <c:pt idx="75">
                  <c:v>4.1202075699193408</c:v>
                </c:pt>
                <c:pt idx="76">
                  <c:v>4.0573321009386207</c:v>
                </c:pt>
                <c:pt idx="77">
                  <c:v>4.0832644235831026</c:v>
                </c:pt>
                <c:pt idx="78">
                  <c:v>4.1826195115398175</c:v>
                </c:pt>
                <c:pt idx="79">
                  <c:v>4.2403481868619544</c:v>
                </c:pt>
                <c:pt idx="80">
                  <c:v>4.5564258248887413</c:v>
                </c:pt>
                <c:pt idx="81">
                  <c:v>4.6910387208783071</c:v>
                </c:pt>
                <c:pt idx="82">
                  <c:v>4.9469934700101419</c:v>
                </c:pt>
                <c:pt idx="83">
                  <c:v>4.7132051887697477</c:v>
                </c:pt>
                <c:pt idx="84">
                  <c:v>4.6916577114468199</c:v>
                </c:pt>
                <c:pt idx="85">
                  <c:v>4.6668338885924268</c:v>
                </c:pt>
              </c:numCache>
            </c:numRef>
          </c:val>
          <c:smooth val="0"/>
          <c:extLst>
            <c:ext xmlns:c16="http://schemas.microsoft.com/office/drawing/2014/chart" uri="{C3380CC4-5D6E-409C-BE32-E72D297353CC}">
              <c16:uniqueId val="{00000002-FC43-4214-9AEA-4F0256B995B7}"/>
            </c:ext>
          </c:extLst>
        </c:ser>
        <c:dLbls>
          <c:showLegendKey val="0"/>
          <c:showVal val="0"/>
          <c:showCatName val="0"/>
          <c:showSerName val="0"/>
          <c:showPercent val="0"/>
          <c:showBubbleSize val="0"/>
        </c:dLbls>
        <c:marker val="1"/>
        <c:smooth val="0"/>
        <c:axId val="951739520"/>
        <c:axId val="951741056"/>
      </c:lineChart>
      <c:catAx>
        <c:axId val="951739520"/>
        <c:scaling>
          <c:orientation val="minMax"/>
        </c:scaling>
        <c:delete val="0"/>
        <c:axPos val="b"/>
        <c:numFmt formatCode="yyyy"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1741056"/>
        <c:crosses val="autoZero"/>
        <c:auto val="0"/>
        <c:lblAlgn val="ctr"/>
        <c:lblOffset val="100"/>
        <c:tickLblSkip val="8"/>
        <c:tickMarkSkip val="4"/>
        <c:noMultiLvlLbl val="0"/>
      </c:catAx>
      <c:valAx>
        <c:axId val="951741056"/>
        <c:scaling>
          <c:orientation val="minMax"/>
          <c:min val="1.5"/>
        </c:scaling>
        <c:delete val="0"/>
        <c:axPos val="l"/>
        <c:majorGridlines>
          <c:spPr>
            <a:ln w="3175">
              <a:solidFill>
                <a:srgbClr val="969696"/>
              </a:solidFill>
              <a:prstDash val="dash"/>
            </a:ln>
          </c:spPr>
        </c:majorGridlines>
        <c:title>
          <c:tx>
            <c:rich>
              <a:bodyPr/>
              <a:lstStyle/>
              <a:p>
                <a:pPr>
                  <a:defRPr/>
                </a:pPr>
                <a:r>
                  <a:rPr lang="en-US" sz="1050" b="0" i="0" baseline="0">
                    <a:effectLst/>
                  </a:rPr>
                  <a:t>Coverage (LTM EBITDA/Net LTM Interest Expense), x</a:t>
                </a:r>
                <a:endParaRPr lang="en-US" sz="1050">
                  <a:effectLst/>
                </a:endParaRPr>
              </a:p>
            </c:rich>
          </c:tx>
          <c:layout>
            <c:manualLayout>
              <c:xMode val="edge"/>
              <c:yMode val="edge"/>
              <c:x val="8.3333468967234647E-3"/>
              <c:y val="0.11750014343279228"/>
            </c:manualLayout>
          </c:layout>
          <c:overlay val="0"/>
        </c:title>
        <c:numFmt formatCode="0.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1739520"/>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layout>
        <c:manualLayout>
          <c:xMode val="edge"/>
          <c:yMode val="edge"/>
          <c:x val="0"/>
          <c:y val="0.87457363450006709"/>
          <c:w val="1"/>
          <c:h val="9.6229285207962145E-2"/>
        </c:manualLayout>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2526299949638638E-2"/>
          <c:y val="5.2568697729988054E-2"/>
          <c:w val="0.8563035788243768"/>
          <c:h val="0.75668971486091119"/>
        </c:manualLayout>
      </c:layout>
      <c:barChart>
        <c:barDir val="col"/>
        <c:grouping val="clustered"/>
        <c:varyColors val="0"/>
        <c:ser>
          <c:idx val="1"/>
          <c:order val="0"/>
          <c:tx>
            <c:strRef>
              <c:f>EquityMetrics!$AL$5</c:f>
              <c:strCache>
                <c:ptCount val="1"/>
                <c:pt idx="0">
                  <c:v>HY EBITDA, YOY Pct Change</c:v>
                </c:pt>
              </c:strCache>
            </c:strRef>
          </c:tx>
          <c:spPr>
            <a:solidFill>
              <a:schemeClr val="tx2"/>
            </a:solidFill>
          </c:spPr>
          <c:invertIfNegative val="0"/>
          <c:cat>
            <c:numRef>
              <c:f>EquityMetrics!$DZ$6:$DZ$91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EquityMetrics!$AL$6:$AL$91</c:f>
              <c:numCache>
                <c:formatCode>#,##0.0</c:formatCode>
                <c:ptCount val="86"/>
                <c:pt idx="0">
                  <c:v>10.772337401316602</c:v>
                </c:pt>
                <c:pt idx="1">
                  <c:v>9.0123319508555575</c:v>
                </c:pt>
                <c:pt idx="2">
                  <c:v>6.6698722389634479</c:v>
                </c:pt>
                <c:pt idx="3">
                  <c:v>5.7427324079738051</c:v>
                </c:pt>
                <c:pt idx="4">
                  <c:v>4.4220629658131339</c:v>
                </c:pt>
                <c:pt idx="5">
                  <c:v>6.0131575929297298</c:v>
                </c:pt>
                <c:pt idx="6">
                  <c:v>0.9054155707513889</c:v>
                </c:pt>
                <c:pt idx="7">
                  <c:v>25.89181887120937</c:v>
                </c:pt>
                <c:pt idx="8">
                  <c:v>20.694211476081591</c:v>
                </c:pt>
                <c:pt idx="9">
                  <c:v>16.313784798655682</c:v>
                </c:pt>
                <c:pt idx="10">
                  <c:v>14.666353215034157</c:v>
                </c:pt>
                <c:pt idx="11">
                  <c:v>-0.53325482162730475</c:v>
                </c:pt>
                <c:pt idx="12">
                  <c:v>7.4619223730052031</c:v>
                </c:pt>
                <c:pt idx="13">
                  <c:v>-3.2723404654842914</c:v>
                </c:pt>
                <c:pt idx="14">
                  <c:v>-24.895339304756693</c:v>
                </c:pt>
                <c:pt idx="15">
                  <c:v>-12.63212278361091</c:v>
                </c:pt>
                <c:pt idx="16">
                  <c:v>-8.5296132706306764</c:v>
                </c:pt>
                <c:pt idx="17">
                  <c:v>-0.83410011443965093</c:v>
                </c:pt>
                <c:pt idx="18">
                  <c:v>-3.1120468248025945</c:v>
                </c:pt>
                <c:pt idx="19">
                  <c:v>-12.400134046796385</c:v>
                </c:pt>
                <c:pt idx="20">
                  <c:v>11.616741270280496</c:v>
                </c:pt>
                <c:pt idx="21">
                  <c:v>2.775766359018661</c:v>
                </c:pt>
                <c:pt idx="22">
                  <c:v>20.632157467446845</c:v>
                </c:pt>
                <c:pt idx="23">
                  <c:v>34.982934420980548</c:v>
                </c:pt>
                <c:pt idx="24">
                  <c:v>17.230358694653745</c:v>
                </c:pt>
                <c:pt idx="25">
                  <c:v>23.832235025870354</c:v>
                </c:pt>
                <c:pt idx="26">
                  <c:v>13.156882043447515</c:v>
                </c:pt>
                <c:pt idx="27">
                  <c:v>12.169629948036453</c:v>
                </c:pt>
                <c:pt idx="28">
                  <c:v>18.100060951941678</c:v>
                </c:pt>
                <c:pt idx="29">
                  <c:v>14.995160235601057</c:v>
                </c:pt>
                <c:pt idx="30">
                  <c:v>6.4664639529345758</c:v>
                </c:pt>
                <c:pt idx="31">
                  <c:v>8.0777334663672651</c:v>
                </c:pt>
                <c:pt idx="32">
                  <c:v>11.8156543924131</c:v>
                </c:pt>
                <c:pt idx="33">
                  <c:v>15.658351286055794</c:v>
                </c:pt>
                <c:pt idx="34">
                  <c:v>23.185457945302733</c:v>
                </c:pt>
                <c:pt idx="35">
                  <c:v>3.7673793634318331</c:v>
                </c:pt>
                <c:pt idx="36">
                  <c:v>3.8145533839539558</c:v>
                </c:pt>
                <c:pt idx="37">
                  <c:v>16.471938194762426</c:v>
                </c:pt>
                <c:pt idx="38">
                  <c:v>16.567986376313048</c:v>
                </c:pt>
                <c:pt idx="39">
                  <c:v>12.974198281945281</c:v>
                </c:pt>
                <c:pt idx="40">
                  <c:v>11.914625904300546</c:v>
                </c:pt>
                <c:pt idx="41">
                  <c:v>1.8704082728274729</c:v>
                </c:pt>
                <c:pt idx="42">
                  <c:v>4.330810978437527</c:v>
                </c:pt>
                <c:pt idx="43">
                  <c:v>-29.279871073462349</c:v>
                </c:pt>
                <c:pt idx="44">
                  <c:v>-24.651520542500506</c:v>
                </c:pt>
                <c:pt idx="45">
                  <c:v>-24.121865165791068</c:v>
                </c:pt>
                <c:pt idx="46">
                  <c:v>-14.086154664511563</c:v>
                </c:pt>
                <c:pt idx="47">
                  <c:v>36.777973999600164</c:v>
                </c:pt>
                <c:pt idx="48">
                  <c:v>36.81280040923285</c:v>
                </c:pt>
                <c:pt idx="49">
                  <c:v>22.479280276039315</c:v>
                </c:pt>
                <c:pt idx="50">
                  <c:v>12.099092733425421</c:v>
                </c:pt>
                <c:pt idx="51">
                  <c:v>9.5015845561091883</c:v>
                </c:pt>
                <c:pt idx="52">
                  <c:v>10.141454366202796</c:v>
                </c:pt>
                <c:pt idx="53">
                  <c:v>14.073970790023772</c:v>
                </c:pt>
                <c:pt idx="54">
                  <c:v>12.502407039451157</c:v>
                </c:pt>
                <c:pt idx="55">
                  <c:v>7.8971818129399018</c:v>
                </c:pt>
                <c:pt idx="56">
                  <c:v>12.293501970421294</c:v>
                </c:pt>
                <c:pt idx="57">
                  <c:v>3.310280006867905</c:v>
                </c:pt>
                <c:pt idx="58">
                  <c:v>1.117348876305102</c:v>
                </c:pt>
                <c:pt idx="59">
                  <c:v>5.2316696545605668</c:v>
                </c:pt>
                <c:pt idx="60">
                  <c:v>-0.2348342445870899</c:v>
                </c:pt>
                <c:pt idx="61">
                  <c:v>2.5711343652383256</c:v>
                </c:pt>
                <c:pt idx="62">
                  <c:v>6.1592525483564309</c:v>
                </c:pt>
                <c:pt idx="63">
                  <c:v>3.294656569487131</c:v>
                </c:pt>
                <c:pt idx="64">
                  <c:v>10.003214549295647</c:v>
                </c:pt>
                <c:pt idx="65">
                  <c:v>4.469074323919453</c:v>
                </c:pt>
                <c:pt idx="66">
                  <c:v>6.7465508129345153</c:v>
                </c:pt>
                <c:pt idx="67">
                  <c:v>-7.1733480170699249</c:v>
                </c:pt>
                <c:pt idx="68">
                  <c:v>-18.228843038536745</c:v>
                </c:pt>
                <c:pt idx="69">
                  <c:v>-25.370801001911026</c:v>
                </c:pt>
                <c:pt idx="70">
                  <c:v>-47.411661914473783</c:v>
                </c:pt>
                <c:pt idx="71">
                  <c:v>-50.124139042994422</c:v>
                </c:pt>
                <c:pt idx="72">
                  <c:v>-1.5921958577762574</c:v>
                </c:pt>
                <c:pt idx="73">
                  <c:v>8.0879165690832533</c:v>
                </c:pt>
                <c:pt idx="74">
                  <c:v>36.549955826164918</c:v>
                </c:pt>
                <c:pt idx="75">
                  <c:v>70.754861345809104</c:v>
                </c:pt>
                <c:pt idx="76">
                  <c:v>36.359343889114726</c:v>
                </c:pt>
                <c:pt idx="77">
                  <c:v>18.256381432052994</c:v>
                </c:pt>
                <c:pt idx="78">
                  <c:v>22.859641576569032</c:v>
                </c:pt>
                <c:pt idx="79">
                  <c:v>25.877275474680683</c:v>
                </c:pt>
                <c:pt idx="80">
                  <c:v>8.7326100215785019</c:v>
                </c:pt>
                <c:pt idx="81">
                  <c:v>18.448108045687572</c:v>
                </c:pt>
                <c:pt idx="82">
                  <c:v>17.880119989963926</c:v>
                </c:pt>
                <c:pt idx="83">
                  <c:v>-13.588372847369957</c:v>
                </c:pt>
                <c:pt idx="84">
                  <c:v>-11.221257267277895</c:v>
                </c:pt>
                <c:pt idx="85">
                  <c:v>-0.21898498441874636</c:v>
                </c:pt>
              </c:numCache>
            </c:numRef>
          </c:val>
          <c:extLst>
            <c:ext xmlns:c16="http://schemas.microsoft.com/office/drawing/2014/chart" uri="{C3380CC4-5D6E-409C-BE32-E72D297353CC}">
              <c16:uniqueId val="{00000000-96BD-443A-BD48-1384048184E6}"/>
            </c:ext>
          </c:extLst>
        </c:ser>
        <c:ser>
          <c:idx val="0"/>
          <c:order val="1"/>
          <c:tx>
            <c:strRef>
              <c:f>EquityMetrics!$DT$5</c:f>
              <c:strCache>
                <c:ptCount val="1"/>
                <c:pt idx="0">
                  <c:v>HY Ex-Energy EBITDAs, YOY Pct Change</c:v>
                </c:pt>
              </c:strCache>
            </c:strRef>
          </c:tx>
          <c:spPr>
            <a:solidFill>
              <a:srgbClr val="FFC000"/>
            </a:solidFill>
          </c:spPr>
          <c:invertIfNegative val="0"/>
          <c:cat>
            <c:numRef>
              <c:f>EquityMetrics!$DZ$6:$DZ$91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EquityMetrics!$DT$6:$DT$91</c:f>
              <c:numCache>
                <c:formatCode>#,##0.0</c:formatCode>
                <c:ptCount val="86"/>
                <c:pt idx="0">
                  <c:v>15.865548255380713</c:v>
                </c:pt>
                <c:pt idx="1">
                  <c:v>11.206963729791998</c:v>
                </c:pt>
                <c:pt idx="2">
                  <c:v>12.273725197718166</c:v>
                </c:pt>
                <c:pt idx="3">
                  <c:v>17.921290376566002</c:v>
                </c:pt>
                <c:pt idx="4">
                  <c:v>4.5470045060918673</c:v>
                </c:pt>
                <c:pt idx="5">
                  <c:v>3.1541276253569839</c:v>
                </c:pt>
                <c:pt idx="6">
                  <c:v>-2.3035156749594998</c:v>
                </c:pt>
                <c:pt idx="7">
                  <c:v>9.7529198290569941</c:v>
                </c:pt>
                <c:pt idx="8">
                  <c:v>15.268151932810081</c:v>
                </c:pt>
                <c:pt idx="9">
                  <c:v>10.00638389503159</c:v>
                </c:pt>
                <c:pt idx="10">
                  <c:v>8.4950560815992837</c:v>
                </c:pt>
                <c:pt idx="11">
                  <c:v>-16.958123972260875</c:v>
                </c:pt>
                <c:pt idx="12">
                  <c:v>-8.3570196044803975</c:v>
                </c:pt>
                <c:pt idx="13">
                  <c:v>-12.628122168002065</c:v>
                </c:pt>
                <c:pt idx="14">
                  <c:v>-26.057521754230383</c:v>
                </c:pt>
                <c:pt idx="15">
                  <c:v>-2.2276105230940146</c:v>
                </c:pt>
                <c:pt idx="16">
                  <c:v>1.1423524331590329</c:v>
                </c:pt>
                <c:pt idx="17">
                  <c:v>5.0268902183195019</c:v>
                </c:pt>
                <c:pt idx="18">
                  <c:v>-2.6971038056056496</c:v>
                </c:pt>
                <c:pt idx="19">
                  <c:v>-16.363600063836646</c:v>
                </c:pt>
                <c:pt idx="20">
                  <c:v>4.4023532689892786</c:v>
                </c:pt>
                <c:pt idx="21">
                  <c:v>-1.4439538475259028</c:v>
                </c:pt>
                <c:pt idx="22">
                  <c:v>16.107947562104098</c:v>
                </c:pt>
                <c:pt idx="23">
                  <c:v>35.032739590814565</c:v>
                </c:pt>
                <c:pt idx="24">
                  <c:v>20.342399162045609</c:v>
                </c:pt>
                <c:pt idx="25">
                  <c:v>22.489653154815237</c:v>
                </c:pt>
                <c:pt idx="26">
                  <c:v>12.951302938886556</c:v>
                </c:pt>
                <c:pt idx="27">
                  <c:v>9.0658858880769309</c:v>
                </c:pt>
                <c:pt idx="28">
                  <c:v>17.892688532658351</c:v>
                </c:pt>
                <c:pt idx="29">
                  <c:v>14.190432014998766</c:v>
                </c:pt>
                <c:pt idx="30">
                  <c:v>5.6621047327777063</c:v>
                </c:pt>
                <c:pt idx="31">
                  <c:v>8.7006813931897362</c:v>
                </c:pt>
                <c:pt idx="32">
                  <c:v>7.5466478923963409</c:v>
                </c:pt>
                <c:pt idx="33">
                  <c:v>14.093459952034992</c:v>
                </c:pt>
                <c:pt idx="34">
                  <c:v>20.841933882863415</c:v>
                </c:pt>
                <c:pt idx="35">
                  <c:v>1.4957975609199536</c:v>
                </c:pt>
                <c:pt idx="36">
                  <c:v>4.5605892800348657</c:v>
                </c:pt>
                <c:pt idx="37">
                  <c:v>15.468582410400256</c:v>
                </c:pt>
                <c:pt idx="38">
                  <c:v>17.098986987729138</c:v>
                </c:pt>
                <c:pt idx="39">
                  <c:v>11.078811177001601</c:v>
                </c:pt>
                <c:pt idx="40">
                  <c:v>11.566240422219476</c:v>
                </c:pt>
                <c:pt idx="41">
                  <c:v>-3.8962262535718217</c:v>
                </c:pt>
                <c:pt idx="42">
                  <c:v>-1.2729580301946819</c:v>
                </c:pt>
                <c:pt idx="43">
                  <c:v>-32.566652724534528</c:v>
                </c:pt>
                <c:pt idx="44">
                  <c:v>-28.679271104071614</c:v>
                </c:pt>
                <c:pt idx="45">
                  <c:v>-22.03183410515377</c:v>
                </c:pt>
                <c:pt idx="46">
                  <c:v>-10.100192418827037</c:v>
                </c:pt>
                <c:pt idx="47">
                  <c:v>48.472670001525842</c:v>
                </c:pt>
                <c:pt idx="48">
                  <c:v>46.363637492206465</c:v>
                </c:pt>
                <c:pt idx="49">
                  <c:v>25.008812627109055</c:v>
                </c:pt>
                <c:pt idx="50">
                  <c:v>13.340334015019106</c:v>
                </c:pt>
                <c:pt idx="51">
                  <c:v>9.5624291187327071</c:v>
                </c:pt>
                <c:pt idx="52">
                  <c:v>11.839717204159683</c:v>
                </c:pt>
                <c:pt idx="53">
                  <c:v>8.4398649520683655</c:v>
                </c:pt>
                <c:pt idx="54">
                  <c:v>6.7700497891758582</c:v>
                </c:pt>
                <c:pt idx="55">
                  <c:v>2.9868169267098788</c:v>
                </c:pt>
                <c:pt idx="56">
                  <c:v>9.2027021382505616</c:v>
                </c:pt>
                <c:pt idx="57">
                  <c:v>1.097404776679145</c:v>
                </c:pt>
                <c:pt idx="58">
                  <c:v>2.4926608361721891</c:v>
                </c:pt>
                <c:pt idx="59">
                  <c:v>2.1276600417885483</c:v>
                </c:pt>
                <c:pt idx="60">
                  <c:v>-4.5228901620492756</c:v>
                </c:pt>
                <c:pt idx="61">
                  <c:v>1.3220109555118764</c:v>
                </c:pt>
                <c:pt idx="62">
                  <c:v>6.6594251606502342</c:v>
                </c:pt>
                <c:pt idx="63">
                  <c:v>3.6982117836406481</c:v>
                </c:pt>
                <c:pt idx="64">
                  <c:v>5.6644214314768071</c:v>
                </c:pt>
                <c:pt idx="65">
                  <c:v>3.3155981414392466</c:v>
                </c:pt>
                <c:pt idx="66">
                  <c:v>4.4916024189473491</c:v>
                </c:pt>
                <c:pt idx="67">
                  <c:v>3.5410194669273976</c:v>
                </c:pt>
                <c:pt idx="68">
                  <c:v>2.9507697082021167</c:v>
                </c:pt>
                <c:pt idx="69">
                  <c:v>-11.941547952779786</c:v>
                </c:pt>
                <c:pt idx="70">
                  <c:v>-16.8018998071068</c:v>
                </c:pt>
                <c:pt idx="71">
                  <c:v>-12.714958162143752</c:v>
                </c:pt>
                <c:pt idx="72">
                  <c:v>3.1585194053164178</c:v>
                </c:pt>
                <c:pt idx="73">
                  <c:v>6.8256845566052382</c:v>
                </c:pt>
                <c:pt idx="74">
                  <c:v>15.801023768455625</c:v>
                </c:pt>
                <c:pt idx="75">
                  <c:v>20.813391229411348</c:v>
                </c:pt>
                <c:pt idx="76">
                  <c:v>17.327024074523511</c:v>
                </c:pt>
                <c:pt idx="77">
                  <c:v>8.893210358153425</c:v>
                </c:pt>
                <c:pt idx="78">
                  <c:v>15.008824273774547</c:v>
                </c:pt>
                <c:pt idx="79">
                  <c:v>24.429904068015574</c:v>
                </c:pt>
                <c:pt idx="80">
                  <c:v>6.6419037963168837</c:v>
                </c:pt>
                <c:pt idx="81">
                  <c:v>17.919277302689917</c:v>
                </c:pt>
                <c:pt idx="82">
                  <c:v>12.692201476347975</c:v>
                </c:pt>
                <c:pt idx="83">
                  <c:v>-3.4916078447222221</c:v>
                </c:pt>
                <c:pt idx="84">
                  <c:v>-12.531790819948741</c:v>
                </c:pt>
                <c:pt idx="85">
                  <c:v>-7.5393636064081786</c:v>
                </c:pt>
              </c:numCache>
            </c:numRef>
          </c:val>
          <c:extLst>
            <c:ext xmlns:c16="http://schemas.microsoft.com/office/drawing/2014/chart" uri="{C3380CC4-5D6E-409C-BE32-E72D297353CC}">
              <c16:uniqueId val="{00000001-96BD-443A-BD48-1384048184E6}"/>
            </c:ext>
          </c:extLst>
        </c:ser>
        <c:dLbls>
          <c:showLegendKey val="0"/>
          <c:showVal val="0"/>
          <c:showCatName val="0"/>
          <c:showSerName val="0"/>
          <c:showPercent val="0"/>
          <c:showBubbleSize val="0"/>
        </c:dLbls>
        <c:gapWidth val="150"/>
        <c:axId val="951992320"/>
        <c:axId val="951993856"/>
      </c:barChart>
      <c:lineChart>
        <c:grouping val="standard"/>
        <c:varyColors val="0"/>
        <c:ser>
          <c:idx val="2"/>
          <c:order val="2"/>
          <c:tx>
            <c:strRef>
              <c:f>EquityMetrics!$DX$5</c:f>
              <c:strCache>
                <c:ptCount val="1"/>
                <c:pt idx="0">
                  <c:v>HY Ex-Energy Adj EBITDAs, YOY Pct Change</c:v>
                </c:pt>
              </c:strCache>
            </c:strRef>
          </c:tx>
          <c:spPr>
            <a:ln>
              <a:solidFill>
                <a:srgbClr val="C0504D"/>
              </a:solidFill>
            </a:ln>
          </c:spPr>
          <c:marker>
            <c:symbol val="none"/>
          </c:marker>
          <c:val>
            <c:numRef>
              <c:f>EquityMetrics!$DX$6:$DX$90</c:f>
              <c:numCache>
                <c:formatCode>#,##0.0</c:formatCode>
                <c:ptCount val="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-28.785274900597202</c:v>
                </c:pt>
                <c:pt idx="45">
                  <c:v>-15.141386493485475</c:v>
                </c:pt>
                <c:pt idx="46">
                  <c:v>11.0309097898873</c:v>
                </c:pt>
                <c:pt idx="47">
                  <c:v>39.520107012644502</c:v>
                </c:pt>
                <c:pt idx="48">
                  <c:v>49.914459704317252</c:v>
                </c:pt>
                <c:pt idx="49">
                  <c:v>22.163873874207376</c:v>
                </c:pt>
                <c:pt idx="50">
                  <c:v>14.256226982361619</c:v>
                </c:pt>
                <c:pt idx="51">
                  <c:v>6.9731037821042063</c:v>
                </c:pt>
                <c:pt idx="52">
                  <c:v>12.601220714205086</c:v>
                </c:pt>
                <c:pt idx="53">
                  <c:v>12.40575693490802</c:v>
                </c:pt>
                <c:pt idx="54">
                  <c:v>11.426085627957438</c:v>
                </c:pt>
                <c:pt idx="55">
                  <c:v>8.5248127515032301</c:v>
                </c:pt>
                <c:pt idx="56">
                  <c:v>9.4617139540061679</c:v>
                </c:pt>
                <c:pt idx="57">
                  <c:v>2.1042862233394688</c:v>
                </c:pt>
                <c:pt idx="58">
                  <c:v>1.8099757788840209</c:v>
                </c:pt>
                <c:pt idx="59">
                  <c:v>3.9068497591623119</c:v>
                </c:pt>
                <c:pt idx="60">
                  <c:v>-1.7676141170999138</c:v>
                </c:pt>
                <c:pt idx="61">
                  <c:v>3.2280182315534311</c:v>
                </c:pt>
                <c:pt idx="62">
                  <c:v>10.681290785421439</c:v>
                </c:pt>
                <c:pt idx="63">
                  <c:v>13.327768591790345</c:v>
                </c:pt>
                <c:pt idx="64">
                  <c:v>7.8711734333804406</c:v>
                </c:pt>
                <c:pt idx="65">
                  <c:v>6.0863073565989412</c:v>
                </c:pt>
                <c:pt idx="66">
                  <c:v>9.6215889773950458</c:v>
                </c:pt>
                <c:pt idx="67">
                  <c:v>2.4893196217874669</c:v>
                </c:pt>
                <c:pt idx="68">
                  <c:v>7.1535638041783312</c:v>
                </c:pt>
                <c:pt idx="69">
                  <c:v>-0.17517515513501003</c:v>
                </c:pt>
                <c:pt idx="70">
                  <c:v>1.1878824869617333</c:v>
                </c:pt>
                <c:pt idx="71">
                  <c:v>0.20077949587637978</c:v>
                </c:pt>
                <c:pt idx="72">
                  <c:v>2.0711359043430688</c:v>
                </c:pt>
                <c:pt idx="73">
                  <c:v>3.9302028808542389</c:v>
                </c:pt>
                <c:pt idx="74">
                  <c:v>4.2522965899892906</c:v>
                </c:pt>
                <c:pt idx="75">
                  <c:v>5.4850940231245593</c:v>
                </c:pt>
                <c:pt idx="76">
                  <c:v>10.124495741091621</c:v>
                </c:pt>
                <c:pt idx="77">
                  <c:v>9.8699605668882473</c:v>
                </c:pt>
                <c:pt idx="78">
                  <c:v>14.001105787363599</c:v>
                </c:pt>
                <c:pt idx="79">
                  <c:v>12.268962379953607</c:v>
                </c:pt>
                <c:pt idx="80">
                  <c:v>13.981798389008858</c:v>
                </c:pt>
                <c:pt idx="81">
                  <c:v>13.361535956822813</c:v>
                </c:pt>
                <c:pt idx="82">
                  <c:v>12.053565874473238</c:v>
                </c:pt>
                <c:pt idx="83">
                  <c:v>5.0144255566091589</c:v>
                </c:pt>
                <c:pt idx="84">
                  <c:v>7.1574843092413465</c:v>
                </c:pt>
              </c:numCache>
            </c:numRef>
          </c:val>
          <c:smooth val="0"/>
          <c:extLst>
            <c:ext xmlns:c16="http://schemas.microsoft.com/office/drawing/2014/chart" uri="{C3380CC4-5D6E-409C-BE32-E72D297353CC}">
              <c16:uniqueId val="{00000002-96BD-443A-BD48-1384048184E6}"/>
            </c:ext>
          </c:extLst>
        </c:ser>
        <c:dLbls>
          <c:showLegendKey val="0"/>
          <c:showVal val="0"/>
          <c:showCatName val="0"/>
          <c:showSerName val="0"/>
          <c:showPercent val="0"/>
          <c:showBubbleSize val="0"/>
        </c:dLbls>
        <c:marker val="1"/>
        <c:smooth val="0"/>
        <c:axId val="951992320"/>
        <c:axId val="951993856"/>
      </c:lineChart>
      <c:catAx>
        <c:axId val="951992320"/>
        <c:scaling>
          <c:orientation val="minMax"/>
        </c:scaling>
        <c:delete val="0"/>
        <c:axPos val="b"/>
        <c:numFmt formatCode="yyyy" sourceLinked="0"/>
        <c:majorTickMark val="out"/>
        <c:minorTickMark val="none"/>
        <c:tickLblPos val="nextTo"/>
        <c:spPr>
          <a:ln w="9525" cmpd="thinThick">
            <a:solidFill>
              <a:srgbClr val="000000"/>
            </a:solidFill>
          </a:ln>
          <a:extLst/>
        </c:spPr>
        <c:crossAx val="951993856"/>
        <c:crosses val="autoZero"/>
        <c:auto val="0"/>
        <c:lblAlgn val="ctr"/>
        <c:lblOffset val="100"/>
        <c:tickLblSkip val="8"/>
        <c:tickMarkSkip val="1000"/>
        <c:noMultiLvlLbl val="1"/>
      </c:catAx>
      <c:valAx>
        <c:axId val="951993856"/>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ln w="9525" cmpd="thinThick">
            <a:solidFill>
              <a:srgbClr val="000000"/>
            </a:solidFill>
          </a:ln>
          <a:extLst/>
        </c:spPr>
        <c:crossAx val="951992320"/>
        <c:crosses val="autoZero"/>
        <c:crossBetween val="between"/>
      </c:valAx>
      <c:spPr>
        <a:extLst/>
      </c:spPr>
    </c:plotArea>
    <c:legend>
      <c:legendPos val="b"/>
      <c:layout>
        <c:manualLayout>
          <c:xMode val="edge"/>
          <c:yMode val="edge"/>
          <c:x val="0"/>
          <c:y val="0.84271122023725531"/>
          <c:w val="1"/>
          <c:h val="0.12861494463729667"/>
        </c:manualLayout>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EquityMetrics!$AM$5</c:f>
              <c:strCache>
                <c:ptCount val="1"/>
                <c:pt idx="0">
                  <c:v>HY Debt, YOY Pct Change</c:v>
                </c:pt>
              </c:strCache>
            </c:strRef>
          </c:tx>
          <c:spPr>
            <a:solidFill>
              <a:schemeClr val="tx2"/>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EquityMetrics!$AM$6:$AM$91</c:f>
              <c:numCache>
                <c:formatCode>#,##0.0</c:formatCode>
                <c:ptCount val="86"/>
                <c:pt idx="0">
                  <c:v>2.4049178981581321</c:v>
                </c:pt>
                <c:pt idx="1">
                  <c:v>10.466660229210722</c:v>
                </c:pt>
                <c:pt idx="2">
                  <c:v>11.676061514073787</c:v>
                </c:pt>
                <c:pt idx="3">
                  <c:v>27.682824337812171</c:v>
                </c:pt>
                <c:pt idx="4">
                  <c:v>27.773177421399108</c:v>
                </c:pt>
                <c:pt idx="5">
                  <c:v>22.235872045447145</c:v>
                </c:pt>
                <c:pt idx="6">
                  <c:v>18.045942181197173</c:v>
                </c:pt>
                <c:pt idx="7">
                  <c:v>16.527355599250559</c:v>
                </c:pt>
                <c:pt idx="8">
                  <c:v>10.710094992006391</c:v>
                </c:pt>
                <c:pt idx="9">
                  <c:v>11.894842630741209</c:v>
                </c:pt>
                <c:pt idx="10">
                  <c:v>13.498937513054287</c:v>
                </c:pt>
                <c:pt idx="11">
                  <c:v>7.6035916614350718</c:v>
                </c:pt>
                <c:pt idx="12">
                  <c:v>4.4421130270803078</c:v>
                </c:pt>
                <c:pt idx="13">
                  <c:v>7.5447044299759902</c:v>
                </c:pt>
                <c:pt idx="14">
                  <c:v>1.4980336933458904</c:v>
                </c:pt>
                <c:pt idx="15">
                  <c:v>0.81171146634884117</c:v>
                </c:pt>
                <c:pt idx="16">
                  <c:v>3.7367173143653787</c:v>
                </c:pt>
                <c:pt idx="17">
                  <c:v>-1.9058994176767818</c:v>
                </c:pt>
                <c:pt idx="18">
                  <c:v>-4.2842893535466109</c:v>
                </c:pt>
                <c:pt idx="19">
                  <c:v>-1.8880455166781385</c:v>
                </c:pt>
                <c:pt idx="20">
                  <c:v>9.6485190403128307E-2</c:v>
                </c:pt>
                <c:pt idx="21">
                  <c:v>-0.88683782107661369</c:v>
                </c:pt>
                <c:pt idx="22">
                  <c:v>0.26091037533191308</c:v>
                </c:pt>
                <c:pt idx="23">
                  <c:v>-3.877506343728121</c:v>
                </c:pt>
                <c:pt idx="24">
                  <c:v>-2.8225314534045309</c:v>
                </c:pt>
                <c:pt idx="25">
                  <c:v>-3.3470885105902681</c:v>
                </c:pt>
                <c:pt idx="26">
                  <c:v>-3.1605046357555566</c:v>
                </c:pt>
                <c:pt idx="27">
                  <c:v>-1.3833001046503757E-2</c:v>
                </c:pt>
                <c:pt idx="28">
                  <c:v>0.32327548029311703</c:v>
                </c:pt>
                <c:pt idx="29">
                  <c:v>0.35389606196800649</c:v>
                </c:pt>
                <c:pt idx="30">
                  <c:v>-0.17243300159091035</c:v>
                </c:pt>
                <c:pt idx="31">
                  <c:v>0.34591172070266296</c:v>
                </c:pt>
                <c:pt idx="32">
                  <c:v>5.1556483608503845</c:v>
                </c:pt>
                <c:pt idx="33">
                  <c:v>9.9984506391923578</c:v>
                </c:pt>
                <c:pt idx="34">
                  <c:v>9.4630083021590927</c:v>
                </c:pt>
                <c:pt idx="35">
                  <c:v>15.348242660765244</c:v>
                </c:pt>
                <c:pt idx="36">
                  <c:v>17.107053985485553</c:v>
                </c:pt>
                <c:pt idx="37">
                  <c:v>19.304884910592989</c:v>
                </c:pt>
                <c:pt idx="38">
                  <c:v>15.541304692268509</c:v>
                </c:pt>
                <c:pt idx="39">
                  <c:v>13.605458485782496</c:v>
                </c:pt>
                <c:pt idx="40">
                  <c:v>11.42706287419395</c:v>
                </c:pt>
                <c:pt idx="41">
                  <c:v>5.7885523996612731</c:v>
                </c:pt>
                <c:pt idx="42">
                  <c:v>5.9634652998671989</c:v>
                </c:pt>
                <c:pt idx="43">
                  <c:v>5.5508617414960382</c:v>
                </c:pt>
                <c:pt idx="44">
                  <c:v>2.1590376276840351</c:v>
                </c:pt>
                <c:pt idx="45">
                  <c:v>-1.2680206677809891</c:v>
                </c:pt>
                <c:pt idx="46">
                  <c:v>-3.336933066971981</c:v>
                </c:pt>
                <c:pt idx="47">
                  <c:v>-1.521086761919721</c:v>
                </c:pt>
                <c:pt idx="48">
                  <c:v>-2.2611143688338387</c:v>
                </c:pt>
                <c:pt idx="49">
                  <c:v>-1.725108729237157</c:v>
                </c:pt>
                <c:pt idx="50">
                  <c:v>1.429153243077308</c:v>
                </c:pt>
                <c:pt idx="51">
                  <c:v>0.98605368688371442</c:v>
                </c:pt>
                <c:pt idx="52">
                  <c:v>2.6116467857300485</c:v>
                </c:pt>
                <c:pt idx="53">
                  <c:v>5.0359492779089576</c:v>
                </c:pt>
                <c:pt idx="54">
                  <c:v>3.0104960164664352</c:v>
                </c:pt>
                <c:pt idx="55">
                  <c:v>4.2941125004660741</c:v>
                </c:pt>
                <c:pt idx="56">
                  <c:v>8.3910459888655744</c:v>
                </c:pt>
                <c:pt idx="57">
                  <c:v>7.512257293744784</c:v>
                </c:pt>
                <c:pt idx="58">
                  <c:v>11.197911058944232</c:v>
                </c:pt>
                <c:pt idx="59">
                  <c:v>13.268074519785756</c:v>
                </c:pt>
                <c:pt idx="60">
                  <c:v>13.566198063757584</c:v>
                </c:pt>
                <c:pt idx="61">
                  <c:v>13.155081445460048</c:v>
                </c:pt>
                <c:pt idx="62">
                  <c:v>12.346055371289566</c:v>
                </c:pt>
                <c:pt idx="63">
                  <c:v>11.502584533310834</c:v>
                </c:pt>
                <c:pt idx="64">
                  <c:v>10.836441744247427</c:v>
                </c:pt>
                <c:pt idx="65">
                  <c:v>10.185043862323685</c:v>
                </c:pt>
                <c:pt idx="66">
                  <c:v>10.939696797206055</c:v>
                </c:pt>
                <c:pt idx="67">
                  <c:v>10.49246009799063</c:v>
                </c:pt>
                <c:pt idx="68">
                  <c:v>12.486109159200787</c:v>
                </c:pt>
                <c:pt idx="69">
                  <c:v>10.457123738009289</c:v>
                </c:pt>
                <c:pt idx="70">
                  <c:v>11.050349069658537</c:v>
                </c:pt>
                <c:pt idx="71">
                  <c:v>9.9321445641088246</c:v>
                </c:pt>
                <c:pt idx="72">
                  <c:v>7.0089407009033655</c:v>
                </c:pt>
                <c:pt idx="73">
                  <c:v>6.8010998263229316</c:v>
                </c:pt>
                <c:pt idx="74">
                  <c:v>6.2636934672219535</c:v>
                </c:pt>
                <c:pt idx="75">
                  <c:v>3.5811575925103423</c:v>
                </c:pt>
                <c:pt idx="76">
                  <c:v>4.7831106617497454</c:v>
                </c:pt>
                <c:pt idx="77">
                  <c:v>5.3950503249826642</c:v>
                </c:pt>
                <c:pt idx="78">
                  <c:v>2.3501733710476813</c:v>
                </c:pt>
                <c:pt idx="79">
                  <c:v>3.7985249341185856</c:v>
                </c:pt>
                <c:pt idx="80">
                  <c:v>3.3157577136841088</c:v>
                </c:pt>
                <c:pt idx="81">
                  <c:v>2.8571301552628769</c:v>
                </c:pt>
                <c:pt idx="82">
                  <c:v>1.577931998751203</c:v>
                </c:pt>
                <c:pt idx="83">
                  <c:v>2.2277418211759104</c:v>
                </c:pt>
                <c:pt idx="84">
                  <c:v>10.255538463193137</c:v>
                </c:pt>
                <c:pt idx="85">
                  <c:v>11.692767915735768</c:v>
                </c:pt>
              </c:numCache>
            </c:numRef>
          </c:val>
          <c:extLst>
            <c:ext xmlns:c16="http://schemas.microsoft.com/office/drawing/2014/chart" uri="{C3380CC4-5D6E-409C-BE32-E72D297353CC}">
              <c16:uniqueId val="{00000000-48B0-4371-B582-1F4CDE72A632}"/>
            </c:ext>
          </c:extLst>
        </c:ser>
        <c:ser>
          <c:idx val="0"/>
          <c:order val="1"/>
          <c:tx>
            <c:strRef>
              <c:f>EquityMetrics!$DU$5</c:f>
              <c:strCache>
                <c:ptCount val="1"/>
                <c:pt idx="0">
                  <c:v>HY Ex-Energy Debt, YOY Pct Change</c:v>
                </c:pt>
              </c:strCache>
            </c:strRef>
          </c:tx>
          <c:spPr>
            <a:solidFill>
              <a:srgbClr val="FFC000"/>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EquityMetrics!$DU$6:$DU$91</c:f>
              <c:numCache>
                <c:formatCode>#,##0.0</c:formatCode>
                <c:ptCount val="86"/>
                <c:pt idx="0">
                  <c:v>0.86187512755517837</c:v>
                </c:pt>
                <c:pt idx="1">
                  <c:v>8.6356928777566964</c:v>
                </c:pt>
                <c:pt idx="2">
                  <c:v>10.373361108886137</c:v>
                </c:pt>
                <c:pt idx="3">
                  <c:v>28.301009683486413</c:v>
                </c:pt>
                <c:pt idx="4">
                  <c:v>28.075832101622254</c:v>
                </c:pt>
                <c:pt idx="5">
                  <c:v>22.714210392434332</c:v>
                </c:pt>
                <c:pt idx="6">
                  <c:v>18.796407526767013</c:v>
                </c:pt>
                <c:pt idx="7">
                  <c:v>17.900806619210563</c:v>
                </c:pt>
                <c:pt idx="8">
                  <c:v>11.82254780401597</c:v>
                </c:pt>
                <c:pt idx="9">
                  <c:v>13.352560737696283</c:v>
                </c:pt>
                <c:pt idx="10">
                  <c:v>14.831936631180721</c:v>
                </c:pt>
                <c:pt idx="11">
                  <c:v>8.55430512823283</c:v>
                </c:pt>
                <c:pt idx="12">
                  <c:v>4.7332957238956253</c:v>
                </c:pt>
                <c:pt idx="13">
                  <c:v>7.9805175856527244</c:v>
                </c:pt>
                <c:pt idx="14">
                  <c:v>0.62058872722476899</c:v>
                </c:pt>
                <c:pt idx="15">
                  <c:v>-0.53325591808430772</c:v>
                </c:pt>
                <c:pt idx="16">
                  <c:v>2.9607632707921105</c:v>
                </c:pt>
                <c:pt idx="17">
                  <c:v>-2.6203562717185935</c:v>
                </c:pt>
                <c:pt idx="18">
                  <c:v>-5.1362746121884513</c:v>
                </c:pt>
                <c:pt idx="19">
                  <c:v>-2.5506209455510742</c:v>
                </c:pt>
                <c:pt idx="20">
                  <c:v>-0.15678124096311086</c:v>
                </c:pt>
                <c:pt idx="21">
                  <c:v>-1.0223783648291018</c:v>
                </c:pt>
                <c:pt idx="22">
                  <c:v>0.23093998951950745</c:v>
                </c:pt>
                <c:pt idx="23">
                  <c:v>-3.940840759520059</c:v>
                </c:pt>
                <c:pt idx="24">
                  <c:v>-3.0396462491210197</c:v>
                </c:pt>
                <c:pt idx="25">
                  <c:v>-2.3593592569525867</c:v>
                </c:pt>
                <c:pt idx="26">
                  <c:v>-1.8170380698069977</c:v>
                </c:pt>
                <c:pt idx="27">
                  <c:v>1.329981140274783</c:v>
                </c:pt>
                <c:pt idx="28">
                  <c:v>1.5593934336978865</c:v>
                </c:pt>
                <c:pt idx="29">
                  <c:v>1.1455313200200212</c:v>
                </c:pt>
                <c:pt idx="30">
                  <c:v>-4.9062473955985286E-2</c:v>
                </c:pt>
                <c:pt idx="31">
                  <c:v>-0.26293705583100291</c:v>
                </c:pt>
                <c:pt idx="32">
                  <c:v>5.2911595786150567</c:v>
                </c:pt>
                <c:pt idx="33">
                  <c:v>10.562003454321589</c:v>
                </c:pt>
                <c:pt idx="34">
                  <c:v>10.337901347049282</c:v>
                </c:pt>
                <c:pt idx="35">
                  <c:v>17.643526306906686</c:v>
                </c:pt>
                <c:pt idx="36">
                  <c:v>19.637639159594798</c:v>
                </c:pt>
                <c:pt idx="37">
                  <c:v>18.977550387909581</c:v>
                </c:pt>
                <c:pt idx="38">
                  <c:v>14.794986565698132</c:v>
                </c:pt>
                <c:pt idx="39">
                  <c:v>12.772827447052769</c:v>
                </c:pt>
                <c:pt idx="40">
                  <c:v>10.113622972553937</c:v>
                </c:pt>
                <c:pt idx="41">
                  <c:v>4.9585965061130999</c:v>
                </c:pt>
                <c:pt idx="42">
                  <c:v>4.804231758407318</c:v>
                </c:pt>
                <c:pt idx="43">
                  <c:v>4.9076645155538667</c:v>
                </c:pt>
                <c:pt idx="44">
                  <c:v>0.6010673908869002</c:v>
                </c:pt>
                <c:pt idx="45">
                  <c:v>-2.5766003605694143</c:v>
                </c:pt>
                <c:pt idx="46">
                  <c:v>-3.7649882785584232</c:v>
                </c:pt>
                <c:pt idx="47">
                  <c:v>-1.7691061275725728</c:v>
                </c:pt>
                <c:pt idx="48">
                  <c:v>-2.4900302654775053</c:v>
                </c:pt>
                <c:pt idx="49">
                  <c:v>-2.0265934029291222</c:v>
                </c:pt>
                <c:pt idx="50">
                  <c:v>0.89272658324368592</c:v>
                </c:pt>
                <c:pt idx="51">
                  <c:v>-3.4540026041640637E-2</c:v>
                </c:pt>
                <c:pt idx="52">
                  <c:v>2.055182320163107</c:v>
                </c:pt>
                <c:pt idx="53">
                  <c:v>3.9713152867031365</c:v>
                </c:pt>
                <c:pt idx="54">
                  <c:v>1.4810974415237155</c:v>
                </c:pt>
                <c:pt idx="55">
                  <c:v>3.3047058013264463</c:v>
                </c:pt>
                <c:pt idx="56">
                  <c:v>6.2292218550784817</c:v>
                </c:pt>
                <c:pt idx="57">
                  <c:v>4.778082469642797</c:v>
                </c:pt>
                <c:pt idx="58">
                  <c:v>7.8242814391735527</c:v>
                </c:pt>
                <c:pt idx="59">
                  <c:v>10.41667287033874</c:v>
                </c:pt>
                <c:pt idx="60">
                  <c:v>11.438181200823493</c:v>
                </c:pt>
                <c:pt idx="61">
                  <c:v>11.564111820683109</c:v>
                </c:pt>
                <c:pt idx="62">
                  <c:v>11.937081236557656</c:v>
                </c:pt>
                <c:pt idx="63">
                  <c:v>10.155489490238523</c:v>
                </c:pt>
                <c:pt idx="64">
                  <c:v>9.2408196752153948</c:v>
                </c:pt>
                <c:pt idx="65">
                  <c:v>8.684021349590898</c:v>
                </c:pt>
                <c:pt idx="66">
                  <c:v>8.5832825558563197</c:v>
                </c:pt>
                <c:pt idx="67">
                  <c:v>6.7043842237149542</c:v>
                </c:pt>
                <c:pt idx="68">
                  <c:v>10.273210228596309</c:v>
                </c:pt>
                <c:pt idx="69">
                  <c:v>8.3218739519126395</c:v>
                </c:pt>
                <c:pt idx="70">
                  <c:v>9.7502634276863898</c:v>
                </c:pt>
                <c:pt idx="71">
                  <c:v>10.705572270092878</c:v>
                </c:pt>
                <c:pt idx="72">
                  <c:v>7.5349768936073813</c:v>
                </c:pt>
                <c:pt idx="73">
                  <c:v>7.2702981640558217</c:v>
                </c:pt>
                <c:pt idx="74">
                  <c:v>6.7930262440922817</c:v>
                </c:pt>
                <c:pt idx="75">
                  <c:v>3.098667151965695</c:v>
                </c:pt>
                <c:pt idx="76">
                  <c:v>5.5211372656325253</c:v>
                </c:pt>
                <c:pt idx="77">
                  <c:v>5.9369345070369617</c:v>
                </c:pt>
                <c:pt idx="78">
                  <c:v>1.8273517779434201</c:v>
                </c:pt>
                <c:pt idx="79">
                  <c:v>4.0276705675598379</c:v>
                </c:pt>
                <c:pt idx="80">
                  <c:v>3.2811943265617538</c:v>
                </c:pt>
                <c:pt idx="81">
                  <c:v>2.6256472279307053</c:v>
                </c:pt>
                <c:pt idx="82">
                  <c:v>1.0073365294937631</c:v>
                </c:pt>
                <c:pt idx="83">
                  <c:v>1.8897554496077218</c:v>
                </c:pt>
                <c:pt idx="84">
                  <c:v>10.191613164435198</c:v>
                </c:pt>
                <c:pt idx="85">
                  <c:v>11.742477917856519</c:v>
                </c:pt>
              </c:numCache>
            </c:numRef>
          </c:val>
          <c:extLst>
            <c:ext xmlns:c16="http://schemas.microsoft.com/office/drawing/2014/chart" uri="{C3380CC4-5D6E-409C-BE32-E72D297353CC}">
              <c16:uniqueId val="{00000001-48B0-4371-B582-1F4CDE72A632}"/>
            </c:ext>
          </c:extLst>
        </c:ser>
        <c:dLbls>
          <c:showLegendKey val="0"/>
          <c:showVal val="0"/>
          <c:showCatName val="0"/>
          <c:showSerName val="0"/>
          <c:showPercent val="0"/>
          <c:showBubbleSize val="0"/>
        </c:dLbls>
        <c:gapWidth val="150"/>
        <c:axId val="942706688"/>
        <c:axId val="942708224"/>
      </c:barChart>
      <c:catAx>
        <c:axId val="942706688"/>
        <c:scaling>
          <c:orientation val="minMax"/>
        </c:scaling>
        <c:delete val="0"/>
        <c:axPos val="b"/>
        <c:numFmt formatCode="yyyy" sourceLinked="0"/>
        <c:majorTickMark val="out"/>
        <c:minorTickMark val="none"/>
        <c:tickLblPos val="nextTo"/>
        <c:spPr>
          <a:ln w="9525" cmpd="thinThick">
            <a:solidFill>
              <a:srgbClr val="000000"/>
            </a:solidFill>
          </a:ln>
          <a:extLst/>
        </c:spPr>
        <c:crossAx val="942708224"/>
        <c:crosses val="autoZero"/>
        <c:auto val="0"/>
        <c:lblAlgn val="ctr"/>
        <c:lblOffset val="100"/>
        <c:tickLblSkip val="8"/>
        <c:tickMarkSkip val="1000"/>
        <c:noMultiLvlLbl val="1"/>
      </c:catAx>
      <c:valAx>
        <c:axId val="942708224"/>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ln w="9525" cmpd="thinThick">
            <a:solidFill>
              <a:srgbClr val="000000"/>
            </a:solidFill>
          </a:ln>
          <a:extLst/>
        </c:spPr>
        <c:crossAx val="942706688"/>
        <c:crosses val="autoZero"/>
        <c:crossBetween val="between"/>
      </c:valAx>
      <c:spPr>
        <a:extLst/>
      </c:spPr>
    </c:plotArea>
    <c:legend>
      <c:legendPos val="b"/>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c:pageMargins b="0.75" l="0.7" r="0.7" t="0.75" header="0.3" footer="0.3"/>
    <c:pageSetup orientation="landscape"/>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EquityMetrics!$AN$5</c:f>
              <c:strCache>
                <c:ptCount val="1"/>
                <c:pt idx="0">
                  <c:v>HY Revenue, YOY Pct Change</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EquityMetrics!$AN$6:$AN$91</c:f>
              <c:numCache>
                <c:formatCode>#,##0.0</c:formatCode>
                <c:ptCount val="86"/>
                <c:pt idx="0">
                  <c:v>3.1159679549561892</c:v>
                </c:pt>
                <c:pt idx="1">
                  <c:v>2.6793928279402301</c:v>
                </c:pt>
                <c:pt idx="2">
                  <c:v>3.9613170113301566</c:v>
                </c:pt>
                <c:pt idx="3">
                  <c:v>8.0062805302562712</c:v>
                </c:pt>
                <c:pt idx="4">
                  <c:v>8.0920953761924217</c:v>
                </c:pt>
                <c:pt idx="5">
                  <c:v>11.550542655125206</c:v>
                </c:pt>
                <c:pt idx="6">
                  <c:v>9.9304973803438159</c:v>
                </c:pt>
                <c:pt idx="7">
                  <c:v>15.280803796677422</c:v>
                </c:pt>
                <c:pt idx="8">
                  <c:v>18.315177792955573</c:v>
                </c:pt>
                <c:pt idx="9">
                  <c:v>13.158095437305551</c:v>
                </c:pt>
                <c:pt idx="10">
                  <c:v>14.690549736067048</c:v>
                </c:pt>
                <c:pt idx="11">
                  <c:v>6.8287627894350278</c:v>
                </c:pt>
                <c:pt idx="12">
                  <c:v>3.2844966384657281</c:v>
                </c:pt>
                <c:pt idx="13">
                  <c:v>-1.8926770289416472</c:v>
                </c:pt>
                <c:pt idx="14">
                  <c:v>-5.9633858186383222</c:v>
                </c:pt>
                <c:pt idx="15">
                  <c:v>-4.4796668529976653</c:v>
                </c:pt>
                <c:pt idx="16">
                  <c:v>-3.3439779815437998</c:v>
                </c:pt>
                <c:pt idx="17">
                  <c:v>-6.3317680212941818</c:v>
                </c:pt>
                <c:pt idx="18">
                  <c:v>4.1779489250864943</c:v>
                </c:pt>
                <c:pt idx="19">
                  <c:v>-2.3866568377275743</c:v>
                </c:pt>
                <c:pt idx="20">
                  <c:v>3.8279464538827579</c:v>
                </c:pt>
                <c:pt idx="21">
                  <c:v>2.4525841520121716</c:v>
                </c:pt>
                <c:pt idx="22">
                  <c:v>4.9655830652204802</c:v>
                </c:pt>
                <c:pt idx="23">
                  <c:v>7.8888418873262367</c:v>
                </c:pt>
                <c:pt idx="24">
                  <c:v>6.8899590651735565</c:v>
                </c:pt>
                <c:pt idx="25">
                  <c:v>11.070967762906303</c:v>
                </c:pt>
                <c:pt idx="26">
                  <c:v>7.6628644241347521</c:v>
                </c:pt>
                <c:pt idx="27">
                  <c:v>10.203660711607188</c:v>
                </c:pt>
                <c:pt idx="28">
                  <c:v>9.2437500127016357</c:v>
                </c:pt>
                <c:pt idx="29">
                  <c:v>10.399373462070848</c:v>
                </c:pt>
                <c:pt idx="30">
                  <c:v>10.792056065109135</c:v>
                </c:pt>
                <c:pt idx="31">
                  <c:v>7.8597309247437241</c:v>
                </c:pt>
                <c:pt idx="32">
                  <c:v>7.5594087985783931</c:v>
                </c:pt>
                <c:pt idx="33">
                  <c:v>6.5229434846853618</c:v>
                </c:pt>
                <c:pt idx="34">
                  <c:v>8.0155709456774851</c:v>
                </c:pt>
                <c:pt idx="35">
                  <c:v>4.9409002147123182</c:v>
                </c:pt>
                <c:pt idx="36">
                  <c:v>6.0928640153067537</c:v>
                </c:pt>
                <c:pt idx="37">
                  <c:v>9.0179563034011423</c:v>
                </c:pt>
                <c:pt idx="38">
                  <c:v>7.4308520808523459</c:v>
                </c:pt>
                <c:pt idx="39">
                  <c:v>8.0378310130024175</c:v>
                </c:pt>
                <c:pt idx="40">
                  <c:v>7.6458817521765976</c:v>
                </c:pt>
                <c:pt idx="41">
                  <c:v>5.1781548246243814</c:v>
                </c:pt>
                <c:pt idx="42">
                  <c:v>2.2625845953327062</c:v>
                </c:pt>
                <c:pt idx="43">
                  <c:v>-11.546234697669799</c:v>
                </c:pt>
                <c:pt idx="44">
                  <c:v>-18.566254201352073</c:v>
                </c:pt>
                <c:pt idx="45">
                  <c:v>-20.690508643451309</c:v>
                </c:pt>
                <c:pt idx="46">
                  <c:v>-15.838696781448292</c:v>
                </c:pt>
                <c:pt idx="47">
                  <c:v>-0.20281087222212557</c:v>
                </c:pt>
                <c:pt idx="48">
                  <c:v>9.6589205721766103</c:v>
                </c:pt>
                <c:pt idx="49">
                  <c:v>10.099923390588739</c:v>
                </c:pt>
                <c:pt idx="50">
                  <c:v>7.3440781871857208</c:v>
                </c:pt>
                <c:pt idx="51">
                  <c:v>6.2041321082025647</c:v>
                </c:pt>
                <c:pt idx="52">
                  <c:v>10.356765743342899</c:v>
                </c:pt>
                <c:pt idx="53">
                  <c:v>12.245220628545162</c:v>
                </c:pt>
                <c:pt idx="54">
                  <c:v>10.133839318426441</c:v>
                </c:pt>
                <c:pt idx="55">
                  <c:v>9.4820545211958596</c:v>
                </c:pt>
                <c:pt idx="56">
                  <c:v>6.0275213390983629</c:v>
                </c:pt>
                <c:pt idx="57">
                  <c:v>0.32646599242915908</c:v>
                </c:pt>
                <c:pt idx="58">
                  <c:v>1.790516857111335</c:v>
                </c:pt>
                <c:pt idx="59">
                  <c:v>3.2727072338327057</c:v>
                </c:pt>
                <c:pt idx="60">
                  <c:v>1.3432959877432538</c:v>
                </c:pt>
                <c:pt idx="61">
                  <c:v>4.2405084446446306</c:v>
                </c:pt>
                <c:pt idx="62">
                  <c:v>7.4730180616626063</c:v>
                </c:pt>
                <c:pt idx="63">
                  <c:v>7.1857767498112901</c:v>
                </c:pt>
                <c:pt idx="64">
                  <c:v>9.5637914730713813</c:v>
                </c:pt>
                <c:pt idx="65">
                  <c:v>8.112481716657193</c:v>
                </c:pt>
                <c:pt idx="66">
                  <c:v>8.7411358429599453</c:v>
                </c:pt>
                <c:pt idx="67">
                  <c:v>5.0832117922591458</c:v>
                </c:pt>
                <c:pt idx="68">
                  <c:v>-3.4759518608281748</c:v>
                </c:pt>
                <c:pt idx="69">
                  <c:v>-3.7951287421262747</c:v>
                </c:pt>
                <c:pt idx="70">
                  <c:v>-7.1387426609061393</c:v>
                </c:pt>
                <c:pt idx="71">
                  <c:v>-7.5239829045005813</c:v>
                </c:pt>
                <c:pt idx="72">
                  <c:v>-6.1133006800019434</c:v>
                </c:pt>
                <c:pt idx="73">
                  <c:v>-4.2790758732128786</c:v>
                </c:pt>
                <c:pt idx="74">
                  <c:v>-2.2893252348068382</c:v>
                </c:pt>
                <c:pt idx="75">
                  <c:v>-0.19777612851306081</c:v>
                </c:pt>
                <c:pt idx="76">
                  <c:v>5.7193303233106008</c:v>
                </c:pt>
                <c:pt idx="77">
                  <c:v>4.9936617284174645</c:v>
                </c:pt>
                <c:pt idx="78">
                  <c:v>8.1376702270338654</c:v>
                </c:pt>
                <c:pt idx="79">
                  <c:v>10.308295904708675</c:v>
                </c:pt>
                <c:pt idx="80">
                  <c:v>10.30008818442254</c:v>
                </c:pt>
                <c:pt idx="81">
                  <c:v>11.884114144776614</c:v>
                </c:pt>
                <c:pt idx="82">
                  <c:v>12.446742677200252</c:v>
                </c:pt>
                <c:pt idx="83">
                  <c:v>9.1471817583709925</c:v>
                </c:pt>
                <c:pt idx="84">
                  <c:v>4.7496208091998726</c:v>
                </c:pt>
                <c:pt idx="85">
                  <c:v>3.9436304058194205</c:v>
                </c:pt>
              </c:numCache>
            </c:numRef>
          </c:val>
          <c:extLst>
            <c:ext xmlns:c16="http://schemas.microsoft.com/office/drawing/2014/chart" uri="{C3380CC4-5D6E-409C-BE32-E72D297353CC}">
              <c16:uniqueId val="{00000000-19DD-40D4-8674-33FCC8B4C003}"/>
            </c:ext>
          </c:extLst>
        </c:ser>
        <c:ser>
          <c:idx val="0"/>
          <c:order val="1"/>
          <c:tx>
            <c:strRef>
              <c:f>EquityMetrics!$DV$5</c:f>
              <c:strCache>
                <c:ptCount val="1"/>
                <c:pt idx="0">
                  <c:v>HY Ex-Energy Revenues, YOY Pct Change</c:v>
                </c:pt>
              </c:strCache>
            </c:strRef>
          </c:tx>
          <c:spPr>
            <a:solidFill>
              <a:srgbClr val="E0BA4C"/>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EquityMetrics!$DV$6:$DV$91</c:f>
              <c:numCache>
                <c:formatCode>#,##0.0</c:formatCode>
                <c:ptCount val="86"/>
                <c:pt idx="0">
                  <c:v>3.4540748591656234</c:v>
                </c:pt>
                <c:pt idx="1">
                  <c:v>2.792433510044523</c:v>
                </c:pt>
                <c:pt idx="2">
                  <c:v>3.9466761524259653</c:v>
                </c:pt>
                <c:pt idx="3">
                  <c:v>7.9885854552175006</c:v>
                </c:pt>
                <c:pt idx="4">
                  <c:v>7.8166618249351449</c:v>
                </c:pt>
                <c:pt idx="5">
                  <c:v>9.9080434592112354</c:v>
                </c:pt>
                <c:pt idx="6">
                  <c:v>7.9712113744047075</c:v>
                </c:pt>
                <c:pt idx="7">
                  <c:v>11.211649096888188</c:v>
                </c:pt>
                <c:pt idx="8">
                  <c:v>14.402248182483302</c:v>
                </c:pt>
                <c:pt idx="9">
                  <c:v>11.490797413084053</c:v>
                </c:pt>
                <c:pt idx="10">
                  <c:v>13.111833066922941</c:v>
                </c:pt>
                <c:pt idx="11">
                  <c:v>6.0970890936807187</c:v>
                </c:pt>
                <c:pt idx="12">
                  <c:v>4.7490491653434663</c:v>
                </c:pt>
                <c:pt idx="13">
                  <c:v>-1.0107531431683525</c:v>
                </c:pt>
                <c:pt idx="14">
                  <c:v>-3.6610622634575485</c:v>
                </c:pt>
                <c:pt idx="15">
                  <c:v>-0.55104835971497845</c:v>
                </c:pt>
                <c:pt idx="16">
                  <c:v>-1.5363507300330759</c:v>
                </c:pt>
                <c:pt idx="17">
                  <c:v>-5.8594380650800471</c:v>
                </c:pt>
                <c:pt idx="18">
                  <c:v>4.465898520109457</c:v>
                </c:pt>
                <c:pt idx="19">
                  <c:v>-2.9962872880035074</c:v>
                </c:pt>
                <c:pt idx="20">
                  <c:v>2.488539057349537</c:v>
                </c:pt>
                <c:pt idx="21">
                  <c:v>1.5603531143793425</c:v>
                </c:pt>
                <c:pt idx="22">
                  <c:v>4.2646063294387915</c:v>
                </c:pt>
                <c:pt idx="23">
                  <c:v>6.9486390521076524</c:v>
                </c:pt>
                <c:pt idx="24">
                  <c:v>7.0298971109376884</c:v>
                </c:pt>
                <c:pt idx="25">
                  <c:v>9.8625130635431333</c:v>
                </c:pt>
                <c:pt idx="26">
                  <c:v>8.1864534659130896</c:v>
                </c:pt>
                <c:pt idx="27">
                  <c:v>9.7033130031583639</c:v>
                </c:pt>
                <c:pt idx="28">
                  <c:v>9.1132024704620775</c:v>
                </c:pt>
                <c:pt idx="29">
                  <c:v>10.132714045424752</c:v>
                </c:pt>
                <c:pt idx="30">
                  <c:v>9.7544529942436</c:v>
                </c:pt>
                <c:pt idx="31">
                  <c:v>7.00610663439869</c:v>
                </c:pt>
                <c:pt idx="32">
                  <c:v>6.3341354355803237</c:v>
                </c:pt>
                <c:pt idx="33">
                  <c:v>5.969143062850657</c:v>
                </c:pt>
                <c:pt idx="34">
                  <c:v>8.1161126395063796</c:v>
                </c:pt>
                <c:pt idx="35">
                  <c:v>6.3016476760660245</c:v>
                </c:pt>
                <c:pt idx="36">
                  <c:v>7.0164869339046643</c:v>
                </c:pt>
                <c:pt idx="37">
                  <c:v>8.8213921309839627</c:v>
                </c:pt>
                <c:pt idx="38">
                  <c:v>7.1993999555379995</c:v>
                </c:pt>
                <c:pt idx="39">
                  <c:v>6.4372169586796257</c:v>
                </c:pt>
                <c:pt idx="40">
                  <c:v>6.3384203681337237</c:v>
                </c:pt>
                <c:pt idx="41">
                  <c:v>2.1019627639147442</c:v>
                </c:pt>
                <c:pt idx="42">
                  <c:v>-1.0336644228048475</c:v>
                </c:pt>
                <c:pt idx="43">
                  <c:v>-11.532324359178936</c:v>
                </c:pt>
                <c:pt idx="44">
                  <c:v>-18.511058291084183</c:v>
                </c:pt>
                <c:pt idx="45">
                  <c:v>-18.350593592299735</c:v>
                </c:pt>
                <c:pt idx="46">
                  <c:v>-13.275098249678107</c:v>
                </c:pt>
                <c:pt idx="47">
                  <c:v>-0.49178939059848492</c:v>
                </c:pt>
                <c:pt idx="48">
                  <c:v>8.3932935566117131</c:v>
                </c:pt>
                <c:pt idx="49">
                  <c:v>9.230935607436507</c:v>
                </c:pt>
                <c:pt idx="50">
                  <c:v>6.4660790772672394</c:v>
                </c:pt>
                <c:pt idx="51">
                  <c:v>5.1741264400757991</c:v>
                </c:pt>
                <c:pt idx="52">
                  <c:v>9.4156099939863189</c:v>
                </c:pt>
                <c:pt idx="53">
                  <c:v>10.034357752138035</c:v>
                </c:pt>
                <c:pt idx="54">
                  <c:v>9.3497626262384124</c:v>
                </c:pt>
                <c:pt idx="55">
                  <c:v>6.6561264368859341</c:v>
                </c:pt>
                <c:pt idx="56">
                  <c:v>6.329079159863138</c:v>
                </c:pt>
                <c:pt idx="57">
                  <c:v>1.8720778211995359</c:v>
                </c:pt>
                <c:pt idx="58">
                  <c:v>1.4363027793353522</c:v>
                </c:pt>
                <c:pt idx="59">
                  <c:v>2.4525628405030142</c:v>
                </c:pt>
                <c:pt idx="60">
                  <c:v>1.2803944103439324</c:v>
                </c:pt>
                <c:pt idx="61">
                  <c:v>3.5260135082208155</c:v>
                </c:pt>
                <c:pt idx="62">
                  <c:v>6.2832862095712594</c:v>
                </c:pt>
                <c:pt idx="63">
                  <c:v>5.6051479544168226</c:v>
                </c:pt>
                <c:pt idx="64">
                  <c:v>6.5000773022010128</c:v>
                </c:pt>
                <c:pt idx="65">
                  <c:v>5.2797714797423456</c:v>
                </c:pt>
                <c:pt idx="66">
                  <c:v>6.1654305970160195</c:v>
                </c:pt>
                <c:pt idx="67">
                  <c:v>4.2889360892521378</c:v>
                </c:pt>
                <c:pt idx="68">
                  <c:v>0.34245940497645844</c:v>
                </c:pt>
                <c:pt idx="69">
                  <c:v>-0.606073082231251</c:v>
                </c:pt>
                <c:pt idx="70">
                  <c:v>-2.2933736458346288</c:v>
                </c:pt>
                <c:pt idx="71">
                  <c:v>-3.9458904482175927</c:v>
                </c:pt>
                <c:pt idx="72">
                  <c:v>-2.6411629475608711</c:v>
                </c:pt>
                <c:pt idx="73">
                  <c:v>-1.387094588106963</c:v>
                </c:pt>
                <c:pt idx="74">
                  <c:v>-7.6510998825263243E-2</c:v>
                </c:pt>
                <c:pt idx="75">
                  <c:v>0.93770799225030288</c:v>
                </c:pt>
                <c:pt idx="76">
                  <c:v>2.7826942659659792</c:v>
                </c:pt>
                <c:pt idx="77">
                  <c:v>4.2790933880755944</c:v>
                </c:pt>
                <c:pt idx="78">
                  <c:v>6.5448674898091586</c:v>
                </c:pt>
                <c:pt idx="79">
                  <c:v>8.6443987950459054</c:v>
                </c:pt>
                <c:pt idx="80">
                  <c:v>8.7138523052328054</c:v>
                </c:pt>
                <c:pt idx="81">
                  <c:v>8.8321523581198491</c:v>
                </c:pt>
                <c:pt idx="82">
                  <c:v>8.9325743344838227</c:v>
                </c:pt>
                <c:pt idx="83">
                  <c:v>8.1879120381299852</c:v>
                </c:pt>
                <c:pt idx="84">
                  <c:v>4.8938890334558227</c:v>
                </c:pt>
                <c:pt idx="85">
                  <c:v>4.1313974708896195</c:v>
                </c:pt>
              </c:numCache>
            </c:numRef>
          </c:val>
          <c:extLst>
            <c:ext xmlns:c16="http://schemas.microsoft.com/office/drawing/2014/chart" uri="{C3380CC4-5D6E-409C-BE32-E72D297353CC}">
              <c16:uniqueId val="{00000001-19DD-40D4-8674-33FCC8B4C003}"/>
            </c:ext>
          </c:extLst>
        </c:ser>
        <c:dLbls>
          <c:showLegendKey val="0"/>
          <c:showVal val="0"/>
          <c:showCatName val="0"/>
          <c:showSerName val="0"/>
          <c:showPercent val="0"/>
          <c:showBubbleSize val="0"/>
        </c:dLbls>
        <c:gapWidth val="150"/>
        <c:axId val="952037760"/>
        <c:axId val="952039296"/>
      </c:barChart>
      <c:catAx>
        <c:axId val="952037760"/>
        <c:scaling>
          <c:orientation val="minMax"/>
        </c:scaling>
        <c:delete val="0"/>
        <c:axPos val="b"/>
        <c:numFmt formatCode="yyyy"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952039296"/>
        <c:crosses val="autoZero"/>
        <c:auto val="0"/>
        <c:lblAlgn val="ctr"/>
        <c:lblOffset val="100"/>
        <c:tickLblSkip val="8"/>
        <c:tickMarkSkip val="1000"/>
        <c:noMultiLvlLbl val="1"/>
      </c:catAx>
      <c:valAx>
        <c:axId val="952039296"/>
        <c:scaling>
          <c:orientation val="minMax"/>
          <c:max val="25"/>
        </c:scaling>
        <c:delete val="0"/>
        <c:axPos val="l"/>
        <c:majorGridlines>
          <c:spPr>
            <a:ln w="3175">
              <a:solidFill>
                <a:srgbClr val="969696"/>
              </a:solidFill>
              <a:prstDash val="dash"/>
            </a:ln>
          </c:spPr>
        </c:majorGridlines>
        <c:numFmt formatCode="#,##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952037760"/>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c:pageMargins b="0.75" l="0.7" r="0.7" t="0.75" header="0.3" footer="0.3"/>
    <c:pageSetup orientation="landscape"/>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EquityMetrics!$AO$5</c:f>
              <c:strCache>
                <c:ptCount val="1"/>
                <c:pt idx="0">
                  <c:v>HY COGS, YOY Pct Change</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EquityMetrics!$AO$6:$AO$91</c:f>
              <c:numCache>
                <c:formatCode>#,##0.0</c:formatCode>
                <c:ptCount val="86"/>
                <c:pt idx="0">
                  <c:v>2.0521138976854481</c:v>
                </c:pt>
                <c:pt idx="1">
                  <c:v>1.6983605487380427</c:v>
                </c:pt>
                <c:pt idx="2">
                  <c:v>3.1140341888082013</c:v>
                </c:pt>
                <c:pt idx="3">
                  <c:v>8.1683384488398847</c:v>
                </c:pt>
                <c:pt idx="4">
                  <c:v>8.1216161200657879</c:v>
                </c:pt>
                <c:pt idx="5">
                  <c:v>12.208932327716582</c:v>
                </c:pt>
                <c:pt idx="6">
                  <c:v>11.415972630704573</c:v>
                </c:pt>
                <c:pt idx="7">
                  <c:v>14.750184056623183</c:v>
                </c:pt>
                <c:pt idx="8">
                  <c:v>13.562271160168882</c:v>
                </c:pt>
                <c:pt idx="9">
                  <c:v>13.473873414001103</c:v>
                </c:pt>
                <c:pt idx="10">
                  <c:v>15.476332516691226</c:v>
                </c:pt>
                <c:pt idx="11">
                  <c:v>8.4144823496116405</c:v>
                </c:pt>
                <c:pt idx="12">
                  <c:v>7.8245228802638067</c:v>
                </c:pt>
                <c:pt idx="13">
                  <c:v>-1.8436964195422956</c:v>
                </c:pt>
                <c:pt idx="14">
                  <c:v>-3.3048227723478041</c:v>
                </c:pt>
                <c:pt idx="15">
                  <c:v>-2.9530793632733698</c:v>
                </c:pt>
                <c:pt idx="16">
                  <c:v>-2.7792967994168083</c:v>
                </c:pt>
                <c:pt idx="17">
                  <c:v>-8.8358903589297313</c:v>
                </c:pt>
                <c:pt idx="18">
                  <c:v>5.2357525633987212</c:v>
                </c:pt>
                <c:pt idx="19">
                  <c:v>-1.491751400435104</c:v>
                </c:pt>
                <c:pt idx="20">
                  <c:v>2.4741754192270093</c:v>
                </c:pt>
                <c:pt idx="21">
                  <c:v>2.4822483352734848</c:v>
                </c:pt>
                <c:pt idx="22">
                  <c:v>3.2473360761160031</c:v>
                </c:pt>
                <c:pt idx="23">
                  <c:v>5.8753842735621342</c:v>
                </c:pt>
                <c:pt idx="24">
                  <c:v>6.7294091316675519</c:v>
                </c:pt>
                <c:pt idx="25">
                  <c:v>10.458572399942522</c:v>
                </c:pt>
                <c:pt idx="26">
                  <c:v>7.0362295083194581</c:v>
                </c:pt>
                <c:pt idx="27">
                  <c:v>10.017143087497015</c:v>
                </c:pt>
                <c:pt idx="28">
                  <c:v>8.3899776615543828</c:v>
                </c:pt>
                <c:pt idx="29">
                  <c:v>10.170869972715435</c:v>
                </c:pt>
                <c:pt idx="30">
                  <c:v>11.736841154836641</c:v>
                </c:pt>
                <c:pt idx="31">
                  <c:v>8.5695672205224671</c:v>
                </c:pt>
                <c:pt idx="32">
                  <c:v>7.1818629922283828</c:v>
                </c:pt>
                <c:pt idx="33">
                  <c:v>4.9242890639439318</c:v>
                </c:pt>
                <c:pt idx="34">
                  <c:v>6.0550129599882263</c:v>
                </c:pt>
                <c:pt idx="35">
                  <c:v>4.7604288136791739</c:v>
                </c:pt>
                <c:pt idx="36">
                  <c:v>5.7221802018193157</c:v>
                </c:pt>
                <c:pt idx="37">
                  <c:v>7.8199848030139796</c:v>
                </c:pt>
                <c:pt idx="38">
                  <c:v>6.1326948499369038</c:v>
                </c:pt>
                <c:pt idx="39">
                  <c:v>8.6930810529504363</c:v>
                </c:pt>
                <c:pt idx="40">
                  <c:v>7.7650352634418995</c:v>
                </c:pt>
                <c:pt idx="41">
                  <c:v>6.8761997866494173</c:v>
                </c:pt>
                <c:pt idx="42">
                  <c:v>3.2883640230226607</c:v>
                </c:pt>
                <c:pt idx="43">
                  <c:v>-10.699287105721044</c:v>
                </c:pt>
                <c:pt idx="44">
                  <c:v>-18.237988929696613</c:v>
                </c:pt>
                <c:pt idx="45">
                  <c:v>-21.576183018581585</c:v>
                </c:pt>
                <c:pt idx="46">
                  <c:v>-17.424799526541257</c:v>
                </c:pt>
                <c:pt idx="47">
                  <c:v>-3.4825407724361157</c:v>
                </c:pt>
                <c:pt idx="48">
                  <c:v>7.4025349429049481</c:v>
                </c:pt>
                <c:pt idx="49">
                  <c:v>8.764668736463177</c:v>
                </c:pt>
                <c:pt idx="50">
                  <c:v>6.3164478174232874</c:v>
                </c:pt>
                <c:pt idx="51">
                  <c:v>4.9752956807648463</c:v>
                </c:pt>
                <c:pt idx="52">
                  <c:v>10.234954568627641</c:v>
                </c:pt>
                <c:pt idx="53">
                  <c:v>12.310422665170083</c:v>
                </c:pt>
                <c:pt idx="54">
                  <c:v>10.035542726168845</c:v>
                </c:pt>
                <c:pt idx="55">
                  <c:v>10.942463801883484</c:v>
                </c:pt>
                <c:pt idx="56">
                  <c:v>5.6069795873781247</c:v>
                </c:pt>
                <c:pt idx="57">
                  <c:v>0.66262436462616314</c:v>
                </c:pt>
                <c:pt idx="58">
                  <c:v>1.5794784254840488</c:v>
                </c:pt>
                <c:pt idx="59">
                  <c:v>3.1081619790413129</c:v>
                </c:pt>
                <c:pt idx="60">
                  <c:v>1.8376765879470236</c:v>
                </c:pt>
                <c:pt idx="61">
                  <c:v>4.510749554004434</c:v>
                </c:pt>
                <c:pt idx="62">
                  <c:v>8.0253780287214518</c:v>
                </c:pt>
                <c:pt idx="63">
                  <c:v>6.6931074715069316</c:v>
                </c:pt>
                <c:pt idx="64">
                  <c:v>9.0029230677341587</c:v>
                </c:pt>
                <c:pt idx="65">
                  <c:v>8.0652848738955498</c:v>
                </c:pt>
                <c:pt idx="66">
                  <c:v>8.3645461924001694</c:v>
                </c:pt>
                <c:pt idx="67">
                  <c:v>2.4260467067467983</c:v>
                </c:pt>
                <c:pt idx="68">
                  <c:v>-5.0163303903841054</c:v>
                </c:pt>
                <c:pt idx="69">
                  <c:v>-5.8839959381669864</c:v>
                </c:pt>
                <c:pt idx="70">
                  <c:v>-9.8911280448427785</c:v>
                </c:pt>
                <c:pt idx="71">
                  <c:v>-10.150813086943721</c:v>
                </c:pt>
                <c:pt idx="72">
                  <c:v>-8.218636390827017</c:v>
                </c:pt>
                <c:pt idx="73">
                  <c:v>-5.9339094324367121</c:v>
                </c:pt>
                <c:pt idx="74">
                  <c:v>-3.7065397940301947</c:v>
                </c:pt>
                <c:pt idx="75">
                  <c:v>-1.1166971297774886</c:v>
                </c:pt>
                <c:pt idx="76">
                  <c:v>4.470166795295194</c:v>
                </c:pt>
                <c:pt idx="77">
                  <c:v>4.3492493398441745</c:v>
                </c:pt>
                <c:pt idx="78">
                  <c:v>6.3754634356510076</c:v>
                </c:pt>
                <c:pt idx="79">
                  <c:v>9.5537930435486871</c:v>
                </c:pt>
                <c:pt idx="80">
                  <c:v>8.5006789848633311</c:v>
                </c:pt>
                <c:pt idx="81">
                  <c:v>10.416189521494701</c:v>
                </c:pt>
                <c:pt idx="82">
                  <c:v>11.948422589326114</c:v>
                </c:pt>
                <c:pt idx="83">
                  <c:v>10.311194706598137</c:v>
                </c:pt>
                <c:pt idx="84">
                  <c:v>5.9734553889175812</c:v>
                </c:pt>
                <c:pt idx="85">
                  <c:v>5.3056620520150144</c:v>
                </c:pt>
              </c:numCache>
            </c:numRef>
          </c:val>
          <c:extLst>
            <c:ext xmlns:c16="http://schemas.microsoft.com/office/drawing/2014/chart" uri="{C3380CC4-5D6E-409C-BE32-E72D297353CC}">
              <c16:uniqueId val="{00000000-1B84-429A-B6B3-2003B1FDAA1F}"/>
            </c:ext>
          </c:extLst>
        </c:ser>
        <c:ser>
          <c:idx val="0"/>
          <c:order val="1"/>
          <c:tx>
            <c:strRef>
              <c:f>EquityMetrics!$DW$5</c:f>
              <c:strCache>
                <c:ptCount val="1"/>
                <c:pt idx="0">
                  <c:v>HY Ex-Energy COGS, YOY Pct Change</c:v>
                </c:pt>
              </c:strCache>
            </c:strRef>
          </c:tx>
          <c:spPr>
            <a:solidFill>
              <a:srgbClr val="E0BA4C"/>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EquityMetrics!$DW$6:$DW$91</c:f>
              <c:numCache>
                <c:formatCode>#,##0.0</c:formatCode>
                <c:ptCount val="86"/>
                <c:pt idx="0">
                  <c:v>2.1046027101831344</c:v>
                </c:pt>
                <c:pt idx="1">
                  <c:v>1.8015162414281471</c:v>
                </c:pt>
                <c:pt idx="2">
                  <c:v>2.568957670192229</c:v>
                </c:pt>
                <c:pt idx="3">
                  <c:v>6.2463553970443231</c:v>
                </c:pt>
                <c:pt idx="4">
                  <c:v>7.6143372576605639</c:v>
                </c:pt>
                <c:pt idx="5">
                  <c:v>10.469993279745339</c:v>
                </c:pt>
                <c:pt idx="6">
                  <c:v>9.061554756213507</c:v>
                </c:pt>
                <c:pt idx="7">
                  <c:v>11.566698884105753</c:v>
                </c:pt>
                <c:pt idx="8">
                  <c:v>8.9934821918885568</c:v>
                </c:pt>
                <c:pt idx="9">
                  <c:v>12.099186124167227</c:v>
                </c:pt>
                <c:pt idx="10">
                  <c:v>14.419128630297418</c:v>
                </c:pt>
                <c:pt idx="11">
                  <c:v>9.6071814503718045</c:v>
                </c:pt>
                <c:pt idx="12">
                  <c:v>12.149044231208507</c:v>
                </c:pt>
                <c:pt idx="13">
                  <c:v>0.5043303950818423</c:v>
                </c:pt>
                <c:pt idx="14">
                  <c:v>-0.56442963825023007</c:v>
                </c:pt>
                <c:pt idx="15">
                  <c:v>0.79604487912916522</c:v>
                </c:pt>
                <c:pt idx="16">
                  <c:v>-1.9264044651146395</c:v>
                </c:pt>
                <c:pt idx="17">
                  <c:v>-8.9394369574633537</c:v>
                </c:pt>
                <c:pt idx="18">
                  <c:v>5.6642333034005121</c:v>
                </c:pt>
                <c:pt idx="19">
                  <c:v>-1.7971421778261165</c:v>
                </c:pt>
                <c:pt idx="20">
                  <c:v>1.2446730150080354</c:v>
                </c:pt>
                <c:pt idx="21">
                  <c:v>1.5540429955771318</c:v>
                </c:pt>
                <c:pt idx="22">
                  <c:v>2.404569903399234</c:v>
                </c:pt>
                <c:pt idx="23">
                  <c:v>4.2830040064218311</c:v>
                </c:pt>
                <c:pt idx="24">
                  <c:v>6.6917050515854504</c:v>
                </c:pt>
                <c:pt idx="25">
                  <c:v>9.0937387958022864</c:v>
                </c:pt>
                <c:pt idx="26">
                  <c:v>7.6770274102278435</c:v>
                </c:pt>
                <c:pt idx="27">
                  <c:v>10.038016951162842</c:v>
                </c:pt>
                <c:pt idx="28">
                  <c:v>8.5099990764360136</c:v>
                </c:pt>
                <c:pt idx="29">
                  <c:v>10.142939958230613</c:v>
                </c:pt>
                <c:pt idx="30">
                  <c:v>10.863385477365695</c:v>
                </c:pt>
                <c:pt idx="31">
                  <c:v>7.1167828984670223</c:v>
                </c:pt>
                <c:pt idx="32">
                  <c:v>6.0610577430474821</c:v>
                </c:pt>
                <c:pt idx="33">
                  <c:v>4.3988516490274687</c:v>
                </c:pt>
                <c:pt idx="34">
                  <c:v>6.3570372951764709</c:v>
                </c:pt>
                <c:pt idx="35">
                  <c:v>6.6721873563075018</c:v>
                </c:pt>
                <c:pt idx="36">
                  <c:v>6.6663043324019622</c:v>
                </c:pt>
                <c:pt idx="37">
                  <c:v>7.6863646301021937</c:v>
                </c:pt>
                <c:pt idx="38">
                  <c:v>5.7715428493737786</c:v>
                </c:pt>
                <c:pt idx="39">
                  <c:v>7.0553678120526486</c:v>
                </c:pt>
                <c:pt idx="40">
                  <c:v>6.4579072344121302</c:v>
                </c:pt>
                <c:pt idx="41">
                  <c:v>3.4752390906738428</c:v>
                </c:pt>
                <c:pt idx="42">
                  <c:v>-0.26853019900145991</c:v>
                </c:pt>
                <c:pt idx="43">
                  <c:v>-10.678421922754723</c:v>
                </c:pt>
                <c:pt idx="44">
                  <c:v>-18.038236299557862</c:v>
                </c:pt>
                <c:pt idx="45">
                  <c:v>-19.110049694143683</c:v>
                </c:pt>
                <c:pt idx="46">
                  <c:v>-14.804794043120918</c:v>
                </c:pt>
                <c:pt idx="47">
                  <c:v>-4.0643239685931087</c:v>
                </c:pt>
                <c:pt idx="48">
                  <c:v>5.263399918743672</c:v>
                </c:pt>
                <c:pt idx="49">
                  <c:v>7.8814823217120633</c:v>
                </c:pt>
                <c:pt idx="50">
                  <c:v>5.403165542750421</c:v>
                </c:pt>
                <c:pt idx="51">
                  <c:v>3.9563074605459825</c:v>
                </c:pt>
                <c:pt idx="52">
                  <c:v>9.4041810912082635</c:v>
                </c:pt>
                <c:pt idx="53">
                  <c:v>10.568144172244299</c:v>
                </c:pt>
                <c:pt idx="54">
                  <c:v>10.397270420178305</c:v>
                </c:pt>
                <c:pt idx="55">
                  <c:v>7.9666801925778019</c:v>
                </c:pt>
                <c:pt idx="56">
                  <c:v>6.4212484084802179</c:v>
                </c:pt>
                <c:pt idx="57">
                  <c:v>2.8822960390946895</c:v>
                </c:pt>
                <c:pt idx="58">
                  <c:v>1.5459694899901955</c:v>
                </c:pt>
                <c:pt idx="59">
                  <c:v>2.2258063605903322</c:v>
                </c:pt>
                <c:pt idx="60">
                  <c:v>2.4289515157154273</c:v>
                </c:pt>
                <c:pt idx="61">
                  <c:v>4.0269055423606703</c:v>
                </c:pt>
                <c:pt idx="62">
                  <c:v>6.0738829296762109</c:v>
                </c:pt>
                <c:pt idx="63">
                  <c:v>4.9684630463093127</c:v>
                </c:pt>
                <c:pt idx="64">
                  <c:v>5.6165814434279149</c:v>
                </c:pt>
                <c:pt idx="65">
                  <c:v>4.9542943521913907</c:v>
                </c:pt>
                <c:pt idx="66">
                  <c:v>5.761756750883551</c:v>
                </c:pt>
                <c:pt idx="67">
                  <c:v>0.84002414477108989</c:v>
                </c:pt>
                <c:pt idx="68">
                  <c:v>-1.0393434602181895</c:v>
                </c:pt>
                <c:pt idx="69">
                  <c:v>-1.9959623081417077</c:v>
                </c:pt>
                <c:pt idx="70">
                  <c:v>-3.9287037827197113</c:v>
                </c:pt>
                <c:pt idx="71">
                  <c:v>-5.3983029486275651</c:v>
                </c:pt>
                <c:pt idx="72">
                  <c:v>-4.0074145681230693</c:v>
                </c:pt>
                <c:pt idx="73">
                  <c:v>-2.998420268855706</c:v>
                </c:pt>
                <c:pt idx="74">
                  <c:v>-1.4120188337640394</c:v>
                </c:pt>
                <c:pt idx="75">
                  <c:v>0.17050288450199957</c:v>
                </c:pt>
                <c:pt idx="76">
                  <c:v>0.93199709733040592</c:v>
                </c:pt>
                <c:pt idx="77">
                  <c:v>3.4536368336403056</c:v>
                </c:pt>
                <c:pt idx="78">
                  <c:v>4.6749077060305622</c:v>
                </c:pt>
                <c:pt idx="79">
                  <c:v>7.5609431787723391</c:v>
                </c:pt>
                <c:pt idx="80">
                  <c:v>6.6323950729702874</c:v>
                </c:pt>
                <c:pt idx="81">
                  <c:v>6.724288015890223</c:v>
                </c:pt>
                <c:pt idx="82">
                  <c:v>7.7349660502763262</c:v>
                </c:pt>
                <c:pt idx="83">
                  <c:v>8.9812694043001287</c:v>
                </c:pt>
                <c:pt idx="84">
                  <c:v>6.1151247830921296</c:v>
                </c:pt>
                <c:pt idx="85">
                  <c:v>5.4147511079458699</c:v>
                </c:pt>
              </c:numCache>
            </c:numRef>
          </c:val>
          <c:extLst>
            <c:ext xmlns:c16="http://schemas.microsoft.com/office/drawing/2014/chart" uri="{C3380CC4-5D6E-409C-BE32-E72D297353CC}">
              <c16:uniqueId val="{00000001-1B84-429A-B6B3-2003B1FDAA1F}"/>
            </c:ext>
          </c:extLst>
        </c:ser>
        <c:dLbls>
          <c:showLegendKey val="0"/>
          <c:showVal val="0"/>
          <c:showCatName val="0"/>
          <c:showSerName val="0"/>
          <c:showPercent val="0"/>
          <c:showBubbleSize val="0"/>
        </c:dLbls>
        <c:gapWidth val="150"/>
        <c:axId val="952197888"/>
        <c:axId val="952199424"/>
      </c:barChart>
      <c:catAx>
        <c:axId val="952197888"/>
        <c:scaling>
          <c:orientation val="minMax"/>
        </c:scaling>
        <c:delete val="0"/>
        <c:axPos val="b"/>
        <c:numFmt formatCode="yyyy" sourceLinked="0"/>
        <c:majorTickMark val="out"/>
        <c:minorTickMark val="none"/>
        <c:tickLblPos val="low"/>
        <c:spPr>
          <a:ln w="9525" cmpd="thinThick">
            <a:solidFill>
              <a:srgbClr val="000000"/>
            </a:solidFill>
          </a:ln>
          <a:extLst/>
        </c:spPr>
        <c:crossAx val="952199424"/>
        <c:crosses val="autoZero"/>
        <c:auto val="0"/>
        <c:lblAlgn val="ctr"/>
        <c:lblOffset val="100"/>
        <c:tickLblSkip val="8"/>
        <c:tickMarkSkip val="1000"/>
        <c:noMultiLvlLbl val="1"/>
      </c:catAx>
      <c:valAx>
        <c:axId val="952199424"/>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ln w="9525" cmpd="thinThick">
            <a:solidFill>
              <a:srgbClr val="000000"/>
            </a:solidFill>
          </a:ln>
          <a:extLst/>
        </c:spPr>
        <c:crossAx val="952197888"/>
        <c:crosses val="autoZero"/>
        <c:crossBetween val="between"/>
      </c:valAx>
      <c:spPr>
        <a:extLst/>
      </c:spPr>
    </c:plotArea>
    <c:legend>
      <c:legendPos val="b"/>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c:pageMargins b="0.75" l="0.7" r="0.7" t="0.75" header="0.3" footer="0.3"/>
    <c:pageSetup orientation="landscape"/>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335259334732"/>
          <c:y val="4.7500057983469221E-2"/>
          <c:w val="0.84666804470710399"/>
          <c:h val="0.74500090942493824"/>
        </c:manualLayout>
      </c:layout>
      <c:barChart>
        <c:barDir val="col"/>
        <c:grouping val="clustered"/>
        <c:varyColors val="0"/>
        <c:ser>
          <c:idx val="0"/>
          <c:order val="0"/>
          <c:tx>
            <c:strRef>
              <c:f>EquityMetrics!$J$5</c:f>
              <c:strCache>
                <c:ptCount val="1"/>
                <c:pt idx="0">
                  <c:v>HY Leverage Ratio</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EquityMetrics!$J$6:$J$91</c:f>
              <c:numCache>
                <c:formatCode>#,##0.0</c:formatCode>
                <c:ptCount val="86"/>
                <c:pt idx="0">
                  <c:v>3.6714178547498335</c:v>
                </c:pt>
                <c:pt idx="1">
                  <c:v>3.8953375023282359</c:v>
                </c:pt>
                <c:pt idx="2">
                  <c:v>4.0165839149806821</c:v>
                </c:pt>
                <c:pt idx="3">
                  <c:v>3.7563578327225402</c:v>
                </c:pt>
                <c:pt idx="4">
                  <c:v>3.9343231986116813</c:v>
                </c:pt>
                <c:pt idx="5">
                  <c:v>4.3675116868096975</c:v>
                </c:pt>
                <c:pt idx="6">
                  <c:v>4.2158121048938542</c:v>
                </c:pt>
                <c:pt idx="7">
                  <c:v>4.1474761171101493</c:v>
                </c:pt>
                <c:pt idx="8">
                  <c:v>4.6893960066114646</c:v>
                </c:pt>
                <c:pt idx="9">
                  <c:v>4.6324499754413155</c:v>
                </c:pt>
                <c:pt idx="10">
                  <c:v>4.8848059590020867</c:v>
                </c:pt>
                <c:pt idx="11">
                  <c:v>4.8171897992288804</c:v>
                </c:pt>
                <c:pt idx="12">
                  <c:v>4.2883761942931642</c:v>
                </c:pt>
                <c:pt idx="13">
                  <c:v>4.1911044720851578</c:v>
                </c:pt>
                <c:pt idx="14">
                  <c:v>4.3835603717885663</c:v>
                </c:pt>
                <c:pt idx="15">
                  <c:v>4.0998404152975967</c:v>
                </c:pt>
                <c:pt idx="16">
                  <c:v>4.0734920598653339</c:v>
                </c:pt>
                <c:pt idx="17">
                  <c:v>3.8545993265286462</c:v>
                </c:pt>
                <c:pt idx="18">
                  <c:v>4.1284556585867431</c:v>
                </c:pt>
                <c:pt idx="19">
                  <c:v>4.1350726593910867</c:v>
                </c:pt>
                <c:pt idx="20">
                  <c:v>4.3487053222976195</c:v>
                </c:pt>
                <c:pt idx="21">
                  <c:v>4.3210291206290572</c:v>
                </c:pt>
                <c:pt idx="22">
                  <c:v>4.0801697413674267</c:v>
                </c:pt>
                <c:pt idx="23">
                  <c:v>3.7067505447952072</c:v>
                </c:pt>
                <c:pt idx="24">
                  <c:v>3.6315385117826904</c:v>
                </c:pt>
                <c:pt idx="25">
                  <c:v>3.5431709118946499</c:v>
                </c:pt>
                <c:pt idx="26">
                  <c:v>3.3740089419550783</c:v>
                </c:pt>
                <c:pt idx="27">
                  <c:v>3.4710959994860868</c:v>
                </c:pt>
                <c:pt idx="28">
                  <c:v>3.4048677798211262</c:v>
                </c:pt>
                <c:pt idx="29">
                  <c:v>3.3848163872714725</c:v>
                </c:pt>
                <c:pt idx="30">
                  <c:v>3.138810132217269</c:v>
                </c:pt>
                <c:pt idx="31">
                  <c:v>2.9643835444566013</c:v>
                </c:pt>
                <c:pt idx="32">
                  <c:v>2.9758477716662686</c:v>
                </c:pt>
                <c:pt idx="33">
                  <c:v>2.8914496470338893</c:v>
                </c:pt>
                <c:pt idx="34">
                  <c:v>2.8935286615749627</c:v>
                </c:pt>
                <c:pt idx="35">
                  <c:v>3.0027640463860084</c:v>
                </c:pt>
                <c:pt idx="36">
                  <c:v>3.1522792271921722</c:v>
                </c:pt>
                <c:pt idx="37">
                  <c:v>3.103543236946757</c:v>
                </c:pt>
                <c:pt idx="38">
                  <c:v>3.0257780377165857</c:v>
                </c:pt>
                <c:pt idx="39">
                  <c:v>3.2005260617167255</c:v>
                </c:pt>
                <c:pt idx="40">
                  <c:v>3.2552056773105487</c:v>
                </c:pt>
                <c:pt idx="41">
                  <c:v>3.3636652183711679</c:v>
                </c:pt>
                <c:pt idx="42">
                  <c:v>3.5282510376242553</c:v>
                </c:pt>
                <c:pt idx="43">
                  <c:v>3.4958352297760524</c:v>
                </c:pt>
                <c:pt idx="44">
                  <c:v>3.7913291692284674</c:v>
                </c:pt>
                <c:pt idx="45">
                  <c:v>3.7974252032693721</c:v>
                </c:pt>
                <c:pt idx="46">
                  <c:v>3.93518764893988</c:v>
                </c:pt>
                <c:pt idx="47">
                  <c:v>3.6051428526980773</c:v>
                </c:pt>
                <c:pt idx="48">
                  <c:v>3.4351989785763082</c:v>
                </c:pt>
                <c:pt idx="49">
                  <c:v>3.2702177175696581</c:v>
                </c:pt>
                <c:pt idx="50">
                  <c:v>3.1683375193077379</c:v>
                </c:pt>
                <c:pt idx="51">
                  <c:v>3.2044458451105391</c:v>
                </c:pt>
                <c:pt idx="52">
                  <c:v>3.1617960994411174</c:v>
                </c:pt>
                <c:pt idx="53">
                  <c:v>3.2456968966823911</c:v>
                </c:pt>
                <c:pt idx="54">
                  <c:v>3.2395028062640008</c:v>
                </c:pt>
                <c:pt idx="55">
                  <c:v>3.1807757577347937</c:v>
                </c:pt>
                <c:pt idx="56">
                  <c:v>3.4463332308745689</c:v>
                </c:pt>
                <c:pt idx="57">
                  <c:v>3.5949554308975085</c:v>
                </c:pt>
                <c:pt idx="58">
                  <c:v>3.5912902570453529</c:v>
                </c:pt>
                <c:pt idx="59">
                  <c:v>3.6700305172801428</c:v>
                </c:pt>
                <c:pt idx="60">
                  <c:v>3.8842618627186818</c:v>
                </c:pt>
                <c:pt idx="61">
                  <c:v>3.889221657045228</c:v>
                </c:pt>
                <c:pt idx="62">
                  <c:v>3.928848394963917</c:v>
                </c:pt>
                <c:pt idx="63">
                  <c:v>4.1059074114318763</c:v>
                </c:pt>
                <c:pt idx="64">
                  <c:v>4.2111417243206644</c:v>
                </c:pt>
                <c:pt idx="65">
                  <c:v>4.3415674096088877</c:v>
                </c:pt>
                <c:pt idx="66">
                  <c:v>4.0152569447121831</c:v>
                </c:pt>
                <c:pt idx="67">
                  <c:v>4.0913924930634948</c:v>
                </c:pt>
                <c:pt idx="68">
                  <c:v>4.5081649481363302</c:v>
                </c:pt>
                <c:pt idx="69">
                  <c:v>5.1300257912031357</c:v>
                </c:pt>
                <c:pt idx="70">
                  <c:v>6.4489836913861547</c:v>
                </c:pt>
                <c:pt idx="71">
                  <c:v>7.2571721034836996</c:v>
                </c:pt>
                <c:pt idx="72">
                  <c:v>7.6014139472549846</c:v>
                </c:pt>
                <c:pt idx="73">
                  <c:v>7.079801531992322</c:v>
                </c:pt>
                <c:pt idx="74">
                  <c:v>6.0942843709182819</c:v>
                </c:pt>
                <c:pt idx="75">
                  <c:v>5.0051968559791353</c:v>
                </c:pt>
                <c:pt idx="76">
                  <c:v>4.6692587280544737</c:v>
                </c:pt>
                <c:pt idx="77">
                  <c:v>4.6325609553024396</c:v>
                </c:pt>
                <c:pt idx="78">
                  <c:v>4.4969265658399333</c:v>
                </c:pt>
                <c:pt idx="79">
                  <c:v>4.388069438507789</c:v>
                </c:pt>
                <c:pt idx="80">
                  <c:v>4.3412688789783607</c:v>
                </c:pt>
                <c:pt idx="81">
                  <c:v>4.2266073728423184</c:v>
                </c:pt>
                <c:pt idx="82">
                  <c:v>3.8081176981048008</c:v>
                </c:pt>
                <c:pt idx="83">
                  <c:v>4.2336247771793944</c:v>
                </c:pt>
                <c:pt idx="84">
                  <c:v>4.8614929777185978</c:v>
                </c:pt>
                <c:pt idx="85">
                  <c:v>4.9659896772728365</c:v>
                </c:pt>
              </c:numCache>
            </c:numRef>
          </c:val>
          <c:extLst>
            <c:ext xmlns:c16="http://schemas.microsoft.com/office/drawing/2014/chart" uri="{C3380CC4-5D6E-409C-BE32-E72D297353CC}">
              <c16:uniqueId val="{00000000-1951-40FB-9AE4-D16584D30F7F}"/>
            </c:ext>
          </c:extLst>
        </c:ser>
        <c:ser>
          <c:idx val="2"/>
          <c:order val="1"/>
          <c:tx>
            <c:strRef>
              <c:f>EquityMetrics!$GO$5</c:f>
              <c:strCache>
                <c:ptCount val="1"/>
                <c:pt idx="0">
                  <c:v>HY Ex-Commodities Coverage Ratio</c:v>
                </c:pt>
              </c:strCache>
            </c:strRef>
          </c:tx>
          <c:spPr>
            <a:solidFill>
              <a:srgbClr val="FFC000"/>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EquityMetrics!$GO$6:$GO$91</c:f>
              <c:numCache>
                <c:formatCode>#,##0.0</c:formatCode>
                <c:ptCount val="86"/>
                <c:pt idx="0">
                  <c:v>2.9808389789030159</c:v>
                </c:pt>
                <c:pt idx="1">
                  <c:v>2.9735657562603901</c:v>
                </c:pt>
                <c:pt idx="2">
                  <c:v>2.9359355178384545</c:v>
                </c:pt>
                <c:pt idx="3">
                  <c:v>3.3491054950319401</c:v>
                </c:pt>
                <c:pt idx="4">
                  <c:v>3.1615349267356323</c:v>
                </c:pt>
                <c:pt idx="5">
                  <c:v>3.0025151724288719</c:v>
                </c:pt>
                <c:pt idx="6">
                  <c:v>3.2157305197488295</c:v>
                </c:pt>
                <c:pt idx="7">
                  <c:v>3.0291924954020741</c:v>
                </c:pt>
                <c:pt idx="8">
                  <c:v>2.2614213469241271</c:v>
                </c:pt>
                <c:pt idx="9">
                  <c:v>2.2620461647444885</c:v>
                </c:pt>
                <c:pt idx="10">
                  <c:v>2.0748520398984942</c:v>
                </c:pt>
                <c:pt idx="11">
                  <c:v>1.9975149801852377</c:v>
                </c:pt>
                <c:pt idx="12">
                  <c:v>2.1908295449413582</c:v>
                </c:pt>
                <c:pt idx="13">
                  <c:v>2.1879142772594551</c:v>
                </c:pt>
                <c:pt idx="14">
                  <c:v>2.2563779689220755</c:v>
                </c:pt>
                <c:pt idx="15">
                  <c:v>2.5083182526840422</c:v>
                </c:pt>
                <c:pt idx="16">
                  <c:v>2.5519107397439691</c:v>
                </c:pt>
                <c:pt idx="17">
                  <c:v>2.8712069848035227</c:v>
                </c:pt>
                <c:pt idx="18">
                  <c:v>2.7561805838774984</c:v>
                </c:pt>
                <c:pt idx="19">
                  <c:v>2.7952854465407642</c:v>
                </c:pt>
                <c:pt idx="20">
                  <c:v>2.7824043027486685</c:v>
                </c:pt>
                <c:pt idx="21">
                  <c:v>2.8351849704122141</c:v>
                </c:pt>
                <c:pt idx="22">
                  <c:v>2.7907949378326102</c:v>
                </c:pt>
                <c:pt idx="23">
                  <c:v>2.9346150450359643</c:v>
                </c:pt>
                <c:pt idx="24">
                  <c:v>3.0196634027921445</c:v>
                </c:pt>
                <c:pt idx="25">
                  <c:v>3.0706876613253953</c:v>
                </c:pt>
                <c:pt idx="26">
                  <c:v>3.1827684534496683</c:v>
                </c:pt>
                <c:pt idx="27">
                  <c:v>2.8786653138957439</c:v>
                </c:pt>
                <c:pt idx="28">
                  <c:v>2.892879438119988</c:v>
                </c:pt>
                <c:pt idx="29">
                  <c:v>2.9834638783732892</c:v>
                </c:pt>
                <c:pt idx="30">
                  <c:v>3.1683030678200876</c:v>
                </c:pt>
                <c:pt idx="31">
                  <c:v>3.3714900344357743</c:v>
                </c:pt>
                <c:pt idx="32">
                  <c:v>3.4250896975673246</c:v>
                </c:pt>
                <c:pt idx="33">
                  <c:v>3.3922614533299904</c:v>
                </c:pt>
                <c:pt idx="34">
                  <c:v>3.3379725920353147</c:v>
                </c:pt>
                <c:pt idx="35">
                  <c:v>3.265907903220028</c:v>
                </c:pt>
                <c:pt idx="36">
                  <c:v>3.313059394434922</c:v>
                </c:pt>
                <c:pt idx="37">
                  <c:v>3.2762669786969019</c:v>
                </c:pt>
                <c:pt idx="38">
                  <c:v>3.219028248959622</c:v>
                </c:pt>
                <c:pt idx="39">
                  <c:v>3.1100118269429529</c:v>
                </c:pt>
                <c:pt idx="40">
                  <c:v>3.0727095857030111</c:v>
                </c:pt>
                <c:pt idx="41">
                  <c:v>2.9732833720092247</c:v>
                </c:pt>
                <c:pt idx="42">
                  <c:v>2.8313940153996859</c:v>
                </c:pt>
                <c:pt idx="43">
                  <c:v>2.738994838478924</c:v>
                </c:pt>
                <c:pt idx="44">
                  <c:v>2.6447971965505399</c:v>
                </c:pt>
                <c:pt idx="45">
                  <c:v>2.6478128339287603</c:v>
                </c:pt>
                <c:pt idx="46">
                  <c:v>2.5656077178627568</c:v>
                </c:pt>
                <c:pt idx="47">
                  <c:v>2.7546768420663206</c:v>
                </c:pt>
                <c:pt idx="48">
                  <c:v>2.843525725017169</c:v>
                </c:pt>
                <c:pt idx="49">
                  <c:v>2.9344166810594592</c:v>
                </c:pt>
                <c:pt idx="50">
                  <c:v>3.0610763121458398</c:v>
                </c:pt>
                <c:pt idx="51">
                  <c:v>3.1381671501802693</c:v>
                </c:pt>
                <c:pt idx="52">
                  <c:v>3.121353554445832</c:v>
                </c:pt>
                <c:pt idx="53">
                  <c:v>3.2681993767922051</c:v>
                </c:pt>
                <c:pt idx="54">
                  <c:v>3.2402937289629499</c:v>
                </c:pt>
                <c:pt idx="55">
                  <c:v>3.2462355830022376</c:v>
                </c:pt>
                <c:pt idx="56">
                  <c:v>3.0973210251419903</c:v>
                </c:pt>
                <c:pt idx="57">
                  <c:v>3.0318737245275718</c:v>
                </c:pt>
                <c:pt idx="58">
                  <c:v>3.1282940734217433</c:v>
                </c:pt>
                <c:pt idx="59">
                  <c:v>3.1509563890905326</c:v>
                </c:pt>
                <c:pt idx="60">
                  <c:v>3.0399462303695648</c:v>
                </c:pt>
                <c:pt idx="61">
                  <c:v>3.0848210382027301</c:v>
                </c:pt>
                <c:pt idx="62">
                  <c:v>3.0809988163575204</c:v>
                </c:pt>
                <c:pt idx="63">
                  <c:v>3.0439705946088491</c:v>
                </c:pt>
                <c:pt idx="64">
                  <c:v>3.0531724812007566</c:v>
                </c:pt>
                <c:pt idx="65">
                  <c:v>3.1938146900387867</c:v>
                </c:pt>
                <c:pt idx="66">
                  <c:v>3.5343508514739903</c:v>
                </c:pt>
                <c:pt idx="67">
                  <c:v>3.4872598887646773</c:v>
                </c:pt>
                <c:pt idx="68">
                  <c:v>3.6034220261696541</c:v>
                </c:pt>
                <c:pt idx="69">
                  <c:v>3.566657398656035</c:v>
                </c:pt>
                <c:pt idx="70">
                  <c:v>3.4488441191118215</c:v>
                </c:pt>
                <c:pt idx="71">
                  <c:v>3.4708505194249755</c:v>
                </c:pt>
                <c:pt idx="72">
                  <c:v>3.4557332027956082</c:v>
                </c:pt>
                <c:pt idx="73">
                  <c:v>3.3327350208664397</c:v>
                </c:pt>
                <c:pt idx="74">
                  <c:v>3.3556587766317456</c:v>
                </c:pt>
                <c:pt idx="75">
                  <c:v>3.4542416088810159</c:v>
                </c:pt>
                <c:pt idx="76">
                  <c:v>3.5028681191141384</c:v>
                </c:pt>
                <c:pt idx="77">
                  <c:v>3.4436711696201119</c:v>
                </c:pt>
                <c:pt idx="78">
                  <c:v>3.4914205752870471</c:v>
                </c:pt>
                <c:pt idx="79">
                  <c:v>3.5592953129754652</c:v>
                </c:pt>
                <c:pt idx="80">
                  <c:v>3.7348693204579413</c:v>
                </c:pt>
                <c:pt idx="81">
                  <c:v>3.8352561050807421</c:v>
                </c:pt>
                <c:pt idx="82">
                  <c:v>4.1483066202919687</c:v>
                </c:pt>
                <c:pt idx="83">
                  <c:v>3.8395388989078545</c:v>
                </c:pt>
                <c:pt idx="84">
                  <c:v>3.7226580606301742</c:v>
                </c:pt>
                <c:pt idx="85">
                  <c:v>3.5887532501324815</c:v>
                </c:pt>
              </c:numCache>
            </c:numRef>
          </c:val>
          <c:extLst>
            <c:ext xmlns:c16="http://schemas.microsoft.com/office/drawing/2014/chart" uri="{C3380CC4-5D6E-409C-BE32-E72D297353CC}">
              <c16:uniqueId val="{00000001-1951-40FB-9AE4-D16584D30F7F}"/>
            </c:ext>
          </c:extLst>
        </c:ser>
        <c:dLbls>
          <c:showLegendKey val="0"/>
          <c:showVal val="0"/>
          <c:showCatName val="0"/>
          <c:showSerName val="0"/>
          <c:showPercent val="0"/>
          <c:showBubbleSize val="0"/>
        </c:dLbls>
        <c:gapWidth val="150"/>
        <c:axId val="954418688"/>
        <c:axId val="954420224"/>
      </c:barChart>
      <c:lineChart>
        <c:grouping val="standard"/>
        <c:varyColors val="0"/>
        <c:ser>
          <c:idx val="1"/>
          <c:order val="2"/>
          <c:tx>
            <c:strRef>
              <c:f>EquityMetrics!$GP$5</c:f>
              <c:strCache>
                <c:ptCount val="1"/>
                <c:pt idx="0">
                  <c:v>HY Ex-Commodities AdjLeverage</c:v>
                </c:pt>
              </c:strCache>
            </c:strRef>
          </c:tx>
          <c:marker>
            <c:symbol val="none"/>
          </c:marker>
          <c:val>
            <c:numRef>
              <c:f>EquityMetrics!$GP$6:$GP$91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2.6028215903301493</c:v>
                </c:pt>
                <c:pt idx="49">
                  <c:v>3.0233363227116525</c:v>
                </c:pt>
                <c:pt idx="50">
                  <c:v>2.5873577985611482</c:v>
                </c:pt>
                <c:pt idx="51">
                  <c:v>2.3446157311064937</c:v>
                </c:pt>
                <c:pt idx="52">
                  <c:v>3.1795202345544173</c:v>
                </c:pt>
                <c:pt idx="53">
                  <c:v>3.3271322614511263</c:v>
                </c:pt>
                <c:pt idx="54">
                  <c:v>3.3868786752191897</c:v>
                </c:pt>
                <c:pt idx="55">
                  <c:v>3.280827036288632</c:v>
                </c:pt>
                <c:pt idx="56">
                  <c:v>3.379755951410937</c:v>
                </c:pt>
                <c:pt idx="57">
                  <c:v>3.4388615883430087</c:v>
                </c:pt>
                <c:pt idx="58">
                  <c:v>3.4065015627809743</c:v>
                </c:pt>
                <c:pt idx="59">
                  <c:v>3.5599376287337474</c:v>
                </c:pt>
                <c:pt idx="60">
                  <c:v>3.7202312914627118</c:v>
                </c:pt>
                <c:pt idx="61">
                  <c:v>3.6411024947151094</c:v>
                </c:pt>
                <c:pt idx="62">
                  <c:v>3.655878241547696</c:v>
                </c:pt>
                <c:pt idx="63">
                  <c:v>3.7130279087517803</c:v>
                </c:pt>
                <c:pt idx="64">
                  <c:v>3.6861120725071039</c:v>
                </c:pt>
                <c:pt idx="65">
                  <c:v>3.6750358803204195</c:v>
                </c:pt>
                <c:pt idx="66">
                  <c:v>3.4683698717690437</c:v>
                </c:pt>
                <c:pt idx="67">
                  <c:v>3.4612226068296801</c:v>
                </c:pt>
                <c:pt idx="68">
                  <c:v>3.5709325003045032</c:v>
                </c:pt>
                <c:pt idx="69">
                  <c:v>3.5634664927572213</c:v>
                </c:pt>
                <c:pt idx="70">
                  <c:v>3.8672557670018959</c:v>
                </c:pt>
                <c:pt idx="71">
                  <c:v>3.7375941517381497</c:v>
                </c:pt>
                <c:pt idx="72">
                  <c:v>3.7899141270750629</c:v>
                </c:pt>
                <c:pt idx="73">
                  <c:v>3.7487858468624888</c:v>
                </c:pt>
                <c:pt idx="74">
                  <c:v>3.8310862161464403</c:v>
                </c:pt>
                <c:pt idx="75">
                  <c:v>3.6469076653269372</c:v>
                </c:pt>
                <c:pt idx="76">
                  <c:v>3.7986720982193245</c:v>
                </c:pt>
                <c:pt idx="77">
                  <c:v>3.8407918762864446</c:v>
                </c:pt>
                <c:pt idx="78">
                  <c:v>3.7593319499169287</c:v>
                </c:pt>
                <c:pt idx="79">
                  <c:v>3.7878307344872533</c:v>
                </c:pt>
                <c:pt idx="80">
                  <c:v>3.6775549048240297</c:v>
                </c:pt>
                <c:pt idx="81">
                  <c:v>3.6007942702777931</c:v>
                </c:pt>
                <c:pt idx="82">
                  <c:v>3.3402390140205815</c:v>
                </c:pt>
                <c:pt idx="83">
                  <c:v>3.6555846487056693</c:v>
                </c:pt>
                <c:pt idx="84">
                  <c:v>4.0437744141214864</c:v>
                </c:pt>
                <c:pt idx="85">
                  <c:v>4.0665592415773899</c:v>
                </c:pt>
              </c:numCache>
            </c:numRef>
          </c:val>
          <c:smooth val="0"/>
          <c:extLst>
            <c:ext xmlns:c16="http://schemas.microsoft.com/office/drawing/2014/chart" uri="{C3380CC4-5D6E-409C-BE32-E72D297353CC}">
              <c16:uniqueId val="{00000002-1951-40FB-9AE4-D16584D30F7F}"/>
            </c:ext>
          </c:extLst>
        </c:ser>
        <c:dLbls>
          <c:showLegendKey val="0"/>
          <c:showVal val="0"/>
          <c:showCatName val="0"/>
          <c:showSerName val="0"/>
          <c:showPercent val="0"/>
          <c:showBubbleSize val="0"/>
        </c:dLbls>
        <c:marker val="1"/>
        <c:smooth val="0"/>
        <c:axId val="954418688"/>
        <c:axId val="954420224"/>
      </c:lineChart>
      <c:catAx>
        <c:axId val="954418688"/>
        <c:scaling>
          <c:orientation val="minMax"/>
        </c:scaling>
        <c:delete val="0"/>
        <c:axPos val="b"/>
        <c:numFmt formatCode="yyyy"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4420224"/>
        <c:crosses val="autoZero"/>
        <c:auto val="0"/>
        <c:lblAlgn val="ctr"/>
        <c:lblOffset val="100"/>
        <c:tickLblSkip val="8"/>
        <c:tickMarkSkip val="4"/>
        <c:noMultiLvlLbl val="0"/>
      </c:catAx>
      <c:valAx>
        <c:axId val="954420224"/>
        <c:scaling>
          <c:logBase val="2"/>
          <c:orientation val="minMax"/>
          <c:max val="8"/>
        </c:scaling>
        <c:delete val="0"/>
        <c:axPos val="l"/>
        <c:majorGridlines>
          <c:spPr>
            <a:ln w="3175">
              <a:solidFill>
                <a:srgbClr val="969696"/>
              </a:solidFill>
              <a:prstDash val="dash"/>
            </a:ln>
          </c:spPr>
        </c:majorGridlines>
        <c:title>
          <c:tx>
            <c:rich>
              <a:bodyPr/>
              <a:lstStyle/>
              <a:p>
                <a:pPr>
                  <a:defRPr/>
                </a:pPr>
                <a:r>
                  <a:rPr lang="en-US"/>
                  <a:t>Net Leverage (Net Debt/LTM EBITDA, x)</a:t>
                </a:r>
              </a:p>
            </c:rich>
          </c:tx>
          <c:layout>
            <c:manualLayout>
              <c:xMode val="edge"/>
              <c:yMode val="edge"/>
              <c:x val="8.3333468967234647E-3"/>
              <c:y val="0.11750014343279228"/>
            </c:manualLayout>
          </c:layout>
          <c:overlay val="0"/>
        </c:title>
        <c:numFmt formatCode="0.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4418688"/>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layout>
        <c:manualLayout>
          <c:xMode val="edge"/>
          <c:yMode val="edge"/>
          <c:x val="0"/>
          <c:y val="0.89037243445329484"/>
          <c:w val="1"/>
          <c:h val="8.0746688174455655E-2"/>
        </c:manualLayout>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335259334732"/>
          <c:y val="4.7500057983469221E-2"/>
          <c:w val="0.84666804470710399"/>
          <c:h val="0.74500090942493824"/>
        </c:manualLayout>
      </c:layout>
      <c:barChart>
        <c:barDir val="col"/>
        <c:grouping val="clustered"/>
        <c:varyColors val="0"/>
        <c:ser>
          <c:idx val="0"/>
          <c:order val="0"/>
          <c:tx>
            <c:strRef>
              <c:f>EquityMetrics!$K$5</c:f>
              <c:strCache>
                <c:ptCount val="1"/>
                <c:pt idx="0">
                  <c:v>HY Coverage Ratio</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EquityMetrics!$K$6:$K$91</c:f>
              <c:numCache>
                <c:formatCode>#,##0.0</c:formatCode>
                <c:ptCount val="86"/>
                <c:pt idx="0">
                  <c:v>3.0177077886864492</c:v>
                </c:pt>
                <c:pt idx="1">
                  <c:v>2.9622123445325856</c:v>
                </c:pt>
                <c:pt idx="2">
                  <c:v>2.9206947433877959</c:v>
                </c:pt>
                <c:pt idx="3">
                  <c:v>3.2862336857708896</c:v>
                </c:pt>
                <c:pt idx="4">
                  <c:v>3.1220147640868077</c:v>
                </c:pt>
                <c:pt idx="5">
                  <c:v>2.8599672485682346</c:v>
                </c:pt>
                <c:pt idx="6">
                  <c:v>3.0542231328593314</c:v>
                </c:pt>
                <c:pt idx="7">
                  <c:v>2.9465114306244846</c:v>
                </c:pt>
                <c:pt idx="8">
                  <c:v>2.3735082303865478</c:v>
                </c:pt>
                <c:pt idx="9">
                  <c:v>2.3994916932006545</c:v>
                </c:pt>
                <c:pt idx="10">
                  <c:v>2.2599319061707459</c:v>
                </c:pt>
                <c:pt idx="11">
                  <c:v>2.2268458722673019</c:v>
                </c:pt>
                <c:pt idx="12">
                  <c:v>2.5210742955099943</c:v>
                </c:pt>
                <c:pt idx="13">
                  <c:v>2.5705219060365194</c:v>
                </c:pt>
                <c:pt idx="14">
                  <c:v>2.5166568723065317</c:v>
                </c:pt>
                <c:pt idx="15">
                  <c:v>2.7210015408553483</c:v>
                </c:pt>
                <c:pt idx="16">
                  <c:v>2.8156043701951199</c:v>
                </c:pt>
                <c:pt idx="17">
                  <c:v>3.0107547728586299</c:v>
                </c:pt>
                <c:pt idx="18">
                  <c:v>2.8507592462536833</c:v>
                </c:pt>
                <c:pt idx="19">
                  <c:v>2.8516342410128166</c:v>
                </c:pt>
                <c:pt idx="20">
                  <c:v>2.7947586954439694</c:v>
                </c:pt>
                <c:pt idx="21">
                  <c:v>2.8046132609737366</c:v>
                </c:pt>
                <c:pt idx="22">
                  <c:v>2.782160243779491</c:v>
                </c:pt>
                <c:pt idx="23">
                  <c:v>2.9717608262935316</c:v>
                </c:pt>
                <c:pt idx="24">
                  <c:v>3.055027897861506</c:v>
                </c:pt>
                <c:pt idx="25">
                  <c:v>3.1416089744311875</c:v>
                </c:pt>
                <c:pt idx="26">
                  <c:v>3.3112509415332272</c:v>
                </c:pt>
                <c:pt idx="27">
                  <c:v>3.0873582535924236</c:v>
                </c:pt>
                <c:pt idx="28">
                  <c:v>3.1824612165781225</c:v>
                </c:pt>
                <c:pt idx="29">
                  <c:v>3.2964214569540577</c:v>
                </c:pt>
                <c:pt idx="30">
                  <c:v>3.538139140612063</c:v>
                </c:pt>
                <c:pt idx="31">
                  <c:v>3.7361101883634973</c:v>
                </c:pt>
                <c:pt idx="32">
                  <c:v>3.888027444048777</c:v>
                </c:pt>
                <c:pt idx="33">
                  <c:v>3.8000602624672144</c:v>
                </c:pt>
                <c:pt idx="34">
                  <c:v>3.8411318033538504</c:v>
                </c:pt>
                <c:pt idx="35">
                  <c:v>3.7994697056616351</c:v>
                </c:pt>
                <c:pt idx="36">
                  <c:v>3.7729252299448377</c:v>
                </c:pt>
                <c:pt idx="37">
                  <c:v>3.8016689302745528</c:v>
                </c:pt>
                <c:pt idx="38">
                  <c:v>3.7768102168933551</c:v>
                </c:pt>
                <c:pt idx="39">
                  <c:v>3.6953053913492244</c:v>
                </c:pt>
                <c:pt idx="40">
                  <c:v>3.6769403147532969</c:v>
                </c:pt>
                <c:pt idx="41">
                  <c:v>3.5972808807119065</c:v>
                </c:pt>
                <c:pt idx="42">
                  <c:v>3.4881810755273506</c:v>
                </c:pt>
                <c:pt idx="43">
                  <c:v>3.3947305813277882</c:v>
                </c:pt>
                <c:pt idx="44">
                  <c:v>3.2244974979857162</c:v>
                </c:pt>
                <c:pt idx="45">
                  <c:v>3.1168673525860631</c:v>
                </c:pt>
                <c:pt idx="46">
                  <c:v>2.9101964481584779</c:v>
                </c:pt>
                <c:pt idx="47">
                  <c:v>3.1563136032559114</c:v>
                </c:pt>
                <c:pt idx="48">
                  <c:v>3.2296588392855892</c:v>
                </c:pt>
                <c:pt idx="49">
                  <c:v>3.3393661357542528</c:v>
                </c:pt>
                <c:pt idx="50">
                  <c:v>3.463027509994689</c:v>
                </c:pt>
                <c:pt idx="51">
                  <c:v>3.4370269442808876</c:v>
                </c:pt>
                <c:pt idx="52">
                  <c:v>3.4667914904515715</c:v>
                </c:pt>
                <c:pt idx="53">
                  <c:v>3.6727132838191956</c:v>
                </c:pt>
                <c:pt idx="54">
                  <c:v>3.717546844979843</c:v>
                </c:pt>
                <c:pt idx="55">
                  <c:v>3.7505119436529504</c:v>
                </c:pt>
                <c:pt idx="56">
                  <c:v>3.5601273130494113</c:v>
                </c:pt>
                <c:pt idx="57">
                  <c:v>3.4662984306434983</c:v>
                </c:pt>
                <c:pt idx="58">
                  <c:v>3.5029674717853378</c:v>
                </c:pt>
                <c:pt idx="59">
                  <c:v>3.5346362450725919</c:v>
                </c:pt>
                <c:pt idx="60">
                  <c:v>3.4325138588116109</c:v>
                </c:pt>
                <c:pt idx="61">
                  <c:v>3.432804912383252</c:v>
                </c:pt>
                <c:pt idx="62">
                  <c:v>3.4549102156676326</c:v>
                </c:pt>
                <c:pt idx="63">
                  <c:v>3.3720791314398069</c:v>
                </c:pt>
                <c:pt idx="64">
                  <c:v>3.3925763593908198</c:v>
                </c:pt>
                <c:pt idx="65">
                  <c:v>3.3771618649291275</c:v>
                </c:pt>
                <c:pt idx="66">
                  <c:v>3.7067579042484695</c:v>
                </c:pt>
                <c:pt idx="67">
                  <c:v>3.6463683091316748</c:v>
                </c:pt>
                <c:pt idx="68">
                  <c:v>3.4489756283989523</c:v>
                </c:pt>
                <c:pt idx="69">
                  <c:v>3.0157642272614975</c:v>
                </c:pt>
                <c:pt idx="70">
                  <c:v>2.4585179707484777</c:v>
                </c:pt>
                <c:pt idx="71">
                  <c:v>2.151215866746095</c:v>
                </c:pt>
                <c:pt idx="72">
                  <c:v>2.0888546510403936</c:v>
                </c:pt>
                <c:pt idx="73">
                  <c:v>2.2605187374884732</c:v>
                </c:pt>
                <c:pt idx="74">
                  <c:v>2.5985923178157755</c:v>
                </c:pt>
                <c:pt idx="75">
                  <c:v>3.0501239441639285</c:v>
                </c:pt>
                <c:pt idx="76">
                  <c:v>3.3278760426740144</c:v>
                </c:pt>
                <c:pt idx="77">
                  <c:v>3.3551771394988177</c:v>
                </c:pt>
                <c:pt idx="78">
                  <c:v>3.4550847382077454</c:v>
                </c:pt>
                <c:pt idx="79">
                  <c:v>3.5784198508605316</c:v>
                </c:pt>
                <c:pt idx="80">
                  <c:v>3.7319893220039422</c:v>
                </c:pt>
                <c:pt idx="81">
                  <c:v>3.8428761741902382</c:v>
                </c:pt>
                <c:pt idx="82">
                  <c:v>4.1889799125077687</c:v>
                </c:pt>
                <c:pt idx="83">
                  <c:v>3.8190793863286663</c:v>
                </c:pt>
                <c:pt idx="84">
                  <c:v>3.6783719377874378</c:v>
                </c:pt>
                <c:pt idx="85">
                  <c:v>3.615797234601605</c:v>
                </c:pt>
              </c:numCache>
            </c:numRef>
          </c:val>
          <c:extLst>
            <c:ext xmlns:c16="http://schemas.microsoft.com/office/drawing/2014/chart" uri="{C3380CC4-5D6E-409C-BE32-E72D297353CC}">
              <c16:uniqueId val="{00000000-0529-4864-9817-F7A5D76FFC97}"/>
            </c:ext>
          </c:extLst>
        </c:ser>
        <c:ser>
          <c:idx val="2"/>
          <c:order val="1"/>
          <c:tx>
            <c:strRef>
              <c:f>EquityMetrics!$GO$5</c:f>
              <c:strCache>
                <c:ptCount val="1"/>
                <c:pt idx="0">
                  <c:v>HY Ex-Commodities Coverage Ratio</c:v>
                </c:pt>
              </c:strCache>
            </c:strRef>
          </c:tx>
          <c:spPr>
            <a:solidFill>
              <a:srgbClr val="FFC000"/>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EquityMetrics!$GO$6:$GO$91</c:f>
              <c:numCache>
                <c:formatCode>#,##0.0</c:formatCode>
                <c:ptCount val="86"/>
                <c:pt idx="0">
                  <c:v>2.9808389789030159</c:v>
                </c:pt>
                <c:pt idx="1">
                  <c:v>2.9735657562603901</c:v>
                </c:pt>
                <c:pt idx="2">
                  <c:v>2.9359355178384545</c:v>
                </c:pt>
                <c:pt idx="3">
                  <c:v>3.3491054950319401</c:v>
                </c:pt>
                <c:pt idx="4">
                  <c:v>3.1615349267356323</c:v>
                </c:pt>
                <c:pt idx="5">
                  <c:v>3.0025151724288719</c:v>
                </c:pt>
                <c:pt idx="6">
                  <c:v>3.2157305197488295</c:v>
                </c:pt>
                <c:pt idx="7">
                  <c:v>3.0291924954020741</c:v>
                </c:pt>
                <c:pt idx="8">
                  <c:v>2.2614213469241271</c:v>
                </c:pt>
                <c:pt idx="9">
                  <c:v>2.2620461647444885</c:v>
                </c:pt>
                <c:pt idx="10">
                  <c:v>2.0748520398984942</c:v>
                </c:pt>
                <c:pt idx="11">
                  <c:v>1.9975149801852377</c:v>
                </c:pt>
                <c:pt idx="12">
                  <c:v>2.1908295449413582</c:v>
                </c:pt>
                <c:pt idx="13">
                  <c:v>2.1879142772594551</c:v>
                </c:pt>
                <c:pt idx="14">
                  <c:v>2.2563779689220755</c:v>
                </c:pt>
                <c:pt idx="15">
                  <c:v>2.5083182526840422</c:v>
                </c:pt>
                <c:pt idx="16">
                  <c:v>2.5519107397439691</c:v>
                </c:pt>
                <c:pt idx="17">
                  <c:v>2.8712069848035227</c:v>
                </c:pt>
                <c:pt idx="18">
                  <c:v>2.7561805838774984</c:v>
                </c:pt>
                <c:pt idx="19">
                  <c:v>2.7952854465407642</c:v>
                </c:pt>
                <c:pt idx="20">
                  <c:v>2.7824043027486685</c:v>
                </c:pt>
                <c:pt idx="21">
                  <c:v>2.8351849704122141</c:v>
                </c:pt>
                <c:pt idx="22">
                  <c:v>2.7907949378326102</c:v>
                </c:pt>
                <c:pt idx="23">
                  <c:v>2.9346150450359643</c:v>
                </c:pt>
                <c:pt idx="24">
                  <c:v>3.0196634027921445</c:v>
                </c:pt>
                <c:pt idx="25">
                  <c:v>3.0706876613253953</c:v>
                </c:pt>
                <c:pt idx="26">
                  <c:v>3.1827684534496683</c:v>
                </c:pt>
                <c:pt idx="27">
                  <c:v>2.8786653138957439</c:v>
                </c:pt>
                <c:pt idx="28">
                  <c:v>2.892879438119988</c:v>
                </c:pt>
                <c:pt idx="29">
                  <c:v>2.9834638783732892</c:v>
                </c:pt>
                <c:pt idx="30">
                  <c:v>3.1683030678200876</c:v>
                </c:pt>
                <c:pt idx="31">
                  <c:v>3.3714900344357743</c:v>
                </c:pt>
                <c:pt idx="32">
                  <c:v>3.4250896975673246</c:v>
                </c:pt>
                <c:pt idx="33">
                  <c:v>3.3922614533299904</c:v>
                </c:pt>
                <c:pt idx="34">
                  <c:v>3.3379725920353147</c:v>
                </c:pt>
                <c:pt idx="35">
                  <c:v>3.265907903220028</c:v>
                </c:pt>
                <c:pt idx="36">
                  <c:v>3.313059394434922</c:v>
                </c:pt>
                <c:pt idx="37">
                  <c:v>3.2762669786969019</c:v>
                </c:pt>
                <c:pt idx="38">
                  <c:v>3.219028248959622</c:v>
                </c:pt>
                <c:pt idx="39">
                  <c:v>3.1100118269429529</c:v>
                </c:pt>
                <c:pt idx="40">
                  <c:v>3.0727095857030111</c:v>
                </c:pt>
                <c:pt idx="41">
                  <c:v>2.9732833720092247</c:v>
                </c:pt>
                <c:pt idx="42">
                  <c:v>2.8313940153996859</c:v>
                </c:pt>
                <c:pt idx="43">
                  <c:v>2.738994838478924</c:v>
                </c:pt>
                <c:pt idx="44">
                  <c:v>2.6447971965505399</c:v>
                </c:pt>
                <c:pt idx="45">
                  <c:v>2.6478128339287603</c:v>
                </c:pt>
                <c:pt idx="46">
                  <c:v>2.5656077178627568</c:v>
                </c:pt>
                <c:pt idx="47">
                  <c:v>2.7546768420663206</c:v>
                </c:pt>
                <c:pt idx="48">
                  <c:v>2.843525725017169</c:v>
                </c:pt>
                <c:pt idx="49">
                  <c:v>2.9344166810594592</c:v>
                </c:pt>
                <c:pt idx="50">
                  <c:v>3.0610763121458398</c:v>
                </c:pt>
                <c:pt idx="51">
                  <c:v>3.1381671501802693</c:v>
                </c:pt>
                <c:pt idx="52">
                  <c:v>3.121353554445832</c:v>
                </c:pt>
                <c:pt idx="53">
                  <c:v>3.2681993767922051</c:v>
                </c:pt>
                <c:pt idx="54">
                  <c:v>3.2402937289629499</c:v>
                </c:pt>
                <c:pt idx="55">
                  <c:v>3.2462355830022376</c:v>
                </c:pt>
                <c:pt idx="56">
                  <c:v>3.0973210251419903</c:v>
                </c:pt>
                <c:pt idx="57">
                  <c:v>3.0318737245275718</c:v>
                </c:pt>
                <c:pt idx="58">
                  <c:v>3.1282940734217433</c:v>
                </c:pt>
                <c:pt idx="59">
                  <c:v>3.1509563890905326</c:v>
                </c:pt>
                <c:pt idx="60">
                  <c:v>3.0399462303695648</c:v>
                </c:pt>
                <c:pt idx="61">
                  <c:v>3.0848210382027301</c:v>
                </c:pt>
                <c:pt idx="62">
                  <c:v>3.0809988163575204</c:v>
                </c:pt>
                <c:pt idx="63">
                  <c:v>3.0439705946088491</c:v>
                </c:pt>
                <c:pt idx="64">
                  <c:v>3.0531724812007566</c:v>
                </c:pt>
                <c:pt idx="65">
                  <c:v>3.1938146900387867</c:v>
                </c:pt>
                <c:pt idx="66">
                  <c:v>3.5343508514739903</c:v>
                </c:pt>
                <c:pt idx="67">
                  <c:v>3.4872598887646773</c:v>
                </c:pt>
                <c:pt idx="68">
                  <c:v>3.6034220261696541</c:v>
                </c:pt>
                <c:pt idx="69">
                  <c:v>3.566657398656035</c:v>
                </c:pt>
                <c:pt idx="70">
                  <c:v>3.4488441191118215</c:v>
                </c:pt>
                <c:pt idx="71">
                  <c:v>3.4708505194249755</c:v>
                </c:pt>
                <c:pt idx="72">
                  <c:v>3.4557332027956082</c:v>
                </c:pt>
                <c:pt idx="73">
                  <c:v>3.3327350208664397</c:v>
                </c:pt>
                <c:pt idx="74">
                  <c:v>3.3556587766317456</c:v>
                </c:pt>
                <c:pt idx="75">
                  <c:v>3.4542416088810159</c:v>
                </c:pt>
                <c:pt idx="76">
                  <c:v>3.5028681191141384</c:v>
                </c:pt>
                <c:pt idx="77">
                  <c:v>3.4436711696201119</c:v>
                </c:pt>
                <c:pt idx="78">
                  <c:v>3.4914205752870471</c:v>
                </c:pt>
                <c:pt idx="79">
                  <c:v>3.5592953129754652</c:v>
                </c:pt>
                <c:pt idx="80">
                  <c:v>3.7348693204579413</c:v>
                </c:pt>
                <c:pt idx="81">
                  <c:v>3.8352561050807421</c:v>
                </c:pt>
                <c:pt idx="82">
                  <c:v>4.1483066202919687</c:v>
                </c:pt>
                <c:pt idx="83">
                  <c:v>3.8395388989078545</c:v>
                </c:pt>
                <c:pt idx="84">
                  <c:v>3.7226580606301742</c:v>
                </c:pt>
                <c:pt idx="85">
                  <c:v>3.5887532501324815</c:v>
                </c:pt>
              </c:numCache>
            </c:numRef>
          </c:val>
          <c:extLst>
            <c:ext xmlns:c16="http://schemas.microsoft.com/office/drawing/2014/chart" uri="{C3380CC4-5D6E-409C-BE32-E72D297353CC}">
              <c16:uniqueId val="{00000001-0529-4864-9817-F7A5D76FFC97}"/>
            </c:ext>
          </c:extLst>
        </c:ser>
        <c:dLbls>
          <c:showLegendKey val="0"/>
          <c:showVal val="0"/>
          <c:showCatName val="0"/>
          <c:showSerName val="0"/>
          <c:showPercent val="0"/>
          <c:showBubbleSize val="0"/>
        </c:dLbls>
        <c:gapWidth val="150"/>
        <c:axId val="954699136"/>
        <c:axId val="954721408"/>
      </c:barChart>
      <c:lineChart>
        <c:grouping val="standard"/>
        <c:varyColors val="0"/>
        <c:ser>
          <c:idx val="1"/>
          <c:order val="2"/>
          <c:tx>
            <c:strRef>
              <c:f>EquityMetrics!$GQ$5</c:f>
              <c:strCache>
                <c:ptCount val="1"/>
                <c:pt idx="0">
                  <c:v>HY Ex-Commodities Adj Coverage</c:v>
                </c:pt>
              </c:strCache>
            </c:strRef>
          </c:tx>
          <c:marker>
            <c:symbol val="none"/>
          </c:marker>
          <c:val>
            <c:numRef>
              <c:f>EquityMetrics!$GQ$6:$GQ$91</c:f>
              <c:numCache>
                <c:formatCode>#,##0.0</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4.1725846997391622</c:v>
                </c:pt>
                <c:pt idx="49">
                  <c:v>3.6856937876797966</c:v>
                </c:pt>
                <c:pt idx="50">
                  <c:v>4.2970443497995019</c:v>
                </c:pt>
                <c:pt idx="51">
                  <c:v>4.3668434245248031</c:v>
                </c:pt>
                <c:pt idx="52">
                  <c:v>3.6642661564288583</c:v>
                </c:pt>
                <c:pt idx="53">
                  <c:v>3.7441928272381149</c:v>
                </c:pt>
                <c:pt idx="54">
                  <c:v>3.7653721857547433</c:v>
                </c:pt>
                <c:pt idx="55">
                  <c:v>3.8137886295002161</c:v>
                </c:pt>
                <c:pt idx="56">
                  <c:v>3.7422379437825706</c:v>
                </c:pt>
                <c:pt idx="57">
                  <c:v>3.708279008284241</c:v>
                </c:pt>
                <c:pt idx="58">
                  <c:v>3.7649053072435303</c:v>
                </c:pt>
                <c:pt idx="59">
                  <c:v>3.6585676897915422</c:v>
                </c:pt>
                <c:pt idx="60">
                  <c:v>3.5509571556648662</c:v>
                </c:pt>
                <c:pt idx="61">
                  <c:v>3.5616918748196764</c:v>
                </c:pt>
                <c:pt idx="62">
                  <c:v>3.5656076125558136</c:v>
                </c:pt>
                <c:pt idx="63">
                  <c:v>3.5738464521297653</c:v>
                </c:pt>
                <c:pt idx="64">
                  <c:v>3.6753231724710287</c:v>
                </c:pt>
                <c:pt idx="65">
                  <c:v>3.8167198664983424</c:v>
                </c:pt>
                <c:pt idx="66">
                  <c:v>4.1266617182837084</c:v>
                </c:pt>
                <c:pt idx="67">
                  <c:v>4.1304000722451555</c:v>
                </c:pt>
                <c:pt idx="68">
                  <c:v>4.2667028410269809</c:v>
                </c:pt>
                <c:pt idx="69">
                  <c:v>4.2148554225921</c:v>
                </c:pt>
                <c:pt idx="70">
                  <c:v>4.0242346203147905</c:v>
                </c:pt>
                <c:pt idx="71">
                  <c:v>4.1273067944522186</c:v>
                </c:pt>
                <c:pt idx="72">
                  <c:v>4.1224156303455342</c:v>
                </c:pt>
                <c:pt idx="73">
                  <c:v>4.1293762968826409</c:v>
                </c:pt>
                <c:pt idx="74">
                  <c:v>3.9721249282653166</c:v>
                </c:pt>
                <c:pt idx="75">
                  <c:v>4.0251356565519094</c:v>
                </c:pt>
                <c:pt idx="76">
                  <c:v>3.9733245822138001</c:v>
                </c:pt>
                <c:pt idx="77">
                  <c:v>3.9764755049351979</c:v>
                </c:pt>
                <c:pt idx="78">
                  <c:v>4.0674466626438885</c:v>
                </c:pt>
                <c:pt idx="79">
                  <c:v>4.0881424815114693</c:v>
                </c:pt>
                <c:pt idx="80">
                  <c:v>4.4069947816205062</c:v>
                </c:pt>
                <c:pt idx="81">
                  <c:v>4.4960623395067838</c:v>
                </c:pt>
                <c:pt idx="82">
                  <c:v>4.728459105429641</c:v>
                </c:pt>
                <c:pt idx="83">
                  <c:v>4.493506783254535</c:v>
                </c:pt>
                <c:pt idx="84">
                  <c:v>4.5137041385938153</c:v>
                </c:pt>
                <c:pt idx="85">
                  <c:v>4.5314002247938552</c:v>
                </c:pt>
              </c:numCache>
            </c:numRef>
          </c:val>
          <c:smooth val="0"/>
          <c:extLst>
            <c:ext xmlns:c16="http://schemas.microsoft.com/office/drawing/2014/chart" uri="{C3380CC4-5D6E-409C-BE32-E72D297353CC}">
              <c16:uniqueId val="{00000002-0529-4864-9817-F7A5D76FFC97}"/>
            </c:ext>
          </c:extLst>
        </c:ser>
        <c:dLbls>
          <c:showLegendKey val="0"/>
          <c:showVal val="0"/>
          <c:showCatName val="0"/>
          <c:showSerName val="0"/>
          <c:showPercent val="0"/>
          <c:showBubbleSize val="0"/>
        </c:dLbls>
        <c:marker val="1"/>
        <c:smooth val="0"/>
        <c:axId val="954699136"/>
        <c:axId val="954721408"/>
      </c:lineChart>
      <c:catAx>
        <c:axId val="954699136"/>
        <c:scaling>
          <c:orientation val="minMax"/>
        </c:scaling>
        <c:delete val="0"/>
        <c:axPos val="b"/>
        <c:numFmt formatCode="yyyy"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4721408"/>
        <c:crosses val="autoZero"/>
        <c:auto val="0"/>
        <c:lblAlgn val="ctr"/>
        <c:lblOffset val="100"/>
        <c:tickLblSkip val="8"/>
        <c:tickMarkSkip val="4"/>
        <c:noMultiLvlLbl val="0"/>
      </c:catAx>
      <c:valAx>
        <c:axId val="954721408"/>
        <c:scaling>
          <c:orientation val="minMax"/>
          <c:min val="1.5"/>
        </c:scaling>
        <c:delete val="0"/>
        <c:axPos val="l"/>
        <c:majorGridlines>
          <c:spPr>
            <a:ln w="3175">
              <a:solidFill>
                <a:srgbClr val="969696"/>
              </a:solidFill>
              <a:prstDash val="dash"/>
            </a:ln>
          </c:spPr>
        </c:majorGridlines>
        <c:title>
          <c:tx>
            <c:rich>
              <a:bodyPr/>
              <a:lstStyle/>
              <a:p>
                <a:pPr>
                  <a:defRPr/>
                </a:pPr>
                <a:r>
                  <a:rPr lang="en-US" sz="1050" b="0" i="0" baseline="0">
                    <a:effectLst/>
                  </a:rPr>
                  <a:t>Coverage (LTM EBITDA/Net LTM Interest Expense), x</a:t>
                </a:r>
                <a:endParaRPr lang="en-US" sz="1050">
                  <a:effectLst/>
                </a:endParaRPr>
              </a:p>
            </c:rich>
          </c:tx>
          <c:layout>
            <c:manualLayout>
              <c:xMode val="edge"/>
              <c:yMode val="edge"/>
              <c:x val="8.3333468967234647E-3"/>
              <c:y val="0.11750014343279228"/>
            </c:manualLayout>
          </c:layout>
          <c:overlay val="0"/>
        </c:title>
        <c:numFmt formatCode="0.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pPr>
            <a:endParaRPr lang="en-US"/>
          </a:p>
        </c:txPr>
        <c:crossAx val="954699136"/>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layout>
        <c:manualLayout>
          <c:xMode val="edge"/>
          <c:yMode val="edge"/>
          <c:x val="0"/>
          <c:y val="0.87457363450006709"/>
          <c:w val="1"/>
          <c:h val="9.6229285207962145E-2"/>
        </c:manualLayout>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alignWithMargins="0"/>
    <c:pageMargins b="1" l="0.75" r="0.75" t="1" header="0.5" footer="0.5"/>
    <c:pageSetup orientation="landscape"/>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EquityMetrics!$AM$5</c:f>
              <c:strCache>
                <c:ptCount val="1"/>
                <c:pt idx="0">
                  <c:v>HY Debt, YOY Pct Change</c:v>
                </c:pt>
              </c:strCache>
            </c:strRef>
          </c:tx>
          <c:spPr>
            <a:solidFill>
              <a:schemeClr val="tx2"/>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EquityMetrics!$AM$6:$AM$91</c:f>
              <c:numCache>
                <c:formatCode>#,##0.0</c:formatCode>
                <c:ptCount val="86"/>
                <c:pt idx="0">
                  <c:v>2.4049178981581321</c:v>
                </c:pt>
                <c:pt idx="1">
                  <c:v>10.466660229210722</c:v>
                </c:pt>
                <c:pt idx="2">
                  <c:v>11.676061514073787</c:v>
                </c:pt>
                <c:pt idx="3">
                  <c:v>27.682824337812171</c:v>
                </c:pt>
                <c:pt idx="4">
                  <c:v>27.773177421399108</c:v>
                </c:pt>
                <c:pt idx="5">
                  <c:v>22.235872045447145</c:v>
                </c:pt>
                <c:pt idx="6">
                  <c:v>18.045942181197173</c:v>
                </c:pt>
                <c:pt idx="7">
                  <c:v>16.527355599250559</c:v>
                </c:pt>
                <c:pt idx="8">
                  <c:v>10.710094992006391</c:v>
                </c:pt>
                <c:pt idx="9">
                  <c:v>11.894842630741209</c:v>
                </c:pt>
                <c:pt idx="10">
                  <c:v>13.498937513054287</c:v>
                </c:pt>
                <c:pt idx="11">
                  <c:v>7.6035916614350718</c:v>
                </c:pt>
                <c:pt idx="12">
                  <c:v>4.4421130270803078</c:v>
                </c:pt>
                <c:pt idx="13">
                  <c:v>7.5447044299759902</c:v>
                </c:pt>
                <c:pt idx="14">
                  <c:v>1.4980336933458904</c:v>
                </c:pt>
                <c:pt idx="15">
                  <c:v>0.81171146634884117</c:v>
                </c:pt>
                <c:pt idx="16">
                  <c:v>3.7367173143653787</c:v>
                </c:pt>
                <c:pt idx="17">
                  <c:v>-1.9058994176767818</c:v>
                </c:pt>
                <c:pt idx="18">
                  <c:v>-4.2842893535466109</c:v>
                </c:pt>
                <c:pt idx="19">
                  <c:v>-1.8880455166781385</c:v>
                </c:pt>
                <c:pt idx="20">
                  <c:v>9.6485190403128307E-2</c:v>
                </c:pt>
                <c:pt idx="21">
                  <c:v>-0.88683782107661369</c:v>
                </c:pt>
                <c:pt idx="22">
                  <c:v>0.26091037533191308</c:v>
                </c:pt>
                <c:pt idx="23">
                  <c:v>-3.877506343728121</c:v>
                </c:pt>
                <c:pt idx="24">
                  <c:v>-2.8225314534045309</c:v>
                </c:pt>
                <c:pt idx="25">
                  <c:v>-3.3470885105902681</c:v>
                </c:pt>
                <c:pt idx="26">
                  <c:v>-3.1605046357555566</c:v>
                </c:pt>
                <c:pt idx="27">
                  <c:v>-1.3833001046503757E-2</c:v>
                </c:pt>
                <c:pt idx="28">
                  <c:v>0.32327548029311703</c:v>
                </c:pt>
                <c:pt idx="29">
                  <c:v>0.35389606196800649</c:v>
                </c:pt>
                <c:pt idx="30">
                  <c:v>-0.17243300159091035</c:v>
                </c:pt>
                <c:pt idx="31">
                  <c:v>0.34591172070266296</c:v>
                </c:pt>
                <c:pt idx="32">
                  <c:v>5.1556483608503845</c:v>
                </c:pt>
                <c:pt idx="33">
                  <c:v>9.9984506391923578</c:v>
                </c:pt>
                <c:pt idx="34">
                  <c:v>9.4630083021590927</c:v>
                </c:pt>
                <c:pt idx="35">
                  <c:v>15.348242660765244</c:v>
                </c:pt>
                <c:pt idx="36">
                  <c:v>17.107053985485553</c:v>
                </c:pt>
                <c:pt idx="37">
                  <c:v>19.304884910592989</c:v>
                </c:pt>
                <c:pt idx="38">
                  <c:v>15.541304692268509</c:v>
                </c:pt>
                <c:pt idx="39">
                  <c:v>13.605458485782496</c:v>
                </c:pt>
                <c:pt idx="40">
                  <c:v>11.42706287419395</c:v>
                </c:pt>
                <c:pt idx="41">
                  <c:v>5.7885523996612731</c:v>
                </c:pt>
                <c:pt idx="42">
                  <c:v>5.9634652998671989</c:v>
                </c:pt>
                <c:pt idx="43">
                  <c:v>5.5508617414960382</c:v>
                </c:pt>
                <c:pt idx="44">
                  <c:v>2.1590376276840351</c:v>
                </c:pt>
                <c:pt idx="45">
                  <c:v>-1.2680206677809891</c:v>
                </c:pt>
                <c:pt idx="46">
                  <c:v>-3.336933066971981</c:v>
                </c:pt>
                <c:pt idx="47">
                  <c:v>-1.521086761919721</c:v>
                </c:pt>
                <c:pt idx="48">
                  <c:v>-2.2611143688338387</c:v>
                </c:pt>
                <c:pt idx="49">
                  <c:v>-1.725108729237157</c:v>
                </c:pt>
                <c:pt idx="50">
                  <c:v>1.429153243077308</c:v>
                </c:pt>
                <c:pt idx="51">
                  <c:v>0.98605368688371442</c:v>
                </c:pt>
                <c:pt idx="52">
                  <c:v>2.6116467857300485</c:v>
                </c:pt>
                <c:pt idx="53">
                  <c:v>5.0359492779089576</c:v>
                </c:pt>
                <c:pt idx="54">
                  <c:v>3.0104960164664352</c:v>
                </c:pt>
                <c:pt idx="55">
                  <c:v>4.2941125004660741</c:v>
                </c:pt>
                <c:pt idx="56">
                  <c:v>8.3910459888655744</c:v>
                </c:pt>
                <c:pt idx="57">
                  <c:v>7.512257293744784</c:v>
                </c:pt>
                <c:pt idx="58">
                  <c:v>11.197911058944232</c:v>
                </c:pt>
                <c:pt idx="59">
                  <c:v>13.268074519785756</c:v>
                </c:pt>
                <c:pt idx="60">
                  <c:v>13.566198063757584</c:v>
                </c:pt>
                <c:pt idx="61">
                  <c:v>13.155081445460048</c:v>
                </c:pt>
                <c:pt idx="62">
                  <c:v>12.346055371289566</c:v>
                </c:pt>
                <c:pt idx="63">
                  <c:v>11.502584533310834</c:v>
                </c:pt>
                <c:pt idx="64">
                  <c:v>10.836441744247427</c:v>
                </c:pt>
                <c:pt idx="65">
                  <c:v>10.185043862323685</c:v>
                </c:pt>
                <c:pt idx="66">
                  <c:v>10.939696797206055</c:v>
                </c:pt>
                <c:pt idx="67">
                  <c:v>10.49246009799063</c:v>
                </c:pt>
                <c:pt idx="68">
                  <c:v>12.486109159200787</c:v>
                </c:pt>
                <c:pt idx="69">
                  <c:v>10.457123738009289</c:v>
                </c:pt>
                <c:pt idx="70">
                  <c:v>11.050349069658537</c:v>
                </c:pt>
                <c:pt idx="71">
                  <c:v>9.9321445641088246</c:v>
                </c:pt>
                <c:pt idx="72">
                  <c:v>7.0089407009033655</c:v>
                </c:pt>
                <c:pt idx="73">
                  <c:v>6.8010998263229316</c:v>
                </c:pt>
                <c:pt idx="74">
                  <c:v>6.2636934672219535</c:v>
                </c:pt>
                <c:pt idx="75">
                  <c:v>3.5811575925103423</c:v>
                </c:pt>
                <c:pt idx="76">
                  <c:v>4.7831106617497454</c:v>
                </c:pt>
                <c:pt idx="77">
                  <c:v>5.3950503249826642</c:v>
                </c:pt>
                <c:pt idx="78">
                  <c:v>2.3501733710476813</c:v>
                </c:pt>
                <c:pt idx="79">
                  <c:v>3.7985249341185856</c:v>
                </c:pt>
                <c:pt idx="80">
                  <c:v>3.3157577136841088</c:v>
                </c:pt>
                <c:pt idx="81">
                  <c:v>2.8571301552628769</c:v>
                </c:pt>
                <c:pt idx="82">
                  <c:v>1.577931998751203</c:v>
                </c:pt>
                <c:pt idx="83">
                  <c:v>2.2277418211759104</c:v>
                </c:pt>
                <c:pt idx="84">
                  <c:v>10.255538463193137</c:v>
                </c:pt>
                <c:pt idx="85">
                  <c:v>11.692767915735768</c:v>
                </c:pt>
              </c:numCache>
            </c:numRef>
          </c:val>
          <c:extLst>
            <c:ext xmlns:c16="http://schemas.microsoft.com/office/drawing/2014/chart" uri="{C3380CC4-5D6E-409C-BE32-E72D297353CC}">
              <c16:uniqueId val="{00000000-79CE-4FFC-B15E-DA653FFB3590}"/>
            </c:ext>
          </c:extLst>
        </c:ser>
        <c:ser>
          <c:idx val="0"/>
          <c:order val="1"/>
          <c:tx>
            <c:strRef>
              <c:f>EquityMetrics!$EC$5</c:f>
              <c:strCache>
                <c:ptCount val="1"/>
                <c:pt idx="0">
                  <c:v>HY Ex-Commodities Debt, YOY Pct Change</c:v>
                </c:pt>
              </c:strCache>
            </c:strRef>
          </c:tx>
          <c:spPr>
            <a:solidFill>
              <a:srgbClr val="FFC000"/>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EquityMetrics!$EC$6:$EC$91</c:f>
              <c:numCache>
                <c:formatCode>#,##0.0</c:formatCode>
                <c:ptCount val="86"/>
                <c:pt idx="0">
                  <c:v>0.57645390514398098</c:v>
                </c:pt>
                <c:pt idx="1">
                  <c:v>4.6434757667404236</c:v>
                </c:pt>
                <c:pt idx="2">
                  <c:v>8.0814291060882901</c:v>
                </c:pt>
                <c:pt idx="3">
                  <c:v>29.251704618236296</c:v>
                </c:pt>
                <c:pt idx="4">
                  <c:v>28.58963426744776</c:v>
                </c:pt>
                <c:pt idx="5">
                  <c:v>20.307145947812</c:v>
                </c:pt>
                <c:pt idx="6">
                  <c:v>25.266907240757199</c:v>
                </c:pt>
                <c:pt idx="7">
                  <c:v>22.488906775126605</c:v>
                </c:pt>
                <c:pt idx="8">
                  <c:v>15.646371845729989</c:v>
                </c:pt>
                <c:pt idx="9">
                  <c:v>18.192789903423012</c:v>
                </c:pt>
                <c:pt idx="10">
                  <c:v>19.673357251608724</c:v>
                </c:pt>
                <c:pt idx="11">
                  <c:v>12.368319838017827</c:v>
                </c:pt>
                <c:pt idx="12">
                  <c:v>6.9356371292084162</c:v>
                </c:pt>
                <c:pt idx="13">
                  <c:v>10.601036349967853</c:v>
                </c:pt>
                <c:pt idx="14">
                  <c:v>1.855767734425573</c:v>
                </c:pt>
                <c:pt idx="15">
                  <c:v>-9.8871082503093621E-2</c:v>
                </c:pt>
                <c:pt idx="16">
                  <c:v>3.664611815554486</c:v>
                </c:pt>
                <c:pt idx="17">
                  <c:v>-1.5387250356225679</c:v>
                </c:pt>
                <c:pt idx="18">
                  <c:v>-5.1412993795721507</c:v>
                </c:pt>
                <c:pt idx="19">
                  <c:v>-2.3532595200784878</c:v>
                </c:pt>
                <c:pt idx="20">
                  <c:v>-0.26363839420269208</c:v>
                </c:pt>
                <c:pt idx="21">
                  <c:v>-1.0852132027008965</c:v>
                </c:pt>
                <c:pt idx="22">
                  <c:v>0.6209217619395524</c:v>
                </c:pt>
                <c:pt idx="23">
                  <c:v>-3.62379591943921</c:v>
                </c:pt>
                <c:pt idx="24">
                  <c:v>-2.4825770768114097</c:v>
                </c:pt>
                <c:pt idx="25">
                  <c:v>-1.5347480736069841</c:v>
                </c:pt>
                <c:pt idx="26">
                  <c:v>-1.2436746937186438</c:v>
                </c:pt>
                <c:pt idx="27">
                  <c:v>1.1226862283020278</c:v>
                </c:pt>
                <c:pt idx="28">
                  <c:v>1.7040236631600925</c:v>
                </c:pt>
                <c:pt idx="29">
                  <c:v>1.2077151910508288</c:v>
                </c:pt>
                <c:pt idx="30">
                  <c:v>0.39160246221359163</c:v>
                </c:pt>
                <c:pt idx="31">
                  <c:v>0.55629632088711745</c:v>
                </c:pt>
                <c:pt idx="32">
                  <c:v>6.8004533027688385</c:v>
                </c:pt>
                <c:pt idx="33">
                  <c:v>12.657772600745609</c:v>
                </c:pt>
                <c:pt idx="34">
                  <c:v>10.68417695343622</c:v>
                </c:pt>
                <c:pt idx="35">
                  <c:v>18.798397771120889</c:v>
                </c:pt>
                <c:pt idx="36">
                  <c:v>17.823619735218909</c:v>
                </c:pt>
                <c:pt idx="37">
                  <c:v>18.788755603770269</c:v>
                </c:pt>
                <c:pt idx="38">
                  <c:v>16.789586598536687</c:v>
                </c:pt>
                <c:pt idx="39">
                  <c:v>13.050249116591385</c:v>
                </c:pt>
                <c:pt idx="40">
                  <c:v>11.605043468362908</c:v>
                </c:pt>
                <c:pt idx="41">
                  <c:v>6.0659003091372732</c:v>
                </c:pt>
                <c:pt idx="42">
                  <c:v>4.4845575140966876</c:v>
                </c:pt>
                <c:pt idx="43">
                  <c:v>4.6277082843055428</c:v>
                </c:pt>
                <c:pt idx="44">
                  <c:v>0.51864798920773225</c:v>
                </c:pt>
                <c:pt idx="45">
                  <c:v>-3.0187476522934631</c:v>
                </c:pt>
                <c:pt idx="46">
                  <c:v>-3.7442946247755349</c:v>
                </c:pt>
                <c:pt idx="47">
                  <c:v>-1.2441573029607356</c:v>
                </c:pt>
                <c:pt idx="48">
                  <c:v>-2.2307806703217303</c:v>
                </c:pt>
                <c:pt idx="49">
                  <c:v>-2.1267719896895465</c:v>
                </c:pt>
                <c:pt idx="50">
                  <c:v>0.55228951701642437</c:v>
                </c:pt>
                <c:pt idx="51">
                  <c:v>-0.88360327255675442</c:v>
                </c:pt>
                <c:pt idx="52">
                  <c:v>1.3924775888461749</c:v>
                </c:pt>
                <c:pt idx="53">
                  <c:v>3.209027523501562</c:v>
                </c:pt>
                <c:pt idx="54">
                  <c:v>0.70606687385810218</c:v>
                </c:pt>
                <c:pt idx="55">
                  <c:v>2.2668760106273389</c:v>
                </c:pt>
                <c:pt idx="56">
                  <c:v>5.2421448674874638</c:v>
                </c:pt>
                <c:pt idx="57">
                  <c:v>4.4557695801313635</c:v>
                </c:pt>
                <c:pt idx="58">
                  <c:v>7.5180100689021367</c:v>
                </c:pt>
                <c:pt idx="59">
                  <c:v>10.959128424713738</c:v>
                </c:pt>
                <c:pt idx="60">
                  <c:v>11.980841077839921</c:v>
                </c:pt>
                <c:pt idx="61">
                  <c:v>11.812646565955887</c:v>
                </c:pt>
                <c:pt idx="62">
                  <c:v>12.345277824512802</c:v>
                </c:pt>
                <c:pt idx="63">
                  <c:v>10.50658931161983</c:v>
                </c:pt>
                <c:pt idx="64">
                  <c:v>9.9735954760460821</c:v>
                </c:pt>
                <c:pt idx="65">
                  <c:v>9.2154364807760949</c:v>
                </c:pt>
                <c:pt idx="66">
                  <c:v>8.8355671576463948</c:v>
                </c:pt>
                <c:pt idx="67">
                  <c:v>7.0407584962765446</c:v>
                </c:pt>
                <c:pt idx="68">
                  <c:v>10.878189964980955</c:v>
                </c:pt>
                <c:pt idx="69">
                  <c:v>8.6693155213740436</c:v>
                </c:pt>
                <c:pt idx="70">
                  <c:v>10.24055893708633</c:v>
                </c:pt>
                <c:pt idx="71">
                  <c:v>11.171460920260001</c:v>
                </c:pt>
                <c:pt idx="72">
                  <c:v>7.4528741825333977</c:v>
                </c:pt>
                <c:pt idx="73">
                  <c:v>7.2433562837023846</c:v>
                </c:pt>
                <c:pt idx="74">
                  <c:v>6.699014860135688</c:v>
                </c:pt>
                <c:pt idx="75">
                  <c:v>4.6821068208535044</c:v>
                </c:pt>
                <c:pt idx="76">
                  <c:v>7.2194067193642741</c:v>
                </c:pt>
                <c:pt idx="77">
                  <c:v>8.0761164747152883</c:v>
                </c:pt>
                <c:pt idx="78">
                  <c:v>4.5494860936587278</c:v>
                </c:pt>
                <c:pt idx="79">
                  <c:v>5.9946855146102207</c:v>
                </c:pt>
                <c:pt idx="80">
                  <c:v>5.1227823938485129</c:v>
                </c:pt>
                <c:pt idx="81">
                  <c:v>3.4446298227047256</c:v>
                </c:pt>
                <c:pt idx="82">
                  <c:v>1.4852087286884919</c:v>
                </c:pt>
                <c:pt idx="83">
                  <c:v>2.0259082030603004</c:v>
                </c:pt>
                <c:pt idx="84">
                  <c:v>10.811013571905592</c:v>
                </c:pt>
                <c:pt idx="85">
                  <c:v>12.589733732892761</c:v>
                </c:pt>
              </c:numCache>
            </c:numRef>
          </c:val>
          <c:extLst>
            <c:ext xmlns:c16="http://schemas.microsoft.com/office/drawing/2014/chart" uri="{C3380CC4-5D6E-409C-BE32-E72D297353CC}">
              <c16:uniqueId val="{00000001-79CE-4FFC-B15E-DA653FFB3590}"/>
            </c:ext>
          </c:extLst>
        </c:ser>
        <c:dLbls>
          <c:showLegendKey val="0"/>
          <c:showVal val="0"/>
          <c:showCatName val="0"/>
          <c:showSerName val="0"/>
          <c:showPercent val="0"/>
          <c:showBubbleSize val="0"/>
        </c:dLbls>
        <c:gapWidth val="150"/>
        <c:axId val="954740736"/>
        <c:axId val="954742272"/>
      </c:barChart>
      <c:catAx>
        <c:axId val="954740736"/>
        <c:scaling>
          <c:orientation val="minMax"/>
        </c:scaling>
        <c:delete val="0"/>
        <c:axPos val="b"/>
        <c:numFmt formatCode="yyyy" sourceLinked="0"/>
        <c:majorTickMark val="out"/>
        <c:minorTickMark val="none"/>
        <c:tickLblPos val="low"/>
        <c:spPr>
          <a:ln w="9525" cmpd="thinThick">
            <a:solidFill>
              <a:srgbClr val="000000"/>
            </a:solidFill>
          </a:ln>
          <a:extLst/>
        </c:spPr>
        <c:crossAx val="954742272"/>
        <c:crosses val="autoZero"/>
        <c:auto val="0"/>
        <c:lblAlgn val="ctr"/>
        <c:lblOffset val="100"/>
        <c:tickLblSkip val="8"/>
        <c:tickMarkSkip val="1000"/>
        <c:noMultiLvlLbl val="1"/>
      </c:catAx>
      <c:valAx>
        <c:axId val="954742272"/>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ln w="9525" cmpd="thinThick">
            <a:solidFill>
              <a:srgbClr val="000000"/>
            </a:solidFill>
          </a:ln>
          <a:extLst/>
        </c:spPr>
        <c:crossAx val="954740736"/>
        <c:crosses val="autoZero"/>
        <c:crossBetween val="between"/>
      </c:valAx>
      <c:spPr>
        <a:extLst/>
      </c:spPr>
    </c:plotArea>
    <c:legend>
      <c:legendPos val="b"/>
      <c:layout/>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c:pageMargins b="0.75" l="0.7" r="0.7" t="0.75" header="0.3" footer="0.3"/>
    <c:pageSetup orientation="landscape"/>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EquityMetrics!$AN$5</c:f>
              <c:strCache>
                <c:ptCount val="1"/>
                <c:pt idx="0">
                  <c:v>HY Revenue, YOY Pct Change</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EquityMetrics!$AN$6:$AN$91</c:f>
              <c:numCache>
                <c:formatCode>#,##0.0</c:formatCode>
                <c:ptCount val="86"/>
                <c:pt idx="0">
                  <c:v>3.1159679549561892</c:v>
                </c:pt>
                <c:pt idx="1">
                  <c:v>2.6793928279402301</c:v>
                </c:pt>
                <c:pt idx="2">
                  <c:v>3.9613170113301566</c:v>
                </c:pt>
                <c:pt idx="3">
                  <c:v>8.0062805302562712</c:v>
                </c:pt>
                <c:pt idx="4">
                  <c:v>8.0920953761924217</c:v>
                </c:pt>
                <c:pt idx="5">
                  <c:v>11.550542655125206</c:v>
                </c:pt>
                <c:pt idx="6">
                  <c:v>9.9304973803438159</c:v>
                </c:pt>
                <c:pt idx="7">
                  <c:v>15.280803796677422</c:v>
                </c:pt>
                <c:pt idx="8">
                  <c:v>18.315177792955573</c:v>
                </c:pt>
                <c:pt idx="9">
                  <c:v>13.158095437305551</c:v>
                </c:pt>
                <c:pt idx="10">
                  <c:v>14.690549736067048</c:v>
                </c:pt>
                <c:pt idx="11">
                  <c:v>6.8287627894350278</c:v>
                </c:pt>
                <c:pt idx="12">
                  <c:v>3.2844966384657281</c:v>
                </c:pt>
                <c:pt idx="13">
                  <c:v>-1.8926770289416472</c:v>
                </c:pt>
                <c:pt idx="14">
                  <c:v>-5.9633858186383222</c:v>
                </c:pt>
                <c:pt idx="15">
                  <c:v>-4.4796668529976653</c:v>
                </c:pt>
                <c:pt idx="16">
                  <c:v>-3.3439779815437998</c:v>
                </c:pt>
                <c:pt idx="17">
                  <c:v>-6.3317680212941818</c:v>
                </c:pt>
                <c:pt idx="18">
                  <c:v>4.1779489250864943</c:v>
                </c:pt>
                <c:pt idx="19">
                  <c:v>-2.3866568377275743</c:v>
                </c:pt>
                <c:pt idx="20">
                  <c:v>3.8279464538827579</c:v>
                </c:pt>
                <c:pt idx="21">
                  <c:v>2.4525841520121716</c:v>
                </c:pt>
                <c:pt idx="22">
                  <c:v>4.9655830652204802</c:v>
                </c:pt>
                <c:pt idx="23">
                  <c:v>7.8888418873262367</c:v>
                </c:pt>
                <c:pt idx="24">
                  <c:v>6.8899590651735565</c:v>
                </c:pt>
                <c:pt idx="25">
                  <c:v>11.070967762906303</c:v>
                </c:pt>
                <c:pt idx="26">
                  <c:v>7.6628644241347521</c:v>
                </c:pt>
                <c:pt idx="27">
                  <c:v>10.203660711607188</c:v>
                </c:pt>
                <c:pt idx="28">
                  <c:v>9.2437500127016357</c:v>
                </c:pt>
                <c:pt idx="29">
                  <c:v>10.399373462070848</c:v>
                </c:pt>
                <c:pt idx="30">
                  <c:v>10.792056065109135</c:v>
                </c:pt>
                <c:pt idx="31">
                  <c:v>7.8597309247437241</c:v>
                </c:pt>
                <c:pt idx="32">
                  <c:v>7.5594087985783931</c:v>
                </c:pt>
                <c:pt idx="33">
                  <c:v>6.5229434846853618</c:v>
                </c:pt>
                <c:pt idx="34">
                  <c:v>8.0155709456774851</c:v>
                </c:pt>
                <c:pt idx="35">
                  <c:v>4.9409002147123182</c:v>
                </c:pt>
                <c:pt idx="36">
                  <c:v>6.0928640153067537</c:v>
                </c:pt>
                <c:pt idx="37">
                  <c:v>9.0179563034011423</c:v>
                </c:pt>
                <c:pt idx="38">
                  <c:v>7.4308520808523459</c:v>
                </c:pt>
                <c:pt idx="39">
                  <c:v>8.0378310130024175</c:v>
                </c:pt>
                <c:pt idx="40">
                  <c:v>7.6458817521765976</c:v>
                </c:pt>
                <c:pt idx="41">
                  <c:v>5.1781548246243814</c:v>
                </c:pt>
                <c:pt idx="42">
                  <c:v>2.2625845953327062</c:v>
                </c:pt>
                <c:pt idx="43">
                  <c:v>-11.546234697669799</c:v>
                </c:pt>
                <c:pt idx="44">
                  <c:v>-18.566254201352073</c:v>
                </c:pt>
                <c:pt idx="45">
                  <c:v>-20.690508643451309</c:v>
                </c:pt>
                <c:pt idx="46">
                  <c:v>-15.838696781448292</c:v>
                </c:pt>
                <c:pt idx="47">
                  <c:v>-0.20281087222212557</c:v>
                </c:pt>
                <c:pt idx="48">
                  <c:v>9.6589205721766103</c:v>
                </c:pt>
                <c:pt idx="49">
                  <c:v>10.099923390588739</c:v>
                </c:pt>
                <c:pt idx="50">
                  <c:v>7.3440781871857208</c:v>
                </c:pt>
                <c:pt idx="51">
                  <c:v>6.2041321082025647</c:v>
                </c:pt>
                <c:pt idx="52">
                  <c:v>10.356765743342899</c:v>
                </c:pt>
                <c:pt idx="53">
                  <c:v>12.245220628545162</c:v>
                </c:pt>
                <c:pt idx="54">
                  <c:v>10.133839318426441</c:v>
                </c:pt>
                <c:pt idx="55">
                  <c:v>9.4820545211958596</c:v>
                </c:pt>
                <c:pt idx="56">
                  <c:v>6.0275213390983629</c:v>
                </c:pt>
                <c:pt idx="57">
                  <c:v>0.32646599242915908</c:v>
                </c:pt>
                <c:pt idx="58">
                  <c:v>1.790516857111335</c:v>
                </c:pt>
                <c:pt idx="59">
                  <c:v>3.2727072338327057</c:v>
                </c:pt>
                <c:pt idx="60">
                  <c:v>1.3432959877432538</c:v>
                </c:pt>
                <c:pt idx="61">
                  <c:v>4.2405084446446306</c:v>
                </c:pt>
                <c:pt idx="62">
                  <c:v>7.4730180616626063</c:v>
                </c:pt>
                <c:pt idx="63">
                  <c:v>7.1857767498112901</c:v>
                </c:pt>
                <c:pt idx="64">
                  <c:v>9.5637914730713813</c:v>
                </c:pt>
                <c:pt idx="65">
                  <c:v>8.112481716657193</c:v>
                </c:pt>
                <c:pt idx="66">
                  <c:v>8.7411358429599453</c:v>
                </c:pt>
                <c:pt idx="67">
                  <c:v>5.0832117922591458</c:v>
                </c:pt>
                <c:pt idx="68">
                  <c:v>-3.4759518608281748</c:v>
                </c:pt>
                <c:pt idx="69">
                  <c:v>-3.7951287421262747</c:v>
                </c:pt>
                <c:pt idx="70">
                  <c:v>-7.1387426609061393</c:v>
                </c:pt>
                <c:pt idx="71">
                  <c:v>-7.5239829045005813</c:v>
                </c:pt>
                <c:pt idx="72">
                  <c:v>-6.1133006800019434</c:v>
                </c:pt>
                <c:pt idx="73">
                  <c:v>-4.2790758732128786</c:v>
                </c:pt>
                <c:pt idx="74">
                  <c:v>-2.2893252348068382</c:v>
                </c:pt>
                <c:pt idx="75">
                  <c:v>-0.19777612851306081</c:v>
                </c:pt>
                <c:pt idx="76">
                  <c:v>5.7193303233106008</c:v>
                </c:pt>
                <c:pt idx="77">
                  <c:v>4.9936617284174645</c:v>
                </c:pt>
                <c:pt idx="78">
                  <c:v>8.1376702270338654</c:v>
                </c:pt>
                <c:pt idx="79">
                  <c:v>10.308295904708675</c:v>
                </c:pt>
                <c:pt idx="80">
                  <c:v>10.30008818442254</c:v>
                </c:pt>
                <c:pt idx="81">
                  <c:v>11.884114144776614</c:v>
                </c:pt>
                <c:pt idx="82">
                  <c:v>12.446742677200252</c:v>
                </c:pt>
                <c:pt idx="83">
                  <c:v>9.1471817583709925</c:v>
                </c:pt>
                <c:pt idx="84">
                  <c:v>4.7496208091998726</c:v>
                </c:pt>
                <c:pt idx="85">
                  <c:v>3.9436304058194205</c:v>
                </c:pt>
              </c:numCache>
            </c:numRef>
          </c:val>
          <c:extLst>
            <c:ext xmlns:c16="http://schemas.microsoft.com/office/drawing/2014/chart" uri="{C3380CC4-5D6E-409C-BE32-E72D297353CC}">
              <c16:uniqueId val="{00000000-343F-4ADC-BF76-8B4CC9C5A2FF}"/>
            </c:ext>
          </c:extLst>
        </c:ser>
        <c:ser>
          <c:idx val="0"/>
          <c:order val="1"/>
          <c:tx>
            <c:strRef>
              <c:f>EquityMetrics!$ED$5</c:f>
              <c:strCache>
                <c:ptCount val="1"/>
                <c:pt idx="0">
                  <c:v>HY Ex-Commodities Revenues, YOY Pct Change</c:v>
                </c:pt>
              </c:strCache>
            </c:strRef>
          </c:tx>
          <c:spPr>
            <a:solidFill>
              <a:srgbClr val="E0BA4C"/>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EquityMetrics!$ED$6:$ED$91</c:f>
              <c:numCache>
                <c:formatCode>#,##0.0</c:formatCode>
                <c:ptCount val="86"/>
                <c:pt idx="0">
                  <c:v>3.9233801585563111</c:v>
                </c:pt>
                <c:pt idx="1">
                  <c:v>3.1657750011072183</c:v>
                </c:pt>
                <c:pt idx="2">
                  <c:v>5.410709423235871</c:v>
                </c:pt>
                <c:pt idx="3">
                  <c:v>9.3693547274478419</c:v>
                </c:pt>
                <c:pt idx="4">
                  <c:v>9.0887627737729293</c:v>
                </c:pt>
                <c:pt idx="5">
                  <c:v>9.9042509732566018</c:v>
                </c:pt>
                <c:pt idx="6">
                  <c:v>8.8154485708937145</c:v>
                </c:pt>
                <c:pt idx="7">
                  <c:v>11.243070254379074</c:v>
                </c:pt>
                <c:pt idx="8">
                  <c:v>13.781912347226788</c:v>
                </c:pt>
                <c:pt idx="9">
                  <c:v>11.863389526440571</c:v>
                </c:pt>
                <c:pt idx="10">
                  <c:v>15.364412157863683</c:v>
                </c:pt>
                <c:pt idx="11">
                  <c:v>7.6226180594887616</c:v>
                </c:pt>
                <c:pt idx="12">
                  <c:v>6.6684346164511021</c:v>
                </c:pt>
                <c:pt idx="13">
                  <c:v>-0.15266442322316998</c:v>
                </c:pt>
                <c:pt idx="14">
                  <c:v>-3.0383397689713099</c:v>
                </c:pt>
                <c:pt idx="15">
                  <c:v>0.27279992599786862</c:v>
                </c:pt>
                <c:pt idx="16">
                  <c:v>-1.0954886160872257</c:v>
                </c:pt>
                <c:pt idx="17">
                  <c:v>-6.3089046035129765</c:v>
                </c:pt>
                <c:pt idx="18">
                  <c:v>4.7026072319156675</c:v>
                </c:pt>
                <c:pt idx="19">
                  <c:v>-3.412472606119854</c:v>
                </c:pt>
                <c:pt idx="20">
                  <c:v>3.0360099458718093</c:v>
                </c:pt>
                <c:pt idx="21">
                  <c:v>1.9126175372496945</c:v>
                </c:pt>
                <c:pt idx="22">
                  <c:v>4.5920355401065649</c:v>
                </c:pt>
                <c:pt idx="23">
                  <c:v>6.6315725749739096</c:v>
                </c:pt>
                <c:pt idx="24">
                  <c:v>6.0664018286050725</c:v>
                </c:pt>
                <c:pt idx="25">
                  <c:v>8.4826873238552416</c:v>
                </c:pt>
                <c:pt idx="26">
                  <c:v>6.7956245785691038</c:v>
                </c:pt>
                <c:pt idx="27">
                  <c:v>7.538629637100791</c:v>
                </c:pt>
                <c:pt idx="28">
                  <c:v>6.2971046555113652</c:v>
                </c:pt>
                <c:pt idx="29">
                  <c:v>8.5613766189697404</c:v>
                </c:pt>
                <c:pt idx="30">
                  <c:v>8.6335464318098687</c:v>
                </c:pt>
                <c:pt idx="31">
                  <c:v>6.2352654361610194</c:v>
                </c:pt>
                <c:pt idx="32">
                  <c:v>6.6020222818214513</c:v>
                </c:pt>
                <c:pt idx="33">
                  <c:v>4.8819584778218905</c:v>
                </c:pt>
                <c:pt idx="34">
                  <c:v>6.7408372313627396</c:v>
                </c:pt>
                <c:pt idx="35">
                  <c:v>5.4422633195437387</c:v>
                </c:pt>
                <c:pt idx="36">
                  <c:v>6.3434987637247753</c:v>
                </c:pt>
                <c:pt idx="37">
                  <c:v>7.091673980425317</c:v>
                </c:pt>
                <c:pt idx="38">
                  <c:v>6.2182529550425691</c:v>
                </c:pt>
                <c:pt idx="39">
                  <c:v>4.5418332543929241</c:v>
                </c:pt>
                <c:pt idx="40">
                  <c:v>3.7306430138704938</c:v>
                </c:pt>
                <c:pt idx="41">
                  <c:v>-0.28525312617962983</c:v>
                </c:pt>
                <c:pt idx="42">
                  <c:v>-3.1660745952277636</c:v>
                </c:pt>
                <c:pt idx="43">
                  <c:v>-11.729411864435912</c:v>
                </c:pt>
                <c:pt idx="44">
                  <c:v>-17.216701155341894</c:v>
                </c:pt>
                <c:pt idx="45">
                  <c:v>-15.943367055763369</c:v>
                </c:pt>
                <c:pt idx="46">
                  <c:v>-11.019974004158485</c:v>
                </c:pt>
                <c:pt idx="47">
                  <c:v>-9.6013710548159548E-2</c:v>
                </c:pt>
                <c:pt idx="48">
                  <c:v>6.9448854184620323</c:v>
                </c:pt>
                <c:pt idx="49">
                  <c:v>6.9990403440286064</c:v>
                </c:pt>
                <c:pt idx="50">
                  <c:v>4.8660130191323203</c:v>
                </c:pt>
                <c:pt idx="51">
                  <c:v>3.9036251071627781</c:v>
                </c:pt>
                <c:pt idx="52">
                  <c:v>7.950018447697027</c:v>
                </c:pt>
                <c:pt idx="53">
                  <c:v>8.9259747687751023</c:v>
                </c:pt>
                <c:pt idx="54">
                  <c:v>8.2849629438711538</c:v>
                </c:pt>
                <c:pt idx="55">
                  <c:v>6.0804282945998489</c:v>
                </c:pt>
                <c:pt idx="56">
                  <c:v>6.6362054628661848</c:v>
                </c:pt>
                <c:pt idx="57">
                  <c:v>2.740908195940106</c:v>
                </c:pt>
                <c:pt idx="58">
                  <c:v>2.7564321445106454</c:v>
                </c:pt>
                <c:pt idx="59">
                  <c:v>3.1340995851057318</c:v>
                </c:pt>
                <c:pt idx="60">
                  <c:v>2.2743186959795603</c:v>
                </c:pt>
                <c:pt idx="61">
                  <c:v>4.6722967216765499</c:v>
                </c:pt>
                <c:pt idx="62">
                  <c:v>7.4289059226133825</c:v>
                </c:pt>
                <c:pt idx="63">
                  <c:v>6.5762993830059679</c:v>
                </c:pt>
                <c:pt idx="64">
                  <c:v>8.0148789622082504</c:v>
                </c:pt>
                <c:pt idx="65">
                  <c:v>6.2608126234274808</c:v>
                </c:pt>
                <c:pt idx="66">
                  <c:v>6.7407565500643196</c:v>
                </c:pt>
                <c:pt idx="67">
                  <c:v>4.5697322050053613</c:v>
                </c:pt>
                <c:pt idx="68">
                  <c:v>1.1746153286574579</c:v>
                </c:pt>
                <c:pt idx="69">
                  <c:v>1.3638147525743216</c:v>
                </c:pt>
                <c:pt idx="70">
                  <c:v>0.18502033981013799</c:v>
                </c:pt>
                <c:pt idx="71">
                  <c:v>-1.5511415120513905</c:v>
                </c:pt>
                <c:pt idx="72">
                  <c:v>-0.95395297328627615</c:v>
                </c:pt>
                <c:pt idx="73">
                  <c:v>-0.47151640557823171</c:v>
                </c:pt>
                <c:pt idx="74">
                  <c:v>1.3022998750251702</c:v>
                </c:pt>
                <c:pt idx="75">
                  <c:v>2.0893823322152061</c:v>
                </c:pt>
                <c:pt idx="76">
                  <c:v>3.6597995241119285</c:v>
                </c:pt>
                <c:pt idx="77">
                  <c:v>5.3782763393740662</c:v>
                </c:pt>
                <c:pt idx="78">
                  <c:v>6.0990296699337643</c:v>
                </c:pt>
                <c:pt idx="79">
                  <c:v>8.6089461335753015</c:v>
                </c:pt>
                <c:pt idx="80">
                  <c:v>7.9353406223233058</c:v>
                </c:pt>
                <c:pt idx="81">
                  <c:v>7.4906635020842049</c:v>
                </c:pt>
                <c:pt idx="82">
                  <c:v>8.5659238205681767</c:v>
                </c:pt>
                <c:pt idx="83">
                  <c:v>8.7696705827463806</c:v>
                </c:pt>
                <c:pt idx="84">
                  <c:v>5.8835271059280325</c:v>
                </c:pt>
                <c:pt idx="85">
                  <c:v>5.6794520999726261</c:v>
                </c:pt>
              </c:numCache>
            </c:numRef>
          </c:val>
          <c:extLst>
            <c:ext xmlns:c16="http://schemas.microsoft.com/office/drawing/2014/chart" uri="{C3380CC4-5D6E-409C-BE32-E72D297353CC}">
              <c16:uniqueId val="{00000001-343F-4ADC-BF76-8B4CC9C5A2FF}"/>
            </c:ext>
          </c:extLst>
        </c:ser>
        <c:dLbls>
          <c:showLegendKey val="0"/>
          <c:showVal val="0"/>
          <c:showCatName val="0"/>
          <c:showSerName val="0"/>
          <c:showPercent val="0"/>
          <c:showBubbleSize val="0"/>
        </c:dLbls>
        <c:gapWidth val="150"/>
        <c:axId val="954854784"/>
        <c:axId val="954860672"/>
      </c:barChart>
      <c:catAx>
        <c:axId val="954854784"/>
        <c:scaling>
          <c:orientation val="minMax"/>
        </c:scaling>
        <c:delete val="0"/>
        <c:axPos val="b"/>
        <c:numFmt formatCode="yyyy"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954860672"/>
        <c:crosses val="autoZero"/>
        <c:auto val="0"/>
        <c:lblAlgn val="ctr"/>
        <c:lblOffset val="100"/>
        <c:tickLblSkip val="8"/>
        <c:tickMarkSkip val="1000"/>
        <c:noMultiLvlLbl val="1"/>
      </c:catAx>
      <c:valAx>
        <c:axId val="954860672"/>
        <c:scaling>
          <c:orientation val="minMax"/>
          <c:max val="25"/>
        </c:scaling>
        <c:delete val="0"/>
        <c:axPos val="l"/>
        <c:majorGridlines>
          <c:spPr>
            <a:ln w="3175">
              <a:solidFill>
                <a:srgbClr val="969696"/>
              </a:solidFill>
              <a:prstDash val="dash"/>
            </a:ln>
          </c:spPr>
        </c:majorGridlines>
        <c:numFmt formatCode="#,##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954854784"/>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c:pageMargins b="0.75" l="0.7" r="0.7" t="0.75" header="0.3" footer="0.3"/>
    <c:pageSetup orientation="landscape"/>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EquityMetrics!$AO$5</c:f>
              <c:strCache>
                <c:ptCount val="1"/>
                <c:pt idx="0">
                  <c:v>HY COGS, YOY Pct Change</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EquityMetrics!$AO$6:$AO$91</c:f>
              <c:numCache>
                <c:formatCode>#,##0.0</c:formatCode>
                <c:ptCount val="86"/>
                <c:pt idx="0">
                  <c:v>2.0521138976854481</c:v>
                </c:pt>
                <c:pt idx="1">
                  <c:v>1.6983605487380427</c:v>
                </c:pt>
                <c:pt idx="2">
                  <c:v>3.1140341888082013</c:v>
                </c:pt>
                <c:pt idx="3">
                  <c:v>8.1683384488398847</c:v>
                </c:pt>
                <c:pt idx="4">
                  <c:v>8.1216161200657879</c:v>
                </c:pt>
                <c:pt idx="5">
                  <c:v>12.208932327716582</c:v>
                </c:pt>
                <c:pt idx="6">
                  <c:v>11.415972630704573</c:v>
                </c:pt>
                <c:pt idx="7">
                  <c:v>14.750184056623183</c:v>
                </c:pt>
                <c:pt idx="8">
                  <c:v>13.562271160168882</c:v>
                </c:pt>
                <c:pt idx="9">
                  <c:v>13.473873414001103</c:v>
                </c:pt>
                <c:pt idx="10">
                  <c:v>15.476332516691226</c:v>
                </c:pt>
                <c:pt idx="11">
                  <c:v>8.4144823496116405</c:v>
                </c:pt>
                <c:pt idx="12">
                  <c:v>7.8245228802638067</c:v>
                </c:pt>
                <c:pt idx="13">
                  <c:v>-1.8436964195422956</c:v>
                </c:pt>
                <c:pt idx="14">
                  <c:v>-3.3048227723478041</c:v>
                </c:pt>
                <c:pt idx="15">
                  <c:v>-2.9530793632733698</c:v>
                </c:pt>
                <c:pt idx="16">
                  <c:v>-2.7792967994168083</c:v>
                </c:pt>
                <c:pt idx="17">
                  <c:v>-8.8358903589297313</c:v>
                </c:pt>
                <c:pt idx="18">
                  <c:v>5.2357525633987212</c:v>
                </c:pt>
                <c:pt idx="19">
                  <c:v>-1.491751400435104</c:v>
                </c:pt>
                <c:pt idx="20">
                  <c:v>2.4741754192270093</c:v>
                </c:pt>
                <c:pt idx="21">
                  <c:v>2.4822483352734848</c:v>
                </c:pt>
                <c:pt idx="22">
                  <c:v>3.2473360761160031</c:v>
                </c:pt>
                <c:pt idx="23">
                  <c:v>5.8753842735621342</c:v>
                </c:pt>
                <c:pt idx="24">
                  <c:v>6.7294091316675519</c:v>
                </c:pt>
                <c:pt idx="25">
                  <c:v>10.458572399942522</c:v>
                </c:pt>
                <c:pt idx="26">
                  <c:v>7.0362295083194581</c:v>
                </c:pt>
                <c:pt idx="27">
                  <c:v>10.017143087497015</c:v>
                </c:pt>
                <c:pt idx="28">
                  <c:v>8.3899776615543828</c:v>
                </c:pt>
                <c:pt idx="29">
                  <c:v>10.170869972715435</c:v>
                </c:pt>
                <c:pt idx="30">
                  <c:v>11.736841154836641</c:v>
                </c:pt>
                <c:pt idx="31">
                  <c:v>8.5695672205224671</c:v>
                </c:pt>
                <c:pt idx="32">
                  <c:v>7.1818629922283828</c:v>
                </c:pt>
                <c:pt idx="33">
                  <c:v>4.9242890639439318</c:v>
                </c:pt>
                <c:pt idx="34">
                  <c:v>6.0550129599882263</c:v>
                </c:pt>
                <c:pt idx="35">
                  <c:v>4.7604288136791739</c:v>
                </c:pt>
                <c:pt idx="36">
                  <c:v>5.7221802018193157</c:v>
                </c:pt>
                <c:pt idx="37">
                  <c:v>7.8199848030139796</c:v>
                </c:pt>
                <c:pt idx="38">
                  <c:v>6.1326948499369038</c:v>
                </c:pt>
                <c:pt idx="39">
                  <c:v>8.6930810529504363</c:v>
                </c:pt>
                <c:pt idx="40">
                  <c:v>7.7650352634418995</c:v>
                </c:pt>
                <c:pt idx="41">
                  <c:v>6.8761997866494173</c:v>
                </c:pt>
                <c:pt idx="42">
                  <c:v>3.2883640230226607</c:v>
                </c:pt>
                <c:pt idx="43">
                  <c:v>-10.699287105721044</c:v>
                </c:pt>
                <c:pt idx="44">
                  <c:v>-18.237988929696613</c:v>
                </c:pt>
                <c:pt idx="45">
                  <c:v>-21.576183018581585</c:v>
                </c:pt>
                <c:pt idx="46">
                  <c:v>-17.424799526541257</c:v>
                </c:pt>
                <c:pt idx="47">
                  <c:v>-3.4825407724361157</c:v>
                </c:pt>
                <c:pt idx="48">
                  <c:v>7.4025349429049481</c:v>
                </c:pt>
                <c:pt idx="49">
                  <c:v>8.764668736463177</c:v>
                </c:pt>
                <c:pt idx="50">
                  <c:v>6.3164478174232874</c:v>
                </c:pt>
                <c:pt idx="51">
                  <c:v>4.9752956807648463</c:v>
                </c:pt>
                <c:pt idx="52">
                  <c:v>10.234954568627641</c:v>
                </c:pt>
                <c:pt idx="53">
                  <c:v>12.310422665170083</c:v>
                </c:pt>
                <c:pt idx="54">
                  <c:v>10.035542726168845</c:v>
                </c:pt>
                <c:pt idx="55">
                  <c:v>10.942463801883484</c:v>
                </c:pt>
                <c:pt idx="56">
                  <c:v>5.6069795873781247</c:v>
                </c:pt>
                <c:pt idx="57">
                  <c:v>0.66262436462616314</c:v>
                </c:pt>
                <c:pt idx="58">
                  <c:v>1.5794784254840488</c:v>
                </c:pt>
                <c:pt idx="59">
                  <c:v>3.1081619790413129</c:v>
                </c:pt>
                <c:pt idx="60">
                  <c:v>1.8376765879470236</c:v>
                </c:pt>
                <c:pt idx="61">
                  <c:v>4.510749554004434</c:v>
                </c:pt>
                <c:pt idx="62">
                  <c:v>8.0253780287214518</c:v>
                </c:pt>
                <c:pt idx="63">
                  <c:v>6.6931074715069316</c:v>
                </c:pt>
                <c:pt idx="64">
                  <c:v>9.0029230677341587</c:v>
                </c:pt>
                <c:pt idx="65">
                  <c:v>8.0652848738955498</c:v>
                </c:pt>
                <c:pt idx="66">
                  <c:v>8.3645461924001694</c:v>
                </c:pt>
                <c:pt idx="67">
                  <c:v>2.4260467067467983</c:v>
                </c:pt>
                <c:pt idx="68">
                  <c:v>-5.0163303903841054</c:v>
                </c:pt>
                <c:pt idx="69">
                  <c:v>-5.8839959381669864</c:v>
                </c:pt>
                <c:pt idx="70">
                  <c:v>-9.8911280448427785</c:v>
                </c:pt>
                <c:pt idx="71">
                  <c:v>-10.150813086943721</c:v>
                </c:pt>
                <c:pt idx="72">
                  <c:v>-8.218636390827017</c:v>
                </c:pt>
                <c:pt idx="73">
                  <c:v>-5.9339094324367121</c:v>
                </c:pt>
                <c:pt idx="74">
                  <c:v>-3.7065397940301947</c:v>
                </c:pt>
                <c:pt idx="75">
                  <c:v>-1.1166971297774886</c:v>
                </c:pt>
                <c:pt idx="76">
                  <c:v>4.470166795295194</c:v>
                </c:pt>
                <c:pt idx="77">
                  <c:v>4.3492493398441745</c:v>
                </c:pt>
                <c:pt idx="78">
                  <c:v>6.3754634356510076</c:v>
                </c:pt>
                <c:pt idx="79">
                  <c:v>9.5537930435486871</c:v>
                </c:pt>
                <c:pt idx="80">
                  <c:v>8.5006789848633311</c:v>
                </c:pt>
                <c:pt idx="81">
                  <c:v>10.416189521494701</c:v>
                </c:pt>
                <c:pt idx="82">
                  <c:v>11.948422589326114</c:v>
                </c:pt>
                <c:pt idx="83">
                  <c:v>10.311194706598137</c:v>
                </c:pt>
                <c:pt idx="84">
                  <c:v>5.9734553889175812</c:v>
                </c:pt>
                <c:pt idx="85">
                  <c:v>5.3056620520150144</c:v>
                </c:pt>
              </c:numCache>
            </c:numRef>
          </c:val>
          <c:extLst>
            <c:ext xmlns:c16="http://schemas.microsoft.com/office/drawing/2014/chart" uri="{C3380CC4-5D6E-409C-BE32-E72D297353CC}">
              <c16:uniqueId val="{00000000-5050-4C8B-9B77-5BF729A0337A}"/>
            </c:ext>
          </c:extLst>
        </c:ser>
        <c:ser>
          <c:idx val="0"/>
          <c:order val="1"/>
          <c:tx>
            <c:strRef>
              <c:f>EquityMetrics!$EE$5</c:f>
              <c:strCache>
                <c:ptCount val="1"/>
                <c:pt idx="0">
                  <c:v>HY Ex-Commodities COGS, YOY Pct Change</c:v>
                </c:pt>
              </c:strCache>
            </c:strRef>
          </c:tx>
          <c:spPr>
            <a:solidFill>
              <a:srgbClr val="E0BA4C"/>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EquityMetrics!$EE$6:$EE$91</c:f>
              <c:numCache>
                <c:formatCode>#,##0.0</c:formatCode>
                <c:ptCount val="86"/>
                <c:pt idx="0">
                  <c:v>2.7811706913435819</c:v>
                </c:pt>
                <c:pt idx="1">
                  <c:v>2.4811800307519283</c:v>
                </c:pt>
                <c:pt idx="2">
                  <c:v>4.172616423353559</c:v>
                </c:pt>
                <c:pt idx="3">
                  <c:v>7.7082043493646779</c:v>
                </c:pt>
                <c:pt idx="4">
                  <c:v>8.8362163107488669</c:v>
                </c:pt>
                <c:pt idx="5">
                  <c:v>10.366282055189103</c:v>
                </c:pt>
                <c:pt idx="6">
                  <c:v>8.8663075308349484</c:v>
                </c:pt>
                <c:pt idx="7">
                  <c:v>10.970903623476659</c:v>
                </c:pt>
                <c:pt idx="8">
                  <c:v>6.8674241283463333</c:v>
                </c:pt>
                <c:pt idx="9">
                  <c:v>12.475311270195032</c:v>
                </c:pt>
                <c:pt idx="10">
                  <c:v>17.300129097426531</c:v>
                </c:pt>
                <c:pt idx="11">
                  <c:v>12.10026457780633</c:v>
                </c:pt>
                <c:pt idx="12">
                  <c:v>14.891757761941982</c:v>
                </c:pt>
                <c:pt idx="13">
                  <c:v>1.0959154071088939</c:v>
                </c:pt>
                <c:pt idx="14">
                  <c:v>0.14652886416257616</c:v>
                </c:pt>
                <c:pt idx="15">
                  <c:v>1.3293441000363337</c:v>
                </c:pt>
                <c:pt idx="16">
                  <c:v>-1.6885897111743042</c:v>
                </c:pt>
                <c:pt idx="17">
                  <c:v>-10.254901947222105</c:v>
                </c:pt>
                <c:pt idx="18">
                  <c:v>6.2946670216704304</c:v>
                </c:pt>
                <c:pt idx="19">
                  <c:v>-1.8555175560777903</c:v>
                </c:pt>
                <c:pt idx="20">
                  <c:v>1.0157980219850371</c:v>
                </c:pt>
                <c:pt idx="21">
                  <c:v>1.5917317337096115</c:v>
                </c:pt>
                <c:pt idx="22">
                  <c:v>2.2228041979463153</c:v>
                </c:pt>
                <c:pt idx="23">
                  <c:v>3.023990843287927</c:v>
                </c:pt>
                <c:pt idx="24">
                  <c:v>6.121892167152132</c:v>
                </c:pt>
                <c:pt idx="25">
                  <c:v>8.2459632372218437</c:v>
                </c:pt>
                <c:pt idx="26">
                  <c:v>7.2413314330905365</c:v>
                </c:pt>
                <c:pt idx="27">
                  <c:v>8.4790272095723207</c:v>
                </c:pt>
                <c:pt idx="28">
                  <c:v>6.1213911690220391</c:v>
                </c:pt>
                <c:pt idx="29">
                  <c:v>8.4621538604330517</c:v>
                </c:pt>
                <c:pt idx="30">
                  <c:v>9.2132491562864729</c:v>
                </c:pt>
                <c:pt idx="31">
                  <c:v>6.002421064612351</c:v>
                </c:pt>
                <c:pt idx="32">
                  <c:v>5.9161475493444193</c:v>
                </c:pt>
                <c:pt idx="33">
                  <c:v>3.1533975889100674</c:v>
                </c:pt>
                <c:pt idx="34">
                  <c:v>4.9903092603352572</c:v>
                </c:pt>
                <c:pt idx="35">
                  <c:v>5.952763582501297</c:v>
                </c:pt>
                <c:pt idx="36">
                  <c:v>6.0005641511935215</c:v>
                </c:pt>
                <c:pt idx="37">
                  <c:v>6.2071362254161988</c:v>
                </c:pt>
                <c:pt idx="38">
                  <c:v>4.7511439059517935</c:v>
                </c:pt>
                <c:pt idx="39">
                  <c:v>4.5296589794358688</c:v>
                </c:pt>
                <c:pt idx="40">
                  <c:v>3.7382429820286278</c:v>
                </c:pt>
                <c:pt idx="41">
                  <c:v>0.40817618112363174</c:v>
                </c:pt>
                <c:pt idx="42">
                  <c:v>-3.1514860539913148</c:v>
                </c:pt>
                <c:pt idx="43">
                  <c:v>-11.863600859405366</c:v>
                </c:pt>
                <c:pt idx="44">
                  <c:v>-16.967883521521433</c:v>
                </c:pt>
                <c:pt idx="45">
                  <c:v>-16.768525638106059</c:v>
                </c:pt>
                <c:pt idx="46">
                  <c:v>-12.116059539103119</c:v>
                </c:pt>
                <c:pt idx="47">
                  <c:v>-2.396672211515205</c:v>
                </c:pt>
                <c:pt idx="48">
                  <c:v>4.254635491693648</c:v>
                </c:pt>
                <c:pt idx="49">
                  <c:v>5.2644072247109763</c:v>
                </c:pt>
                <c:pt idx="50">
                  <c:v>3.2220991617633477</c:v>
                </c:pt>
                <c:pt idx="51">
                  <c:v>2.5644460994579177</c:v>
                </c:pt>
                <c:pt idx="52">
                  <c:v>8.2112450537035642</c:v>
                </c:pt>
                <c:pt idx="53">
                  <c:v>9.8428841110594902</c:v>
                </c:pt>
                <c:pt idx="54">
                  <c:v>9.5538730462413568</c:v>
                </c:pt>
                <c:pt idx="55">
                  <c:v>7.3131946050548402</c:v>
                </c:pt>
                <c:pt idx="56">
                  <c:v>6.7355691037721765</c:v>
                </c:pt>
                <c:pt idx="57">
                  <c:v>3.4969047162554778</c:v>
                </c:pt>
                <c:pt idx="58">
                  <c:v>3.2147753187182326</c:v>
                </c:pt>
                <c:pt idx="59">
                  <c:v>3.0960642404750605</c:v>
                </c:pt>
                <c:pt idx="60">
                  <c:v>3.6283119287559007</c:v>
                </c:pt>
                <c:pt idx="61">
                  <c:v>5.2015685296430414</c:v>
                </c:pt>
                <c:pt idx="62">
                  <c:v>7.1015204514116137</c:v>
                </c:pt>
                <c:pt idx="63">
                  <c:v>6.1466917804929633</c:v>
                </c:pt>
                <c:pt idx="64">
                  <c:v>7.0607006784491277</c:v>
                </c:pt>
                <c:pt idx="65">
                  <c:v>6.2921590873181943</c:v>
                </c:pt>
                <c:pt idx="66">
                  <c:v>6.710630146446217</c:v>
                </c:pt>
                <c:pt idx="67">
                  <c:v>0.97690867901327749</c:v>
                </c:pt>
                <c:pt idx="68">
                  <c:v>5.9267572202115204E-2</c:v>
                </c:pt>
                <c:pt idx="69">
                  <c:v>0.4249866855568607</c:v>
                </c:pt>
                <c:pt idx="70">
                  <c:v>-1.4380218499502107</c:v>
                </c:pt>
                <c:pt idx="71">
                  <c:v>-2.8913656553816391</c:v>
                </c:pt>
                <c:pt idx="72">
                  <c:v>-1.977671522797575</c:v>
                </c:pt>
                <c:pt idx="73">
                  <c:v>-1.6566779753489747</c:v>
                </c:pt>
                <c:pt idx="74">
                  <c:v>0.58351050155462936</c:v>
                </c:pt>
                <c:pt idx="75">
                  <c:v>2.1397999801338496</c:v>
                </c:pt>
                <c:pt idx="76">
                  <c:v>2.3010027661332533</c:v>
                </c:pt>
                <c:pt idx="77">
                  <c:v>4.6949605342006651</c:v>
                </c:pt>
                <c:pt idx="78">
                  <c:v>4.3860117538606858</c:v>
                </c:pt>
                <c:pt idx="79">
                  <c:v>8.035749363313748</c:v>
                </c:pt>
                <c:pt idx="80">
                  <c:v>5.6332159117178815</c:v>
                </c:pt>
                <c:pt idx="81">
                  <c:v>5.4297550291330543</c:v>
                </c:pt>
                <c:pt idx="82">
                  <c:v>7.3071102531256038</c:v>
                </c:pt>
                <c:pt idx="83">
                  <c:v>8.9566554503087481</c:v>
                </c:pt>
                <c:pt idx="84">
                  <c:v>6.6436214521874648</c:v>
                </c:pt>
                <c:pt idx="85">
                  <c:v>6.4997913306937827</c:v>
                </c:pt>
              </c:numCache>
            </c:numRef>
          </c:val>
          <c:extLst>
            <c:ext xmlns:c16="http://schemas.microsoft.com/office/drawing/2014/chart" uri="{C3380CC4-5D6E-409C-BE32-E72D297353CC}">
              <c16:uniqueId val="{00000001-5050-4C8B-9B77-5BF729A0337A}"/>
            </c:ext>
          </c:extLst>
        </c:ser>
        <c:dLbls>
          <c:showLegendKey val="0"/>
          <c:showVal val="0"/>
          <c:showCatName val="0"/>
          <c:showSerName val="0"/>
          <c:showPercent val="0"/>
          <c:showBubbleSize val="0"/>
        </c:dLbls>
        <c:gapWidth val="150"/>
        <c:axId val="954891648"/>
        <c:axId val="954893440"/>
      </c:barChart>
      <c:catAx>
        <c:axId val="954891648"/>
        <c:scaling>
          <c:orientation val="minMax"/>
        </c:scaling>
        <c:delete val="0"/>
        <c:axPos val="b"/>
        <c:numFmt formatCode="yyyy" sourceLinked="0"/>
        <c:majorTickMark val="out"/>
        <c:minorTickMark val="none"/>
        <c:tickLblPos val="low"/>
        <c:spPr>
          <a:ln w="9525" cmpd="thinThick">
            <a:solidFill>
              <a:srgbClr val="000000"/>
            </a:solidFill>
          </a:ln>
          <a:extLst/>
        </c:spPr>
        <c:crossAx val="954893440"/>
        <c:crosses val="autoZero"/>
        <c:auto val="0"/>
        <c:lblAlgn val="ctr"/>
        <c:lblOffset val="100"/>
        <c:tickLblSkip val="8"/>
        <c:tickMarkSkip val="1000"/>
        <c:noMultiLvlLbl val="1"/>
      </c:catAx>
      <c:valAx>
        <c:axId val="954893440"/>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ln w="9525" cmpd="thinThick">
            <a:solidFill>
              <a:srgbClr val="000000"/>
            </a:solidFill>
          </a:ln>
          <a:extLst/>
        </c:spPr>
        <c:crossAx val="954891648"/>
        <c:crosses val="autoZero"/>
        <c:crossBetween val="between"/>
      </c:valAx>
      <c:spPr>
        <a:extLst/>
      </c:spPr>
    </c:plotArea>
    <c:legend>
      <c:legendPos val="b"/>
      <c:overlay val="0"/>
      <c:spPr>
        <a:solidFill>
          <a:srgbClr val="4F81BD">
            <a:alpha val="0"/>
          </a:srgbClr>
        </a:solidFill>
      </c:spPr>
    </c:legend>
    <c:plotVisOnly val="1"/>
    <c:dispBlanksAs val="gap"/>
    <c:showDLblsOverMax val="0"/>
  </c:chart>
  <c:spPr>
    <a:ln w="9525">
      <a:noFill/>
    </a:ln>
  </c:spPr>
  <c:txPr>
    <a:bodyPr/>
    <a:lstStyle/>
    <a:p>
      <a:pPr>
        <a:defRPr sz="1100">
          <a:latin typeface="Arial Narrow" panose="020B0606020202030204" pitchFamily="34" charset="0"/>
          <a:ea typeface="ＭＳ ゴシック"/>
        </a:defRPr>
      </a:pPr>
      <a:endParaRPr lang="en-US"/>
    </a:p>
  </c:txPr>
  <c:printSettings>
    <c:headerFooter/>
    <c:pageMargins b="0.75" l="0.7" r="0.7" t="0.75" header="0.3" footer="0.3"/>
    <c:pageSetup orientation="landscape"/>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526299949638638E-2"/>
          <c:y val="5.2568697729988054E-2"/>
          <c:w val="0.8563035788243768"/>
          <c:h val="0.75668971486091119"/>
        </c:manualLayout>
      </c:layout>
      <c:barChart>
        <c:barDir val="col"/>
        <c:grouping val="clustered"/>
        <c:varyColors val="0"/>
        <c:ser>
          <c:idx val="1"/>
          <c:order val="0"/>
          <c:tx>
            <c:strRef>
              <c:f>EquityMetrics!$AL$5</c:f>
              <c:strCache>
                <c:ptCount val="1"/>
                <c:pt idx="0">
                  <c:v>HY EBITDA, YOY Pct Change</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EquityMetrics!$AL$6:$AL$91</c:f>
              <c:numCache>
                <c:formatCode>#,##0.0</c:formatCode>
                <c:ptCount val="86"/>
                <c:pt idx="0">
                  <c:v>10.772337401316602</c:v>
                </c:pt>
                <c:pt idx="1">
                  <c:v>9.0123319508555575</c:v>
                </c:pt>
                <c:pt idx="2">
                  <c:v>6.6698722389634479</c:v>
                </c:pt>
                <c:pt idx="3">
                  <c:v>5.7427324079738051</c:v>
                </c:pt>
                <c:pt idx="4">
                  <c:v>4.4220629658131339</c:v>
                </c:pt>
                <c:pt idx="5">
                  <c:v>6.0131575929297298</c:v>
                </c:pt>
                <c:pt idx="6">
                  <c:v>0.9054155707513889</c:v>
                </c:pt>
                <c:pt idx="7">
                  <c:v>25.89181887120937</c:v>
                </c:pt>
                <c:pt idx="8">
                  <c:v>20.694211476081591</c:v>
                </c:pt>
                <c:pt idx="9">
                  <c:v>16.313784798655682</c:v>
                </c:pt>
                <c:pt idx="10">
                  <c:v>14.666353215034157</c:v>
                </c:pt>
                <c:pt idx="11">
                  <c:v>-0.53325482162730475</c:v>
                </c:pt>
                <c:pt idx="12">
                  <c:v>7.4619223730052031</c:v>
                </c:pt>
                <c:pt idx="13">
                  <c:v>-3.2723404654842914</c:v>
                </c:pt>
                <c:pt idx="14">
                  <c:v>-24.895339304756693</c:v>
                </c:pt>
                <c:pt idx="15">
                  <c:v>-12.63212278361091</c:v>
                </c:pt>
                <c:pt idx="16">
                  <c:v>-8.5296132706306764</c:v>
                </c:pt>
                <c:pt idx="17">
                  <c:v>-0.83410011443965093</c:v>
                </c:pt>
                <c:pt idx="18">
                  <c:v>-3.1120468248025945</c:v>
                </c:pt>
                <c:pt idx="19">
                  <c:v>-12.400134046796385</c:v>
                </c:pt>
                <c:pt idx="20">
                  <c:v>11.616741270280496</c:v>
                </c:pt>
                <c:pt idx="21">
                  <c:v>2.775766359018661</c:v>
                </c:pt>
                <c:pt idx="22">
                  <c:v>20.632157467446845</c:v>
                </c:pt>
                <c:pt idx="23">
                  <c:v>34.982934420980548</c:v>
                </c:pt>
                <c:pt idx="24">
                  <c:v>17.230358694653745</c:v>
                </c:pt>
                <c:pt idx="25">
                  <c:v>23.832235025870354</c:v>
                </c:pt>
                <c:pt idx="26">
                  <c:v>13.156882043447515</c:v>
                </c:pt>
                <c:pt idx="27">
                  <c:v>12.169629948036453</c:v>
                </c:pt>
                <c:pt idx="28">
                  <c:v>18.100060951941678</c:v>
                </c:pt>
                <c:pt idx="29">
                  <c:v>14.995160235601057</c:v>
                </c:pt>
                <c:pt idx="30">
                  <c:v>6.4664639529345758</c:v>
                </c:pt>
                <c:pt idx="31">
                  <c:v>8.0777334663672651</c:v>
                </c:pt>
                <c:pt idx="32">
                  <c:v>11.8156543924131</c:v>
                </c:pt>
                <c:pt idx="33">
                  <c:v>15.658351286055794</c:v>
                </c:pt>
                <c:pt idx="34">
                  <c:v>23.185457945302733</c:v>
                </c:pt>
                <c:pt idx="35">
                  <c:v>3.7673793634318331</c:v>
                </c:pt>
                <c:pt idx="36">
                  <c:v>3.8145533839539558</c:v>
                </c:pt>
                <c:pt idx="37">
                  <c:v>16.471938194762426</c:v>
                </c:pt>
                <c:pt idx="38">
                  <c:v>16.567986376313048</c:v>
                </c:pt>
                <c:pt idx="39">
                  <c:v>12.974198281945281</c:v>
                </c:pt>
                <c:pt idx="40">
                  <c:v>11.914625904300546</c:v>
                </c:pt>
                <c:pt idx="41">
                  <c:v>1.8704082728274729</c:v>
                </c:pt>
                <c:pt idx="42">
                  <c:v>4.330810978437527</c:v>
                </c:pt>
                <c:pt idx="43">
                  <c:v>-29.279871073462349</c:v>
                </c:pt>
                <c:pt idx="44">
                  <c:v>-24.651520542500506</c:v>
                </c:pt>
                <c:pt idx="45">
                  <c:v>-24.121865165791068</c:v>
                </c:pt>
                <c:pt idx="46">
                  <c:v>-14.086154664511563</c:v>
                </c:pt>
                <c:pt idx="47">
                  <c:v>36.777973999600164</c:v>
                </c:pt>
                <c:pt idx="48">
                  <c:v>36.81280040923285</c:v>
                </c:pt>
                <c:pt idx="49">
                  <c:v>22.479280276039315</c:v>
                </c:pt>
                <c:pt idx="50">
                  <c:v>12.099092733425421</c:v>
                </c:pt>
                <c:pt idx="51">
                  <c:v>9.5015845561091883</c:v>
                </c:pt>
                <c:pt idx="52">
                  <c:v>10.141454366202796</c:v>
                </c:pt>
                <c:pt idx="53">
                  <c:v>14.073970790023772</c:v>
                </c:pt>
                <c:pt idx="54">
                  <c:v>12.502407039451157</c:v>
                </c:pt>
                <c:pt idx="55">
                  <c:v>7.8971818129399018</c:v>
                </c:pt>
                <c:pt idx="56">
                  <c:v>12.293501970421294</c:v>
                </c:pt>
                <c:pt idx="57">
                  <c:v>3.310280006867905</c:v>
                </c:pt>
                <c:pt idx="58">
                  <c:v>1.117348876305102</c:v>
                </c:pt>
                <c:pt idx="59">
                  <c:v>5.2316696545605668</c:v>
                </c:pt>
                <c:pt idx="60">
                  <c:v>-0.2348342445870899</c:v>
                </c:pt>
                <c:pt idx="61">
                  <c:v>2.5711343652383256</c:v>
                </c:pt>
                <c:pt idx="62">
                  <c:v>6.1592525483564309</c:v>
                </c:pt>
                <c:pt idx="63">
                  <c:v>3.294656569487131</c:v>
                </c:pt>
                <c:pt idx="64">
                  <c:v>10.003214549295647</c:v>
                </c:pt>
                <c:pt idx="65">
                  <c:v>4.469074323919453</c:v>
                </c:pt>
                <c:pt idx="66">
                  <c:v>6.7465508129345153</c:v>
                </c:pt>
                <c:pt idx="67">
                  <c:v>-7.1733480170699249</c:v>
                </c:pt>
                <c:pt idx="68">
                  <c:v>-18.228843038536745</c:v>
                </c:pt>
                <c:pt idx="69">
                  <c:v>-25.370801001911026</c:v>
                </c:pt>
                <c:pt idx="70">
                  <c:v>-47.411661914473783</c:v>
                </c:pt>
                <c:pt idx="71">
                  <c:v>-50.124139042994422</c:v>
                </c:pt>
                <c:pt idx="72">
                  <c:v>-1.5921958577762574</c:v>
                </c:pt>
                <c:pt idx="73">
                  <c:v>8.0879165690832533</c:v>
                </c:pt>
                <c:pt idx="74">
                  <c:v>36.549955826164918</c:v>
                </c:pt>
                <c:pt idx="75">
                  <c:v>70.754861345809104</c:v>
                </c:pt>
                <c:pt idx="76">
                  <c:v>36.359343889114726</c:v>
                </c:pt>
                <c:pt idx="77">
                  <c:v>18.256381432052994</c:v>
                </c:pt>
                <c:pt idx="78">
                  <c:v>22.859641576569032</c:v>
                </c:pt>
                <c:pt idx="79">
                  <c:v>25.877275474680683</c:v>
                </c:pt>
                <c:pt idx="80">
                  <c:v>8.7326100215785019</c:v>
                </c:pt>
                <c:pt idx="81">
                  <c:v>18.448108045687572</c:v>
                </c:pt>
                <c:pt idx="82">
                  <c:v>17.880119989963926</c:v>
                </c:pt>
                <c:pt idx="83">
                  <c:v>-13.588372847369957</c:v>
                </c:pt>
                <c:pt idx="84">
                  <c:v>-11.221257267277895</c:v>
                </c:pt>
                <c:pt idx="85">
                  <c:v>-0.21898498441874636</c:v>
                </c:pt>
              </c:numCache>
            </c:numRef>
          </c:val>
          <c:extLst>
            <c:ext xmlns:c16="http://schemas.microsoft.com/office/drawing/2014/chart" uri="{C3380CC4-5D6E-409C-BE32-E72D297353CC}">
              <c16:uniqueId val="{00000000-DD75-474C-8955-632CC0C2027F}"/>
            </c:ext>
          </c:extLst>
        </c:ser>
        <c:ser>
          <c:idx val="0"/>
          <c:order val="1"/>
          <c:tx>
            <c:strRef>
              <c:f>EquityMetrics!$EB$5</c:f>
              <c:strCache>
                <c:ptCount val="1"/>
                <c:pt idx="0">
                  <c:v>HY Ex-Commodities EBITDAs, YOY Pct Change</c:v>
                </c:pt>
              </c:strCache>
            </c:strRef>
          </c:tx>
          <c:spPr>
            <a:ln>
              <a:solidFill>
                <a:srgbClr val="FFC000"/>
              </a:solidFill>
            </a:ln>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EquityMetrics!$EB$6:$EB$91</c:f>
              <c:numCache>
                <c:formatCode>#,##0.0</c:formatCode>
                <c:ptCount val="86"/>
                <c:pt idx="0">
                  <c:v>15.86789278650922</c:v>
                </c:pt>
                <c:pt idx="1">
                  <c:v>9.9757941280858233</c:v>
                </c:pt>
                <c:pt idx="2">
                  <c:v>12.940768463021612</c:v>
                </c:pt>
                <c:pt idx="3">
                  <c:v>17.505506095159461</c:v>
                </c:pt>
                <c:pt idx="4">
                  <c:v>6.271600580534642</c:v>
                </c:pt>
                <c:pt idx="5">
                  <c:v>2.7577805564766855</c:v>
                </c:pt>
                <c:pt idx="6">
                  <c:v>2.7031706358596086</c:v>
                </c:pt>
                <c:pt idx="7">
                  <c:v>13.70895424477534</c:v>
                </c:pt>
                <c:pt idx="8">
                  <c:v>18.050023272016659</c:v>
                </c:pt>
                <c:pt idx="9">
                  <c:v>10.50086242632673</c:v>
                </c:pt>
                <c:pt idx="10">
                  <c:v>9.5939743225838647</c:v>
                </c:pt>
                <c:pt idx="11">
                  <c:v>-21.906355790605371</c:v>
                </c:pt>
                <c:pt idx="12">
                  <c:v>-4.7095795831485372</c:v>
                </c:pt>
                <c:pt idx="13">
                  <c:v>-10.156312629860832</c:v>
                </c:pt>
                <c:pt idx="14">
                  <c:v>-28.29296025121657</c:v>
                </c:pt>
                <c:pt idx="15">
                  <c:v>3.8103595179591832</c:v>
                </c:pt>
                <c:pt idx="16">
                  <c:v>4.1226232096754689</c:v>
                </c:pt>
                <c:pt idx="17">
                  <c:v>10.181950060914247</c:v>
                </c:pt>
                <c:pt idx="18">
                  <c:v>-4.0542280881219916</c:v>
                </c:pt>
                <c:pt idx="19">
                  <c:v>-22.102963515859475</c:v>
                </c:pt>
                <c:pt idx="20">
                  <c:v>5.327163086220521</c:v>
                </c:pt>
                <c:pt idx="21">
                  <c:v>-2.9390133764486959</c:v>
                </c:pt>
                <c:pt idx="22">
                  <c:v>15.308065345606781</c:v>
                </c:pt>
                <c:pt idx="23">
                  <c:v>41.257442201744254</c:v>
                </c:pt>
                <c:pt idx="24">
                  <c:v>17.514372780043331</c:v>
                </c:pt>
                <c:pt idx="25">
                  <c:v>16.660319605210439</c:v>
                </c:pt>
                <c:pt idx="26">
                  <c:v>2.6950235498684139</c:v>
                </c:pt>
                <c:pt idx="27">
                  <c:v>-0.74911993931857657</c:v>
                </c:pt>
                <c:pt idx="28">
                  <c:v>7.5575707244143642</c:v>
                </c:pt>
                <c:pt idx="29">
                  <c:v>11.637390027885708</c:v>
                </c:pt>
                <c:pt idx="30">
                  <c:v>8.0419400668724439</c:v>
                </c:pt>
                <c:pt idx="31">
                  <c:v>9.410356265804154</c:v>
                </c:pt>
                <c:pt idx="32">
                  <c:v>9.9257320019267681</c:v>
                </c:pt>
                <c:pt idx="33">
                  <c:v>11.725715819375448</c:v>
                </c:pt>
                <c:pt idx="34">
                  <c:v>14.917895321998564</c:v>
                </c:pt>
                <c:pt idx="35">
                  <c:v>-1.7464657818293317</c:v>
                </c:pt>
                <c:pt idx="36">
                  <c:v>2.4061556111209859</c:v>
                </c:pt>
                <c:pt idx="37">
                  <c:v>9.3158042360567563</c:v>
                </c:pt>
                <c:pt idx="38">
                  <c:v>15.032787107440404</c:v>
                </c:pt>
                <c:pt idx="39">
                  <c:v>8.6134676609949778</c:v>
                </c:pt>
                <c:pt idx="40">
                  <c:v>5.8674934803157219</c:v>
                </c:pt>
                <c:pt idx="41">
                  <c:v>-5.7980857736592455</c:v>
                </c:pt>
                <c:pt idx="42">
                  <c:v>-2.1864425859133507</c:v>
                </c:pt>
                <c:pt idx="43">
                  <c:v>-27.670586822661956</c:v>
                </c:pt>
                <c:pt idx="44">
                  <c:v>-24.54616733043007</c:v>
                </c:pt>
                <c:pt idx="45">
                  <c:v>-17.132241113881751</c:v>
                </c:pt>
                <c:pt idx="46">
                  <c:v>-8.432810409949564</c:v>
                </c:pt>
                <c:pt idx="47">
                  <c:v>37.142141495614652</c:v>
                </c:pt>
                <c:pt idx="48">
                  <c:v>39.690270458594348</c:v>
                </c:pt>
                <c:pt idx="49">
                  <c:v>22.87645616587124</c:v>
                </c:pt>
                <c:pt idx="50">
                  <c:v>13.281353504962357</c:v>
                </c:pt>
                <c:pt idx="51">
                  <c:v>7.5064749291338329</c:v>
                </c:pt>
                <c:pt idx="52">
                  <c:v>7.2101072335254646</c:v>
                </c:pt>
                <c:pt idx="53">
                  <c:v>6.0358641720438699</c:v>
                </c:pt>
                <c:pt idx="54">
                  <c:v>4.7243775880563055</c:v>
                </c:pt>
                <c:pt idx="55">
                  <c:v>2.7049669404688448</c:v>
                </c:pt>
                <c:pt idx="56">
                  <c:v>10.215453437095579</c:v>
                </c:pt>
                <c:pt idx="57">
                  <c:v>3.2612709024274933</c:v>
                </c:pt>
                <c:pt idx="58">
                  <c:v>4.6908881270982361</c:v>
                </c:pt>
                <c:pt idx="59">
                  <c:v>2.9547527360621162</c:v>
                </c:pt>
                <c:pt idx="60">
                  <c:v>-3.0902992762091186</c:v>
                </c:pt>
                <c:pt idx="61">
                  <c:v>3.545901707323873</c:v>
                </c:pt>
                <c:pt idx="62">
                  <c:v>8.0612474866728512</c:v>
                </c:pt>
                <c:pt idx="63">
                  <c:v>7.5773548503848431</c:v>
                </c:pt>
                <c:pt idx="64">
                  <c:v>8.1369619410390115</c:v>
                </c:pt>
                <c:pt idx="65">
                  <c:v>4.091342157099942</c:v>
                </c:pt>
                <c:pt idx="66">
                  <c:v>7.3482990887688615</c:v>
                </c:pt>
                <c:pt idx="67">
                  <c:v>-4.5949383020243317</c:v>
                </c:pt>
                <c:pt idx="68">
                  <c:v>3.4280738649125286</c:v>
                </c:pt>
                <c:pt idx="69">
                  <c:v>0.74057099565607576</c:v>
                </c:pt>
                <c:pt idx="70">
                  <c:v>-6.9182044876326509</c:v>
                </c:pt>
                <c:pt idx="71">
                  <c:v>9.1285991241352171E-2</c:v>
                </c:pt>
                <c:pt idx="72">
                  <c:v>5.3547158752906832</c:v>
                </c:pt>
                <c:pt idx="73">
                  <c:v>2.3587044649996614</c:v>
                </c:pt>
                <c:pt idx="74">
                  <c:v>15.256950276389759</c:v>
                </c:pt>
                <c:pt idx="75">
                  <c:v>11.17647762584415</c:v>
                </c:pt>
                <c:pt idx="76">
                  <c:v>15.076320523033448</c:v>
                </c:pt>
                <c:pt idx="77">
                  <c:v>7.9412267142245252</c:v>
                </c:pt>
                <c:pt idx="78">
                  <c:v>10.828794634918037</c:v>
                </c:pt>
                <c:pt idx="79">
                  <c:v>19.954227819942805</c:v>
                </c:pt>
                <c:pt idx="80">
                  <c:v>2.7921314217058235</c:v>
                </c:pt>
                <c:pt idx="81">
                  <c:v>16.593366294662324</c:v>
                </c:pt>
                <c:pt idx="82">
                  <c:v>11.044502765209918</c:v>
                </c:pt>
                <c:pt idx="83">
                  <c:v>0.56092565275887019</c:v>
                </c:pt>
                <c:pt idx="84">
                  <c:v>-10.561604627346489</c:v>
                </c:pt>
                <c:pt idx="85">
                  <c:v>-3.6941699759974633</c:v>
                </c:pt>
              </c:numCache>
            </c:numRef>
          </c:val>
          <c:extLst>
            <c:ext xmlns:c16="http://schemas.microsoft.com/office/drawing/2014/chart" uri="{C3380CC4-5D6E-409C-BE32-E72D297353CC}">
              <c16:uniqueId val="{00000001-DD75-474C-8955-632CC0C2027F}"/>
            </c:ext>
          </c:extLst>
        </c:ser>
        <c:dLbls>
          <c:showLegendKey val="0"/>
          <c:showVal val="0"/>
          <c:showCatName val="0"/>
          <c:showSerName val="0"/>
          <c:showPercent val="0"/>
          <c:showBubbleSize val="0"/>
        </c:dLbls>
        <c:gapWidth val="150"/>
        <c:axId val="955061760"/>
        <c:axId val="955063296"/>
      </c:barChart>
      <c:lineChart>
        <c:grouping val="standard"/>
        <c:varyColors val="0"/>
        <c:ser>
          <c:idx val="2"/>
          <c:order val="2"/>
          <c:tx>
            <c:strRef>
              <c:f>EquityMetrics!$EF$5</c:f>
              <c:strCache>
                <c:ptCount val="1"/>
                <c:pt idx="0">
                  <c:v>HY Ex-Commodities Adj EBITDAs, YOY Pct Change</c:v>
                </c:pt>
              </c:strCache>
            </c:strRef>
          </c:tx>
          <c:spPr>
            <a:ln w="25400">
              <a:solidFill>
                <a:srgbClr val="1C5733"/>
              </a:solidFill>
            </a:ln>
          </c:spPr>
          <c:marker>
            <c:symbol val="none"/>
          </c:marker>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EquityMetrics!$EF$6:$EF$91</c:f>
              <c:numCache>
                <c:formatCode>General</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formatCode="#,##0.0">
                  <c:v>-15.141386493485475</c:v>
                </c:pt>
                <c:pt idx="46" formatCode="#,##0.0">
                  <c:v>13.056373809314859</c:v>
                </c:pt>
                <c:pt idx="47" formatCode="#,##0.0">
                  <c:v>41.051665868652606</c:v>
                </c:pt>
                <c:pt idx="48" formatCode="#,##0.0">
                  <c:v>56.493493375851322</c:v>
                </c:pt>
                <c:pt idx="49" formatCode="#,##0.0">
                  <c:v>18.962880823575933</c:v>
                </c:pt>
                <c:pt idx="50" formatCode="#,##0.0">
                  <c:v>15.655459765402945</c:v>
                </c:pt>
                <c:pt idx="51" formatCode="#,##0.0">
                  <c:v>4.5211352089240098</c:v>
                </c:pt>
                <c:pt idx="52" formatCode="#,##0.0">
                  <c:v>7.9223051088733953</c:v>
                </c:pt>
                <c:pt idx="53" formatCode="#,##0.0">
                  <c:v>10.400476025602146</c:v>
                </c:pt>
                <c:pt idx="54" formatCode="#,##0.0">
                  <c:v>7.6226976637383093</c:v>
                </c:pt>
                <c:pt idx="55" formatCode="#,##0.0">
                  <c:v>7.3743167637186025</c:v>
                </c:pt>
                <c:pt idx="56" formatCode="#,##0.0">
                  <c:v>9.8309593895454341</c:v>
                </c:pt>
                <c:pt idx="57" formatCode="#,##0.0">
                  <c:v>5.3814029723028289</c:v>
                </c:pt>
                <c:pt idx="58" formatCode="#,##0.0">
                  <c:v>4.4871259548989517</c:v>
                </c:pt>
                <c:pt idx="59" formatCode="#,##0.0">
                  <c:v>6.2079429857555102</c:v>
                </c:pt>
                <c:pt idx="60" formatCode="#,##0.0">
                  <c:v>0.8289172581183335</c:v>
                </c:pt>
                <c:pt idx="61" formatCode="#,##0.0">
                  <c:v>6.4632236748577876</c:v>
                </c:pt>
                <c:pt idx="62" formatCode="#,##0.0">
                  <c:v>13.70724292164498</c:v>
                </c:pt>
                <c:pt idx="63" formatCode="#,##0.0">
                  <c:v>14.210536665482177</c:v>
                </c:pt>
                <c:pt idx="64" formatCode="#,##0.0">
                  <c:v>9.4142600134227816</c:v>
                </c:pt>
                <c:pt idx="65" formatCode="#,##0.0">
                  <c:v>5.7290995105054643</c:v>
                </c:pt>
                <c:pt idx="66" formatCode="#,##0.0">
                  <c:v>10.714981182568595</c:v>
                </c:pt>
                <c:pt idx="67" formatCode="#,##0.0">
                  <c:v>1.7323382362467221</c:v>
                </c:pt>
                <c:pt idx="68" formatCode="#,##0.0">
                  <c:v>7.5563593468190859</c:v>
                </c:pt>
                <c:pt idx="69" formatCode="#,##0.0">
                  <c:v>2.1633790909226791</c:v>
                </c:pt>
                <c:pt idx="70" formatCode="#,##0.0">
                  <c:v>4.8238401174661272</c:v>
                </c:pt>
                <c:pt idx="71" formatCode="#,##0.0">
                  <c:v>4.3753405501365306</c:v>
                </c:pt>
                <c:pt idx="72" formatCode="#,##0.0">
                  <c:v>4.9980656222371467</c:v>
                </c:pt>
                <c:pt idx="73" formatCode="#,##0.0">
                  <c:v>3.3661469312253223</c:v>
                </c:pt>
                <c:pt idx="74" formatCode="#,##0.0">
                  <c:v>3.2501898544976093</c:v>
                </c:pt>
                <c:pt idx="75" formatCode="#,##0.0">
                  <c:v>4.1220942269565963</c:v>
                </c:pt>
                <c:pt idx="76" formatCode="#,##0.0">
                  <c:v>8.1228889121135026</c:v>
                </c:pt>
                <c:pt idx="77" formatCode="#,##0.0">
                  <c:v>10.482609726705672</c:v>
                </c:pt>
                <c:pt idx="78" formatCode="#,##0.0">
                  <c:v>13.053369254947178</c:v>
                </c:pt>
                <c:pt idx="79" formatCode="#,##0.0">
                  <c:v>11.505185856169287</c:v>
                </c:pt>
                <c:pt idx="80" formatCode="#,##0.0">
                  <c:v>12.138501565649861</c:v>
                </c:pt>
                <c:pt idx="81" formatCode="#,##0.0">
                  <c:v>9.584225720828222</c:v>
                </c:pt>
                <c:pt idx="82" formatCode="#,##0.0">
                  <c:v>10.9756920717615</c:v>
                </c:pt>
                <c:pt idx="83" formatCode="#,##0.0">
                  <c:v>6.6945257248363088</c:v>
                </c:pt>
                <c:pt idx="84" formatCode="#,##0.0">
                  <c:v>11.687311174410242</c:v>
                </c:pt>
                <c:pt idx="85" formatCode="#,##0.0">
                  <c:v>13.005183232558082</c:v>
                </c:pt>
              </c:numCache>
            </c:numRef>
          </c:val>
          <c:smooth val="0"/>
          <c:extLst>
            <c:ext xmlns:c16="http://schemas.microsoft.com/office/drawing/2014/chart" uri="{C3380CC4-5D6E-409C-BE32-E72D297353CC}">
              <c16:uniqueId val="{00000002-DD75-474C-8955-632CC0C2027F}"/>
            </c:ext>
          </c:extLst>
        </c:ser>
        <c:dLbls>
          <c:showLegendKey val="0"/>
          <c:showVal val="0"/>
          <c:showCatName val="0"/>
          <c:showSerName val="0"/>
          <c:showPercent val="0"/>
          <c:showBubbleSize val="0"/>
        </c:dLbls>
        <c:marker val="1"/>
        <c:smooth val="0"/>
        <c:axId val="955061760"/>
        <c:axId val="955063296"/>
      </c:lineChart>
      <c:catAx>
        <c:axId val="955061760"/>
        <c:scaling>
          <c:orientation val="minMax"/>
        </c:scaling>
        <c:delete val="0"/>
        <c:axPos val="b"/>
        <c:numFmt formatCode="yyyy"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955063296"/>
        <c:crosses val="autoZero"/>
        <c:auto val="0"/>
        <c:lblAlgn val="ctr"/>
        <c:lblOffset val="100"/>
        <c:tickLblSkip val="8"/>
        <c:tickMarkSkip val="1000"/>
        <c:noMultiLvlLbl val="1"/>
      </c:catAx>
      <c:valAx>
        <c:axId val="955063296"/>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955061760"/>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layout/>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alignWithMargins="0"/>
    <c:pageMargins b="1" l="0.75" r="0.75" t="1" header="0.5" footer="0.5"/>
    <c:pageSetup orientation="landscape"/>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526299949638638E-2"/>
          <c:y val="5.2568697729988054E-2"/>
          <c:w val="0.8563035788243768"/>
          <c:h val="0.75668971486091119"/>
        </c:manualLayout>
      </c:layout>
      <c:barChart>
        <c:barDir val="col"/>
        <c:grouping val="clustered"/>
        <c:varyColors val="0"/>
        <c:ser>
          <c:idx val="1"/>
          <c:order val="0"/>
          <c:tx>
            <c:strRef>
              <c:f>EquityMetrics!$AL$5</c:f>
              <c:strCache>
                <c:ptCount val="1"/>
                <c:pt idx="0">
                  <c:v>HY EBITDA, YOY Pct Change</c:v>
                </c:pt>
              </c:strCache>
            </c:strRef>
          </c:tx>
          <c:spPr>
            <a:solidFill>
              <a:srgbClr val="0C2B53"/>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EquityMetrics!$AL$6:$AL$91</c:f>
              <c:numCache>
                <c:formatCode>#,##0.0</c:formatCode>
                <c:ptCount val="86"/>
                <c:pt idx="0">
                  <c:v>10.772337401316602</c:v>
                </c:pt>
                <c:pt idx="1">
                  <c:v>9.0123319508555575</c:v>
                </c:pt>
                <c:pt idx="2">
                  <c:v>6.6698722389634479</c:v>
                </c:pt>
                <c:pt idx="3">
                  <c:v>5.7427324079738051</c:v>
                </c:pt>
                <c:pt idx="4">
                  <c:v>4.4220629658131339</c:v>
                </c:pt>
                <c:pt idx="5">
                  <c:v>6.0131575929297298</c:v>
                </c:pt>
                <c:pt idx="6">
                  <c:v>0.9054155707513889</c:v>
                </c:pt>
                <c:pt idx="7">
                  <c:v>25.89181887120937</c:v>
                </c:pt>
                <c:pt idx="8">
                  <c:v>20.694211476081591</c:v>
                </c:pt>
                <c:pt idx="9">
                  <c:v>16.313784798655682</c:v>
                </c:pt>
                <c:pt idx="10">
                  <c:v>14.666353215034157</c:v>
                </c:pt>
                <c:pt idx="11">
                  <c:v>-0.53325482162730475</c:v>
                </c:pt>
                <c:pt idx="12">
                  <c:v>7.4619223730052031</c:v>
                </c:pt>
                <c:pt idx="13">
                  <c:v>-3.2723404654842914</c:v>
                </c:pt>
                <c:pt idx="14">
                  <c:v>-24.895339304756693</c:v>
                </c:pt>
                <c:pt idx="15">
                  <c:v>-12.63212278361091</c:v>
                </c:pt>
                <c:pt idx="16">
                  <c:v>-8.5296132706306764</c:v>
                </c:pt>
                <c:pt idx="17">
                  <c:v>-0.83410011443965093</c:v>
                </c:pt>
                <c:pt idx="18">
                  <c:v>-3.1120468248025945</c:v>
                </c:pt>
                <c:pt idx="19">
                  <c:v>-12.400134046796385</c:v>
                </c:pt>
                <c:pt idx="20">
                  <c:v>11.616741270280496</c:v>
                </c:pt>
                <c:pt idx="21">
                  <c:v>2.775766359018661</c:v>
                </c:pt>
                <c:pt idx="22">
                  <c:v>20.632157467446845</c:v>
                </c:pt>
                <c:pt idx="23">
                  <c:v>34.982934420980548</c:v>
                </c:pt>
                <c:pt idx="24">
                  <c:v>17.230358694653745</c:v>
                </c:pt>
                <c:pt idx="25">
                  <c:v>23.832235025870354</c:v>
                </c:pt>
                <c:pt idx="26">
                  <c:v>13.156882043447515</c:v>
                </c:pt>
                <c:pt idx="27">
                  <c:v>12.169629948036453</c:v>
                </c:pt>
                <c:pt idx="28">
                  <c:v>18.100060951941678</c:v>
                </c:pt>
                <c:pt idx="29">
                  <c:v>14.995160235601057</c:v>
                </c:pt>
                <c:pt idx="30">
                  <c:v>6.4664639529345758</c:v>
                </c:pt>
                <c:pt idx="31">
                  <c:v>8.0777334663672651</c:v>
                </c:pt>
                <c:pt idx="32">
                  <c:v>11.8156543924131</c:v>
                </c:pt>
                <c:pt idx="33">
                  <c:v>15.658351286055794</c:v>
                </c:pt>
                <c:pt idx="34">
                  <c:v>23.185457945302733</c:v>
                </c:pt>
                <c:pt idx="35">
                  <c:v>3.7673793634318331</c:v>
                </c:pt>
                <c:pt idx="36">
                  <c:v>3.8145533839539558</c:v>
                </c:pt>
                <c:pt idx="37">
                  <c:v>16.471938194762426</c:v>
                </c:pt>
                <c:pt idx="38">
                  <c:v>16.567986376313048</c:v>
                </c:pt>
                <c:pt idx="39">
                  <c:v>12.974198281945281</c:v>
                </c:pt>
                <c:pt idx="40">
                  <c:v>11.914625904300546</c:v>
                </c:pt>
                <c:pt idx="41">
                  <c:v>1.8704082728274729</c:v>
                </c:pt>
                <c:pt idx="42">
                  <c:v>4.330810978437527</c:v>
                </c:pt>
                <c:pt idx="43">
                  <c:v>-29.279871073462349</c:v>
                </c:pt>
                <c:pt idx="44">
                  <c:v>-24.651520542500506</c:v>
                </c:pt>
                <c:pt idx="45">
                  <c:v>-24.121865165791068</c:v>
                </c:pt>
                <c:pt idx="46">
                  <c:v>-14.086154664511563</c:v>
                </c:pt>
                <c:pt idx="47">
                  <c:v>36.777973999600164</c:v>
                </c:pt>
                <c:pt idx="48">
                  <c:v>36.81280040923285</c:v>
                </c:pt>
                <c:pt idx="49">
                  <c:v>22.479280276039315</c:v>
                </c:pt>
                <c:pt idx="50">
                  <c:v>12.099092733425421</c:v>
                </c:pt>
                <c:pt idx="51">
                  <c:v>9.5015845561091883</c:v>
                </c:pt>
                <c:pt idx="52">
                  <c:v>10.141454366202796</c:v>
                </c:pt>
                <c:pt idx="53">
                  <c:v>14.073970790023772</c:v>
                </c:pt>
                <c:pt idx="54">
                  <c:v>12.502407039451157</c:v>
                </c:pt>
                <c:pt idx="55">
                  <c:v>7.8971818129399018</c:v>
                </c:pt>
                <c:pt idx="56">
                  <c:v>12.293501970421294</c:v>
                </c:pt>
                <c:pt idx="57">
                  <c:v>3.310280006867905</c:v>
                </c:pt>
                <c:pt idx="58">
                  <c:v>1.117348876305102</c:v>
                </c:pt>
                <c:pt idx="59">
                  <c:v>5.2316696545605668</c:v>
                </c:pt>
                <c:pt idx="60">
                  <c:v>-0.2348342445870899</c:v>
                </c:pt>
                <c:pt idx="61">
                  <c:v>2.5711343652383256</c:v>
                </c:pt>
                <c:pt idx="62">
                  <c:v>6.1592525483564309</c:v>
                </c:pt>
                <c:pt idx="63">
                  <c:v>3.294656569487131</c:v>
                </c:pt>
                <c:pt idx="64">
                  <c:v>10.003214549295647</c:v>
                </c:pt>
                <c:pt idx="65">
                  <c:v>4.469074323919453</c:v>
                </c:pt>
                <c:pt idx="66">
                  <c:v>6.7465508129345153</c:v>
                </c:pt>
                <c:pt idx="67">
                  <c:v>-7.1733480170699249</c:v>
                </c:pt>
                <c:pt idx="68">
                  <c:v>-18.228843038536745</c:v>
                </c:pt>
                <c:pt idx="69">
                  <c:v>-25.370801001911026</c:v>
                </c:pt>
                <c:pt idx="70">
                  <c:v>-47.411661914473783</c:v>
                </c:pt>
                <c:pt idx="71">
                  <c:v>-50.124139042994422</c:v>
                </c:pt>
                <c:pt idx="72">
                  <c:v>-1.5921958577762574</c:v>
                </c:pt>
                <c:pt idx="73">
                  <c:v>8.0879165690832533</c:v>
                </c:pt>
                <c:pt idx="74">
                  <c:v>36.549955826164918</c:v>
                </c:pt>
                <c:pt idx="75">
                  <c:v>70.754861345809104</c:v>
                </c:pt>
                <c:pt idx="76">
                  <c:v>36.359343889114726</c:v>
                </c:pt>
                <c:pt idx="77">
                  <c:v>18.256381432052994</c:v>
                </c:pt>
                <c:pt idx="78">
                  <c:v>22.859641576569032</c:v>
                </c:pt>
                <c:pt idx="79">
                  <c:v>25.877275474680683</c:v>
                </c:pt>
                <c:pt idx="80">
                  <c:v>8.7326100215785019</c:v>
                </c:pt>
                <c:pt idx="81">
                  <c:v>18.448108045687572</c:v>
                </c:pt>
                <c:pt idx="82">
                  <c:v>17.880119989963926</c:v>
                </c:pt>
                <c:pt idx="83">
                  <c:v>-13.588372847369957</c:v>
                </c:pt>
                <c:pt idx="84">
                  <c:v>-11.221257267277895</c:v>
                </c:pt>
                <c:pt idx="85">
                  <c:v>-0.21898498441874636</c:v>
                </c:pt>
              </c:numCache>
            </c:numRef>
          </c:val>
          <c:extLst>
            <c:ext xmlns:c16="http://schemas.microsoft.com/office/drawing/2014/chart" uri="{C3380CC4-5D6E-409C-BE32-E72D297353CC}">
              <c16:uniqueId val="{00000000-2ECE-4667-95E3-433837F12D37}"/>
            </c:ext>
          </c:extLst>
        </c:ser>
        <c:ser>
          <c:idx val="0"/>
          <c:order val="1"/>
          <c:tx>
            <c:strRef>
              <c:f>EquityMetrics!$EB$5</c:f>
              <c:strCache>
                <c:ptCount val="1"/>
                <c:pt idx="0">
                  <c:v>HY Ex-Commodities EBITDAs, YOY Pct Change</c:v>
                </c:pt>
              </c:strCache>
            </c:strRef>
          </c:tx>
          <c:spPr>
            <a:solidFill>
              <a:srgbClr val="E0BA4C"/>
            </a:solidFill>
          </c:spPr>
          <c:invertIfNegative val="0"/>
          <c:cat>
            <c:numRef>
              <c:f>EquityMetrics!$E$6:$E$91</c:f>
              <c:numCache>
                <c:formatCode>mm/dd/yyyy</c:formatCode>
                <c:ptCount val="86"/>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numCache>
            </c:numRef>
          </c:cat>
          <c:val>
            <c:numRef>
              <c:f>EquityMetrics!$EB$6:$EB$91</c:f>
              <c:numCache>
                <c:formatCode>#,##0.0</c:formatCode>
                <c:ptCount val="86"/>
                <c:pt idx="0">
                  <c:v>15.86789278650922</c:v>
                </c:pt>
                <c:pt idx="1">
                  <c:v>9.9757941280858233</c:v>
                </c:pt>
                <c:pt idx="2">
                  <c:v>12.940768463021612</c:v>
                </c:pt>
                <c:pt idx="3">
                  <c:v>17.505506095159461</c:v>
                </c:pt>
                <c:pt idx="4">
                  <c:v>6.271600580534642</c:v>
                </c:pt>
                <c:pt idx="5">
                  <c:v>2.7577805564766855</c:v>
                </c:pt>
                <c:pt idx="6">
                  <c:v>2.7031706358596086</c:v>
                </c:pt>
                <c:pt idx="7">
                  <c:v>13.70895424477534</c:v>
                </c:pt>
                <c:pt idx="8">
                  <c:v>18.050023272016659</c:v>
                </c:pt>
                <c:pt idx="9">
                  <c:v>10.50086242632673</c:v>
                </c:pt>
                <c:pt idx="10">
                  <c:v>9.5939743225838647</c:v>
                </c:pt>
                <c:pt idx="11">
                  <c:v>-21.906355790605371</c:v>
                </c:pt>
                <c:pt idx="12">
                  <c:v>-4.7095795831485372</c:v>
                </c:pt>
                <c:pt idx="13">
                  <c:v>-10.156312629860832</c:v>
                </c:pt>
                <c:pt idx="14">
                  <c:v>-28.29296025121657</c:v>
                </c:pt>
                <c:pt idx="15">
                  <c:v>3.8103595179591832</c:v>
                </c:pt>
                <c:pt idx="16">
                  <c:v>4.1226232096754689</c:v>
                </c:pt>
                <c:pt idx="17">
                  <c:v>10.181950060914247</c:v>
                </c:pt>
                <c:pt idx="18">
                  <c:v>-4.0542280881219916</c:v>
                </c:pt>
                <c:pt idx="19">
                  <c:v>-22.102963515859475</c:v>
                </c:pt>
                <c:pt idx="20">
                  <c:v>5.327163086220521</c:v>
                </c:pt>
                <c:pt idx="21">
                  <c:v>-2.9390133764486959</c:v>
                </c:pt>
                <c:pt idx="22">
                  <c:v>15.308065345606781</c:v>
                </c:pt>
                <c:pt idx="23">
                  <c:v>41.257442201744254</c:v>
                </c:pt>
                <c:pt idx="24">
                  <c:v>17.514372780043331</c:v>
                </c:pt>
                <c:pt idx="25">
                  <c:v>16.660319605210439</c:v>
                </c:pt>
                <c:pt idx="26">
                  <c:v>2.6950235498684139</c:v>
                </c:pt>
                <c:pt idx="27">
                  <c:v>-0.74911993931857657</c:v>
                </c:pt>
                <c:pt idx="28">
                  <c:v>7.5575707244143642</c:v>
                </c:pt>
                <c:pt idx="29">
                  <c:v>11.637390027885708</c:v>
                </c:pt>
                <c:pt idx="30">
                  <c:v>8.0419400668724439</c:v>
                </c:pt>
                <c:pt idx="31">
                  <c:v>9.410356265804154</c:v>
                </c:pt>
                <c:pt idx="32">
                  <c:v>9.9257320019267681</c:v>
                </c:pt>
                <c:pt idx="33">
                  <c:v>11.725715819375448</c:v>
                </c:pt>
                <c:pt idx="34">
                  <c:v>14.917895321998564</c:v>
                </c:pt>
                <c:pt idx="35">
                  <c:v>-1.7464657818293317</c:v>
                </c:pt>
                <c:pt idx="36">
                  <c:v>2.4061556111209859</c:v>
                </c:pt>
                <c:pt idx="37">
                  <c:v>9.3158042360567563</c:v>
                </c:pt>
                <c:pt idx="38">
                  <c:v>15.032787107440404</c:v>
                </c:pt>
                <c:pt idx="39">
                  <c:v>8.6134676609949778</c:v>
                </c:pt>
                <c:pt idx="40">
                  <c:v>5.8674934803157219</c:v>
                </c:pt>
                <c:pt idx="41">
                  <c:v>-5.7980857736592455</c:v>
                </c:pt>
                <c:pt idx="42">
                  <c:v>-2.1864425859133507</c:v>
                </c:pt>
                <c:pt idx="43">
                  <c:v>-27.670586822661956</c:v>
                </c:pt>
                <c:pt idx="44">
                  <c:v>-24.54616733043007</c:v>
                </c:pt>
                <c:pt idx="45">
                  <c:v>-17.132241113881751</c:v>
                </c:pt>
                <c:pt idx="46">
                  <c:v>-8.432810409949564</c:v>
                </c:pt>
                <c:pt idx="47">
                  <c:v>37.142141495614652</c:v>
                </c:pt>
                <c:pt idx="48">
                  <c:v>39.690270458594348</c:v>
                </c:pt>
                <c:pt idx="49">
                  <c:v>22.87645616587124</c:v>
                </c:pt>
                <c:pt idx="50">
                  <c:v>13.281353504962357</c:v>
                </c:pt>
                <c:pt idx="51">
                  <c:v>7.5064749291338329</c:v>
                </c:pt>
                <c:pt idx="52">
                  <c:v>7.2101072335254646</c:v>
                </c:pt>
                <c:pt idx="53">
                  <c:v>6.0358641720438699</c:v>
                </c:pt>
                <c:pt idx="54">
                  <c:v>4.7243775880563055</c:v>
                </c:pt>
                <c:pt idx="55">
                  <c:v>2.7049669404688448</c:v>
                </c:pt>
                <c:pt idx="56">
                  <c:v>10.215453437095579</c:v>
                </c:pt>
                <c:pt idx="57">
                  <c:v>3.2612709024274933</c:v>
                </c:pt>
                <c:pt idx="58">
                  <c:v>4.6908881270982361</c:v>
                </c:pt>
                <c:pt idx="59">
                  <c:v>2.9547527360621162</c:v>
                </c:pt>
                <c:pt idx="60">
                  <c:v>-3.0902992762091186</c:v>
                </c:pt>
                <c:pt idx="61">
                  <c:v>3.545901707323873</c:v>
                </c:pt>
                <c:pt idx="62">
                  <c:v>8.0612474866728512</c:v>
                </c:pt>
                <c:pt idx="63">
                  <c:v>7.5773548503848431</c:v>
                </c:pt>
                <c:pt idx="64">
                  <c:v>8.1369619410390115</c:v>
                </c:pt>
                <c:pt idx="65">
                  <c:v>4.091342157099942</c:v>
                </c:pt>
                <c:pt idx="66">
                  <c:v>7.3482990887688615</c:v>
                </c:pt>
                <c:pt idx="67">
                  <c:v>-4.5949383020243317</c:v>
                </c:pt>
                <c:pt idx="68">
                  <c:v>3.4280738649125286</c:v>
                </c:pt>
                <c:pt idx="69">
                  <c:v>0.74057099565607576</c:v>
                </c:pt>
                <c:pt idx="70">
                  <c:v>-6.9182044876326509</c:v>
                </c:pt>
                <c:pt idx="71">
                  <c:v>9.1285991241352171E-2</c:v>
                </c:pt>
                <c:pt idx="72">
                  <c:v>5.3547158752906832</c:v>
                </c:pt>
                <c:pt idx="73">
                  <c:v>2.3587044649996614</c:v>
                </c:pt>
                <c:pt idx="74">
                  <c:v>15.256950276389759</c:v>
                </c:pt>
                <c:pt idx="75">
                  <c:v>11.17647762584415</c:v>
                </c:pt>
                <c:pt idx="76">
                  <c:v>15.076320523033448</c:v>
                </c:pt>
                <c:pt idx="77">
                  <c:v>7.9412267142245252</c:v>
                </c:pt>
                <c:pt idx="78">
                  <c:v>10.828794634918037</c:v>
                </c:pt>
                <c:pt idx="79">
                  <c:v>19.954227819942805</c:v>
                </c:pt>
                <c:pt idx="80">
                  <c:v>2.7921314217058235</c:v>
                </c:pt>
                <c:pt idx="81">
                  <c:v>16.593366294662324</c:v>
                </c:pt>
                <c:pt idx="82">
                  <c:v>11.044502765209918</c:v>
                </c:pt>
                <c:pt idx="83">
                  <c:v>0.56092565275887019</c:v>
                </c:pt>
                <c:pt idx="84">
                  <c:v>-10.561604627346489</c:v>
                </c:pt>
                <c:pt idx="85">
                  <c:v>-3.6941699759974633</c:v>
                </c:pt>
              </c:numCache>
            </c:numRef>
          </c:val>
          <c:extLst>
            <c:ext xmlns:c16="http://schemas.microsoft.com/office/drawing/2014/chart" uri="{C3380CC4-5D6E-409C-BE32-E72D297353CC}">
              <c16:uniqueId val="{00000001-2ECE-4667-95E3-433837F12D37}"/>
            </c:ext>
          </c:extLst>
        </c:ser>
        <c:dLbls>
          <c:showLegendKey val="0"/>
          <c:showVal val="0"/>
          <c:showCatName val="0"/>
          <c:showSerName val="0"/>
          <c:showPercent val="0"/>
          <c:showBubbleSize val="0"/>
        </c:dLbls>
        <c:gapWidth val="150"/>
        <c:axId val="955210752"/>
        <c:axId val="955237120"/>
      </c:barChart>
      <c:lineChart>
        <c:grouping val="standard"/>
        <c:varyColors val="0"/>
        <c:ser>
          <c:idx val="2"/>
          <c:order val="2"/>
          <c:tx>
            <c:strRef>
              <c:f>EquityMetrics!$EF$5</c:f>
              <c:strCache>
                <c:ptCount val="1"/>
                <c:pt idx="0">
                  <c:v>HY Ex-Commodities Adj EBITDAs, YOY Pct Change</c:v>
                </c:pt>
              </c:strCache>
            </c:strRef>
          </c:tx>
          <c:spPr>
            <a:ln w="25400">
              <a:solidFill>
                <a:srgbClr val="1C5733"/>
              </a:solidFill>
            </a:ln>
          </c:spPr>
          <c:marker>
            <c:symbol val="none"/>
          </c:marker>
          <c:val>
            <c:numRef>
              <c:f>EquityMetrics!$EF$6:$EF$91</c:f>
              <c:numCache>
                <c:formatCode>General</c:formatCode>
                <c:ptCount val="8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formatCode="#,##0.0">
                  <c:v>-15.141386493485475</c:v>
                </c:pt>
                <c:pt idx="46" formatCode="#,##0.0">
                  <c:v>13.056373809314859</c:v>
                </c:pt>
                <c:pt idx="47" formatCode="#,##0.0">
                  <c:v>41.051665868652606</c:v>
                </c:pt>
                <c:pt idx="48" formatCode="#,##0.0">
                  <c:v>56.493493375851322</c:v>
                </c:pt>
                <c:pt idx="49" formatCode="#,##0.0">
                  <c:v>18.962880823575933</c:v>
                </c:pt>
                <c:pt idx="50" formatCode="#,##0.0">
                  <c:v>15.655459765402945</c:v>
                </c:pt>
                <c:pt idx="51" formatCode="#,##0.0">
                  <c:v>4.5211352089240098</c:v>
                </c:pt>
                <c:pt idx="52" formatCode="#,##0.0">
                  <c:v>7.9223051088733953</c:v>
                </c:pt>
                <c:pt idx="53" formatCode="#,##0.0">
                  <c:v>10.400476025602146</c:v>
                </c:pt>
                <c:pt idx="54" formatCode="#,##0.0">
                  <c:v>7.6226976637383093</c:v>
                </c:pt>
                <c:pt idx="55" formatCode="#,##0.0">
                  <c:v>7.3743167637186025</c:v>
                </c:pt>
                <c:pt idx="56" formatCode="#,##0.0">
                  <c:v>9.8309593895454341</c:v>
                </c:pt>
                <c:pt idx="57" formatCode="#,##0.0">
                  <c:v>5.3814029723028289</c:v>
                </c:pt>
                <c:pt idx="58" formatCode="#,##0.0">
                  <c:v>4.4871259548989517</c:v>
                </c:pt>
                <c:pt idx="59" formatCode="#,##0.0">
                  <c:v>6.2079429857555102</c:v>
                </c:pt>
                <c:pt idx="60" formatCode="#,##0.0">
                  <c:v>0.8289172581183335</c:v>
                </c:pt>
                <c:pt idx="61" formatCode="#,##0.0">
                  <c:v>6.4632236748577876</c:v>
                </c:pt>
                <c:pt idx="62" formatCode="#,##0.0">
                  <c:v>13.70724292164498</c:v>
                </c:pt>
                <c:pt idx="63" formatCode="#,##0.0">
                  <c:v>14.210536665482177</c:v>
                </c:pt>
                <c:pt idx="64" formatCode="#,##0.0">
                  <c:v>9.4142600134227816</c:v>
                </c:pt>
                <c:pt idx="65" formatCode="#,##0.0">
                  <c:v>5.7290995105054643</c:v>
                </c:pt>
                <c:pt idx="66" formatCode="#,##0.0">
                  <c:v>10.714981182568595</c:v>
                </c:pt>
                <c:pt idx="67" formatCode="#,##0.0">
                  <c:v>1.7323382362467221</c:v>
                </c:pt>
                <c:pt idx="68" formatCode="#,##0.0">
                  <c:v>7.5563593468190859</c:v>
                </c:pt>
                <c:pt idx="69" formatCode="#,##0.0">
                  <c:v>2.1633790909226791</c:v>
                </c:pt>
                <c:pt idx="70" formatCode="#,##0.0">
                  <c:v>4.8238401174661272</c:v>
                </c:pt>
                <c:pt idx="71" formatCode="#,##0.0">
                  <c:v>4.3753405501365306</c:v>
                </c:pt>
                <c:pt idx="72" formatCode="#,##0.0">
                  <c:v>4.9980656222371467</c:v>
                </c:pt>
                <c:pt idx="73" formatCode="#,##0.0">
                  <c:v>3.3661469312253223</c:v>
                </c:pt>
                <c:pt idx="74" formatCode="#,##0.0">
                  <c:v>3.2501898544976093</c:v>
                </c:pt>
                <c:pt idx="75" formatCode="#,##0.0">
                  <c:v>4.1220942269565963</c:v>
                </c:pt>
                <c:pt idx="76" formatCode="#,##0.0">
                  <c:v>8.1228889121135026</c:v>
                </c:pt>
                <c:pt idx="77" formatCode="#,##0.0">
                  <c:v>10.482609726705672</c:v>
                </c:pt>
                <c:pt idx="78" formatCode="#,##0.0">
                  <c:v>13.053369254947178</c:v>
                </c:pt>
                <c:pt idx="79" formatCode="#,##0.0">
                  <c:v>11.505185856169287</c:v>
                </c:pt>
                <c:pt idx="80" formatCode="#,##0.0">
                  <c:v>12.138501565649861</c:v>
                </c:pt>
                <c:pt idx="81" formatCode="#,##0.0">
                  <c:v>9.584225720828222</c:v>
                </c:pt>
                <c:pt idx="82" formatCode="#,##0.0">
                  <c:v>10.9756920717615</c:v>
                </c:pt>
                <c:pt idx="83" formatCode="#,##0.0">
                  <c:v>6.6945257248363088</c:v>
                </c:pt>
                <c:pt idx="84" formatCode="#,##0.0">
                  <c:v>11.687311174410242</c:v>
                </c:pt>
                <c:pt idx="85" formatCode="#,##0.0">
                  <c:v>13.005183232558082</c:v>
                </c:pt>
              </c:numCache>
            </c:numRef>
          </c:val>
          <c:smooth val="0"/>
          <c:extLst>
            <c:ext xmlns:c16="http://schemas.microsoft.com/office/drawing/2014/chart" uri="{C3380CC4-5D6E-409C-BE32-E72D297353CC}">
              <c16:uniqueId val="{00000002-2ECE-4667-95E3-433837F12D37}"/>
            </c:ext>
          </c:extLst>
        </c:ser>
        <c:dLbls>
          <c:showLegendKey val="0"/>
          <c:showVal val="0"/>
          <c:showCatName val="0"/>
          <c:showSerName val="0"/>
          <c:showPercent val="0"/>
          <c:showBubbleSize val="0"/>
        </c:dLbls>
        <c:marker val="1"/>
        <c:smooth val="0"/>
        <c:axId val="955210752"/>
        <c:axId val="955237120"/>
      </c:lineChart>
      <c:catAx>
        <c:axId val="955210752"/>
        <c:scaling>
          <c:orientation val="minMax"/>
        </c:scaling>
        <c:delete val="0"/>
        <c:axPos val="b"/>
        <c:numFmt formatCode="yyyy"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955237120"/>
        <c:crosses val="autoZero"/>
        <c:auto val="0"/>
        <c:lblAlgn val="ctr"/>
        <c:lblOffset val="100"/>
        <c:tickLblSkip val="8"/>
        <c:tickMarkSkip val="1000"/>
        <c:noMultiLvlLbl val="1"/>
      </c:catAx>
      <c:valAx>
        <c:axId val="955237120"/>
        <c:scaling>
          <c:orientation val="minMax"/>
        </c:scaling>
        <c:delete val="0"/>
        <c:axPos val="l"/>
        <c:majorGridlines>
          <c:spPr>
            <a:ln w="3175">
              <a:solidFill>
                <a:srgbClr val="969696"/>
              </a:solidFill>
              <a:prstDash val="dash"/>
            </a:ln>
          </c:spPr>
        </c:majorGridlines>
        <c:numFmt formatCode="#,##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955210752"/>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layout/>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alignWithMargins="0"/>
    <c:pageMargins b="1" l="0.75" r="0.75" t="1" header="0.5" footer="0.5"/>
    <c:pageSetup orientation="landscape"/>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00039876366986"/>
          <c:y val="3.6961022684546936E-2"/>
          <c:w val="0.70833448622149453"/>
          <c:h val="0.82340944980574005"/>
        </c:manualLayout>
      </c:layout>
      <c:barChart>
        <c:barDir val="bar"/>
        <c:grouping val="clustered"/>
        <c:varyColors val="0"/>
        <c:ser>
          <c:idx val="0"/>
          <c:order val="0"/>
          <c:tx>
            <c:strRef>
              <c:f>SectorData!$D$23</c:f>
              <c:strCache>
                <c:ptCount val="1"/>
                <c:pt idx="0">
                  <c:v>Spread per turn of Gross Leverage, bps/x</c:v>
                </c:pt>
              </c:strCache>
            </c:strRef>
          </c:tx>
          <c:spPr>
            <a:solidFill>
              <a:srgbClr val="00377B"/>
            </a:solidFill>
          </c:spPr>
          <c:invertIfNegative val="0"/>
          <c:cat>
            <c:strRef>
              <c:f>SectorData!$B$24:$B$39</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SectorData!$D$24:$D$39</c:f>
              <c:numCache>
                <c:formatCode>#,##0</c:formatCode>
                <c:ptCount val="16"/>
                <c:pt idx="0">
                  <c:v>120.33886269679169</c:v>
                </c:pt>
                <c:pt idx="1">
                  <c:v>93.49489077302141</c:v>
                </c:pt>
                <c:pt idx="2">
                  <c:v>97.421713770308457</c:v>
                </c:pt>
                <c:pt idx="3">
                  <c:v>83.799326501168494</c:v>
                </c:pt>
                <c:pt idx="4">
                  <c:v>81.376466021836137</c:v>
                </c:pt>
                <c:pt idx="5">
                  <c:v>41.024390294711594</c:v>
                </c:pt>
                <c:pt idx="6">
                  <c:v>52.132869215877705</c:v>
                </c:pt>
                <c:pt idx="7">
                  <c:v>56.69908972940938</c:v>
                </c:pt>
                <c:pt idx="8">
                  <c:v>66.202987623097968</c:v>
                </c:pt>
                <c:pt idx="9">
                  <c:v>61.820489569760305</c:v>
                </c:pt>
                <c:pt idx="10">
                  <c:v>61.608126919722473</c:v>
                </c:pt>
                <c:pt idx="11">
                  <c:v>37.888373421646051</c:v>
                </c:pt>
                <c:pt idx="12">
                  <c:v>40.818504777994114</c:v>
                </c:pt>
                <c:pt idx="13">
                  <c:v>41.10158587688889</c:v>
                </c:pt>
                <c:pt idx="14">
                  <c:v>65.10585413615479</c:v>
                </c:pt>
                <c:pt idx="15">
                  <c:v>13.137695254935636</c:v>
                </c:pt>
              </c:numCache>
            </c:numRef>
          </c:val>
          <c:extLst>
            <c:ext xmlns:c16="http://schemas.microsoft.com/office/drawing/2014/chart" uri="{C3380CC4-5D6E-409C-BE32-E72D297353CC}">
              <c16:uniqueId val="{00000000-7250-4F27-A92F-D5056C483827}"/>
            </c:ext>
          </c:extLst>
        </c:ser>
        <c:dLbls>
          <c:showLegendKey val="0"/>
          <c:showVal val="0"/>
          <c:showCatName val="0"/>
          <c:showSerName val="0"/>
          <c:showPercent val="0"/>
          <c:showBubbleSize val="0"/>
        </c:dLbls>
        <c:gapWidth val="25"/>
        <c:overlap val="100"/>
        <c:axId val="958157952"/>
        <c:axId val="958159488"/>
      </c:barChart>
      <c:catAx>
        <c:axId val="958157952"/>
        <c:scaling>
          <c:orientation val="maxMin"/>
        </c:scaling>
        <c:delete val="0"/>
        <c:axPos val="l"/>
        <c:numFmt formatCode="General" sourceLinked="1"/>
        <c:majorTickMark val="out"/>
        <c:minorTickMark val="none"/>
        <c:tickLblPos val="nextTo"/>
        <c:spPr>
          <a:ln w="9525" cmpd="thinThick">
            <a:solidFill>
              <a:srgbClr val="000000"/>
            </a:solidFill>
          </a:ln>
          <a:extLst/>
        </c:spPr>
        <c:txPr>
          <a:bodyPr rot="0" vert="horz"/>
          <a:lstStyle/>
          <a:p>
            <a:pPr>
              <a:defRPr/>
            </a:pPr>
            <a:endParaRPr lang="en-US"/>
          </a:p>
        </c:txPr>
        <c:crossAx val="958159488"/>
        <c:crosses val="autoZero"/>
        <c:auto val="1"/>
        <c:lblAlgn val="ctr"/>
        <c:lblOffset val="100"/>
        <c:tickLblSkip val="1"/>
        <c:tickMarkSkip val="1"/>
        <c:noMultiLvlLbl val="0"/>
      </c:catAx>
      <c:valAx>
        <c:axId val="958159488"/>
        <c:scaling>
          <c:orientation val="minMax"/>
        </c:scaling>
        <c:delete val="0"/>
        <c:axPos val="t"/>
        <c:majorGridlines>
          <c:spPr>
            <a:ln w="3175">
              <a:solidFill>
                <a:srgbClr val="969696"/>
              </a:solidFill>
              <a:prstDash val="dash"/>
            </a:ln>
          </c:spPr>
        </c:majorGridlines>
        <c:numFmt formatCode="#,##0" sourceLinked="1"/>
        <c:majorTickMark val="none"/>
        <c:minorTickMark val="none"/>
        <c:tickLblPos val="high"/>
        <c:spPr>
          <a:ln w="9525" cmpd="thinThick">
            <a:solidFill>
              <a:srgbClr val="000000"/>
            </a:solidFill>
          </a:ln>
          <a:extLst/>
        </c:spPr>
        <c:txPr>
          <a:bodyPr rot="0" vert="horz"/>
          <a:lstStyle/>
          <a:p>
            <a:pPr>
              <a:defRPr/>
            </a:pPr>
            <a:endParaRPr lang="en-US"/>
          </a:p>
        </c:txPr>
        <c:crossAx val="958157952"/>
        <c:crosses val="autoZero"/>
        <c:crossBetween val="between"/>
      </c:valAx>
    </c:plotArea>
    <c:plotVisOnly val="1"/>
    <c:dispBlanksAs val="gap"/>
    <c:showDLblsOverMax val="0"/>
  </c:chart>
  <c:spPr>
    <a:ln w="9525">
      <a:noFill/>
    </a:ln>
  </c:spPr>
  <c:txPr>
    <a:bodyPr/>
    <a:lstStyle/>
    <a:p>
      <a:pPr>
        <a:defRPr sz="900">
          <a:latin typeface="Arial"/>
          <a:ea typeface="ＭＳ ゴシック"/>
        </a:defRPr>
      </a:pPr>
      <a:endParaRPr lang="en-US"/>
    </a:p>
  </c:txPr>
  <c:printSettings>
    <c:headerFooter alignWithMargins="0"/>
    <c:pageMargins b="1" l="0.75" r="0.75" t="1" header="0.5" footer="0.5"/>
    <c:pageSetup orientation="landscape"/>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00039876366986"/>
          <c:y val="3.013926403891937E-2"/>
          <c:w val="0.72833451877363087"/>
          <c:h val="0.81701971129414419"/>
        </c:manualLayout>
      </c:layout>
      <c:barChart>
        <c:barDir val="bar"/>
        <c:grouping val="clustered"/>
        <c:varyColors val="0"/>
        <c:ser>
          <c:idx val="0"/>
          <c:order val="0"/>
          <c:tx>
            <c:strRef>
              <c:f>SectorData!$I$23</c:f>
              <c:strCache>
                <c:ptCount val="1"/>
                <c:pt idx="0">
                  <c:v>US HY Spread/Turn of Leverage, % Retracement of Historical Range</c:v>
                </c:pt>
              </c:strCache>
            </c:strRef>
          </c:tx>
          <c:spPr>
            <a:solidFill>
              <a:srgbClr val="00377B"/>
            </a:solidFill>
          </c:spPr>
          <c:invertIfNegative val="0"/>
          <c:dLbls>
            <c:dLbl>
              <c:idx val="0"/>
              <c:layout/>
              <c:tx>
                <c:strRef>
                  <c:f>SectorData!$L$24</c:f>
                  <c:strCache>
                    <c:ptCount val="1"/>
                    <c:pt idx="0">
                      <c:v>120 bps/x</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{BC61B2DA-A006-49A1-AC2C-76301F462E7D}</c15:txfldGUID>
                      <c15:f>SectorData!$L$24</c15:f>
                      <c15:dlblFieldTableCache>
                        <c:ptCount val="1"/>
                        <c:pt idx="0">
                          <c:v>120 bps/x</c:v>
                        </c:pt>
                      </c15:dlblFieldTableCache>
                    </c15:dlblFTEntry>
                  </c15:dlblFieldTable>
                  <c15:showDataLabelsRange val="0"/>
                </c:ext>
                <c:ext xmlns:c16="http://schemas.microsoft.com/office/drawing/2014/chart" uri="{C3380CC4-5D6E-409C-BE32-E72D297353CC}">
                  <c16:uniqueId val="{00000000-103C-4C72-8CE7-8F89111F75BE}"/>
                </c:ext>
              </c:extLst>
            </c:dLbl>
            <c:dLbl>
              <c:idx val="1"/>
              <c:layout/>
              <c:tx>
                <c:strRef>
                  <c:f>SectorData!$L$25</c:f>
                  <c:strCache>
                    <c:ptCount val="1"/>
                    <c:pt idx="0">
                      <c:v>93</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{E0A4C242-AD40-40DA-B37E-BF5E46F33892}</c15:txfldGUID>
                      <c15:f>SectorData!$L$25</c15:f>
                      <c15:dlblFieldTableCache>
                        <c:ptCount val="1"/>
                        <c:pt idx="0">
                          <c:v>93</c:v>
                        </c:pt>
                      </c15:dlblFieldTableCache>
                    </c15:dlblFTEntry>
                  </c15:dlblFieldTable>
                  <c15:showDataLabelsRange val="0"/>
                </c:ext>
                <c:ext xmlns:c16="http://schemas.microsoft.com/office/drawing/2014/chart" uri="{C3380CC4-5D6E-409C-BE32-E72D297353CC}">
                  <c16:uniqueId val="{00000001-103C-4C72-8CE7-8F89111F75BE}"/>
                </c:ext>
              </c:extLst>
            </c:dLbl>
            <c:dLbl>
              <c:idx val="2"/>
              <c:layout/>
              <c:tx>
                <c:strRef>
                  <c:f>SectorData!$L$26</c:f>
                  <c:strCache>
                    <c:ptCount val="1"/>
                    <c:pt idx="0">
                      <c:v>97</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{CC989FDE-6030-4DB5-8735-9FC304E5D847}</c15:txfldGUID>
                      <c15:f>SectorData!$L$26</c15:f>
                      <c15:dlblFieldTableCache>
                        <c:ptCount val="1"/>
                        <c:pt idx="0">
                          <c:v>97</c:v>
                        </c:pt>
                      </c15:dlblFieldTableCache>
                    </c15:dlblFTEntry>
                  </c15:dlblFieldTable>
                  <c15:showDataLabelsRange val="0"/>
                </c:ext>
                <c:ext xmlns:c16="http://schemas.microsoft.com/office/drawing/2014/chart" uri="{C3380CC4-5D6E-409C-BE32-E72D297353CC}">
                  <c16:uniqueId val="{00000002-103C-4C72-8CE7-8F89111F75BE}"/>
                </c:ext>
              </c:extLst>
            </c:dLbl>
            <c:dLbl>
              <c:idx val="3"/>
              <c:layout/>
              <c:tx>
                <c:strRef>
                  <c:f>SectorData!$L$27</c:f>
                  <c:strCache>
                    <c:ptCount val="1"/>
                    <c:pt idx="0">
                      <c:v>84</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{7DF90038-6D79-4CDE-9C09-CCEC12D7F044}</c15:txfldGUID>
                      <c15:f>SectorData!$L$27</c15:f>
                      <c15:dlblFieldTableCache>
                        <c:ptCount val="1"/>
                        <c:pt idx="0">
                          <c:v>84</c:v>
                        </c:pt>
                      </c15:dlblFieldTableCache>
                    </c15:dlblFTEntry>
                  </c15:dlblFieldTable>
                  <c15:showDataLabelsRange val="0"/>
                </c:ext>
                <c:ext xmlns:c16="http://schemas.microsoft.com/office/drawing/2014/chart" uri="{C3380CC4-5D6E-409C-BE32-E72D297353CC}">
                  <c16:uniqueId val="{00000003-103C-4C72-8CE7-8F89111F75BE}"/>
                </c:ext>
              </c:extLst>
            </c:dLbl>
            <c:dLbl>
              <c:idx val="4"/>
              <c:layout/>
              <c:tx>
                <c:strRef>
                  <c:f>SectorData!$L$28</c:f>
                  <c:strCache>
                    <c:ptCount val="1"/>
                    <c:pt idx="0">
                      <c:v>81</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{A85B8AB4-FF23-455B-B998-19ED3B1B896A}</c15:txfldGUID>
                      <c15:f>SectorData!$L$28</c15:f>
                      <c15:dlblFieldTableCache>
                        <c:ptCount val="1"/>
                        <c:pt idx="0">
                          <c:v>81</c:v>
                        </c:pt>
                      </c15:dlblFieldTableCache>
                    </c15:dlblFTEntry>
                  </c15:dlblFieldTable>
                  <c15:showDataLabelsRange val="0"/>
                </c:ext>
                <c:ext xmlns:c16="http://schemas.microsoft.com/office/drawing/2014/chart" uri="{C3380CC4-5D6E-409C-BE32-E72D297353CC}">
                  <c16:uniqueId val="{00000004-103C-4C72-8CE7-8F89111F75BE}"/>
                </c:ext>
              </c:extLst>
            </c:dLbl>
            <c:dLbl>
              <c:idx val="5"/>
              <c:layout/>
              <c:tx>
                <c:strRef>
                  <c:f>SectorData!$L$29</c:f>
                  <c:strCache>
                    <c:ptCount val="1"/>
                    <c:pt idx="0">
                      <c:v>41</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{371A7AAA-F91A-4D5F-A23A-A1DCF37B26B5}</c15:txfldGUID>
                      <c15:f>SectorData!$L$29</c15:f>
                      <c15:dlblFieldTableCache>
                        <c:ptCount val="1"/>
                        <c:pt idx="0">
                          <c:v>41</c:v>
                        </c:pt>
                      </c15:dlblFieldTableCache>
                    </c15:dlblFTEntry>
                  </c15:dlblFieldTable>
                  <c15:showDataLabelsRange val="0"/>
                </c:ext>
                <c:ext xmlns:c16="http://schemas.microsoft.com/office/drawing/2014/chart" uri="{C3380CC4-5D6E-409C-BE32-E72D297353CC}">
                  <c16:uniqueId val="{00000005-103C-4C72-8CE7-8F89111F75BE}"/>
                </c:ext>
              </c:extLst>
            </c:dLbl>
            <c:dLbl>
              <c:idx val="6"/>
              <c:layout/>
              <c:tx>
                <c:strRef>
                  <c:f>SectorData!$L$30</c:f>
                  <c:strCache>
                    <c:ptCount val="1"/>
                    <c:pt idx="0">
                      <c:v>52</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{AE7AFD95-059B-49A4-90C2-B311771F2751}</c15:txfldGUID>
                      <c15:f>SectorData!$L$30</c15:f>
                      <c15:dlblFieldTableCache>
                        <c:ptCount val="1"/>
                        <c:pt idx="0">
                          <c:v>52</c:v>
                        </c:pt>
                      </c15:dlblFieldTableCache>
                    </c15:dlblFTEntry>
                  </c15:dlblFieldTable>
                  <c15:showDataLabelsRange val="0"/>
                </c:ext>
                <c:ext xmlns:c16="http://schemas.microsoft.com/office/drawing/2014/chart" uri="{C3380CC4-5D6E-409C-BE32-E72D297353CC}">
                  <c16:uniqueId val="{00000006-103C-4C72-8CE7-8F89111F75BE}"/>
                </c:ext>
              </c:extLst>
            </c:dLbl>
            <c:dLbl>
              <c:idx val="7"/>
              <c:layout/>
              <c:tx>
                <c:strRef>
                  <c:f>SectorData!$L$31</c:f>
                  <c:strCache>
                    <c:ptCount val="1"/>
                    <c:pt idx="0">
                      <c:v>57</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{4C6B187F-860F-4FD0-93C7-105B2977EB20}</c15:txfldGUID>
                      <c15:f>SectorData!$L$31</c15:f>
                      <c15:dlblFieldTableCache>
                        <c:ptCount val="1"/>
                        <c:pt idx="0">
                          <c:v>57</c:v>
                        </c:pt>
                      </c15:dlblFieldTableCache>
                    </c15:dlblFTEntry>
                  </c15:dlblFieldTable>
                  <c15:showDataLabelsRange val="0"/>
                </c:ext>
                <c:ext xmlns:c16="http://schemas.microsoft.com/office/drawing/2014/chart" uri="{C3380CC4-5D6E-409C-BE32-E72D297353CC}">
                  <c16:uniqueId val="{00000007-103C-4C72-8CE7-8F89111F75BE}"/>
                </c:ext>
              </c:extLst>
            </c:dLbl>
            <c:dLbl>
              <c:idx val="8"/>
              <c:layout/>
              <c:tx>
                <c:strRef>
                  <c:f>SectorData!$L$32</c:f>
                  <c:strCache>
                    <c:ptCount val="1"/>
                    <c:pt idx="0">
                      <c:v>66</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{DFAD619E-9D19-4BC6-82C6-6E006F8783CC}</c15:txfldGUID>
                      <c15:f>SectorData!$L$32</c15:f>
                      <c15:dlblFieldTableCache>
                        <c:ptCount val="1"/>
                        <c:pt idx="0">
                          <c:v>66</c:v>
                        </c:pt>
                      </c15:dlblFieldTableCache>
                    </c15:dlblFTEntry>
                  </c15:dlblFieldTable>
                  <c15:showDataLabelsRange val="0"/>
                </c:ext>
                <c:ext xmlns:c16="http://schemas.microsoft.com/office/drawing/2014/chart" uri="{C3380CC4-5D6E-409C-BE32-E72D297353CC}">
                  <c16:uniqueId val="{00000008-103C-4C72-8CE7-8F89111F75BE}"/>
                </c:ext>
              </c:extLst>
            </c:dLbl>
            <c:dLbl>
              <c:idx val="9"/>
              <c:layout/>
              <c:tx>
                <c:strRef>
                  <c:f>SectorData!$L$33</c:f>
                  <c:strCache>
                    <c:ptCount val="1"/>
                    <c:pt idx="0">
                      <c:v>62</c:v>
                    </c:pt>
                  </c:strCache>
                </c:strRef>
              </c:tx>
              <c:spPr/>
              <c:txPr>
                <a:bodyPr/>
                <a:lstStyle/>
                <a:p>
                  <a:pPr>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dlblFTEntry>
                      <c15:txfldGUID>{3CD22DF2-59B9-4581-96F3-C1D93DAB12C4}</c15:txfldGUID>
                      <c15:f>SectorData!$L$33</c15:f>
                      <c15:dlblFieldTableCache>
                        <c:ptCount val="1"/>
                        <c:pt idx="0">
                          <c:v>62</c:v>
                        </c:pt>
                      </c15:dlblFieldTableCache>
                    </c15:dlblFTEntry>
                  </c15:dlblFieldTable>
                  <c15:showDataLabelsRange val="0"/>
                </c:ext>
                <c:ext xmlns:c16="http://schemas.microsoft.com/office/drawing/2014/chart" uri="{C3380CC4-5D6E-409C-BE32-E72D297353CC}">
                  <c16:uniqueId val="{00000009-103C-4C72-8CE7-8F89111F75BE}"/>
                </c:ext>
              </c:extLst>
            </c:dLbl>
            <c:dLbl>
              <c:idx val="10"/>
              <c:layout>
                <c:manualLayout>
                  <c:x val="-6.6651310116811913E-2"/>
                  <c:y val="5.9768255206027647E-3"/>
                </c:manualLayout>
              </c:layout>
              <c:tx>
                <c:strRef>
                  <c:f>SectorData!$L$34</c:f>
                  <c:strCache>
                    <c:ptCount val="1"/>
                    <c:pt idx="0">
                      <c:v>62</c:v>
                    </c:pt>
                  </c:strCache>
                </c:strRef>
              </c:tx>
              <c:spPr/>
              <c:txPr>
                <a:bodyPr/>
                <a:lstStyle/>
                <a:p>
                  <a:pPr>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{DCF9204B-63F4-43A3-B94F-D8E93DDA2AE5}</c15:txfldGUID>
                      <c15:f>SectorData!$L$34</c15:f>
                      <c15:dlblFieldTableCache>
                        <c:ptCount val="1"/>
                        <c:pt idx="0">
                          <c:v>62</c:v>
                        </c:pt>
                      </c15:dlblFieldTableCache>
                    </c15:dlblFTEntry>
                  </c15:dlblFieldTable>
                  <c15:showDataLabelsRange val="0"/>
                </c:ext>
                <c:ext xmlns:c16="http://schemas.microsoft.com/office/drawing/2014/chart" uri="{C3380CC4-5D6E-409C-BE32-E72D297353CC}">
                  <c16:uniqueId val="{0000000A-103C-4C72-8CE7-8F89111F75BE}"/>
                </c:ext>
              </c:extLst>
            </c:dLbl>
            <c:dLbl>
              <c:idx val="11"/>
              <c:layout>
                <c:manualLayout>
                  <c:x val="-6.1946045215104877E-2"/>
                  <c:y val="4.0539828666512226E-4"/>
                </c:manualLayout>
              </c:layout>
              <c:tx>
                <c:strRef>
                  <c:f>SectorData!$L$35</c:f>
                  <c:strCache>
                    <c:ptCount val="1"/>
                    <c:pt idx="0">
                      <c:v>38</c:v>
                    </c:pt>
                  </c:strCache>
                </c:strRef>
              </c:tx>
              <c:spPr/>
              <c:txPr>
                <a:bodyPr/>
                <a:lstStyle/>
                <a:p>
                  <a:pPr>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{588A07C8-097F-4E3C-8E68-7F9E9AD4E555}</c15:txfldGUID>
                      <c15:f>SectorData!$L$35</c15:f>
                      <c15:dlblFieldTableCache>
                        <c:ptCount val="1"/>
                        <c:pt idx="0">
                          <c:v>38</c:v>
                        </c:pt>
                      </c15:dlblFieldTableCache>
                    </c15:dlblFTEntry>
                  </c15:dlblFieldTable>
                  <c15:showDataLabelsRange val="0"/>
                </c:ext>
                <c:ext xmlns:c16="http://schemas.microsoft.com/office/drawing/2014/chart" uri="{C3380CC4-5D6E-409C-BE32-E72D297353CC}">
                  <c16:uniqueId val="{0000000B-103C-4C72-8CE7-8F89111F75BE}"/>
                </c:ext>
              </c:extLst>
            </c:dLbl>
            <c:dLbl>
              <c:idx val="12"/>
              <c:layout>
                <c:manualLayout>
                  <c:x val="-6.0210504830652663E-2"/>
                  <c:y val="5.0380628536798666E-3"/>
                </c:manualLayout>
              </c:layout>
              <c:tx>
                <c:strRef>
                  <c:f>SectorData!$L$36</c:f>
                  <c:strCache>
                    <c:ptCount val="1"/>
                    <c:pt idx="0">
                      <c:v>41</c:v>
                    </c:pt>
                  </c:strCache>
                </c:strRef>
              </c:tx>
              <c:spPr/>
              <c:txPr>
                <a:bodyPr/>
                <a:lstStyle/>
                <a:p>
                  <a:pPr>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{FB0040BC-DFEB-471B-B844-B2C24B54DF64}</c15:txfldGUID>
                      <c15:f>SectorData!$L$36</c15:f>
                      <c15:dlblFieldTableCache>
                        <c:ptCount val="1"/>
                        <c:pt idx="0">
                          <c:v>41</c:v>
                        </c:pt>
                      </c15:dlblFieldTableCache>
                    </c15:dlblFTEntry>
                  </c15:dlblFieldTable>
                  <c15:showDataLabelsRange val="0"/>
                </c:ext>
                <c:ext xmlns:c16="http://schemas.microsoft.com/office/drawing/2014/chart" uri="{C3380CC4-5D6E-409C-BE32-E72D297353CC}">
                  <c16:uniqueId val="{0000000C-103C-4C72-8CE7-8F89111F75BE}"/>
                </c:ext>
              </c:extLst>
            </c:dLbl>
            <c:dLbl>
              <c:idx val="13"/>
              <c:layout/>
              <c:tx>
                <c:strRef>
                  <c:f>SectorData!$L$37</c:f>
                  <c:strCache>
                    <c:ptCount val="1"/>
                    <c:pt idx="0">
                      <c:v>41</c:v>
                    </c:pt>
                  </c:strCache>
                </c:strRef>
              </c:tx>
              <c:spPr/>
              <c:txPr>
                <a:bodyPr/>
                <a:lstStyle/>
                <a:p>
                  <a:pPr>
                    <a:defRPr>
                      <a:solidFill>
                        <a:sysClr val="windowText" lastClr="000000"/>
                      </a:solidFill>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{0CECD065-93D3-449E-B9B5-823D59BA59D1}</c15:txfldGUID>
                      <c15:f>SectorData!$L$37</c15:f>
                      <c15:dlblFieldTableCache>
                        <c:ptCount val="1"/>
                        <c:pt idx="0">
                          <c:v>41</c:v>
                        </c:pt>
                      </c15:dlblFieldTableCache>
                    </c15:dlblFTEntry>
                  </c15:dlblFieldTable>
                  <c15:showDataLabelsRange val="0"/>
                </c:ext>
                <c:ext xmlns:c16="http://schemas.microsoft.com/office/drawing/2014/chart" uri="{C3380CC4-5D6E-409C-BE32-E72D297353CC}">
                  <c16:uniqueId val="{0000000D-103C-4C72-8CE7-8F89111F75BE}"/>
                </c:ext>
              </c:extLst>
            </c:dLbl>
            <c:dLbl>
              <c:idx val="14"/>
              <c:layout/>
              <c:tx>
                <c:strRef>
                  <c:f>SectorData!$L$38</c:f>
                  <c:strCache>
                    <c:ptCount val="1"/>
                    <c:pt idx="0">
                      <c:v>65</c:v>
                    </c:pt>
                  </c:strCache>
                </c:strRef>
              </c:tx>
              <c:spPr/>
              <c:txPr>
                <a:bodyPr/>
                <a:lstStyle/>
                <a:p>
                  <a:pPr>
                    <a:defRPr>
                      <a:solidFill>
                        <a:sysClr val="windowText" lastClr="000000"/>
                      </a:solidFill>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{F92116B3-525C-4734-8ECA-B0D057D2CEFF}</c15:txfldGUID>
                      <c15:f>SectorData!$L$38</c15:f>
                      <c15:dlblFieldTableCache>
                        <c:ptCount val="1"/>
                        <c:pt idx="0">
                          <c:v>65</c:v>
                        </c:pt>
                      </c15:dlblFieldTableCache>
                    </c15:dlblFTEntry>
                  </c15:dlblFieldTable>
                  <c15:showDataLabelsRange val="0"/>
                </c:ext>
                <c:ext xmlns:c16="http://schemas.microsoft.com/office/drawing/2014/chart" uri="{C3380CC4-5D6E-409C-BE32-E72D297353CC}">
                  <c16:uniqueId val="{0000000E-103C-4C72-8CE7-8F89111F75BE}"/>
                </c:ext>
              </c:extLst>
            </c:dLbl>
            <c:dLbl>
              <c:idx val="15"/>
              <c:layout>
                <c:manualLayout>
                  <c:x val="1.0454893218147675E-2"/>
                  <c:y val="6.691358856169274E-3"/>
                </c:manualLayout>
              </c:layout>
              <c:tx>
                <c:strRef>
                  <c:f>SectorData!$L$39</c:f>
                  <c:strCache>
                    <c:ptCount val="1"/>
                    <c:pt idx="0">
                      <c:v>13</c:v>
                    </c:pt>
                  </c:strCache>
                </c:strRef>
              </c:tx>
              <c:spPr/>
              <c:txPr>
                <a:bodyPr/>
                <a:lstStyle/>
                <a:p>
                  <a:pPr>
                    <a:defRPr>
                      <a:solidFill>
                        <a:sysClr val="windowText" lastClr="000000"/>
                      </a:solidFill>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dlblFTEntry>
                      <c15:txfldGUID>{E7040407-9497-4CCD-B270-343C07C7D6B5}</c15:txfldGUID>
                      <c15:f>SectorData!$L$39</c15:f>
                      <c15:dlblFieldTableCache>
                        <c:ptCount val="1"/>
                        <c:pt idx="0">
                          <c:v>13</c:v>
                        </c:pt>
                      </c15:dlblFieldTableCache>
                    </c15:dlblFTEntry>
                  </c15:dlblFieldTable>
                  <c15:showDataLabelsRange val="0"/>
                </c:ext>
                <c:ext xmlns:c16="http://schemas.microsoft.com/office/drawing/2014/chart" uri="{C3380CC4-5D6E-409C-BE32-E72D297353CC}">
                  <c16:uniqueId val="{0000000F-103C-4C72-8CE7-8F89111F75B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SectorData!$B$24:$B$39</c:f>
              <c:strCache>
                <c:ptCount val="16"/>
                <c:pt idx="0">
                  <c:v>Energy</c:v>
                </c:pt>
                <c:pt idx="1">
                  <c:v>Materials</c:v>
                </c:pt>
                <c:pt idx="2">
                  <c:v>Transportation</c:v>
                </c:pt>
                <c:pt idx="3">
                  <c:v>Health Care</c:v>
                </c:pt>
                <c:pt idx="4">
                  <c:v>Automotive</c:v>
                </c:pt>
                <c:pt idx="5">
                  <c:v>Utilities</c:v>
                </c:pt>
                <c:pt idx="6">
                  <c:v>Media</c:v>
                </c:pt>
                <c:pt idx="7">
                  <c:v>Food</c:v>
                </c:pt>
                <c:pt idx="8">
                  <c:v>Capital Goods</c:v>
                </c:pt>
                <c:pt idx="9">
                  <c:v>Telecommunications</c:v>
                </c:pt>
                <c:pt idx="10">
                  <c:v>Commercial Services</c:v>
                </c:pt>
                <c:pt idx="11">
                  <c:v>Gaming</c:v>
                </c:pt>
                <c:pt idx="12">
                  <c:v>Hotels &amp; Leisure</c:v>
                </c:pt>
                <c:pt idx="13">
                  <c:v>Technology</c:v>
                </c:pt>
                <c:pt idx="14">
                  <c:v>Retail</c:v>
                </c:pt>
                <c:pt idx="15">
                  <c:v>Consumer Products</c:v>
                </c:pt>
              </c:strCache>
            </c:strRef>
          </c:cat>
          <c:val>
            <c:numRef>
              <c:f>SectorData!$I$24:$I$39</c:f>
              <c:numCache>
                <c:formatCode>#,##0</c:formatCode>
                <c:ptCount val="16"/>
                <c:pt idx="0">
                  <c:v>72.707651717979189</c:v>
                </c:pt>
                <c:pt idx="1">
                  <c:v>32.839292120215205</c:v>
                </c:pt>
                <c:pt idx="2">
                  <c:v>26.729340419863938</c:v>
                </c:pt>
                <c:pt idx="3">
                  <c:v>26.28769433153828</c:v>
                </c:pt>
                <c:pt idx="4">
                  <c:v>16.025165556707549</c:v>
                </c:pt>
                <c:pt idx="5">
                  <c:v>11.492870699655562</c:v>
                </c:pt>
                <c:pt idx="6">
                  <c:v>10.525474025777138</c:v>
                </c:pt>
                <c:pt idx="7">
                  <c:v>10.269012181006199</c:v>
                </c:pt>
                <c:pt idx="8">
                  <c:v>10.046235262076406</c:v>
                </c:pt>
                <c:pt idx="9">
                  <c:v>7.0722998951227689</c:v>
                </c:pt>
                <c:pt idx="10">
                  <c:v>4.9774096781013553</c:v>
                </c:pt>
                <c:pt idx="11">
                  <c:v>3.0872206378042577</c:v>
                </c:pt>
                <c:pt idx="12">
                  <c:v>2.9279767393808078</c:v>
                </c:pt>
                <c:pt idx="13">
                  <c:v>1.5006558358259008</c:v>
                </c:pt>
                <c:pt idx="14">
                  <c:v>0.40820989939062952</c:v>
                </c:pt>
                <c:pt idx="15">
                  <c:v>0.19462853474965985</c:v>
                </c:pt>
              </c:numCache>
            </c:numRef>
          </c:val>
          <c:extLst>
            <c:ext xmlns:c16="http://schemas.microsoft.com/office/drawing/2014/chart" uri="{C3380CC4-5D6E-409C-BE32-E72D297353CC}">
              <c16:uniqueId val="{00000010-103C-4C72-8CE7-8F89111F75BE}"/>
            </c:ext>
          </c:extLst>
        </c:ser>
        <c:dLbls>
          <c:showLegendKey val="0"/>
          <c:showVal val="0"/>
          <c:showCatName val="0"/>
          <c:showSerName val="0"/>
          <c:showPercent val="0"/>
          <c:showBubbleSize val="0"/>
        </c:dLbls>
        <c:gapWidth val="25"/>
        <c:overlap val="100"/>
        <c:axId val="960656512"/>
        <c:axId val="960658048"/>
      </c:barChart>
      <c:catAx>
        <c:axId val="960656512"/>
        <c:scaling>
          <c:orientation val="maxMin"/>
        </c:scaling>
        <c:delete val="0"/>
        <c:axPos val="l"/>
        <c:numFmt formatCode="General"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solidFill>
                  <a:sysClr val="windowText" lastClr="000000"/>
                </a:solidFill>
              </a:defRPr>
            </a:pPr>
            <a:endParaRPr lang="en-US"/>
          </a:p>
        </c:txPr>
        <c:crossAx val="960658048"/>
        <c:crosses val="autoZero"/>
        <c:auto val="1"/>
        <c:lblAlgn val="ctr"/>
        <c:lblOffset val="100"/>
        <c:tickLblSkip val="1"/>
        <c:tickMarkSkip val="1"/>
        <c:noMultiLvlLbl val="0"/>
      </c:catAx>
      <c:valAx>
        <c:axId val="960658048"/>
        <c:scaling>
          <c:orientation val="minMax"/>
          <c:max val="100"/>
        </c:scaling>
        <c:delete val="0"/>
        <c:axPos val="t"/>
        <c:majorGridlines>
          <c:spPr>
            <a:ln w="3175">
              <a:solidFill>
                <a:srgbClr val="969696"/>
              </a:solidFill>
              <a:prstDash val="dash"/>
            </a:ln>
          </c:spPr>
        </c:majorGridlines>
        <c:numFmt formatCode="General" sourceLinked="0"/>
        <c:majorTickMark val="none"/>
        <c:minorTickMark val="none"/>
        <c:tickLblPos val="high"/>
        <c:spPr>
          <a:noFill/>
          <a:ln w="9525" cmpd="thinThick">
            <a:solidFill>
              <a:srgbClr val="000000"/>
            </a:solidFill>
          </a:ln>
          <a:extLst>
            <a:ext uri="{909E8E84-426E-40DD-AFC4-6F175D3DCCD1}">
              <a14:hiddenFill xmlns:a14="http://schemas.microsoft.com/office/drawing/2010/main">
                <a:noFill/>
              </a14:hiddenFill>
            </a:ext>
          </a:extLst>
        </c:spPr>
        <c:txPr>
          <a:bodyPr rot="0" vert="horz"/>
          <a:lstStyle/>
          <a:p>
            <a:pPr>
              <a:defRPr>
                <a:solidFill>
                  <a:sysClr val="windowText" lastClr="000000"/>
                </a:solidFill>
              </a:defRPr>
            </a:pPr>
            <a:endParaRPr lang="en-US"/>
          </a:p>
        </c:txPr>
        <c:crossAx val="960656512"/>
        <c:crosses val="autoZero"/>
        <c:crossBetween val="between"/>
      </c:valAx>
      <c:spPr>
        <a:noFill/>
        <a:ln>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a:noFill/>
              <a:round/>
            </a14:hiddenLine>
          </a:ext>
        </a:extLst>
      </c:spPr>
    </c:plotArea>
    <c:plotVisOnly val="1"/>
    <c:dispBlanksAs val="gap"/>
    <c:showDLblsOverMax val="0"/>
  </c:chart>
  <c:spPr>
    <a:ln w="9525">
      <a:noFill/>
    </a:ln>
  </c:spPr>
  <c:txPr>
    <a:bodyPr/>
    <a:lstStyle/>
    <a:p>
      <a:pPr>
        <a:defRPr sz="900">
          <a:solidFill>
            <a:schemeClr val="bg1"/>
          </a:solidFill>
          <a:latin typeface="Arial"/>
          <a:ea typeface="ＭＳ ゴシック"/>
        </a:defRPr>
      </a:pPr>
      <a:endParaRPr lang="en-US"/>
    </a:p>
  </c:txPr>
  <c:printSettings>
    <c:headerFooter alignWithMargins="0"/>
    <c:pageMargins b="1" l="0.75" r="0.75" t="1" header="0.5" footer="0.5"/>
    <c:pageSetup orientation="landscape"/>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18" Type="http://schemas.openxmlformats.org/officeDocument/2006/relationships/chart" Target="../charts/chart41.xml"/><Relationship Id="rId3" Type="http://schemas.openxmlformats.org/officeDocument/2006/relationships/chart" Target="../charts/chart26.xml"/><Relationship Id="rId21" Type="http://schemas.openxmlformats.org/officeDocument/2006/relationships/chart" Target="../charts/chart44.xml"/><Relationship Id="rId7" Type="http://schemas.openxmlformats.org/officeDocument/2006/relationships/chart" Target="../charts/chart30.xml"/><Relationship Id="rId12" Type="http://schemas.openxmlformats.org/officeDocument/2006/relationships/chart" Target="../charts/chart35.xml"/><Relationship Id="rId17" Type="http://schemas.openxmlformats.org/officeDocument/2006/relationships/chart" Target="../charts/chart40.xml"/><Relationship Id="rId2" Type="http://schemas.openxmlformats.org/officeDocument/2006/relationships/chart" Target="../charts/chart25.xml"/><Relationship Id="rId16" Type="http://schemas.openxmlformats.org/officeDocument/2006/relationships/chart" Target="../charts/chart39.xml"/><Relationship Id="rId20" Type="http://schemas.openxmlformats.org/officeDocument/2006/relationships/chart" Target="../charts/chart43.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5" Type="http://schemas.openxmlformats.org/officeDocument/2006/relationships/chart" Target="../charts/chart38.xml"/><Relationship Id="rId10" Type="http://schemas.openxmlformats.org/officeDocument/2006/relationships/chart" Target="../charts/chart33.xml"/><Relationship Id="rId19" Type="http://schemas.openxmlformats.org/officeDocument/2006/relationships/chart" Target="../charts/chart42.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 Id="rId22" Type="http://schemas.openxmlformats.org/officeDocument/2006/relationships/chart" Target="../charts/chart4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4.xml"/><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 Id="rId9" Type="http://schemas.openxmlformats.org/officeDocument/2006/relationships/chart" Target="../charts/chart5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4" Type="http://schemas.openxmlformats.org/officeDocument/2006/relationships/chart" Target="../charts/chart6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66.xml"/><Relationship Id="rId7" Type="http://schemas.openxmlformats.org/officeDocument/2006/relationships/chart" Target="../charts/chart70.xml"/><Relationship Id="rId2" Type="http://schemas.openxmlformats.org/officeDocument/2006/relationships/chart" Target="../charts/chart65.xml"/><Relationship Id="rId1" Type="http://schemas.openxmlformats.org/officeDocument/2006/relationships/chart" Target="../charts/chart64.xml"/><Relationship Id="rId6" Type="http://schemas.openxmlformats.org/officeDocument/2006/relationships/chart" Target="../charts/chart69.xml"/><Relationship Id="rId5" Type="http://schemas.openxmlformats.org/officeDocument/2006/relationships/chart" Target="../charts/chart68.xml"/><Relationship Id="rId4" Type="http://schemas.openxmlformats.org/officeDocument/2006/relationships/chart" Target="../charts/chart6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9525</xdr:colOff>
      <xdr:row>6</xdr:row>
      <xdr:rowOff>9525</xdr:rowOff>
    </xdr:from>
    <xdr:to>
      <xdr:col>11</xdr:col>
      <xdr:colOff>394608</xdr:colOff>
      <xdr:row>29</xdr:row>
      <xdr:rowOff>95250</xdr:rowOff>
    </xdr:to>
    <xdr:graphicFrame macro="">
      <xdr:nvGraphicFramePr>
        <xdr:cNvPr id="1945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400049</xdr:colOff>
      <xdr:row>6</xdr:row>
      <xdr:rowOff>47625</xdr:rowOff>
    </xdr:from>
    <xdr:to>
      <xdr:col>33</xdr:col>
      <xdr:colOff>707570</xdr:colOff>
      <xdr:row>29</xdr:row>
      <xdr:rowOff>133350</xdr:rowOff>
    </xdr:to>
    <xdr:graphicFrame macro="">
      <xdr:nvGraphicFramePr>
        <xdr:cNvPr id="1945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164646</xdr:colOff>
      <xdr:row>56</xdr:row>
      <xdr:rowOff>149678</xdr:rowOff>
    </xdr:from>
    <xdr:to>
      <xdr:col>27</xdr:col>
      <xdr:colOff>145596</xdr:colOff>
      <xdr:row>80</xdr:row>
      <xdr:rowOff>73478</xdr:rowOff>
    </xdr:to>
    <xdr:graphicFrame macro="">
      <xdr:nvGraphicFramePr>
        <xdr:cNvPr id="1945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56</xdr:row>
      <xdr:rowOff>70757</xdr:rowOff>
    </xdr:from>
    <xdr:to>
      <xdr:col>8</xdr:col>
      <xdr:colOff>367392</xdr:colOff>
      <xdr:row>79</xdr:row>
      <xdr:rowOff>156482</xdr:rowOff>
    </xdr:to>
    <xdr:graphicFrame macro="">
      <xdr:nvGraphicFramePr>
        <xdr:cNvPr id="1946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364671</xdr:colOff>
      <xdr:row>56</xdr:row>
      <xdr:rowOff>137430</xdr:rowOff>
    </xdr:from>
    <xdr:to>
      <xdr:col>16</xdr:col>
      <xdr:colOff>593271</xdr:colOff>
      <xdr:row>80</xdr:row>
      <xdr:rowOff>61230</xdr:rowOff>
    </xdr:to>
    <xdr:graphicFrame macro="">
      <xdr:nvGraphicFramePr>
        <xdr:cNvPr id="1946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571501</xdr:colOff>
      <xdr:row>6</xdr:row>
      <xdr:rowOff>19050</xdr:rowOff>
    </xdr:from>
    <xdr:to>
      <xdr:col>23</xdr:col>
      <xdr:colOff>544285</xdr:colOff>
      <xdr:row>29</xdr:row>
      <xdr:rowOff>104775</xdr:rowOff>
    </xdr:to>
    <xdr:graphicFrame macro="">
      <xdr:nvGraphicFramePr>
        <xdr:cNvPr id="1946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204107</xdr:colOff>
      <xdr:row>6</xdr:row>
      <xdr:rowOff>10886</xdr:rowOff>
    </xdr:from>
    <xdr:to>
      <xdr:col>45</xdr:col>
      <xdr:colOff>119744</xdr:colOff>
      <xdr:row>29</xdr:row>
      <xdr:rowOff>96611</xdr:rowOff>
    </xdr:to>
    <xdr:graphicFrame macro="">
      <xdr:nvGraphicFramePr>
        <xdr:cNvPr id="1946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57150</xdr:colOff>
      <xdr:row>108</xdr:row>
      <xdr:rowOff>28575</xdr:rowOff>
    </xdr:from>
    <xdr:to>
      <xdr:col>8</xdr:col>
      <xdr:colOff>504825</xdr:colOff>
      <xdr:row>131</xdr:row>
      <xdr:rowOff>114300</xdr:rowOff>
    </xdr:to>
    <xdr:graphicFrame macro="">
      <xdr:nvGraphicFramePr>
        <xdr:cNvPr id="19464"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104774</xdr:colOff>
      <xdr:row>81</xdr:row>
      <xdr:rowOff>152400</xdr:rowOff>
    </xdr:from>
    <xdr:to>
      <xdr:col>11</xdr:col>
      <xdr:colOff>13606</xdr:colOff>
      <xdr:row>105</xdr:row>
      <xdr:rowOff>76200</xdr:rowOff>
    </xdr:to>
    <xdr:graphicFrame macro="">
      <xdr:nvGraphicFramePr>
        <xdr:cNvPr id="19465"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161924</xdr:colOff>
      <xdr:row>82</xdr:row>
      <xdr:rowOff>115660</xdr:rowOff>
    </xdr:from>
    <xdr:to>
      <xdr:col>31</xdr:col>
      <xdr:colOff>748392</xdr:colOff>
      <xdr:row>106</xdr:row>
      <xdr:rowOff>39460</xdr:rowOff>
    </xdr:to>
    <xdr:graphicFrame macro="">
      <xdr:nvGraphicFramePr>
        <xdr:cNvPr id="19466"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140154</xdr:colOff>
      <xdr:row>82</xdr:row>
      <xdr:rowOff>104775</xdr:rowOff>
    </xdr:from>
    <xdr:to>
      <xdr:col>42</xdr:col>
      <xdr:colOff>421822</xdr:colOff>
      <xdr:row>106</xdr:row>
      <xdr:rowOff>28575</xdr:rowOff>
    </xdr:to>
    <xdr:graphicFrame macro="">
      <xdr:nvGraphicFramePr>
        <xdr:cNvPr id="19467"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312964</xdr:colOff>
      <xdr:row>82</xdr:row>
      <xdr:rowOff>9525</xdr:rowOff>
    </xdr:from>
    <xdr:to>
      <xdr:col>21</xdr:col>
      <xdr:colOff>447675</xdr:colOff>
      <xdr:row>105</xdr:row>
      <xdr:rowOff>95250</xdr:rowOff>
    </xdr:to>
    <xdr:graphicFrame macro="">
      <xdr:nvGraphicFramePr>
        <xdr:cNvPr id="19468"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319768</xdr:colOff>
      <xdr:row>109</xdr:row>
      <xdr:rowOff>14968</xdr:rowOff>
    </xdr:from>
    <xdr:to>
      <xdr:col>17</xdr:col>
      <xdr:colOff>547007</xdr:colOff>
      <xdr:row>132</xdr:row>
      <xdr:rowOff>100692</xdr:rowOff>
    </xdr:to>
    <xdr:graphicFrame macro="">
      <xdr:nvGraphicFramePr>
        <xdr:cNvPr id="19469"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80282</xdr:colOff>
      <xdr:row>108</xdr:row>
      <xdr:rowOff>146957</xdr:rowOff>
    </xdr:from>
    <xdr:to>
      <xdr:col>28</xdr:col>
      <xdr:colOff>59871</xdr:colOff>
      <xdr:row>132</xdr:row>
      <xdr:rowOff>69396</xdr:rowOff>
    </xdr:to>
    <xdr:graphicFrame macro="">
      <xdr:nvGraphicFramePr>
        <xdr:cNvPr id="19470"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9524</xdr:colOff>
      <xdr:row>31</xdr:row>
      <xdr:rowOff>57150</xdr:rowOff>
    </xdr:from>
    <xdr:to>
      <xdr:col>11</xdr:col>
      <xdr:colOff>272142</xdr:colOff>
      <xdr:row>54</xdr:row>
      <xdr:rowOff>142875</xdr:rowOff>
    </xdr:to>
    <xdr:graphicFrame macro="">
      <xdr:nvGraphicFramePr>
        <xdr:cNvPr id="19472"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544287</xdr:colOff>
      <xdr:row>31</xdr:row>
      <xdr:rowOff>38100</xdr:rowOff>
    </xdr:from>
    <xdr:to>
      <xdr:col>23</xdr:col>
      <xdr:colOff>394607</xdr:colOff>
      <xdr:row>54</xdr:row>
      <xdr:rowOff>123825</xdr:rowOff>
    </xdr:to>
    <xdr:graphicFrame macro="">
      <xdr:nvGraphicFramePr>
        <xdr:cNvPr id="19473"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380999</xdr:colOff>
      <xdr:row>31</xdr:row>
      <xdr:rowOff>47625</xdr:rowOff>
    </xdr:from>
    <xdr:to>
      <xdr:col>35</xdr:col>
      <xdr:colOff>231321</xdr:colOff>
      <xdr:row>54</xdr:row>
      <xdr:rowOff>133350</xdr:rowOff>
    </xdr:to>
    <xdr:graphicFrame macro="">
      <xdr:nvGraphicFramePr>
        <xdr:cNvPr id="19474"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812345</xdr:colOff>
      <xdr:row>56</xdr:row>
      <xdr:rowOff>133350</xdr:rowOff>
    </xdr:from>
    <xdr:to>
      <xdr:col>43</xdr:col>
      <xdr:colOff>483052</xdr:colOff>
      <xdr:row>80</xdr:row>
      <xdr:rowOff>55789</xdr:rowOff>
    </xdr:to>
    <xdr:graphicFrame macro="">
      <xdr:nvGraphicFramePr>
        <xdr:cNvPr id="19475"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35</xdr:col>
      <xdr:colOff>409574</xdr:colOff>
      <xdr:row>31</xdr:row>
      <xdr:rowOff>85725</xdr:rowOff>
    </xdr:from>
    <xdr:to>
      <xdr:col>45</xdr:col>
      <xdr:colOff>258535</xdr:colOff>
      <xdr:row>55</xdr:row>
      <xdr:rowOff>9525</xdr:rowOff>
    </xdr:to>
    <xdr:graphicFrame macro="">
      <xdr:nvGraphicFramePr>
        <xdr:cNvPr id="19476" name="Chart 20"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57151</xdr:colOff>
      <xdr:row>135</xdr:row>
      <xdr:rowOff>28575</xdr:rowOff>
    </xdr:from>
    <xdr:to>
      <xdr:col>8</xdr:col>
      <xdr:colOff>503464</xdr:colOff>
      <xdr:row>158</xdr:row>
      <xdr:rowOff>114300</xdr:rowOff>
    </xdr:to>
    <xdr:graphicFrame macro="">
      <xdr:nvGraphicFramePr>
        <xdr:cNvPr id="19479" name="_NG_c38e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163284</xdr:colOff>
      <xdr:row>135</xdr:row>
      <xdr:rowOff>31296</xdr:rowOff>
    </xdr:from>
    <xdr:to>
      <xdr:col>17</xdr:col>
      <xdr:colOff>394605</xdr:colOff>
      <xdr:row>158</xdr:row>
      <xdr:rowOff>118382</xdr:rowOff>
    </xdr:to>
    <xdr:graphicFrame macro="">
      <xdr:nvGraphicFramePr>
        <xdr:cNvPr id="19480" name="_NG_f58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27</xdr:col>
      <xdr:colOff>327934</xdr:colOff>
      <xdr:row>57</xdr:row>
      <xdr:rowOff>25852</xdr:rowOff>
    </xdr:from>
    <xdr:to>
      <xdr:col>35</xdr:col>
      <xdr:colOff>382362</xdr:colOff>
      <xdr:row>80</xdr:row>
      <xdr:rowOff>111577</xdr:rowOff>
    </xdr:to>
    <xdr:graphicFrame macro="">
      <xdr:nvGraphicFramePr>
        <xdr:cNvPr id="19481"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13607</xdr:colOff>
      <xdr:row>135</xdr:row>
      <xdr:rowOff>40821</xdr:rowOff>
    </xdr:from>
    <xdr:to>
      <xdr:col>27</xdr:col>
      <xdr:colOff>587829</xdr:colOff>
      <xdr:row>158</xdr:row>
      <xdr:rowOff>126547</xdr:rowOff>
    </xdr:to>
    <xdr:graphicFrame macro="">
      <xdr:nvGraphicFramePr>
        <xdr:cNvPr id="24"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0.11461</cdr:x>
      <cdr:y>0.06128</cdr:y>
    </cdr:from>
    <cdr:to>
      <cdr:x>0.38258</cdr:x>
      <cdr:y>0.13567</cdr:y>
    </cdr:to>
    <cdr:sp macro="" textlink="">
      <cdr:nvSpPr>
        <cdr:cNvPr id="2" name="TextBox 1"/>
        <cdr:cNvSpPr txBox="1"/>
      </cdr:nvSpPr>
      <cdr:spPr>
        <a:xfrm xmlns:a="http://schemas.openxmlformats.org/drawingml/2006/main">
          <a:off x="861331" y="235403"/>
          <a:ext cx="2013857" cy="28574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Net Leverage in log</a:t>
          </a:r>
          <a:r>
            <a:rPr lang="en-US" sz="1100" baseline="0"/>
            <a:t> scale</a:t>
          </a:r>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847725</xdr:colOff>
      <xdr:row>29</xdr:row>
      <xdr:rowOff>95250</xdr:rowOff>
    </xdr:to>
    <xdr:graphicFrame macro="">
      <xdr:nvGraphicFramePr>
        <xdr:cNvPr id="2457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400050</xdr:colOff>
      <xdr:row>6</xdr:row>
      <xdr:rowOff>47625</xdr:rowOff>
    </xdr:from>
    <xdr:to>
      <xdr:col>26</xdr:col>
      <xdr:colOff>466725</xdr:colOff>
      <xdr:row>29</xdr:row>
      <xdr:rowOff>133350</xdr:rowOff>
    </xdr:to>
    <xdr:graphicFrame macro="">
      <xdr:nvGraphicFramePr>
        <xdr:cNvPr id="2457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504825</xdr:colOff>
      <xdr:row>120</xdr:row>
      <xdr:rowOff>0</xdr:rowOff>
    </xdr:from>
    <xdr:to>
      <xdr:col>26</xdr:col>
      <xdr:colOff>571500</xdr:colOff>
      <xdr:row>143</xdr:row>
      <xdr:rowOff>85725</xdr:rowOff>
    </xdr:to>
    <xdr:graphicFrame macro="">
      <xdr:nvGraphicFramePr>
        <xdr:cNvPr id="2457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119</xdr:row>
      <xdr:rowOff>57150</xdr:rowOff>
    </xdr:from>
    <xdr:to>
      <xdr:col>8</xdr:col>
      <xdr:colOff>866775</xdr:colOff>
      <xdr:row>142</xdr:row>
      <xdr:rowOff>142875</xdr:rowOff>
    </xdr:to>
    <xdr:graphicFrame macro="">
      <xdr:nvGraphicFramePr>
        <xdr:cNvPr id="2458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38100</xdr:colOff>
      <xdr:row>119</xdr:row>
      <xdr:rowOff>28575</xdr:rowOff>
    </xdr:from>
    <xdr:to>
      <xdr:col>18</xdr:col>
      <xdr:colOff>333375</xdr:colOff>
      <xdr:row>142</xdr:row>
      <xdr:rowOff>114300</xdr:rowOff>
    </xdr:to>
    <xdr:graphicFrame macro="">
      <xdr:nvGraphicFramePr>
        <xdr:cNvPr id="2458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6</xdr:row>
      <xdr:rowOff>19050</xdr:rowOff>
    </xdr:from>
    <xdr:to>
      <xdr:col>18</xdr:col>
      <xdr:colOff>295275</xdr:colOff>
      <xdr:row>29</xdr:row>
      <xdr:rowOff>104775</xdr:rowOff>
    </xdr:to>
    <xdr:graphicFrame macro="">
      <xdr:nvGraphicFramePr>
        <xdr:cNvPr id="2458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676275</xdr:colOff>
      <xdr:row>30</xdr:row>
      <xdr:rowOff>152400</xdr:rowOff>
    </xdr:from>
    <xdr:to>
      <xdr:col>35</xdr:col>
      <xdr:colOff>323850</xdr:colOff>
      <xdr:row>54</xdr:row>
      <xdr:rowOff>76200</xdr:rowOff>
    </xdr:to>
    <xdr:graphicFrame macro="">
      <xdr:nvGraphicFramePr>
        <xdr:cNvPr id="2458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57150</xdr:colOff>
      <xdr:row>171</xdr:row>
      <xdr:rowOff>28575</xdr:rowOff>
    </xdr:from>
    <xdr:to>
      <xdr:col>8</xdr:col>
      <xdr:colOff>895350</xdr:colOff>
      <xdr:row>194</xdr:row>
      <xdr:rowOff>114300</xdr:rowOff>
    </xdr:to>
    <xdr:graphicFrame macro="">
      <xdr:nvGraphicFramePr>
        <xdr:cNvPr id="24584"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104775</xdr:colOff>
      <xdr:row>144</xdr:row>
      <xdr:rowOff>152400</xdr:rowOff>
    </xdr:from>
    <xdr:to>
      <xdr:col>9</xdr:col>
      <xdr:colOff>19050</xdr:colOff>
      <xdr:row>168</xdr:row>
      <xdr:rowOff>76200</xdr:rowOff>
    </xdr:to>
    <xdr:graphicFrame macro="">
      <xdr:nvGraphicFramePr>
        <xdr:cNvPr id="24585"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66675</xdr:colOff>
      <xdr:row>144</xdr:row>
      <xdr:rowOff>142875</xdr:rowOff>
    </xdr:from>
    <xdr:to>
      <xdr:col>26</xdr:col>
      <xdr:colOff>742950</xdr:colOff>
      <xdr:row>168</xdr:row>
      <xdr:rowOff>66675</xdr:rowOff>
    </xdr:to>
    <xdr:graphicFrame macro="">
      <xdr:nvGraphicFramePr>
        <xdr:cNvPr id="24586"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752475</xdr:colOff>
      <xdr:row>144</xdr:row>
      <xdr:rowOff>104775</xdr:rowOff>
    </xdr:from>
    <xdr:to>
      <xdr:col>35</xdr:col>
      <xdr:colOff>400050</xdr:colOff>
      <xdr:row>168</xdr:row>
      <xdr:rowOff>28575</xdr:rowOff>
    </xdr:to>
    <xdr:graphicFrame macro="">
      <xdr:nvGraphicFramePr>
        <xdr:cNvPr id="24587"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152400</xdr:colOff>
      <xdr:row>145</xdr:row>
      <xdr:rowOff>9525</xdr:rowOff>
    </xdr:from>
    <xdr:to>
      <xdr:col>18</xdr:col>
      <xdr:colOff>447675</xdr:colOff>
      <xdr:row>168</xdr:row>
      <xdr:rowOff>95250</xdr:rowOff>
    </xdr:to>
    <xdr:graphicFrame macro="">
      <xdr:nvGraphicFramePr>
        <xdr:cNvPr id="24588"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85725</xdr:colOff>
      <xdr:row>56</xdr:row>
      <xdr:rowOff>85725</xdr:rowOff>
    </xdr:from>
    <xdr:to>
      <xdr:col>9</xdr:col>
      <xdr:colOff>0</xdr:colOff>
      <xdr:row>80</xdr:row>
      <xdr:rowOff>9525</xdr:rowOff>
    </xdr:to>
    <xdr:graphicFrame macro="">
      <xdr:nvGraphicFramePr>
        <xdr:cNvPr id="24589"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342900</xdr:colOff>
      <xdr:row>56</xdr:row>
      <xdr:rowOff>85725</xdr:rowOff>
    </xdr:from>
    <xdr:to>
      <xdr:col>19</xdr:col>
      <xdr:colOff>28575</xdr:colOff>
      <xdr:row>80</xdr:row>
      <xdr:rowOff>9525</xdr:rowOff>
    </xdr:to>
    <xdr:graphicFrame macro="">
      <xdr:nvGraphicFramePr>
        <xdr:cNvPr id="24590"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85725</xdr:colOff>
      <xdr:row>30</xdr:row>
      <xdr:rowOff>104775</xdr:rowOff>
    </xdr:from>
    <xdr:to>
      <xdr:col>9</xdr:col>
      <xdr:colOff>0</xdr:colOff>
      <xdr:row>54</xdr:row>
      <xdr:rowOff>28575</xdr:rowOff>
    </xdr:to>
    <xdr:graphicFrame macro="">
      <xdr:nvGraphicFramePr>
        <xdr:cNvPr id="24591"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85725</xdr:colOff>
      <xdr:row>30</xdr:row>
      <xdr:rowOff>85725</xdr:rowOff>
    </xdr:from>
    <xdr:to>
      <xdr:col>18</xdr:col>
      <xdr:colOff>381000</xdr:colOff>
      <xdr:row>54</xdr:row>
      <xdr:rowOff>9525</xdr:rowOff>
    </xdr:to>
    <xdr:graphicFrame macro="">
      <xdr:nvGraphicFramePr>
        <xdr:cNvPr id="24592"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466725</xdr:colOff>
      <xdr:row>30</xdr:row>
      <xdr:rowOff>95250</xdr:rowOff>
    </xdr:from>
    <xdr:to>
      <xdr:col>26</xdr:col>
      <xdr:colOff>533400</xdr:colOff>
      <xdr:row>54</xdr:row>
      <xdr:rowOff>19050</xdr:rowOff>
    </xdr:to>
    <xdr:graphicFrame macro="">
      <xdr:nvGraphicFramePr>
        <xdr:cNvPr id="24593"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xdr:col>
      <xdr:colOff>561975</xdr:colOff>
      <xdr:row>119</xdr:row>
      <xdr:rowOff>104775</xdr:rowOff>
    </xdr:from>
    <xdr:to>
      <xdr:col>35</xdr:col>
      <xdr:colOff>209550</xdr:colOff>
      <xdr:row>143</xdr:row>
      <xdr:rowOff>28575</xdr:rowOff>
    </xdr:to>
    <xdr:graphicFrame macro="">
      <xdr:nvGraphicFramePr>
        <xdr:cNvPr id="24594"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247650</xdr:colOff>
      <xdr:row>56</xdr:row>
      <xdr:rowOff>38100</xdr:rowOff>
    </xdr:from>
    <xdr:to>
      <xdr:col>27</xdr:col>
      <xdr:colOff>38100</xdr:colOff>
      <xdr:row>79</xdr:row>
      <xdr:rowOff>123825</xdr:rowOff>
    </xdr:to>
    <xdr:graphicFrame macro="">
      <xdr:nvGraphicFramePr>
        <xdr:cNvPr id="24595"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476250</xdr:colOff>
      <xdr:row>119</xdr:row>
      <xdr:rowOff>9525</xdr:rowOff>
    </xdr:from>
    <xdr:to>
      <xdr:col>26</xdr:col>
      <xdr:colOff>542925</xdr:colOff>
      <xdr:row>142</xdr:row>
      <xdr:rowOff>95250</xdr:rowOff>
    </xdr:to>
    <xdr:graphicFrame macro="">
      <xdr:nvGraphicFramePr>
        <xdr:cNvPr id="24596"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152400</xdr:colOff>
      <xdr:row>82</xdr:row>
      <xdr:rowOff>104775</xdr:rowOff>
    </xdr:from>
    <xdr:to>
      <xdr:col>9</xdr:col>
      <xdr:colOff>66675</xdr:colOff>
      <xdr:row>111</xdr:row>
      <xdr:rowOff>38100</xdr:rowOff>
    </xdr:to>
    <xdr:graphicFrame macro="">
      <xdr:nvGraphicFramePr>
        <xdr:cNvPr id="24597"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390525</xdr:colOff>
      <xdr:row>83</xdr:row>
      <xdr:rowOff>9525</xdr:rowOff>
    </xdr:from>
    <xdr:to>
      <xdr:col>19</xdr:col>
      <xdr:colOff>76200</xdr:colOff>
      <xdr:row>111</xdr:row>
      <xdr:rowOff>57150</xdr:rowOff>
    </xdr:to>
    <xdr:graphicFrame macro="">
      <xdr:nvGraphicFramePr>
        <xdr:cNvPr id="24598"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0.49877</cdr:x>
      <cdr:y>0.46636</cdr:y>
    </cdr:from>
    <cdr:to>
      <cdr:x>0.52286</cdr:x>
      <cdr:y>0.52267</cdr:y>
    </cdr:to>
    <cdr:sp macro="" textlink="">
      <cdr:nvSpPr>
        <cdr:cNvPr id="27649" name="Text Box 1"/>
        <cdr:cNvSpPr txBox="1">
          <a:spLocks xmlns:a="http://schemas.openxmlformats.org/drawingml/2006/main" noChangeArrowheads="1"/>
        </cdr:cNvSpPr>
      </cdr:nvSpPr>
      <cdr:spPr bwMode="auto">
        <a:xfrm xmlns:a="http://schemas.openxmlformats.org/drawingml/2006/main">
          <a:off x="2858401" y="1784450"/>
          <a:ext cx="137917" cy="2150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en-US" sz="1200" b="0" i="0" u="none" strike="noStrike" baseline="0">
              <a:solidFill>
                <a:srgbClr val="000000"/>
              </a:solidFill>
              <a:latin typeface="Arial Narrow"/>
            </a:rPr>
            <a:t>`</a:t>
          </a:r>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297516</xdr:colOff>
      <xdr:row>90</xdr:row>
      <xdr:rowOff>143435</xdr:rowOff>
    </xdr:from>
    <xdr:to>
      <xdr:col>25</xdr:col>
      <xdr:colOff>322729</xdr:colOff>
      <xdr:row>116</xdr:row>
      <xdr:rowOff>55470</xdr:rowOff>
    </xdr:to>
    <xdr:graphicFrame macro="">
      <xdr:nvGraphicFramePr>
        <xdr:cNvPr id="4105"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5</xdr:row>
      <xdr:rowOff>9525</xdr:rowOff>
    </xdr:from>
    <xdr:to>
      <xdr:col>9</xdr:col>
      <xdr:colOff>28575</xdr:colOff>
      <xdr:row>28</xdr:row>
      <xdr:rowOff>95250</xdr:rowOff>
    </xdr:to>
    <xdr:graphicFrame macro="">
      <xdr:nvGraphicFramePr>
        <xdr:cNvPr id="614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600075</xdr:colOff>
      <xdr:row>5</xdr:row>
      <xdr:rowOff>28575</xdr:rowOff>
    </xdr:from>
    <xdr:to>
      <xdr:col>28</xdr:col>
      <xdr:colOff>219075</xdr:colOff>
      <xdr:row>28</xdr:row>
      <xdr:rowOff>114300</xdr:rowOff>
    </xdr:to>
    <xdr:graphicFrame macro="">
      <xdr:nvGraphicFramePr>
        <xdr:cNvPr id="614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104775</xdr:colOff>
      <xdr:row>5</xdr:row>
      <xdr:rowOff>57150</xdr:rowOff>
    </xdr:from>
    <xdr:to>
      <xdr:col>18</xdr:col>
      <xdr:colOff>533400</xdr:colOff>
      <xdr:row>28</xdr:row>
      <xdr:rowOff>142875</xdr:rowOff>
    </xdr:to>
    <xdr:graphicFrame macro="">
      <xdr:nvGraphicFramePr>
        <xdr:cNvPr id="6153" name="_NG_76d2b"/>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29</xdr:row>
      <xdr:rowOff>123825</xdr:rowOff>
    </xdr:from>
    <xdr:to>
      <xdr:col>9</xdr:col>
      <xdr:colOff>66675</xdr:colOff>
      <xdr:row>53</xdr:row>
      <xdr:rowOff>47625</xdr:rowOff>
    </xdr:to>
    <xdr:graphicFrame macro="">
      <xdr:nvGraphicFramePr>
        <xdr:cNvPr id="6161"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104775</xdr:colOff>
      <xdr:row>29</xdr:row>
      <xdr:rowOff>123825</xdr:rowOff>
    </xdr:from>
    <xdr:to>
      <xdr:col>18</xdr:col>
      <xdr:colOff>533400</xdr:colOff>
      <xdr:row>53</xdr:row>
      <xdr:rowOff>47625</xdr:rowOff>
    </xdr:to>
    <xdr:graphicFrame macro="">
      <xdr:nvGraphicFramePr>
        <xdr:cNvPr id="6162"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600075</xdr:colOff>
      <xdr:row>29</xdr:row>
      <xdr:rowOff>152400</xdr:rowOff>
    </xdr:from>
    <xdr:to>
      <xdr:col>28</xdr:col>
      <xdr:colOff>219075</xdr:colOff>
      <xdr:row>53</xdr:row>
      <xdr:rowOff>76200</xdr:rowOff>
    </xdr:to>
    <xdr:graphicFrame macro="">
      <xdr:nvGraphicFramePr>
        <xdr:cNvPr id="6183"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56</xdr:row>
      <xdr:rowOff>0</xdr:rowOff>
    </xdr:from>
    <xdr:to>
      <xdr:col>9</xdr:col>
      <xdr:colOff>19050</xdr:colOff>
      <xdr:row>79</xdr:row>
      <xdr:rowOff>85724</xdr:rowOff>
    </xdr:to>
    <xdr:graphicFrame macro="">
      <xdr:nvGraphicFramePr>
        <xdr:cNvPr id="1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530679</xdr:colOff>
      <xdr:row>55</xdr:row>
      <xdr:rowOff>95250</xdr:rowOff>
    </xdr:from>
    <xdr:to>
      <xdr:col>19</xdr:col>
      <xdr:colOff>345622</xdr:colOff>
      <xdr:row>79</xdr:row>
      <xdr:rowOff>17688</xdr:rowOff>
    </xdr:to>
    <xdr:graphicFrame macro="">
      <xdr:nvGraphicFramePr>
        <xdr:cNvPr id="19" name="_NG_d76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598715</xdr:colOff>
      <xdr:row>55</xdr:row>
      <xdr:rowOff>40822</xdr:rowOff>
    </xdr:from>
    <xdr:to>
      <xdr:col>29</xdr:col>
      <xdr:colOff>209551</xdr:colOff>
      <xdr:row>78</xdr:row>
      <xdr:rowOff>126546</xdr:rowOff>
    </xdr:to>
    <xdr:graphicFrame macro="">
      <xdr:nvGraphicFramePr>
        <xdr:cNvPr id="2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9525</xdr:rowOff>
        </xdr:from>
        <xdr:to>
          <xdr:col>6</xdr:col>
          <xdr:colOff>209550</xdr:colOff>
          <xdr:row>0</xdr:row>
          <xdr:rowOff>47625</xdr:rowOff>
        </xdr:to>
        <xdr:sp macro="" textlink="">
          <xdr:nvSpPr>
            <xdr:cNvPr id="35841" name="CheckBoxInterpolatedData" hidden="1">
              <a:extLst>
                <a:ext uri="{63B3BB69-23CF-44E3-9099-C40C66FF867C}">
                  <a14:compatExt spid="_x0000_s358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9525</xdr:rowOff>
        </xdr:from>
        <xdr:to>
          <xdr:col>0</xdr:col>
          <xdr:colOff>209550</xdr:colOff>
          <xdr:row>0</xdr:row>
          <xdr:rowOff>47625</xdr:rowOff>
        </xdr:to>
        <xdr:sp macro="" textlink="">
          <xdr:nvSpPr>
            <xdr:cNvPr id="1030" name="CheckBoxInterpolatedData"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203</xdr:col>
      <xdr:colOff>28014</xdr:colOff>
      <xdr:row>56</xdr:row>
      <xdr:rowOff>8</xdr:rowOff>
    </xdr:from>
    <xdr:to>
      <xdr:col>212</xdr:col>
      <xdr:colOff>420219</xdr:colOff>
      <xdr:row>73</xdr:row>
      <xdr:rowOff>76208</xdr:rowOff>
    </xdr:to>
    <xdr:graphicFrame macro="">
      <xdr:nvGraphicFramePr>
        <xdr:cNvPr id="4" name="Chart 3" title="&lt;ChartDetails xmlns:xsi=&quot;http://www.w3.org/2001/XMLSchema-instance&quot; xmlns:xsd=&quot;http://www.w3.org/2001/XMLSchema&quot; LastUpdated=&quot;0001-01-01T00:00:00&quot; Style=&quot;BlueDiamond&quot; /&g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0</xdr:row>
          <xdr:rowOff>47625</xdr:rowOff>
        </xdr:from>
        <xdr:to>
          <xdr:col>2</xdr:col>
          <xdr:colOff>438150</xdr:colOff>
          <xdr:row>1</xdr:row>
          <xdr:rowOff>114300</xdr:rowOff>
        </xdr:to>
        <xdr:sp macro="" textlink="">
          <xdr:nvSpPr>
            <xdr:cNvPr id="23553" name="CheckBoxInterpolatedData" hidden="1">
              <a:extLst>
                <a:ext uri="{63B3BB69-23CF-44E3-9099-C40C66FF867C}">
                  <a14:compatExt spid="_x0000_s2355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0</xdr:col>
      <xdr:colOff>485775</xdr:colOff>
      <xdr:row>41</xdr:row>
      <xdr:rowOff>47625</xdr:rowOff>
    </xdr:from>
    <xdr:to>
      <xdr:col>11</xdr:col>
      <xdr:colOff>657225</xdr:colOff>
      <xdr:row>69</xdr:row>
      <xdr:rowOff>133350</xdr:rowOff>
    </xdr:to>
    <xdr:graphicFrame macro="">
      <xdr:nvGraphicFramePr>
        <xdr:cNvPr id="18509"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590551</xdr:colOff>
      <xdr:row>5</xdr:row>
      <xdr:rowOff>28577</xdr:rowOff>
    </xdr:from>
    <xdr:to>
      <xdr:col>10</xdr:col>
      <xdr:colOff>209551</xdr:colOff>
      <xdr:row>28</xdr:row>
      <xdr:rowOff>114302</xdr:rowOff>
    </xdr:to>
    <xdr:graphicFrame macro="">
      <xdr:nvGraphicFramePr>
        <xdr:cNvPr id="2" name="_NG_9d144"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17930</xdr:colOff>
      <xdr:row>5</xdr:row>
      <xdr:rowOff>50427</xdr:rowOff>
    </xdr:from>
    <xdr:to>
      <xdr:col>20</xdr:col>
      <xdr:colOff>246530</xdr:colOff>
      <xdr:row>28</xdr:row>
      <xdr:rowOff>131109</xdr:rowOff>
    </xdr:to>
    <xdr:graphicFrame macro="">
      <xdr:nvGraphicFramePr>
        <xdr:cNvPr id="3" name="_NG_9b739"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101974</xdr:colOff>
      <xdr:row>33</xdr:row>
      <xdr:rowOff>40340</xdr:rowOff>
    </xdr:from>
    <xdr:to>
      <xdr:col>10</xdr:col>
      <xdr:colOff>326092</xdr:colOff>
      <xdr:row>56</xdr:row>
      <xdr:rowOff>121023</xdr:rowOff>
    </xdr:to>
    <xdr:graphicFrame macro="">
      <xdr:nvGraphicFramePr>
        <xdr:cNvPr id="4" name="Chart 3"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219634</xdr:colOff>
      <xdr:row>33</xdr:row>
      <xdr:rowOff>89645</xdr:rowOff>
    </xdr:from>
    <xdr:to>
      <xdr:col>20</xdr:col>
      <xdr:colOff>448234</xdr:colOff>
      <xdr:row>57</xdr:row>
      <xdr:rowOff>18489</xdr:rowOff>
    </xdr:to>
    <xdr:graphicFrame macro="">
      <xdr:nvGraphicFramePr>
        <xdr:cNvPr id="5" name="Chart 4"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4481</xdr:colOff>
      <xdr:row>59</xdr:row>
      <xdr:rowOff>78441</xdr:rowOff>
    </xdr:from>
    <xdr:to>
      <xdr:col>10</xdr:col>
      <xdr:colOff>228599</xdr:colOff>
      <xdr:row>83</xdr:row>
      <xdr:rowOff>7284</xdr:rowOff>
    </xdr:to>
    <xdr:graphicFrame macro="">
      <xdr:nvGraphicFramePr>
        <xdr:cNvPr id="6" name="Chart 5"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157441</xdr:colOff>
      <xdr:row>59</xdr:row>
      <xdr:rowOff>134470</xdr:rowOff>
    </xdr:from>
    <xdr:to>
      <xdr:col>20</xdr:col>
      <xdr:colOff>386041</xdr:colOff>
      <xdr:row>83</xdr:row>
      <xdr:rowOff>63313</xdr:rowOff>
    </xdr:to>
    <xdr:graphicFrame macro="">
      <xdr:nvGraphicFramePr>
        <xdr:cNvPr id="7" name="Chart 6"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590551</xdr:colOff>
      <xdr:row>5</xdr:row>
      <xdr:rowOff>28577</xdr:rowOff>
    </xdr:from>
    <xdr:to>
      <xdr:col>10</xdr:col>
      <xdr:colOff>209551</xdr:colOff>
      <xdr:row>28</xdr:row>
      <xdr:rowOff>114302</xdr:rowOff>
    </xdr:to>
    <xdr:graphicFrame macro="">
      <xdr:nvGraphicFramePr>
        <xdr:cNvPr id="2" name="_NG_9d144"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17930</xdr:colOff>
      <xdr:row>5</xdr:row>
      <xdr:rowOff>50427</xdr:rowOff>
    </xdr:from>
    <xdr:to>
      <xdr:col>20</xdr:col>
      <xdr:colOff>246530</xdr:colOff>
      <xdr:row>28</xdr:row>
      <xdr:rowOff>131109</xdr:rowOff>
    </xdr:to>
    <xdr:graphicFrame macro="">
      <xdr:nvGraphicFramePr>
        <xdr:cNvPr id="3" name="_NG_9b739"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219634</xdr:colOff>
      <xdr:row>33</xdr:row>
      <xdr:rowOff>89645</xdr:rowOff>
    </xdr:from>
    <xdr:to>
      <xdr:col>20</xdr:col>
      <xdr:colOff>448234</xdr:colOff>
      <xdr:row>57</xdr:row>
      <xdr:rowOff>18489</xdr:rowOff>
    </xdr:to>
    <xdr:graphicFrame macro="">
      <xdr:nvGraphicFramePr>
        <xdr:cNvPr id="5" name="Chart 4"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4481</xdr:colOff>
      <xdr:row>59</xdr:row>
      <xdr:rowOff>78441</xdr:rowOff>
    </xdr:from>
    <xdr:to>
      <xdr:col>10</xdr:col>
      <xdr:colOff>228599</xdr:colOff>
      <xdr:row>83</xdr:row>
      <xdr:rowOff>7284</xdr:rowOff>
    </xdr:to>
    <xdr:graphicFrame macro="">
      <xdr:nvGraphicFramePr>
        <xdr:cNvPr id="6" name="Chart 5"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157441</xdr:colOff>
      <xdr:row>59</xdr:row>
      <xdr:rowOff>134470</xdr:rowOff>
    </xdr:from>
    <xdr:to>
      <xdr:col>20</xdr:col>
      <xdr:colOff>386041</xdr:colOff>
      <xdr:row>83</xdr:row>
      <xdr:rowOff>63313</xdr:rowOff>
    </xdr:to>
    <xdr:graphicFrame macro="">
      <xdr:nvGraphicFramePr>
        <xdr:cNvPr id="7" name="Chart 6"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585108</xdr:colOff>
      <xdr:row>33</xdr:row>
      <xdr:rowOff>81643</xdr:rowOff>
    </xdr:from>
    <xdr:to>
      <xdr:col>31</xdr:col>
      <xdr:colOff>196905</xdr:colOff>
      <xdr:row>56</xdr:row>
      <xdr:rowOff>162326</xdr:rowOff>
    </xdr:to>
    <xdr:graphicFrame macro="">
      <xdr:nvGraphicFramePr>
        <xdr:cNvPr id="9" name="Chart 8"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95251</xdr:colOff>
      <xdr:row>33</xdr:row>
      <xdr:rowOff>95251</xdr:rowOff>
    </xdr:from>
    <xdr:to>
      <xdr:col>10</xdr:col>
      <xdr:colOff>319369</xdr:colOff>
      <xdr:row>57</xdr:row>
      <xdr:rowOff>12648</xdr:rowOff>
    </xdr:to>
    <xdr:graphicFrame macro="">
      <xdr:nvGraphicFramePr>
        <xdr:cNvPr id="11" name="Chart 10"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121022</xdr:colOff>
      <xdr:row>4</xdr:row>
      <xdr:rowOff>62754</xdr:rowOff>
    </xdr:from>
    <xdr:to>
      <xdr:col>5</xdr:col>
      <xdr:colOff>215256</xdr:colOff>
      <xdr:row>16</xdr:row>
      <xdr:rowOff>164846</xdr:rowOff>
    </xdr:to>
    <xdr:graphicFrame macro="">
      <xdr:nvGraphicFramePr>
        <xdr:cNvPr id="2" name="_NG_5d1b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118382</xdr:colOff>
      <xdr:row>4</xdr:row>
      <xdr:rowOff>67236</xdr:rowOff>
    </xdr:from>
    <xdr:to>
      <xdr:col>11</xdr:col>
      <xdr:colOff>212616</xdr:colOff>
      <xdr:row>16</xdr:row>
      <xdr:rowOff>167647</xdr:rowOff>
    </xdr:to>
    <xdr:graphicFrame macro="">
      <xdr:nvGraphicFramePr>
        <xdr:cNvPr id="3" name="_NG_74db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rschfiler2.baml.com\HYLD\Strategy\Band%207%20files\bank%20lending%20char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trategy\Band%207%20files\Flows\AMG\AmgFlow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schfiler2.baml.com\HYLD\Documents%20and%20Settings\nbk5mf9\Desktop\NewIssueRoundu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rschfiler2.baml.com\HYLD\Strategy\Band%207%20files\NewIssueRoundup_HYDL.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rschfiler2.baml.com\HYLD\MCho\jeff%20chart_EPFR%20flows_manu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Strategy\Band%207%20files\bank%20lending%20to%20corp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rschfiler2.baml.com\HYLD\Strategy\Band%207%20files\Data\Distres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GCIB%20Admin\Credit%20Research%20Technology\GMGRESEARCH\CMS\HYDL\hy010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Strategy\Band%207%20files\Year%20Ahead\ML%20HY%20year%20ahead%202011%20figu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schfiler2.baml.com\HYLD\Neha\Models\MonthlyReportHY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Strategy\Band%207%20files\HY%20Credit%20Chartbook%20Nov.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Documents%20and%20Settings\nbkrfz2\Local%20Settings\Temporary%20Internet%20Files\OLK1FD\Name%20Review.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rschfiler2.baml.com\HYLD\temp\distress%20rati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Strategy\Band%207%20files\Quarter\exhibits\eX.index%20compositio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rschfiler2.baml.com\HYLD\Strategy\Band%207%20files\Data\Default\Moodys\moodys%20default%20rat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rschfiler2.baml.com\HYLD\Strategy\Band%207%20files\Quarter\exhibits\eX.global%20issuanc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nycmvifl27a.amrs.win.ml.com\Hyld\Oleg\weekly%202008-01-1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rschfiler2.baml.com\HYLD\Strategy\Band%207%20files\EquityBalanceSheetMetricsEM.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Strategy\EquityBalanceSheetMetricsE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rschfiler2.baml.com\HYLD\Strategy\Band%207%20files\EM\Macro%20Indices\EM%20vs%20DM%20Macro%20Indic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rschfiler2.baml.com\HYLD\Oleg\hy%20year%20ahead.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rschfiler2.baml.com\HYLD\temp\supply%20vs%20flow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Strategy\Band%207%20files\Flows\ICI\IciFlow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Strategy\Band%207%20files\MonthlyReportHY.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schfiler2.baml.com\HYLD\Strategy\Band%207%20files\MonthlyReportHY_HYDL.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nycmvifl27a.amrs.win.ml.com\Hyld\DOCUME~1\SherwinH\LOCALS~1\Temp\NewSRA_corp_defaul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nycmvifl27a.amrs.win.ml.com\Hyld\Documents%20and%20Settings\SherwinH\My%20Documents\QTSC\DEFAULT_Rawdata_Alpha_Numeric(83-9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Strategy\Band%207%20files\Quarter\exhibits\HY%20Quarterly%20Report%201Q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Strategy\Band%207%20files\Models\Defaulted%20Issuer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rschfiler2.baml.com\HYLD\Documents%20and%20Settings\nbk5mf9\Desktop\spread%20&amp;%20return%20forecast.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Strategy\Band%207%20files\YieldsSpread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Strategy\Band%207%20files\ChartsMaster.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rschfiler2.baml.com\HYLD\Strategy\Band%207%20files\BalanceSheetMetrics%20Final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L:\Strategy\Models\EquityBalanceSheetMetric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Strategy\EBSM%20files\EquityBalanceSheetMetrics6%20new.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rschfiler2.baml.com\HYLD\Oleg\monthly%20hy%202011-01%20reasons%20to%20be%20skeptic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emea loans"/>
      <sheetName val="latam loans"/>
      <sheetName val="asia loans"/>
      <sheetName val="eu, us and china"/>
    </sheetNames>
    <sheetDataSet>
      <sheetData sheetId="0"/>
      <sheetData sheetId="1" refreshError="1"/>
      <sheetData sheetId="2" refreshError="1"/>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g"/>
      <sheetName val="Weekly Flows"/>
      <sheetName val="Annual Flows"/>
      <sheetName val="sqlDataDumpWeekly"/>
      <sheetName val="sqlDataDumpAnnual"/>
      <sheetName val="FullHistory"/>
      <sheetName val="Asset Managers"/>
      <sheetName val="Update"/>
      <sheetName val="maps"/>
      <sheetName val="Exhibits"/>
      <sheetName val="TempYuraWsDELETE"/>
      <sheetName val="ICI"/>
      <sheetName val="EPFR"/>
      <sheetName val="Manual"/>
      <sheetName val="YTD % manual"/>
    </sheetNames>
    <sheetDataSet>
      <sheetData sheetId="0" refreshError="1">
        <row r="5">
          <cell r="N5">
            <v>-42.573999999999998</v>
          </cell>
        </row>
        <row r="19">
          <cell r="N19">
            <v>61.801000000000002</v>
          </cell>
        </row>
      </sheetData>
      <sheetData sheetId="1" refreshError="1">
        <row r="5">
          <cell r="C5" t="str">
            <v>Corp-High Yield WO</v>
          </cell>
        </row>
      </sheetData>
      <sheetData sheetId="2" refreshError="1"/>
      <sheetData sheetId="3" refreshError="1"/>
      <sheetData sheetId="4" refreshError="1"/>
      <sheetData sheetId="5" refreshError="1"/>
      <sheetData sheetId="6" refreshError="1">
        <row r="1">
          <cell r="M1">
            <v>40723</v>
          </cell>
        </row>
        <row r="4">
          <cell r="C4" t="str">
            <v>Invesco AIM</v>
          </cell>
        </row>
      </sheetData>
      <sheetData sheetId="7" refreshError="1">
        <row r="3">
          <cell r="C3" t="str">
            <v>\\corp\ds_dfs\GCIB Admin\Credit Research Technology\GMGRESEARCH\CMS\AMGfiles\</v>
          </cell>
          <cell r="J3" t="str">
            <v>SELECT SectorID, SectorName FROM tblHysFlowsAmgSectorMap WHERE ProcessingFlag=-1 ORDER BY SectorID;</v>
          </cell>
        </row>
        <row r="4">
          <cell r="C4">
            <v>20</v>
          </cell>
        </row>
        <row r="5">
          <cell r="C5" t="str">
            <v>W</v>
          </cell>
          <cell r="I5">
            <v>1031</v>
          </cell>
          <cell r="J5" t="str">
            <v>All Equity Funds</v>
          </cell>
          <cell r="K5" t="str">
            <v>MinDate=6/1/2011; MaxDate=10/12/2011; Count=20</v>
          </cell>
        </row>
        <row r="6">
          <cell r="C6" t="str">
            <v>.csv</v>
          </cell>
          <cell r="I6">
            <v>1034</v>
          </cell>
          <cell r="J6" t="str">
            <v>All Equity Funds WO</v>
          </cell>
          <cell r="K6" t="str">
            <v>MinDate=6/1/2011; MaxDate=10/12/2011; Count=20</v>
          </cell>
        </row>
        <row r="7">
          <cell r="C7" t="str">
            <v>tblHysFlowsAmgTimeSeries</v>
          </cell>
          <cell r="I7">
            <v>1036</v>
          </cell>
          <cell r="J7" t="str">
            <v>All Money Market Funds</v>
          </cell>
          <cell r="K7" t="str">
            <v>MinDate=6/1/2011; MaxDate=10/12/2011; Count=20</v>
          </cell>
        </row>
        <row r="8">
          <cell r="I8">
            <v>1037</v>
          </cell>
          <cell r="J8" t="str">
            <v>All Municipal Bond Funds WO</v>
          </cell>
          <cell r="K8" t="str">
            <v>MinDate=6/1/2011; MaxDate=10/12/2011; Count=20</v>
          </cell>
        </row>
        <row r="9">
          <cell r="C9" t="str">
            <v>SectorID</v>
          </cell>
          <cell r="I9">
            <v>1038</v>
          </cell>
          <cell r="J9" t="str">
            <v>All Municipal Bond Funds</v>
          </cell>
          <cell r="K9" t="str">
            <v>MinDate=6/1/2011; MaxDate=10/12/2011; Count=20</v>
          </cell>
        </row>
        <row r="10">
          <cell r="C10" t="str">
            <v>WeekOf</v>
          </cell>
          <cell r="I10">
            <v>1134</v>
          </cell>
          <cell r="J10" t="str">
            <v>Municipals-High Yield</v>
          </cell>
          <cell r="K10" t="str">
            <v>MinDate=6/1/2011; MaxDate=10/12/2011; Count=20</v>
          </cell>
        </row>
        <row r="11">
          <cell r="C11" t="str">
            <v>FlowChangeExDist</v>
          </cell>
          <cell r="I11">
            <v>1139</v>
          </cell>
          <cell r="J11" t="str">
            <v>Municipals-High Yield WO</v>
          </cell>
          <cell r="K11" t="str">
            <v>MinDate=6/1/2011; MaxDate=10/12/2011; Count=20</v>
          </cell>
        </row>
        <row r="12">
          <cell r="C12" t="str">
            <v>FlowChangeInDist</v>
          </cell>
          <cell r="I12">
            <v>1039</v>
          </cell>
          <cell r="J12" t="str">
            <v>All Taxable Bond Funds</v>
          </cell>
          <cell r="K12" t="str">
            <v>MinDate=6/1/2011; MaxDate=10/12/2011; Count=20</v>
          </cell>
        </row>
        <row r="13">
          <cell r="C13" t="str">
            <v>FlowChange4WkMvgAvg</v>
          </cell>
          <cell r="I13">
            <v>1041</v>
          </cell>
          <cell r="J13" t="str">
            <v>All Taxable Bond Funds WO</v>
          </cell>
          <cell r="K13" t="str">
            <v>MinDate=6/1/2011; MaxDate=10/12/2011; Count=20</v>
          </cell>
        </row>
        <row r="14">
          <cell r="C14" t="str">
            <v>MarketChange</v>
          </cell>
          <cell r="I14">
            <v>1054</v>
          </cell>
          <cell r="J14" t="str">
            <v>Convertible &amp; Pfd</v>
          </cell>
          <cell r="K14" t="str">
            <v>MinDate=6/1/2011; MaxDate=10/12/2011; Count=20</v>
          </cell>
        </row>
        <row r="15">
          <cell r="C15" t="str">
            <v>AssetChange</v>
          </cell>
          <cell r="I15">
            <v>1055</v>
          </cell>
          <cell r="J15" t="str">
            <v>Convertible &amp; Pfd WO</v>
          </cell>
          <cell r="K15" t="str">
            <v>MinDate=6/1/2011; MaxDate=10/12/2011; Count=20</v>
          </cell>
        </row>
        <row r="16">
          <cell r="C16" t="str">
            <v>Assets</v>
          </cell>
          <cell r="I16">
            <v>1059</v>
          </cell>
          <cell r="J16" t="str">
            <v>Corp-High Yield</v>
          </cell>
          <cell r="K16" t="str">
            <v>MinDate=6/1/2011; MaxDate=10/12/2011; Count=20</v>
          </cell>
        </row>
        <row r="17">
          <cell r="C17" t="str">
            <v>BreadthInflows</v>
          </cell>
          <cell r="I17">
            <v>1061</v>
          </cell>
          <cell r="J17" t="str">
            <v>Corp-High Yield WO</v>
          </cell>
          <cell r="K17" t="str">
            <v>MinDate=6/1/2011; MaxDate=10/12/2011; Count=20</v>
          </cell>
        </row>
        <row r="18">
          <cell r="C18" t="str">
            <v>BreadthZero</v>
          </cell>
          <cell r="I18">
            <v>1062</v>
          </cell>
          <cell r="J18" t="str">
            <v>Corp-Investment Grade</v>
          </cell>
          <cell r="K18" t="str">
            <v>MinDate=6/1/2011; MaxDate=10/12/2011; Count=20</v>
          </cell>
        </row>
        <row r="19">
          <cell r="C19" t="str">
            <v>BreadthOutflows</v>
          </cell>
          <cell r="I19">
            <v>1064</v>
          </cell>
          <cell r="J19" t="str">
            <v>Corp-Investment Grade WO</v>
          </cell>
          <cell r="K19" t="str">
            <v>MinDate=6/1/2011; MaxDate=10/12/2011; Count=20</v>
          </cell>
        </row>
        <row r="20">
          <cell r="C20" t="str">
            <v>BreadthTotal</v>
          </cell>
          <cell r="I20">
            <v>1083</v>
          </cell>
          <cell r="J20" t="str">
            <v>Govt-Treasury &amp; Mortgage</v>
          </cell>
          <cell r="K20" t="str">
            <v>MinDate=6/1/2011; MaxDate=10/12/2011; Count=20</v>
          </cell>
        </row>
        <row r="21">
          <cell r="C21" t="str">
            <v>BreadthRatio</v>
          </cell>
          <cell r="I21">
            <v>1085</v>
          </cell>
          <cell r="J21" t="str">
            <v>Govt-Treasury &amp; Mortgage WO</v>
          </cell>
          <cell r="K21" t="str">
            <v>MinDate=6/1/2011; MaxDate=10/12/2011; Count=20</v>
          </cell>
        </row>
        <row r="22">
          <cell r="C22" t="str">
            <v>PctChangeExDist</v>
          </cell>
          <cell r="I22">
            <v>1103</v>
          </cell>
          <cell r="J22" t="str">
            <v>Intl &amp; Global Debt</v>
          </cell>
          <cell r="K22" t="str">
            <v>MinDate=6/1/2011; MaxDate=10/12/2011; Count=20</v>
          </cell>
        </row>
        <row r="23">
          <cell r="C23" t="str">
            <v>PctChangeInDist</v>
          </cell>
          <cell r="I23">
            <v>1105</v>
          </cell>
          <cell r="J23" t="str">
            <v>Intl &amp; Global Debt WO</v>
          </cell>
          <cell r="K23" t="str">
            <v>MinDate=6/1/2011; MaxDate=10/12/2011; Count=20</v>
          </cell>
        </row>
        <row r="24">
          <cell r="C24" t="str">
            <v>PctChangeMkt</v>
          </cell>
          <cell r="I24">
            <v>1162</v>
          </cell>
          <cell r="J24" t="str">
            <v>Sector-Energy</v>
          </cell>
          <cell r="K24" t="str">
            <v>MinDate=6/1/2011; MaxDate=10/12/2011; Count=20</v>
          </cell>
        </row>
        <row r="25">
          <cell r="C25" t="str">
            <v>PctChange4WkMvgAvg</v>
          </cell>
          <cell r="I25">
            <v>1163</v>
          </cell>
          <cell r="J25" t="str">
            <v>Sector-Energy WO</v>
          </cell>
          <cell r="K25" t="str">
            <v>MinDate=6/1/2011; MaxDate=10/12/2011; Count=20</v>
          </cell>
        </row>
        <row r="26">
          <cell r="I26">
            <v>1164</v>
          </cell>
          <cell r="J26" t="str">
            <v>Sector-Healthcare/Biotech</v>
          </cell>
          <cell r="K26" t="str">
            <v>MinDate=6/1/2011; MaxDate=10/12/2011; Count=20</v>
          </cell>
        </row>
        <row r="27">
          <cell r="I27">
            <v>1165</v>
          </cell>
          <cell r="J27" t="str">
            <v>Sector-Healthcare/Biotech WO</v>
          </cell>
          <cell r="K27" t="str">
            <v>MinDate=6/1/2011; MaxDate=10/12/2011; Count=20</v>
          </cell>
        </row>
        <row r="28">
          <cell r="I28">
            <v>1166</v>
          </cell>
          <cell r="J28" t="str">
            <v>Sector-Other</v>
          </cell>
          <cell r="K28" t="str">
            <v>MinDate=6/1/2011; MaxDate=10/12/2011; Count=20</v>
          </cell>
        </row>
        <row r="29">
          <cell r="I29">
            <v>1167</v>
          </cell>
          <cell r="J29" t="str">
            <v>Sector-Other WO</v>
          </cell>
          <cell r="K29" t="str">
            <v>MinDate=6/1/2011; MaxDate=10/12/2011; Count=20</v>
          </cell>
        </row>
        <row r="30">
          <cell r="I30">
            <v>1168</v>
          </cell>
          <cell r="J30" t="str">
            <v>Sector-Real Estate</v>
          </cell>
          <cell r="K30" t="str">
            <v>MinDate=6/1/2011; MaxDate=10/12/2011; Count=20</v>
          </cell>
        </row>
        <row r="31">
          <cell r="I31">
            <v>1169</v>
          </cell>
          <cell r="J31" t="str">
            <v>Sector-Real Estate WO</v>
          </cell>
          <cell r="K31" t="str">
            <v>MinDate=6/1/2011; MaxDate=10/12/2011; Count=20</v>
          </cell>
        </row>
        <row r="32">
          <cell r="I32">
            <v>1170</v>
          </cell>
          <cell r="J32" t="str">
            <v>Sector-Technology</v>
          </cell>
          <cell r="K32" t="str">
            <v>MinDate=6/1/2011; MaxDate=10/12/2011; Count=20</v>
          </cell>
        </row>
        <row r="33">
          <cell r="I33">
            <v>1172</v>
          </cell>
          <cell r="J33" t="str">
            <v>Sector-Technology WO</v>
          </cell>
          <cell r="K33" t="str">
            <v>MinDate=6/1/2011; MaxDate=10/12/2011; Count=20</v>
          </cell>
        </row>
        <row r="34">
          <cell r="I34">
            <v>1173</v>
          </cell>
          <cell r="J34" t="str">
            <v>Sector-Utilities</v>
          </cell>
          <cell r="K34" t="str">
            <v>MinDate=6/1/2011; MaxDate=10/12/2011; Count=20</v>
          </cell>
        </row>
        <row r="35">
          <cell r="I35">
            <v>1174</v>
          </cell>
          <cell r="J35" t="str">
            <v>Sector-Utilities WO</v>
          </cell>
          <cell r="K35" t="str">
            <v>MinDate=6/1/2011; MaxDate=10/12/2011; Count=20</v>
          </cell>
        </row>
        <row r="36">
          <cell r="I36">
            <v>2038</v>
          </cell>
          <cell r="J36" t="str">
            <v>All Money Market Funds WO</v>
          </cell>
          <cell r="K36" t="str">
            <v>MinDate=6/1/2011; MaxDate=10/12/2011; Count=20</v>
          </cell>
        </row>
        <row r="37">
          <cell r="I37">
            <v>2785</v>
          </cell>
          <cell r="J37" t="str">
            <v>Sector-Financial/Banking</v>
          </cell>
          <cell r="K37" t="str">
            <v>MinDate=6/1/2011; MaxDate=10/12/2011; Count=20</v>
          </cell>
        </row>
        <row r="38">
          <cell r="I38">
            <v>2786</v>
          </cell>
          <cell r="J38" t="str">
            <v>Sector-Financial/Banking WO</v>
          </cell>
          <cell r="K38" t="str">
            <v>MinDate=6/1/2011; MaxDate=10/12/2011; Count=20</v>
          </cell>
        </row>
        <row r="39">
          <cell r="I39">
            <v>2939</v>
          </cell>
          <cell r="J39" t="str">
            <v xml:space="preserve">Emerging Mkts Debt </v>
          </cell>
          <cell r="K39" t="str">
            <v>MinDate=6/1/2011; MaxDate=10/12/2011; Count=20</v>
          </cell>
        </row>
        <row r="40">
          <cell r="I40">
            <v>2940</v>
          </cell>
          <cell r="J40" t="str">
            <v>Emerging Mkts Debt WO</v>
          </cell>
          <cell r="K40" t="str">
            <v>MinDate=6/1/2011; MaxDate=10/12/2011; Count=20</v>
          </cell>
        </row>
        <row r="41">
          <cell r="I41">
            <v>3939</v>
          </cell>
          <cell r="J41" t="str">
            <v>All Equity Funds WO ETF</v>
          </cell>
          <cell r="K41" t="str">
            <v>MinDate=5/25/2011; MaxDate=10/5/2011; Count=20</v>
          </cell>
        </row>
        <row r="42">
          <cell r="I42">
            <v>3631</v>
          </cell>
          <cell r="J42" t="str">
            <v>All Equity Funds WO xETF</v>
          </cell>
          <cell r="K42" t="str">
            <v>MinDate=5/25/2011; MaxDate=10/5/2011; Count=20</v>
          </cell>
        </row>
        <row r="43">
          <cell r="I43">
            <v>4752</v>
          </cell>
          <cell r="J43" t="str">
            <v>Corp-High Yield ETF WO</v>
          </cell>
          <cell r="K43" t="str">
            <v>MinDate=5/25/2011; MaxDate=10/5/2011; Count=20</v>
          </cell>
        </row>
        <row r="44">
          <cell r="I44">
            <v>4756</v>
          </cell>
          <cell r="J44" t="str">
            <v>Corp-High Yield xETF WO</v>
          </cell>
          <cell r="K44" t="str">
            <v>MinDate=5/25/2011; MaxDate=10/5/2011; Count=20</v>
          </cell>
        </row>
        <row r="45">
          <cell r="I45">
            <v>3945</v>
          </cell>
          <cell r="J45" t="str">
            <v>Corp-Investment Grade WO ETF</v>
          </cell>
          <cell r="K45" t="str">
            <v>MinDate=5/25/2011; MaxDate=10/5/2011; Count=20</v>
          </cell>
        </row>
        <row r="46">
          <cell r="I46">
            <v>3637</v>
          </cell>
          <cell r="J46" t="str">
            <v>Corp-Investment Grade WO xETF</v>
          </cell>
          <cell r="K46" t="str">
            <v>MinDate=5/25/2011; MaxDate=10/5/2011; Count=20</v>
          </cell>
        </row>
        <row r="47">
          <cell r="I47">
            <v>4811</v>
          </cell>
          <cell r="J47" t="str">
            <v>MStar Bank Loan</v>
          </cell>
          <cell r="K47" t="str">
            <v>MinDate=5/25/2011; MaxDate=10/5/2011; Count=20</v>
          </cell>
        </row>
        <row r="48">
          <cell r="I48">
            <v>4945</v>
          </cell>
          <cell r="J48" t="str">
            <v>MStar Bank Loan WO</v>
          </cell>
          <cell r="K48" t="str">
            <v>MinDate=5/25/2011; MaxDate=10/5/2011; Count=20</v>
          </cell>
        </row>
        <row r="49">
          <cell r="I49">
            <v>7267</v>
          </cell>
          <cell r="J49" t="str">
            <v>Lipper Commodities Funds</v>
          </cell>
          <cell r="K49" t="str">
            <v>MinDate=5/25/2011; MaxDate=10/5/2011; Count=20</v>
          </cell>
        </row>
        <row r="50">
          <cell r="I50">
            <v>7268</v>
          </cell>
          <cell r="J50" t="str">
            <v>Lipper Commodities Funds WO</v>
          </cell>
          <cell r="K50" t="str">
            <v>MinDate=5/25/2011; MaxDate=10/5/2011; Count=20</v>
          </cell>
        </row>
        <row r="51">
          <cell r="I51">
            <v>7735</v>
          </cell>
          <cell r="J51" t="str">
            <v>Lipper Loan Participation Funds</v>
          </cell>
          <cell r="K51" t="str">
            <v>MinDate=5/25/2011; MaxDate=10/5/2011; Count=20</v>
          </cell>
        </row>
        <row r="52">
          <cell r="I52">
            <v>7736</v>
          </cell>
          <cell r="J52" t="str">
            <v>Lipper Loan Participation Funds WO</v>
          </cell>
          <cell r="K52" t="str">
            <v>MinDate=5/25/2011; MaxDate=10/5/2011; Count=20</v>
          </cell>
        </row>
        <row r="53">
          <cell r="I53">
            <v>2949</v>
          </cell>
          <cell r="J53" t="str">
            <v>Emerging Mkts Equity</v>
          </cell>
          <cell r="K53" t="str">
            <v>MinDate=6/1/2011; MaxDate=10/12/2011; Count=20</v>
          </cell>
        </row>
        <row r="54">
          <cell r="I54">
            <v>2950</v>
          </cell>
          <cell r="J54" t="str">
            <v>Emerging Mkts Equity WO</v>
          </cell>
          <cell r="K54" t="str">
            <v>MinDate=6/1/2011; MaxDate=10/12/2011; Count=20</v>
          </cell>
        </row>
        <row r="55">
          <cell r="I55">
            <v>3169</v>
          </cell>
          <cell r="J55" t="str">
            <v>Domestic Equities</v>
          </cell>
          <cell r="K55" t="str">
            <v>MinDate=5/25/2011; MaxDate=10/5/2011; Count=20</v>
          </cell>
        </row>
        <row r="56">
          <cell r="I56">
            <v>3170</v>
          </cell>
          <cell r="J56" t="str">
            <v>Domestic Equities WO</v>
          </cell>
          <cell r="K56" t="str">
            <v>MinDate=5/25/2011; MaxDate=10/5/2011; Count=20</v>
          </cell>
        </row>
        <row r="57">
          <cell r="I57">
            <v>4693</v>
          </cell>
          <cell r="J57" t="str">
            <v>Non-Domestic Equities</v>
          </cell>
          <cell r="K57" t="str">
            <v>MinDate=5/25/2011; MaxDate=10/5/2011; Count=20</v>
          </cell>
        </row>
        <row r="58">
          <cell r="I58">
            <v>4785</v>
          </cell>
          <cell r="J58" t="str">
            <v>Non-Domestic Equities WO</v>
          </cell>
          <cell r="K58" t="str">
            <v>MinDate=5/25/2011; MaxDate=10/5/2011; Count=20</v>
          </cell>
        </row>
      </sheetData>
      <sheetData sheetId="8">
        <row r="2">
          <cell r="B2" t="str">
            <v>All Equity Funds</v>
          </cell>
          <cell r="D2" t="str">
            <v>Corp-High Yield</v>
          </cell>
          <cell r="F2" t="str">
            <v>Corp-High Yield</v>
          </cell>
        </row>
        <row r="3">
          <cell r="B3" t="str">
            <v>All Equity Funds MO</v>
          </cell>
          <cell r="D3" t="str">
            <v>Corp-High Yield WO</v>
          </cell>
          <cell r="F3" t="str">
            <v>Corp-High Yield WO</v>
          </cell>
        </row>
        <row r="4">
          <cell r="B4" t="str">
            <v>All Equity Funds WO</v>
          </cell>
          <cell r="D4" t="str">
            <v>MStar Bank Loan</v>
          </cell>
          <cell r="F4" t="str">
            <v>Lipper Loan Participation Funds</v>
          </cell>
        </row>
        <row r="5">
          <cell r="B5" t="str">
            <v>Convertible Pfd</v>
          </cell>
          <cell r="D5" t="str">
            <v>MStar Bank Loan WO</v>
          </cell>
          <cell r="F5" t="str">
            <v>Lipper Loan Participation Funds WO</v>
          </cell>
        </row>
        <row r="6">
          <cell r="B6" t="str">
            <v>Convertible Pfd WO</v>
          </cell>
          <cell r="D6" t="str">
            <v>All Equity Funds</v>
          </cell>
          <cell r="F6" t="str">
            <v>Corp-Investment Grade</v>
          </cell>
        </row>
        <row r="7">
          <cell r="B7" t="str">
            <v>Domestic Equity</v>
          </cell>
          <cell r="D7" t="str">
            <v>All Equity Funds WO</v>
          </cell>
          <cell r="F7" t="str">
            <v>Corp-Investment Grade WO</v>
          </cell>
        </row>
        <row r="8">
          <cell r="B8" t="str">
            <v>Domestic Equity WO</v>
          </cell>
          <cell r="D8" t="str">
            <v>All Money Market Funds</v>
          </cell>
          <cell r="F8" t="str">
            <v>All Equity Funds</v>
          </cell>
        </row>
        <row r="9">
          <cell r="B9" t="str">
            <v>Equity Income Funds</v>
          </cell>
          <cell r="D9" t="str">
            <v>All Taxable Bond Funds</v>
          </cell>
          <cell r="F9" t="str">
            <v>All Equity Funds WO</v>
          </cell>
        </row>
        <row r="10">
          <cell r="B10" t="str">
            <v>Equity Income Funds WO</v>
          </cell>
          <cell r="D10" t="str">
            <v>All Taxable Bond Funds WO</v>
          </cell>
          <cell r="F10" t="str">
            <v>All Money Market Funds</v>
          </cell>
        </row>
        <row r="11">
          <cell r="B11" t="str">
            <v>Global Equity</v>
          </cell>
          <cell r="D11" t="str">
            <v>Convertible &amp; Pfd</v>
          </cell>
          <cell r="F11" t="str">
            <v>All Money Market Funds WO</v>
          </cell>
        </row>
        <row r="12">
          <cell r="B12" t="str">
            <v>Global Equity WO</v>
          </cell>
          <cell r="D12" t="str">
            <v>Convertible &amp; Pfd WO</v>
          </cell>
          <cell r="F12" t="str">
            <v>All Taxable Bond Funds</v>
          </cell>
        </row>
        <row r="13">
          <cell r="B13" t="str">
            <v>Gold Nat Resources</v>
          </cell>
          <cell r="D13" t="str">
            <v>Corp-Investment Grade</v>
          </cell>
          <cell r="F13" t="str">
            <v>All Taxable Bond Funds WO</v>
          </cell>
        </row>
        <row r="14">
          <cell r="B14" t="str">
            <v>Gold Nat Resources WO</v>
          </cell>
          <cell r="D14" t="str">
            <v>Corp-Investment Grade WO</v>
          </cell>
          <cell r="F14" t="str">
            <v xml:space="preserve">Emerging Mkts Debt </v>
          </cell>
        </row>
        <row r="15">
          <cell r="B15" t="str">
            <v>Growth and Income Funds</v>
          </cell>
          <cell r="D15" t="str">
            <v>Govt-Treasury &amp; Mortgage</v>
          </cell>
          <cell r="F15" t="str">
            <v>Emerging Mkts Debt WO</v>
          </cell>
        </row>
        <row r="16">
          <cell r="B16" t="str">
            <v>Growth and Income Funds WO</v>
          </cell>
          <cell r="D16" t="str">
            <v>Govt-Treasury &amp; Mortgage WO</v>
          </cell>
          <cell r="F16" t="str">
            <v>Govt-Treasury &amp; Mortgage</v>
          </cell>
        </row>
        <row r="17">
          <cell r="B17" t="str">
            <v>Growth+Value-Aggressive</v>
          </cell>
          <cell r="D17" t="str">
            <v>Intl &amp; Global Debt</v>
          </cell>
          <cell r="F17" t="str">
            <v>Govt-Treasury &amp; Mortgage WO</v>
          </cell>
        </row>
        <row r="18">
          <cell r="B18" t="str">
            <v>Growth+Value-Aggressive WO</v>
          </cell>
          <cell r="D18" t="str">
            <v>Intl &amp; Global Debt WO</v>
          </cell>
          <cell r="F18" t="str">
            <v>Intl &amp; Global Debt</v>
          </cell>
        </row>
        <row r="19">
          <cell r="B19" t="str">
            <v>Growth+Value-Large Cap</v>
          </cell>
          <cell r="D19" t="str">
            <v>All Money Market Funds WO</v>
          </cell>
          <cell r="F19" t="str">
            <v>Intl &amp; Global Debt WO</v>
          </cell>
        </row>
        <row r="20">
          <cell r="B20" t="str">
            <v>Growth+Value-Large Cap WO</v>
          </cell>
          <cell r="D20" t="str">
            <v xml:space="preserve">Emerging Mkts Debt </v>
          </cell>
          <cell r="F20" t="str">
            <v>Convertible &amp; Pfd</v>
          </cell>
        </row>
        <row r="21">
          <cell r="B21" t="str">
            <v>Growth+Value-NotAgg or SmCap</v>
          </cell>
          <cell r="D21" t="str">
            <v>Emerging Mkts Debt WO</v>
          </cell>
          <cell r="F21" t="str">
            <v>Convertible &amp; Pfd WO</v>
          </cell>
        </row>
        <row r="22">
          <cell r="B22" t="str">
            <v>Growth+Value-NotAgg or SmCap WO</v>
          </cell>
          <cell r="D22" t="str">
            <v>Sector-Energy</v>
          </cell>
          <cell r="F22" t="str">
            <v>Corp-High Yield ETF WO</v>
          </cell>
        </row>
        <row r="23">
          <cell r="B23" t="str">
            <v>Growth+Value-Small Cap</v>
          </cell>
          <cell r="D23" t="str">
            <v>Sector-Energy WO</v>
          </cell>
          <cell r="F23" t="str">
            <v>Corp-High Yield xETF WO</v>
          </cell>
        </row>
        <row r="24">
          <cell r="B24" t="str">
            <v>Growth+Value-Small Cap WO</v>
          </cell>
          <cell r="D24" t="str">
            <v>Sector-Financial/Banking</v>
          </cell>
          <cell r="F24" t="str">
            <v>All Equity Funds WO xETF</v>
          </cell>
        </row>
        <row r="25">
          <cell r="B25" t="str">
            <v>International Equity</v>
          </cell>
          <cell r="D25" t="str">
            <v>Sector-Financial/Banking WO</v>
          </cell>
          <cell r="F25" t="str">
            <v>All Equity Funds WO ETF</v>
          </cell>
        </row>
        <row r="26">
          <cell r="B26" t="str">
            <v>International Equity WO</v>
          </cell>
          <cell r="D26" t="str">
            <v>Sector-Healthcare/Biotech</v>
          </cell>
          <cell r="F26" t="str">
            <v>Corp-Investment Grade ETF</v>
          </cell>
        </row>
        <row r="27">
          <cell r="B27" t="str">
            <v>Sector-Energy</v>
          </cell>
          <cell r="D27" t="str">
            <v>Sector-Healthcare/Biotech WO</v>
          </cell>
          <cell r="F27" t="str">
            <v>Corp-Investment Grade xETF</v>
          </cell>
        </row>
        <row r="28">
          <cell r="B28" t="str">
            <v>Sector-Energy WO</v>
          </cell>
          <cell r="D28" t="str">
            <v>Sector-Real Estate</v>
          </cell>
          <cell r="F28" t="str">
            <v>All Municipal Bond Funds</v>
          </cell>
        </row>
        <row r="29">
          <cell r="B29" t="str">
            <v>Sector-Financial</v>
          </cell>
          <cell r="D29" t="str">
            <v>Sector-Real Estate WO</v>
          </cell>
          <cell r="F29" t="str">
            <v>All Municipal Bond Funds WO</v>
          </cell>
        </row>
        <row r="30">
          <cell r="B30" t="str">
            <v>Sector-Financial WO</v>
          </cell>
          <cell r="D30" t="str">
            <v>Sector-Technology</v>
          </cell>
          <cell r="F30" t="str">
            <v>Emerging Mkts Equity</v>
          </cell>
        </row>
        <row r="31">
          <cell r="B31" t="str">
            <v>Sector-HealthCare Biotech</v>
          </cell>
          <cell r="D31" t="str">
            <v>Sector-Technology WO</v>
          </cell>
          <cell r="F31" t="str">
            <v>Emerging Mkts Equity WO</v>
          </cell>
        </row>
        <row r="32">
          <cell r="B32" t="str">
            <v>Sector-HealthCare Biotech WO</v>
          </cell>
          <cell r="D32" t="str">
            <v>Sector-Utilities</v>
          </cell>
          <cell r="F32" t="str">
            <v>Domestic Equities</v>
          </cell>
        </row>
        <row r="33">
          <cell r="B33" t="str">
            <v>Sector-Other</v>
          </cell>
          <cell r="D33" t="str">
            <v>Sector-Utilities WO</v>
          </cell>
          <cell r="F33" t="str">
            <v>Domestic Equities WO</v>
          </cell>
        </row>
        <row r="34">
          <cell r="B34" t="str">
            <v xml:space="preserve">Sector-Other WO </v>
          </cell>
          <cell r="F34" t="str">
            <v>Non-Domestic Equities</v>
          </cell>
        </row>
        <row r="35">
          <cell r="B35" t="str">
            <v>Sector-Real Estate</v>
          </cell>
          <cell r="F35" t="str">
            <v>Non-Domestic Equities WO</v>
          </cell>
        </row>
        <row r="36">
          <cell r="B36" t="str">
            <v>Sector-Real Estate WO</v>
          </cell>
          <cell r="F36" t="str">
            <v>Municipals-High Yield</v>
          </cell>
        </row>
        <row r="37">
          <cell r="B37" t="str">
            <v>Sector-Technology</v>
          </cell>
          <cell r="F37" t="str">
            <v>Municipals-High Yield WO</v>
          </cell>
        </row>
        <row r="38">
          <cell r="B38" t="str">
            <v>Sector-Technology WO</v>
          </cell>
        </row>
        <row r="39">
          <cell r="B39" t="str">
            <v>Sector-Utilities</v>
          </cell>
        </row>
        <row r="40">
          <cell r="B40" t="str">
            <v>Sector-Utilities WO</v>
          </cell>
        </row>
        <row r="41">
          <cell r="B41" t="str">
            <v>All Money Market Funds</v>
          </cell>
        </row>
        <row r="42">
          <cell r="B42" t="str">
            <v>All Money Markets WO</v>
          </cell>
        </row>
        <row r="43">
          <cell r="B43" t="str">
            <v>Money Market Funds-General</v>
          </cell>
        </row>
        <row r="44">
          <cell r="B44" t="str">
            <v>Money Market Funds-Government</v>
          </cell>
        </row>
        <row r="45">
          <cell r="B45" t="str">
            <v>Money Market Funds-Tax Exempt</v>
          </cell>
        </row>
        <row r="46">
          <cell r="B46" t="str">
            <v>Money Market Funds-Taxable</v>
          </cell>
        </row>
        <row r="47">
          <cell r="B47" t="str">
            <v>All Municipal Bond Funds</v>
          </cell>
        </row>
        <row r="48">
          <cell r="B48" t="str">
            <v>Municipals LT</v>
          </cell>
        </row>
        <row r="49">
          <cell r="B49" t="str">
            <v>Municipals LT WO</v>
          </cell>
        </row>
        <row r="50">
          <cell r="B50" t="str">
            <v>Municipals WO</v>
          </cell>
        </row>
        <row r="51">
          <cell r="B51" t="str">
            <v>Municipals WO LT No Load</v>
          </cell>
        </row>
        <row r="52">
          <cell r="B52" t="str">
            <v>Municipals-High Yield</v>
          </cell>
        </row>
        <row r="53">
          <cell r="B53" t="str">
            <v>Municipals-High Yield WO</v>
          </cell>
        </row>
        <row r="54">
          <cell r="B54" t="str">
            <v>Municipals-Insured</v>
          </cell>
        </row>
        <row r="55">
          <cell r="B55" t="str">
            <v>Municipals-Insured WO</v>
          </cell>
        </row>
        <row r="56">
          <cell r="B56" t="str">
            <v>Municipals-Int</v>
          </cell>
        </row>
        <row r="57">
          <cell r="B57" t="str">
            <v>Municipals-Int WO</v>
          </cell>
        </row>
        <row r="58">
          <cell r="B58" t="str">
            <v>Municipals-National</v>
          </cell>
        </row>
        <row r="59">
          <cell r="B59" t="str">
            <v>Municipals-National WO</v>
          </cell>
        </row>
        <row r="60">
          <cell r="B60" t="str">
            <v>All Taxable Bond Funds</v>
          </cell>
        </row>
        <row r="61">
          <cell r="B61" t="str">
            <v>All Taxable Bond Funds WO</v>
          </cell>
        </row>
        <row r="62">
          <cell r="B62" t="str">
            <v>Balanced Funds</v>
          </cell>
        </row>
        <row r="63">
          <cell r="B63" t="str">
            <v>Corp-High Quality</v>
          </cell>
        </row>
        <row r="64">
          <cell r="B64" t="str">
            <v>Corp-High Quality WO</v>
          </cell>
        </row>
        <row r="65">
          <cell r="B65" t="str">
            <v>Corp-High Yield</v>
          </cell>
        </row>
        <row r="66">
          <cell r="B66" t="str">
            <v>Corp-High Yield MO</v>
          </cell>
        </row>
        <row r="67">
          <cell r="B67" t="str">
            <v>Corp-High Yield WO</v>
          </cell>
        </row>
        <row r="68">
          <cell r="B68" t="str">
            <v>Corp-Investment Grade</v>
          </cell>
        </row>
        <row r="69">
          <cell r="B69" t="str">
            <v>Corp-Investment Grade WO</v>
          </cell>
        </row>
        <row r="70">
          <cell r="B70" t="str">
            <v>Emerg Mkts Debt</v>
          </cell>
        </row>
        <row r="71">
          <cell r="B71" t="str">
            <v>Emerg Mkts Debt WO</v>
          </cell>
        </row>
        <row r="72">
          <cell r="B72" t="str">
            <v>Flexible Funds</v>
          </cell>
        </row>
        <row r="73">
          <cell r="B73" t="str">
            <v>Govt-Mortgage</v>
          </cell>
        </row>
        <row r="74">
          <cell r="B74" t="str">
            <v>Govt-Mortgage WO</v>
          </cell>
        </row>
        <row r="75">
          <cell r="B75" t="str">
            <v>Govt-Treasury</v>
          </cell>
        </row>
        <row r="76">
          <cell r="B76" t="str">
            <v>Govt-Treasury Mortgage</v>
          </cell>
        </row>
        <row r="77">
          <cell r="B77" t="str">
            <v>Govt-Treasury Mortgage WO</v>
          </cell>
        </row>
        <row r="78">
          <cell r="B78" t="str">
            <v>Govt-Treasury WO</v>
          </cell>
        </row>
        <row r="79">
          <cell r="B79" t="str">
            <v>International and Global Debt</v>
          </cell>
        </row>
        <row r="80">
          <cell r="B80" t="str">
            <v>Intl and Global Debt WO</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ds"/>
      <sheetName val="Loans"/>
      <sheetName val="Bbg"/>
      <sheetName val="UOPs"/>
      <sheetName val="Sectors"/>
      <sheetName val="Full Listing"/>
      <sheetName val="Forecast"/>
      <sheetName val="Disclosures"/>
    </sheetNames>
    <sheetDataSet>
      <sheetData sheetId="0" refreshError="1"/>
      <sheetData sheetId="1" refreshError="1"/>
      <sheetData sheetId="2">
        <row r="1">
          <cell r="C1">
            <v>11</v>
          </cell>
        </row>
        <row r="4">
          <cell r="C4">
            <v>40753</v>
          </cell>
        </row>
      </sheetData>
      <sheetData sheetId="3">
        <row r="6">
          <cell r="A6" t="str">
            <v>Capex</v>
          </cell>
        </row>
      </sheetData>
      <sheetData sheetId="4">
        <row r="6">
          <cell r="A6" t="str">
            <v>Use of Proceeds</v>
          </cell>
        </row>
      </sheetData>
      <sheetData sheetId="5">
        <row r="7">
          <cell r="A7" t="str">
            <v>Date</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2014"/>
      <sheetName val="Bonds"/>
      <sheetName val="Loans"/>
      <sheetName val="Bbg"/>
      <sheetName val="UOPs"/>
      <sheetName val="Sectors"/>
      <sheetName val="Bond Listing"/>
      <sheetName val="Loan Listing"/>
      <sheetName val="Aggressive"/>
      <sheetName val="Forecast "/>
      <sheetName val="Forecast 1"/>
      <sheetName val="Forecast US"/>
      <sheetName val="CLO issuance"/>
    </sheetNames>
    <sheetDataSet>
      <sheetData sheetId="0" refreshError="1"/>
      <sheetData sheetId="1" refreshError="1"/>
      <sheetData sheetId="2" refreshError="1"/>
      <sheetData sheetId="3">
        <row r="1">
          <cell r="C1">
            <v>11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nual Flows"/>
      <sheetName val="Monthly"/>
      <sheetName val="Weekly"/>
      <sheetName val="Data"/>
      <sheetName val="Lookup"/>
    </sheetNames>
    <sheetDataSet>
      <sheetData sheetId="0" refreshError="1"/>
      <sheetData sheetId="1"/>
      <sheetData sheetId="2" refreshError="1"/>
      <sheetData sheetId="3" refreshError="1"/>
      <sheetData sheetId="4"/>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All USD"/>
      <sheetName val="All"/>
      <sheetName val="Haver"/>
      <sheetName val="LatAm"/>
      <sheetName val="bbg"/>
      <sheetName val="fx"/>
      <sheetName val="Sheet1"/>
    </sheetNames>
    <sheetDataSet>
      <sheetData sheetId="0" refreshError="1"/>
      <sheetData sheetId="1" refreshError="1"/>
      <sheetData sheetId="2" refreshError="1"/>
      <sheetData sheetId="3" refreshError="1"/>
      <sheetData sheetId="4" refreshError="1"/>
      <sheetData sheetId="5">
        <row r="2">
          <cell r="B2" t="str">
            <v>MFIKNFO</v>
          </cell>
          <cell r="C2" t="str">
            <v>Europe</v>
          </cell>
          <cell r="D2" t="str">
            <v>ALCBC&amp;IL</v>
          </cell>
          <cell r="E2" t="str">
            <v>US</v>
          </cell>
          <cell r="F2" t="str">
            <v>CNLN9</v>
          </cell>
          <cell r="G2" t="str">
            <v>China</v>
          </cell>
          <cell r="H2" t="str">
            <v>CNLN9_old</v>
          </cell>
          <cell r="J2" t="str">
            <v>US</v>
          </cell>
          <cell r="K2" t="str">
            <v>Europe</v>
          </cell>
          <cell r="L2" t="str">
            <v>China</v>
          </cell>
          <cell r="N2" t="str">
            <v>Europe</v>
          </cell>
          <cell r="O2" t="str">
            <v>US</v>
          </cell>
          <cell r="P2" t="str">
            <v>China</v>
          </cell>
        </row>
        <row r="3">
          <cell r="B3" t="e">
            <v>#NAME?</v>
          </cell>
          <cell r="C3" t="str">
            <v>#N/A N/A</v>
          </cell>
          <cell r="D3" t="e">
            <v>#NAME?</v>
          </cell>
          <cell r="E3">
            <v>11.3</v>
          </cell>
          <cell r="F3" t="e">
            <v>#NAME?</v>
          </cell>
          <cell r="G3" t="str">
            <v>#N/A N/A</v>
          </cell>
          <cell r="H3" t="e">
            <v>#N/A</v>
          </cell>
        </row>
        <row r="4">
          <cell r="B4">
            <v>17226</v>
          </cell>
          <cell r="C4" t="str">
            <v>#N/A N/A</v>
          </cell>
          <cell r="D4">
            <v>17226</v>
          </cell>
          <cell r="E4">
            <v>11.5</v>
          </cell>
          <cell r="F4">
            <v>17226</v>
          </cell>
          <cell r="G4" t="str">
            <v>#N/A N/A</v>
          </cell>
          <cell r="H4" t="e">
            <v>#N/A</v>
          </cell>
        </row>
        <row r="5">
          <cell r="B5">
            <v>17257</v>
          </cell>
          <cell r="C5" t="str">
            <v>#N/A N/A</v>
          </cell>
          <cell r="D5">
            <v>17257</v>
          </cell>
          <cell r="E5">
            <v>11.8</v>
          </cell>
          <cell r="F5">
            <v>17257</v>
          </cell>
          <cell r="G5" t="str">
            <v>#N/A N/A</v>
          </cell>
          <cell r="H5" t="e">
            <v>#N/A</v>
          </cell>
        </row>
        <row r="6">
          <cell r="B6">
            <v>17287</v>
          </cell>
          <cell r="C6" t="str">
            <v>#N/A N/A</v>
          </cell>
          <cell r="D6">
            <v>17287</v>
          </cell>
          <cell r="E6">
            <v>12</v>
          </cell>
          <cell r="F6">
            <v>17287</v>
          </cell>
          <cell r="G6" t="str">
            <v>#N/A N/A</v>
          </cell>
          <cell r="H6" t="e">
            <v>#N/A</v>
          </cell>
          <cell r="J6">
            <v>6.1946902654867131</v>
          </cell>
          <cell r="K6">
            <v>6.1946902654867131</v>
          </cell>
          <cell r="L6">
            <v>0</v>
          </cell>
          <cell r="M6">
            <v>0</v>
          </cell>
        </row>
        <row r="7">
          <cell r="B7">
            <v>17318</v>
          </cell>
          <cell r="C7" t="str">
            <v>#N/A N/A</v>
          </cell>
          <cell r="D7">
            <v>17318</v>
          </cell>
          <cell r="E7">
            <v>12.3</v>
          </cell>
          <cell r="F7">
            <v>17318</v>
          </cell>
          <cell r="G7" t="str">
            <v>#N/A N/A</v>
          </cell>
          <cell r="H7" t="e">
            <v>#N/A</v>
          </cell>
          <cell r="J7">
            <v>6.956521739130439</v>
          </cell>
          <cell r="K7">
            <v>6.956521739130439</v>
          </cell>
          <cell r="L7">
            <v>0</v>
          </cell>
          <cell r="M7">
            <v>0</v>
          </cell>
        </row>
        <row r="8">
          <cell r="B8">
            <v>17348</v>
          </cell>
          <cell r="C8" t="str">
            <v>#N/A N/A</v>
          </cell>
          <cell r="D8">
            <v>17348</v>
          </cell>
          <cell r="E8">
            <v>12.5</v>
          </cell>
          <cell r="F8">
            <v>17348</v>
          </cell>
          <cell r="G8" t="str">
            <v>#N/A N/A</v>
          </cell>
          <cell r="H8" t="e">
            <v>#N/A</v>
          </cell>
          <cell r="J8">
            <v>5.9322033898304927</v>
          </cell>
          <cell r="K8">
            <v>5.9322033898304927</v>
          </cell>
          <cell r="L8">
            <v>0</v>
          </cell>
          <cell r="M8">
            <v>0</v>
          </cell>
        </row>
        <row r="9">
          <cell r="B9">
            <v>17379</v>
          </cell>
          <cell r="C9" t="str">
            <v>#N/A N/A</v>
          </cell>
          <cell r="D9">
            <v>17379</v>
          </cell>
          <cell r="E9">
            <v>12.8</v>
          </cell>
          <cell r="F9">
            <v>17379</v>
          </cell>
          <cell r="G9" t="str">
            <v>#N/A N/A</v>
          </cell>
          <cell r="H9" t="e">
            <v>#N/A</v>
          </cell>
          <cell r="J9">
            <v>6.6666666666666652</v>
          </cell>
          <cell r="K9">
            <v>6.6666666666666652</v>
          </cell>
          <cell r="L9">
            <v>0</v>
          </cell>
          <cell r="M9">
            <v>0</v>
          </cell>
        </row>
        <row r="10">
          <cell r="B10">
            <v>17410</v>
          </cell>
          <cell r="C10" t="str">
            <v>#N/A N/A</v>
          </cell>
          <cell r="D10">
            <v>17410</v>
          </cell>
          <cell r="E10">
            <v>13.1</v>
          </cell>
          <cell r="F10">
            <v>17410</v>
          </cell>
          <cell r="G10" t="str">
            <v>#N/A N/A</v>
          </cell>
          <cell r="H10" t="e">
            <v>#N/A</v>
          </cell>
          <cell r="J10">
            <v>6.5040650406503975</v>
          </cell>
          <cell r="K10">
            <v>6.5040650406503975</v>
          </cell>
          <cell r="L10">
            <v>0</v>
          </cell>
          <cell r="M10">
            <v>0</v>
          </cell>
        </row>
        <row r="11">
          <cell r="B11">
            <v>17440</v>
          </cell>
          <cell r="C11" t="str">
            <v>#N/A N/A</v>
          </cell>
          <cell r="D11">
            <v>17440</v>
          </cell>
          <cell r="E11">
            <v>13.4</v>
          </cell>
          <cell r="F11">
            <v>17440</v>
          </cell>
          <cell r="G11" t="str">
            <v>#N/A N/A</v>
          </cell>
          <cell r="H11" t="e">
            <v>#N/A</v>
          </cell>
          <cell r="J11">
            <v>7.2000000000000064</v>
          </cell>
          <cell r="K11">
            <v>7.2000000000000064</v>
          </cell>
          <cell r="L11">
            <v>0</v>
          </cell>
          <cell r="M11">
            <v>0</v>
          </cell>
        </row>
        <row r="12">
          <cell r="B12">
            <v>17471</v>
          </cell>
          <cell r="C12" t="str">
            <v>#N/A N/A</v>
          </cell>
          <cell r="D12">
            <v>17471</v>
          </cell>
          <cell r="E12">
            <v>13.6</v>
          </cell>
          <cell r="F12">
            <v>17471</v>
          </cell>
          <cell r="G12" t="str">
            <v>#N/A N/A</v>
          </cell>
          <cell r="H12" t="e">
            <v>#N/A</v>
          </cell>
          <cell r="J12">
            <v>6.25</v>
          </cell>
          <cell r="K12">
            <v>6.25</v>
          </cell>
          <cell r="L12">
            <v>0</v>
          </cell>
          <cell r="M12">
            <v>0</v>
          </cell>
        </row>
        <row r="13">
          <cell r="B13">
            <v>17501</v>
          </cell>
          <cell r="C13" t="str">
            <v>#N/A N/A</v>
          </cell>
          <cell r="D13">
            <v>17501</v>
          </cell>
          <cell r="E13">
            <v>13.9</v>
          </cell>
          <cell r="F13">
            <v>17501</v>
          </cell>
          <cell r="G13" t="str">
            <v>#N/A N/A</v>
          </cell>
          <cell r="H13" t="e">
            <v>#N/A</v>
          </cell>
          <cell r="J13">
            <v>6.1068702290076438</v>
          </cell>
          <cell r="K13">
            <v>6.1068702290076438</v>
          </cell>
          <cell r="L13">
            <v>0</v>
          </cell>
          <cell r="M13">
            <v>0</v>
          </cell>
        </row>
        <row r="14">
          <cell r="B14">
            <v>17532</v>
          </cell>
          <cell r="C14" t="str">
            <v>#N/A N/A</v>
          </cell>
          <cell r="D14">
            <v>17532</v>
          </cell>
          <cell r="E14">
            <v>14.2</v>
          </cell>
          <cell r="F14">
            <v>17532</v>
          </cell>
          <cell r="G14" t="str">
            <v>#N/A N/A</v>
          </cell>
          <cell r="H14" t="e">
            <v>#N/A</v>
          </cell>
          <cell r="J14">
            <v>5.9701492537313383</v>
          </cell>
          <cell r="K14">
            <v>5.9701492537313383</v>
          </cell>
          <cell r="L14">
            <v>0</v>
          </cell>
          <cell r="M14">
            <v>0</v>
          </cell>
        </row>
        <row r="15">
          <cell r="B15">
            <v>17563</v>
          </cell>
          <cell r="C15" t="str">
            <v>#N/A N/A</v>
          </cell>
          <cell r="D15">
            <v>17563</v>
          </cell>
          <cell r="E15">
            <v>14.4</v>
          </cell>
          <cell r="F15">
            <v>17563</v>
          </cell>
          <cell r="G15" t="str">
            <v>#N/A N/A</v>
          </cell>
          <cell r="H15" t="e">
            <v>#N/A</v>
          </cell>
          <cell r="J15">
            <v>5.8823529411764719</v>
          </cell>
          <cell r="K15">
            <v>5.8823529411764719</v>
          </cell>
          <cell r="L15">
            <v>0</v>
          </cell>
          <cell r="M15">
            <v>0</v>
          </cell>
          <cell r="N15">
            <v>0</v>
          </cell>
          <cell r="O15">
            <v>27.43362831858407</v>
          </cell>
          <cell r="P15">
            <v>0</v>
          </cell>
        </row>
        <row r="16">
          <cell r="B16">
            <v>17592</v>
          </cell>
          <cell r="C16" t="str">
            <v>#N/A N/A</v>
          </cell>
          <cell r="D16">
            <v>17592</v>
          </cell>
          <cell r="E16">
            <v>14.6</v>
          </cell>
          <cell r="F16">
            <v>17592</v>
          </cell>
          <cell r="G16" t="str">
            <v>#N/A N/A</v>
          </cell>
          <cell r="H16" t="e">
            <v>#N/A</v>
          </cell>
          <cell r="J16">
            <v>5.0359712230215736</v>
          </cell>
          <cell r="K16">
            <v>5.0359712230215736</v>
          </cell>
          <cell r="L16">
            <v>0</v>
          </cell>
          <cell r="M16">
            <v>0</v>
          </cell>
          <cell r="N16">
            <v>0</v>
          </cell>
          <cell r="O16">
            <v>26.956521739130434</v>
          </cell>
          <cell r="P16">
            <v>0</v>
          </cell>
        </row>
        <row r="17">
          <cell r="B17">
            <v>17623</v>
          </cell>
          <cell r="C17" t="str">
            <v>#N/A N/A</v>
          </cell>
          <cell r="D17">
            <v>17623</v>
          </cell>
          <cell r="E17">
            <v>14.7</v>
          </cell>
          <cell r="F17">
            <v>17623</v>
          </cell>
          <cell r="G17" t="str">
            <v>#N/A N/A</v>
          </cell>
          <cell r="H17" t="e">
            <v>#N/A</v>
          </cell>
          <cell r="J17">
            <v>3.5211267605633756</v>
          </cell>
          <cell r="K17">
            <v>3.5211267605633756</v>
          </cell>
          <cell r="L17">
            <v>0</v>
          </cell>
          <cell r="M17">
            <v>0</v>
          </cell>
          <cell r="N17">
            <v>0</v>
          </cell>
          <cell r="O17">
            <v>24.576271186440657</v>
          </cell>
          <cell r="P17">
            <v>0</v>
          </cell>
        </row>
        <row r="18">
          <cell r="B18">
            <v>17653</v>
          </cell>
          <cell r="C18" t="str">
            <v>#N/A N/A</v>
          </cell>
          <cell r="D18">
            <v>17653</v>
          </cell>
          <cell r="E18">
            <v>14.9</v>
          </cell>
          <cell r="F18">
            <v>17653</v>
          </cell>
          <cell r="G18" t="str">
            <v>#N/A N/A</v>
          </cell>
          <cell r="H18" t="e">
            <v>#N/A</v>
          </cell>
          <cell r="J18">
            <v>3.4722222222222321</v>
          </cell>
          <cell r="K18">
            <v>3.4722222222222321</v>
          </cell>
          <cell r="L18">
            <v>0</v>
          </cell>
          <cell r="M18">
            <v>0</v>
          </cell>
          <cell r="N18">
            <v>0</v>
          </cell>
          <cell r="O18">
            <v>24.166666666666671</v>
          </cell>
          <cell r="P18">
            <v>0</v>
          </cell>
        </row>
        <row r="19">
          <cell r="B19">
            <v>17684</v>
          </cell>
          <cell r="C19" t="str">
            <v>#N/A N/A</v>
          </cell>
          <cell r="D19">
            <v>17684</v>
          </cell>
          <cell r="E19">
            <v>15.1</v>
          </cell>
          <cell r="F19">
            <v>17684</v>
          </cell>
          <cell r="G19" t="str">
            <v>#N/A N/A</v>
          </cell>
          <cell r="H19" t="e">
            <v>#N/A</v>
          </cell>
          <cell r="J19">
            <v>3.4246575342465668</v>
          </cell>
          <cell r="K19">
            <v>3.4246575342465668</v>
          </cell>
          <cell r="L19">
            <v>0</v>
          </cell>
          <cell r="M19">
            <v>0</v>
          </cell>
          <cell r="N19">
            <v>0</v>
          </cell>
          <cell r="O19">
            <v>22.764227642276413</v>
          </cell>
          <cell r="P19">
            <v>0</v>
          </cell>
        </row>
        <row r="20">
          <cell r="B20">
            <v>17714</v>
          </cell>
          <cell r="C20" t="str">
            <v>#N/A N/A</v>
          </cell>
          <cell r="D20">
            <v>17714</v>
          </cell>
          <cell r="E20">
            <v>15.2</v>
          </cell>
          <cell r="F20">
            <v>17714</v>
          </cell>
          <cell r="G20" t="str">
            <v>#N/A N/A</v>
          </cell>
          <cell r="H20" t="e">
            <v>#N/A</v>
          </cell>
          <cell r="J20">
            <v>3.4013605442176909</v>
          </cell>
          <cell r="K20">
            <v>3.4013605442176909</v>
          </cell>
          <cell r="L20">
            <v>0</v>
          </cell>
          <cell r="M20">
            <v>0</v>
          </cell>
          <cell r="N20">
            <v>0</v>
          </cell>
          <cell r="O20">
            <v>21.599999999999998</v>
          </cell>
          <cell r="P20">
            <v>0</v>
          </cell>
        </row>
        <row r="21">
          <cell r="B21">
            <v>17745</v>
          </cell>
          <cell r="C21" t="str">
            <v>#N/A N/A</v>
          </cell>
          <cell r="D21">
            <v>17745</v>
          </cell>
          <cell r="E21">
            <v>15.3</v>
          </cell>
          <cell r="F21">
            <v>17745</v>
          </cell>
          <cell r="G21" t="str">
            <v>#N/A N/A</v>
          </cell>
          <cell r="H21" t="e">
            <v>#N/A</v>
          </cell>
          <cell r="J21">
            <v>2.6845637583892579</v>
          </cell>
          <cell r="K21">
            <v>2.6845637583892579</v>
          </cell>
          <cell r="L21">
            <v>0</v>
          </cell>
          <cell r="M21">
            <v>0</v>
          </cell>
          <cell r="N21">
            <v>0</v>
          </cell>
          <cell r="O21">
            <v>19.53125</v>
          </cell>
          <cell r="P21">
            <v>0</v>
          </cell>
        </row>
        <row r="22">
          <cell r="B22">
            <v>17776</v>
          </cell>
          <cell r="C22" t="str">
            <v>#N/A N/A</v>
          </cell>
          <cell r="D22">
            <v>17776</v>
          </cell>
          <cell r="E22">
            <v>15.2</v>
          </cell>
          <cell r="F22">
            <v>17776</v>
          </cell>
          <cell r="G22" t="str">
            <v>#N/A N/A</v>
          </cell>
          <cell r="H22" t="e">
            <v>#N/A</v>
          </cell>
          <cell r="J22">
            <v>0.66225165562914245</v>
          </cell>
          <cell r="K22">
            <v>0.66225165562914245</v>
          </cell>
          <cell r="L22">
            <v>0</v>
          </cell>
          <cell r="M22">
            <v>0</v>
          </cell>
          <cell r="N22">
            <v>0</v>
          </cell>
          <cell r="O22">
            <v>16.030534351145032</v>
          </cell>
          <cell r="P22">
            <v>0</v>
          </cell>
        </row>
        <row r="23">
          <cell r="B23">
            <v>17806</v>
          </cell>
          <cell r="C23" t="str">
            <v>#N/A N/A</v>
          </cell>
          <cell r="D23">
            <v>17806</v>
          </cell>
          <cell r="E23">
            <v>15.1</v>
          </cell>
          <cell r="F23">
            <v>17806</v>
          </cell>
          <cell r="G23" t="str">
            <v>#N/A N/A</v>
          </cell>
          <cell r="H23" t="e">
            <v>#N/A</v>
          </cell>
          <cell r="J23">
            <v>-0.65789473684210176</v>
          </cell>
          <cell r="K23">
            <v>-0.65789473684210176</v>
          </cell>
          <cell r="L23">
            <v>0</v>
          </cell>
          <cell r="M23">
            <v>0</v>
          </cell>
          <cell r="N23">
            <v>0</v>
          </cell>
          <cell r="O23">
            <v>12.686567164179108</v>
          </cell>
          <cell r="P23">
            <v>0</v>
          </cell>
        </row>
        <row r="24">
          <cell r="B24">
            <v>17837</v>
          </cell>
          <cell r="C24" t="str">
            <v>#N/A N/A</v>
          </cell>
          <cell r="D24">
            <v>17837</v>
          </cell>
          <cell r="E24">
            <v>15.1</v>
          </cell>
          <cell r="F24">
            <v>17837</v>
          </cell>
          <cell r="G24" t="str">
            <v>#N/A N/A</v>
          </cell>
          <cell r="H24" t="e">
            <v>#N/A</v>
          </cell>
          <cell r="J24">
            <v>-1.3071895424836666</v>
          </cell>
          <cell r="K24">
            <v>-1.3071895424836666</v>
          </cell>
          <cell r="L24">
            <v>0</v>
          </cell>
          <cell r="M24">
            <v>0</v>
          </cell>
          <cell r="N24">
            <v>0</v>
          </cell>
          <cell r="O24">
            <v>11.029411764705888</v>
          </cell>
          <cell r="P24">
            <v>0</v>
          </cell>
        </row>
        <row r="25">
          <cell r="B25">
            <v>17867</v>
          </cell>
          <cell r="C25" t="str">
            <v>#N/A N/A</v>
          </cell>
          <cell r="D25">
            <v>17867</v>
          </cell>
          <cell r="E25">
            <v>15</v>
          </cell>
          <cell r="F25">
            <v>17867</v>
          </cell>
          <cell r="G25" t="str">
            <v>#N/A N/A</v>
          </cell>
          <cell r="H25" t="e">
            <v>#N/A</v>
          </cell>
          <cell r="J25">
            <v>-1.3157894736842035</v>
          </cell>
          <cell r="K25">
            <v>-1.3157894736842035</v>
          </cell>
          <cell r="L25">
            <v>0</v>
          </cell>
          <cell r="M25">
            <v>0</v>
          </cell>
          <cell r="N25">
            <v>0</v>
          </cell>
          <cell r="O25">
            <v>7.9136690647481966</v>
          </cell>
          <cell r="P25">
            <v>0</v>
          </cell>
        </row>
        <row r="26">
          <cell r="B26">
            <v>17898</v>
          </cell>
          <cell r="C26" t="str">
            <v>#N/A N/A</v>
          </cell>
          <cell r="D26">
            <v>17898</v>
          </cell>
          <cell r="E26">
            <v>15</v>
          </cell>
          <cell r="F26">
            <v>17898</v>
          </cell>
          <cell r="G26" t="str">
            <v>#N/A N/A</v>
          </cell>
          <cell r="H26" t="e">
            <v>#N/A</v>
          </cell>
          <cell r="J26">
            <v>-0.66225165562913135</v>
          </cell>
          <cell r="K26">
            <v>-0.66225165562913135</v>
          </cell>
          <cell r="L26">
            <v>0</v>
          </cell>
          <cell r="M26">
            <v>0</v>
          </cell>
          <cell r="N26">
            <v>0</v>
          </cell>
          <cell r="O26">
            <v>5.6338028169014231</v>
          </cell>
          <cell r="P26">
            <v>0</v>
          </cell>
        </row>
        <row r="27">
          <cell r="B27">
            <v>17929</v>
          </cell>
          <cell r="C27" t="str">
            <v>#N/A N/A</v>
          </cell>
          <cell r="D27">
            <v>17929</v>
          </cell>
          <cell r="E27">
            <v>14.9</v>
          </cell>
          <cell r="F27">
            <v>17929</v>
          </cell>
          <cell r="G27" t="str">
            <v>#N/A N/A</v>
          </cell>
          <cell r="H27" t="e">
            <v>#N/A</v>
          </cell>
          <cell r="J27">
            <v>-1.3245033112582738</v>
          </cell>
          <cell r="K27">
            <v>-1.3245033112582738</v>
          </cell>
          <cell r="L27">
            <v>0</v>
          </cell>
          <cell r="M27">
            <v>0</v>
          </cell>
          <cell r="N27">
            <v>0</v>
          </cell>
          <cell r="O27">
            <v>3.4722222222222321</v>
          </cell>
          <cell r="P27">
            <v>0</v>
          </cell>
        </row>
        <row r="28">
          <cell r="B28">
            <v>17957</v>
          </cell>
          <cell r="C28" t="str">
            <v>#N/A N/A</v>
          </cell>
          <cell r="D28">
            <v>17957</v>
          </cell>
          <cell r="E28">
            <v>14.8</v>
          </cell>
          <cell r="F28">
            <v>17957</v>
          </cell>
          <cell r="G28" t="str">
            <v>#N/A N/A</v>
          </cell>
          <cell r="H28" t="e">
            <v>#N/A</v>
          </cell>
          <cell r="J28">
            <v>-1.3333333333333308</v>
          </cell>
          <cell r="K28">
            <v>-1.3333333333333308</v>
          </cell>
          <cell r="L28">
            <v>0</v>
          </cell>
          <cell r="M28">
            <v>0</v>
          </cell>
          <cell r="N28">
            <v>0</v>
          </cell>
          <cell r="O28">
            <v>1.3698630136986356</v>
          </cell>
          <cell r="P28">
            <v>0</v>
          </cell>
        </row>
        <row r="29">
          <cell r="B29">
            <v>17988</v>
          </cell>
          <cell r="C29" t="str">
            <v>#N/A N/A</v>
          </cell>
          <cell r="D29">
            <v>17988</v>
          </cell>
          <cell r="E29">
            <v>14.7</v>
          </cell>
          <cell r="F29">
            <v>17988</v>
          </cell>
          <cell r="G29" t="str">
            <v>#N/A N/A</v>
          </cell>
          <cell r="H29" t="e">
            <v>#N/A</v>
          </cell>
          <cell r="J29">
            <v>-2.0000000000000018</v>
          </cell>
          <cell r="K29">
            <v>-2.0000000000000018</v>
          </cell>
          <cell r="L29">
            <v>0</v>
          </cell>
          <cell r="M29">
            <v>0</v>
          </cell>
          <cell r="N29">
            <v>0</v>
          </cell>
          <cell r="O29">
            <v>0</v>
          </cell>
          <cell r="P29">
            <v>0</v>
          </cell>
        </row>
        <row r="30">
          <cell r="B30">
            <v>18018</v>
          </cell>
          <cell r="C30" t="str">
            <v>#N/A N/A</v>
          </cell>
          <cell r="D30">
            <v>18018</v>
          </cell>
          <cell r="E30">
            <v>14.5</v>
          </cell>
          <cell r="F30">
            <v>18018</v>
          </cell>
          <cell r="G30" t="str">
            <v>#N/A N/A</v>
          </cell>
          <cell r="H30" t="e">
            <v>#N/A</v>
          </cell>
          <cell r="J30">
            <v>-2.684563758389269</v>
          </cell>
          <cell r="K30">
            <v>-2.684563758389269</v>
          </cell>
          <cell r="L30">
            <v>0</v>
          </cell>
          <cell r="M30">
            <v>0</v>
          </cell>
          <cell r="N30">
            <v>0</v>
          </cell>
          <cell r="O30">
            <v>-2.684563758389269</v>
          </cell>
          <cell r="P30">
            <v>0</v>
          </cell>
        </row>
        <row r="31">
          <cell r="B31">
            <v>18049</v>
          </cell>
          <cell r="C31" t="str">
            <v>#N/A N/A</v>
          </cell>
          <cell r="D31">
            <v>18049</v>
          </cell>
          <cell r="E31">
            <v>14.3</v>
          </cell>
          <cell r="F31">
            <v>18049</v>
          </cell>
          <cell r="G31" t="str">
            <v>#N/A N/A</v>
          </cell>
          <cell r="H31" t="e">
            <v>#N/A</v>
          </cell>
          <cell r="J31">
            <v>-3.3783783783783772</v>
          </cell>
          <cell r="K31">
            <v>-3.3783783783783772</v>
          </cell>
          <cell r="L31">
            <v>0</v>
          </cell>
          <cell r="M31">
            <v>0</v>
          </cell>
          <cell r="N31">
            <v>0</v>
          </cell>
          <cell r="O31">
            <v>-5.2980132450331059</v>
          </cell>
          <cell r="P31">
            <v>0</v>
          </cell>
        </row>
        <row r="32">
          <cell r="B32">
            <v>18079</v>
          </cell>
          <cell r="C32" t="str">
            <v>#N/A N/A</v>
          </cell>
          <cell r="D32">
            <v>18079</v>
          </cell>
          <cell r="E32">
            <v>14.1</v>
          </cell>
          <cell r="F32">
            <v>18079</v>
          </cell>
          <cell r="G32" t="str">
            <v>#N/A N/A</v>
          </cell>
          <cell r="H32" t="e">
            <v>#N/A</v>
          </cell>
          <cell r="J32">
            <v>-4.0816326530612184</v>
          </cell>
          <cell r="K32">
            <v>-4.0816326530612184</v>
          </cell>
          <cell r="L32">
            <v>0</v>
          </cell>
          <cell r="M32">
            <v>0</v>
          </cell>
          <cell r="N32">
            <v>0</v>
          </cell>
          <cell r="O32">
            <v>-7.2368421052631522</v>
          </cell>
          <cell r="P32">
            <v>0</v>
          </cell>
        </row>
        <row r="33">
          <cell r="B33">
            <v>18110</v>
          </cell>
          <cell r="C33" t="str">
            <v>#N/A N/A</v>
          </cell>
          <cell r="D33">
            <v>18110</v>
          </cell>
          <cell r="E33">
            <v>14</v>
          </cell>
          <cell r="F33">
            <v>18110</v>
          </cell>
          <cell r="G33" t="str">
            <v>#N/A N/A</v>
          </cell>
          <cell r="H33" t="e">
            <v>#N/A</v>
          </cell>
          <cell r="J33">
            <v>-3.4482758620689613</v>
          </cell>
          <cell r="K33">
            <v>-3.4482758620689613</v>
          </cell>
          <cell r="L33">
            <v>0</v>
          </cell>
          <cell r="M33">
            <v>0</v>
          </cell>
          <cell r="N33">
            <v>0</v>
          </cell>
          <cell r="O33">
            <v>-8.4967320261437944</v>
          </cell>
          <cell r="P33">
            <v>0</v>
          </cell>
        </row>
        <row r="34">
          <cell r="B34">
            <v>18141</v>
          </cell>
          <cell r="C34" t="str">
            <v>#N/A N/A</v>
          </cell>
          <cell r="D34">
            <v>18141</v>
          </cell>
          <cell r="E34">
            <v>13.9</v>
          </cell>
          <cell r="F34">
            <v>18141</v>
          </cell>
          <cell r="G34" t="str">
            <v>#N/A N/A</v>
          </cell>
          <cell r="H34" t="e">
            <v>#N/A</v>
          </cell>
          <cell r="J34">
            <v>-2.7972027972028024</v>
          </cell>
          <cell r="K34">
            <v>-2.7972027972028024</v>
          </cell>
          <cell r="L34">
            <v>0</v>
          </cell>
          <cell r="M34">
            <v>0</v>
          </cell>
          <cell r="N34">
            <v>0</v>
          </cell>
          <cell r="O34">
            <v>-8.5526315789473664</v>
          </cell>
          <cell r="P34">
            <v>0</v>
          </cell>
        </row>
        <row r="35">
          <cell r="B35">
            <v>18171</v>
          </cell>
          <cell r="C35" t="str">
            <v>#N/A N/A</v>
          </cell>
          <cell r="D35">
            <v>18171</v>
          </cell>
          <cell r="E35">
            <v>13.8</v>
          </cell>
          <cell r="F35">
            <v>18171</v>
          </cell>
          <cell r="G35" t="str">
            <v>#N/A N/A</v>
          </cell>
          <cell r="H35" t="e">
            <v>#N/A</v>
          </cell>
          <cell r="J35">
            <v>-2.1276595744680771</v>
          </cell>
          <cell r="K35">
            <v>-2.1276595744680771</v>
          </cell>
          <cell r="L35">
            <v>0</v>
          </cell>
          <cell r="M35">
            <v>0</v>
          </cell>
          <cell r="N35">
            <v>0</v>
          </cell>
          <cell r="O35">
            <v>-8.609271523178796</v>
          </cell>
          <cell r="P35">
            <v>0</v>
          </cell>
        </row>
        <row r="36">
          <cell r="B36">
            <v>18202</v>
          </cell>
          <cell r="C36" t="str">
            <v>#N/A N/A</v>
          </cell>
          <cell r="D36">
            <v>18202</v>
          </cell>
          <cell r="E36">
            <v>13.7</v>
          </cell>
          <cell r="F36">
            <v>18202</v>
          </cell>
          <cell r="G36" t="str">
            <v>#N/A N/A</v>
          </cell>
          <cell r="H36" t="e">
            <v>#N/A</v>
          </cell>
          <cell r="J36">
            <v>-2.1428571428571463</v>
          </cell>
          <cell r="K36">
            <v>-2.1428571428571463</v>
          </cell>
          <cell r="L36">
            <v>0</v>
          </cell>
          <cell r="M36">
            <v>0</v>
          </cell>
          <cell r="N36">
            <v>0</v>
          </cell>
          <cell r="O36">
            <v>-9.27152317880795</v>
          </cell>
          <cell r="P36">
            <v>0</v>
          </cell>
        </row>
        <row r="37">
          <cell r="B37">
            <v>18232</v>
          </cell>
          <cell r="C37" t="str">
            <v>#N/A N/A</v>
          </cell>
          <cell r="D37">
            <v>18232</v>
          </cell>
          <cell r="E37">
            <v>13.7</v>
          </cell>
          <cell r="F37">
            <v>18232</v>
          </cell>
          <cell r="G37" t="str">
            <v>#N/A N/A</v>
          </cell>
          <cell r="H37" t="e">
            <v>#N/A</v>
          </cell>
          <cell r="J37">
            <v>-1.4388489208633115</v>
          </cell>
          <cell r="K37">
            <v>-1.4388489208633115</v>
          </cell>
          <cell r="L37">
            <v>0</v>
          </cell>
          <cell r="M37">
            <v>0</v>
          </cell>
          <cell r="N37">
            <v>0</v>
          </cell>
          <cell r="O37">
            <v>-8.6666666666666679</v>
          </cell>
          <cell r="P37">
            <v>0</v>
          </cell>
        </row>
        <row r="38">
          <cell r="B38">
            <v>18263</v>
          </cell>
          <cell r="C38" t="str">
            <v>#N/A N/A</v>
          </cell>
          <cell r="D38">
            <v>18263</v>
          </cell>
          <cell r="E38">
            <v>13.6</v>
          </cell>
          <cell r="F38">
            <v>18263</v>
          </cell>
          <cell r="G38" t="str">
            <v>#N/A N/A</v>
          </cell>
          <cell r="H38" t="e">
            <v>#N/A</v>
          </cell>
          <cell r="J38">
            <v>-1.449275362318847</v>
          </cell>
          <cell r="K38">
            <v>-1.449275362318847</v>
          </cell>
          <cell r="L38">
            <v>0</v>
          </cell>
          <cell r="M38">
            <v>0</v>
          </cell>
          <cell r="N38">
            <v>0</v>
          </cell>
          <cell r="O38">
            <v>-9.3333333333333375</v>
          </cell>
          <cell r="P38">
            <v>0</v>
          </cell>
        </row>
        <row r="39">
          <cell r="B39">
            <v>18294</v>
          </cell>
          <cell r="C39" t="str">
            <v>#N/A N/A</v>
          </cell>
          <cell r="D39">
            <v>18294</v>
          </cell>
          <cell r="E39">
            <v>13.6</v>
          </cell>
          <cell r="F39">
            <v>18294</v>
          </cell>
          <cell r="G39" t="str">
            <v>#N/A N/A</v>
          </cell>
          <cell r="H39" t="e">
            <v>#N/A</v>
          </cell>
          <cell r="J39">
            <v>-0.72992700729926918</v>
          </cell>
          <cell r="K39">
            <v>-0.72992700729926918</v>
          </cell>
          <cell r="L39">
            <v>0</v>
          </cell>
          <cell r="M39">
            <v>0</v>
          </cell>
          <cell r="N39">
            <v>0</v>
          </cell>
          <cell r="O39">
            <v>-8.7248322147651098</v>
          </cell>
          <cell r="P39">
            <v>0</v>
          </cell>
        </row>
        <row r="40">
          <cell r="B40">
            <v>18322</v>
          </cell>
          <cell r="C40" t="str">
            <v>#N/A N/A</v>
          </cell>
          <cell r="D40">
            <v>18322</v>
          </cell>
          <cell r="E40">
            <v>13.8</v>
          </cell>
          <cell r="F40">
            <v>18322</v>
          </cell>
          <cell r="G40" t="str">
            <v>#N/A N/A</v>
          </cell>
          <cell r="H40" t="e">
            <v>#N/A</v>
          </cell>
          <cell r="J40">
            <v>0.72992700729928028</v>
          </cell>
          <cell r="K40">
            <v>0.72992700729928028</v>
          </cell>
          <cell r="L40">
            <v>0</v>
          </cell>
          <cell r="M40">
            <v>0</v>
          </cell>
          <cell r="N40">
            <v>0</v>
          </cell>
          <cell r="O40">
            <v>-6.7567567567567544</v>
          </cell>
          <cell r="P40">
            <v>0</v>
          </cell>
        </row>
        <row r="41">
          <cell r="B41">
            <v>18353</v>
          </cell>
          <cell r="C41" t="str">
            <v>#N/A N/A</v>
          </cell>
          <cell r="D41">
            <v>18353</v>
          </cell>
          <cell r="E41">
            <v>14</v>
          </cell>
          <cell r="F41">
            <v>18353</v>
          </cell>
          <cell r="G41" t="str">
            <v>#N/A N/A</v>
          </cell>
          <cell r="H41" t="e">
            <v>#N/A</v>
          </cell>
          <cell r="J41">
            <v>2.941176470588247</v>
          </cell>
          <cell r="K41">
            <v>2.941176470588247</v>
          </cell>
          <cell r="L41">
            <v>0</v>
          </cell>
          <cell r="M41">
            <v>0</v>
          </cell>
          <cell r="N41">
            <v>0</v>
          </cell>
          <cell r="O41">
            <v>-4.7619047619047556</v>
          </cell>
          <cell r="P41">
            <v>0</v>
          </cell>
        </row>
        <row r="42">
          <cell r="B42">
            <v>18383</v>
          </cell>
          <cell r="C42" t="str">
            <v>#N/A N/A</v>
          </cell>
          <cell r="D42">
            <v>18383</v>
          </cell>
          <cell r="E42">
            <v>14.1</v>
          </cell>
          <cell r="F42">
            <v>18383</v>
          </cell>
          <cell r="G42" t="str">
            <v>#N/A N/A</v>
          </cell>
          <cell r="H42" t="e">
            <v>#N/A</v>
          </cell>
          <cell r="J42">
            <v>3.6764705882353033</v>
          </cell>
          <cell r="K42">
            <v>3.6764705882353033</v>
          </cell>
          <cell r="L42">
            <v>0</v>
          </cell>
          <cell r="M42">
            <v>0</v>
          </cell>
          <cell r="N42">
            <v>0</v>
          </cell>
          <cell r="O42">
            <v>-2.7586206896551779</v>
          </cell>
          <cell r="P42">
            <v>0</v>
          </cell>
        </row>
        <row r="43">
          <cell r="B43">
            <v>18414</v>
          </cell>
          <cell r="C43" t="str">
            <v>#N/A N/A</v>
          </cell>
          <cell r="D43">
            <v>18414</v>
          </cell>
          <cell r="E43">
            <v>14.3</v>
          </cell>
          <cell r="F43">
            <v>18414</v>
          </cell>
          <cell r="G43" t="str">
            <v>#N/A N/A</v>
          </cell>
          <cell r="H43" t="e">
            <v>#N/A</v>
          </cell>
          <cell r="J43">
            <v>3.6231884057970953</v>
          </cell>
          <cell r="K43">
            <v>3.6231884057970953</v>
          </cell>
          <cell r="L43">
            <v>0</v>
          </cell>
          <cell r="M43">
            <v>0</v>
          </cell>
          <cell r="N43">
            <v>0</v>
          </cell>
          <cell r="O43">
            <v>0</v>
          </cell>
          <cell r="P43">
            <v>0</v>
          </cell>
        </row>
        <row r="44">
          <cell r="B44">
            <v>18444</v>
          </cell>
          <cell r="C44" t="str">
            <v>#N/A N/A</v>
          </cell>
          <cell r="D44">
            <v>18444</v>
          </cell>
          <cell r="E44">
            <v>14.4</v>
          </cell>
          <cell r="F44">
            <v>18444</v>
          </cell>
          <cell r="G44" t="str">
            <v>#N/A N/A</v>
          </cell>
          <cell r="H44" t="e">
            <v>#N/A</v>
          </cell>
          <cell r="J44">
            <v>2.8571428571428692</v>
          </cell>
          <cell r="K44">
            <v>2.8571428571428692</v>
          </cell>
          <cell r="L44">
            <v>0</v>
          </cell>
          <cell r="M44">
            <v>0</v>
          </cell>
          <cell r="N44">
            <v>0</v>
          </cell>
          <cell r="O44">
            <v>2.1276595744680993</v>
          </cell>
          <cell r="P44">
            <v>0</v>
          </cell>
        </row>
        <row r="45">
          <cell r="B45">
            <v>18475</v>
          </cell>
          <cell r="C45" t="str">
            <v>#N/A N/A</v>
          </cell>
          <cell r="D45">
            <v>18475</v>
          </cell>
          <cell r="E45">
            <v>14.8</v>
          </cell>
          <cell r="F45">
            <v>18475</v>
          </cell>
          <cell r="G45" t="str">
            <v>#N/A N/A</v>
          </cell>
          <cell r="H45" t="e">
            <v>#N/A</v>
          </cell>
          <cell r="J45">
            <v>4.9645390070922168</v>
          </cell>
          <cell r="K45">
            <v>4.9645390070922168</v>
          </cell>
          <cell r="L45">
            <v>0</v>
          </cell>
          <cell r="M45">
            <v>0</v>
          </cell>
          <cell r="N45">
            <v>0</v>
          </cell>
          <cell r="O45">
            <v>5.7142857142857162</v>
          </cell>
          <cell r="P45">
            <v>0</v>
          </cell>
        </row>
        <row r="46">
          <cell r="B46">
            <v>18506</v>
          </cell>
          <cell r="C46" t="str">
            <v>#N/A N/A</v>
          </cell>
          <cell r="D46">
            <v>18506</v>
          </cell>
          <cell r="E46">
            <v>15.3</v>
          </cell>
          <cell r="F46">
            <v>18506</v>
          </cell>
          <cell r="G46" t="str">
            <v>#N/A N/A</v>
          </cell>
          <cell r="H46" t="e">
            <v>#N/A</v>
          </cell>
          <cell r="J46">
            <v>6.9930069930070005</v>
          </cell>
          <cell r="K46">
            <v>6.9930069930070005</v>
          </cell>
          <cell r="L46">
            <v>0</v>
          </cell>
          <cell r="M46">
            <v>0</v>
          </cell>
          <cell r="N46">
            <v>0</v>
          </cell>
          <cell r="O46">
            <v>10.07194244604317</v>
          </cell>
          <cell r="P46">
            <v>0</v>
          </cell>
        </row>
        <row r="47">
          <cell r="B47">
            <v>18536</v>
          </cell>
          <cell r="C47" t="str">
            <v>#N/A N/A</v>
          </cell>
          <cell r="D47">
            <v>18536</v>
          </cell>
          <cell r="E47">
            <v>15.8</v>
          </cell>
          <cell r="F47">
            <v>18536</v>
          </cell>
          <cell r="G47" t="str">
            <v>#N/A N/A</v>
          </cell>
          <cell r="H47" t="e">
            <v>#N/A</v>
          </cell>
          <cell r="J47">
            <v>9.7222222222222321</v>
          </cell>
          <cell r="K47">
            <v>9.7222222222222321</v>
          </cell>
          <cell r="L47">
            <v>0</v>
          </cell>
          <cell r="M47">
            <v>0</v>
          </cell>
          <cell r="N47">
            <v>0</v>
          </cell>
          <cell r="O47">
            <v>14.492753623188403</v>
          </cell>
          <cell r="P47">
            <v>0</v>
          </cell>
        </row>
        <row r="48">
          <cell r="B48">
            <v>18567</v>
          </cell>
          <cell r="C48" t="str">
            <v>#N/A N/A</v>
          </cell>
          <cell r="D48">
            <v>18567</v>
          </cell>
          <cell r="E48">
            <v>16.3</v>
          </cell>
          <cell r="F48">
            <v>18567</v>
          </cell>
          <cell r="G48" t="str">
            <v>#N/A N/A</v>
          </cell>
          <cell r="H48" t="e">
            <v>#N/A</v>
          </cell>
          <cell r="J48">
            <v>10.135135135135132</v>
          </cell>
          <cell r="K48">
            <v>10.135135135135132</v>
          </cell>
          <cell r="L48">
            <v>0</v>
          </cell>
          <cell r="M48">
            <v>0</v>
          </cell>
          <cell r="N48">
            <v>0</v>
          </cell>
          <cell r="O48">
            <v>18.978102189781044</v>
          </cell>
          <cell r="P48">
            <v>0</v>
          </cell>
        </row>
        <row r="49">
          <cell r="B49">
            <v>18597</v>
          </cell>
          <cell r="C49" t="str">
            <v>#N/A N/A</v>
          </cell>
          <cell r="D49">
            <v>18597</v>
          </cell>
          <cell r="E49">
            <v>16.8</v>
          </cell>
          <cell r="F49">
            <v>18597</v>
          </cell>
          <cell r="G49" t="str">
            <v>#N/A N/A</v>
          </cell>
          <cell r="H49" t="e">
            <v>#N/A</v>
          </cell>
          <cell r="J49">
            <v>9.8039215686274606</v>
          </cell>
          <cell r="K49">
            <v>9.8039215686274606</v>
          </cell>
          <cell r="L49">
            <v>0</v>
          </cell>
          <cell r="M49">
            <v>0</v>
          </cell>
          <cell r="N49">
            <v>0</v>
          </cell>
          <cell r="O49">
            <v>22.627737226277379</v>
          </cell>
          <cell r="P49">
            <v>0</v>
          </cell>
        </row>
        <row r="50">
          <cell r="B50">
            <v>18628</v>
          </cell>
          <cell r="C50" t="str">
            <v>#N/A N/A</v>
          </cell>
          <cell r="D50">
            <v>18628</v>
          </cell>
          <cell r="E50">
            <v>17.3</v>
          </cell>
          <cell r="F50">
            <v>18628</v>
          </cell>
          <cell r="G50" t="str">
            <v>#N/A N/A</v>
          </cell>
          <cell r="H50" t="e">
            <v>#N/A</v>
          </cell>
          <cell r="J50">
            <v>9.4936708860759556</v>
          </cell>
          <cell r="K50">
            <v>9.4936708860759556</v>
          </cell>
          <cell r="L50">
            <v>0</v>
          </cell>
          <cell r="M50">
            <v>0</v>
          </cell>
          <cell r="N50">
            <v>0</v>
          </cell>
          <cell r="O50">
            <v>27.205882352941192</v>
          </cell>
          <cell r="P50">
            <v>0</v>
          </cell>
        </row>
        <row r="51">
          <cell r="B51">
            <v>18659</v>
          </cell>
          <cell r="C51" t="str">
            <v>#N/A N/A</v>
          </cell>
          <cell r="D51">
            <v>18659</v>
          </cell>
          <cell r="E51">
            <v>17.8</v>
          </cell>
          <cell r="F51">
            <v>18659</v>
          </cell>
          <cell r="G51" t="str">
            <v>#N/A N/A</v>
          </cell>
          <cell r="H51" t="e">
            <v>#N/A</v>
          </cell>
          <cell r="J51">
            <v>9.2024539877300526</v>
          </cell>
          <cell r="K51">
            <v>9.2024539877300526</v>
          </cell>
          <cell r="L51">
            <v>0</v>
          </cell>
          <cell r="M51">
            <v>0</v>
          </cell>
          <cell r="N51">
            <v>0</v>
          </cell>
          <cell r="O51">
            <v>30.882352941176471</v>
          </cell>
          <cell r="P51">
            <v>0</v>
          </cell>
        </row>
        <row r="52">
          <cell r="B52">
            <v>18687</v>
          </cell>
          <cell r="C52" t="str">
            <v>#N/A N/A</v>
          </cell>
          <cell r="D52">
            <v>18687</v>
          </cell>
          <cell r="E52">
            <v>18.2</v>
          </cell>
          <cell r="F52">
            <v>18687</v>
          </cell>
          <cell r="G52" t="str">
            <v>#N/A N/A</v>
          </cell>
          <cell r="H52" t="e">
            <v>#N/A</v>
          </cell>
          <cell r="J52">
            <v>8.333333333333325</v>
          </cell>
          <cell r="K52">
            <v>8.333333333333325</v>
          </cell>
          <cell r="L52">
            <v>0</v>
          </cell>
          <cell r="M52">
            <v>0</v>
          </cell>
          <cell r="N52">
            <v>0</v>
          </cell>
          <cell r="O52">
            <v>31.884057971014478</v>
          </cell>
          <cell r="P52">
            <v>0</v>
          </cell>
        </row>
        <row r="53">
          <cell r="B53">
            <v>18718</v>
          </cell>
          <cell r="C53" t="str">
            <v>#N/A N/A</v>
          </cell>
          <cell r="D53">
            <v>18718</v>
          </cell>
          <cell r="E53">
            <v>18.600000000000001</v>
          </cell>
          <cell r="F53">
            <v>18718</v>
          </cell>
          <cell r="G53" t="str">
            <v>#N/A N/A</v>
          </cell>
          <cell r="H53" t="e">
            <v>#N/A</v>
          </cell>
          <cell r="J53">
            <v>7.5144508670520249</v>
          </cell>
          <cell r="K53">
            <v>7.5144508670520249</v>
          </cell>
          <cell r="L53">
            <v>0</v>
          </cell>
          <cell r="M53">
            <v>0</v>
          </cell>
          <cell r="N53">
            <v>0</v>
          </cell>
          <cell r="O53">
            <v>32.857142857142875</v>
          </cell>
          <cell r="P53">
            <v>0</v>
          </cell>
        </row>
        <row r="54">
          <cell r="B54">
            <v>18748</v>
          </cell>
          <cell r="C54" t="str">
            <v>#N/A N/A</v>
          </cell>
          <cell r="D54">
            <v>18748</v>
          </cell>
          <cell r="E54">
            <v>19.100000000000001</v>
          </cell>
          <cell r="F54">
            <v>18748</v>
          </cell>
          <cell r="G54" t="str">
            <v>#N/A N/A</v>
          </cell>
          <cell r="H54" t="e">
            <v>#N/A</v>
          </cell>
          <cell r="J54">
            <v>7.3033707865168607</v>
          </cell>
          <cell r="K54">
            <v>7.3033707865168607</v>
          </cell>
          <cell r="L54">
            <v>0</v>
          </cell>
          <cell r="M54">
            <v>0</v>
          </cell>
          <cell r="N54">
            <v>0</v>
          </cell>
          <cell r="O54">
            <v>35.460992907801426</v>
          </cell>
          <cell r="P54">
            <v>0</v>
          </cell>
        </row>
        <row r="55">
          <cell r="B55">
            <v>18779</v>
          </cell>
          <cell r="C55" t="str">
            <v>#N/A N/A</v>
          </cell>
          <cell r="D55">
            <v>18779</v>
          </cell>
          <cell r="E55">
            <v>19.600000000000001</v>
          </cell>
          <cell r="F55">
            <v>18779</v>
          </cell>
          <cell r="G55" t="str">
            <v>#N/A N/A</v>
          </cell>
          <cell r="H55" t="e">
            <v>#N/A</v>
          </cell>
          <cell r="J55">
            <v>7.6923076923077094</v>
          </cell>
          <cell r="K55">
            <v>7.6923076923077094</v>
          </cell>
          <cell r="L55">
            <v>0</v>
          </cell>
          <cell r="M55">
            <v>0</v>
          </cell>
          <cell r="N55">
            <v>0</v>
          </cell>
          <cell r="O55">
            <v>37.06293706293706</v>
          </cell>
          <cell r="P55">
            <v>0</v>
          </cell>
        </row>
        <row r="56">
          <cell r="B56">
            <v>18809</v>
          </cell>
          <cell r="C56" t="str">
            <v>#N/A N/A</v>
          </cell>
          <cell r="D56">
            <v>18809</v>
          </cell>
          <cell r="E56">
            <v>20</v>
          </cell>
          <cell r="F56">
            <v>18809</v>
          </cell>
          <cell r="G56" t="str">
            <v>#N/A N/A</v>
          </cell>
          <cell r="H56" t="e">
            <v>#N/A</v>
          </cell>
          <cell r="J56">
            <v>7.5268817204301008</v>
          </cell>
          <cell r="K56">
            <v>7.5268817204301008</v>
          </cell>
          <cell r="L56">
            <v>0</v>
          </cell>
          <cell r="M56">
            <v>0</v>
          </cell>
          <cell r="N56">
            <v>0</v>
          </cell>
          <cell r="O56">
            <v>38.888888888888886</v>
          </cell>
          <cell r="P56">
            <v>0</v>
          </cell>
        </row>
        <row r="57">
          <cell r="B57">
            <v>18840</v>
          </cell>
          <cell r="C57" t="str">
            <v>#N/A N/A</v>
          </cell>
          <cell r="D57">
            <v>18840</v>
          </cell>
          <cell r="E57">
            <v>20.3</v>
          </cell>
          <cell r="F57">
            <v>18840</v>
          </cell>
          <cell r="G57" t="str">
            <v>#N/A N/A</v>
          </cell>
          <cell r="H57" t="e">
            <v>#N/A</v>
          </cell>
          <cell r="J57">
            <v>6.2827225130890119</v>
          </cell>
          <cell r="K57">
            <v>6.2827225130890119</v>
          </cell>
          <cell r="L57">
            <v>0</v>
          </cell>
          <cell r="M57">
            <v>0</v>
          </cell>
          <cell r="N57">
            <v>0</v>
          </cell>
          <cell r="O57">
            <v>37.162162162162168</v>
          </cell>
          <cell r="P57">
            <v>0</v>
          </cell>
        </row>
        <row r="58">
          <cell r="B58">
            <v>18871</v>
          </cell>
          <cell r="C58" t="str">
            <v>#N/A N/A</v>
          </cell>
          <cell r="D58">
            <v>18871</v>
          </cell>
          <cell r="E58">
            <v>20.399999999999999</v>
          </cell>
          <cell r="F58">
            <v>18871</v>
          </cell>
          <cell r="G58" t="str">
            <v>#N/A N/A</v>
          </cell>
          <cell r="H58" t="e">
            <v>#N/A</v>
          </cell>
          <cell r="J58">
            <v>4.0816326530612068</v>
          </cell>
          <cell r="K58">
            <v>4.0816326530612068</v>
          </cell>
          <cell r="L58">
            <v>0</v>
          </cell>
          <cell r="M58">
            <v>0</v>
          </cell>
          <cell r="N58">
            <v>0</v>
          </cell>
          <cell r="O58">
            <v>33.333333333333329</v>
          </cell>
          <cell r="P58">
            <v>0</v>
          </cell>
        </row>
        <row r="59">
          <cell r="B59">
            <v>18901</v>
          </cell>
          <cell r="C59" t="str">
            <v>#N/A N/A</v>
          </cell>
          <cell r="D59">
            <v>18901</v>
          </cell>
          <cell r="E59">
            <v>20.5</v>
          </cell>
          <cell r="F59">
            <v>18901</v>
          </cell>
          <cell r="G59" t="str">
            <v>#N/A N/A</v>
          </cell>
          <cell r="H59" t="e">
            <v>#N/A</v>
          </cell>
          <cell r="J59">
            <v>2.4999999999999911</v>
          </cell>
          <cell r="K59">
            <v>2.4999999999999911</v>
          </cell>
          <cell r="L59">
            <v>0</v>
          </cell>
          <cell r="M59">
            <v>0</v>
          </cell>
          <cell r="N59">
            <v>0</v>
          </cell>
          <cell r="O59">
            <v>29.746835443037977</v>
          </cell>
          <cell r="P59">
            <v>0</v>
          </cell>
        </row>
        <row r="60">
          <cell r="B60">
            <v>18932</v>
          </cell>
          <cell r="C60" t="str">
            <v>#N/A N/A</v>
          </cell>
          <cell r="D60">
            <v>18932</v>
          </cell>
          <cell r="E60">
            <v>20.6</v>
          </cell>
          <cell r="F60">
            <v>18932</v>
          </cell>
          <cell r="G60" t="str">
            <v>#N/A N/A</v>
          </cell>
          <cell r="H60" t="e">
            <v>#N/A</v>
          </cell>
          <cell r="J60">
            <v>1.4778325123152802</v>
          </cell>
          <cell r="K60">
            <v>1.4778325123152802</v>
          </cell>
          <cell r="L60">
            <v>0</v>
          </cell>
          <cell r="M60">
            <v>0</v>
          </cell>
          <cell r="N60">
            <v>0</v>
          </cell>
          <cell r="O60">
            <v>26.380368098159511</v>
          </cell>
          <cell r="P60">
            <v>0</v>
          </cell>
        </row>
        <row r="61">
          <cell r="B61">
            <v>18962</v>
          </cell>
          <cell r="C61" t="str">
            <v>#N/A N/A</v>
          </cell>
          <cell r="D61">
            <v>18962</v>
          </cell>
          <cell r="E61">
            <v>20.7</v>
          </cell>
          <cell r="F61">
            <v>18962</v>
          </cell>
          <cell r="G61" t="str">
            <v>#N/A N/A</v>
          </cell>
          <cell r="H61" t="e">
            <v>#N/A</v>
          </cell>
          <cell r="J61">
            <v>1.4705882352941124</v>
          </cell>
          <cell r="K61">
            <v>1.4705882352941124</v>
          </cell>
          <cell r="L61">
            <v>0</v>
          </cell>
          <cell r="M61">
            <v>0</v>
          </cell>
          <cell r="N61">
            <v>0</v>
          </cell>
          <cell r="O61">
            <v>23.214285714285698</v>
          </cell>
          <cell r="P61">
            <v>0</v>
          </cell>
        </row>
        <row r="62">
          <cell r="B62">
            <v>18993</v>
          </cell>
          <cell r="C62" t="str">
            <v>#N/A N/A</v>
          </cell>
          <cell r="D62">
            <v>18993</v>
          </cell>
          <cell r="E62">
            <v>21</v>
          </cell>
          <cell r="F62">
            <v>18993</v>
          </cell>
          <cell r="G62" t="str">
            <v>#N/A N/A</v>
          </cell>
          <cell r="H62" t="e">
            <v>#N/A</v>
          </cell>
          <cell r="J62">
            <v>2.4390243902439046</v>
          </cell>
          <cell r="K62">
            <v>2.4390243902439046</v>
          </cell>
          <cell r="L62">
            <v>0</v>
          </cell>
          <cell r="M62">
            <v>0</v>
          </cell>
          <cell r="N62">
            <v>0</v>
          </cell>
          <cell r="O62">
            <v>21.387283236994215</v>
          </cell>
          <cell r="P62">
            <v>0</v>
          </cell>
        </row>
        <row r="63">
          <cell r="B63">
            <v>19024</v>
          </cell>
          <cell r="C63" t="str">
            <v>#N/A N/A</v>
          </cell>
          <cell r="D63">
            <v>19024</v>
          </cell>
          <cell r="E63">
            <v>22.1</v>
          </cell>
          <cell r="F63">
            <v>19024</v>
          </cell>
          <cell r="G63" t="str">
            <v>#N/A N/A</v>
          </cell>
          <cell r="H63" t="e">
            <v>#N/A</v>
          </cell>
          <cell r="J63">
            <v>7.2815533980582492</v>
          </cell>
          <cell r="K63">
            <v>7.2815533980582492</v>
          </cell>
          <cell r="L63">
            <v>0</v>
          </cell>
          <cell r="M63">
            <v>0</v>
          </cell>
          <cell r="N63">
            <v>0</v>
          </cell>
          <cell r="O63">
            <v>24.157303370786522</v>
          </cell>
          <cell r="P63">
            <v>0</v>
          </cell>
        </row>
        <row r="64">
          <cell r="B64">
            <v>19053</v>
          </cell>
          <cell r="C64" t="str">
            <v>#N/A N/A</v>
          </cell>
          <cell r="D64">
            <v>19053</v>
          </cell>
          <cell r="E64">
            <v>22.4</v>
          </cell>
          <cell r="F64">
            <v>19053</v>
          </cell>
          <cell r="G64" t="str">
            <v>#N/A N/A</v>
          </cell>
          <cell r="H64" t="e">
            <v>#N/A</v>
          </cell>
          <cell r="J64">
            <v>8.212560386473422</v>
          </cell>
          <cell r="K64">
            <v>8.212560386473422</v>
          </cell>
          <cell r="L64">
            <v>0</v>
          </cell>
          <cell r="M64">
            <v>0</v>
          </cell>
          <cell r="N64">
            <v>0</v>
          </cell>
          <cell r="O64">
            <v>23.076923076923084</v>
          </cell>
          <cell r="P64">
            <v>0</v>
          </cell>
        </row>
        <row r="65">
          <cell r="B65">
            <v>19084</v>
          </cell>
          <cell r="C65" t="str">
            <v>#N/A N/A</v>
          </cell>
          <cell r="D65">
            <v>19084</v>
          </cell>
          <cell r="E65">
            <v>22.4</v>
          </cell>
          <cell r="F65">
            <v>19084</v>
          </cell>
          <cell r="G65" t="str">
            <v>#N/A N/A</v>
          </cell>
          <cell r="H65" t="e">
            <v>#N/A</v>
          </cell>
          <cell r="J65">
            <v>6.6666666666666652</v>
          </cell>
          <cell r="K65">
            <v>6.6666666666666652</v>
          </cell>
          <cell r="L65">
            <v>0</v>
          </cell>
          <cell r="M65">
            <v>0</v>
          </cell>
          <cell r="N65">
            <v>0</v>
          </cell>
          <cell r="O65">
            <v>20.430107526881702</v>
          </cell>
          <cell r="P65">
            <v>0</v>
          </cell>
        </row>
        <row r="66">
          <cell r="B66">
            <v>19114</v>
          </cell>
          <cell r="C66" t="str">
            <v>#N/A N/A</v>
          </cell>
          <cell r="D66">
            <v>19114</v>
          </cell>
          <cell r="E66">
            <v>22.1</v>
          </cell>
          <cell r="F66">
            <v>19114</v>
          </cell>
          <cell r="G66" t="str">
            <v>#N/A N/A</v>
          </cell>
          <cell r="H66" t="e">
            <v>#N/A</v>
          </cell>
          <cell r="J66">
            <v>0</v>
          </cell>
          <cell r="K66">
            <v>0</v>
          </cell>
          <cell r="L66">
            <v>0</v>
          </cell>
          <cell r="M66">
            <v>0</v>
          </cell>
          <cell r="N66">
            <v>0</v>
          </cell>
          <cell r="O66">
            <v>15.706806282722518</v>
          </cell>
          <cell r="P66">
            <v>0</v>
          </cell>
        </row>
        <row r="67">
          <cell r="B67">
            <v>19145</v>
          </cell>
          <cell r="C67" t="str">
            <v>#N/A N/A</v>
          </cell>
          <cell r="D67">
            <v>19145</v>
          </cell>
          <cell r="E67">
            <v>21.9</v>
          </cell>
          <cell r="F67">
            <v>19145</v>
          </cell>
          <cell r="G67" t="str">
            <v>#N/A N/A</v>
          </cell>
          <cell r="H67" t="e">
            <v>#N/A</v>
          </cell>
          <cell r="J67">
            <v>-2.2321428571428603</v>
          </cell>
          <cell r="K67">
            <v>-2.2321428571428603</v>
          </cell>
          <cell r="L67">
            <v>0</v>
          </cell>
          <cell r="M67">
            <v>0</v>
          </cell>
          <cell r="N67">
            <v>0</v>
          </cell>
          <cell r="O67">
            <v>11.734693877550995</v>
          </cell>
          <cell r="P67">
            <v>0</v>
          </cell>
        </row>
        <row r="68">
          <cell r="B68">
            <v>19175</v>
          </cell>
          <cell r="C68" t="str">
            <v>#N/A N/A</v>
          </cell>
          <cell r="D68">
            <v>19175</v>
          </cell>
          <cell r="E68">
            <v>22.1</v>
          </cell>
          <cell r="F68">
            <v>19175</v>
          </cell>
          <cell r="G68" t="str">
            <v>#N/A N/A</v>
          </cell>
          <cell r="H68" t="e">
            <v>#N/A</v>
          </cell>
          <cell r="J68">
            <v>-1.3392857142856984</v>
          </cell>
          <cell r="K68">
            <v>-1.3392857142856984</v>
          </cell>
          <cell r="L68">
            <v>0</v>
          </cell>
          <cell r="M68">
            <v>0</v>
          </cell>
          <cell r="N68">
            <v>0</v>
          </cell>
          <cell r="O68">
            <v>10.499999999999998</v>
          </cell>
          <cell r="P68">
            <v>0</v>
          </cell>
        </row>
        <row r="69">
          <cell r="B69">
            <v>19206</v>
          </cell>
          <cell r="C69" t="str">
            <v>#N/A N/A</v>
          </cell>
          <cell r="D69">
            <v>19206</v>
          </cell>
          <cell r="E69">
            <v>22.1</v>
          </cell>
          <cell r="F69">
            <v>19206</v>
          </cell>
          <cell r="G69" t="str">
            <v>#N/A N/A</v>
          </cell>
          <cell r="H69" t="e">
            <v>#N/A</v>
          </cell>
          <cell r="J69">
            <v>0</v>
          </cell>
          <cell r="K69">
            <v>0</v>
          </cell>
          <cell r="L69">
            <v>0</v>
          </cell>
          <cell r="M69">
            <v>0</v>
          </cell>
          <cell r="N69">
            <v>0</v>
          </cell>
          <cell r="O69">
            <v>8.866995073891637</v>
          </cell>
          <cell r="P69">
            <v>0</v>
          </cell>
        </row>
        <row r="70">
          <cell r="B70">
            <v>19237</v>
          </cell>
          <cell r="C70" t="str">
            <v>#N/A N/A</v>
          </cell>
          <cell r="D70">
            <v>19237</v>
          </cell>
          <cell r="E70">
            <v>22.4</v>
          </cell>
          <cell r="F70">
            <v>19237</v>
          </cell>
          <cell r="G70" t="str">
            <v>#N/A N/A</v>
          </cell>
          <cell r="H70" t="e">
            <v>#N/A</v>
          </cell>
          <cell r="J70">
            <v>2.2831050228310446</v>
          </cell>
          <cell r="K70">
            <v>2.2831050228310446</v>
          </cell>
          <cell r="L70">
            <v>0</v>
          </cell>
          <cell r="M70">
            <v>0</v>
          </cell>
          <cell r="N70">
            <v>0</v>
          </cell>
          <cell r="O70">
            <v>9.8039215686274606</v>
          </cell>
          <cell r="P70">
            <v>0</v>
          </cell>
        </row>
        <row r="71">
          <cell r="B71">
            <v>19267</v>
          </cell>
          <cell r="C71" t="str">
            <v>#N/A N/A</v>
          </cell>
          <cell r="D71">
            <v>19267</v>
          </cell>
          <cell r="E71">
            <v>22.7</v>
          </cell>
          <cell r="F71">
            <v>19267</v>
          </cell>
          <cell r="G71" t="str">
            <v>#N/A N/A</v>
          </cell>
          <cell r="H71" t="e">
            <v>#N/A</v>
          </cell>
          <cell r="J71">
            <v>2.7149321266968229</v>
          </cell>
          <cell r="K71">
            <v>2.7149321266968229</v>
          </cell>
          <cell r="L71">
            <v>0</v>
          </cell>
          <cell r="M71">
            <v>0</v>
          </cell>
          <cell r="N71">
            <v>0</v>
          </cell>
          <cell r="O71">
            <v>10.731707317073159</v>
          </cell>
          <cell r="P71">
            <v>0</v>
          </cell>
        </row>
        <row r="72">
          <cell r="B72">
            <v>19298</v>
          </cell>
          <cell r="C72" t="str">
            <v>#N/A N/A</v>
          </cell>
          <cell r="D72">
            <v>19298</v>
          </cell>
          <cell r="E72">
            <v>23.1</v>
          </cell>
          <cell r="F72">
            <v>19298</v>
          </cell>
          <cell r="G72" t="str">
            <v>#N/A N/A</v>
          </cell>
          <cell r="H72" t="e">
            <v>#N/A</v>
          </cell>
          <cell r="J72">
            <v>4.5248868778280604</v>
          </cell>
          <cell r="K72">
            <v>4.5248868778280604</v>
          </cell>
          <cell r="L72">
            <v>0</v>
          </cell>
          <cell r="M72">
            <v>0</v>
          </cell>
          <cell r="N72">
            <v>0</v>
          </cell>
          <cell r="O72">
            <v>12.135922330097081</v>
          </cell>
          <cell r="P72">
            <v>0</v>
          </cell>
        </row>
        <row r="73">
          <cell r="B73">
            <v>19328</v>
          </cell>
          <cell r="C73" t="str">
            <v>#N/A N/A</v>
          </cell>
          <cell r="D73">
            <v>19328</v>
          </cell>
          <cell r="E73">
            <v>23.4</v>
          </cell>
          <cell r="F73">
            <v>19328</v>
          </cell>
          <cell r="G73" t="str">
            <v>#N/A N/A</v>
          </cell>
          <cell r="H73" t="e">
            <v>#N/A</v>
          </cell>
          <cell r="J73">
            <v>4.4642857142857206</v>
          </cell>
          <cell r="K73">
            <v>4.4642857142857206</v>
          </cell>
          <cell r="L73">
            <v>0</v>
          </cell>
          <cell r="M73">
            <v>0</v>
          </cell>
          <cell r="N73">
            <v>0</v>
          </cell>
          <cell r="O73">
            <v>13.043478260869556</v>
          </cell>
          <cell r="P73">
            <v>0</v>
          </cell>
        </row>
        <row r="74">
          <cell r="B74">
            <v>19359</v>
          </cell>
          <cell r="C74" t="str">
            <v>#N/A N/A</v>
          </cell>
          <cell r="D74">
            <v>19359</v>
          </cell>
          <cell r="E74">
            <v>23.2</v>
          </cell>
          <cell r="F74">
            <v>19359</v>
          </cell>
          <cell r="G74" t="str">
            <v>#N/A N/A</v>
          </cell>
          <cell r="H74" t="e">
            <v>#N/A</v>
          </cell>
          <cell r="J74">
            <v>2.2026431718061623</v>
          </cell>
          <cell r="K74">
            <v>2.2026431718061623</v>
          </cell>
          <cell r="L74">
            <v>0</v>
          </cell>
          <cell r="M74">
            <v>0</v>
          </cell>
          <cell r="N74">
            <v>0</v>
          </cell>
          <cell r="O74">
            <v>10.476190476190483</v>
          </cell>
          <cell r="P74">
            <v>0</v>
          </cell>
        </row>
        <row r="75">
          <cell r="B75">
            <v>19390</v>
          </cell>
          <cell r="C75" t="str">
            <v>#N/A N/A</v>
          </cell>
          <cell r="D75">
            <v>19390</v>
          </cell>
          <cell r="E75">
            <v>23.5</v>
          </cell>
          <cell r="F75">
            <v>19390</v>
          </cell>
          <cell r="G75" t="str">
            <v>#N/A N/A</v>
          </cell>
          <cell r="H75" t="e">
            <v>#N/A</v>
          </cell>
          <cell r="J75">
            <v>1.7316017316017174</v>
          </cell>
          <cell r="K75">
            <v>1.7316017316017174</v>
          </cell>
          <cell r="L75">
            <v>0</v>
          </cell>
          <cell r="M75">
            <v>0</v>
          </cell>
          <cell r="N75">
            <v>0</v>
          </cell>
          <cell r="O75">
            <v>6.3348416289592757</v>
          </cell>
          <cell r="P75">
            <v>0</v>
          </cell>
        </row>
        <row r="76">
          <cell r="B76">
            <v>19418</v>
          </cell>
          <cell r="C76" t="str">
            <v>#N/A N/A</v>
          </cell>
          <cell r="D76">
            <v>19418</v>
          </cell>
          <cell r="E76">
            <v>23.6</v>
          </cell>
          <cell r="F76">
            <v>19418</v>
          </cell>
          <cell r="G76" t="str">
            <v>#N/A N/A</v>
          </cell>
          <cell r="H76" t="e">
            <v>#N/A</v>
          </cell>
          <cell r="J76">
            <v>0.85470085470087387</v>
          </cell>
          <cell r="K76">
            <v>0.85470085470087387</v>
          </cell>
          <cell r="L76">
            <v>0</v>
          </cell>
          <cell r="M76">
            <v>0</v>
          </cell>
          <cell r="N76">
            <v>0</v>
          </cell>
          <cell r="O76">
            <v>5.3571428571428603</v>
          </cell>
          <cell r="P76">
            <v>0</v>
          </cell>
        </row>
        <row r="77">
          <cell r="B77">
            <v>19449</v>
          </cell>
          <cell r="C77" t="str">
            <v>#N/A N/A</v>
          </cell>
          <cell r="D77">
            <v>19449</v>
          </cell>
          <cell r="E77">
            <v>23.7</v>
          </cell>
          <cell r="F77">
            <v>19449</v>
          </cell>
          <cell r="G77" t="str">
            <v>#N/A N/A</v>
          </cell>
          <cell r="H77" t="e">
            <v>#N/A</v>
          </cell>
          <cell r="J77">
            <v>2.155172413793105</v>
          </cell>
          <cell r="K77">
            <v>2.155172413793105</v>
          </cell>
          <cell r="L77">
            <v>0</v>
          </cell>
          <cell r="M77">
            <v>0</v>
          </cell>
          <cell r="N77">
            <v>0</v>
          </cell>
          <cell r="O77">
            <v>5.8035714285714413</v>
          </cell>
          <cell r="P77">
            <v>0</v>
          </cell>
        </row>
        <row r="78">
          <cell r="B78">
            <v>19479</v>
          </cell>
          <cell r="C78" t="str">
            <v>#N/A N/A</v>
          </cell>
          <cell r="D78">
            <v>19479</v>
          </cell>
          <cell r="E78">
            <v>23.8</v>
          </cell>
          <cell r="F78">
            <v>19479</v>
          </cell>
          <cell r="G78" t="str">
            <v>#N/A N/A</v>
          </cell>
          <cell r="H78" t="e">
            <v>#N/A</v>
          </cell>
          <cell r="J78">
            <v>1.276595744680864</v>
          </cell>
          <cell r="K78">
            <v>1.276595744680864</v>
          </cell>
          <cell r="L78">
            <v>0</v>
          </cell>
          <cell r="M78">
            <v>0</v>
          </cell>
          <cell r="N78">
            <v>0</v>
          </cell>
          <cell r="O78">
            <v>7.6923076923076872</v>
          </cell>
          <cell r="P78">
            <v>0</v>
          </cell>
        </row>
        <row r="79">
          <cell r="B79">
            <v>19510</v>
          </cell>
          <cell r="C79" t="str">
            <v>#N/A N/A</v>
          </cell>
          <cell r="D79">
            <v>19510</v>
          </cell>
          <cell r="E79">
            <v>23.9</v>
          </cell>
          <cell r="F79">
            <v>19510</v>
          </cell>
          <cell r="G79" t="str">
            <v>#N/A N/A</v>
          </cell>
          <cell r="H79" t="e">
            <v>#N/A</v>
          </cell>
          <cell r="J79">
            <v>1.2711864406779627</v>
          </cell>
          <cell r="K79">
            <v>1.2711864406779627</v>
          </cell>
          <cell r="L79">
            <v>0</v>
          </cell>
          <cell r="M79">
            <v>0</v>
          </cell>
          <cell r="N79">
            <v>0</v>
          </cell>
          <cell r="O79">
            <v>9.1324200913241995</v>
          </cell>
          <cell r="P79">
            <v>0</v>
          </cell>
        </row>
        <row r="80">
          <cell r="B80">
            <v>19540</v>
          </cell>
          <cell r="C80" t="str">
            <v>#N/A N/A</v>
          </cell>
          <cell r="D80">
            <v>19540</v>
          </cell>
          <cell r="E80">
            <v>23.8</v>
          </cell>
          <cell r="F80">
            <v>19540</v>
          </cell>
          <cell r="G80" t="str">
            <v>#N/A N/A</v>
          </cell>
          <cell r="H80" t="e">
            <v>#N/A</v>
          </cell>
          <cell r="J80">
            <v>0.42194092827005925</v>
          </cell>
          <cell r="K80">
            <v>0.42194092827005925</v>
          </cell>
          <cell r="L80">
            <v>0</v>
          </cell>
          <cell r="M80">
            <v>0</v>
          </cell>
          <cell r="N80">
            <v>0</v>
          </cell>
          <cell r="O80">
            <v>7.6923076923076872</v>
          </cell>
          <cell r="P80">
            <v>0</v>
          </cell>
        </row>
        <row r="81">
          <cell r="B81">
            <v>19571</v>
          </cell>
          <cell r="C81" t="str">
            <v>#N/A N/A</v>
          </cell>
          <cell r="D81">
            <v>19571</v>
          </cell>
          <cell r="E81">
            <v>23.8</v>
          </cell>
          <cell r="F81">
            <v>19571</v>
          </cell>
          <cell r="G81" t="str">
            <v>#N/A N/A</v>
          </cell>
          <cell r="H81" t="e">
            <v>#N/A</v>
          </cell>
          <cell r="J81">
            <v>0</v>
          </cell>
          <cell r="K81">
            <v>0</v>
          </cell>
          <cell r="L81">
            <v>0</v>
          </cell>
          <cell r="M81">
            <v>0</v>
          </cell>
          <cell r="N81">
            <v>0</v>
          </cell>
          <cell r="O81">
            <v>7.6923076923076872</v>
          </cell>
          <cell r="P81">
            <v>0</v>
          </cell>
        </row>
        <row r="82">
          <cell r="B82">
            <v>19602</v>
          </cell>
          <cell r="C82" t="str">
            <v>#N/A N/A</v>
          </cell>
          <cell r="D82">
            <v>19602</v>
          </cell>
          <cell r="E82">
            <v>24</v>
          </cell>
          <cell r="F82">
            <v>19602</v>
          </cell>
          <cell r="G82" t="str">
            <v>#N/A N/A</v>
          </cell>
          <cell r="H82" t="e">
            <v>#N/A</v>
          </cell>
          <cell r="J82">
            <v>0.41841004184099972</v>
          </cell>
          <cell r="K82">
            <v>0.41841004184099972</v>
          </cell>
          <cell r="L82">
            <v>0</v>
          </cell>
          <cell r="M82">
            <v>0</v>
          </cell>
          <cell r="N82">
            <v>0</v>
          </cell>
          <cell r="O82">
            <v>7.1428571428571397</v>
          </cell>
          <cell r="P82">
            <v>0</v>
          </cell>
        </row>
        <row r="83">
          <cell r="B83">
            <v>19632</v>
          </cell>
          <cell r="C83" t="str">
            <v>#N/A N/A</v>
          </cell>
          <cell r="D83">
            <v>19632</v>
          </cell>
          <cell r="E83">
            <v>24</v>
          </cell>
          <cell r="F83">
            <v>19632</v>
          </cell>
          <cell r="G83" t="str">
            <v>#N/A N/A</v>
          </cell>
          <cell r="H83" t="e">
            <v>#N/A</v>
          </cell>
          <cell r="J83">
            <v>0.84033613445377853</v>
          </cell>
          <cell r="K83">
            <v>0.84033613445377853</v>
          </cell>
          <cell r="L83">
            <v>0</v>
          </cell>
          <cell r="M83">
            <v>0</v>
          </cell>
          <cell r="N83">
            <v>0</v>
          </cell>
          <cell r="O83">
            <v>5.7268722466960353</v>
          </cell>
          <cell r="P83">
            <v>0</v>
          </cell>
        </row>
        <row r="84">
          <cell r="B84">
            <v>19663</v>
          </cell>
          <cell r="C84" t="str">
            <v>#N/A N/A</v>
          </cell>
          <cell r="D84">
            <v>19663</v>
          </cell>
          <cell r="E84">
            <v>24</v>
          </cell>
          <cell r="F84">
            <v>19663</v>
          </cell>
          <cell r="G84" t="str">
            <v>#N/A N/A</v>
          </cell>
          <cell r="H84" t="e">
            <v>#N/A</v>
          </cell>
          <cell r="J84">
            <v>0.84033613445377853</v>
          </cell>
          <cell r="K84">
            <v>0.84033613445377853</v>
          </cell>
          <cell r="L84">
            <v>0</v>
          </cell>
          <cell r="M84">
            <v>0</v>
          </cell>
          <cell r="N84">
            <v>0</v>
          </cell>
          <cell r="O84">
            <v>3.8961038961038863</v>
          </cell>
          <cell r="P84">
            <v>0</v>
          </cell>
        </row>
        <row r="85">
          <cell r="B85">
            <v>19693</v>
          </cell>
          <cell r="C85" t="str">
            <v>#N/A N/A</v>
          </cell>
          <cell r="D85">
            <v>19693</v>
          </cell>
          <cell r="E85">
            <v>23.9</v>
          </cell>
          <cell r="F85">
            <v>19693</v>
          </cell>
          <cell r="G85" t="str">
            <v>#N/A N/A</v>
          </cell>
          <cell r="H85" t="e">
            <v>#N/A</v>
          </cell>
          <cell r="J85">
            <v>-0.41666666666667629</v>
          </cell>
          <cell r="K85">
            <v>-0.41666666666667629</v>
          </cell>
          <cell r="L85">
            <v>0</v>
          </cell>
          <cell r="M85">
            <v>0</v>
          </cell>
          <cell r="N85">
            <v>0</v>
          </cell>
          <cell r="O85">
            <v>2.1367521367521292</v>
          </cell>
          <cell r="P85">
            <v>0</v>
          </cell>
        </row>
        <row r="86">
          <cell r="B86">
            <v>19724</v>
          </cell>
          <cell r="C86" t="str">
            <v>#N/A N/A</v>
          </cell>
          <cell r="D86">
            <v>19724</v>
          </cell>
          <cell r="E86">
            <v>23.2</v>
          </cell>
          <cell r="F86">
            <v>19724</v>
          </cell>
          <cell r="G86" t="str">
            <v>#N/A N/A</v>
          </cell>
          <cell r="H86" t="e">
            <v>#N/A</v>
          </cell>
          <cell r="J86">
            <v>-3.3333333333333326</v>
          </cell>
          <cell r="K86">
            <v>-3.3333333333333326</v>
          </cell>
          <cell r="L86">
            <v>0</v>
          </cell>
          <cell r="M86">
            <v>0</v>
          </cell>
          <cell r="N86">
            <v>0</v>
          </cell>
          <cell r="O86">
            <v>0</v>
          </cell>
          <cell r="P86">
            <v>0</v>
          </cell>
        </row>
        <row r="87">
          <cell r="B87">
            <v>19755</v>
          </cell>
          <cell r="C87" t="str">
            <v>#N/A N/A</v>
          </cell>
          <cell r="D87">
            <v>19755</v>
          </cell>
          <cell r="E87">
            <v>23</v>
          </cell>
          <cell r="F87">
            <v>19755</v>
          </cell>
          <cell r="G87" t="str">
            <v>#N/A N/A</v>
          </cell>
          <cell r="H87" t="e">
            <v>#N/A</v>
          </cell>
          <cell r="J87">
            <v>-4.1666666666666625</v>
          </cell>
          <cell r="K87">
            <v>-4.1666666666666625</v>
          </cell>
          <cell r="L87">
            <v>0</v>
          </cell>
          <cell r="M87">
            <v>0</v>
          </cell>
          <cell r="N87">
            <v>0</v>
          </cell>
          <cell r="O87">
            <v>-2.1276595744680882</v>
          </cell>
          <cell r="P87">
            <v>0</v>
          </cell>
        </row>
        <row r="88">
          <cell r="B88">
            <v>19783</v>
          </cell>
          <cell r="C88" t="str">
            <v>#N/A N/A</v>
          </cell>
          <cell r="D88">
            <v>19783</v>
          </cell>
          <cell r="E88">
            <v>23</v>
          </cell>
          <cell r="F88">
            <v>19783</v>
          </cell>
          <cell r="G88" t="str">
            <v>#N/A N/A</v>
          </cell>
          <cell r="H88" t="e">
            <v>#N/A</v>
          </cell>
          <cell r="J88">
            <v>-3.7656903765690308</v>
          </cell>
          <cell r="K88">
            <v>-3.7656903765690308</v>
          </cell>
          <cell r="L88">
            <v>0</v>
          </cell>
          <cell r="M88">
            <v>0</v>
          </cell>
          <cell r="N88">
            <v>0</v>
          </cell>
          <cell r="O88">
            <v>-2.5423728813559365</v>
          </cell>
          <cell r="P88">
            <v>0</v>
          </cell>
        </row>
        <row r="89">
          <cell r="B89">
            <v>19814</v>
          </cell>
          <cell r="C89" t="str">
            <v>#N/A N/A</v>
          </cell>
          <cell r="D89">
            <v>19814</v>
          </cell>
          <cell r="E89">
            <v>22.9</v>
          </cell>
          <cell r="F89">
            <v>19814</v>
          </cell>
          <cell r="G89" t="str">
            <v>#N/A N/A</v>
          </cell>
          <cell r="H89" t="e">
            <v>#N/A</v>
          </cell>
          <cell r="J89">
            <v>-1.2931034482758674</v>
          </cell>
          <cell r="K89">
            <v>-1.2931034482758674</v>
          </cell>
          <cell r="L89">
            <v>0</v>
          </cell>
          <cell r="M89">
            <v>0</v>
          </cell>
          <cell r="N89">
            <v>0</v>
          </cell>
          <cell r="O89">
            <v>-3.3755274261603407</v>
          </cell>
          <cell r="P89">
            <v>0</v>
          </cell>
        </row>
        <row r="90">
          <cell r="B90">
            <v>19844</v>
          </cell>
          <cell r="C90" t="str">
            <v>#N/A N/A</v>
          </cell>
          <cell r="D90">
            <v>19844</v>
          </cell>
          <cell r="E90">
            <v>22.8</v>
          </cell>
          <cell r="F90">
            <v>19844</v>
          </cell>
          <cell r="G90" t="str">
            <v>#N/A N/A</v>
          </cell>
          <cell r="H90" t="e">
            <v>#N/A</v>
          </cell>
          <cell r="J90">
            <v>-0.86956521739129933</v>
          </cell>
          <cell r="K90">
            <v>-0.86956521739129933</v>
          </cell>
          <cell r="L90">
            <v>0</v>
          </cell>
          <cell r="M90">
            <v>0</v>
          </cell>
          <cell r="N90">
            <v>0</v>
          </cell>
          <cell r="O90">
            <v>-4.2016806722689033</v>
          </cell>
          <cell r="P90">
            <v>0</v>
          </cell>
        </row>
        <row r="91">
          <cell r="B91">
            <v>19875</v>
          </cell>
          <cell r="C91" t="str">
            <v>#N/A N/A</v>
          </cell>
          <cell r="D91">
            <v>19875</v>
          </cell>
          <cell r="E91">
            <v>22.7</v>
          </cell>
          <cell r="F91">
            <v>19875</v>
          </cell>
          <cell r="G91" t="str">
            <v>#N/A N/A</v>
          </cell>
          <cell r="H91" t="e">
            <v>#N/A</v>
          </cell>
          <cell r="J91">
            <v>-1.3043478260869601</v>
          </cell>
          <cell r="K91">
            <v>-1.3043478260869601</v>
          </cell>
          <cell r="L91">
            <v>0</v>
          </cell>
          <cell r="M91">
            <v>0</v>
          </cell>
          <cell r="N91">
            <v>0</v>
          </cell>
          <cell r="O91">
            <v>-5.0209205020920518</v>
          </cell>
          <cell r="P91">
            <v>0</v>
          </cell>
        </row>
        <row r="92">
          <cell r="B92">
            <v>19905</v>
          </cell>
          <cell r="C92" t="str">
            <v>#N/A N/A</v>
          </cell>
          <cell r="D92">
            <v>19905</v>
          </cell>
          <cell r="E92">
            <v>22.5</v>
          </cell>
          <cell r="F92">
            <v>19905</v>
          </cell>
          <cell r="G92" t="str">
            <v>#N/A N/A</v>
          </cell>
          <cell r="H92" t="e">
            <v>#N/A</v>
          </cell>
          <cell r="J92">
            <v>-1.7467248908296873</v>
          </cell>
          <cell r="K92">
            <v>-1.7467248908296873</v>
          </cell>
          <cell r="L92">
            <v>0</v>
          </cell>
          <cell r="M92">
            <v>0</v>
          </cell>
          <cell r="N92">
            <v>0</v>
          </cell>
          <cell r="O92">
            <v>-5.4621848739495826</v>
          </cell>
          <cell r="P92">
            <v>0</v>
          </cell>
        </row>
        <row r="93">
          <cell r="B93">
            <v>19936</v>
          </cell>
          <cell r="C93" t="str">
            <v>#N/A N/A</v>
          </cell>
          <cell r="D93">
            <v>19936</v>
          </cell>
          <cell r="E93">
            <v>22.4</v>
          </cell>
          <cell r="F93">
            <v>19936</v>
          </cell>
          <cell r="G93" t="str">
            <v>#N/A N/A</v>
          </cell>
          <cell r="H93" t="e">
            <v>#N/A</v>
          </cell>
          <cell r="J93">
            <v>-1.7543859649122862</v>
          </cell>
          <cell r="K93">
            <v>-1.7543859649122862</v>
          </cell>
          <cell r="L93">
            <v>0</v>
          </cell>
          <cell r="M93">
            <v>0</v>
          </cell>
          <cell r="N93">
            <v>0</v>
          </cell>
          <cell r="O93">
            <v>-5.8823529411764834</v>
          </cell>
          <cell r="P93">
            <v>0</v>
          </cell>
        </row>
        <row r="94">
          <cell r="B94">
            <v>19967</v>
          </cell>
          <cell r="C94" t="str">
            <v>#N/A N/A</v>
          </cell>
          <cell r="D94">
            <v>19967</v>
          </cell>
          <cell r="E94">
            <v>22.4</v>
          </cell>
          <cell r="F94">
            <v>19967</v>
          </cell>
          <cell r="G94" t="str">
            <v>#N/A N/A</v>
          </cell>
          <cell r="H94" t="e">
            <v>#N/A</v>
          </cell>
          <cell r="J94">
            <v>-1.3215859030836996</v>
          </cell>
          <cell r="K94">
            <v>-1.3215859030836996</v>
          </cell>
          <cell r="L94">
            <v>0</v>
          </cell>
          <cell r="M94">
            <v>0</v>
          </cell>
          <cell r="N94">
            <v>0</v>
          </cell>
          <cell r="O94">
            <v>-6.6666666666666767</v>
          </cell>
          <cell r="P94">
            <v>0</v>
          </cell>
        </row>
        <row r="95">
          <cell r="B95">
            <v>19997</v>
          </cell>
          <cell r="C95" t="str">
            <v>#N/A N/A</v>
          </cell>
          <cell r="D95">
            <v>19997</v>
          </cell>
          <cell r="E95">
            <v>22.5</v>
          </cell>
          <cell r="F95">
            <v>19997</v>
          </cell>
          <cell r="G95" t="str">
            <v>#N/A N/A</v>
          </cell>
          <cell r="H95" t="e">
            <v>#N/A</v>
          </cell>
          <cell r="J95">
            <v>0</v>
          </cell>
          <cell r="K95">
            <v>0</v>
          </cell>
          <cell r="L95">
            <v>0</v>
          </cell>
          <cell r="M95">
            <v>0</v>
          </cell>
          <cell r="N95">
            <v>0</v>
          </cell>
          <cell r="O95">
            <v>-6.25</v>
          </cell>
          <cell r="P95">
            <v>0</v>
          </cell>
        </row>
        <row r="96">
          <cell r="B96">
            <v>20028</v>
          </cell>
          <cell r="C96" t="str">
            <v>#N/A N/A</v>
          </cell>
          <cell r="D96">
            <v>20028</v>
          </cell>
          <cell r="E96">
            <v>22.6</v>
          </cell>
          <cell r="F96">
            <v>20028</v>
          </cell>
          <cell r="G96" t="str">
            <v>#N/A N/A</v>
          </cell>
          <cell r="H96" t="e">
            <v>#N/A</v>
          </cell>
          <cell r="J96">
            <v>0.89285714285716189</v>
          </cell>
          <cell r="K96">
            <v>0.89285714285716189</v>
          </cell>
          <cell r="L96">
            <v>0</v>
          </cell>
          <cell r="M96">
            <v>0</v>
          </cell>
          <cell r="N96">
            <v>0</v>
          </cell>
          <cell r="O96">
            <v>-5.8333333333333233</v>
          </cell>
          <cell r="P96">
            <v>0</v>
          </cell>
        </row>
        <row r="97">
          <cell r="B97">
            <v>20058</v>
          </cell>
          <cell r="C97" t="str">
            <v>#N/A N/A</v>
          </cell>
          <cell r="D97">
            <v>20058</v>
          </cell>
          <cell r="E97">
            <v>22.7</v>
          </cell>
          <cell r="F97">
            <v>20058</v>
          </cell>
          <cell r="G97" t="str">
            <v>#N/A N/A</v>
          </cell>
          <cell r="H97" t="e">
            <v>#N/A</v>
          </cell>
          <cell r="J97">
            <v>1.3392857142857206</v>
          </cell>
          <cell r="K97">
            <v>1.3392857142857206</v>
          </cell>
          <cell r="L97">
            <v>0</v>
          </cell>
          <cell r="M97">
            <v>0</v>
          </cell>
          <cell r="N97">
            <v>0</v>
          </cell>
          <cell r="O97">
            <v>-5.0209205020920518</v>
          </cell>
          <cell r="P97">
            <v>0</v>
          </cell>
        </row>
        <row r="98">
          <cell r="B98">
            <v>20089</v>
          </cell>
          <cell r="C98" t="str">
            <v>#N/A N/A</v>
          </cell>
          <cell r="D98">
            <v>20089</v>
          </cell>
          <cell r="E98">
            <v>22.5</v>
          </cell>
          <cell r="F98">
            <v>20089</v>
          </cell>
          <cell r="G98" t="str">
            <v>#N/A N/A</v>
          </cell>
          <cell r="H98" t="e">
            <v>#N/A</v>
          </cell>
          <cell r="J98">
            <v>0</v>
          </cell>
          <cell r="K98">
            <v>0</v>
          </cell>
          <cell r="L98">
            <v>0</v>
          </cell>
          <cell r="M98">
            <v>0</v>
          </cell>
          <cell r="N98">
            <v>0</v>
          </cell>
          <cell r="O98">
            <v>-3.0172413793103425</v>
          </cell>
          <cell r="P98">
            <v>0</v>
          </cell>
        </row>
        <row r="99">
          <cell r="B99">
            <v>20120</v>
          </cell>
          <cell r="C99" t="str">
            <v>#N/A N/A</v>
          </cell>
          <cell r="D99">
            <v>20120</v>
          </cell>
          <cell r="E99">
            <v>22.8</v>
          </cell>
          <cell r="F99">
            <v>20120</v>
          </cell>
          <cell r="G99" t="str">
            <v>#N/A N/A</v>
          </cell>
          <cell r="H99" t="e">
            <v>#N/A</v>
          </cell>
          <cell r="J99">
            <v>0.88495575221239076</v>
          </cell>
          <cell r="K99">
            <v>0.88495575221239076</v>
          </cell>
          <cell r="L99">
            <v>0</v>
          </cell>
          <cell r="M99">
            <v>0</v>
          </cell>
          <cell r="N99">
            <v>0</v>
          </cell>
          <cell r="O99">
            <v>-0.86956521739129933</v>
          </cell>
          <cell r="P99">
            <v>0</v>
          </cell>
        </row>
        <row r="100">
          <cell r="B100">
            <v>20148</v>
          </cell>
          <cell r="C100" t="str">
            <v>#N/A N/A</v>
          </cell>
          <cell r="D100">
            <v>20148</v>
          </cell>
          <cell r="E100">
            <v>23</v>
          </cell>
          <cell r="F100">
            <v>20148</v>
          </cell>
          <cell r="G100" t="str">
            <v>#N/A N/A</v>
          </cell>
          <cell r="H100" t="e">
            <v>#N/A</v>
          </cell>
          <cell r="J100">
            <v>1.3215859030837107</v>
          </cell>
          <cell r="K100">
            <v>1.3215859030837107</v>
          </cell>
          <cell r="L100">
            <v>0</v>
          </cell>
          <cell r="M100">
            <v>0</v>
          </cell>
          <cell r="N100">
            <v>0</v>
          </cell>
          <cell r="O100">
            <v>0</v>
          </cell>
          <cell r="P100">
            <v>0</v>
          </cell>
        </row>
        <row r="101">
          <cell r="B101">
            <v>20179</v>
          </cell>
          <cell r="C101" t="str">
            <v>#N/A N/A</v>
          </cell>
          <cell r="D101">
            <v>20179</v>
          </cell>
          <cell r="E101">
            <v>23.2</v>
          </cell>
          <cell r="F101">
            <v>20179</v>
          </cell>
          <cell r="G101" t="str">
            <v>#N/A N/A</v>
          </cell>
          <cell r="H101" t="e">
            <v>#N/A</v>
          </cell>
          <cell r="J101">
            <v>3.1111111111111089</v>
          </cell>
          <cell r="K101">
            <v>3.1111111111111089</v>
          </cell>
          <cell r="L101">
            <v>0</v>
          </cell>
          <cell r="M101">
            <v>0</v>
          </cell>
          <cell r="N101">
            <v>0</v>
          </cell>
          <cell r="O101">
            <v>1.3100436681222849</v>
          </cell>
          <cell r="P101">
            <v>0</v>
          </cell>
        </row>
        <row r="102">
          <cell r="B102">
            <v>20209</v>
          </cell>
          <cell r="C102" t="str">
            <v>#N/A N/A</v>
          </cell>
          <cell r="D102">
            <v>20209</v>
          </cell>
          <cell r="E102">
            <v>23.4</v>
          </cell>
          <cell r="F102">
            <v>20209</v>
          </cell>
          <cell r="G102" t="str">
            <v>#N/A N/A</v>
          </cell>
          <cell r="H102" t="e">
            <v>#N/A</v>
          </cell>
          <cell r="J102">
            <v>2.631578947368407</v>
          </cell>
          <cell r="K102">
            <v>2.631578947368407</v>
          </cell>
          <cell r="L102">
            <v>0</v>
          </cell>
          <cell r="M102">
            <v>0</v>
          </cell>
          <cell r="N102">
            <v>0</v>
          </cell>
          <cell r="O102">
            <v>2.631578947368407</v>
          </cell>
          <cell r="P102">
            <v>0</v>
          </cell>
        </row>
        <row r="103">
          <cell r="B103">
            <v>20240</v>
          </cell>
          <cell r="C103" t="str">
            <v>#N/A N/A</v>
          </cell>
          <cell r="D103">
            <v>20240</v>
          </cell>
          <cell r="E103">
            <v>23.7</v>
          </cell>
          <cell r="F103">
            <v>20240</v>
          </cell>
          <cell r="G103" t="str">
            <v>#N/A N/A</v>
          </cell>
          <cell r="H103" t="e">
            <v>#N/A</v>
          </cell>
          <cell r="J103">
            <v>3.0434782608695699</v>
          </cell>
          <cell r="K103">
            <v>3.0434782608695699</v>
          </cell>
          <cell r="L103">
            <v>0</v>
          </cell>
          <cell r="M103">
            <v>0</v>
          </cell>
          <cell r="N103">
            <v>0</v>
          </cell>
          <cell r="O103">
            <v>4.4052863436123246</v>
          </cell>
          <cell r="P103">
            <v>0</v>
          </cell>
        </row>
        <row r="104">
          <cell r="B104">
            <v>20270</v>
          </cell>
          <cell r="C104" t="str">
            <v>#N/A N/A</v>
          </cell>
          <cell r="D104">
            <v>20270</v>
          </cell>
          <cell r="E104">
            <v>24.1</v>
          </cell>
          <cell r="F104">
            <v>20270</v>
          </cell>
          <cell r="G104" t="str">
            <v>#N/A N/A</v>
          </cell>
          <cell r="H104" t="e">
            <v>#N/A</v>
          </cell>
          <cell r="J104">
            <v>3.8793103448276023</v>
          </cell>
          <cell r="K104">
            <v>3.8793103448276023</v>
          </cell>
          <cell r="L104">
            <v>0</v>
          </cell>
          <cell r="M104">
            <v>0</v>
          </cell>
          <cell r="N104">
            <v>0</v>
          </cell>
          <cell r="O104">
            <v>7.1111111111111125</v>
          </cell>
          <cell r="P104">
            <v>0</v>
          </cell>
        </row>
        <row r="105">
          <cell r="B105">
            <v>20301</v>
          </cell>
          <cell r="C105" t="str">
            <v>#N/A N/A</v>
          </cell>
          <cell r="D105">
            <v>20301</v>
          </cell>
          <cell r="E105">
            <v>24.5</v>
          </cell>
          <cell r="F105">
            <v>20301</v>
          </cell>
          <cell r="G105" t="str">
            <v>#N/A N/A</v>
          </cell>
          <cell r="H105" t="e">
            <v>#N/A</v>
          </cell>
          <cell r="J105">
            <v>4.7008547008547064</v>
          </cell>
          <cell r="K105">
            <v>4.7008547008547064</v>
          </cell>
          <cell r="L105">
            <v>0</v>
          </cell>
          <cell r="M105">
            <v>0</v>
          </cell>
          <cell r="N105">
            <v>0</v>
          </cell>
          <cell r="O105">
            <v>9.375</v>
          </cell>
          <cell r="P105">
            <v>0</v>
          </cell>
        </row>
        <row r="106">
          <cell r="B106">
            <v>20332</v>
          </cell>
          <cell r="C106" t="str">
            <v>#N/A N/A</v>
          </cell>
          <cell r="D106">
            <v>20332</v>
          </cell>
          <cell r="E106">
            <v>25</v>
          </cell>
          <cell r="F106">
            <v>20332</v>
          </cell>
          <cell r="G106" t="str">
            <v>#N/A N/A</v>
          </cell>
          <cell r="H106" t="e">
            <v>#N/A</v>
          </cell>
          <cell r="J106">
            <v>5.4852320675105481</v>
          </cell>
          <cell r="K106">
            <v>5.4852320675105481</v>
          </cell>
          <cell r="L106">
            <v>0</v>
          </cell>
          <cell r="M106">
            <v>0</v>
          </cell>
          <cell r="N106">
            <v>0</v>
          </cell>
          <cell r="O106">
            <v>11.607142857142861</v>
          </cell>
          <cell r="P106">
            <v>0</v>
          </cell>
        </row>
        <row r="107">
          <cell r="B107">
            <v>20362</v>
          </cell>
          <cell r="C107" t="str">
            <v>#N/A N/A</v>
          </cell>
          <cell r="D107">
            <v>20362</v>
          </cell>
          <cell r="E107">
            <v>25.4</v>
          </cell>
          <cell r="F107">
            <v>20362</v>
          </cell>
          <cell r="G107" t="str">
            <v>#N/A N/A</v>
          </cell>
          <cell r="H107" t="e">
            <v>#N/A</v>
          </cell>
          <cell r="J107">
            <v>5.3941908713692754</v>
          </cell>
          <cell r="K107">
            <v>5.3941908713692754</v>
          </cell>
          <cell r="L107">
            <v>0</v>
          </cell>
          <cell r="M107">
            <v>0</v>
          </cell>
          <cell r="N107">
            <v>0</v>
          </cell>
          <cell r="O107">
            <v>12.888888888888882</v>
          </cell>
          <cell r="P107">
            <v>0</v>
          </cell>
        </row>
        <row r="108">
          <cell r="B108">
            <v>20393</v>
          </cell>
          <cell r="C108" t="str">
            <v>#N/A N/A</v>
          </cell>
          <cell r="D108">
            <v>20393</v>
          </cell>
          <cell r="E108">
            <v>25.8</v>
          </cell>
          <cell r="F108">
            <v>20393</v>
          </cell>
          <cell r="G108" t="str">
            <v>#N/A N/A</v>
          </cell>
          <cell r="H108" t="e">
            <v>#N/A</v>
          </cell>
          <cell r="J108">
            <v>5.3061224489795888</v>
          </cell>
          <cell r="K108">
            <v>5.3061224489795888</v>
          </cell>
          <cell r="L108">
            <v>0</v>
          </cell>
          <cell r="M108">
            <v>0</v>
          </cell>
          <cell r="N108">
            <v>0</v>
          </cell>
          <cell r="O108">
            <v>14.159292035398231</v>
          </cell>
          <cell r="P108">
            <v>0</v>
          </cell>
        </row>
        <row r="109">
          <cell r="B109">
            <v>20423</v>
          </cell>
          <cell r="C109" t="str">
            <v>#N/A N/A</v>
          </cell>
          <cell r="D109">
            <v>20423</v>
          </cell>
          <cell r="E109">
            <v>26.4</v>
          </cell>
          <cell r="F109">
            <v>20423</v>
          </cell>
          <cell r="G109" t="str">
            <v>#N/A N/A</v>
          </cell>
          <cell r="H109" t="e">
            <v>#N/A</v>
          </cell>
          <cell r="J109">
            <v>5.600000000000005</v>
          </cell>
          <cell r="K109">
            <v>5.600000000000005</v>
          </cell>
          <cell r="L109">
            <v>0</v>
          </cell>
          <cell r="M109">
            <v>0</v>
          </cell>
          <cell r="N109">
            <v>0</v>
          </cell>
          <cell r="O109">
            <v>16.299559471365633</v>
          </cell>
          <cell r="P109">
            <v>0</v>
          </cell>
        </row>
        <row r="110">
          <cell r="B110">
            <v>20454</v>
          </cell>
          <cell r="C110" t="str">
            <v>#N/A N/A</v>
          </cell>
          <cell r="D110">
            <v>20454</v>
          </cell>
          <cell r="E110">
            <v>26.7</v>
          </cell>
          <cell r="F110">
            <v>20454</v>
          </cell>
          <cell r="G110" t="str">
            <v>#N/A N/A</v>
          </cell>
          <cell r="H110" t="e">
            <v>#N/A</v>
          </cell>
          <cell r="J110">
            <v>5.1181102362204856</v>
          </cell>
          <cell r="K110">
            <v>5.1181102362204856</v>
          </cell>
          <cell r="L110">
            <v>0</v>
          </cell>
          <cell r="M110">
            <v>0</v>
          </cell>
          <cell r="N110">
            <v>0</v>
          </cell>
          <cell r="O110">
            <v>18.666666666666654</v>
          </cell>
          <cell r="P110">
            <v>0</v>
          </cell>
        </row>
        <row r="111">
          <cell r="B111">
            <v>20485</v>
          </cell>
          <cell r="C111" t="str">
            <v>#N/A N/A</v>
          </cell>
          <cell r="D111">
            <v>20485</v>
          </cell>
          <cell r="E111">
            <v>27.2</v>
          </cell>
          <cell r="F111">
            <v>20485</v>
          </cell>
          <cell r="G111" t="str">
            <v>#N/A N/A</v>
          </cell>
          <cell r="H111" t="e">
            <v>#N/A</v>
          </cell>
          <cell r="J111">
            <v>5.4263565891472743</v>
          </cell>
          <cell r="K111">
            <v>5.4263565891472743</v>
          </cell>
          <cell r="L111">
            <v>0</v>
          </cell>
          <cell r="M111">
            <v>0</v>
          </cell>
          <cell r="N111">
            <v>0</v>
          </cell>
          <cell r="O111">
            <v>19.298245614035082</v>
          </cell>
          <cell r="P111">
            <v>0</v>
          </cell>
        </row>
        <row r="112">
          <cell r="B112">
            <v>20514</v>
          </cell>
          <cell r="C112" t="str">
            <v>#N/A N/A</v>
          </cell>
          <cell r="D112">
            <v>20514</v>
          </cell>
          <cell r="E112">
            <v>27.7</v>
          </cell>
          <cell r="F112">
            <v>20514</v>
          </cell>
          <cell r="G112" t="str">
            <v>#N/A N/A</v>
          </cell>
          <cell r="H112" t="e">
            <v>#N/A</v>
          </cell>
          <cell r="J112">
            <v>4.924242424242431</v>
          </cell>
          <cell r="K112">
            <v>4.924242424242431</v>
          </cell>
          <cell r="L112">
            <v>0</v>
          </cell>
          <cell r="M112">
            <v>0</v>
          </cell>
          <cell r="N112">
            <v>0</v>
          </cell>
          <cell r="O112">
            <v>20.434782608695645</v>
          </cell>
          <cell r="P112">
            <v>0</v>
          </cell>
        </row>
        <row r="113">
          <cell r="B113">
            <v>20545</v>
          </cell>
          <cell r="C113" t="str">
            <v>#N/A N/A</v>
          </cell>
          <cell r="D113">
            <v>20545</v>
          </cell>
          <cell r="E113">
            <v>28.5</v>
          </cell>
          <cell r="F113">
            <v>20545</v>
          </cell>
          <cell r="G113" t="str">
            <v>#N/A N/A</v>
          </cell>
          <cell r="H113" t="e">
            <v>#N/A</v>
          </cell>
          <cell r="J113">
            <v>6.7415730337078594</v>
          </cell>
          <cell r="K113">
            <v>6.7415730337078594</v>
          </cell>
          <cell r="L113">
            <v>0</v>
          </cell>
          <cell r="M113">
            <v>0</v>
          </cell>
          <cell r="N113">
            <v>0</v>
          </cell>
          <cell r="O113">
            <v>22.844827586206897</v>
          </cell>
          <cell r="P113">
            <v>0</v>
          </cell>
        </row>
        <row r="114">
          <cell r="B114">
            <v>20575</v>
          </cell>
          <cell r="C114" t="str">
            <v>#N/A N/A</v>
          </cell>
          <cell r="D114">
            <v>20575</v>
          </cell>
          <cell r="E114">
            <v>29.3</v>
          </cell>
          <cell r="F114">
            <v>20575</v>
          </cell>
          <cell r="G114" t="str">
            <v>#N/A N/A</v>
          </cell>
          <cell r="H114" t="e">
            <v>#N/A</v>
          </cell>
          <cell r="J114">
            <v>7.7205882352941124</v>
          </cell>
          <cell r="K114">
            <v>7.7205882352941124</v>
          </cell>
          <cell r="L114">
            <v>0</v>
          </cell>
          <cell r="M114">
            <v>0</v>
          </cell>
          <cell r="N114">
            <v>0</v>
          </cell>
          <cell r="O114">
            <v>25.213675213675234</v>
          </cell>
          <cell r="P114">
            <v>0</v>
          </cell>
        </row>
        <row r="115">
          <cell r="B115">
            <v>20606</v>
          </cell>
          <cell r="C115" t="str">
            <v>#N/A N/A</v>
          </cell>
          <cell r="D115">
            <v>20606</v>
          </cell>
          <cell r="E115">
            <v>29.6</v>
          </cell>
          <cell r="F115">
            <v>20606</v>
          </cell>
          <cell r="G115" t="str">
            <v>#N/A N/A</v>
          </cell>
          <cell r="H115" t="e">
            <v>#N/A</v>
          </cell>
          <cell r="J115">
            <v>6.8592057761732939</v>
          </cell>
          <cell r="K115">
            <v>6.8592057761732939</v>
          </cell>
          <cell r="L115">
            <v>0</v>
          </cell>
          <cell r="M115">
            <v>0</v>
          </cell>
          <cell r="N115">
            <v>0</v>
          </cell>
          <cell r="O115">
            <v>24.894514767932495</v>
          </cell>
          <cell r="P115">
            <v>0</v>
          </cell>
        </row>
        <row r="116">
          <cell r="B116">
            <v>20636</v>
          </cell>
          <cell r="C116" t="str">
            <v>#N/A N/A</v>
          </cell>
          <cell r="D116">
            <v>20636</v>
          </cell>
          <cell r="E116">
            <v>30.3</v>
          </cell>
          <cell r="F116">
            <v>20636</v>
          </cell>
          <cell r="G116" t="str">
            <v>#N/A N/A</v>
          </cell>
          <cell r="H116" t="e">
            <v>#N/A</v>
          </cell>
          <cell r="J116">
            <v>6.315789473684208</v>
          </cell>
          <cell r="K116">
            <v>6.315789473684208</v>
          </cell>
          <cell r="L116">
            <v>0</v>
          </cell>
          <cell r="M116">
            <v>0</v>
          </cell>
          <cell r="N116">
            <v>0</v>
          </cell>
          <cell r="O116">
            <v>25.726141078838172</v>
          </cell>
          <cell r="P116">
            <v>0</v>
          </cell>
        </row>
        <row r="117">
          <cell r="B117">
            <v>20667</v>
          </cell>
          <cell r="C117" t="str">
            <v>#N/A N/A</v>
          </cell>
          <cell r="D117">
            <v>20667</v>
          </cell>
          <cell r="E117">
            <v>30.7</v>
          </cell>
          <cell r="F117">
            <v>20667</v>
          </cell>
          <cell r="G117" t="str">
            <v>#N/A N/A</v>
          </cell>
          <cell r="H117" t="e">
            <v>#N/A</v>
          </cell>
          <cell r="J117">
            <v>4.7781569965870352</v>
          </cell>
          <cell r="K117">
            <v>4.7781569965870352</v>
          </cell>
          <cell r="L117">
            <v>0</v>
          </cell>
          <cell r="M117">
            <v>0</v>
          </cell>
          <cell r="N117">
            <v>0</v>
          </cell>
          <cell r="O117">
            <v>25.306122448979586</v>
          </cell>
          <cell r="P117">
            <v>0</v>
          </cell>
        </row>
        <row r="118">
          <cell r="B118">
            <v>20698</v>
          </cell>
          <cell r="C118" t="str">
            <v>#N/A N/A</v>
          </cell>
          <cell r="D118">
            <v>20698</v>
          </cell>
          <cell r="E118">
            <v>31.1</v>
          </cell>
          <cell r="F118">
            <v>20698</v>
          </cell>
          <cell r="G118" t="str">
            <v>#N/A N/A</v>
          </cell>
          <cell r="H118" t="e">
            <v>#N/A</v>
          </cell>
          <cell r="J118">
            <v>5.0675675675675658</v>
          </cell>
          <cell r="K118">
            <v>5.0675675675675658</v>
          </cell>
          <cell r="L118">
            <v>0</v>
          </cell>
          <cell r="M118">
            <v>0</v>
          </cell>
          <cell r="N118">
            <v>0</v>
          </cell>
          <cell r="O118">
            <v>24.4</v>
          </cell>
          <cell r="P118">
            <v>0</v>
          </cell>
        </row>
        <row r="119">
          <cell r="B119">
            <v>20728</v>
          </cell>
          <cell r="C119" t="str">
            <v>#N/A N/A</v>
          </cell>
          <cell r="D119">
            <v>20728</v>
          </cell>
          <cell r="E119">
            <v>31.4</v>
          </cell>
          <cell r="F119">
            <v>20728</v>
          </cell>
          <cell r="G119" t="str">
            <v>#N/A N/A</v>
          </cell>
          <cell r="H119" t="e">
            <v>#N/A</v>
          </cell>
          <cell r="J119">
            <v>3.6303630363036188</v>
          </cell>
          <cell r="K119">
            <v>3.6303630363036188</v>
          </cell>
          <cell r="L119">
            <v>0</v>
          </cell>
          <cell r="M119">
            <v>0</v>
          </cell>
          <cell r="N119">
            <v>0</v>
          </cell>
          <cell r="O119">
            <v>23.622047244094489</v>
          </cell>
          <cell r="P119">
            <v>0</v>
          </cell>
        </row>
        <row r="120">
          <cell r="B120">
            <v>20759</v>
          </cell>
          <cell r="C120" t="str">
            <v>#N/A N/A</v>
          </cell>
          <cell r="D120">
            <v>20759</v>
          </cell>
          <cell r="E120">
            <v>31.9</v>
          </cell>
          <cell r="F120">
            <v>20759</v>
          </cell>
          <cell r="G120" t="str">
            <v>#N/A N/A</v>
          </cell>
          <cell r="H120" t="e">
            <v>#N/A</v>
          </cell>
          <cell r="J120">
            <v>3.9087947882736174</v>
          </cell>
          <cell r="K120">
            <v>3.9087947882736174</v>
          </cell>
          <cell r="L120">
            <v>0</v>
          </cell>
          <cell r="M120">
            <v>0</v>
          </cell>
          <cell r="N120">
            <v>0</v>
          </cell>
          <cell r="O120">
            <v>23.643410852713174</v>
          </cell>
          <cell r="P120">
            <v>0</v>
          </cell>
        </row>
        <row r="121">
          <cell r="B121">
            <v>20789</v>
          </cell>
          <cell r="C121" t="str">
            <v>#N/A N/A</v>
          </cell>
          <cell r="D121">
            <v>20789</v>
          </cell>
          <cell r="E121">
            <v>32.299999999999997</v>
          </cell>
          <cell r="F121">
            <v>20789</v>
          </cell>
          <cell r="G121" t="str">
            <v>#N/A N/A</v>
          </cell>
          <cell r="H121" t="e">
            <v>#N/A</v>
          </cell>
          <cell r="J121">
            <v>3.8585209003215271</v>
          </cell>
          <cell r="K121">
            <v>3.8585209003215271</v>
          </cell>
          <cell r="L121">
            <v>0</v>
          </cell>
          <cell r="M121">
            <v>0</v>
          </cell>
          <cell r="N121">
            <v>0</v>
          </cell>
          <cell r="O121">
            <v>22.348484848484841</v>
          </cell>
          <cell r="P121">
            <v>0</v>
          </cell>
        </row>
        <row r="122">
          <cell r="B122">
            <v>20820</v>
          </cell>
          <cell r="C122" t="str">
            <v>#N/A N/A</v>
          </cell>
          <cell r="D122">
            <v>20820</v>
          </cell>
          <cell r="E122">
            <v>32.5</v>
          </cell>
          <cell r="F122">
            <v>20820</v>
          </cell>
          <cell r="G122" t="str">
            <v>#N/A N/A</v>
          </cell>
          <cell r="H122" t="e">
            <v>#N/A</v>
          </cell>
          <cell r="J122">
            <v>3.5031847133758065</v>
          </cell>
          <cell r="K122">
            <v>3.5031847133758065</v>
          </cell>
          <cell r="L122">
            <v>0</v>
          </cell>
          <cell r="M122">
            <v>0</v>
          </cell>
          <cell r="N122">
            <v>0</v>
          </cell>
          <cell r="O122">
            <v>21.722846441947574</v>
          </cell>
          <cell r="P122">
            <v>0</v>
          </cell>
        </row>
        <row r="123">
          <cell r="B123">
            <v>20851</v>
          </cell>
          <cell r="C123" t="str">
            <v>#N/A N/A</v>
          </cell>
          <cell r="D123">
            <v>20851</v>
          </cell>
          <cell r="E123">
            <v>32.700000000000003</v>
          </cell>
          <cell r="F123">
            <v>20851</v>
          </cell>
          <cell r="G123" t="str">
            <v>#N/A N/A</v>
          </cell>
          <cell r="H123" t="e">
            <v>#N/A</v>
          </cell>
          <cell r="J123">
            <v>2.5078369905956244</v>
          </cell>
          <cell r="K123">
            <v>2.5078369905956244</v>
          </cell>
          <cell r="L123">
            <v>0</v>
          </cell>
          <cell r="M123">
            <v>0</v>
          </cell>
          <cell r="N123">
            <v>0</v>
          </cell>
          <cell r="O123">
            <v>20.220588235294134</v>
          </cell>
          <cell r="P123">
            <v>0</v>
          </cell>
        </row>
        <row r="124">
          <cell r="B124">
            <v>20879</v>
          </cell>
          <cell r="C124" t="str">
            <v>#N/A N/A</v>
          </cell>
          <cell r="D124">
            <v>20879</v>
          </cell>
          <cell r="E124">
            <v>32.700000000000003</v>
          </cell>
          <cell r="F124">
            <v>20879</v>
          </cell>
          <cell r="G124" t="str">
            <v>#N/A N/A</v>
          </cell>
          <cell r="H124" t="e">
            <v>#N/A</v>
          </cell>
          <cell r="J124">
            <v>1.2383900928792713</v>
          </cell>
          <cell r="K124">
            <v>1.2383900928792713</v>
          </cell>
          <cell r="L124">
            <v>0</v>
          </cell>
          <cell r="M124">
            <v>0</v>
          </cell>
          <cell r="N124">
            <v>0</v>
          </cell>
          <cell r="O124">
            <v>18.050541516245499</v>
          </cell>
          <cell r="P124">
            <v>0</v>
          </cell>
        </row>
        <row r="125">
          <cell r="B125">
            <v>20910</v>
          </cell>
          <cell r="C125" t="str">
            <v>#N/A N/A</v>
          </cell>
          <cell r="D125">
            <v>20910</v>
          </cell>
          <cell r="E125">
            <v>33</v>
          </cell>
          <cell r="F125">
            <v>20910</v>
          </cell>
          <cell r="G125" t="str">
            <v>#N/A N/A</v>
          </cell>
          <cell r="H125" t="e">
            <v>#N/A</v>
          </cell>
          <cell r="J125">
            <v>1.538461538461533</v>
          </cell>
          <cell r="K125">
            <v>1.538461538461533</v>
          </cell>
          <cell r="L125">
            <v>0</v>
          </cell>
          <cell r="M125">
            <v>0</v>
          </cell>
          <cell r="N125">
            <v>0</v>
          </cell>
          <cell r="O125">
            <v>15.789473684210531</v>
          </cell>
          <cell r="P125">
            <v>0</v>
          </cell>
        </row>
        <row r="126">
          <cell r="B126">
            <v>20940</v>
          </cell>
          <cell r="C126" t="str">
            <v>#N/A N/A</v>
          </cell>
          <cell r="D126">
            <v>20940</v>
          </cell>
          <cell r="E126">
            <v>33.4</v>
          </cell>
          <cell r="F126">
            <v>20940</v>
          </cell>
          <cell r="G126" t="str">
            <v>#N/A N/A</v>
          </cell>
          <cell r="H126" t="e">
            <v>#N/A</v>
          </cell>
          <cell r="J126">
            <v>2.1406727828745975</v>
          </cell>
          <cell r="K126">
            <v>2.1406727828745975</v>
          </cell>
          <cell r="L126">
            <v>0</v>
          </cell>
          <cell r="M126">
            <v>0</v>
          </cell>
          <cell r="N126">
            <v>0</v>
          </cell>
          <cell r="O126">
            <v>13.993174061433432</v>
          </cell>
          <cell r="P126">
            <v>0</v>
          </cell>
        </row>
        <row r="127">
          <cell r="B127">
            <v>20971</v>
          </cell>
          <cell r="C127" t="str">
            <v>#N/A N/A</v>
          </cell>
          <cell r="D127">
            <v>20971</v>
          </cell>
          <cell r="E127">
            <v>33.6</v>
          </cell>
          <cell r="F127">
            <v>20971</v>
          </cell>
          <cell r="G127" t="str">
            <v>#N/A N/A</v>
          </cell>
          <cell r="H127" t="e">
            <v>#N/A</v>
          </cell>
          <cell r="J127">
            <v>2.7522935779816571</v>
          </cell>
          <cell r="K127">
            <v>2.7522935779816571</v>
          </cell>
          <cell r="L127">
            <v>0</v>
          </cell>
          <cell r="M127">
            <v>0</v>
          </cell>
          <cell r="N127">
            <v>0</v>
          </cell>
          <cell r="O127">
            <v>13.513513513513509</v>
          </cell>
          <cell r="P127">
            <v>0</v>
          </cell>
        </row>
        <row r="128">
          <cell r="B128">
            <v>21001</v>
          </cell>
          <cell r="C128" t="str">
            <v>#N/A N/A</v>
          </cell>
          <cell r="D128">
            <v>21001</v>
          </cell>
          <cell r="E128">
            <v>34.1</v>
          </cell>
          <cell r="F128">
            <v>21001</v>
          </cell>
          <cell r="G128" t="str">
            <v>#N/A N/A</v>
          </cell>
          <cell r="H128" t="e">
            <v>#N/A</v>
          </cell>
          <cell r="J128">
            <v>3.3333333333333437</v>
          </cell>
          <cell r="K128">
            <v>3.3333333333333437</v>
          </cell>
          <cell r="L128">
            <v>0</v>
          </cell>
          <cell r="M128">
            <v>0</v>
          </cell>
          <cell r="N128">
            <v>0</v>
          </cell>
          <cell r="O128">
            <v>12.541254125412538</v>
          </cell>
          <cell r="P128">
            <v>0</v>
          </cell>
        </row>
        <row r="129">
          <cell r="B129">
            <v>21032</v>
          </cell>
          <cell r="C129" t="str">
            <v>#N/A N/A</v>
          </cell>
          <cell r="D129">
            <v>21032</v>
          </cell>
          <cell r="E129">
            <v>34.4</v>
          </cell>
          <cell r="F129">
            <v>21032</v>
          </cell>
          <cell r="G129" t="str">
            <v>#N/A N/A</v>
          </cell>
          <cell r="H129" t="e">
            <v>#N/A</v>
          </cell>
          <cell r="J129">
            <v>2.9940119760478945</v>
          </cell>
          <cell r="K129">
            <v>2.9940119760478945</v>
          </cell>
          <cell r="L129">
            <v>0</v>
          </cell>
          <cell r="M129">
            <v>0</v>
          </cell>
          <cell r="N129">
            <v>0</v>
          </cell>
          <cell r="O129">
            <v>12.052117263843654</v>
          </cell>
          <cell r="P129">
            <v>0</v>
          </cell>
        </row>
        <row r="130">
          <cell r="B130">
            <v>21063</v>
          </cell>
          <cell r="C130" t="str">
            <v>#N/A N/A</v>
          </cell>
          <cell r="D130">
            <v>21063</v>
          </cell>
          <cell r="E130">
            <v>34.6</v>
          </cell>
          <cell r="F130">
            <v>21063</v>
          </cell>
          <cell r="G130" t="str">
            <v>#N/A N/A</v>
          </cell>
          <cell r="H130" t="e">
            <v>#N/A</v>
          </cell>
          <cell r="J130">
            <v>2.9761904761904656</v>
          </cell>
          <cell r="K130">
            <v>2.9761904761904656</v>
          </cell>
          <cell r="L130">
            <v>0</v>
          </cell>
          <cell r="M130">
            <v>0</v>
          </cell>
          <cell r="N130">
            <v>0</v>
          </cell>
          <cell r="O130">
            <v>11.2540192926045</v>
          </cell>
          <cell r="P130">
            <v>0</v>
          </cell>
        </row>
        <row r="131">
          <cell r="B131">
            <v>21093</v>
          </cell>
          <cell r="C131" t="str">
            <v>#N/A N/A</v>
          </cell>
          <cell r="D131">
            <v>21093</v>
          </cell>
          <cell r="E131">
            <v>34.5</v>
          </cell>
          <cell r="F131">
            <v>21093</v>
          </cell>
          <cell r="G131" t="str">
            <v>#N/A N/A</v>
          </cell>
          <cell r="H131" t="e">
            <v>#N/A</v>
          </cell>
          <cell r="J131">
            <v>1.1730205278592365</v>
          </cell>
          <cell r="K131">
            <v>1.1730205278592365</v>
          </cell>
          <cell r="L131">
            <v>0</v>
          </cell>
          <cell r="M131">
            <v>0</v>
          </cell>
          <cell r="N131">
            <v>0</v>
          </cell>
          <cell r="O131">
            <v>9.8726114649681627</v>
          </cell>
          <cell r="P131">
            <v>0</v>
          </cell>
        </row>
        <row r="132">
          <cell r="B132">
            <v>21124</v>
          </cell>
          <cell r="C132" t="str">
            <v>#N/A N/A</v>
          </cell>
          <cell r="D132">
            <v>21124</v>
          </cell>
          <cell r="E132">
            <v>34.4</v>
          </cell>
          <cell r="F132">
            <v>21124</v>
          </cell>
          <cell r="G132" t="str">
            <v>#N/A N/A</v>
          </cell>
          <cell r="H132" t="e">
            <v>#N/A</v>
          </cell>
          <cell r="J132">
            <v>0</v>
          </cell>
          <cell r="K132">
            <v>0</v>
          </cell>
          <cell r="L132">
            <v>0</v>
          </cell>
          <cell r="M132">
            <v>0</v>
          </cell>
          <cell r="N132">
            <v>0</v>
          </cell>
          <cell r="O132">
            <v>7.8369905956112929</v>
          </cell>
          <cell r="P132">
            <v>0</v>
          </cell>
        </row>
        <row r="133">
          <cell r="B133">
            <v>21154</v>
          </cell>
          <cell r="C133" t="str">
            <v>#N/A N/A</v>
          </cell>
          <cell r="D133">
            <v>21154</v>
          </cell>
          <cell r="E133">
            <v>34.299999999999997</v>
          </cell>
          <cell r="F133">
            <v>21154</v>
          </cell>
          <cell r="G133" t="str">
            <v>#N/A N/A</v>
          </cell>
          <cell r="H133" t="e">
            <v>#N/A</v>
          </cell>
          <cell r="J133">
            <v>-0.86705202312139518</v>
          </cell>
          <cell r="K133">
            <v>-0.86705202312139518</v>
          </cell>
          <cell r="L133">
            <v>0</v>
          </cell>
          <cell r="M133">
            <v>0</v>
          </cell>
          <cell r="N133">
            <v>0</v>
          </cell>
          <cell r="O133">
            <v>6.1919504643962897</v>
          </cell>
          <cell r="P133">
            <v>0</v>
          </cell>
        </row>
        <row r="134">
          <cell r="B134">
            <v>21185</v>
          </cell>
          <cell r="C134" t="str">
            <v>#N/A N/A</v>
          </cell>
          <cell r="D134">
            <v>21185</v>
          </cell>
          <cell r="E134">
            <v>33.9</v>
          </cell>
          <cell r="F134">
            <v>21185</v>
          </cell>
          <cell r="G134" t="str">
            <v>#N/A N/A</v>
          </cell>
          <cell r="H134" t="e">
            <v>#N/A</v>
          </cell>
          <cell r="J134">
            <v>-1.7391304347826098</v>
          </cell>
          <cell r="K134">
            <v>-1.7391304347826098</v>
          </cell>
          <cell r="L134">
            <v>0</v>
          </cell>
          <cell r="M134">
            <v>0</v>
          </cell>
          <cell r="N134">
            <v>0</v>
          </cell>
          <cell r="O134">
            <v>4.3076923076923013</v>
          </cell>
          <cell r="P134">
            <v>0</v>
          </cell>
        </row>
        <row r="135">
          <cell r="B135">
            <v>21216</v>
          </cell>
          <cell r="C135" t="str">
            <v>#N/A N/A</v>
          </cell>
          <cell r="D135">
            <v>21216</v>
          </cell>
          <cell r="E135">
            <v>34.700000000000003</v>
          </cell>
          <cell r="F135">
            <v>21216</v>
          </cell>
          <cell r="G135" t="str">
            <v>#N/A N/A</v>
          </cell>
          <cell r="H135" t="e">
            <v>#N/A</v>
          </cell>
          <cell r="J135">
            <v>0.8720930232558155</v>
          </cell>
          <cell r="K135">
            <v>0.8720930232558155</v>
          </cell>
          <cell r="L135">
            <v>0</v>
          </cell>
          <cell r="M135">
            <v>0</v>
          </cell>
          <cell r="N135">
            <v>0</v>
          </cell>
          <cell r="O135">
            <v>6.1162079510703293</v>
          </cell>
          <cell r="P135">
            <v>0</v>
          </cell>
        </row>
        <row r="136">
          <cell r="B136">
            <v>21244</v>
          </cell>
          <cell r="C136" t="str">
            <v>#N/A N/A</v>
          </cell>
          <cell r="D136">
            <v>21244</v>
          </cell>
          <cell r="E136">
            <v>34.9</v>
          </cell>
          <cell r="F136">
            <v>21244</v>
          </cell>
          <cell r="G136" t="str">
            <v>#N/A N/A</v>
          </cell>
          <cell r="H136" t="e">
            <v>#N/A</v>
          </cell>
          <cell r="J136">
            <v>1.7492711370262537</v>
          </cell>
          <cell r="K136">
            <v>1.7492711370262537</v>
          </cell>
          <cell r="L136">
            <v>0</v>
          </cell>
          <cell r="M136">
            <v>0</v>
          </cell>
          <cell r="N136">
            <v>0</v>
          </cell>
          <cell r="O136">
            <v>6.7278287461773667</v>
          </cell>
          <cell r="P136">
            <v>0</v>
          </cell>
        </row>
        <row r="137">
          <cell r="B137">
            <v>21275</v>
          </cell>
          <cell r="C137" t="str">
            <v>#N/A N/A</v>
          </cell>
          <cell r="D137">
            <v>21275</v>
          </cell>
          <cell r="E137">
            <v>34.799999999999997</v>
          </cell>
          <cell r="F137">
            <v>21275</v>
          </cell>
          <cell r="G137" t="str">
            <v>#N/A N/A</v>
          </cell>
          <cell r="H137" t="e">
            <v>#N/A</v>
          </cell>
          <cell r="J137">
            <v>2.6548672566371723</v>
          </cell>
          <cell r="K137">
            <v>2.6548672566371723</v>
          </cell>
          <cell r="L137">
            <v>0</v>
          </cell>
          <cell r="M137">
            <v>0</v>
          </cell>
          <cell r="N137">
            <v>0</v>
          </cell>
          <cell r="O137">
            <v>5.4545454545454453</v>
          </cell>
          <cell r="P137">
            <v>0</v>
          </cell>
        </row>
        <row r="138">
          <cell r="B138">
            <v>21305</v>
          </cell>
          <cell r="C138" t="str">
            <v>#N/A N/A</v>
          </cell>
          <cell r="D138">
            <v>21305</v>
          </cell>
          <cell r="E138">
            <v>34.6</v>
          </cell>
          <cell r="F138">
            <v>21305</v>
          </cell>
          <cell r="G138" t="str">
            <v>#N/A N/A</v>
          </cell>
          <cell r="H138" t="e">
            <v>#N/A</v>
          </cell>
          <cell r="J138">
            <v>-0.28818443804035088</v>
          </cell>
          <cell r="K138">
            <v>-0.28818443804035088</v>
          </cell>
          <cell r="L138">
            <v>0</v>
          </cell>
          <cell r="M138">
            <v>0</v>
          </cell>
          <cell r="N138">
            <v>0</v>
          </cell>
          <cell r="O138">
            <v>3.5928143712574911</v>
          </cell>
          <cell r="P138">
            <v>0</v>
          </cell>
        </row>
        <row r="139">
          <cell r="B139">
            <v>21336</v>
          </cell>
          <cell r="C139" t="str">
            <v>#N/A N/A</v>
          </cell>
          <cell r="D139">
            <v>21336</v>
          </cell>
          <cell r="E139">
            <v>34.4</v>
          </cell>
          <cell r="F139">
            <v>21336</v>
          </cell>
          <cell r="G139" t="str">
            <v>#N/A N/A</v>
          </cell>
          <cell r="H139" t="e">
            <v>#N/A</v>
          </cell>
          <cell r="J139">
            <v>-1.4326647564469885</v>
          </cell>
          <cell r="K139">
            <v>-1.4326647564469885</v>
          </cell>
          <cell r="L139">
            <v>0</v>
          </cell>
          <cell r="M139">
            <v>0</v>
          </cell>
          <cell r="N139">
            <v>0</v>
          </cell>
          <cell r="O139">
            <v>2.3809523809523725</v>
          </cell>
          <cell r="P139">
            <v>0</v>
          </cell>
        </row>
        <row r="140">
          <cell r="B140">
            <v>21366</v>
          </cell>
          <cell r="C140" t="str">
            <v>#N/A N/A</v>
          </cell>
          <cell r="D140">
            <v>21366</v>
          </cell>
          <cell r="E140">
            <v>34.299999999999997</v>
          </cell>
          <cell r="F140">
            <v>21366</v>
          </cell>
          <cell r="G140" t="str">
            <v>#N/A N/A</v>
          </cell>
          <cell r="H140" t="e">
            <v>#N/A</v>
          </cell>
          <cell r="J140">
            <v>-1.4367816091954033</v>
          </cell>
          <cell r="K140">
            <v>-1.4367816091954033</v>
          </cell>
          <cell r="L140">
            <v>0</v>
          </cell>
          <cell r="M140">
            <v>0</v>
          </cell>
          <cell r="N140">
            <v>0</v>
          </cell>
          <cell r="O140">
            <v>0.58651026392959604</v>
          </cell>
          <cell r="P140">
            <v>0</v>
          </cell>
        </row>
        <row r="141">
          <cell r="B141">
            <v>21397</v>
          </cell>
          <cell r="C141" t="str">
            <v>#N/A N/A</v>
          </cell>
          <cell r="D141">
            <v>21397</v>
          </cell>
          <cell r="E141">
            <v>34.200000000000003</v>
          </cell>
          <cell r="F141">
            <v>21397</v>
          </cell>
          <cell r="G141" t="str">
            <v>#N/A N/A</v>
          </cell>
          <cell r="H141" t="e">
            <v>#N/A</v>
          </cell>
          <cell r="J141">
            <v>-1.1560693641618491</v>
          </cell>
          <cell r="K141">
            <v>-1.1560693641618491</v>
          </cell>
          <cell r="L141">
            <v>0</v>
          </cell>
          <cell r="M141">
            <v>0</v>
          </cell>
          <cell r="N141">
            <v>0</v>
          </cell>
          <cell r="O141">
            <v>-0.58139534883719923</v>
          </cell>
          <cell r="P141">
            <v>0</v>
          </cell>
        </row>
        <row r="142">
          <cell r="B142">
            <v>21428</v>
          </cell>
          <cell r="C142" t="str">
            <v>#N/A N/A</v>
          </cell>
          <cell r="D142">
            <v>21428</v>
          </cell>
          <cell r="E142">
            <v>34.4</v>
          </cell>
          <cell r="F142">
            <v>21428</v>
          </cell>
          <cell r="G142" t="str">
            <v>#N/A N/A</v>
          </cell>
          <cell r="H142" t="e">
            <v>#N/A</v>
          </cell>
          <cell r="J142">
            <v>0</v>
          </cell>
          <cell r="K142">
            <v>0</v>
          </cell>
          <cell r="L142">
            <v>0</v>
          </cell>
          <cell r="M142">
            <v>0</v>
          </cell>
          <cell r="N142">
            <v>0</v>
          </cell>
          <cell r="O142">
            <v>-0.57803468208093012</v>
          </cell>
          <cell r="P142">
            <v>0</v>
          </cell>
        </row>
        <row r="143">
          <cell r="B143">
            <v>21458</v>
          </cell>
          <cell r="C143" t="str">
            <v>#N/A N/A</v>
          </cell>
          <cell r="D143">
            <v>21458</v>
          </cell>
          <cell r="E143">
            <v>34.5</v>
          </cell>
          <cell r="F143">
            <v>21458</v>
          </cell>
          <cell r="G143" t="str">
            <v>#N/A N/A</v>
          </cell>
          <cell r="H143" t="e">
            <v>#N/A</v>
          </cell>
          <cell r="J143">
            <v>0.58309037900874383</v>
          </cell>
          <cell r="K143">
            <v>0.58309037900874383</v>
          </cell>
          <cell r="L143">
            <v>0</v>
          </cell>
          <cell r="M143">
            <v>0</v>
          </cell>
          <cell r="N143">
            <v>0</v>
          </cell>
          <cell r="O143">
            <v>0</v>
          </cell>
          <cell r="P143">
            <v>0</v>
          </cell>
        </row>
        <row r="144">
          <cell r="B144">
            <v>21489</v>
          </cell>
          <cell r="C144" t="str">
            <v>#N/A N/A</v>
          </cell>
          <cell r="D144">
            <v>21489</v>
          </cell>
          <cell r="E144">
            <v>34.799999999999997</v>
          </cell>
          <cell r="F144">
            <v>21489</v>
          </cell>
          <cell r="G144" t="str">
            <v>#N/A N/A</v>
          </cell>
          <cell r="H144" t="e">
            <v>#N/A</v>
          </cell>
          <cell r="J144">
            <v>1.754385964912264</v>
          </cell>
          <cell r="K144">
            <v>1.754385964912264</v>
          </cell>
          <cell r="L144">
            <v>0</v>
          </cell>
          <cell r="M144">
            <v>0</v>
          </cell>
          <cell r="N144">
            <v>0</v>
          </cell>
          <cell r="O144">
            <v>1.1627906976744207</v>
          </cell>
          <cell r="P144">
            <v>0</v>
          </cell>
        </row>
        <row r="145">
          <cell r="B145">
            <v>21519</v>
          </cell>
          <cell r="C145" t="str">
            <v>#N/A N/A</v>
          </cell>
          <cell r="D145">
            <v>21519</v>
          </cell>
          <cell r="E145">
            <v>34.9</v>
          </cell>
          <cell r="F145">
            <v>21519</v>
          </cell>
          <cell r="G145" t="str">
            <v>#N/A N/A</v>
          </cell>
          <cell r="H145" t="e">
            <v>#N/A</v>
          </cell>
          <cell r="J145">
            <v>1.4534883720930258</v>
          </cell>
          <cell r="K145">
            <v>1.4534883720930258</v>
          </cell>
          <cell r="L145">
            <v>0</v>
          </cell>
          <cell r="M145">
            <v>0</v>
          </cell>
          <cell r="N145">
            <v>0</v>
          </cell>
          <cell r="O145">
            <v>1.7492711370262537</v>
          </cell>
          <cell r="P145">
            <v>0</v>
          </cell>
        </row>
        <row r="146">
          <cell r="B146">
            <v>21550</v>
          </cell>
          <cell r="C146" t="str">
            <v>#N/A N/A</v>
          </cell>
          <cell r="D146">
            <v>21550</v>
          </cell>
          <cell r="E146">
            <v>34.9</v>
          </cell>
          <cell r="F146">
            <v>21550</v>
          </cell>
          <cell r="G146" t="str">
            <v>#N/A N/A</v>
          </cell>
          <cell r="H146" t="e">
            <v>#N/A</v>
          </cell>
          <cell r="J146">
            <v>1.1594202898550732</v>
          </cell>
          <cell r="K146">
            <v>1.1594202898550732</v>
          </cell>
          <cell r="L146">
            <v>0</v>
          </cell>
          <cell r="M146">
            <v>0</v>
          </cell>
          <cell r="N146">
            <v>0</v>
          </cell>
          <cell r="O146">
            <v>2.9498525073746285</v>
          </cell>
          <cell r="P146">
            <v>0</v>
          </cell>
        </row>
        <row r="147">
          <cell r="B147">
            <v>21581</v>
          </cell>
          <cell r="C147" t="str">
            <v>#N/A N/A</v>
          </cell>
          <cell r="D147">
            <v>21581</v>
          </cell>
          <cell r="E147">
            <v>35.200000000000003</v>
          </cell>
          <cell r="F147">
            <v>21581</v>
          </cell>
          <cell r="G147" t="str">
            <v>#N/A N/A</v>
          </cell>
          <cell r="H147" t="e">
            <v>#N/A</v>
          </cell>
          <cell r="J147">
            <v>1.1494252873563315</v>
          </cell>
          <cell r="K147">
            <v>1.1494252873563315</v>
          </cell>
          <cell r="L147">
            <v>0</v>
          </cell>
          <cell r="M147">
            <v>0</v>
          </cell>
          <cell r="N147">
            <v>0</v>
          </cell>
          <cell r="O147">
            <v>1.4409221902017322</v>
          </cell>
          <cell r="P147">
            <v>0</v>
          </cell>
        </row>
        <row r="148">
          <cell r="B148">
            <v>21609</v>
          </cell>
          <cell r="C148" t="str">
            <v>#N/A N/A</v>
          </cell>
          <cell r="D148">
            <v>21609</v>
          </cell>
          <cell r="E148">
            <v>35.200000000000003</v>
          </cell>
          <cell r="F148">
            <v>21609</v>
          </cell>
          <cell r="G148" t="str">
            <v>#N/A N/A</v>
          </cell>
          <cell r="H148" t="e">
            <v>#N/A</v>
          </cell>
          <cell r="J148">
            <v>0.85959885386821533</v>
          </cell>
          <cell r="K148">
            <v>0.85959885386821533</v>
          </cell>
          <cell r="L148">
            <v>0</v>
          </cell>
          <cell r="M148">
            <v>0</v>
          </cell>
          <cell r="N148">
            <v>0</v>
          </cell>
          <cell r="O148">
            <v>0.85959885386821533</v>
          </cell>
          <cell r="P148">
            <v>0</v>
          </cell>
        </row>
        <row r="149">
          <cell r="B149">
            <v>21640</v>
          </cell>
          <cell r="C149" t="str">
            <v>#N/A N/A</v>
          </cell>
          <cell r="D149">
            <v>21640</v>
          </cell>
          <cell r="E149">
            <v>35.1</v>
          </cell>
          <cell r="F149">
            <v>21640</v>
          </cell>
          <cell r="G149" t="str">
            <v>#N/A N/A</v>
          </cell>
          <cell r="H149" t="e">
            <v>#N/A</v>
          </cell>
          <cell r="J149">
            <v>0.57306590257879542</v>
          </cell>
          <cell r="K149">
            <v>0.57306590257879542</v>
          </cell>
          <cell r="L149">
            <v>0</v>
          </cell>
          <cell r="M149">
            <v>0</v>
          </cell>
          <cell r="N149">
            <v>0</v>
          </cell>
          <cell r="O149">
            <v>0.86206896551725976</v>
          </cell>
          <cell r="P149">
            <v>0</v>
          </cell>
        </row>
        <row r="150">
          <cell r="B150">
            <v>21670</v>
          </cell>
          <cell r="C150" t="str">
            <v>#N/A N/A</v>
          </cell>
          <cell r="D150">
            <v>21670</v>
          </cell>
          <cell r="E150">
            <v>35.6</v>
          </cell>
          <cell r="F150">
            <v>21670</v>
          </cell>
          <cell r="G150" t="str">
            <v>#N/A N/A</v>
          </cell>
          <cell r="H150" t="e">
            <v>#N/A</v>
          </cell>
          <cell r="J150">
            <v>1.1363636363636243</v>
          </cell>
          <cell r="K150">
            <v>1.1363636363636243</v>
          </cell>
          <cell r="L150">
            <v>0</v>
          </cell>
          <cell r="M150">
            <v>0</v>
          </cell>
          <cell r="N150">
            <v>0</v>
          </cell>
          <cell r="O150">
            <v>2.8901734104046284</v>
          </cell>
          <cell r="P150">
            <v>0</v>
          </cell>
        </row>
        <row r="151">
          <cell r="B151">
            <v>21701</v>
          </cell>
          <cell r="C151" t="str">
            <v>#N/A N/A</v>
          </cell>
          <cell r="D151">
            <v>21701</v>
          </cell>
          <cell r="E151">
            <v>36.299999999999997</v>
          </cell>
          <cell r="F151">
            <v>21701</v>
          </cell>
          <cell r="G151" t="str">
            <v>#N/A N/A</v>
          </cell>
          <cell r="H151" t="e">
            <v>#N/A</v>
          </cell>
          <cell r="J151">
            <v>3.1249999999999778</v>
          </cell>
          <cell r="K151">
            <v>3.1249999999999778</v>
          </cell>
          <cell r="L151">
            <v>0</v>
          </cell>
          <cell r="M151">
            <v>0</v>
          </cell>
          <cell r="N151">
            <v>0</v>
          </cell>
          <cell r="O151">
            <v>5.523255813953476</v>
          </cell>
          <cell r="P151">
            <v>0</v>
          </cell>
        </row>
        <row r="152">
          <cell r="B152">
            <v>21731</v>
          </cell>
          <cell r="C152" t="str">
            <v>#N/A N/A</v>
          </cell>
          <cell r="D152">
            <v>21731</v>
          </cell>
          <cell r="E152">
            <v>37.1</v>
          </cell>
          <cell r="F152">
            <v>21731</v>
          </cell>
          <cell r="G152" t="str">
            <v>#N/A N/A</v>
          </cell>
          <cell r="H152" t="e">
            <v>#N/A</v>
          </cell>
          <cell r="J152">
            <v>5.6980056980056926</v>
          </cell>
          <cell r="K152">
            <v>5.6980056980056926</v>
          </cell>
          <cell r="L152">
            <v>0</v>
          </cell>
          <cell r="M152">
            <v>0</v>
          </cell>
          <cell r="N152">
            <v>0</v>
          </cell>
          <cell r="O152">
            <v>8.163265306122458</v>
          </cell>
          <cell r="P152">
            <v>0</v>
          </cell>
        </row>
        <row r="153">
          <cell r="B153">
            <v>21762</v>
          </cell>
          <cell r="C153" t="str">
            <v>#N/A N/A</v>
          </cell>
          <cell r="D153">
            <v>21762</v>
          </cell>
          <cell r="E153">
            <v>37.700000000000003</v>
          </cell>
          <cell r="F153">
            <v>21762</v>
          </cell>
          <cell r="G153" t="str">
            <v>#N/A N/A</v>
          </cell>
          <cell r="H153" t="e">
            <v>#N/A</v>
          </cell>
          <cell r="J153">
            <v>5.8988764044943798</v>
          </cell>
          <cell r="K153">
            <v>5.8988764044943798</v>
          </cell>
          <cell r="L153">
            <v>0</v>
          </cell>
          <cell r="M153">
            <v>0</v>
          </cell>
          <cell r="N153">
            <v>0</v>
          </cell>
          <cell r="O153">
            <v>10.233918128654974</v>
          </cell>
          <cell r="P153">
            <v>0</v>
          </cell>
        </row>
        <row r="154">
          <cell r="B154">
            <v>21793</v>
          </cell>
          <cell r="C154" t="str">
            <v>#N/A N/A</v>
          </cell>
          <cell r="D154">
            <v>21793</v>
          </cell>
          <cell r="E154">
            <v>38.1</v>
          </cell>
          <cell r="F154">
            <v>21793</v>
          </cell>
          <cell r="G154" t="str">
            <v>#N/A N/A</v>
          </cell>
          <cell r="H154" t="e">
            <v>#N/A</v>
          </cell>
          <cell r="J154">
            <v>4.9586776859504189</v>
          </cell>
          <cell r="K154">
            <v>4.9586776859504189</v>
          </cell>
          <cell r="L154">
            <v>0</v>
          </cell>
          <cell r="M154">
            <v>0</v>
          </cell>
          <cell r="N154">
            <v>0</v>
          </cell>
          <cell r="O154">
            <v>10.755813953488392</v>
          </cell>
          <cell r="P154">
            <v>0</v>
          </cell>
        </row>
        <row r="155">
          <cell r="B155">
            <v>21823</v>
          </cell>
          <cell r="C155" t="str">
            <v>#N/A N/A</v>
          </cell>
          <cell r="D155">
            <v>21823</v>
          </cell>
          <cell r="E155">
            <v>38.299999999999997</v>
          </cell>
          <cell r="F155">
            <v>21823</v>
          </cell>
          <cell r="G155" t="str">
            <v>#N/A N/A</v>
          </cell>
          <cell r="H155" t="e">
            <v>#N/A</v>
          </cell>
          <cell r="J155">
            <v>3.2345013477088846</v>
          </cell>
          <cell r="K155">
            <v>3.2345013477088846</v>
          </cell>
          <cell r="L155">
            <v>0</v>
          </cell>
          <cell r="M155">
            <v>0</v>
          </cell>
          <cell r="N155">
            <v>0</v>
          </cell>
          <cell r="O155">
            <v>11.014492753623184</v>
          </cell>
          <cell r="P155">
            <v>0</v>
          </cell>
        </row>
        <row r="156">
          <cell r="B156">
            <v>21854</v>
          </cell>
          <cell r="C156" t="str">
            <v>#N/A N/A</v>
          </cell>
          <cell r="D156">
            <v>21854</v>
          </cell>
          <cell r="E156">
            <v>38.4</v>
          </cell>
          <cell r="F156">
            <v>21854</v>
          </cell>
          <cell r="G156" t="str">
            <v>#N/A N/A</v>
          </cell>
          <cell r="H156" t="e">
            <v>#N/A</v>
          </cell>
          <cell r="J156">
            <v>1.8567639257294211</v>
          </cell>
          <cell r="K156">
            <v>1.8567639257294211</v>
          </cell>
          <cell r="L156">
            <v>0</v>
          </cell>
          <cell r="M156">
            <v>0</v>
          </cell>
          <cell r="N156">
            <v>0</v>
          </cell>
          <cell r="O156">
            <v>10.344827586206895</v>
          </cell>
          <cell r="P156">
            <v>0</v>
          </cell>
        </row>
        <row r="157">
          <cell r="B157">
            <v>21884</v>
          </cell>
          <cell r="C157" t="str">
            <v>#N/A N/A</v>
          </cell>
          <cell r="D157">
            <v>21884</v>
          </cell>
          <cell r="E157">
            <v>38.700000000000003</v>
          </cell>
          <cell r="F157">
            <v>21884</v>
          </cell>
          <cell r="G157" t="str">
            <v>#N/A N/A</v>
          </cell>
          <cell r="H157" t="e">
            <v>#N/A</v>
          </cell>
          <cell r="J157">
            <v>1.5748031496062964</v>
          </cell>
          <cell r="K157">
            <v>1.5748031496062964</v>
          </cell>
          <cell r="L157">
            <v>0</v>
          </cell>
          <cell r="M157">
            <v>0</v>
          </cell>
          <cell r="N157">
            <v>0</v>
          </cell>
          <cell r="O157">
            <v>10.888252148997157</v>
          </cell>
          <cell r="P157">
            <v>0</v>
          </cell>
        </row>
        <row r="158">
          <cell r="B158">
            <v>21915</v>
          </cell>
          <cell r="C158" t="str">
            <v>#N/A N/A</v>
          </cell>
          <cell r="D158">
            <v>21915</v>
          </cell>
          <cell r="E158">
            <v>39.299999999999997</v>
          </cell>
          <cell r="F158">
            <v>21915</v>
          </cell>
          <cell r="G158" t="str">
            <v>#N/A N/A</v>
          </cell>
          <cell r="H158" t="e">
            <v>#N/A</v>
          </cell>
          <cell r="J158">
            <v>2.6109660574412441</v>
          </cell>
          <cell r="K158">
            <v>2.6109660574412441</v>
          </cell>
          <cell r="L158">
            <v>0</v>
          </cell>
          <cell r="M158">
            <v>0</v>
          </cell>
          <cell r="N158">
            <v>0</v>
          </cell>
          <cell r="O158">
            <v>12.60744985673352</v>
          </cell>
          <cell r="P158">
            <v>0</v>
          </cell>
        </row>
        <row r="159">
          <cell r="B159">
            <v>21946</v>
          </cell>
          <cell r="C159" t="str">
            <v>#N/A N/A</v>
          </cell>
          <cell r="D159">
            <v>21946</v>
          </cell>
          <cell r="E159">
            <v>39.6</v>
          </cell>
          <cell r="F159">
            <v>21946</v>
          </cell>
          <cell r="G159" t="str">
            <v>#N/A N/A</v>
          </cell>
          <cell r="H159" t="e">
            <v>#N/A</v>
          </cell>
          <cell r="J159">
            <v>3.125</v>
          </cell>
          <cell r="K159">
            <v>3.125</v>
          </cell>
          <cell r="L159">
            <v>0</v>
          </cell>
          <cell r="M159">
            <v>0</v>
          </cell>
          <cell r="N159">
            <v>0</v>
          </cell>
          <cell r="O159">
            <v>12.5</v>
          </cell>
          <cell r="P159">
            <v>0</v>
          </cell>
        </row>
        <row r="160">
          <cell r="B160">
            <v>21975</v>
          </cell>
          <cell r="C160" t="str">
            <v>#N/A N/A</v>
          </cell>
          <cell r="D160">
            <v>21975</v>
          </cell>
          <cell r="E160">
            <v>39.799999999999997</v>
          </cell>
          <cell r="F160">
            <v>21975</v>
          </cell>
          <cell r="G160" t="str">
            <v>#N/A N/A</v>
          </cell>
          <cell r="H160" t="e">
            <v>#N/A</v>
          </cell>
          <cell r="J160">
            <v>2.8423772609818876</v>
          </cell>
          <cell r="K160">
            <v>2.8423772609818876</v>
          </cell>
          <cell r="L160">
            <v>0</v>
          </cell>
          <cell r="M160">
            <v>0</v>
          </cell>
          <cell r="N160">
            <v>0</v>
          </cell>
          <cell r="O160">
            <v>13.06818181818179</v>
          </cell>
          <cell r="P160">
            <v>0</v>
          </cell>
        </row>
        <row r="161">
          <cell r="B161">
            <v>22006</v>
          </cell>
          <cell r="C161" t="str">
            <v>#N/A N/A</v>
          </cell>
          <cell r="D161">
            <v>22006</v>
          </cell>
          <cell r="E161">
            <v>40</v>
          </cell>
          <cell r="F161">
            <v>22006</v>
          </cell>
          <cell r="G161" t="str">
            <v>#N/A N/A</v>
          </cell>
          <cell r="H161" t="e">
            <v>#N/A</v>
          </cell>
          <cell r="J161">
            <v>1.7811704834605591</v>
          </cell>
          <cell r="K161">
            <v>1.7811704834605591</v>
          </cell>
          <cell r="L161">
            <v>0</v>
          </cell>
          <cell r="M161">
            <v>0</v>
          </cell>
          <cell r="N161">
            <v>0</v>
          </cell>
          <cell r="O161">
            <v>13.960113960113961</v>
          </cell>
          <cell r="P161">
            <v>0</v>
          </cell>
        </row>
        <row r="162">
          <cell r="B162">
            <v>22036</v>
          </cell>
          <cell r="C162" t="str">
            <v>#N/A N/A</v>
          </cell>
          <cell r="D162">
            <v>22036</v>
          </cell>
          <cell r="E162">
            <v>40.5</v>
          </cell>
          <cell r="F162">
            <v>22036</v>
          </cell>
          <cell r="G162" t="str">
            <v>#N/A N/A</v>
          </cell>
          <cell r="H162" t="e">
            <v>#N/A</v>
          </cell>
          <cell r="J162">
            <v>2.2727272727272707</v>
          </cell>
          <cell r="K162">
            <v>2.2727272727272707</v>
          </cell>
          <cell r="L162">
            <v>0</v>
          </cell>
          <cell r="M162">
            <v>0</v>
          </cell>
          <cell r="N162">
            <v>0</v>
          </cell>
          <cell r="O162">
            <v>13.76404494382022</v>
          </cell>
          <cell r="P162">
            <v>0</v>
          </cell>
        </row>
        <row r="163">
          <cell r="B163">
            <v>22067</v>
          </cell>
          <cell r="C163" t="str">
            <v>#N/A N/A</v>
          </cell>
          <cell r="D163">
            <v>22067</v>
          </cell>
          <cell r="E163">
            <v>40.9</v>
          </cell>
          <cell r="F163">
            <v>22067</v>
          </cell>
          <cell r="G163" t="str">
            <v>#N/A N/A</v>
          </cell>
          <cell r="H163" t="e">
            <v>#N/A</v>
          </cell>
          <cell r="J163">
            <v>2.7638190954773822</v>
          </cell>
          <cell r="K163">
            <v>2.7638190954773822</v>
          </cell>
          <cell r="L163">
            <v>0</v>
          </cell>
          <cell r="M163">
            <v>0</v>
          </cell>
          <cell r="N163">
            <v>0</v>
          </cell>
          <cell r="O163">
            <v>12.672176308539939</v>
          </cell>
          <cell r="P163">
            <v>0</v>
          </cell>
        </row>
        <row r="164">
          <cell r="B164">
            <v>22097</v>
          </cell>
          <cell r="C164" t="str">
            <v>#N/A N/A</v>
          </cell>
          <cell r="D164">
            <v>22097</v>
          </cell>
          <cell r="E164">
            <v>41.4</v>
          </cell>
          <cell r="F164">
            <v>22097</v>
          </cell>
          <cell r="G164" t="str">
            <v>#N/A N/A</v>
          </cell>
          <cell r="H164" t="e">
            <v>#N/A</v>
          </cell>
          <cell r="J164">
            <v>3.499999999999992</v>
          </cell>
          <cell r="K164">
            <v>3.499999999999992</v>
          </cell>
          <cell r="L164">
            <v>0</v>
          </cell>
          <cell r="M164">
            <v>0</v>
          </cell>
          <cell r="N164">
            <v>0</v>
          </cell>
          <cell r="O164">
            <v>11.590296495956864</v>
          </cell>
          <cell r="P164">
            <v>0</v>
          </cell>
        </row>
        <row r="165">
          <cell r="B165">
            <v>22128</v>
          </cell>
          <cell r="C165" t="str">
            <v>#N/A N/A</v>
          </cell>
          <cell r="D165">
            <v>22128</v>
          </cell>
          <cell r="E165">
            <v>41.4</v>
          </cell>
          <cell r="F165">
            <v>22128</v>
          </cell>
          <cell r="G165" t="str">
            <v>#N/A N/A</v>
          </cell>
          <cell r="H165" t="e">
            <v>#N/A</v>
          </cell>
          <cell r="J165">
            <v>2.2222222222222143</v>
          </cell>
          <cell r="K165">
            <v>2.2222222222222143</v>
          </cell>
          <cell r="L165">
            <v>0</v>
          </cell>
          <cell r="M165">
            <v>0</v>
          </cell>
          <cell r="N165">
            <v>0</v>
          </cell>
          <cell r="O165">
            <v>9.8143236074270455</v>
          </cell>
          <cell r="P165">
            <v>0</v>
          </cell>
        </row>
        <row r="166">
          <cell r="B166">
            <v>22159</v>
          </cell>
          <cell r="C166" t="str">
            <v>#N/A N/A</v>
          </cell>
          <cell r="D166">
            <v>22159</v>
          </cell>
          <cell r="E166">
            <v>41.3</v>
          </cell>
          <cell r="F166">
            <v>22159</v>
          </cell>
          <cell r="G166" t="str">
            <v>#N/A N/A</v>
          </cell>
          <cell r="H166" t="e">
            <v>#N/A</v>
          </cell>
          <cell r="J166">
            <v>0.97799511002445438</v>
          </cell>
          <cell r="K166">
            <v>0.97799511002445438</v>
          </cell>
          <cell r="L166">
            <v>0</v>
          </cell>
          <cell r="M166">
            <v>0</v>
          </cell>
          <cell r="N166">
            <v>0</v>
          </cell>
          <cell r="O166">
            <v>8.3989501312335726</v>
          </cell>
          <cell r="P166">
            <v>0</v>
          </cell>
        </row>
        <row r="167">
          <cell r="B167">
            <v>22189</v>
          </cell>
          <cell r="C167" t="str">
            <v>#N/A N/A</v>
          </cell>
          <cell r="D167">
            <v>22189</v>
          </cell>
          <cell r="E167">
            <v>41.4</v>
          </cell>
          <cell r="F167">
            <v>22189</v>
          </cell>
          <cell r="G167" t="str">
            <v>#N/A N/A</v>
          </cell>
          <cell r="H167" t="e">
            <v>#N/A</v>
          </cell>
          <cell r="J167">
            <v>0</v>
          </cell>
          <cell r="K167">
            <v>0</v>
          </cell>
          <cell r="L167">
            <v>0</v>
          </cell>
          <cell r="M167">
            <v>0</v>
          </cell>
          <cell r="N167">
            <v>0</v>
          </cell>
          <cell r="O167">
            <v>8.0939947780678914</v>
          </cell>
          <cell r="P167">
            <v>0</v>
          </cell>
        </row>
        <row r="168">
          <cell r="B168">
            <v>22220</v>
          </cell>
          <cell r="C168" t="str">
            <v>#N/A N/A</v>
          </cell>
          <cell r="D168">
            <v>22220</v>
          </cell>
          <cell r="E168">
            <v>41.5</v>
          </cell>
          <cell r="F168">
            <v>22220</v>
          </cell>
          <cell r="G168" t="str">
            <v>#N/A N/A</v>
          </cell>
          <cell r="H168" t="e">
            <v>#N/A</v>
          </cell>
          <cell r="J168">
            <v>0.24154589371980784</v>
          </cell>
          <cell r="K168">
            <v>0.24154589371980784</v>
          </cell>
          <cell r="L168">
            <v>0</v>
          </cell>
          <cell r="M168">
            <v>0</v>
          </cell>
          <cell r="N168">
            <v>0</v>
          </cell>
          <cell r="O168">
            <v>8.072916666666675</v>
          </cell>
          <cell r="P168">
            <v>0</v>
          </cell>
        </row>
        <row r="169">
          <cell r="B169">
            <v>22250</v>
          </cell>
          <cell r="C169" t="str">
            <v>#N/A N/A</v>
          </cell>
          <cell r="D169">
            <v>22250</v>
          </cell>
          <cell r="E169">
            <v>41.7</v>
          </cell>
          <cell r="F169">
            <v>22250</v>
          </cell>
          <cell r="G169" t="str">
            <v>#N/A N/A</v>
          </cell>
          <cell r="H169" t="e">
            <v>#N/A</v>
          </cell>
          <cell r="J169">
            <v>0.96852300242131761</v>
          </cell>
          <cell r="K169">
            <v>0.96852300242131761</v>
          </cell>
          <cell r="L169">
            <v>0</v>
          </cell>
          <cell r="M169">
            <v>0</v>
          </cell>
          <cell r="N169">
            <v>0</v>
          </cell>
          <cell r="O169">
            <v>7.7519379844961156</v>
          </cell>
          <cell r="P169">
            <v>0</v>
          </cell>
        </row>
        <row r="170">
          <cell r="B170">
            <v>22281</v>
          </cell>
          <cell r="C170" t="str">
            <v>#N/A N/A</v>
          </cell>
          <cell r="D170">
            <v>22281</v>
          </cell>
          <cell r="E170">
            <v>42.1</v>
          </cell>
          <cell r="F170">
            <v>22281</v>
          </cell>
          <cell r="G170" t="str">
            <v>#N/A N/A</v>
          </cell>
          <cell r="H170" t="e">
            <v>#N/A</v>
          </cell>
          <cell r="J170">
            <v>1.6908212560386549</v>
          </cell>
          <cell r="K170">
            <v>1.6908212560386549</v>
          </cell>
          <cell r="L170">
            <v>0</v>
          </cell>
          <cell r="M170">
            <v>0</v>
          </cell>
          <cell r="N170">
            <v>0</v>
          </cell>
          <cell r="O170">
            <v>7.1246819338422585</v>
          </cell>
          <cell r="P170">
            <v>0</v>
          </cell>
        </row>
        <row r="171">
          <cell r="B171">
            <v>22312</v>
          </cell>
          <cell r="C171" t="str">
            <v>#N/A N/A</v>
          </cell>
          <cell r="D171">
            <v>22312</v>
          </cell>
          <cell r="E171">
            <v>42</v>
          </cell>
          <cell r="F171">
            <v>22312</v>
          </cell>
          <cell r="G171" t="str">
            <v>#N/A N/A</v>
          </cell>
          <cell r="H171" t="e">
            <v>#N/A</v>
          </cell>
          <cell r="J171">
            <v>1.2048192771084265</v>
          </cell>
          <cell r="K171">
            <v>1.2048192771084265</v>
          </cell>
          <cell r="L171">
            <v>0</v>
          </cell>
          <cell r="M171">
            <v>0</v>
          </cell>
          <cell r="N171">
            <v>0</v>
          </cell>
          <cell r="O171">
            <v>6.0606060606060552</v>
          </cell>
          <cell r="P171">
            <v>0</v>
          </cell>
        </row>
        <row r="172">
          <cell r="B172">
            <v>22340</v>
          </cell>
          <cell r="C172" t="str">
            <v>#N/A N/A</v>
          </cell>
          <cell r="D172">
            <v>22340</v>
          </cell>
          <cell r="E172">
            <v>42</v>
          </cell>
          <cell r="F172">
            <v>22340</v>
          </cell>
          <cell r="G172" t="str">
            <v>#N/A N/A</v>
          </cell>
          <cell r="H172" t="e">
            <v>#N/A</v>
          </cell>
          <cell r="J172">
            <v>0.7194244604316502</v>
          </cell>
          <cell r="K172">
            <v>0.7194244604316502</v>
          </cell>
          <cell r="L172">
            <v>0</v>
          </cell>
          <cell r="M172">
            <v>0</v>
          </cell>
          <cell r="N172">
            <v>0</v>
          </cell>
          <cell r="O172">
            <v>5.5276381909547867</v>
          </cell>
          <cell r="P172">
            <v>0</v>
          </cell>
        </row>
        <row r="173">
          <cell r="B173">
            <v>22371</v>
          </cell>
          <cell r="C173" t="str">
            <v>#N/A N/A</v>
          </cell>
          <cell r="D173">
            <v>22371</v>
          </cell>
          <cell r="E173">
            <v>42.1</v>
          </cell>
          <cell r="F173">
            <v>22371</v>
          </cell>
          <cell r="G173" t="str">
            <v>#N/A N/A</v>
          </cell>
          <cell r="H173" t="e">
            <v>#N/A</v>
          </cell>
          <cell r="J173">
            <v>0</v>
          </cell>
          <cell r="K173">
            <v>0</v>
          </cell>
          <cell r="L173">
            <v>0</v>
          </cell>
          <cell r="M173">
            <v>0</v>
          </cell>
          <cell r="N173">
            <v>0</v>
          </cell>
          <cell r="O173">
            <v>5.2499999999999991</v>
          </cell>
          <cell r="P173">
            <v>0</v>
          </cell>
        </row>
        <row r="174">
          <cell r="B174">
            <v>22401</v>
          </cell>
          <cell r="C174" t="str">
            <v>#N/A N/A</v>
          </cell>
          <cell r="D174">
            <v>22401</v>
          </cell>
          <cell r="E174">
            <v>42.2</v>
          </cell>
          <cell r="F174">
            <v>22401</v>
          </cell>
          <cell r="G174" t="str">
            <v>#N/A N/A</v>
          </cell>
          <cell r="H174" t="e">
            <v>#N/A</v>
          </cell>
          <cell r="J174">
            <v>0.4761904761904745</v>
          </cell>
          <cell r="K174">
            <v>0.4761904761904745</v>
          </cell>
          <cell r="L174">
            <v>0</v>
          </cell>
          <cell r="M174">
            <v>0</v>
          </cell>
          <cell r="N174">
            <v>0</v>
          </cell>
          <cell r="O174">
            <v>4.1975308641975406</v>
          </cell>
          <cell r="P174">
            <v>0</v>
          </cell>
        </row>
        <row r="175">
          <cell r="B175">
            <v>22432</v>
          </cell>
          <cell r="C175" t="str">
            <v>#N/A N/A</v>
          </cell>
          <cell r="D175">
            <v>22432</v>
          </cell>
          <cell r="E175">
            <v>42.1</v>
          </cell>
          <cell r="F175">
            <v>22432</v>
          </cell>
          <cell r="G175" t="str">
            <v>#N/A N/A</v>
          </cell>
          <cell r="H175" t="e">
            <v>#N/A</v>
          </cell>
          <cell r="J175">
            <v>0.23809523809523725</v>
          </cell>
          <cell r="K175">
            <v>0.23809523809523725</v>
          </cell>
          <cell r="L175">
            <v>0</v>
          </cell>
          <cell r="M175">
            <v>0</v>
          </cell>
          <cell r="N175">
            <v>0</v>
          </cell>
          <cell r="O175">
            <v>2.9339853300733632</v>
          </cell>
          <cell r="P175">
            <v>0</v>
          </cell>
        </row>
        <row r="176">
          <cell r="B176">
            <v>22462</v>
          </cell>
          <cell r="C176" t="str">
            <v>#N/A N/A</v>
          </cell>
          <cell r="D176">
            <v>22462</v>
          </cell>
          <cell r="E176">
            <v>42.5</v>
          </cell>
          <cell r="F176">
            <v>22462</v>
          </cell>
          <cell r="G176" t="str">
            <v>#N/A N/A</v>
          </cell>
          <cell r="H176" t="e">
            <v>#N/A</v>
          </cell>
          <cell r="J176">
            <v>0.95011876484560887</v>
          </cell>
          <cell r="K176">
            <v>0.95011876484560887</v>
          </cell>
          <cell r="L176">
            <v>0</v>
          </cell>
          <cell r="M176">
            <v>0</v>
          </cell>
          <cell r="N176">
            <v>0</v>
          </cell>
          <cell r="O176">
            <v>2.6570048309178862</v>
          </cell>
          <cell r="P176">
            <v>0</v>
          </cell>
        </row>
        <row r="177">
          <cell r="B177">
            <v>22493</v>
          </cell>
          <cell r="C177" t="str">
            <v>#N/A N/A</v>
          </cell>
          <cell r="D177">
            <v>22493</v>
          </cell>
          <cell r="E177">
            <v>42.6</v>
          </cell>
          <cell r="F177">
            <v>22493</v>
          </cell>
          <cell r="G177" t="str">
            <v>#N/A N/A</v>
          </cell>
          <cell r="H177" t="e">
            <v>#N/A</v>
          </cell>
          <cell r="J177">
            <v>0.94786729857818663</v>
          </cell>
          <cell r="K177">
            <v>0.94786729857818663</v>
          </cell>
          <cell r="L177">
            <v>0</v>
          </cell>
          <cell r="M177">
            <v>0</v>
          </cell>
          <cell r="N177">
            <v>0</v>
          </cell>
          <cell r="O177">
            <v>2.898550724637694</v>
          </cell>
          <cell r="P177">
            <v>0</v>
          </cell>
        </row>
        <row r="178">
          <cell r="B178">
            <v>22524</v>
          </cell>
          <cell r="C178" t="str">
            <v>#N/A N/A</v>
          </cell>
          <cell r="D178">
            <v>22524</v>
          </cell>
          <cell r="E178">
            <v>42.7</v>
          </cell>
          <cell r="F178">
            <v>22524</v>
          </cell>
          <cell r="G178" t="str">
            <v>#N/A N/A</v>
          </cell>
          <cell r="H178" t="e">
            <v>#N/A</v>
          </cell>
          <cell r="J178">
            <v>1.4251781472684133</v>
          </cell>
          <cell r="K178">
            <v>1.4251781472684133</v>
          </cell>
          <cell r="L178">
            <v>0</v>
          </cell>
          <cell r="M178">
            <v>0</v>
          </cell>
          <cell r="N178">
            <v>0</v>
          </cell>
          <cell r="O178">
            <v>3.3898305084745894</v>
          </cell>
          <cell r="P178">
            <v>0</v>
          </cell>
        </row>
        <row r="179">
          <cell r="B179">
            <v>22554</v>
          </cell>
          <cell r="C179" t="str">
            <v>#N/A N/A</v>
          </cell>
          <cell r="D179">
            <v>22554</v>
          </cell>
          <cell r="E179">
            <v>42.8</v>
          </cell>
          <cell r="F179">
            <v>22554</v>
          </cell>
          <cell r="G179" t="str">
            <v>#N/A N/A</v>
          </cell>
          <cell r="H179" t="e">
            <v>#N/A</v>
          </cell>
          <cell r="J179">
            <v>0.7058823529411784</v>
          </cell>
          <cell r="K179">
            <v>0.7058823529411784</v>
          </cell>
          <cell r="L179">
            <v>0</v>
          </cell>
          <cell r="M179">
            <v>0</v>
          </cell>
          <cell r="N179">
            <v>0</v>
          </cell>
          <cell r="O179">
            <v>3.3816425120772875</v>
          </cell>
          <cell r="P179">
            <v>0</v>
          </cell>
        </row>
        <row r="180">
          <cell r="B180">
            <v>22585</v>
          </cell>
          <cell r="C180" t="str">
            <v>#N/A N/A</v>
          </cell>
          <cell r="D180">
            <v>22585</v>
          </cell>
          <cell r="E180">
            <v>43</v>
          </cell>
          <cell r="F180">
            <v>22585</v>
          </cell>
          <cell r="G180" t="str">
            <v>#N/A N/A</v>
          </cell>
          <cell r="H180" t="e">
            <v>#N/A</v>
          </cell>
          <cell r="J180">
            <v>0.93896713615022609</v>
          </cell>
          <cell r="K180">
            <v>0.93896713615022609</v>
          </cell>
          <cell r="L180">
            <v>0</v>
          </cell>
          <cell r="M180">
            <v>0</v>
          </cell>
          <cell r="N180">
            <v>0</v>
          </cell>
          <cell r="O180">
            <v>3.6144578313253017</v>
          </cell>
          <cell r="P180">
            <v>0</v>
          </cell>
        </row>
        <row r="181">
          <cell r="B181">
            <v>22615</v>
          </cell>
          <cell r="C181" t="str">
            <v>#N/A N/A</v>
          </cell>
          <cell r="D181">
            <v>22615</v>
          </cell>
          <cell r="E181">
            <v>43.1</v>
          </cell>
          <cell r="F181">
            <v>22615</v>
          </cell>
          <cell r="G181" t="str">
            <v>#N/A N/A</v>
          </cell>
          <cell r="H181" t="e">
            <v>#N/A</v>
          </cell>
          <cell r="J181">
            <v>0.93676814988290502</v>
          </cell>
          <cell r="K181">
            <v>0.93676814988290502</v>
          </cell>
          <cell r="L181">
            <v>0</v>
          </cell>
          <cell r="M181">
            <v>0</v>
          </cell>
          <cell r="N181">
            <v>0</v>
          </cell>
          <cell r="O181">
            <v>3.3573141486810565</v>
          </cell>
          <cell r="P181">
            <v>0</v>
          </cell>
        </row>
        <row r="182">
          <cell r="B182">
            <v>22646</v>
          </cell>
          <cell r="C182" t="str">
            <v>#N/A N/A</v>
          </cell>
          <cell r="D182">
            <v>22646</v>
          </cell>
          <cell r="E182">
            <v>43.8</v>
          </cell>
          <cell r="F182">
            <v>22646</v>
          </cell>
          <cell r="G182" t="str">
            <v>#N/A N/A</v>
          </cell>
          <cell r="H182" t="e">
            <v>#N/A</v>
          </cell>
          <cell r="J182">
            <v>2.3364485981308469</v>
          </cell>
          <cell r="K182">
            <v>2.3364485981308469</v>
          </cell>
          <cell r="L182">
            <v>0</v>
          </cell>
          <cell r="M182">
            <v>0</v>
          </cell>
          <cell r="N182">
            <v>0</v>
          </cell>
          <cell r="O182">
            <v>4.0380047505938155</v>
          </cell>
          <cell r="P182">
            <v>0</v>
          </cell>
        </row>
        <row r="183">
          <cell r="B183">
            <v>22677</v>
          </cell>
          <cell r="C183" t="str">
            <v>#N/A N/A</v>
          </cell>
          <cell r="D183">
            <v>22677</v>
          </cell>
          <cell r="E183">
            <v>44</v>
          </cell>
          <cell r="F183">
            <v>22677</v>
          </cell>
          <cell r="G183" t="str">
            <v>#N/A N/A</v>
          </cell>
          <cell r="H183" t="e">
            <v>#N/A</v>
          </cell>
          <cell r="J183">
            <v>2.3255813953488413</v>
          </cell>
          <cell r="K183">
            <v>2.3255813953488413</v>
          </cell>
          <cell r="L183">
            <v>0</v>
          </cell>
          <cell r="M183">
            <v>0</v>
          </cell>
          <cell r="N183">
            <v>0</v>
          </cell>
          <cell r="O183">
            <v>4.7619047619047672</v>
          </cell>
          <cell r="P183">
            <v>0</v>
          </cell>
        </row>
        <row r="184">
          <cell r="B184">
            <v>22705</v>
          </cell>
          <cell r="C184" t="str">
            <v>#N/A N/A</v>
          </cell>
          <cell r="D184">
            <v>22705</v>
          </cell>
          <cell r="E184">
            <v>43.9</v>
          </cell>
          <cell r="F184">
            <v>22705</v>
          </cell>
          <cell r="G184" t="str">
            <v>#N/A N/A</v>
          </cell>
          <cell r="H184" t="e">
            <v>#N/A</v>
          </cell>
          <cell r="J184">
            <v>1.8561484918793392</v>
          </cell>
          <cell r="K184">
            <v>1.8561484918793392</v>
          </cell>
          <cell r="L184">
            <v>0</v>
          </cell>
          <cell r="M184">
            <v>0</v>
          </cell>
          <cell r="N184">
            <v>0</v>
          </cell>
          <cell r="O184">
            <v>4.5238095238095299</v>
          </cell>
          <cell r="P184">
            <v>0</v>
          </cell>
        </row>
        <row r="185">
          <cell r="B185">
            <v>22736</v>
          </cell>
          <cell r="C185" t="str">
            <v>#N/A N/A</v>
          </cell>
          <cell r="D185">
            <v>22736</v>
          </cell>
          <cell r="E185">
            <v>44.1</v>
          </cell>
          <cell r="F185">
            <v>22736</v>
          </cell>
          <cell r="G185" t="str">
            <v>#N/A N/A</v>
          </cell>
          <cell r="H185" t="e">
            <v>#N/A</v>
          </cell>
          <cell r="J185">
            <v>0.68493150684931781</v>
          </cell>
          <cell r="K185">
            <v>0.68493150684931781</v>
          </cell>
          <cell r="L185">
            <v>0</v>
          </cell>
          <cell r="M185">
            <v>0</v>
          </cell>
          <cell r="N185">
            <v>0</v>
          </cell>
          <cell r="O185">
            <v>4.7505938242280221</v>
          </cell>
          <cell r="P185">
            <v>0</v>
          </cell>
        </row>
        <row r="186">
          <cell r="B186">
            <v>22766</v>
          </cell>
          <cell r="C186" t="str">
            <v>#N/A N/A</v>
          </cell>
          <cell r="D186">
            <v>22766</v>
          </cell>
          <cell r="E186">
            <v>44.5</v>
          </cell>
          <cell r="F186">
            <v>22766</v>
          </cell>
          <cell r="G186" t="str">
            <v>#N/A N/A</v>
          </cell>
          <cell r="H186" t="e">
            <v>#N/A</v>
          </cell>
          <cell r="J186">
            <v>1.1363636363636465</v>
          </cell>
          <cell r="K186">
            <v>1.1363636363636465</v>
          </cell>
          <cell r="L186">
            <v>0</v>
          </cell>
          <cell r="M186">
            <v>0</v>
          </cell>
          <cell r="N186">
            <v>0</v>
          </cell>
          <cell r="O186">
            <v>5.4502369668246287</v>
          </cell>
          <cell r="P186">
            <v>0</v>
          </cell>
        </row>
        <row r="187">
          <cell r="B187">
            <v>22797</v>
          </cell>
          <cell r="C187" t="str">
            <v>#N/A N/A</v>
          </cell>
          <cell r="D187">
            <v>22797</v>
          </cell>
          <cell r="E187">
            <v>44.8</v>
          </cell>
          <cell r="F187">
            <v>22797</v>
          </cell>
          <cell r="G187" t="str">
            <v>#N/A N/A</v>
          </cell>
          <cell r="H187" t="e">
            <v>#N/A</v>
          </cell>
          <cell r="J187">
            <v>2.0501138952163878</v>
          </cell>
          <cell r="K187">
            <v>2.0501138952163878</v>
          </cell>
          <cell r="L187">
            <v>0</v>
          </cell>
          <cell r="M187">
            <v>0</v>
          </cell>
          <cell r="N187">
            <v>0</v>
          </cell>
          <cell r="O187">
            <v>6.4133016627078376</v>
          </cell>
          <cell r="P187">
            <v>0</v>
          </cell>
        </row>
        <row r="188">
          <cell r="B188">
            <v>22827</v>
          </cell>
          <cell r="C188" t="str">
            <v>#N/A N/A</v>
          </cell>
          <cell r="D188">
            <v>22827</v>
          </cell>
          <cell r="E188">
            <v>45.5</v>
          </cell>
          <cell r="F188">
            <v>22827</v>
          </cell>
          <cell r="G188" t="str">
            <v>#N/A N/A</v>
          </cell>
          <cell r="H188" t="e">
            <v>#N/A</v>
          </cell>
          <cell r="J188">
            <v>3.1746031746031633</v>
          </cell>
          <cell r="K188">
            <v>3.1746031746031633</v>
          </cell>
          <cell r="L188">
            <v>0</v>
          </cell>
          <cell r="M188">
            <v>0</v>
          </cell>
          <cell r="N188">
            <v>0</v>
          </cell>
          <cell r="O188">
            <v>7.0588235294117618</v>
          </cell>
          <cell r="P188">
            <v>0</v>
          </cell>
        </row>
        <row r="189">
          <cell r="B189">
            <v>22858</v>
          </cell>
          <cell r="C189" t="str">
            <v>#N/A N/A</v>
          </cell>
          <cell r="D189">
            <v>22858</v>
          </cell>
          <cell r="E189">
            <v>45.7</v>
          </cell>
          <cell r="F189">
            <v>22858</v>
          </cell>
          <cell r="G189" t="str">
            <v>#N/A N/A</v>
          </cell>
          <cell r="H189" t="e">
            <v>#N/A</v>
          </cell>
          <cell r="J189">
            <v>2.6966292134831482</v>
          </cell>
          <cell r="K189">
            <v>2.6966292134831482</v>
          </cell>
          <cell r="L189">
            <v>0</v>
          </cell>
          <cell r="M189">
            <v>0</v>
          </cell>
          <cell r="N189">
            <v>0</v>
          </cell>
          <cell r="O189">
            <v>7.2769953051643244</v>
          </cell>
          <cell r="P189">
            <v>0</v>
          </cell>
        </row>
        <row r="190">
          <cell r="B190">
            <v>22889</v>
          </cell>
          <cell r="C190" t="str">
            <v>#N/A N/A</v>
          </cell>
          <cell r="D190">
            <v>22889</v>
          </cell>
          <cell r="E190">
            <v>45.9</v>
          </cell>
          <cell r="F190">
            <v>22889</v>
          </cell>
          <cell r="G190" t="str">
            <v>#N/A N/A</v>
          </cell>
          <cell r="H190" t="e">
            <v>#N/A</v>
          </cell>
          <cell r="J190">
            <v>2.4553571428571397</v>
          </cell>
          <cell r="K190">
            <v>2.4553571428571397</v>
          </cell>
          <cell r="L190">
            <v>0</v>
          </cell>
          <cell r="M190">
            <v>0</v>
          </cell>
          <cell r="N190">
            <v>0</v>
          </cell>
          <cell r="O190">
            <v>7.494145199063218</v>
          </cell>
          <cell r="P190">
            <v>0</v>
          </cell>
        </row>
        <row r="191">
          <cell r="B191">
            <v>22919</v>
          </cell>
          <cell r="C191" t="str">
            <v>#N/A N/A</v>
          </cell>
          <cell r="D191">
            <v>22919</v>
          </cell>
          <cell r="E191">
            <v>46.4</v>
          </cell>
          <cell r="F191">
            <v>22919</v>
          </cell>
          <cell r="G191" t="str">
            <v>#N/A N/A</v>
          </cell>
          <cell r="H191" t="e">
            <v>#N/A</v>
          </cell>
          <cell r="J191">
            <v>1.978021978021971</v>
          </cell>
          <cell r="K191">
            <v>1.978021978021971</v>
          </cell>
          <cell r="L191">
            <v>0</v>
          </cell>
          <cell r="M191">
            <v>0</v>
          </cell>
          <cell r="N191">
            <v>0</v>
          </cell>
          <cell r="O191">
            <v>8.4112149532710401</v>
          </cell>
          <cell r="P191">
            <v>0</v>
          </cell>
        </row>
        <row r="192">
          <cell r="B192">
            <v>22950</v>
          </cell>
          <cell r="C192" t="str">
            <v>#N/A N/A</v>
          </cell>
          <cell r="D192">
            <v>22950</v>
          </cell>
          <cell r="E192">
            <v>46.8</v>
          </cell>
          <cell r="F192">
            <v>22950</v>
          </cell>
          <cell r="G192" t="str">
            <v>#N/A N/A</v>
          </cell>
          <cell r="H192" t="e">
            <v>#N/A</v>
          </cell>
          <cell r="J192">
            <v>2.4070021881837933</v>
          </cell>
          <cell r="K192">
            <v>2.4070021881837933</v>
          </cell>
          <cell r="L192">
            <v>0</v>
          </cell>
          <cell r="M192">
            <v>0</v>
          </cell>
          <cell r="N192">
            <v>0</v>
          </cell>
          <cell r="O192">
            <v>8.8372093023255651</v>
          </cell>
          <cell r="P192">
            <v>0</v>
          </cell>
        </row>
        <row r="193">
          <cell r="B193">
            <v>22980</v>
          </cell>
          <cell r="C193" t="str">
            <v>#N/A N/A</v>
          </cell>
          <cell r="D193">
            <v>22980</v>
          </cell>
          <cell r="E193">
            <v>47.2</v>
          </cell>
          <cell r="F193">
            <v>22980</v>
          </cell>
          <cell r="G193" t="str">
            <v>#N/A N/A</v>
          </cell>
          <cell r="H193" t="e">
            <v>#N/A</v>
          </cell>
          <cell r="J193">
            <v>2.8322440087146017</v>
          </cell>
          <cell r="K193">
            <v>2.8322440087146017</v>
          </cell>
          <cell r="L193">
            <v>0</v>
          </cell>
          <cell r="M193">
            <v>0</v>
          </cell>
          <cell r="N193">
            <v>0</v>
          </cell>
          <cell r="O193">
            <v>9.5127610208816762</v>
          </cell>
          <cell r="P193">
            <v>0</v>
          </cell>
        </row>
        <row r="194">
          <cell r="B194">
            <v>23011</v>
          </cell>
          <cell r="C194" t="str">
            <v>#N/A N/A</v>
          </cell>
          <cell r="D194">
            <v>23011</v>
          </cell>
          <cell r="E194">
            <v>47.4</v>
          </cell>
          <cell r="F194">
            <v>23011</v>
          </cell>
          <cell r="G194" t="str">
            <v>#N/A N/A</v>
          </cell>
          <cell r="H194" t="e">
            <v>#N/A</v>
          </cell>
          <cell r="J194">
            <v>2.155172413793105</v>
          </cell>
          <cell r="K194">
            <v>2.155172413793105</v>
          </cell>
          <cell r="L194">
            <v>0</v>
          </cell>
          <cell r="M194">
            <v>0</v>
          </cell>
          <cell r="N194">
            <v>0</v>
          </cell>
          <cell r="O194">
            <v>8.2191780821917924</v>
          </cell>
          <cell r="P194">
            <v>0</v>
          </cell>
        </row>
        <row r="195">
          <cell r="B195">
            <v>23042</v>
          </cell>
          <cell r="C195" t="str">
            <v>#N/A N/A</v>
          </cell>
          <cell r="D195">
            <v>23042</v>
          </cell>
          <cell r="E195">
            <v>47.7</v>
          </cell>
          <cell r="F195">
            <v>23042</v>
          </cell>
          <cell r="G195" t="str">
            <v>#N/A N/A</v>
          </cell>
          <cell r="H195" t="e">
            <v>#N/A</v>
          </cell>
          <cell r="J195">
            <v>1.9230769230769384</v>
          </cell>
          <cell r="K195">
            <v>1.9230769230769384</v>
          </cell>
          <cell r="L195">
            <v>0</v>
          </cell>
          <cell r="M195">
            <v>0</v>
          </cell>
          <cell r="N195">
            <v>0</v>
          </cell>
          <cell r="O195">
            <v>8.4090909090909207</v>
          </cell>
          <cell r="P195">
            <v>0</v>
          </cell>
        </row>
        <row r="196">
          <cell r="B196">
            <v>23070</v>
          </cell>
          <cell r="C196" t="str">
            <v>#N/A N/A</v>
          </cell>
          <cell r="D196">
            <v>23070</v>
          </cell>
          <cell r="E196">
            <v>47.8</v>
          </cell>
          <cell r="F196">
            <v>23070</v>
          </cell>
          <cell r="G196" t="str">
            <v>#N/A N/A</v>
          </cell>
          <cell r="H196" t="e">
            <v>#N/A</v>
          </cell>
          <cell r="J196">
            <v>1.2711864406779627</v>
          </cell>
          <cell r="K196">
            <v>1.2711864406779627</v>
          </cell>
          <cell r="L196">
            <v>0</v>
          </cell>
          <cell r="M196">
            <v>0</v>
          </cell>
          <cell r="N196">
            <v>0</v>
          </cell>
          <cell r="O196">
            <v>8.8838268792710728</v>
          </cell>
          <cell r="P196">
            <v>0</v>
          </cell>
        </row>
        <row r="197">
          <cell r="B197">
            <v>23101</v>
          </cell>
          <cell r="C197" t="str">
            <v>#N/A N/A</v>
          </cell>
          <cell r="D197">
            <v>23101</v>
          </cell>
          <cell r="E197">
            <v>48</v>
          </cell>
          <cell r="F197">
            <v>23101</v>
          </cell>
          <cell r="G197" t="str">
            <v>#N/A N/A</v>
          </cell>
          <cell r="H197" t="e">
            <v>#N/A</v>
          </cell>
          <cell r="J197">
            <v>1.2658227848101333</v>
          </cell>
          <cell r="K197">
            <v>1.2658227848101333</v>
          </cell>
          <cell r="L197">
            <v>0</v>
          </cell>
          <cell r="M197">
            <v>0</v>
          </cell>
          <cell r="N197">
            <v>0</v>
          </cell>
          <cell r="O197">
            <v>8.843537414965974</v>
          </cell>
          <cell r="P197">
            <v>0</v>
          </cell>
        </row>
        <row r="198">
          <cell r="B198">
            <v>23131</v>
          </cell>
          <cell r="C198" t="str">
            <v>#N/A N/A</v>
          </cell>
          <cell r="D198">
            <v>23131</v>
          </cell>
          <cell r="E198">
            <v>48.4</v>
          </cell>
          <cell r="F198">
            <v>23131</v>
          </cell>
          <cell r="G198" t="str">
            <v>#N/A N/A</v>
          </cell>
          <cell r="H198" t="e">
            <v>#N/A</v>
          </cell>
          <cell r="J198">
            <v>1.467505241090139</v>
          </cell>
          <cell r="K198">
            <v>1.467505241090139</v>
          </cell>
          <cell r="L198">
            <v>0</v>
          </cell>
          <cell r="M198">
            <v>0</v>
          </cell>
          <cell r="N198">
            <v>0</v>
          </cell>
          <cell r="O198">
            <v>8.764044943820215</v>
          </cell>
          <cell r="P198">
            <v>0</v>
          </cell>
        </row>
        <row r="199">
          <cell r="B199">
            <v>23162</v>
          </cell>
          <cell r="C199" t="str">
            <v>#N/A N/A</v>
          </cell>
          <cell r="D199">
            <v>23162</v>
          </cell>
          <cell r="E199">
            <v>48.6</v>
          </cell>
          <cell r="F199">
            <v>23162</v>
          </cell>
          <cell r="G199" t="str">
            <v>#N/A N/A</v>
          </cell>
          <cell r="H199" t="e">
            <v>#N/A</v>
          </cell>
          <cell r="J199">
            <v>1.6736401673640211</v>
          </cell>
          <cell r="K199">
            <v>1.6736401673640211</v>
          </cell>
          <cell r="L199">
            <v>0</v>
          </cell>
          <cell r="M199">
            <v>0</v>
          </cell>
          <cell r="N199">
            <v>0</v>
          </cell>
          <cell r="O199">
            <v>8.4821428571428612</v>
          </cell>
          <cell r="P199">
            <v>0</v>
          </cell>
        </row>
        <row r="200">
          <cell r="B200">
            <v>23192</v>
          </cell>
          <cell r="C200" t="str">
            <v>#N/A N/A</v>
          </cell>
          <cell r="D200">
            <v>23192</v>
          </cell>
          <cell r="E200">
            <v>49.2</v>
          </cell>
          <cell r="F200">
            <v>23192</v>
          </cell>
          <cell r="G200" t="str">
            <v>#N/A N/A</v>
          </cell>
          <cell r="H200" t="e">
            <v>#N/A</v>
          </cell>
          <cell r="J200">
            <v>2.5000000000000133</v>
          </cell>
          <cell r="K200">
            <v>2.5000000000000133</v>
          </cell>
          <cell r="L200">
            <v>0</v>
          </cell>
          <cell r="M200">
            <v>0</v>
          </cell>
          <cell r="N200">
            <v>0</v>
          </cell>
          <cell r="O200">
            <v>8.1318681318681474</v>
          </cell>
          <cell r="P200">
            <v>0</v>
          </cell>
        </row>
        <row r="201">
          <cell r="B201">
            <v>23223</v>
          </cell>
          <cell r="C201" t="str">
            <v>#N/A N/A</v>
          </cell>
          <cell r="D201">
            <v>23223</v>
          </cell>
          <cell r="E201">
            <v>49.5</v>
          </cell>
          <cell r="F201">
            <v>23223</v>
          </cell>
          <cell r="G201" t="str">
            <v>#N/A N/A</v>
          </cell>
          <cell r="H201" t="e">
            <v>#N/A</v>
          </cell>
          <cell r="J201">
            <v>2.2727272727272707</v>
          </cell>
          <cell r="K201">
            <v>2.2727272727272707</v>
          </cell>
          <cell r="L201">
            <v>0</v>
          </cell>
          <cell r="M201">
            <v>0</v>
          </cell>
          <cell r="N201">
            <v>0</v>
          </cell>
          <cell r="O201">
            <v>8.3150984682713194</v>
          </cell>
          <cell r="P201">
            <v>0</v>
          </cell>
        </row>
        <row r="202">
          <cell r="B202">
            <v>23254</v>
          </cell>
          <cell r="C202" t="str">
            <v>#N/A N/A</v>
          </cell>
          <cell r="D202">
            <v>23254</v>
          </cell>
          <cell r="E202">
            <v>49.5</v>
          </cell>
          <cell r="F202">
            <v>23254</v>
          </cell>
          <cell r="G202" t="str">
            <v>#N/A N/A</v>
          </cell>
          <cell r="H202" t="e">
            <v>#N/A</v>
          </cell>
          <cell r="J202">
            <v>1.8518518518518379</v>
          </cell>
          <cell r="K202">
            <v>1.8518518518518379</v>
          </cell>
          <cell r="L202">
            <v>0</v>
          </cell>
          <cell r="M202">
            <v>0</v>
          </cell>
          <cell r="N202">
            <v>0</v>
          </cell>
          <cell r="O202">
            <v>7.8431372549019551</v>
          </cell>
          <cell r="P202">
            <v>0</v>
          </cell>
        </row>
        <row r="203">
          <cell r="B203">
            <v>23284</v>
          </cell>
          <cell r="C203" t="str">
            <v>#N/A N/A</v>
          </cell>
          <cell r="D203">
            <v>23284</v>
          </cell>
          <cell r="E203">
            <v>49.8</v>
          </cell>
          <cell r="F203">
            <v>23284</v>
          </cell>
          <cell r="G203" t="str">
            <v>#N/A N/A</v>
          </cell>
          <cell r="H203" t="e">
            <v>#N/A</v>
          </cell>
          <cell r="J203">
            <v>1.2195121951219301</v>
          </cell>
          <cell r="K203">
            <v>1.2195121951219301</v>
          </cell>
          <cell r="L203">
            <v>0</v>
          </cell>
          <cell r="M203">
            <v>0</v>
          </cell>
          <cell r="N203">
            <v>0</v>
          </cell>
          <cell r="O203">
            <v>7.3275862068965525</v>
          </cell>
          <cell r="P203">
            <v>0</v>
          </cell>
        </row>
        <row r="204">
          <cell r="B204">
            <v>23315</v>
          </cell>
          <cell r="C204" t="str">
            <v>#N/A N/A</v>
          </cell>
          <cell r="D204">
            <v>23315</v>
          </cell>
          <cell r="E204">
            <v>50.4</v>
          </cell>
          <cell r="F204">
            <v>23315</v>
          </cell>
          <cell r="G204" t="str">
            <v>#N/A N/A</v>
          </cell>
          <cell r="H204" t="e">
            <v>#N/A</v>
          </cell>
          <cell r="J204">
            <v>1.8181818181818077</v>
          </cell>
          <cell r="K204">
            <v>1.8181818181818077</v>
          </cell>
          <cell r="L204">
            <v>0</v>
          </cell>
          <cell r="M204">
            <v>0</v>
          </cell>
          <cell r="N204">
            <v>0</v>
          </cell>
          <cell r="O204">
            <v>7.6923076923076872</v>
          </cell>
          <cell r="P204">
            <v>0</v>
          </cell>
        </row>
        <row r="205">
          <cell r="B205">
            <v>23345</v>
          </cell>
          <cell r="C205" t="str">
            <v>#N/A N/A</v>
          </cell>
          <cell r="D205">
            <v>23345</v>
          </cell>
          <cell r="E205">
            <v>51.2</v>
          </cell>
          <cell r="F205">
            <v>23345</v>
          </cell>
          <cell r="G205" t="str">
            <v>#N/A N/A</v>
          </cell>
          <cell r="H205" t="e">
            <v>#N/A</v>
          </cell>
          <cell r="J205">
            <v>3.4343434343434343</v>
          </cell>
          <cell r="K205">
            <v>3.4343434343434343</v>
          </cell>
          <cell r="L205">
            <v>0</v>
          </cell>
          <cell r="M205">
            <v>0</v>
          </cell>
          <cell r="N205">
            <v>0</v>
          </cell>
          <cell r="O205">
            <v>8.4745762711864394</v>
          </cell>
          <cell r="P205">
            <v>0</v>
          </cell>
        </row>
        <row r="206">
          <cell r="B206">
            <v>23376</v>
          </cell>
          <cell r="C206" t="str">
            <v>#N/A N/A</v>
          </cell>
          <cell r="D206">
            <v>23376</v>
          </cell>
          <cell r="E206">
            <v>52.2</v>
          </cell>
          <cell r="F206">
            <v>23376</v>
          </cell>
          <cell r="G206" t="str">
            <v>#N/A N/A</v>
          </cell>
          <cell r="H206" t="e">
            <v>#N/A</v>
          </cell>
          <cell r="J206">
            <v>4.8192771084337505</v>
          </cell>
          <cell r="K206">
            <v>4.8192771084337505</v>
          </cell>
          <cell r="L206">
            <v>0</v>
          </cell>
          <cell r="M206">
            <v>0</v>
          </cell>
          <cell r="N206">
            <v>0</v>
          </cell>
          <cell r="O206">
            <v>10.126582278481022</v>
          </cell>
          <cell r="P206">
            <v>0</v>
          </cell>
        </row>
        <row r="207">
          <cell r="B207">
            <v>23407</v>
          </cell>
          <cell r="C207" t="str">
            <v>#N/A N/A</v>
          </cell>
          <cell r="D207">
            <v>23407</v>
          </cell>
          <cell r="E207">
            <v>52.4</v>
          </cell>
          <cell r="F207">
            <v>23407</v>
          </cell>
          <cell r="G207" t="str">
            <v>#N/A N/A</v>
          </cell>
          <cell r="H207" t="e">
            <v>#N/A</v>
          </cell>
          <cell r="J207">
            <v>3.9682539682539764</v>
          </cell>
          <cell r="K207">
            <v>3.9682539682539764</v>
          </cell>
          <cell r="L207">
            <v>0</v>
          </cell>
          <cell r="M207">
            <v>0</v>
          </cell>
          <cell r="N207">
            <v>0</v>
          </cell>
          <cell r="O207">
            <v>9.8532494758909692</v>
          </cell>
          <cell r="P207">
            <v>0</v>
          </cell>
        </row>
        <row r="208">
          <cell r="B208">
            <v>23436</v>
          </cell>
          <cell r="C208" t="str">
            <v>#N/A N/A</v>
          </cell>
          <cell r="D208">
            <v>23436</v>
          </cell>
          <cell r="E208">
            <v>52.5</v>
          </cell>
          <cell r="F208">
            <v>23436</v>
          </cell>
          <cell r="G208" t="str">
            <v>#N/A N/A</v>
          </cell>
          <cell r="H208" t="e">
            <v>#N/A</v>
          </cell>
          <cell r="J208">
            <v>2.5390625</v>
          </cell>
          <cell r="K208">
            <v>2.5390625</v>
          </cell>
          <cell r="L208">
            <v>0</v>
          </cell>
          <cell r="M208">
            <v>0</v>
          </cell>
          <cell r="N208">
            <v>0</v>
          </cell>
          <cell r="O208">
            <v>9.8326359832636037</v>
          </cell>
          <cell r="P208">
            <v>0</v>
          </cell>
        </row>
        <row r="209">
          <cell r="B209">
            <v>23467</v>
          </cell>
          <cell r="C209" t="str">
            <v>#N/A N/A</v>
          </cell>
          <cell r="D209">
            <v>23467</v>
          </cell>
          <cell r="E209">
            <v>52.7</v>
          </cell>
          <cell r="F209">
            <v>23467</v>
          </cell>
          <cell r="G209" t="str">
            <v>#N/A N/A</v>
          </cell>
          <cell r="H209" t="e">
            <v>#N/A</v>
          </cell>
          <cell r="J209">
            <v>0.95785440613027628</v>
          </cell>
          <cell r="K209">
            <v>0.95785440613027628</v>
          </cell>
          <cell r="L209">
            <v>0</v>
          </cell>
          <cell r="M209">
            <v>0</v>
          </cell>
          <cell r="N209">
            <v>0</v>
          </cell>
          <cell r="O209">
            <v>9.7916666666666643</v>
          </cell>
          <cell r="P209">
            <v>0</v>
          </cell>
        </row>
        <row r="210">
          <cell r="B210">
            <v>23497</v>
          </cell>
          <cell r="C210" t="str">
            <v>#N/A N/A</v>
          </cell>
          <cell r="D210">
            <v>23497</v>
          </cell>
          <cell r="E210">
            <v>53.2</v>
          </cell>
          <cell r="F210">
            <v>23497</v>
          </cell>
          <cell r="G210" t="str">
            <v>#N/A N/A</v>
          </cell>
          <cell r="H210" t="e">
            <v>#N/A</v>
          </cell>
          <cell r="J210">
            <v>1.5267175572519109</v>
          </cell>
          <cell r="K210">
            <v>1.5267175572519109</v>
          </cell>
          <cell r="L210">
            <v>0</v>
          </cell>
          <cell r="M210">
            <v>0</v>
          </cell>
          <cell r="N210">
            <v>0</v>
          </cell>
          <cell r="O210">
            <v>9.9173553719008378</v>
          </cell>
          <cell r="P210">
            <v>0</v>
          </cell>
        </row>
        <row r="211">
          <cell r="B211">
            <v>23528</v>
          </cell>
          <cell r="C211" t="str">
            <v>#N/A N/A</v>
          </cell>
          <cell r="D211">
            <v>23528</v>
          </cell>
          <cell r="E211">
            <v>53.7</v>
          </cell>
          <cell r="F211">
            <v>23528</v>
          </cell>
          <cell r="G211" t="str">
            <v>#N/A N/A</v>
          </cell>
          <cell r="H211" t="e">
            <v>#N/A</v>
          </cell>
          <cell r="J211">
            <v>2.2857142857142909</v>
          </cell>
          <cell r="K211">
            <v>2.2857142857142909</v>
          </cell>
          <cell r="L211">
            <v>0</v>
          </cell>
          <cell r="M211">
            <v>0</v>
          </cell>
          <cell r="N211">
            <v>0</v>
          </cell>
          <cell r="O211">
            <v>10.493827160493829</v>
          </cell>
          <cell r="P211">
            <v>0</v>
          </cell>
        </row>
        <row r="212">
          <cell r="B212">
            <v>23558</v>
          </cell>
          <cell r="C212" t="str">
            <v>#N/A N/A</v>
          </cell>
          <cell r="D212">
            <v>23558</v>
          </cell>
          <cell r="E212">
            <v>54.3</v>
          </cell>
          <cell r="F212">
            <v>23558</v>
          </cell>
          <cell r="G212" t="str">
            <v>#N/A N/A</v>
          </cell>
          <cell r="H212" t="e">
            <v>#N/A</v>
          </cell>
          <cell r="J212">
            <v>3.0360531309297834</v>
          </cell>
          <cell r="K212">
            <v>3.0360531309297834</v>
          </cell>
          <cell r="L212">
            <v>0</v>
          </cell>
          <cell r="M212">
            <v>0</v>
          </cell>
          <cell r="N212">
            <v>0</v>
          </cell>
          <cell r="O212">
            <v>10.365853658536572</v>
          </cell>
          <cell r="P212">
            <v>0</v>
          </cell>
        </row>
        <row r="213">
          <cell r="B213">
            <v>23589</v>
          </cell>
          <cell r="C213" t="str">
            <v>#N/A N/A</v>
          </cell>
          <cell r="D213">
            <v>23589</v>
          </cell>
          <cell r="E213">
            <v>54.7</v>
          </cell>
          <cell r="F213">
            <v>23589</v>
          </cell>
          <cell r="G213" t="str">
            <v>#N/A N/A</v>
          </cell>
          <cell r="H213" t="e">
            <v>#N/A</v>
          </cell>
          <cell r="J213">
            <v>2.8195488721804551</v>
          </cell>
          <cell r="K213">
            <v>2.8195488721804551</v>
          </cell>
          <cell r="L213">
            <v>0</v>
          </cell>
          <cell r="M213">
            <v>0</v>
          </cell>
          <cell r="N213">
            <v>0</v>
          </cell>
          <cell r="O213">
            <v>10.505050505050505</v>
          </cell>
          <cell r="P213">
            <v>0</v>
          </cell>
        </row>
        <row r="214">
          <cell r="B214">
            <v>23620</v>
          </cell>
          <cell r="C214" t="str">
            <v>#N/A N/A</v>
          </cell>
          <cell r="D214">
            <v>23620</v>
          </cell>
          <cell r="E214">
            <v>55.1</v>
          </cell>
          <cell r="F214">
            <v>23620</v>
          </cell>
          <cell r="G214" t="str">
            <v>#N/A N/A</v>
          </cell>
          <cell r="H214" t="e">
            <v>#N/A</v>
          </cell>
          <cell r="J214">
            <v>2.607076350093096</v>
          </cell>
          <cell r="K214">
            <v>2.607076350093096</v>
          </cell>
          <cell r="L214">
            <v>0</v>
          </cell>
          <cell r="M214">
            <v>0</v>
          </cell>
          <cell r="N214">
            <v>0</v>
          </cell>
          <cell r="O214">
            <v>11.313131313131318</v>
          </cell>
          <cell r="P214">
            <v>0</v>
          </cell>
        </row>
        <row r="215">
          <cell r="B215">
            <v>23650</v>
          </cell>
          <cell r="C215" t="str">
            <v>#N/A N/A</v>
          </cell>
          <cell r="D215">
            <v>23650</v>
          </cell>
          <cell r="E215">
            <v>55.8</v>
          </cell>
          <cell r="F215">
            <v>23650</v>
          </cell>
          <cell r="G215" t="str">
            <v>#N/A N/A</v>
          </cell>
          <cell r="H215" t="e">
            <v>#N/A</v>
          </cell>
          <cell r="J215">
            <v>2.7624309392265234</v>
          </cell>
          <cell r="K215">
            <v>2.7624309392265234</v>
          </cell>
          <cell r="L215">
            <v>0</v>
          </cell>
          <cell r="M215">
            <v>0</v>
          </cell>
          <cell r="N215">
            <v>0</v>
          </cell>
          <cell r="O215">
            <v>12.048192771084331</v>
          </cell>
          <cell r="P215">
            <v>0</v>
          </cell>
        </row>
        <row r="216">
          <cell r="B216">
            <v>23681</v>
          </cell>
          <cell r="C216" t="str">
            <v>#N/A N/A</v>
          </cell>
          <cell r="D216">
            <v>23681</v>
          </cell>
          <cell r="E216">
            <v>56.3</v>
          </cell>
          <cell r="F216">
            <v>23681</v>
          </cell>
          <cell r="G216" t="str">
            <v>#N/A N/A</v>
          </cell>
          <cell r="H216" t="e">
            <v>#N/A</v>
          </cell>
          <cell r="J216">
            <v>2.9250457038391131</v>
          </cell>
          <cell r="K216">
            <v>2.9250457038391131</v>
          </cell>
          <cell r="L216">
            <v>0</v>
          </cell>
          <cell r="M216">
            <v>0</v>
          </cell>
          <cell r="N216">
            <v>0</v>
          </cell>
          <cell r="O216">
            <v>11.706349206349209</v>
          </cell>
          <cell r="P216">
            <v>0</v>
          </cell>
        </row>
        <row r="217">
          <cell r="B217">
            <v>23711</v>
          </cell>
          <cell r="C217" t="str">
            <v>#N/A N/A</v>
          </cell>
          <cell r="D217">
            <v>23711</v>
          </cell>
          <cell r="E217">
            <v>56.9</v>
          </cell>
          <cell r="F217">
            <v>23711</v>
          </cell>
          <cell r="G217" t="str">
            <v>#N/A N/A</v>
          </cell>
          <cell r="H217" t="e">
            <v>#N/A</v>
          </cell>
          <cell r="J217">
            <v>3.2667876588021727</v>
          </cell>
          <cell r="K217">
            <v>3.2667876588021727</v>
          </cell>
          <cell r="L217">
            <v>0</v>
          </cell>
          <cell r="M217">
            <v>0</v>
          </cell>
          <cell r="N217">
            <v>0</v>
          </cell>
          <cell r="O217">
            <v>11.1328125</v>
          </cell>
          <cell r="P217">
            <v>0</v>
          </cell>
        </row>
        <row r="218">
          <cell r="B218">
            <v>23742</v>
          </cell>
          <cell r="C218" t="str">
            <v>#N/A N/A</v>
          </cell>
          <cell r="D218">
            <v>23742</v>
          </cell>
          <cell r="E218">
            <v>58.3</v>
          </cell>
          <cell r="F218">
            <v>23742</v>
          </cell>
          <cell r="G218" t="str">
            <v>#N/A N/A</v>
          </cell>
          <cell r="H218" t="e">
            <v>#N/A</v>
          </cell>
          <cell r="J218">
            <v>4.4802867383512579</v>
          </cell>
          <cell r="K218">
            <v>4.4802867383512579</v>
          </cell>
          <cell r="L218">
            <v>0</v>
          </cell>
          <cell r="M218">
            <v>0</v>
          </cell>
          <cell r="N218">
            <v>0</v>
          </cell>
          <cell r="O218">
            <v>11.68582375478926</v>
          </cell>
          <cell r="P218">
            <v>0</v>
          </cell>
        </row>
        <row r="219">
          <cell r="B219">
            <v>23773</v>
          </cell>
          <cell r="C219" t="str">
            <v>#N/A N/A</v>
          </cell>
          <cell r="D219">
            <v>23773</v>
          </cell>
          <cell r="E219">
            <v>59.2</v>
          </cell>
          <cell r="F219">
            <v>23773</v>
          </cell>
          <cell r="G219" t="str">
            <v>#N/A N/A</v>
          </cell>
          <cell r="H219" t="e">
            <v>#N/A</v>
          </cell>
          <cell r="J219">
            <v>5.1509769094138624</v>
          </cell>
          <cell r="K219">
            <v>5.1509769094138624</v>
          </cell>
          <cell r="L219">
            <v>0</v>
          </cell>
          <cell r="M219">
            <v>0</v>
          </cell>
          <cell r="N219">
            <v>0</v>
          </cell>
          <cell r="O219">
            <v>12.977099236641232</v>
          </cell>
          <cell r="P219">
            <v>0</v>
          </cell>
        </row>
        <row r="220">
          <cell r="B220">
            <v>23801</v>
          </cell>
          <cell r="C220" t="str">
            <v>#N/A N/A</v>
          </cell>
          <cell r="D220">
            <v>23801</v>
          </cell>
          <cell r="E220">
            <v>60.1</v>
          </cell>
          <cell r="F220">
            <v>23801</v>
          </cell>
          <cell r="G220" t="str">
            <v>#N/A N/A</v>
          </cell>
          <cell r="H220" t="e">
            <v>#N/A</v>
          </cell>
          <cell r="J220">
            <v>5.6239015817223237</v>
          </cell>
          <cell r="K220">
            <v>5.6239015817223237</v>
          </cell>
          <cell r="L220">
            <v>0</v>
          </cell>
          <cell r="M220">
            <v>0</v>
          </cell>
          <cell r="N220">
            <v>0</v>
          </cell>
          <cell r="O220">
            <v>14.476190476190487</v>
          </cell>
          <cell r="P220">
            <v>0</v>
          </cell>
        </row>
        <row r="221">
          <cell r="B221">
            <v>23832</v>
          </cell>
          <cell r="C221" t="str">
            <v>#N/A N/A</v>
          </cell>
          <cell r="D221">
            <v>23832</v>
          </cell>
          <cell r="E221">
            <v>61.1</v>
          </cell>
          <cell r="F221">
            <v>23832</v>
          </cell>
          <cell r="G221" t="str">
            <v>#N/A N/A</v>
          </cell>
          <cell r="H221" t="e">
            <v>#N/A</v>
          </cell>
          <cell r="J221">
            <v>4.8027444253859519</v>
          </cell>
          <cell r="K221">
            <v>4.8027444253859519</v>
          </cell>
          <cell r="L221">
            <v>0</v>
          </cell>
          <cell r="M221">
            <v>0</v>
          </cell>
          <cell r="N221">
            <v>0</v>
          </cell>
          <cell r="O221">
            <v>15.939278937381406</v>
          </cell>
          <cell r="P221">
            <v>0</v>
          </cell>
        </row>
        <row r="222">
          <cell r="B222">
            <v>23862</v>
          </cell>
          <cell r="C222" t="str">
            <v>#N/A N/A</v>
          </cell>
          <cell r="D222">
            <v>23862</v>
          </cell>
          <cell r="E222">
            <v>62.1</v>
          </cell>
          <cell r="F222">
            <v>23862</v>
          </cell>
          <cell r="G222" t="str">
            <v>#N/A N/A</v>
          </cell>
          <cell r="H222" t="e">
            <v>#N/A</v>
          </cell>
          <cell r="J222">
            <v>4.8986486486486402</v>
          </cell>
          <cell r="K222">
            <v>4.8986486486486402</v>
          </cell>
          <cell r="L222">
            <v>0</v>
          </cell>
          <cell r="M222">
            <v>0</v>
          </cell>
          <cell r="N222">
            <v>0</v>
          </cell>
          <cell r="O222">
            <v>16.729323308270683</v>
          </cell>
          <cell r="P222">
            <v>0</v>
          </cell>
        </row>
        <row r="223">
          <cell r="B223">
            <v>23893</v>
          </cell>
          <cell r="C223" t="str">
            <v>#N/A N/A</v>
          </cell>
          <cell r="D223">
            <v>23893</v>
          </cell>
          <cell r="E223">
            <v>62.9</v>
          </cell>
          <cell r="F223">
            <v>23893</v>
          </cell>
          <cell r="G223" t="str">
            <v>#N/A N/A</v>
          </cell>
          <cell r="H223" t="e">
            <v>#N/A</v>
          </cell>
          <cell r="J223">
            <v>4.6589018302828578</v>
          </cell>
          <cell r="K223">
            <v>4.6589018302828578</v>
          </cell>
          <cell r="L223">
            <v>0</v>
          </cell>
          <cell r="M223">
            <v>0</v>
          </cell>
          <cell r="N223">
            <v>0</v>
          </cell>
          <cell r="O223">
            <v>17.132216014897562</v>
          </cell>
          <cell r="P223">
            <v>0</v>
          </cell>
        </row>
        <row r="224">
          <cell r="B224">
            <v>23923</v>
          </cell>
          <cell r="C224" t="str">
            <v>#N/A N/A</v>
          </cell>
          <cell r="D224">
            <v>23923</v>
          </cell>
          <cell r="E224">
            <v>64.2</v>
          </cell>
          <cell r="F224">
            <v>23923</v>
          </cell>
          <cell r="G224" t="str">
            <v>#N/A N/A</v>
          </cell>
          <cell r="H224" t="e">
            <v>#N/A</v>
          </cell>
          <cell r="J224">
            <v>5.0736497545008197</v>
          </cell>
          <cell r="K224">
            <v>5.0736497545008197</v>
          </cell>
          <cell r="L224">
            <v>0</v>
          </cell>
          <cell r="M224">
            <v>0</v>
          </cell>
          <cell r="N224">
            <v>0</v>
          </cell>
          <cell r="O224">
            <v>18.232044198895036</v>
          </cell>
          <cell r="P224">
            <v>0</v>
          </cell>
        </row>
        <row r="225">
          <cell r="B225">
            <v>23954</v>
          </cell>
          <cell r="C225" t="str">
            <v>#N/A N/A</v>
          </cell>
          <cell r="D225">
            <v>23954</v>
          </cell>
          <cell r="E225">
            <v>64.900000000000006</v>
          </cell>
          <cell r="F225">
            <v>23954</v>
          </cell>
          <cell r="G225" t="str">
            <v>#N/A N/A</v>
          </cell>
          <cell r="H225" t="e">
            <v>#N/A</v>
          </cell>
          <cell r="J225">
            <v>4.5088566827697241</v>
          </cell>
          <cell r="K225">
            <v>4.5088566827697241</v>
          </cell>
          <cell r="L225">
            <v>0</v>
          </cell>
          <cell r="M225">
            <v>0</v>
          </cell>
          <cell r="N225">
            <v>0</v>
          </cell>
          <cell r="O225">
            <v>18.64716636197441</v>
          </cell>
          <cell r="P225">
            <v>0</v>
          </cell>
        </row>
        <row r="226">
          <cell r="B226">
            <v>23985</v>
          </cell>
          <cell r="C226" t="str">
            <v>#N/A N/A</v>
          </cell>
          <cell r="D226">
            <v>23985</v>
          </cell>
          <cell r="E226">
            <v>65.5</v>
          </cell>
          <cell r="F226">
            <v>23985</v>
          </cell>
          <cell r="G226" t="str">
            <v>#N/A N/A</v>
          </cell>
          <cell r="H226" t="e">
            <v>#N/A</v>
          </cell>
          <cell r="J226">
            <v>4.133545310015907</v>
          </cell>
          <cell r="K226">
            <v>4.133545310015907</v>
          </cell>
          <cell r="L226">
            <v>0</v>
          </cell>
          <cell r="M226">
            <v>0</v>
          </cell>
          <cell r="N226">
            <v>0</v>
          </cell>
          <cell r="O226">
            <v>18.874773139745905</v>
          </cell>
          <cell r="P226">
            <v>0</v>
          </cell>
        </row>
        <row r="227">
          <cell r="B227">
            <v>24015</v>
          </cell>
          <cell r="C227" t="str">
            <v>#N/A N/A</v>
          </cell>
          <cell r="D227">
            <v>24015</v>
          </cell>
          <cell r="E227">
            <v>66.400000000000006</v>
          </cell>
          <cell r="F227">
            <v>24015</v>
          </cell>
          <cell r="G227" t="str">
            <v>#N/A N/A</v>
          </cell>
          <cell r="H227" t="e">
            <v>#N/A</v>
          </cell>
          <cell r="J227">
            <v>3.4267912772585785</v>
          </cell>
          <cell r="K227">
            <v>3.4267912772585785</v>
          </cell>
          <cell r="L227">
            <v>0</v>
          </cell>
          <cell r="M227">
            <v>0</v>
          </cell>
          <cell r="N227">
            <v>0</v>
          </cell>
          <cell r="O227">
            <v>18.996415770609332</v>
          </cell>
          <cell r="P227">
            <v>0</v>
          </cell>
        </row>
        <row r="228">
          <cell r="B228">
            <v>24046</v>
          </cell>
          <cell r="C228" t="str">
            <v>#N/A N/A</v>
          </cell>
          <cell r="D228">
            <v>24046</v>
          </cell>
          <cell r="E228">
            <v>67.099999999999994</v>
          </cell>
          <cell r="F228">
            <v>24046</v>
          </cell>
          <cell r="G228" t="str">
            <v>#N/A N/A</v>
          </cell>
          <cell r="H228" t="e">
            <v>#N/A</v>
          </cell>
          <cell r="J228">
            <v>3.3898305084745672</v>
          </cell>
          <cell r="K228">
            <v>3.3898305084745672</v>
          </cell>
          <cell r="L228">
            <v>0</v>
          </cell>
          <cell r="M228">
            <v>0</v>
          </cell>
          <cell r="N228">
            <v>0</v>
          </cell>
          <cell r="O228">
            <v>19.182948490230899</v>
          </cell>
          <cell r="P228">
            <v>0</v>
          </cell>
        </row>
        <row r="229">
          <cell r="B229">
            <v>24076</v>
          </cell>
          <cell r="C229" t="str">
            <v>#N/A N/A</v>
          </cell>
          <cell r="D229">
            <v>24076</v>
          </cell>
          <cell r="E229">
            <v>67.8</v>
          </cell>
          <cell r="F229">
            <v>24076</v>
          </cell>
          <cell r="G229" t="str">
            <v>#N/A N/A</v>
          </cell>
          <cell r="H229" t="e">
            <v>#N/A</v>
          </cell>
          <cell r="J229">
            <v>3.5114503816793929</v>
          </cell>
          <cell r="K229">
            <v>3.5114503816793929</v>
          </cell>
          <cell r="L229">
            <v>0</v>
          </cell>
          <cell r="M229">
            <v>0</v>
          </cell>
          <cell r="N229">
            <v>0</v>
          </cell>
          <cell r="O229">
            <v>19.156414762741658</v>
          </cell>
          <cell r="P229">
            <v>0</v>
          </cell>
        </row>
        <row r="230">
          <cell r="B230">
            <v>24107</v>
          </cell>
          <cell r="C230" t="str">
            <v>#N/A N/A</v>
          </cell>
          <cell r="D230">
            <v>24107</v>
          </cell>
          <cell r="E230">
            <v>69.2</v>
          </cell>
          <cell r="F230">
            <v>24107</v>
          </cell>
          <cell r="G230" t="str">
            <v>#N/A N/A</v>
          </cell>
          <cell r="H230" t="e">
            <v>#N/A</v>
          </cell>
          <cell r="J230">
            <v>4.2168674698795039</v>
          </cell>
          <cell r="K230">
            <v>4.2168674698795039</v>
          </cell>
          <cell r="L230">
            <v>0</v>
          </cell>
          <cell r="M230">
            <v>0</v>
          </cell>
          <cell r="N230">
            <v>0</v>
          </cell>
          <cell r="O230">
            <v>18.696397941680964</v>
          </cell>
          <cell r="P230">
            <v>0</v>
          </cell>
        </row>
        <row r="231">
          <cell r="B231">
            <v>24138</v>
          </cell>
          <cell r="C231" t="str">
            <v>#N/A N/A</v>
          </cell>
          <cell r="D231">
            <v>24138</v>
          </cell>
          <cell r="E231">
            <v>70</v>
          </cell>
          <cell r="F231">
            <v>24138</v>
          </cell>
          <cell r="G231" t="str">
            <v>#N/A N/A</v>
          </cell>
          <cell r="H231" t="e">
            <v>#N/A</v>
          </cell>
          <cell r="J231">
            <v>4.3219076005961421</v>
          </cell>
          <cell r="K231">
            <v>4.3219076005961421</v>
          </cell>
          <cell r="L231">
            <v>0</v>
          </cell>
          <cell r="M231">
            <v>0</v>
          </cell>
          <cell r="N231">
            <v>0</v>
          </cell>
          <cell r="O231">
            <v>18.243243243243246</v>
          </cell>
          <cell r="P231">
            <v>0</v>
          </cell>
        </row>
        <row r="232">
          <cell r="B232">
            <v>24166</v>
          </cell>
          <cell r="C232" t="str">
            <v>#N/A N/A</v>
          </cell>
          <cell r="D232">
            <v>24166</v>
          </cell>
          <cell r="E232">
            <v>70.7</v>
          </cell>
          <cell r="F232">
            <v>24166</v>
          </cell>
          <cell r="G232" t="str">
            <v>#N/A N/A</v>
          </cell>
          <cell r="H232" t="e">
            <v>#N/A</v>
          </cell>
          <cell r="J232">
            <v>4.2772861356932257</v>
          </cell>
          <cell r="K232">
            <v>4.2772861356932257</v>
          </cell>
          <cell r="L232">
            <v>0</v>
          </cell>
          <cell r="M232">
            <v>0</v>
          </cell>
          <cell r="N232">
            <v>0</v>
          </cell>
          <cell r="O232">
            <v>17.637271214642269</v>
          </cell>
          <cell r="P232">
            <v>0</v>
          </cell>
        </row>
        <row r="233">
          <cell r="B233">
            <v>24197</v>
          </cell>
          <cell r="C233" t="str">
            <v>#N/A N/A</v>
          </cell>
          <cell r="D233">
            <v>24197</v>
          </cell>
          <cell r="E233">
            <v>71.5</v>
          </cell>
          <cell r="F233">
            <v>24197</v>
          </cell>
          <cell r="G233" t="str">
            <v>#N/A N/A</v>
          </cell>
          <cell r="H233" t="e">
            <v>#N/A</v>
          </cell>
          <cell r="J233">
            <v>3.3236994219653093</v>
          </cell>
          <cell r="K233">
            <v>3.3236994219653093</v>
          </cell>
          <cell r="L233">
            <v>0</v>
          </cell>
          <cell r="M233">
            <v>0</v>
          </cell>
          <cell r="N233">
            <v>0</v>
          </cell>
          <cell r="O233">
            <v>17.021276595744684</v>
          </cell>
          <cell r="P233">
            <v>0</v>
          </cell>
        </row>
        <row r="234">
          <cell r="B234">
            <v>24227</v>
          </cell>
          <cell r="C234" t="str">
            <v>#N/A N/A</v>
          </cell>
          <cell r="D234">
            <v>24227</v>
          </cell>
          <cell r="E234">
            <v>72.400000000000006</v>
          </cell>
          <cell r="F234">
            <v>24227</v>
          </cell>
          <cell r="G234" t="str">
            <v>#N/A N/A</v>
          </cell>
          <cell r="H234" t="e">
            <v>#N/A</v>
          </cell>
          <cell r="J234">
            <v>3.4285714285714475</v>
          </cell>
          <cell r="K234">
            <v>3.4285714285714475</v>
          </cell>
          <cell r="L234">
            <v>0</v>
          </cell>
          <cell r="M234">
            <v>0</v>
          </cell>
          <cell r="N234">
            <v>0</v>
          </cell>
          <cell r="O234">
            <v>16.586151368760071</v>
          </cell>
          <cell r="P234">
            <v>0</v>
          </cell>
        </row>
        <row r="235">
          <cell r="B235">
            <v>24258</v>
          </cell>
          <cell r="C235" t="str">
            <v>#N/A N/A</v>
          </cell>
          <cell r="D235">
            <v>24258</v>
          </cell>
          <cell r="E235">
            <v>73.3</v>
          </cell>
          <cell r="F235">
            <v>24258</v>
          </cell>
          <cell r="G235" t="str">
            <v>#N/A N/A</v>
          </cell>
          <cell r="H235" t="e">
            <v>#N/A</v>
          </cell>
          <cell r="J235">
            <v>3.6775106082036713</v>
          </cell>
          <cell r="K235">
            <v>3.6775106082036713</v>
          </cell>
          <cell r="L235">
            <v>0</v>
          </cell>
          <cell r="M235">
            <v>0</v>
          </cell>
          <cell r="N235">
            <v>0</v>
          </cell>
          <cell r="O235">
            <v>16.534181240063582</v>
          </cell>
          <cell r="P235">
            <v>0</v>
          </cell>
        </row>
        <row r="236">
          <cell r="B236">
            <v>24288</v>
          </cell>
          <cell r="C236" t="str">
            <v>#N/A N/A</v>
          </cell>
          <cell r="D236">
            <v>24288</v>
          </cell>
          <cell r="E236">
            <v>75.400000000000006</v>
          </cell>
          <cell r="F236">
            <v>24288</v>
          </cell>
          <cell r="G236" t="str">
            <v>#N/A N/A</v>
          </cell>
          <cell r="H236" t="e">
            <v>#N/A</v>
          </cell>
          <cell r="J236">
            <v>5.4545454545454675</v>
          </cell>
          <cell r="K236">
            <v>5.4545454545454675</v>
          </cell>
          <cell r="L236">
            <v>0</v>
          </cell>
          <cell r="M236">
            <v>0</v>
          </cell>
          <cell r="N236">
            <v>0</v>
          </cell>
          <cell r="O236">
            <v>17.445482866043616</v>
          </cell>
          <cell r="P236">
            <v>0</v>
          </cell>
        </row>
        <row r="237">
          <cell r="B237">
            <v>24319</v>
          </cell>
          <cell r="C237" t="str">
            <v>#N/A N/A</v>
          </cell>
          <cell r="D237">
            <v>24319</v>
          </cell>
          <cell r="E237">
            <v>76.8</v>
          </cell>
          <cell r="F237">
            <v>24319</v>
          </cell>
          <cell r="G237" t="str">
            <v>#N/A N/A</v>
          </cell>
          <cell r="H237" t="e">
            <v>#N/A</v>
          </cell>
          <cell r="J237">
            <v>6.0773480662983381</v>
          </cell>
          <cell r="K237">
            <v>6.0773480662983381</v>
          </cell>
          <cell r="L237">
            <v>0</v>
          </cell>
          <cell r="M237">
            <v>0</v>
          </cell>
          <cell r="N237">
            <v>0</v>
          </cell>
          <cell r="O237">
            <v>18.33590138674883</v>
          </cell>
          <cell r="P237">
            <v>0</v>
          </cell>
        </row>
        <row r="238">
          <cell r="B238">
            <v>24350</v>
          </cell>
          <cell r="C238" t="str">
            <v>#N/A N/A</v>
          </cell>
          <cell r="D238">
            <v>24350</v>
          </cell>
          <cell r="E238">
            <v>77</v>
          </cell>
          <cell r="F238">
            <v>24350</v>
          </cell>
          <cell r="G238" t="str">
            <v>#N/A N/A</v>
          </cell>
          <cell r="H238" t="e">
            <v>#N/A</v>
          </cell>
          <cell r="J238">
            <v>5.0477489768076422</v>
          </cell>
          <cell r="K238">
            <v>5.0477489768076422</v>
          </cell>
          <cell r="L238">
            <v>0</v>
          </cell>
          <cell r="M238">
            <v>0</v>
          </cell>
          <cell r="N238">
            <v>0</v>
          </cell>
          <cell r="O238">
            <v>17.557251908396942</v>
          </cell>
          <cell r="P238">
            <v>0</v>
          </cell>
        </row>
        <row r="239">
          <cell r="B239">
            <v>24380</v>
          </cell>
          <cell r="C239" t="str">
            <v>#N/A N/A</v>
          </cell>
          <cell r="D239">
            <v>24380</v>
          </cell>
          <cell r="E239">
            <v>77.5</v>
          </cell>
          <cell r="F239">
            <v>24380</v>
          </cell>
          <cell r="G239" t="str">
            <v>#N/A N/A</v>
          </cell>
          <cell r="H239" t="e">
            <v>#N/A</v>
          </cell>
          <cell r="J239">
            <v>2.7851458885941538</v>
          </cell>
          <cell r="K239">
            <v>2.7851458885941538</v>
          </cell>
          <cell r="L239">
            <v>0</v>
          </cell>
          <cell r="M239">
            <v>0</v>
          </cell>
          <cell r="N239">
            <v>0</v>
          </cell>
          <cell r="O239">
            <v>16.716867469879503</v>
          </cell>
          <cell r="P239">
            <v>0</v>
          </cell>
        </row>
        <row r="240">
          <cell r="B240">
            <v>24411</v>
          </cell>
          <cell r="C240" t="str">
            <v>#N/A N/A</v>
          </cell>
          <cell r="D240">
            <v>24411</v>
          </cell>
          <cell r="E240">
            <v>78</v>
          </cell>
          <cell r="F240">
            <v>24411</v>
          </cell>
          <cell r="G240" t="str">
            <v>#N/A N/A</v>
          </cell>
          <cell r="H240" t="e">
            <v>#N/A</v>
          </cell>
          <cell r="J240">
            <v>1.5625</v>
          </cell>
          <cell r="K240">
            <v>1.5625</v>
          </cell>
          <cell r="L240">
            <v>0</v>
          </cell>
          <cell r="M240">
            <v>0</v>
          </cell>
          <cell r="N240">
            <v>0</v>
          </cell>
          <cell r="O240">
            <v>16.24441132637855</v>
          </cell>
          <cell r="P240">
            <v>0</v>
          </cell>
        </row>
        <row r="241">
          <cell r="B241">
            <v>24441</v>
          </cell>
          <cell r="C241" t="str">
            <v>#N/A N/A</v>
          </cell>
          <cell r="D241">
            <v>24441</v>
          </cell>
          <cell r="E241">
            <v>78.400000000000006</v>
          </cell>
          <cell r="F241">
            <v>24441</v>
          </cell>
          <cell r="G241" t="str">
            <v>#N/A N/A</v>
          </cell>
          <cell r="H241" t="e">
            <v>#N/A</v>
          </cell>
          <cell r="J241">
            <v>1.8181818181818299</v>
          </cell>
          <cell r="K241">
            <v>1.8181818181818299</v>
          </cell>
          <cell r="L241">
            <v>0</v>
          </cell>
          <cell r="M241">
            <v>0</v>
          </cell>
          <cell r="N241">
            <v>0</v>
          </cell>
          <cell r="O241">
            <v>15.634218289085556</v>
          </cell>
          <cell r="P241">
            <v>0</v>
          </cell>
        </row>
        <row r="242">
          <cell r="B242">
            <v>24472</v>
          </cell>
          <cell r="C242" t="str">
            <v>#N/A N/A</v>
          </cell>
          <cell r="D242">
            <v>24472</v>
          </cell>
          <cell r="E242">
            <v>79</v>
          </cell>
          <cell r="F242">
            <v>24472</v>
          </cell>
          <cell r="G242" t="str">
            <v>#N/A N/A</v>
          </cell>
          <cell r="H242" t="e">
            <v>#N/A</v>
          </cell>
          <cell r="J242">
            <v>1.9354838709677358</v>
          </cell>
          <cell r="K242">
            <v>1.9354838709677358</v>
          </cell>
          <cell r="L242">
            <v>0</v>
          </cell>
          <cell r="M242">
            <v>0</v>
          </cell>
          <cell r="N242">
            <v>0</v>
          </cell>
          <cell r="O242">
            <v>14.161849710982644</v>
          </cell>
          <cell r="P242">
            <v>0</v>
          </cell>
        </row>
        <row r="243">
          <cell r="B243">
            <v>24503</v>
          </cell>
          <cell r="C243" t="str">
            <v>#N/A N/A</v>
          </cell>
          <cell r="D243">
            <v>24503</v>
          </cell>
          <cell r="E243">
            <v>79.3</v>
          </cell>
          <cell r="F243">
            <v>24503</v>
          </cell>
          <cell r="G243" t="str">
            <v>#N/A N/A</v>
          </cell>
          <cell r="H243" t="e">
            <v>#N/A</v>
          </cell>
          <cell r="J243">
            <v>1.6666666666666607</v>
          </cell>
          <cell r="K243">
            <v>1.6666666666666607</v>
          </cell>
          <cell r="L243">
            <v>0</v>
          </cell>
          <cell r="M243">
            <v>0</v>
          </cell>
          <cell r="N243">
            <v>0</v>
          </cell>
          <cell r="O243">
            <v>13.285714285714278</v>
          </cell>
          <cell r="P243">
            <v>0</v>
          </cell>
        </row>
        <row r="244">
          <cell r="B244">
            <v>24531</v>
          </cell>
          <cell r="C244" t="str">
            <v>#N/A N/A</v>
          </cell>
          <cell r="D244">
            <v>24531</v>
          </cell>
          <cell r="E244">
            <v>79.599999999999994</v>
          </cell>
          <cell r="F244">
            <v>24531</v>
          </cell>
          <cell r="G244" t="str">
            <v>#N/A N/A</v>
          </cell>
          <cell r="H244" t="e">
            <v>#N/A</v>
          </cell>
          <cell r="J244">
            <v>1.5306122448979442</v>
          </cell>
          <cell r="K244">
            <v>1.5306122448979442</v>
          </cell>
          <cell r="L244">
            <v>0</v>
          </cell>
          <cell r="M244">
            <v>0</v>
          </cell>
          <cell r="N244">
            <v>0</v>
          </cell>
          <cell r="O244">
            <v>12.588401697312568</v>
          </cell>
          <cell r="P244">
            <v>0</v>
          </cell>
        </row>
        <row r="245">
          <cell r="B245">
            <v>24562</v>
          </cell>
          <cell r="C245" t="str">
            <v>#N/A N/A</v>
          </cell>
          <cell r="D245">
            <v>24562</v>
          </cell>
          <cell r="E245">
            <v>80.099999999999994</v>
          </cell>
          <cell r="F245">
            <v>24562</v>
          </cell>
          <cell r="G245" t="str">
            <v>#N/A N/A</v>
          </cell>
          <cell r="H245" t="e">
            <v>#N/A</v>
          </cell>
          <cell r="J245">
            <v>1.3924050632911245</v>
          </cell>
          <cell r="K245">
            <v>1.3924050632911245</v>
          </cell>
          <cell r="L245">
            <v>0</v>
          </cell>
          <cell r="N245">
            <v>0</v>
          </cell>
          <cell r="O245">
            <v>12.027972027972012</v>
          </cell>
          <cell r="P245">
            <v>0</v>
          </cell>
        </row>
        <row r="246">
          <cell r="B246">
            <v>24592</v>
          </cell>
          <cell r="C246" t="str">
            <v>#N/A N/A</v>
          </cell>
          <cell r="D246">
            <v>24592</v>
          </cell>
          <cell r="E246">
            <v>81.2</v>
          </cell>
          <cell r="F246">
            <v>24592</v>
          </cell>
          <cell r="G246" t="str">
            <v>#N/A N/A</v>
          </cell>
          <cell r="H246" t="e">
            <v>#N/A</v>
          </cell>
          <cell r="J246">
            <v>2.3959646910466592</v>
          </cell>
          <cell r="K246">
            <v>2.3959646910466592</v>
          </cell>
          <cell r="L246">
            <v>0</v>
          </cell>
          <cell r="N246">
            <v>0</v>
          </cell>
          <cell r="O246">
            <v>12.154696132596676</v>
          </cell>
          <cell r="P246">
            <v>0</v>
          </cell>
        </row>
        <row r="247">
          <cell r="B247">
            <v>24623</v>
          </cell>
          <cell r="C247" t="str">
            <v>#N/A N/A</v>
          </cell>
          <cell r="D247">
            <v>24623</v>
          </cell>
          <cell r="E247">
            <v>81.599999999999994</v>
          </cell>
          <cell r="F247">
            <v>24623</v>
          </cell>
          <cell r="G247" t="str">
            <v>#N/A N/A</v>
          </cell>
          <cell r="H247" t="e">
            <v>#N/A</v>
          </cell>
          <cell r="J247">
            <v>2.5125628140703515</v>
          </cell>
          <cell r="K247">
            <v>2.5125628140703515</v>
          </cell>
          <cell r="L247">
            <v>0</v>
          </cell>
          <cell r="N247">
            <v>0</v>
          </cell>
          <cell r="O247">
            <v>11.323328785811725</v>
          </cell>
          <cell r="P247">
            <v>0</v>
          </cell>
        </row>
        <row r="248">
          <cell r="B248">
            <v>24653</v>
          </cell>
          <cell r="C248" t="str">
            <v>#N/A N/A</v>
          </cell>
          <cell r="D248">
            <v>24653</v>
          </cell>
          <cell r="E248">
            <v>82.7</v>
          </cell>
          <cell r="F248">
            <v>24653</v>
          </cell>
          <cell r="G248" t="str">
            <v>#N/A N/A</v>
          </cell>
          <cell r="H248" t="e">
            <v>#N/A</v>
          </cell>
          <cell r="J248">
            <v>3.2459425717852763</v>
          </cell>
          <cell r="K248">
            <v>3.2459425717852763</v>
          </cell>
          <cell r="L248">
            <v>0</v>
          </cell>
          <cell r="N248">
            <v>0</v>
          </cell>
          <cell r="O248">
            <v>9.6816976127320977</v>
          </cell>
          <cell r="P248">
            <v>0</v>
          </cell>
        </row>
        <row r="249">
          <cell r="B249">
            <v>24684</v>
          </cell>
          <cell r="C249" t="str">
            <v>#N/A N/A</v>
          </cell>
          <cell r="D249">
            <v>24684</v>
          </cell>
          <cell r="E249">
            <v>83.7</v>
          </cell>
          <cell r="F249">
            <v>24684</v>
          </cell>
          <cell r="G249" t="str">
            <v>#N/A N/A</v>
          </cell>
          <cell r="H249" t="e">
            <v>#N/A</v>
          </cell>
          <cell r="J249">
            <v>3.0788177339901468</v>
          </cell>
          <cell r="K249">
            <v>3.0788177339901468</v>
          </cell>
          <cell r="L249">
            <v>0</v>
          </cell>
          <cell r="N249">
            <v>0</v>
          </cell>
          <cell r="O249">
            <v>8.984375</v>
          </cell>
          <cell r="P249">
            <v>0</v>
          </cell>
        </row>
        <row r="250">
          <cell r="B250">
            <v>24715</v>
          </cell>
          <cell r="C250" t="str">
            <v>#N/A N/A</v>
          </cell>
          <cell r="D250">
            <v>24715</v>
          </cell>
          <cell r="E250">
            <v>83.5</v>
          </cell>
          <cell r="F250">
            <v>24715</v>
          </cell>
          <cell r="G250" t="str">
            <v>#N/A N/A</v>
          </cell>
          <cell r="H250" t="e">
            <v>#N/A</v>
          </cell>
          <cell r="J250">
            <v>2.3284313725490335</v>
          </cell>
          <cell r="K250">
            <v>2.3284313725490335</v>
          </cell>
          <cell r="L250">
            <v>0</v>
          </cell>
          <cell r="N250">
            <v>0</v>
          </cell>
          <cell r="O250">
            <v>8.441558441558449</v>
          </cell>
          <cell r="P250">
            <v>0</v>
          </cell>
        </row>
        <row r="251">
          <cell r="B251">
            <v>24745</v>
          </cell>
          <cell r="C251" t="str">
            <v>#N/A N/A</v>
          </cell>
          <cell r="D251">
            <v>24745</v>
          </cell>
          <cell r="E251">
            <v>83.7</v>
          </cell>
          <cell r="F251">
            <v>24745</v>
          </cell>
          <cell r="G251" t="str">
            <v>#N/A N/A</v>
          </cell>
          <cell r="H251" t="e">
            <v>#N/A</v>
          </cell>
          <cell r="J251">
            <v>1.2091898428053138</v>
          </cell>
          <cell r="K251">
            <v>1.2091898428053138</v>
          </cell>
          <cell r="L251">
            <v>0</v>
          </cell>
          <cell r="N251">
            <v>0</v>
          </cell>
          <cell r="O251">
            <v>8.0000000000000071</v>
          </cell>
          <cell r="P251">
            <v>0</v>
          </cell>
        </row>
        <row r="252">
          <cell r="B252">
            <v>24776</v>
          </cell>
          <cell r="C252" t="str">
            <v>#N/A N/A</v>
          </cell>
          <cell r="D252">
            <v>24776</v>
          </cell>
          <cell r="E252">
            <v>84.1</v>
          </cell>
          <cell r="F252">
            <v>24776</v>
          </cell>
          <cell r="G252" t="str">
            <v>#N/A N/A</v>
          </cell>
          <cell r="H252" t="e">
            <v>#N/A</v>
          </cell>
          <cell r="J252">
            <v>0.47789725209079759</v>
          </cell>
          <cell r="K252">
            <v>0.47789725209079759</v>
          </cell>
          <cell r="L252">
            <v>0</v>
          </cell>
          <cell r="N252">
            <v>0</v>
          </cell>
          <cell r="O252">
            <v>7.8205128205128149</v>
          </cell>
          <cell r="P252">
            <v>0</v>
          </cell>
        </row>
        <row r="253">
          <cell r="B253">
            <v>24806</v>
          </cell>
          <cell r="C253" t="str">
            <v>#N/A N/A</v>
          </cell>
          <cell r="D253">
            <v>24806</v>
          </cell>
          <cell r="E253">
            <v>84.6</v>
          </cell>
          <cell r="F253">
            <v>24806</v>
          </cell>
          <cell r="G253" t="str">
            <v>#N/A N/A</v>
          </cell>
          <cell r="H253" t="e">
            <v>#N/A</v>
          </cell>
          <cell r="J253">
            <v>1.3173652694610682</v>
          </cell>
          <cell r="K253">
            <v>1.3173652694610682</v>
          </cell>
          <cell r="L253">
            <v>0</v>
          </cell>
          <cell r="N253">
            <v>0</v>
          </cell>
          <cell r="O253">
            <v>7.9081632653061007</v>
          </cell>
          <cell r="P253">
            <v>0</v>
          </cell>
        </row>
        <row r="254">
          <cell r="B254">
            <v>24837</v>
          </cell>
          <cell r="C254" t="str">
            <v>#N/A N/A</v>
          </cell>
          <cell r="D254">
            <v>24837</v>
          </cell>
          <cell r="E254">
            <v>86.1</v>
          </cell>
          <cell r="F254">
            <v>24837</v>
          </cell>
          <cell r="G254" t="str">
            <v>#N/A N/A</v>
          </cell>
          <cell r="H254" t="e">
            <v>#N/A</v>
          </cell>
          <cell r="J254">
            <v>2.8673835125447855</v>
          </cell>
          <cell r="K254">
            <v>2.8673835125447855</v>
          </cell>
          <cell r="L254">
            <v>0</v>
          </cell>
          <cell r="N254">
            <v>0</v>
          </cell>
          <cell r="O254">
            <v>8.9873417721519022</v>
          </cell>
          <cell r="P254">
            <v>0</v>
          </cell>
        </row>
        <row r="255">
          <cell r="B255">
            <v>24868</v>
          </cell>
          <cell r="C255" t="str">
            <v>#N/A N/A</v>
          </cell>
          <cell r="D255">
            <v>24868</v>
          </cell>
          <cell r="E255">
            <v>86.6</v>
          </cell>
          <cell r="F255">
            <v>24868</v>
          </cell>
          <cell r="G255" t="str">
            <v>#N/A N/A</v>
          </cell>
          <cell r="H255" t="e">
            <v>#N/A</v>
          </cell>
          <cell r="J255">
            <v>2.9726516052318575</v>
          </cell>
          <cell r="K255">
            <v>2.9726516052318575</v>
          </cell>
          <cell r="L255">
            <v>0</v>
          </cell>
          <cell r="N255">
            <v>0</v>
          </cell>
          <cell r="O255">
            <v>9.2055485498108389</v>
          </cell>
          <cell r="P255">
            <v>0</v>
          </cell>
        </row>
        <row r="256">
          <cell r="B256">
            <v>24897</v>
          </cell>
          <cell r="C256" t="str">
            <v>#N/A N/A</v>
          </cell>
          <cell r="D256">
            <v>24897</v>
          </cell>
          <cell r="E256">
            <v>86.6</v>
          </cell>
          <cell r="F256">
            <v>24897</v>
          </cell>
          <cell r="G256" t="str">
            <v>#N/A N/A</v>
          </cell>
          <cell r="H256" t="e">
            <v>#N/A</v>
          </cell>
          <cell r="J256">
            <v>2.3640661938534313</v>
          </cell>
          <cell r="K256">
            <v>2.3640661938534313</v>
          </cell>
          <cell r="L256">
            <v>0</v>
          </cell>
          <cell r="N256">
            <v>0</v>
          </cell>
          <cell r="O256">
            <v>8.7939698492462313</v>
          </cell>
          <cell r="P256">
            <v>0</v>
          </cell>
        </row>
        <row r="257">
          <cell r="B257">
            <v>24928</v>
          </cell>
          <cell r="C257" t="str">
            <v>#N/A N/A</v>
          </cell>
          <cell r="D257">
            <v>24928</v>
          </cell>
          <cell r="E257">
            <v>87.1</v>
          </cell>
          <cell r="F257">
            <v>24928</v>
          </cell>
          <cell r="G257" t="str">
            <v>#N/A N/A</v>
          </cell>
          <cell r="H257" t="e">
            <v>#N/A</v>
          </cell>
          <cell r="J257">
            <v>1.1614401858304202</v>
          </cell>
          <cell r="K257">
            <v>1.1614401858304202</v>
          </cell>
          <cell r="L257">
            <v>0</v>
          </cell>
          <cell r="N257">
            <v>0</v>
          </cell>
          <cell r="O257">
            <v>8.7390761548064901</v>
          </cell>
          <cell r="P257">
            <v>0</v>
          </cell>
        </row>
        <row r="258">
          <cell r="B258">
            <v>24958</v>
          </cell>
          <cell r="C258" t="str">
            <v>#N/A N/A</v>
          </cell>
          <cell r="D258">
            <v>24958</v>
          </cell>
          <cell r="E258">
            <v>88.4</v>
          </cell>
          <cell r="F258">
            <v>24958</v>
          </cell>
          <cell r="G258" t="str">
            <v>#N/A N/A</v>
          </cell>
          <cell r="H258" t="e">
            <v>#N/A</v>
          </cell>
          <cell r="J258">
            <v>2.0785219399538146</v>
          </cell>
          <cell r="K258">
            <v>2.0785219399538146</v>
          </cell>
          <cell r="L258">
            <v>0</v>
          </cell>
          <cell r="N258">
            <v>0</v>
          </cell>
          <cell r="O258">
            <v>8.866995073891637</v>
          </cell>
          <cell r="P258">
            <v>0</v>
          </cell>
        </row>
        <row r="259">
          <cell r="B259">
            <v>24989</v>
          </cell>
          <cell r="C259" t="str">
            <v>#N/A N/A</v>
          </cell>
          <cell r="D259">
            <v>24989</v>
          </cell>
          <cell r="E259">
            <v>89</v>
          </cell>
          <cell r="F259">
            <v>24989</v>
          </cell>
          <cell r="G259" t="str">
            <v>#N/A N/A</v>
          </cell>
          <cell r="H259" t="e">
            <v>#N/A</v>
          </cell>
          <cell r="J259">
            <v>2.7713625866050862</v>
          </cell>
          <cell r="K259">
            <v>2.7713625866050862</v>
          </cell>
          <cell r="L259">
            <v>0</v>
          </cell>
          <cell r="N259">
            <v>0</v>
          </cell>
          <cell r="O259">
            <v>9.0686274509804043</v>
          </cell>
          <cell r="P259">
            <v>0</v>
          </cell>
        </row>
        <row r="260">
          <cell r="B260">
            <v>25019</v>
          </cell>
          <cell r="C260" t="str">
            <v>#N/A N/A</v>
          </cell>
          <cell r="D260">
            <v>25019</v>
          </cell>
          <cell r="E260">
            <v>89.9</v>
          </cell>
          <cell r="F260">
            <v>25019</v>
          </cell>
          <cell r="G260" t="str">
            <v>#N/A N/A</v>
          </cell>
          <cell r="H260" t="e">
            <v>#N/A</v>
          </cell>
          <cell r="J260">
            <v>3.214695752009189</v>
          </cell>
          <cell r="K260">
            <v>3.214695752009189</v>
          </cell>
          <cell r="L260">
            <v>0</v>
          </cell>
          <cell r="N260">
            <v>0</v>
          </cell>
          <cell r="O260">
            <v>8.7061668681983164</v>
          </cell>
          <cell r="P260">
            <v>0</v>
          </cell>
        </row>
        <row r="261">
          <cell r="B261">
            <v>25050</v>
          </cell>
          <cell r="C261" t="str">
            <v>#N/A N/A</v>
          </cell>
          <cell r="D261">
            <v>25050</v>
          </cell>
          <cell r="E261">
            <v>91</v>
          </cell>
          <cell r="F261">
            <v>25050</v>
          </cell>
          <cell r="G261" t="str">
            <v>#N/A N/A</v>
          </cell>
          <cell r="H261" t="e">
            <v>#N/A</v>
          </cell>
          <cell r="J261">
            <v>2.9411764705882248</v>
          </cell>
          <cell r="K261">
            <v>2.9411764705882248</v>
          </cell>
          <cell r="L261">
            <v>0</v>
          </cell>
          <cell r="N261">
            <v>0</v>
          </cell>
          <cell r="O261">
            <v>8.7216248506571059</v>
          </cell>
          <cell r="P261">
            <v>0</v>
          </cell>
        </row>
        <row r="262">
          <cell r="B262">
            <v>25081</v>
          </cell>
          <cell r="C262" t="str">
            <v>#N/A N/A</v>
          </cell>
          <cell r="D262">
            <v>25081</v>
          </cell>
          <cell r="E262">
            <v>91.2</v>
          </cell>
          <cell r="F262">
            <v>25081</v>
          </cell>
          <cell r="G262" t="str">
            <v>#N/A N/A</v>
          </cell>
          <cell r="H262" t="e">
            <v>#N/A</v>
          </cell>
          <cell r="J262">
            <v>2.4719101123595433</v>
          </cell>
          <cell r="K262">
            <v>2.4719101123595433</v>
          </cell>
          <cell r="L262">
            <v>0</v>
          </cell>
          <cell r="N262">
            <v>0</v>
          </cell>
          <cell r="O262">
            <v>9.2215568862275443</v>
          </cell>
          <cell r="P262">
            <v>0</v>
          </cell>
        </row>
        <row r="263">
          <cell r="B263">
            <v>25111</v>
          </cell>
          <cell r="C263" t="str">
            <v>#N/A N/A</v>
          </cell>
          <cell r="D263">
            <v>25111</v>
          </cell>
          <cell r="E263">
            <v>91.8</v>
          </cell>
          <cell r="F263">
            <v>25111</v>
          </cell>
          <cell r="G263" t="str">
            <v>#N/A N/A</v>
          </cell>
          <cell r="H263" t="e">
            <v>#N/A</v>
          </cell>
          <cell r="J263">
            <v>2.1134593993325845</v>
          </cell>
          <cell r="K263">
            <v>2.1134593993325845</v>
          </cell>
          <cell r="L263">
            <v>0</v>
          </cell>
          <cell r="N263">
            <v>0</v>
          </cell>
          <cell r="O263">
            <v>9.6774193548387011</v>
          </cell>
          <cell r="P263">
            <v>0</v>
          </cell>
        </row>
        <row r="264">
          <cell r="B264">
            <v>25142</v>
          </cell>
          <cell r="C264" t="str">
            <v>#N/A N/A</v>
          </cell>
          <cell r="D264">
            <v>25142</v>
          </cell>
          <cell r="E264">
            <v>92.8</v>
          </cell>
          <cell r="F264">
            <v>25142</v>
          </cell>
          <cell r="G264" t="str">
            <v>#N/A N/A</v>
          </cell>
          <cell r="H264" t="e">
            <v>#N/A</v>
          </cell>
          <cell r="J264">
            <v>1.978021978021971</v>
          </cell>
          <cell r="K264">
            <v>1.978021978021971</v>
          </cell>
          <cell r="L264">
            <v>0</v>
          </cell>
          <cell r="N264">
            <v>0</v>
          </cell>
          <cell r="O264">
            <v>10.344827586206895</v>
          </cell>
          <cell r="P264">
            <v>0</v>
          </cell>
        </row>
        <row r="265">
          <cell r="B265">
            <v>25172</v>
          </cell>
          <cell r="C265" t="str">
            <v>#N/A N/A</v>
          </cell>
          <cell r="D265">
            <v>25172</v>
          </cell>
          <cell r="E265">
            <v>94.5</v>
          </cell>
          <cell r="F265">
            <v>25172</v>
          </cell>
          <cell r="G265" t="str">
            <v>#N/A N/A</v>
          </cell>
          <cell r="H265" t="e">
            <v>#N/A</v>
          </cell>
          <cell r="J265">
            <v>3.6184210526315708</v>
          </cell>
          <cell r="K265">
            <v>3.6184210526315708</v>
          </cell>
          <cell r="L265">
            <v>0</v>
          </cell>
          <cell r="N265">
            <v>0</v>
          </cell>
          <cell r="O265">
            <v>11.702127659574479</v>
          </cell>
          <cell r="P265">
            <v>0</v>
          </cell>
        </row>
        <row r="266">
          <cell r="B266">
            <v>25203</v>
          </cell>
          <cell r="C266" t="str">
            <v>#N/A N/A</v>
          </cell>
          <cell r="D266">
            <v>25203</v>
          </cell>
          <cell r="E266">
            <v>96.2</v>
          </cell>
          <cell r="F266">
            <v>25203</v>
          </cell>
          <cell r="G266" t="str">
            <v>#N/A N/A</v>
          </cell>
          <cell r="H266" t="e">
            <v>#N/A</v>
          </cell>
          <cell r="J266">
            <v>4.7930283224400849</v>
          </cell>
          <cell r="K266">
            <v>4.7930283224400849</v>
          </cell>
          <cell r="L266">
            <v>0</v>
          </cell>
          <cell r="N266">
            <v>0</v>
          </cell>
          <cell r="O266">
            <v>11.730545876887355</v>
          </cell>
          <cell r="P266">
            <v>0</v>
          </cell>
        </row>
        <row r="267">
          <cell r="B267">
            <v>25234</v>
          </cell>
          <cell r="C267" t="str">
            <v>#N/A N/A</v>
          </cell>
          <cell r="D267">
            <v>25234</v>
          </cell>
          <cell r="E267">
            <v>97.1</v>
          </cell>
          <cell r="F267">
            <v>25234</v>
          </cell>
          <cell r="G267" t="str">
            <v>#N/A N/A</v>
          </cell>
          <cell r="H267" t="e">
            <v>#N/A</v>
          </cell>
          <cell r="J267">
            <v>4.6336206896551602</v>
          </cell>
          <cell r="K267">
            <v>4.6336206896551602</v>
          </cell>
          <cell r="L267">
            <v>0</v>
          </cell>
          <cell r="N267">
            <v>0</v>
          </cell>
          <cell r="O267">
            <v>12.12471131639723</v>
          </cell>
          <cell r="P267">
            <v>0</v>
          </cell>
        </row>
        <row r="268">
          <cell r="B268">
            <v>25262</v>
          </cell>
          <cell r="C268" t="str">
            <v>#N/A N/A</v>
          </cell>
          <cell r="D268">
            <v>25262</v>
          </cell>
          <cell r="E268">
            <v>98.3</v>
          </cell>
          <cell r="F268">
            <v>25262</v>
          </cell>
          <cell r="G268" t="str">
            <v>#N/A N/A</v>
          </cell>
          <cell r="H268" t="e">
            <v>#N/A</v>
          </cell>
          <cell r="J268">
            <v>4.0211640211640143</v>
          </cell>
          <cell r="K268">
            <v>4.0211640211640143</v>
          </cell>
          <cell r="L268">
            <v>0</v>
          </cell>
          <cell r="N268">
            <v>0</v>
          </cell>
          <cell r="O268">
            <v>13.510392609699773</v>
          </cell>
          <cell r="P268">
            <v>0</v>
          </cell>
        </row>
        <row r="269">
          <cell r="B269">
            <v>25293</v>
          </cell>
          <cell r="C269" t="str">
            <v>#N/A N/A</v>
          </cell>
          <cell r="D269">
            <v>25293</v>
          </cell>
          <cell r="E269">
            <v>99.2</v>
          </cell>
          <cell r="F269">
            <v>25293</v>
          </cell>
          <cell r="G269" t="str">
            <v>#N/A N/A</v>
          </cell>
          <cell r="H269" t="e">
            <v>#N/A</v>
          </cell>
          <cell r="J269">
            <v>3.1185031185031242</v>
          </cell>
          <cell r="K269">
            <v>3.1185031185031242</v>
          </cell>
          <cell r="L269">
            <v>0</v>
          </cell>
          <cell r="N269">
            <v>0</v>
          </cell>
          <cell r="O269">
            <v>13.892078071182556</v>
          </cell>
          <cell r="P269">
            <v>0</v>
          </cell>
        </row>
        <row r="270">
          <cell r="B270">
            <v>25323</v>
          </cell>
          <cell r="C270" t="str">
            <v>#N/A N/A</v>
          </cell>
          <cell r="D270">
            <v>25323</v>
          </cell>
          <cell r="E270">
            <v>100.8</v>
          </cell>
          <cell r="F270">
            <v>25323</v>
          </cell>
          <cell r="G270" t="str">
            <v>#N/A N/A</v>
          </cell>
          <cell r="H270" t="e">
            <v>#N/A</v>
          </cell>
          <cell r="J270">
            <v>3.8105046343975379</v>
          </cell>
          <cell r="K270">
            <v>3.8105046343975379</v>
          </cell>
          <cell r="L270">
            <v>0</v>
          </cell>
          <cell r="N270">
            <v>0</v>
          </cell>
          <cell r="O270">
            <v>14.027149321266963</v>
          </cell>
          <cell r="P270">
            <v>0</v>
          </cell>
        </row>
        <row r="271">
          <cell r="B271">
            <v>25354</v>
          </cell>
          <cell r="C271" t="str">
            <v>#N/A N/A</v>
          </cell>
          <cell r="D271">
            <v>25354</v>
          </cell>
          <cell r="E271">
            <v>101.9</v>
          </cell>
          <cell r="F271">
            <v>25354</v>
          </cell>
          <cell r="G271" t="str">
            <v>#N/A N/A</v>
          </cell>
          <cell r="H271" t="e">
            <v>#N/A</v>
          </cell>
          <cell r="J271">
            <v>3.6622583926754881</v>
          </cell>
          <cell r="K271">
            <v>3.6622583926754881</v>
          </cell>
          <cell r="L271">
            <v>0</v>
          </cell>
          <cell r="N271">
            <v>0</v>
          </cell>
          <cell r="O271">
            <v>14.494382022471907</v>
          </cell>
          <cell r="P271">
            <v>0</v>
          </cell>
        </row>
        <row r="272">
          <cell r="B272">
            <v>25384</v>
          </cell>
          <cell r="C272" t="str">
            <v>#N/A N/A</v>
          </cell>
          <cell r="D272">
            <v>25384</v>
          </cell>
          <cell r="E272">
            <v>102.5</v>
          </cell>
          <cell r="F272">
            <v>25384</v>
          </cell>
          <cell r="G272" t="str">
            <v>#N/A N/A</v>
          </cell>
          <cell r="H272" t="e">
            <v>#N/A</v>
          </cell>
          <cell r="J272">
            <v>3.3266129032258007</v>
          </cell>
          <cell r="K272">
            <v>3.3266129032258007</v>
          </cell>
          <cell r="L272">
            <v>0</v>
          </cell>
          <cell r="N272">
            <v>0</v>
          </cell>
          <cell r="O272">
            <v>14.015572858731918</v>
          </cell>
          <cell r="P272">
            <v>0</v>
          </cell>
        </row>
        <row r="273">
          <cell r="B273">
            <v>25415</v>
          </cell>
          <cell r="C273" t="str">
            <v>#N/A N/A</v>
          </cell>
          <cell r="D273">
            <v>25415</v>
          </cell>
          <cell r="E273">
            <v>103.1</v>
          </cell>
          <cell r="F273">
            <v>25415</v>
          </cell>
          <cell r="G273" t="str">
            <v>#N/A N/A</v>
          </cell>
          <cell r="H273" t="e">
            <v>#N/A</v>
          </cell>
          <cell r="J273">
            <v>2.2817460317460236</v>
          </cell>
          <cell r="K273">
            <v>2.2817460317460236</v>
          </cell>
          <cell r="L273">
            <v>0</v>
          </cell>
          <cell r="N273">
            <v>0</v>
          </cell>
          <cell r="O273">
            <v>13.296703296703294</v>
          </cell>
          <cell r="P273">
            <v>0</v>
          </cell>
        </row>
        <row r="274">
          <cell r="B274">
            <v>25446</v>
          </cell>
          <cell r="C274" t="str">
            <v>#N/A N/A</v>
          </cell>
          <cell r="D274">
            <v>25446</v>
          </cell>
          <cell r="E274">
            <v>103.3</v>
          </cell>
          <cell r="F274">
            <v>25446</v>
          </cell>
          <cell r="G274" t="str">
            <v>#N/A N/A</v>
          </cell>
          <cell r="H274" t="e">
            <v>#N/A</v>
          </cell>
          <cell r="J274">
            <v>1.3738959764474812</v>
          </cell>
          <cell r="K274">
            <v>1.3738959764474812</v>
          </cell>
          <cell r="L274">
            <v>0</v>
          </cell>
          <cell r="N274">
            <v>0</v>
          </cell>
          <cell r="O274">
            <v>13.267543859649123</v>
          </cell>
          <cell r="P274">
            <v>0</v>
          </cell>
        </row>
        <row r="275">
          <cell r="B275">
            <v>25476</v>
          </cell>
          <cell r="C275" t="str">
            <v>#N/A N/A</v>
          </cell>
          <cell r="D275">
            <v>25476</v>
          </cell>
          <cell r="E275">
            <v>103.8</v>
          </cell>
          <cell r="F275">
            <v>25476</v>
          </cell>
          <cell r="G275" t="str">
            <v>#N/A N/A</v>
          </cell>
          <cell r="H275" t="e">
            <v>#N/A</v>
          </cell>
          <cell r="J275">
            <v>1.2682926829268304</v>
          </cell>
          <cell r="K275">
            <v>1.2682926829268304</v>
          </cell>
          <cell r="L275">
            <v>0</v>
          </cell>
          <cell r="N275">
            <v>0</v>
          </cell>
          <cell r="O275">
            <v>13.071895424836599</v>
          </cell>
          <cell r="P275">
            <v>0</v>
          </cell>
        </row>
        <row r="276">
          <cell r="B276">
            <v>25507</v>
          </cell>
          <cell r="C276" t="str">
            <v>#N/A N/A</v>
          </cell>
          <cell r="D276">
            <v>25507</v>
          </cell>
          <cell r="E276">
            <v>104.3</v>
          </cell>
          <cell r="F276">
            <v>25507</v>
          </cell>
          <cell r="G276" t="str">
            <v>#N/A N/A</v>
          </cell>
          <cell r="H276" t="e">
            <v>#N/A</v>
          </cell>
          <cell r="J276">
            <v>1.1639185257032114</v>
          </cell>
          <cell r="K276">
            <v>1.1639185257032114</v>
          </cell>
          <cell r="L276">
            <v>0</v>
          </cell>
          <cell r="N276">
            <v>0</v>
          </cell>
          <cell r="O276">
            <v>12.392241379310342</v>
          </cell>
          <cell r="P276">
            <v>0</v>
          </cell>
        </row>
        <row r="277">
          <cell r="B277">
            <v>25537</v>
          </cell>
          <cell r="C277" t="str">
            <v>#N/A N/A</v>
          </cell>
          <cell r="D277">
            <v>25537</v>
          </cell>
          <cell r="E277">
            <v>105.2</v>
          </cell>
          <cell r="F277">
            <v>25537</v>
          </cell>
          <cell r="G277" t="str">
            <v>#N/A N/A</v>
          </cell>
          <cell r="H277" t="e">
            <v>#N/A</v>
          </cell>
          <cell r="J277">
            <v>1.8393030009680622</v>
          </cell>
          <cell r="K277">
            <v>1.8393030009680622</v>
          </cell>
          <cell r="L277">
            <v>0</v>
          </cell>
          <cell r="N277">
            <v>0</v>
          </cell>
          <cell r="O277">
            <v>11.322751322751333</v>
          </cell>
          <cell r="P277">
            <v>0</v>
          </cell>
        </row>
        <row r="278">
          <cell r="B278">
            <v>25568</v>
          </cell>
          <cell r="C278" t="str">
            <v>#N/A N/A</v>
          </cell>
          <cell r="D278">
            <v>25568</v>
          </cell>
          <cell r="E278">
            <v>106.6</v>
          </cell>
          <cell r="F278">
            <v>25568</v>
          </cell>
          <cell r="G278" t="str">
            <v>#N/A N/A</v>
          </cell>
          <cell r="H278" t="e">
            <v>#N/A</v>
          </cell>
          <cell r="J278">
            <v>2.6974951830443183</v>
          </cell>
          <cell r="K278">
            <v>2.6974951830443183</v>
          </cell>
          <cell r="L278">
            <v>0</v>
          </cell>
          <cell r="N278">
            <v>0</v>
          </cell>
          <cell r="O278">
            <v>10.810810810810811</v>
          </cell>
          <cell r="P278">
            <v>0</v>
          </cell>
        </row>
        <row r="279">
          <cell r="B279">
            <v>25599</v>
          </cell>
          <cell r="C279" t="str">
            <v>#N/A N/A</v>
          </cell>
          <cell r="D279">
            <v>25599</v>
          </cell>
          <cell r="E279">
            <v>106.3</v>
          </cell>
          <cell r="F279">
            <v>25599</v>
          </cell>
          <cell r="G279" t="str">
            <v>#N/A N/A</v>
          </cell>
          <cell r="H279" t="e">
            <v>#N/A</v>
          </cell>
          <cell r="J279">
            <v>1.9175455417066223</v>
          </cell>
          <cell r="K279">
            <v>1.9175455417066223</v>
          </cell>
          <cell r="L279">
            <v>0</v>
          </cell>
          <cell r="N279">
            <v>0</v>
          </cell>
          <cell r="O279">
            <v>9.4747682801235911</v>
          </cell>
          <cell r="P279">
            <v>0</v>
          </cell>
        </row>
        <row r="280">
          <cell r="B280">
            <v>25627</v>
          </cell>
          <cell r="C280" t="str">
            <v>#N/A N/A</v>
          </cell>
          <cell r="D280">
            <v>25627</v>
          </cell>
          <cell r="E280">
            <v>105.7</v>
          </cell>
          <cell r="F280">
            <v>25627</v>
          </cell>
          <cell r="G280" t="str">
            <v>#N/A N/A</v>
          </cell>
          <cell r="H280" t="e">
            <v>#N/A</v>
          </cell>
          <cell r="J280">
            <v>0.47528517110266844</v>
          </cell>
          <cell r="K280">
            <v>0.47528517110266844</v>
          </cell>
          <cell r="L280">
            <v>0</v>
          </cell>
          <cell r="N280">
            <v>0</v>
          </cell>
          <cell r="O280">
            <v>7.5279755849440466</v>
          </cell>
          <cell r="P280">
            <v>0</v>
          </cell>
        </row>
        <row r="281">
          <cell r="B281">
            <v>25658</v>
          </cell>
          <cell r="C281" t="str">
            <v>#N/A N/A</v>
          </cell>
          <cell r="D281">
            <v>25658</v>
          </cell>
          <cell r="E281">
            <v>105.4</v>
          </cell>
          <cell r="F281">
            <v>25658</v>
          </cell>
          <cell r="G281" t="str">
            <v>#N/A N/A</v>
          </cell>
          <cell r="H281" t="e">
            <v>#N/A</v>
          </cell>
          <cell r="J281">
            <v>-1.1257035647279423</v>
          </cell>
          <cell r="K281">
            <v>-1.1257035647279423</v>
          </cell>
          <cell r="L281">
            <v>0</v>
          </cell>
          <cell r="N281">
            <v>0</v>
          </cell>
          <cell r="O281">
            <v>6.25</v>
          </cell>
          <cell r="P281">
            <v>0</v>
          </cell>
        </row>
        <row r="282">
          <cell r="B282">
            <v>25688</v>
          </cell>
          <cell r="C282" t="str">
            <v>#N/A N/A</v>
          </cell>
          <cell r="D282">
            <v>25688</v>
          </cell>
          <cell r="E282">
            <v>105.7</v>
          </cell>
          <cell r="F282">
            <v>25688</v>
          </cell>
          <cell r="G282" t="str">
            <v>#N/A N/A</v>
          </cell>
          <cell r="H282" t="e">
            <v>#N/A</v>
          </cell>
          <cell r="J282">
            <v>-0.56444026340545239</v>
          </cell>
          <cell r="K282">
            <v>-0.56444026340545239</v>
          </cell>
          <cell r="L282">
            <v>0</v>
          </cell>
          <cell r="N282">
            <v>0</v>
          </cell>
          <cell r="O282">
            <v>4.861111111111116</v>
          </cell>
          <cell r="P282">
            <v>0</v>
          </cell>
        </row>
        <row r="283">
          <cell r="B283">
            <v>25719</v>
          </cell>
          <cell r="C283" t="str">
            <v>#N/A N/A</v>
          </cell>
          <cell r="D283">
            <v>25719</v>
          </cell>
          <cell r="E283">
            <v>106</v>
          </cell>
          <cell r="F283">
            <v>25719</v>
          </cell>
          <cell r="G283" t="str">
            <v>#N/A N/A</v>
          </cell>
          <cell r="H283" t="e">
            <v>#N/A</v>
          </cell>
          <cell r="J283">
            <v>0.28382213812676582</v>
          </cell>
          <cell r="K283">
            <v>0.28382213812676582</v>
          </cell>
          <cell r="L283">
            <v>0</v>
          </cell>
          <cell r="N283">
            <v>0</v>
          </cell>
          <cell r="O283">
            <v>4.0235525024533869</v>
          </cell>
          <cell r="P283">
            <v>0</v>
          </cell>
        </row>
        <row r="284">
          <cell r="B284">
            <v>25749</v>
          </cell>
          <cell r="C284" t="str">
            <v>#N/A N/A</v>
          </cell>
          <cell r="D284">
            <v>25749</v>
          </cell>
          <cell r="E284">
            <v>106.8</v>
          </cell>
          <cell r="F284">
            <v>25749</v>
          </cell>
          <cell r="G284" t="str">
            <v>#N/A N/A</v>
          </cell>
          <cell r="H284" t="e">
            <v>#N/A</v>
          </cell>
          <cell r="J284">
            <v>1.3282732447817747</v>
          </cell>
          <cell r="K284">
            <v>1.3282732447817747</v>
          </cell>
          <cell r="L284">
            <v>0</v>
          </cell>
          <cell r="N284">
            <v>0</v>
          </cell>
          <cell r="O284">
            <v>4.1951219512195159</v>
          </cell>
          <cell r="P284">
            <v>0</v>
          </cell>
        </row>
        <row r="285">
          <cell r="B285">
            <v>25780</v>
          </cell>
          <cell r="C285" t="str">
            <v>#N/A N/A</v>
          </cell>
          <cell r="D285">
            <v>25780</v>
          </cell>
          <cell r="E285">
            <v>107.7</v>
          </cell>
          <cell r="F285">
            <v>25780</v>
          </cell>
          <cell r="G285" t="str">
            <v>#N/A N/A</v>
          </cell>
          <cell r="H285" t="e">
            <v>#N/A</v>
          </cell>
          <cell r="J285">
            <v>1.8921475875118166</v>
          </cell>
          <cell r="K285">
            <v>1.8921475875118166</v>
          </cell>
          <cell r="L285">
            <v>0</v>
          </cell>
          <cell r="N285">
            <v>0</v>
          </cell>
          <cell r="O285">
            <v>4.4616876818622808</v>
          </cell>
          <cell r="P285">
            <v>0</v>
          </cell>
        </row>
        <row r="286">
          <cell r="B286">
            <v>25811</v>
          </cell>
          <cell r="C286" t="str">
            <v>#N/A N/A</v>
          </cell>
          <cell r="D286">
            <v>25811</v>
          </cell>
          <cell r="E286">
            <v>108.5</v>
          </cell>
          <cell r="F286">
            <v>25811</v>
          </cell>
          <cell r="G286" t="str">
            <v>#N/A N/A</v>
          </cell>
          <cell r="H286" t="e">
            <v>#N/A</v>
          </cell>
          <cell r="J286">
            <v>2.3584905660377409</v>
          </cell>
          <cell r="K286">
            <v>2.3584905660377409</v>
          </cell>
          <cell r="L286">
            <v>0</v>
          </cell>
          <cell r="N286">
            <v>0</v>
          </cell>
          <cell r="O286">
            <v>5.0338818973862498</v>
          </cell>
          <cell r="P286">
            <v>0</v>
          </cell>
        </row>
        <row r="287">
          <cell r="B287">
            <v>25841</v>
          </cell>
          <cell r="C287" t="str">
            <v>#N/A N/A</v>
          </cell>
          <cell r="D287">
            <v>25841</v>
          </cell>
          <cell r="E287">
            <v>109.5</v>
          </cell>
          <cell r="F287">
            <v>25841</v>
          </cell>
          <cell r="G287" t="str">
            <v>#N/A N/A</v>
          </cell>
          <cell r="H287" t="e">
            <v>#N/A</v>
          </cell>
          <cell r="J287">
            <v>2.5280898876404612</v>
          </cell>
          <cell r="K287">
            <v>2.5280898876404612</v>
          </cell>
          <cell r="L287">
            <v>0</v>
          </cell>
          <cell r="N287">
            <v>0</v>
          </cell>
          <cell r="O287">
            <v>5.4913294797687806</v>
          </cell>
          <cell r="P287">
            <v>0</v>
          </cell>
        </row>
        <row r="288">
          <cell r="B288">
            <v>25872</v>
          </cell>
          <cell r="C288" t="str">
            <v>#N/A N/A</v>
          </cell>
          <cell r="D288">
            <v>25872</v>
          </cell>
          <cell r="E288">
            <v>109.8</v>
          </cell>
          <cell r="F288">
            <v>25872</v>
          </cell>
          <cell r="G288" t="str">
            <v>#N/A N/A</v>
          </cell>
          <cell r="H288" t="e">
            <v>#N/A</v>
          </cell>
          <cell r="J288">
            <v>1.9498607242339761</v>
          </cell>
          <cell r="K288">
            <v>1.9498607242339761</v>
          </cell>
          <cell r="L288">
            <v>0</v>
          </cell>
          <cell r="N288">
            <v>0</v>
          </cell>
          <cell r="O288">
            <v>5.2732502396931835</v>
          </cell>
          <cell r="P288">
            <v>0</v>
          </cell>
        </row>
        <row r="289">
          <cell r="B289">
            <v>25902</v>
          </cell>
          <cell r="C289" t="str">
            <v>#N/A N/A</v>
          </cell>
          <cell r="D289">
            <v>25902</v>
          </cell>
          <cell r="E289">
            <v>110.2</v>
          </cell>
          <cell r="F289">
            <v>25902</v>
          </cell>
          <cell r="G289" t="str">
            <v>#N/A N/A</v>
          </cell>
          <cell r="H289" t="e">
            <v>#N/A</v>
          </cell>
          <cell r="J289">
            <v>1.5668202764977046</v>
          </cell>
          <cell r="K289">
            <v>1.5668202764977046</v>
          </cell>
          <cell r="L289">
            <v>0</v>
          </cell>
          <cell r="N289">
            <v>0</v>
          </cell>
          <cell r="O289">
            <v>4.7528517110266177</v>
          </cell>
          <cell r="P289">
            <v>0</v>
          </cell>
        </row>
        <row r="290">
          <cell r="B290">
            <v>25933</v>
          </cell>
          <cell r="C290" t="str">
            <v>#N/A N/A</v>
          </cell>
          <cell r="D290">
            <v>25933</v>
          </cell>
          <cell r="E290">
            <v>111.4</v>
          </cell>
          <cell r="F290">
            <v>25933</v>
          </cell>
          <cell r="G290" t="str">
            <v>#N/A N/A</v>
          </cell>
          <cell r="H290" t="e">
            <v>#N/A</v>
          </cell>
          <cell r="J290">
            <v>1.7351598173515947</v>
          </cell>
          <cell r="K290">
            <v>1.7351598173515947</v>
          </cell>
          <cell r="L290">
            <v>0</v>
          </cell>
          <cell r="N290">
            <v>0</v>
          </cell>
          <cell r="O290">
            <v>4.5028142589118358</v>
          </cell>
          <cell r="P290">
            <v>0</v>
          </cell>
        </row>
        <row r="291">
          <cell r="B291">
            <v>25964</v>
          </cell>
          <cell r="C291" t="str">
            <v>#N/A N/A</v>
          </cell>
          <cell r="D291">
            <v>25964</v>
          </cell>
          <cell r="E291">
            <v>111.5</v>
          </cell>
          <cell r="F291">
            <v>25964</v>
          </cell>
          <cell r="G291" t="str">
            <v>#N/A N/A</v>
          </cell>
          <cell r="H291" t="e">
            <v>#N/A</v>
          </cell>
          <cell r="J291">
            <v>1.5482695810564717</v>
          </cell>
          <cell r="K291">
            <v>1.5482695810564717</v>
          </cell>
          <cell r="L291">
            <v>0</v>
          </cell>
          <cell r="N291">
            <v>0</v>
          </cell>
          <cell r="O291">
            <v>4.891815616180617</v>
          </cell>
          <cell r="P291">
            <v>0</v>
          </cell>
        </row>
        <row r="292">
          <cell r="B292">
            <v>25992</v>
          </cell>
          <cell r="C292" t="str">
            <v>#N/A N/A</v>
          </cell>
          <cell r="D292">
            <v>25992</v>
          </cell>
          <cell r="E292">
            <v>111.9</v>
          </cell>
          <cell r="F292">
            <v>25992</v>
          </cell>
          <cell r="G292" t="str">
            <v>#N/A N/A</v>
          </cell>
          <cell r="H292" t="e">
            <v>#N/A</v>
          </cell>
          <cell r="J292">
            <v>1.5426497277676976</v>
          </cell>
          <cell r="K292">
            <v>1.5426497277676976</v>
          </cell>
          <cell r="L292">
            <v>0</v>
          </cell>
          <cell r="N292">
            <v>0</v>
          </cell>
          <cell r="O292">
            <v>5.8656575212866713</v>
          </cell>
          <cell r="P292">
            <v>0</v>
          </cell>
        </row>
        <row r="293">
          <cell r="B293">
            <v>26023</v>
          </cell>
          <cell r="C293" t="str">
            <v>#N/A N/A</v>
          </cell>
          <cell r="D293">
            <v>26023</v>
          </cell>
          <cell r="E293">
            <v>112</v>
          </cell>
          <cell r="F293">
            <v>26023</v>
          </cell>
          <cell r="G293" t="str">
            <v>#N/A N/A</v>
          </cell>
          <cell r="H293" t="e">
            <v>#N/A</v>
          </cell>
          <cell r="J293">
            <v>0.53859964093356805</v>
          </cell>
          <cell r="K293">
            <v>0.53859964093356805</v>
          </cell>
          <cell r="L293">
            <v>0</v>
          </cell>
          <cell r="N293">
            <v>0</v>
          </cell>
          <cell r="O293">
            <v>6.2618595825426837</v>
          </cell>
          <cell r="P293">
            <v>0</v>
          </cell>
        </row>
        <row r="294">
          <cell r="B294">
            <v>26053</v>
          </cell>
          <cell r="C294" t="str">
            <v>#N/A N/A</v>
          </cell>
          <cell r="D294">
            <v>26053</v>
          </cell>
          <cell r="E294">
            <v>112.1</v>
          </cell>
          <cell r="F294">
            <v>26053</v>
          </cell>
          <cell r="G294" t="str">
            <v>#N/A N/A</v>
          </cell>
          <cell r="H294" t="e">
            <v>#N/A</v>
          </cell>
          <cell r="J294">
            <v>0.53811659192823935</v>
          </cell>
          <cell r="K294">
            <v>0.53811659192823935</v>
          </cell>
          <cell r="L294">
            <v>0</v>
          </cell>
          <cell r="N294">
            <v>0</v>
          </cell>
          <cell r="O294">
            <v>6.0548722800378263</v>
          </cell>
          <cell r="P294">
            <v>0</v>
          </cell>
        </row>
        <row r="295">
          <cell r="B295">
            <v>26084</v>
          </cell>
          <cell r="C295" t="str">
            <v>#N/A N/A</v>
          </cell>
          <cell r="D295">
            <v>26084</v>
          </cell>
          <cell r="E295">
            <v>113.1</v>
          </cell>
          <cell r="F295">
            <v>26084</v>
          </cell>
          <cell r="G295" t="str">
            <v>#N/A N/A</v>
          </cell>
          <cell r="H295" t="e">
            <v>#N/A</v>
          </cell>
          <cell r="J295">
            <v>1.072386058981234</v>
          </cell>
          <cell r="K295">
            <v>1.072386058981234</v>
          </cell>
          <cell r="L295">
            <v>0</v>
          </cell>
          <cell r="N295">
            <v>0</v>
          </cell>
          <cell r="O295">
            <v>6.6981132075471628</v>
          </cell>
          <cell r="P295">
            <v>0</v>
          </cell>
        </row>
        <row r="296">
          <cell r="B296">
            <v>26114</v>
          </cell>
          <cell r="C296" t="str">
            <v>#N/A N/A</v>
          </cell>
          <cell r="D296">
            <v>26114</v>
          </cell>
          <cell r="E296">
            <v>114.1</v>
          </cell>
          <cell r="F296">
            <v>26114</v>
          </cell>
          <cell r="G296" t="str">
            <v>#N/A N/A</v>
          </cell>
          <cell r="H296" t="e">
            <v>#N/A</v>
          </cell>
          <cell r="J296">
            <v>1.8750000000000044</v>
          </cell>
          <cell r="K296">
            <v>1.8750000000000044</v>
          </cell>
          <cell r="L296">
            <v>0</v>
          </cell>
          <cell r="N296">
            <v>0</v>
          </cell>
          <cell r="O296">
            <v>6.8352059925093522</v>
          </cell>
          <cell r="P296">
            <v>0</v>
          </cell>
        </row>
        <row r="297">
          <cell r="B297">
            <v>26145</v>
          </cell>
          <cell r="C297" t="str">
            <v>#N/A N/A</v>
          </cell>
          <cell r="D297">
            <v>26145</v>
          </cell>
          <cell r="E297">
            <v>114.4</v>
          </cell>
          <cell r="F297">
            <v>26145</v>
          </cell>
          <cell r="G297" t="str">
            <v>#N/A N/A</v>
          </cell>
          <cell r="H297" t="e">
            <v>#N/A</v>
          </cell>
          <cell r="J297">
            <v>2.0517395182872544</v>
          </cell>
          <cell r="K297">
            <v>2.0517395182872544</v>
          </cell>
          <cell r="L297">
            <v>0</v>
          </cell>
          <cell r="N297">
            <v>0</v>
          </cell>
          <cell r="O297">
            <v>6.2209842154131945</v>
          </cell>
          <cell r="P297">
            <v>0</v>
          </cell>
        </row>
        <row r="298">
          <cell r="B298">
            <v>26176</v>
          </cell>
          <cell r="C298" t="str">
            <v>#N/A N/A</v>
          </cell>
          <cell r="D298">
            <v>26176</v>
          </cell>
          <cell r="E298">
            <v>115.7</v>
          </cell>
          <cell r="F298">
            <v>26176</v>
          </cell>
          <cell r="G298" t="str">
            <v>#N/A N/A</v>
          </cell>
          <cell r="H298" t="e">
            <v>#N/A</v>
          </cell>
          <cell r="J298">
            <v>2.2988505747126409</v>
          </cell>
          <cell r="K298">
            <v>2.2988505747126409</v>
          </cell>
          <cell r="L298">
            <v>0</v>
          </cell>
          <cell r="N298">
            <v>0</v>
          </cell>
          <cell r="O298">
            <v>6.6359447004608274</v>
          </cell>
          <cell r="P298">
            <v>0</v>
          </cell>
        </row>
        <row r="299">
          <cell r="B299">
            <v>26206</v>
          </cell>
          <cell r="C299" t="str">
            <v>#N/A N/A</v>
          </cell>
          <cell r="D299">
            <v>26206</v>
          </cell>
          <cell r="E299">
            <v>116.7</v>
          </cell>
          <cell r="F299">
            <v>26206</v>
          </cell>
          <cell r="G299" t="str">
            <v>#N/A N/A</v>
          </cell>
          <cell r="H299" t="e">
            <v>#N/A</v>
          </cell>
          <cell r="J299">
            <v>2.2787028921998242</v>
          </cell>
          <cell r="K299">
            <v>2.2787028921998242</v>
          </cell>
          <cell r="L299">
            <v>0</v>
          </cell>
          <cell r="N299">
            <v>0</v>
          </cell>
          <cell r="O299">
            <v>6.5753424657534199</v>
          </cell>
          <cell r="P299">
            <v>0</v>
          </cell>
        </row>
        <row r="300">
          <cell r="B300">
            <v>26237</v>
          </cell>
          <cell r="C300" t="str">
            <v>#N/A N/A</v>
          </cell>
          <cell r="D300">
            <v>26237</v>
          </cell>
          <cell r="E300">
            <v>117.3</v>
          </cell>
          <cell r="F300">
            <v>26237</v>
          </cell>
          <cell r="G300" t="str">
            <v>#N/A N/A</v>
          </cell>
          <cell r="H300" t="e">
            <v>#N/A</v>
          </cell>
          <cell r="J300">
            <v>2.5349650349650199</v>
          </cell>
          <cell r="K300">
            <v>2.5349650349650199</v>
          </cell>
          <cell r="L300">
            <v>0</v>
          </cell>
          <cell r="N300">
            <v>0</v>
          </cell>
          <cell r="O300">
            <v>6.8306010928961713</v>
          </cell>
          <cell r="P300">
            <v>0</v>
          </cell>
        </row>
        <row r="301">
          <cell r="B301">
            <v>26267</v>
          </cell>
          <cell r="C301" t="str">
            <v>#N/A N/A</v>
          </cell>
          <cell r="D301">
            <v>26267</v>
          </cell>
          <cell r="E301">
            <v>117.8</v>
          </cell>
          <cell r="F301">
            <v>26267</v>
          </cell>
          <cell r="G301" t="str">
            <v>#N/A N/A</v>
          </cell>
          <cell r="H301" t="e">
            <v>#N/A</v>
          </cell>
          <cell r="J301">
            <v>1.8150388936905681</v>
          </cell>
          <cell r="K301">
            <v>1.8150388936905681</v>
          </cell>
          <cell r="L301">
            <v>0</v>
          </cell>
          <cell r="N301">
            <v>0</v>
          </cell>
          <cell r="O301">
            <v>6.8965517241379226</v>
          </cell>
          <cell r="P301">
            <v>0</v>
          </cell>
        </row>
        <row r="302">
          <cell r="B302">
            <v>26298</v>
          </cell>
          <cell r="C302" t="str">
            <v>#N/A N/A</v>
          </cell>
          <cell r="D302">
            <v>26298</v>
          </cell>
          <cell r="E302">
            <v>117.8</v>
          </cell>
          <cell r="F302">
            <v>26298</v>
          </cell>
          <cell r="G302" t="str">
            <v>#N/A N/A</v>
          </cell>
          <cell r="H302" t="e">
            <v>#N/A</v>
          </cell>
          <cell r="J302">
            <v>0.9425878320479919</v>
          </cell>
          <cell r="K302">
            <v>0.9425878320479919</v>
          </cell>
          <cell r="L302">
            <v>0</v>
          </cell>
          <cell r="N302">
            <v>0</v>
          </cell>
          <cell r="O302">
            <v>5.7450628366247702</v>
          </cell>
          <cell r="P302">
            <v>0</v>
          </cell>
        </row>
        <row r="303">
          <cell r="B303">
            <v>26329</v>
          </cell>
          <cell r="C303" t="str">
            <v>#N/A N/A</v>
          </cell>
          <cell r="D303">
            <v>26329</v>
          </cell>
          <cell r="E303">
            <v>118.2</v>
          </cell>
          <cell r="F303">
            <v>26329</v>
          </cell>
          <cell r="G303" t="str">
            <v>#N/A N/A</v>
          </cell>
          <cell r="H303" t="e">
            <v>#N/A</v>
          </cell>
          <cell r="J303">
            <v>0.76726342710997653</v>
          </cell>
          <cell r="K303">
            <v>0.76726342710997653</v>
          </cell>
          <cell r="L303">
            <v>0</v>
          </cell>
          <cell r="N303">
            <v>0</v>
          </cell>
          <cell r="O303">
            <v>6.0089686098654838</v>
          </cell>
          <cell r="P303">
            <v>0</v>
          </cell>
        </row>
        <row r="304">
          <cell r="B304">
            <v>26358</v>
          </cell>
          <cell r="C304" t="str">
            <v>#N/A N/A</v>
          </cell>
          <cell r="D304">
            <v>26358</v>
          </cell>
          <cell r="E304">
            <v>118.9</v>
          </cell>
          <cell r="F304">
            <v>26358</v>
          </cell>
          <cell r="G304" t="str">
            <v>#N/A N/A</v>
          </cell>
          <cell r="H304" t="e">
            <v>#N/A</v>
          </cell>
          <cell r="J304">
            <v>0.93378607809848635</v>
          </cell>
          <cell r="K304">
            <v>0.93378607809848635</v>
          </cell>
          <cell r="L304">
            <v>0</v>
          </cell>
          <cell r="N304">
            <v>0</v>
          </cell>
          <cell r="O304">
            <v>6.2555853440571907</v>
          </cell>
          <cell r="P304">
            <v>0</v>
          </cell>
        </row>
        <row r="305">
          <cell r="B305">
            <v>26389</v>
          </cell>
          <cell r="C305" t="str">
            <v>#N/A N/A</v>
          </cell>
          <cell r="D305">
            <v>26389</v>
          </cell>
          <cell r="E305">
            <v>119.7</v>
          </cell>
          <cell r="F305">
            <v>26389</v>
          </cell>
          <cell r="G305" t="str">
            <v>#N/A N/A</v>
          </cell>
          <cell r="H305" t="e">
            <v>#N/A</v>
          </cell>
          <cell r="J305">
            <v>1.6129032258064502</v>
          </cell>
          <cell r="K305">
            <v>1.6129032258064502</v>
          </cell>
          <cell r="L305">
            <v>0</v>
          </cell>
          <cell r="N305">
            <v>0</v>
          </cell>
          <cell r="O305">
            <v>6.8750000000000089</v>
          </cell>
          <cell r="P305">
            <v>0</v>
          </cell>
        </row>
        <row r="306">
          <cell r="B306">
            <v>26419</v>
          </cell>
          <cell r="C306" t="str">
            <v>#N/A N/A</v>
          </cell>
          <cell r="D306">
            <v>26419</v>
          </cell>
          <cell r="E306">
            <v>121.2</v>
          </cell>
          <cell r="F306">
            <v>26419</v>
          </cell>
          <cell r="G306" t="str">
            <v>#N/A N/A</v>
          </cell>
          <cell r="H306" t="e">
            <v>#N/A</v>
          </cell>
          <cell r="J306">
            <v>2.5380710659898442</v>
          </cell>
          <cell r="K306">
            <v>2.5380710659898442</v>
          </cell>
          <cell r="L306">
            <v>0</v>
          </cell>
          <cell r="N306">
            <v>0</v>
          </cell>
          <cell r="O306">
            <v>8.1177520071364917</v>
          </cell>
          <cell r="P306">
            <v>0</v>
          </cell>
        </row>
        <row r="307">
          <cell r="B307">
            <v>26450</v>
          </cell>
          <cell r="C307" t="str">
            <v>#N/A N/A</v>
          </cell>
          <cell r="D307">
            <v>26450</v>
          </cell>
          <cell r="E307">
            <v>122.7</v>
          </cell>
          <cell r="F307">
            <v>26450</v>
          </cell>
          <cell r="G307" t="str">
            <v>#N/A N/A</v>
          </cell>
          <cell r="H307" t="e">
            <v>#N/A</v>
          </cell>
          <cell r="J307">
            <v>3.1959629941126888</v>
          </cell>
          <cell r="K307">
            <v>3.1959629941126888</v>
          </cell>
          <cell r="L307">
            <v>0</v>
          </cell>
          <cell r="N307">
            <v>0</v>
          </cell>
          <cell r="O307">
            <v>8.4880636604774509</v>
          </cell>
          <cell r="P307">
            <v>0</v>
          </cell>
        </row>
        <row r="308">
          <cell r="B308">
            <v>26480</v>
          </cell>
          <cell r="C308" t="str">
            <v>#N/A N/A</v>
          </cell>
          <cell r="D308">
            <v>26480</v>
          </cell>
          <cell r="E308">
            <v>123.8</v>
          </cell>
          <cell r="F308">
            <v>26480</v>
          </cell>
          <cell r="G308" t="str">
            <v>#N/A N/A</v>
          </cell>
          <cell r="H308" t="e">
            <v>#N/A</v>
          </cell>
          <cell r="J308">
            <v>3.4252297410192201</v>
          </cell>
          <cell r="K308">
            <v>3.4252297410192201</v>
          </cell>
          <cell r="L308">
            <v>0</v>
          </cell>
          <cell r="N308">
            <v>0</v>
          </cell>
          <cell r="O308">
            <v>8.5013146362839631</v>
          </cell>
          <cell r="P308">
            <v>0</v>
          </cell>
        </row>
        <row r="309">
          <cell r="B309">
            <v>26511</v>
          </cell>
          <cell r="C309" t="str">
            <v>#N/A N/A</v>
          </cell>
          <cell r="D309">
            <v>26511</v>
          </cell>
          <cell r="E309">
            <v>124.7</v>
          </cell>
          <cell r="F309">
            <v>26511</v>
          </cell>
          <cell r="G309" t="str">
            <v>#N/A N/A</v>
          </cell>
          <cell r="H309" t="e">
            <v>#N/A</v>
          </cell>
          <cell r="J309">
            <v>2.8877887788778978</v>
          </cell>
          <cell r="K309">
            <v>2.8877887788778978</v>
          </cell>
          <cell r="L309">
            <v>0</v>
          </cell>
          <cell r="N309">
            <v>0</v>
          </cell>
          <cell r="O309">
            <v>9.0034965034964998</v>
          </cell>
          <cell r="P309">
            <v>0</v>
          </cell>
        </row>
        <row r="310">
          <cell r="B310">
            <v>26542</v>
          </cell>
          <cell r="C310" t="str">
            <v>#N/A N/A</v>
          </cell>
          <cell r="D310">
            <v>26542</v>
          </cell>
          <cell r="E310">
            <v>126</v>
          </cell>
          <cell r="F310">
            <v>26542</v>
          </cell>
          <cell r="G310" t="str">
            <v>#N/A N/A</v>
          </cell>
          <cell r="H310" t="e">
            <v>#N/A</v>
          </cell>
          <cell r="J310">
            <v>2.689486552567244</v>
          </cell>
          <cell r="K310">
            <v>2.689486552567244</v>
          </cell>
          <cell r="L310">
            <v>0</v>
          </cell>
          <cell r="N310">
            <v>0</v>
          </cell>
          <cell r="O310">
            <v>8.9023336214347317</v>
          </cell>
          <cell r="P310">
            <v>0</v>
          </cell>
        </row>
        <row r="311">
          <cell r="B311">
            <v>26572</v>
          </cell>
          <cell r="C311" t="str">
            <v>#N/A N/A</v>
          </cell>
          <cell r="D311">
            <v>26572</v>
          </cell>
          <cell r="E311">
            <v>127</v>
          </cell>
          <cell r="F311">
            <v>26572</v>
          </cell>
          <cell r="G311" t="str">
            <v>#N/A N/A</v>
          </cell>
          <cell r="H311" t="e">
            <v>#N/A</v>
          </cell>
          <cell r="J311">
            <v>2.584814216478204</v>
          </cell>
          <cell r="K311">
            <v>2.584814216478204</v>
          </cell>
          <cell r="L311">
            <v>0</v>
          </cell>
          <cell r="N311">
            <v>0</v>
          </cell>
          <cell r="O311">
            <v>8.8260497000856919</v>
          </cell>
          <cell r="P311">
            <v>0</v>
          </cell>
        </row>
        <row r="312">
          <cell r="B312">
            <v>26603</v>
          </cell>
          <cell r="C312" t="str">
            <v>#N/A N/A</v>
          </cell>
          <cell r="D312">
            <v>26603</v>
          </cell>
          <cell r="E312">
            <v>129.1</v>
          </cell>
          <cell r="F312">
            <v>26603</v>
          </cell>
          <cell r="G312" t="str">
            <v>#N/A N/A</v>
          </cell>
          <cell r="H312" t="e">
            <v>#N/A</v>
          </cell>
          <cell r="J312">
            <v>3.5284683239775294</v>
          </cell>
          <cell r="K312">
            <v>3.5284683239775294</v>
          </cell>
          <cell r="L312">
            <v>0</v>
          </cell>
          <cell r="N312">
            <v>0</v>
          </cell>
          <cell r="O312">
            <v>10.059676044330779</v>
          </cell>
          <cell r="P312">
            <v>0</v>
          </cell>
        </row>
        <row r="313">
          <cell r="B313">
            <v>26633</v>
          </cell>
          <cell r="C313" t="str">
            <v>#N/A N/A</v>
          </cell>
          <cell r="D313">
            <v>26633</v>
          </cell>
          <cell r="E313">
            <v>131.6</v>
          </cell>
          <cell r="F313">
            <v>26633</v>
          </cell>
          <cell r="G313" t="str">
            <v>#N/A N/A</v>
          </cell>
          <cell r="H313" t="e">
            <v>#N/A</v>
          </cell>
          <cell r="J313">
            <v>4.4444444444444509</v>
          </cell>
          <cell r="K313">
            <v>4.4444444444444509</v>
          </cell>
          <cell r="L313">
            <v>0</v>
          </cell>
          <cell r="N313">
            <v>0</v>
          </cell>
          <cell r="O313">
            <v>11.714770797962636</v>
          </cell>
          <cell r="P313">
            <v>0</v>
          </cell>
        </row>
        <row r="314">
          <cell r="B314">
            <v>26664</v>
          </cell>
          <cell r="C314" t="str">
            <v>#N/A N/A</v>
          </cell>
          <cell r="D314">
            <v>26664</v>
          </cell>
          <cell r="E314">
            <v>133.1</v>
          </cell>
          <cell r="F314">
            <v>26664</v>
          </cell>
          <cell r="G314" t="str">
            <v>#N/A N/A</v>
          </cell>
          <cell r="H314" t="e">
            <v>#N/A</v>
          </cell>
          <cell r="J314">
            <v>4.8031496062992174</v>
          </cell>
          <cell r="K314">
            <v>4.8031496062992174</v>
          </cell>
          <cell r="L314">
            <v>0</v>
          </cell>
          <cell r="N314">
            <v>0</v>
          </cell>
          <cell r="O314">
            <v>12.988115449915117</v>
          </cell>
          <cell r="P314">
            <v>0</v>
          </cell>
        </row>
        <row r="315">
          <cell r="B315">
            <v>26695</v>
          </cell>
          <cell r="C315" t="str">
            <v>#N/A N/A</v>
          </cell>
          <cell r="D315">
            <v>26695</v>
          </cell>
          <cell r="E315">
            <v>135.4</v>
          </cell>
          <cell r="F315">
            <v>26695</v>
          </cell>
          <cell r="G315" t="str">
            <v>#N/A N/A</v>
          </cell>
          <cell r="H315" t="e">
            <v>#N/A</v>
          </cell>
          <cell r="J315">
            <v>4.8799380325329267</v>
          </cell>
          <cell r="K315">
            <v>4.8799380325329267</v>
          </cell>
          <cell r="L315">
            <v>0</v>
          </cell>
          <cell r="N315">
            <v>0</v>
          </cell>
          <cell r="O315">
            <v>14.551607445008452</v>
          </cell>
          <cell r="P315">
            <v>0</v>
          </cell>
        </row>
        <row r="316">
          <cell r="B316">
            <v>26723</v>
          </cell>
          <cell r="C316" t="str">
            <v>#N/A N/A</v>
          </cell>
          <cell r="D316">
            <v>26723</v>
          </cell>
          <cell r="E316">
            <v>140.80000000000001</v>
          </cell>
          <cell r="F316">
            <v>26723</v>
          </cell>
          <cell r="G316" t="str">
            <v>#N/A N/A</v>
          </cell>
          <cell r="H316" t="e">
            <v>#N/A</v>
          </cell>
          <cell r="J316">
            <v>6.9908814589665802</v>
          </cell>
          <cell r="K316">
            <v>6.9908814589665802</v>
          </cell>
          <cell r="L316">
            <v>0</v>
          </cell>
          <cell r="N316">
            <v>0</v>
          </cell>
          <cell r="O316">
            <v>18.418839360807414</v>
          </cell>
          <cell r="P316">
            <v>0</v>
          </cell>
        </row>
        <row r="317">
          <cell r="B317">
            <v>26754</v>
          </cell>
          <cell r="C317" t="str">
            <v>#N/A N/A</v>
          </cell>
          <cell r="D317">
            <v>26754</v>
          </cell>
          <cell r="E317">
            <v>145</v>
          </cell>
          <cell r="F317">
            <v>26754</v>
          </cell>
          <cell r="G317" t="str">
            <v>#N/A N/A</v>
          </cell>
          <cell r="H317" t="e">
            <v>#N/A</v>
          </cell>
          <cell r="J317">
            <v>8.9406461307287799</v>
          </cell>
          <cell r="K317">
            <v>8.9406461307287799</v>
          </cell>
          <cell r="L317">
            <v>0</v>
          </cell>
          <cell r="N317">
            <v>0</v>
          </cell>
          <cell r="O317">
            <v>21.136173767752719</v>
          </cell>
          <cell r="P317">
            <v>0</v>
          </cell>
        </row>
        <row r="318">
          <cell r="B318">
            <v>26784</v>
          </cell>
          <cell r="C318" t="str">
            <v>#N/A N/A</v>
          </cell>
          <cell r="D318">
            <v>26784</v>
          </cell>
          <cell r="E318">
            <v>147.5</v>
          </cell>
          <cell r="F318">
            <v>26784</v>
          </cell>
          <cell r="G318" t="str">
            <v>#N/A N/A</v>
          </cell>
          <cell r="H318" t="e">
            <v>#N/A</v>
          </cell>
          <cell r="J318">
            <v>8.9364844903988114</v>
          </cell>
          <cell r="K318">
            <v>8.9364844903988114</v>
          </cell>
          <cell r="L318">
            <v>0</v>
          </cell>
          <cell r="N318">
            <v>0</v>
          </cell>
          <cell r="O318">
            <v>21.699669966996705</v>
          </cell>
          <cell r="P318">
            <v>0</v>
          </cell>
        </row>
        <row r="319">
          <cell r="B319">
            <v>26815</v>
          </cell>
          <cell r="C319" t="str">
            <v>#N/A N/A</v>
          </cell>
          <cell r="D319">
            <v>26815</v>
          </cell>
          <cell r="E319">
            <v>150</v>
          </cell>
          <cell r="F319">
            <v>26815</v>
          </cell>
          <cell r="G319" t="str">
            <v>#N/A N/A</v>
          </cell>
          <cell r="H319" t="e">
            <v>#N/A</v>
          </cell>
          <cell r="J319">
            <v>6.534090909090895</v>
          </cell>
          <cell r="K319">
            <v>6.534090909090895</v>
          </cell>
          <cell r="L319">
            <v>0</v>
          </cell>
          <cell r="N319">
            <v>0</v>
          </cell>
          <cell r="O319">
            <v>22.249388753056245</v>
          </cell>
          <cell r="P319">
            <v>0</v>
          </cell>
        </row>
        <row r="320">
          <cell r="B320">
            <v>26845</v>
          </cell>
          <cell r="C320" t="str">
            <v>#N/A N/A</v>
          </cell>
          <cell r="D320">
            <v>26845</v>
          </cell>
          <cell r="E320">
            <v>152.80000000000001</v>
          </cell>
          <cell r="F320">
            <v>26845</v>
          </cell>
          <cell r="G320" t="str">
            <v>#N/A N/A</v>
          </cell>
          <cell r="H320" t="e">
            <v>#N/A</v>
          </cell>
          <cell r="J320">
            <v>5.3793103448275925</v>
          </cell>
          <cell r="K320">
            <v>5.3793103448275925</v>
          </cell>
          <cell r="L320">
            <v>0</v>
          </cell>
          <cell r="N320">
            <v>0</v>
          </cell>
          <cell r="O320">
            <v>23.424878836833617</v>
          </cell>
          <cell r="P320">
            <v>0</v>
          </cell>
        </row>
        <row r="321">
          <cell r="B321">
            <v>26876</v>
          </cell>
          <cell r="C321" t="str">
            <v>#N/A N/A</v>
          </cell>
          <cell r="D321">
            <v>26876</v>
          </cell>
          <cell r="E321">
            <v>155.30000000000001</v>
          </cell>
          <cell r="F321">
            <v>26876</v>
          </cell>
          <cell r="G321" t="str">
            <v>#N/A N/A</v>
          </cell>
          <cell r="H321" t="e">
            <v>#N/A</v>
          </cell>
          <cell r="J321">
            <v>5.2881355932203444</v>
          </cell>
          <cell r="K321">
            <v>5.2881355932203444</v>
          </cell>
          <cell r="L321">
            <v>0</v>
          </cell>
          <cell r="N321">
            <v>0</v>
          </cell>
          <cell r="O321">
            <v>24.538893344025659</v>
          </cell>
          <cell r="P321">
            <v>0</v>
          </cell>
        </row>
        <row r="322">
          <cell r="B322">
            <v>26907</v>
          </cell>
          <cell r="C322" t="str">
            <v>#N/A N/A</v>
          </cell>
          <cell r="D322">
            <v>26907</v>
          </cell>
          <cell r="E322">
            <v>158.1</v>
          </cell>
          <cell r="F322">
            <v>26907</v>
          </cell>
          <cell r="G322" t="str">
            <v>#N/A N/A</v>
          </cell>
          <cell r="H322" t="e">
            <v>#N/A</v>
          </cell>
          <cell r="J322">
            <v>5.4000000000000048</v>
          </cell>
          <cell r="K322">
            <v>5.4000000000000048</v>
          </cell>
          <cell r="L322">
            <v>0</v>
          </cell>
          <cell r="N322">
            <v>0</v>
          </cell>
          <cell r="O322">
            <v>25.476190476190474</v>
          </cell>
          <cell r="P322">
            <v>0</v>
          </cell>
        </row>
        <row r="323">
          <cell r="B323">
            <v>26937</v>
          </cell>
          <cell r="C323" t="str">
            <v>#N/A N/A</v>
          </cell>
          <cell r="D323">
            <v>26937</v>
          </cell>
          <cell r="E323">
            <v>158.5</v>
          </cell>
          <cell r="F323">
            <v>26937</v>
          </cell>
          <cell r="G323" t="str">
            <v>#N/A N/A</v>
          </cell>
          <cell r="H323" t="e">
            <v>#N/A</v>
          </cell>
          <cell r="J323">
            <v>3.7303664921465973</v>
          </cell>
          <cell r="K323">
            <v>3.7303664921465973</v>
          </cell>
          <cell r="L323">
            <v>0</v>
          </cell>
          <cell r="N323">
            <v>0</v>
          </cell>
          <cell r="O323">
            <v>24.803149606299215</v>
          </cell>
          <cell r="P323">
            <v>0</v>
          </cell>
        </row>
        <row r="324">
          <cell r="B324">
            <v>26968</v>
          </cell>
          <cell r="C324" t="str">
            <v>#N/A N/A</v>
          </cell>
          <cell r="D324">
            <v>26968</v>
          </cell>
          <cell r="E324">
            <v>159.19999999999999</v>
          </cell>
          <cell r="F324">
            <v>26968</v>
          </cell>
          <cell r="G324" t="str">
            <v>#N/A N/A</v>
          </cell>
          <cell r="H324" t="e">
            <v>#N/A</v>
          </cell>
          <cell r="J324">
            <v>2.5112685125563194</v>
          </cell>
          <cell r="K324">
            <v>2.5112685125563194</v>
          </cell>
          <cell r="L324">
            <v>0</v>
          </cell>
          <cell r="N324">
            <v>0</v>
          </cell>
          <cell r="O324">
            <v>23.315259488768405</v>
          </cell>
          <cell r="P324">
            <v>0</v>
          </cell>
        </row>
        <row r="325">
          <cell r="B325">
            <v>26998</v>
          </cell>
          <cell r="C325" t="str">
            <v>#N/A N/A</v>
          </cell>
          <cell r="D325">
            <v>26998</v>
          </cell>
          <cell r="E325">
            <v>159.9</v>
          </cell>
          <cell r="F325">
            <v>26998</v>
          </cell>
          <cell r="G325" t="str">
            <v>#N/A N/A</v>
          </cell>
          <cell r="H325" t="e">
            <v>#N/A</v>
          </cell>
          <cell r="J325">
            <v>1.1385199240986799</v>
          </cell>
          <cell r="K325">
            <v>1.1385199240986799</v>
          </cell>
          <cell r="L325">
            <v>0</v>
          </cell>
          <cell r="N325">
            <v>0</v>
          </cell>
          <cell r="O325">
            <v>21.504559270516733</v>
          </cell>
          <cell r="P325">
            <v>0</v>
          </cell>
        </row>
        <row r="326">
          <cell r="B326">
            <v>27029</v>
          </cell>
          <cell r="C326" t="str">
            <v>#N/A N/A</v>
          </cell>
          <cell r="D326">
            <v>27029</v>
          </cell>
          <cell r="E326">
            <v>161.19999999999999</v>
          </cell>
          <cell r="F326">
            <v>27029</v>
          </cell>
          <cell r="G326" t="str">
            <v>#N/A N/A</v>
          </cell>
          <cell r="H326" t="e">
            <v>#N/A</v>
          </cell>
          <cell r="J326">
            <v>1.7034700315457396</v>
          </cell>
          <cell r="K326">
            <v>1.7034700315457396</v>
          </cell>
          <cell r="L326">
            <v>0</v>
          </cell>
          <cell r="N326">
            <v>0</v>
          </cell>
          <cell r="O326">
            <v>21.111945905334338</v>
          </cell>
          <cell r="P326">
            <v>0</v>
          </cell>
        </row>
        <row r="327">
          <cell r="B327">
            <v>27060</v>
          </cell>
          <cell r="C327" t="str">
            <v>#N/A N/A</v>
          </cell>
          <cell r="D327">
            <v>27060</v>
          </cell>
          <cell r="E327">
            <v>163</v>
          </cell>
          <cell r="F327">
            <v>27060</v>
          </cell>
          <cell r="G327" t="str">
            <v>#N/A N/A</v>
          </cell>
          <cell r="H327" t="e">
            <v>#N/A</v>
          </cell>
          <cell r="J327">
            <v>2.3869346733668362</v>
          </cell>
          <cell r="K327">
            <v>2.3869346733668362</v>
          </cell>
          <cell r="L327">
            <v>0</v>
          </cell>
          <cell r="N327">
            <v>0</v>
          </cell>
          <cell r="O327">
            <v>20.384047267355989</v>
          </cell>
          <cell r="P327">
            <v>0</v>
          </cell>
        </row>
        <row r="328">
          <cell r="B328">
            <v>27088</v>
          </cell>
          <cell r="C328" t="str">
            <v>#N/A N/A</v>
          </cell>
          <cell r="D328">
            <v>27088</v>
          </cell>
          <cell r="E328">
            <v>164.8</v>
          </cell>
          <cell r="F328">
            <v>27088</v>
          </cell>
          <cell r="G328" t="str">
            <v>#N/A N/A</v>
          </cell>
          <cell r="H328" t="e">
            <v>#N/A</v>
          </cell>
          <cell r="J328">
            <v>3.0644152595372232</v>
          </cell>
          <cell r="K328">
            <v>3.0644152595372232</v>
          </cell>
          <cell r="L328">
            <v>0</v>
          </cell>
          <cell r="N328">
            <v>0</v>
          </cell>
          <cell r="O328">
            <v>17.04545454545454</v>
          </cell>
          <cell r="P328">
            <v>0</v>
          </cell>
        </row>
        <row r="329">
          <cell r="B329">
            <v>27119</v>
          </cell>
          <cell r="C329" t="str">
            <v>#N/A N/A</v>
          </cell>
          <cell r="D329">
            <v>27119</v>
          </cell>
          <cell r="E329">
            <v>168.8</v>
          </cell>
          <cell r="F329">
            <v>27119</v>
          </cell>
          <cell r="G329" t="str">
            <v>#N/A N/A</v>
          </cell>
          <cell r="H329" t="e">
            <v>#N/A</v>
          </cell>
          <cell r="J329">
            <v>4.7146401985111774</v>
          </cell>
          <cell r="K329">
            <v>4.7146401985111774</v>
          </cell>
          <cell r="L329">
            <v>0</v>
          </cell>
          <cell r="N329">
            <v>0</v>
          </cell>
          <cell r="O329">
            <v>16.413793103448281</v>
          </cell>
          <cell r="P329">
            <v>0</v>
          </cell>
        </row>
        <row r="330">
          <cell r="B330">
            <v>27149</v>
          </cell>
          <cell r="C330" t="str">
            <v>#N/A N/A</v>
          </cell>
          <cell r="D330">
            <v>27149</v>
          </cell>
          <cell r="E330">
            <v>175</v>
          </cell>
          <cell r="F330">
            <v>27149</v>
          </cell>
          <cell r="G330" t="str">
            <v>#N/A N/A</v>
          </cell>
          <cell r="H330" t="e">
            <v>#N/A</v>
          </cell>
          <cell r="J330">
            <v>7.361963190184051</v>
          </cell>
          <cell r="K330">
            <v>7.361963190184051</v>
          </cell>
          <cell r="L330">
            <v>0</v>
          </cell>
          <cell r="N330">
            <v>0</v>
          </cell>
          <cell r="O330">
            <v>18.644067796610166</v>
          </cell>
          <cell r="P330">
            <v>0</v>
          </cell>
        </row>
        <row r="331">
          <cell r="B331">
            <v>27180</v>
          </cell>
          <cell r="C331" t="str">
            <v>#N/A N/A</v>
          </cell>
          <cell r="D331">
            <v>27180</v>
          </cell>
          <cell r="E331">
            <v>177.6</v>
          </cell>
          <cell r="F331">
            <v>27180</v>
          </cell>
          <cell r="G331" t="str">
            <v>#N/A N/A</v>
          </cell>
          <cell r="H331" t="e">
            <v>#N/A</v>
          </cell>
          <cell r="J331">
            <v>7.7669902912621325</v>
          </cell>
          <cell r="K331">
            <v>7.7669902912621325</v>
          </cell>
          <cell r="L331">
            <v>0</v>
          </cell>
          <cell r="N331">
            <v>0</v>
          </cell>
          <cell r="O331">
            <v>18.399999999999995</v>
          </cell>
          <cell r="P331">
            <v>0</v>
          </cell>
        </row>
        <row r="332">
          <cell r="B332">
            <v>27210</v>
          </cell>
          <cell r="C332" t="str">
            <v>#N/A N/A</v>
          </cell>
          <cell r="D332">
            <v>27210</v>
          </cell>
          <cell r="E332">
            <v>180.1</v>
          </cell>
          <cell r="F332">
            <v>27210</v>
          </cell>
          <cell r="G332" t="str">
            <v>#N/A N/A</v>
          </cell>
          <cell r="H332" t="e">
            <v>#N/A</v>
          </cell>
          <cell r="J332">
            <v>6.6943127962085125</v>
          </cell>
          <cell r="K332">
            <v>6.6943127962085125</v>
          </cell>
          <cell r="L332">
            <v>0</v>
          </cell>
          <cell r="N332">
            <v>0</v>
          </cell>
          <cell r="O332">
            <v>17.866492146596833</v>
          </cell>
          <cell r="P332">
            <v>0</v>
          </cell>
        </row>
        <row r="333">
          <cell r="B333">
            <v>27241</v>
          </cell>
          <cell r="C333" t="str">
            <v>#N/A N/A</v>
          </cell>
          <cell r="D333">
            <v>27241</v>
          </cell>
          <cell r="E333">
            <v>184</v>
          </cell>
          <cell r="F333">
            <v>27241</v>
          </cell>
          <cell r="G333" t="str">
            <v>#N/A N/A</v>
          </cell>
          <cell r="H333" t="e">
            <v>#N/A</v>
          </cell>
          <cell r="J333">
            <v>5.1428571428571379</v>
          </cell>
          <cell r="K333">
            <v>5.1428571428571379</v>
          </cell>
          <cell r="L333">
            <v>0</v>
          </cell>
          <cell r="N333">
            <v>0</v>
          </cell>
          <cell r="O333">
            <v>18.480360592401791</v>
          </cell>
          <cell r="P333">
            <v>0</v>
          </cell>
        </row>
        <row r="334">
          <cell r="B334">
            <v>27272</v>
          </cell>
          <cell r="C334" t="str">
            <v>#N/A N/A</v>
          </cell>
          <cell r="D334">
            <v>27272</v>
          </cell>
          <cell r="E334">
            <v>186.4</v>
          </cell>
          <cell r="F334">
            <v>27272</v>
          </cell>
          <cell r="G334" t="str">
            <v>#N/A N/A</v>
          </cell>
          <cell r="H334" t="e">
            <v>#N/A</v>
          </cell>
          <cell r="J334">
            <v>4.954954954954971</v>
          </cell>
          <cell r="K334">
            <v>4.954954954954971</v>
          </cell>
          <cell r="L334">
            <v>0</v>
          </cell>
          <cell r="N334">
            <v>0</v>
          </cell>
          <cell r="O334">
            <v>17.900063251106914</v>
          </cell>
          <cell r="P334">
            <v>0</v>
          </cell>
        </row>
        <row r="335">
          <cell r="B335">
            <v>27302</v>
          </cell>
          <cell r="C335" t="str">
            <v>#N/A N/A</v>
          </cell>
          <cell r="D335">
            <v>27302</v>
          </cell>
          <cell r="E335">
            <v>188</v>
          </cell>
          <cell r="F335">
            <v>27302</v>
          </cell>
          <cell r="G335" t="str">
            <v>#N/A N/A</v>
          </cell>
          <cell r="H335" t="e">
            <v>#N/A</v>
          </cell>
          <cell r="J335">
            <v>4.3864519711271477</v>
          </cell>
          <cell r="K335">
            <v>4.3864519711271477</v>
          </cell>
          <cell r="L335">
            <v>0</v>
          </cell>
          <cell r="N335">
            <v>0</v>
          </cell>
          <cell r="O335">
            <v>18.611987381703464</v>
          </cell>
          <cell r="P335">
            <v>0</v>
          </cell>
        </row>
        <row r="336">
          <cell r="B336">
            <v>27333</v>
          </cell>
          <cell r="C336" t="str">
            <v>#N/A N/A</v>
          </cell>
          <cell r="D336">
            <v>27333</v>
          </cell>
          <cell r="E336">
            <v>189.2</v>
          </cell>
          <cell r="F336">
            <v>27333</v>
          </cell>
          <cell r="G336" t="str">
            <v>#N/A N/A</v>
          </cell>
          <cell r="H336" t="e">
            <v>#N/A</v>
          </cell>
          <cell r="J336">
            <v>2.8260869565217339</v>
          </cell>
          <cell r="K336">
            <v>2.8260869565217339</v>
          </cell>
          <cell r="L336">
            <v>0</v>
          </cell>
          <cell r="N336">
            <v>0</v>
          </cell>
          <cell r="O336">
            <v>18.844221105527637</v>
          </cell>
          <cell r="P336">
            <v>0</v>
          </cell>
        </row>
        <row r="337">
          <cell r="B337">
            <v>27363</v>
          </cell>
          <cell r="C337" t="str">
            <v>#N/A N/A</v>
          </cell>
          <cell r="D337">
            <v>27363</v>
          </cell>
          <cell r="E337">
            <v>190.4</v>
          </cell>
          <cell r="F337">
            <v>27363</v>
          </cell>
          <cell r="G337" t="str">
            <v>#N/A N/A</v>
          </cell>
          <cell r="H337" t="e">
            <v>#N/A</v>
          </cell>
          <cell r="J337">
            <v>2.1459227467811148</v>
          </cell>
          <cell r="K337">
            <v>2.1459227467811148</v>
          </cell>
          <cell r="L337">
            <v>0</v>
          </cell>
          <cell r="N337">
            <v>0</v>
          </cell>
          <cell r="O337">
            <v>19.074421513445895</v>
          </cell>
          <cell r="P337">
            <v>0</v>
          </cell>
        </row>
        <row r="338">
          <cell r="B338">
            <v>27394</v>
          </cell>
          <cell r="C338" t="str">
            <v>#N/A N/A</v>
          </cell>
          <cell r="D338">
            <v>27394</v>
          </cell>
          <cell r="E338">
            <v>191.3</v>
          </cell>
          <cell r="F338">
            <v>27394</v>
          </cell>
          <cell r="G338" t="str">
            <v>#N/A N/A</v>
          </cell>
          <cell r="H338" t="e">
            <v>#N/A</v>
          </cell>
          <cell r="J338">
            <v>1.7553191489361852</v>
          </cell>
          <cell r="K338">
            <v>1.7553191489361852</v>
          </cell>
          <cell r="L338">
            <v>0</v>
          </cell>
          <cell r="N338">
            <v>0</v>
          </cell>
          <cell r="O338">
            <v>18.672456575682396</v>
          </cell>
          <cell r="P338">
            <v>0</v>
          </cell>
        </row>
        <row r="339">
          <cell r="B339">
            <v>27425</v>
          </cell>
          <cell r="C339" t="str">
            <v>#N/A N/A</v>
          </cell>
          <cell r="D339">
            <v>27425</v>
          </cell>
          <cell r="E339">
            <v>191.6</v>
          </cell>
          <cell r="F339">
            <v>27425</v>
          </cell>
          <cell r="G339" t="str">
            <v>#N/A N/A</v>
          </cell>
          <cell r="H339" t="e">
            <v>#N/A</v>
          </cell>
          <cell r="J339">
            <v>1.2684989429175397</v>
          </cell>
          <cell r="K339">
            <v>1.2684989429175397</v>
          </cell>
          <cell r="L339">
            <v>0</v>
          </cell>
          <cell r="N339">
            <v>0</v>
          </cell>
          <cell r="O339">
            <v>17.546012269938636</v>
          </cell>
          <cell r="P339">
            <v>0</v>
          </cell>
        </row>
        <row r="340">
          <cell r="B340">
            <v>27453</v>
          </cell>
          <cell r="C340" t="str">
            <v>#N/A N/A</v>
          </cell>
          <cell r="D340">
            <v>27453</v>
          </cell>
          <cell r="E340">
            <v>190.4</v>
          </cell>
          <cell r="F340">
            <v>27453</v>
          </cell>
          <cell r="G340" t="str">
            <v>#N/A N/A</v>
          </cell>
          <cell r="H340" t="e">
            <v>#N/A</v>
          </cell>
          <cell r="J340">
            <v>0</v>
          </cell>
          <cell r="K340">
            <v>0</v>
          </cell>
          <cell r="L340">
            <v>0</v>
          </cell>
          <cell r="N340">
            <v>0</v>
          </cell>
          <cell r="O340">
            <v>15.533980582524265</v>
          </cell>
          <cell r="P340">
            <v>0</v>
          </cell>
        </row>
        <row r="341">
          <cell r="B341">
            <v>27484</v>
          </cell>
          <cell r="C341" t="str">
            <v>#N/A N/A</v>
          </cell>
          <cell r="D341">
            <v>27484</v>
          </cell>
          <cell r="E341">
            <v>188.1</v>
          </cell>
          <cell r="F341">
            <v>27484</v>
          </cell>
          <cell r="G341" t="str">
            <v>#N/A N/A</v>
          </cell>
          <cell r="H341" t="e">
            <v>#N/A</v>
          </cell>
          <cell r="J341">
            <v>-1.6727652901202372</v>
          </cell>
          <cell r="K341">
            <v>-1.6727652901202372</v>
          </cell>
          <cell r="L341">
            <v>0</v>
          </cell>
          <cell r="N341">
            <v>0</v>
          </cell>
          <cell r="O341">
            <v>11.433649289099513</v>
          </cell>
          <cell r="P341">
            <v>0</v>
          </cell>
        </row>
        <row r="342">
          <cell r="B342">
            <v>27514</v>
          </cell>
          <cell r="C342" t="str">
            <v>#N/A N/A</v>
          </cell>
          <cell r="D342">
            <v>27514</v>
          </cell>
          <cell r="E342">
            <v>187.4</v>
          </cell>
          <cell r="F342">
            <v>27514</v>
          </cell>
          <cell r="G342" t="str">
            <v>#N/A N/A</v>
          </cell>
          <cell r="H342" t="e">
            <v>#N/A</v>
          </cell>
          <cell r="J342">
            <v>-2.1920668058455051</v>
          </cell>
          <cell r="K342">
            <v>-2.1920668058455051</v>
          </cell>
          <cell r="L342">
            <v>0</v>
          </cell>
          <cell r="N342">
            <v>0</v>
          </cell>
          <cell r="O342">
            <v>7.0857142857142952</v>
          </cell>
          <cell r="P342">
            <v>0</v>
          </cell>
        </row>
        <row r="343">
          <cell r="B343">
            <v>27545</v>
          </cell>
          <cell r="C343" t="str">
            <v>#N/A N/A</v>
          </cell>
          <cell r="D343">
            <v>27545</v>
          </cell>
          <cell r="E343">
            <v>186.1</v>
          </cell>
          <cell r="F343">
            <v>27545</v>
          </cell>
          <cell r="G343" t="str">
            <v>#N/A N/A</v>
          </cell>
          <cell r="H343" t="e">
            <v>#N/A</v>
          </cell>
          <cell r="J343">
            <v>-2.2584033613445409</v>
          </cell>
          <cell r="K343">
            <v>-2.2584033613445409</v>
          </cell>
          <cell r="L343">
            <v>0</v>
          </cell>
          <cell r="N343">
            <v>0</v>
          </cell>
          <cell r="O343">
            <v>4.7860360360360454</v>
          </cell>
          <cell r="P343">
            <v>0</v>
          </cell>
        </row>
        <row r="344">
          <cell r="B344">
            <v>27575</v>
          </cell>
          <cell r="C344" t="str">
            <v>#N/A N/A</v>
          </cell>
          <cell r="D344">
            <v>27575</v>
          </cell>
          <cell r="E344">
            <v>184.6</v>
          </cell>
          <cell r="F344">
            <v>27575</v>
          </cell>
          <cell r="G344" t="str">
            <v>#N/A N/A</v>
          </cell>
          <cell r="H344" t="e">
            <v>#N/A</v>
          </cell>
          <cell r="J344">
            <v>-1.8607123870281739</v>
          </cell>
          <cell r="K344">
            <v>-1.8607123870281739</v>
          </cell>
          <cell r="L344">
            <v>0</v>
          </cell>
          <cell r="N344">
            <v>0</v>
          </cell>
          <cell r="O344">
            <v>2.4986118822876158</v>
          </cell>
          <cell r="P344">
            <v>0</v>
          </cell>
        </row>
        <row r="345">
          <cell r="B345">
            <v>27606</v>
          </cell>
          <cell r="C345" t="str">
            <v>#N/A N/A</v>
          </cell>
          <cell r="D345">
            <v>27606</v>
          </cell>
          <cell r="E345">
            <v>183.7</v>
          </cell>
          <cell r="F345">
            <v>27606</v>
          </cell>
          <cell r="G345" t="str">
            <v>#N/A N/A</v>
          </cell>
          <cell r="H345" t="e">
            <v>#N/A</v>
          </cell>
          <cell r="J345">
            <v>-1.9743863393810068</v>
          </cell>
          <cell r="K345">
            <v>-1.9743863393810068</v>
          </cell>
          <cell r="L345">
            <v>0</v>
          </cell>
          <cell r="N345">
            <v>0</v>
          </cell>
          <cell r="O345">
            <v>-0.1630434782608714</v>
          </cell>
          <cell r="P345">
            <v>0</v>
          </cell>
        </row>
        <row r="346">
          <cell r="B346">
            <v>27637</v>
          </cell>
          <cell r="C346" t="str">
            <v>#N/A N/A</v>
          </cell>
          <cell r="D346">
            <v>27637</v>
          </cell>
          <cell r="E346">
            <v>182.9</v>
          </cell>
          <cell r="F346">
            <v>27637</v>
          </cell>
          <cell r="G346" t="str">
            <v>#N/A N/A</v>
          </cell>
          <cell r="H346" t="e">
            <v>#N/A</v>
          </cell>
          <cell r="J346">
            <v>-1.7195056421278831</v>
          </cell>
          <cell r="K346">
            <v>-1.7195056421278831</v>
          </cell>
          <cell r="L346">
            <v>0</v>
          </cell>
          <cell r="N346">
            <v>0</v>
          </cell>
          <cell r="O346">
            <v>-1.8776824034334783</v>
          </cell>
          <cell r="P346">
            <v>0</v>
          </cell>
        </row>
        <row r="347">
          <cell r="B347">
            <v>27667</v>
          </cell>
          <cell r="C347" t="str">
            <v>#N/A N/A</v>
          </cell>
          <cell r="D347">
            <v>27667</v>
          </cell>
          <cell r="E347">
            <v>182.8</v>
          </cell>
          <cell r="F347">
            <v>27667</v>
          </cell>
          <cell r="G347" t="str">
            <v>#N/A N/A</v>
          </cell>
          <cell r="H347" t="e">
            <v>#N/A</v>
          </cell>
          <cell r="J347">
            <v>-0.9750812567713929</v>
          </cell>
          <cell r="K347">
            <v>-0.9750812567713929</v>
          </cell>
          <cell r="L347">
            <v>0</v>
          </cell>
          <cell r="N347">
            <v>0</v>
          </cell>
          <cell r="O347">
            <v>-2.7659574468085091</v>
          </cell>
          <cell r="P347">
            <v>0</v>
          </cell>
        </row>
        <row r="348">
          <cell r="B348">
            <v>27698</v>
          </cell>
          <cell r="C348" t="str">
            <v>#N/A N/A</v>
          </cell>
          <cell r="D348">
            <v>27698</v>
          </cell>
          <cell r="E348">
            <v>182.7</v>
          </cell>
          <cell r="F348">
            <v>27698</v>
          </cell>
          <cell r="G348" t="str">
            <v>#N/A N/A</v>
          </cell>
          <cell r="H348" t="e">
            <v>#N/A</v>
          </cell>
          <cell r="J348">
            <v>-0.54436581382689697</v>
          </cell>
          <cell r="K348">
            <v>-0.54436581382689697</v>
          </cell>
          <cell r="L348">
            <v>0</v>
          </cell>
          <cell r="N348">
            <v>0</v>
          </cell>
          <cell r="O348">
            <v>-3.4355179704016914</v>
          </cell>
          <cell r="P348">
            <v>0</v>
          </cell>
        </row>
        <row r="349">
          <cell r="B349">
            <v>27728</v>
          </cell>
          <cell r="C349" t="str">
            <v>#N/A N/A</v>
          </cell>
          <cell r="D349">
            <v>27728</v>
          </cell>
          <cell r="E349">
            <v>182.6</v>
          </cell>
          <cell r="F349">
            <v>27728</v>
          </cell>
          <cell r="G349" t="str">
            <v>#N/A N/A</v>
          </cell>
          <cell r="H349" t="e">
            <v>#N/A</v>
          </cell>
          <cell r="J349">
            <v>-0.16402405686167798</v>
          </cell>
          <cell r="K349">
            <v>-0.16402405686167798</v>
          </cell>
          <cell r="L349">
            <v>0</v>
          </cell>
          <cell r="N349">
            <v>0</v>
          </cell>
          <cell r="O349">
            <v>-4.0966386554621925</v>
          </cell>
          <cell r="P349">
            <v>0</v>
          </cell>
        </row>
        <row r="350">
          <cell r="B350">
            <v>27759</v>
          </cell>
          <cell r="C350" t="str">
            <v>#N/A N/A</v>
          </cell>
          <cell r="D350">
            <v>27759</v>
          </cell>
          <cell r="E350">
            <v>183.4</v>
          </cell>
          <cell r="F350">
            <v>27759</v>
          </cell>
          <cell r="G350" t="str">
            <v>#N/A N/A</v>
          </cell>
          <cell r="H350" t="e">
            <v>#N/A</v>
          </cell>
          <cell r="J350">
            <v>0.32822757111596879</v>
          </cell>
          <cell r="K350">
            <v>0.32822757111596879</v>
          </cell>
          <cell r="L350">
            <v>0</v>
          </cell>
          <cell r="N350">
            <v>0</v>
          </cell>
          <cell r="O350">
            <v>-4.1296393099843236</v>
          </cell>
          <cell r="P350">
            <v>0</v>
          </cell>
        </row>
        <row r="351">
          <cell r="B351">
            <v>27790</v>
          </cell>
          <cell r="C351" t="str">
            <v>#N/A N/A</v>
          </cell>
          <cell r="D351">
            <v>27790</v>
          </cell>
          <cell r="E351">
            <v>182.6</v>
          </cell>
          <cell r="F351">
            <v>27790</v>
          </cell>
          <cell r="G351" t="str">
            <v>#N/A N/A</v>
          </cell>
          <cell r="H351" t="e">
            <v>#N/A</v>
          </cell>
          <cell r="J351">
            <v>-5.4734537493150714E-2</v>
          </cell>
          <cell r="K351">
            <v>-5.4734537493150714E-2</v>
          </cell>
          <cell r="L351">
            <v>0</v>
          </cell>
          <cell r="N351">
            <v>0</v>
          </cell>
          <cell r="O351">
            <v>-4.6972860125260922</v>
          </cell>
          <cell r="P351">
            <v>0</v>
          </cell>
        </row>
        <row r="352">
          <cell r="B352">
            <v>27819</v>
          </cell>
          <cell r="C352" t="str">
            <v>#N/A N/A</v>
          </cell>
          <cell r="D352">
            <v>27819</v>
          </cell>
          <cell r="E352">
            <v>182</v>
          </cell>
          <cell r="F352">
            <v>27819</v>
          </cell>
          <cell r="G352" t="str">
            <v>#N/A N/A</v>
          </cell>
          <cell r="H352" t="e">
            <v>#N/A</v>
          </cell>
          <cell r="J352">
            <v>-0.32858707557502642</v>
          </cell>
          <cell r="K352">
            <v>-0.32858707557502642</v>
          </cell>
          <cell r="L352">
            <v>0</v>
          </cell>
          <cell r="N352">
            <v>0</v>
          </cell>
          <cell r="O352">
            <v>-4.4117647058823595</v>
          </cell>
          <cell r="P352">
            <v>0</v>
          </cell>
        </row>
        <row r="353">
          <cell r="B353">
            <v>27850</v>
          </cell>
          <cell r="C353" t="str">
            <v>#N/A N/A</v>
          </cell>
          <cell r="D353">
            <v>27850</v>
          </cell>
          <cell r="E353">
            <v>179.5</v>
          </cell>
          <cell r="F353">
            <v>27850</v>
          </cell>
          <cell r="G353" t="str">
            <v>#N/A N/A</v>
          </cell>
          <cell r="H353" t="e">
            <v>#N/A</v>
          </cell>
          <cell r="J353">
            <v>-2.1264994547437355</v>
          </cell>
          <cell r="K353">
            <v>-2.1264994547437355</v>
          </cell>
          <cell r="L353">
            <v>0</v>
          </cell>
          <cell r="N353">
            <v>0</v>
          </cell>
          <cell r="O353">
            <v>-4.5720361509835161</v>
          </cell>
          <cell r="P353">
            <v>0</v>
          </cell>
        </row>
        <row r="354">
          <cell r="B354">
            <v>27880</v>
          </cell>
          <cell r="C354" t="str">
            <v>#N/A N/A</v>
          </cell>
          <cell r="D354">
            <v>27880</v>
          </cell>
          <cell r="E354">
            <v>177.5</v>
          </cell>
          <cell r="F354">
            <v>27880</v>
          </cell>
          <cell r="G354" t="str">
            <v>#N/A N/A</v>
          </cell>
          <cell r="H354" t="e">
            <v>#N/A</v>
          </cell>
          <cell r="J354">
            <v>-2.7929901423877301</v>
          </cell>
          <cell r="K354">
            <v>-2.7929901423877301</v>
          </cell>
          <cell r="L354">
            <v>0</v>
          </cell>
          <cell r="N354">
            <v>0</v>
          </cell>
          <cell r="O354">
            <v>-5.2828175026680917</v>
          </cell>
          <cell r="P354">
            <v>0</v>
          </cell>
        </row>
        <row r="355">
          <cell r="B355">
            <v>27911</v>
          </cell>
          <cell r="C355" t="str">
            <v>#N/A N/A</v>
          </cell>
          <cell r="D355">
            <v>27911</v>
          </cell>
          <cell r="E355">
            <v>178.4</v>
          </cell>
          <cell r="F355">
            <v>27911</v>
          </cell>
          <cell r="G355" t="str">
            <v>#N/A N/A</v>
          </cell>
          <cell r="H355" t="e">
            <v>#N/A</v>
          </cell>
          <cell r="J355">
            <v>-1.978021978021971</v>
          </cell>
          <cell r="K355">
            <v>-1.978021978021971</v>
          </cell>
          <cell r="L355">
            <v>0</v>
          </cell>
          <cell r="N355">
            <v>0</v>
          </cell>
          <cell r="O355">
            <v>-4.1375604513702253</v>
          </cell>
          <cell r="P355">
            <v>0</v>
          </cell>
        </row>
        <row r="356">
          <cell r="B356">
            <v>27941</v>
          </cell>
          <cell r="C356" t="str">
            <v>#N/A N/A</v>
          </cell>
          <cell r="D356">
            <v>27941</v>
          </cell>
          <cell r="E356">
            <v>179.1</v>
          </cell>
          <cell r="F356">
            <v>27941</v>
          </cell>
          <cell r="G356" t="str">
            <v>#N/A N/A</v>
          </cell>
          <cell r="H356" t="e">
            <v>#N/A</v>
          </cell>
          <cell r="J356">
            <v>-0.22284122562674646</v>
          </cell>
          <cell r="K356">
            <v>-0.22284122562674646</v>
          </cell>
          <cell r="L356">
            <v>0</v>
          </cell>
          <cell r="N356">
            <v>0</v>
          </cell>
          <cell r="O356">
            <v>-2.97941495124594</v>
          </cell>
          <cell r="P356">
            <v>0</v>
          </cell>
        </row>
        <row r="357">
          <cell r="B357">
            <v>27972</v>
          </cell>
          <cell r="C357" t="str">
            <v>#N/A N/A</v>
          </cell>
          <cell r="D357">
            <v>27972</v>
          </cell>
          <cell r="E357">
            <v>179.1</v>
          </cell>
          <cell r="F357">
            <v>27972</v>
          </cell>
          <cell r="G357" t="str">
            <v>#N/A N/A</v>
          </cell>
          <cell r="H357" t="e">
            <v>#N/A</v>
          </cell>
          <cell r="J357">
            <v>0.90140845070423303</v>
          </cell>
          <cell r="K357">
            <v>0.90140845070423303</v>
          </cell>
          <cell r="L357">
            <v>0</v>
          </cell>
          <cell r="N357">
            <v>0</v>
          </cell>
          <cell r="O357">
            <v>-2.5040827436036972</v>
          </cell>
          <cell r="P357">
            <v>0</v>
          </cell>
        </row>
        <row r="358">
          <cell r="B358">
            <v>28003</v>
          </cell>
          <cell r="C358" t="str">
            <v>#N/A N/A</v>
          </cell>
          <cell r="D358">
            <v>28003</v>
          </cell>
          <cell r="E358">
            <v>179.8</v>
          </cell>
          <cell r="F358">
            <v>28003</v>
          </cell>
          <cell r="G358" t="str">
            <v>#N/A N/A</v>
          </cell>
          <cell r="H358" t="e">
            <v>#N/A</v>
          </cell>
          <cell r="J358">
            <v>0.78475336322869627</v>
          </cell>
          <cell r="K358">
            <v>0.78475336322869627</v>
          </cell>
          <cell r="L358">
            <v>0</v>
          </cell>
          <cell r="N358">
            <v>0</v>
          </cell>
          <cell r="O358">
            <v>-1.6949152542372836</v>
          </cell>
          <cell r="P358">
            <v>0</v>
          </cell>
        </row>
        <row r="359">
          <cell r="B359">
            <v>28033</v>
          </cell>
          <cell r="C359" t="str">
            <v>#N/A N/A</v>
          </cell>
          <cell r="D359">
            <v>28033</v>
          </cell>
          <cell r="E359">
            <v>181.2</v>
          </cell>
          <cell r="F359">
            <v>28033</v>
          </cell>
          <cell r="G359" t="str">
            <v>#N/A N/A</v>
          </cell>
          <cell r="H359" t="e">
            <v>#N/A</v>
          </cell>
          <cell r="J359">
            <v>1.1725293132328174</v>
          </cell>
          <cell r="K359">
            <v>1.1725293132328174</v>
          </cell>
          <cell r="L359">
            <v>0</v>
          </cell>
          <cell r="N359">
            <v>0</v>
          </cell>
          <cell r="O359">
            <v>-0.87527352297593897</v>
          </cell>
          <cell r="P359">
            <v>0</v>
          </cell>
        </row>
        <row r="360">
          <cell r="B360">
            <v>28064</v>
          </cell>
          <cell r="C360" t="str">
            <v>#N/A N/A</v>
          </cell>
          <cell r="D360">
            <v>28064</v>
          </cell>
          <cell r="E360">
            <v>182.4</v>
          </cell>
          <cell r="F360">
            <v>28064</v>
          </cell>
          <cell r="G360" t="str">
            <v>#N/A N/A</v>
          </cell>
          <cell r="H360" t="e">
            <v>#N/A</v>
          </cell>
          <cell r="J360">
            <v>1.8425460636515956</v>
          </cell>
          <cell r="K360">
            <v>1.8425460636515956</v>
          </cell>
          <cell r="L360">
            <v>0</v>
          </cell>
          <cell r="N360">
            <v>0</v>
          </cell>
          <cell r="O360">
            <v>-0.16420361247946325</v>
          </cell>
          <cell r="P360">
            <v>0</v>
          </cell>
        </row>
        <row r="361">
          <cell r="B361">
            <v>28094</v>
          </cell>
          <cell r="C361" t="str">
            <v>#N/A N/A</v>
          </cell>
          <cell r="D361">
            <v>28094</v>
          </cell>
          <cell r="E361">
            <v>183.9</v>
          </cell>
          <cell r="F361">
            <v>28094</v>
          </cell>
          <cell r="G361" t="str">
            <v>#N/A N/A</v>
          </cell>
          <cell r="H361" t="e">
            <v>#N/A</v>
          </cell>
          <cell r="J361">
            <v>2.2803114571746441</v>
          </cell>
          <cell r="K361">
            <v>2.2803114571746441</v>
          </cell>
          <cell r="L361">
            <v>0</v>
          </cell>
          <cell r="N361">
            <v>0</v>
          </cell>
          <cell r="O361">
            <v>0.71193866374590353</v>
          </cell>
          <cell r="P361">
            <v>0</v>
          </cell>
        </row>
        <row r="362">
          <cell r="B362">
            <v>28125</v>
          </cell>
          <cell r="C362" t="str">
            <v>#N/A N/A</v>
          </cell>
          <cell r="D362">
            <v>28125</v>
          </cell>
          <cell r="E362">
            <v>185.2</v>
          </cell>
          <cell r="F362">
            <v>28125</v>
          </cell>
          <cell r="G362" t="str">
            <v>#N/A N/A</v>
          </cell>
          <cell r="H362" t="e">
            <v>#N/A</v>
          </cell>
          <cell r="J362">
            <v>2.207505518763786</v>
          </cell>
          <cell r="K362">
            <v>2.207505518763786</v>
          </cell>
          <cell r="L362">
            <v>0</v>
          </cell>
          <cell r="N362">
            <v>0</v>
          </cell>
          <cell r="O362">
            <v>0.98146128680478562</v>
          </cell>
          <cell r="P362">
            <v>0</v>
          </cell>
        </row>
        <row r="363">
          <cell r="B363">
            <v>28156</v>
          </cell>
          <cell r="C363" t="str">
            <v>#N/A N/A</v>
          </cell>
          <cell r="D363">
            <v>28156</v>
          </cell>
          <cell r="E363">
            <v>185.8</v>
          </cell>
          <cell r="F363">
            <v>28156</v>
          </cell>
          <cell r="G363" t="str">
            <v>#N/A N/A</v>
          </cell>
          <cell r="H363" t="e">
            <v>#N/A</v>
          </cell>
          <cell r="J363">
            <v>1.8640350877193068</v>
          </cell>
          <cell r="K363">
            <v>1.8640350877193068</v>
          </cell>
          <cell r="L363">
            <v>0</v>
          </cell>
          <cell r="N363">
            <v>0</v>
          </cell>
          <cell r="O363">
            <v>1.7524644030668224</v>
          </cell>
          <cell r="P363">
            <v>0</v>
          </cell>
        </row>
        <row r="364">
          <cell r="B364">
            <v>28184</v>
          </cell>
          <cell r="C364" t="str">
            <v>#N/A N/A</v>
          </cell>
          <cell r="D364">
            <v>28184</v>
          </cell>
          <cell r="E364">
            <v>187.4</v>
          </cell>
          <cell r="F364">
            <v>28184</v>
          </cell>
          <cell r="G364" t="str">
            <v>#N/A N/A</v>
          </cell>
          <cell r="H364" t="e">
            <v>#N/A</v>
          </cell>
          <cell r="J364">
            <v>1.9032082653616111</v>
          </cell>
          <cell r="K364">
            <v>1.9032082653616111</v>
          </cell>
          <cell r="L364">
            <v>0</v>
          </cell>
          <cell r="N364">
            <v>0</v>
          </cell>
          <cell r="O364">
            <v>2.9670329670329787</v>
          </cell>
          <cell r="P364">
            <v>0</v>
          </cell>
        </row>
        <row r="365">
          <cell r="B365">
            <v>28215</v>
          </cell>
          <cell r="C365" t="str">
            <v>#N/A N/A</v>
          </cell>
          <cell r="D365">
            <v>28215</v>
          </cell>
          <cell r="E365">
            <v>189.2</v>
          </cell>
          <cell r="F365">
            <v>28215</v>
          </cell>
          <cell r="G365" t="str">
            <v>#N/A N/A</v>
          </cell>
          <cell r="H365" t="e">
            <v>#N/A</v>
          </cell>
          <cell r="J365">
            <v>2.1598272138228847</v>
          </cell>
          <cell r="K365">
            <v>2.1598272138228847</v>
          </cell>
          <cell r="L365">
            <v>0</v>
          </cell>
          <cell r="N365">
            <v>0</v>
          </cell>
          <cell r="O365">
            <v>5.4038997214484574</v>
          </cell>
          <cell r="P365">
            <v>0</v>
          </cell>
        </row>
        <row r="366">
          <cell r="B366">
            <v>28245</v>
          </cell>
          <cell r="C366" t="str">
            <v>#N/A N/A</v>
          </cell>
          <cell r="D366">
            <v>28245</v>
          </cell>
          <cell r="E366">
            <v>190.3</v>
          </cell>
          <cell r="F366">
            <v>28245</v>
          </cell>
          <cell r="G366" t="str">
            <v>#N/A N/A</v>
          </cell>
          <cell r="H366" t="e">
            <v>#N/A</v>
          </cell>
          <cell r="J366">
            <v>2.4219590958019399</v>
          </cell>
          <cell r="K366">
            <v>2.4219590958019399</v>
          </cell>
          <cell r="L366">
            <v>0</v>
          </cell>
          <cell r="N366">
            <v>0</v>
          </cell>
          <cell r="O366">
            <v>7.2112676056338199</v>
          </cell>
          <cell r="P366">
            <v>0</v>
          </cell>
        </row>
        <row r="367">
          <cell r="B367">
            <v>28276</v>
          </cell>
          <cell r="C367" t="str">
            <v>#N/A N/A</v>
          </cell>
          <cell r="D367">
            <v>28276</v>
          </cell>
          <cell r="E367">
            <v>191.8</v>
          </cell>
          <cell r="F367">
            <v>28276</v>
          </cell>
          <cell r="G367" t="str">
            <v>#N/A N/A</v>
          </cell>
          <cell r="H367" t="e">
            <v>#N/A</v>
          </cell>
          <cell r="J367">
            <v>2.3479188900747072</v>
          </cell>
          <cell r="K367">
            <v>2.3479188900747072</v>
          </cell>
          <cell r="L367">
            <v>0</v>
          </cell>
          <cell r="N367">
            <v>0</v>
          </cell>
          <cell r="O367">
            <v>7.5112107623318325</v>
          </cell>
          <cell r="P367">
            <v>0</v>
          </cell>
        </row>
        <row r="368">
          <cell r="B368">
            <v>28306</v>
          </cell>
          <cell r="C368" t="str">
            <v>#N/A N/A</v>
          </cell>
          <cell r="D368">
            <v>28306</v>
          </cell>
          <cell r="E368">
            <v>193.6</v>
          </cell>
          <cell r="F368">
            <v>28306</v>
          </cell>
          <cell r="G368" t="str">
            <v>#N/A N/A</v>
          </cell>
          <cell r="H368" t="e">
            <v>#N/A</v>
          </cell>
          <cell r="J368">
            <v>2.3255813953488413</v>
          </cell>
          <cell r="K368">
            <v>2.3255813953488413</v>
          </cell>
          <cell r="L368">
            <v>0</v>
          </cell>
          <cell r="N368">
            <v>0</v>
          </cell>
          <cell r="O368">
            <v>8.0960357342266818</v>
          </cell>
          <cell r="P368">
            <v>0</v>
          </cell>
        </row>
        <row r="369">
          <cell r="B369">
            <v>28337</v>
          </cell>
          <cell r="C369" t="str">
            <v>#N/A N/A</v>
          </cell>
          <cell r="D369">
            <v>28337</v>
          </cell>
          <cell r="E369">
            <v>195.2</v>
          </cell>
          <cell r="F369">
            <v>28337</v>
          </cell>
          <cell r="G369" t="str">
            <v>#N/A N/A</v>
          </cell>
          <cell r="H369" t="e">
            <v>#N/A</v>
          </cell>
          <cell r="J369">
            <v>2.5748817656332079</v>
          </cell>
          <cell r="K369">
            <v>2.5748817656332079</v>
          </cell>
          <cell r="L369">
            <v>0</v>
          </cell>
          <cell r="N369">
            <v>0</v>
          </cell>
          <cell r="O369">
            <v>8.9893914014516962</v>
          </cell>
          <cell r="P369">
            <v>0</v>
          </cell>
        </row>
        <row r="370">
          <cell r="B370">
            <v>28368</v>
          </cell>
          <cell r="C370" t="str">
            <v>#N/A N/A</v>
          </cell>
          <cell r="D370">
            <v>28368</v>
          </cell>
          <cell r="E370">
            <v>197.5</v>
          </cell>
          <cell r="F370">
            <v>28368</v>
          </cell>
          <cell r="G370" t="str">
            <v>#N/A N/A</v>
          </cell>
          <cell r="H370" t="e">
            <v>#N/A</v>
          </cell>
          <cell r="J370">
            <v>2.9718456725756015</v>
          </cell>
          <cell r="K370">
            <v>2.9718456725756015</v>
          </cell>
          <cell r="L370">
            <v>0</v>
          </cell>
          <cell r="N370">
            <v>0</v>
          </cell>
          <cell r="O370">
            <v>9.8442714126807385</v>
          </cell>
          <cell r="P370">
            <v>0</v>
          </cell>
        </row>
        <row r="371">
          <cell r="B371">
            <v>28398</v>
          </cell>
          <cell r="C371" t="str">
            <v>#N/A N/A</v>
          </cell>
          <cell r="D371">
            <v>28398</v>
          </cell>
          <cell r="E371">
            <v>199</v>
          </cell>
          <cell r="F371">
            <v>28398</v>
          </cell>
          <cell r="G371" t="str">
            <v>#N/A N/A</v>
          </cell>
          <cell r="H371" t="e">
            <v>#N/A</v>
          </cell>
          <cell r="J371">
            <v>2.789256198347112</v>
          </cell>
          <cell r="K371">
            <v>2.789256198347112</v>
          </cell>
          <cell r="L371">
            <v>0</v>
          </cell>
          <cell r="N371">
            <v>0</v>
          </cell>
          <cell r="O371">
            <v>9.8233995584989131</v>
          </cell>
          <cell r="P371">
            <v>0</v>
          </cell>
        </row>
        <row r="372">
          <cell r="B372">
            <v>28429</v>
          </cell>
          <cell r="C372" t="str">
            <v>#N/A N/A</v>
          </cell>
          <cell r="D372">
            <v>28429</v>
          </cell>
          <cell r="E372">
            <v>201.3</v>
          </cell>
          <cell r="F372">
            <v>28429</v>
          </cell>
          <cell r="G372" t="str">
            <v>#N/A N/A</v>
          </cell>
          <cell r="H372" t="e">
            <v>#N/A</v>
          </cell>
          <cell r="J372">
            <v>3.1250000000000222</v>
          </cell>
          <cell r="K372">
            <v>3.1250000000000222</v>
          </cell>
          <cell r="L372">
            <v>0</v>
          </cell>
          <cell r="N372">
            <v>0</v>
          </cell>
          <cell r="O372">
            <v>10.361842105263165</v>
          </cell>
          <cell r="P372">
            <v>0</v>
          </cell>
        </row>
        <row r="373">
          <cell r="B373">
            <v>28459</v>
          </cell>
          <cell r="C373" t="str">
            <v>#N/A N/A</v>
          </cell>
          <cell r="D373">
            <v>28459</v>
          </cell>
          <cell r="E373">
            <v>202.9</v>
          </cell>
          <cell r="F373">
            <v>28459</v>
          </cell>
          <cell r="G373" t="str">
            <v>#N/A N/A</v>
          </cell>
          <cell r="H373" t="e">
            <v>#N/A</v>
          </cell>
          <cell r="J373">
            <v>2.7341772151898702</v>
          </cell>
          <cell r="K373">
            <v>2.7341772151898702</v>
          </cell>
          <cell r="L373">
            <v>0</v>
          </cell>
          <cell r="N373">
            <v>0</v>
          </cell>
          <cell r="O373">
            <v>10.331702011963028</v>
          </cell>
          <cell r="P373">
            <v>0</v>
          </cell>
        </row>
        <row r="374">
          <cell r="B374">
            <v>28490</v>
          </cell>
          <cell r="C374" t="str">
            <v>#N/A N/A</v>
          </cell>
          <cell r="D374">
            <v>28490</v>
          </cell>
          <cell r="E374">
            <v>204.7</v>
          </cell>
          <cell r="F374">
            <v>28490</v>
          </cell>
          <cell r="G374" t="str">
            <v>#N/A N/A</v>
          </cell>
          <cell r="H374" t="e">
            <v>#N/A</v>
          </cell>
          <cell r="J374">
            <v>2.864321608040199</v>
          </cell>
          <cell r="K374">
            <v>2.864321608040199</v>
          </cell>
          <cell r="L374">
            <v>0</v>
          </cell>
          <cell r="N374">
            <v>0</v>
          </cell>
          <cell r="O374">
            <v>10.529157667386603</v>
          </cell>
          <cell r="P374">
            <v>0</v>
          </cell>
        </row>
        <row r="375">
          <cell r="B375">
            <v>28521</v>
          </cell>
          <cell r="C375" t="str">
            <v>#N/A N/A</v>
          </cell>
          <cell r="D375">
            <v>28521</v>
          </cell>
          <cell r="E375">
            <v>207.3</v>
          </cell>
          <cell r="F375">
            <v>28521</v>
          </cell>
          <cell r="G375" t="str">
            <v>#N/A N/A</v>
          </cell>
          <cell r="H375" t="e">
            <v>#N/A</v>
          </cell>
          <cell r="J375">
            <v>2.9806259314456129</v>
          </cell>
          <cell r="K375">
            <v>2.9806259314456129</v>
          </cell>
          <cell r="L375">
            <v>0</v>
          </cell>
          <cell r="N375">
            <v>0</v>
          </cell>
          <cell r="O375">
            <v>11.571582346609265</v>
          </cell>
          <cell r="P375">
            <v>0</v>
          </cell>
        </row>
        <row r="376">
          <cell r="B376">
            <v>28549</v>
          </cell>
          <cell r="C376" t="str">
            <v>#N/A N/A</v>
          </cell>
          <cell r="D376">
            <v>28549</v>
          </cell>
          <cell r="E376">
            <v>210.3</v>
          </cell>
          <cell r="F376">
            <v>28549</v>
          </cell>
          <cell r="G376" t="str">
            <v>#N/A N/A</v>
          </cell>
          <cell r="H376" t="e">
            <v>#N/A</v>
          </cell>
          <cell r="J376">
            <v>3.6471168063085369</v>
          </cell>
          <cell r="K376">
            <v>3.6471168063085369</v>
          </cell>
          <cell r="L376">
            <v>0</v>
          </cell>
          <cell r="N376">
            <v>0</v>
          </cell>
          <cell r="O376">
            <v>12.219850586979719</v>
          </cell>
          <cell r="P376">
            <v>0</v>
          </cell>
        </row>
        <row r="377">
          <cell r="B377">
            <v>28580</v>
          </cell>
          <cell r="C377" t="str">
            <v>#N/A N/A</v>
          </cell>
          <cell r="D377">
            <v>28580</v>
          </cell>
          <cell r="E377">
            <v>213.6</v>
          </cell>
          <cell r="F377">
            <v>28580</v>
          </cell>
          <cell r="G377" t="str">
            <v>#N/A N/A</v>
          </cell>
          <cell r="H377" t="e">
            <v>#N/A</v>
          </cell>
          <cell r="J377">
            <v>4.3478260869565188</v>
          </cell>
          <cell r="K377">
            <v>4.3478260869565188</v>
          </cell>
          <cell r="L377">
            <v>0</v>
          </cell>
          <cell r="N377">
            <v>0</v>
          </cell>
          <cell r="O377">
            <v>12.896405919661746</v>
          </cell>
          <cell r="P377">
            <v>0</v>
          </cell>
        </row>
        <row r="378">
          <cell r="B378">
            <v>28610</v>
          </cell>
          <cell r="C378" t="str">
            <v>#N/A N/A</v>
          </cell>
          <cell r="D378">
            <v>28610</v>
          </cell>
          <cell r="E378">
            <v>217</v>
          </cell>
          <cell r="F378">
            <v>28610</v>
          </cell>
          <cell r="G378" t="str">
            <v>#N/A N/A</v>
          </cell>
          <cell r="H378" t="e">
            <v>#N/A</v>
          </cell>
          <cell r="J378">
            <v>4.6792088760250872</v>
          </cell>
          <cell r="K378">
            <v>4.6792088760250872</v>
          </cell>
          <cell r="L378">
            <v>0</v>
          </cell>
          <cell r="N378">
            <v>0</v>
          </cell>
          <cell r="O378">
            <v>14.0304781923279</v>
          </cell>
          <cell r="P378">
            <v>0</v>
          </cell>
        </row>
        <row r="379">
          <cell r="B379">
            <v>28641</v>
          </cell>
          <cell r="C379" t="str">
            <v>#N/A N/A</v>
          </cell>
          <cell r="D379">
            <v>28641</v>
          </cell>
          <cell r="E379">
            <v>220.4</v>
          </cell>
          <cell r="F379">
            <v>28641</v>
          </cell>
          <cell r="G379" t="str">
            <v>#N/A N/A</v>
          </cell>
          <cell r="H379" t="e">
            <v>#N/A</v>
          </cell>
          <cell r="J379">
            <v>4.8026628625772672</v>
          </cell>
          <cell r="K379">
            <v>4.8026628625772672</v>
          </cell>
          <cell r="L379">
            <v>0</v>
          </cell>
          <cell r="N379">
            <v>0</v>
          </cell>
          <cell r="O379">
            <v>14.911366006256511</v>
          </cell>
          <cell r="P379">
            <v>0</v>
          </cell>
        </row>
        <row r="380">
          <cell r="B380">
            <v>28671</v>
          </cell>
          <cell r="C380" t="str">
            <v>#N/A N/A</v>
          </cell>
          <cell r="D380">
            <v>28671</v>
          </cell>
          <cell r="E380">
            <v>223.5</v>
          </cell>
          <cell r="F380">
            <v>28671</v>
          </cell>
          <cell r="G380" t="str">
            <v>#N/A N/A</v>
          </cell>
          <cell r="H380" t="e">
            <v>#N/A</v>
          </cell>
          <cell r="J380">
            <v>4.6348314606741603</v>
          </cell>
          <cell r="K380">
            <v>4.6348314606741603</v>
          </cell>
          <cell r="L380">
            <v>0</v>
          </cell>
          <cell r="N380">
            <v>0</v>
          </cell>
          <cell r="O380">
            <v>15.444214876033069</v>
          </cell>
          <cell r="P380">
            <v>0</v>
          </cell>
        </row>
        <row r="381">
          <cell r="B381">
            <v>28702</v>
          </cell>
          <cell r="C381" t="str">
            <v>#N/A N/A</v>
          </cell>
          <cell r="D381">
            <v>28702</v>
          </cell>
          <cell r="E381">
            <v>226.2</v>
          </cell>
          <cell r="F381">
            <v>28702</v>
          </cell>
          <cell r="G381" t="str">
            <v>#N/A N/A</v>
          </cell>
          <cell r="H381" t="e">
            <v>#N/A</v>
          </cell>
          <cell r="J381">
            <v>4.2396313364055249</v>
          </cell>
          <cell r="K381">
            <v>4.2396313364055249</v>
          </cell>
          <cell r="L381">
            <v>0</v>
          </cell>
          <cell r="N381">
            <v>0</v>
          </cell>
          <cell r="O381">
            <v>15.881147540983598</v>
          </cell>
          <cell r="P381">
            <v>0</v>
          </cell>
        </row>
        <row r="382">
          <cell r="B382">
            <v>28733</v>
          </cell>
          <cell r="C382" t="str">
            <v>#N/A N/A</v>
          </cell>
          <cell r="D382">
            <v>28733</v>
          </cell>
          <cell r="E382">
            <v>228.4</v>
          </cell>
          <cell r="F382">
            <v>28733</v>
          </cell>
          <cell r="G382" t="str">
            <v>#N/A N/A</v>
          </cell>
          <cell r="H382" t="e">
            <v>#N/A</v>
          </cell>
          <cell r="J382">
            <v>3.6297640653357499</v>
          </cell>
          <cell r="K382">
            <v>3.6297640653357499</v>
          </cell>
          <cell r="L382">
            <v>0</v>
          </cell>
          <cell r="N382">
            <v>0</v>
          </cell>
          <cell r="O382">
            <v>15.645569620253163</v>
          </cell>
          <cell r="P382">
            <v>0</v>
          </cell>
        </row>
        <row r="383">
          <cell r="B383">
            <v>28763</v>
          </cell>
          <cell r="C383" t="str">
            <v>#N/A N/A</v>
          </cell>
          <cell r="D383">
            <v>28763</v>
          </cell>
          <cell r="E383">
            <v>230.5</v>
          </cell>
          <cell r="F383">
            <v>28763</v>
          </cell>
          <cell r="G383" t="str">
            <v>#N/A N/A</v>
          </cell>
          <cell r="H383" t="e">
            <v>#N/A</v>
          </cell>
          <cell r="J383">
            <v>3.1319910514541416</v>
          </cell>
          <cell r="K383">
            <v>3.1319910514541416</v>
          </cell>
          <cell r="L383">
            <v>0</v>
          </cell>
          <cell r="N383">
            <v>0</v>
          </cell>
          <cell r="O383">
            <v>15.829145728643223</v>
          </cell>
          <cell r="P383">
            <v>0</v>
          </cell>
        </row>
        <row r="384">
          <cell r="B384">
            <v>28794</v>
          </cell>
          <cell r="C384" t="str">
            <v>#N/A N/A</v>
          </cell>
          <cell r="D384">
            <v>28794</v>
          </cell>
          <cell r="E384">
            <v>232.9</v>
          </cell>
          <cell r="F384">
            <v>28794</v>
          </cell>
          <cell r="G384" t="str">
            <v>#N/A N/A</v>
          </cell>
          <cell r="H384" t="e">
            <v>#N/A</v>
          </cell>
          <cell r="J384">
            <v>2.9619805481874595</v>
          </cell>
          <cell r="K384">
            <v>2.9619805481874595</v>
          </cell>
          <cell r="L384">
            <v>0</v>
          </cell>
          <cell r="N384">
            <v>0</v>
          </cell>
          <cell r="O384">
            <v>15.697963238946834</v>
          </cell>
          <cell r="P384">
            <v>0</v>
          </cell>
        </row>
        <row r="385">
          <cell r="B385">
            <v>28824</v>
          </cell>
          <cell r="C385" t="str">
            <v>#N/A N/A</v>
          </cell>
          <cell r="D385">
            <v>28824</v>
          </cell>
          <cell r="E385">
            <v>235.8</v>
          </cell>
          <cell r="F385">
            <v>28824</v>
          </cell>
          <cell r="G385" t="str">
            <v>#N/A N/A</v>
          </cell>
          <cell r="H385" t="e">
            <v>#N/A</v>
          </cell>
          <cell r="J385">
            <v>3.2399299474606069</v>
          </cell>
          <cell r="K385">
            <v>3.2399299474606069</v>
          </cell>
          <cell r="L385">
            <v>0</v>
          </cell>
          <cell r="N385">
            <v>0</v>
          </cell>
          <cell r="O385">
            <v>16.214884179398716</v>
          </cell>
          <cell r="P385">
            <v>0</v>
          </cell>
        </row>
        <row r="386">
          <cell r="B386">
            <v>28855</v>
          </cell>
          <cell r="C386" t="str">
            <v>#N/A N/A</v>
          </cell>
          <cell r="D386">
            <v>28855</v>
          </cell>
          <cell r="E386">
            <v>237.2</v>
          </cell>
          <cell r="F386">
            <v>28855</v>
          </cell>
          <cell r="G386" t="str">
            <v>#N/A N/A</v>
          </cell>
          <cell r="H386" t="e">
            <v>#N/A</v>
          </cell>
          <cell r="J386">
            <v>2.9067245119305918</v>
          </cell>
          <cell r="K386">
            <v>2.9067245119305918</v>
          </cell>
          <cell r="L386">
            <v>0</v>
          </cell>
          <cell r="N386">
            <v>0</v>
          </cell>
          <cell r="O386">
            <v>15.876893014167081</v>
          </cell>
          <cell r="P386">
            <v>0</v>
          </cell>
        </row>
        <row r="387">
          <cell r="B387">
            <v>28886</v>
          </cell>
          <cell r="C387" t="str">
            <v>#N/A N/A</v>
          </cell>
          <cell r="D387">
            <v>28886</v>
          </cell>
          <cell r="E387">
            <v>239.7</v>
          </cell>
          <cell r="F387">
            <v>28886</v>
          </cell>
          <cell r="G387" t="str">
            <v>#N/A N/A</v>
          </cell>
          <cell r="H387" t="e">
            <v>#N/A</v>
          </cell>
          <cell r="J387">
            <v>2.9197080291970767</v>
          </cell>
          <cell r="K387">
            <v>2.9197080291970767</v>
          </cell>
          <cell r="L387">
            <v>0</v>
          </cell>
          <cell r="N387">
            <v>0</v>
          </cell>
          <cell r="O387">
            <v>15.629522431259035</v>
          </cell>
          <cell r="P387">
            <v>0</v>
          </cell>
        </row>
        <row r="388">
          <cell r="B388">
            <v>28914</v>
          </cell>
          <cell r="C388" t="str">
            <v>#N/A N/A</v>
          </cell>
          <cell r="D388">
            <v>28914</v>
          </cell>
          <cell r="E388">
            <v>243.9</v>
          </cell>
          <cell r="F388">
            <v>28914</v>
          </cell>
          <cell r="G388" t="str">
            <v>#N/A N/A</v>
          </cell>
          <cell r="H388" t="e">
            <v>#N/A</v>
          </cell>
          <cell r="J388">
            <v>3.4351145038167941</v>
          </cell>
          <cell r="K388">
            <v>3.4351145038167941</v>
          </cell>
          <cell r="L388">
            <v>0</v>
          </cell>
          <cell r="N388">
            <v>0</v>
          </cell>
          <cell r="O388">
            <v>15.977175463623382</v>
          </cell>
          <cell r="P388">
            <v>0</v>
          </cell>
        </row>
        <row r="389">
          <cell r="B389">
            <v>28945</v>
          </cell>
          <cell r="C389" t="str">
            <v>#N/A N/A</v>
          </cell>
          <cell r="D389">
            <v>28945</v>
          </cell>
          <cell r="E389">
            <v>247.9</v>
          </cell>
          <cell r="F389">
            <v>28945</v>
          </cell>
          <cell r="G389" t="str">
            <v>#N/A N/A</v>
          </cell>
          <cell r="H389" t="e">
            <v>#N/A</v>
          </cell>
          <cell r="J389">
            <v>4.5109612141652766</v>
          </cell>
          <cell r="K389">
            <v>4.5109612141652766</v>
          </cell>
          <cell r="L389">
            <v>0</v>
          </cell>
          <cell r="N389">
            <v>0</v>
          </cell>
          <cell r="O389">
            <v>16.058052434456926</v>
          </cell>
          <cell r="P389">
            <v>0</v>
          </cell>
        </row>
        <row r="390">
          <cell r="B390">
            <v>28975</v>
          </cell>
          <cell r="C390" t="str">
            <v>#N/A N/A</v>
          </cell>
          <cell r="D390">
            <v>28975</v>
          </cell>
          <cell r="E390">
            <v>253.7</v>
          </cell>
          <cell r="F390">
            <v>28975</v>
          </cell>
          <cell r="G390" t="str">
            <v>#N/A N/A</v>
          </cell>
          <cell r="H390" t="e">
            <v>#N/A</v>
          </cell>
          <cell r="J390">
            <v>5.840634125990829</v>
          </cell>
          <cell r="K390">
            <v>5.840634125990829</v>
          </cell>
          <cell r="L390">
            <v>0</v>
          </cell>
          <cell r="N390">
            <v>0</v>
          </cell>
          <cell r="O390">
            <v>16.912442396313352</v>
          </cell>
          <cell r="P390">
            <v>0</v>
          </cell>
        </row>
        <row r="391">
          <cell r="B391">
            <v>29006</v>
          </cell>
          <cell r="C391" t="str">
            <v>#N/A N/A</v>
          </cell>
          <cell r="D391">
            <v>29006</v>
          </cell>
          <cell r="E391">
            <v>258.7</v>
          </cell>
          <cell r="F391">
            <v>29006</v>
          </cell>
          <cell r="G391" t="str">
            <v>#N/A N/A</v>
          </cell>
          <cell r="H391" t="e">
            <v>#N/A</v>
          </cell>
          <cell r="J391">
            <v>6.0680606806067905</v>
          </cell>
          <cell r="K391">
            <v>6.0680606806067905</v>
          </cell>
          <cell r="L391">
            <v>0</v>
          </cell>
          <cell r="N391">
            <v>0</v>
          </cell>
          <cell r="O391">
            <v>17.377495462794901</v>
          </cell>
          <cell r="P391">
            <v>0</v>
          </cell>
        </row>
        <row r="392">
          <cell r="B392">
            <v>29036</v>
          </cell>
          <cell r="C392" t="str">
            <v>#N/A N/A</v>
          </cell>
          <cell r="D392">
            <v>29036</v>
          </cell>
          <cell r="E392">
            <v>263.39999999999998</v>
          </cell>
          <cell r="F392">
            <v>29036</v>
          </cell>
          <cell r="G392" t="str">
            <v>#N/A N/A</v>
          </cell>
          <cell r="H392" t="e">
            <v>#N/A</v>
          </cell>
          <cell r="J392">
            <v>6.2525211778942991</v>
          </cell>
          <cell r="K392">
            <v>6.2525211778942991</v>
          </cell>
          <cell r="L392">
            <v>0</v>
          </cell>
          <cell r="N392">
            <v>0</v>
          </cell>
          <cell r="O392">
            <v>17.852348993288579</v>
          </cell>
          <cell r="P392">
            <v>0</v>
          </cell>
        </row>
        <row r="393">
          <cell r="B393">
            <v>29067</v>
          </cell>
          <cell r="C393" t="str">
            <v>#N/A N/A</v>
          </cell>
          <cell r="D393">
            <v>29067</v>
          </cell>
          <cell r="E393">
            <v>267.89999999999998</v>
          </cell>
          <cell r="F393">
            <v>29067</v>
          </cell>
          <cell r="G393" t="str">
            <v>#N/A N/A</v>
          </cell>
          <cell r="H393" t="e">
            <v>#N/A</v>
          </cell>
          <cell r="J393">
            <v>5.5971620023649971</v>
          </cell>
          <cell r="K393">
            <v>5.5971620023649971</v>
          </cell>
          <cell r="L393">
            <v>0</v>
          </cell>
          <cell r="N393">
            <v>0</v>
          </cell>
          <cell r="O393">
            <v>18.435013262599465</v>
          </cell>
          <cell r="P393">
            <v>0</v>
          </cell>
        </row>
        <row r="394">
          <cell r="B394">
            <v>29098</v>
          </cell>
          <cell r="C394" t="str">
            <v>#N/A N/A</v>
          </cell>
          <cell r="D394">
            <v>29098</v>
          </cell>
          <cell r="E394">
            <v>270.7</v>
          </cell>
          <cell r="F394">
            <v>29098</v>
          </cell>
          <cell r="G394" t="str">
            <v>#N/A N/A</v>
          </cell>
          <cell r="H394" t="e">
            <v>#N/A</v>
          </cell>
          <cell r="J394">
            <v>4.6385775028991105</v>
          </cell>
          <cell r="K394">
            <v>4.6385775028991105</v>
          </cell>
          <cell r="L394">
            <v>0</v>
          </cell>
          <cell r="N394">
            <v>0</v>
          </cell>
          <cell r="O394">
            <v>18.520140105078809</v>
          </cell>
          <cell r="P394">
            <v>0</v>
          </cell>
        </row>
        <row r="395">
          <cell r="B395">
            <v>29128</v>
          </cell>
          <cell r="C395" t="str">
            <v>#N/A N/A</v>
          </cell>
          <cell r="D395">
            <v>29128</v>
          </cell>
          <cell r="E395">
            <v>274.39999999999998</v>
          </cell>
          <cell r="F395">
            <v>29128</v>
          </cell>
          <cell r="G395" t="str">
            <v>#N/A N/A</v>
          </cell>
          <cell r="H395" t="e">
            <v>#N/A</v>
          </cell>
          <cell r="J395">
            <v>4.1761579347000755</v>
          </cell>
          <cell r="K395">
            <v>4.1761579347000755</v>
          </cell>
          <cell r="L395">
            <v>0</v>
          </cell>
          <cell r="N395">
            <v>0</v>
          </cell>
          <cell r="O395">
            <v>19.045553145336225</v>
          </cell>
          <cell r="P395">
            <v>0</v>
          </cell>
        </row>
        <row r="396">
          <cell r="B396">
            <v>29159</v>
          </cell>
          <cell r="C396" t="str">
            <v>#N/A N/A</v>
          </cell>
          <cell r="D396">
            <v>29159</v>
          </cell>
          <cell r="E396">
            <v>276.2</v>
          </cell>
          <cell r="F396">
            <v>29159</v>
          </cell>
          <cell r="G396" t="str">
            <v>#N/A N/A</v>
          </cell>
          <cell r="H396" t="e">
            <v>#N/A</v>
          </cell>
          <cell r="J396">
            <v>3.0981709593131734</v>
          </cell>
          <cell r="K396">
            <v>3.0981709593131734</v>
          </cell>
          <cell r="L396">
            <v>0</v>
          </cell>
          <cell r="N396">
            <v>0</v>
          </cell>
          <cell r="O396">
            <v>18.591670244740222</v>
          </cell>
          <cell r="P396">
            <v>0</v>
          </cell>
        </row>
        <row r="397">
          <cell r="B397">
            <v>29189</v>
          </cell>
          <cell r="C397" t="str">
            <v>#N/A N/A</v>
          </cell>
          <cell r="D397">
            <v>29189</v>
          </cell>
          <cell r="E397">
            <v>277.2</v>
          </cell>
          <cell r="F397">
            <v>29189</v>
          </cell>
          <cell r="G397" t="str">
            <v>#N/A N/A</v>
          </cell>
          <cell r="H397" t="e">
            <v>#N/A</v>
          </cell>
          <cell r="J397">
            <v>2.4011821204285244</v>
          </cell>
          <cell r="K397">
            <v>2.4011821204285244</v>
          </cell>
          <cell r="L397">
            <v>0</v>
          </cell>
          <cell r="N397">
            <v>0</v>
          </cell>
          <cell r="O397">
            <v>17.557251908396942</v>
          </cell>
          <cell r="P397">
            <v>0</v>
          </cell>
        </row>
        <row r="398">
          <cell r="B398">
            <v>29220</v>
          </cell>
          <cell r="C398" t="str">
            <v>#N/A N/A</v>
          </cell>
          <cell r="D398">
            <v>29220</v>
          </cell>
          <cell r="E398">
            <v>279.7</v>
          </cell>
          <cell r="F398">
            <v>29220</v>
          </cell>
          <cell r="G398" t="str">
            <v>#N/A N/A</v>
          </cell>
          <cell r="H398" t="e">
            <v>#N/A</v>
          </cell>
          <cell r="J398">
            <v>1.9314868804664709</v>
          </cell>
          <cell r="K398">
            <v>1.9314868804664709</v>
          </cell>
          <cell r="L398">
            <v>0</v>
          </cell>
          <cell r="N398">
            <v>0</v>
          </cell>
          <cell r="O398">
            <v>17.917369308600328</v>
          </cell>
          <cell r="P398">
            <v>0</v>
          </cell>
        </row>
        <row r="399">
          <cell r="B399">
            <v>29251</v>
          </cell>
          <cell r="C399" t="str">
            <v>#N/A N/A</v>
          </cell>
          <cell r="D399">
            <v>29251</v>
          </cell>
          <cell r="E399">
            <v>281.8</v>
          </cell>
          <cell r="F399">
            <v>29251</v>
          </cell>
          <cell r="G399" t="str">
            <v>#N/A N/A</v>
          </cell>
          <cell r="H399" t="e">
            <v>#N/A</v>
          </cell>
          <cell r="J399">
            <v>2.0275162925416534</v>
          </cell>
          <cell r="K399">
            <v>2.0275162925416534</v>
          </cell>
          <cell r="L399">
            <v>0</v>
          </cell>
          <cell r="N399">
            <v>0</v>
          </cell>
          <cell r="O399">
            <v>17.563621193158131</v>
          </cell>
          <cell r="P399">
            <v>0</v>
          </cell>
        </row>
        <row r="400">
          <cell r="B400">
            <v>29280</v>
          </cell>
          <cell r="C400" t="str">
            <v>#N/A N/A</v>
          </cell>
          <cell r="D400">
            <v>29280</v>
          </cell>
          <cell r="E400">
            <v>285.7</v>
          </cell>
          <cell r="F400">
            <v>29280</v>
          </cell>
          <cell r="G400" t="str">
            <v>#N/A N/A</v>
          </cell>
          <cell r="H400" t="e">
            <v>#N/A</v>
          </cell>
          <cell r="J400">
            <v>3.0663780663780615</v>
          </cell>
          <cell r="K400">
            <v>3.0663780663780615</v>
          </cell>
          <cell r="L400">
            <v>0</v>
          </cell>
          <cell r="N400">
            <v>0</v>
          </cell>
          <cell r="O400">
            <v>17.138171381713807</v>
          </cell>
          <cell r="P400">
            <v>0</v>
          </cell>
        </row>
        <row r="401">
          <cell r="B401">
            <v>29311</v>
          </cell>
          <cell r="C401" t="str">
            <v>#N/A N/A</v>
          </cell>
          <cell r="D401">
            <v>29311</v>
          </cell>
          <cell r="E401">
            <v>289.39999999999998</v>
          </cell>
          <cell r="F401">
            <v>29311</v>
          </cell>
          <cell r="G401" t="str">
            <v>#N/A N/A</v>
          </cell>
          <cell r="H401" t="e">
            <v>#N/A</v>
          </cell>
          <cell r="J401">
            <v>3.4680014301036843</v>
          </cell>
          <cell r="K401">
            <v>3.4680014301036843</v>
          </cell>
          <cell r="L401">
            <v>0</v>
          </cell>
          <cell r="N401">
            <v>0</v>
          </cell>
          <cell r="O401">
            <v>16.740621218233144</v>
          </cell>
          <cell r="P401">
            <v>0</v>
          </cell>
        </row>
        <row r="402">
          <cell r="B402">
            <v>29341</v>
          </cell>
          <cell r="C402" t="str">
            <v>#N/A N/A</v>
          </cell>
          <cell r="D402">
            <v>29341</v>
          </cell>
          <cell r="E402">
            <v>290.60000000000002</v>
          </cell>
          <cell r="F402">
            <v>29341</v>
          </cell>
          <cell r="G402" t="str">
            <v>#N/A N/A</v>
          </cell>
          <cell r="H402" t="e">
            <v>#N/A</v>
          </cell>
          <cell r="J402">
            <v>3.1227821149751644</v>
          </cell>
          <cell r="K402">
            <v>3.1227821149751644</v>
          </cell>
          <cell r="L402">
            <v>0</v>
          </cell>
          <cell r="N402">
            <v>0</v>
          </cell>
          <cell r="O402">
            <v>14.544737879385107</v>
          </cell>
          <cell r="P402">
            <v>0</v>
          </cell>
        </row>
        <row r="403">
          <cell r="B403">
            <v>29372</v>
          </cell>
          <cell r="C403" t="str">
            <v>#N/A N/A</v>
          </cell>
          <cell r="D403">
            <v>29372</v>
          </cell>
          <cell r="E403">
            <v>287.89999999999998</v>
          </cell>
          <cell r="F403">
            <v>29372</v>
          </cell>
          <cell r="G403" t="str">
            <v>#N/A N/A</v>
          </cell>
          <cell r="H403" t="e">
            <v>#N/A</v>
          </cell>
          <cell r="J403">
            <v>0.7700385019250966</v>
          </cell>
          <cell r="K403">
            <v>0.7700385019250966</v>
          </cell>
          <cell r="L403">
            <v>0</v>
          </cell>
          <cell r="N403">
            <v>0</v>
          </cell>
          <cell r="O403">
            <v>11.287205257054488</v>
          </cell>
          <cell r="P403">
            <v>0</v>
          </cell>
        </row>
        <row r="404">
          <cell r="B404">
            <v>29402</v>
          </cell>
          <cell r="C404" t="str">
            <v>#N/A N/A</v>
          </cell>
          <cell r="D404">
            <v>29402</v>
          </cell>
          <cell r="E404">
            <v>287</v>
          </cell>
          <cell r="F404">
            <v>29402</v>
          </cell>
          <cell r="G404" t="str">
            <v>#N/A N/A</v>
          </cell>
          <cell r="H404" t="e">
            <v>#N/A</v>
          </cell>
          <cell r="J404">
            <v>-0.82930200414650379</v>
          </cell>
          <cell r="K404">
            <v>-0.82930200414650379</v>
          </cell>
          <cell r="L404">
            <v>0</v>
          </cell>
          <cell r="N404">
            <v>0</v>
          </cell>
          <cell r="O404">
            <v>8.9597570235383515</v>
          </cell>
          <cell r="P404">
            <v>0</v>
          </cell>
        </row>
        <row r="405">
          <cell r="B405">
            <v>29433</v>
          </cell>
          <cell r="C405" t="str">
            <v>#N/A N/A</v>
          </cell>
          <cell r="D405">
            <v>29433</v>
          </cell>
          <cell r="E405">
            <v>288.10000000000002</v>
          </cell>
          <cell r="F405">
            <v>29433</v>
          </cell>
          <cell r="G405" t="str">
            <v>#N/A N/A</v>
          </cell>
          <cell r="H405" t="e">
            <v>#N/A</v>
          </cell>
          <cell r="J405">
            <v>-0.86028905712319803</v>
          </cell>
          <cell r="K405">
            <v>-0.86028905712319803</v>
          </cell>
          <cell r="L405">
            <v>0</v>
          </cell>
          <cell r="N405">
            <v>0</v>
          </cell>
          <cell r="O405">
            <v>7.5401269130272564</v>
          </cell>
          <cell r="P405">
            <v>0</v>
          </cell>
        </row>
        <row r="406">
          <cell r="B406">
            <v>29464</v>
          </cell>
          <cell r="C406" t="str">
            <v>#N/A N/A</v>
          </cell>
          <cell r="D406">
            <v>29464</v>
          </cell>
          <cell r="E406">
            <v>291.5</v>
          </cell>
          <cell r="F406">
            <v>29464</v>
          </cell>
          <cell r="G406" t="str">
            <v>#N/A N/A</v>
          </cell>
          <cell r="H406" t="e">
            <v>#N/A</v>
          </cell>
          <cell r="J406">
            <v>1.2504341785342321</v>
          </cell>
          <cell r="K406">
            <v>1.2504341785342321</v>
          </cell>
          <cell r="L406">
            <v>0</v>
          </cell>
          <cell r="N406">
            <v>0</v>
          </cell>
          <cell r="O406">
            <v>7.6837827853712737</v>
          </cell>
          <cell r="P406">
            <v>0</v>
          </cell>
        </row>
        <row r="407">
          <cell r="B407">
            <v>29494</v>
          </cell>
          <cell r="C407" t="str">
            <v>#N/A N/A</v>
          </cell>
          <cell r="D407">
            <v>29494</v>
          </cell>
          <cell r="E407">
            <v>294.8</v>
          </cell>
          <cell r="F407">
            <v>29494</v>
          </cell>
          <cell r="G407" t="str">
            <v>#N/A N/A</v>
          </cell>
          <cell r="H407" t="e">
            <v>#N/A</v>
          </cell>
          <cell r="J407">
            <v>2.7177700348432143</v>
          </cell>
          <cell r="K407">
            <v>2.7177700348432143</v>
          </cell>
          <cell r="L407">
            <v>0</v>
          </cell>
          <cell r="N407">
            <v>0</v>
          </cell>
          <cell r="O407">
            <v>7.4344023323615227</v>
          </cell>
          <cell r="P407">
            <v>0</v>
          </cell>
        </row>
        <row r="408">
          <cell r="B408">
            <v>29525</v>
          </cell>
          <cell r="C408" t="str">
            <v>#N/A N/A</v>
          </cell>
          <cell r="D408">
            <v>29525</v>
          </cell>
          <cell r="E408">
            <v>300</v>
          </cell>
          <cell r="F408">
            <v>29525</v>
          </cell>
          <cell r="G408" t="str">
            <v>#N/A N/A</v>
          </cell>
          <cell r="H408" t="e">
            <v>#N/A</v>
          </cell>
          <cell r="J408">
            <v>4.1305102395001736</v>
          </cell>
          <cell r="K408">
            <v>4.1305102395001736</v>
          </cell>
          <cell r="L408">
            <v>0</v>
          </cell>
          <cell r="N408">
            <v>0</v>
          </cell>
          <cell r="O408">
            <v>8.6169442433019494</v>
          </cell>
          <cell r="P408">
            <v>0</v>
          </cell>
        </row>
        <row r="409">
          <cell r="B409">
            <v>29555</v>
          </cell>
          <cell r="C409" t="str">
            <v>#N/A N/A</v>
          </cell>
          <cell r="D409">
            <v>29555</v>
          </cell>
          <cell r="E409">
            <v>307.39999999999998</v>
          </cell>
          <cell r="F409">
            <v>29555</v>
          </cell>
          <cell r="G409" t="str">
            <v>#N/A N/A</v>
          </cell>
          <cell r="H409" t="e">
            <v>#N/A</v>
          </cell>
          <cell r="J409">
            <v>5.4545454545454453</v>
          </cell>
          <cell r="K409">
            <v>5.4545454545454453</v>
          </cell>
          <cell r="L409">
            <v>0</v>
          </cell>
          <cell r="N409">
            <v>0</v>
          </cell>
          <cell r="O409">
            <v>10.894660894660891</v>
          </cell>
          <cell r="P409">
            <v>0</v>
          </cell>
        </row>
        <row r="410">
          <cell r="B410">
            <v>29586</v>
          </cell>
          <cell r="C410" t="str">
            <v>#N/A N/A</v>
          </cell>
          <cell r="D410">
            <v>29586</v>
          </cell>
          <cell r="E410">
            <v>312</v>
          </cell>
          <cell r="F410">
            <v>29586</v>
          </cell>
          <cell r="G410" t="str">
            <v>#N/A N/A</v>
          </cell>
          <cell r="H410" t="e">
            <v>#N/A</v>
          </cell>
          <cell r="J410">
            <v>5.834464043419274</v>
          </cell>
          <cell r="K410">
            <v>5.834464043419274</v>
          </cell>
          <cell r="L410">
            <v>0</v>
          </cell>
          <cell r="N410">
            <v>0</v>
          </cell>
          <cell r="O410">
            <v>11.548087236324633</v>
          </cell>
          <cell r="P410">
            <v>0</v>
          </cell>
        </row>
        <row r="411">
          <cell r="B411">
            <v>29617</v>
          </cell>
          <cell r="C411" t="str">
            <v>#N/A N/A</v>
          </cell>
          <cell r="D411">
            <v>29617</v>
          </cell>
          <cell r="E411">
            <v>312.39999999999998</v>
          </cell>
          <cell r="F411">
            <v>29617</v>
          </cell>
          <cell r="G411" t="str">
            <v>#N/A N/A</v>
          </cell>
          <cell r="H411" t="e">
            <v>#N/A</v>
          </cell>
          <cell r="J411">
            <v>4.1333333333333222</v>
          </cell>
          <cell r="K411">
            <v>4.1333333333333222</v>
          </cell>
          <cell r="L411">
            <v>0</v>
          </cell>
          <cell r="N411">
            <v>0</v>
          </cell>
          <cell r="O411">
            <v>10.858765081618159</v>
          </cell>
          <cell r="P411">
            <v>0</v>
          </cell>
        </row>
        <row r="412">
          <cell r="B412">
            <v>29645</v>
          </cell>
          <cell r="C412" t="str">
            <v>#N/A N/A</v>
          </cell>
          <cell r="D412">
            <v>29645</v>
          </cell>
          <cell r="E412">
            <v>313.10000000000002</v>
          </cell>
          <cell r="F412">
            <v>29645</v>
          </cell>
          <cell r="G412" t="str">
            <v>#N/A N/A</v>
          </cell>
          <cell r="H412" t="e">
            <v>#N/A</v>
          </cell>
          <cell r="J412">
            <v>1.854261548471059</v>
          </cell>
          <cell r="K412">
            <v>1.854261548471059</v>
          </cell>
          <cell r="L412">
            <v>0</v>
          </cell>
          <cell r="N412">
            <v>0</v>
          </cell>
          <cell r="O412">
            <v>9.5904795239762031</v>
          </cell>
          <cell r="P412">
            <v>0</v>
          </cell>
        </row>
        <row r="413">
          <cell r="B413">
            <v>29676</v>
          </cell>
          <cell r="C413" t="str">
            <v>#N/A N/A</v>
          </cell>
          <cell r="D413">
            <v>29676</v>
          </cell>
          <cell r="E413">
            <v>314.39999999999998</v>
          </cell>
          <cell r="F413">
            <v>29676</v>
          </cell>
          <cell r="G413" t="str">
            <v>#N/A N/A</v>
          </cell>
          <cell r="H413" t="e">
            <v>#N/A</v>
          </cell>
          <cell r="J413">
            <v>0.7692307692307665</v>
          </cell>
          <cell r="K413">
            <v>0.7692307692307665</v>
          </cell>
          <cell r="L413">
            <v>0</v>
          </cell>
          <cell r="N413">
            <v>0</v>
          </cell>
          <cell r="O413">
            <v>8.638562543192819</v>
          </cell>
          <cell r="P413">
            <v>0</v>
          </cell>
        </row>
        <row r="414">
          <cell r="B414">
            <v>29706</v>
          </cell>
          <cell r="C414" t="str">
            <v>#N/A N/A</v>
          </cell>
          <cell r="D414">
            <v>29706</v>
          </cell>
          <cell r="E414">
            <v>318.5</v>
          </cell>
          <cell r="F414">
            <v>29706</v>
          </cell>
          <cell r="G414" t="str">
            <v>#N/A N/A</v>
          </cell>
          <cell r="H414" t="e">
            <v>#N/A</v>
          </cell>
          <cell r="J414">
            <v>1.95262483994878</v>
          </cell>
          <cell r="K414">
            <v>1.95262483994878</v>
          </cell>
          <cell r="L414">
            <v>0</v>
          </cell>
          <cell r="N414">
            <v>0</v>
          </cell>
          <cell r="O414">
            <v>9.6008258774948239</v>
          </cell>
          <cell r="P414">
            <v>0</v>
          </cell>
        </row>
        <row r="415">
          <cell r="B415">
            <v>29737</v>
          </cell>
          <cell r="C415" t="str">
            <v>#N/A N/A</v>
          </cell>
          <cell r="D415">
            <v>29737</v>
          </cell>
          <cell r="E415">
            <v>324.10000000000002</v>
          </cell>
          <cell r="F415">
            <v>29737</v>
          </cell>
          <cell r="G415" t="str">
            <v>#N/A N/A</v>
          </cell>
          <cell r="H415" t="e">
            <v>#N/A</v>
          </cell>
          <cell r="J415">
            <v>3.5132545512615687</v>
          </cell>
          <cell r="K415">
            <v>3.5132545512615687</v>
          </cell>
          <cell r="L415">
            <v>0</v>
          </cell>
          <cell r="N415">
            <v>0</v>
          </cell>
          <cell r="O415">
            <v>12.573810350816284</v>
          </cell>
          <cell r="P415">
            <v>0</v>
          </cell>
        </row>
        <row r="416">
          <cell r="B416">
            <v>29767</v>
          </cell>
          <cell r="C416" t="str">
            <v>#N/A N/A</v>
          </cell>
          <cell r="D416">
            <v>29767</v>
          </cell>
          <cell r="E416">
            <v>328.1</v>
          </cell>
          <cell r="F416">
            <v>29767</v>
          </cell>
          <cell r="G416" t="str">
            <v>#N/A N/A</v>
          </cell>
          <cell r="H416" t="e">
            <v>#N/A</v>
          </cell>
          <cell r="J416">
            <v>4.3575063613231713</v>
          </cell>
          <cell r="K416">
            <v>4.3575063613231713</v>
          </cell>
          <cell r="L416">
            <v>0</v>
          </cell>
          <cell r="N416">
            <v>0</v>
          </cell>
          <cell r="O416">
            <v>14.320557491289199</v>
          </cell>
          <cell r="P416">
            <v>0</v>
          </cell>
        </row>
        <row r="417">
          <cell r="B417">
            <v>29798</v>
          </cell>
          <cell r="C417" t="str">
            <v>#N/A N/A</v>
          </cell>
          <cell r="D417">
            <v>29798</v>
          </cell>
          <cell r="E417">
            <v>331.8</v>
          </cell>
          <cell r="F417">
            <v>29798</v>
          </cell>
          <cell r="G417" t="str">
            <v>#N/A N/A</v>
          </cell>
          <cell r="H417" t="e">
            <v>#N/A</v>
          </cell>
          <cell r="J417">
            <v>4.1758241758241832</v>
          </cell>
          <cell r="K417">
            <v>4.1758241758241832</v>
          </cell>
          <cell r="L417">
            <v>0</v>
          </cell>
          <cell r="N417">
            <v>0</v>
          </cell>
          <cell r="O417">
            <v>15.168344324887183</v>
          </cell>
          <cell r="P417">
            <v>0</v>
          </cell>
        </row>
        <row r="418">
          <cell r="B418">
            <v>29829</v>
          </cell>
          <cell r="C418" t="str">
            <v>#N/A N/A</v>
          </cell>
          <cell r="D418">
            <v>29829</v>
          </cell>
          <cell r="E418">
            <v>336.5</v>
          </cell>
          <cell r="F418">
            <v>29829</v>
          </cell>
          <cell r="G418" t="str">
            <v>#N/A N/A</v>
          </cell>
          <cell r="H418" t="e">
            <v>#N/A</v>
          </cell>
          <cell r="J418">
            <v>3.8259796359148446</v>
          </cell>
          <cell r="K418">
            <v>3.8259796359148446</v>
          </cell>
          <cell r="L418">
            <v>0</v>
          </cell>
          <cell r="N418">
            <v>0</v>
          </cell>
          <cell r="O418">
            <v>15.437392795883365</v>
          </cell>
          <cell r="P418">
            <v>0</v>
          </cell>
        </row>
        <row r="419">
          <cell r="B419">
            <v>29859</v>
          </cell>
          <cell r="C419" t="str">
            <v>#N/A N/A</v>
          </cell>
          <cell r="D419">
            <v>29859</v>
          </cell>
          <cell r="E419">
            <v>338.1</v>
          </cell>
          <cell r="F419">
            <v>29859</v>
          </cell>
          <cell r="G419" t="str">
            <v>#N/A N/A</v>
          </cell>
          <cell r="H419" t="e">
            <v>#N/A</v>
          </cell>
          <cell r="J419">
            <v>3.0478512648582701</v>
          </cell>
          <cell r="K419">
            <v>3.0478512648582701</v>
          </cell>
          <cell r="L419">
            <v>0</v>
          </cell>
          <cell r="N419">
            <v>0</v>
          </cell>
          <cell r="O419">
            <v>14.687924016282228</v>
          </cell>
          <cell r="P419">
            <v>0</v>
          </cell>
        </row>
        <row r="420">
          <cell r="B420">
            <v>29890</v>
          </cell>
          <cell r="C420" t="str">
            <v>#N/A N/A</v>
          </cell>
          <cell r="D420">
            <v>29890</v>
          </cell>
          <cell r="E420">
            <v>341.2</v>
          </cell>
          <cell r="F420">
            <v>29890</v>
          </cell>
          <cell r="G420" t="str">
            <v>#N/A N/A</v>
          </cell>
          <cell r="H420" t="e">
            <v>#N/A</v>
          </cell>
          <cell r="J420">
            <v>2.8330319469559884</v>
          </cell>
          <cell r="K420">
            <v>2.8330319469559884</v>
          </cell>
          <cell r="L420">
            <v>0</v>
          </cell>
          <cell r="N420">
            <v>0</v>
          </cell>
          <cell r="O420">
            <v>13.733333333333331</v>
          </cell>
          <cell r="P420">
            <v>0</v>
          </cell>
        </row>
        <row r="421">
          <cell r="B421">
            <v>29920</v>
          </cell>
          <cell r="C421" t="str">
            <v>#N/A N/A</v>
          </cell>
          <cell r="D421">
            <v>29920</v>
          </cell>
          <cell r="E421">
            <v>345.5</v>
          </cell>
          <cell r="F421">
            <v>29920</v>
          </cell>
          <cell r="G421" t="str">
            <v>#N/A N/A</v>
          </cell>
          <cell r="H421" t="e">
            <v>#N/A</v>
          </cell>
          <cell r="J421">
            <v>2.6745913818722045</v>
          </cell>
          <cell r="K421">
            <v>2.6745913818722045</v>
          </cell>
          <cell r="L421">
            <v>0</v>
          </cell>
          <cell r="N421">
            <v>0</v>
          </cell>
          <cell r="O421">
            <v>12.394274560832796</v>
          </cell>
          <cell r="P421">
            <v>0</v>
          </cell>
        </row>
        <row r="422">
          <cell r="B422">
            <v>29951</v>
          </cell>
          <cell r="C422" t="str">
            <v>#N/A N/A</v>
          </cell>
          <cell r="D422">
            <v>29951</v>
          </cell>
          <cell r="E422">
            <v>350.3</v>
          </cell>
          <cell r="F422">
            <v>29951</v>
          </cell>
          <cell r="G422" t="str">
            <v>#N/A N/A</v>
          </cell>
          <cell r="H422" t="e">
            <v>#N/A</v>
          </cell>
          <cell r="J422">
            <v>3.6083998816917928</v>
          </cell>
          <cell r="K422">
            <v>3.6083998816917928</v>
          </cell>
          <cell r="L422">
            <v>0</v>
          </cell>
          <cell r="N422">
            <v>0</v>
          </cell>
          <cell r="O422">
            <v>12.275641025641026</v>
          </cell>
          <cell r="P422">
            <v>0</v>
          </cell>
        </row>
        <row r="423">
          <cell r="B423">
            <v>29982</v>
          </cell>
          <cell r="C423" t="str">
            <v>#N/A N/A</v>
          </cell>
          <cell r="D423">
            <v>29982</v>
          </cell>
          <cell r="E423">
            <v>354.8</v>
          </cell>
          <cell r="F423">
            <v>29982</v>
          </cell>
          <cell r="G423" t="str">
            <v>#N/A N/A</v>
          </cell>
          <cell r="H423" t="e">
            <v>#N/A</v>
          </cell>
          <cell r="J423">
            <v>3.9859320046893298</v>
          </cell>
          <cell r="K423">
            <v>3.9859320046893298</v>
          </cell>
          <cell r="L423">
            <v>0</v>
          </cell>
          <cell r="N423">
            <v>0</v>
          </cell>
          <cell r="O423">
            <v>13.572343149807953</v>
          </cell>
          <cell r="P423">
            <v>0</v>
          </cell>
        </row>
        <row r="424">
          <cell r="B424">
            <v>30010</v>
          </cell>
          <cell r="C424" t="str">
            <v>#N/A N/A</v>
          </cell>
          <cell r="D424">
            <v>30010</v>
          </cell>
          <cell r="E424">
            <v>360.8</v>
          </cell>
          <cell r="F424">
            <v>30010</v>
          </cell>
          <cell r="G424" t="str">
            <v>#N/A N/A</v>
          </cell>
          <cell r="H424" t="e">
            <v>#N/A</v>
          </cell>
          <cell r="J424">
            <v>4.428364688856723</v>
          </cell>
          <cell r="K424">
            <v>4.428364688856723</v>
          </cell>
          <cell r="L424">
            <v>0</v>
          </cell>
          <cell r="N424">
            <v>0</v>
          </cell>
          <cell r="O424">
            <v>15.234749281379756</v>
          </cell>
          <cell r="P424">
            <v>0</v>
          </cell>
        </row>
        <row r="425">
          <cell r="B425">
            <v>30041</v>
          </cell>
          <cell r="C425" t="str">
            <v>#N/A N/A</v>
          </cell>
          <cell r="D425">
            <v>30041</v>
          </cell>
          <cell r="E425">
            <v>364</v>
          </cell>
          <cell r="F425">
            <v>30041</v>
          </cell>
          <cell r="G425" t="str">
            <v>#N/A N/A</v>
          </cell>
          <cell r="H425" t="e">
            <v>#N/A</v>
          </cell>
          <cell r="J425">
            <v>3.9109334855837785</v>
          </cell>
          <cell r="K425">
            <v>3.9109334855837785</v>
          </cell>
          <cell r="L425">
            <v>0</v>
          </cell>
          <cell r="N425">
            <v>0</v>
          </cell>
          <cell r="O425">
            <v>15.776081424936406</v>
          </cell>
          <cell r="P425">
            <v>0</v>
          </cell>
        </row>
        <row r="426">
          <cell r="B426">
            <v>30071</v>
          </cell>
          <cell r="C426" t="str">
            <v>#N/A N/A</v>
          </cell>
          <cell r="D426">
            <v>30071</v>
          </cell>
          <cell r="E426">
            <v>371</v>
          </cell>
          <cell r="F426">
            <v>30071</v>
          </cell>
          <cell r="G426" t="str">
            <v>#N/A N/A</v>
          </cell>
          <cell r="H426" t="e">
            <v>#N/A</v>
          </cell>
          <cell r="J426">
            <v>4.5659526493799341</v>
          </cell>
          <cell r="K426">
            <v>4.5659526493799341</v>
          </cell>
          <cell r="L426">
            <v>0</v>
          </cell>
          <cell r="N426">
            <v>0</v>
          </cell>
          <cell r="O426">
            <v>16.483516483516492</v>
          </cell>
          <cell r="P426">
            <v>0</v>
          </cell>
        </row>
        <row r="427">
          <cell r="B427">
            <v>30102</v>
          </cell>
          <cell r="C427" t="str">
            <v>#N/A N/A</v>
          </cell>
          <cell r="D427">
            <v>30102</v>
          </cell>
          <cell r="E427">
            <v>375.9</v>
          </cell>
          <cell r="F427">
            <v>30102</v>
          </cell>
          <cell r="G427" t="str">
            <v>#N/A N/A</v>
          </cell>
          <cell r="H427" t="e">
            <v>#N/A</v>
          </cell>
          <cell r="J427">
            <v>4.185144124168505</v>
          </cell>
          <cell r="K427">
            <v>4.185144124168505</v>
          </cell>
          <cell r="L427">
            <v>0</v>
          </cell>
          <cell r="N427">
            <v>0</v>
          </cell>
          <cell r="O427">
            <v>15.9827213822894</v>
          </cell>
          <cell r="P427">
            <v>0</v>
          </cell>
        </row>
        <row r="428">
          <cell r="B428">
            <v>30132</v>
          </cell>
          <cell r="C428" t="str">
            <v>#N/A N/A</v>
          </cell>
          <cell r="D428">
            <v>30132</v>
          </cell>
          <cell r="E428">
            <v>380.5</v>
          </cell>
          <cell r="F428">
            <v>30132</v>
          </cell>
          <cell r="G428" t="str">
            <v>#N/A N/A</v>
          </cell>
          <cell r="H428" t="e">
            <v>#N/A</v>
          </cell>
          <cell r="J428">
            <v>4.5329670329670391</v>
          </cell>
          <cell r="K428">
            <v>4.5329670329670391</v>
          </cell>
          <cell r="L428">
            <v>0</v>
          </cell>
          <cell r="N428">
            <v>0</v>
          </cell>
          <cell r="O428">
            <v>15.970740627857349</v>
          </cell>
          <cell r="P428">
            <v>0</v>
          </cell>
        </row>
        <row r="429">
          <cell r="B429">
            <v>30163</v>
          </cell>
          <cell r="C429" t="str">
            <v>#N/A N/A</v>
          </cell>
          <cell r="D429">
            <v>30163</v>
          </cell>
          <cell r="E429">
            <v>384</v>
          </cell>
          <cell r="F429">
            <v>30163</v>
          </cell>
          <cell r="G429" t="str">
            <v>#N/A N/A</v>
          </cell>
          <cell r="H429" t="e">
            <v>#N/A</v>
          </cell>
          <cell r="J429">
            <v>3.5040431266846417</v>
          </cell>
          <cell r="K429">
            <v>3.5040431266846417</v>
          </cell>
          <cell r="L429">
            <v>0</v>
          </cell>
          <cell r="N429">
            <v>0</v>
          </cell>
          <cell r="O429">
            <v>15.732368896925863</v>
          </cell>
          <cell r="P429">
            <v>0</v>
          </cell>
        </row>
        <row r="430">
          <cell r="B430">
            <v>30194</v>
          </cell>
          <cell r="C430" t="str">
            <v>#N/A N/A</v>
          </cell>
          <cell r="D430">
            <v>30194</v>
          </cell>
          <cell r="E430">
            <v>385.9</v>
          </cell>
          <cell r="F430">
            <v>30194</v>
          </cell>
          <cell r="G430" t="str">
            <v>#N/A N/A</v>
          </cell>
          <cell r="H430" t="e">
            <v>#N/A</v>
          </cell>
          <cell r="J430">
            <v>2.6602819898909225</v>
          </cell>
          <cell r="K430">
            <v>2.6602819898909225</v>
          </cell>
          <cell r="L430">
            <v>0</v>
          </cell>
          <cell r="N430">
            <v>0</v>
          </cell>
          <cell r="O430">
            <v>14.680534918276367</v>
          </cell>
          <cell r="P430">
            <v>0</v>
          </cell>
        </row>
        <row r="431">
          <cell r="B431">
            <v>30224</v>
          </cell>
          <cell r="C431" t="str">
            <v>#N/A N/A</v>
          </cell>
          <cell r="D431">
            <v>30224</v>
          </cell>
          <cell r="E431">
            <v>391.1</v>
          </cell>
          <cell r="F431">
            <v>30224</v>
          </cell>
          <cell r="G431" t="str">
            <v>#N/A N/A</v>
          </cell>
          <cell r="H431" t="e">
            <v>#N/A</v>
          </cell>
          <cell r="J431">
            <v>2.7858081471747731</v>
          </cell>
          <cell r="K431">
            <v>2.7858081471747731</v>
          </cell>
          <cell r="L431">
            <v>0</v>
          </cell>
          <cell r="N431">
            <v>0</v>
          </cell>
          <cell r="O431">
            <v>15.675835551611939</v>
          </cell>
          <cell r="P431">
            <v>0</v>
          </cell>
        </row>
        <row r="432">
          <cell r="B432">
            <v>30255</v>
          </cell>
          <cell r="C432" t="str">
            <v>#N/A N/A</v>
          </cell>
          <cell r="D432">
            <v>30255</v>
          </cell>
          <cell r="E432">
            <v>392.4</v>
          </cell>
          <cell r="F432">
            <v>30255</v>
          </cell>
          <cell r="G432" t="str">
            <v>#N/A N/A</v>
          </cell>
          <cell r="H432" t="e">
            <v>#N/A</v>
          </cell>
          <cell r="J432">
            <v>2.1874999999999867</v>
          </cell>
          <cell r="K432">
            <v>2.1874999999999867</v>
          </cell>
          <cell r="L432">
            <v>0</v>
          </cell>
          <cell r="N432">
            <v>0</v>
          </cell>
          <cell r="O432">
            <v>15.005861664712782</v>
          </cell>
          <cell r="P432">
            <v>0</v>
          </cell>
        </row>
        <row r="433">
          <cell r="B433">
            <v>30285</v>
          </cell>
          <cell r="C433" t="str">
            <v>#N/A N/A</v>
          </cell>
          <cell r="D433">
            <v>30285</v>
          </cell>
          <cell r="E433">
            <v>392</v>
          </cell>
          <cell r="F433">
            <v>30285</v>
          </cell>
          <cell r="G433" t="str">
            <v>#N/A N/A</v>
          </cell>
          <cell r="H433" t="e">
            <v>#N/A</v>
          </cell>
          <cell r="J433">
            <v>1.5807203938844383</v>
          </cell>
          <cell r="K433">
            <v>1.5807203938844383</v>
          </cell>
          <cell r="L433">
            <v>0</v>
          </cell>
          <cell r="N433">
            <v>0</v>
          </cell>
          <cell r="O433">
            <v>13.458755426917502</v>
          </cell>
          <cell r="P433">
            <v>0</v>
          </cell>
        </row>
        <row r="434">
          <cell r="B434">
            <v>30316</v>
          </cell>
          <cell r="C434" t="str">
            <v>#N/A N/A</v>
          </cell>
          <cell r="D434">
            <v>30316</v>
          </cell>
          <cell r="E434">
            <v>392.1</v>
          </cell>
          <cell r="F434">
            <v>30316</v>
          </cell>
          <cell r="G434" t="str">
            <v>#N/A N/A</v>
          </cell>
          <cell r="H434" t="e">
            <v>#N/A</v>
          </cell>
          <cell r="J434">
            <v>0.25568908207620478</v>
          </cell>
          <cell r="K434">
            <v>0.25568908207620478</v>
          </cell>
          <cell r="L434">
            <v>0</v>
          </cell>
          <cell r="N434">
            <v>0</v>
          </cell>
          <cell r="O434">
            <v>11.93262917499287</v>
          </cell>
          <cell r="P434">
            <v>0</v>
          </cell>
        </row>
        <row r="435">
          <cell r="B435">
            <v>30347</v>
          </cell>
          <cell r="C435" t="str">
            <v>#N/A N/A</v>
          </cell>
          <cell r="D435">
            <v>30347</v>
          </cell>
          <cell r="E435">
            <v>393.2</v>
          </cell>
          <cell r="F435">
            <v>30347</v>
          </cell>
          <cell r="G435" t="str">
            <v>#N/A N/A</v>
          </cell>
          <cell r="H435" t="e">
            <v>#N/A</v>
          </cell>
          <cell r="J435">
            <v>0.20387359836901986</v>
          </cell>
          <cell r="K435">
            <v>0.20387359836901986</v>
          </cell>
          <cell r="L435">
            <v>0</v>
          </cell>
          <cell r="N435">
            <v>0</v>
          </cell>
          <cell r="O435">
            <v>10.822998872604273</v>
          </cell>
          <cell r="P435">
            <v>0</v>
          </cell>
        </row>
        <row r="436">
          <cell r="B436">
            <v>30375</v>
          </cell>
          <cell r="C436" t="str">
            <v>#N/A N/A</v>
          </cell>
          <cell r="D436">
            <v>30375</v>
          </cell>
          <cell r="E436">
            <v>393.5</v>
          </cell>
          <cell r="F436">
            <v>30375</v>
          </cell>
          <cell r="G436" t="str">
            <v>#N/A N/A</v>
          </cell>
          <cell r="H436" t="e">
            <v>#N/A</v>
          </cell>
          <cell r="J436">
            <v>0.38265306122449161</v>
          </cell>
          <cell r="K436">
            <v>0.38265306122449161</v>
          </cell>
          <cell r="L436">
            <v>0</v>
          </cell>
          <cell r="N436">
            <v>0</v>
          </cell>
          <cell r="O436">
            <v>9.0631929046563151</v>
          </cell>
          <cell r="P436">
            <v>0</v>
          </cell>
        </row>
        <row r="437">
          <cell r="B437">
            <v>30406</v>
          </cell>
          <cell r="C437" t="str">
            <v>#N/A N/A</v>
          </cell>
          <cell r="D437">
            <v>30406</v>
          </cell>
          <cell r="E437">
            <v>393.7</v>
          </cell>
          <cell r="F437">
            <v>30406</v>
          </cell>
          <cell r="G437" t="str">
            <v>#N/A N/A</v>
          </cell>
          <cell r="H437" t="e">
            <v>#N/A</v>
          </cell>
          <cell r="J437">
            <v>0.40805916857944435</v>
          </cell>
          <cell r="K437">
            <v>0.40805916857944435</v>
          </cell>
          <cell r="L437">
            <v>0</v>
          </cell>
          <cell r="N437">
            <v>0</v>
          </cell>
          <cell r="O437">
            <v>8.1593406593406534</v>
          </cell>
          <cell r="P437">
            <v>0</v>
          </cell>
        </row>
        <row r="438">
          <cell r="B438">
            <v>30436</v>
          </cell>
          <cell r="C438" t="str">
            <v>#N/A N/A</v>
          </cell>
          <cell r="D438">
            <v>30436</v>
          </cell>
          <cell r="E438">
            <v>392.3</v>
          </cell>
          <cell r="F438">
            <v>30436</v>
          </cell>
          <cell r="G438" t="str">
            <v>#N/A N/A</v>
          </cell>
          <cell r="H438" t="e">
            <v>#N/A</v>
          </cell>
          <cell r="J438">
            <v>-0.22889114954220968</v>
          </cell>
          <cell r="K438">
            <v>-0.22889114954220968</v>
          </cell>
          <cell r="L438">
            <v>0</v>
          </cell>
          <cell r="N438">
            <v>0</v>
          </cell>
          <cell r="O438">
            <v>5.7412398921832919</v>
          </cell>
          <cell r="P438">
            <v>0</v>
          </cell>
        </row>
        <row r="439">
          <cell r="B439">
            <v>30467</v>
          </cell>
          <cell r="C439" t="str">
            <v>#N/A N/A</v>
          </cell>
          <cell r="D439">
            <v>30467</v>
          </cell>
          <cell r="E439">
            <v>391.4</v>
          </cell>
          <cell r="F439">
            <v>30467</v>
          </cell>
          <cell r="G439" t="str">
            <v>#N/A N/A</v>
          </cell>
          <cell r="H439" t="e">
            <v>#N/A</v>
          </cell>
          <cell r="J439">
            <v>-0.53367217280814172</v>
          </cell>
          <cell r="K439">
            <v>-0.53367217280814172</v>
          </cell>
          <cell r="L439">
            <v>0</v>
          </cell>
          <cell r="N439">
            <v>0</v>
          </cell>
          <cell r="O439">
            <v>4.1234370843309387</v>
          </cell>
          <cell r="P439">
            <v>0</v>
          </cell>
        </row>
        <row r="440">
          <cell r="B440">
            <v>30497</v>
          </cell>
          <cell r="C440" t="str">
            <v>#N/A N/A</v>
          </cell>
          <cell r="D440">
            <v>30497</v>
          </cell>
          <cell r="E440">
            <v>393.8</v>
          </cell>
          <cell r="F440">
            <v>30497</v>
          </cell>
          <cell r="G440" t="str">
            <v>#N/A N/A</v>
          </cell>
          <cell r="H440" t="e">
            <v>#N/A</v>
          </cell>
          <cell r="J440">
            <v>2.5400050800117313E-2</v>
          </cell>
          <cell r="K440">
            <v>2.5400050800117313E-2</v>
          </cell>
          <cell r="L440">
            <v>0</v>
          </cell>
          <cell r="N440">
            <v>0</v>
          </cell>
          <cell r="O440">
            <v>3.4954007884362648</v>
          </cell>
          <cell r="P440">
            <v>0</v>
          </cell>
        </row>
        <row r="441">
          <cell r="B441">
            <v>30528</v>
          </cell>
          <cell r="C441" t="str">
            <v>#N/A N/A</v>
          </cell>
          <cell r="D441">
            <v>30528</v>
          </cell>
          <cell r="E441">
            <v>397.7</v>
          </cell>
          <cell r="F441">
            <v>30528</v>
          </cell>
          <cell r="G441" t="str">
            <v>#N/A N/A</v>
          </cell>
          <cell r="H441" t="e">
            <v>#N/A</v>
          </cell>
          <cell r="J441">
            <v>1.3764975783838951</v>
          </cell>
          <cell r="K441">
            <v>1.3764975783838951</v>
          </cell>
          <cell r="L441">
            <v>0</v>
          </cell>
          <cell r="N441">
            <v>0</v>
          </cell>
          <cell r="O441">
            <v>3.5677083333333304</v>
          </cell>
          <cell r="P441">
            <v>0</v>
          </cell>
        </row>
        <row r="442">
          <cell r="B442">
            <v>30559</v>
          </cell>
          <cell r="C442" t="str">
            <v>#N/A N/A</v>
          </cell>
          <cell r="D442">
            <v>30559</v>
          </cell>
          <cell r="E442">
            <v>401.6</v>
          </cell>
          <cell r="F442">
            <v>30559</v>
          </cell>
          <cell r="G442" t="str">
            <v>#N/A N/A</v>
          </cell>
          <cell r="H442" t="e">
            <v>#N/A</v>
          </cell>
          <cell r="J442">
            <v>2.6060296371998026</v>
          </cell>
          <cell r="K442">
            <v>2.6060296371998026</v>
          </cell>
          <cell r="L442">
            <v>0</v>
          </cell>
          <cell r="N442">
            <v>0</v>
          </cell>
          <cell r="O442">
            <v>4.068411505571401</v>
          </cell>
          <cell r="P442">
            <v>0</v>
          </cell>
        </row>
        <row r="443">
          <cell r="B443">
            <v>30589</v>
          </cell>
          <cell r="C443" t="str">
            <v>#N/A N/A</v>
          </cell>
          <cell r="D443">
            <v>30589</v>
          </cell>
          <cell r="E443">
            <v>402.6</v>
          </cell>
          <cell r="F443">
            <v>30589</v>
          </cell>
          <cell r="G443" t="str">
            <v>#N/A N/A</v>
          </cell>
          <cell r="H443" t="e">
            <v>#N/A</v>
          </cell>
          <cell r="J443">
            <v>2.2346368715083775</v>
          </cell>
          <cell r="K443">
            <v>2.2346368715083775</v>
          </cell>
          <cell r="L443">
            <v>0</v>
          </cell>
          <cell r="N443">
            <v>0</v>
          </cell>
          <cell r="O443">
            <v>2.940424443876255</v>
          </cell>
          <cell r="P443">
            <v>0</v>
          </cell>
        </row>
        <row r="444">
          <cell r="B444">
            <v>30620</v>
          </cell>
          <cell r="C444" t="str">
            <v>#N/A N/A</v>
          </cell>
          <cell r="D444">
            <v>30620</v>
          </cell>
          <cell r="E444">
            <v>405.8</v>
          </cell>
          <cell r="F444">
            <v>30620</v>
          </cell>
          <cell r="G444" t="str">
            <v>#N/A N/A</v>
          </cell>
          <cell r="H444" t="e">
            <v>#N/A</v>
          </cell>
          <cell r="J444">
            <v>2.036711088760379</v>
          </cell>
          <cell r="K444">
            <v>2.036711088760379</v>
          </cell>
          <cell r="L444">
            <v>0</v>
          </cell>
          <cell r="N444">
            <v>0</v>
          </cell>
          <cell r="O444">
            <v>3.4148827726809383</v>
          </cell>
          <cell r="P444">
            <v>0</v>
          </cell>
        </row>
        <row r="445">
          <cell r="B445">
            <v>30650</v>
          </cell>
          <cell r="C445" t="str">
            <v>#N/A N/A</v>
          </cell>
          <cell r="D445">
            <v>30650</v>
          </cell>
          <cell r="E445">
            <v>409.7</v>
          </cell>
          <cell r="F445">
            <v>30650</v>
          </cell>
          <cell r="G445" t="str">
            <v>#N/A N/A</v>
          </cell>
          <cell r="H445" t="e">
            <v>#N/A</v>
          </cell>
          <cell r="J445">
            <v>2.0169322709163273</v>
          </cell>
          <cell r="K445">
            <v>2.0169322709163273</v>
          </cell>
          <cell r="L445">
            <v>0</v>
          </cell>
          <cell r="N445">
            <v>0</v>
          </cell>
          <cell r="O445">
            <v>4.5153061224489699</v>
          </cell>
          <cell r="P445">
            <v>0</v>
          </cell>
        </row>
        <row r="446">
          <cell r="B446">
            <v>30681</v>
          </cell>
          <cell r="C446" t="str">
            <v>#N/A N/A</v>
          </cell>
          <cell r="D446">
            <v>30681</v>
          </cell>
          <cell r="E446">
            <v>414.1</v>
          </cell>
          <cell r="F446">
            <v>30681</v>
          </cell>
          <cell r="G446" t="str">
            <v>#N/A N/A</v>
          </cell>
          <cell r="H446" t="e">
            <v>#N/A</v>
          </cell>
          <cell r="J446">
            <v>2.856433184302043</v>
          </cell>
          <cell r="K446">
            <v>2.856433184302043</v>
          </cell>
          <cell r="L446">
            <v>0</v>
          </cell>
          <cell r="N446">
            <v>0</v>
          </cell>
          <cell r="O446">
            <v>5.6108135679673543</v>
          </cell>
          <cell r="P446">
            <v>0</v>
          </cell>
        </row>
        <row r="447">
          <cell r="B447">
            <v>30712</v>
          </cell>
          <cell r="C447" t="str">
            <v>#N/A N/A</v>
          </cell>
          <cell r="D447">
            <v>30712</v>
          </cell>
          <cell r="E447">
            <v>415.6</v>
          </cell>
          <cell r="F447">
            <v>30712</v>
          </cell>
          <cell r="G447" t="str">
            <v>#N/A N/A</v>
          </cell>
          <cell r="H447" t="e">
            <v>#N/A</v>
          </cell>
          <cell r="J447">
            <v>2.4149827501232179</v>
          </cell>
          <cell r="K447">
            <v>2.4149827501232179</v>
          </cell>
          <cell r="L447">
            <v>0</v>
          </cell>
          <cell r="N447">
            <v>0</v>
          </cell>
          <cell r="O447">
            <v>5.6968463886063248</v>
          </cell>
          <cell r="P447">
            <v>0</v>
          </cell>
        </row>
        <row r="448">
          <cell r="B448">
            <v>30741</v>
          </cell>
          <cell r="C448" t="str">
            <v>#N/A N/A</v>
          </cell>
          <cell r="D448">
            <v>30741</v>
          </cell>
          <cell r="E448">
            <v>423.9</v>
          </cell>
          <cell r="F448">
            <v>30741</v>
          </cell>
          <cell r="G448" t="str">
            <v>#N/A N/A</v>
          </cell>
          <cell r="H448" t="e">
            <v>#N/A</v>
          </cell>
          <cell r="J448">
            <v>3.4659506956309372</v>
          </cell>
          <cell r="K448">
            <v>3.4659506956309372</v>
          </cell>
          <cell r="L448">
            <v>0</v>
          </cell>
          <cell r="N448">
            <v>0</v>
          </cell>
          <cell r="O448">
            <v>7.7255400254129469</v>
          </cell>
          <cell r="P448">
            <v>0</v>
          </cell>
        </row>
        <row r="449">
          <cell r="B449">
            <v>30772</v>
          </cell>
          <cell r="C449" t="str">
            <v>#N/A N/A</v>
          </cell>
          <cell r="D449">
            <v>30772</v>
          </cell>
          <cell r="E449">
            <v>430.8</v>
          </cell>
          <cell r="F449">
            <v>30772</v>
          </cell>
          <cell r="G449" t="str">
            <v>#N/A N/A</v>
          </cell>
          <cell r="H449" t="e">
            <v>#N/A</v>
          </cell>
          <cell r="J449">
            <v>4.0328423086211096</v>
          </cell>
          <cell r="K449">
            <v>4.0328423086211096</v>
          </cell>
          <cell r="L449">
            <v>0</v>
          </cell>
          <cell r="N449">
            <v>0</v>
          </cell>
          <cell r="O449">
            <v>9.4234188468377056</v>
          </cell>
          <cell r="P449">
            <v>0</v>
          </cell>
        </row>
        <row r="450">
          <cell r="B450">
            <v>30802</v>
          </cell>
          <cell r="C450" t="str">
            <v>#N/A N/A</v>
          </cell>
          <cell r="D450">
            <v>30802</v>
          </cell>
          <cell r="E450">
            <v>437.6</v>
          </cell>
          <cell r="F450">
            <v>30802</v>
          </cell>
          <cell r="G450" t="str">
            <v>#N/A N/A</v>
          </cell>
          <cell r="H450" t="e">
            <v>#N/A</v>
          </cell>
          <cell r="J450">
            <v>5.2935514918190485</v>
          </cell>
          <cell r="K450">
            <v>5.2935514918190485</v>
          </cell>
          <cell r="L450">
            <v>0</v>
          </cell>
          <cell r="N450">
            <v>0</v>
          </cell>
          <cell r="O450">
            <v>11.547285240887085</v>
          </cell>
          <cell r="P450">
            <v>0</v>
          </cell>
        </row>
        <row r="451">
          <cell r="B451">
            <v>30833</v>
          </cell>
          <cell r="C451" t="str">
            <v>#N/A N/A</v>
          </cell>
          <cell r="D451">
            <v>30833</v>
          </cell>
          <cell r="E451">
            <v>446.2</v>
          </cell>
          <cell r="F451">
            <v>30833</v>
          </cell>
          <cell r="G451" t="str">
            <v>#N/A N/A</v>
          </cell>
          <cell r="H451" t="e">
            <v>#N/A</v>
          </cell>
          <cell r="J451">
            <v>5.2606746874262811</v>
          </cell>
          <cell r="K451">
            <v>5.2606746874262811</v>
          </cell>
          <cell r="L451">
            <v>0</v>
          </cell>
          <cell r="N451">
            <v>0</v>
          </cell>
          <cell r="O451">
            <v>14.001021972406757</v>
          </cell>
          <cell r="P451">
            <v>0</v>
          </cell>
        </row>
        <row r="452">
          <cell r="B452">
            <v>30863</v>
          </cell>
          <cell r="C452" t="str">
            <v>#N/A N/A</v>
          </cell>
          <cell r="D452">
            <v>30863</v>
          </cell>
          <cell r="E452">
            <v>450.9</v>
          </cell>
          <cell r="F452">
            <v>30863</v>
          </cell>
          <cell r="G452" t="str">
            <v>#N/A N/A</v>
          </cell>
          <cell r="H452" t="e">
            <v>#N/A</v>
          </cell>
          <cell r="J452">
            <v>4.6657381615598847</v>
          </cell>
          <cell r="K452">
            <v>4.6657381615598847</v>
          </cell>
          <cell r="L452">
            <v>0</v>
          </cell>
          <cell r="N452">
            <v>0</v>
          </cell>
          <cell r="O452">
            <v>14.49974606399187</v>
          </cell>
          <cell r="P452">
            <v>0</v>
          </cell>
        </row>
        <row r="453">
          <cell r="B453">
            <v>30894</v>
          </cell>
          <cell r="C453" t="str">
            <v>#N/A N/A</v>
          </cell>
          <cell r="D453">
            <v>30894</v>
          </cell>
          <cell r="E453">
            <v>455.7</v>
          </cell>
          <cell r="F453">
            <v>30894</v>
          </cell>
          <cell r="G453" t="str">
            <v>#N/A N/A</v>
          </cell>
          <cell r="H453" t="e">
            <v>#N/A</v>
          </cell>
          <cell r="J453">
            <v>4.1361974405849988</v>
          </cell>
          <cell r="K453">
            <v>4.1361974405849988</v>
          </cell>
          <cell r="L453">
            <v>0</v>
          </cell>
          <cell r="N453">
            <v>0</v>
          </cell>
          <cell r="O453">
            <v>14.58385717877797</v>
          </cell>
          <cell r="P453">
            <v>0</v>
          </cell>
        </row>
        <row r="454">
          <cell r="B454">
            <v>30925</v>
          </cell>
          <cell r="C454" t="str">
            <v>#N/A N/A</v>
          </cell>
          <cell r="D454">
            <v>30925</v>
          </cell>
          <cell r="E454">
            <v>458.8</v>
          </cell>
          <cell r="F454">
            <v>30925</v>
          </cell>
          <cell r="G454" t="str">
            <v>#N/A N/A</v>
          </cell>
          <cell r="H454" t="e">
            <v>#N/A</v>
          </cell>
          <cell r="J454">
            <v>2.8238458090542373</v>
          </cell>
          <cell r="K454">
            <v>2.8238458090542373</v>
          </cell>
          <cell r="L454">
            <v>0</v>
          </cell>
          <cell r="N454">
            <v>0</v>
          </cell>
          <cell r="O454">
            <v>14.243027888446203</v>
          </cell>
          <cell r="P454">
            <v>0</v>
          </cell>
        </row>
        <row r="455">
          <cell r="B455">
            <v>30955</v>
          </cell>
          <cell r="C455" t="str">
            <v>#N/A N/A</v>
          </cell>
          <cell r="D455">
            <v>30955</v>
          </cell>
          <cell r="E455">
            <v>462</v>
          </cell>
          <cell r="F455">
            <v>30955</v>
          </cell>
          <cell r="G455" t="str">
            <v>#N/A N/A</v>
          </cell>
          <cell r="H455" t="e">
            <v>#N/A</v>
          </cell>
          <cell r="J455">
            <v>2.461743180306053</v>
          </cell>
          <cell r="K455">
            <v>2.461743180306053</v>
          </cell>
          <cell r="L455">
            <v>0</v>
          </cell>
          <cell r="N455">
            <v>0</v>
          </cell>
          <cell r="O455">
            <v>14.754098360655732</v>
          </cell>
          <cell r="P455">
            <v>0</v>
          </cell>
        </row>
        <row r="456">
          <cell r="B456">
            <v>30986</v>
          </cell>
          <cell r="C456" t="str">
            <v>#N/A N/A</v>
          </cell>
          <cell r="D456">
            <v>30986</v>
          </cell>
          <cell r="E456">
            <v>466.5</v>
          </cell>
          <cell r="F456">
            <v>30986</v>
          </cell>
          <cell r="G456" t="str">
            <v>#N/A N/A</v>
          </cell>
          <cell r="H456" t="e">
            <v>#N/A</v>
          </cell>
          <cell r="J456">
            <v>2.3699802501645939</v>
          </cell>
          <cell r="K456">
            <v>2.3699802501645939</v>
          </cell>
          <cell r="L456">
            <v>0</v>
          </cell>
          <cell r="N456">
            <v>0</v>
          </cell>
          <cell r="O456">
            <v>14.958107442089696</v>
          </cell>
          <cell r="P456">
            <v>0</v>
          </cell>
        </row>
        <row r="457">
          <cell r="B457">
            <v>31016</v>
          </cell>
          <cell r="C457" t="str">
            <v>#N/A N/A</v>
          </cell>
          <cell r="D457">
            <v>31016</v>
          </cell>
          <cell r="E457">
            <v>471.1</v>
          </cell>
          <cell r="F457">
            <v>31016</v>
          </cell>
          <cell r="G457" t="str">
            <v>#N/A N/A</v>
          </cell>
          <cell r="H457" t="e">
            <v>#N/A</v>
          </cell>
          <cell r="J457">
            <v>2.6809067131647879</v>
          </cell>
          <cell r="K457">
            <v>2.6809067131647879</v>
          </cell>
          <cell r="L457">
            <v>0</v>
          </cell>
          <cell r="N457">
            <v>0</v>
          </cell>
          <cell r="O457">
            <v>14.986575543080317</v>
          </cell>
          <cell r="P457">
            <v>0</v>
          </cell>
        </row>
        <row r="458">
          <cell r="B458">
            <v>31047</v>
          </cell>
          <cell r="C458" t="str">
            <v>#N/A N/A</v>
          </cell>
          <cell r="D458">
            <v>31047</v>
          </cell>
          <cell r="E458">
            <v>473.5</v>
          </cell>
          <cell r="F458">
            <v>31047</v>
          </cell>
          <cell r="G458" t="str">
            <v>#N/A N/A</v>
          </cell>
          <cell r="H458" t="e">
            <v>#N/A</v>
          </cell>
          <cell r="J458">
            <v>2.4891774891774965</v>
          </cell>
          <cell r="K458">
            <v>2.4891774891774965</v>
          </cell>
          <cell r="L458">
            <v>0</v>
          </cell>
          <cell r="N458">
            <v>0</v>
          </cell>
          <cell r="O458">
            <v>14.344361265394824</v>
          </cell>
          <cell r="P458">
            <v>0</v>
          </cell>
        </row>
        <row r="459">
          <cell r="B459">
            <v>31078</v>
          </cell>
          <cell r="C459" t="str">
            <v>#N/A N/A</v>
          </cell>
          <cell r="D459">
            <v>31078</v>
          </cell>
          <cell r="E459">
            <v>473</v>
          </cell>
          <cell r="F459">
            <v>31078</v>
          </cell>
          <cell r="G459" t="str">
            <v>#N/A N/A</v>
          </cell>
          <cell r="H459" t="e">
            <v>#N/A</v>
          </cell>
          <cell r="J459">
            <v>1.3933547695605508</v>
          </cell>
          <cell r="K459">
            <v>1.3933547695605508</v>
          </cell>
          <cell r="L459">
            <v>0</v>
          </cell>
          <cell r="N459">
            <v>0</v>
          </cell>
          <cell r="O459">
            <v>13.81135707410972</v>
          </cell>
          <cell r="P459">
            <v>0</v>
          </cell>
        </row>
        <row r="460">
          <cell r="B460">
            <v>31106</v>
          </cell>
          <cell r="C460" t="str">
            <v>#N/A N/A</v>
          </cell>
          <cell r="D460">
            <v>31106</v>
          </cell>
          <cell r="E460">
            <v>477.8</v>
          </cell>
          <cell r="F460">
            <v>31106</v>
          </cell>
          <cell r="G460" t="str">
            <v>#N/A N/A</v>
          </cell>
          <cell r="H460" t="e">
            <v>#N/A</v>
          </cell>
          <cell r="J460">
            <v>1.4222033538526802</v>
          </cell>
          <cell r="K460">
            <v>1.4222033538526802</v>
          </cell>
          <cell r="L460">
            <v>0</v>
          </cell>
          <cell r="N460">
            <v>0</v>
          </cell>
          <cell r="O460">
            <v>12.715263033734381</v>
          </cell>
          <cell r="P460">
            <v>0</v>
          </cell>
        </row>
        <row r="461">
          <cell r="B461">
            <v>31137</v>
          </cell>
          <cell r="C461" t="str">
            <v>#N/A N/A</v>
          </cell>
          <cell r="D461">
            <v>31137</v>
          </cell>
          <cell r="E461">
            <v>481.5</v>
          </cell>
          <cell r="F461">
            <v>31137</v>
          </cell>
          <cell r="G461" t="str">
            <v>#N/A N/A</v>
          </cell>
          <cell r="H461" t="e">
            <v>#N/A</v>
          </cell>
          <cell r="J461">
            <v>1.6895459345301012</v>
          </cell>
          <cell r="K461">
            <v>1.6895459345301012</v>
          </cell>
          <cell r="L461">
            <v>0</v>
          </cell>
          <cell r="N461">
            <v>0</v>
          </cell>
          <cell r="O461">
            <v>11.768802228412255</v>
          </cell>
          <cell r="P461">
            <v>0</v>
          </cell>
        </row>
        <row r="462">
          <cell r="B462">
            <v>31167</v>
          </cell>
          <cell r="C462" t="str">
            <v>#N/A N/A</v>
          </cell>
          <cell r="D462">
            <v>31167</v>
          </cell>
          <cell r="E462">
            <v>481.3</v>
          </cell>
          <cell r="F462">
            <v>31167</v>
          </cell>
          <cell r="G462" t="str">
            <v>#N/A N/A</v>
          </cell>
          <cell r="H462" t="e">
            <v>#N/A</v>
          </cell>
          <cell r="J462">
            <v>1.7547568710359451</v>
          </cell>
          <cell r="K462">
            <v>1.7547568710359451</v>
          </cell>
          <cell r="L462">
            <v>0</v>
          </cell>
          <cell r="N462">
            <v>0</v>
          </cell>
          <cell r="O462">
            <v>9.9862888482632464</v>
          </cell>
          <cell r="P462">
            <v>0</v>
          </cell>
        </row>
        <row r="463">
          <cell r="B463">
            <v>31198</v>
          </cell>
          <cell r="C463" t="str">
            <v>#N/A N/A</v>
          </cell>
          <cell r="D463">
            <v>31198</v>
          </cell>
          <cell r="E463">
            <v>482.3</v>
          </cell>
          <cell r="F463">
            <v>31198</v>
          </cell>
          <cell r="G463" t="str">
            <v>#N/A N/A</v>
          </cell>
          <cell r="H463" t="e">
            <v>#N/A</v>
          </cell>
          <cell r="J463">
            <v>0.9418166596902422</v>
          </cell>
          <cell r="K463">
            <v>0.9418166596902422</v>
          </cell>
          <cell r="L463">
            <v>0</v>
          </cell>
          <cell r="N463">
            <v>0</v>
          </cell>
          <cell r="O463">
            <v>8.090542357687136</v>
          </cell>
          <cell r="P463">
            <v>0</v>
          </cell>
        </row>
        <row r="464">
          <cell r="B464">
            <v>31228</v>
          </cell>
          <cell r="C464" t="str">
            <v>#N/A N/A</v>
          </cell>
          <cell r="D464">
            <v>31228</v>
          </cell>
          <cell r="E464">
            <v>483.2</v>
          </cell>
          <cell r="F464">
            <v>31228</v>
          </cell>
          <cell r="G464" t="str">
            <v>#N/A N/A</v>
          </cell>
          <cell r="H464" t="e">
            <v>#N/A</v>
          </cell>
          <cell r="J464">
            <v>0.35306334371754122</v>
          </cell>
          <cell r="K464">
            <v>0.35306334371754122</v>
          </cell>
          <cell r="L464">
            <v>0</v>
          </cell>
          <cell r="N464">
            <v>0</v>
          </cell>
          <cell r="O464">
            <v>7.1634508760257232</v>
          </cell>
          <cell r="P464">
            <v>0</v>
          </cell>
        </row>
        <row r="465">
          <cell r="B465">
            <v>31259</v>
          </cell>
          <cell r="C465" t="str">
            <v>#N/A N/A</v>
          </cell>
          <cell r="D465">
            <v>31259</v>
          </cell>
          <cell r="E465">
            <v>486.1</v>
          </cell>
          <cell r="F465">
            <v>31259</v>
          </cell>
          <cell r="G465" t="str">
            <v>#N/A N/A</v>
          </cell>
          <cell r="H465" t="e">
            <v>#N/A</v>
          </cell>
          <cell r="J465">
            <v>0.99729898192395527</v>
          </cell>
          <cell r="K465">
            <v>0.99729898192395527</v>
          </cell>
          <cell r="L465">
            <v>0</v>
          </cell>
          <cell r="N465">
            <v>0</v>
          </cell>
          <cell r="O465">
            <v>6.6710555189817944</v>
          </cell>
          <cell r="P465">
            <v>0</v>
          </cell>
        </row>
        <row r="466">
          <cell r="B466">
            <v>31290</v>
          </cell>
          <cell r="C466" t="str">
            <v>#N/A N/A</v>
          </cell>
          <cell r="D466">
            <v>31290</v>
          </cell>
          <cell r="E466">
            <v>489.1</v>
          </cell>
          <cell r="F466">
            <v>31290</v>
          </cell>
          <cell r="G466" t="str">
            <v>#N/A N/A</v>
          </cell>
          <cell r="H466" t="e">
            <v>#N/A</v>
          </cell>
          <cell r="J466">
            <v>1.4099108438731189</v>
          </cell>
          <cell r="K466">
            <v>1.4099108438731189</v>
          </cell>
          <cell r="L466">
            <v>0</v>
          </cell>
          <cell r="N466">
            <v>0</v>
          </cell>
          <cell r="O466">
            <v>6.6041848299912775</v>
          </cell>
          <cell r="P466">
            <v>0</v>
          </cell>
        </row>
        <row r="467">
          <cell r="B467">
            <v>31320</v>
          </cell>
          <cell r="C467" t="str">
            <v>#N/A N/A</v>
          </cell>
          <cell r="D467">
            <v>31320</v>
          </cell>
          <cell r="E467">
            <v>492.6</v>
          </cell>
          <cell r="F467">
            <v>31320</v>
          </cell>
          <cell r="G467" t="str">
            <v>#N/A N/A</v>
          </cell>
          <cell r="H467" t="e">
            <v>#N/A</v>
          </cell>
          <cell r="J467">
            <v>1.9453642384106073</v>
          </cell>
          <cell r="K467">
            <v>1.9453642384106073</v>
          </cell>
          <cell r="L467">
            <v>0</v>
          </cell>
          <cell r="N467">
            <v>0</v>
          </cell>
          <cell r="O467">
            <v>6.62337662337662</v>
          </cell>
          <cell r="P467">
            <v>0</v>
          </cell>
        </row>
        <row r="468">
          <cell r="B468">
            <v>31351</v>
          </cell>
          <cell r="C468" t="str">
            <v>#N/A N/A</v>
          </cell>
          <cell r="D468">
            <v>31351</v>
          </cell>
          <cell r="E468">
            <v>492.1</v>
          </cell>
          <cell r="F468">
            <v>31351</v>
          </cell>
          <cell r="G468" t="str">
            <v>#N/A N/A</v>
          </cell>
          <cell r="H468" t="e">
            <v>#N/A</v>
          </cell>
          <cell r="J468">
            <v>1.2343139271754788</v>
          </cell>
          <cell r="K468">
            <v>1.2343139271754788</v>
          </cell>
          <cell r="L468">
            <v>0</v>
          </cell>
          <cell r="N468">
            <v>0</v>
          </cell>
          <cell r="O468">
            <v>5.4876741693461906</v>
          </cell>
          <cell r="P468">
            <v>0</v>
          </cell>
        </row>
        <row r="469">
          <cell r="B469">
            <v>31381</v>
          </cell>
          <cell r="C469" t="str">
            <v>#N/A N/A</v>
          </cell>
          <cell r="D469">
            <v>31381</v>
          </cell>
          <cell r="E469">
            <v>496.4</v>
          </cell>
          <cell r="F469">
            <v>31381</v>
          </cell>
          <cell r="G469" t="str">
            <v>#N/A N/A</v>
          </cell>
          <cell r="H469" t="e">
            <v>#N/A</v>
          </cell>
          <cell r="J469">
            <v>1.4925373134328179</v>
          </cell>
          <cell r="K469">
            <v>1.4925373134328179</v>
          </cell>
          <cell r="L469">
            <v>0</v>
          </cell>
          <cell r="N469">
            <v>0</v>
          </cell>
          <cell r="O469">
            <v>5.3704096794735534</v>
          </cell>
          <cell r="P469">
            <v>0</v>
          </cell>
        </row>
        <row r="470">
          <cell r="B470">
            <v>31412</v>
          </cell>
          <cell r="C470" t="str">
            <v>#N/A N/A</v>
          </cell>
          <cell r="D470">
            <v>31412</v>
          </cell>
          <cell r="E470">
            <v>499.4</v>
          </cell>
          <cell r="F470">
            <v>31412</v>
          </cell>
          <cell r="G470" t="str">
            <v>#N/A N/A</v>
          </cell>
          <cell r="H470" t="e">
            <v>#N/A</v>
          </cell>
          <cell r="J470">
            <v>1.3804303694681108</v>
          </cell>
          <cell r="K470">
            <v>1.3804303694681108</v>
          </cell>
          <cell r="L470">
            <v>0</v>
          </cell>
          <cell r="N470">
            <v>0</v>
          </cell>
          <cell r="O470">
            <v>5.4699049630411833</v>
          </cell>
          <cell r="P470">
            <v>0</v>
          </cell>
        </row>
        <row r="471">
          <cell r="B471">
            <v>31443</v>
          </cell>
          <cell r="C471" t="str">
            <v>#N/A N/A</v>
          </cell>
          <cell r="D471">
            <v>31443</v>
          </cell>
          <cell r="E471">
            <v>501</v>
          </cell>
          <cell r="F471">
            <v>31443</v>
          </cell>
          <cell r="G471" t="str">
            <v>#N/A N/A</v>
          </cell>
          <cell r="H471" t="e">
            <v>#N/A</v>
          </cell>
          <cell r="J471">
            <v>1.8085754927860132</v>
          </cell>
          <cell r="K471">
            <v>1.8085754927860132</v>
          </cell>
          <cell r="L471">
            <v>0</v>
          </cell>
          <cell r="N471">
            <v>0</v>
          </cell>
          <cell r="O471">
            <v>5.9196617336152224</v>
          </cell>
          <cell r="P471">
            <v>0</v>
          </cell>
        </row>
        <row r="472">
          <cell r="B472">
            <v>31471</v>
          </cell>
          <cell r="C472" t="str">
            <v>#N/A N/A</v>
          </cell>
          <cell r="D472">
            <v>31471</v>
          </cell>
          <cell r="E472">
            <v>502.8</v>
          </cell>
          <cell r="F472">
            <v>31471</v>
          </cell>
          <cell r="G472" t="str">
            <v>#N/A N/A</v>
          </cell>
          <cell r="H472" t="e">
            <v>#N/A</v>
          </cell>
          <cell r="J472">
            <v>1.2892828364222453</v>
          </cell>
          <cell r="K472">
            <v>1.2892828364222453</v>
          </cell>
          <cell r="L472">
            <v>0</v>
          </cell>
          <cell r="N472">
            <v>0</v>
          </cell>
          <cell r="O472">
            <v>5.2323147760569233</v>
          </cell>
          <cell r="P472">
            <v>0</v>
          </cell>
        </row>
        <row r="473">
          <cell r="B473">
            <v>31502</v>
          </cell>
          <cell r="C473" t="str">
            <v>#N/A N/A</v>
          </cell>
          <cell r="D473">
            <v>31502</v>
          </cell>
          <cell r="E473">
            <v>506.4</v>
          </cell>
          <cell r="F473">
            <v>31502</v>
          </cell>
          <cell r="G473" t="str">
            <v>#N/A N/A</v>
          </cell>
          <cell r="H473" t="e">
            <v>#N/A</v>
          </cell>
          <cell r="J473">
            <v>1.4016820184221013</v>
          </cell>
          <cell r="K473">
            <v>1.4016820184221013</v>
          </cell>
          <cell r="L473">
            <v>0</v>
          </cell>
          <cell r="N473">
            <v>0</v>
          </cell>
          <cell r="O473">
            <v>5.1713395638629311</v>
          </cell>
          <cell r="P473">
            <v>0</v>
          </cell>
        </row>
        <row r="474">
          <cell r="B474">
            <v>31532</v>
          </cell>
          <cell r="C474" t="str">
            <v>#N/A N/A</v>
          </cell>
          <cell r="D474">
            <v>31532</v>
          </cell>
          <cell r="E474">
            <v>509.1</v>
          </cell>
          <cell r="F474">
            <v>31532</v>
          </cell>
          <cell r="G474" t="str">
            <v>#N/A N/A</v>
          </cell>
          <cell r="H474" t="e">
            <v>#N/A</v>
          </cell>
          <cell r="J474">
            <v>1.6167664670658777</v>
          </cell>
          <cell r="K474">
            <v>1.6167664670658777</v>
          </cell>
          <cell r="L474">
            <v>0</v>
          </cell>
          <cell r="N474">
            <v>0</v>
          </cell>
          <cell r="O474">
            <v>5.7760232703095715</v>
          </cell>
          <cell r="P474">
            <v>0</v>
          </cell>
        </row>
        <row r="475">
          <cell r="B475">
            <v>31563</v>
          </cell>
          <cell r="C475" t="str">
            <v>#N/A N/A</v>
          </cell>
          <cell r="D475">
            <v>31563</v>
          </cell>
          <cell r="E475">
            <v>508.7</v>
          </cell>
          <cell r="F475">
            <v>31563</v>
          </cell>
          <cell r="G475" t="str">
            <v>#N/A N/A</v>
          </cell>
          <cell r="H475" t="e">
            <v>#N/A</v>
          </cell>
          <cell r="J475">
            <v>1.1734287987271275</v>
          </cell>
          <cell r="K475">
            <v>1.1734287987271275</v>
          </cell>
          <cell r="L475">
            <v>0</v>
          </cell>
          <cell r="N475">
            <v>0</v>
          </cell>
          <cell r="O475">
            <v>5.4737715115073637</v>
          </cell>
          <cell r="P475">
            <v>0</v>
          </cell>
        </row>
        <row r="476">
          <cell r="B476">
            <v>31593</v>
          </cell>
          <cell r="C476" t="str">
            <v>#N/A N/A</v>
          </cell>
          <cell r="D476">
            <v>31593</v>
          </cell>
          <cell r="E476">
            <v>511.5</v>
          </cell>
          <cell r="F476">
            <v>31593</v>
          </cell>
          <cell r="G476" t="str">
            <v>#N/A N/A</v>
          </cell>
          <cell r="H476" t="e">
            <v>#N/A</v>
          </cell>
          <cell r="J476">
            <v>1.0071090047393483</v>
          </cell>
          <cell r="K476">
            <v>1.0071090047393483</v>
          </cell>
          <cell r="L476">
            <v>0</v>
          </cell>
          <cell r="N476">
            <v>0</v>
          </cell>
          <cell r="O476">
            <v>5.8567880794702099</v>
          </cell>
          <cell r="P476">
            <v>0</v>
          </cell>
        </row>
        <row r="477">
          <cell r="B477">
            <v>31624</v>
          </cell>
          <cell r="C477" t="str">
            <v>#N/A N/A</v>
          </cell>
          <cell r="D477">
            <v>31624</v>
          </cell>
          <cell r="E477">
            <v>512.20000000000005</v>
          </cell>
          <cell r="F477">
            <v>31624</v>
          </cell>
          <cell r="G477" t="str">
            <v>#N/A N/A</v>
          </cell>
          <cell r="H477" t="e">
            <v>#N/A</v>
          </cell>
          <cell r="J477">
            <v>0.60891769789825911</v>
          </cell>
          <cell r="K477">
            <v>0.60891769789825911</v>
          </cell>
          <cell r="L477">
            <v>0</v>
          </cell>
          <cell r="N477">
            <v>0</v>
          </cell>
          <cell r="O477">
            <v>5.369265583213334</v>
          </cell>
          <cell r="P477">
            <v>0</v>
          </cell>
        </row>
        <row r="478">
          <cell r="B478">
            <v>31655</v>
          </cell>
          <cell r="C478" t="str">
            <v>#N/A N/A</v>
          </cell>
          <cell r="D478">
            <v>31655</v>
          </cell>
          <cell r="E478">
            <v>514</v>
          </cell>
          <cell r="F478">
            <v>31655</v>
          </cell>
          <cell r="G478" t="str">
            <v>#N/A N/A</v>
          </cell>
          <cell r="H478" t="e">
            <v>#N/A</v>
          </cell>
          <cell r="J478">
            <v>1.0418714369962778</v>
          </cell>
          <cell r="K478">
            <v>1.0418714369962778</v>
          </cell>
          <cell r="L478">
            <v>0</v>
          </cell>
          <cell r="N478">
            <v>0</v>
          </cell>
          <cell r="O478">
            <v>5.0909834389695208</v>
          </cell>
          <cell r="P478">
            <v>0</v>
          </cell>
        </row>
        <row r="479">
          <cell r="B479">
            <v>31685</v>
          </cell>
          <cell r="C479" t="str">
            <v>#N/A N/A</v>
          </cell>
          <cell r="D479">
            <v>31685</v>
          </cell>
          <cell r="E479">
            <v>516.1</v>
          </cell>
          <cell r="F479">
            <v>31685</v>
          </cell>
          <cell r="G479" t="str">
            <v>#N/A N/A</v>
          </cell>
          <cell r="H479" t="e">
            <v>#N/A</v>
          </cell>
          <cell r="J479">
            <v>0.89931573802541909</v>
          </cell>
          <cell r="K479">
            <v>0.89931573802541909</v>
          </cell>
          <cell r="L479">
            <v>0</v>
          </cell>
          <cell r="N479">
            <v>0</v>
          </cell>
          <cell r="O479">
            <v>4.7706049533089656</v>
          </cell>
          <cell r="P479">
            <v>0</v>
          </cell>
        </row>
        <row r="480">
          <cell r="B480">
            <v>31716</v>
          </cell>
          <cell r="C480" t="str">
            <v>#N/A N/A</v>
          </cell>
          <cell r="D480">
            <v>31716</v>
          </cell>
          <cell r="E480">
            <v>516.5</v>
          </cell>
          <cell r="F480">
            <v>31716</v>
          </cell>
          <cell r="G480" t="str">
            <v>#N/A N/A</v>
          </cell>
          <cell r="H480" t="e">
            <v>#N/A</v>
          </cell>
          <cell r="J480">
            <v>0.83951581413510556</v>
          </cell>
          <cell r="K480">
            <v>0.83951581413510556</v>
          </cell>
          <cell r="L480">
            <v>0</v>
          </cell>
          <cell r="N480">
            <v>0</v>
          </cell>
          <cell r="O480">
            <v>4.9583418004470525</v>
          </cell>
          <cell r="P480">
            <v>0</v>
          </cell>
        </row>
        <row r="481">
          <cell r="B481">
            <v>31746</v>
          </cell>
          <cell r="C481" t="str">
            <v>#N/A N/A</v>
          </cell>
          <cell r="D481">
            <v>31746</v>
          </cell>
          <cell r="E481">
            <v>523.4</v>
          </cell>
          <cell r="F481">
            <v>31746</v>
          </cell>
          <cell r="G481" t="str">
            <v>#N/A N/A</v>
          </cell>
          <cell r="H481" t="e">
            <v>#N/A</v>
          </cell>
          <cell r="J481">
            <v>1.8287937743190597</v>
          </cell>
          <cell r="K481">
            <v>1.8287937743190597</v>
          </cell>
          <cell r="L481">
            <v>0</v>
          </cell>
          <cell r="N481">
            <v>0</v>
          </cell>
          <cell r="O481">
            <v>5.4391619661563251</v>
          </cell>
          <cell r="P481">
            <v>0</v>
          </cell>
        </row>
        <row r="482">
          <cell r="B482">
            <v>31777</v>
          </cell>
          <cell r="C482" t="str">
            <v>#N/A N/A</v>
          </cell>
          <cell r="D482">
            <v>31777</v>
          </cell>
          <cell r="E482">
            <v>539.6</v>
          </cell>
          <cell r="F482">
            <v>31777</v>
          </cell>
          <cell r="G482" t="str">
            <v>#N/A N/A</v>
          </cell>
          <cell r="H482" t="e">
            <v>#N/A</v>
          </cell>
          <cell r="J482">
            <v>4.5533811276884384</v>
          </cell>
          <cell r="K482">
            <v>4.5533811276884384</v>
          </cell>
          <cell r="L482">
            <v>0</v>
          </cell>
          <cell r="N482">
            <v>0</v>
          </cell>
          <cell r="O482">
            <v>8.0496595915098279</v>
          </cell>
          <cell r="P482">
            <v>0</v>
          </cell>
        </row>
        <row r="483">
          <cell r="B483">
            <v>31808</v>
          </cell>
          <cell r="C483" t="str">
            <v>#N/A N/A</v>
          </cell>
          <cell r="D483">
            <v>31808</v>
          </cell>
          <cell r="E483">
            <v>549.6</v>
          </cell>
          <cell r="F483">
            <v>31808</v>
          </cell>
          <cell r="G483" t="str">
            <v>#N/A N/A</v>
          </cell>
          <cell r="H483" t="e">
            <v>#N/A</v>
          </cell>
          <cell r="J483">
            <v>6.4085188770571122</v>
          </cell>
          <cell r="K483">
            <v>6.4085188770571122</v>
          </cell>
          <cell r="L483">
            <v>0</v>
          </cell>
          <cell r="N483">
            <v>0</v>
          </cell>
          <cell r="O483">
            <v>9.7005988023952217</v>
          </cell>
          <cell r="P483">
            <v>0</v>
          </cell>
        </row>
        <row r="484">
          <cell r="B484">
            <v>31836</v>
          </cell>
          <cell r="C484" t="str">
            <v>#N/A N/A</v>
          </cell>
          <cell r="D484">
            <v>31836</v>
          </cell>
          <cell r="E484">
            <v>548.4</v>
          </cell>
          <cell r="F484">
            <v>31836</v>
          </cell>
          <cell r="G484" t="str">
            <v>#N/A N/A</v>
          </cell>
          <cell r="H484" t="e">
            <v>#N/A</v>
          </cell>
          <cell r="J484">
            <v>4.7764615972487601</v>
          </cell>
          <cell r="K484">
            <v>4.7764615972487601</v>
          </cell>
          <cell r="L484">
            <v>0</v>
          </cell>
          <cell r="N484">
            <v>0</v>
          </cell>
          <cell r="O484">
            <v>9.0692124105011818</v>
          </cell>
          <cell r="P484">
            <v>0</v>
          </cell>
        </row>
        <row r="485">
          <cell r="B485">
            <v>31867</v>
          </cell>
          <cell r="C485" t="str">
            <v>#N/A N/A</v>
          </cell>
          <cell r="D485">
            <v>31867</v>
          </cell>
          <cell r="E485">
            <v>549.1</v>
          </cell>
          <cell r="F485">
            <v>31867</v>
          </cell>
          <cell r="G485" t="str">
            <v>#N/A N/A</v>
          </cell>
          <cell r="H485" t="e">
            <v>#N/A</v>
          </cell>
          <cell r="J485">
            <v>1.7605633802816989</v>
          </cell>
          <cell r="K485">
            <v>1.7605633802816989</v>
          </cell>
          <cell r="L485">
            <v>0</v>
          </cell>
          <cell r="N485">
            <v>0</v>
          </cell>
          <cell r="O485">
            <v>8.4320695102685796</v>
          </cell>
          <cell r="P485">
            <v>0</v>
          </cell>
        </row>
        <row r="486">
          <cell r="B486">
            <v>31897</v>
          </cell>
          <cell r="C486" t="str">
            <v>#N/A N/A</v>
          </cell>
          <cell r="D486">
            <v>31897</v>
          </cell>
          <cell r="E486">
            <v>550.4</v>
          </cell>
          <cell r="F486">
            <v>31897</v>
          </cell>
          <cell r="G486" t="str">
            <v>#N/A N/A</v>
          </cell>
          <cell r="H486" t="e">
            <v>#N/A</v>
          </cell>
          <cell r="J486">
            <v>0.14556040756912303</v>
          </cell>
          <cell r="K486">
            <v>0.14556040756912303</v>
          </cell>
          <cell r="L486">
            <v>0</v>
          </cell>
          <cell r="N486">
            <v>0</v>
          </cell>
          <cell r="O486">
            <v>8.1123551365154043</v>
          </cell>
          <cell r="P486">
            <v>0</v>
          </cell>
        </row>
        <row r="487">
          <cell r="B487">
            <v>31928</v>
          </cell>
          <cell r="C487" t="str">
            <v>#N/A N/A</v>
          </cell>
          <cell r="D487">
            <v>31928</v>
          </cell>
          <cell r="E487">
            <v>551.9</v>
          </cell>
          <cell r="F487">
            <v>31928</v>
          </cell>
          <cell r="G487" t="str">
            <v>#N/A N/A</v>
          </cell>
          <cell r="H487" t="e">
            <v>#N/A</v>
          </cell>
          <cell r="J487">
            <v>0.63822027716995411</v>
          </cell>
          <cell r="K487">
            <v>0.63822027716995411</v>
          </cell>
          <cell r="L487">
            <v>0</v>
          </cell>
          <cell r="N487">
            <v>0</v>
          </cell>
          <cell r="O487">
            <v>8.492235109101621</v>
          </cell>
          <cell r="P487">
            <v>0</v>
          </cell>
        </row>
        <row r="488">
          <cell r="B488">
            <v>31958</v>
          </cell>
          <cell r="C488" t="str">
            <v>#N/A N/A</v>
          </cell>
          <cell r="D488">
            <v>31958</v>
          </cell>
          <cell r="E488">
            <v>554.5</v>
          </cell>
          <cell r="F488">
            <v>31958</v>
          </cell>
          <cell r="G488" t="str">
            <v>#N/A N/A</v>
          </cell>
          <cell r="H488" t="e">
            <v>#N/A</v>
          </cell>
          <cell r="J488">
            <v>0.98342742669823568</v>
          </cell>
          <cell r="K488">
            <v>0.98342742669823568</v>
          </cell>
          <cell r="L488">
            <v>0</v>
          </cell>
          <cell r="N488">
            <v>0</v>
          </cell>
          <cell r="O488">
            <v>8.4066471163245282</v>
          </cell>
          <cell r="P488">
            <v>0</v>
          </cell>
        </row>
        <row r="489">
          <cell r="B489">
            <v>31989</v>
          </cell>
          <cell r="C489" t="str">
            <v>#N/A N/A</v>
          </cell>
          <cell r="D489">
            <v>31989</v>
          </cell>
          <cell r="E489">
            <v>552.70000000000005</v>
          </cell>
          <cell r="F489">
            <v>31989</v>
          </cell>
          <cell r="G489" t="str">
            <v>#N/A N/A</v>
          </cell>
          <cell r="H489" t="e">
            <v>#N/A</v>
          </cell>
          <cell r="J489">
            <v>0.41787790697676019</v>
          </cell>
          <cell r="K489">
            <v>0.41787790697676019</v>
          </cell>
          <cell r="L489">
            <v>0</v>
          </cell>
          <cell r="N489">
            <v>0</v>
          </cell>
          <cell r="O489">
            <v>7.907067551737601</v>
          </cell>
          <cell r="P489">
            <v>0</v>
          </cell>
        </row>
        <row r="490">
          <cell r="B490">
            <v>32020</v>
          </cell>
          <cell r="C490" t="str">
            <v>#N/A N/A</v>
          </cell>
          <cell r="D490">
            <v>32020</v>
          </cell>
          <cell r="E490">
            <v>553.1</v>
          </cell>
          <cell r="F490">
            <v>32020</v>
          </cell>
          <cell r="G490" t="str">
            <v>#N/A N/A</v>
          </cell>
          <cell r="H490" t="e">
            <v>#N/A</v>
          </cell>
          <cell r="J490">
            <v>0.21743069396631398</v>
          </cell>
          <cell r="K490">
            <v>0.21743069396631398</v>
          </cell>
          <cell r="L490">
            <v>0</v>
          </cell>
          <cell r="N490">
            <v>0</v>
          </cell>
          <cell r="O490">
            <v>7.6070038910505788</v>
          </cell>
          <cell r="P490">
            <v>0</v>
          </cell>
        </row>
        <row r="491">
          <cell r="B491">
            <v>32050</v>
          </cell>
          <cell r="C491" t="str">
            <v>#N/A N/A</v>
          </cell>
          <cell r="D491">
            <v>32050</v>
          </cell>
          <cell r="E491">
            <v>560</v>
          </cell>
          <cell r="F491">
            <v>32050</v>
          </cell>
          <cell r="G491" t="str">
            <v>#N/A N/A</v>
          </cell>
          <cell r="H491" t="e">
            <v>#N/A</v>
          </cell>
          <cell r="J491">
            <v>0.9918845807033394</v>
          </cell>
          <cell r="K491">
            <v>0.9918845807033394</v>
          </cell>
          <cell r="L491">
            <v>0</v>
          </cell>
          <cell r="N491">
            <v>0</v>
          </cell>
          <cell r="O491">
            <v>8.5061034683200809</v>
          </cell>
          <cell r="P491">
            <v>0</v>
          </cell>
        </row>
        <row r="492">
          <cell r="B492">
            <v>32081</v>
          </cell>
          <cell r="C492" t="str">
            <v>#N/A N/A</v>
          </cell>
          <cell r="D492">
            <v>32081</v>
          </cell>
          <cell r="E492">
            <v>562.1</v>
          </cell>
          <cell r="F492">
            <v>32081</v>
          </cell>
          <cell r="G492" t="str">
            <v>#N/A N/A</v>
          </cell>
          <cell r="H492" t="e">
            <v>#N/A</v>
          </cell>
          <cell r="J492">
            <v>1.7007418129183938</v>
          </cell>
          <cell r="K492">
            <v>1.7007418129183938</v>
          </cell>
          <cell r="L492">
            <v>0</v>
          </cell>
          <cell r="N492">
            <v>0</v>
          </cell>
          <cell r="O492">
            <v>8.8286544046466631</v>
          </cell>
          <cell r="P492">
            <v>0</v>
          </cell>
        </row>
        <row r="493">
          <cell r="B493">
            <v>32111</v>
          </cell>
          <cell r="C493" t="str">
            <v>#N/A N/A</v>
          </cell>
          <cell r="D493">
            <v>32111</v>
          </cell>
          <cell r="E493">
            <v>562.20000000000005</v>
          </cell>
          <cell r="F493">
            <v>32111</v>
          </cell>
          <cell r="G493" t="str">
            <v>#N/A N/A</v>
          </cell>
          <cell r="H493" t="e">
            <v>#N/A</v>
          </cell>
          <cell r="J493">
            <v>1.6452721026939177</v>
          </cell>
          <cell r="K493">
            <v>1.6452721026939177</v>
          </cell>
          <cell r="L493">
            <v>0</v>
          </cell>
          <cell r="N493">
            <v>0</v>
          </cell>
          <cell r="O493">
            <v>7.4130683989300783</v>
          </cell>
          <cell r="P493">
            <v>0</v>
          </cell>
        </row>
        <row r="494">
          <cell r="B494">
            <v>32142</v>
          </cell>
          <cell r="C494" t="str">
            <v>#N/A N/A</v>
          </cell>
          <cell r="D494">
            <v>32142</v>
          </cell>
          <cell r="E494">
            <v>565.6</v>
          </cell>
          <cell r="F494">
            <v>32142</v>
          </cell>
          <cell r="G494" t="str">
            <v>#N/A N/A</v>
          </cell>
          <cell r="H494" t="e">
            <v>#N/A</v>
          </cell>
          <cell r="J494">
            <v>1.0000000000000009</v>
          </cell>
          <cell r="K494">
            <v>1.0000000000000009</v>
          </cell>
          <cell r="L494">
            <v>0</v>
          </cell>
          <cell r="N494">
            <v>0</v>
          </cell>
          <cell r="O494">
            <v>4.8183839881393631</v>
          </cell>
          <cell r="P494">
            <v>0</v>
          </cell>
        </row>
        <row r="495">
          <cell r="B495">
            <v>32173</v>
          </cell>
          <cell r="C495" t="str">
            <v>#N/A N/A</v>
          </cell>
          <cell r="D495">
            <v>32173</v>
          </cell>
          <cell r="E495">
            <v>568</v>
          </cell>
          <cell r="F495">
            <v>32173</v>
          </cell>
          <cell r="G495" t="str">
            <v>#N/A N/A</v>
          </cell>
          <cell r="H495" t="e">
            <v>#N/A</v>
          </cell>
          <cell r="J495">
            <v>1.049635296210627</v>
          </cell>
          <cell r="K495">
            <v>1.049635296210627</v>
          </cell>
          <cell r="L495">
            <v>0</v>
          </cell>
          <cell r="N495">
            <v>0</v>
          </cell>
          <cell r="O495">
            <v>3.3478893740902516</v>
          </cell>
          <cell r="P495">
            <v>0</v>
          </cell>
        </row>
        <row r="496">
          <cell r="B496">
            <v>32202</v>
          </cell>
          <cell r="C496" t="str">
            <v>#N/A N/A</v>
          </cell>
          <cell r="D496">
            <v>32202</v>
          </cell>
          <cell r="E496">
            <v>569.5</v>
          </cell>
          <cell r="F496">
            <v>32202</v>
          </cell>
          <cell r="G496" t="str">
            <v>#N/A N/A</v>
          </cell>
          <cell r="H496" t="e">
            <v>#N/A</v>
          </cell>
          <cell r="J496">
            <v>1.2984702952685723</v>
          </cell>
          <cell r="K496">
            <v>1.2984702952685723</v>
          </cell>
          <cell r="L496">
            <v>0</v>
          </cell>
          <cell r="N496">
            <v>0</v>
          </cell>
          <cell r="O496">
            <v>3.8475565280816859</v>
          </cell>
          <cell r="P496">
            <v>0</v>
          </cell>
        </row>
        <row r="497">
          <cell r="B497">
            <v>32233</v>
          </cell>
          <cell r="C497" t="str">
            <v>#N/A N/A</v>
          </cell>
          <cell r="D497">
            <v>32233</v>
          </cell>
          <cell r="E497">
            <v>572.1</v>
          </cell>
          <cell r="F497">
            <v>32233</v>
          </cell>
          <cell r="G497" t="str">
            <v>#N/A N/A</v>
          </cell>
          <cell r="H497" t="e">
            <v>#N/A</v>
          </cell>
          <cell r="J497">
            <v>1.1492220650636487</v>
          </cell>
          <cell r="K497">
            <v>1.1492220650636487</v>
          </cell>
          <cell r="L497">
            <v>0</v>
          </cell>
          <cell r="N497">
            <v>0</v>
          </cell>
          <cell r="O497">
            <v>4.1886723729739561</v>
          </cell>
          <cell r="P497">
            <v>0</v>
          </cell>
        </row>
        <row r="498">
          <cell r="B498">
            <v>32263</v>
          </cell>
          <cell r="C498" t="str">
            <v>#N/A N/A</v>
          </cell>
          <cell r="D498">
            <v>32263</v>
          </cell>
          <cell r="E498">
            <v>578.1</v>
          </cell>
          <cell r="F498">
            <v>32263</v>
          </cell>
          <cell r="G498" t="str">
            <v>#N/A N/A</v>
          </cell>
          <cell r="H498" t="e">
            <v>#N/A</v>
          </cell>
          <cell r="J498">
            <v>1.7781690140845186</v>
          </cell>
          <cell r="K498">
            <v>1.7781690140845186</v>
          </cell>
          <cell r="L498">
            <v>0</v>
          </cell>
          <cell r="N498">
            <v>0</v>
          </cell>
          <cell r="O498">
            <v>5.0327034883721034</v>
          </cell>
          <cell r="P498">
            <v>0</v>
          </cell>
        </row>
        <row r="499">
          <cell r="B499">
            <v>32294</v>
          </cell>
          <cell r="C499" t="str">
            <v>#N/A N/A</v>
          </cell>
          <cell r="D499">
            <v>32294</v>
          </cell>
          <cell r="E499">
            <v>584.29999999999995</v>
          </cell>
          <cell r="F499">
            <v>32294</v>
          </cell>
          <cell r="G499" t="str">
            <v>#N/A N/A</v>
          </cell>
          <cell r="H499" t="e">
            <v>#N/A</v>
          </cell>
          <cell r="J499">
            <v>2.5987708516242325</v>
          </cell>
          <cell r="K499">
            <v>2.5987708516242325</v>
          </cell>
          <cell r="L499">
            <v>0</v>
          </cell>
          <cell r="N499">
            <v>0</v>
          </cell>
          <cell r="O499">
            <v>5.8706287370900556</v>
          </cell>
          <cell r="P499">
            <v>0</v>
          </cell>
        </row>
        <row r="500">
          <cell r="B500">
            <v>32324</v>
          </cell>
          <cell r="C500" t="str">
            <v>#N/A N/A</v>
          </cell>
          <cell r="D500">
            <v>32324</v>
          </cell>
          <cell r="E500">
            <v>589</v>
          </cell>
          <cell r="F500">
            <v>32324</v>
          </cell>
          <cell r="G500" t="str">
            <v>#N/A N/A</v>
          </cell>
          <cell r="H500" t="e">
            <v>#N/A</v>
          </cell>
          <cell r="J500">
            <v>2.9540290159063121</v>
          </cell>
          <cell r="K500">
            <v>2.9540290159063121</v>
          </cell>
          <cell r="L500">
            <v>0</v>
          </cell>
          <cell r="N500">
            <v>0</v>
          </cell>
          <cell r="O500">
            <v>6.2218214607754785</v>
          </cell>
          <cell r="P500">
            <v>0</v>
          </cell>
        </row>
        <row r="501">
          <cell r="B501">
            <v>32355</v>
          </cell>
          <cell r="C501" t="str">
            <v>#N/A N/A</v>
          </cell>
          <cell r="D501">
            <v>32355</v>
          </cell>
          <cell r="E501">
            <v>593.5</v>
          </cell>
          <cell r="F501">
            <v>32355</v>
          </cell>
          <cell r="G501" t="str">
            <v>#N/A N/A</v>
          </cell>
          <cell r="H501" t="e">
            <v>#N/A</v>
          </cell>
          <cell r="J501">
            <v>2.6638989794153245</v>
          </cell>
          <cell r="K501">
            <v>2.6638989794153245</v>
          </cell>
          <cell r="L501">
            <v>0</v>
          </cell>
          <cell r="N501">
            <v>0</v>
          </cell>
          <cell r="O501">
            <v>7.3819431879862396</v>
          </cell>
          <cell r="P501">
            <v>0</v>
          </cell>
        </row>
        <row r="502">
          <cell r="B502">
            <v>32386</v>
          </cell>
          <cell r="C502" t="str">
            <v>#N/A N/A</v>
          </cell>
          <cell r="D502">
            <v>32386</v>
          </cell>
          <cell r="E502">
            <v>593.79999999999995</v>
          </cell>
          <cell r="F502">
            <v>32386</v>
          </cell>
          <cell r="G502" t="str">
            <v>#N/A N/A</v>
          </cell>
          <cell r="H502" t="e">
            <v>#N/A</v>
          </cell>
          <cell r="J502">
            <v>1.6258771179188836</v>
          </cell>
          <cell r="K502">
            <v>1.6258771179188836</v>
          </cell>
          <cell r="L502">
            <v>0</v>
          </cell>
          <cell r="N502">
            <v>0</v>
          </cell>
          <cell r="O502">
            <v>7.3585246790815351</v>
          </cell>
          <cell r="P502">
            <v>0</v>
          </cell>
        </row>
        <row r="503">
          <cell r="B503">
            <v>32416</v>
          </cell>
          <cell r="C503" t="str">
            <v>#N/A N/A</v>
          </cell>
          <cell r="D503">
            <v>32416</v>
          </cell>
          <cell r="E503">
            <v>594.6</v>
          </cell>
          <cell r="F503">
            <v>32416</v>
          </cell>
          <cell r="G503" t="str">
            <v>#N/A N/A</v>
          </cell>
          <cell r="H503" t="e">
            <v>#N/A</v>
          </cell>
          <cell r="J503">
            <v>0.95076400679117157</v>
          </cell>
          <cell r="K503">
            <v>0.95076400679117157</v>
          </cell>
          <cell r="L503">
            <v>0</v>
          </cell>
          <cell r="N503">
            <v>0</v>
          </cell>
          <cell r="O503">
            <v>6.1785714285714333</v>
          </cell>
          <cell r="P503">
            <v>0</v>
          </cell>
        </row>
        <row r="504">
          <cell r="B504">
            <v>32447</v>
          </cell>
          <cell r="C504" t="str">
            <v>#N/A N/A</v>
          </cell>
          <cell r="D504">
            <v>32447</v>
          </cell>
          <cell r="E504">
            <v>598.5</v>
          </cell>
          <cell r="F504">
            <v>32447</v>
          </cell>
          <cell r="G504" t="str">
            <v>#N/A N/A</v>
          </cell>
          <cell r="H504" t="e">
            <v>#N/A</v>
          </cell>
          <cell r="J504">
            <v>0.84245998315080062</v>
          </cell>
          <cell r="K504">
            <v>0.84245998315080062</v>
          </cell>
          <cell r="L504">
            <v>0</v>
          </cell>
          <cell r="N504">
            <v>0</v>
          </cell>
          <cell r="O504">
            <v>6.4757160647571643</v>
          </cell>
          <cell r="P504">
            <v>0</v>
          </cell>
        </row>
        <row r="505">
          <cell r="B505">
            <v>32477</v>
          </cell>
          <cell r="C505" t="str">
            <v>#N/A N/A</v>
          </cell>
          <cell r="D505">
            <v>32477</v>
          </cell>
          <cell r="E505">
            <v>601</v>
          </cell>
          <cell r="F505">
            <v>32477</v>
          </cell>
          <cell r="G505" t="str">
            <v>#N/A N/A</v>
          </cell>
          <cell r="H505" t="e">
            <v>#N/A</v>
          </cell>
          <cell r="J505">
            <v>1.2125294712024282</v>
          </cell>
          <cell r="K505">
            <v>1.2125294712024282</v>
          </cell>
          <cell r="L505">
            <v>0</v>
          </cell>
          <cell r="N505">
            <v>0</v>
          </cell>
          <cell r="O505">
            <v>6.9014585556741226</v>
          </cell>
          <cell r="P505">
            <v>0</v>
          </cell>
        </row>
        <row r="506">
          <cell r="B506">
            <v>32508</v>
          </cell>
          <cell r="C506" t="str">
            <v>#N/A N/A</v>
          </cell>
          <cell r="D506">
            <v>32508</v>
          </cell>
          <cell r="E506">
            <v>605.1</v>
          </cell>
          <cell r="F506">
            <v>32508</v>
          </cell>
          <cell r="G506" t="str">
            <v>#N/A N/A</v>
          </cell>
          <cell r="H506" t="e">
            <v>#N/A</v>
          </cell>
          <cell r="J506">
            <v>1.7658930373360304</v>
          </cell>
          <cell r="K506">
            <v>1.7658930373360304</v>
          </cell>
          <cell r="L506">
            <v>0</v>
          </cell>
          <cell r="N506">
            <v>0</v>
          </cell>
          <cell r="O506">
            <v>6.983734087694482</v>
          </cell>
          <cell r="P506">
            <v>0</v>
          </cell>
        </row>
        <row r="507">
          <cell r="B507">
            <v>32539</v>
          </cell>
          <cell r="C507" t="str">
            <v>#N/A N/A</v>
          </cell>
          <cell r="D507">
            <v>32539</v>
          </cell>
          <cell r="E507">
            <v>606.79999999999995</v>
          </cell>
          <cell r="F507">
            <v>32539</v>
          </cell>
          <cell r="G507" t="str">
            <v>#N/A N/A</v>
          </cell>
          <cell r="H507" t="e">
            <v>#N/A</v>
          </cell>
          <cell r="J507">
            <v>1.3868003341687585</v>
          </cell>
          <cell r="K507">
            <v>1.3868003341687585</v>
          </cell>
          <cell r="L507">
            <v>0</v>
          </cell>
          <cell r="N507">
            <v>0</v>
          </cell>
          <cell r="O507">
            <v>6.8309859154929597</v>
          </cell>
          <cell r="P507">
            <v>0</v>
          </cell>
        </row>
        <row r="508">
          <cell r="B508">
            <v>32567</v>
          </cell>
          <cell r="C508" t="str">
            <v>#N/A N/A</v>
          </cell>
          <cell r="D508">
            <v>32567</v>
          </cell>
          <cell r="E508">
            <v>617.6</v>
          </cell>
          <cell r="F508">
            <v>32567</v>
          </cell>
          <cell r="G508" t="str">
            <v>#N/A N/A</v>
          </cell>
          <cell r="H508" t="e">
            <v>#N/A</v>
          </cell>
          <cell r="J508">
            <v>2.7620632279534041</v>
          </cell>
          <cell r="K508">
            <v>2.7620632279534041</v>
          </cell>
          <cell r="L508">
            <v>0</v>
          </cell>
          <cell r="N508">
            <v>0</v>
          </cell>
          <cell r="O508">
            <v>8.4460052677787658</v>
          </cell>
          <cell r="P508">
            <v>0</v>
          </cell>
        </row>
        <row r="509">
          <cell r="B509">
            <v>32598</v>
          </cell>
          <cell r="C509" t="str">
            <v>#N/A N/A</v>
          </cell>
          <cell r="D509">
            <v>32598</v>
          </cell>
          <cell r="E509">
            <v>616.70000000000005</v>
          </cell>
          <cell r="F509">
            <v>32598</v>
          </cell>
          <cell r="G509" t="str">
            <v>#N/A N/A</v>
          </cell>
          <cell r="H509" t="e">
            <v>#N/A</v>
          </cell>
          <cell r="J509">
            <v>1.9170385060320649</v>
          </cell>
          <cell r="K509">
            <v>1.9170385060320649</v>
          </cell>
          <cell r="L509">
            <v>0</v>
          </cell>
          <cell r="N509">
            <v>0</v>
          </cell>
          <cell r="O509">
            <v>7.7958398881314395</v>
          </cell>
          <cell r="P509">
            <v>0</v>
          </cell>
        </row>
        <row r="510">
          <cell r="B510">
            <v>32628</v>
          </cell>
          <cell r="C510" t="str">
            <v>#N/A N/A</v>
          </cell>
          <cell r="D510">
            <v>32628</v>
          </cell>
          <cell r="E510">
            <v>619.29999999999995</v>
          </cell>
          <cell r="F510">
            <v>32628</v>
          </cell>
          <cell r="G510" t="str">
            <v>#N/A N/A</v>
          </cell>
          <cell r="H510" t="e">
            <v>#N/A</v>
          </cell>
          <cell r="J510">
            <v>2.0599868160843693</v>
          </cell>
          <cell r="K510">
            <v>2.0599868160843693</v>
          </cell>
          <cell r="L510">
            <v>0</v>
          </cell>
          <cell r="N510">
            <v>0</v>
          </cell>
          <cell r="O510">
            <v>7.1267946722020303</v>
          </cell>
          <cell r="P510">
            <v>0</v>
          </cell>
        </row>
        <row r="511">
          <cell r="B511">
            <v>32659</v>
          </cell>
          <cell r="C511" t="str">
            <v>#N/A N/A</v>
          </cell>
          <cell r="D511">
            <v>32659</v>
          </cell>
          <cell r="E511">
            <v>624.29999999999995</v>
          </cell>
          <cell r="F511">
            <v>32659</v>
          </cell>
          <cell r="G511" t="str">
            <v>#N/A N/A</v>
          </cell>
          <cell r="H511" t="e">
            <v>#N/A</v>
          </cell>
          <cell r="J511">
            <v>1.084844559585485</v>
          </cell>
          <cell r="K511">
            <v>1.084844559585485</v>
          </cell>
          <cell r="L511">
            <v>0</v>
          </cell>
          <cell r="N511">
            <v>0</v>
          </cell>
          <cell r="O511">
            <v>6.8457983912373788</v>
          </cell>
          <cell r="P511">
            <v>0</v>
          </cell>
        </row>
        <row r="512">
          <cell r="B512">
            <v>32689</v>
          </cell>
          <cell r="C512" t="str">
            <v>#N/A N/A</v>
          </cell>
          <cell r="D512">
            <v>32689</v>
          </cell>
          <cell r="E512">
            <v>624.1</v>
          </cell>
          <cell r="F512">
            <v>32689</v>
          </cell>
          <cell r="G512" t="str">
            <v>#N/A N/A</v>
          </cell>
          <cell r="H512" t="e">
            <v>#N/A</v>
          </cell>
          <cell r="J512">
            <v>1.1999351386411616</v>
          </cell>
          <cell r="K512">
            <v>1.1999351386411616</v>
          </cell>
          <cell r="L512">
            <v>0</v>
          </cell>
          <cell r="N512">
            <v>0</v>
          </cell>
          <cell r="O512">
            <v>5.9592529711375297</v>
          </cell>
          <cell r="P512">
            <v>0</v>
          </cell>
        </row>
        <row r="513">
          <cell r="B513">
            <v>32720</v>
          </cell>
          <cell r="C513" t="str">
            <v>#N/A N/A</v>
          </cell>
          <cell r="D513">
            <v>32720</v>
          </cell>
          <cell r="E513">
            <v>630.70000000000005</v>
          </cell>
          <cell r="F513">
            <v>32720</v>
          </cell>
          <cell r="G513" t="str">
            <v>#N/A N/A</v>
          </cell>
          <cell r="H513" t="e">
            <v>#N/A</v>
          </cell>
          <cell r="J513">
            <v>1.8407879864363208</v>
          </cell>
          <cell r="K513">
            <v>1.8407879864363208</v>
          </cell>
          <cell r="L513">
            <v>0</v>
          </cell>
          <cell r="N513">
            <v>0</v>
          </cell>
          <cell r="O513">
            <v>6.2679022746419566</v>
          </cell>
          <cell r="P513">
            <v>0</v>
          </cell>
        </row>
        <row r="514">
          <cell r="B514">
            <v>32751</v>
          </cell>
          <cell r="C514" t="str">
            <v>#N/A N/A</v>
          </cell>
          <cell r="D514">
            <v>32751</v>
          </cell>
          <cell r="E514">
            <v>634.9</v>
          </cell>
          <cell r="F514">
            <v>32751</v>
          </cell>
          <cell r="G514" t="str">
            <v>#N/A N/A</v>
          </cell>
          <cell r="H514" t="e">
            <v>#N/A</v>
          </cell>
          <cell r="J514">
            <v>1.6979016498478439</v>
          </cell>
          <cell r="K514">
            <v>1.6979016498478439</v>
          </cell>
          <cell r="L514">
            <v>0</v>
          </cell>
          <cell r="N514">
            <v>0</v>
          </cell>
          <cell r="O514">
            <v>6.9215223981138552</v>
          </cell>
          <cell r="P514">
            <v>0</v>
          </cell>
        </row>
        <row r="515">
          <cell r="B515">
            <v>32781</v>
          </cell>
          <cell r="C515" t="str">
            <v>#N/A N/A</v>
          </cell>
          <cell r="D515">
            <v>32781</v>
          </cell>
          <cell r="E515">
            <v>636.79999999999995</v>
          </cell>
          <cell r="F515">
            <v>32781</v>
          </cell>
          <cell r="G515" t="str">
            <v>#N/A N/A</v>
          </cell>
          <cell r="H515" t="e">
            <v>#N/A</v>
          </cell>
          <cell r="J515">
            <v>2.0349302996314655</v>
          </cell>
          <cell r="K515">
            <v>2.0349302996314655</v>
          </cell>
          <cell r="L515">
            <v>0</v>
          </cell>
          <cell r="N515">
            <v>0</v>
          </cell>
          <cell r="O515">
            <v>7.0972082071981024</v>
          </cell>
          <cell r="P515">
            <v>0</v>
          </cell>
        </row>
        <row r="516">
          <cell r="B516">
            <v>32812</v>
          </cell>
          <cell r="C516" t="str">
            <v>#N/A N/A</v>
          </cell>
          <cell r="D516">
            <v>32812</v>
          </cell>
          <cell r="E516">
            <v>638.9</v>
          </cell>
          <cell r="F516">
            <v>32812</v>
          </cell>
          <cell r="G516" t="str">
            <v>#N/A N/A</v>
          </cell>
          <cell r="H516" t="e">
            <v>#N/A</v>
          </cell>
          <cell r="J516">
            <v>1.3001426985888687</v>
          </cell>
          <cell r="K516">
            <v>1.3001426985888687</v>
          </cell>
          <cell r="L516">
            <v>0</v>
          </cell>
          <cell r="N516">
            <v>0</v>
          </cell>
          <cell r="O516">
            <v>6.7502088554720174</v>
          </cell>
          <cell r="P516">
            <v>0</v>
          </cell>
        </row>
        <row r="517">
          <cell r="B517">
            <v>32842</v>
          </cell>
          <cell r="C517" t="str">
            <v>#N/A N/A</v>
          </cell>
          <cell r="D517">
            <v>32842</v>
          </cell>
          <cell r="E517">
            <v>639.29999999999995</v>
          </cell>
          <cell r="F517">
            <v>32842</v>
          </cell>
          <cell r="G517" t="str">
            <v>#N/A N/A</v>
          </cell>
          <cell r="H517" t="e">
            <v>#N/A</v>
          </cell>
          <cell r="J517">
            <v>0.69302252323200086</v>
          </cell>
          <cell r="K517">
            <v>0.69302252323200086</v>
          </cell>
          <cell r="L517">
            <v>0</v>
          </cell>
          <cell r="N517">
            <v>0</v>
          </cell>
          <cell r="O517">
            <v>6.3727121464226322</v>
          </cell>
          <cell r="P517">
            <v>0</v>
          </cell>
        </row>
        <row r="518">
          <cell r="B518">
            <v>32873</v>
          </cell>
          <cell r="C518" t="str">
            <v>#N/A N/A</v>
          </cell>
          <cell r="D518">
            <v>32873</v>
          </cell>
          <cell r="E518">
            <v>637.29999999999995</v>
          </cell>
          <cell r="F518">
            <v>32873</v>
          </cell>
          <cell r="G518" t="str">
            <v>#N/A N/A</v>
          </cell>
          <cell r="H518" t="e">
            <v>#N/A</v>
          </cell>
          <cell r="J518">
            <v>7.85175879397082E-2</v>
          </cell>
          <cell r="K518">
            <v>7.85175879397082E-2</v>
          </cell>
          <cell r="L518">
            <v>0</v>
          </cell>
          <cell r="N518">
            <v>0</v>
          </cell>
          <cell r="O518">
            <v>5.3214344736407071</v>
          </cell>
          <cell r="P518">
            <v>0</v>
          </cell>
        </row>
        <row r="519">
          <cell r="B519">
            <v>32904</v>
          </cell>
          <cell r="C519" t="str">
            <v>#N/A N/A</v>
          </cell>
          <cell r="D519">
            <v>32904</v>
          </cell>
          <cell r="E519">
            <v>634.79999999999995</v>
          </cell>
          <cell r="F519">
            <v>32904</v>
          </cell>
          <cell r="G519" t="str">
            <v>#N/A N/A</v>
          </cell>
          <cell r="H519" t="e">
            <v>#N/A</v>
          </cell>
          <cell r="J519">
            <v>-0.64172796994834691</v>
          </cell>
          <cell r="K519">
            <v>-0.64172796994834691</v>
          </cell>
          <cell r="L519">
            <v>0</v>
          </cell>
          <cell r="N519">
            <v>0</v>
          </cell>
          <cell r="O519">
            <v>4.6143704680289943</v>
          </cell>
          <cell r="P519">
            <v>0</v>
          </cell>
        </row>
        <row r="520">
          <cell r="B520">
            <v>32932</v>
          </cell>
          <cell r="C520" t="str">
            <v>#N/A N/A</v>
          </cell>
          <cell r="D520">
            <v>32932</v>
          </cell>
          <cell r="E520">
            <v>635.4</v>
          </cell>
          <cell r="F520">
            <v>32932</v>
          </cell>
          <cell r="G520" t="str">
            <v>#N/A N/A</v>
          </cell>
          <cell r="H520" t="e">
            <v>#N/A</v>
          </cell>
          <cell r="J520">
            <v>-0.61004223369309774</v>
          </cell>
          <cell r="K520">
            <v>-0.61004223369309774</v>
          </cell>
          <cell r="L520">
            <v>0</v>
          </cell>
          <cell r="N520">
            <v>0</v>
          </cell>
          <cell r="O520">
            <v>2.8821243523315943</v>
          </cell>
          <cell r="P520">
            <v>0</v>
          </cell>
        </row>
        <row r="521">
          <cell r="B521">
            <v>32963</v>
          </cell>
          <cell r="C521" t="str">
            <v>#N/A N/A</v>
          </cell>
          <cell r="D521">
            <v>32963</v>
          </cell>
          <cell r="E521">
            <v>636.70000000000005</v>
          </cell>
          <cell r="F521">
            <v>32963</v>
          </cell>
          <cell r="G521" t="str">
            <v>#N/A N/A</v>
          </cell>
          <cell r="H521" t="e">
            <v>#N/A</v>
          </cell>
          <cell r="J521">
            <v>-9.4147183430082215E-2</v>
          </cell>
          <cell r="K521">
            <v>-9.4147183430082215E-2</v>
          </cell>
          <cell r="L521">
            <v>0</v>
          </cell>
          <cell r="N521">
            <v>0</v>
          </cell>
          <cell r="O521">
            <v>3.243067942273381</v>
          </cell>
          <cell r="P521">
            <v>0</v>
          </cell>
        </row>
        <row r="522">
          <cell r="B522">
            <v>32993</v>
          </cell>
          <cell r="C522" t="str">
            <v>#N/A N/A</v>
          </cell>
          <cell r="D522">
            <v>32993</v>
          </cell>
          <cell r="E522">
            <v>638.79999999999995</v>
          </cell>
          <cell r="F522">
            <v>32993</v>
          </cell>
          <cell r="G522" t="str">
            <v>#N/A N/A</v>
          </cell>
          <cell r="H522" t="e">
            <v>#N/A</v>
          </cell>
          <cell r="J522">
            <v>0.6301197227473132</v>
          </cell>
          <cell r="K522">
            <v>0.6301197227473132</v>
          </cell>
          <cell r="L522">
            <v>0</v>
          </cell>
          <cell r="N522">
            <v>0</v>
          </cell>
          <cell r="O522">
            <v>3.148716292588416</v>
          </cell>
          <cell r="P522">
            <v>0</v>
          </cell>
        </row>
        <row r="523">
          <cell r="B523">
            <v>33024</v>
          </cell>
          <cell r="C523" t="str">
            <v>#N/A N/A</v>
          </cell>
          <cell r="D523">
            <v>33024</v>
          </cell>
          <cell r="E523">
            <v>637.5</v>
          </cell>
          <cell r="F523">
            <v>33024</v>
          </cell>
          <cell r="G523" t="str">
            <v>#N/A N/A</v>
          </cell>
          <cell r="H523" t="e">
            <v>#N/A</v>
          </cell>
          <cell r="J523">
            <v>0.33050047214353562</v>
          </cell>
          <cell r="K523">
            <v>0.33050047214353562</v>
          </cell>
          <cell r="L523">
            <v>0</v>
          </cell>
          <cell r="N523">
            <v>0</v>
          </cell>
          <cell r="O523">
            <v>2.1143680922633523</v>
          </cell>
          <cell r="P523">
            <v>0</v>
          </cell>
        </row>
        <row r="524">
          <cell r="B524">
            <v>33054</v>
          </cell>
          <cell r="C524" t="str">
            <v>#N/A N/A</v>
          </cell>
          <cell r="D524">
            <v>33054</v>
          </cell>
          <cell r="E524">
            <v>638.9</v>
          </cell>
          <cell r="F524">
            <v>33054</v>
          </cell>
          <cell r="G524" t="str">
            <v>#N/A N/A</v>
          </cell>
          <cell r="H524" t="e">
            <v>#N/A</v>
          </cell>
          <cell r="J524">
            <v>0.34553164755770638</v>
          </cell>
          <cell r="K524">
            <v>0.34553164755770638</v>
          </cell>
          <cell r="L524">
            <v>0</v>
          </cell>
          <cell r="N524">
            <v>0</v>
          </cell>
          <cell r="O524">
            <v>2.3714148373658039</v>
          </cell>
          <cell r="P524">
            <v>0</v>
          </cell>
        </row>
        <row r="525">
          <cell r="B525">
            <v>33085</v>
          </cell>
          <cell r="C525" t="str">
            <v>#N/A N/A</v>
          </cell>
          <cell r="D525">
            <v>33085</v>
          </cell>
          <cell r="E525">
            <v>638.29999999999995</v>
          </cell>
          <cell r="F525">
            <v>33085</v>
          </cell>
          <cell r="G525" t="str">
            <v>#N/A N/A</v>
          </cell>
          <cell r="H525" t="e">
            <v>#N/A</v>
          </cell>
          <cell r="J525">
            <v>-7.827175954915333E-2</v>
          </cell>
          <cell r="K525">
            <v>-7.827175954915333E-2</v>
          </cell>
          <cell r="L525">
            <v>0</v>
          </cell>
          <cell r="N525">
            <v>0</v>
          </cell>
          <cell r="O525">
            <v>1.205010306009191</v>
          </cell>
          <cell r="P525">
            <v>0</v>
          </cell>
        </row>
        <row r="526">
          <cell r="B526">
            <v>33116</v>
          </cell>
          <cell r="C526" t="str">
            <v>#N/A N/A</v>
          </cell>
          <cell r="D526">
            <v>33116</v>
          </cell>
          <cell r="E526">
            <v>638.79999999999995</v>
          </cell>
          <cell r="F526">
            <v>33116</v>
          </cell>
          <cell r="G526" t="str">
            <v>#N/A N/A</v>
          </cell>
          <cell r="H526" t="e">
            <v>#N/A</v>
          </cell>
          <cell r="J526">
            <v>0.20392156862745203</v>
          </cell>
          <cell r="K526">
            <v>0.20392156862745203</v>
          </cell>
          <cell r="L526">
            <v>0</v>
          </cell>
          <cell r="N526">
            <v>0</v>
          </cell>
          <cell r="O526">
            <v>0.61426996377382803</v>
          </cell>
          <cell r="P526">
            <v>0</v>
          </cell>
        </row>
        <row r="527">
          <cell r="B527">
            <v>33146</v>
          </cell>
          <cell r="C527" t="str">
            <v>#N/A N/A</v>
          </cell>
          <cell r="D527">
            <v>33146</v>
          </cell>
          <cell r="E527">
            <v>638</v>
          </cell>
          <cell r="F527">
            <v>33146</v>
          </cell>
          <cell r="G527" t="str">
            <v>#N/A N/A</v>
          </cell>
          <cell r="H527" t="e">
            <v>#N/A</v>
          </cell>
          <cell r="J527">
            <v>-0.1408671153545149</v>
          </cell>
          <cell r="K527">
            <v>-0.1408671153545149</v>
          </cell>
          <cell r="L527">
            <v>0</v>
          </cell>
          <cell r="N527">
            <v>0</v>
          </cell>
          <cell r="O527">
            <v>0.18844221105527303</v>
          </cell>
          <cell r="P527">
            <v>0</v>
          </cell>
        </row>
        <row r="528">
          <cell r="B528">
            <v>33177</v>
          </cell>
          <cell r="C528" t="str">
            <v>#N/A N/A</v>
          </cell>
          <cell r="D528">
            <v>33177</v>
          </cell>
          <cell r="E528">
            <v>635.70000000000005</v>
          </cell>
          <cell r="F528">
            <v>33177</v>
          </cell>
          <cell r="G528" t="str">
            <v>#N/A N/A</v>
          </cell>
          <cell r="H528" t="e">
            <v>#N/A</v>
          </cell>
          <cell r="J528">
            <v>-0.40733197556006573</v>
          </cell>
          <cell r="K528">
            <v>-0.40733197556006573</v>
          </cell>
          <cell r="L528">
            <v>0</v>
          </cell>
          <cell r="N528">
            <v>0</v>
          </cell>
          <cell r="O528">
            <v>-0.5008608545938209</v>
          </cell>
          <cell r="P528">
            <v>0</v>
          </cell>
        </row>
        <row r="529">
          <cell r="B529">
            <v>33207</v>
          </cell>
          <cell r="C529" t="str">
            <v>#N/A N/A</v>
          </cell>
          <cell r="D529">
            <v>33207</v>
          </cell>
          <cell r="E529">
            <v>637.4</v>
          </cell>
          <cell r="F529">
            <v>33207</v>
          </cell>
          <cell r="G529" t="str">
            <v>#N/A N/A</v>
          </cell>
          <cell r="H529" t="e">
            <v>#N/A</v>
          </cell>
          <cell r="J529">
            <v>-0.2191609267376271</v>
          </cell>
          <cell r="K529">
            <v>-0.2191609267376271</v>
          </cell>
          <cell r="L529">
            <v>0</v>
          </cell>
          <cell r="N529">
            <v>0</v>
          </cell>
          <cell r="O529">
            <v>-0.29720006256842568</v>
          </cell>
          <cell r="P529">
            <v>0</v>
          </cell>
        </row>
        <row r="530">
          <cell r="B530">
            <v>33238</v>
          </cell>
          <cell r="C530" t="str">
            <v>#N/A N/A</v>
          </cell>
          <cell r="D530">
            <v>33238</v>
          </cell>
          <cell r="E530">
            <v>640.20000000000005</v>
          </cell>
          <cell r="F530">
            <v>33238</v>
          </cell>
          <cell r="G530" t="str">
            <v>#N/A N/A</v>
          </cell>
          <cell r="H530" t="e">
            <v>#N/A</v>
          </cell>
          <cell r="J530">
            <v>0.34482758620690834</v>
          </cell>
          <cell r="K530">
            <v>0.34482758620690834</v>
          </cell>
          <cell r="L530">
            <v>0</v>
          </cell>
          <cell r="N530">
            <v>0</v>
          </cell>
          <cell r="O530">
            <v>0.45504471991213435</v>
          </cell>
          <cell r="P530">
            <v>0</v>
          </cell>
        </row>
        <row r="531">
          <cell r="B531">
            <v>33269</v>
          </cell>
          <cell r="C531" t="str">
            <v>#N/A N/A</v>
          </cell>
          <cell r="D531">
            <v>33269</v>
          </cell>
          <cell r="E531">
            <v>635</v>
          </cell>
          <cell r="F531">
            <v>33269</v>
          </cell>
          <cell r="G531" t="str">
            <v>#N/A N/A</v>
          </cell>
          <cell r="H531" t="e">
            <v>#N/A</v>
          </cell>
          <cell r="J531">
            <v>-0.11011483404121947</v>
          </cell>
          <cell r="K531">
            <v>-0.11011483404121947</v>
          </cell>
          <cell r="L531">
            <v>0</v>
          </cell>
          <cell r="N531">
            <v>0</v>
          </cell>
          <cell r="O531">
            <v>3.1505986137370101E-2</v>
          </cell>
          <cell r="P531">
            <v>0</v>
          </cell>
        </row>
        <row r="532">
          <cell r="B532">
            <v>33297</v>
          </cell>
          <cell r="C532" t="str">
            <v>#N/A N/A</v>
          </cell>
          <cell r="D532">
            <v>33297</v>
          </cell>
          <cell r="E532">
            <v>635.5</v>
          </cell>
          <cell r="F532">
            <v>33297</v>
          </cell>
          <cell r="G532" t="str">
            <v>#N/A N/A</v>
          </cell>
          <cell r="H532" t="e">
            <v>#N/A</v>
          </cell>
          <cell r="J532">
            <v>-0.29808597427046779</v>
          </cell>
          <cell r="K532">
            <v>-0.29808597427046779</v>
          </cell>
          <cell r="L532">
            <v>0</v>
          </cell>
          <cell r="N532">
            <v>0</v>
          </cell>
          <cell r="O532">
            <v>1.5738117721131317E-2</v>
          </cell>
          <cell r="P532">
            <v>0</v>
          </cell>
        </row>
        <row r="533">
          <cell r="B533">
            <v>33328</v>
          </cell>
          <cell r="C533" t="str">
            <v>#N/A N/A</v>
          </cell>
          <cell r="D533">
            <v>33328</v>
          </cell>
          <cell r="E533">
            <v>635.6</v>
          </cell>
          <cell r="F533">
            <v>33328</v>
          </cell>
          <cell r="G533" t="str">
            <v>#N/A N/A</v>
          </cell>
          <cell r="H533" t="e">
            <v>#N/A</v>
          </cell>
          <cell r="J533">
            <v>-0.71852546079350654</v>
          </cell>
          <cell r="K533">
            <v>-0.71852546079350654</v>
          </cell>
          <cell r="L533">
            <v>0</v>
          </cell>
          <cell r="N533">
            <v>0</v>
          </cell>
          <cell r="O533">
            <v>-0.17276582377886429</v>
          </cell>
          <cell r="P533">
            <v>0</v>
          </cell>
        </row>
        <row r="534">
          <cell r="B534">
            <v>33358</v>
          </cell>
          <cell r="C534" t="str">
            <v>#N/A N/A</v>
          </cell>
          <cell r="D534">
            <v>33358</v>
          </cell>
          <cell r="E534">
            <v>631.29999999999995</v>
          </cell>
          <cell r="F534">
            <v>33358</v>
          </cell>
          <cell r="G534" t="str">
            <v>#N/A N/A</v>
          </cell>
          <cell r="H534" t="e">
            <v>#N/A</v>
          </cell>
          <cell r="J534">
            <v>-0.58267716535433944</v>
          </cell>
          <cell r="K534">
            <v>-0.58267716535433944</v>
          </cell>
          <cell r="L534">
            <v>0</v>
          </cell>
          <cell r="N534">
            <v>0</v>
          </cell>
          <cell r="O534">
            <v>-1.1740763932373222</v>
          </cell>
          <cell r="P534">
            <v>0</v>
          </cell>
        </row>
        <row r="535">
          <cell r="B535">
            <v>33389</v>
          </cell>
          <cell r="C535" t="str">
            <v>#N/A N/A</v>
          </cell>
          <cell r="D535">
            <v>33389</v>
          </cell>
          <cell r="E535">
            <v>628</v>
          </cell>
          <cell r="F535">
            <v>33389</v>
          </cell>
          <cell r="G535" t="str">
            <v>#N/A N/A</v>
          </cell>
          <cell r="H535" t="e">
            <v>#N/A</v>
          </cell>
          <cell r="J535">
            <v>-1.1801730920535047</v>
          </cell>
          <cell r="K535">
            <v>-1.1801730920535047</v>
          </cell>
          <cell r="L535">
            <v>0</v>
          </cell>
          <cell r="N535">
            <v>0</v>
          </cell>
          <cell r="O535">
            <v>-1.4901960784313717</v>
          </cell>
          <cell r="P535">
            <v>0</v>
          </cell>
        </row>
        <row r="536">
          <cell r="B536">
            <v>33419</v>
          </cell>
          <cell r="C536" t="str">
            <v>#N/A N/A</v>
          </cell>
          <cell r="D536">
            <v>33419</v>
          </cell>
          <cell r="E536">
            <v>626.6</v>
          </cell>
          <cell r="F536">
            <v>33419</v>
          </cell>
          <cell r="G536" t="str">
            <v>#N/A N/A</v>
          </cell>
          <cell r="H536" t="e">
            <v>#N/A</v>
          </cell>
          <cell r="J536">
            <v>-1.4159848961611043</v>
          </cell>
          <cell r="K536">
            <v>-1.4159848961611043</v>
          </cell>
          <cell r="L536">
            <v>0</v>
          </cell>
          <cell r="N536">
            <v>0</v>
          </cell>
          <cell r="O536">
            <v>-1.9251839098450407</v>
          </cell>
          <cell r="P536">
            <v>0</v>
          </cell>
        </row>
        <row r="537">
          <cell r="B537">
            <v>33450</v>
          </cell>
          <cell r="C537" t="str">
            <v>#N/A N/A</v>
          </cell>
          <cell r="D537">
            <v>33450</v>
          </cell>
          <cell r="E537">
            <v>623.6</v>
          </cell>
          <cell r="F537">
            <v>33450</v>
          </cell>
          <cell r="G537" t="str">
            <v>#N/A N/A</v>
          </cell>
          <cell r="H537" t="e">
            <v>#N/A</v>
          </cell>
          <cell r="J537">
            <v>-1.219705369871682</v>
          </cell>
          <cell r="K537">
            <v>-1.219705369871682</v>
          </cell>
          <cell r="L537">
            <v>0</v>
          </cell>
          <cell r="N537">
            <v>0</v>
          </cell>
          <cell r="O537">
            <v>-2.30299232335891</v>
          </cell>
          <cell r="P537">
            <v>0</v>
          </cell>
        </row>
        <row r="538">
          <cell r="B538">
            <v>33481</v>
          </cell>
          <cell r="C538" t="str">
            <v>#N/A N/A</v>
          </cell>
          <cell r="D538">
            <v>33481</v>
          </cell>
          <cell r="E538">
            <v>618.5</v>
          </cell>
          <cell r="F538">
            <v>33481</v>
          </cell>
          <cell r="G538" t="str">
            <v>#N/A N/A</v>
          </cell>
          <cell r="H538" t="e">
            <v>#N/A</v>
          </cell>
          <cell r="J538">
            <v>-1.5127388535031816</v>
          </cell>
          <cell r="K538">
            <v>-1.5127388535031816</v>
          </cell>
          <cell r="L538">
            <v>0</v>
          </cell>
          <cell r="N538">
            <v>0</v>
          </cell>
          <cell r="O538">
            <v>-3.1778334376956763</v>
          </cell>
          <cell r="P538">
            <v>0</v>
          </cell>
        </row>
        <row r="539">
          <cell r="B539">
            <v>33511</v>
          </cell>
          <cell r="C539" t="str">
            <v>#N/A N/A</v>
          </cell>
          <cell r="D539">
            <v>33511</v>
          </cell>
          <cell r="E539">
            <v>620.5</v>
          </cell>
          <cell r="F539">
            <v>33511</v>
          </cell>
          <cell r="G539" t="str">
            <v>#N/A N/A</v>
          </cell>
          <cell r="H539" t="e">
            <v>#N/A</v>
          </cell>
          <cell r="J539">
            <v>-0.97350781998085667</v>
          </cell>
          <cell r="K539">
            <v>-0.97350781998085667</v>
          </cell>
          <cell r="L539">
            <v>0</v>
          </cell>
          <cell r="N539">
            <v>0</v>
          </cell>
          <cell r="O539">
            <v>-2.7429467084639447</v>
          </cell>
          <cell r="P539">
            <v>0</v>
          </cell>
        </row>
        <row r="540">
          <cell r="B540">
            <v>33542</v>
          </cell>
          <cell r="C540" t="str">
            <v>#N/A N/A</v>
          </cell>
          <cell r="D540">
            <v>33542</v>
          </cell>
          <cell r="E540">
            <v>620.5</v>
          </cell>
          <cell r="F540">
            <v>33542</v>
          </cell>
          <cell r="G540" t="str">
            <v>#N/A N/A</v>
          </cell>
          <cell r="H540" t="e">
            <v>#N/A</v>
          </cell>
          <cell r="J540">
            <v>-0.49711353431687311</v>
          </cell>
          <cell r="K540">
            <v>-0.49711353431687311</v>
          </cell>
          <cell r="L540">
            <v>0</v>
          </cell>
          <cell r="N540">
            <v>0</v>
          </cell>
          <cell r="O540">
            <v>-2.3910649677520879</v>
          </cell>
          <cell r="P540">
            <v>0</v>
          </cell>
        </row>
        <row r="541">
          <cell r="B541">
            <v>33572</v>
          </cell>
          <cell r="C541" t="str">
            <v>#N/A N/A</v>
          </cell>
          <cell r="D541">
            <v>33572</v>
          </cell>
          <cell r="E541">
            <v>617.9</v>
          </cell>
          <cell r="F541">
            <v>33572</v>
          </cell>
          <cell r="G541" t="str">
            <v>#N/A N/A</v>
          </cell>
          <cell r="H541" t="e">
            <v>#N/A</v>
          </cell>
          <cell r="J541">
            <v>-9.7008892481809106E-2</v>
          </cell>
          <cell r="K541">
            <v>-9.7008892481809106E-2</v>
          </cell>
          <cell r="L541">
            <v>0</v>
          </cell>
          <cell r="N541">
            <v>0</v>
          </cell>
          <cell r="O541">
            <v>-3.0593034201443325</v>
          </cell>
          <cell r="P541">
            <v>0</v>
          </cell>
        </row>
        <row r="542">
          <cell r="B542">
            <v>33603</v>
          </cell>
          <cell r="C542" t="str">
            <v>#N/A N/A</v>
          </cell>
          <cell r="D542">
            <v>33603</v>
          </cell>
          <cell r="E542">
            <v>618.70000000000005</v>
          </cell>
          <cell r="F542">
            <v>33603</v>
          </cell>
          <cell r="G542" t="str">
            <v>#N/A N/A</v>
          </cell>
          <cell r="H542" t="e">
            <v>#N/A</v>
          </cell>
          <cell r="J542">
            <v>-0.29008863819499631</v>
          </cell>
          <cell r="K542">
            <v>-0.29008863819499631</v>
          </cell>
          <cell r="L542">
            <v>0</v>
          </cell>
          <cell r="N542">
            <v>0</v>
          </cell>
          <cell r="O542">
            <v>-3.358325523273975</v>
          </cell>
          <cell r="P542">
            <v>0</v>
          </cell>
        </row>
        <row r="543">
          <cell r="B543">
            <v>33634</v>
          </cell>
          <cell r="C543" t="str">
            <v>#N/A N/A</v>
          </cell>
          <cell r="D543">
            <v>33634</v>
          </cell>
          <cell r="E543">
            <v>613.6</v>
          </cell>
          <cell r="F543">
            <v>33634</v>
          </cell>
          <cell r="G543" t="str">
            <v>#N/A N/A</v>
          </cell>
          <cell r="H543">
            <v>4938.1231613374966</v>
          </cell>
          <cell r="J543">
            <v>-1.1120064464141821</v>
          </cell>
          <cell r="K543">
            <v>-1.1120064464141821</v>
          </cell>
          <cell r="L543">
            <v>0</v>
          </cell>
          <cell r="N543">
            <v>0</v>
          </cell>
          <cell r="O543">
            <v>-3.3700787401574783</v>
          </cell>
          <cell r="P543">
            <v>0</v>
          </cell>
        </row>
        <row r="544">
          <cell r="B544">
            <v>33663</v>
          </cell>
          <cell r="C544" t="str">
            <v>#N/A N/A</v>
          </cell>
          <cell r="D544">
            <v>33663</v>
          </cell>
          <cell r="E544">
            <v>609.9</v>
          </cell>
          <cell r="F544">
            <v>33663</v>
          </cell>
          <cell r="G544" t="str">
            <v>#N/A N/A</v>
          </cell>
          <cell r="H544">
            <v>4940.2960605654935</v>
          </cell>
          <cell r="J544">
            <v>-1.2947078815342294</v>
          </cell>
          <cell r="K544">
            <v>-1.2947078815342294</v>
          </cell>
          <cell r="L544">
            <v>0</v>
          </cell>
          <cell r="N544">
            <v>0</v>
          </cell>
          <cell r="O544">
            <v>-4.028324154209284</v>
          </cell>
          <cell r="P544">
            <v>0</v>
          </cell>
        </row>
        <row r="545">
          <cell r="B545">
            <v>33694</v>
          </cell>
          <cell r="C545" t="str">
            <v>#N/A N/A</v>
          </cell>
          <cell r="D545">
            <v>33694</v>
          </cell>
          <cell r="E545">
            <v>607</v>
          </cell>
          <cell r="F545">
            <v>33694</v>
          </cell>
          <cell r="G545" t="str">
            <v>#N/A N/A</v>
          </cell>
          <cell r="H545">
            <v>4995.7240513989536</v>
          </cell>
          <cell r="J545">
            <v>-1.8910619039922527</v>
          </cell>
          <cell r="K545">
            <v>-1.8910619039922527</v>
          </cell>
          <cell r="L545">
            <v>0</v>
          </cell>
          <cell r="N545">
            <v>0</v>
          </cell>
          <cell r="O545">
            <v>-4.4996853366897405</v>
          </cell>
          <cell r="P545">
            <v>0</v>
          </cell>
        </row>
        <row r="546">
          <cell r="B546">
            <v>33724</v>
          </cell>
          <cell r="C546" t="str">
            <v>#N/A N/A</v>
          </cell>
          <cell r="D546">
            <v>33724</v>
          </cell>
          <cell r="E546">
            <v>604.79999999999995</v>
          </cell>
          <cell r="F546">
            <v>33724</v>
          </cell>
          <cell r="G546" t="str">
            <v>#N/A N/A</v>
          </cell>
          <cell r="H546">
            <v>5036.3229580273137</v>
          </cell>
          <cell r="J546">
            <v>-1.4341590612777178</v>
          </cell>
          <cell r="K546">
            <v>-1.4341590612777178</v>
          </cell>
          <cell r="L546">
            <v>1.9886056601152058</v>
          </cell>
          <cell r="N546">
            <v>0</v>
          </cell>
          <cell r="O546">
            <v>-4.1976873118960922</v>
          </cell>
          <cell r="P546">
            <v>0</v>
          </cell>
        </row>
        <row r="547">
          <cell r="B547">
            <v>33755</v>
          </cell>
          <cell r="C547" t="str">
            <v>#N/A N/A</v>
          </cell>
          <cell r="D547">
            <v>33755</v>
          </cell>
          <cell r="E547">
            <v>603</v>
          </cell>
          <cell r="F547">
            <v>33755</v>
          </cell>
          <cell r="G547" t="str">
            <v>#N/A N/A</v>
          </cell>
          <cell r="H547">
            <v>5073.1097607469064</v>
          </cell>
          <cell r="J547">
            <v>-1.1313330054107174</v>
          </cell>
          <cell r="K547">
            <v>-1.1313330054107174</v>
          </cell>
          <cell r="L547">
            <v>2.6883753231220497</v>
          </cell>
          <cell r="N547">
            <v>0</v>
          </cell>
          <cell r="O547">
            <v>-3.9808917197452276</v>
          </cell>
          <cell r="P547">
            <v>0</v>
          </cell>
        </row>
        <row r="548">
          <cell r="B548">
            <v>33785</v>
          </cell>
          <cell r="C548" t="str">
            <v>#N/A N/A</v>
          </cell>
          <cell r="D548">
            <v>33785</v>
          </cell>
          <cell r="E548">
            <v>601.20000000000005</v>
          </cell>
          <cell r="F548">
            <v>33785</v>
          </cell>
          <cell r="G548" t="str">
            <v>#N/A N/A</v>
          </cell>
          <cell r="H548">
            <v>5150.8004384075612</v>
          </cell>
          <cell r="J548">
            <v>-0.95551894563425943</v>
          </cell>
          <cell r="K548">
            <v>-0.95551894563425943</v>
          </cell>
          <cell r="L548">
            <v>3.1041824050546118</v>
          </cell>
          <cell r="N548">
            <v>0</v>
          </cell>
          <cell r="O548">
            <v>-4.0536227258218922</v>
          </cell>
          <cell r="P548">
            <v>0</v>
          </cell>
        </row>
        <row r="549">
          <cell r="B549">
            <v>33816</v>
          </cell>
          <cell r="C549" t="str">
            <v>#N/A N/A</v>
          </cell>
          <cell r="D549">
            <v>33816</v>
          </cell>
          <cell r="E549">
            <v>598.29999999999995</v>
          </cell>
          <cell r="F549">
            <v>33816</v>
          </cell>
          <cell r="G549" t="str">
            <v>#N/A N/A</v>
          </cell>
          <cell r="H549">
            <v>5249.2670823709905</v>
          </cell>
          <cell r="J549">
            <v>-1.0747354497354533</v>
          </cell>
          <cell r="K549">
            <v>-1.0747354497354533</v>
          </cell>
          <cell r="L549">
            <v>4.2281665834052351</v>
          </cell>
          <cell r="N549">
            <v>0</v>
          </cell>
          <cell r="O549">
            <v>-4.057087876844145</v>
          </cell>
          <cell r="P549">
            <v>0</v>
          </cell>
        </row>
        <row r="550">
          <cell r="B550">
            <v>33847</v>
          </cell>
          <cell r="C550" t="str">
            <v>#N/A N/A</v>
          </cell>
          <cell r="D550">
            <v>33847</v>
          </cell>
          <cell r="E550">
            <v>596.6</v>
          </cell>
          <cell r="F550">
            <v>33847</v>
          </cell>
          <cell r="G550" t="str">
            <v>#N/A N/A</v>
          </cell>
          <cell r="H550">
            <v>5318.3805262369215</v>
          </cell>
          <cell r="J550">
            <v>-1.061359867330014</v>
          </cell>
          <cell r="K550">
            <v>-1.061359867330014</v>
          </cell>
          <cell r="L550">
            <v>4.8347222326588168</v>
          </cell>
          <cell r="N550">
            <v>0</v>
          </cell>
          <cell r="O550">
            <v>-3.5408245755860879</v>
          </cell>
          <cell r="P550">
            <v>0</v>
          </cell>
        </row>
        <row r="551">
          <cell r="B551">
            <v>33877</v>
          </cell>
          <cell r="C551" t="str">
            <v>#N/A N/A</v>
          </cell>
          <cell r="D551">
            <v>33877</v>
          </cell>
          <cell r="E551">
            <v>598</v>
          </cell>
          <cell r="F551">
            <v>33877</v>
          </cell>
          <cell r="G551" t="str">
            <v>#N/A N/A</v>
          </cell>
          <cell r="H551">
            <v>5333.705183950161</v>
          </cell>
          <cell r="J551">
            <v>-0.5322687957418526</v>
          </cell>
          <cell r="K551">
            <v>-0.5322687957418526</v>
          </cell>
          <cell r="L551">
            <v>3.5509965437361624</v>
          </cell>
          <cell r="N551">
            <v>0</v>
          </cell>
          <cell r="O551">
            <v>-3.6261079774375538</v>
          </cell>
          <cell r="P551">
            <v>0</v>
          </cell>
        </row>
        <row r="552">
          <cell r="B552">
            <v>33908</v>
          </cell>
          <cell r="C552" t="str">
            <v>#N/A N/A</v>
          </cell>
          <cell r="D552">
            <v>33908</v>
          </cell>
          <cell r="E552">
            <v>597.9</v>
          </cell>
          <cell r="F552">
            <v>33908</v>
          </cell>
          <cell r="G552" t="str">
            <v>#N/A N/A</v>
          </cell>
          <cell r="H552">
            <v>5450.7367739492811</v>
          </cell>
          <cell r="J552">
            <v>-6.6856092261402544E-2</v>
          </cell>
          <cell r="K552">
            <v>-6.6856092261402544E-2</v>
          </cell>
          <cell r="L552">
            <v>3.8380537400145132</v>
          </cell>
          <cell r="N552">
            <v>0</v>
          </cell>
          <cell r="O552">
            <v>-3.6422240128928363</v>
          </cell>
          <cell r="P552">
            <v>0</v>
          </cell>
        </row>
        <row r="553">
          <cell r="B553">
            <v>33938</v>
          </cell>
          <cell r="C553" t="str">
            <v>#N/A N/A</v>
          </cell>
          <cell r="D553">
            <v>33938</v>
          </cell>
          <cell r="E553">
            <v>598.29999999999995</v>
          </cell>
          <cell r="F553">
            <v>33938</v>
          </cell>
          <cell r="G553" t="str">
            <v>#N/A N/A</v>
          </cell>
          <cell r="H553">
            <v>5592.0895868863308</v>
          </cell>
          <cell r="J553">
            <v>0.28494803888701181</v>
          </cell>
          <cell r="K553">
            <v>0.28494803888701181</v>
          </cell>
          <cell r="L553">
            <v>5.1464738053084602</v>
          </cell>
          <cell r="N553">
            <v>0</v>
          </cell>
          <cell r="O553">
            <v>-3.1720343097588644</v>
          </cell>
          <cell r="P553">
            <v>0</v>
          </cell>
        </row>
        <row r="554">
          <cell r="B554">
            <v>33969</v>
          </cell>
          <cell r="C554" t="str">
            <v>#N/A N/A</v>
          </cell>
          <cell r="D554">
            <v>33969</v>
          </cell>
          <cell r="E554">
            <v>598.20000000000005</v>
          </cell>
          <cell r="F554">
            <v>33969</v>
          </cell>
          <cell r="G554" t="str">
            <v>#N/A N/A</v>
          </cell>
          <cell r="H554">
            <v>5592.0895868863308</v>
          </cell>
          <cell r="J554">
            <v>3.3444816053518345E-2</v>
          </cell>
          <cell r="K554">
            <v>3.3444816053518345E-2</v>
          </cell>
          <cell r="L554">
            <v>4.844369795947534</v>
          </cell>
          <cell r="N554">
            <v>0</v>
          </cell>
          <cell r="O554">
            <v>-3.3133990625505039</v>
          </cell>
          <cell r="P554">
            <v>0</v>
          </cell>
        </row>
        <row r="555">
          <cell r="B555">
            <v>34000</v>
          </cell>
          <cell r="C555" t="str">
            <v>#N/A N/A</v>
          </cell>
          <cell r="D555">
            <v>34000</v>
          </cell>
          <cell r="E555">
            <v>596.6</v>
          </cell>
          <cell r="F555">
            <v>34000</v>
          </cell>
          <cell r="G555" t="str">
            <v>#N/A N/A</v>
          </cell>
          <cell r="H555">
            <v>5755.9338128851005</v>
          </cell>
          <cell r="J555">
            <v>-0.21742766348886722</v>
          </cell>
          <cell r="K555">
            <v>-0.21742766348886722</v>
          </cell>
          <cell r="L555">
            <v>5.5991887260901763</v>
          </cell>
          <cell r="N555">
            <v>0</v>
          </cell>
          <cell r="O555">
            <v>-2.7705345501955692</v>
          </cell>
          <cell r="P555">
            <v>16.561163519585008</v>
          </cell>
        </row>
        <row r="556">
          <cell r="B556">
            <v>34028</v>
          </cell>
          <cell r="C556" t="str">
            <v>#N/A N/A</v>
          </cell>
          <cell r="D556">
            <v>34028</v>
          </cell>
          <cell r="E556">
            <v>594.79999999999995</v>
          </cell>
          <cell r="F556">
            <v>34028</v>
          </cell>
          <cell r="G556" t="str">
            <v>#N/A N/A</v>
          </cell>
          <cell r="H556">
            <v>5782.3135719337615</v>
          </cell>
          <cell r="J556">
            <v>-0.58499080728731112</v>
          </cell>
          <cell r="K556">
            <v>-0.58499080728731112</v>
          </cell>
          <cell r="L556">
            <v>3.4016619743273413</v>
          </cell>
          <cell r="N556">
            <v>0</v>
          </cell>
          <cell r="O556">
            <v>-2.4758157074930343</v>
          </cell>
          <cell r="P556">
            <v>17.043867433157157</v>
          </cell>
        </row>
        <row r="557">
          <cell r="B557">
            <v>34059</v>
          </cell>
          <cell r="C557" t="str">
            <v>#N/A N/A</v>
          </cell>
          <cell r="D557">
            <v>34059</v>
          </cell>
          <cell r="E557">
            <v>592.20000000000005</v>
          </cell>
          <cell r="F557">
            <v>34059</v>
          </cell>
          <cell r="G557" t="str">
            <v>#N/A N/A</v>
          </cell>
          <cell r="H557">
            <v>5764.8160149925243</v>
          </cell>
          <cell r="J557">
            <v>-1.0030090270812475</v>
          </cell>
          <cell r="K557">
            <v>-1.0030090270812475</v>
          </cell>
          <cell r="L557">
            <v>3.0887636083521297</v>
          </cell>
          <cell r="N557">
            <v>0</v>
          </cell>
          <cell r="O557">
            <v>-2.4382207578253601</v>
          </cell>
          <cell r="P557">
            <v>15.39500492182313</v>
          </cell>
        </row>
        <row r="558">
          <cell r="B558">
            <v>34089</v>
          </cell>
          <cell r="C558" t="str">
            <v>#N/A N/A</v>
          </cell>
          <cell r="D558">
            <v>34089</v>
          </cell>
          <cell r="E558">
            <v>586.9</v>
          </cell>
          <cell r="F558">
            <v>34089</v>
          </cell>
          <cell r="G558" t="str">
            <v>#N/A N/A</v>
          </cell>
          <cell r="H558">
            <v>5854.5148199657915</v>
          </cell>
          <cell r="J558">
            <v>-1.6258799865906837</v>
          </cell>
          <cell r="K558">
            <v>-1.6258799865906837</v>
          </cell>
          <cell r="L558">
            <v>1.7126848620116153</v>
          </cell>
          <cell r="N558">
            <v>0</v>
          </cell>
          <cell r="O558">
            <v>-2.9596560846560815</v>
          </cell>
          <cell r="P558">
            <v>16.245818005661761</v>
          </cell>
        </row>
        <row r="559">
          <cell r="B559">
            <v>34120</v>
          </cell>
          <cell r="C559" t="str">
            <v>#N/A N/A</v>
          </cell>
          <cell r="D559">
            <v>34120</v>
          </cell>
          <cell r="E559">
            <v>589.20000000000005</v>
          </cell>
          <cell r="F559">
            <v>34120</v>
          </cell>
          <cell r="G559" t="str">
            <v>#N/A N/A</v>
          </cell>
          <cell r="H559">
            <v>5886.8795821512158</v>
          </cell>
          <cell r="J559">
            <v>-0.94149293880294582</v>
          </cell>
          <cell r="K559">
            <v>-0.94149293880294582</v>
          </cell>
          <cell r="L559">
            <v>1.8083766803135282</v>
          </cell>
          <cell r="N559">
            <v>0</v>
          </cell>
          <cell r="O559">
            <v>-2.2885572139303423</v>
          </cell>
          <cell r="P559">
            <v>16.040847917402434</v>
          </cell>
        </row>
        <row r="560">
          <cell r="B560">
            <v>34150</v>
          </cell>
          <cell r="C560" t="str">
            <v>#N/A N/A</v>
          </cell>
          <cell r="D560">
            <v>34150</v>
          </cell>
          <cell r="E560">
            <v>591.1</v>
          </cell>
          <cell r="F560">
            <v>34150</v>
          </cell>
          <cell r="G560" t="str">
            <v>#N/A N/A</v>
          </cell>
          <cell r="H560">
            <v>5938.3048638804712</v>
          </cell>
          <cell r="J560">
            <v>-0.18574805808848627</v>
          </cell>
          <cell r="K560">
            <v>-0.18574805808848627</v>
          </cell>
          <cell r="L560">
            <v>3.009442945564178</v>
          </cell>
          <cell r="N560">
            <v>0</v>
          </cell>
          <cell r="O560">
            <v>-1.6799733865602184</v>
          </cell>
          <cell r="P560">
            <v>15.288971780012851</v>
          </cell>
        </row>
        <row r="561">
          <cell r="B561">
            <v>34181</v>
          </cell>
          <cell r="C561" t="str">
            <v>#N/A N/A</v>
          </cell>
          <cell r="D561">
            <v>34181</v>
          </cell>
          <cell r="E561">
            <v>589.6</v>
          </cell>
          <cell r="F561">
            <v>34181</v>
          </cell>
          <cell r="G561" t="str">
            <v>#N/A N/A</v>
          </cell>
          <cell r="H561">
            <v>5941.697636359273</v>
          </cell>
          <cell r="J561">
            <v>0.46004430056227896</v>
          </cell>
          <cell r="K561">
            <v>0.46004430056227896</v>
          </cell>
          <cell r="L561">
            <v>1.4891552771573835</v>
          </cell>
          <cell r="N561">
            <v>0</v>
          </cell>
          <cell r="O561">
            <v>-1.4541200066855997</v>
          </cell>
          <cell r="P561">
            <v>13.190994916485099</v>
          </cell>
        </row>
        <row r="562">
          <cell r="B562">
            <v>34212</v>
          </cell>
          <cell r="C562" t="str">
            <v>#N/A N/A</v>
          </cell>
          <cell r="D562">
            <v>34212</v>
          </cell>
          <cell r="E562">
            <v>589.6</v>
          </cell>
          <cell r="F562">
            <v>34212</v>
          </cell>
          <cell r="G562" t="str">
            <v>#N/A N/A</v>
          </cell>
          <cell r="H562">
            <v>5898.2015307602505</v>
          </cell>
          <cell r="J562">
            <v>6.788866259335169E-2</v>
          </cell>
          <cell r="K562">
            <v>6.788866259335169E-2</v>
          </cell>
          <cell r="L562">
            <v>0.19232512659783652</v>
          </cell>
          <cell r="N562">
            <v>0</v>
          </cell>
          <cell r="O562">
            <v>-1.1733154542406976</v>
          </cell>
          <cell r="P562">
            <v>10.902209829908283</v>
          </cell>
        </row>
        <row r="563">
          <cell r="B563">
            <v>34242</v>
          </cell>
          <cell r="C563" t="str">
            <v>#N/A N/A</v>
          </cell>
          <cell r="D563">
            <v>34242</v>
          </cell>
          <cell r="E563">
            <v>587.1</v>
          </cell>
          <cell r="F563">
            <v>34242</v>
          </cell>
          <cell r="G563" t="str">
            <v>#N/A N/A</v>
          </cell>
          <cell r="H563">
            <v>6168.5559399699459</v>
          </cell>
          <cell r="J563">
            <v>-0.67670444933175533</v>
          </cell>
          <cell r="K563">
            <v>-0.67670444933175533</v>
          </cell>
          <cell r="L563">
            <v>3.8773872572620549</v>
          </cell>
          <cell r="N563">
            <v>0</v>
          </cell>
          <cell r="O563">
            <v>-1.8227424749163834</v>
          </cell>
          <cell r="P563">
            <v>15.6523603616481</v>
          </cell>
        </row>
        <row r="564">
          <cell r="B564">
            <v>34273</v>
          </cell>
          <cell r="C564" t="str">
            <v>#N/A N/A</v>
          </cell>
          <cell r="D564">
            <v>34273</v>
          </cell>
          <cell r="E564">
            <v>585.29999999999995</v>
          </cell>
          <cell r="F564">
            <v>34273</v>
          </cell>
          <cell r="G564" t="str">
            <v>#N/A N/A</v>
          </cell>
          <cell r="H564">
            <v>6339.3763161217566</v>
          </cell>
          <cell r="J564">
            <v>-0.72930800542742036</v>
          </cell>
          <cell r="K564">
            <v>-0.72930800542742036</v>
          </cell>
          <cell r="L564">
            <v>6.6930144228301458</v>
          </cell>
          <cell r="N564">
            <v>0</v>
          </cell>
          <cell r="O564">
            <v>-2.1073758153537403</v>
          </cell>
          <cell r="P564">
            <v>16.303108717697622</v>
          </cell>
        </row>
        <row r="565">
          <cell r="B565">
            <v>34303</v>
          </cell>
          <cell r="C565" t="str">
            <v>#N/A N/A</v>
          </cell>
          <cell r="D565">
            <v>34303</v>
          </cell>
          <cell r="E565">
            <v>585.29999999999995</v>
          </cell>
          <cell r="F565">
            <v>34303</v>
          </cell>
          <cell r="G565" t="str">
            <v>#N/A N/A</v>
          </cell>
          <cell r="H565">
            <v>6590.7083268267097</v>
          </cell>
          <cell r="J565">
            <v>-0.72930800542742036</v>
          </cell>
          <cell r="K565">
            <v>-0.72930800542742036</v>
          </cell>
          <cell r="L565">
            <v>11.740982271543343</v>
          </cell>
          <cell r="N565">
            <v>0</v>
          </cell>
          <cell r="O565">
            <v>-2.1728229984957381</v>
          </cell>
          <cell r="P565">
            <v>17.857702821538822</v>
          </cell>
        </row>
        <row r="566">
          <cell r="B566">
            <v>34334</v>
          </cell>
          <cell r="C566" t="str">
            <v>#N/A N/A</v>
          </cell>
          <cell r="D566">
            <v>34334</v>
          </cell>
          <cell r="E566">
            <v>585</v>
          </cell>
          <cell r="F566">
            <v>34334</v>
          </cell>
          <cell r="G566" t="str">
            <v>#N/A N/A</v>
          </cell>
          <cell r="H566">
            <v>6590.7083268267097</v>
          </cell>
          <cell r="J566">
            <v>-0.35769034236076136</v>
          </cell>
          <cell r="K566">
            <v>-0.35769034236076136</v>
          </cell>
          <cell r="L566">
            <v>6.8436177115842156</v>
          </cell>
          <cell r="N566">
            <v>0</v>
          </cell>
          <cell r="O566">
            <v>-2.2066198595787401</v>
          </cell>
          <cell r="P566">
            <v>17.857702821538822</v>
          </cell>
        </row>
        <row r="567">
          <cell r="B567">
            <v>34365</v>
          </cell>
          <cell r="C567" t="str">
            <v>#N/A N/A</v>
          </cell>
          <cell r="D567">
            <v>34365</v>
          </cell>
          <cell r="E567">
            <v>588.29999999999995</v>
          </cell>
          <cell r="F567">
            <v>34365</v>
          </cell>
          <cell r="G567" t="str">
            <v>#N/A N/A</v>
          </cell>
          <cell r="H567">
            <v>6384.0922949715832</v>
          </cell>
          <cell r="J567">
            <v>0.5125576627370565</v>
          </cell>
          <cell r="K567">
            <v>0.5125576627370565</v>
          </cell>
          <cell r="L567">
            <v>0.70536874007793848</v>
          </cell>
          <cell r="N567">
            <v>0</v>
          </cell>
          <cell r="O567">
            <v>-1.391216895742553</v>
          </cell>
          <cell r="P567">
            <v>10.913233239067166</v>
          </cell>
        </row>
        <row r="568">
          <cell r="B568">
            <v>34393</v>
          </cell>
          <cell r="C568" t="str">
            <v>#N/A N/A</v>
          </cell>
          <cell r="D568">
            <v>34393</v>
          </cell>
          <cell r="E568">
            <v>589</v>
          </cell>
          <cell r="F568">
            <v>34393</v>
          </cell>
          <cell r="G568" t="str">
            <v>#N/A N/A</v>
          </cell>
          <cell r="H568">
            <v>6378.5647443038724</v>
          </cell>
          <cell r="J568">
            <v>0.63215445070905485</v>
          </cell>
          <cell r="K568">
            <v>0.63215445070905485</v>
          </cell>
          <cell r="L568">
            <v>-3.2188282655345457</v>
          </cell>
          <cell r="N568">
            <v>0</v>
          </cell>
          <cell r="O568">
            <v>-0.97511768661734388</v>
          </cell>
          <cell r="P568">
            <v>10.31163676878748</v>
          </cell>
        </row>
        <row r="569">
          <cell r="B569">
            <v>34424</v>
          </cell>
          <cell r="C569" t="str">
            <v>#N/A N/A</v>
          </cell>
          <cell r="D569">
            <v>34424</v>
          </cell>
          <cell r="E569">
            <v>595.1</v>
          </cell>
          <cell r="F569">
            <v>34424</v>
          </cell>
          <cell r="G569" t="str">
            <v>#N/A N/A</v>
          </cell>
          <cell r="H569">
            <v>6397.2440534568268</v>
          </cell>
          <cell r="J569">
            <v>1.7264957264957248</v>
          </cell>
          <cell r="K569">
            <v>1.7264957264957248</v>
          </cell>
          <cell r="L569">
            <v>-2.9354094245440887</v>
          </cell>
          <cell r="N569">
            <v>0</v>
          </cell>
          <cell r="O569">
            <v>0.48969942586962745</v>
          </cell>
          <cell r="P569">
            <v>10.970480876051392</v>
          </cell>
        </row>
        <row r="570">
          <cell r="B570">
            <v>34454</v>
          </cell>
          <cell r="C570" t="str">
            <v>#N/A N/A</v>
          </cell>
          <cell r="D570">
            <v>34454</v>
          </cell>
          <cell r="E570">
            <v>600.29999999999995</v>
          </cell>
          <cell r="F570">
            <v>34454</v>
          </cell>
          <cell r="G570" t="str">
            <v>#N/A N/A</v>
          </cell>
          <cell r="H570">
            <v>6506.4227094038888</v>
          </cell>
          <cell r="J570">
            <v>2.0397756246812948</v>
          </cell>
          <cell r="K570">
            <v>2.0397756246812948</v>
          </cell>
          <cell r="L570">
            <v>1.9161755309937911</v>
          </cell>
          <cell r="N570">
            <v>0</v>
          </cell>
          <cell r="O570">
            <v>2.2831828250127861</v>
          </cell>
          <cell r="P570">
            <v>11.135130911529689</v>
          </cell>
        </row>
        <row r="571">
          <cell r="B571">
            <v>34485</v>
          </cell>
          <cell r="C571" t="str">
            <v>#N/A N/A</v>
          </cell>
          <cell r="D571">
            <v>34485</v>
          </cell>
          <cell r="E571">
            <v>604.5</v>
          </cell>
          <cell r="F571">
            <v>34485</v>
          </cell>
          <cell r="G571" t="str">
            <v>#N/A N/A</v>
          </cell>
          <cell r="H571">
            <v>6608.5870941588209</v>
          </cell>
          <cell r="J571">
            <v>2.6315789473684292</v>
          </cell>
          <cell r="K571">
            <v>2.6315789473684292</v>
          </cell>
          <cell r="L571">
            <v>3.6061772369773371</v>
          </cell>
          <cell r="N571">
            <v>0</v>
          </cell>
          <cell r="O571">
            <v>2.5967413441955189</v>
          </cell>
          <cell r="P571">
            <v>12.259593591752637</v>
          </cell>
        </row>
        <row r="572">
          <cell r="B572">
            <v>34515</v>
          </cell>
          <cell r="C572" t="str">
            <v>#N/A N/A</v>
          </cell>
          <cell r="D572">
            <v>34515</v>
          </cell>
          <cell r="E572">
            <v>608.4</v>
          </cell>
          <cell r="F572">
            <v>34515</v>
          </cell>
          <cell r="G572" t="str">
            <v>#N/A N/A</v>
          </cell>
          <cell r="H572">
            <v>6725.5805631188541</v>
          </cell>
          <cell r="J572">
            <v>2.2349185010922534</v>
          </cell>
          <cell r="K572">
            <v>2.2349185010922534</v>
          </cell>
          <cell r="L572">
            <v>5.1324680896706942</v>
          </cell>
          <cell r="N572">
            <v>0</v>
          </cell>
          <cell r="O572">
            <v>2.9267467433598204</v>
          </cell>
          <cell r="P572">
            <v>13.257583052479504</v>
          </cell>
        </row>
        <row r="573">
          <cell r="B573">
            <v>34546</v>
          </cell>
          <cell r="C573" t="str">
            <v>#N/A N/A</v>
          </cell>
          <cell r="D573">
            <v>34546</v>
          </cell>
          <cell r="E573">
            <v>616.5</v>
          </cell>
          <cell r="F573">
            <v>34546</v>
          </cell>
          <cell r="G573" t="str">
            <v>#N/A N/A</v>
          </cell>
          <cell r="H573">
            <v>6829.6128787890821</v>
          </cell>
          <cell r="J573">
            <v>2.6986506746626837</v>
          </cell>
          <cell r="K573">
            <v>2.6986506746626837</v>
          </cell>
          <cell r="L573">
            <v>4.9672482686696551</v>
          </cell>
          <cell r="N573">
            <v>0</v>
          </cell>
          <cell r="O573">
            <v>4.5624151967435411</v>
          </cell>
          <cell r="P573">
            <v>14.943797156495364</v>
          </cell>
        </row>
        <row r="574">
          <cell r="B574">
            <v>34577</v>
          </cell>
          <cell r="C574" t="str">
            <v>#N/A N/A</v>
          </cell>
          <cell r="D574">
            <v>34577</v>
          </cell>
          <cell r="E574">
            <v>622.6</v>
          </cell>
          <cell r="F574">
            <v>34577</v>
          </cell>
          <cell r="G574" t="str">
            <v>#N/A N/A</v>
          </cell>
          <cell r="H574">
            <v>6929.6043643160183</v>
          </cell>
          <cell r="J574">
            <v>2.9942100909842839</v>
          </cell>
          <cell r="K574">
            <v>2.9942100909842839</v>
          </cell>
          <cell r="L574">
            <v>4.8575779600595226</v>
          </cell>
          <cell r="N574">
            <v>0</v>
          </cell>
          <cell r="O574">
            <v>5.5970149253731449</v>
          </cell>
          <cell r="P574">
            <v>17.486734357529233</v>
          </cell>
        </row>
        <row r="575">
          <cell r="B575">
            <v>34607</v>
          </cell>
          <cell r="C575" t="str">
            <v>#N/A N/A</v>
          </cell>
          <cell r="D575">
            <v>34607</v>
          </cell>
          <cell r="E575">
            <v>625.20000000000005</v>
          </cell>
          <cell r="F575">
            <v>34607</v>
          </cell>
          <cell r="G575" t="str">
            <v>#N/A N/A</v>
          </cell>
          <cell r="H575">
            <v>7055.5562774616519</v>
          </cell>
          <cell r="J575">
            <v>2.7613412228796985</v>
          </cell>
          <cell r="K575">
            <v>2.7613412228796985</v>
          </cell>
          <cell r="L575">
            <v>4.9062785174604828</v>
          </cell>
          <cell r="N575">
            <v>0</v>
          </cell>
          <cell r="O575">
            <v>6.4895247828308689</v>
          </cell>
          <cell r="P575">
            <v>14.37938386428943</v>
          </cell>
        </row>
        <row r="576">
          <cell r="B576">
            <v>34638</v>
          </cell>
          <cell r="C576" t="str">
            <v>#N/A N/A</v>
          </cell>
          <cell r="D576">
            <v>34638</v>
          </cell>
          <cell r="E576">
            <v>631.6</v>
          </cell>
          <cell r="F576">
            <v>34638</v>
          </cell>
          <cell r="G576" t="str">
            <v>#N/A N/A</v>
          </cell>
          <cell r="H576">
            <v>7231.0655414212461</v>
          </cell>
          <cell r="J576">
            <v>2.4493106244931173</v>
          </cell>
          <cell r="K576">
            <v>2.4493106244931173</v>
          </cell>
          <cell r="L576">
            <v>5.8781173948960763</v>
          </cell>
          <cell r="N576">
            <v>0</v>
          </cell>
          <cell r="O576">
            <v>7.9104732615752793</v>
          </cell>
          <cell r="P576">
            <v>14.065882522730533</v>
          </cell>
        </row>
        <row r="577">
          <cell r="B577">
            <v>34668</v>
          </cell>
          <cell r="C577" t="str">
            <v>#N/A N/A</v>
          </cell>
          <cell r="D577">
            <v>34668</v>
          </cell>
          <cell r="E577">
            <v>638.6</v>
          </cell>
          <cell r="F577">
            <v>34668</v>
          </cell>
          <cell r="G577" t="str">
            <v>#N/A N/A</v>
          </cell>
          <cell r="H577">
            <v>7420.4508636087485</v>
          </cell>
          <cell r="J577">
            <v>2.5698682942499218</v>
          </cell>
          <cell r="K577">
            <v>2.5698682942499218</v>
          </cell>
          <cell r="L577">
            <v>7.0833264568514576</v>
          </cell>
          <cell r="N577">
            <v>0</v>
          </cell>
          <cell r="O577">
            <v>9.1064411412950861</v>
          </cell>
          <cell r="P577">
            <v>12.589580597955896</v>
          </cell>
        </row>
        <row r="578">
          <cell r="B578">
            <v>34699</v>
          </cell>
          <cell r="C578" t="str">
            <v>#N/A N/A</v>
          </cell>
          <cell r="D578">
            <v>34699</v>
          </cell>
          <cell r="E578">
            <v>644.1</v>
          </cell>
          <cell r="F578">
            <v>34699</v>
          </cell>
          <cell r="G578" t="str">
            <v>#N/A N/A</v>
          </cell>
          <cell r="H578">
            <v>8034.1233508419245</v>
          </cell>
          <cell r="J578">
            <v>3.0230326295585419</v>
          </cell>
          <cell r="K578">
            <v>3.0230326295585419</v>
          </cell>
          <cell r="L578">
            <v>13.869453164256074</v>
          </cell>
          <cell r="N578">
            <v>0</v>
          </cell>
          <cell r="O578">
            <v>10.102564102564116</v>
          </cell>
          <cell r="P578">
            <v>21.900757133189508</v>
          </cell>
        </row>
        <row r="579">
          <cell r="B579">
            <v>34730</v>
          </cell>
          <cell r="C579" t="str">
            <v>#N/A N/A</v>
          </cell>
          <cell r="D579">
            <v>34730</v>
          </cell>
          <cell r="E579">
            <v>654.4</v>
          </cell>
          <cell r="F579">
            <v>34730</v>
          </cell>
          <cell r="G579" t="str">
            <v>#N/A N/A</v>
          </cell>
          <cell r="H579">
            <v>7717.5281212188947</v>
          </cell>
          <cell r="J579">
            <v>3.6098796706776293</v>
          </cell>
          <cell r="K579">
            <v>3.6098796706776293</v>
          </cell>
          <cell r="L579">
            <v>6.7273982929773934</v>
          </cell>
          <cell r="N579">
            <v>0</v>
          </cell>
          <cell r="O579">
            <v>11.235764065952747</v>
          </cell>
          <cell r="P579">
            <v>20.886850700726711</v>
          </cell>
        </row>
        <row r="580">
          <cell r="B580">
            <v>34758</v>
          </cell>
          <cell r="C580" t="str">
            <v>#N/A N/A</v>
          </cell>
          <cell r="D580">
            <v>34758</v>
          </cell>
          <cell r="E580">
            <v>666.8</v>
          </cell>
          <cell r="F580">
            <v>34758</v>
          </cell>
          <cell r="G580" t="str">
            <v>#N/A N/A</v>
          </cell>
          <cell r="H580">
            <v>7736.2074303718491</v>
          </cell>
          <cell r="J580">
            <v>4.4159098026933741</v>
          </cell>
          <cell r="K580">
            <v>4.4159098026933741</v>
          </cell>
          <cell r="L580">
            <v>4.255220775217694</v>
          </cell>
          <cell r="N580">
            <v>0</v>
          </cell>
          <cell r="O580">
            <v>13.208828522920202</v>
          </cell>
          <cell r="P580">
            <v>21.284454112978413</v>
          </cell>
        </row>
        <row r="581">
          <cell r="B581">
            <v>34789</v>
          </cell>
          <cell r="C581" t="str">
            <v>#N/A N/A</v>
          </cell>
          <cell r="D581">
            <v>34789</v>
          </cell>
          <cell r="E581">
            <v>673.2</v>
          </cell>
          <cell r="F581">
            <v>34789</v>
          </cell>
          <cell r="G581" t="str">
            <v>#N/A N/A</v>
          </cell>
          <cell r="H581">
            <v>7755.0011026420652</v>
          </cell>
          <cell r="J581">
            <v>4.5179319981369481</v>
          </cell>
          <cell r="K581">
            <v>4.5179319981369481</v>
          </cell>
          <cell r="L581">
            <v>-3.4742091453028201</v>
          </cell>
          <cell r="N581">
            <v>0</v>
          </cell>
          <cell r="O581">
            <v>13.12384473197783</v>
          </cell>
          <cell r="P581">
            <v>21.224093341437534</v>
          </cell>
        </row>
        <row r="582">
          <cell r="B582">
            <v>34819</v>
          </cell>
          <cell r="C582" t="str">
            <v>#N/A N/A</v>
          </cell>
          <cell r="D582">
            <v>34819</v>
          </cell>
          <cell r="E582">
            <v>677.5</v>
          </cell>
          <cell r="F582">
            <v>34819</v>
          </cell>
          <cell r="G582" t="str">
            <v>#N/A N/A</v>
          </cell>
          <cell r="H582">
            <v>7832.4630540681937</v>
          </cell>
          <cell r="J582">
            <v>3.5299511002444994</v>
          </cell>
          <cell r="K582">
            <v>3.5299511002444994</v>
          </cell>
          <cell r="L582">
            <v>1.4892713190547635</v>
          </cell>
          <cell r="N582">
            <v>0</v>
          </cell>
          <cell r="O582">
            <v>12.860236548392479</v>
          </cell>
          <cell r="P582">
            <v>20.380482546080913</v>
          </cell>
        </row>
        <row r="583">
          <cell r="B583">
            <v>34850</v>
          </cell>
          <cell r="C583" t="str">
            <v>#N/A N/A</v>
          </cell>
          <cell r="D583">
            <v>34850</v>
          </cell>
          <cell r="E583">
            <v>686.2</v>
          </cell>
          <cell r="F583">
            <v>34850</v>
          </cell>
          <cell r="G583" t="str">
            <v>#N/A N/A</v>
          </cell>
          <cell r="H583">
            <v>7884.0026989147127</v>
          </cell>
          <cell r="J583">
            <v>2.9094181163767274</v>
          </cell>
          <cell r="K583">
            <v>2.9094181163767274</v>
          </cell>
          <cell r="L583">
            <v>1.9104356995732763</v>
          </cell>
          <cell r="N583">
            <v>0</v>
          </cell>
          <cell r="O583">
            <v>13.51530190239869</v>
          </cell>
          <cell r="P583">
            <v>19.299368935959137</v>
          </cell>
        </row>
        <row r="584">
          <cell r="B584">
            <v>34880</v>
          </cell>
          <cell r="C584" t="str">
            <v>#N/A N/A</v>
          </cell>
          <cell r="D584">
            <v>34880</v>
          </cell>
          <cell r="E584">
            <v>690.5</v>
          </cell>
          <cell r="F584">
            <v>34880</v>
          </cell>
          <cell r="G584" t="str">
            <v>#N/A N/A</v>
          </cell>
          <cell r="H584">
            <v>7945.7587822367232</v>
          </cell>
          <cell r="J584">
            <v>2.5698158051099096</v>
          </cell>
          <cell r="K584">
            <v>2.5698158051099096</v>
          </cell>
          <cell r="L584">
            <v>2.4598020950592492</v>
          </cell>
          <cell r="N584">
            <v>0</v>
          </cell>
          <cell r="O584">
            <v>13.494411571334663</v>
          </cell>
          <cell r="P584">
            <v>18.14234782657984</v>
          </cell>
        </row>
        <row r="585">
          <cell r="B585">
            <v>34911</v>
          </cell>
          <cell r="C585" t="str">
            <v>#N/A N/A</v>
          </cell>
          <cell r="D585">
            <v>34911</v>
          </cell>
          <cell r="E585">
            <v>698.7</v>
          </cell>
          <cell r="F585">
            <v>34911</v>
          </cell>
          <cell r="G585" t="str">
            <v>#N/A N/A</v>
          </cell>
          <cell r="H585">
            <v>8039.3078121578437</v>
          </cell>
          <cell r="J585">
            <v>3.1291512915129216</v>
          </cell>
          <cell r="K585">
            <v>3.1291512915129216</v>
          </cell>
          <cell r="L585">
            <v>2.6408647785732597</v>
          </cell>
          <cell r="N585">
            <v>0</v>
          </cell>
          <cell r="O585">
            <v>13.33333333333333</v>
          </cell>
          <cell r="P585">
            <v>17.712496371877016</v>
          </cell>
        </row>
        <row r="586">
          <cell r="B586">
            <v>34942</v>
          </cell>
          <cell r="C586" t="str">
            <v>#N/A N/A</v>
          </cell>
          <cell r="D586">
            <v>34942</v>
          </cell>
          <cell r="E586">
            <v>703.6</v>
          </cell>
          <cell r="F586">
            <v>34942</v>
          </cell>
          <cell r="G586" t="str">
            <v>#N/A N/A</v>
          </cell>
          <cell r="H586">
            <v>8161.2951372383613</v>
          </cell>
          <cell r="J586">
            <v>2.5357038764208584</v>
          </cell>
          <cell r="K586">
            <v>2.5357038764208584</v>
          </cell>
          <cell r="L586">
            <v>3.5171530111452132</v>
          </cell>
          <cell r="N586">
            <v>0</v>
          </cell>
          <cell r="O586">
            <v>13.009958239640218</v>
          </cell>
          <cell r="P586">
            <v>17.774330368194356</v>
          </cell>
        </row>
        <row r="587">
          <cell r="B587">
            <v>34972</v>
          </cell>
          <cell r="C587" t="str">
            <v>#N/A N/A</v>
          </cell>
          <cell r="D587">
            <v>34972</v>
          </cell>
          <cell r="E587">
            <v>706.4</v>
          </cell>
          <cell r="F587">
            <v>34972</v>
          </cell>
          <cell r="G587" t="str">
            <v>#N/A N/A</v>
          </cell>
          <cell r="H587">
            <v>8300.0938405565375</v>
          </cell>
          <cell r="J587">
            <v>2.3026792179579925</v>
          </cell>
          <cell r="K587">
            <v>2.3026792179579925</v>
          </cell>
          <cell r="L587">
            <v>4.4594238011850251</v>
          </cell>
          <cell r="N587">
            <v>0</v>
          </cell>
          <cell r="O587">
            <v>12.987843889955197</v>
          </cell>
          <cell r="P587">
            <v>17.63911326269838</v>
          </cell>
        </row>
        <row r="588">
          <cell r="B588">
            <v>35003</v>
          </cell>
          <cell r="C588" t="str">
            <v>#N/A N/A</v>
          </cell>
          <cell r="D588">
            <v>35003</v>
          </cell>
          <cell r="E588">
            <v>706.5</v>
          </cell>
          <cell r="F588">
            <v>35003</v>
          </cell>
          <cell r="G588" t="str">
            <v>#N/A N/A</v>
          </cell>
          <cell r="H588">
            <v>8515.6301955581766</v>
          </cell>
          <cell r="J588">
            <v>1.1163589523400574</v>
          </cell>
          <cell r="K588">
            <v>1.1163589523400574</v>
          </cell>
          <cell r="L588">
            <v>5.9249178477777775</v>
          </cell>
          <cell r="N588">
            <v>0</v>
          </cell>
          <cell r="O588">
            <v>11.858771374287524</v>
          </cell>
          <cell r="P588">
            <v>17.764527880139404</v>
          </cell>
        </row>
        <row r="589">
          <cell r="B589">
            <v>35033</v>
          </cell>
          <cell r="C589" t="str">
            <v>#N/A N/A</v>
          </cell>
          <cell r="D589">
            <v>35033</v>
          </cell>
          <cell r="E589">
            <v>713</v>
          </cell>
          <cell r="F589">
            <v>35033</v>
          </cell>
          <cell r="G589" t="str">
            <v>#N/A N/A</v>
          </cell>
          <cell r="H589">
            <v>8738.0283375955933</v>
          </cell>
          <cell r="J589">
            <v>1.3359863558840113</v>
          </cell>
          <cell r="K589">
            <v>1.3359863558840113</v>
          </cell>
          <cell r="L589">
            <v>7.0666872188669405</v>
          </cell>
          <cell r="N589">
            <v>0</v>
          </cell>
          <cell r="O589">
            <v>11.650485436893199</v>
          </cell>
          <cell r="P589">
            <v>17.756029899052184</v>
          </cell>
        </row>
        <row r="590">
          <cell r="B590">
            <v>35064</v>
          </cell>
          <cell r="C590" t="str">
            <v>#N/A N/A</v>
          </cell>
          <cell r="D590">
            <v>35064</v>
          </cell>
          <cell r="E590">
            <v>715.5</v>
          </cell>
          <cell r="F590">
            <v>35064</v>
          </cell>
          <cell r="G590" t="str">
            <v>#N/A N/A</v>
          </cell>
          <cell r="H590">
            <v>9686.9753636047517</v>
          </cell>
          <cell r="J590">
            <v>1.2882219705549369</v>
          </cell>
          <cell r="K590">
            <v>1.2882219705549369</v>
          </cell>
          <cell r="L590">
            <v>16.709227024296158</v>
          </cell>
          <cell r="N590">
            <v>0</v>
          </cell>
          <cell r="O590">
            <v>11.085235211923617</v>
          </cell>
          <cell r="P590">
            <v>20.572898131936434</v>
          </cell>
        </row>
        <row r="591">
          <cell r="B591">
            <v>35095</v>
          </cell>
          <cell r="C591" t="str">
            <v>#N/A N/A</v>
          </cell>
          <cell r="D591">
            <v>35095</v>
          </cell>
          <cell r="E591">
            <v>722.1</v>
          </cell>
          <cell r="F591">
            <v>35095</v>
          </cell>
          <cell r="G591" t="str">
            <v>#N/A N/A</v>
          </cell>
          <cell r="H591">
            <v>9687.3565739956284</v>
          </cell>
          <cell r="J591">
            <v>2.2080679405520165</v>
          </cell>
          <cell r="K591">
            <v>2.2080679405520165</v>
          </cell>
          <cell r="L591">
            <v>13.759714214088747</v>
          </cell>
          <cell r="N591">
            <v>0</v>
          </cell>
          <cell r="O591">
            <v>10.345354523227401</v>
          </cell>
          <cell r="P591">
            <v>25.524085197186452</v>
          </cell>
        </row>
        <row r="592">
          <cell r="B592">
            <v>35124</v>
          </cell>
          <cell r="C592" t="str">
            <v>#N/A N/A</v>
          </cell>
          <cell r="D592">
            <v>35124</v>
          </cell>
          <cell r="E592">
            <v>724.3</v>
          </cell>
          <cell r="F592">
            <v>35124</v>
          </cell>
          <cell r="G592" t="str">
            <v>#N/A N/A</v>
          </cell>
          <cell r="H592">
            <v>9755.5169918843676</v>
          </cell>
          <cell r="J592">
            <v>1.5848527349228592</v>
          </cell>
          <cell r="K592">
            <v>1.5848527349228592</v>
          </cell>
          <cell r="L592">
            <v>11.644373478522652</v>
          </cell>
          <cell r="N592">
            <v>0</v>
          </cell>
          <cell r="O592">
            <v>8.6232753449310131</v>
          </cell>
          <cell r="P592">
            <v>26.102060727907062</v>
          </cell>
        </row>
        <row r="593">
          <cell r="B593">
            <v>35155</v>
          </cell>
          <cell r="C593" t="str">
            <v>#N/A N/A</v>
          </cell>
          <cell r="D593">
            <v>35155</v>
          </cell>
          <cell r="E593">
            <v>727.1</v>
          </cell>
          <cell r="F593">
            <v>35155</v>
          </cell>
          <cell r="G593" t="str">
            <v>#N/A N/A</v>
          </cell>
          <cell r="H593">
            <v>9883.108109710769</v>
          </cell>
          <cell r="J593">
            <v>1.6212438853948408</v>
          </cell>
          <cell r="K593">
            <v>1.6212438853948408</v>
          </cell>
          <cell r="L593">
            <v>2.0247057388306677</v>
          </cell>
          <cell r="N593">
            <v>0</v>
          </cell>
          <cell r="O593">
            <v>8.0065359477124112</v>
          </cell>
          <cell r="P593">
            <v>27.441737001735245</v>
          </cell>
        </row>
        <row r="594">
          <cell r="B594">
            <v>35185</v>
          </cell>
          <cell r="C594" t="str">
            <v>#N/A N/A</v>
          </cell>
          <cell r="D594">
            <v>35185</v>
          </cell>
          <cell r="E594">
            <v>732.1</v>
          </cell>
          <cell r="F594">
            <v>35185</v>
          </cell>
          <cell r="G594" t="str">
            <v>#N/A N/A</v>
          </cell>
          <cell r="H594">
            <v>10041.882237510879</v>
          </cell>
          <cell r="J594">
            <v>1.3848497438027962</v>
          </cell>
          <cell r="K594">
            <v>1.3848497438027962</v>
          </cell>
          <cell r="L594">
            <v>3.6596739348577989</v>
          </cell>
          <cell r="N594">
            <v>0</v>
          </cell>
          <cell r="O594">
            <v>8.0590405904058962</v>
          </cell>
          <cell r="P594">
            <v>28.208485226050438</v>
          </cell>
        </row>
        <row r="595">
          <cell r="B595">
            <v>35216</v>
          </cell>
          <cell r="C595" t="str">
            <v>#N/A N/A</v>
          </cell>
          <cell r="D595">
            <v>35216</v>
          </cell>
          <cell r="E595">
            <v>736.6</v>
          </cell>
          <cell r="F595">
            <v>35216</v>
          </cell>
          <cell r="G595" t="str">
            <v>#N/A N/A</v>
          </cell>
          <cell r="H595">
            <v>10103.295231481103</v>
          </cell>
          <cell r="J595">
            <v>1.6981913571724627</v>
          </cell>
          <cell r="K595">
            <v>1.6981913571724627</v>
          </cell>
          <cell r="L595">
            <v>3.5649390994455077</v>
          </cell>
          <cell r="N595">
            <v>0</v>
          </cell>
          <cell r="O595">
            <v>7.3447974351501077</v>
          </cell>
          <cell r="P595">
            <v>28.149312187220477</v>
          </cell>
        </row>
        <row r="596">
          <cell r="B596">
            <v>35246</v>
          </cell>
          <cell r="C596" t="str">
            <v>#N/A N/A</v>
          </cell>
          <cell r="D596">
            <v>35246</v>
          </cell>
          <cell r="E596">
            <v>741.4</v>
          </cell>
          <cell r="F596">
            <v>35246</v>
          </cell>
          <cell r="G596" t="str">
            <v>#N/A N/A</v>
          </cell>
          <cell r="H596">
            <v>10321.995632727016</v>
          </cell>
          <cell r="J596">
            <v>1.9667170953101332</v>
          </cell>
          <cell r="K596">
            <v>1.9667170953101332</v>
          </cell>
          <cell r="L596">
            <v>4.4407843984324291</v>
          </cell>
          <cell r="N596">
            <v>0</v>
          </cell>
          <cell r="O596">
            <v>7.3714699493120817</v>
          </cell>
          <cell r="P596">
            <v>29.905726005709219</v>
          </cell>
        </row>
        <row r="597">
          <cell r="B597">
            <v>35277</v>
          </cell>
          <cell r="C597" t="str">
            <v>#N/A N/A</v>
          </cell>
          <cell r="D597">
            <v>35277</v>
          </cell>
          <cell r="E597">
            <v>745.9</v>
          </cell>
          <cell r="F597">
            <v>35277</v>
          </cell>
          <cell r="G597" t="str">
            <v>#N/A N/A</v>
          </cell>
          <cell r="H597">
            <v>10471.849437380613</v>
          </cell>
          <cell r="J597">
            <v>1.8849883895642572</v>
          </cell>
          <cell r="K597">
            <v>1.8849883895642572</v>
          </cell>
          <cell r="L597">
            <v>4.2817391172305985</v>
          </cell>
          <cell r="N597">
            <v>0</v>
          </cell>
          <cell r="O597">
            <v>6.7554028910834285</v>
          </cell>
          <cell r="P597">
            <v>30.258097861908428</v>
          </cell>
        </row>
        <row r="598">
          <cell r="B598">
            <v>35308</v>
          </cell>
          <cell r="C598" t="str">
            <v>#N/A N/A</v>
          </cell>
          <cell r="D598">
            <v>35308</v>
          </cell>
          <cell r="E598">
            <v>748.7</v>
          </cell>
          <cell r="F598">
            <v>35308</v>
          </cell>
          <cell r="G598" t="str">
            <v>#N/A N/A</v>
          </cell>
          <cell r="H598">
            <v>10623.685536066769</v>
          </cell>
          <cell r="J598">
            <v>1.6426825957100322</v>
          </cell>
          <cell r="K598">
            <v>1.6426825957100322</v>
          </cell>
          <cell r="L598">
            <v>5.1506987835431062</v>
          </cell>
          <cell r="N598">
            <v>0</v>
          </cell>
          <cell r="O598">
            <v>6.4098919840818613</v>
          </cell>
          <cell r="P598">
            <v>30.171564162567922</v>
          </cell>
        </row>
        <row r="599">
          <cell r="B599">
            <v>35338</v>
          </cell>
          <cell r="C599" t="str">
            <v>#N/A N/A</v>
          </cell>
          <cell r="D599">
            <v>35338</v>
          </cell>
          <cell r="E599">
            <v>758.4</v>
          </cell>
          <cell r="F599">
            <v>35338</v>
          </cell>
          <cell r="G599" t="str">
            <v>#N/A N/A</v>
          </cell>
          <cell r="H599">
            <v>10786.652978166521</v>
          </cell>
          <cell r="J599">
            <v>2.2929592662530363</v>
          </cell>
          <cell r="K599">
            <v>2.2929592662530363</v>
          </cell>
          <cell r="L599">
            <v>4.5016231547924557</v>
          </cell>
          <cell r="N599">
            <v>0</v>
          </cell>
          <cell r="O599">
            <v>7.3612684031710174</v>
          </cell>
          <cell r="P599">
            <v>29.958205116428594</v>
          </cell>
        </row>
        <row r="600">
          <cell r="B600">
            <v>35369</v>
          </cell>
          <cell r="C600" t="str">
            <v>#N/A N/A</v>
          </cell>
          <cell r="D600">
            <v>35369</v>
          </cell>
          <cell r="E600">
            <v>766.2</v>
          </cell>
          <cell r="F600">
            <v>35369</v>
          </cell>
          <cell r="G600" t="str">
            <v>#N/A N/A</v>
          </cell>
          <cell r="H600">
            <v>11016.332238669682</v>
          </cell>
          <cell r="J600">
            <v>2.7215444429548263</v>
          </cell>
          <cell r="K600">
            <v>2.7215444429548263</v>
          </cell>
          <cell r="L600">
            <v>5.1994903531124903</v>
          </cell>
          <cell r="N600">
            <v>0</v>
          </cell>
          <cell r="O600">
            <v>8.4501061571125256</v>
          </cell>
          <cell r="P600">
            <v>29.366024424309689</v>
          </cell>
        </row>
        <row r="601">
          <cell r="B601">
            <v>35399</v>
          </cell>
          <cell r="C601" t="str">
            <v>#N/A N/A</v>
          </cell>
          <cell r="D601">
            <v>35399</v>
          </cell>
          <cell r="E601">
            <v>772.3</v>
          </cell>
          <cell r="F601">
            <v>35399</v>
          </cell>
          <cell r="G601" t="str">
            <v>#N/A N/A</v>
          </cell>
          <cell r="H601">
            <v>11186.69516235244</v>
          </cell>
          <cell r="J601">
            <v>3.152130359289429</v>
          </cell>
          <cell r="K601">
            <v>3.152130359289429</v>
          </cell>
          <cell r="L601">
            <v>5.2995697620593862</v>
          </cell>
          <cell r="N601">
            <v>0</v>
          </cell>
          <cell r="O601">
            <v>8.3169705469845709</v>
          </cell>
          <cell r="P601">
            <v>28.023104642741824</v>
          </cell>
        </row>
        <row r="602">
          <cell r="B602">
            <v>35430</v>
          </cell>
          <cell r="C602" t="str">
            <v>#N/A N/A</v>
          </cell>
          <cell r="D602">
            <v>35430</v>
          </cell>
          <cell r="E602">
            <v>778.8</v>
          </cell>
          <cell r="F602">
            <v>35430</v>
          </cell>
          <cell r="G602" t="str">
            <v>#N/A N/A</v>
          </cell>
          <cell r="H602">
            <v>11634.426766437024</v>
          </cell>
          <cell r="J602">
            <v>2.6898734177215111</v>
          </cell>
          <cell r="K602">
            <v>2.6898734177215111</v>
          </cell>
          <cell r="L602">
            <v>7.8594703100813401</v>
          </cell>
          <cell r="N602">
            <v>0</v>
          </cell>
          <cell r="O602">
            <v>8.8469601677148688</v>
          </cell>
          <cell r="P602">
            <v>20.103812900661477</v>
          </cell>
        </row>
        <row r="603">
          <cell r="B603">
            <v>35461</v>
          </cell>
          <cell r="C603" t="str">
            <v>#N/A N/A</v>
          </cell>
          <cell r="D603">
            <v>35461</v>
          </cell>
          <cell r="E603">
            <v>782.6</v>
          </cell>
          <cell r="F603">
            <v>35461</v>
          </cell>
          <cell r="G603" t="str">
            <v>#N/A N/A</v>
          </cell>
          <cell r="H603">
            <v>12174.563769270098</v>
          </cell>
          <cell r="J603">
            <v>2.1404333072304826</v>
          </cell>
          <cell r="K603">
            <v>2.1404333072304826</v>
          </cell>
          <cell r="L603">
            <v>10.513767245824134</v>
          </cell>
          <cell r="N603">
            <v>0</v>
          </cell>
          <cell r="O603">
            <v>8.378340950006935</v>
          </cell>
          <cell r="P603">
            <v>25.674776976322256</v>
          </cell>
        </row>
        <row r="604">
          <cell r="B604">
            <v>35489</v>
          </cell>
          <cell r="C604" t="str">
            <v>#N/A N/A</v>
          </cell>
          <cell r="D604">
            <v>35489</v>
          </cell>
          <cell r="E604">
            <v>789.3</v>
          </cell>
          <cell r="F604">
            <v>35489</v>
          </cell>
          <cell r="G604" t="str">
            <v>#N/A N/A</v>
          </cell>
          <cell r="H604">
            <v>12262.242159171719</v>
          </cell>
          <cell r="J604">
            <v>2.2012171435970451</v>
          </cell>
          <cell r="K604">
            <v>2.2012171435970451</v>
          </cell>
          <cell r="L604">
            <v>9.614519580715065</v>
          </cell>
          <cell r="N604">
            <v>0</v>
          </cell>
          <cell r="O604">
            <v>8.9741819687974669</v>
          </cell>
          <cell r="P604">
            <v>25.695462058778638</v>
          </cell>
        </row>
        <row r="605">
          <cell r="B605">
            <v>35520</v>
          </cell>
          <cell r="C605" t="str">
            <v>#N/A N/A</v>
          </cell>
          <cell r="D605">
            <v>35520</v>
          </cell>
          <cell r="E605">
            <v>795.4</v>
          </cell>
          <cell r="F605">
            <v>35520</v>
          </cell>
          <cell r="G605" t="str">
            <v>#N/A N/A</v>
          </cell>
          <cell r="H605">
            <v>12397.991179362882</v>
          </cell>
          <cell r="J605">
            <v>2.1314843348741785</v>
          </cell>
          <cell r="K605">
            <v>2.1314843348741785</v>
          </cell>
          <cell r="L605">
            <v>6.5629740790374536</v>
          </cell>
          <cell r="N605">
            <v>0</v>
          </cell>
          <cell r="O605">
            <v>9.3934809517260298</v>
          </cell>
          <cell r="P605">
            <v>25.446277038911312</v>
          </cell>
        </row>
        <row r="606">
          <cell r="B606">
            <v>35550</v>
          </cell>
          <cell r="C606" t="str">
            <v>#N/A N/A</v>
          </cell>
          <cell r="D606">
            <v>35550</v>
          </cell>
          <cell r="E606">
            <v>803.6</v>
          </cell>
          <cell r="F606">
            <v>35550</v>
          </cell>
          <cell r="G606" t="str">
            <v>#N/A N/A</v>
          </cell>
          <cell r="H606">
            <v>12314.429861682727</v>
          </cell>
          <cell r="J606">
            <v>2.683363148479434</v>
          </cell>
          <cell r="K606">
            <v>2.683363148479434</v>
          </cell>
          <cell r="L606">
            <v>1.1488386365486436</v>
          </cell>
          <cell r="N606">
            <v>0</v>
          </cell>
          <cell r="O606">
            <v>9.7664253517279143</v>
          </cell>
          <cell r="P606">
            <v>22.630693832306402</v>
          </cell>
        </row>
        <row r="607">
          <cell r="B607">
            <v>35581</v>
          </cell>
          <cell r="C607" t="str">
            <v>#N/A N/A</v>
          </cell>
          <cell r="D607">
            <v>35581</v>
          </cell>
          <cell r="E607">
            <v>809.1</v>
          </cell>
          <cell r="F607">
            <v>35581</v>
          </cell>
          <cell r="G607" t="str">
            <v>#N/A N/A</v>
          </cell>
          <cell r="H607">
            <v>12400.81213625537</v>
          </cell>
          <cell r="J607">
            <v>2.5085518814139229</v>
          </cell>
          <cell r="K607">
            <v>2.5085518814139229</v>
          </cell>
          <cell r="L607">
            <v>1.1300541555526733</v>
          </cell>
          <cell r="N607">
            <v>0</v>
          </cell>
          <cell r="O607">
            <v>9.8425196850393739</v>
          </cell>
          <cell r="P607">
            <v>22.740272872709678</v>
          </cell>
        </row>
        <row r="608">
          <cell r="B608">
            <v>35611</v>
          </cell>
          <cell r="C608" t="str">
            <v>#N/A N/A</v>
          </cell>
          <cell r="D608">
            <v>35611</v>
          </cell>
          <cell r="E608">
            <v>813.4</v>
          </cell>
          <cell r="F608">
            <v>35611</v>
          </cell>
          <cell r="G608" t="str">
            <v>#N/A N/A</v>
          </cell>
          <cell r="H608">
            <v>12564.465757058701</v>
          </cell>
          <cell r="J608">
            <v>2.2630123208448483</v>
          </cell>
          <cell r="K608">
            <v>2.2630123208448483</v>
          </cell>
          <cell r="L608">
            <v>1.3427544453566309</v>
          </cell>
          <cell r="N608">
            <v>0</v>
          </cell>
          <cell r="O608">
            <v>9.7113568923657958</v>
          </cell>
          <cell r="P608">
            <v>21.725160561216363</v>
          </cell>
        </row>
        <row r="609">
          <cell r="B609">
            <v>35642</v>
          </cell>
          <cell r="C609" t="str">
            <v>#N/A N/A</v>
          </cell>
          <cell r="D609">
            <v>35642</v>
          </cell>
          <cell r="E609">
            <v>816.8</v>
          </cell>
          <cell r="F609">
            <v>35642</v>
          </cell>
          <cell r="G609" t="str">
            <v>#N/A N/A</v>
          </cell>
          <cell r="H609">
            <v>12644.329333947349</v>
          </cell>
          <cell r="J609">
            <v>1.6426082628173244</v>
          </cell>
          <cell r="K609">
            <v>1.6426082628173244</v>
          </cell>
          <cell r="L609">
            <v>2.6789666754376329</v>
          </cell>
          <cell r="N609">
            <v>0</v>
          </cell>
          <cell r="O609">
            <v>9.505295616034326</v>
          </cell>
          <cell r="P609">
            <v>20.745904623225297</v>
          </cell>
        </row>
        <row r="610">
          <cell r="B610">
            <v>35673</v>
          </cell>
          <cell r="C610" t="str">
            <v>#N/A N/A</v>
          </cell>
          <cell r="D610">
            <v>35673</v>
          </cell>
          <cell r="E610">
            <v>823.9</v>
          </cell>
          <cell r="F610">
            <v>35673</v>
          </cell>
          <cell r="G610" t="str">
            <v>#N/A N/A</v>
          </cell>
          <cell r="H610">
            <v>12820.181687258731</v>
          </cell>
          <cell r="J610">
            <v>1.8291929304165011</v>
          </cell>
          <cell r="K610">
            <v>1.8291929304165011</v>
          </cell>
          <cell r="L610">
            <v>3.3817910181646926</v>
          </cell>
          <cell r="N610">
            <v>0</v>
          </cell>
          <cell r="O610">
            <v>10.04407639909175</v>
          </cell>
          <cell r="P610">
            <v>20.675462801821375</v>
          </cell>
        </row>
        <row r="611">
          <cell r="B611">
            <v>35703</v>
          </cell>
          <cell r="C611">
            <v>2083.9690000000001</v>
          </cell>
          <cell r="D611">
            <v>35703</v>
          </cell>
          <cell r="E611">
            <v>832.1</v>
          </cell>
          <cell r="F611">
            <v>35703</v>
          </cell>
          <cell r="G611" t="str">
            <v>#N/A N/A</v>
          </cell>
          <cell r="H611">
            <v>13041.779287475309</v>
          </cell>
          <cell r="J611">
            <v>2.2989918859110059</v>
          </cell>
          <cell r="K611">
            <v>2.2989918859110059</v>
          </cell>
          <cell r="L611">
            <v>3.7989162424073131</v>
          </cell>
          <cell r="N611">
            <v>0</v>
          </cell>
          <cell r="O611">
            <v>9.7178270042194157</v>
          </cell>
          <cell r="P611">
            <v>20.906636320584649</v>
          </cell>
        </row>
        <row r="612">
          <cell r="B612">
            <v>35734</v>
          </cell>
          <cell r="C612">
            <v>2098.248</v>
          </cell>
          <cell r="D612">
            <v>35734</v>
          </cell>
          <cell r="E612">
            <v>836.5</v>
          </cell>
          <cell r="F612">
            <v>35734</v>
          </cell>
          <cell r="G612" t="str">
            <v>#N/A N/A</v>
          </cell>
          <cell r="H612">
            <v>13214.086384151537</v>
          </cell>
          <cell r="J612">
            <v>2.4118511263467202</v>
          </cell>
          <cell r="K612">
            <v>2.4118511263467202</v>
          </cell>
          <cell r="L612">
            <v>4.506028237294557</v>
          </cell>
          <cell r="N612">
            <v>0</v>
          </cell>
          <cell r="O612">
            <v>9.1751500913599635</v>
          </cell>
          <cell r="P612">
            <v>19.949962454538795</v>
          </cell>
        </row>
        <row r="613">
          <cell r="B613">
            <v>35764</v>
          </cell>
          <cell r="C613">
            <v>2110.1489999999999</v>
          </cell>
          <cell r="D613">
            <v>35764</v>
          </cell>
          <cell r="E613">
            <v>841.2</v>
          </cell>
          <cell r="F613">
            <v>35764</v>
          </cell>
          <cell r="G613" t="str">
            <v>#N/A N/A</v>
          </cell>
          <cell r="H613">
            <v>13397.029250733225</v>
          </cell>
          <cell r="J613">
            <v>2.0997693894890146</v>
          </cell>
          <cell r="K613">
            <v>2.0997693894890146</v>
          </cell>
          <cell r="L613">
            <v>4.4995272106618467</v>
          </cell>
          <cell r="N613">
            <v>0</v>
          </cell>
          <cell r="O613">
            <v>8.9214035996374683</v>
          </cell>
          <cell r="P613">
            <v>19.758597658220054</v>
          </cell>
        </row>
        <row r="614">
          <cell r="B614">
            <v>35795</v>
          </cell>
          <cell r="C614">
            <v>2131.2559999999999</v>
          </cell>
          <cell r="D614">
            <v>35795</v>
          </cell>
          <cell r="E614">
            <v>845.8</v>
          </cell>
          <cell r="F614">
            <v>35795</v>
          </cell>
          <cell r="G614" t="str">
            <v>#N/A N/A</v>
          </cell>
          <cell r="H614">
            <v>13904.38215995091</v>
          </cell>
          <cell r="J614">
            <v>1.646436726355005</v>
          </cell>
          <cell r="K614">
            <v>1.646436726355005</v>
          </cell>
          <cell r="L614">
            <v>6.6141502126477736</v>
          </cell>
          <cell r="N614">
            <v>0</v>
          </cell>
          <cell r="O614">
            <v>8.6029789419620037</v>
          </cell>
          <cell r="P614">
            <v>19.510676710452547</v>
          </cell>
        </row>
        <row r="615">
          <cell r="B615">
            <v>35826</v>
          </cell>
          <cell r="C615">
            <v>2141.7710000000002</v>
          </cell>
          <cell r="D615">
            <v>35826</v>
          </cell>
          <cell r="E615">
            <v>856.4</v>
          </cell>
          <cell r="F615">
            <v>35826</v>
          </cell>
          <cell r="G615" t="str">
            <v>#N/A N/A</v>
          </cell>
          <cell r="H615">
            <v>13661.932351353384</v>
          </cell>
          <cell r="J615">
            <v>2.378959952181714</v>
          </cell>
          <cell r="K615">
            <v>2.0742543302793681</v>
          </cell>
          <cell r="L615">
            <v>3.3891557401878103</v>
          </cell>
          <cell r="N615">
            <v>0</v>
          </cell>
          <cell r="O615">
            <v>9.4301047789419723</v>
          </cell>
          <cell r="P615">
            <v>12.217017465854196</v>
          </cell>
        </row>
        <row r="616">
          <cell r="B616">
            <v>35854</v>
          </cell>
          <cell r="C616">
            <v>2150.2399999999998</v>
          </cell>
          <cell r="D616">
            <v>35854</v>
          </cell>
          <cell r="E616">
            <v>862.8</v>
          </cell>
          <cell r="F616">
            <v>35854</v>
          </cell>
          <cell r="G616" t="str">
            <v>#N/A N/A</v>
          </cell>
          <cell r="H616">
            <v>13634.523324249354</v>
          </cell>
          <cell r="J616">
            <v>2.5677603423680306</v>
          </cell>
          <cell r="K616">
            <v>1.8999132288762599</v>
          </cell>
          <cell r="L616">
            <v>1.7727368439024005</v>
          </cell>
          <cell r="N616">
            <v>0</v>
          </cell>
          <cell r="O616">
            <v>9.312048650703165</v>
          </cell>
          <cell r="P616">
            <v>11.191111276914544</v>
          </cell>
        </row>
        <row r="617">
          <cell r="B617">
            <v>35885</v>
          </cell>
          <cell r="C617">
            <v>2163.2449999999999</v>
          </cell>
          <cell r="D617">
            <v>35885</v>
          </cell>
          <cell r="E617">
            <v>866.4</v>
          </cell>
          <cell r="F617">
            <v>35885</v>
          </cell>
          <cell r="G617" t="str">
            <v>#N/A N/A</v>
          </cell>
          <cell r="H617">
            <v>13718.237126085858</v>
          </cell>
          <cell r="J617">
            <v>2.435563963111842</v>
          </cell>
          <cell r="K617">
            <v>1.5009459210906684</v>
          </cell>
          <cell r="L617">
            <v>-1.3387508464864362</v>
          </cell>
          <cell r="N617">
            <v>0</v>
          </cell>
          <cell r="O617">
            <v>8.9263263766658376</v>
          </cell>
          <cell r="P617">
            <v>10.648869866277977</v>
          </cell>
        </row>
        <row r="618">
          <cell r="B618">
            <v>35915</v>
          </cell>
          <cell r="C618">
            <v>2171.0210000000002</v>
          </cell>
          <cell r="D618">
            <v>35915</v>
          </cell>
          <cell r="E618">
            <v>864.1</v>
          </cell>
          <cell r="F618">
            <v>35915</v>
          </cell>
          <cell r="G618" t="str">
            <v>#N/A N/A</v>
          </cell>
          <cell r="H618">
            <v>13736.497103808848</v>
          </cell>
          <cell r="J618">
            <v>0.89911256422232633</v>
          </cell>
          <cell r="K618">
            <v>1.3656922238652003</v>
          </cell>
          <cell r="L618">
            <v>0.54578481680211954</v>
          </cell>
          <cell r="N618">
            <v>0</v>
          </cell>
          <cell r="O618">
            <v>7.5286212045793999</v>
          </cell>
          <cell r="P618">
            <v>11.547974677666485</v>
          </cell>
        </row>
        <row r="619">
          <cell r="B619">
            <v>35946</v>
          </cell>
          <cell r="C619">
            <v>2174.373</v>
          </cell>
          <cell r="D619">
            <v>35946</v>
          </cell>
          <cell r="E619">
            <v>876</v>
          </cell>
          <cell r="F619">
            <v>35946</v>
          </cell>
          <cell r="G619" t="str">
            <v>#N/A N/A</v>
          </cell>
          <cell r="H619">
            <v>13795.355988160198</v>
          </cell>
          <cell r="J619">
            <v>1.5299026425591222</v>
          </cell>
          <cell r="K619">
            <v>1.1223398318327416</v>
          </cell>
          <cell r="L619">
            <v>1.1795987295338595</v>
          </cell>
          <cell r="N619">
            <v>0</v>
          </cell>
          <cell r="O619">
            <v>8.2684464219503049</v>
          </cell>
          <cell r="P619">
            <v>11.24558485833116</v>
          </cell>
        </row>
        <row r="620">
          <cell r="B620">
            <v>35976</v>
          </cell>
          <cell r="C620">
            <v>2203.1990000000001</v>
          </cell>
          <cell r="D620">
            <v>35976</v>
          </cell>
          <cell r="E620">
            <v>891.4</v>
          </cell>
          <cell r="F620">
            <v>35976</v>
          </cell>
          <cell r="G620" t="str">
            <v>#N/A N/A</v>
          </cell>
          <cell r="H620">
            <v>13961.639960660577</v>
          </cell>
          <cell r="J620">
            <v>2.8855032317636198</v>
          </cell>
          <cell r="K620">
            <v>1.8469475255923573</v>
          </cell>
          <cell r="L620">
            <v>1.7743011171011069</v>
          </cell>
          <cell r="N620">
            <v>0</v>
          </cell>
          <cell r="O620">
            <v>9.5893779198426454</v>
          </cell>
          <cell r="P620">
            <v>11.120044661007134</v>
          </cell>
        </row>
        <row r="621">
          <cell r="B621">
            <v>36007</v>
          </cell>
          <cell r="C621">
            <v>2221.4659999999999</v>
          </cell>
          <cell r="D621">
            <v>36007</v>
          </cell>
          <cell r="E621">
            <v>897.8</v>
          </cell>
          <cell r="F621">
            <v>36007</v>
          </cell>
          <cell r="G621" t="str">
            <v>#N/A N/A</v>
          </cell>
          <cell r="H621">
            <v>13613.594873790229</v>
          </cell>
          <cell r="J621">
            <v>3.9000115727346296</v>
          </cell>
          <cell r="K621">
            <v>2.3235611263087597</v>
          </cell>
          <cell r="L621">
            <v>-0.89471303411507996</v>
          </cell>
          <cell r="N621">
            <v>0</v>
          </cell>
          <cell r="O621">
            <v>9.9167482859941138</v>
          </cell>
          <cell r="P621">
            <v>7.6656144762111467</v>
          </cell>
        </row>
        <row r="622">
          <cell r="B622">
            <v>36038</v>
          </cell>
          <cell r="C622">
            <v>2212.9659999999999</v>
          </cell>
          <cell r="D622">
            <v>36038</v>
          </cell>
          <cell r="E622">
            <v>904.4</v>
          </cell>
          <cell r="F622">
            <v>36038</v>
          </cell>
          <cell r="G622" t="str">
            <v>#N/A N/A</v>
          </cell>
          <cell r="H622">
            <v>13637.725491532719</v>
          </cell>
          <cell r="J622">
            <v>3.2420091324200984</v>
          </cell>
          <cell r="K622">
            <v>1.7749024661362078</v>
          </cell>
          <cell r="L622">
            <v>-1.1426344978901937</v>
          </cell>
          <cell r="N622">
            <v>0</v>
          </cell>
          <cell r="O622">
            <v>9.7706032285471487</v>
          </cell>
          <cell r="P622">
            <v>6.3770063811693145</v>
          </cell>
        </row>
        <row r="623">
          <cell r="B623">
            <v>36068</v>
          </cell>
          <cell r="C623">
            <v>2226.7420000000002</v>
          </cell>
          <cell r="D623">
            <v>36068</v>
          </cell>
          <cell r="E623">
            <v>912.9</v>
          </cell>
          <cell r="F623">
            <v>36068</v>
          </cell>
          <cell r="G623" t="str">
            <v>#N/A N/A</v>
          </cell>
          <cell r="H623">
            <v>14455.612385158496</v>
          </cell>
          <cell r="J623">
            <v>2.411936280008975</v>
          </cell>
          <cell r="K623">
            <v>1.0685825474684885</v>
          </cell>
          <cell r="L623">
            <v>3.5380687790959708</v>
          </cell>
          <cell r="N623">
            <v>6.8510136187246662</v>
          </cell>
          <cell r="O623">
            <v>9.710371349597402</v>
          </cell>
          <cell r="P623">
            <v>10.840799146485814</v>
          </cell>
        </row>
        <row r="624">
          <cell r="B624">
            <v>36099</v>
          </cell>
          <cell r="C624">
            <v>2243.529</v>
          </cell>
          <cell r="D624">
            <v>36099</v>
          </cell>
          <cell r="E624">
            <v>932.3</v>
          </cell>
          <cell r="F624">
            <v>36099</v>
          </cell>
          <cell r="G624" t="str">
            <v>#N/A N/A</v>
          </cell>
          <cell r="H624">
            <v>14531.663858138381</v>
          </cell>
          <cell r="J624">
            <v>3.8427266651815506</v>
          </cell>
          <cell r="K624">
            <v>0.99317297676400074</v>
          </cell>
          <cell r="L624">
            <v>6.7437660137490862</v>
          </cell>
          <cell r="N624">
            <v>6.9239193841719393</v>
          </cell>
          <cell r="O624">
            <v>11.452480573819489</v>
          </cell>
          <cell r="P624">
            <v>9.9710069669825643</v>
          </cell>
        </row>
        <row r="625">
          <cell r="B625">
            <v>36129</v>
          </cell>
          <cell r="C625">
            <v>2266.8159999999998</v>
          </cell>
          <cell r="D625">
            <v>36129</v>
          </cell>
          <cell r="E625">
            <v>942.5</v>
          </cell>
          <cell r="F625">
            <v>36129</v>
          </cell>
          <cell r="G625" t="str">
            <v>#N/A N/A</v>
          </cell>
          <cell r="H625">
            <v>14725.585583977314</v>
          </cell>
          <cell r="J625">
            <v>4.2127377266696131</v>
          </cell>
          <cell r="K625">
            <v>2.433385781796904</v>
          </cell>
          <cell r="L625">
            <v>7.9768440354663017</v>
          </cell>
          <cell r="N625">
            <v>7.4244520173693873</v>
          </cell>
          <cell r="O625">
            <v>12.042320494531623</v>
          </cell>
          <cell r="P625">
            <v>9.916798033201113</v>
          </cell>
        </row>
        <row r="626">
          <cell r="B626">
            <v>36160</v>
          </cell>
          <cell r="C626">
            <v>2291.5279999999998</v>
          </cell>
          <cell r="D626">
            <v>36160</v>
          </cell>
          <cell r="E626">
            <v>939.1</v>
          </cell>
          <cell r="F626">
            <v>36160</v>
          </cell>
          <cell r="G626" t="str">
            <v>#N/A N/A</v>
          </cell>
          <cell r="H626">
            <v>14944.43846937958</v>
          </cell>
          <cell r="J626">
            <v>2.869974805564679</v>
          </cell>
          <cell r="K626">
            <v>2.9094524646321673</v>
          </cell>
          <cell r="L626">
            <v>3.3815660741080666</v>
          </cell>
          <cell r="N626">
            <v>7.520072670763156</v>
          </cell>
          <cell r="O626">
            <v>11.030976590210461</v>
          </cell>
          <cell r="P626">
            <v>7.4800613034383234</v>
          </cell>
        </row>
        <row r="627">
          <cell r="B627">
            <v>36191</v>
          </cell>
          <cell r="C627">
            <v>2277.3040000000001</v>
          </cell>
          <cell r="D627">
            <v>36191</v>
          </cell>
          <cell r="E627">
            <v>938.1</v>
          </cell>
          <cell r="F627">
            <v>36191</v>
          </cell>
          <cell r="G627" t="str">
            <v>#N/A N/A</v>
          </cell>
          <cell r="H627">
            <v>14930.981742581636</v>
          </cell>
          <cell r="J627">
            <v>0.62211734420252185</v>
          </cell>
          <cell r="K627">
            <v>1.505440758733223</v>
          </cell>
          <cell r="L627">
            <v>2.7479157813000032</v>
          </cell>
          <cell r="N627">
            <v>6.3280808265682831</v>
          </cell>
          <cell r="O627">
            <v>9.5399346099953384</v>
          </cell>
          <cell r="P627">
            <v>9.2889450671488571</v>
          </cell>
        </row>
        <row r="628">
          <cell r="B628">
            <v>36219</v>
          </cell>
          <cell r="C628">
            <v>2265.558</v>
          </cell>
          <cell r="D628">
            <v>36219</v>
          </cell>
          <cell r="E628">
            <v>935.6</v>
          </cell>
          <cell r="F628">
            <v>36219</v>
          </cell>
          <cell r="G628" t="str">
            <v>#N/A N/A</v>
          </cell>
          <cell r="H628">
            <v>14953.892487073321</v>
          </cell>
          <cell r="J628">
            <v>-0.73209549071617808</v>
          </cell>
          <cell r="K628">
            <v>-5.5496343770289336E-2</v>
          </cell>
          <cell r="L628">
            <v>1.5504096716155269</v>
          </cell>
          <cell r="N628">
            <v>5.3630292432472748</v>
          </cell>
          <cell r="O628">
            <v>8.4376448771441801</v>
          </cell>
          <cell r="P628">
            <v>9.6766797888521374</v>
          </cell>
        </row>
        <row r="629">
          <cell r="B629">
            <v>36250</v>
          </cell>
          <cell r="C629">
            <v>2275.1480000000001</v>
          </cell>
          <cell r="D629">
            <v>36250</v>
          </cell>
          <cell r="E629">
            <v>943.9</v>
          </cell>
          <cell r="F629">
            <v>36250</v>
          </cell>
          <cell r="G629" t="str">
            <v>#N/A N/A</v>
          </cell>
          <cell r="H629">
            <v>14965.100072565092</v>
          </cell>
          <cell r="J629">
            <v>0.51112767543393112</v>
          </cell>
          <cell r="K629">
            <v>-0.71480688867863185</v>
          </cell>
          <cell r="L629">
            <v>0.138256136072612</v>
          </cell>
          <cell r="N629">
            <v>5.1729230854572705</v>
          </cell>
          <cell r="O629">
            <v>8.9450600184672204</v>
          </cell>
          <cell r="P629">
            <v>9.0890902017451314</v>
          </cell>
        </row>
        <row r="630">
          <cell r="B630">
            <v>36280</v>
          </cell>
          <cell r="C630">
            <v>2286.0250000000001</v>
          </cell>
          <cell r="D630">
            <v>36280</v>
          </cell>
          <cell r="E630">
            <v>947.1</v>
          </cell>
          <cell r="F630">
            <v>36280</v>
          </cell>
          <cell r="G630" t="str">
            <v>#N/A N/A</v>
          </cell>
          <cell r="H630">
            <v>14949.775414851852</v>
          </cell>
          <cell r="J630">
            <v>0.959385992964501</v>
          </cell>
          <cell r="K630">
            <v>0.3829528249192915</v>
          </cell>
          <cell r="L630">
            <v>0.12587030507591468</v>
          </cell>
          <cell r="N630">
            <v>5.2972311184461107</v>
          </cell>
          <cell r="O630">
            <v>9.6053697488716505</v>
          </cell>
          <cell r="P630">
            <v>8.8325160473887276</v>
          </cell>
        </row>
        <row r="631">
          <cell r="B631">
            <v>36311</v>
          </cell>
          <cell r="C631">
            <v>2295.5100000000002</v>
          </cell>
          <cell r="D631">
            <v>36311</v>
          </cell>
          <cell r="E631">
            <v>942.4</v>
          </cell>
          <cell r="F631">
            <v>36311</v>
          </cell>
          <cell r="G631" t="str">
            <v>#N/A N/A</v>
          </cell>
          <cell r="H631">
            <v>14951.528982649887</v>
          </cell>
          <cell r="J631">
            <v>0.72680632749038132</v>
          </cell>
          <cell r="K631">
            <v>1.322058406803106</v>
          </cell>
          <cell r="L631">
            <v>-1.5805278963165748E-2</v>
          </cell>
          <cell r="N631">
            <v>5.5711232617402962</v>
          </cell>
          <cell r="O631">
            <v>7.5799086757990741</v>
          </cell>
          <cell r="P631">
            <v>8.3808855348275877</v>
          </cell>
        </row>
        <row r="632">
          <cell r="B632">
            <v>36341</v>
          </cell>
          <cell r="C632">
            <v>2341.9450000000002</v>
          </cell>
          <cell r="D632">
            <v>36341</v>
          </cell>
          <cell r="E632">
            <v>950</v>
          </cell>
          <cell r="F632">
            <v>36341</v>
          </cell>
          <cell r="G632" t="str">
            <v>#N/A N/A</v>
          </cell>
          <cell r="H632">
            <v>15144.993256019769</v>
          </cell>
          <cell r="J632">
            <v>0.6462548998834583</v>
          </cell>
          <cell r="K632">
            <v>2.9359408706598478</v>
          </cell>
          <cell r="L632">
            <v>1.2020847343644947</v>
          </cell>
          <cell r="N632">
            <v>6.2974792562995985</v>
          </cell>
          <cell r="O632">
            <v>6.5739286515593465</v>
          </cell>
          <cell r="P632">
            <v>8.4757471091755789</v>
          </cell>
        </row>
        <row r="633">
          <cell r="B633">
            <v>36372</v>
          </cell>
          <cell r="C633">
            <v>2358.1550000000002</v>
          </cell>
          <cell r="D633">
            <v>36372</v>
          </cell>
          <cell r="E633">
            <v>958.8</v>
          </cell>
          <cell r="F633">
            <v>36372</v>
          </cell>
          <cell r="G633" t="str">
            <v>#N/A N/A</v>
          </cell>
          <cell r="H633">
            <v>15126.542673101341</v>
          </cell>
          <cell r="J633">
            <v>1.2353500158378106</v>
          </cell>
          <cell r="K633">
            <v>3.1552585820365131</v>
          </cell>
          <cell r="L633">
            <v>1.1824074499064308</v>
          </cell>
          <cell r="N633">
            <v>6.1530988995555314</v>
          </cell>
          <cell r="O633">
            <v>6.794386277567388</v>
          </cell>
          <cell r="P633">
            <v>11.113506853534606</v>
          </cell>
        </row>
        <row r="634">
          <cell r="B634">
            <v>36403</v>
          </cell>
          <cell r="C634">
            <v>2344.9969999999998</v>
          </cell>
          <cell r="D634">
            <v>36403</v>
          </cell>
          <cell r="E634">
            <v>969.6</v>
          </cell>
          <cell r="F634">
            <v>36403</v>
          </cell>
          <cell r="G634" t="str">
            <v>#N/A N/A</v>
          </cell>
          <cell r="H634">
            <v>15165.083043618966</v>
          </cell>
          <cell r="J634">
            <v>2.8862478777589073</v>
          </cell>
          <cell r="K634">
            <v>2.1558172258016484</v>
          </cell>
          <cell r="L634">
            <v>1.4283091797293368</v>
          </cell>
          <cell r="N634">
            <v>5.9662462053190035</v>
          </cell>
          <cell r="O634">
            <v>7.2091994692613959</v>
          </cell>
          <cell r="P634">
            <v>11.199503561165969</v>
          </cell>
        </row>
        <row r="635">
          <cell r="B635">
            <v>36433</v>
          </cell>
          <cell r="C635">
            <v>2357.1770000000001</v>
          </cell>
          <cell r="D635">
            <v>36433</v>
          </cell>
          <cell r="E635">
            <v>976.1</v>
          </cell>
          <cell r="F635">
            <v>36433</v>
          </cell>
          <cell r="G635" t="str">
            <v>#N/A N/A</v>
          </cell>
          <cell r="H635">
            <v>15271.097653321753</v>
          </cell>
          <cell r="J635">
            <v>2.7473684210526317</v>
          </cell>
          <cell r="K635">
            <v>0.65039956104862018</v>
          </cell>
          <cell r="L635">
            <v>0.83264743120212703</v>
          </cell>
          <cell r="N635">
            <v>5.8576611030824344</v>
          </cell>
          <cell r="O635">
            <v>6.922992660751448</v>
          </cell>
          <cell r="P635">
            <v>5.6413055803883561</v>
          </cell>
        </row>
        <row r="636">
          <cell r="B636">
            <v>36464</v>
          </cell>
          <cell r="C636">
            <v>2381.6469999999999</v>
          </cell>
          <cell r="D636">
            <v>36464</v>
          </cell>
          <cell r="E636">
            <v>980.2</v>
          </cell>
          <cell r="F636">
            <v>36464</v>
          </cell>
          <cell r="G636" t="str">
            <v>#N/A N/A</v>
          </cell>
          <cell r="H636">
            <v>15262.558540566119</v>
          </cell>
          <cell r="J636">
            <v>2.2319566124322066</v>
          </cell>
          <cell r="K636">
            <v>0.99620253969734396</v>
          </cell>
          <cell r="L636">
            <v>0.89918675010018934</v>
          </cell>
          <cell r="N636">
            <v>6.1562832484001628</v>
          </cell>
          <cell r="O636">
            <v>5.1378311702241941</v>
          </cell>
          <cell r="P636">
            <v>5.0296696205121894</v>
          </cell>
        </row>
        <row r="637">
          <cell r="B637">
            <v>36494</v>
          </cell>
          <cell r="C637">
            <v>2413.86</v>
          </cell>
          <cell r="D637">
            <v>36494</v>
          </cell>
          <cell r="E637">
            <v>1001.5</v>
          </cell>
          <cell r="F637">
            <v>36494</v>
          </cell>
          <cell r="G637" t="str">
            <v>#N/A N/A</v>
          </cell>
          <cell r="H637">
            <v>15345.471800581781</v>
          </cell>
          <cell r="J637">
            <v>3.2900165016501726</v>
          </cell>
          <cell r="K637">
            <v>2.9365922429751556</v>
          </cell>
          <cell r="L637">
            <v>1.1895006208931802</v>
          </cell>
          <cell r="N637">
            <v>6.4868079279482904</v>
          </cell>
          <cell r="O637">
            <v>6.2599469496021243</v>
          </cell>
          <cell r="P637">
            <v>4.2095861863650219</v>
          </cell>
        </row>
        <row r="638">
          <cell r="B638">
            <v>36525</v>
          </cell>
          <cell r="C638">
            <v>2432.8890000000001</v>
          </cell>
          <cell r="D638">
            <v>36525</v>
          </cell>
          <cell r="E638">
            <v>1001.8</v>
          </cell>
          <cell r="F638">
            <v>36525</v>
          </cell>
          <cell r="G638" t="str">
            <v>#N/A N/A</v>
          </cell>
          <cell r="H638">
            <v>15345.471800581781</v>
          </cell>
          <cell r="J638">
            <v>2.6329269542054945</v>
          </cell>
          <cell r="K638">
            <v>3.211977717413661</v>
          </cell>
          <cell r="L638">
            <v>0.48702554949513477</v>
          </cell>
          <cell r="N638">
            <v>6.168853271703445</v>
          </cell>
          <cell r="O638">
            <v>6.6766052603556503</v>
          </cell>
          <cell r="P638">
            <v>2.6834954824425106</v>
          </cell>
        </row>
        <row r="639">
          <cell r="B639">
            <v>36556</v>
          </cell>
          <cell r="C639">
            <v>2460.5140000000001</v>
          </cell>
          <cell r="D639">
            <v>36556</v>
          </cell>
          <cell r="E639">
            <v>1004.2</v>
          </cell>
          <cell r="F639">
            <v>36556</v>
          </cell>
          <cell r="G639" t="str">
            <v>#N/A N/A</v>
          </cell>
          <cell r="H639">
            <v>14985.41858639882</v>
          </cell>
          <cell r="J639">
            <v>2.4484799020608072</v>
          </cell>
          <cell r="K639">
            <v>3.3114479181843626</v>
          </cell>
          <cell r="L639">
            <v>-1.8158158308169137</v>
          </cell>
          <cell r="N639">
            <v>8.0450392218166744</v>
          </cell>
          <cell r="O639">
            <v>7.0461571261059674</v>
          </cell>
          <cell r="P639">
            <v>0.36458984918543713</v>
          </cell>
        </row>
        <row r="640">
          <cell r="B640">
            <v>36585</v>
          </cell>
          <cell r="C640">
            <v>2475.9169999999999</v>
          </cell>
          <cell r="D640">
            <v>36585</v>
          </cell>
          <cell r="E640">
            <v>1016.4</v>
          </cell>
          <cell r="F640">
            <v>36585</v>
          </cell>
          <cell r="G640" t="str">
            <v>#N/A N/A</v>
          </cell>
          <cell r="H640">
            <v>15000.74324411206</v>
          </cell>
          <cell r="J640">
            <v>1.4877683474787906</v>
          </cell>
          <cell r="K640">
            <v>2.5708616075497348</v>
          </cell>
          <cell r="L640">
            <v>-2.2464513372384642</v>
          </cell>
          <cell r="N640">
            <v>9.2850856168767315</v>
          </cell>
          <cell r="O640">
            <v>8.6361693031209885</v>
          </cell>
          <cell r="P640">
            <v>0.3133014168668069</v>
          </cell>
        </row>
        <row r="641">
          <cell r="B641">
            <v>36616</v>
          </cell>
          <cell r="C641">
            <v>2506.7150000000001</v>
          </cell>
          <cell r="D641">
            <v>36616</v>
          </cell>
          <cell r="E641">
            <v>1025.8</v>
          </cell>
          <cell r="F641">
            <v>36616</v>
          </cell>
          <cell r="G641" t="str">
            <v>#N/A N/A</v>
          </cell>
          <cell r="H641">
            <v>15133.023249746246</v>
          </cell>
          <cell r="J641">
            <v>2.3956877620283423</v>
          </cell>
          <cell r="K641">
            <v>3.0344993133677667</v>
          </cell>
          <cell r="L641">
            <v>-1.3844380518002741</v>
          </cell>
          <cell r="N641">
            <v>10.17810709457143</v>
          </cell>
          <cell r="O641">
            <v>8.6767666066320572</v>
          </cell>
          <cell r="P641">
            <v>1.1220985918363624</v>
          </cell>
        </row>
        <row r="642">
          <cell r="B642">
            <v>36646</v>
          </cell>
          <cell r="C642">
            <v>2542.4209999999998</v>
          </cell>
          <cell r="D642">
            <v>36646</v>
          </cell>
          <cell r="E642">
            <v>1035.5</v>
          </cell>
          <cell r="F642">
            <v>36646</v>
          </cell>
          <cell r="G642" t="str">
            <v>#N/A N/A</v>
          </cell>
          <cell r="H642">
            <v>15121.625059059035</v>
          </cell>
          <cell r="J642">
            <v>3.1169089822744356</v>
          </cell>
          <cell r="K642">
            <v>3.3288573037991043</v>
          </cell>
          <cell r="L642">
            <v>0.90892671349094289</v>
          </cell>
          <cell r="N642">
            <v>11.215800352139627</v>
          </cell>
          <cell r="O642">
            <v>9.3337556752190807</v>
          </cell>
          <cell r="P642">
            <v>1.1495132163420907</v>
          </cell>
        </row>
        <row r="643">
          <cell r="B643">
            <v>36677</v>
          </cell>
          <cell r="C643">
            <v>2544.973</v>
          </cell>
          <cell r="D643">
            <v>36677</v>
          </cell>
          <cell r="E643">
            <v>1052.8</v>
          </cell>
          <cell r="F643">
            <v>36677</v>
          </cell>
          <cell r="G643" t="str">
            <v>#N/A N/A</v>
          </cell>
          <cell r="H643">
            <v>14886.380126849077</v>
          </cell>
          <cell r="J643">
            <v>3.5812672176308569</v>
          </cell>
          <cell r="K643">
            <v>2.7891080355278541</v>
          </cell>
          <cell r="L643">
            <v>-0.76238300597453179</v>
          </cell>
          <cell r="N643">
            <v>10.867432509551245</v>
          </cell>
          <cell r="O643">
            <v>11.714770797962636</v>
          </cell>
          <cell r="P643">
            <v>-0.43573373583671859</v>
          </cell>
        </row>
        <row r="644">
          <cell r="B644">
            <v>36707</v>
          </cell>
          <cell r="C644">
            <v>2564.0659999999998</v>
          </cell>
          <cell r="D644">
            <v>36707</v>
          </cell>
          <cell r="E644">
            <v>1063.7</v>
          </cell>
          <cell r="F644">
            <v>36707</v>
          </cell>
          <cell r="G644" t="str">
            <v>#N/A N/A</v>
          </cell>
          <cell r="H644">
            <v>14324.704736931473</v>
          </cell>
          <cell r="J644">
            <v>3.6946773250146281</v>
          </cell>
          <cell r="K644">
            <v>2.287894714796046</v>
          </cell>
          <cell r="L644">
            <v>-5.3414212049685883</v>
          </cell>
          <cell r="N644">
            <v>9.4844669708297857</v>
          </cell>
          <cell r="O644">
            <v>11.968421052631584</v>
          </cell>
          <cell r="P644">
            <v>-5.4162356180795896</v>
          </cell>
        </row>
        <row r="645">
          <cell r="B645">
            <v>36738</v>
          </cell>
          <cell r="C645">
            <v>2586.0450000000001</v>
          </cell>
          <cell r="D645">
            <v>36738</v>
          </cell>
          <cell r="E645">
            <v>1069.7</v>
          </cell>
          <cell r="F645">
            <v>36738</v>
          </cell>
          <cell r="G645" t="str">
            <v>#N/A N/A</v>
          </cell>
          <cell r="H645">
            <v>14008.643201855672</v>
          </cell>
          <cell r="J645">
            <v>3.3027522935779929</v>
          </cell>
          <cell r="K645">
            <v>1.7158448581096719</v>
          </cell>
          <cell r="L645">
            <v>-7.3602000635282323</v>
          </cell>
          <cell r="N645">
            <v>9.6639109812544088</v>
          </cell>
          <cell r="O645">
            <v>11.566541510221118</v>
          </cell>
          <cell r="P645">
            <v>-7.3903171094976354</v>
          </cell>
        </row>
        <row r="646">
          <cell r="B646">
            <v>36769</v>
          </cell>
          <cell r="C646">
            <v>2598.3040000000001</v>
          </cell>
          <cell r="D646">
            <v>36769</v>
          </cell>
          <cell r="E646">
            <v>1073.3</v>
          </cell>
          <cell r="F646">
            <v>36769</v>
          </cell>
          <cell r="G646" t="str">
            <v>#N/A N/A</v>
          </cell>
          <cell r="H646">
            <v>13905.068338654495</v>
          </cell>
          <cell r="J646">
            <v>1.9471884498480252</v>
          </cell>
          <cell r="K646">
            <v>2.0955428603761206</v>
          </cell>
          <cell r="L646">
            <v>-6.5920108168183056</v>
          </cell>
          <cell r="N646">
            <v>10.802018083605237</v>
          </cell>
          <cell r="O646">
            <v>10.695132013201313</v>
          </cell>
          <cell r="P646">
            <v>-8.3086568094636881</v>
          </cell>
        </row>
        <row r="647">
          <cell r="B647">
            <v>36799</v>
          </cell>
          <cell r="C647">
            <v>2635.89</v>
          </cell>
          <cell r="D647">
            <v>36799</v>
          </cell>
          <cell r="E647">
            <v>1075.3</v>
          </cell>
          <cell r="F647">
            <v>36799</v>
          </cell>
          <cell r="G647" t="str">
            <v>#N/A N/A</v>
          </cell>
          <cell r="H647">
            <v>13877.811795706815</v>
          </cell>
          <cell r="J647">
            <v>1.0905330450314832</v>
          </cell>
          <cell r="K647">
            <v>2.8011759447689855</v>
          </cell>
          <cell r="L647">
            <v>-3.1197357951294746</v>
          </cell>
          <cell r="N647">
            <v>11.824016609698784</v>
          </cell>
          <cell r="O647">
            <v>10.16289314619403</v>
          </cell>
          <cell r="P647">
            <v>-9.1236785281893056</v>
          </cell>
        </row>
        <row r="648">
          <cell r="B648">
            <v>36830</v>
          </cell>
          <cell r="C648">
            <v>2651.5450000000001</v>
          </cell>
          <cell r="D648">
            <v>36830</v>
          </cell>
          <cell r="E648">
            <v>1081.2</v>
          </cell>
          <cell r="F648">
            <v>36830</v>
          </cell>
          <cell r="G648" t="str">
            <v>#N/A N/A</v>
          </cell>
          <cell r="H648">
            <v>13866.985420605917</v>
          </cell>
          <cell r="J648">
            <v>1.075067776011962</v>
          </cell>
          <cell r="K648">
            <v>2.5328252215255365</v>
          </cell>
          <cell r="L648">
            <v>-1.0112169980244001</v>
          </cell>
          <cell r="N648">
            <v>11.332409882740823</v>
          </cell>
          <cell r="O648">
            <v>10.304019587839219</v>
          </cell>
          <cell r="P648">
            <v>-9.1437691541095703</v>
          </cell>
        </row>
        <row r="649">
          <cell r="B649">
            <v>36860</v>
          </cell>
          <cell r="C649">
            <v>2678.12</v>
          </cell>
          <cell r="D649">
            <v>36860</v>
          </cell>
          <cell r="E649">
            <v>1083.0999999999999</v>
          </cell>
          <cell r="F649">
            <v>36860</v>
          </cell>
          <cell r="G649" t="str">
            <v>#N/A N/A</v>
          </cell>
          <cell r="H649">
            <v>13927.40726755986</v>
          </cell>
          <cell r="J649">
            <v>0.9130718345290223</v>
          </cell>
          <cell r="K649">
            <v>3.0718499451950043</v>
          </cell>
          <cell r="L649">
            <v>0.16065314000122122</v>
          </cell>
          <cell r="N649">
            <v>10.947610880498448</v>
          </cell>
          <cell r="O649">
            <v>8.1477783325012432</v>
          </cell>
          <cell r="P649">
            <v>-9.2409314711859096</v>
          </cell>
        </row>
        <row r="650">
          <cell r="B650">
            <v>36891</v>
          </cell>
          <cell r="C650">
            <v>2687.4560000000001</v>
          </cell>
          <cell r="D650">
            <v>36891</v>
          </cell>
          <cell r="E650">
            <v>1086.9000000000001</v>
          </cell>
          <cell r="F650">
            <v>36891</v>
          </cell>
          <cell r="G650" t="str">
            <v>#N/A N/A</v>
          </cell>
          <cell r="H650">
            <v>13916.047197911737</v>
          </cell>
          <cell r="J650">
            <v>1.0787687157072678</v>
          </cell>
          <cell r="K650">
            <v>1.9563031841237866</v>
          </cell>
          <cell r="L650">
            <v>0.27551463276618282</v>
          </cell>
          <cell r="N650">
            <v>10.46356821046912</v>
          </cell>
          <cell r="O650">
            <v>8.4947095228588676</v>
          </cell>
          <cell r="P650">
            <v>-9.3149602778316076</v>
          </cell>
        </row>
        <row r="651">
          <cell r="B651">
            <v>36922</v>
          </cell>
          <cell r="C651">
            <v>2741.48</v>
          </cell>
          <cell r="D651">
            <v>36922</v>
          </cell>
          <cell r="E651">
            <v>1096.3</v>
          </cell>
          <cell r="F651">
            <v>36922</v>
          </cell>
          <cell r="G651" t="str">
            <v>#N/A N/A</v>
          </cell>
          <cell r="H651">
            <v>14518.855189004929</v>
          </cell>
          <cell r="J651">
            <v>1.3965963743988175</v>
          </cell>
          <cell r="K651">
            <v>3.3917961037809974</v>
          </cell>
          <cell r="L651">
            <v>4.7008758473947365</v>
          </cell>
          <cell r="N651">
            <v>11.418996193478259</v>
          </cell>
          <cell r="O651">
            <v>9.1714797849034024</v>
          </cell>
          <cell r="P651">
            <v>-3.1134492153416238</v>
          </cell>
        </row>
        <row r="652">
          <cell r="B652">
            <v>36950</v>
          </cell>
          <cell r="C652">
            <v>2752.6889999999999</v>
          </cell>
          <cell r="D652">
            <v>36950</v>
          </cell>
          <cell r="E652">
            <v>1095.3</v>
          </cell>
          <cell r="F652">
            <v>36950</v>
          </cell>
          <cell r="G652" t="str">
            <v>#N/A N/A</v>
          </cell>
          <cell r="H652">
            <v>14491.560525018165</v>
          </cell>
          <cell r="J652">
            <v>1.1263964546210037</v>
          </cell>
          <cell r="K652">
            <v>2.7843785939390298</v>
          </cell>
          <cell r="L652">
            <v>4.0506696373584727</v>
          </cell>
          <cell r="N652">
            <v>11.178565355785341</v>
          </cell>
          <cell r="O652">
            <v>7.7626918536009448</v>
          </cell>
          <cell r="P652">
            <v>-3.3943832702673205</v>
          </cell>
        </row>
        <row r="653">
          <cell r="B653">
            <v>36981</v>
          </cell>
          <cell r="C653">
            <v>2795.799</v>
          </cell>
          <cell r="D653">
            <v>36981</v>
          </cell>
          <cell r="E653">
            <v>1092.7</v>
          </cell>
          <cell r="F653">
            <v>36981</v>
          </cell>
          <cell r="G653" t="str">
            <v>#N/A N/A</v>
          </cell>
          <cell r="H653">
            <v>14422.142112839534</v>
          </cell>
          <cell r="J653">
            <v>0.53362774864291751</v>
          </cell>
          <cell r="K653">
            <v>4.03143344486383</v>
          </cell>
          <cell r="L653">
            <v>3.6367720497796352</v>
          </cell>
          <cell r="N653">
            <v>11.532384016531584</v>
          </cell>
          <cell r="O653">
            <v>6.5217391304347894</v>
          </cell>
          <cell r="P653">
            <v>-4.6975486997856253</v>
          </cell>
        </row>
        <row r="654">
          <cell r="B654">
            <v>37011</v>
          </cell>
          <cell r="C654">
            <v>2811.9789999999998</v>
          </cell>
          <cell r="D654">
            <v>37011</v>
          </cell>
          <cell r="E654">
            <v>1090.8</v>
          </cell>
          <cell r="F654">
            <v>37011</v>
          </cell>
          <cell r="G654" t="str">
            <v>#N/A N/A</v>
          </cell>
          <cell r="H654">
            <v>14386.003367784429</v>
          </cell>
          <cell r="J654">
            <v>-0.50168749429900794</v>
          </cell>
          <cell r="K654">
            <v>2.5715671826896269</v>
          </cell>
          <cell r="L654">
            <v>-0.91502959077041091</v>
          </cell>
          <cell r="N654">
            <v>10.602413998311055</v>
          </cell>
          <cell r="O654">
            <v>5.3404152583293119</v>
          </cell>
          <cell r="P654">
            <v>-4.864699980336507</v>
          </cell>
        </row>
        <row r="655">
          <cell r="B655">
            <v>37042</v>
          </cell>
          <cell r="C655">
            <v>2817.4490000000001</v>
          </cell>
          <cell r="D655">
            <v>37042</v>
          </cell>
          <cell r="E655">
            <v>1086.4000000000001</v>
          </cell>
          <cell r="F655">
            <v>37042</v>
          </cell>
          <cell r="G655" t="str">
            <v>#N/A N/A</v>
          </cell>
          <cell r="H655">
            <v>14410.515195917795</v>
          </cell>
          <cell r="J655">
            <v>-0.81256276819134943</v>
          </cell>
          <cell r="K655">
            <v>2.35260866737943</v>
          </cell>
          <cell r="L655">
            <v>-0.55925881108838116</v>
          </cell>
          <cell r="N655">
            <v>10.70643971468459</v>
          </cell>
          <cell r="O655">
            <v>3.1914893617021489</v>
          </cell>
          <cell r="P655">
            <v>-3.1966463765963682</v>
          </cell>
        </row>
        <row r="656">
          <cell r="B656">
            <v>37072</v>
          </cell>
          <cell r="C656">
            <v>2851.7979999999998</v>
          </cell>
          <cell r="D656">
            <v>37072</v>
          </cell>
          <cell r="E656">
            <v>1074.5999999999999</v>
          </cell>
          <cell r="F656">
            <v>37072</v>
          </cell>
          <cell r="G656" t="str">
            <v>#N/A N/A</v>
          </cell>
          <cell r="H656">
            <v>14570.356712812361</v>
          </cell>
          <cell r="J656">
            <v>-1.6564473322961626</v>
          </cell>
          <cell r="K656">
            <v>2.0029694552433863</v>
          </cell>
          <cell r="L656">
            <v>1.027687834533797</v>
          </cell>
          <cell r="N656">
            <v>11.221708021556399</v>
          </cell>
          <cell r="O656">
            <v>1.0247250164519883</v>
          </cell>
          <cell r="P656">
            <v>1.714883345885343</v>
          </cell>
        </row>
        <row r="657">
          <cell r="B657">
            <v>37103</v>
          </cell>
          <cell r="C657">
            <v>2851.59</v>
          </cell>
          <cell r="D657">
            <v>37103</v>
          </cell>
          <cell r="E657">
            <v>1066.9000000000001</v>
          </cell>
          <cell r="F657">
            <v>37103</v>
          </cell>
          <cell r="G657" t="str">
            <v>#N/A N/A</v>
          </cell>
          <cell r="H657">
            <v>14502.653747392673</v>
          </cell>
          <cell r="J657">
            <v>-2.191052438577179</v>
          </cell>
          <cell r="K657">
            <v>1.4086520560786742</v>
          </cell>
          <cell r="L657">
            <v>0.81086022730585405</v>
          </cell>
          <cell r="N657">
            <v>10.26838280076332</v>
          </cell>
          <cell r="O657">
            <v>-0.26175563242030186</v>
          </cell>
          <cell r="P657">
            <v>3.5264696117862648</v>
          </cell>
        </row>
        <row r="658">
          <cell r="B658">
            <v>37134</v>
          </cell>
          <cell r="C658">
            <v>2832.4169999999999</v>
          </cell>
          <cell r="D658">
            <v>37134</v>
          </cell>
          <cell r="E658">
            <v>1058.9000000000001</v>
          </cell>
          <cell r="F658">
            <v>37134</v>
          </cell>
          <cell r="G658" t="str">
            <v>#N/A N/A</v>
          </cell>
          <cell r="H658">
            <v>14448.521871888193</v>
          </cell>
          <cell r="J658">
            <v>-2.5312960235640669</v>
          </cell>
          <cell r="K658">
            <v>0.53126072557123649</v>
          </cell>
          <cell r="L658">
            <v>0.26374265911857098</v>
          </cell>
          <cell r="N658">
            <v>9.0102235920046283</v>
          </cell>
          <cell r="O658">
            <v>-1.3416565731854901</v>
          </cell>
          <cell r="P658">
            <v>3.9083125663105234</v>
          </cell>
        </row>
        <row r="659">
          <cell r="B659">
            <v>37164</v>
          </cell>
          <cell r="C659">
            <v>2866.5839999999998</v>
          </cell>
          <cell r="D659">
            <v>37164</v>
          </cell>
          <cell r="E659">
            <v>1062.2</v>
          </cell>
          <cell r="F659">
            <v>37164</v>
          </cell>
          <cell r="G659" t="str">
            <v>#N/A N/A</v>
          </cell>
          <cell r="H659">
            <v>14468.535417409215</v>
          </cell>
          <cell r="J659">
            <v>-1.1539177368322995</v>
          </cell>
          <cell r="K659">
            <v>0.51847992038707158</v>
          </cell>
          <cell r="L659">
            <v>-0.69882500071950515</v>
          </cell>
          <cell r="N659">
            <v>8.7520344172177023</v>
          </cell>
          <cell r="O659">
            <v>-1.2182646703245537</v>
          </cell>
          <cell r="P659">
            <v>4.2566049345412305</v>
          </cell>
        </row>
        <row r="660">
          <cell r="B660">
            <v>37195</v>
          </cell>
          <cell r="C660">
            <v>2869.732</v>
          </cell>
          <cell r="D660">
            <v>37195</v>
          </cell>
          <cell r="E660">
            <v>1047</v>
          </cell>
          <cell r="F660">
            <v>37195</v>
          </cell>
          <cell r="G660" t="str">
            <v>#N/A N/A</v>
          </cell>
          <cell r="H660">
            <v>14474.215452233277</v>
          </cell>
          <cell r="J660">
            <v>-1.8652169837848009</v>
          </cell>
          <cell r="K660">
            <v>0.63620646726914032</v>
          </cell>
          <cell r="L660">
            <v>-0.1960902856452007</v>
          </cell>
          <cell r="N660">
            <v>8.2286742257815746</v>
          </cell>
          <cell r="O660">
            <v>-3.1631520532741431</v>
          </cell>
          <cell r="P660">
            <v>4.3789620686052855</v>
          </cell>
        </row>
        <row r="661">
          <cell r="B661">
            <v>37225</v>
          </cell>
          <cell r="C661">
            <v>2894.953</v>
          </cell>
          <cell r="D661">
            <v>37225</v>
          </cell>
          <cell r="E661">
            <v>1036.8</v>
          </cell>
          <cell r="F661">
            <v>37225</v>
          </cell>
          <cell r="G661" t="str">
            <v>#N/A N/A</v>
          </cell>
          <cell r="H661">
            <v>14628.796265733745</v>
          </cell>
          <cell r="J661">
            <v>-2.0870714892813447</v>
          </cell>
          <cell r="K661">
            <v>2.2078669913363713</v>
          </cell>
          <cell r="L661">
            <v>1.2477012904434481</v>
          </cell>
          <cell r="N661">
            <v>8.0964631905963813</v>
          </cell>
          <cell r="O661">
            <v>-4.2747668728649213</v>
          </cell>
          <cell r="P661">
            <v>5.0360342359455634</v>
          </cell>
        </row>
        <row r="662">
          <cell r="B662">
            <v>37256</v>
          </cell>
          <cell r="C662">
            <v>2903.1959999999999</v>
          </cell>
          <cell r="D662">
            <v>37256</v>
          </cell>
          <cell r="E662">
            <v>1023.6</v>
          </cell>
          <cell r="F662">
            <v>37256</v>
          </cell>
          <cell r="G662" t="str">
            <v>#N/A N/A</v>
          </cell>
          <cell r="H662">
            <v>14981.4539983337</v>
          </cell>
          <cell r="J662">
            <v>-3.6339672378083221</v>
          </cell>
          <cell r="K662">
            <v>1.2771996215704906</v>
          </cell>
          <cell r="L662">
            <v>3.545062206554217</v>
          </cell>
          <cell r="N662">
            <v>8.027666313420557</v>
          </cell>
          <cell r="O662">
            <v>-5.8239028429478363</v>
          </cell>
          <cell r="P662">
            <v>7.6559585151582343</v>
          </cell>
        </row>
        <row r="663">
          <cell r="B663">
            <v>37287</v>
          </cell>
          <cell r="C663">
            <v>2907.1379999999999</v>
          </cell>
          <cell r="D663">
            <v>37287</v>
          </cell>
          <cell r="E663">
            <v>1015.2</v>
          </cell>
          <cell r="F663">
            <v>37287</v>
          </cell>
          <cell r="G663" t="str">
            <v>#N/A N/A</v>
          </cell>
          <cell r="H663">
            <v>14407.694239025308</v>
          </cell>
          <cell r="J663">
            <v>-3.0372492836676201</v>
          </cell>
          <cell r="K663">
            <v>1.3034666651798865</v>
          </cell>
          <cell r="L663">
            <v>-0.4595842408695483</v>
          </cell>
          <cell r="N663">
            <v>6.0426484964325899</v>
          </cell>
          <cell r="O663">
            <v>-7.3976101432089658</v>
          </cell>
          <cell r="P663">
            <v>-0.76563164610804479</v>
          </cell>
        </row>
        <row r="664">
          <cell r="B664">
            <v>37315</v>
          </cell>
          <cell r="C664">
            <v>2907.3580000000002</v>
          </cell>
          <cell r="D664">
            <v>37315</v>
          </cell>
          <cell r="E664">
            <v>1018.7</v>
          </cell>
          <cell r="F664">
            <v>37315</v>
          </cell>
          <cell r="G664" t="str">
            <v>#N/A N/A</v>
          </cell>
          <cell r="H664">
            <v>14455.917353471201</v>
          </cell>
          <cell r="J664">
            <v>-1.7457561728394966</v>
          </cell>
          <cell r="K664">
            <v>0.42850436604671138</v>
          </cell>
          <cell r="L664">
            <v>-1.1817712757917986</v>
          </cell>
          <cell r="N664">
            <v>5.6188330755853721</v>
          </cell>
          <cell r="O664">
            <v>-6.9935177576919472</v>
          </cell>
          <cell r="P664">
            <v>-0.24595813187565652</v>
          </cell>
        </row>
        <row r="665">
          <cell r="B665">
            <v>37346</v>
          </cell>
          <cell r="C665">
            <v>2932.5120000000002</v>
          </cell>
          <cell r="D665">
            <v>37346</v>
          </cell>
          <cell r="E665">
            <v>1013.2</v>
          </cell>
          <cell r="F665">
            <v>37346</v>
          </cell>
          <cell r="G665" t="str">
            <v>#N/A N/A</v>
          </cell>
          <cell r="H665">
            <v>14766.184490605678</v>
          </cell>
          <cell r="J665">
            <v>-1.0160218835482571</v>
          </cell>
          <cell r="K665">
            <v>1.0097837004459986</v>
          </cell>
          <cell r="L665">
            <v>-1.4369066430532373</v>
          </cell>
          <cell r="N665">
            <v>4.8899438049731181</v>
          </cell>
          <cell r="O665">
            <v>-7.2755559622952326</v>
          </cell>
          <cell r="P665">
            <v>2.3855150994515295</v>
          </cell>
        </row>
        <row r="666">
          <cell r="B666">
            <v>37376</v>
          </cell>
          <cell r="C666">
            <v>2943.9180000000001</v>
          </cell>
          <cell r="D666">
            <v>37376</v>
          </cell>
          <cell r="E666">
            <v>1003.3</v>
          </cell>
          <cell r="F666">
            <v>37376</v>
          </cell>
          <cell r="G666" t="str">
            <v>#N/A N/A</v>
          </cell>
          <cell r="H666">
            <v>14654.98541958697</v>
          </cell>
          <cell r="J666">
            <v>-1.1721828211190055</v>
          </cell>
          <cell r="K666">
            <v>1.2651618189435831</v>
          </cell>
          <cell r="L666">
            <v>1.7163827636752504</v>
          </cell>
          <cell r="N666">
            <v>4.6920336176052624</v>
          </cell>
          <cell r="O666">
            <v>-8.0216354968830181</v>
          </cell>
          <cell r="P666">
            <v>1.8697482888464512</v>
          </cell>
        </row>
        <row r="667">
          <cell r="B667">
            <v>37407</v>
          </cell>
          <cell r="C667">
            <v>2945.0230000000001</v>
          </cell>
          <cell r="D667">
            <v>37407</v>
          </cell>
          <cell r="E667">
            <v>994.3</v>
          </cell>
          <cell r="F667">
            <v>37407</v>
          </cell>
          <cell r="G667" t="str">
            <v>#N/A N/A</v>
          </cell>
          <cell r="H667">
            <v>14793.707880826971</v>
          </cell>
          <cell r="J667">
            <v>-2.3952095808383311</v>
          </cell>
          <cell r="K667">
            <v>1.2955060917850592</v>
          </cell>
          <cell r="L667">
            <v>2.3366938195358289</v>
          </cell>
          <cell r="N667">
            <v>4.527996780065946</v>
          </cell>
          <cell r="O667">
            <v>-8.4775405007363922</v>
          </cell>
          <cell r="P667">
            <v>2.6591185651553051</v>
          </cell>
        </row>
        <row r="668">
          <cell r="B668">
            <v>37437</v>
          </cell>
          <cell r="C668">
            <v>2952.5419999999999</v>
          </cell>
          <cell r="D668">
            <v>37437</v>
          </cell>
          <cell r="E668">
            <v>987.6</v>
          </cell>
          <cell r="F668">
            <v>37437</v>
          </cell>
          <cell r="G668" t="str">
            <v>#N/A N/A</v>
          </cell>
          <cell r="H668">
            <v>15017.935832740597</v>
          </cell>
          <cell r="J668">
            <v>-2.5266482431898996</v>
          </cell>
          <cell r="K668">
            <v>0.68303215809517592</v>
          </cell>
          <cell r="L668">
            <v>1.7049180327868951</v>
          </cell>
          <cell r="N668">
            <v>3.5326485255968487</v>
          </cell>
          <cell r="O668">
            <v>-8.0960357342266818</v>
          </cell>
          <cell r="P668">
            <v>3.0718473730616314</v>
          </cell>
        </row>
        <row r="669">
          <cell r="B669">
            <v>37468</v>
          </cell>
          <cell r="C669">
            <v>2948.8139999999999</v>
          </cell>
          <cell r="D669">
            <v>37468</v>
          </cell>
          <cell r="E669">
            <v>980.8</v>
          </cell>
          <cell r="F669">
            <v>37468</v>
          </cell>
          <cell r="G669" t="str">
            <v>#N/A N/A</v>
          </cell>
          <cell r="H669">
            <v>15020.18497404677</v>
          </cell>
          <cell r="J669">
            <v>-2.2425994219077094</v>
          </cell>
          <cell r="K669">
            <v>0.16630898007348183</v>
          </cell>
          <cell r="L669">
            <v>2.4919816977210685</v>
          </cell>
          <cell r="N669">
            <v>3.4094662977496748</v>
          </cell>
          <cell r="O669">
            <v>-8.0701096635111149</v>
          </cell>
          <cell r="P669">
            <v>3.5685277720095776</v>
          </cell>
        </row>
        <row r="670">
          <cell r="B670">
            <v>37499</v>
          </cell>
          <cell r="C670">
            <v>2935.27</v>
          </cell>
          <cell r="D670">
            <v>37499</v>
          </cell>
          <cell r="E670">
            <v>976.9</v>
          </cell>
          <cell r="F670">
            <v>37499</v>
          </cell>
          <cell r="G670" t="str">
            <v>#N/A N/A</v>
          </cell>
          <cell r="H670">
            <v>15054.951361694717</v>
          </cell>
          <cell r="J670">
            <v>-1.7499748566830897</v>
          </cell>
          <cell r="K670">
            <v>-0.33116889070137212</v>
          </cell>
          <cell r="L670">
            <v>1.7659094188707369</v>
          </cell>
          <cell r="N670">
            <v>3.631280281116811</v>
          </cell>
          <cell r="O670">
            <v>-7.7438851638492849</v>
          </cell>
          <cell r="P670">
            <v>4.1971732138664342</v>
          </cell>
        </row>
        <row r="671">
          <cell r="B671">
            <v>37529</v>
          </cell>
          <cell r="C671">
            <v>2948.752</v>
          </cell>
          <cell r="D671">
            <v>37529</v>
          </cell>
          <cell r="E671">
            <v>971.2</v>
          </cell>
          <cell r="F671">
            <v>37529</v>
          </cell>
          <cell r="G671" t="str">
            <v>#N/A N/A</v>
          </cell>
          <cell r="H671">
            <v>15269.305964484638</v>
          </cell>
          <cell r="J671">
            <v>-1.6605913325232868</v>
          </cell>
          <cell r="K671">
            <v>-0.12836396569464448</v>
          </cell>
          <cell r="L671">
            <v>1.6737994791270028</v>
          </cell>
          <cell r="N671">
            <v>2.8664082406097302</v>
          </cell>
          <cell r="O671">
            <v>-8.567124835247597</v>
          </cell>
          <cell r="P671">
            <v>5.5345653445468823</v>
          </cell>
        </row>
        <row r="672">
          <cell r="B672">
            <v>37560</v>
          </cell>
          <cell r="C672">
            <v>2957.9879999999998</v>
          </cell>
          <cell r="D672">
            <v>37560</v>
          </cell>
          <cell r="E672">
            <v>968.3</v>
          </cell>
          <cell r="F672">
            <v>37560</v>
          </cell>
          <cell r="G672" t="str">
            <v>#N/A N/A</v>
          </cell>
          <cell r="H672">
            <v>15274.452304761473</v>
          </cell>
          <cell r="J672">
            <v>-1.2744698205546467</v>
          </cell>
          <cell r="K672">
            <v>0.31110812686048206</v>
          </cell>
          <cell r="L672">
            <v>1.6928375459692946</v>
          </cell>
          <cell r="N672">
            <v>3.075409132281326</v>
          </cell>
          <cell r="O672">
            <v>-7.5167144221585547</v>
          </cell>
          <cell r="P672">
            <v>5.5287062374404838</v>
          </cell>
        </row>
        <row r="673">
          <cell r="B673">
            <v>37590</v>
          </cell>
          <cell r="C673">
            <v>2961.098</v>
          </cell>
          <cell r="D673">
            <v>37590</v>
          </cell>
          <cell r="E673">
            <v>966.5</v>
          </cell>
          <cell r="F673">
            <v>37590</v>
          </cell>
          <cell r="G673" t="str">
            <v>#N/A N/A</v>
          </cell>
          <cell r="H673">
            <v>15378.33213627535</v>
          </cell>
          <cell r="J673">
            <v>-1.0645920769781991</v>
          </cell>
          <cell r="K673">
            <v>0.87991905344313448</v>
          </cell>
          <cell r="L673">
            <v>2.1480027853389982</v>
          </cell>
          <cell r="N673">
            <v>2.2848384757887308</v>
          </cell>
          <cell r="O673">
            <v>-6.7804783950617287</v>
          </cell>
          <cell r="P673">
            <v>5.1237016151308712</v>
          </cell>
        </row>
        <row r="674">
          <cell r="B674">
            <v>37621</v>
          </cell>
          <cell r="C674">
            <v>2965.4349999999999</v>
          </cell>
          <cell r="D674">
            <v>37621</v>
          </cell>
          <cell r="E674">
            <v>961.6</v>
          </cell>
          <cell r="F674">
            <v>37621</v>
          </cell>
          <cell r="G674" t="str">
            <v>#N/A N/A</v>
          </cell>
          <cell r="H674">
            <v>15595.927027387723</v>
          </cell>
          <cell r="J674">
            <v>-0.9884678747940745</v>
          </cell>
          <cell r="K674">
            <v>0.56576477099463673</v>
          </cell>
          <cell r="L674">
            <v>2.1390694748194994</v>
          </cell>
          <cell r="N674">
            <v>2.1438097875582596</v>
          </cell>
          <cell r="O674">
            <v>-6.0570535365377154</v>
          </cell>
          <cell r="P674">
            <v>4.1015580271605678</v>
          </cell>
        </row>
        <row r="675">
          <cell r="B675">
            <v>37652</v>
          </cell>
          <cell r="C675">
            <v>2973.7460000000001</v>
          </cell>
          <cell r="D675">
            <v>37652</v>
          </cell>
          <cell r="E675">
            <v>954.2</v>
          </cell>
          <cell r="F675">
            <v>37652</v>
          </cell>
          <cell r="G675" t="str">
            <v>#N/A N/A</v>
          </cell>
          <cell r="H675">
            <v>15815.466091493567</v>
          </cell>
          <cell r="J675">
            <v>-1.4561602809046725</v>
          </cell>
          <cell r="K675">
            <v>0.53272697522777079</v>
          </cell>
          <cell r="L675">
            <v>3.5419521167606494</v>
          </cell>
          <cell r="N675">
            <v>2.2911881032135373</v>
          </cell>
          <cell r="O675">
            <v>-6.0086682427107903</v>
          </cell>
          <cell r="P675">
            <v>9.7709725728014618</v>
          </cell>
        </row>
        <row r="676">
          <cell r="B676">
            <v>37680</v>
          </cell>
          <cell r="C676">
            <v>2979.72</v>
          </cell>
          <cell r="D676">
            <v>37680</v>
          </cell>
          <cell r="E676">
            <v>944.6</v>
          </cell>
          <cell r="F676">
            <v>37680</v>
          </cell>
          <cell r="G676" t="str">
            <v>#N/A N/A</v>
          </cell>
          <cell r="H676">
            <v>15819.964374105912</v>
          </cell>
          <cell r="J676">
            <v>-2.2659079151577832</v>
          </cell>
          <cell r="K676">
            <v>0.62888833804217725</v>
          </cell>
          <cell r="L676">
            <v>2.8717824138341452</v>
          </cell>
          <cell r="N676">
            <v>2.4889263723284039</v>
          </cell>
          <cell r="O676">
            <v>-7.2739766368901559</v>
          </cell>
          <cell r="P676">
            <v>9.4359077136475946</v>
          </cell>
        </row>
        <row r="677">
          <cell r="B677">
            <v>37711</v>
          </cell>
          <cell r="C677">
            <v>2980.7489999999998</v>
          </cell>
          <cell r="D677">
            <v>37711</v>
          </cell>
          <cell r="E677">
            <v>939.9</v>
          </cell>
          <cell r="F677">
            <v>37711</v>
          </cell>
          <cell r="G677" t="str">
            <v>#N/A N/A</v>
          </cell>
          <cell r="H677">
            <v>16013.161800202177</v>
          </cell>
          <cell r="J677">
            <v>-2.2566555740432648</v>
          </cell>
          <cell r="K677">
            <v>0.51641664713608648</v>
          </cell>
          <cell r="L677">
            <v>2.6752803605823328</v>
          </cell>
          <cell r="N677">
            <v>1.6449037548695422</v>
          </cell>
          <cell r="O677">
            <v>-7.2345045400710735</v>
          </cell>
          <cell r="P677">
            <v>8.4448173486511244</v>
          </cell>
        </row>
        <row r="678">
          <cell r="B678">
            <v>37741</v>
          </cell>
          <cell r="C678">
            <v>2989.877</v>
          </cell>
          <cell r="D678">
            <v>37741</v>
          </cell>
          <cell r="E678">
            <v>939.3</v>
          </cell>
          <cell r="F678">
            <v>37741</v>
          </cell>
          <cell r="G678" t="str">
            <v>#N/A N/A</v>
          </cell>
          <cell r="H678">
            <v>15949.804633238484</v>
          </cell>
          <cell r="J678">
            <v>-1.5615175015720073</v>
          </cell>
          <cell r="K678">
            <v>0.54244713570021919</v>
          </cell>
          <cell r="L678">
            <v>0.84941247363663486</v>
          </cell>
          <cell r="N678">
            <v>1.5611508200975566</v>
          </cell>
          <cell r="O678">
            <v>-6.378949466759698</v>
          </cell>
          <cell r="P678">
            <v>8.8353497228385933</v>
          </cell>
        </row>
        <row r="679">
          <cell r="B679">
            <v>37772</v>
          </cell>
          <cell r="C679">
            <v>2986.51</v>
          </cell>
          <cell r="D679">
            <v>37772</v>
          </cell>
          <cell r="E679">
            <v>928.9</v>
          </cell>
          <cell r="F679">
            <v>37772</v>
          </cell>
          <cell r="G679" t="str">
            <v>#N/A N/A</v>
          </cell>
          <cell r="H679">
            <v>16029.896936361662</v>
          </cell>
          <cell r="J679">
            <v>-1.6620791869574436</v>
          </cell>
          <cell r="K679">
            <v>0.22787375995061421</v>
          </cell>
          <cell r="L679">
            <v>1.327010335114065</v>
          </cell>
          <cell r="N679">
            <v>1.4087156534940526</v>
          </cell>
          <cell r="O679">
            <v>-6.5774917027054176</v>
          </cell>
          <cell r="P679">
            <v>8.3561813271764365</v>
          </cell>
        </row>
        <row r="680">
          <cell r="B680">
            <v>37802</v>
          </cell>
          <cell r="C680">
            <v>3006.7060000000001</v>
          </cell>
          <cell r="D680">
            <v>37802</v>
          </cell>
          <cell r="E680">
            <v>922.6</v>
          </cell>
          <cell r="F680">
            <v>37802</v>
          </cell>
          <cell r="G680" t="str">
            <v>#N/A N/A</v>
          </cell>
          <cell r="H680">
            <v>16323.581421493005</v>
          </cell>
          <cell r="J680">
            <v>-1.840621342696025</v>
          </cell>
          <cell r="K680">
            <v>0.870821394220056</v>
          </cell>
          <cell r="L680">
            <v>1.9385279756987783</v>
          </cell>
          <cell r="N680">
            <v>1.8344870284656478</v>
          </cell>
          <cell r="O680">
            <v>-6.5816119886593754</v>
          </cell>
          <cell r="P680">
            <v>8.6939084258568435</v>
          </cell>
        </row>
        <row r="681">
          <cell r="B681">
            <v>37833</v>
          </cell>
          <cell r="C681">
            <v>3004.2249999999999</v>
          </cell>
          <cell r="D681">
            <v>37833</v>
          </cell>
          <cell r="E681">
            <v>927.5</v>
          </cell>
          <cell r="F681">
            <v>37833</v>
          </cell>
          <cell r="G681" t="str">
            <v>#N/A N/A</v>
          </cell>
          <cell r="H681">
            <v>16113.38201196364</v>
          </cell>
          <cell r="J681">
            <v>-1.256254657723832</v>
          </cell>
          <cell r="K681">
            <v>0.47988596186399057</v>
          </cell>
          <cell r="L681">
            <v>1.0255760649523493</v>
          </cell>
          <cell r="N681">
            <v>1.8790944427149459</v>
          </cell>
          <cell r="O681">
            <v>-5.4343393148450154</v>
          </cell>
          <cell r="P681">
            <v>7.2781862527378616</v>
          </cell>
        </row>
        <row r="682">
          <cell r="B682">
            <v>37864</v>
          </cell>
          <cell r="C682">
            <v>3010.8449999999998</v>
          </cell>
          <cell r="D682">
            <v>37864</v>
          </cell>
          <cell r="E682">
            <v>915.8</v>
          </cell>
          <cell r="F682">
            <v>37864</v>
          </cell>
          <cell r="G682" t="str">
            <v>#N/A N/A</v>
          </cell>
          <cell r="H682">
            <v>16440.460527335777</v>
          </cell>
          <cell r="J682">
            <v>-1.4102702120788013</v>
          </cell>
          <cell r="K682">
            <v>0.81483068866334829</v>
          </cell>
          <cell r="L682">
            <v>2.5612366230677752</v>
          </cell>
          <cell r="N682">
            <v>2.5747205538161566</v>
          </cell>
          <cell r="O682">
            <v>-6.2544784522469037</v>
          </cell>
          <cell r="P682">
            <v>9.203013230360213</v>
          </cell>
        </row>
        <row r="683">
          <cell r="B683">
            <v>37894</v>
          </cell>
          <cell r="C683">
            <v>3007.915</v>
          </cell>
          <cell r="D683">
            <v>37894</v>
          </cell>
          <cell r="E683">
            <v>906.4</v>
          </cell>
          <cell r="F683">
            <v>37894</v>
          </cell>
          <cell r="G683" t="str">
            <v>#N/A N/A</v>
          </cell>
          <cell r="H683">
            <v>16511.899354586054</v>
          </cell>
          <cell r="J683">
            <v>-1.7559072187296798</v>
          </cell>
          <cell r="K683">
            <v>4.0210116985162081E-2</v>
          </cell>
          <cell r="L683">
            <v>1.1536557341827791</v>
          </cell>
          <cell r="N683">
            <v>2.0063742220437719</v>
          </cell>
          <cell r="O683">
            <v>-6.6721581548599751</v>
          </cell>
          <cell r="P683">
            <v>8.1378511439328172</v>
          </cell>
        </row>
        <row r="684">
          <cell r="B684">
            <v>37925</v>
          </cell>
          <cell r="C684">
            <v>3011.3409999999999</v>
          </cell>
          <cell r="D684">
            <v>37925</v>
          </cell>
          <cell r="E684">
            <v>893.7</v>
          </cell>
          <cell r="F684">
            <v>37925</v>
          </cell>
          <cell r="G684" t="str">
            <v>#N/A N/A</v>
          </cell>
          <cell r="H684">
            <v>16577.696268051361</v>
          </cell>
          <cell r="J684">
            <v>-3.6442048517520198</v>
          </cell>
          <cell r="K684">
            <v>0.23686641313482859</v>
          </cell>
          <cell r="L684">
            <v>2.8815443942369345</v>
          </cell>
          <cell r="N684">
            <v>1.8036922394546684</v>
          </cell>
          <cell r="O684">
            <v>-7.7042238975523976</v>
          </cell>
          <cell r="P684">
            <v>8.5321813004295421</v>
          </cell>
        </row>
        <row r="685">
          <cell r="B685">
            <v>37955</v>
          </cell>
          <cell r="C685">
            <v>3026.5329999999999</v>
          </cell>
          <cell r="D685">
            <v>37955</v>
          </cell>
          <cell r="E685">
            <v>888.8</v>
          </cell>
          <cell r="F685">
            <v>37955</v>
          </cell>
          <cell r="G685" t="str">
            <v>#N/A N/A</v>
          </cell>
          <cell r="H685">
            <v>16596.947392790633</v>
          </cell>
          <cell r="J685">
            <v>-2.9482419742301813</v>
          </cell>
          <cell r="K685">
            <v>0.52104973852855618</v>
          </cell>
          <cell r="L685">
            <v>0.9518399146706491</v>
          </cell>
          <cell r="N685">
            <v>2.2098221673176655</v>
          </cell>
          <cell r="O685">
            <v>-8.0393171236420091</v>
          </cell>
          <cell r="P685">
            <v>7.9242355134256703</v>
          </cell>
        </row>
        <row r="686">
          <cell r="B686">
            <v>37986</v>
          </cell>
          <cell r="C686">
            <v>3036.5859999999998</v>
          </cell>
          <cell r="D686">
            <v>37986</v>
          </cell>
          <cell r="E686">
            <v>888.8</v>
          </cell>
          <cell r="F686">
            <v>37986</v>
          </cell>
          <cell r="G686" t="str">
            <v>#N/A N/A</v>
          </cell>
          <cell r="H686">
            <v>16678.907626829106</v>
          </cell>
          <cell r="J686">
            <v>-1.9417475728155331</v>
          </cell>
          <cell r="K686">
            <v>0.9531851797673685</v>
          </cell>
          <cell r="L686">
            <v>1.0114419223168802</v>
          </cell>
          <cell r="N686">
            <v>2.3993444469361025</v>
          </cell>
          <cell r="O686">
            <v>-7.5707154742096545</v>
          </cell>
          <cell r="P686">
            <v>6.9439963237810876</v>
          </cell>
        </row>
        <row r="687">
          <cell r="B687">
            <v>38017</v>
          </cell>
          <cell r="C687">
            <v>3042.2139999999999</v>
          </cell>
          <cell r="D687">
            <v>38017</v>
          </cell>
          <cell r="E687">
            <v>881.5</v>
          </cell>
          <cell r="F687">
            <v>38017</v>
          </cell>
          <cell r="G687" t="str">
            <v>#N/A N/A</v>
          </cell>
          <cell r="H687">
            <v>16810.387090642449</v>
          </cell>
          <cell r="J687">
            <v>-1.36511133489986</v>
          </cell>
          <cell r="K687">
            <v>1.0252243103653802</v>
          </cell>
          <cell r="L687">
            <v>1.4036378687883877</v>
          </cell>
          <cell r="N687">
            <v>2.3024158754648028</v>
          </cell>
          <cell r="O687">
            <v>-7.6189478096835073</v>
          </cell>
          <cell r="P687">
            <v>6.290810485085907</v>
          </cell>
        </row>
        <row r="688">
          <cell r="B688">
            <v>38046</v>
          </cell>
          <cell r="C688">
            <v>3041.6750000000002</v>
          </cell>
          <cell r="D688">
            <v>38046</v>
          </cell>
          <cell r="E688">
            <v>878.8</v>
          </cell>
          <cell r="F688">
            <v>38046</v>
          </cell>
          <cell r="G688" t="str">
            <v>#N/A N/A</v>
          </cell>
          <cell r="H688">
            <v>16870.160879931904</v>
          </cell>
          <cell r="J688">
            <v>-1.1251125112511251</v>
          </cell>
          <cell r="K688">
            <v>0.50030843873172248</v>
          </cell>
          <cell r="L688">
            <v>1.6461670973298981</v>
          </cell>
          <cell r="N688">
            <v>2.0792222087981482</v>
          </cell>
          <cell r="O688">
            <v>-6.9659114969299214</v>
          </cell>
          <cell r="P688">
            <v>6.6384252264496402</v>
          </cell>
        </row>
        <row r="689">
          <cell r="B689">
            <v>38077</v>
          </cell>
          <cell r="C689">
            <v>3055.3629999999998</v>
          </cell>
          <cell r="D689">
            <v>38077</v>
          </cell>
          <cell r="E689">
            <v>873.2</v>
          </cell>
          <cell r="F689">
            <v>38077</v>
          </cell>
          <cell r="G689" t="str">
            <v>#N/A N/A</v>
          </cell>
          <cell r="H689">
            <v>17050.320910660193</v>
          </cell>
          <cell r="J689">
            <v>-1.7551755175517436</v>
          </cell>
          <cell r="K689">
            <v>0.61835890700938645</v>
          </cell>
          <cell r="L689">
            <v>2.2268441803325656</v>
          </cell>
          <cell r="N689">
            <v>2.5031963442745386</v>
          </cell>
          <cell r="O689">
            <v>-7.0964996276199566</v>
          </cell>
          <cell r="P689">
            <v>6.4769164478493124</v>
          </cell>
        </row>
        <row r="690">
          <cell r="B690">
            <v>38107</v>
          </cell>
          <cell r="C690">
            <v>3076.3510000000001</v>
          </cell>
          <cell r="D690">
            <v>38107</v>
          </cell>
          <cell r="E690">
            <v>870</v>
          </cell>
          <cell r="F690">
            <v>38107</v>
          </cell>
          <cell r="G690" t="str">
            <v>#N/A N/A</v>
          </cell>
          <cell r="H690">
            <v>16979.18705172262</v>
          </cell>
          <cell r="J690">
            <v>-1.3045944412932498</v>
          </cell>
          <cell r="K690">
            <v>1.1221104103787738</v>
          </cell>
          <cell r="L690">
            <v>1.0041408336999735</v>
          </cell>
          <cell r="N690">
            <v>2.8922260012702816</v>
          </cell>
          <cell r="O690">
            <v>-7.3778345576493098</v>
          </cell>
          <cell r="P690">
            <v>6.4538873180864043</v>
          </cell>
        </row>
        <row r="691">
          <cell r="B691">
            <v>38138</v>
          </cell>
          <cell r="C691">
            <v>3085.2109999999998</v>
          </cell>
          <cell r="D691">
            <v>38138</v>
          </cell>
          <cell r="E691">
            <v>868.9</v>
          </cell>
          <cell r="F691">
            <v>38138</v>
          </cell>
          <cell r="G691" t="str">
            <v>#N/A N/A</v>
          </cell>
          <cell r="H691">
            <v>16965.730324924672</v>
          </cell>
          <cell r="J691">
            <v>-1.1265361857077827</v>
          </cell>
          <cell r="K691">
            <v>1.4313166265297772</v>
          </cell>
          <cell r="L691">
            <v>0.56649990283408336</v>
          </cell>
          <cell r="N691">
            <v>3.3048943415558529</v>
          </cell>
          <cell r="O691">
            <v>-6.4592528797502435</v>
          </cell>
          <cell r="P691">
            <v>5.8380499405470188</v>
          </cell>
        </row>
        <row r="692">
          <cell r="B692">
            <v>38168</v>
          </cell>
          <cell r="C692">
            <v>3093.0929999999998</v>
          </cell>
          <cell r="D692">
            <v>38168</v>
          </cell>
          <cell r="E692">
            <v>875.8</v>
          </cell>
          <cell r="F692">
            <v>38168</v>
          </cell>
          <cell r="G692" t="str">
            <v>#N/A N/A</v>
          </cell>
          <cell r="H692">
            <v>16391.436871069054</v>
          </cell>
          <cell r="J692">
            <v>0.29775538250114142</v>
          </cell>
          <cell r="K692">
            <v>1.2348778197549759</v>
          </cell>
          <cell r="L692">
            <v>-3.8643497858107279</v>
          </cell>
          <cell r="N692">
            <v>2.8731442315943045</v>
          </cell>
          <cell r="O692">
            <v>-5.0726208541079671</v>
          </cell>
          <cell r="P692">
            <v>0.41568971798495724</v>
          </cell>
        </row>
        <row r="693">
          <cell r="B693">
            <v>38199</v>
          </cell>
          <cell r="C693">
            <v>3102.0390000000002</v>
          </cell>
          <cell r="D693">
            <v>38199</v>
          </cell>
          <cell r="E693">
            <v>885.7</v>
          </cell>
          <cell r="F693">
            <v>38199</v>
          </cell>
          <cell r="G693" t="str">
            <v>#N/A N/A</v>
          </cell>
          <cell r="H693">
            <v>16277.798053548735</v>
          </cell>
          <cell r="J693">
            <v>1.8045977011494241</v>
          </cell>
          <cell r="K693">
            <v>0.83501525021039136</v>
          </cell>
          <cell r="L693">
            <v>-4.1308750297484043</v>
          </cell>
          <cell r="N693">
            <v>3.2558813005018061</v>
          </cell>
          <cell r="O693">
            <v>-4.5067385444743868</v>
          </cell>
          <cell r="P693">
            <v>1.0203695379593203</v>
          </cell>
        </row>
        <row r="694">
          <cell r="B694">
            <v>38230</v>
          </cell>
          <cell r="C694">
            <v>3095.1819999999998</v>
          </cell>
          <cell r="D694">
            <v>38230</v>
          </cell>
          <cell r="E694">
            <v>889.9</v>
          </cell>
          <cell r="F694">
            <v>38230</v>
          </cell>
          <cell r="G694" t="str">
            <v>#N/A N/A</v>
          </cell>
          <cell r="H694">
            <v>16317.825144590779</v>
          </cell>
          <cell r="J694">
            <v>2.4168488894003914</v>
          </cell>
          <cell r="K694">
            <v>0.3231869716528335</v>
          </cell>
          <cell r="L694">
            <v>-3.8189053340193846</v>
          </cell>
          <cell r="N694">
            <v>2.8011073303341849</v>
          </cell>
          <cell r="O694">
            <v>-2.8281284123170991</v>
          </cell>
          <cell r="P694">
            <v>-0.74593642033987662</v>
          </cell>
        </row>
        <row r="695">
          <cell r="B695">
            <v>38260</v>
          </cell>
          <cell r="C695">
            <v>3104.058</v>
          </cell>
          <cell r="D695">
            <v>38260</v>
          </cell>
          <cell r="E695">
            <v>893.9</v>
          </cell>
          <cell r="F695">
            <v>38260</v>
          </cell>
          <cell r="G695" t="str">
            <v>#N/A N/A</v>
          </cell>
          <cell r="H695">
            <v>16520.629072537136</v>
          </cell>
          <cell r="J695">
            <v>2.0666818908426698</v>
          </cell>
          <cell r="K695">
            <v>0.35449952523252115</v>
          </cell>
          <cell r="L695">
            <v>0.78816886209718273</v>
          </cell>
          <cell r="N695">
            <v>3.1963336729927461</v>
          </cell>
          <cell r="O695">
            <v>-1.379082082965577</v>
          </cell>
          <cell r="P695">
            <v>5.2869253643184067E-2</v>
          </cell>
        </row>
        <row r="696">
          <cell r="B696">
            <v>38291</v>
          </cell>
          <cell r="C696">
            <v>3122.0219999999999</v>
          </cell>
          <cell r="D696">
            <v>38291</v>
          </cell>
          <cell r="E696">
            <v>896.7</v>
          </cell>
          <cell r="F696">
            <v>38291</v>
          </cell>
          <cell r="G696" t="str">
            <v>#N/A N/A</v>
          </cell>
          <cell r="H696">
            <v>16465.887260407257</v>
          </cell>
          <cell r="J696">
            <v>1.2419555154115303</v>
          </cell>
          <cell r="K696">
            <v>0.6441891929791943</v>
          </cell>
          <cell r="L696">
            <v>1.1554953946459445</v>
          </cell>
          <cell r="N696">
            <v>3.6754721567567428</v>
          </cell>
          <cell r="O696">
            <v>0.33568311513931803</v>
          </cell>
          <cell r="P696">
            <v>-0.67445443465858901</v>
          </cell>
        </row>
        <row r="697">
          <cell r="B697">
            <v>38321</v>
          </cell>
          <cell r="C697">
            <v>3140.01</v>
          </cell>
          <cell r="D697">
            <v>38321</v>
          </cell>
          <cell r="E697">
            <v>905.9</v>
          </cell>
          <cell r="F697">
            <v>38321</v>
          </cell>
          <cell r="G697" t="str">
            <v>#N/A N/A</v>
          </cell>
          <cell r="H697">
            <v>16599.920833839475</v>
          </cell>
          <cell r="J697">
            <v>1.7979548263849843</v>
          </cell>
          <cell r="K697">
            <v>1.448315478702078</v>
          </cell>
          <cell r="L697">
            <v>1.7287578874578546</v>
          </cell>
          <cell r="N697">
            <v>3.7494056730919656</v>
          </cell>
          <cell r="O697">
            <v>1.9239423942394307</v>
          </cell>
          <cell r="P697">
            <v>1.791559000863252E-2</v>
          </cell>
        </row>
        <row r="698">
          <cell r="B698">
            <v>38352</v>
          </cell>
          <cell r="C698">
            <v>3152.2449999999999</v>
          </cell>
          <cell r="D698">
            <v>38352</v>
          </cell>
          <cell r="E698">
            <v>912.9</v>
          </cell>
          <cell r="F698">
            <v>38352</v>
          </cell>
          <cell r="G698" t="str">
            <v>#N/A N/A</v>
          </cell>
          <cell r="H698">
            <v>16677.039695913816</v>
          </cell>
          <cell r="J698">
            <v>2.1255173956818529</v>
          </cell>
          <cell r="K698">
            <v>1.552387229877783</v>
          </cell>
          <cell r="L698">
            <v>0.94675948893911954</v>
          </cell>
          <cell r="N698">
            <v>3.8088498069871912</v>
          </cell>
          <cell r="O698">
            <v>2.7115211521152149</v>
          </cell>
          <cell r="P698">
            <v>-1.1199360036540096E-2</v>
          </cell>
        </row>
        <row r="699">
          <cell r="B699">
            <v>38383</v>
          </cell>
          <cell r="C699">
            <v>3169.5819999999999</v>
          </cell>
          <cell r="D699">
            <v>38383</v>
          </cell>
          <cell r="E699">
            <v>927.5</v>
          </cell>
          <cell r="F699">
            <v>38383</v>
          </cell>
          <cell r="G699" t="str">
            <v>#N/A N/A</v>
          </cell>
          <cell r="H699">
            <v>16802.49603555131</v>
          </cell>
          <cell r="J699">
            <v>3.4348165495706517</v>
          </cell>
          <cell r="K699">
            <v>1.5233717123069646</v>
          </cell>
          <cell r="L699">
            <v>2.0442796055906376</v>
          </cell>
          <cell r="N699">
            <v>4.1866877215080756</v>
          </cell>
          <cell r="O699">
            <v>5.218377765172999</v>
          </cell>
          <cell r="P699">
            <v>-4.6941543038780953E-2</v>
          </cell>
        </row>
        <row r="700">
          <cell r="B700">
            <v>38411</v>
          </cell>
          <cell r="C700">
            <v>3173.06</v>
          </cell>
          <cell r="D700">
            <v>38411</v>
          </cell>
          <cell r="E700">
            <v>937.1</v>
          </cell>
          <cell r="F700">
            <v>38411</v>
          </cell>
          <cell r="G700" t="str">
            <v>#N/A N/A</v>
          </cell>
          <cell r="H700">
            <v>16859.982562495505</v>
          </cell>
          <cell r="J700">
            <v>3.4440887515178265</v>
          </cell>
          <cell r="K700">
            <v>1.052544418648349</v>
          </cell>
          <cell r="L700">
            <v>1.5666443910135053</v>
          </cell>
          <cell r="N700">
            <v>4.3194950150821532</v>
          </cell>
          <cell r="O700">
            <v>6.6340464269458499</v>
          </cell>
          <cell r="P700">
            <v>-6.0333256504430111E-2</v>
          </cell>
        </row>
        <row r="701">
          <cell r="B701">
            <v>38442</v>
          </cell>
          <cell r="C701">
            <v>3189.366</v>
          </cell>
          <cell r="D701">
            <v>38442</v>
          </cell>
          <cell r="E701">
            <v>950.5</v>
          </cell>
          <cell r="F701">
            <v>38442</v>
          </cell>
          <cell r="G701" t="str">
            <v>#N/A N/A</v>
          </cell>
          <cell r="H701">
            <v>16999.086234126382</v>
          </cell>
          <cell r="J701">
            <v>4.1187424690546592</v>
          </cell>
          <cell r="K701">
            <v>1.177605167111051</v>
          </cell>
          <cell r="L701">
            <v>1.9310773619581445</v>
          </cell>
          <cell r="N701">
            <v>4.3858291142492734</v>
          </cell>
          <cell r="O701">
            <v>8.8524965643609566</v>
          </cell>
          <cell r="P701">
            <v>-0.30049098079895087</v>
          </cell>
        </row>
        <row r="702">
          <cell r="B702">
            <v>38472</v>
          </cell>
          <cell r="C702">
            <v>3215.31</v>
          </cell>
          <cell r="D702">
            <v>38472</v>
          </cell>
          <cell r="E702">
            <v>964.9</v>
          </cell>
          <cell r="F702">
            <v>38472</v>
          </cell>
          <cell r="G702" t="str">
            <v>#N/A N/A</v>
          </cell>
          <cell r="H702">
            <v>16976.899789377363</v>
          </cell>
          <cell r="J702">
            <v>4.03234501347709</v>
          </cell>
          <cell r="K702">
            <v>1.4427138972899378</v>
          </cell>
          <cell r="L702">
            <v>1.037963368401007</v>
          </cell>
          <cell r="N702">
            <v>4.5170073245868192</v>
          </cell>
          <cell r="O702">
            <v>10.908045977011493</v>
          </cell>
          <cell r="P702">
            <v>-1.3470976780505239E-2</v>
          </cell>
        </row>
        <row r="703">
          <cell r="B703">
            <v>38503</v>
          </cell>
          <cell r="C703">
            <v>3234.3130000000001</v>
          </cell>
          <cell r="D703">
            <v>38503</v>
          </cell>
          <cell r="E703">
            <v>975.4</v>
          </cell>
          <cell r="F703">
            <v>38503</v>
          </cell>
          <cell r="G703" t="str">
            <v>#N/A N/A</v>
          </cell>
          <cell r="H703">
            <v>16508.773429380879</v>
          </cell>
          <cell r="J703">
            <v>4.0870771529185834</v>
          </cell>
          <cell r="K703">
            <v>1.9304078712662376</v>
          </cell>
          <cell r="L703">
            <v>-2.0830930981855178</v>
          </cell>
          <cell r="N703">
            <v>4.8327974974807342</v>
          </cell>
          <cell r="O703">
            <v>12.256876510530557</v>
          </cell>
          <cell r="P703">
            <v>-2.6934112872964211</v>
          </cell>
        </row>
        <row r="704">
          <cell r="B704">
            <v>38533</v>
          </cell>
          <cell r="C704">
            <v>3283.3110000000001</v>
          </cell>
          <cell r="D704">
            <v>38533</v>
          </cell>
          <cell r="E704">
            <v>982.5</v>
          </cell>
          <cell r="F704">
            <v>38533</v>
          </cell>
          <cell r="G704" t="str">
            <v>#N/A N/A</v>
          </cell>
          <cell r="H704">
            <v>15754.319944796971</v>
          </cell>
          <cell r="J704">
            <v>3.3666491320357705</v>
          </cell>
          <cell r="K704">
            <v>2.9455697464637165</v>
          </cell>
          <cell r="L704">
            <v>-7.3225482369192907</v>
          </cell>
          <cell r="N704">
            <v>6.1497665928570644</v>
          </cell>
          <cell r="O704">
            <v>12.18314683717745</v>
          </cell>
          <cell r="P704">
            <v>-3.8868888144674929</v>
          </cell>
        </row>
        <row r="705">
          <cell r="B705">
            <v>38564</v>
          </cell>
          <cell r="C705">
            <v>3309.7109999999998</v>
          </cell>
          <cell r="D705">
            <v>38564</v>
          </cell>
          <cell r="E705">
            <v>998.7</v>
          </cell>
          <cell r="F705">
            <v>38564</v>
          </cell>
          <cell r="G705" t="str">
            <v>#N/A N/A</v>
          </cell>
          <cell r="H705">
            <v>15625.013380211623</v>
          </cell>
          <cell r="J705">
            <v>3.5029536739558553</v>
          </cell>
          <cell r="K705">
            <v>2.9359843996379809</v>
          </cell>
          <cell r="L705">
            <v>-7.9630935326108876</v>
          </cell>
          <cell r="N705">
            <v>6.694693393603357</v>
          </cell>
          <cell r="O705">
            <v>12.758270294682173</v>
          </cell>
          <cell r="P705">
            <v>-4.0102762744055447</v>
          </cell>
        </row>
        <row r="706">
          <cell r="B706">
            <v>38595</v>
          </cell>
          <cell r="C706">
            <v>3296.0520000000001</v>
          </cell>
          <cell r="D706">
            <v>38595</v>
          </cell>
          <cell r="E706">
            <v>1004.1</v>
          </cell>
          <cell r="F706">
            <v>38595</v>
          </cell>
          <cell r="G706" t="str">
            <v>#N/A N/A</v>
          </cell>
          <cell r="H706">
            <v>15661.685819813953</v>
          </cell>
          <cell r="J706">
            <v>2.9423826122616514</v>
          </cell>
          <cell r="K706">
            <v>1.908875238729224</v>
          </cell>
          <cell r="L706">
            <v>-5.1311359574379605</v>
          </cell>
          <cell r="N706">
            <v>6.4897637683341447</v>
          </cell>
          <cell r="O706">
            <v>12.832902573322858</v>
          </cell>
          <cell r="P706">
            <v>-4.0209973998546644</v>
          </cell>
        </row>
        <row r="707">
          <cell r="B707">
            <v>38625</v>
          </cell>
          <cell r="C707">
            <v>3322.634</v>
          </cell>
          <cell r="D707">
            <v>38625</v>
          </cell>
          <cell r="E707">
            <v>1008.7</v>
          </cell>
          <cell r="F707">
            <v>38625</v>
          </cell>
          <cell r="G707" t="str">
            <v>#N/A N/A</v>
          </cell>
          <cell r="H707">
            <v>15888.81097069824</v>
          </cell>
          <cell r="J707">
            <v>2.6666666666666616</v>
          </cell>
          <cell r="K707">
            <v>1.1976629688750018</v>
          </cell>
          <cell r="L707">
            <v>0.85367712711512667</v>
          </cell>
          <cell r="N707">
            <v>7.0416210006385205</v>
          </cell>
          <cell r="O707">
            <v>12.84259984338294</v>
          </cell>
          <cell r="P707">
            <v>-3.8244191493239876</v>
          </cell>
        </row>
        <row r="708">
          <cell r="B708">
            <v>38656</v>
          </cell>
          <cell r="C708">
            <v>3344.3470000000002</v>
          </cell>
          <cell r="D708">
            <v>38656</v>
          </cell>
          <cell r="E708">
            <v>1022.3</v>
          </cell>
          <cell r="F708">
            <v>38656</v>
          </cell>
          <cell r="G708" t="str">
            <v>#N/A N/A</v>
          </cell>
          <cell r="H708">
            <v>15865.175926463888</v>
          </cell>
          <cell r="J708">
            <v>2.36307199359167</v>
          </cell>
          <cell r="K708">
            <v>1.0464962046535353</v>
          </cell>
          <cell r="L708">
            <v>1.5370389797964457</v>
          </cell>
          <cell r="N708">
            <v>7.1211862056065112</v>
          </cell>
          <cell r="O708">
            <v>14.006914241106273</v>
          </cell>
          <cell r="P708">
            <v>-3.648217216862637</v>
          </cell>
        </row>
        <row r="709">
          <cell r="B709">
            <v>38686</v>
          </cell>
          <cell r="C709">
            <v>3375.3009999999999</v>
          </cell>
          <cell r="D709">
            <v>38686</v>
          </cell>
          <cell r="E709">
            <v>1031.0999999999999</v>
          </cell>
          <cell r="F709">
            <v>38686</v>
          </cell>
          <cell r="G709" t="str">
            <v>#N/A N/A</v>
          </cell>
          <cell r="H709">
            <v>16033.365950918651</v>
          </cell>
          <cell r="J709">
            <v>2.6889752016731272</v>
          </cell>
          <cell r="K709">
            <v>2.4043613389594487</v>
          </cell>
          <cell r="L709">
            <v>2.3731808655903297</v>
          </cell>
          <cell r="N709">
            <v>7.4933200849678805</v>
          </cell>
          <cell r="O709">
            <v>13.820509990065123</v>
          </cell>
          <cell r="P709">
            <v>-3.4129974991560452</v>
          </cell>
        </row>
        <row r="710">
          <cell r="B710">
            <v>38717</v>
          </cell>
          <cell r="C710">
            <v>3404.8420000000001</v>
          </cell>
          <cell r="D710">
            <v>38717</v>
          </cell>
          <cell r="E710">
            <v>1043.5</v>
          </cell>
          <cell r="F710">
            <v>38717</v>
          </cell>
          <cell r="G710" t="str">
            <v>#N/A N/A</v>
          </cell>
          <cell r="H710">
            <v>15991.013476492259</v>
          </cell>
          <cell r="J710">
            <v>3.4499851293744443</v>
          </cell>
          <cell r="K710">
            <v>2.4741816281901752</v>
          </cell>
          <cell r="L710">
            <v>0.64323570833901833</v>
          </cell>
          <cell r="N710">
            <v>8.0132413565570104</v>
          </cell>
          <cell r="O710">
            <v>14.30605761857815</v>
          </cell>
          <cell r="P710">
            <v>-4.1135970887545836</v>
          </cell>
        </row>
        <row r="711">
          <cell r="B711">
            <v>38748</v>
          </cell>
          <cell r="C711">
            <v>3439.6779999999999</v>
          </cell>
          <cell r="D711">
            <v>38748</v>
          </cell>
          <cell r="E711">
            <v>1055.2</v>
          </cell>
          <cell r="F711">
            <v>38748</v>
          </cell>
          <cell r="G711" t="str">
            <v>#N/A N/A</v>
          </cell>
          <cell r="H711">
            <v>17313.927895951376</v>
          </cell>
          <cell r="J711">
            <v>3.2182333952851527</v>
          </cell>
          <cell r="K711">
            <v>2.850511624541352</v>
          </cell>
          <cell r="L711">
            <v>9.1316476804451874</v>
          </cell>
          <cell r="N711">
            <v>8.5215022043916289</v>
          </cell>
          <cell r="O711">
            <v>13.768194070080874</v>
          </cell>
          <cell r="P711">
            <v>3.0437850383535858</v>
          </cell>
        </row>
        <row r="712">
          <cell r="B712">
            <v>38776</v>
          </cell>
          <cell r="C712">
            <v>3479.069</v>
          </cell>
          <cell r="D712">
            <v>38776</v>
          </cell>
          <cell r="E712">
            <v>1064.2</v>
          </cell>
          <cell r="F712">
            <v>38776</v>
          </cell>
          <cell r="G712" t="str">
            <v>#N/A N/A</v>
          </cell>
          <cell r="H712">
            <v>17398.099150256934</v>
          </cell>
          <cell r="J712">
            <v>3.2101639026282713</v>
          </cell>
          <cell r="K712">
            <v>3.0743332224296482</v>
          </cell>
          <cell r="L712">
            <v>8.5118321599844116</v>
          </cell>
          <cell r="N712">
            <v>9.6439714345143202</v>
          </cell>
          <cell r="O712">
            <v>13.563120264646255</v>
          </cell>
          <cell r="P712">
            <v>3.1916793849980252</v>
          </cell>
        </row>
        <row r="713">
          <cell r="B713">
            <v>38807</v>
          </cell>
          <cell r="C713">
            <v>3520.1689999999999</v>
          </cell>
          <cell r="D713">
            <v>38807</v>
          </cell>
          <cell r="E713">
            <v>1074.3</v>
          </cell>
          <cell r="F713">
            <v>38807</v>
          </cell>
          <cell r="G713" t="str">
            <v>#N/A N/A</v>
          </cell>
          <cell r="H713">
            <v>17642.188163535229</v>
          </cell>
          <cell r="J713">
            <v>2.9516051748921912</v>
          </cell>
          <cell r="K713">
            <v>3.3871468925724013</v>
          </cell>
          <cell r="L713">
            <v>10.325641270143993</v>
          </cell>
          <cell r="N713">
            <v>10.372061406561684</v>
          </cell>
          <cell r="O713">
            <v>13.024723829563388</v>
          </cell>
          <cell r="P713">
            <v>3.7831558740951232</v>
          </cell>
        </row>
        <row r="714">
          <cell r="B714">
            <v>38837</v>
          </cell>
          <cell r="C714">
            <v>3562.9189999999999</v>
          </cell>
          <cell r="D714">
            <v>38837</v>
          </cell>
          <cell r="E714">
            <v>1092.5999999999999</v>
          </cell>
          <cell r="F714">
            <v>38837</v>
          </cell>
          <cell r="G714" t="str">
            <v>#N/A N/A</v>
          </cell>
          <cell r="H714">
            <v>17725.520754980858</v>
          </cell>
          <cell r="J714">
            <v>3.5443517816527548</v>
          </cell>
          <cell r="K714">
            <v>3.5829225875212645</v>
          </cell>
          <cell r="L714">
            <v>2.3772356076735557</v>
          </cell>
          <cell r="N714">
            <v>10.811057098693432</v>
          </cell>
          <cell r="O714">
            <v>13.234532075862781</v>
          </cell>
          <cell r="P714">
            <v>4.4096447224829305</v>
          </cell>
        </row>
        <row r="715">
          <cell r="B715">
            <v>38868</v>
          </cell>
          <cell r="C715">
            <v>3590.8240000000001</v>
          </cell>
          <cell r="D715">
            <v>38868</v>
          </cell>
          <cell r="E715">
            <v>1110.4000000000001</v>
          </cell>
          <cell r="F715">
            <v>38868</v>
          </cell>
          <cell r="G715" t="str">
            <v>#N/A N/A</v>
          </cell>
          <cell r="H715">
            <v>17815.028954758687</v>
          </cell>
          <cell r="J715">
            <v>4.3412892313474893</v>
          </cell>
          <cell r="K715">
            <v>3.212209933174659</v>
          </cell>
          <cell r="L715">
            <v>2.3964100957293066</v>
          </cell>
          <cell r="N715">
            <v>11.022773615293268</v>
          </cell>
          <cell r="O715">
            <v>13.840475702276001</v>
          </cell>
          <cell r="P715">
            <v>7.9124928994000809</v>
          </cell>
        </row>
        <row r="716">
          <cell r="B716">
            <v>38898</v>
          </cell>
          <cell r="C716">
            <v>3635.4209999999998</v>
          </cell>
          <cell r="D716">
            <v>38898</v>
          </cell>
          <cell r="E716">
            <v>1127.2</v>
          </cell>
          <cell r="F716">
            <v>38898</v>
          </cell>
          <cell r="G716" t="str">
            <v>#N/A N/A</v>
          </cell>
          <cell r="H716">
            <v>18087.403779040029</v>
          </cell>
          <cell r="J716">
            <v>4.9241366471190595</v>
          </cell>
          <cell r="K716">
            <v>3.2740473539764725</v>
          </cell>
          <cell r="L716">
            <v>2.5235850075843613</v>
          </cell>
          <cell r="N716">
            <v>10.724235383123926</v>
          </cell>
          <cell r="O716">
            <v>14.727735368956751</v>
          </cell>
          <cell r="P716">
            <v>14.809168802069328</v>
          </cell>
        </row>
        <row r="717">
          <cell r="B717">
            <v>38929</v>
          </cell>
          <cell r="C717">
            <v>3680.5120000000002</v>
          </cell>
          <cell r="D717">
            <v>38929</v>
          </cell>
          <cell r="E717">
            <v>1140.3</v>
          </cell>
          <cell r="F717">
            <v>38929</v>
          </cell>
          <cell r="G717" t="str">
            <v>#N/A N/A</v>
          </cell>
          <cell r="H717">
            <v>18218.006458954358</v>
          </cell>
          <cell r="J717">
            <v>4.3657331136738087</v>
          </cell>
          <cell r="K717">
            <v>3.3004679589965447</v>
          </cell>
          <cell r="L717">
            <v>2.7783990709277839</v>
          </cell>
          <cell r="N717">
            <v>11.203425314173977</v>
          </cell>
          <cell r="O717">
            <v>14.178431961549997</v>
          </cell>
          <cell r="P717">
            <v>16.595141492977184</v>
          </cell>
        </row>
        <row r="718">
          <cell r="B718">
            <v>38960</v>
          </cell>
          <cell r="C718">
            <v>3673.9740000000002</v>
          </cell>
          <cell r="D718">
            <v>38960</v>
          </cell>
          <cell r="E718">
            <v>1162.5999999999999</v>
          </cell>
          <cell r="F718">
            <v>38960</v>
          </cell>
          <cell r="G718" t="str">
            <v>#N/A N/A</v>
          </cell>
          <cell r="H718">
            <v>18325.660273337915</v>
          </cell>
          <cell r="J718">
            <v>4.7010086455331335</v>
          </cell>
          <cell r="K718">
            <v>2.3156244917601043</v>
          </cell>
          <cell r="L718">
            <v>2.8662951930978009</v>
          </cell>
          <cell r="N718">
            <v>11.465899203046547</v>
          </cell>
          <cell r="O718">
            <v>15.78528035056268</v>
          </cell>
          <cell r="P718">
            <v>17.009500025557323</v>
          </cell>
        </row>
        <row r="719">
          <cell r="B719">
            <v>38990</v>
          </cell>
          <cell r="C719">
            <v>3726.3969999999999</v>
          </cell>
          <cell r="D719">
            <v>38990</v>
          </cell>
          <cell r="E719">
            <v>1160.7</v>
          </cell>
          <cell r="F719">
            <v>38990</v>
          </cell>
          <cell r="G719" t="str">
            <v>#N/A N/A</v>
          </cell>
          <cell r="H719">
            <v>18474.942262405202</v>
          </cell>
          <cell r="J719">
            <v>2.9719659332860138</v>
          </cell>
          <cell r="K719">
            <v>2.5024887076352309</v>
          </cell>
          <cell r="L719">
            <v>2.1425876709528557</v>
          </cell>
          <cell r="N719">
            <v>12.151895153062299</v>
          </cell>
          <cell r="O719">
            <v>15.068900565083766</v>
          </cell>
          <cell r="P719">
            <v>16.276430605639682</v>
          </cell>
        </row>
        <row r="720">
          <cell r="B720">
            <v>39021</v>
          </cell>
          <cell r="C720">
            <v>3763.6280000000002</v>
          </cell>
          <cell r="D720">
            <v>39021</v>
          </cell>
          <cell r="E720">
            <v>1170.5999999999999</v>
          </cell>
          <cell r="F720">
            <v>39021</v>
          </cell>
          <cell r="G720" t="str">
            <v>#N/A N/A</v>
          </cell>
          <cell r="H720">
            <v>18522.136108795727</v>
          </cell>
          <cell r="J720">
            <v>2.6571954748750182</v>
          </cell>
          <cell r="K720">
            <v>2.2582727620505061</v>
          </cell>
          <cell r="L720">
            <v>1.6693903942046617</v>
          </cell>
          <cell r="N720">
            <v>12.537006476899681</v>
          </cell>
          <cell r="O720">
            <v>14.506504939841536</v>
          </cell>
          <cell r="P720">
            <v>16.747120830219721</v>
          </cell>
        </row>
        <row r="721">
          <cell r="B721">
            <v>39051</v>
          </cell>
          <cell r="C721">
            <v>3801.8629999999998</v>
          </cell>
          <cell r="D721">
            <v>39051</v>
          </cell>
          <cell r="E721">
            <v>1180.0999999999999</v>
          </cell>
          <cell r="F721">
            <v>39051</v>
          </cell>
          <cell r="G721" t="str">
            <v>#N/A N/A</v>
          </cell>
          <cell r="H721">
            <v>18659.524333667658</v>
          </cell>
          <cell r="J721">
            <v>1.505246860485121</v>
          </cell>
          <cell r="K721">
            <v>3.4809446120195542</v>
          </cell>
          <cell r="L721">
            <v>1.82183918805634</v>
          </cell>
          <cell r="N721">
            <v>12.637746974269849</v>
          </cell>
          <cell r="O721">
            <v>14.450586752012406</v>
          </cell>
          <cell r="P721">
            <v>16.379332891098496</v>
          </cell>
        </row>
        <row r="722">
          <cell r="B722">
            <v>39082</v>
          </cell>
          <cell r="C722">
            <v>3839.5369999999998</v>
          </cell>
          <cell r="D722">
            <v>39082</v>
          </cell>
          <cell r="E722">
            <v>1192.2</v>
          </cell>
          <cell r="F722">
            <v>39082</v>
          </cell>
          <cell r="G722" t="str">
            <v>#N/A N/A</v>
          </cell>
          <cell r="H722">
            <v>18655.71222975889</v>
          </cell>
          <cell r="J722">
            <v>2.7138795554406903</v>
          </cell>
          <cell r="K722">
            <v>3.0361767680684659</v>
          </cell>
          <cell r="L722">
            <v>0.97846025598433695</v>
          </cell>
          <cell r="N722">
            <v>12.766965398100695</v>
          </cell>
          <cell r="O722">
            <v>14.250119789171055</v>
          </cell>
          <cell r="P722">
            <v>16.663726518546795</v>
          </cell>
        </row>
        <row r="723">
          <cell r="B723">
            <v>39113</v>
          </cell>
          <cell r="C723">
            <v>3894.57</v>
          </cell>
          <cell r="D723">
            <v>39113</v>
          </cell>
          <cell r="E723">
            <v>1200.3</v>
          </cell>
          <cell r="F723">
            <v>39113</v>
          </cell>
          <cell r="G723">
            <v>19080.189999999999</v>
          </cell>
          <cell r="J723">
            <v>2.5371604305484352</v>
          </cell>
          <cell r="K723">
            <v>3.4791429971293697</v>
          </cell>
          <cell r="L723">
            <v>3.0129024423876549</v>
          </cell>
          <cell r="N723">
            <v>13.224842557937123</v>
          </cell>
          <cell r="O723">
            <v>13.750947687642135</v>
          </cell>
          <cell r="P723">
            <v>10.201394592047697</v>
          </cell>
        </row>
        <row r="724">
          <cell r="B724">
            <v>39141</v>
          </cell>
          <cell r="C724">
            <v>3914.9349999999999</v>
          </cell>
          <cell r="D724">
            <v>39141</v>
          </cell>
          <cell r="E724">
            <v>1210.9000000000001</v>
          </cell>
          <cell r="F724">
            <v>39141</v>
          </cell>
          <cell r="G724">
            <v>19407.099999999999</v>
          </cell>
          <cell r="J724">
            <v>2.6099483094653042</v>
          </cell>
          <cell r="K724">
            <v>2.9741208454907575</v>
          </cell>
          <cell r="L724">
            <v>4.0064025907856626</v>
          </cell>
          <cell r="N724">
            <v>12.528236720800878</v>
          </cell>
          <cell r="O724">
            <v>13.785002819018978</v>
          </cell>
          <cell r="P724">
            <v>11.547243364878712</v>
          </cell>
        </row>
        <row r="725">
          <cell r="B725">
            <v>39172</v>
          </cell>
          <cell r="C725">
            <v>3951.5720000000001</v>
          </cell>
          <cell r="D725">
            <v>39172</v>
          </cell>
          <cell r="E725">
            <v>1221.5</v>
          </cell>
          <cell r="F725">
            <v>39172</v>
          </cell>
          <cell r="G725">
            <v>19740.93</v>
          </cell>
          <cell r="J725">
            <v>2.4576413353464055</v>
          </cell>
          <cell r="K725">
            <v>2.9179299483245158</v>
          </cell>
          <cell r="L725">
            <v>5.8170803498459378</v>
          </cell>
          <cell r="N725">
            <v>12.255178657615584</v>
          </cell>
          <cell r="O725">
            <v>13.701945452853014</v>
          </cell>
          <cell r="P725">
            <v>11.896153793454456</v>
          </cell>
        </row>
        <row r="726">
          <cell r="B726">
            <v>39202</v>
          </cell>
          <cell r="C726">
            <v>3990.4789999999998</v>
          </cell>
          <cell r="D726">
            <v>39202</v>
          </cell>
          <cell r="E726">
            <v>1234.5</v>
          </cell>
          <cell r="F726">
            <v>39202</v>
          </cell>
          <cell r="G726">
            <v>20039.259999999998</v>
          </cell>
          <cell r="J726">
            <v>2.849287678080481</v>
          </cell>
          <cell r="K726">
            <v>2.4626338722888441</v>
          </cell>
          <cell r="L726">
            <v>5.0265222725769387</v>
          </cell>
          <cell r="N726">
            <v>12.000272810018986</v>
          </cell>
          <cell r="O726">
            <v>12.987369577155427</v>
          </cell>
          <cell r="P726">
            <v>13.053152440494475</v>
          </cell>
        </row>
        <row r="727">
          <cell r="B727">
            <v>39233</v>
          </cell>
          <cell r="C727">
            <v>4040.0390000000002</v>
          </cell>
          <cell r="D727">
            <v>39233</v>
          </cell>
          <cell r="E727">
            <v>1252.2</v>
          </cell>
          <cell r="F727">
            <v>39233</v>
          </cell>
          <cell r="G727">
            <v>20197.09</v>
          </cell>
          <cell r="J727">
            <v>3.4106862664134097</v>
          </cell>
          <cell r="K727">
            <v>3.195557525220738</v>
          </cell>
          <cell r="L727">
            <v>4.0706236377408445</v>
          </cell>
          <cell r="N727">
            <v>12.510081251545602</v>
          </cell>
          <cell r="O727">
            <v>12.770172910662826</v>
          </cell>
          <cell r="P727">
            <v>13.371075911751618</v>
          </cell>
        </row>
        <row r="728">
          <cell r="B728">
            <v>39263</v>
          </cell>
          <cell r="C728">
            <v>4100.3180000000002</v>
          </cell>
          <cell r="D728">
            <v>39263</v>
          </cell>
          <cell r="E728">
            <v>1272.5999999999999</v>
          </cell>
          <cell r="F728">
            <v>39263</v>
          </cell>
          <cell r="G728">
            <v>20519.62</v>
          </cell>
          <cell r="J728">
            <v>4.183381088825211</v>
          </cell>
          <cell r="K728">
            <v>3.7642234533497021</v>
          </cell>
          <cell r="L728">
            <v>3.9445456723669947</v>
          </cell>
          <cell r="N728">
            <v>12.787982464754432</v>
          </cell>
          <cell r="O728">
            <v>12.899219304471243</v>
          </cell>
          <cell r="P728">
            <v>13.447016778485699</v>
          </cell>
        </row>
        <row r="729">
          <cell r="B729">
            <v>39294</v>
          </cell>
          <cell r="C729">
            <v>4163.7079999999996</v>
          </cell>
          <cell r="D729">
            <v>39294</v>
          </cell>
          <cell r="E729">
            <v>1290.8</v>
          </cell>
          <cell r="F729">
            <v>39294</v>
          </cell>
          <cell r="G729">
            <v>20640.78</v>
          </cell>
          <cell r="J729">
            <v>4.5605508302956732</v>
          </cell>
          <cell r="K729">
            <v>4.341057802835202</v>
          </cell>
          <cell r="L729">
            <v>3.0017076478872085</v>
          </cell>
          <cell r="N729">
            <v>13.128499513111214</v>
          </cell>
          <cell r="O729">
            <v>13.19828115408226</v>
          </cell>
          <cell r="P729">
            <v>13.298785168971229</v>
          </cell>
        </row>
        <row r="730">
          <cell r="B730">
            <v>39325</v>
          </cell>
          <cell r="C730">
            <v>4181.4319999999998</v>
          </cell>
          <cell r="D730">
            <v>39325</v>
          </cell>
          <cell r="E730">
            <v>1318.8</v>
          </cell>
          <cell r="F730">
            <v>39325</v>
          </cell>
          <cell r="G730">
            <v>20815.39</v>
          </cell>
          <cell r="J730">
            <v>5.3186391950167611</v>
          </cell>
          <cell r="K730">
            <v>3.4997929475433232</v>
          </cell>
          <cell r="L730">
            <v>3.061332102793024</v>
          </cell>
          <cell r="N730">
            <v>13.812237103474324</v>
          </cell>
          <cell r="O730">
            <v>13.435403406158608</v>
          </cell>
          <cell r="P730">
            <v>13.586030132209782</v>
          </cell>
        </row>
        <row r="731">
          <cell r="B731">
            <v>39355</v>
          </cell>
          <cell r="C731">
            <v>4226.21</v>
          </cell>
          <cell r="D731">
            <v>39355</v>
          </cell>
          <cell r="E731">
            <v>1360.2</v>
          </cell>
          <cell r="F731">
            <v>39355</v>
          </cell>
          <cell r="G731">
            <v>20954.66</v>
          </cell>
          <cell r="J731">
            <v>6.8835454974068844</v>
          </cell>
          <cell r="K731">
            <v>3.070298450022646</v>
          </cell>
          <cell r="L731">
            <v>2.1201172341398289</v>
          </cell>
          <cell r="N731">
            <v>13.412768419467923</v>
          </cell>
          <cell r="O731">
            <v>17.187903851124318</v>
          </cell>
          <cell r="P731">
            <v>13.422059470468795</v>
          </cell>
        </row>
        <row r="732">
          <cell r="B732">
            <v>39386</v>
          </cell>
          <cell r="C732">
            <v>4267.5460000000003</v>
          </cell>
          <cell r="D732">
            <v>39386</v>
          </cell>
          <cell r="E732">
            <v>1387.7</v>
          </cell>
          <cell r="F732">
            <v>39386</v>
          </cell>
          <cell r="G732">
            <v>21022.560000000001</v>
          </cell>
          <cell r="J732">
            <v>7.5069724202045274</v>
          </cell>
          <cell r="K732">
            <v>2.4938828563386473</v>
          </cell>
          <cell r="L732">
            <v>1.8496394031620955</v>
          </cell>
          <cell r="N732">
            <v>13.389155357543302</v>
          </cell>
          <cell r="O732">
            <v>18.546044763369231</v>
          </cell>
          <cell r="P732">
            <v>13.499651857200657</v>
          </cell>
        </row>
        <row r="733">
          <cell r="B733">
            <v>39416</v>
          </cell>
          <cell r="C733">
            <v>4319.9160000000002</v>
          </cell>
          <cell r="D733">
            <v>39416</v>
          </cell>
          <cell r="E733">
            <v>1403.5</v>
          </cell>
          <cell r="F733">
            <v>39416</v>
          </cell>
          <cell r="G733">
            <v>21056.89</v>
          </cell>
          <cell r="J733">
            <v>6.4225053078556193</v>
          </cell>
          <cell r="K733">
            <v>3.3118797579393844</v>
          </cell>
          <cell r="L733">
            <v>1.1601992564155728</v>
          </cell>
          <cell r="N733">
            <v>13.626293214668706</v>
          </cell>
          <cell r="O733">
            <v>18.93059910177104</v>
          </cell>
          <cell r="P733">
            <v>12.847946300574975</v>
          </cell>
        </row>
        <row r="734">
          <cell r="B734">
            <v>39447</v>
          </cell>
          <cell r="C734">
            <v>4389.0259999999998</v>
          </cell>
          <cell r="D734">
            <v>39447</v>
          </cell>
          <cell r="E734">
            <v>1427</v>
          </cell>
          <cell r="F734">
            <v>39447</v>
          </cell>
          <cell r="G734">
            <v>21103.86</v>
          </cell>
          <cell r="J734">
            <v>4.9110424937509167</v>
          </cell>
          <cell r="K734">
            <v>3.852529808031302</v>
          </cell>
          <cell r="L734">
            <v>0.71201346144484923</v>
          </cell>
          <cell r="N734">
            <v>14.311334934394427</v>
          </cell>
          <cell r="O734">
            <v>19.69468210031873</v>
          </cell>
          <cell r="P734">
            <v>13.122778375279175</v>
          </cell>
        </row>
        <row r="735">
          <cell r="B735">
            <v>39478</v>
          </cell>
          <cell r="C735">
            <v>4461.2079999999996</v>
          </cell>
          <cell r="D735">
            <v>39478</v>
          </cell>
          <cell r="E735">
            <v>1454.8</v>
          </cell>
          <cell r="F735">
            <v>39478</v>
          </cell>
          <cell r="G735">
            <v>21774.69</v>
          </cell>
          <cell r="J735">
            <v>4.8353390502269944</v>
          </cell>
          <cell r="K735">
            <v>4.5380178678800176</v>
          </cell>
          <cell r="L735">
            <v>3.5777279265702955</v>
          </cell>
          <cell r="N735">
            <v>14.549436779926905</v>
          </cell>
          <cell r="O735">
            <v>21.203032575189539</v>
          </cell>
          <cell r="P735">
            <v>14.121976772767987</v>
          </cell>
        </row>
        <row r="736">
          <cell r="B736">
            <v>39507</v>
          </cell>
          <cell r="C736">
            <v>4498.6000000000004</v>
          </cell>
          <cell r="D736">
            <v>39507</v>
          </cell>
          <cell r="E736">
            <v>1464.6</v>
          </cell>
          <cell r="F736">
            <v>39507</v>
          </cell>
          <cell r="G736">
            <v>22010.85</v>
          </cell>
          <cell r="J736">
            <v>4.3534022087637902</v>
          </cell>
          <cell r="K736">
            <v>4.1362841314507071</v>
          </cell>
          <cell r="L736">
            <v>4.5303936146315893</v>
          </cell>
          <cell r="N736">
            <v>14.908676644695262</v>
          </cell>
          <cell r="O736">
            <v>20.95135849368237</v>
          </cell>
          <cell r="P736">
            <v>13.416481596941331</v>
          </cell>
        </row>
        <row r="737">
          <cell r="B737">
            <v>39538</v>
          </cell>
          <cell r="C737">
            <v>4548.607</v>
          </cell>
          <cell r="D737">
            <v>39538</v>
          </cell>
          <cell r="E737">
            <v>1486.2</v>
          </cell>
          <cell r="F737">
            <v>39538</v>
          </cell>
          <cell r="G737">
            <v>22201.02</v>
          </cell>
          <cell r="J737">
            <v>4.1485634197617305</v>
          </cell>
          <cell r="K737">
            <v>3.6359091971658541</v>
          </cell>
          <cell r="L737">
            <v>5.1988593555870821</v>
          </cell>
          <cell r="N737">
            <v>15.108797207794765</v>
          </cell>
          <cell r="O737">
            <v>21.670077773229647</v>
          </cell>
          <cell r="P737">
            <v>12.461874896471436</v>
          </cell>
        </row>
        <row r="738">
          <cell r="B738">
            <v>39568</v>
          </cell>
          <cell r="C738">
            <v>4592.527</v>
          </cell>
          <cell r="D738">
            <v>39568</v>
          </cell>
          <cell r="E738">
            <v>1501.2</v>
          </cell>
          <cell r="F738">
            <v>39568</v>
          </cell>
          <cell r="G738">
            <v>22592.48</v>
          </cell>
          <cell r="J738">
            <v>3.1894418476766662</v>
          </cell>
          <cell r="K738">
            <v>2.9435749241012887</v>
          </cell>
          <cell r="L738">
            <v>3.7556906665491052</v>
          </cell>
          <cell r="N738">
            <v>15.0871110961867</v>
          </cell>
          <cell r="O738">
            <v>21.603888213851775</v>
          </cell>
          <cell r="P738">
            <v>12.741089241818315</v>
          </cell>
        </row>
        <row r="739">
          <cell r="B739">
            <v>39599</v>
          </cell>
          <cell r="C739">
            <v>4620.1880000000001</v>
          </cell>
          <cell r="D739">
            <v>39599</v>
          </cell>
          <cell r="E739">
            <v>1504.7</v>
          </cell>
          <cell r="F739">
            <v>39599</v>
          </cell>
          <cell r="G739">
            <v>22846.39</v>
          </cell>
          <cell r="J739">
            <v>2.7379489280349611</v>
          </cell>
          <cell r="K739">
            <v>2.7027964255546211</v>
          </cell>
          <cell r="L739">
            <v>3.7960369545019912</v>
          </cell>
          <cell r="N739">
            <v>14.359985138757313</v>
          </cell>
          <cell r="O739">
            <v>20.164510461587604</v>
          </cell>
          <cell r="P739">
            <v>13.117236195907434</v>
          </cell>
        </row>
        <row r="740">
          <cell r="B740">
            <v>39629</v>
          </cell>
          <cell r="C740">
            <v>4671.9690000000001</v>
          </cell>
          <cell r="D740">
            <v>39629</v>
          </cell>
          <cell r="E740">
            <v>1508.5</v>
          </cell>
          <cell r="F740">
            <v>39629</v>
          </cell>
          <cell r="G740">
            <v>23100.04</v>
          </cell>
          <cell r="J740">
            <v>1.5004709998654331</v>
          </cell>
          <cell r="K740">
            <v>2.7120830619132397</v>
          </cell>
          <cell r="L740">
            <v>4.0494535836641754</v>
          </cell>
          <cell r="N740">
            <v>13.941625990959716</v>
          </cell>
          <cell r="O740">
            <v>18.536853685368548</v>
          </cell>
          <cell r="P740">
            <v>12.575379076220727</v>
          </cell>
        </row>
        <row r="741">
          <cell r="B741">
            <v>39660</v>
          </cell>
          <cell r="C741">
            <v>4710.3879999999999</v>
          </cell>
          <cell r="D741">
            <v>39660</v>
          </cell>
          <cell r="E741">
            <v>1519.1</v>
          </cell>
          <cell r="F741">
            <v>39660</v>
          </cell>
          <cell r="G741">
            <v>23432.85</v>
          </cell>
          <cell r="J741">
            <v>1.1923794297894919</v>
          </cell>
          <cell r="K741">
            <v>2.566364879291938</v>
          </cell>
          <cell r="L741">
            <v>3.7196890292699125</v>
          </cell>
          <cell r="N741">
            <v>13.129643096970312</v>
          </cell>
          <cell r="O741">
            <v>17.686705918810031</v>
          </cell>
          <cell r="P741">
            <v>13.526959736986676</v>
          </cell>
        </row>
        <row r="742">
          <cell r="B742">
            <v>39691</v>
          </cell>
          <cell r="C742">
            <v>4723.3879999999999</v>
          </cell>
          <cell r="D742">
            <v>39691</v>
          </cell>
          <cell r="E742">
            <v>1519.5</v>
          </cell>
          <cell r="F742">
            <v>39691</v>
          </cell>
          <cell r="G742">
            <v>23653.98</v>
          </cell>
          <cell r="J742">
            <v>0.98358476772777426</v>
          </cell>
          <cell r="K742">
            <v>2.2336753396182019</v>
          </cell>
          <cell r="L742">
            <v>3.534869185022238</v>
          </cell>
          <cell r="N742">
            <v>12.961014312800012</v>
          </cell>
          <cell r="O742">
            <v>15.218380345768878</v>
          </cell>
          <cell r="P742">
            <v>13.636977255770844</v>
          </cell>
        </row>
        <row r="743">
          <cell r="B743">
            <v>39721</v>
          </cell>
          <cell r="C743">
            <v>4762.6559999999999</v>
          </cell>
          <cell r="D743">
            <v>39721</v>
          </cell>
          <cell r="E743">
            <v>1538.4</v>
          </cell>
          <cell r="F743">
            <v>39721</v>
          </cell>
          <cell r="G743">
            <v>23967.05</v>
          </cell>
          <cell r="J743">
            <v>1.9821014252568769</v>
          </cell>
          <cell r="K743">
            <v>1.9410873659478467</v>
          </cell>
          <cell r="L743">
            <v>3.753283544097763</v>
          </cell>
          <cell r="N743">
            <v>12.693311501321514</v>
          </cell>
          <cell r="O743">
            <v>13.101014556682845</v>
          </cell>
          <cell r="P743">
            <v>14.375752219315419</v>
          </cell>
        </row>
        <row r="744">
          <cell r="B744">
            <v>39752</v>
          </cell>
          <cell r="C744">
            <v>4817.3940000000002</v>
          </cell>
          <cell r="D744">
            <v>39752</v>
          </cell>
          <cell r="E744">
            <v>1602.1</v>
          </cell>
          <cell r="F744">
            <v>39752</v>
          </cell>
          <cell r="G744">
            <v>24144.93</v>
          </cell>
          <cell r="J744">
            <v>5.4637614376933819</v>
          </cell>
          <cell r="K744">
            <v>2.2717024584811396</v>
          </cell>
          <cell r="L744">
            <v>3.038810900082578</v>
          </cell>
          <cell r="N744">
            <v>12.88440710422336</v>
          </cell>
          <cell r="O744">
            <v>15.450025221589669</v>
          </cell>
          <cell r="P744">
            <v>14.852472772107683</v>
          </cell>
        </row>
        <row r="745">
          <cell r="B745">
            <v>39782</v>
          </cell>
          <cell r="C745">
            <v>4843.7809999999999</v>
          </cell>
          <cell r="D745">
            <v>39782</v>
          </cell>
          <cell r="E745">
            <v>1589.7</v>
          </cell>
          <cell r="F745">
            <v>39782</v>
          </cell>
          <cell r="G745">
            <v>23925.71</v>
          </cell>
          <cell r="J745">
            <v>4.6199407699901274</v>
          </cell>
          <cell r="K745">
            <v>2.5488695825962138</v>
          </cell>
          <cell r="L745">
            <v>1.1487707354111309</v>
          </cell>
          <cell r="N745">
            <v>12.126740427360151</v>
          </cell>
          <cell r="O745">
            <v>13.26683291770574</v>
          </cell>
          <cell r="P745">
            <v>13.624139177247919</v>
          </cell>
        </row>
        <row r="746">
          <cell r="B746">
            <v>39813</v>
          </cell>
          <cell r="C746">
            <v>4826.9889999999996</v>
          </cell>
          <cell r="D746">
            <v>39813</v>
          </cell>
          <cell r="E746">
            <v>1572.7</v>
          </cell>
          <cell r="F746">
            <v>39813</v>
          </cell>
          <cell r="G746">
            <v>24633.67</v>
          </cell>
          <cell r="J746">
            <v>2.2295891835673487</v>
          </cell>
          <cell r="K746">
            <v>1.3507799009628174</v>
          </cell>
          <cell r="L746">
            <v>2.7814019664497591</v>
          </cell>
          <cell r="N746">
            <v>9.9785920611999082</v>
          </cell>
          <cell r="O746">
            <v>10.210231254379831</v>
          </cell>
          <cell r="P746">
            <v>16.725897537227773</v>
          </cell>
        </row>
        <row r="747">
          <cell r="B747">
            <v>39844</v>
          </cell>
          <cell r="C747">
            <v>4877.1180000000004</v>
          </cell>
          <cell r="D747">
            <v>39844</v>
          </cell>
          <cell r="E747">
            <v>1559.1</v>
          </cell>
          <cell r="F747">
            <v>39844</v>
          </cell>
          <cell r="G747">
            <v>26150.25</v>
          </cell>
          <cell r="J747">
            <v>-2.6839772798202377</v>
          </cell>
          <cell r="K747">
            <v>1.239757429016608</v>
          </cell>
          <cell r="L747">
            <v>8.3053460912912094</v>
          </cell>
          <cell r="N747">
            <v>9.3228112206380054</v>
          </cell>
          <cell r="O747">
            <v>7.1693703601869663</v>
          </cell>
          <cell r="P747">
            <v>20.09470628514114</v>
          </cell>
        </row>
        <row r="748">
          <cell r="B748">
            <v>39872</v>
          </cell>
          <cell r="C748">
            <v>4864.9669999999996</v>
          </cell>
          <cell r="D748">
            <v>39872</v>
          </cell>
          <cell r="E748">
            <v>1547.6</v>
          </cell>
          <cell r="F748">
            <v>39872</v>
          </cell>
          <cell r="G748">
            <v>27176.78</v>
          </cell>
          <cell r="J748">
            <v>-2.6482984210857485</v>
          </cell>
          <cell r="K748">
            <v>0.43738558782899783</v>
          </cell>
          <cell r="L748">
            <v>13.588186097716637</v>
          </cell>
          <cell r="N748">
            <v>8.1440225848041337</v>
          </cell>
          <cell r="O748">
            <v>5.6670763348354525</v>
          </cell>
          <cell r="P748">
            <v>23.469925059686481</v>
          </cell>
        </row>
        <row r="749">
          <cell r="B749">
            <v>39903</v>
          </cell>
          <cell r="C749">
            <v>4843.9319999999998</v>
          </cell>
          <cell r="D749">
            <v>39903</v>
          </cell>
          <cell r="E749">
            <v>1525.8</v>
          </cell>
          <cell r="F749">
            <v>39903</v>
          </cell>
          <cell r="G749">
            <v>28813.13</v>
          </cell>
          <cell r="J749">
            <v>-2.9821326381382351</v>
          </cell>
          <cell r="K749">
            <v>0.35100556475269329</v>
          </cell>
          <cell r="L749">
            <v>16.966452826558132</v>
          </cell>
          <cell r="N749">
            <v>6.4926470895375177</v>
          </cell>
          <cell r="O749">
            <v>2.6645135244246942</v>
          </cell>
          <cell r="P749">
            <v>29.782910875266101</v>
          </cell>
        </row>
        <row r="750">
          <cell r="B750">
            <v>39933</v>
          </cell>
          <cell r="C750">
            <v>4846.3590000000004</v>
          </cell>
          <cell r="D750">
            <v>39933</v>
          </cell>
          <cell r="E750">
            <v>1507</v>
          </cell>
          <cell r="F750">
            <v>39933</v>
          </cell>
          <cell r="G750">
            <v>29257.77</v>
          </cell>
          <cell r="J750">
            <v>-3.3416714771342337</v>
          </cell>
          <cell r="K750">
            <v>-0.63067984002027622</v>
          </cell>
          <cell r="L750">
            <v>11.883328075257404</v>
          </cell>
          <cell r="N750">
            <v>5.5270660357576551</v>
          </cell>
          <cell r="O750">
            <v>0.38635758060219239</v>
          </cell>
          <cell r="P750">
            <v>29.502250306296606</v>
          </cell>
        </row>
        <row r="751">
          <cell r="B751">
            <v>39964</v>
          </cell>
          <cell r="C751">
            <v>4828.2550000000001</v>
          </cell>
          <cell r="D751">
            <v>39964</v>
          </cell>
          <cell r="E751">
            <v>1484.7</v>
          </cell>
          <cell r="F751">
            <v>39964</v>
          </cell>
          <cell r="G751">
            <v>29734.66</v>
          </cell>
          <cell r="J751">
            <v>-4.0643577151718731</v>
          </cell>
          <cell r="K751">
            <v>-0.75461971273390605</v>
          </cell>
          <cell r="L751">
            <v>9.4120053957827299</v>
          </cell>
          <cell r="N751">
            <v>4.5034314620963523</v>
          </cell>
          <cell r="O751">
            <v>-1.3291686050375451</v>
          </cell>
          <cell r="P751">
            <v>30.150365112387554</v>
          </cell>
        </row>
        <row r="752">
          <cell r="B752">
            <v>39994</v>
          </cell>
          <cell r="C752">
            <v>4804.951</v>
          </cell>
          <cell r="D752">
            <v>39994</v>
          </cell>
          <cell r="E752">
            <v>1453</v>
          </cell>
          <cell r="F752">
            <v>39994</v>
          </cell>
          <cell r="G752">
            <v>30963.81</v>
          </cell>
          <cell r="J752">
            <v>-4.7712675317866049</v>
          </cell>
          <cell r="K752">
            <v>-0.80473879484682653</v>
          </cell>
          <cell r="L752">
            <v>7.4642359229976085</v>
          </cell>
          <cell r="N752">
            <v>2.8463801878822359</v>
          </cell>
          <cell r="O752">
            <v>-3.6791514749751397</v>
          </cell>
          <cell r="P752">
            <v>34.042235424700571</v>
          </cell>
        </row>
        <row r="753">
          <cell r="B753">
            <v>40025</v>
          </cell>
          <cell r="C753">
            <v>4787.32</v>
          </cell>
          <cell r="D753">
            <v>40025</v>
          </cell>
          <cell r="E753">
            <v>1412.5</v>
          </cell>
          <cell r="F753">
            <v>40025</v>
          </cell>
          <cell r="G753">
            <v>31083.27</v>
          </cell>
          <cell r="J753">
            <v>-6.2707365627073681</v>
          </cell>
          <cell r="K753">
            <v>-1.218213508326571</v>
          </cell>
          <cell r="L753">
            <v>6.2393682088552893</v>
          </cell>
          <cell r="N753">
            <v>1.6332412531621543</v>
          </cell>
          <cell r="O753">
            <v>-7.0173128826278681</v>
          </cell>
          <cell r="P753">
            <v>32.648269416652262</v>
          </cell>
        </row>
        <row r="754">
          <cell r="B754">
            <v>40056</v>
          </cell>
          <cell r="C754">
            <v>4755.4690000000001</v>
          </cell>
          <cell r="D754">
            <v>40056</v>
          </cell>
          <cell r="E754">
            <v>1379.3</v>
          </cell>
          <cell r="F754">
            <v>40056</v>
          </cell>
          <cell r="G754">
            <v>31247.279999999999</v>
          </cell>
          <cell r="J754">
            <v>-7.0990772546642429</v>
          </cell>
          <cell r="K754">
            <v>-1.5075011572503905</v>
          </cell>
          <cell r="L754">
            <v>5.0870600168288371</v>
          </cell>
          <cell r="N754">
            <v>0.67919467975106063</v>
          </cell>
          <cell r="O754">
            <v>-9.2267193155643348</v>
          </cell>
          <cell r="P754">
            <v>32.101574449627513</v>
          </cell>
        </row>
        <row r="755">
          <cell r="B755">
            <v>40086</v>
          </cell>
          <cell r="C755">
            <v>4741.3879999999999</v>
          </cell>
          <cell r="D755">
            <v>40086</v>
          </cell>
          <cell r="E755">
            <v>1352.3</v>
          </cell>
          <cell r="F755">
            <v>40086</v>
          </cell>
          <cell r="G755">
            <v>31484.67</v>
          </cell>
          <cell r="J755">
            <v>-6.930488644184452</v>
          </cell>
          <cell r="K755">
            <v>-1.3228646868615357</v>
          </cell>
          <cell r="L755">
            <v>1.6821573314136584</v>
          </cell>
          <cell r="N755">
            <v>-0.44655755108073958</v>
          </cell>
          <cell r="O755">
            <v>-12.096983879355182</v>
          </cell>
          <cell r="P755">
            <v>31.366480230149296</v>
          </cell>
        </row>
        <row r="756">
          <cell r="B756">
            <v>40117</v>
          </cell>
          <cell r="C756">
            <v>4722.03</v>
          </cell>
          <cell r="D756">
            <v>40117</v>
          </cell>
          <cell r="E756">
            <v>1323.2</v>
          </cell>
          <cell r="F756">
            <v>40117</v>
          </cell>
          <cell r="G756">
            <v>31580.1</v>
          </cell>
          <cell r="J756">
            <v>-6.3221238938053093</v>
          </cell>
          <cell r="K756">
            <v>-1.3638110675701642</v>
          </cell>
          <cell r="L756">
            <v>1.5983839538117994</v>
          </cell>
          <cell r="N756">
            <v>-1.9795765096232598</v>
          </cell>
          <cell r="O756">
            <v>-17.408401473066593</v>
          </cell>
          <cell r="P756">
            <v>30.793918226310858</v>
          </cell>
        </row>
        <row r="757">
          <cell r="B757">
            <v>40147</v>
          </cell>
          <cell r="C757">
            <v>4720.76</v>
          </cell>
          <cell r="D757">
            <v>40147</v>
          </cell>
          <cell r="E757">
            <v>1304.7</v>
          </cell>
          <cell r="F757">
            <v>40147</v>
          </cell>
          <cell r="G757">
            <v>31637.119999999999</v>
          </cell>
          <cell r="J757">
            <v>-5.4085405640542206</v>
          </cell>
          <cell r="K757">
            <v>-0.72987543394773535</v>
          </cell>
          <cell r="L757">
            <v>1.247596590807265</v>
          </cell>
          <cell r="N757">
            <v>-2.5397721325551181</v>
          </cell>
          <cell r="O757">
            <v>-17.927910926589917</v>
          </cell>
          <cell r="P757">
            <v>32.230642267251433</v>
          </cell>
        </row>
        <row r="758">
          <cell r="B758">
            <v>40178</v>
          </cell>
          <cell r="C758">
            <v>4691.299</v>
          </cell>
          <cell r="D758">
            <v>40178</v>
          </cell>
          <cell r="E758">
            <v>1278.7</v>
          </cell>
          <cell r="F758">
            <v>40178</v>
          </cell>
          <cell r="G758">
            <v>31789.67</v>
          </cell>
          <cell r="J758">
            <v>-5.4425793093248469</v>
          </cell>
          <cell r="K758">
            <v>-1.0564206093236828</v>
          </cell>
          <cell r="L758">
            <v>0.96872541462242889</v>
          </cell>
          <cell r="N758">
            <v>-2.8110691779077879</v>
          </cell>
          <cell r="O758">
            <v>-18.693965791314305</v>
          </cell>
          <cell r="P758">
            <v>29.049670633730184</v>
          </cell>
        </row>
        <row r="759">
          <cell r="B759">
            <v>40209</v>
          </cell>
          <cell r="C759">
            <v>4685.9660000000003</v>
          </cell>
          <cell r="D759">
            <v>40209</v>
          </cell>
          <cell r="E759">
            <v>1254.4000000000001</v>
          </cell>
          <cell r="F759">
            <v>40209</v>
          </cell>
          <cell r="G759">
            <v>32518.12</v>
          </cell>
          <cell r="J759">
            <v>-5.1995163240628699</v>
          </cell>
          <cell r="K759">
            <v>-0.76373932397717503</v>
          </cell>
          <cell r="L759">
            <v>2.970288251145492</v>
          </cell>
          <cell r="N759">
            <v>-3.9193638538169484</v>
          </cell>
          <cell r="O759">
            <v>-19.543326277980878</v>
          </cell>
          <cell r="P759">
            <v>24.351086509689203</v>
          </cell>
        </row>
        <row r="760">
          <cell r="B760">
            <v>40237</v>
          </cell>
          <cell r="C760">
            <v>4689.0330000000004</v>
          </cell>
          <cell r="D760">
            <v>40237</v>
          </cell>
          <cell r="E760">
            <v>1240.2</v>
          </cell>
          <cell r="F760">
            <v>40237</v>
          </cell>
          <cell r="G760">
            <v>33025.230000000003</v>
          </cell>
          <cell r="J760">
            <v>-4.9436652103931884</v>
          </cell>
          <cell r="K760">
            <v>-0.6720739880866633</v>
          </cell>
          <cell r="L760">
            <v>4.3875991240669432</v>
          </cell>
          <cell r="N760">
            <v>-3.6163451879529518</v>
          </cell>
          <cell r="O760">
            <v>-19.863013698630127</v>
          </cell>
          <cell r="P760">
            <v>21.520025551224254</v>
          </cell>
        </row>
        <row r="761">
          <cell r="B761">
            <v>40268</v>
          </cell>
          <cell r="C761">
            <v>4679.72</v>
          </cell>
          <cell r="D761">
            <v>40268</v>
          </cell>
          <cell r="E761">
            <v>1225.3</v>
          </cell>
          <cell r="F761">
            <v>40268</v>
          </cell>
          <cell r="G761">
            <v>33251.279999999999</v>
          </cell>
          <cell r="J761">
            <v>-4.1761163681864444</v>
          </cell>
          <cell r="K761">
            <v>-0.24681863168388718</v>
          </cell>
          <cell r="L761">
            <v>4.5977514079259096</v>
          </cell>
          <cell r="N761">
            <v>-3.3900558471918973</v>
          </cell>
          <cell r="O761">
            <v>-19.69458644645432</v>
          </cell>
          <cell r="P761">
            <v>15.403220684458784</v>
          </cell>
        </row>
        <row r="762">
          <cell r="B762">
            <v>40298</v>
          </cell>
          <cell r="C762">
            <v>4666.4539999999997</v>
          </cell>
          <cell r="D762">
            <v>40298</v>
          </cell>
          <cell r="E762">
            <v>1222.0999999999999</v>
          </cell>
          <cell r="F762">
            <v>40298</v>
          </cell>
          <cell r="G762">
            <v>33712.639999999999</v>
          </cell>
          <cell r="J762">
            <v>-2.57493622448981</v>
          </cell>
          <cell r="K762">
            <v>-0.41639226575695965</v>
          </cell>
          <cell r="L762">
            <v>3.6733980931247023</v>
          </cell>
          <cell r="N762">
            <v>-3.7121682483695628</v>
          </cell>
          <cell r="O762">
            <v>-18.905109489051096</v>
          </cell>
          <cell r="P762">
            <v>15.226280061672504</v>
          </cell>
        </row>
        <row r="763">
          <cell r="B763">
            <v>40329</v>
          </cell>
          <cell r="C763">
            <v>4687.4229999999998</v>
          </cell>
          <cell r="D763">
            <v>40329</v>
          </cell>
          <cell r="E763">
            <v>1211.9000000000001</v>
          </cell>
          <cell r="F763">
            <v>40329</v>
          </cell>
          <cell r="G763">
            <v>34099.18</v>
          </cell>
          <cell r="J763">
            <v>-2.2818900177390744</v>
          </cell>
          <cell r="K763">
            <v>-3.4335437605159669E-2</v>
          </cell>
          <cell r="L763">
            <v>3.2519077081370806</v>
          </cell>
          <cell r="N763">
            <v>-2.9168302005590063</v>
          </cell>
          <cell r="O763">
            <v>-18.374082306189798</v>
          </cell>
          <cell r="P763">
            <v>14.678223998525631</v>
          </cell>
        </row>
        <row r="764">
          <cell r="B764">
            <v>40359</v>
          </cell>
          <cell r="C764">
            <v>4697.866</v>
          </cell>
          <cell r="D764">
            <v>40359</v>
          </cell>
          <cell r="E764">
            <v>1206.5999999999999</v>
          </cell>
          <cell r="F764">
            <v>40359</v>
          </cell>
          <cell r="G764">
            <v>34468.25</v>
          </cell>
          <cell r="J764">
            <v>-1.5261568595446029</v>
          </cell>
          <cell r="K764">
            <v>0.3877582419461012</v>
          </cell>
          <cell r="L764">
            <v>3.6599192572436268</v>
          </cell>
          <cell r="N764">
            <v>-2.2286387519872775</v>
          </cell>
          <cell r="O764">
            <v>-16.958017894012389</v>
          </cell>
          <cell r="P764">
            <v>11.317857847596912</v>
          </cell>
        </row>
        <row r="765">
          <cell r="B765">
            <v>40390</v>
          </cell>
          <cell r="C765">
            <v>4680.8069999999998</v>
          </cell>
          <cell r="D765">
            <v>40390</v>
          </cell>
          <cell r="E765">
            <v>1206.2</v>
          </cell>
          <cell r="F765">
            <v>40390</v>
          </cell>
          <cell r="G765">
            <v>34827.769999999997</v>
          </cell>
          <cell r="J765">
            <v>-1.3010391948285682</v>
          </cell>
          <cell r="K765">
            <v>0.30757830249692475</v>
          </cell>
          <cell r="L765">
            <v>3.3077504461234586</v>
          </cell>
          <cell r="N765">
            <v>-2.2248982729376809</v>
          </cell>
          <cell r="O765">
            <v>-14.605309734513272</v>
          </cell>
          <cell r="P765">
            <v>12.046673339066306</v>
          </cell>
        </row>
        <row r="766">
          <cell r="B766">
            <v>40421</v>
          </cell>
          <cell r="C766">
            <v>4670.732</v>
          </cell>
          <cell r="D766">
            <v>40421</v>
          </cell>
          <cell r="E766">
            <v>1204.8</v>
          </cell>
          <cell r="F766">
            <v>40421</v>
          </cell>
          <cell r="G766">
            <v>35170.76</v>
          </cell>
          <cell r="J766">
            <v>-0.58585691888770608</v>
          </cell>
          <cell r="K766">
            <v>-0.35608051588260636</v>
          </cell>
          <cell r="L766">
            <v>3.1425389114928981</v>
          </cell>
          <cell r="N766">
            <v>-1.7818852357149195</v>
          </cell>
          <cell r="O766">
            <v>-12.651344885086635</v>
          </cell>
          <cell r="P766">
            <v>12.556228894162969</v>
          </cell>
        </row>
        <row r="767">
          <cell r="B767">
            <v>40451</v>
          </cell>
          <cell r="C767">
            <v>4687.4549999999999</v>
          </cell>
          <cell r="D767">
            <v>40451</v>
          </cell>
          <cell r="E767">
            <v>1202.8</v>
          </cell>
          <cell r="F767">
            <v>40451</v>
          </cell>
          <cell r="G767">
            <v>35512.92</v>
          </cell>
          <cell r="J767">
            <v>-0.31493452676942812</v>
          </cell>
          <cell r="K767">
            <v>-0.22161125923984004</v>
          </cell>
          <cell r="L767">
            <v>3.0308182167646969</v>
          </cell>
          <cell r="N767">
            <v>-1.1374939152838826</v>
          </cell>
          <cell r="O767">
            <v>-11.055239222066104</v>
          </cell>
          <cell r="P767">
            <v>12.794321808041808</v>
          </cell>
        </row>
        <row r="768">
          <cell r="B768">
            <v>40482</v>
          </cell>
          <cell r="C768">
            <v>4673.3140000000003</v>
          </cell>
          <cell r="D768">
            <v>40482</v>
          </cell>
          <cell r="E768">
            <v>1184.3</v>
          </cell>
          <cell r="F768">
            <v>40482</v>
          </cell>
          <cell r="G768">
            <v>35935.07</v>
          </cell>
          <cell r="J768">
            <v>-1.8156193002818899</v>
          </cell>
          <cell r="K768">
            <v>-0.16007923420041648</v>
          </cell>
          <cell r="L768">
            <v>3.1793594594198948</v>
          </cell>
          <cell r="N768">
            <v>-1.0316749364150501</v>
          </cell>
          <cell r="O768">
            <v>-10.497279322853693</v>
          </cell>
          <cell r="P768">
            <v>13.790234989756222</v>
          </cell>
        </row>
        <row r="769">
          <cell r="B769">
            <v>40512</v>
          </cell>
          <cell r="C769">
            <v>4695.0730000000003</v>
          </cell>
          <cell r="D769">
            <v>40512</v>
          </cell>
          <cell r="E769">
            <v>1186.3</v>
          </cell>
          <cell r="F769">
            <v>40512</v>
          </cell>
          <cell r="G769">
            <v>36313.75</v>
          </cell>
          <cell r="J769">
            <v>-1.5355245683930985</v>
          </cell>
          <cell r="K769">
            <v>0.521138870738036</v>
          </cell>
          <cell r="L769">
            <v>3.2498302567246062</v>
          </cell>
          <cell r="N769">
            <v>-0.54412848778586653</v>
          </cell>
          <cell r="O769">
            <v>-9.0748831148923177</v>
          </cell>
          <cell r="P769">
            <v>14.782097738352928</v>
          </cell>
        </row>
        <row r="770">
          <cell r="B770">
            <v>40543</v>
          </cell>
          <cell r="C770">
            <v>4668.4579999999996</v>
          </cell>
          <cell r="D770">
            <v>40543</v>
          </cell>
          <cell r="E770">
            <v>1191.7</v>
          </cell>
          <cell r="F770">
            <v>40543</v>
          </cell>
          <cell r="G770">
            <v>36643.440000000002</v>
          </cell>
          <cell r="J770">
            <v>-0.92284669105420214</v>
          </cell>
          <cell r="K770">
            <v>-0.40527322395629284</v>
          </cell>
          <cell r="L770">
            <v>3.1834048002811421</v>
          </cell>
          <cell r="N770">
            <v>-0.48688007308850256</v>
          </cell>
          <cell r="O770">
            <v>-6.8037850942363365</v>
          </cell>
          <cell r="P770">
            <v>15.268387498203051</v>
          </cell>
        </row>
        <row r="771">
          <cell r="B771">
            <v>40574</v>
          </cell>
          <cell r="C771">
            <v>4698.9390000000003</v>
          </cell>
          <cell r="D771">
            <v>40574</v>
          </cell>
          <cell r="E771">
            <v>1195.3</v>
          </cell>
          <cell r="F771">
            <v>40574</v>
          </cell>
          <cell r="G771">
            <v>36675.440000000002</v>
          </cell>
          <cell r="J771">
            <v>0.92881871147514339</v>
          </cell>
          <cell r="K771">
            <v>0.54832609150594624</v>
          </cell>
          <cell r="L771">
            <v>2.060299312064795</v>
          </cell>
          <cell r="N771">
            <v>0.27684793274214137</v>
          </cell>
          <cell r="O771">
            <v>-4.7114158163265358</v>
          </cell>
          <cell r="P771">
            <v>12.784625925484017</v>
          </cell>
        </row>
        <row r="772">
          <cell r="B772">
            <v>40602</v>
          </cell>
          <cell r="C772">
            <v>4704.26</v>
          </cell>
          <cell r="D772">
            <v>40602</v>
          </cell>
          <cell r="E772">
            <v>1199.0999999999999</v>
          </cell>
          <cell r="F772">
            <v>40602</v>
          </cell>
          <cell r="G772">
            <v>37108.14</v>
          </cell>
          <cell r="J772">
            <v>1.0789850796594447</v>
          </cell>
          <cell r="K772">
            <v>0.19567320891495932</v>
          </cell>
          <cell r="L772">
            <v>2.1875735775016336</v>
          </cell>
          <cell r="N772">
            <v>0.32473646485320362</v>
          </cell>
          <cell r="O772">
            <v>-3.3139816158684221</v>
          </cell>
          <cell r="P772">
            <v>12.363002468112994</v>
          </cell>
        </row>
        <row r="773">
          <cell r="B773">
            <v>40633</v>
          </cell>
          <cell r="C773">
            <v>4705.5249999999996</v>
          </cell>
          <cell r="D773">
            <v>40633</v>
          </cell>
          <cell r="E773">
            <v>1205.8</v>
          </cell>
          <cell r="F773">
            <v>40633</v>
          </cell>
          <cell r="G773">
            <v>37389.74</v>
          </cell>
          <cell r="J773">
            <v>1.1831836871695867</v>
          </cell>
          <cell r="K773">
            <v>0.79398807914732306</v>
          </cell>
          <cell r="L773">
            <v>2.0366537639479043</v>
          </cell>
          <cell r="N773">
            <v>0.55142187994152714</v>
          </cell>
          <cell r="O773">
            <v>-1.5914469925732422</v>
          </cell>
          <cell r="P773">
            <v>12.446017115732078</v>
          </cell>
        </row>
        <row r="774">
          <cell r="B774">
            <v>40663</v>
          </cell>
          <cell r="C774">
            <v>4702.0110000000004</v>
          </cell>
          <cell r="D774">
            <v>40663</v>
          </cell>
          <cell r="E774">
            <v>1214.2</v>
          </cell>
          <cell r="F774">
            <v>40663</v>
          </cell>
          <cell r="G774">
            <v>37885.980000000003</v>
          </cell>
          <cell r="J774">
            <v>1.5811930059399293</v>
          </cell>
          <cell r="K774">
            <v>6.5376460515875756E-2</v>
          </cell>
          <cell r="L774">
            <v>3.3006829638581037</v>
          </cell>
          <cell r="N774">
            <v>0.76197043836714329</v>
          </cell>
          <cell r="O774">
            <v>-0.64642827919154655</v>
          </cell>
          <cell r="P774">
            <v>12.379155118080343</v>
          </cell>
        </row>
        <row r="775">
          <cell r="B775">
            <v>40694</v>
          </cell>
          <cell r="C775">
            <v>4719.348</v>
          </cell>
          <cell r="D775">
            <v>40694</v>
          </cell>
          <cell r="E775">
            <v>1228.8</v>
          </cell>
          <cell r="F775">
            <v>40694</v>
          </cell>
          <cell r="G775">
            <v>38210.83</v>
          </cell>
          <cell r="J775">
            <v>2.4768576432324219</v>
          </cell>
          <cell r="K775">
            <v>0.32073057186463583</v>
          </cell>
          <cell r="L775">
            <v>2.9715582618800251</v>
          </cell>
          <cell r="N775">
            <v>0.68107785450555181</v>
          </cell>
          <cell r="O775">
            <v>1.3945044970707032</v>
          </cell>
          <cell r="P775">
            <v>12.057914589148488</v>
          </cell>
        </row>
        <row r="776">
          <cell r="B776">
            <v>40724</v>
          </cell>
          <cell r="C776">
            <v>4739.1959999999999</v>
          </cell>
          <cell r="D776">
            <v>40724</v>
          </cell>
          <cell r="E776">
            <v>1233.9000000000001</v>
          </cell>
          <cell r="F776">
            <v>40724</v>
          </cell>
          <cell r="G776">
            <v>38607.800000000003</v>
          </cell>
          <cell r="J776">
            <v>2.3304030519157415</v>
          </cell>
          <cell r="K776">
            <v>0.71556308807201319</v>
          </cell>
          <cell r="L776">
            <v>3.25773862027392</v>
          </cell>
          <cell r="N776">
            <v>0.87976115112691211</v>
          </cell>
          <cell r="O776">
            <v>2.2625559423172792</v>
          </cell>
          <cell r="P776">
            <v>12.009748101513718</v>
          </cell>
        </row>
        <row r="777">
          <cell r="B777">
            <v>40755</v>
          </cell>
          <cell r="C777">
            <v>4742.4880000000003</v>
          </cell>
          <cell r="D777">
            <v>40755</v>
          </cell>
          <cell r="E777">
            <v>1244.8</v>
          </cell>
          <cell r="F777">
            <v>40755</v>
          </cell>
          <cell r="G777">
            <v>38922.49</v>
          </cell>
          <cell r="J777">
            <v>2.5201778949102138</v>
          </cell>
          <cell r="K777">
            <v>0.86084443443454894</v>
          </cell>
          <cell r="L777">
            <v>2.7358669354732079</v>
          </cell>
          <cell r="N777">
            <v>1.3177428592975549</v>
          </cell>
          <cell r="O777">
            <v>3.2001326479853986</v>
          </cell>
          <cell r="P777">
            <v>11.757054787027709</v>
          </cell>
        </row>
        <row r="778">
          <cell r="B778">
            <v>40786</v>
          </cell>
          <cell r="C778">
            <v>4723.0280000000002</v>
          </cell>
          <cell r="D778">
            <v>40786</v>
          </cell>
          <cell r="E778">
            <v>1263.4000000000001</v>
          </cell>
          <cell r="F778">
            <v>40786</v>
          </cell>
          <cell r="G778">
            <v>39282.629999999997</v>
          </cell>
          <cell r="J778">
            <v>2.8157552083333481</v>
          </cell>
          <cell r="K778">
            <v>7.7976873076535114E-2</v>
          </cell>
          <cell r="L778">
            <v>2.8049639330001375</v>
          </cell>
          <cell r="N778">
            <v>1.1196531935465437</v>
          </cell>
          <cell r="O778">
            <v>4.8638778220451595</v>
          </cell>
          <cell r="P778">
            <v>11.691160498095554</v>
          </cell>
        </row>
        <row r="779">
          <cell r="B779">
            <v>40816</v>
          </cell>
          <cell r="C779">
            <v>4755.2870000000003</v>
          </cell>
          <cell r="D779">
            <v>40816</v>
          </cell>
          <cell r="E779">
            <v>1269.8</v>
          </cell>
          <cell r="F779">
            <v>40816</v>
          </cell>
          <cell r="G779">
            <v>39575.800000000003</v>
          </cell>
          <cell r="J779">
            <v>2.9094740254477669</v>
          </cell>
          <cell r="K779">
            <v>0.33953016503220912</v>
          </cell>
          <cell r="L779">
            <v>2.5072653712462145</v>
          </cell>
          <cell r="N779">
            <v>1.447096558793648</v>
          </cell>
          <cell r="O779">
            <v>5.5703358829398031</v>
          </cell>
          <cell r="P779">
            <v>11.440568671908725</v>
          </cell>
        </row>
        <row r="780">
          <cell r="B780">
            <v>40847</v>
          </cell>
          <cell r="C780">
            <v>4751.6350000000002</v>
          </cell>
          <cell r="D780">
            <v>40847</v>
          </cell>
          <cell r="E780">
            <v>1280</v>
          </cell>
          <cell r="F780">
            <v>40847</v>
          </cell>
          <cell r="G780">
            <v>40030.519999999997</v>
          </cell>
          <cell r="J780">
            <v>2.8277634961439535</v>
          </cell>
          <cell r="K780">
            <v>0.19287344533081008</v>
          </cell>
          <cell r="L780">
            <v>2.8467603177494416</v>
          </cell>
          <cell r="N780">
            <v>1.6759199146472836</v>
          </cell>
          <cell r="O780">
            <v>8.080722789833672</v>
          </cell>
          <cell r="P780">
            <v>11.396805404859368</v>
          </cell>
        </row>
        <row r="781">
          <cell r="B781">
            <v>40877</v>
          </cell>
          <cell r="C781">
            <v>4757.5780000000004</v>
          </cell>
          <cell r="D781">
            <v>40877</v>
          </cell>
          <cell r="E781">
            <v>1292.7</v>
          </cell>
          <cell r="F781">
            <v>40877</v>
          </cell>
          <cell r="G781">
            <v>40449.49</v>
          </cell>
          <cell r="J781">
            <v>2.3191388317239214</v>
          </cell>
          <cell r="K781">
            <v>0.73152223531176563</v>
          </cell>
          <cell r="L781">
            <v>2.9704222960631688</v>
          </cell>
          <cell r="N781">
            <v>1.3312892046619895</v>
          </cell>
          <cell r="O781">
            <v>8.9690634746691487</v>
          </cell>
          <cell r="P781">
            <v>11.388909159753524</v>
          </cell>
        </row>
        <row r="782">
          <cell r="B782">
            <v>40908</v>
          </cell>
          <cell r="C782">
            <v>4719.9210000000003</v>
          </cell>
          <cell r="D782">
            <v>40908</v>
          </cell>
          <cell r="E782">
            <v>1303.4000000000001</v>
          </cell>
          <cell r="F782">
            <v>40908</v>
          </cell>
          <cell r="G782">
            <v>41038.67</v>
          </cell>
          <cell r="J782">
            <v>2.6460859977949447</v>
          </cell>
          <cell r="K782">
            <v>-0.7437195693971832</v>
          </cell>
          <cell r="L782">
            <v>3.6963750574846133</v>
          </cell>
          <cell r="N782">
            <v>1.1023554244249612</v>
          </cell>
          <cell r="O782">
            <v>9.3731643870101458</v>
          </cell>
          <cell r="P782">
            <v>11.994588935973249</v>
          </cell>
        </row>
        <row r="783">
          <cell r="B783">
            <v>40939</v>
          </cell>
          <cell r="C783">
            <v>4721.9740000000002</v>
          </cell>
          <cell r="D783">
            <v>40939</v>
          </cell>
          <cell r="E783">
            <v>1320.6</v>
          </cell>
          <cell r="F783">
            <v>40939</v>
          </cell>
          <cell r="G783">
            <v>41607.279999999999</v>
          </cell>
          <cell r="J783">
            <v>3.1718750000000018</v>
          </cell>
          <cell r="K783">
            <v>-0.62422723967644478</v>
          </cell>
          <cell r="L783">
            <v>3.9388946234023559</v>
          </cell>
          <cell r="N783">
            <v>0.49021704686951217</v>
          </cell>
          <cell r="O783">
            <v>10.482724002342515</v>
          </cell>
          <cell r="P783">
            <v>13.447255165854855</v>
          </cell>
        </row>
        <row r="784">
          <cell r="B784">
            <v>40968</v>
          </cell>
          <cell r="C784">
            <v>4710.5219999999999</v>
          </cell>
          <cell r="D784">
            <v>40968</v>
          </cell>
          <cell r="E784">
            <v>1343.9</v>
          </cell>
          <cell r="F784">
            <v>40968</v>
          </cell>
          <cell r="G784">
            <v>42250.82</v>
          </cell>
          <cell r="J784">
            <v>3.9607024058172957</v>
          </cell>
          <cell r="K784">
            <v>-0.98907469304760909</v>
          </cell>
          <cell r="L784">
            <v>4.4532823528800947</v>
          </cell>
          <cell r="N784">
            <v>0.13311339084147722</v>
          </cell>
          <cell r="O784">
            <v>12.075723459261134</v>
          </cell>
          <cell r="P784">
            <v>13.858630478380206</v>
          </cell>
        </row>
        <row r="785">
          <cell r="B785">
            <v>40999</v>
          </cell>
          <cell r="C785">
            <v>4699.2430000000004</v>
          </cell>
          <cell r="D785">
            <v>40999</v>
          </cell>
          <cell r="E785">
            <v>1350.7</v>
          </cell>
          <cell r="F785">
            <v>40999</v>
          </cell>
          <cell r="G785">
            <v>42976.92</v>
          </cell>
          <cell r="J785">
            <v>3.6289703851465349</v>
          </cell>
          <cell r="K785">
            <v>-0.43810055295416817</v>
          </cell>
          <cell r="L785">
            <v>4.7229844436966317</v>
          </cell>
          <cell r="N785">
            <v>-0.13350263785654182</v>
          </cell>
          <cell r="O785">
            <v>12.016918228561968</v>
          </cell>
          <cell r="P785">
            <v>14.943083316439211</v>
          </cell>
        </row>
        <row r="786">
          <cell r="B786">
            <v>41029</v>
          </cell>
          <cell r="C786">
            <v>4704.2749999999996</v>
          </cell>
          <cell r="D786">
            <v>41029</v>
          </cell>
          <cell r="E786">
            <v>1368.8</v>
          </cell>
          <cell r="F786">
            <v>41029</v>
          </cell>
          <cell r="G786">
            <v>43511.93</v>
          </cell>
          <cell r="J786">
            <v>3.6498561260033258</v>
          </cell>
          <cell r="K786">
            <v>-0.3748220553522863</v>
          </cell>
          <cell r="L786">
            <v>4.5776844821387108</v>
          </cell>
          <cell r="N786">
            <v>4.814961087924452E-2</v>
          </cell>
          <cell r="O786">
            <v>12.732663482128137</v>
          </cell>
          <cell r="P786">
            <v>14.849688459952715</v>
          </cell>
        </row>
        <row r="787">
          <cell r="B787">
            <v>41060</v>
          </cell>
          <cell r="C787">
            <v>4705.09</v>
          </cell>
          <cell r="D787">
            <v>41060</v>
          </cell>
          <cell r="E787">
            <v>1379.8</v>
          </cell>
          <cell r="F787">
            <v>41060</v>
          </cell>
          <cell r="G787">
            <v>44087.72</v>
          </cell>
          <cell r="J787">
            <v>2.6713297120321444</v>
          </cell>
          <cell r="K787">
            <v>-0.11531630677024118</v>
          </cell>
          <cell r="L787">
            <v>4.3476079280828195</v>
          </cell>
          <cell r="N787">
            <v>-0.30211800443620263</v>
          </cell>
          <cell r="O787">
            <v>12.288411458333325</v>
          </cell>
          <cell r="P787">
            <v>15.380168397284223</v>
          </cell>
        </row>
        <row r="788">
          <cell r="B788">
            <v>41090</v>
          </cell>
          <cell r="C788">
            <v>4700.3519999999999</v>
          </cell>
          <cell r="D788">
            <v>41090</v>
          </cell>
          <cell r="E788">
            <v>1399</v>
          </cell>
          <cell r="F788">
            <v>41090</v>
          </cell>
          <cell r="G788">
            <v>44731.82</v>
          </cell>
          <cell r="J788">
            <v>3.5759235951728696</v>
          </cell>
          <cell r="K788">
            <v>2.3599545714048098E-2</v>
          </cell>
          <cell r="L788">
            <v>4.0833545074891342</v>
          </cell>
          <cell r="N788">
            <v>-0.81963269719167453</v>
          </cell>
          <cell r="O788">
            <v>13.380338763270917</v>
          </cell>
          <cell r="P788">
            <v>15.862131486383579</v>
          </cell>
        </row>
        <row r="789">
          <cell r="B789">
            <v>41121</v>
          </cell>
          <cell r="C789">
            <v>4706.0190000000002</v>
          </cell>
          <cell r="D789">
            <v>41121</v>
          </cell>
          <cell r="E789">
            <v>1414.4</v>
          </cell>
          <cell r="F789">
            <v>41121</v>
          </cell>
          <cell r="G789">
            <v>45087.61</v>
          </cell>
          <cell r="J789">
            <v>3.3313851548802065</v>
          </cell>
          <cell r="K789">
            <v>3.7072662631332243E-2</v>
          </cell>
          <cell r="L789">
            <v>3.6212597326756191</v>
          </cell>
          <cell r="N789">
            <v>-0.76898454988183484</v>
          </cell>
          <cell r="O789">
            <v>13.624678663239088</v>
          </cell>
          <cell r="P789">
            <v>15.839479951051437</v>
          </cell>
        </row>
        <row r="790">
          <cell r="B790">
            <v>41152</v>
          </cell>
          <cell r="C790">
            <v>4671.0169999999998</v>
          </cell>
          <cell r="D790">
            <v>41152</v>
          </cell>
          <cell r="E790">
            <v>1426.4</v>
          </cell>
          <cell r="F790">
            <v>41152</v>
          </cell>
          <cell r="G790">
            <v>45508.7</v>
          </cell>
          <cell r="J790">
            <v>3.3773010581243712</v>
          </cell>
          <cell r="K790">
            <v>-0.72417318265963759</v>
          </cell>
          <cell r="L790">
            <v>3.2230743617497115</v>
          </cell>
          <cell r="N790">
            <v>-1.1012215045094087</v>
          </cell>
          <cell r="O790">
            <v>12.901693842013607</v>
          </cell>
          <cell r="P790">
            <v>15.849422505570532</v>
          </cell>
        </row>
        <row r="791">
          <cell r="B791">
            <v>41182</v>
          </cell>
          <cell r="C791">
            <v>4652.26</v>
          </cell>
          <cell r="D791">
            <v>41182</v>
          </cell>
          <cell r="E791">
            <v>1434.3</v>
          </cell>
          <cell r="F791">
            <v>41182</v>
          </cell>
          <cell r="G791">
            <v>45799.66</v>
          </cell>
          <cell r="J791">
            <v>2.523230879199434</v>
          </cell>
          <cell r="K791">
            <v>-1.0231574145936229</v>
          </cell>
          <cell r="L791">
            <v>2.3872044553519212</v>
          </cell>
          <cell r="N791">
            <v>-2.1665779583861067</v>
          </cell>
          <cell r="O791">
            <v>12.954796030870996</v>
          </cell>
          <cell r="P791">
            <v>15.726428777182022</v>
          </cell>
        </row>
        <row r="792">
          <cell r="B792">
            <v>41213</v>
          </cell>
          <cell r="C792">
            <v>4638.3680000000004</v>
          </cell>
          <cell r="D792">
            <v>41213</v>
          </cell>
          <cell r="E792">
            <v>1449.5</v>
          </cell>
          <cell r="F792">
            <v>41213</v>
          </cell>
          <cell r="G792">
            <v>46158.27</v>
          </cell>
          <cell r="J792">
            <v>2.4816176470588092</v>
          </cell>
          <cell r="K792">
            <v>-1.4375420073739598</v>
          </cell>
          <cell r="L792">
            <v>2.3746213205800837</v>
          </cell>
          <cell r="N792">
            <v>-2.3837479099299452</v>
          </cell>
          <cell r="O792">
            <v>13.242187499999991</v>
          </cell>
          <cell r="P792">
            <v>15.307695228540631</v>
          </cell>
        </row>
        <row r="793">
          <cell r="B793">
            <v>41243</v>
          </cell>
          <cell r="C793">
            <v>4636.7489999999998</v>
          </cell>
          <cell r="D793">
            <v>41243</v>
          </cell>
          <cell r="E793">
            <v>1457.7</v>
          </cell>
          <cell r="F793">
            <v>41243</v>
          </cell>
          <cell r="G793">
            <v>46440.21</v>
          </cell>
          <cell r="J793">
            <v>2.1943353897924789</v>
          </cell>
          <cell r="K793">
            <v>-0.73363038498897026</v>
          </cell>
          <cell r="L793">
            <v>2.0468833431849243</v>
          </cell>
          <cell r="N793">
            <v>-2.5397166373310243</v>
          </cell>
          <cell r="O793">
            <v>12.763982362497096</v>
          </cell>
          <cell r="P793">
            <v>14.810372145606788</v>
          </cell>
        </row>
        <row r="794">
          <cell r="B794">
            <v>41274</v>
          </cell>
          <cell r="C794">
            <v>4535.7269999999999</v>
          </cell>
          <cell r="D794">
            <v>41274</v>
          </cell>
          <cell r="E794">
            <v>1475</v>
          </cell>
          <cell r="F794">
            <v>41274</v>
          </cell>
          <cell r="G794">
            <v>46679.4</v>
          </cell>
          <cell r="J794">
            <v>2.8376211392316941</v>
          </cell>
          <cell r="K794">
            <v>-2.5048686014969124</v>
          </cell>
          <cell r="L794">
            <v>1.9208439538634048</v>
          </cell>
          <cell r="N794">
            <v>-3.9024805711790567</v>
          </cell>
          <cell r="O794">
            <v>13.165566978671151</v>
          </cell>
          <cell r="P794">
            <v>13.744914247952011</v>
          </cell>
        </row>
        <row r="795">
          <cell r="B795">
            <v>41305</v>
          </cell>
          <cell r="C795">
            <v>4523.2349999999997</v>
          </cell>
          <cell r="D795">
            <v>41305</v>
          </cell>
          <cell r="E795">
            <v>1485.1</v>
          </cell>
          <cell r="F795">
            <v>41305</v>
          </cell>
          <cell r="G795">
            <v>47286.92</v>
          </cell>
          <cell r="J795">
            <v>2.4560193170058531</v>
          </cell>
          <cell r="K795">
            <v>-2.4821877005015702</v>
          </cell>
          <cell r="L795">
            <v>2.4451739634089531</v>
          </cell>
          <cell r="N795">
            <v>-4.2088118231909055</v>
          </cell>
          <cell r="O795">
            <v>12.456459185218849</v>
          </cell>
          <cell r="P795">
            <v>13.650591915645528</v>
          </cell>
        </row>
        <row r="796">
          <cell r="B796">
            <v>41333</v>
          </cell>
          <cell r="C796">
            <v>4505.2510000000002</v>
          </cell>
          <cell r="D796">
            <v>41333</v>
          </cell>
          <cell r="E796">
            <v>1492.2</v>
          </cell>
          <cell r="F796">
            <v>41333</v>
          </cell>
          <cell r="G796">
            <v>47786.41</v>
          </cell>
          <cell r="J796">
            <v>2.3667421280098688</v>
          </cell>
          <cell r="K796">
            <v>-2.8359956512634121</v>
          </cell>
          <cell r="L796">
            <v>2.8987810347972154</v>
          </cell>
          <cell r="N796">
            <v>-4.3577123724292122</v>
          </cell>
          <cell r="O796">
            <v>11.035047250539476</v>
          </cell>
          <cell r="P796">
            <v>13.101733883508061</v>
          </cell>
        </row>
        <row r="797">
          <cell r="B797">
            <v>41364</v>
          </cell>
          <cell r="C797">
            <v>4502.9250000000002</v>
          </cell>
          <cell r="D797">
            <v>41364</v>
          </cell>
          <cell r="E797">
            <v>1501.3</v>
          </cell>
          <cell r="F797">
            <v>41364</v>
          </cell>
          <cell r="G797">
            <v>48463.74</v>
          </cell>
          <cell r="J797">
            <v>1.7830508474576234</v>
          </cell>
          <cell r="K797">
            <v>-0.72319167357294267</v>
          </cell>
          <cell r="L797">
            <v>3.8225427062044348</v>
          </cell>
          <cell r="N797">
            <v>-4.1776515919691786</v>
          </cell>
          <cell r="O797">
            <v>11.149774191160123</v>
          </cell>
          <cell r="P797">
            <v>12.766899070477834</v>
          </cell>
        </row>
        <row r="798">
          <cell r="B798">
            <v>41394</v>
          </cell>
          <cell r="C798">
            <v>4478.3050000000003</v>
          </cell>
          <cell r="D798">
            <v>41394</v>
          </cell>
          <cell r="E798">
            <v>1510.4</v>
          </cell>
          <cell r="F798">
            <v>41394</v>
          </cell>
          <cell r="G798">
            <v>48883.43</v>
          </cell>
          <cell r="J798">
            <v>1.7035889839068119</v>
          </cell>
          <cell r="K798">
            <v>-0.99331562476854263</v>
          </cell>
          <cell r="L798">
            <v>3.3762190474659892</v>
          </cell>
          <cell r="N798">
            <v>-4.8035031965605661</v>
          </cell>
          <cell r="O798">
            <v>10.344827586206918</v>
          </cell>
          <cell r="P798">
            <v>12.344890240446693</v>
          </cell>
        </row>
        <row r="799">
          <cell r="B799">
            <v>41425</v>
          </cell>
          <cell r="C799">
            <v>4460.6170000000002</v>
          </cell>
          <cell r="D799">
            <v>41425</v>
          </cell>
          <cell r="E799">
            <v>1513.9</v>
          </cell>
          <cell r="F799">
            <v>41425</v>
          </cell>
          <cell r="G799">
            <v>49170.84</v>
          </cell>
          <cell r="J799">
            <v>1.454228655676193</v>
          </cell>
          <cell r="K799">
            <v>-0.99071061745505951</v>
          </cell>
          <cell r="L799">
            <v>2.897120750439286</v>
          </cell>
          <cell r="N799">
            <v>-5.195926114059457</v>
          </cell>
          <cell r="O799">
            <v>9.7187998260617636</v>
          </cell>
          <cell r="P799">
            <v>11.529559705060709</v>
          </cell>
        </row>
        <row r="800">
          <cell r="B800">
            <v>41455</v>
          </cell>
          <cell r="C800">
            <v>4446.3670000000002</v>
          </cell>
          <cell r="D800">
            <v>41455</v>
          </cell>
          <cell r="E800">
            <v>1525.4</v>
          </cell>
          <cell r="F800">
            <v>41455</v>
          </cell>
          <cell r="G800">
            <v>49688.01</v>
          </cell>
          <cell r="J800">
            <v>1.6052754279624493</v>
          </cell>
          <cell r="K800">
            <v>-1.256028026227396</v>
          </cell>
          <cell r="L800">
            <v>2.5261566688827619</v>
          </cell>
          <cell r="N800">
            <v>-5.4035314801955225</v>
          </cell>
          <cell r="O800">
            <v>9.0350250178699234</v>
          </cell>
          <cell r="P800">
            <v>11.079786156700088</v>
          </cell>
        </row>
        <row r="801">
          <cell r="B801">
            <v>41486</v>
          </cell>
          <cell r="C801">
            <v>4429.335</v>
          </cell>
          <cell r="D801">
            <v>41486</v>
          </cell>
          <cell r="E801">
            <v>1534.9</v>
          </cell>
          <cell r="F801">
            <v>41486</v>
          </cell>
          <cell r="G801">
            <v>50079.83</v>
          </cell>
          <cell r="J801">
            <v>1.6220868644067687</v>
          </cell>
          <cell r="K801">
            <v>-1.0934940786748615</v>
          </cell>
          <cell r="L801">
            <v>2.4474550987931831</v>
          </cell>
          <cell r="N801">
            <v>-5.8793642779597866</v>
          </cell>
          <cell r="O801">
            <v>8.5195135746606319</v>
          </cell>
          <cell r="P801">
            <v>11.072265751056666</v>
          </cell>
        </row>
        <row r="802">
          <cell r="B802">
            <v>41517</v>
          </cell>
          <cell r="C802">
            <v>4399.5010000000002</v>
          </cell>
          <cell r="D802">
            <v>41517</v>
          </cell>
          <cell r="E802">
            <v>1536</v>
          </cell>
          <cell r="F802">
            <v>41517</v>
          </cell>
          <cell r="G802">
            <v>50453.55</v>
          </cell>
          <cell r="J802">
            <v>1.4598057995904634</v>
          </cell>
          <cell r="K802">
            <v>-1.3701243572357802</v>
          </cell>
          <cell r="L802">
            <v>2.608680266597041</v>
          </cell>
          <cell r="N802">
            <v>-5.8127812422862029</v>
          </cell>
          <cell r="O802">
            <v>7.6836791923724057</v>
          </cell>
          <cell r="P802">
            <v>10.865724575740465</v>
          </cell>
        </row>
        <row r="803">
          <cell r="B803">
            <v>41547</v>
          </cell>
          <cell r="C803">
            <v>4393.4639999999999</v>
          </cell>
          <cell r="D803">
            <v>41547</v>
          </cell>
          <cell r="E803">
            <v>1541.5</v>
          </cell>
          <cell r="F803">
            <v>41547</v>
          </cell>
          <cell r="G803">
            <v>50888.76</v>
          </cell>
          <cell r="J803">
            <v>1.0554608627245221</v>
          </cell>
          <cell r="K803">
            <v>-1.1898028210446943</v>
          </cell>
          <cell r="L803">
            <v>2.4165789694535977</v>
          </cell>
          <cell r="N803">
            <v>-5.5628017350706997</v>
          </cell>
          <cell r="O803">
            <v>7.4740291431360184</v>
          </cell>
          <cell r="P803">
            <v>11.111654540666894</v>
          </cell>
        </row>
        <row r="804">
          <cell r="B804">
            <v>41578</v>
          </cell>
          <cell r="C804">
            <v>4377.0259999999998</v>
          </cell>
          <cell r="D804">
            <v>41578</v>
          </cell>
          <cell r="E804">
            <v>1554.1</v>
          </cell>
          <cell r="F804">
            <v>41578</v>
          </cell>
          <cell r="G804">
            <v>51189.66</v>
          </cell>
          <cell r="J804">
            <v>1.2508958238321544</v>
          </cell>
          <cell r="K804">
            <v>-1.1809673461140369</v>
          </cell>
          <cell r="L804">
            <v>2.2161217400298749</v>
          </cell>
          <cell r="N804">
            <v>-5.634352427405509</v>
          </cell>
          <cell r="O804">
            <v>7.2162814763711669</v>
          </cell>
          <cell r="P804">
            <v>10.900300206225255</v>
          </cell>
        </row>
        <row r="805">
          <cell r="B805">
            <v>41608</v>
          </cell>
          <cell r="C805">
            <v>4371.0739999999996</v>
          </cell>
          <cell r="D805">
            <v>41608</v>
          </cell>
          <cell r="E805">
            <v>1562.2</v>
          </cell>
          <cell r="F805">
            <v>41608</v>
          </cell>
          <cell r="G805">
            <v>51553.51</v>
          </cell>
          <cell r="J805">
            <v>1.7057291666666696</v>
          </cell>
          <cell r="K805">
            <v>-0.6461414601337867</v>
          </cell>
          <cell r="L805">
            <v>2.1801439145511026</v>
          </cell>
          <cell r="N805">
            <v>-5.7297688531339546</v>
          </cell>
          <cell r="O805">
            <v>7.1688276051313782</v>
          </cell>
          <cell r="P805">
            <v>11.010501459834066</v>
          </cell>
        </row>
        <row r="806">
          <cell r="B806">
            <v>41639</v>
          </cell>
          <cell r="C806">
            <v>4345.2030000000004</v>
          </cell>
          <cell r="D806">
            <v>41639</v>
          </cell>
          <cell r="E806">
            <v>1575.6</v>
          </cell>
          <cell r="F806">
            <v>41639</v>
          </cell>
          <cell r="G806">
            <v>51858.39</v>
          </cell>
          <cell r="J806">
            <v>2.2121310411936435</v>
          </cell>
          <cell r="K806">
            <v>-1.098472640267445</v>
          </cell>
          <cell r="L806">
            <v>1.9053912887639468</v>
          </cell>
          <cell r="N806">
            <v>-4.2005173591796785</v>
          </cell>
          <cell r="O806">
            <v>6.8203389830508332</v>
          </cell>
          <cell r="P806">
            <v>11.094808416560609</v>
          </cell>
        </row>
        <row r="807">
          <cell r="B807">
            <v>41670</v>
          </cell>
          <cell r="C807">
            <v>4369.3320000000003</v>
          </cell>
          <cell r="D807">
            <v>41670</v>
          </cell>
          <cell r="E807">
            <v>1585.6</v>
          </cell>
          <cell r="F807">
            <v>41670</v>
          </cell>
          <cell r="G807">
            <v>52683.82</v>
          </cell>
          <cell r="J807">
            <v>2.0268965961006469</v>
          </cell>
          <cell r="K807">
            <v>-0.17578145526208067</v>
          </cell>
          <cell r="L807">
            <v>2.9188707250643819</v>
          </cell>
          <cell r="N807">
            <v>-3.4024984330904617</v>
          </cell>
          <cell r="O807">
            <v>6.767221062554718</v>
          </cell>
          <cell r="P807">
            <v>11.413092669177871</v>
          </cell>
        </row>
        <row r="808">
          <cell r="B808">
            <v>41698</v>
          </cell>
          <cell r="C808">
            <v>4345.2610000000004</v>
          </cell>
          <cell r="D808">
            <v>41698</v>
          </cell>
          <cell r="E808">
            <v>1621.5</v>
          </cell>
          <cell r="F808">
            <v>41698</v>
          </cell>
          <cell r="G808">
            <v>53278.78</v>
          </cell>
          <cell r="J808">
            <v>3.7959288183331275</v>
          </cell>
          <cell r="K808">
            <v>-0.59054136351842645</v>
          </cell>
          <cell r="L808">
            <v>3.3465616599141379</v>
          </cell>
          <cell r="N808">
            <v>-3.5511894897753749</v>
          </cell>
          <cell r="O808">
            <v>8.6650583031765205</v>
          </cell>
          <cell r="P808">
            <v>11.493581543371834</v>
          </cell>
        </row>
        <row r="809">
          <cell r="B809">
            <v>41729</v>
          </cell>
          <cell r="C809">
            <v>4336.7669999999998</v>
          </cell>
          <cell r="D809">
            <v>41729</v>
          </cell>
          <cell r="E809">
            <v>1638.4</v>
          </cell>
          <cell r="F809">
            <v>41729</v>
          </cell>
          <cell r="G809">
            <v>53941.16</v>
          </cell>
          <cell r="J809">
            <v>3.9857831937039956</v>
          </cell>
          <cell r="K809">
            <v>-0.19414512969820885</v>
          </cell>
          <cell r="L809">
            <v>4.01626429204609</v>
          </cell>
          <cell r="N809">
            <v>-3.6900014990256413</v>
          </cell>
          <cell r="O809">
            <v>9.1320855258775868</v>
          </cell>
          <cell r="P809">
            <v>11.30209926018917</v>
          </cell>
        </row>
        <row r="810">
          <cell r="B810">
            <v>41759</v>
          </cell>
          <cell r="C810">
            <v>4329.2209999999995</v>
          </cell>
          <cell r="D810">
            <v>41759</v>
          </cell>
          <cell r="E810">
            <v>1655.9</v>
          </cell>
          <cell r="F810">
            <v>41759</v>
          </cell>
          <cell r="G810">
            <v>54435.7</v>
          </cell>
          <cell r="J810">
            <v>4.4336528758829541</v>
          </cell>
          <cell r="K810">
            <v>-0.91801218126708051</v>
          </cell>
          <cell r="L810">
            <v>3.3252714021116958</v>
          </cell>
          <cell r="N810">
            <v>-3.3290273887107036</v>
          </cell>
          <cell r="O810">
            <v>9.6332097457627164</v>
          </cell>
          <cell r="P810">
            <v>11.358184153607876</v>
          </cell>
        </row>
        <row r="811">
          <cell r="B811">
            <v>41790</v>
          </cell>
          <cell r="C811">
            <v>4318.7259999999997</v>
          </cell>
          <cell r="D811">
            <v>41790</v>
          </cell>
          <cell r="E811">
            <v>1668.6</v>
          </cell>
          <cell r="F811">
            <v>41790</v>
          </cell>
          <cell r="G811">
            <v>54994.29</v>
          </cell>
          <cell r="J811">
            <v>2.9047178538390339</v>
          </cell>
          <cell r="K811">
            <v>-0.61066527419183503</v>
          </cell>
          <cell r="L811">
            <v>3.2198747794149885</v>
          </cell>
          <cell r="M811">
            <v>0</v>
          </cell>
          <cell r="N811">
            <v>-3.180972497750878</v>
          </cell>
          <cell r="O811">
            <v>10.218640597133222</v>
          </cell>
          <cell r="P811">
            <v>11.843299809399245</v>
          </cell>
        </row>
        <row r="812">
          <cell r="B812">
            <v>41820</v>
          </cell>
          <cell r="C812">
            <v>4316.2650000000003</v>
          </cell>
          <cell r="D812">
            <v>41820</v>
          </cell>
          <cell r="E812">
            <v>1680.3</v>
          </cell>
          <cell r="F812">
            <v>41820</v>
          </cell>
          <cell r="G812">
            <v>55713.45</v>
          </cell>
          <cell r="J812">
            <v>2.557373046875</v>
          </cell>
          <cell r="K812">
            <v>-0.4727484783019098</v>
          </cell>
          <cell r="L812">
            <v>3.2855986041086194</v>
          </cell>
          <cell r="M812">
            <v>0</v>
          </cell>
          <cell r="N812">
            <v>-2.9260292728872761</v>
          </cell>
          <cell r="O812">
            <v>10.154713517765824</v>
          </cell>
          <cell r="P812">
            <v>12.126547229402007</v>
          </cell>
        </row>
        <row r="813">
          <cell r="B813">
            <v>41851</v>
          </cell>
          <cell r="C813">
            <v>4302.5</v>
          </cell>
          <cell r="D813">
            <v>41851</v>
          </cell>
          <cell r="E813">
            <v>1704</v>
          </cell>
          <cell r="F813">
            <v>41851</v>
          </cell>
          <cell r="G813">
            <v>55890.79</v>
          </cell>
          <cell r="J813">
            <v>2.9047647804819166</v>
          </cell>
          <cell r="K813">
            <v>-0.61722420731118444</v>
          </cell>
          <cell r="L813">
            <v>2.6730436092490928</v>
          </cell>
          <cell r="M813">
            <v>0</v>
          </cell>
          <cell r="N813">
            <v>-2.8635224023470851</v>
          </cell>
          <cell r="O813">
            <v>11.017004365105221</v>
          </cell>
          <cell r="P813">
            <v>11.603394021105906</v>
          </cell>
        </row>
        <row r="814">
          <cell r="B814">
            <v>41882</v>
          </cell>
          <cell r="C814">
            <v>4282.1000000000004</v>
          </cell>
          <cell r="D814">
            <v>41882</v>
          </cell>
          <cell r="E814">
            <v>1719.2</v>
          </cell>
          <cell r="F814">
            <v>41882</v>
          </cell>
          <cell r="G814">
            <v>56319.82</v>
          </cell>
          <cell r="J814">
            <v>3.0324823205082119</v>
          </cell>
          <cell r="K814">
            <v>-0.84807417743101299</v>
          </cell>
          <cell r="L814">
            <v>2.4103047789143073</v>
          </cell>
          <cell r="N814">
            <v>-2.668507178427737</v>
          </cell>
          <cell r="O814">
            <v>11.927083333333343</v>
          </cell>
          <cell r="P814">
            <v>11.627070840406661</v>
          </cell>
        </row>
        <row r="815">
          <cell r="B815">
            <v>41912</v>
          </cell>
          <cell r="C815">
            <v>4288.7</v>
          </cell>
          <cell r="D815">
            <v>41912</v>
          </cell>
          <cell r="E815">
            <v>1729.2</v>
          </cell>
          <cell r="F815">
            <v>41912</v>
          </cell>
          <cell r="G815">
            <v>56878.73</v>
          </cell>
          <cell r="J815">
            <v>2.9101946081057095</v>
          </cell>
          <cell r="K815">
            <v>-0.63863085329562974</v>
          </cell>
          <cell r="L815">
            <v>2.0915595785218954</v>
          </cell>
          <cell r="N815">
            <v>-2.384542128944267</v>
          </cell>
          <cell r="O815">
            <v>12.176451508271157</v>
          </cell>
          <cell r="P815">
            <v>11.770713218400285</v>
          </cell>
        </row>
        <row r="816">
          <cell r="B816">
            <v>41943</v>
          </cell>
          <cell r="C816">
            <v>4275.1000000000004</v>
          </cell>
          <cell r="D816">
            <v>41943</v>
          </cell>
          <cell r="E816">
            <v>1740.2</v>
          </cell>
          <cell r="F816">
            <v>41943</v>
          </cell>
          <cell r="G816">
            <v>57267.76</v>
          </cell>
          <cell r="J816">
            <v>2.1244131455399051</v>
          </cell>
          <cell r="K816">
            <v>-0.63683904706565153</v>
          </cell>
          <cell r="L816">
            <v>2.4636796151924267</v>
          </cell>
          <cell r="N816">
            <v>-2.3286587742453291</v>
          </cell>
          <cell r="O816">
            <v>11.9747763979152</v>
          </cell>
          <cell r="P816">
            <v>11.873686990693045</v>
          </cell>
        </row>
        <row r="817">
          <cell r="B817">
            <v>41973</v>
          </cell>
          <cell r="C817">
            <v>4276.8999999999996</v>
          </cell>
          <cell r="D817">
            <v>41973</v>
          </cell>
          <cell r="E817">
            <v>1767</v>
          </cell>
          <cell r="F817">
            <v>41973</v>
          </cell>
          <cell r="G817">
            <v>57871.23</v>
          </cell>
          <cell r="J817">
            <v>2.7803629595160473</v>
          </cell>
          <cell r="K817">
            <v>-0.12143574414424929</v>
          </cell>
          <cell r="L817">
            <v>2.754643036856308</v>
          </cell>
          <cell r="M817">
            <v>0</v>
          </cell>
          <cell r="N817">
            <v>-2.1544819419666683</v>
          </cell>
          <cell r="O817">
            <v>13.109717065676607</v>
          </cell>
          <cell r="P817">
            <v>12.254684501598433</v>
          </cell>
        </row>
        <row r="818">
          <cell r="B818">
            <v>42004</v>
          </cell>
          <cell r="C818">
            <v>4272.8999999999996</v>
          </cell>
          <cell r="D818">
            <v>42004</v>
          </cell>
          <cell r="E818">
            <v>1773.6</v>
          </cell>
          <cell r="F818">
            <v>42004</v>
          </cell>
          <cell r="G818">
            <v>58336.99</v>
          </cell>
          <cell r="J818">
            <v>2.5676613462872977</v>
          </cell>
          <cell r="K818">
            <v>-0.36841000769464172</v>
          </cell>
          <cell r="L818">
            <v>2.5638054858116543</v>
          </cell>
          <cell r="M818">
            <v>0</v>
          </cell>
          <cell r="N818">
            <v>-1.663972891485177</v>
          </cell>
          <cell r="O818">
            <v>12.56664127951257</v>
          </cell>
          <cell r="P818">
            <v>12.492867595773793</v>
          </cell>
        </row>
        <row r="819">
          <cell r="B819">
            <v>42035</v>
          </cell>
          <cell r="C819">
            <v>4298.8</v>
          </cell>
          <cell r="D819">
            <v>42035</v>
          </cell>
          <cell r="E819">
            <v>1790.7</v>
          </cell>
          <cell r="F819">
            <v>42035</v>
          </cell>
          <cell r="G819">
            <v>59431.15</v>
          </cell>
          <cell r="J819">
            <v>2.9019652913458316</v>
          </cell>
          <cell r="K819">
            <v>0.55437299712286503</v>
          </cell>
          <cell r="L819">
            <v>3.7776752574223194</v>
          </cell>
          <cell r="M819">
            <v>0</v>
          </cell>
          <cell r="N819">
            <v>-1.6142513317825236</v>
          </cell>
          <cell r="O819">
            <v>12.935166498486383</v>
          </cell>
          <cell r="P819">
            <v>12.807214814719202</v>
          </cell>
        </row>
        <row r="820">
          <cell r="B820">
            <v>42063</v>
          </cell>
          <cell r="C820">
            <v>4311</v>
          </cell>
          <cell r="D820">
            <v>42063</v>
          </cell>
          <cell r="E820">
            <v>1819.65</v>
          </cell>
          <cell r="F820">
            <v>42063</v>
          </cell>
          <cell r="G820">
            <v>60360.800000000003</v>
          </cell>
          <cell r="J820">
            <v>2.979626485568776</v>
          </cell>
          <cell r="K820">
            <v>0.79730646028666197</v>
          </cell>
          <cell r="L820">
            <v>4.3019130576626763</v>
          </cell>
          <cell r="M820">
            <v>0</v>
          </cell>
          <cell r="N820">
            <v>-0.78846817256778001</v>
          </cell>
          <cell r="O820">
            <v>12.220166512488451</v>
          </cell>
          <cell r="P820">
            <v>13.292383947230025</v>
          </cell>
        </row>
        <row r="821">
          <cell r="B821">
            <v>42094</v>
          </cell>
          <cell r="C821">
            <v>4309.7</v>
          </cell>
          <cell r="D821">
            <v>42094</v>
          </cell>
          <cell r="E821">
            <v>1852.5</v>
          </cell>
          <cell r="F821">
            <v>42094</v>
          </cell>
          <cell r="G821">
            <v>61099.63</v>
          </cell>
          <cell r="J821">
            <v>4.448579161028432</v>
          </cell>
          <cell r="K821">
            <v>0.86124177958764037</v>
          </cell>
          <cell r="L821">
            <v>4.7356574276458119</v>
          </cell>
          <cell r="M821">
            <v>0</v>
          </cell>
          <cell r="N821">
            <v>-0.62412852708019217</v>
          </cell>
          <cell r="O821">
            <v>13.067626953125</v>
          </cell>
          <cell r="P821">
            <v>13.270886276824578</v>
          </cell>
        </row>
        <row r="822">
          <cell r="B822">
            <v>42124</v>
          </cell>
          <cell r="C822">
            <v>4303.8999999999996</v>
          </cell>
          <cell r="D822">
            <v>42124</v>
          </cell>
          <cell r="E822">
            <v>1860.4</v>
          </cell>
          <cell r="F822">
            <v>42124</v>
          </cell>
          <cell r="G822">
            <v>61609.59</v>
          </cell>
          <cell r="J822">
            <v>3.8923326073602604</v>
          </cell>
          <cell r="K822">
            <v>0.11863775937470677</v>
          </cell>
          <cell r="L822">
            <v>3.665485187481643</v>
          </cell>
          <cell r="N822">
            <v>-0.58488582587952198</v>
          </cell>
          <cell r="O822">
            <v>12.349779576061358</v>
          </cell>
          <cell r="P822">
            <v>13.178649305510914</v>
          </cell>
        </row>
        <row r="823">
          <cell r="B823">
            <v>42155</v>
          </cell>
          <cell r="C823">
            <v>4300.5</v>
          </cell>
          <cell r="D823">
            <v>42155</v>
          </cell>
          <cell r="E823">
            <v>1874.2</v>
          </cell>
          <cell r="F823">
            <v>42155</v>
          </cell>
          <cell r="G823">
            <v>62149.32</v>
          </cell>
          <cell r="J823">
            <v>2.9978292528783035</v>
          </cell>
          <cell r="K823">
            <v>-0.24356297842728081</v>
          </cell>
          <cell r="L823">
            <v>2.9630488661515297</v>
          </cell>
          <cell r="M823">
            <v>0</v>
          </cell>
          <cell r="N823">
            <v>-0.42202260574066841</v>
          </cell>
          <cell r="O823">
            <v>12.321706820088707</v>
          </cell>
          <cell r="P823">
            <v>13.010496180603482</v>
          </cell>
        </row>
        <row r="824">
          <cell r="B824">
            <v>42185</v>
          </cell>
          <cell r="C824">
            <v>4301.6000000000004</v>
          </cell>
          <cell r="D824">
            <v>42185</v>
          </cell>
          <cell r="E824">
            <v>1888.2</v>
          </cell>
          <cell r="F824">
            <v>42185</v>
          </cell>
          <cell r="G824">
            <v>63008.79</v>
          </cell>
          <cell r="J824">
            <v>1.9271255060728798</v>
          </cell>
          <cell r="K824">
            <v>-0.18794811703829462</v>
          </cell>
          <cell r="L824">
            <v>3.1246670397185872</v>
          </cell>
          <cell r="M824">
            <v>0</v>
          </cell>
          <cell r="N824">
            <v>-0.33976134458842955</v>
          </cell>
          <cell r="O824">
            <v>12.372790573111958</v>
          </cell>
          <cell r="P824">
            <v>13.094396415946253</v>
          </cell>
        </row>
        <row r="825">
          <cell r="B825">
            <v>42216</v>
          </cell>
          <cell r="C825">
            <v>4309</v>
          </cell>
          <cell r="D825">
            <v>42216</v>
          </cell>
          <cell r="E825">
            <v>1890.9</v>
          </cell>
          <cell r="F825">
            <v>42216</v>
          </cell>
          <cell r="G825">
            <v>63321.48</v>
          </cell>
          <cell r="J825">
            <v>1.6394323801333099</v>
          </cell>
          <cell r="K825">
            <v>0.11849717697902662</v>
          </cell>
          <cell r="L825">
            <v>2.7786096287931938</v>
          </cell>
          <cell r="M825">
            <v>0</v>
          </cell>
          <cell r="N825">
            <v>0.15107495642068258</v>
          </cell>
          <cell r="O825">
            <v>10.968309859154935</v>
          </cell>
          <cell r="P825">
            <v>13.295016942863036</v>
          </cell>
        </row>
        <row r="826">
          <cell r="B826">
            <v>42247</v>
          </cell>
          <cell r="C826">
            <v>4285.7</v>
          </cell>
          <cell r="D826">
            <v>42247</v>
          </cell>
          <cell r="E826">
            <v>1915.9</v>
          </cell>
          <cell r="F826">
            <v>42247</v>
          </cell>
          <cell r="G826">
            <v>63742.47</v>
          </cell>
          <cell r="J826">
            <v>2.2249493117063368</v>
          </cell>
          <cell r="K826">
            <v>-0.34414602953145579</v>
          </cell>
          <cell r="L826">
            <v>2.5634230591742524</v>
          </cell>
          <cell r="M826">
            <v>0</v>
          </cell>
          <cell r="N826">
            <v>8.407089979214355E-2</v>
          </cell>
          <cell r="O826">
            <v>11.441368078175906</v>
          </cell>
          <cell r="P826">
            <v>13.179463286636928</v>
          </cell>
        </row>
        <row r="827">
          <cell r="B827">
            <v>42277</v>
          </cell>
          <cell r="C827">
            <v>4272.1589999999997</v>
          </cell>
          <cell r="D827">
            <v>42277</v>
          </cell>
          <cell r="E827">
            <v>1918.2</v>
          </cell>
          <cell r="F827">
            <v>42277</v>
          </cell>
          <cell r="G827">
            <v>64363.06</v>
          </cell>
          <cell r="J827">
            <v>1.5888147442008282</v>
          </cell>
          <cell r="K827">
            <v>-0.6844197507904215</v>
          </cell>
          <cell r="L827">
            <v>2.1493350372225883</v>
          </cell>
          <cell r="N827">
            <v>-0.38568797071374394</v>
          </cell>
          <cell r="O827">
            <v>10.929909784871628</v>
          </cell>
          <cell r="P827">
            <v>13.158398578871221</v>
          </cell>
        </row>
        <row r="828">
          <cell r="B828">
            <v>42308</v>
          </cell>
          <cell r="C828">
            <v>4285.2449999999999</v>
          </cell>
          <cell r="D828">
            <v>42308</v>
          </cell>
          <cell r="E828">
            <v>1937.8</v>
          </cell>
          <cell r="F828">
            <v>42308</v>
          </cell>
          <cell r="G828">
            <v>64751.16</v>
          </cell>
          <cell r="J828">
            <v>2.4803003860595307</v>
          </cell>
          <cell r="K828">
            <v>-0.55128800185658688</v>
          </cell>
          <cell r="L828">
            <v>2.2578120410325253</v>
          </cell>
          <cell r="M828">
            <v>0</v>
          </cell>
          <cell r="N828">
            <v>0.61044719731164765</v>
          </cell>
          <cell r="O828">
            <v>11.269877852039656</v>
          </cell>
          <cell r="P828">
            <v>13.067387304829104</v>
          </cell>
        </row>
        <row r="829">
          <cell r="B829">
            <v>42338</v>
          </cell>
          <cell r="C829">
            <v>4308.1049999999996</v>
          </cell>
          <cell r="D829">
            <v>42338</v>
          </cell>
          <cell r="E829">
            <v>1956.3</v>
          </cell>
          <cell r="F829">
            <v>42338</v>
          </cell>
          <cell r="G829">
            <v>65252.27</v>
          </cell>
          <cell r="J829">
            <v>2.1086695547784196</v>
          </cell>
          <cell r="K829">
            <v>0.52278507595024948</v>
          </cell>
          <cell r="L829">
            <v>2.3685934981810375</v>
          </cell>
          <cell r="M829">
            <v>0</v>
          </cell>
          <cell r="N829">
            <v>1.1069930364266511</v>
          </cell>
          <cell r="O829">
            <v>10.498583569405096</v>
          </cell>
          <cell r="P829">
            <v>12.754247663303509</v>
          </cell>
        </row>
        <row r="830">
          <cell r="B830">
            <v>42369</v>
          </cell>
          <cell r="C830">
            <v>4264.4399999999996</v>
          </cell>
          <cell r="D830">
            <v>42369</v>
          </cell>
          <cell r="E830">
            <v>1972.7</v>
          </cell>
          <cell r="F830">
            <v>42369</v>
          </cell>
          <cell r="G830">
            <v>65763.350000000006</v>
          </cell>
          <cell r="J830">
            <v>2.8412052966322543</v>
          </cell>
          <cell r="K830">
            <v>-0.18068147744501051</v>
          </cell>
          <cell r="L830">
            <v>2.1756112900785052</v>
          </cell>
          <cell r="M830">
            <v>0</v>
          </cell>
          <cell r="N830">
            <v>-0.64533692663568676</v>
          </cell>
          <cell r="O830">
            <v>10.404103026545686</v>
          </cell>
          <cell r="P830">
            <v>12.730104861426694</v>
          </cell>
        </row>
        <row r="831">
          <cell r="B831">
            <v>42400</v>
          </cell>
          <cell r="C831">
            <v>4286.1350000000002</v>
          </cell>
          <cell r="D831">
            <v>42400</v>
          </cell>
          <cell r="E831">
            <v>1994.8</v>
          </cell>
          <cell r="F831">
            <v>42400</v>
          </cell>
          <cell r="G831">
            <v>67689.39</v>
          </cell>
          <cell r="J831">
            <v>2.9414800288987575</v>
          </cell>
          <cell r="K831">
            <v>2.07689408656897E-2</v>
          </cell>
          <cell r="L831">
            <v>4.5377256561890178</v>
          </cell>
          <cell r="M831">
            <v>0</v>
          </cell>
          <cell r="N831">
            <v>-0.37750787391093166</v>
          </cell>
          <cell r="O831">
            <v>10.330394017189427</v>
          </cell>
          <cell r="P831">
            <v>13.895474006476395</v>
          </cell>
        </row>
        <row r="832">
          <cell r="B832">
            <v>42429</v>
          </cell>
          <cell r="C832">
            <v>4302.1570000000002</v>
          </cell>
          <cell r="D832">
            <v>42429</v>
          </cell>
          <cell r="E832">
            <v>2025.1</v>
          </cell>
          <cell r="F832">
            <v>42429</v>
          </cell>
          <cell r="G832">
            <v>68500.12</v>
          </cell>
          <cell r="J832">
            <v>3.5168430199867151</v>
          </cell>
          <cell r="K832">
            <v>-0.13806534427548423</v>
          </cell>
          <cell r="L832">
            <v>4.9773747334767027</v>
          </cell>
          <cell r="M832">
            <v>0</v>
          </cell>
          <cell r="N832">
            <v>-0.25998727083108575</v>
          </cell>
          <cell r="O832">
            <v>9.7055255321495615</v>
          </cell>
          <cell r="P832">
            <v>13.484446859551213</v>
          </cell>
        </row>
        <row r="833">
          <cell r="B833">
            <v>42460</v>
          </cell>
          <cell r="C833">
            <v>4291.991</v>
          </cell>
          <cell r="D833">
            <v>42460</v>
          </cell>
          <cell r="E833">
            <v>2024.6</v>
          </cell>
          <cell r="F833">
            <v>42460</v>
          </cell>
          <cell r="G833">
            <v>69173.08</v>
          </cell>
          <cell r="J833">
            <v>2.6309119480914411</v>
          </cell>
          <cell r="K833">
            <v>0.64606372700755088</v>
          </cell>
          <cell r="L833">
            <v>5.1848483996025152</v>
          </cell>
          <cell r="N833">
            <v>-0.41091027217671217</v>
          </cell>
          <cell r="O833">
            <v>9.2901484480431904</v>
          </cell>
          <cell r="P833">
            <v>13.21358247177602</v>
          </cell>
        </row>
        <row r="834">
          <cell r="B834">
            <v>42490</v>
          </cell>
          <cell r="C834">
            <v>4292.5360000000001</v>
          </cell>
          <cell r="D834">
            <v>42490</v>
          </cell>
          <cell r="E834">
            <v>2043.7</v>
          </cell>
          <cell r="F834">
            <v>42490</v>
          </cell>
          <cell r="G834">
            <v>69314.61</v>
          </cell>
          <cell r="J834">
            <v>2.4513735712853535</v>
          </cell>
          <cell r="K834">
            <v>0.14934200625971172</v>
          </cell>
          <cell r="L834">
            <v>2.4009966702314811</v>
          </cell>
          <cell r="N834">
            <v>-0.26403959199794436</v>
          </cell>
          <cell r="O834">
            <v>9.8527198451945797</v>
          </cell>
          <cell r="P834">
            <v>12.506202362327045</v>
          </cell>
        </row>
        <row r="835">
          <cell r="B835">
            <v>42521</v>
          </cell>
          <cell r="C835">
            <v>4307.0479999999998</v>
          </cell>
          <cell r="D835">
            <v>42521</v>
          </cell>
          <cell r="E835">
            <v>2056.5</v>
          </cell>
          <cell r="F835">
            <v>42521</v>
          </cell>
          <cell r="G835">
            <v>69674.289999999994</v>
          </cell>
          <cell r="J835">
            <v>1.5505407140388172</v>
          </cell>
          <cell r="K835">
            <v>0.11368715739568103</v>
          </cell>
          <cell r="L835">
            <v>1.7141137854940869</v>
          </cell>
          <cell r="N835">
            <v>0.15226136495756215</v>
          </cell>
          <cell r="O835">
            <v>9.7268167751573884</v>
          </cell>
          <cell r="P835">
            <v>12.10788790609454</v>
          </cell>
        </row>
        <row r="836">
          <cell r="B836">
            <v>42551</v>
          </cell>
          <cell r="C836">
            <v>4311.2079999999996</v>
          </cell>
          <cell r="D836">
            <v>42551</v>
          </cell>
          <cell r="E836">
            <v>2060.1</v>
          </cell>
          <cell r="F836">
            <v>42551</v>
          </cell>
          <cell r="G836">
            <v>70283.27</v>
          </cell>
          <cell r="J836">
            <v>1.7534327768448099</v>
          </cell>
          <cell r="K836">
            <v>0.44774092023958101</v>
          </cell>
          <cell r="L836">
            <v>1.6049451607475174</v>
          </cell>
          <cell r="N836">
            <v>0.22335875023244967</v>
          </cell>
          <cell r="O836">
            <v>9.1039084842707183</v>
          </cell>
          <cell r="P836">
            <v>11.545182822904554</v>
          </cell>
        </row>
        <row r="837">
          <cell r="B837">
            <v>42582</v>
          </cell>
          <cell r="C837">
            <v>4312.4769999999999</v>
          </cell>
          <cell r="D837">
            <v>42582</v>
          </cell>
          <cell r="E837">
            <v>2061.1</v>
          </cell>
          <cell r="F837">
            <v>42582</v>
          </cell>
          <cell r="G837">
            <v>70280.710000000006</v>
          </cell>
          <cell r="J837">
            <v>0.85139697607279352</v>
          </cell>
          <cell r="K837">
            <v>0.46455055938958711</v>
          </cell>
          <cell r="L837">
            <v>1.3937898518075809</v>
          </cell>
          <cell r="N837">
            <v>8.0691575771640878E-2</v>
          </cell>
          <cell r="O837">
            <v>9.0010048125231279</v>
          </cell>
          <cell r="P837">
            <v>10.990314818920854</v>
          </cell>
        </row>
        <row r="838">
          <cell r="B838">
            <v>42613</v>
          </cell>
          <cell r="C838">
            <v>4287.1940000000004</v>
          </cell>
          <cell r="D838">
            <v>42613</v>
          </cell>
          <cell r="E838">
            <v>2057.8000000000002</v>
          </cell>
          <cell r="F838">
            <v>42613</v>
          </cell>
          <cell r="G838">
            <v>70401.64</v>
          </cell>
          <cell r="J838">
            <v>6.3214198881600403E-2</v>
          </cell>
          <cell r="K838">
            <v>-0.46096537582119845</v>
          </cell>
          <cell r="L838">
            <v>1.0439288294147087</v>
          </cell>
          <cell r="N838">
            <v>3.4860116200396973E-2</v>
          </cell>
          <cell r="O838">
            <v>7.4064408372044532</v>
          </cell>
          <cell r="P838">
            <v>10.446990836721582</v>
          </cell>
        </row>
        <row r="839">
          <cell r="B839">
            <v>42643</v>
          </cell>
          <cell r="C839">
            <v>4286.0659999999998</v>
          </cell>
          <cell r="D839">
            <v>42643</v>
          </cell>
          <cell r="E839">
            <v>2078.9</v>
          </cell>
          <cell r="F839">
            <v>42643</v>
          </cell>
          <cell r="G839">
            <v>71019.88</v>
          </cell>
          <cell r="J839">
            <v>0.91257705936604872</v>
          </cell>
          <cell r="K839">
            <v>-0.58317761518349442</v>
          </cell>
          <cell r="L839">
            <v>1.048058805459684</v>
          </cell>
          <cell r="N839">
            <v>0.32552627371780218</v>
          </cell>
          <cell r="O839">
            <v>8.3776457095193315</v>
          </cell>
          <cell r="P839">
            <v>10.342609565176053</v>
          </cell>
        </row>
        <row r="840">
          <cell r="B840">
            <v>42674</v>
          </cell>
          <cell r="C840">
            <v>4286.0659999999998</v>
          </cell>
          <cell r="D840">
            <v>42674</v>
          </cell>
          <cell r="E840">
            <v>2096.8000000000002</v>
          </cell>
          <cell r="F840">
            <v>42674</v>
          </cell>
          <cell r="G840">
            <v>71019.88</v>
          </cell>
          <cell r="J840">
            <v>1.7320848090825347</v>
          </cell>
          <cell r="K840">
            <v>-0.61243225181258909</v>
          </cell>
          <cell r="L840">
            <v>1.0517395171448785</v>
          </cell>
          <cell r="N840">
            <v>1.9158764551385765E-2</v>
          </cell>
          <cell r="O840">
            <v>8.2051811332438884</v>
          </cell>
          <cell r="P840">
            <v>9.6812474093128209</v>
          </cell>
        </row>
        <row r="841">
          <cell r="B841">
            <v>0</v>
          </cell>
          <cell r="C841">
            <v>0</v>
          </cell>
          <cell r="D841">
            <v>0</v>
          </cell>
          <cell r="E841">
            <v>2103.6</v>
          </cell>
          <cell r="F841">
            <v>0</v>
          </cell>
          <cell r="G841">
            <v>71188.320000000007</v>
          </cell>
          <cell r="J841">
            <v>2.2256779084459</v>
          </cell>
          <cell r="K841">
            <v>0.23901414305018687</v>
          </cell>
          <cell r="L841">
            <v>1.1174171510777375</v>
          </cell>
          <cell r="N841">
            <v>-0.24753342827066316</v>
          </cell>
          <cell r="O841">
            <v>7.5295200122680539</v>
          </cell>
          <cell r="P841">
            <v>9.0970781552887061</v>
          </cell>
        </row>
        <row r="842">
          <cell r="B842">
            <v>0</v>
          </cell>
          <cell r="C842">
            <v>0</v>
          </cell>
          <cell r="D842">
            <v>0</v>
          </cell>
          <cell r="E842">
            <v>2097.1</v>
          </cell>
          <cell r="F842">
            <v>0</v>
          </cell>
          <cell r="G842">
            <v>71353.89</v>
          </cell>
          <cell r="J842">
            <v>0.87546298523255572</v>
          </cell>
          <cell r="K842">
            <v>0.88846042034815831</v>
          </cell>
          <cell r="L842">
            <v>0.47030493433668497</v>
          </cell>
          <cell r="N842">
            <v>1.4000900469932853</v>
          </cell>
          <cell r="O842">
            <v>6.3060779642114762</v>
          </cell>
          <cell r="P842">
            <v>8.5009963756408347</v>
          </cell>
        </row>
        <row r="843">
          <cell r="B843">
            <v>0</v>
          </cell>
          <cell r="C843">
            <v>0</v>
          </cell>
          <cell r="D843">
            <v>0</v>
          </cell>
          <cell r="E843">
            <v>2102.8000000000002</v>
          </cell>
          <cell r="F843">
            <v>0</v>
          </cell>
          <cell r="G843">
            <v>71852.05</v>
          </cell>
          <cell r="J843">
            <v>-6.6533599467710758E-2</v>
          </cell>
          <cell r="K843">
            <v>-0.12767781351918916</v>
          </cell>
          <cell r="L843">
            <v>0.93235800479629649</v>
          </cell>
          <cell r="N843">
            <v>0.13797978831744384</v>
          </cell>
          <cell r="O843">
            <v>5.4140765991578244</v>
          </cell>
          <cell r="P843">
            <v>6.1496491547641474</v>
          </cell>
        </row>
        <row r="844">
          <cell r="B844">
            <v>0</v>
          </cell>
          <cell r="C844">
            <v>0</v>
          </cell>
          <cell r="D844">
            <v>0</v>
          </cell>
          <cell r="E844">
            <v>2098.8000000000002</v>
          </cell>
          <cell r="F844">
            <v>0</v>
          </cell>
          <cell r="G844">
            <v>74135.09</v>
          </cell>
          <cell r="J844">
            <v>-9.0446041795577692E-2</v>
          </cell>
          <cell r="K844">
            <v>-0.12710097520147734</v>
          </cell>
          <cell r="L844">
            <v>3.8977552590335307</v>
          </cell>
          <cell r="N844">
            <v>0.31986911645736082</v>
          </cell>
          <cell r="O844">
            <v>5.4991454709962806</v>
          </cell>
          <cell r="P844">
            <v>8.2262191657474393</v>
          </cell>
        </row>
        <row r="845">
          <cell r="B845">
            <v>0</v>
          </cell>
          <cell r="C845">
            <v>0</v>
          </cell>
          <cell r="D845">
            <v>0</v>
          </cell>
          <cell r="E845">
            <v>2087.6999999999998</v>
          </cell>
          <cell r="F845">
            <v>0</v>
          </cell>
          <cell r="G845">
            <v>74135.09</v>
          </cell>
          <cell r="J845">
            <v>-0.34369182299872625</v>
          </cell>
          <cell r="K845">
            <v>0.74848807129086481</v>
          </cell>
          <cell r="L845">
            <v>3.1774180416564324</v>
          </cell>
          <cell r="N845">
            <v>0.68522654995120114</v>
          </cell>
          <cell r="O845">
            <v>2.9031940063091399</v>
          </cell>
          <cell r="P845">
            <v>7.1733252299883032</v>
          </cell>
        </row>
        <row r="846">
          <cell r="B846">
            <v>0</v>
          </cell>
          <cell r="C846">
            <v>0</v>
          </cell>
          <cell r="D846">
            <v>0</v>
          </cell>
          <cell r="E846">
            <v>2101</v>
          </cell>
          <cell r="F846">
            <v>0</v>
          </cell>
          <cell r="G846">
            <v>75008.23</v>
          </cell>
          <cell r="J846">
            <v>5.238344683080598E-2</v>
          </cell>
          <cell r="K846">
            <v>0.371654336021221</v>
          </cell>
          <cell r="L846">
            <v>2.1858979860688299</v>
          </cell>
          <cell r="N846">
            <v>0.67413081581104706</v>
          </cell>
          <cell r="O846">
            <v>2.6731173337242842</v>
          </cell>
          <cell r="P846">
            <v>8.2141701439278023</v>
          </cell>
        </row>
        <row r="847">
          <cell r="B847">
            <v>0</v>
          </cell>
          <cell r="C847">
            <v>0</v>
          </cell>
          <cell r="D847">
            <v>0</v>
          </cell>
          <cell r="E847">
            <v>2093.3000000000002</v>
          </cell>
          <cell r="F847">
            <v>0</v>
          </cell>
          <cell r="G847">
            <v>75574.36</v>
          </cell>
          <cell r="J847">
            <v>-0.262054507337528</v>
          </cell>
          <cell r="K847">
            <v>0.24270853119563451</v>
          </cell>
          <cell r="L847">
            <v>1.9414153270738588</v>
          </cell>
          <cell r="N847">
            <v>0.42988012562275024</v>
          </cell>
          <cell r="O847">
            <v>1.5819867035473667</v>
          </cell>
          <cell r="P847">
            <v>8.468073373980566</v>
          </cell>
        </row>
        <row r="848">
          <cell r="B848">
            <v>0</v>
          </cell>
          <cell r="C848">
            <v>0</v>
          </cell>
          <cell r="D848">
            <v>0</v>
          </cell>
          <cell r="E848">
            <v>2099.5</v>
          </cell>
          <cell r="F848">
            <v>0</v>
          </cell>
          <cell r="G848">
            <v>76274.78</v>
          </cell>
          <cell r="J848">
            <v>0.56521530871294079</v>
          </cell>
          <cell r="K848">
            <v>-0.47407399890355695</v>
          </cell>
          <cell r="L848">
            <v>2.8862040903976816</v>
          </cell>
          <cell r="N848">
            <v>-0.2700976876799932</v>
          </cell>
          <cell r="O848">
            <v>1.7643352236925036</v>
          </cell>
          <cell r="P848">
            <v>8.5248025596987631</v>
          </cell>
        </row>
        <row r="849">
          <cell r="B849">
            <v>0</v>
          </cell>
          <cell r="C849">
            <v>0</v>
          </cell>
          <cell r="D849">
            <v>0</v>
          </cell>
          <cell r="E849">
            <v>2105.6</v>
          </cell>
          <cell r="F849">
            <v>0</v>
          </cell>
          <cell r="G849">
            <v>76628.31</v>
          </cell>
          <cell r="J849">
            <v>0.21894336030461314</v>
          </cell>
          <cell r="K849">
            <v>-0.53292309110604119</v>
          </cell>
          <cell r="L849">
            <v>2.1598696569696374</v>
          </cell>
          <cell r="N849">
            <v>-0.29331360043137744</v>
          </cell>
          <cell r="O849">
            <v>1.8920880716186694</v>
          </cell>
          <cell r="P849">
            <v>9.0317812668653907</v>
          </cell>
        </row>
        <row r="850">
          <cell r="B850">
            <v>0</v>
          </cell>
          <cell r="C850">
            <v>0</v>
          </cell>
          <cell r="D850">
            <v>0</v>
          </cell>
          <cell r="E850">
            <v>2113.5</v>
          </cell>
          <cell r="F850">
            <v>0</v>
          </cell>
          <cell r="G850">
            <v>77111.34</v>
          </cell>
          <cell r="J850">
            <v>0.9649835188458411</v>
          </cell>
          <cell r="K850">
            <v>-1.1372267765067279</v>
          </cell>
          <cell r="L850">
            <v>2.0337320752699561</v>
          </cell>
          <cell r="N850">
            <v>-0.2235847263422408</v>
          </cell>
          <cell r="O850">
            <v>2.3437121689022344</v>
          </cell>
          <cell r="P850">
            <v>9.5306018439343063</v>
          </cell>
        </row>
        <row r="851">
          <cell r="B851">
            <v>0</v>
          </cell>
          <cell r="C851">
            <v>0</v>
          </cell>
          <cell r="D851">
            <v>0</v>
          </cell>
          <cell r="E851">
            <v>2121.9</v>
          </cell>
          <cell r="F851">
            <v>0</v>
          </cell>
          <cell r="G851">
            <v>77567.78</v>
          </cell>
          <cell r="J851">
            <v>1.0669206954036614</v>
          </cell>
          <cell r="K851">
            <v>-0.44982163324346347</v>
          </cell>
          <cell r="L851">
            <v>1.6951867969989598</v>
          </cell>
          <cell r="N851">
            <v>-7.8827812517734408E-2</v>
          </cell>
          <cell r="O851">
            <v>1.6820011500862542</v>
          </cell>
          <cell r="P851">
            <v>9.2198128186079522</v>
          </cell>
        </row>
        <row r="852">
          <cell r="B852">
            <v>0</v>
          </cell>
          <cell r="C852">
            <v>0</v>
          </cell>
          <cell r="D852">
            <v>0</v>
          </cell>
          <cell r="E852">
            <v>2125.1</v>
          </cell>
          <cell r="F852">
            <v>0</v>
          </cell>
          <cell r="G852">
            <v>77781.58</v>
          </cell>
          <cell r="J852">
            <v>0.92610182370820304</v>
          </cell>
          <cell r="K852">
            <v>0.1551053263409985</v>
          </cell>
          <cell r="L852">
            <v>1.5050181845325916</v>
          </cell>
          <cell r="N852">
            <v>0.19364333419793489</v>
          </cell>
          <cell r="O852">
            <v>1.0845264710079405</v>
          </cell>
          <cell r="P852">
            <v>9.2617159668889393</v>
          </cell>
        </row>
        <row r="853">
          <cell r="B853">
            <v>0</v>
          </cell>
          <cell r="C853">
            <v>0</v>
          </cell>
          <cell r="D853">
            <v>0</v>
          </cell>
          <cell r="E853">
            <v>2121.8000000000002</v>
          </cell>
          <cell r="F853">
            <v>0</v>
          </cell>
          <cell r="G853">
            <v>78304.58</v>
          </cell>
          <cell r="J853">
            <v>0.39271350839840125</v>
          </cell>
          <cell r="K853">
            <v>1.1818182665050747</v>
          </cell>
          <cell r="L853">
            <v>1.5474248015920899</v>
          </cell>
          <cell r="N853">
            <v>0.14648652473800983</v>
          </cell>
          <cell r="O853">
            <v>1.0044270957300094</v>
          </cell>
          <cell r="P853">
            <v>9.7411507627685125</v>
          </cell>
        </row>
        <row r="854">
          <cell r="B854">
            <v>0</v>
          </cell>
          <cell r="C854">
            <v>0</v>
          </cell>
          <cell r="D854">
            <v>0</v>
          </cell>
          <cell r="E854">
            <v>2131</v>
          </cell>
          <cell r="F854">
            <v>0</v>
          </cell>
          <cell r="G854">
            <v>78549.58</v>
          </cell>
          <cell r="J854">
            <v>0.42886092652809626</v>
          </cell>
          <cell r="K854">
            <v>0.35916016718442467</v>
          </cell>
          <cell r="L854">
            <v>1.2657317252085853</v>
          </cell>
          <cell r="N854">
            <v>0.17833869201406838</v>
          </cell>
          <cell r="O854">
            <v>1.7232326125351971</v>
          </cell>
          <cell r="P854">
            <v>9.3212789335864521</v>
          </cell>
        </row>
        <row r="855">
          <cell r="B855">
            <v>0</v>
          </cell>
          <cell r="C855">
            <v>0</v>
          </cell>
          <cell r="D855">
            <v>0</v>
          </cell>
          <cell r="E855">
            <v>2117.1</v>
          </cell>
          <cell r="F855">
            <v>0</v>
          </cell>
          <cell r="G855">
            <v>80304.75</v>
          </cell>
          <cell r="J855">
            <v>-0.37645287280598794</v>
          </cell>
          <cell r="K855">
            <v>0.59750545463463922</v>
          </cell>
          <cell r="L855">
            <v>3.243917133079588</v>
          </cell>
          <cell r="N855">
            <v>0.58905801148043668</v>
          </cell>
          <cell r="O855">
            <v>0.81908662317251579</v>
          </cell>
          <cell r="P855">
            <v>9.4015015591857107</v>
          </cell>
        </row>
        <row r="856">
          <cell r="B856">
            <v>0</v>
          </cell>
          <cell r="C856">
            <v>0</v>
          </cell>
          <cell r="D856">
            <v>0</v>
          </cell>
          <cell r="E856">
            <v>2124.5</v>
          </cell>
          <cell r="F856">
            <v>0</v>
          </cell>
          <cell r="G856">
            <v>81049.42</v>
          </cell>
          <cell r="J856">
            <v>0.12725044773305161</v>
          </cell>
          <cell r="K856">
            <v>-0.25431347790080272</v>
          </cell>
          <cell r="L856">
            <v>3.5053377465277258</v>
          </cell>
          <cell r="N856">
            <v>1.8925541610914642E-2</v>
          </cell>
          <cell r="O856">
            <v>1.2245092433771587</v>
          </cell>
          <cell r="P856">
            <v>9.3266629877970075</v>
          </cell>
        </row>
        <row r="857">
          <cell r="B857">
            <v>0</v>
          </cell>
          <cell r="C857">
            <v>0</v>
          </cell>
          <cell r="D857">
            <v>0</v>
          </cell>
          <cell r="E857">
            <v>2137.8000000000002</v>
          </cell>
          <cell r="F857">
            <v>0</v>
          </cell>
          <cell r="G857">
            <v>81615.37</v>
          </cell>
          <cell r="J857">
            <v>0.31909901454716394</v>
          </cell>
          <cell r="K857">
            <v>0.92076977531518889</v>
          </cell>
          <cell r="L857">
            <v>3.9029998632710727</v>
          </cell>
          <cell r="N857">
            <v>0.34964543047326657</v>
          </cell>
          <cell r="O857">
            <v>2.3997700819083478</v>
          </cell>
          <cell r="P857">
            <v>10.090066660740549</v>
          </cell>
        </row>
        <row r="858">
          <cell r="B858">
            <v>0</v>
          </cell>
          <cell r="C858">
            <v>0</v>
          </cell>
          <cell r="D858">
            <v>0</v>
          </cell>
          <cell r="E858">
            <v>2189</v>
          </cell>
          <cell r="F858">
            <v>0</v>
          </cell>
          <cell r="G858">
            <v>82187.95</v>
          </cell>
          <cell r="J858">
            <v>3.3961551178498972</v>
          </cell>
          <cell r="K858">
            <v>0.31828545329690705</v>
          </cell>
          <cell r="L858">
            <v>2.3450667613061471</v>
          </cell>
          <cell r="N858">
            <v>0.53557353246214134</v>
          </cell>
          <cell r="O858">
            <v>4.1884816753926746</v>
          </cell>
          <cell r="P858">
            <v>9.5719096424485617</v>
          </cell>
        </row>
        <row r="859">
          <cell r="B859">
            <v>0</v>
          </cell>
          <cell r="C859">
            <v>0</v>
          </cell>
          <cell r="D859">
            <v>0</v>
          </cell>
          <cell r="E859">
            <v>2189.6</v>
          </cell>
          <cell r="F859">
            <v>0</v>
          </cell>
          <cell r="G859">
            <v>82713.47</v>
          </cell>
          <cell r="J859">
            <v>3.0642504118616021</v>
          </cell>
          <cell r="K859">
            <v>1.1964678699341258</v>
          </cell>
          <cell r="L859">
            <v>2.0531300532440566</v>
          </cell>
          <cell r="N859">
            <v>0.97055569689763477</v>
          </cell>
          <cell r="O859">
            <v>4.6003917259828775</v>
          </cell>
          <cell r="P859">
            <v>9.4464709988943305</v>
          </cell>
        </row>
        <row r="860">
          <cell r="B860">
            <v>0</v>
          </cell>
          <cell r="C860">
            <v>0</v>
          </cell>
          <cell r="D860">
            <v>0</v>
          </cell>
          <cell r="E860">
            <v>2209.6</v>
          </cell>
          <cell r="F860">
            <v>0</v>
          </cell>
          <cell r="G860">
            <v>83687</v>
          </cell>
          <cell r="J860">
            <v>3.3585929460192565</v>
          </cell>
          <cell r="K860">
            <v>0.42882283328748994</v>
          </cell>
          <cell r="L860">
            <v>2.5382841491743635</v>
          </cell>
          <cell r="N860">
            <v>1.2600150257249476</v>
          </cell>
          <cell r="O860">
            <v>5.2441057394617685</v>
          </cell>
          <cell r="P860">
            <v>9.7177861411071866</v>
          </cell>
        </row>
        <row r="861">
          <cell r="B861">
            <v>0</v>
          </cell>
          <cell r="C861">
            <v>0</v>
          </cell>
          <cell r="D861">
            <v>0</v>
          </cell>
          <cell r="E861">
            <v>2220.5</v>
          </cell>
          <cell r="F861">
            <v>0</v>
          </cell>
          <cell r="G861">
            <v>84337.23</v>
          </cell>
          <cell r="J861">
            <v>1.439013248058485</v>
          </cell>
          <cell r="K861">
            <v>0.77262571702225724</v>
          </cell>
          <cell r="L861">
            <v>2.6150792178172066</v>
          </cell>
          <cell r="N861">
            <v>1.8551468252414383</v>
          </cell>
          <cell r="O861">
            <v>5.4568768996960504</v>
          </cell>
          <cell r="P861">
            <v>10.060146178351047</v>
          </cell>
        </row>
        <row r="862">
          <cell r="B862">
            <v>0</v>
          </cell>
          <cell r="C862">
            <v>0</v>
          </cell>
          <cell r="D862">
            <v>0</v>
          </cell>
          <cell r="E862">
            <v>2220</v>
          </cell>
          <cell r="F862">
            <v>0</v>
          </cell>
          <cell r="G862">
            <v>84949.88</v>
          </cell>
          <cell r="J862">
            <v>1.388381439532349</v>
          </cell>
          <cell r="K862">
            <v>-3.3702441192318133E-2</v>
          </cell>
          <cell r="L862">
            <v>2.7038038665286424</v>
          </cell>
          <cell r="N862">
            <v>2.097607485237174</v>
          </cell>
          <cell r="O862">
            <v>5.0390347764371901</v>
          </cell>
          <cell r="P862">
            <v>10.165223428875713</v>
          </cell>
        </row>
        <row r="863">
          <cell r="B863">
            <v>0</v>
          </cell>
          <cell r="C863">
            <v>0</v>
          </cell>
          <cell r="D863">
            <v>0</v>
          </cell>
          <cell r="E863">
            <v>2216.1</v>
          </cell>
          <cell r="F863">
            <v>0</v>
          </cell>
          <cell r="G863">
            <v>85635.19</v>
          </cell>
          <cell r="J863">
            <v>0.2941708906589513</v>
          </cell>
          <cell r="K863">
            <v>0.39822511653708759</v>
          </cell>
          <cell r="L863">
            <v>2.3279481878905939</v>
          </cell>
          <cell r="N863">
            <v>2.1226275095411751</v>
          </cell>
          <cell r="O863">
            <v>4.4394175031811089</v>
          </cell>
          <cell r="P863">
            <v>10.40046524471887</v>
          </cell>
        </row>
        <row r="864">
          <cell r="B864">
            <v>0</v>
          </cell>
          <cell r="C864">
            <v>0</v>
          </cell>
          <cell r="D864">
            <v>0</v>
          </cell>
          <cell r="E864">
            <v>2246.4</v>
          </cell>
          <cell r="F864">
            <v>0</v>
          </cell>
          <cell r="G864">
            <v>85785.48</v>
          </cell>
          <cell r="J864">
            <v>1.166403963071394</v>
          </cell>
          <cell r="K864">
            <v>4.6657738530586634E-2</v>
          </cell>
          <cell r="L864">
            <v>1.717213145368901</v>
          </cell>
          <cell r="N864">
            <v>1.7448584386106969</v>
          </cell>
          <cell r="O864">
            <v>5.7079666839207732</v>
          </cell>
          <cell r="P864">
            <v>10.290225526403551</v>
          </cell>
        </row>
        <row r="865">
          <cell r="B865">
            <v>0</v>
          </cell>
          <cell r="C865">
            <v>0</v>
          </cell>
          <cell r="D865">
            <v>0</v>
          </cell>
          <cell r="E865">
            <v>2275.4</v>
          </cell>
          <cell r="F865">
            <v>0</v>
          </cell>
          <cell r="G865">
            <v>85785.48</v>
          </cell>
          <cell r="J865">
            <v>2.4954954954955033</v>
          </cell>
          <cell r="K865">
            <v>0.31777198747890978</v>
          </cell>
          <cell r="L865">
            <v>0.98363882326848451</v>
          </cell>
          <cell r="N865">
            <v>1.2257407866892445</v>
          </cell>
          <cell r="O865">
            <v>7.239136582147232</v>
          </cell>
          <cell r="P865">
            <v>9.5535918844082968</v>
          </cell>
        </row>
        <row r="866">
          <cell r="B866">
            <v>0</v>
          </cell>
          <cell r="C866">
            <v>0</v>
          </cell>
          <cell r="D866">
            <v>0</v>
          </cell>
          <cell r="F866">
            <v>0</v>
          </cell>
        </row>
        <row r="867">
          <cell r="B867">
            <v>0</v>
          </cell>
          <cell r="C867">
            <v>0</v>
          </cell>
          <cell r="D867">
            <v>0</v>
          </cell>
          <cell r="F867">
            <v>0</v>
          </cell>
        </row>
        <row r="868">
          <cell r="B868">
            <v>0</v>
          </cell>
          <cell r="C868">
            <v>0</v>
          </cell>
          <cell r="D868">
            <v>0</v>
          </cell>
          <cell r="F868">
            <v>0</v>
          </cell>
        </row>
        <row r="869">
          <cell r="C869">
            <v>0</v>
          </cell>
        </row>
        <row r="870">
          <cell r="C870">
            <v>0</v>
          </cell>
        </row>
        <row r="871">
          <cell r="C871">
            <v>0</v>
          </cell>
        </row>
        <row r="872">
          <cell r="C872">
            <v>0</v>
          </cell>
        </row>
        <row r="873">
          <cell r="C873">
            <v>0</v>
          </cell>
        </row>
        <row r="874">
          <cell r="C874">
            <v>0</v>
          </cell>
        </row>
        <row r="875">
          <cell r="C875">
            <v>0</v>
          </cell>
        </row>
        <row r="876">
          <cell r="C876">
            <v>0</v>
          </cell>
        </row>
        <row r="877">
          <cell r="C877">
            <v>0</v>
          </cell>
        </row>
        <row r="878">
          <cell r="C878">
            <v>0</v>
          </cell>
        </row>
        <row r="879">
          <cell r="C879">
            <v>0</v>
          </cell>
        </row>
        <row r="880">
          <cell r="C880">
            <v>0</v>
          </cell>
        </row>
        <row r="881">
          <cell r="C881">
            <v>0</v>
          </cell>
        </row>
        <row r="882">
          <cell r="C882">
            <v>0</v>
          </cell>
        </row>
        <row r="883">
          <cell r="C883">
            <v>0</v>
          </cell>
        </row>
        <row r="884">
          <cell r="C884">
            <v>0</v>
          </cell>
        </row>
        <row r="885">
          <cell r="C885">
            <v>0</v>
          </cell>
        </row>
        <row r="886">
          <cell r="C886">
            <v>0</v>
          </cell>
        </row>
        <row r="887">
          <cell r="C887">
            <v>0</v>
          </cell>
        </row>
        <row r="888">
          <cell r="C888">
            <v>0</v>
          </cell>
        </row>
        <row r="889">
          <cell r="C889">
            <v>0</v>
          </cell>
        </row>
        <row r="890">
          <cell r="C890">
            <v>0</v>
          </cell>
        </row>
        <row r="891">
          <cell r="C891">
            <v>0</v>
          </cell>
        </row>
        <row r="892">
          <cell r="C892">
            <v>0</v>
          </cell>
        </row>
        <row r="893">
          <cell r="C893">
            <v>0</v>
          </cell>
        </row>
        <row r="894">
          <cell r="C894">
            <v>0</v>
          </cell>
        </row>
        <row r="895">
          <cell r="C895">
            <v>0</v>
          </cell>
        </row>
        <row r="896">
          <cell r="C896">
            <v>0</v>
          </cell>
        </row>
        <row r="897">
          <cell r="C897">
            <v>0</v>
          </cell>
        </row>
        <row r="898">
          <cell r="C898">
            <v>0</v>
          </cell>
        </row>
        <row r="899">
          <cell r="C899">
            <v>0</v>
          </cell>
        </row>
        <row r="900">
          <cell r="C900">
            <v>0</v>
          </cell>
        </row>
        <row r="901">
          <cell r="C901">
            <v>0</v>
          </cell>
        </row>
        <row r="902">
          <cell r="C902">
            <v>0</v>
          </cell>
        </row>
        <row r="903">
          <cell r="C903">
            <v>0</v>
          </cell>
        </row>
        <row r="904">
          <cell r="C904">
            <v>0</v>
          </cell>
        </row>
        <row r="905">
          <cell r="C905">
            <v>0</v>
          </cell>
        </row>
        <row r="906">
          <cell r="C906">
            <v>0</v>
          </cell>
        </row>
        <row r="907">
          <cell r="C907">
            <v>0</v>
          </cell>
        </row>
        <row r="908">
          <cell r="C908">
            <v>0</v>
          </cell>
        </row>
        <row r="909">
          <cell r="C909">
            <v>0</v>
          </cell>
        </row>
        <row r="910">
          <cell r="C910">
            <v>0</v>
          </cell>
        </row>
        <row r="911">
          <cell r="C911">
            <v>0</v>
          </cell>
        </row>
        <row r="912">
          <cell r="C912">
            <v>0</v>
          </cell>
        </row>
        <row r="913">
          <cell r="C913">
            <v>0</v>
          </cell>
        </row>
        <row r="914">
          <cell r="C914">
            <v>0</v>
          </cell>
        </row>
        <row r="915">
          <cell r="C915">
            <v>0</v>
          </cell>
        </row>
        <row r="916">
          <cell r="C916">
            <v>0</v>
          </cell>
        </row>
        <row r="917">
          <cell r="C917">
            <v>0</v>
          </cell>
        </row>
        <row r="918">
          <cell r="C918">
            <v>0</v>
          </cell>
        </row>
        <row r="919">
          <cell r="C919">
            <v>0</v>
          </cell>
        </row>
        <row r="920">
          <cell r="C920">
            <v>0</v>
          </cell>
        </row>
        <row r="921">
          <cell r="C921">
            <v>0</v>
          </cell>
        </row>
        <row r="922">
          <cell r="C922">
            <v>0</v>
          </cell>
        </row>
        <row r="923">
          <cell r="C923">
            <v>0</v>
          </cell>
        </row>
        <row r="924">
          <cell r="C924">
            <v>0</v>
          </cell>
        </row>
        <row r="925">
          <cell r="C925">
            <v>0</v>
          </cell>
        </row>
        <row r="926">
          <cell r="C926">
            <v>0</v>
          </cell>
        </row>
        <row r="927">
          <cell r="C927">
            <v>0</v>
          </cell>
        </row>
        <row r="928">
          <cell r="C928">
            <v>0</v>
          </cell>
        </row>
        <row r="929">
          <cell r="C929">
            <v>0</v>
          </cell>
        </row>
        <row r="930">
          <cell r="C930">
            <v>0</v>
          </cell>
        </row>
        <row r="931">
          <cell r="C931">
            <v>0</v>
          </cell>
        </row>
        <row r="932">
          <cell r="C932">
            <v>0</v>
          </cell>
        </row>
        <row r="933">
          <cell r="C933">
            <v>0</v>
          </cell>
        </row>
        <row r="934">
          <cell r="C934">
            <v>0</v>
          </cell>
        </row>
        <row r="935">
          <cell r="C935">
            <v>0</v>
          </cell>
        </row>
        <row r="936">
          <cell r="C936">
            <v>0</v>
          </cell>
        </row>
        <row r="937">
          <cell r="C937">
            <v>0</v>
          </cell>
        </row>
        <row r="938">
          <cell r="C938">
            <v>0</v>
          </cell>
        </row>
        <row r="939">
          <cell r="C939">
            <v>0</v>
          </cell>
        </row>
        <row r="940">
          <cell r="C940">
            <v>0</v>
          </cell>
        </row>
        <row r="941">
          <cell r="C941">
            <v>0</v>
          </cell>
        </row>
        <row r="942">
          <cell r="C942">
            <v>0</v>
          </cell>
        </row>
        <row r="943">
          <cell r="C943">
            <v>0</v>
          </cell>
        </row>
        <row r="944">
          <cell r="C944">
            <v>0</v>
          </cell>
        </row>
        <row r="945">
          <cell r="C945">
            <v>0</v>
          </cell>
        </row>
        <row r="946">
          <cell r="C946">
            <v>0</v>
          </cell>
        </row>
        <row r="947">
          <cell r="C947">
            <v>0</v>
          </cell>
        </row>
        <row r="948">
          <cell r="C948">
            <v>0</v>
          </cell>
        </row>
        <row r="949">
          <cell r="C949">
            <v>0</v>
          </cell>
        </row>
        <row r="950">
          <cell r="C950">
            <v>0</v>
          </cell>
        </row>
        <row r="951">
          <cell r="C951">
            <v>0</v>
          </cell>
        </row>
        <row r="952">
          <cell r="C952">
            <v>0</v>
          </cell>
        </row>
        <row r="953">
          <cell r="C953">
            <v>0</v>
          </cell>
        </row>
        <row r="954">
          <cell r="C954">
            <v>0</v>
          </cell>
        </row>
        <row r="955">
          <cell r="C955">
            <v>0</v>
          </cell>
        </row>
        <row r="956">
          <cell r="C956">
            <v>0</v>
          </cell>
        </row>
        <row r="957">
          <cell r="C957">
            <v>0</v>
          </cell>
        </row>
        <row r="958">
          <cell r="C958">
            <v>0</v>
          </cell>
        </row>
        <row r="959">
          <cell r="C959">
            <v>0</v>
          </cell>
        </row>
        <row r="960">
          <cell r="C960">
            <v>0</v>
          </cell>
        </row>
        <row r="961">
          <cell r="C961">
            <v>0</v>
          </cell>
        </row>
        <row r="962">
          <cell r="C962">
            <v>0</v>
          </cell>
        </row>
        <row r="963">
          <cell r="C963">
            <v>0</v>
          </cell>
        </row>
        <row r="964">
          <cell r="C964">
            <v>0</v>
          </cell>
        </row>
        <row r="965">
          <cell r="C965">
            <v>0</v>
          </cell>
        </row>
        <row r="966">
          <cell r="C966">
            <v>0</v>
          </cell>
        </row>
        <row r="967">
          <cell r="C967">
            <v>0</v>
          </cell>
        </row>
        <row r="968">
          <cell r="C968">
            <v>0</v>
          </cell>
        </row>
        <row r="969">
          <cell r="C969">
            <v>0</v>
          </cell>
        </row>
        <row r="970">
          <cell r="C970">
            <v>0</v>
          </cell>
        </row>
        <row r="971">
          <cell r="C971">
            <v>0</v>
          </cell>
        </row>
        <row r="972">
          <cell r="C972">
            <v>0</v>
          </cell>
        </row>
        <row r="973">
          <cell r="C973">
            <v>0</v>
          </cell>
        </row>
        <row r="974">
          <cell r="C974">
            <v>0</v>
          </cell>
        </row>
        <row r="975">
          <cell r="C975">
            <v>0</v>
          </cell>
        </row>
        <row r="976">
          <cell r="C976">
            <v>0</v>
          </cell>
        </row>
        <row r="977">
          <cell r="C977">
            <v>0</v>
          </cell>
        </row>
        <row r="978">
          <cell r="C978">
            <v>0</v>
          </cell>
        </row>
        <row r="979">
          <cell r="C979">
            <v>0</v>
          </cell>
        </row>
        <row r="980">
          <cell r="C980">
            <v>0</v>
          </cell>
        </row>
        <row r="981">
          <cell r="C981">
            <v>0</v>
          </cell>
        </row>
        <row r="982">
          <cell r="C982">
            <v>0</v>
          </cell>
        </row>
        <row r="983">
          <cell r="C983">
            <v>0</v>
          </cell>
        </row>
        <row r="984">
          <cell r="C984">
            <v>0</v>
          </cell>
        </row>
        <row r="985">
          <cell r="C985">
            <v>0</v>
          </cell>
        </row>
        <row r="986">
          <cell r="C986">
            <v>0</v>
          </cell>
        </row>
        <row r="987">
          <cell r="C987">
            <v>0</v>
          </cell>
        </row>
        <row r="988">
          <cell r="C988">
            <v>0</v>
          </cell>
        </row>
        <row r="989">
          <cell r="C989">
            <v>0</v>
          </cell>
        </row>
        <row r="990">
          <cell r="C990">
            <v>0</v>
          </cell>
        </row>
        <row r="991">
          <cell r="C991">
            <v>0</v>
          </cell>
        </row>
        <row r="992">
          <cell r="C992">
            <v>0</v>
          </cell>
        </row>
        <row r="993">
          <cell r="C993">
            <v>0</v>
          </cell>
        </row>
        <row r="994">
          <cell r="C994">
            <v>0</v>
          </cell>
        </row>
        <row r="995">
          <cell r="C995">
            <v>0</v>
          </cell>
        </row>
        <row r="996">
          <cell r="C996">
            <v>0</v>
          </cell>
        </row>
        <row r="997">
          <cell r="C997">
            <v>0</v>
          </cell>
        </row>
        <row r="998">
          <cell r="C998">
            <v>0</v>
          </cell>
        </row>
        <row r="999">
          <cell r="C999">
            <v>0</v>
          </cell>
        </row>
        <row r="1000">
          <cell r="C1000">
            <v>0</v>
          </cell>
        </row>
        <row r="1001">
          <cell r="C1001">
            <v>0</v>
          </cell>
        </row>
      </sheetData>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ssues"/>
      <sheetName val="% issuers"/>
      <sheetName val="% par"/>
      <sheetName val="sector distress"/>
      <sheetName val="sector contribution"/>
      <sheetName val="distressed bond list"/>
      <sheetName val="market quartiles"/>
      <sheetName val="Disclosures"/>
    </sheetNames>
    <sheetDataSet>
      <sheetData sheetId="0"/>
      <sheetData sheetId="1"/>
      <sheetData sheetId="2"/>
      <sheetData sheetId="3"/>
      <sheetData sheetId="4">
        <row r="3">
          <cell r="A3">
            <v>40117</v>
          </cell>
        </row>
      </sheetData>
      <sheetData sheetId="5">
        <row r="5">
          <cell r="A5" t="str">
            <v>Issuer Name</v>
          </cell>
        </row>
      </sheetData>
      <sheetData sheetId="6" refreshError="1">
        <row r="5">
          <cell r="B5" t="str">
            <v>25th</v>
          </cell>
          <cell r="C5" t="str">
            <v>75th</v>
          </cell>
          <cell r="D5" t="str">
            <v>75th-25th Percentile</v>
          </cell>
        </row>
      </sheetData>
      <sheetData sheetId="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lations (6)"/>
      <sheetName val="Correlations All (6)"/>
      <sheetName val="Important Disclosures"/>
      <sheetName val="ChartData"/>
      <sheetName val="Disclosures"/>
      <sheetName val="Correlations"/>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 15, 16"/>
      <sheetName val="Figure 2, 7, 8, 10, 11"/>
      <sheetName val="Figure 3, 4"/>
      <sheetName val="Figure 5"/>
      <sheetName val="Figure 6"/>
      <sheetName val="Figure 9"/>
      <sheetName val="Figure 12"/>
      <sheetName val="Figure 13, 14"/>
      <sheetName val="Figure 17 ,18"/>
      <sheetName val="Figure 19, 20"/>
      <sheetName val="Figure 21"/>
      <sheetName val="Figure 22"/>
      <sheetName val="Figure 23, 24"/>
      <sheetName val="Figure 25, 26"/>
    </sheetNames>
    <sheetDataSet>
      <sheetData sheetId="0"/>
      <sheetData sheetId="1"/>
      <sheetData sheetId="2"/>
      <sheetData sheetId="3"/>
      <sheetData sheetId="4"/>
      <sheetData sheetId="5">
        <row r="4">
          <cell r="B4" t="str">
            <v>HY Total Debt, YOY Pct Change</v>
          </cell>
        </row>
        <row r="5">
          <cell r="A5">
            <v>39172</v>
          </cell>
          <cell r="B5">
            <v>20.586710176362221</v>
          </cell>
        </row>
        <row r="6">
          <cell r="A6">
            <v>39263</v>
          </cell>
          <cell r="B6">
            <v>21.716414784552107</v>
          </cell>
        </row>
        <row r="7">
          <cell r="A7">
            <v>39355</v>
          </cell>
          <cell r="B7">
            <v>19.513283193092313</v>
          </cell>
        </row>
        <row r="8">
          <cell r="A8">
            <v>39447</v>
          </cell>
          <cell r="B8">
            <v>18.380532288536287</v>
          </cell>
        </row>
        <row r="9">
          <cell r="A9">
            <v>39538</v>
          </cell>
          <cell r="B9">
            <v>17.480319862344018</v>
          </cell>
        </row>
        <row r="10">
          <cell r="A10">
            <v>39629</v>
          </cell>
          <cell r="B10">
            <v>13.466458178002361</v>
          </cell>
        </row>
        <row r="11">
          <cell r="A11">
            <v>39721</v>
          </cell>
          <cell r="B11">
            <v>10.860286767009431</v>
          </cell>
        </row>
        <row r="12">
          <cell r="A12">
            <v>39813</v>
          </cell>
          <cell r="B12">
            <v>8.4311125917300842</v>
          </cell>
        </row>
        <row r="13">
          <cell r="A13">
            <v>39903</v>
          </cell>
          <cell r="B13">
            <v>1.8175154919937375</v>
          </cell>
        </row>
        <row r="14">
          <cell r="A14">
            <v>39994</v>
          </cell>
          <cell r="B14">
            <v>-0.64026733724291685</v>
          </cell>
        </row>
        <row r="15">
          <cell r="A15">
            <v>40086</v>
          </cell>
          <cell r="B15">
            <v>-2.7386086633777618</v>
          </cell>
        </row>
        <row r="16">
          <cell r="A16">
            <v>40178</v>
          </cell>
          <cell r="B16">
            <v>-2.3412386790883311</v>
          </cell>
        </row>
        <row r="17">
          <cell r="A17">
            <v>40268</v>
          </cell>
          <cell r="B17">
            <v>-0.67653822049086321</v>
          </cell>
        </row>
        <row r="18">
          <cell r="A18">
            <v>40359</v>
          </cell>
          <cell r="B18">
            <v>-0.90597031280456042</v>
          </cell>
        </row>
        <row r="19">
          <cell r="A19">
            <v>40451</v>
          </cell>
          <cell r="B19">
            <v>4.8493006225424962</v>
          </cell>
        </row>
      </sheetData>
      <sheetData sheetId="6"/>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
      <sheetName val="4"/>
      <sheetName val="ChartData"/>
      <sheetName val="cdx"/>
      <sheetName val="1"/>
      <sheetName val="2"/>
      <sheetName val="curves"/>
      <sheetName val="Disclosures"/>
    </sheetNames>
    <sheetDataSet>
      <sheetData sheetId="0"/>
      <sheetData sheetId="1" refreshError="1"/>
      <sheetData sheetId="2"/>
      <sheetData sheetId="3" refreshError="1"/>
      <sheetData sheetId="4">
        <row r="2">
          <cell r="A2">
            <v>40999</v>
          </cell>
        </row>
      </sheetData>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Index List"/>
      <sheetName val="1.01"/>
      <sheetName val="1.01a"/>
      <sheetName val="1.01b"/>
      <sheetName val="1.01c"/>
      <sheetName val="1.02"/>
      <sheetName val="1.03"/>
      <sheetName val="1.04"/>
      <sheetName val="1.04a"/>
      <sheetName val="1.05"/>
      <sheetName val="1.06"/>
      <sheetName val="1.06a"/>
      <sheetName val="1.07"/>
      <sheetName val="1.08"/>
      <sheetName val="1.09"/>
      <sheetName val="2.01"/>
      <sheetName val="2.02"/>
      <sheetName val="2.02a"/>
      <sheetName val="2.03"/>
      <sheetName val="2.04"/>
      <sheetName val="2.05"/>
      <sheetName val="2.06"/>
      <sheetName val="2.07"/>
      <sheetName val="2.08"/>
      <sheetName val="2.09"/>
      <sheetName val="2.10"/>
      <sheetName val="2.11"/>
      <sheetName val="3.01"/>
      <sheetName val="3.02"/>
      <sheetName val="3.02a"/>
      <sheetName val="3.02b"/>
      <sheetName val="3.03"/>
      <sheetName val="3.04"/>
      <sheetName val="3.05"/>
      <sheetName val="3.06"/>
      <sheetName val="3.07"/>
      <sheetName val="3.07a"/>
      <sheetName val="3.07b"/>
      <sheetName val="3.08"/>
      <sheetName val="3.09"/>
      <sheetName val="3.10"/>
      <sheetName val="4.01"/>
      <sheetName val="4.02"/>
      <sheetName val="4.03"/>
      <sheetName val="4.04"/>
      <sheetName val="4.05"/>
      <sheetName val="4.06"/>
      <sheetName val="4.07"/>
      <sheetName val="4.08"/>
      <sheetName val="4.09"/>
      <sheetName val="4.10"/>
      <sheetName val="4.11"/>
      <sheetName val="4.12"/>
      <sheetName val="4.12a"/>
      <sheetName val="4.12b"/>
      <sheetName val="4.13"/>
      <sheetName val="5.01"/>
      <sheetName val="5.02"/>
      <sheetName val="5.03"/>
      <sheetName val="5.04 (deleted)"/>
      <sheetName val="5.04"/>
      <sheetName val="5.05"/>
      <sheetName val="5.06"/>
      <sheetName val="6.01"/>
      <sheetName val="6.01a"/>
      <sheetName val="6.01b"/>
      <sheetName val="6.01c"/>
      <sheetName val="6.01d"/>
      <sheetName val="6.02"/>
      <sheetName val="6.02a"/>
      <sheetName val="6.02b"/>
      <sheetName val="6.02c"/>
      <sheetName val="6.02d"/>
      <sheetName val="6.02e"/>
      <sheetName val="6.03"/>
      <sheetName val="6.04"/>
      <sheetName val="7.01"/>
      <sheetName val="7.02"/>
      <sheetName val="7.03"/>
    </sheetNames>
    <sheetDataSet>
      <sheetData sheetId="0"/>
      <sheetData sheetId="1"/>
      <sheetData sheetId="2">
        <row r="3">
          <cell r="B3" t="str">
            <v>MTD</v>
          </cell>
          <cell r="I3" t="str">
            <v>HY</v>
          </cell>
        </row>
      </sheetData>
      <sheetData sheetId="3"/>
      <sheetData sheetId="4">
        <row r="1">
          <cell r="B1">
            <v>42674</v>
          </cell>
        </row>
        <row r="2">
          <cell r="A2" t="str">
            <v>1D</v>
          </cell>
        </row>
        <row r="3">
          <cell r="A3" t="str">
            <v>WTD</v>
          </cell>
        </row>
        <row r="4">
          <cell r="A4" t="str">
            <v>WOW</v>
          </cell>
        </row>
        <row r="5">
          <cell r="A5" t="str">
            <v>MTD</v>
          </cell>
        </row>
        <row r="6">
          <cell r="A6" t="str">
            <v>MOM</v>
          </cell>
        </row>
        <row r="7">
          <cell r="A7" t="str">
            <v>QTD</v>
          </cell>
        </row>
        <row r="8">
          <cell r="A8" t="str">
            <v>QOQ</v>
          </cell>
        </row>
        <row r="9">
          <cell r="A9" t="str">
            <v>YTD</v>
          </cell>
        </row>
        <row r="10">
          <cell r="A10" t="str">
            <v>YOY</v>
          </cell>
        </row>
        <row r="11">
          <cell r="A11" t="str">
            <v>April</v>
          </cell>
        </row>
        <row r="12">
          <cell r="A12" t="str">
            <v>May</v>
          </cell>
        </row>
        <row r="13">
          <cell r="A13" t="str">
            <v>June</v>
          </cell>
        </row>
        <row r="14">
          <cell r="A14" t="str">
            <v>Q1 2016</v>
          </cell>
        </row>
        <row r="15">
          <cell r="A15" t="str">
            <v>Q2 2015</v>
          </cell>
        </row>
        <row r="16">
          <cell r="A16" t="str">
            <v>Q4 2014</v>
          </cell>
        </row>
        <row r="17">
          <cell r="A17" t="str">
            <v>Q3 2014</v>
          </cell>
        </row>
        <row r="18">
          <cell r="A18" t="str">
            <v>Q2 2014</v>
          </cell>
        </row>
        <row r="19">
          <cell r="A19" t="str">
            <v>Q1 2012</v>
          </cell>
        </row>
        <row r="20">
          <cell r="A20" t="str">
            <v>2H 2012</v>
          </cell>
        </row>
        <row r="21">
          <cell r="A21" t="str">
            <v>1H 2012</v>
          </cell>
        </row>
        <row r="22">
          <cell r="A22" t="str">
            <v>2H 2011</v>
          </cell>
        </row>
        <row r="23">
          <cell r="A23" t="str">
            <v>1H 2011</v>
          </cell>
        </row>
        <row r="24">
          <cell r="A24" t="str">
            <v>FY 2012</v>
          </cell>
        </row>
        <row r="25">
          <cell r="A25" t="str">
            <v>FY 2011</v>
          </cell>
        </row>
        <row r="26">
          <cell r="A26" t="str">
            <v>FY 2010</v>
          </cell>
        </row>
        <row r="27">
          <cell r="A27" t="str">
            <v>1999-Present</v>
          </cell>
        </row>
        <row r="28">
          <cell r="A28" t="str">
            <v>1999-2005</v>
          </cell>
        </row>
        <row r="29">
          <cell r="A29" t="str">
            <v>2006-Present</v>
          </cell>
        </row>
        <row r="32">
          <cell r="A32" t="str">
            <v>Ticker</v>
          </cell>
          <cell r="B32" t="str">
            <v>Name</v>
          </cell>
        </row>
        <row r="33">
          <cell r="A33" t="str">
            <v>EAEH</v>
          </cell>
          <cell r="B33" t="str">
            <v>UAE HY</v>
          </cell>
        </row>
        <row r="34">
          <cell r="A34" t="str">
            <v>EAEI</v>
          </cell>
          <cell r="B34" t="str">
            <v>UAE IG</v>
          </cell>
        </row>
        <row r="35">
          <cell r="A35" t="str">
            <v>EAEZ</v>
          </cell>
          <cell r="B35" t="str">
            <v>UAE</v>
          </cell>
        </row>
        <row r="36">
          <cell r="A36" t="str">
            <v>EBRH</v>
          </cell>
          <cell r="B36" t="str">
            <v>Brazil HY</v>
          </cell>
        </row>
        <row r="37">
          <cell r="A37" t="str">
            <v>EBRI</v>
          </cell>
          <cell r="B37" t="str">
            <v>Brazil IG</v>
          </cell>
        </row>
        <row r="38">
          <cell r="A38" t="str">
            <v>EBRZ</v>
          </cell>
          <cell r="B38" t="str">
            <v>Brazil</v>
          </cell>
        </row>
        <row r="39">
          <cell r="A39" t="str">
            <v>ECNH</v>
          </cell>
          <cell r="B39" t="str">
            <v>China HY</v>
          </cell>
        </row>
        <row r="40">
          <cell r="A40" t="str">
            <v>ECNI</v>
          </cell>
          <cell r="B40" t="str">
            <v>China IG</v>
          </cell>
        </row>
        <row r="41">
          <cell r="A41" t="str">
            <v>ECNZ</v>
          </cell>
          <cell r="B41" t="str">
            <v>China</v>
          </cell>
        </row>
        <row r="42">
          <cell r="A42" t="str">
            <v>EINH</v>
          </cell>
          <cell r="B42" t="str">
            <v>India HY</v>
          </cell>
        </row>
        <row r="43">
          <cell r="A43" t="str">
            <v>EINI</v>
          </cell>
          <cell r="B43" t="str">
            <v>India IG</v>
          </cell>
        </row>
        <row r="44">
          <cell r="A44" t="str">
            <v>EINZ</v>
          </cell>
          <cell r="B44" t="str">
            <v>India</v>
          </cell>
        </row>
        <row r="45">
          <cell r="A45" t="str">
            <v>EKRH</v>
          </cell>
          <cell r="B45" t="str">
            <v>Korea HY</v>
          </cell>
        </row>
        <row r="46">
          <cell r="A46" t="str">
            <v>EKRI</v>
          </cell>
          <cell r="B46" t="str">
            <v>Korea IG</v>
          </cell>
        </row>
        <row r="47">
          <cell r="A47" t="str">
            <v>EKRZ</v>
          </cell>
          <cell r="B47" t="str">
            <v>Korea</v>
          </cell>
        </row>
        <row r="48">
          <cell r="A48" t="str">
            <v>EM1B</v>
          </cell>
          <cell r="B48" t="str">
            <v>AAA-A</v>
          </cell>
        </row>
        <row r="49">
          <cell r="A49" t="str">
            <v>EM2B</v>
          </cell>
          <cell r="B49" t="str">
            <v>BBB</v>
          </cell>
        </row>
        <row r="50">
          <cell r="A50" t="str">
            <v>EM3B</v>
          </cell>
          <cell r="B50" t="str">
            <v>BB</v>
          </cell>
        </row>
        <row r="51">
          <cell r="A51" t="str">
            <v>EM4B</v>
          </cell>
          <cell r="B51" t="str">
            <v>B &amp; Lower</v>
          </cell>
        </row>
        <row r="52">
          <cell r="A52" t="str">
            <v>EM5B</v>
          </cell>
          <cell r="B52" t="str">
            <v>BBB-BB</v>
          </cell>
        </row>
        <row r="53">
          <cell r="A53" t="str">
            <v>EM6B</v>
          </cell>
          <cell r="B53" t="str">
            <v>B</v>
          </cell>
        </row>
        <row r="54">
          <cell r="A54" t="str">
            <v>EM7B</v>
          </cell>
          <cell r="B54" t="str">
            <v>CCC &amp; Lower</v>
          </cell>
        </row>
        <row r="55">
          <cell r="A55" t="str">
            <v>EMAB</v>
          </cell>
          <cell r="B55" t="str">
            <v>Auto &amp; Basic</v>
          </cell>
        </row>
        <row r="56">
          <cell r="A56" t="str">
            <v>EMAQ</v>
          </cell>
          <cell r="B56" t="str">
            <v>A</v>
          </cell>
        </row>
        <row r="57">
          <cell r="A57" t="str">
            <v>EMCG</v>
          </cell>
          <cell r="B57" t="str">
            <v>Capital Goods</v>
          </cell>
        </row>
        <row r="58">
          <cell r="A58" t="str">
            <v>EMCS</v>
          </cell>
          <cell r="B58" t="str">
            <v>Consumer</v>
          </cell>
        </row>
        <row r="59">
          <cell r="A59" t="str">
            <v>EMDS</v>
          </cell>
          <cell r="B59" t="str">
            <v>Distressed</v>
          </cell>
        </row>
        <row r="60">
          <cell r="A60" t="str">
            <v>EMEN</v>
          </cell>
          <cell r="B60" t="str">
            <v>Energy</v>
          </cell>
        </row>
        <row r="61">
          <cell r="A61" t="str">
            <v>EMFN</v>
          </cell>
          <cell r="B61" t="str">
            <v>Financial</v>
          </cell>
        </row>
        <row r="62">
          <cell r="A62" t="str">
            <v>EMFS</v>
          </cell>
          <cell r="B62" t="str">
            <v>Financial (Private)</v>
          </cell>
        </row>
        <row r="63">
          <cell r="A63" t="str">
            <v>EMHA</v>
          </cell>
          <cell r="B63" t="str">
            <v>Asia HY</v>
          </cell>
        </row>
        <row r="64">
          <cell r="A64" t="str">
            <v>EMHB</v>
          </cell>
          <cell r="B64" t="str">
            <v>EM HY</v>
          </cell>
        </row>
        <row r="65">
          <cell r="A65" t="str">
            <v>EMHE</v>
          </cell>
          <cell r="B65" t="str">
            <v>EEMEA HY</v>
          </cell>
        </row>
        <row r="66">
          <cell r="A66" t="str">
            <v>EMHL</v>
          </cell>
          <cell r="B66" t="str">
            <v>LatAm HY</v>
          </cell>
        </row>
        <row r="67">
          <cell r="A67" t="str">
            <v>EMIA</v>
          </cell>
          <cell r="B67" t="str">
            <v>Asia IG</v>
          </cell>
        </row>
        <row r="68">
          <cell r="A68" t="str">
            <v>EMIB</v>
          </cell>
          <cell r="B68" t="str">
            <v>EM IG</v>
          </cell>
        </row>
        <row r="69">
          <cell r="A69" t="str">
            <v>EMIE</v>
          </cell>
          <cell r="B69" t="str">
            <v>EEMEA IG</v>
          </cell>
        </row>
        <row r="70">
          <cell r="A70" t="str">
            <v>EMIL</v>
          </cell>
          <cell r="B70" t="str">
            <v>LatAm IG</v>
          </cell>
        </row>
        <row r="71">
          <cell r="A71" t="str">
            <v>EMNS</v>
          </cell>
          <cell r="B71" t="str">
            <v>Non-Financial</v>
          </cell>
        </row>
        <row r="72">
          <cell r="A72" t="str">
            <v>EMPB</v>
          </cell>
          <cell r="B72" t="str">
            <v>Public Sector Issuers</v>
          </cell>
        </row>
        <row r="73">
          <cell r="A73" t="str">
            <v>EMPT</v>
          </cell>
          <cell r="B73" t="str">
            <v>Private Sector Issuers</v>
          </cell>
        </row>
        <row r="74">
          <cell r="A74" t="str">
            <v>EMRA</v>
          </cell>
          <cell r="B74" t="str">
            <v>Asia</v>
          </cell>
        </row>
        <row r="75">
          <cell r="A75" t="str">
            <v>EMRB</v>
          </cell>
          <cell r="B75" t="str">
            <v>Real Estate</v>
          </cell>
        </row>
        <row r="76">
          <cell r="A76" t="str">
            <v>EMRE</v>
          </cell>
          <cell r="B76" t="str">
            <v>EEMEA</v>
          </cell>
        </row>
        <row r="77">
          <cell r="A77" t="str">
            <v>EMRL</v>
          </cell>
          <cell r="B77" t="str">
            <v>LatAm</v>
          </cell>
        </row>
        <row r="78">
          <cell r="A78" t="str">
            <v>EMRT</v>
          </cell>
          <cell r="B78" t="str">
            <v>Transportation</v>
          </cell>
        </row>
        <row r="79">
          <cell r="A79" t="str">
            <v>EMSD</v>
          </cell>
          <cell r="B79" t="str">
            <v>Diversified</v>
          </cell>
        </row>
        <row r="80">
          <cell r="A80" t="str">
            <v>EMSE</v>
          </cell>
          <cell r="B80" t="str">
            <v>Diversified ex-144a</v>
          </cell>
        </row>
        <row r="81">
          <cell r="A81" t="str">
            <v>EMTM</v>
          </cell>
          <cell r="B81" t="str">
            <v>Media &amp; Telecom</v>
          </cell>
        </row>
        <row r="82">
          <cell r="A82" t="str">
            <v>EMUT</v>
          </cell>
          <cell r="B82" t="str">
            <v>Utility</v>
          </cell>
        </row>
        <row r="83">
          <cell r="A83" t="str">
            <v>EMXH</v>
          </cell>
          <cell r="B83" t="str">
            <v>Mexico HY</v>
          </cell>
        </row>
        <row r="84">
          <cell r="A84" t="str">
            <v>EMXI</v>
          </cell>
          <cell r="B84" t="str">
            <v>Mexico IG</v>
          </cell>
        </row>
        <row r="85">
          <cell r="A85" t="str">
            <v>EMXZ</v>
          </cell>
          <cell r="B85" t="str">
            <v>Mexico</v>
          </cell>
        </row>
        <row r="86">
          <cell r="A86" t="str">
            <v>ERUH</v>
          </cell>
          <cell r="B86" t="str">
            <v>Russia HY</v>
          </cell>
        </row>
        <row r="87">
          <cell r="A87" t="str">
            <v>ERUI</v>
          </cell>
          <cell r="B87" t="str">
            <v>Russia IG</v>
          </cell>
        </row>
        <row r="88">
          <cell r="A88" t="str">
            <v>ERUZ</v>
          </cell>
          <cell r="B88" t="str">
            <v>Russia</v>
          </cell>
        </row>
        <row r="89">
          <cell r="A89" t="str">
            <v>EMCB</v>
          </cell>
          <cell r="B89" t="str">
            <v>EM Corporates</v>
          </cell>
        </row>
        <row r="90">
          <cell r="A90" t="str">
            <v>EMGB</v>
          </cell>
          <cell r="B90" t="str">
            <v>EM Govts</v>
          </cell>
        </row>
        <row r="91">
          <cell r="A91" t="str">
            <v>C0A0</v>
          </cell>
          <cell r="B91" t="str">
            <v>US IG</v>
          </cell>
        </row>
        <row r="92">
          <cell r="A92" t="str">
            <v>H0A0</v>
          </cell>
          <cell r="B92" t="str">
            <v>US HY</v>
          </cell>
        </row>
        <row r="93">
          <cell r="A93" t="str">
            <v>M0A0</v>
          </cell>
          <cell r="B93" t="str">
            <v>Mortgages</v>
          </cell>
        </row>
        <row r="94">
          <cell r="A94" t="str">
            <v>C0A1</v>
          </cell>
          <cell r="B94" t="str">
            <v>AAAs</v>
          </cell>
        </row>
        <row r="95">
          <cell r="A95" t="str">
            <v>C0A2</v>
          </cell>
          <cell r="B95" t="str">
            <v>AAs</v>
          </cell>
        </row>
        <row r="96">
          <cell r="A96" t="str">
            <v>C0A3</v>
          </cell>
          <cell r="B96" t="str">
            <v>US As</v>
          </cell>
        </row>
        <row r="97">
          <cell r="A97" t="str">
            <v>C0A4</v>
          </cell>
          <cell r="B97" t="str">
            <v>US BBBs</v>
          </cell>
        </row>
        <row r="98">
          <cell r="A98" t="str">
            <v>GA05</v>
          </cell>
          <cell r="B98" t="str">
            <v>5yr TRSY</v>
          </cell>
        </row>
        <row r="99">
          <cell r="A99" t="str">
            <v>G0QI</v>
          </cell>
          <cell r="B99" t="str">
            <v>TIPs</v>
          </cell>
        </row>
        <row r="100">
          <cell r="A100" t="str">
            <v>U0A0</v>
          </cell>
          <cell r="B100" t="str">
            <v>Municipals</v>
          </cell>
        </row>
        <row r="101">
          <cell r="A101" t="str">
            <v>H0A1</v>
          </cell>
          <cell r="B101" t="str">
            <v>US BBs</v>
          </cell>
        </row>
        <row r="102">
          <cell r="A102" t="str">
            <v>H0A2</v>
          </cell>
          <cell r="B102" t="str">
            <v>US Bs</v>
          </cell>
        </row>
        <row r="103">
          <cell r="A103" t="str">
            <v>H0A3</v>
          </cell>
          <cell r="B103" t="str">
            <v>CCCs</v>
          </cell>
        </row>
        <row r="104">
          <cell r="A104" t="str">
            <v>H0DI</v>
          </cell>
          <cell r="B104" t="str">
            <v>HY Distr</v>
          </cell>
        </row>
        <row r="105">
          <cell r="A105" t="str">
            <v>H0ND</v>
          </cell>
          <cell r="B105" t="str">
            <v>HY Ndistr</v>
          </cell>
        </row>
        <row r="106">
          <cell r="A106" t="str">
            <v>HE00</v>
          </cell>
          <cell r="B106" t="str">
            <v>EU HY</v>
          </cell>
        </row>
        <row r="107">
          <cell r="A107" t="str">
            <v>ER00</v>
          </cell>
          <cell r="B107" t="str">
            <v>EU IG</v>
          </cell>
        </row>
        <row r="108">
          <cell r="A108" t="str">
            <v>H100</v>
          </cell>
          <cell r="B108" t="str">
            <v>HY Liquid 100</v>
          </cell>
        </row>
        <row r="109">
          <cell r="A109" t="str">
            <v>LCDI/ALL</v>
          </cell>
          <cell r="B109" t="str">
            <v>Lev Loans</v>
          </cell>
        </row>
        <row r="110">
          <cell r="A110" t="str">
            <v>US00</v>
          </cell>
          <cell r="B110" t="str">
            <v>3mo Libor</v>
          </cell>
        </row>
        <row r="111">
          <cell r="A111" t="str">
            <v>MXEF</v>
          </cell>
          <cell r="B111" t="str">
            <v>EM Eqty</v>
          </cell>
        </row>
        <row r="112">
          <cell r="A112" t="str">
            <v>SPX</v>
          </cell>
          <cell r="B112" t="str">
            <v>S&amp;P 500</v>
          </cell>
        </row>
        <row r="113">
          <cell r="A113" t="str">
            <v>CDXHY</v>
          </cell>
          <cell r="B113" t="str">
            <v>CDX.HY</v>
          </cell>
        </row>
        <row r="114">
          <cell r="A114" t="str">
            <v>CDXIG</v>
          </cell>
          <cell r="B114" t="str">
            <v>CDX.IG</v>
          </cell>
        </row>
        <row r="115">
          <cell r="A115" t="str">
            <v>LCDX</v>
          </cell>
          <cell r="B115" t="str">
            <v>LCDX</v>
          </cell>
        </row>
        <row r="117">
          <cell r="A117" t="str">
            <v>HY.DM.US.SectorCS:Automotive</v>
          </cell>
          <cell r="B117" t="str">
            <v>Automotive</v>
          </cell>
        </row>
        <row r="118">
          <cell r="A118" t="str">
            <v>HY.DM.US.SectorCS:Capital Goods</v>
          </cell>
          <cell r="B118" t="str">
            <v>Capital Goods</v>
          </cell>
        </row>
        <row r="119">
          <cell r="A119" t="str">
            <v>HY.DM.US.SectorCS:Commercial Services</v>
          </cell>
          <cell r="B119" t="str">
            <v>Commercial Services</v>
          </cell>
        </row>
        <row r="120">
          <cell r="A120" t="str">
            <v>HY.DM.US.SectorCS:Consumer Products</v>
          </cell>
          <cell r="B120" t="str">
            <v>Consumer Products</v>
          </cell>
        </row>
        <row r="121">
          <cell r="A121" t="str">
            <v>HY.DM.US.SectorCS:Energy</v>
          </cell>
          <cell r="B121" t="str">
            <v>Energy</v>
          </cell>
        </row>
        <row r="122">
          <cell r="A122" t="str">
            <v>HY.DM.US.SectorCS:Financials</v>
          </cell>
          <cell r="B122" t="str">
            <v>Financials</v>
          </cell>
        </row>
        <row r="123">
          <cell r="A123" t="str">
            <v>HY.DM.US.SectorCS:Food</v>
          </cell>
          <cell r="B123" t="str">
            <v>Food</v>
          </cell>
        </row>
        <row r="124">
          <cell r="A124" t="str">
            <v>HY.DM.US.SectorCS:Gaming</v>
          </cell>
          <cell r="B124" t="str">
            <v>Gaming</v>
          </cell>
        </row>
        <row r="125">
          <cell r="A125" t="str">
            <v>HY.DM.US.SectorCS:Health Care</v>
          </cell>
          <cell r="B125" t="str">
            <v>Health Care</v>
          </cell>
        </row>
        <row r="126">
          <cell r="A126" t="str">
            <v>HY.DM.US.SectorCS:Hotels &amp; Leisure</v>
          </cell>
          <cell r="B126" t="str">
            <v>Hotels &amp; Leisure</v>
          </cell>
        </row>
        <row r="127">
          <cell r="A127" t="str">
            <v>HY.DM.US.SectorCS:Materials</v>
          </cell>
          <cell r="B127" t="str">
            <v>Materials</v>
          </cell>
        </row>
        <row r="128">
          <cell r="A128" t="str">
            <v>HY.DM.US.SectorCS:Media</v>
          </cell>
          <cell r="B128" t="str">
            <v>Media</v>
          </cell>
        </row>
        <row r="129">
          <cell r="A129" t="str">
            <v>HY.DM.US.SectorCS:Real Estate</v>
          </cell>
          <cell r="B129" t="str">
            <v>Real Estate</v>
          </cell>
        </row>
        <row r="130">
          <cell r="A130" t="str">
            <v>HY.DM.US.SectorCS:Retail</v>
          </cell>
          <cell r="B130" t="str">
            <v>Retail</v>
          </cell>
        </row>
        <row r="131">
          <cell r="A131" t="str">
            <v>HY.DM.US.SectorCS:Technology</v>
          </cell>
          <cell r="B131" t="str">
            <v>Technology</v>
          </cell>
        </row>
        <row r="132">
          <cell r="A132" t="str">
            <v>HY.DM.US.SectorCS:Telecommunications</v>
          </cell>
          <cell r="B132" t="str">
            <v>Telecommunications</v>
          </cell>
        </row>
        <row r="133">
          <cell r="A133" t="str">
            <v>HY.DM.US.SectorCS:Transportation</v>
          </cell>
          <cell r="B133" t="str">
            <v>Transportation</v>
          </cell>
        </row>
        <row r="134">
          <cell r="A134" t="str">
            <v>HY.DM.US.SectorCS:Utilities</v>
          </cell>
          <cell r="B134" t="str">
            <v>Utilities</v>
          </cell>
        </row>
        <row r="136">
          <cell r="A136" t="str">
            <v>HY.EM.SectorCS:Agencies/Quasi</v>
          </cell>
          <cell r="B136" t="str">
            <v>HY Agency</v>
          </cell>
        </row>
        <row r="137">
          <cell r="A137" t="str">
            <v>HY.EM.SectorCS:Energy</v>
          </cell>
          <cell r="B137" t="str">
            <v>HY Energy</v>
          </cell>
        </row>
        <row r="138">
          <cell r="A138" t="str">
            <v>HY.EM.SectorCS:Financials</v>
          </cell>
          <cell r="B138" t="str">
            <v>HY Financials</v>
          </cell>
        </row>
        <row r="139">
          <cell r="A139" t="str">
            <v>HY.EM.SectorCS:Food</v>
          </cell>
          <cell r="B139" t="str">
            <v>HY Food</v>
          </cell>
        </row>
        <row r="140">
          <cell r="A140" t="str">
            <v>HY.EM.SectorCS:Materials</v>
          </cell>
          <cell r="B140" t="str">
            <v>HY Materials</v>
          </cell>
        </row>
        <row r="141">
          <cell r="A141" t="str">
            <v>HY.NonFinancials.EM</v>
          </cell>
          <cell r="B141" t="str">
            <v>HY NonFinancials</v>
          </cell>
        </row>
        <row r="142">
          <cell r="A142" t="str">
            <v>HY.EM.SectorCS:Real Estate</v>
          </cell>
          <cell r="B142" t="str">
            <v>HY Real Estate</v>
          </cell>
        </row>
        <row r="143">
          <cell r="A143" t="str">
            <v>HY.EM.SectorCS:Telecommunications</v>
          </cell>
          <cell r="B143" t="str">
            <v>HY Telecom</v>
          </cell>
        </row>
        <row r="144">
          <cell r="A144" t="str">
            <v>HY.EM.SectorCS:Utilities</v>
          </cell>
          <cell r="B144" t="str">
            <v>HY Utilities</v>
          </cell>
        </row>
        <row r="145">
          <cell r="A145" t="str">
            <v>IG.EM.SectorCS:Agencies/Quasi</v>
          </cell>
          <cell r="B145" t="str">
            <v>IG Ageny</v>
          </cell>
        </row>
        <row r="146">
          <cell r="A146" t="str">
            <v>IG.EM.SectorCS:Capital Goods</v>
          </cell>
          <cell r="B146" t="str">
            <v>IG Capital Goods</v>
          </cell>
        </row>
        <row r="147">
          <cell r="A147" t="str">
            <v>IG.EM.SectorCS:Energy</v>
          </cell>
          <cell r="B147" t="str">
            <v>IG Energy</v>
          </cell>
        </row>
        <row r="148">
          <cell r="A148" t="str">
            <v>IG.EM.SectorCS:Financials</v>
          </cell>
          <cell r="B148" t="str">
            <v>IG Financials</v>
          </cell>
        </row>
        <row r="149">
          <cell r="A149" t="str">
            <v>IG.EM.SectorCS:Food</v>
          </cell>
          <cell r="B149" t="str">
            <v>IG Food</v>
          </cell>
        </row>
        <row r="150">
          <cell r="A150" t="str">
            <v>IG.EM.SectorCS:Materials</v>
          </cell>
          <cell r="B150" t="str">
            <v>IG Materials</v>
          </cell>
        </row>
        <row r="151">
          <cell r="A151" t="str">
            <v>IG.NonFinancials.EM</v>
          </cell>
          <cell r="B151" t="str">
            <v>IG NonFinancials</v>
          </cell>
        </row>
        <row r="152">
          <cell r="A152" t="str">
            <v>IG.EM.SectorCS:Real Estate</v>
          </cell>
          <cell r="B152" t="str">
            <v>IG Real Estate</v>
          </cell>
        </row>
        <row r="153">
          <cell r="A153" t="str">
            <v>IG.EM.SectorCS:Telecommunications</v>
          </cell>
          <cell r="B153" t="str">
            <v>IG Telecom</v>
          </cell>
        </row>
        <row r="154">
          <cell r="A154" t="str">
            <v>IG.EM.SectorCS:Transportation</v>
          </cell>
          <cell r="B154" t="str">
            <v>IG Transportation</v>
          </cell>
        </row>
        <row r="155">
          <cell r="A155" t="str">
            <v>IG.EM.SectorCS:Utilities</v>
          </cell>
          <cell r="B155" t="str">
            <v>IG Utilities</v>
          </cell>
        </row>
        <row r="157">
          <cell r="A157" t="str">
            <v>IG.As.EM.LatAm</v>
          </cell>
          <cell r="B157" t="str">
            <v>LatAm As</v>
          </cell>
        </row>
        <row r="158">
          <cell r="A158" t="str">
            <v>IG.As.EM.EMEA</v>
          </cell>
          <cell r="B158" t="str">
            <v>EMEA As</v>
          </cell>
        </row>
        <row r="159">
          <cell r="A159" t="str">
            <v>IG.As.EM.Asia</v>
          </cell>
          <cell r="B159" t="str">
            <v>Asia As</v>
          </cell>
        </row>
        <row r="160">
          <cell r="A160" t="str">
            <v>IG.BBBs.EM.LatAm</v>
          </cell>
          <cell r="B160" t="str">
            <v>LatAm BBBs</v>
          </cell>
        </row>
        <row r="161">
          <cell r="A161" t="str">
            <v>IG.BBBs.EM.EMEA</v>
          </cell>
          <cell r="B161" t="str">
            <v>EMEA BBBs</v>
          </cell>
        </row>
        <row r="162">
          <cell r="A162" t="str">
            <v>IG.BBBs.EM.Asia</v>
          </cell>
          <cell r="B162" t="str">
            <v>Asia BBBs</v>
          </cell>
        </row>
        <row r="163">
          <cell r="A163" t="str">
            <v>HY.BBs.EM.LatAm</v>
          </cell>
          <cell r="B163" t="str">
            <v>LatAm BBs</v>
          </cell>
        </row>
        <row r="164">
          <cell r="A164" t="str">
            <v>HY.BBs.EM.EMEA</v>
          </cell>
          <cell r="B164" t="str">
            <v>EMEA BBs</v>
          </cell>
        </row>
        <row r="165">
          <cell r="A165" t="str">
            <v>HY.BBs.EM.Asia</v>
          </cell>
          <cell r="B165" t="str">
            <v>Asia BBs</v>
          </cell>
        </row>
        <row r="166">
          <cell r="A166" t="str">
            <v>HY.Bs.EM.LatAm</v>
          </cell>
          <cell r="B166" t="str">
            <v>LatAm Bs</v>
          </cell>
        </row>
        <row r="167">
          <cell r="A167" t="str">
            <v>HY.Bs.EM.EMEA</v>
          </cell>
          <cell r="B167" t="str">
            <v>EMEA Bs</v>
          </cell>
        </row>
        <row r="168">
          <cell r="A168" t="str">
            <v>HY.Bs.EM.Asia</v>
          </cell>
          <cell r="B168" t="str">
            <v>Asia Bs</v>
          </cell>
        </row>
        <row r="172">
          <cell r="A172" t="str">
            <v>IG.EM.LatAm.SectorCS:Financials</v>
          </cell>
        </row>
        <row r="173">
          <cell r="A173" t="str">
            <v>IG.EM.EMEA.SectorCS:Financials</v>
          </cell>
        </row>
        <row r="174">
          <cell r="A174" t="str">
            <v>IG.EM.Asia.SectorCS:Financials</v>
          </cell>
        </row>
        <row r="175">
          <cell r="A175" t="str">
            <v>HY.EM.LatAm.SectorCS:Financials</v>
          </cell>
        </row>
        <row r="176">
          <cell r="A176" t="str">
            <v>HY.EM.EMEA.SectorCS:Financials</v>
          </cell>
        </row>
        <row r="177">
          <cell r="A177" t="str">
            <v>HY.EM.Asia.SectorCS:Financials</v>
          </cell>
        </row>
        <row r="178">
          <cell r="A178" t="str">
            <v>IG.DM.EU.SectorCS:Financials</v>
          </cell>
        </row>
        <row r="179">
          <cell r="A179" t="str">
            <v>HY.DM.EU.SectorCS:Financials</v>
          </cell>
        </row>
        <row r="180">
          <cell r="A180" t="str">
            <v>IG.EM.SectorCS:Financials</v>
          </cell>
        </row>
        <row r="181">
          <cell r="A181" t="str">
            <v>HY.EM.SectorCS:Financials</v>
          </cell>
        </row>
        <row r="182">
          <cell r="A182" t="str">
            <v>IG.DM.US.SectorCS:Financials</v>
          </cell>
        </row>
        <row r="183">
          <cell r="A183" t="str">
            <v>HY.DM.EU.SectorCS:Financials</v>
          </cell>
        </row>
      </sheetData>
      <sheetData sheetId="5">
        <row r="1">
          <cell r="A1" t="str">
            <v>ReportDate</v>
          </cell>
          <cell r="B1" t="str">
            <v>EAEH</v>
          </cell>
          <cell r="C1" t="str">
            <v>EAEI</v>
          </cell>
          <cell r="D1" t="str">
            <v>EAEZ</v>
          </cell>
          <cell r="E1" t="str">
            <v>EBRH</v>
          </cell>
          <cell r="F1" t="str">
            <v>EBRI</v>
          </cell>
          <cell r="G1" t="str">
            <v>EBRZ</v>
          </cell>
          <cell r="H1" t="str">
            <v>ECNH</v>
          </cell>
          <cell r="I1" t="str">
            <v>ECNI</v>
          </cell>
          <cell r="J1" t="str">
            <v>ECNZ</v>
          </cell>
          <cell r="K1" t="str">
            <v>EINH</v>
          </cell>
          <cell r="L1" t="str">
            <v>EINI</v>
          </cell>
          <cell r="M1" t="str">
            <v>EINZ</v>
          </cell>
          <cell r="N1" t="str">
            <v>EKRH</v>
          </cell>
          <cell r="O1" t="str">
            <v>EKRI</v>
          </cell>
          <cell r="P1" t="str">
            <v>EKRZ</v>
          </cell>
          <cell r="Q1" t="str">
            <v>EM1B</v>
          </cell>
          <cell r="R1" t="str">
            <v>EM2B</v>
          </cell>
          <cell r="S1" t="str">
            <v>EM3B</v>
          </cell>
          <cell r="T1" t="str">
            <v>EM4B</v>
          </cell>
          <cell r="U1" t="str">
            <v>EM5B</v>
          </cell>
          <cell r="V1" t="str">
            <v>EM6B</v>
          </cell>
          <cell r="W1" t="str">
            <v>EM7B</v>
          </cell>
          <cell r="X1" t="str">
            <v>EMAB</v>
          </cell>
          <cell r="Y1" t="str">
            <v>EMAQ</v>
          </cell>
          <cell r="Z1" t="str">
            <v>EMCG</v>
          </cell>
          <cell r="AA1" t="str">
            <v>EMCS</v>
          </cell>
          <cell r="AB1" t="str">
            <v>EMDS</v>
          </cell>
          <cell r="AC1" t="str">
            <v>EMEN</v>
          </cell>
          <cell r="AD1" t="str">
            <v>EMFN</v>
          </cell>
          <cell r="AE1" t="str">
            <v>EMFS</v>
          </cell>
          <cell r="AF1" t="str">
            <v>EMHA</v>
          </cell>
          <cell r="AG1" t="str">
            <v>EMHB</v>
          </cell>
          <cell r="AH1" t="str">
            <v>EMHE</v>
          </cell>
          <cell r="AI1" t="str">
            <v>EMHL</v>
          </cell>
          <cell r="AJ1" t="str">
            <v>EMIA</v>
          </cell>
          <cell r="AK1" t="str">
            <v>EMIB</v>
          </cell>
          <cell r="AL1" t="str">
            <v>EMIE</v>
          </cell>
          <cell r="AM1" t="str">
            <v>EMIL</v>
          </cell>
          <cell r="AN1" t="str">
            <v>EMNS</v>
          </cell>
          <cell r="AO1" t="str">
            <v>EMPB</v>
          </cell>
          <cell r="AP1" t="str">
            <v>EMPT</v>
          </cell>
          <cell r="AQ1" t="str">
            <v>EMRA</v>
          </cell>
          <cell r="AR1" t="str">
            <v>EMRB</v>
          </cell>
          <cell r="AS1" t="str">
            <v>EMRE</v>
          </cell>
          <cell r="AT1" t="str">
            <v>EMRL</v>
          </cell>
          <cell r="AU1" t="str">
            <v>EMRT</v>
          </cell>
          <cell r="AV1" t="str">
            <v>EMSD</v>
          </cell>
          <cell r="AW1" t="str">
            <v>EMSE</v>
          </cell>
          <cell r="AX1" t="str">
            <v>EMTM</v>
          </cell>
          <cell r="AY1" t="str">
            <v>EMUT</v>
          </cell>
          <cell r="AZ1" t="str">
            <v>EMXH</v>
          </cell>
          <cell r="BA1" t="str">
            <v>EMXI</v>
          </cell>
          <cell r="BB1" t="str">
            <v>EMXZ</v>
          </cell>
          <cell r="BC1" t="str">
            <v>ERUH</v>
          </cell>
          <cell r="BD1" t="str">
            <v>ERUI</v>
          </cell>
          <cell r="BE1" t="str">
            <v>ERUZ</v>
          </cell>
          <cell r="BF1" t="str">
            <v>EMCB</v>
          </cell>
          <cell r="BG1" t="str">
            <v>EMGB</v>
          </cell>
          <cell r="BH1" t="str">
            <v>C0A0</v>
          </cell>
          <cell r="BI1" t="str">
            <v>H0A0</v>
          </cell>
          <cell r="BJ1" t="str">
            <v>M0A0</v>
          </cell>
          <cell r="BK1" t="str">
            <v>C0A1</v>
          </cell>
          <cell r="BL1" t="str">
            <v>C0A2</v>
          </cell>
          <cell r="BM1" t="str">
            <v>C0A3</v>
          </cell>
          <cell r="BN1" t="str">
            <v>C0A4</v>
          </cell>
          <cell r="BO1" t="str">
            <v>GA05</v>
          </cell>
          <cell r="BP1" t="str">
            <v>G0QI</v>
          </cell>
          <cell r="BQ1" t="str">
            <v>U0A0</v>
          </cell>
          <cell r="BR1" t="str">
            <v>H0A1</v>
          </cell>
          <cell r="BS1" t="str">
            <v>H0A2</v>
          </cell>
          <cell r="BT1" t="str">
            <v>H0A3</v>
          </cell>
          <cell r="BU1" t="str">
            <v>H0DI</v>
          </cell>
          <cell r="BV1" t="str">
            <v>H0ND</v>
          </cell>
          <cell r="BW1" t="str">
            <v>HE00</v>
          </cell>
          <cell r="BX1" t="str">
            <v>ER00</v>
          </cell>
          <cell r="BY1" t="str">
            <v>H100</v>
          </cell>
          <cell r="BZ1" t="str">
            <v>LCDI/ALL</v>
          </cell>
          <cell r="CA1" t="str">
            <v>US00</v>
          </cell>
          <cell r="CB1" t="str">
            <v>IG.As.EM.LatAm</v>
          </cell>
          <cell r="CC1" t="str">
            <v>IG.As.EM.EMEA</v>
          </cell>
          <cell r="CD1" t="str">
            <v>IG.As.EM.Asia</v>
          </cell>
          <cell r="CE1" t="str">
            <v>IG.BBBs.EM.LatAm</v>
          </cell>
          <cell r="CF1" t="str">
            <v>IG.BBBs.EM.EMEA</v>
          </cell>
          <cell r="CG1" t="str">
            <v>IG.BBBs.EM.Asia</v>
          </cell>
          <cell r="CH1" t="str">
            <v>HY.BBs.EM.LatAm</v>
          </cell>
          <cell r="CI1" t="str">
            <v>HY.BBs.EM.EMEA</v>
          </cell>
          <cell r="CJ1" t="str">
            <v>HY.BBs.EM.Asia</v>
          </cell>
          <cell r="CK1" t="str">
            <v>HY.Bs.EM.LatAm</v>
          </cell>
          <cell r="CL1" t="str">
            <v>HY.Bs.EM.EMEA</v>
          </cell>
          <cell r="CM1" t="str">
            <v>HY.Bs.EM.Asia</v>
          </cell>
          <cell r="CN1" t="str">
            <v>IG.EM.SectorCS:Financials</v>
          </cell>
          <cell r="CO1" t="str">
            <v>IG.NonFinancials.EM</v>
          </cell>
          <cell r="CP1" t="str">
            <v>IG.EM.SectorCS:Energy</v>
          </cell>
          <cell r="CQ1" t="str">
            <v>IG.EM.SectorCS:Agencies/Quasi</v>
          </cell>
          <cell r="CR1" t="str">
            <v>IG.EM.SectorCS:Materials</v>
          </cell>
          <cell r="CS1" t="str">
            <v>IG.EM.SectorCS:Utilities</v>
          </cell>
          <cell r="CT1" t="str">
            <v>HY.EM.SectorCS:Financials</v>
          </cell>
          <cell r="CU1" t="str">
            <v>HY.NonFinancials.EM</v>
          </cell>
          <cell r="CV1" t="str">
            <v>HY.EM.SectorCS:Real Estate</v>
          </cell>
          <cell r="CW1" t="str">
            <v>IG.EM.SectorCS:Telecommunications</v>
          </cell>
          <cell r="CX1" t="str">
            <v>HY.EM.SectorCS:Energy</v>
          </cell>
          <cell r="CY1" t="str">
            <v>IG.EM.SectorCS:Capital Goods</v>
          </cell>
          <cell r="CZ1" t="str">
            <v>HY.EM.SectorCS:Materials</v>
          </cell>
          <cell r="DA1" t="str">
            <v>IG.EM.SectorCS:Real Estate</v>
          </cell>
          <cell r="DB1" t="str">
            <v>HY.EM.SectorCS:Utilities</v>
          </cell>
          <cell r="DC1" t="str">
            <v>HY.EM.SectorCS:Telecommunications</v>
          </cell>
          <cell r="DD1" t="str">
            <v>HY.EM.SectorCS:Food</v>
          </cell>
          <cell r="DE1" t="str">
            <v>HY.EM.SectorCS:Agencies/Quasi</v>
          </cell>
          <cell r="DF1" t="str">
            <v>IG.EM.SectorCS:Transportation</v>
          </cell>
          <cell r="DG1" t="str">
            <v>IG.EM.SectorCS:Food</v>
          </cell>
          <cell r="DH1" t="str">
            <v>IG.EM.LatAm.SectorCS:Financials</v>
          </cell>
          <cell r="DI1" t="str">
            <v>IG.EM.EMEA.SectorCS:Financials</v>
          </cell>
          <cell r="DJ1" t="str">
            <v>IG.EM.Asia.SectorCS:Financials</v>
          </cell>
          <cell r="DK1" t="str">
            <v>HY.EM.LatAm.SectorCS:Financials</v>
          </cell>
          <cell r="DL1" t="str">
            <v>HY.EM.EMEA.SectorCS:Financials</v>
          </cell>
          <cell r="DM1" t="str">
            <v>HY.EM.Asia.SectorCS:Financials</v>
          </cell>
          <cell r="DN1" t="str">
            <v>IG.DM.EU.SectorCS:Financials</v>
          </cell>
          <cell r="DO1" t="str">
            <v>HY.DM.EU.SectorCS:Financials</v>
          </cell>
          <cell r="DQ1" t="str">
            <v>MXEF</v>
          </cell>
          <cell r="DR1" t="str">
            <v>SPX</v>
          </cell>
          <cell r="DS1" t="str">
            <v>CDXHY</v>
          </cell>
          <cell r="DT1" t="str">
            <v>CDXIG</v>
          </cell>
          <cell r="DU1" t="str">
            <v>LCDX</v>
          </cell>
          <cell r="DV1" t="str">
            <v>ReportDate</v>
          </cell>
          <cell r="DW1" t="str">
            <v>HY.Energy.DM.US</v>
          </cell>
          <cell r="DX1" t="str">
            <v>HY.DM.US.SectorCS:Energy</v>
          </cell>
          <cell r="DY1" t="str">
            <v>HY.DM.US.SectorCS:Automotive</v>
          </cell>
          <cell r="DZ1" t="str">
            <v>HY.DM.US.SectorCS:Capital Goods</v>
          </cell>
          <cell r="EA1" t="str">
            <v>HY.DM.US.SectorCS:Commercial Services</v>
          </cell>
          <cell r="EB1" t="str">
            <v>HY.DM.US.SectorCS:Consumer Products</v>
          </cell>
          <cell r="EC1" t="str">
            <v>HY.DM.US.SectorCS:Financials</v>
          </cell>
          <cell r="ED1" t="str">
            <v>HY.DM.US.SectorCS:Food</v>
          </cell>
          <cell r="EE1" t="str">
            <v>HY.DM.US.SectorCS:Gaming</v>
          </cell>
          <cell r="EF1" t="str">
            <v>HY.DM.US.SectorCS:Health Care</v>
          </cell>
          <cell r="EG1" t="str">
            <v>HY.DM.US.SectorCS:Hotels &amp; Leisure</v>
          </cell>
          <cell r="EH1" t="str">
            <v>HY.DM.US.SectorCS:Materials</v>
          </cell>
          <cell r="EI1" t="str">
            <v>HY.DM.US.SectorCS:Media</v>
          </cell>
          <cell r="EJ1" t="str">
            <v>HY.DM.US.SectorCS:Real Estate</v>
          </cell>
          <cell r="EK1" t="str">
            <v>HY.DM.US.SectorCS:Retail</v>
          </cell>
          <cell r="EL1" t="str">
            <v>HY.DM.US.SectorCS:Technology</v>
          </cell>
          <cell r="EM1" t="str">
            <v>HY.DM.US.SectorCS:Telecommunications</v>
          </cell>
          <cell r="EN1" t="str">
            <v>HY.DM.US.SectorCS:Transportation</v>
          </cell>
          <cell r="EO1" t="str">
            <v>HY.DM.US.SectorCS:Utilities</v>
          </cell>
          <cell r="EP1" t="str">
            <v>HY.DM.US.exEnergy&amp;Materials</v>
          </cell>
          <cell r="EQ1" t="str">
            <v>HY.DM.US.exMaterials</v>
          </cell>
        </row>
        <row r="2">
          <cell r="A2">
            <v>36160</v>
          </cell>
          <cell r="E2">
            <v>100</v>
          </cell>
          <cell r="G2">
            <v>100</v>
          </cell>
          <cell r="I2">
            <v>100</v>
          </cell>
          <cell r="J2">
            <v>100</v>
          </cell>
          <cell r="K2">
            <v>100</v>
          </cell>
          <cell r="M2">
            <v>100</v>
          </cell>
          <cell r="Q2">
            <v>100</v>
          </cell>
          <cell r="R2">
            <v>100</v>
          </cell>
          <cell r="S2">
            <v>100</v>
          </cell>
          <cell r="T2">
            <v>100</v>
          </cell>
          <cell r="U2">
            <v>100</v>
          </cell>
          <cell r="V2">
            <v>100</v>
          </cell>
          <cell r="W2">
            <v>100</v>
          </cell>
          <cell r="X2">
            <v>100</v>
          </cell>
          <cell r="Y2">
            <v>100</v>
          </cell>
          <cell r="Z2">
            <v>100</v>
          </cell>
          <cell r="AA2">
            <v>100</v>
          </cell>
          <cell r="AC2">
            <v>100</v>
          </cell>
          <cell r="AD2">
            <v>100</v>
          </cell>
          <cell r="AE2">
            <v>100</v>
          </cell>
          <cell r="AF2">
            <v>100</v>
          </cell>
          <cell r="AG2">
            <v>100</v>
          </cell>
          <cell r="AH2">
            <v>100</v>
          </cell>
          <cell r="AI2">
            <v>100</v>
          </cell>
          <cell r="AJ2">
            <v>100</v>
          </cell>
          <cell r="AK2">
            <v>100</v>
          </cell>
          <cell r="AL2">
            <v>100</v>
          </cell>
          <cell r="AM2">
            <v>100</v>
          </cell>
          <cell r="AN2">
            <v>100</v>
          </cell>
          <cell r="AO2">
            <v>100</v>
          </cell>
          <cell r="AP2">
            <v>100</v>
          </cell>
          <cell r="AQ2">
            <v>100</v>
          </cell>
          <cell r="AR2">
            <v>100</v>
          </cell>
          <cell r="AS2">
            <v>100</v>
          </cell>
          <cell r="AT2">
            <v>100</v>
          </cell>
          <cell r="AU2">
            <v>100</v>
          </cell>
          <cell r="AX2">
            <v>100</v>
          </cell>
          <cell r="AY2">
            <v>100</v>
          </cell>
          <cell r="AZ2">
            <v>100</v>
          </cell>
          <cell r="BB2">
            <v>100</v>
          </cell>
          <cell r="BF2">
            <v>100</v>
          </cell>
          <cell r="BG2">
            <v>215.62199401855469</v>
          </cell>
          <cell r="BH2">
            <v>1017.156982421875</v>
          </cell>
          <cell r="BI2">
            <v>355.43399047851563</v>
          </cell>
          <cell r="BJ2">
            <v>850.291015625</v>
          </cell>
          <cell r="BK2">
            <v>253.61000061035156</v>
          </cell>
          <cell r="BL2">
            <v>257.7340087890625</v>
          </cell>
          <cell r="BM2">
            <v>257.45401000976563</v>
          </cell>
          <cell r="BN2">
            <v>261.39898681640625</v>
          </cell>
          <cell r="BO2">
            <v>234.3179931640625</v>
          </cell>
          <cell r="BP2">
            <v>105.97899627685547</v>
          </cell>
          <cell r="BQ2">
            <v>221.31100463867188</v>
          </cell>
          <cell r="BR2">
            <v>119.97100067138672</v>
          </cell>
          <cell r="BS2">
            <v>114.92099761962891</v>
          </cell>
          <cell r="BT2">
            <v>108.06400299072266</v>
          </cell>
          <cell r="BU2">
            <v>70.061996459960938</v>
          </cell>
          <cell r="BV2">
            <v>117.38099670410156</v>
          </cell>
          <cell r="BW2">
            <v>102.70899963378906</v>
          </cell>
          <cell r="BX2">
            <v>128.55599975585938</v>
          </cell>
          <cell r="BY2">
            <v>939.01702880859375</v>
          </cell>
          <cell r="BZ2">
            <v>1141.8699951171875</v>
          </cell>
          <cell r="CA2">
            <v>119.29100036621094</v>
          </cell>
          <cell r="DQ2">
            <v>298.97000122070313</v>
          </cell>
          <cell r="DR2">
            <v>1229.22998046875</v>
          </cell>
          <cell r="DV2">
            <v>36160</v>
          </cell>
          <cell r="DW2">
            <v>36160</v>
          </cell>
          <cell r="DX2">
            <v>93.46099853515625</v>
          </cell>
          <cell r="DY2">
            <v>105.59300231933594</v>
          </cell>
          <cell r="DZ2">
            <v>105.28700256347656</v>
          </cell>
          <cell r="EA2">
            <v>111.95800018310547</v>
          </cell>
          <cell r="EB2">
            <v>102.19300079345703</v>
          </cell>
          <cell r="EC2">
            <v>98.222000122070313</v>
          </cell>
          <cell r="ED2">
            <v>102.81400299072266</v>
          </cell>
          <cell r="EE2">
            <v>107.90599822998047</v>
          </cell>
          <cell r="EF2">
            <v>105.23400115966797</v>
          </cell>
          <cell r="EG2">
            <v>104.22000122070313</v>
          </cell>
          <cell r="EH2">
            <v>100.85099792480469</v>
          </cell>
          <cell r="EI2">
            <v>109.09400177001953</v>
          </cell>
          <cell r="EJ2">
            <v>105.41799926757813</v>
          </cell>
          <cell r="EK2">
            <v>101.50599670410156</v>
          </cell>
          <cell r="EL2">
            <v>103.85099792480469</v>
          </cell>
          <cell r="EM2">
            <v>103.0260009765625</v>
          </cell>
          <cell r="EN2">
            <v>99.357002258300781</v>
          </cell>
          <cell r="EO2">
            <v>98.661003112792969</v>
          </cell>
        </row>
        <row r="3">
          <cell r="A3">
            <v>36525</v>
          </cell>
          <cell r="E3">
            <v>131.88800048828125</v>
          </cell>
          <cell r="G3">
            <v>131.88800048828125</v>
          </cell>
          <cell r="I3">
            <v>104.76399993896484</v>
          </cell>
          <cell r="J3">
            <v>104.76399993896484</v>
          </cell>
          <cell r="K3">
            <v>122.55599975585938</v>
          </cell>
          <cell r="M3">
            <v>122.55599975585938</v>
          </cell>
          <cell r="O3">
            <v>107.60500335693359</v>
          </cell>
          <cell r="P3">
            <v>107.60500335693359</v>
          </cell>
          <cell r="Q3">
            <v>106.03700256347656</v>
          </cell>
          <cell r="R3">
            <v>111.08100128173828</v>
          </cell>
          <cell r="S3">
            <v>107.22000122070313</v>
          </cell>
          <cell r="T3">
            <v>132.51699829101563</v>
          </cell>
          <cell r="U3">
            <v>109.67600250244141</v>
          </cell>
          <cell r="V3">
            <v>121.78299713134766</v>
          </cell>
          <cell r="W3">
            <v>170.14399719238281</v>
          </cell>
          <cell r="X3">
            <v>122.21299743652344</v>
          </cell>
          <cell r="Y3">
            <v>106.03700256347656</v>
          </cell>
          <cell r="Z3">
            <v>114.02799987792969</v>
          </cell>
          <cell r="AA3">
            <v>106.12100219726563</v>
          </cell>
          <cell r="AC3">
            <v>114.77899932861328</v>
          </cell>
          <cell r="AD3">
            <v>122.30799865722656</v>
          </cell>
          <cell r="AE3">
            <v>122.29399871826172</v>
          </cell>
          <cell r="AF3">
            <v>124.64900207519531</v>
          </cell>
          <cell r="AG3">
            <v>116.25599670410156</v>
          </cell>
          <cell r="AH3">
            <v>204.49899291992188</v>
          </cell>
          <cell r="AI3">
            <v>110.76799774169922</v>
          </cell>
          <cell r="AJ3">
            <v>109.03199768066406</v>
          </cell>
          <cell r="AK3">
            <v>110.16000366210938</v>
          </cell>
          <cell r="AL3">
            <v>104.25299835205078</v>
          </cell>
          <cell r="AM3">
            <v>110.66000366210938</v>
          </cell>
          <cell r="AN3">
            <v>115.77999877929688</v>
          </cell>
          <cell r="AO3">
            <v>109.88300323486328</v>
          </cell>
          <cell r="AP3">
            <v>116.98999786376953</v>
          </cell>
          <cell r="AQ3">
            <v>116.06300354003906</v>
          </cell>
          <cell r="AR3">
            <v>111.14399719238281</v>
          </cell>
          <cell r="AS3">
            <v>140.80799865722656</v>
          </cell>
          <cell r="AT3">
            <v>110.64600372314453</v>
          </cell>
          <cell r="AU3">
            <v>108.95700073242188</v>
          </cell>
          <cell r="AX3">
            <v>114.43599700927734</v>
          </cell>
          <cell r="AY3">
            <v>112.15799713134766</v>
          </cell>
          <cell r="AZ3">
            <v>111.31900024414063</v>
          </cell>
          <cell r="BB3">
            <v>111.31900024414063</v>
          </cell>
          <cell r="BF3">
            <v>114.69599914550781</v>
          </cell>
          <cell r="BG3">
            <v>264.67401123046875</v>
          </cell>
          <cell r="BH3">
            <v>997.97100830078125</v>
          </cell>
          <cell r="BI3">
            <v>364.35800170898438</v>
          </cell>
          <cell r="BJ3">
            <v>863.9940185546875</v>
          </cell>
          <cell r="BK3">
            <v>244.60299682617188</v>
          </cell>
          <cell r="BL3">
            <v>252.23800659179688</v>
          </cell>
          <cell r="BM3">
            <v>251.3800048828125</v>
          </cell>
          <cell r="BN3">
            <v>259.22500610351563</v>
          </cell>
          <cell r="BO3">
            <v>228.35699462890625</v>
          </cell>
          <cell r="BP3">
            <v>108.58399963378906</v>
          </cell>
          <cell r="BQ3">
            <v>207.27200317382813</v>
          </cell>
          <cell r="BR3">
            <v>122.30899810791016</v>
          </cell>
          <cell r="BS3">
            <v>118.44300079345703</v>
          </cell>
          <cell r="BT3">
            <v>109.65599822998047</v>
          </cell>
          <cell r="BU3">
            <v>65.443000793457031</v>
          </cell>
          <cell r="BV3">
            <v>120.92900085449219</v>
          </cell>
          <cell r="BW3">
            <v>117.59700012207031</v>
          </cell>
          <cell r="BX3">
            <v>126.11599731445313</v>
          </cell>
          <cell r="BY3">
            <v>962.489013671875</v>
          </cell>
          <cell r="BZ3">
            <v>1181.9029541015625</v>
          </cell>
          <cell r="CA3">
            <v>118.25599670410156</v>
          </cell>
          <cell r="CC3">
            <v>99.263664245605469</v>
          </cell>
          <cell r="CD3">
            <v>106.37415313720703</v>
          </cell>
          <cell r="CE3">
            <v>110.12175750732422</v>
          </cell>
          <cell r="CF3">
            <v>103.89497375488281</v>
          </cell>
          <cell r="CG3">
            <v>105.59992980957031</v>
          </cell>
          <cell r="CH3">
            <v>110.27751922607422</v>
          </cell>
          <cell r="CI3">
            <v>144.03500366210938</v>
          </cell>
          <cell r="CJ3">
            <v>115.54332733154297</v>
          </cell>
          <cell r="CK3">
            <v>122.00621795654297</v>
          </cell>
          <cell r="CL3">
            <v>106.01982116699219</v>
          </cell>
          <cell r="CM3">
            <v>135.42347717285156</v>
          </cell>
          <cell r="CN3">
            <v>107.20815277099609</v>
          </cell>
          <cell r="CO3">
            <v>109.87391662597656</v>
          </cell>
          <cell r="CP3">
            <v>122.5450439453125</v>
          </cell>
          <cell r="CQ3">
            <v>103.25801849365234</v>
          </cell>
          <cell r="CR3">
            <v>106.24654388427734</v>
          </cell>
          <cell r="CT3">
            <v>124.66493988037109</v>
          </cell>
          <cell r="CU3">
            <v>116.72824859619141</v>
          </cell>
          <cell r="CV3">
            <v>109.53661346435547</v>
          </cell>
          <cell r="CX3">
            <v>114.59528350830078</v>
          </cell>
          <cell r="CY3">
            <v>107.31329345703125</v>
          </cell>
          <cell r="CZ3">
            <v>129.61810302734375</v>
          </cell>
          <cell r="DB3">
            <v>103.12293243408203</v>
          </cell>
          <cell r="DC3">
            <v>117.28047180175781</v>
          </cell>
          <cell r="DD3">
            <v>106.93779754638672</v>
          </cell>
          <cell r="DE3">
            <v>130.86354064941406</v>
          </cell>
          <cell r="DH3">
            <v>108.62686920166016</v>
          </cell>
          <cell r="DI3">
            <v>106.24936676025391</v>
          </cell>
          <cell r="DJ3">
            <v>101.68711853027344</v>
          </cell>
          <cell r="DL3">
            <v>318.55380249023438</v>
          </cell>
          <cell r="DN3">
            <v>98.3116455078125</v>
          </cell>
          <cell r="DO3">
            <v>102.5050048828125</v>
          </cell>
          <cell r="DQ3">
            <v>489.42001342773438</v>
          </cell>
          <cell r="DR3">
            <v>1469.25</v>
          </cell>
          <cell r="DV3">
            <v>36525</v>
          </cell>
          <cell r="DW3">
            <v>36525</v>
          </cell>
          <cell r="DX3">
            <v>102.78199768066406</v>
          </cell>
          <cell r="DY3">
            <v>108.04799652099609</v>
          </cell>
          <cell r="DZ3">
            <v>104.72000122070313</v>
          </cell>
          <cell r="EA3">
            <v>113.41899871826172</v>
          </cell>
          <cell r="EB3">
            <v>83.902000427246094</v>
          </cell>
          <cell r="EC3">
            <v>97.064002990722656</v>
          </cell>
          <cell r="ED3">
            <v>92.944999694824219</v>
          </cell>
          <cell r="EE3">
            <v>115.61900329589844</v>
          </cell>
          <cell r="EF3">
            <v>93.166000366210938</v>
          </cell>
          <cell r="EG3">
            <v>101.63700103759766</v>
          </cell>
          <cell r="EH3">
            <v>107.92099761962891</v>
          </cell>
          <cell r="EI3">
            <v>116.822998046875</v>
          </cell>
          <cell r="EJ3">
            <v>110.59300231933594</v>
          </cell>
          <cell r="EK3">
            <v>93.176002502441406</v>
          </cell>
          <cell r="EL3">
            <v>107.83300018310547</v>
          </cell>
          <cell r="EM3">
            <v>107.4219970703125</v>
          </cell>
          <cell r="EN3">
            <v>100.36000061035156</v>
          </cell>
          <cell r="EO3">
            <v>97.90899658203125</v>
          </cell>
        </row>
        <row r="4">
          <cell r="A4">
            <v>36891</v>
          </cell>
          <cell r="E4">
            <v>150.92900085449219</v>
          </cell>
          <cell r="G4">
            <v>150.92900085449219</v>
          </cell>
          <cell r="I4">
            <v>119.875</v>
          </cell>
          <cell r="J4">
            <v>119.875</v>
          </cell>
          <cell r="K4">
            <v>135.77699279785156</v>
          </cell>
          <cell r="M4">
            <v>135.77699279785156</v>
          </cell>
          <cell r="O4">
            <v>118.07399749755859</v>
          </cell>
          <cell r="P4">
            <v>118.07399749755859</v>
          </cell>
          <cell r="Q4">
            <v>120.72499847412109</v>
          </cell>
          <cell r="R4">
            <v>123.35900115966797</v>
          </cell>
          <cell r="S4">
            <v>117.22699737548828</v>
          </cell>
          <cell r="T4">
            <v>140.29400634765625</v>
          </cell>
          <cell r="U4">
            <v>121.06199645996094</v>
          </cell>
          <cell r="V4">
            <v>133.36199951171875</v>
          </cell>
          <cell r="W4">
            <v>150.04600524902344</v>
          </cell>
          <cell r="X4">
            <v>123.95600128173828</v>
          </cell>
          <cell r="Y4">
            <v>120.94000244140625</v>
          </cell>
          <cell r="Z4">
            <v>132.60099792480469</v>
          </cell>
          <cell r="AA4">
            <v>105.12999725341797</v>
          </cell>
          <cell r="AC4">
            <v>129.7239990234375</v>
          </cell>
          <cell r="AD4">
            <v>136.26300048828125</v>
          </cell>
          <cell r="AE4">
            <v>135.74899291992188</v>
          </cell>
          <cell r="AF4">
            <v>118.27799987792969</v>
          </cell>
          <cell r="AG4">
            <v>125.16799926757813</v>
          </cell>
          <cell r="AH4">
            <v>236.86099243164063</v>
          </cell>
          <cell r="AI4">
            <v>122.04399871826172</v>
          </cell>
          <cell r="AJ4">
            <v>122.17900085449219</v>
          </cell>
          <cell r="AK4">
            <v>123.13700103759766</v>
          </cell>
          <cell r="AL4">
            <v>114.55400085449219</v>
          </cell>
          <cell r="AM4">
            <v>124.21299743652344</v>
          </cell>
          <cell r="AN4">
            <v>124.91899871826172</v>
          </cell>
          <cell r="AO4">
            <v>123.49299621582031</v>
          </cell>
          <cell r="AP4">
            <v>126.5</v>
          </cell>
          <cell r="AQ4">
            <v>125.35800170898438</v>
          </cell>
          <cell r="AR4">
            <v>127.99700164794922</v>
          </cell>
          <cell r="AS4">
            <v>159.47000122070313</v>
          </cell>
          <cell r="AT4">
            <v>122.51100158691406</v>
          </cell>
          <cell r="AU4">
            <v>124.37200164794922</v>
          </cell>
          <cell r="AX4">
            <v>121.09200286865234</v>
          </cell>
          <cell r="AY4">
            <v>124.0989990234375</v>
          </cell>
          <cell r="AZ4">
            <v>125.06600189208984</v>
          </cell>
          <cell r="BA4">
            <v>112.45600128173828</v>
          </cell>
          <cell r="BB4">
            <v>125.64700317382813</v>
          </cell>
          <cell r="BF4">
            <v>125.80699920654297</v>
          </cell>
          <cell r="BG4">
            <v>300.4110107421875</v>
          </cell>
          <cell r="BH4">
            <v>1089.1319580078125</v>
          </cell>
          <cell r="BI4">
            <v>345.7139892578125</v>
          </cell>
          <cell r="BJ4">
            <v>961.4840087890625</v>
          </cell>
          <cell r="BK4">
            <v>274.26800537109375</v>
          </cell>
          <cell r="BL4">
            <v>280.61599731445313</v>
          </cell>
          <cell r="BM4">
            <v>275.34298706054688</v>
          </cell>
          <cell r="BN4">
            <v>278.76300048828125</v>
          </cell>
          <cell r="BO4">
            <v>255.49099731445313</v>
          </cell>
          <cell r="BP4">
            <v>122.92900085449219</v>
          </cell>
          <cell r="BQ4">
            <v>242.81900024414063</v>
          </cell>
          <cell r="BR4">
            <v>125.02700042724609</v>
          </cell>
          <cell r="BS4">
            <v>109.31500244140625</v>
          </cell>
          <cell r="BT4">
            <v>90.561996459960938</v>
          </cell>
          <cell r="BU4">
            <v>49.396999359130859</v>
          </cell>
          <cell r="BV4">
            <v>119.05699920654297</v>
          </cell>
          <cell r="BW4">
            <v>98.94000244140625</v>
          </cell>
          <cell r="BX4">
            <v>133.55599975585938</v>
          </cell>
          <cell r="BY4">
            <v>950.6610107421875</v>
          </cell>
          <cell r="BZ4">
            <v>1240.0350341796875</v>
          </cell>
          <cell r="CA4">
            <v>132.04899597167969</v>
          </cell>
          <cell r="CC4">
            <v>108.52289581298828</v>
          </cell>
          <cell r="CD4">
            <v>122.11605834960938</v>
          </cell>
          <cell r="CE4">
            <v>121.28466033935547</v>
          </cell>
          <cell r="CF4">
            <v>115.98934173583984</v>
          </cell>
          <cell r="CG4">
            <v>117.35354614257813</v>
          </cell>
          <cell r="CH4">
            <v>121.22733306884766</v>
          </cell>
          <cell r="CI4">
            <v>161.45597839355469</v>
          </cell>
          <cell r="CJ4">
            <v>123.56910705566406</v>
          </cell>
          <cell r="CK4">
            <v>135.32025146484375</v>
          </cell>
          <cell r="CL4">
            <v>110.46472930908203</v>
          </cell>
          <cell r="CM4">
            <v>149.85806274414063</v>
          </cell>
          <cell r="CN4">
            <v>121.57622528076172</v>
          </cell>
          <cell r="CO4">
            <v>122.69893646240234</v>
          </cell>
          <cell r="CP4">
            <v>141.57748413085938</v>
          </cell>
          <cell r="CQ4">
            <v>113.37448883056641</v>
          </cell>
          <cell r="CR4">
            <v>117.107177734375</v>
          </cell>
          <cell r="CT4">
            <v>137.84169006347656</v>
          </cell>
          <cell r="CU4">
            <v>124.83405303955078</v>
          </cell>
          <cell r="CV4">
            <v>122.28509521484375</v>
          </cell>
          <cell r="CX4">
            <v>127.56511688232422</v>
          </cell>
          <cell r="CY4">
            <v>121.49990081787109</v>
          </cell>
          <cell r="CZ4">
            <v>124.65194702148438</v>
          </cell>
          <cell r="DB4">
            <v>112.82431793212891</v>
          </cell>
          <cell r="DC4">
            <v>121.52721405029297</v>
          </cell>
          <cell r="DD4">
            <v>103.92849731445313</v>
          </cell>
          <cell r="DE4">
            <v>158.48518371582031</v>
          </cell>
          <cell r="DH4">
            <v>122.11873626708984</v>
          </cell>
          <cell r="DI4">
            <v>115.06594085693359</v>
          </cell>
          <cell r="DJ4">
            <v>115.96672821044922</v>
          </cell>
          <cell r="DL4">
            <v>388.85250854492188</v>
          </cell>
          <cell r="DN4">
            <v>106.27119445800781</v>
          </cell>
          <cell r="DQ4">
            <v>333.79000854492188</v>
          </cell>
          <cell r="DR4">
            <v>1320.280029296875</v>
          </cell>
          <cell r="DV4">
            <v>36891</v>
          </cell>
          <cell r="DW4">
            <v>36891</v>
          </cell>
          <cell r="DX4">
            <v>117.76100158691406</v>
          </cell>
          <cell r="DY4">
            <v>76.503997802734375</v>
          </cell>
          <cell r="DZ4">
            <v>98.206001281738281</v>
          </cell>
          <cell r="EA4">
            <v>109.88600158691406</v>
          </cell>
          <cell r="EB4">
            <v>85.2030029296875</v>
          </cell>
          <cell r="EC4">
            <v>98.832000732421875</v>
          </cell>
          <cell r="ED4">
            <v>78.775001525878906</v>
          </cell>
          <cell r="EE4">
            <v>128.42100524902344</v>
          </cell>
          <cell r="EF4">
            <v>98.839996337890625</v>
          </cell>
          <cell r="EG4">
            <v>97.448997497558594</v>
          </cell>
          <cell r="EH4">
            <v>96.725997924804688</v>
          </cell>
          <cell r="EI4">
            <v>118.95200347900391</v>
          </cell>
          <cell r="EJ4">
            <v>110.42099761962891</v>
          </cell>
          <cell r="EK4">
            <v>81.258003234863281</v>
          </cell>
          <cell r="EL4">
            <v>79.91400146484375</v>
          </cell>
          <cell r="EM4">
            <v>93.156997680664063</v>
          </cell>
          <cell r="EN4">
            <v>106.40000152587891</v>
          </cell>
          <cell r="EO4">
            <v>109.91400146484375</v>
          </cell>
        </row>
        <row r="5">
          <cell r="A5">
            <v>37256</v>
          </cell>
          <cell r="E5">
            <v>160.68499755859375</v>
          </cell>
          <cell r="G5">
            <v>161.49800109863281</v>
          </cell>
          <cell r="I5">
            <v>134.48800659179688</v>
          </cell>
          <cell r="J5">
            <v>134.48800659179688</v>
          </cell>
          <cell r="K5">
            <v>154.74099731445313</v>
          </cell>
          <cell r="M5">
            <v>154.74099731445313</v>
          </cell>
          <cell r="O5">
            <v>132.84700012207031</v>
          </cell>
          <cell r="P5">
            <v>132.84700012207031</v>
          </cell>
          <cell r="Q5">
            <v>133.51400756835938</v>
          </cell>
          <cell r="R5">
            <v>138.51199340820313</v>
          </cell>
          <cell r="S5">
            <v>129.3280029296875</v>
          </cell>
          <cell r="T5">
            <v>126.73899841308594</v>
          </cell>
          <cell r="U5">
            <v>135.45599365234375</v>
          </cell>
          <cell r="V5">
            <v>135.32899475097656</v>
          </cell>
          <cell r="W5">
            <v>74.557998657226563</v>
          </cell>
          <cell r="X5">
            <v>120.3280029296875</v>
          </cell>
          <cell r="Y5">
            <v>133.87600708007813</v>
          </cell>
          <cell r="Z5">
            <v>142.87899780273438</v>
          </cell>
          <cell r="AA5">
            <v>110.33100128173828</v>
          </cell>
          <cell r="AC5">
            <v>143.2449951171875</v>
          </cell>
          <cell r="AD5">
            <v>143.98100280761719</v>
          </cell>
          <cell r="AE5">
            <v>143.50399780273438</v>
          </cell>
          <cell r="AF5">
            <v>124.65399932861328</v>
          </cell>
          <cell r="AG5">
            <v>124.427001953125</v>
          </cell>
          <cell r="AH5">
            <v>254.5679931640625</v>
          </cell>
          <cell r="AI5">
            <v>117.61399841308594</v>
          </cell>
          <cell r="AJ5">
            <v>136.05400085449219</v>
          </cell>
          <cell r="AK5">
            <v>137.66499328613281</v>
          </cell>
          <cell r="AL5">
            <v>130.22599792480469</v>
          </cell>
          <cell r="AM5">
            <v>138.84599304199219</v>
          </cell>
          <cell r="AN5">
            <v>129.33700561523438</v>
          </cell>
          <cell r="AO5">
            <v>136.59199523925781</v>
          </cell>
          <cell r="AP5">
            <v>131.02999877929688</v>
          </cell>
          <cell r="AQ5">
            <v>138.19200134277344</v>
          </cell>
          <cell r="AR5">
            <v>148.37100219726563</v>
          </cell>
          <cell r="AS5">
            <v>177.05799865722656</v>
          </cell>
          <cell r="AT5">
            <v>123.66200256347656</v>
          </cell>
          <cell r="AU5">
            <v>143.90800476074219</v>
          </cell>
          <cell r="AX5">
            <v>120.07099914550781</v>
          </cell>
          <cell r="AY5">
            <v>137.63699340820313</v>
          </cell>
          <cell r="AZ5">
            <v>140.45199584960938</v>
          </cell>
          <cell r="BA5">
            <v>129.55799865722656</v>
          </cell>
          <cell r="BB5">
            <v>141.70799255371094</v>
          </cell>
          <cell r="BC5">
            <v>105.72799682617188</v>
          </cell>
          <cell r="BE5">
            <v>105.72799682617188</v>
          </cell>
          <cell r="BF5">
            <v>133.47799682617188</v>
          </cell>
          <cell r="BG5">
            <v>302.54000854492188</v>
          </cell>
          <cell r="BH5">
            <v>1205.697021484375</v>
          </cell>
          <cell r="BI5">
            <v>361.19100952148438</v>
          </cell>
          <cell r="BJ5">
            <v>1039.719970703125</v>
          </cell>
          <cell r="BK5">
            <v>300.0830078125</v>
          </cell>
          <cell r="BL5">
            <v>310.6510009765625</v>
          </cell>
          <cell r="BM5">
            <v>305.5780029296875</v>
          </cell>
          <cell r="BN5">
            <v>307.97601318359375</v>
          </cell>
          <cell r="BO5">
            <v>274.66500854492188</v>
          </cell>
          <cell r="BP5">
            <v>132.77999877929688</v>
          </cell>
          <cell r="BQ5">
            <v>253.67900085449219</v>
          </cell>
          <cell r="BR5">
            <v>138.86099243164063</v>
          </cell>
          <cell r="BS5">
            <v>110.2760009765625</v>
          </cell>
          <cell r="BT5">
            <v>89.706001281738281</v>
          </cell>
          <cell r="BU5">
            <v>40.792999267578125</v>
          </cell>
          <cell r="BV5">
            <v>130.43099975585938</v>
          </cell>
          <cell r="BW5">
            <v>85.120002746582031</v>
          </cell>
          <cell r="BX5">
            <v>142.70399475097656</v>
          </cell>
          <cell r="BY5">
            <v>956.21099853515625</v>
          </cell>
          <cell r="BZ5">
            <v>1292.2490234375</v>
          </cell>
          <cell r="CA5">
            <v>143.05000305175781</v>
          </cell>
          <cell r="CC5">
            <v>117.51126098632813</v>
          </cell>
          <cell r="CD5">
            <v>135.83460998535156</v>
          </cell>
          <cell r="CE5">
            <v>136.19699096679688</v>
          </cell>
          <cell r="CF5">
            <v>129.87240600585938</v>
          </cell>
          <cell r="CG5">
            <v>131.36676025390625</v>
          </cell>
          <cell r="CH5">
            <v>131.62774658203125</v>
          </cell>
          <cell r="CI5">
            <v>187.23028564453125</v>
          </cell>
          <cell r="CJ5">
            <v>137.71675109863281</v>
          </cell>
          <cell r="CK5">
            <v>135.10137939453125</v>
          </cell>
          <cell r="CL5">
            <v>108.33368682861328</v>
          </cell>
          <cell r="CM5">
            <v>229.2637939453125</v>
          </cell>
          <cell r="CN5">
            <v>134.12646484375</v>
          </cell>
          <cell r="CO5">
            <v>137.2486572265625</v>
          </cell>
          <cell r="CP5">
            <v>158.1815185546875</v>
          </cell>
          <cell r="CQ5">
            <v>126.99771881103516</v>
          </cell>
          <cell r="CR5">
            <v>132.62640380859375</v>
          </cell>
          <cell r="CT5">
            <v>141.29777526855469</v>
          </cell>
          <cell r="CU5">
            <v>123.10797882080078</v>
          </cell>
          <cell r="CV5">
            <v>139.24443054199219</v>
          </cell>
          <cell r="CX5">
            <v>127.74420928955078</v>
          </cell>
          <cell r="CY5">
            <v>131.93170166015625</v>
          </cell>
          <cell r="CZ5">
            <v>109.47809600830078</v>
          </cell>
          <cell r="DB5">
            <v>121.48262023925781</v>
          </cell>
          <cell r="DC5">
            <v>115.75112915039063</v>
          </cell>
          <cell r="DD5">
            <v>103.71707916259766</v>
          </cell>
          <cell r="DE5">
            <v>149.88702392578125</v>
          </cell>
          <cell r="DH5">
            <v>140.4075927734375</v>
          </cell>
          <cell r="DI5">
            <v>113.6641845703125</v>
          </cell>
          <cell r="DJ5">
            <v>126.84740447998047</v>
          </cell>
          <cell r="DL5">
            <v>481.20950317382813</v>
          </cell>
          <cell r="DN5">
            <v>114.35090637207031</v>
          </cell>
          <cell r="DO5">
            <v>103.65377044677734</v>
          </cell>
          <cell r="DQ5">
            <v>317.39999389648438</v>
          </cell>
          <cell r="DR5">
            <v>1148.0799560546875</v>
          </cell>
          <cell r="DV5">
            <v>37256</v>
          </cell>
          <cell r="DW5">
            <v>37256</v>
          </cell>
          <cell r="DX5">
            <v>132.63900756835938</v>
          </cell>
          <cell r="DY5">
            <v>82.739997863769531</v>
          </cell>
          <cell r="DZ5">
            <v>104.17900085449219</v>
          </cell>
          <cell r="EA5">
            <v>131.78900146484375</v>
          </cell>
          <cell r="EB5">
            <v>93.291000366210938</v>
          </cell>
          <cell r="EC5">
            <v>112.26899719238281</v>
          </cell>
          <cell r="ED5">
            <v>110.49500274658203</v>
          </cell>
          <cell r="EE5">
            <v>144.35600280761719</v>
          </cell>
          <cell r="EF5">
            <v>121.54199981689453</v>
          </cell>
          <cell r="EG5">
            <v>112.97799682617188</v>
          </cell>
          <cell r="EH5">
            <v>111.41100311279297</v>
          </cell>
          <cell r="EI5">
            <v>126.26799774169922</v>
          </cell>
          <cell r="EJ5">
            <v>132.65299987792969</v>
          </cell>
          <cell r="EK5">
            <v>98.545997619628906</v>
          </cell>
          <cell r="EL5">
            <v>76.071998596191406</v>
          </cell>
          <cell r="EM5">
            <v>66.767997741699219</v>
          </cell>
          <cell r="EN5">
            <v>94.674003601074219</v>
          </cell>
          <cell r="EO5">
            <v>117.83899688720703</v>
          </cell>
        </row>
        <row r="6">
          <cell r="A6">
            <v>37621</v>
          </cell>
          <cell r="E6">
            <v>131.87300109863281</v>
          </cell>
          <cell r="G6">
            <v>141.30499267578125</v>
          </cell>
          <cell r="I6">
            <v>151.89300537109375</v>
          </cell>
          <cell r="J6">
            <v>151.89300537109375</v>
          </cell>
          <cell r="K6">
            <v>182.97900390625</v>
          </cell>
          <cell r="M6">
            <v>182.97900390625</v>
          </cell>
          <cell r="N6">
            <v>105.91000366210938</v>
          </cell>
          <cell r="O6">
            <v>148.7030029296875</v>
          </cell>
          <cell r="P6">
            <v>148.71400451660156</v>
          </cell>
          <cell r="Q6">
            <v>151.30900573730469</v>
          </cell>
          <cell r="R6">
            <v>156.14900207519531</v>
          </cell>
          <cell r="S6">
            <v>135.49800109863281</v>
          </cell>
          <cell r="T6">
            <v>122.10700225830078</v>
          </cell>
          <cell r="U6">
            <v>150.06599426269531</v>
          </cell>
          <cell r="V6">
            <v>138.72099304199219</v>
          </cell>
          <cell r="W6">
            <v>62.720001220703125</v>
          </cell>
          <cell r="X6">
            <v>134.53999328613281</v>
          </cell>
          <cell r="Y6">
            <v>151.80400085449219</v>
          </cell>
          <cell r="Z6">
            <v>161.39500427246094</v>
          </cell>
          <cell r="AA6">
            <v>116.78700256347656</v>
          </cell>
          <cell r="AC6">
            <v>158.08900451660156</v>
          </cell>
          <cell r="AD6">
            <v>161.70100402832031</v>
          </cell>
          <cell r="AE6">
            <v>161.406005859375</v>
          </cell>
          <cell r="AF6">
            <v>149.09300231933594</v>
          </cell>
          <cell r="AG6">
            <v>124.28099822998047</v>
          </cell>
          <cell r="AH6">
            <v>300.3489990234375</v>
          </cell>
          <cell r="AI6">
            <v>103.12300109863281</v>
          </cell>
          <cell r="AJ6">
            <v>155.61900329589844</v>
          </cell>
          <cell r="AK6">
            <v>155.28300476074219</v>
          </cell>
          <cell r="AL6">
            <v>142.89700317382813</v>
          </cell>
          <cell r="AM6">
            <v>153.85099792480469</v>
          </cell>
          <cell r="AN6">
            <v>138.37199401855469</v>
          </cell>
          <cell r="AO6">
            <v>150.42100524902344</v>
          </cell>
          <cell r="AP6">
            <v>141.30400085449219</v>
          </cell>
          <cell r="AQ6">
            <v>158.86599731445313</v>
          </cell>
          <cell r="AR6">
            <v>167.55400085449219</v>
          </cell>
          <cell r="AS6">
            <v>200.63600158691406</v>
          </cell>
          <cell r="AT6">
            <v>123.63200378417969</v>
          </cell>
          <cell r="AU6">
            <v>164.97099304199219</v>
          </cell>
          <cell r="AX6">
            <v>123.37799835205078</v>
          </cell>
          <cell r="AY6">
            <v>148.75199890136719</v>
          </cell>
          <cell r="AZ6">
            <v>136.95599365234375</v>
          </cell>
          <cell r="BA6">
            <v>148.59700012207031</v>
          </cell>
          <cell r="BB6">
            <v>154.59100341796875</v>
          </cell>
          <cell r="BC6">
            <v>121.12300109863281</v>
          </cell>
          <cell r="BE6">
            <v>121.12300109863281</v>
          </cell>
          <cell r="BF6">
            <v>145.11199951171875</v>
          </cell>
          <cell r="BG6">
            <v>338.57998657226563</v>
          </cell>
          <cell r="BH6">
            <v>1328.3179931640625</v>
          </cell>
          <cell r="BI6">
            <v>354.3489990234375</v>
          </cell>
          <cell r="BJ6">
            <v>1137.594970703125</v>
          </cell>
          <cell r="BK6">
            <v>338.4530029296875</v>
          </cell>
          <cell r="BL6">
            <v>348.90899658203125</v>
          </cell>
          <cell r="BM6">
            <v>344.17800903320313</v>
          </cell>
          <cell r="BN6">
            <v>329.93600463867188</v>
          </cell>
          <cell r="BO6">
            <v>308.57199096679688</v>
          </cell>
          <cell r="BP6">
            <v>155.31599426269531</v>
          </cell>
          <cell r="BQ6">
            <v>280.88800048828125</v>
          </cell>
          <cell r="BR6">
            <v>134.41299438476563</v>
          </cell>
          <cell r="BS6">
            <v>111.30799865722656</v>
          </cell>
          <cell r="BT6">
            <v>84.147003173828125</v>
          </cell>
          <cell r="BU6">
            <v>31.631000518798828</v>
          </cell>
          <cell r="BV6">
            <v>132.46699523925781</v>
          </cell>
          <cell r="BW6">
            <v>80.889999389648438</v>
          </cell>
          <cell r="BX6">
            <v>154.76699829101563</v>
          </cell>
          <cell r="BY6">
            <v>957.46002197265625</v>
          </cell>
          <cell r="BZ6">
            <v>1318.2750244140625</v>
          </cell>
          <cell r="CA6">
            <v>157.83900451660156</v>
          </cell>
          <cell r="CB6">
            <v>98.280380249023438</v>
          </cell>
          <cell r="CC6">
            <v>130.63775634765625</v>
          </cell>
          <cell r="CD6">
            <v>155.64227294921875</v>
          </cell>
          <cell r="CE6">
            <v>155.486572265625</v>
          </cell>
          <cell r="CF6">
            <v>138.66253662109375</v>
          </cell>
          <cell r="CG6">
            <v>150.48663330078125</v>
          </cell>
          <cell r="CH6">
            <v>112.6422119140625</v>
          </cell>
          <cell r="CI6">
            <v>208.94325256347656</v>
          </cell>
          <cell r="CJ6">
            <v>163.98526000976563</v>
          </cell>
          <cell r="CK6">
            <v>126.59011840820313</v>
          </cell>
          <cell r="CL6">
            <v>126.91081237792969</v>
          </cell>
          <cell r="CM6">
            <v>267.99566650390625</v>
          </cell>
          <cell r="CN6">
            <v>154.60795593261719</v>
          </cell>
          <cell r="CO6">
            <v>154.39021301269531</v>
          </cell>
          <cell r="CP6">
            <v>179.56082153320313</v>
          </cell>
          <cell r="CQ6">
            <v>140.84884643554688</v>
          </cell>
          <cell r="CR6">
            <v>155.26228332519531</v>
          </cell>
          <cell r="CT6">
            <v>151.67808532714844</v>
          </cell>
          <cell r="CU6">
            <v>121.66346740722656</v>
          </cell>
          <cell r="CV6">
            <v>160.32762145996094</v>
          </cell>
          <cell r="CX6">
            <v>132.53627014160156</v>
          </cell>
          <cell r="CY6">
            <v>148.53387451171875</v>
          </cell>
          <cell r="CZ6">
            <v>114.71506500244141</v>
          </cell>
          <cell r="DB6">
            <v>115.46286010742188</v>
          </cell>
          <cell r="DC6">
            <v>109.14081573486328</v>
          </cell>
          <cell r="DD6">
            <v>113.50765228271484</v>
          </cell>
          <cell r="DE6">
            <v>134.5079345703125</v>
          </cell>
          <cell r="DG6">
            <v>104.70015716552734</v>
          </cell>
          <cell r="DH6">
            <v>153.45829772949219</v>
          </cell>
          <cell r="DI6">
            <v>122.56508636474609</v>
          </cell>
          <cell r="DJ6">
            <v>149.28923034667969</v>
          </cell>
          <cell r="DL6">
            <v>575.3118896484375</v>
          </cell>
          <cell r="DN6">
            <v>125.13941955566406</v>
          </cell>
          <cell r="DO6">
            <v>100.04361724853516</v>
          </cell>
          <cell r="DQ6">
            <v>292.08999633789063</v>
          </cell>
          <cell r="DR6">
            <v>879.82000732421875</v>
          </cell>
          <cell r="DV6">
            <v>37621</v>
          </cell>
          <cell r="DW6">
            <v>37621</v>
          </cell>
          <cell r="DX6">
            <v>156.06399536132813</v>
          </cell>
          <cell r="DY6">
            <v>87.233001708984375</v>
          </cell>
          <cell r="DZ6">
            <v>126.25299835205078</v>
          </cell>
          <cell r="EA6">
            <v>136.36799621582031</v>
          </cell>
          <cell r="EB6">
            <v>110.33399963378906</v>
          </cell>
          <cell r="EC6">
            <v>114.52899932861328</v>
          </cell>
          <cell r="ED6">
            <v>113.37400054931641</v>
          </cell>
          <cell r="EE6">
            <v>166.42799377441406</v>
          </cell>
          <cell r="EF6">
            <v>129.63400268554688</v>
          </cell>
          <cell r="EG6">
            <v>126.07499694824219</v>
          </cell>
          <cell r="EH6">
            <v>120.99299621582031</v>
          </cell>
          <cell r="EI6">
            <v>109.64199829101563</v>
          </cell>
          <cell r="EJ6">
            <v>145.55999755859375</v>
          </cell>
          <cell r="EK6">
            <v>109.82399749755859</v>
          </cell>
          <cell r="EL6">
            <v>78.254997253417969</v>
          </cell>
          <cell r="EM6">
            <v>46.379001617431641</v>
          </cell>
          <cell r="EN6">
            <v>68.390998840332031</v>
          </cell>
          <cell r="EO6">
            <v>97.890998840332031</v>
          </cell>
        </row>
        <row r="7">
          <cell r="A7">
            <v>37986</v>
          </cell>
          <cell r="E7">
            <v>206.63400268554688</v>
          </cell>
          <cell r="G7">
            <v>209.82899475097656</v>
          </cell>
          <cell r="H7">
            <v>100</v>
          </cell>
          <cell r="I7">
            <v>160.50300598144531</v>
          </cell>
          <cell r="J7">
            <v>160.50300598144531</v>
          </cell>
          <cell r="K7">
            <v>195.01400756835938</v>
          </cell>
          <cell r="M7">
            <v>195.01400756835938</v>
          </cell>
          <cell r="N7">
            <v>120.71099853515625</v>
          </cell>
          <cell r="O7">
            <v>155.20599365234375</v>
          </cell>
          <cell r="P7">
            <v>157.08700561523438</v>
          </cell>
          <cell r="Q7">
            <v>162.15499877929688</v>
          </cell>
          <cell r="R7">
            <v>173.12800598144531</v>
          </cell>
          <cell r="S7">
            <v>161.50900268554688</v>
          </cell>
          <cell r="T7">
            <v>160.85699462890625</v>
          </cell>
          <cell r="U7">
            <v>169.55099487304688</v>
          </cell>
          <cell r="V7">
            <v>176.96099853515625</v>
          </cell>
          <cell r="W7">
            <v>99.119003295898438</v>
          </cell>
          <cell r="X7">
            <v>156.63299560546875</v>
          </cell>
          <cell r="Y7">
            <v>162.88699340820313</v>
          </cell>
          <cell r="Z7">
            <v>176.18299865722656</v>
          </cell>
          <cell r="AA7">
            <v>151.28599548339844</v>
          </cell>
          <cell r="AC7">
            <v>183.27900695800781</v>
          </cell>
          <cell r="AD7">
            <v>178.44900512695313</v>
          </cell>
          <cell r="AE7">
            <v>177.97099304199219</v>
          </cell>
          <cell r="AF7">
            <v>171.80799865722656</v>
          </cell>
          <cell r="AG7">
            <v>156.9219970703125</v>
          </cell>
          <cell r="AH7">
            <v>356.260009765625</v>
          </cell>
          <cell r="AI7">
            <v>148.59599304199219</v>
          </cell>
          <cell r="AJ7">
            <v>167.03999328613281</v>
          </cell>
          <cell r="AK7">
            <v>169.7550048828125</v>
          </cell>
          <cell r="AL7">
            <v>159.07200622558594</v>
          </cell>
          <cell r="AM7">
            <v>173.55999755859375</v>
          </cell>
          <cell r="AN7">
            <v>162.67799377441406</v>
          </cell>
          <cell r="AO7">
            <v>168.76899719238281</v>
          </cell>
          <cell r="AP7">
            <v>164.37100219726563</v>
          </cell>
          <cell r="AQ7">
            <v>172.64700317382813</v>
          </cell>
          <cell r="AR7">
            <v>183.95599365234375</v>
          </cell>
          <cell r="AS7">
            <v>231.93499755859375</v>
          </cell>
          <cell r="AT7">
            <v>152.8800048828125</v>
          </cell>
          <cell r="AU7">
            <v>199.697998046875</v>
          </cell>
          <cell r="AX7">
            <v>144.10200500488281</v>
          </cell>
          <cell r="AY7">
            <v>174.78999328613281</v>
          </cell>
          <cell r="AZ7">
            <v>171.68600463867188</v>
          </cell>
          <cell r="BA7">
            <v>162.70100402832031</v>
          </cell>
          <cell r="BB7">
            <v>173.27499389648438</v>
          </cell>
          <cell r="BC7">
            <v>145.69900512695313</v>
          </cell>
          <cell r="BD7">
            <v>100</v>
          </cell>
          <cell r="BE7">
            <v>145.69900512695313</v>
          </cell>
          <cell r="BF7">
            <v>166.177001953125</v>
          </cell>
          <cell r="BG7">
            <v>421.7449951171875</v>
          </cell>
          <cell r="BH7">
            <v>1438.697998046875</v>
          </cell>
          <cell r="BI7">
            <v>454.09500122070313</v>
          </cell>
          <cell r="BJ7">
            <v>1175.0050048828125</v>
          </cell>
          <cell r="BK7">
            <v>355.71701049804688</v>
          </cell>
          <cell r="BL7">
            <v>364.40200805664063</v>
          </cell>
          <cell r="BM7">
            <v>365.02801513671875</v>
          </cell>
          <cell r="BN7">
            <v>367.93399047851563</v>
          </cell>
          <cell r="BO7">
            <v>316.30599975585938</v>
          </cell>
          <cell r="BP7">
            <v>168.18099975585938</v>
          </cell>
          <cell r="BQ7">
            <v>298.23599243164063</v>
          </cell>
          <cell r="BR7">
            <v>160.55000305175781</v>
          </cell>
          <cell r="BS7">
            <v>140.25999450683594</v>
          </cell>
          <cell r="BT7">
            <v>135.47099304199219</v>
          </cell>
          <cell r="BU7">
            <v>56.5260009765625</v>
          </cell>
          <cell r="BV7">
            <v>160.64100646972656</v>
          </cell>
          <cell r="BW7">
            <v>104.01399993896484</v>
          </cell>
          <cell r="BX7">
            <v>164.78300476074219</v>
          </cell>
          <cell r="BY7">
            <v>1237.6190185546875</v>
          </cell>
          <cell r="BZ7">
            <v>1447.801025390625</v>
          </cell>
          <cell r="CA7">
            <v>164.30499267578125</v>
          </cell>
          <cell r="CB7">
            <v>120.47882080078125</v>
          </cell>
          <cell r="CC7">
            <v>141.69813537597656</v>
          </cell>
          <cell r="CD7">
            <v>165.16986083984375</v>
          </cell>
          <cell r="CE7">
            <v>172.8756103515625</v>
          </cell>
          <cell r="CF7">
            <v>158.57994079589844</v>
          </cell>
          <cell r="CG7">
            <v>163.74517822265625</v>
          </cell>
          <cell r="CH7">
            <v>146.00540161132813</v>
          </cell>
          <cell r="CI7">
            <v>256.55670166015625</v>
          </cell>
          <cell r="CJ7">
            <v>186.9639892578125</v>
          </cell>
          <cell r="CK7">
            <v>179.0780029296875</v>
          </cell>
          <cell r="CL7">
            <v>151.06626892089844</v>
          </cell>
          <cell r="CM7">
            <v>344.6217041015625</v>
          </cell>
          <cell r="CN7">
            <v>167.19444274902344</v>
          </cell>
          <cell r="CO7">
            <v>168.9674072265625</v>
          </cell>
          <cell r="CP7">
            <v>199.42097473144531</v>
          </cell>
          <cell r="CQ7">
            <v>148.6502685546875</v>
          </cell>
          <cell r="CR7">
            <v>169.83786010742188</v>
          </cell>
          <cell r="CT7">
            <v>171.59942626953125</v>
          </cell>
          <cell r="CU7">
            <v>156.68507385253906</v>
          </cell>
          <cell r="CV7">
            <v>184.64822387695313</v>
          </cell>
          <cell r="CX7">
            <v>179.79713439941406</v>
          </cell>
          <cell r="CY7">
            <v>162.49560546875</v>
          </cell>
          <cell r="CZ7">
            <v>150.12591552734375</v>
          </cell>
          <cell r="DB7">
            <v>150.76374816894531</v>
          </cell>
          <cell r="DC7">
            <v>136.08651733398438</v>
          </cell>
          <cell r="DD7">
            <v>135.87025451660156</v>
          </cell>
          <cell r="DE7">
            <v>179.47996520996094</v>
          </cell>
          <cell r="DG7">
            <v>147.21533203125</v>
          </cell>
          <cell r="DH7">
            <v>101.44920349121094</v>
          </cell>
          <cell r="DI7">
            <v>134.73219299316406</v>
          </cell>
          <cell r="DJ7">
            <v>161.67837524414063</v>
          </cell>
          <cell r="DL7">
            <v>651.2586669921875</v>
          </cell>
          <cell r="DN7">
            <v>133.0047607421875</v>
          </cell>
          <cell r="DO7">
            <v>127.03610992431641</v>
          </cell>
          <cell r="DQ7">
            <v>442.77999877929688</v>
          </cell>
          <cell r="DR7">
            <v>1111.9200439453125</v>
          </cell>
          <cell r="DV7">
            <v>37986</v>
          </cell>
          <cell r="DW7">
            <v>37986</v>
          </cell>
          <cell r="DX7">
            <v>211.37699890136719</v>
          </cell>
          <cell r="DY7">
            <v>111.60700225830078</v>
          </cell>
          <cell r="DZ7">
            <v>156.24800109863281</v>
          </cell>
          <cell r="EA7">
            <v>165.11700439453125</v>
          </cell>
          <cell r="EB7">
            <v>128.30799865722656</v>
          </cell>
          <cell r="EC7">
            <v>141.46499633789063</v>
          </cell>
          <cell r="ED7">
            <v>134.85099792480469</v>
          </cell>
          <cell r="EE7">
            <v>190.17900085449219</v>
          </cell>
          <cell r="EF7">
            <v>147.28799438476563</v>
          </cell>
          <cell r="EG7">
            <v>148.54899597167969</v>
          </cell>
          <cell r="EH7">
            <v>144.57400512695313</v>
          </cell>
          <cell r="EI7">
            <v>146.7030029296875</v>
          </cell>
          <cell r="EJ7">
            <v>173.50900268554688</v>
          </cell>
          <cell r="EK7">
            <v>127.36000061035156</v>
          </cell>
          <cell r="EL7">
            <v>109.85700225830078</v>
          </cell>
          <cell r="EM7">
            <v>68.191001892089844</v>
          </cell>
          <cell r="EN7">
            <v>94.71600341796875</v>
          </cell>
          <cell r="EO7">
            <v>149.37800598144531</v>
          </cell>
        </row>
        <row r="8">
          <cell r="A8">
            <v>38352</v>
          </cell>
          <cell r="E8">
            <v>238.7449951171875</v>
          </cell>
          <cell r="G8">
            <v>239.36099243164063</v>
          </cell>
          <cell r="H8">
            <v>116.33999633789063</v>
          </cell>
          <cell r="I8">
            <v>170.48100280761719</v>
          </cell>
          <cell r="J8">
            <v>172.46299743652344</v>
          </cell>
          <cell r="K8">
            <v>212.38699340820313</v>
          </cell>
          <cell r="M8">
            <v>212.38699340820313</v>
          </cell>
          <cell r="N8">
            <v>131.76499938964844</v>
          </cell>
          <cell r="O8">
            <v>163.08200073242188</v>
          </cell>
          <cell r="P8">
            <v>165.77699279785156</v>
          </cell>
          <cell r="Q8">
            <v>172.83200073242188</v>
          </cell>
          <cell r="R8">
            <v>187.44099426269531</v>
          </cell>
          <cell r="S8">
            <v>179.80999755859375</v>
          </cell>
          <cell r="T8">
            <v>183.89599609375</v>
          </cell>
          <cell r="U8">
            <v>185.53399658203125</v>
          </cell>
          <cell r="V8">
            <v>199.00700378417969</v>
          </cell>
          <cell r="W8">
            <v>122.5989990234375</v>
          </cell>
          <cell r="X8">
            <v>176.28900146484375</v>
          </cell>
          <cell r="Y8">
            <v>173.7760009765625</v>
          </cell>
          <cell r="Z8">
            <v>194.8179931640625</v>
          </cell>
          <cell r="AA8">
            <v>166.45199584960938</v>
          </cell>
          <cell r="AC8">
            <v>202.7550048828125</v>
          </cell>
          <cell r="AD8">
            <v>192.11199951171875</v>
          </cell>
          <cell r="AE8">
            <v>191.38400268554688</v>
          </cell>
          <cell r="AF8">
            <v>188.82899475097656</v>
          </cell>
          <cell r="AG8">
            <v>176.73300170898438</v>
          </cell>
          <cell r="AH8">
            <v>397.17599487304688</v>
          </cell>
          <cell r="AI8">
            <v>171.43099975585938</v>
          </cell>
          <cell r="AJ8">
            <v>178.31599426269531</v>
          </cell>
          <cell r="AK8">
            <v>182.36199951171875</v>
          </cell>
          <cell r="AL8">
            <v>172.13600158691406</v>
          </cell>
          <cell r="AM8">
            <v>188.87899780273438</v>
          </cell>
          <cell r="AN8">
            <v>178.8489990234375</v>
          </cell>
          <cell r="AO8">
            <v>183.40899658203125</v>
          </cell>
          <cell r="AP8">
            <v>179.91900634765625</v>
          </cell>
          <cell r="AQ8">
            <v>185.11500549316406</v>
          </cell>
          <cell r="AR8">
            <v>199.94500732421875</v>
          </cell>
          <cell r="AS8">
            <v>255.93400573730469</v>
          </cell>
          <cell r="AT8">
            <v>170.54400634765625</v>
          </cell>
          <cell r="AU8">
            <v>219.49899291992188</v>
          </cell>
          <cell r="AV8">
            <v>100</v>
          </cell>
          <cell r="AW8">
            <v>100</v>
          </cell>
          <cell r="AX8">
            <v>157.00100708007813</v>
          </cell>
          <cell r="AY8">
            <v>190.34700012207031</v>
          </cell>
          <cell r="AZ8">
            <v>201.67799377441406</v>
          </cell>
          <cell r="BA8">
            <v>177.33700561523438</v>
          </cell>
          <cell r="BB8">
            <v>190.85200500488281</v>
          </cell>
          <cell r="BC8">
            <v>162.68800354003906</v>
          </cell>
          <cell r="BD8">
            <v>113.60700225830078</v>
          </cell>
          <cell r="BE8">
            <v>162.79200744628906</v>
          </cell>
          <cell r="BF8">
            <v>181.36599731445313</v>
          </cell>
          <cell r="BG8">
            <v>469.14700317382813</v>
          </cell>
          <cell r="BH8">
            <v>1516.60205078125</v>
          </cell>
          <cell r="BI8">
            <v>503.45401000976563</v>
          </cell>
          <cell r="BJ8">
            <v>1230.7459716796875</v>
          </cell>
          <cell r="BK8">
            <v>371.82000732421875</v>
          </cell>
          <cell r="BL8">
            <v>378.82000732421875</v>
          </cell>
          <cell r="BM8">
            <v>383.14498901367188</v>
          </cell>
          <cell r="BN8">
            <v>390.78201293945313</v>
          </cell>
          <cell r="BO8">
            <v>323.88198852539063</v>
          </cell>
          <cell r="BP8">
            <v>182.52799987792969</v>
          </cell>
          <cell r="BQ8">
            <v>314.50201416015625</v>
          </cell>
          <cell r="BR8">
            <v>175.52900695800781</v>
          </cell>
          <cell r="BS8">
            <v>154.89700317382813</v>
          </cell>
          <cell r="BT8">
            <v>156.80999755859375</v>
          </cell>
          <cell r="BU8">
            <v>70.535003662109375</v>
          </cell>
          <cell r="BV8">
            <v>177.0780029296875</v>
          </cell>
          <cell r="BW8">
            <v>119.16000366210938</v>
          </cell>
          <cell r="BX8">
            <v>177.27400207519531</v>
          </cell>
          <cell r="BY8">
            <v>1369.60400390625</v>
          </cell>
          <cell r="BZ8">
            <v>1523.5870361328125</v>
          </cell>
          <cell r="CA8">
            <v>171.37800598144531</v>
          </cell>
          <cell r="CB8">
            <v>129.54852294921875</v>
          </cell>
          <cell r="CC8">
            <v>154.50816345214844</v>
          </cell>
          <cell r="CD8">
            <v>173.92512512207031</v>
          </cell>
          <cell r="CE8">
            <v>185.56837463378906</v>
          </cell>
          <cell r="CF8">
            <v>171.6278076171875</v>
          </cell>
          <cell r="CG8">
            <v>175.62654113769531</v>
          </cell>
          <cell r="CH8">
            <v>162.12493896484375</v>
          </cell>
          <cell r="CI8">
            <v>287.77658081054688</v>
          </cell>
          <cell r="CJ8">
            <v>203.78324890136719</v>
          </cell>
          <cell r="CK8">
            <v>206.70252990722656</v>
          </cell>
          <cell r="CL8">
            <v>167.34111022949219</v>
          </cell>
          <cell r="CM8">
            <v>374.68646240234375</v>
          </cell>
          <cell r="CN8">
            <v>178.27230834960938</v>
          </cell>
          <cell r="CO8">
            <v>181.73152160644531</v>
          </cell>
          <cell r="CP8">
            <v>218.13714599609375</v>
          </cell>
          <cell r="CQ8">
            <v>155.85423278808594</v>
          </cell>
          <cell r="CR8">
            <v>182.37973022460938</v>
          </cell>
          <cell r="CS8">
            <v>105.12137603759766</v>
          </cell>
          <cell r="CT8">
            <v>188.05409240722656</v>
          </cell>
          <cell r="CU8">
            <v>177.30619812011719</v>
          </cell>
          <cell r="CV8">
            <v>216.97378540039063</v>
          </cell>
          <cell r="CW8">
            <v>104.71074676513672</v>
          </cell>
          <cell r="CX8">
            <v>199.06939697265625</v>
          </cell>
          <cell r="CY8">
            <v>178.79293823242188</v>
          </cell>
          <cell r="CZ8">
            <v>176.05337524414063</v>
          </cell>
          <cell r="DA8">
            <v>105.34027099609375</v>
          </cell>
          <cell r="DB8">
            <v>172.7608642578125</v>
          </cell>
          <cell r="DC8">
            <v>152.74644470214844</v>
          </cell>
          <cell r="DD8">
            <v>150.33816528320313</v>
          </cell>
          <cell r="DE8">
            <v>197.78399658203125</v>
          </cell>
          <cell r="DF8">
            <v>105.45173645019531</v>
          </cell>
          <cell r="DH8">
            <v>103.98371887207031</v>
          </cell>
          <cell r="DI8">
            <v>146.64451599121094</v>
          </cell>
          <cell r="DJ8">
            <v>171.36065673828125</v>
          </cell>
          <cell r="DL8">
            <v>707.832763671875</v>
          </cell>
          <cell r="DN8">
            <v>143.08830261230469</v>
          </cell>
          <cell r="DQ8">
            <v>542.16998291015625</v>
          </cell>
          <cell r="DR8">
            <v>1211.9200439453125</v>
          </cell>
          <cell r="DV8">
            <v>38352</v>
          </cell>
          <cell r="DW8">
            <v>38352</v>
          </cell>
          <cell r="DX8">
            <v>238.83999633789063</v>
          </cell>
          <cell r="DY8">
            <v>121.16699981689453</v>
          </cell>
          <cell r="DZ8">
            <v>173.64500427246094</v>
          </cell>
          <cell r="EA8">
            <v>179.16099548339844</v>
          </cell>
          <cell r="EB8">
            <v>148.94000244140625</v>
          </cell>
          <cell r="EC8">
            <v>161.51100158691406</v>
          </cell>
          <cell r="ED8">
            <v>147.89799499511719</v>
          </cell>
          <cell r="EE8">
            <v>208.98500061035156</v>
          </cell>
          <cell r="EF8">
            <v>160.90299987792969</v>
          </cell>
          <cell r="EG8">
            <v>165.92599487304688</v>
          </cell>
          <cell r="EH8">
            <v>164.29600524902344</v>
          </cell>
          <cell r="EI8">
            <v>160.09599304199219</v>
          </cell>
          <cell r="EJ8">
            <v>190.85000610351563</v>
          </cell>
          <cell r="EK8">
            <v>141.58999633789063</v>
          </cell>
          <cell r="EL8">
            <v>120.36599731445313</v>
          </cell>
          <cell r="EM8">
            <v>74.095001220703125</v>
          </cell>
          <cell r="EN8">
            <v>97.538002014160156</v>
          </cell>
          <cell r="EO8">
            <v>167.23300170898438</v>
          </cell>
        </row>
        <row r="9">
          <cell r="A9">
            <v>38717</v>
          </cell>
          <cell r="E9">
            <v>265.91799926757813</v>
          </cell>
          <cell r="G9">
            <v>263.42999267578125</v>
          </cell>
          <cell r="H9">
            <v>123.80000305175781</v>
          </cell>
          <cell r="I9">
            <v>176.14900207519531</v>
          </cell>
          <cell r="J9">
            <v>180.28199768066406</v>
          </cell>
          <cell r="K9">
            <v>223.49600219726563</v>
          </cell>
          <cell r="M9">
            <v>223.49600219726563</v>
          </cell>
          <cell r="N9">
            <v>139.08799743652344</v>
          </cell>
          <cell r="O9">
            <v>167.41799926757813</v>
          </cell>
          <cell r="P9">
            <v>170.56900024414063</v>
          </cell>
          <cell r="Q9">
            <v>179.27699279785156</v>
          </cell>
          <cell r="R9">
            <v>196.76199340820313</v>
          </cell>
          <cell r="S9">
            <v>195.48399353027344</v>
          </cell>
          <cell r="T9">
            <v>203.69900512695313</v>
          </cell>
          <cell r="U9">
            <v>197.48300170898438</v>
          </cell>
          <cell r="V9">
            <v>220.20399475097656</v>
          </cell>
          <cell r="W9">
            <v>140.00799560546875</v>
          </cell>
          <cell r="X9">
            <v>188.76100158691406</v>
          </cell>
          <cell r="Y9">
            <v>180.39300537109375</v>
          </cell>
          <cell r="Z9">
            <v>207.10200500488281</v>
          </cell>
          <cell r="AA9">
            <v>183.76699829101563</v>
          </cell>
          <cell r="AB9">
            <v>131.18400573730469</v>
          </cell>
          <cell r="AC9">
            <v>216.45199584960938</v>
          </cell>
          <cell r="AD9">
            <v>203.2969970703125</v>
          </cell>
          <cell r="AE9">
            <v>202.14100646972656</v>
          </cell>
          <cell r="AF9">
            <v>201.82200622558594</v>
          </cell>
          <cell r="AG9">
            <v>193.4320068359375</v>
          </cell>
          <cell r="AH9">
            <v>440.75201416015625</v>
          </cell>
          <cell r="AI9">
            <v>187.75100708007813</v>
          </cell>
          <cell r="AJ9">
            <v>184.86099243164063</v>
          </cell>
          <cell r="AK9">
            <v>190.20599365234375</v>
          </cell>
          <cell r="AL9">
            <v>180.04200744628906</v>
          </cell>
          <cell r="AM9">
            <v>199.64799499511719</v>
          </cell>
          <cell r="AN9">
            <v>189.89900207519531</v>
          </cell>
          <cell r="AO9">
            <v>193.92799377441406</v>
          </cell>
          <cell r="AP9">
            <v>190.82699584960938</v>
          </cell>
          <cell r="AQ9">
            <v>192.83999633789063</v>
          </cell>
          <cell r="AR9">
            <v>204.9949951171875</v>
          </cell>
          <cell r="AS9">
            <v>277.7919921875</v>
          </cell>
          <cell r="AT9">
            <v>182.49699401855469</v>
          </cell>
          <cell r="AU9">
            <v>233.45100402832031</v>
          </cell>
          <cell r="AV9">
            <v>105.76200103759766</v>
          </cell>
          <cell r="AW9">
            <v>105.65000152587891</v>
          </cell>
          <cell r="AX9">
            <v>167.38400268554688</v>
          </cell>
          <cell r="AY9">
            <v>200.15299987792969</v>
          </cell>
          <cell r="AZ9">
            <v>224.8070068359375</v>
          </cell>
          <cell r="BA9">
            <v>188.30599975585938</v>
          </cell>
          <cell r="BB9">
            <v>203.74200439453125</v>
          </cell>
          <cell r="BC9">
            <v>180.14399719238281</v>
          </cell>
          <cell r="BD9">
            <v>122.63400268554688</v>
          </cell>
          <cell r="BE9">
            <v>179.45399475097656</v>
          </cell>
          <cell r="BF9">
            <v>192.12699890136719</v>
          </cell>
          <cell r="BG9">
            <v>517.2540283203125</v>
          </cell>
          <cell r="BH9">
            <v>1546.510986328125</v>
          </cell>
          <cell r="BI9">
            <v>517.239013671875</v>
          </cell>
          <cell r="BJ9">
            <v>1263.0389404296875</v>
          </cell>
          <cell r="BK9">
            <v>381.72601318359375</v>
          </cell>
          <cell r="BL9">
            <v>387.68899536132813</v>
          </cell>
          <cell r="BM9">
            <v>393.468994140625</v>
          </cell>
          <cell r="BN9">
            <v>394.635986328125</v>
          </cell>
          <cell r="BO9">
            <v>323.93399047851563</v>
          </cell>
          <cell r="BP9">
            <v>187.64100646972656</v>
          </cell>
          <cell r="BQ9">
            <v>326.89300537109375</v>
          </cell>
          <cell r="BR9">
            <v>180.99299621582031</v>
          </cell>
          <cell r="BS9">
            <v>160.68899536132813</v>
          </cell>
          <cell r="BT9">
            <v>155.96400451660156</v>
          </cell>
          <cell r="BU9">
            <v>59.284000396728516</v>
          </cell>
          <cell r="BV9">
            <v>183.17599487304688</v>
          </cell>
          <cell r="BW9">
            <v>126.26599884033203</v>
          </cell>
          <cell r="BX9">
            <v>184.43899536132813</v>
          </cell>
          <cell r="BY9">
            <v>1400.0150146484375</v>
          </cell>
          <cell r="BZ9">
            <v>1600.66796875</v>
          </cell>
          <cell r="CA9">
            <v>175.75300598144531</v>
          </cell>
          <cell r="CB9">
            <v>133.78469848632813</v>
          </cell>
          <cell r="CC9">
            <v>162.6131591796875</v>
          </cell>
          <cell r="CD9">
            <v>179.423583984375</v>
          </cell>
          <cell r="CE9">
            <v>193.93687438964844</v>
          </cell>
          <cell r="CF9">
            <v>179.8165283203125</v>
          </cell>
          <cell r="CG9">
            <v>181.54621887207031</v>
          </cell>
          <cell r="CH9">
            <v>173.652099609375</v>
          </cell>
          <cell r="CI9">
            <v>315.40472412109375</v>
          </cell>
          <cell r="CJ9">
            <v>219.13426208496094</v>
          </cell>
          <cell r="CK9">
            <v>227.15568542480469</v>
          </cell>
          <cell r="CL9">
            <v>186.02281188964844</v>
          </cell>
          <cell r="CM9">
            <v>408.14553833007813</v>
          </cell>
          <cell r="CN9">
            <v>184.96842956542969</v>
          </cell>
          <cell r="CP9">
            <v>230.46867370605469</v>
          </cell>
          <cell r="CQ9">
            <v>160.17840576171875</v>
          </cell>
          <cell r="CR9">
            <v>185.630859375</v>
          </cell>
          <cell r="CS9">
            <v>109.43594360351563</v>
          </cell>
          <cell r="CT9">
            <v>206.80705261230469</v>
          </cell>
          <cell r="CU9">
            <v>193.77467346191406</v>
          </cell>
          <cell r="CW9">
            <v>109.09294128417969</v>
          </cell>
          <cell r="CX9">
            <v>214.58802795410156</v>
          </cell>
          <cell r="CZ9">
            <v>194.83207702636719</v>
          </cell>
          <cell r="DA9">
            <v>108.40391540527344</v>
          </cell>
          <cell r="DD9">
            <v>166.16375732421875</v>
          </cell>
          <cell r="DE9">
            <v>213.76873779296875</v>
          </cell>
          <cell r="DG9">
            <v>108.58145141601563</v>
          </cell>
          <cell r="DH9">
            <v>107.19919586181641</v>
          </cell>
          <cell r="DI9">
            <v>154.77607727050781</v>
          </cell>
          <cell r="DJ9">
            <v>176.351806640625</v>
          </cell>
          <cell r="DL9">
            <v>781.644775390625</v>
          </cell>
          <cell r="DN9">
            <v>151.13027954101563</v>
          </cell>
          <cell r="DQ9">
            <v>706.47998046875</v>
          </cell>
          <cell r="DR9">
            <v>1248.2900390625</v>
          </cell>
          <cell r="DV9">
            <v>38717</v>
          </cell>
          <cell r="DW9">
            <v>38717</v>
          </cell>
          <cell r="DY9">
            <v>102.53099822998047</v>
          </cell>
        </row>
        <row r="10">
          <cell r="A10">
            <v>39082</v>
          </cell>
          <cell r="C10">
            <v>99.371002197265625</v>
          </cell>
          <cell r="D10">
            <v>99.371002197265625</v>
          </cell>
          <cell r="E10">
            <v>296.61300659179688</v>
          </cell>
          <cell r="F10">
            <v>102.02899932861328</v>
          </cell>
          <cell r="G10">
            <v>292.46798706054688</v>
          </cell>
          <cell r="H10">
            <v>131.27699279785156</v>
          </cell>
          <cell r="I10">
            <v>182.6929931640625</v>
          </cell>
          <cell r="J10">
            <v>188.66900634765625</v>
          </cell>
          <cell r="K10">
            <v>240.677001953125</v>
          </cell>
          <cell r="L10">
            <v>104.21700286865234</v>
          </cell>
          <cell r="M10">
            <v>237.22300720214844</v>
          </cell>
          <cell r="N10">
            <v>145.18899536132813</v>
          </cell>
          <cell r="O10">
            <v>176.03300476074219</v>
          </cell>
          <cell r="P10">
            <v>179.18400573730469</v>
          </cell>
          <cell r="Q10">
            <v>187.06700134277344</v>
          </cell>
          <cell r="R10">
            <v>207.30099487304688</v>
          </cell>
          <cell r="S10">
            <v>211.93299865722656</v>
          </cell>
          <cell r="T10">
            <v>225.29200744628906</v>
          </cell>
          <cell r="U10">
            <v>210.13299560546875</v>
          </cell>
          <cell r="V10">
            <v>243.05299377441406</v>
          </cell>
          <cell r="W10">
            <v>159.83299255371094</v>
          </cell>
          <cell r="X10">
            <v>204.29100036621094</v>
          </cell>
          <cell r="Y10">
            <v>188.27299499511719</v>
          </cell>
          <cell r="Z10">
            <v>218.60400390625</v>
          </cell>
          <cell r="AA10">
            <v>203.92300415039063</v>
          </cell>
          <cell r="AB10">
            <v>154.22300720214844</v>
          </cell>
          <cell r="AC10">
            <v>228.72799682617188</v>
          </cell>
          <cell r="AD10">
            <v>215.76699829101563</v>
          </cell>
          <cell r="AE10">
            <v>214.3280029296875</v>
          </cell>
          <cell r="AF10">
            <v>218.67100524902344</v>
          </cell>
          <cell r="AG10">
            <v>211.42599487304688</v>
          </cell>
          <cell r="AH10">
            <v>474.81298828125</v>
          </cell>
          <cell r="AI10">
            <v>210.73399353027344</v>
          </cell>
          <cell r="AJ10">
            <v>193.60800170898438</v>
          </cell>
          <cell r="AK10">
            <v>199.4320068359375</v>
          </cell>
          <cell r="AL10">
            <v>187.93400573730469</v>
          </cell>
          <cell r="AM10">
            <v>211.17599487304688</v>
          </cell>
          <cell r="AN10">
            <v>202.39900207519531</v>
          </cell>
          <cell r="AO10">
            <v>204.84500122070313</v>
          </cell>
          <cell r="AP10">
            <v>203.15800476074219</v>
          </cell>
          <cell r="AQ10">
            <v>203.18899536132813</v>
          </cell>
          <cell r="AR10">
            <v>219.52000427246094</v>
          </cell>
          <cell r="AS10">
            <v>293.94699096679688</v>
          </cell>
          <cell r="AT10">
            <v>197.27699279785156</v>
          </cell>
          <cell r="AU10">
            <v>246.87600708007813</v>
          </cell>
          <cell r="AV10">
            <v>112.32099914550781</v>
          </cell>
          <cell r="AW10">
            <v>112.08499908447266</v>
          </cell>
          <cell r="AX10">
            <v>178.42799377441406</v>
          </cell>
          <cell r="AY10">
            <v>212.64799499511719</v>
          </cell>
          <cell r="AZ10">
            <v>254.4739990234375</v>
          </cell>
          <cell r="BA10">
            <v>199.28300476074219</v>
          </cell>
          <cell r="BB10">
            <v>217.27000427246094</v>
          </cell>
          <cell r="BC10">
            <v>195.37199401855469</v>
          </cell>
          <cell r="BD10">
            <v>129.85800170898438</v>
          </cell>
          <cell r="BE10">
            <v>192.34199523925781</v>
          </cell>
          <cell r="BF10">
            <v>203.91700744628906</v>
          </cell>
          <cell r="BG10">
            <v>559.59100341796875</v>
          </cell>
          <cell r="BH10">
            <v>1614.18798828125</v>
          </cell>
          <cell r="BI10">
            <v>578.10302734375</v>
          </cell>
          <cell r="BJ10">
            <v>1330.251953125</v>
          </cell>
          <cell r="BK10">
            <v>398.76998901367188</v>
          </cell>
          <cell r="BL10">
            <v>404.2919921875</v>
          </cell>
          <cell r="BM10">
            <v>410.27899169921875</v>
          </cell>
          <cell r="BN10">
            <v>412.63299560546875</v>
          </cell>
          <cell r="BO10">
            <v>333.04400634765625</v>
          </cell>
          <cell r="BP10">
            <v>188.552001953125</v>
          </cell>
          <cell r="BQ10">
            <v>343.12200927734375</v>
          </cell>
          <cell r="BR10">
            <v>198.91200256347656</v>
          </cell>
          <cell r="BS10">
            <v>179.052001953125</v>
          </cell>
          <cell r="BT10">
            <v>185.01600646972656</v>
          </cell>
          <cell r="BU10">
            <v>84.654998779296875</v>
          </cell>
          <cell r="BV10">
            <v>203.86599731445313</v>
          </cell>
          <cell r="BW10">
            <v>140.28500366210938</v>
          </cell>
          <cell r="BX10">
            <v>185.51800537109375</v>
          </cell>
          <cell r="BY10">
            <v>1544.0999755859375</v>
          </cell>
          <cell r="BZ10">
            <v>1708.51904296875</v>
          </cell>
          <cell r="CA10">
            <v>183.43099975585938</v>
          </cell>
          <cell r="CB10">
            <v>139.42994689941406</v>
          </cell>
          <cell r="CC10">
            <v>166.05168151855469</v>
          </cell>
          <cell r="CD10">
            <v>187.76734924316406</v>
          </cell>
          <cell r="CE10">
            <v>205.768798828125</v>
          </cell>
          <cell r="CF10">
            <v>188.79426574707031</v>
          </cell>
          <cell r="CG10">
            <v>191.09649658203125</v>
          </cell>
          <cell r="CH10">
            <v>193.36943054199219</v>
          </cell>
          <cell r="CI10">
            <v>337.68988037109375</v>
          </cell>
          <cell r="CJ10">
            <v>236.59983825683594</v>
          </cell>
          <cell r="CK10">
            <v>256.38046264648438</v>
          </cell>
          <cell r="CL10">
            <v>202.87290954589844</v>
          </cell>
          <cell r="CM10">
            <v>441.7677001953125</v>
          </cell>
          <cell r="CN10">
            <v>195.05584716796875</v>
          </cell>
          <cell r="CP10">
            <v>241.55885314941406</v>
          </cell>
          <cell r="CQ10">
            <v>166.77827453613281</v>
          </cell>
          <cell r="CR10">
            <v>195.48731994628906</v>
          </cell>
          <cell r="CS10">
            <v>114.80169677734375</v>
          </cell>
          <cell r="CT10">
            <v>222.40684509277344</v>
          </cell>
          <cell r="CU10">
            <v>212.80491638183594</v>
          </cell>
          <cell r="CW10">
            <v>113.94255065917969</v>
          </cell>
          <cell r="CX10">
            <v>231.97526550292969</v>
          </cell>
          <cell r="CY10">
            <v>104.71991729736328</v>
          </cell>
          <cell r="CZ10">
            <v>216.55926513671875</v>
          </cell>
          <cell r="DA10">
            <v>115.39168548583984</v>
          </cell>
          <cell r="DC10">
            <v>108.97289276123047</v>
          </cell>
          <cell r="DD10">
            <v>184.53628540039063</v>
          </cell>
          <cell r="DE10">
            <v>240.65858459472656</v>
          </cell>
          <cell r="DF10">
            <v>104.53508758544922</v>
          </cell>
          <cell r="DG10">
            <v>120.56423187255859</v>
          </cell>
          <cell r="DH10">
            <v>113.23654937744141</v>
          </cell>
          <cell r="DI10">
            <v>164.73422241210938</v>
          </cell>
          <cell r="DJ10">
            <v>185.21002197265625</v>
          </cell>
          <cell r="DL10">
            <v>834.14569091796875</v>
          </cell>
          <cell r="DN10">
            <v>151.95393371582031</v>
          </cell>
          <cell r="DQ10">
            <v>912.6500244140625</v>
          </cell>
          <cell r="DR10">
            <v>1418.300048828125</v>
          </cell>
          <cell r="DV10">
            <v>39082</v>
          </cell>
          <cell r="DW10">
            <v>39082</v>
          </cell>
          <cell r="DX10">
            <v>272.86300659179688</v>
          </cell>
          <cell r="DY10">
            <v>130.48699951171875</v>
          </cell>
          <cell r="DZ10">
            <v>197.5050048828125</v>
          </cell>
          <cell r="EA10">
            <v>213.6820068359375</v>
          </cell>
          <cell r="EB10">
            <v>169.96600341796875</v>
          </cell>
          <cell r="EC10">
            <v>210.7030029296875</v>
          </cell>
          <cell r="ED10">
            <v>168.72599792480469</v>
          </cell>
          <cell r="EE10">
            <v>232.23599243164063</v>
          </cell>
          <cell r="EF10">
            <v>177.28300476074219</v>
          </cell>
          <cell r="EG10">
            <v>190.01699829101563</v>
          </cell>
          <cell r="EH10">
            <v>183.33999633789063</v>
          </cell>
          <cell r="EI10">
            <v>184.67399597167969</v>
          </cell>
          <cell r="EJ10">
            <v>211.23100280761719</v>
          </cell>
          <cell r="EK10">
            <v>163.54600524902344</v>
          </cell>
          <cell r="EL10">
            <v>137.77699279785156</v>
          </cell>
          <cell r="EM10">
            <v>90.070999145507813</v>
          </cell>
          <cell r="EN10">
            <v>104.83499908447266</v>
          </cell>
          <cell r="EO10">
            <v>182.22500610351563</v>
          </cell>
        </row>
        <row r="11">
          <cell r="A11">
            <v>39447</v>
          </cell>
          <cell r="C11">
            <v>100.81099700927734</v>
          </cell>
          <cell r="D11">
            <v>100.81099700927734</v>
          </cell>
          <cell r="E11">
            <v>314.53298950195313</v>
          </cell>
          <cell r="F11">
            <v>107.61900329589844</v>
          </cell>
          <cell r="G11">
            <v>309.10400390625</v>
          </cell>
          <cell r="H11">
            <v>136.64799499511719</v>
          </cell>
          <cell r="I11">
            <v>193.94000244140625</v>
          </cell>
          <cell r="J11">
            <v>197.19000244140625</v>
          </cell>
          <cell r="K11">
            <v>234.75300598144531</v>
          </cell>
          <cell r="L11">
            <v>109.18399810791016</v>
          </cell>
          <cell r="M11">
            <v>240.65299987792969</v>
          </cell>
          <cell r="N11">
            <v>155.59300231933594</v>
          </cell>
          <cell r="O11">
            <v>184.26800537109375</v>
          </cell>
          <cell r="P11">
            <v>187.7969970703125</v>
          </cell>
          <cell r="Q11">
            <v>195.85899353027344</v>
          </cell>
          <cell r="R11">
            <v>213.38200378417969</v>
          </cell>
          <cell r="S11">
            <v>214.56500244140625</v>
          </cell>
          <cell r="T11">
            <v>233.18699645996094</v>
          </cell>
          <cell r="U11">
            <v>215</v>
          </cell>
          <cell r="V11">
            <v>251.90899658203125</v>
          </cell>
          <cell r="W11">
            <v>163.55299377441406</v>
          </cell>
          <cell r="X11">
            <v>215.71400451660156</v>
          </cell>
          <cell r="Y11">
            <v>196.91999816894531</v>
          </cell>
          <cell r="Z11">
            <v>227.58700561523438</v>
          </cell>
          <cell r="AA11">
            <v>215.51899719238281</v>
          </cell>
          <cell r="AB11">
            <v>184.66499328613281</v>
          </cell>
          <cell r="AC11">
            <v>233.33000183105469</v>
          </cell>
          <cell r="AD11">
            <v>219.093994140625</v>
          </cell>
          <cell r="AE11">
            <v>216.52000427246094</v>
          </cell>
          <cell r="AF11">
            <v>229.66600036621094</v>
          </cell>
          <cell r="AG11">
            <v>216.33200073242188</v>
          </cell>
          <cell r="AH11">
            <v>481.68600463867188</v>
          </cell>
          <cell r="AI11">
            <v>213.08700561523438</v>
          </cell>
          <cell r="AJ11">
            <v>203.63099670410156</v>
          </cell>
          <cell r="AK11">
            <v>207.0989990234375</v>
          </cell>
          <cell r="AL11">
            <v>189.67399597167969</v>
          </cell>
          <cell r="AM11">
            <v>222.52400207519531</v>
          </cell>
          <cell r="AN11">
            <v>211.88499450683594</v>
          </cell>
          <cell r="AO11">
            <v>210.7760009765625</v>
          </cell>
          <cell r="AP11">
            <v>210.35400390625</v>
          </cell>
          <cell r="AQ11">
            <v>213.51100158691406</v>
          </cell>
          <cell r="AR11">
            <v>225.26300048828125</v>
          </cell>
          <cell r="AS11">
            <v>297.07501220703125</v>
          </cell>
          <cell r="AT11">
            <v>204.45199584960938</v>
          </cell>
          <cell r="AU11">
            <v>253.44400024414063</v>
          </cell>
          <cell r="AV11">
            <v>116.36199951171875</v>
          </cell>
          <cell r="AW11">
            <v>115.99700164794922</v>
          </cell>
          <cell r="AX11">
            <v>188.0050048828125</v>
          </cell>
          <cell r="AY11">
            <v>223.69999694824219</v>
          </cell>
          <cell r="AZ11">
            <v>267.47100830078125</v>
          </cell>
          <cell r="BA11">
            <v>209.08599853515625</v>
          </cell>
          <cell r="BB11">
            <v>227.96699523925781</v>
          </cell>
          <cell r="BC11">
            <v>201.38200378417969</v>
          </cell>
          <cell r="BD11">
            <v>131.64599609375</v>
          </cell>
          <cell r="BE11">
            <v>196.12199401855469</v>
          </cell>
          <cell r="BF11">
            <v>210.65899658203125</v>
          </cell>
          <cell r="BG11">
            <v>587.052001953125</v>
          </cell>
          <cell r="BH11">
            <v>1689.135009765625</v>
          </cell>
          <cell r="BI11">
            <v>590.780029296875</v>
          </cell>
          <cell r="BJ11">
            <v>1422.8470458984375</v>
          </cell>
          <cell r="BK11">
            <v>427.83499145507813</v>
          </cell>
          <cell r="BL11">
            <v>424.89801025390625</v>
          </cell>
          <cell r="BM11">
            <v>427.67300415039063</v>
          </cell>
          <cell r="BN11">
            <v>430.85699462890625</v>
          </cell>
          <cell r="BO11">
            <v>367.73098754882813</v>
          </cell>
          <cell r="BP11">
            <v>210.39900207519531</v>
          </cell>
          <cell r="BQ11">
            <v>354.39498901367188</v>
          </cell>
          <cell r="BR11">
            <v>203.27999877929688</v>
          </cell>
          <cell r="BS11">
            <v>184.54600524902344</v>
          </cell>
          <cell r="BT11">
            <v>185.69900512695313</v>
          </cell>
          <cell r="BU11">
            <v>74.433998107910156</v>
          </cell>
          <cell r="BV11">
            <v>209.31599426269531</v>
          </cell>
          <cell r="BW11">
            <v>137.11000061035156</v>
          </cell>
          <cell r="BX11">
            <v>185.91999816894531</v>
          </cell>
          <cell r="BY11">
            <v>1597.072998046875</v>
          </cell>
          <cell r="BZ11">
            <v>1743.9990234375</v>
          </cell>
          <cell r="CA11">
            <v>196.21400451660156</v>
          </cell>
          <cell r="CB11">
            <v>148.26979064941406</v>
          </cell>
          <cell r="CC11">
            <v>169.56887817382813</v>
          </cell>
          <cell r="CD11">
            <v>197.36605834960938</v>
          </cell>
          <cell r="CE11">
            <v>216.12770080566406</v>
          </cell>
          <cell r="CF11">
            <v>189.23941040039063</v>
          </cell>
          <cell r="CG11">
            <v>200.50608825683594</v>
          </cell>
          <cell r="CH11">
            <v>195.36125183105469</v>
          </cell>
          <cell r="CI11">
            <v>340.61306762695313</v>
          </cell>
          <cell r="CJ11">
            <v>243.41035461425781</v>
          </cell>
          <cell r="CK11">
            <v>258.14849853515625</v>
          </cell>
          <cell r="CL11">
            <v>208.39051818847656</v>
          </cell>
          <cell r="CM11">
            <v>477.45635986328125</v>
          </cell>
          <cell r="CN11">
            <v>199.43107604980469</v>
          </cell>
          <cell r="CP11">
            <v>248.848876953125</v>
          </cell>
          <cell r="CQ11">
            <v>175.49667358398438</v>
          </cell>
          <cell r="CR11">
            <v>207.02645874023438</v>
          </cell>
          <cell r="CS11">
            <v>119.48918151855469</v>
          </cell>
          <cell r="CT11">
            <v>223.93084716796875</v>
          </cell>
          <cell r="CU11">
            <v>219.43844604492188</v>
          </cell>
          <cell r="CW11">
            <v>120.57186889648438</v>
          </cell>
          <cell r="CX11">
            <v>229.19181823730469</v>
          </cell>
          <cell r="CY11">
            <v>109.10792541503906</v>
          </cell>
          <cell r="CZ11">
            <v>228.189697265625</v>
          </cell>
          <cell r="DA11">
            <v>120.01265716552734</v>
          </cell>
          <cell r="DB11">
            <v>101.64087677001953</v>
          </cell>
          <cell r="DC11">
            <v>114.38764190673828</v>
          </cell>
          <cell r="DD11">
            <v>197.51858520507813</v>
          </cell>
          <cell r="DE11">
            <v>234.04374694824219</v>
          </cell>
          <cell r="DF11">
            <v>108.46574401855469</v>
          </cell>
          <cell r="DG11">
            <v>125.81248474121094</v>
          </cell>
          <cell r="DH11">
            <v>119.22306060791016</v>
          </cell>
          <cell r="DI11">
            <v>164.05902099609375</v>
          </cell>
          <cell r="DJ11">
            <v>192.87454223632813</v>
          </cell>
          <cell r="DL11">
            <v>836.8944091796875</v>
          </cell>
          <cell r="DN11">
            <v>151.90946960449219</v>
          </cell>
          <cell r="DQ11">
            <v>1245.5899658203125</v>
          </cell>
          <cell r="DR11">
            <v>1468.3599853515625</v>
          </cell>
          <cell r="DS11">
            <v>130.82977294921875</v>
          </cell>
          <cell r="DT11">
            <v>113.31494140625</v>
          </cell>
          <cell r="DU11">
            <v>98.380661010742188</v>
          </cell>
          <cell r="DV11">
            <v>39447</v>
          </cell>
          <cell r="DW11">
            <v>39447</v>
          </cell>
          <cell r="DX11">
            <v>288.04501342773438</v>
          </cell>
          <cell r="DY11">
            <v>132.33299255371094</v>
          </cell>
          <cell r="DZ11">
            <v>209.84599304199219</v>
          </cell>
          <cell r="EA11">
            <v>223.59599304199219</v>
          </cell>
          <cell r="EB11">
            <v>171.10200500488281</v>
          </cell>
          <cell r="EC11">
            <v>197.08299255371094</v>
          </cell>
          <cell r="ED11">
            <v>174.60000610351563</v>
          </cell>
          <cell r="EE11">
            <v>232.88999938964844</v>
          </cell>
          <cell r="EF11">
            <v>189.59500122070313</v>
          </cell>
          <cell r="EG11">
            <v>193.96400451660156</v>
          </cell>
          <cell r="EH11">
            <v>194.15299987792969</v>
          </cell>
          <cell r="EI11">
            <v>184.97099304199219</v>
          </cell>
          <cell r="EJ11">
            <v>188.7550048828125</v>
          </cell>
          <cell r="EK11">
            <v>162.50900268554688</v>
          </cell>
          <cell r="EL11">
            <v>141.24299621582031</v>
          </cell>
          <cell r="EM11">
            <v>93.333000183105469</v>
          </cell>
          <cell r="EN11">
            <v>106.36399841308594</v>
          </cell>
          <cell r="EO11">
            <v>190.80400085449219</v>
          </cell>
          <cell r="EP11">
            <v>100.89250946044922</v>
          </cell>
          <cell r="EQ11">
            <v>101.46605682373047</v>
          </cell>
        </row>
        <row r="12">
          <cell r="A12">
            <v>39813</v>
          </cell>
          <cell r="C12">
            <v>78.981002807617188</v>
          </cell>
          <cell r="D12">
            <v>78.981002807617188</v>
          </cell>
          <cell r="E12">
            <v>261.656005859375</v>
          </cell>
          <cell r="F12">
            <v>105.30500030517578</v>
          </cell>
          <cell r="G12">
            <v>284.79598999023438</v>
          </cell>
          <cell r="H12">
            <v>77.737998962402344</v>
          </cell>
          <cell r="I12">
            <v>207.14500427246094</v>
          </cell>
          <cell r="J12">
            <v>152.52200317382813</v>
          </cell>
          <cell r="K12">
            <v>173.07699584960938</v>
          </cell>
          <cell r="L12">
            <v>97.03399658203125</v>
          </cell>
          <cell r="M12">
            <v>197.21800231933594</v>
          </cell>
          <cell r="N12">
            <v>53.645999908447266</v>
          </cell>
          <cell r="O12">
            <v>162.30000305175781</v>
          </cell>
          <cell r="P12">
            <v>162.6929931640625</v>
          </cell>
          <cell r="Q12">
            <v>181.06599426269531</v>
          </cell>
          <cell r="R12">
            <v>179.74699401855469</v>
          </cell>
          <cell r="S12">
            <v>153.64500427246094</v>
          </cell>
          <cell r="T12">
            <v>145.58000183105469</v>
          </cell>
          <cell r="U12">
            <v>170.69700622558594</v>
          </cell>
          <cell r="V12">
            <v>156.84199523925781</v>
          </cell>
          <cell r="W12">
            <v>105.13800048828125</v>
          </cell>
          <cell r="X12">
            <v>172.74200439453125</v>
          </cell>
          <cell r="Y12">
            <v>179.8699951171875</v>
          </cell>
          <cell r="Z12">
            <v>205.03399658203125</v>
          </cell>
          <cell r="AA12">
            <v>155.76800537109375</v>
          </cell>
          <cell r="AB12">
            <v>116.68699645996094</v>
          </cell>
          <cell r="AC12">
            <v>190.1300048828125</v>
          </cell>
          <cell r="AD12">
            <v>165.73100280761719</v>
          </cell>
          <cell r="AE12">
            <v>164.92399597167969</v>
          </cell>
          <cell r="AF12">
            <v>154.10899353027344</v>
          </cell>
          <cell r="AG12">
            <v>147.48500061035156</v>
          </cell>
          <cell r="AH12">
            <v>322.4219970703125</v>
          </cell>
          <cell r="AI12">
            <v>151.45899963378906</v>
          </cell>
          <cell r="AJ12">
            <v>193.23599243164063</v>
          </cell>
          <cell r="AK12">
            <v>183.21600341796875</v>
          </cell>
          <cell r="AL12">
            <v>148.37699890136719</v>
          </cell>
          <cell r="AM12">
            <v>207.64199829101563</v>
          </cell>
          <cell r="AN12">
            <v>173.20599365234375</v>
          </cell>
          <cell r="AO12">
            <v>178.927001953125</v>
          </cell>
          <cell r="AP12">
            <v>168.47099304199219</v>
          </cell>
          <cell r="AQ12">
            <v>189.33500671386719</v>
          </cell>
          <cell r="AR12">
            <v>168.83099365234375</v>
          </cell>
          <cell r="AS12">
            <v>220.53300476074219</v>
          </cell>
          <cell r="AT12">
            <v>172.22099304199219</v>
          </cell>
          <cell r="AU12">
            <v>188.197998046875</v>
          </cell>
          <cell r="AV12">
            <v>94.926002502441406</v>
          </cell>
          <cell r="AW12">
            <v>95.261001586914063</v>
          </cell>
          <cell r="AX12">
            <v>164.47000122070313</v>
          </cell>
          <cell r="AY12">
            <v>205.45399475097656</v>
          </cell>
          <cell r="AZ12">
            <v>175.83599853515625</v>
          </cell>
          <cell r="BA12">
            <v>183.25700378417969</v>
          </cell>
          <cell r="BB12">
            <v>190.09500122070313</v>
          </cell>
          <cell r="BC12">
            <v>135.99000549316406</v>
          </cell>
          <cell r="BD12">
            <v>98.222999572753906</v>
          </cell>
          <cell r="BE12">
            <v>141.84199523925781</v>
          </cell>
          <cell r="BF12">
            <v>172.63400268554688</v>
          </cell>
          <cell r="BG12">
            <v>538.97198486328125</v>
          </cell>
          <cell r="BH12">
            <v>1573.97705078125</v>
          </cell>
          <cell r="BI12">
            <v>434.87799072265625</v>
          </cell>
          <cell r="BJ12">
            <v>1540.9969482421875</v>
          </cell>
          <cell r="BK12">
            <v>447.97799682617188</v>
          </cell>
          <cell r="BL12">
            <v>423.656005859375</v>
          </cell>
          <cell r="BM12">
            <v>395.19198608398438</v>
          </cell>
          <cell r="BN12">
            <v>383.23199462890625</v>
          </cell>
          <cell r="BO12">
            <v>416.57000732421875</v>
          </cell>
          <cell r="BP12">
            <v>208.01699829101563</v>
          </cell>
          <cell r="BQ12">
            <v>340.385009765625</v>
          </cell>
          <cell r="BR12">
            <v>164.26100158691406</v>
          </cell>
          <cell r="BS12">
            <v>132.83900451660156</v>
          </cell>
          <cell r="BT12">
            <v>114.57199859619141</v>
          </cell>
          <cell r="BU12">
            <v>41.005001068115234</v>
          </cell>
          <cell r="BV12">
            <v>169.24200439453125</v>
          </cell>
          <cell r="BW12">
            <v>90.191001892089844</v>
          </cell>
          <cell r="BX12">
            <v>179.81900024414063</v>
          </cell>
          <cell r="BY12">
            <v>1275.0469970703125</v>
          </cell>
          <cell r="BZ12">
            <v>1236.5</v>
          </cell>
          <cell r="CA12">
            <v>205.10000610351563</v>
          </cell>
          <cell r="CB12">
            <v>141.37705993652344</v>
          </cell>
          <cell r="CC12">
            <v>130.07377624511719</v>
          </cell>
          <cell r="CD12">
            <v>190.27310180664063</v>
          </cell>
          <cell r="CE12">
            <v>200.43243408203125</v>
          </cell>
          <cell r="CF12">
            <v>145.78230285644531</v>
          </cell>
          <cell r="CG12">
            <v>172.43946838378906</v>
          </cell>
          <cell r="CH12">
            <v>153.64103698730469</v>
          </cell>
          <cell r="CI12">
            <v>228.15704345703125</v>
          </cell>
          <cell r="CJ12">
            <v>177.337890625</v>
          </cell>
          <cell r="CK12">
            <v>149.93942260742188</v>
          </cell>
          <cell r="CL12">
            <v>140.46530151367188</v>
          </cell>
          <cell r="CM12">
            <v>282.9119873046875</v>
          </cell>
          <cell r="CN12">
            <v>160.67214965820313</v>
          </cell>
          <cell r="CO12">
            <v>90.3760986328125</v>
          </cell>
          <cell r="CP12">
            <v>211.18637084960938</v>
          </cell>
          <cell r="CQ12">
            <v>169.65596008300781</v>
          </cell>
          <cell r="CR12">
            <v>202.44821166992188</v>
          </cell>
          <cell r="CS12">
            <v>110.08654022216797</v>
          </cell>
          <cell r="CT12">
            <v>153.32090759277344</v>
          </cell>
          <cell r="CU12">
            <v>149.34823608398438</v>
          </cell>
          <cell r="CV12">
            <v>64.845748901367188</v>
          </cell>
          <cell r="CW12">
            <v>117.47024536132813</v>
          </cell>
          <cell r="CX12">
            <v>146.04490661621094</v>
          </cell>
          <cell r="CY12">
            <v>104.6319580078125</v>
          </cell>
          <cell r="CZ12">
            <v>152.53627014160156</v>
          </cell>
          <cell r="DA12">
            <v>91.68450927734375</v>
          </cell>
          <cell r="DB12">
            <v>77.272590637207031</v>
          </cell>
          <cell r="DC12">
            <v>87.875564575195313</v>
          </cell>
          <cell r="DD12">
            <v>140.42234802246094</v>
          </cell>
          <cell r="DE12">
            <v>135.55259704589844</v>
          </cell>
          <cell r="DF12">
            <v>85.092308044433594</v>
          </cell>
          <cell r="DG12">
            <v>113.13919830322266</v>
          </cell>
          <cell r="DH12">
            <v>105.97962951660156</v>
          </cell>
          <cell r="DI12">
            <v>117.81771087646484</v>
          </cell>
          <cell r="DJ12">
            <v>170.29020690917969</v>
          </cell>
          <cell r="DL12">
            <v>548.7767333984375</v>
          </cell>
          <cell r="DN12">
            <v>142.59111022949219</v>
          </cell>
          <cell r="DQ12">
            <v>567.03997802734375</v>
          </cell>
          <cell r="DR12">
            <v>903.25</v>
          </cell>
          <cell r="DS12">
            <v>116.05316925048828</v>
          </cell>
          <cell r="DT12">
            <v>110.80516052246094</v>
          </cell>
          <cell r="DU12">
            <v>82.3707275390625</v>
          </cell>
          <cell r="DV12">
            <v>39813</v>
          </cell>
          <cell r="DW12">
            <v>39813</v>
          </cell>
          <cell r="DX12">
            <v>220.33799743652344</v>
          </cell>
          <cell r="DY12">
            <v>58.522998809814453</v>
          </cell>
          <cell r="DZ12">
            <v>175.97300720214844</v>
          </cell>
          <cell r="EA12">
            <v>174.21099853515625</v>
          </cell>
          <cell r="EB12">
            <v>116.93599700927734</v>
          </cell>
          <cell r="EC12">
            <v>154.60600280761719</v>
          </cell>
          <cell r="ED12">
            <v>141.37600708007813</v>
          </cell>
          <cell r="EE12">
            <v>137.24200439453125</v>
          </cell>
          <cell r="EF12">
            <v>168.46299743652344</v>
          </cell>
          <cell r="EG12">
            <v>143.73199462890625</v>
          </cell>
          <cell r="EH12">
            <v>142.94200134277344</v>
          </cell>
          <cell r="EI12">
            <v>104.89600372314453</v>
          </cell>
          <cell r="EJ12">
            <v>136.69400024414063</v>
          </cell>
          <cell r="EK12">
            <v>115.69200134277344</v>
          </cell>
          <cell r="EL12">
            <v>95.912002563476563</v>
          </cell>
          <cell r="EM12">
            <v>81.625</v>
          </cell>
          <cell r="EN12">
            <v>71.287002563476563</v>
          </cell>
          <cell r="EO12">
            <v>165.843994140625</v>
          </cell>
          <cell r="EP12">
            <v>74.839195251464844</v>
          </cell>
          <cell r="EQ12">
            <v>75.529518127441406</v>
          </cell>
        </row>
        <row r="13">
          <cell r="A13">
            <v>40178</v>
          </cell>
          <cell r="B13">
            <v>100</v>
          </cell>
          <cell r="C13">
            <v>99.501998901367188</v>
          </cell>
          <cell r="D13">
            <v>99.501998901367188</v>
          </cell>
          <cell r="E13">
            <v>377.67599487304688</v>
          </cell>
          <cell r="F13">
            <v>128.14300537109375</v>
          </cell>
          <cell r="G13">
            <v>367.18899536132813</v>
          </cell>
          <cell r="H13">
            <v>145.07400512695313</v>
          </cell>
          <cell r="I13">
            <v>231.62199401855469</v>
          </cell>
          <cell r="J13">
            <v>220.4949951171875</v>
          </cell>
          <cell r="K13">
            <v>295.06100463867188</v>
          </cell>
          <cell r="L13">
            <v>132.22000122070313</v>
          </cell>
          <cell r="M13">
            <v>296.22299194335938</v>
          </cell>
          <cell r="N13">
            <v>138.72300720214844</v>
          </cell>
          <cell r="O13">
            <v>211.42999267578125</v>
          </cell>
          <cell r="P13">
            <v>213.33700561523438</v>
          </cell>
          <cell r="Q13">
            <v>220.39799499511719</v>
          </cell>
          <cell r="R13">
            <v>250.67399597167969</v>
          </cell>
          <cell r="S13">
            <v>237.79499816894531</v>
          </cell>
          <cell r="T13">
            <v>267.40399169921875</v>
          </cell>
          <cell r="U13">
            <v>244.75599670410156</v>
          </cell>
          <cell r="V13">
            <v>291.99301147460938</v>
          </cell>
          <cell r="W13">
            <v>167.63699340820313</v>
          </cell>
          <cell r="X13">
            <v>245.07400512695313</v>
          </cell>
          <cell r="Y13">
            <v>222.48599243164063</v>
          </cell>
          <cell r="Z13">
            <v>260.38101196289063</v>
          </cell>
          <cell r="AA13">
            <v>235.84800720214844</v>
          </cell>
          <cell r="AB13">
            <v>229.51499938964844</v>
          </cell>
          <cell r="AC13">
            <v>270.8900146484375</v>
          </cell>
          <cell r="AD13">
            <v>248.66400146484375</v>
          </cell>
          <cell r="AE13">
            <v>242.60499572753906</v>
          </cell>
          <cell r="AF13">
            <v>267.88900756835938</v>
          </cell>
          <cell r="AG13">
            <v>247.08099365234375</v>
          </cell>
          <cell r="AH13">
            <v>556.6400146484375</v>
          </cell>
          <cell r="AI13">
            <v>239.50799560546875</v>
          </cell>
          <cell r="AJ13">
            <v>237.0050048828125</v>
          </cell>
          <cell r="AK13">
            <v>238.86700439453125</v>
          </cell>
          <cell r="AL13">
            <v>217.79299926757813</v>
          </cell>
          <cell r="AM13">
            <v>254.2239990234375</v>
          </cell>
          <cell r="AN13">
            <v>242.68899536132813</v>
          </cell>
          <cell r="AO13">
            <v>242.18099975585938</v>
          </cell>
          <cell r="AP13">
            <v>239.73100280761719</v>
          </cell>
          <cell r="AQ13">
            <v>246.5260009765625</v>
          </cell>
          <cell r="AR13">
            <v>260.61300659179688</v>
          </cell>
          <cell r="AS13">
            <v>337.78900146484375</v>
          </cell>
          <cell r="AT13">
            <v>231.51600646972656</v>
          </cell>
          <cell r="AU13">
            <v>275.489013671875</v>
          </cell>
          <cell r="AV13">
            <v>134.77499389648438</v>
          </cell>
          <cell r="AW13">
            <v>133.67599487304688</v>
          </cell>
          <cell r="AX13">
            <v>226.08399963378906</v>
          </cell>
          <cell r="AY13">
            <v>262.0679931640625</v>
          </cell>
          <cell r="AZ13">
            <v>272.09698486328125</v>
          </cell>
          <cell r="BA13">
            <v>230.04299926757813</v>
          </cell>
          <cell r="BB13">
            <v>249.29800415039063</v>
          </cell>
          <cell r="BC13">
            <v>267.52700805664063</v>
          </cell>
          <cell r="BD13">
            <v>158.39399719238281</v>
          </cell>
          <cell r="BE13">
            <v>241.12899780273438</v>
          </cell>
          <cell r="BF13">
            <v>240.14799499511719</v>
          </cell>
          <cell r="BG13">
            <v>672.47100830078125</v>
          </cell>
          <cell r="BH13">
            <v>1884.9949951171875</v>
          </cell>
          <cell r="BI13">
            <v>684.98297119140625</v>
          </cell>
          <cell r="BJ13">
            <v>1629.72705078125</v>
          </cell>
          <cell r="BK13">
            <v>445.05398559570313</v>
          </cell>
          <cell r="BL13">
            <v>462.39599609375</v>
          </cell>
          <cell r="BM13">
            <v>458.11801147460938</v>
          </cell>
          <cell r="BN13">
            <v>503.656005859375</v>
          </cell>
          <cell r="BO13">
            <v>410.44400024414063</v>
          </cell>
          <cell r="BP13">
            <v>228.87399291992188</v>
          </cell>
          <cell r="BQ13">
            <v>389.58499145507813</v>
          </cell>
          <cell r="BR13">
            <v>238.5260009765625</v>
          </cell>
          <cell r="BS13">
            <v>196.12399291992188</v>
          </cell>
          <cell r="BT13">
            <v>225.46299743652344</v>
          </cell>
          <cell r="BU13">
            <v>88.847000122070313</v>
          </cell>
          <cell r="BV13">
            <v>221.84199523925781</v>
          </cell>
          <cell r="BW13">
            <v>157.72300720214844</v>
          </cell>
          <cell r="BX13">
            <v>206.61000061035156</v>
          </cell>
          <cell r="BY13">
            <v>1670.553955078125</v>
          </cell>
          <cell r="BZ13">
            <v>1874.802978515625</v>
          </cell>
          <cell r="CA13">
            <v>217.64900207519531</v>
          </cell>
          <cell r="CB13">
            <v>175.20956420898438</v>
          </cell>
          <cell r="CC13">
            <v>179.84214782714844</v>
          </cell>
          <cell r="CD13">
            <v>231.31346130371094</v>
          </cell>
          <cell r="CE13">
            <v>244.51737976074219</v>
          </cell>
          <cell r="CF13">
            <v>226.65495300292969</v>
          </cell>
          <cell r="CG13">
            <v>231.84733581542969</v>
          </cell>
          <cell r="CH13">
            <v>210.46287536621094</v>
          </cell>
          <cell r="CI13">
            <v>376.256591796875</v>
          </cell>
          <cell r="CJ13">
            <v>293.22763061523438</v>
          </cell>
          <cell r="CK13">
            <v>269.79904174804688</v>
          </cell>
          <cell r="CL13">
            <v>265.8284912109375</v>
          </cell>
          <cell r="CM13">
            <v>532.1839599609375</v>
          </cell>
          <cell r="CN13">
            <v>229.32868957519531</v>
          </cell>
          <cell r="CO13">
            <v>115.43926239013672</v>
          </cell>
          <cell r="CP13">
            <v>294.2418212890625</v>
          </cell>
          <cell r="CQ13">
            <v>203.38667297363281</v>
          </cell>
          <cell r="CR13">
            <v>244.87109375</v>
          </cell>
          <cell r="CS13">
            <v>138.84036254882813</v>
          </cell>
          <cell r="CT13">
            <v>256.1522216796875</v>
          </cell>
          <cell r="CU13">
            <v>251.51150512695313</v>
          </cell>
          <cell r="CV13">
            <v>124.18733978271484</v>
          </cell>
          <cell r="CW13">
            <v>142.57365417480469</v>
          </cell>
          <cell r="CX13">
            <v>234.57974243164063</v>
          </cell>
          <cell r="CY13">
            <v>128.81942749023438</v>
          </cell>
          <cell r="CZ13">
            <v>249.19244384765625</v>
          </cell>
          <cell r="DA13">
            <v>111.38234710693359</v>
          </cell>
          <cell r="DB13">
            <v>122.97212982177734</v>
          </cell>
          <cell r="DC13">
            <v>146.65203857421875</v>
          </cell>
          <cell r="DD13">
            <v>222.07366943359375</v>
          </cell>
          <cell r="DE13">
            <v>270.55438232421875</v>
          </cell>
          <cell r="DF13">
            <v>114.40731048583984</v>
          </cell>
          <cell r="DG13">
            <v>132.11087036132813</v>
          </cell>
          <cell r="DH13">
            <v>137.80400085449219</v>
          </cell>
          <cell r="DI13">
            <v>190.2257080078125</v>
          </cell>
          <cell r="DJ13">
            <v>223.53433227539063</v>
          </cell>
          <cell r="DK13">
            <v>157.13771057128906</v>
          </cell>
          <cell r="DL13">
            <v>942.9381103515625</v>
          </cell>
          <cell r="DM13">
            <v>159.04908752441406</v>
          </cell>
          <cell r="DN13">
            <v>160.13175964355469</v>
          </cell>
          <cell r="DQ13">
            <v>989.469970703125</v>
          </cell>
          <cell r="DR13">
            <v>1115.0999755859375</v>
          </cell>
          <cell r="DS13">
            <v>139.70046997070313</v>
          </cell>
          <cell r="DT13">
            <v>116.142578125</v>
          </cell>
          <cell r="DU13">
            <v>105.08864593505859</v>
          </cell>
          <cell r="DV13">
            <v>40178</v>
          </cell>
          <cell r="DW13">
            <v>40178</v>
          </cell>
          <cell r="DX13">
            <v>329.89199829101563</v>
          </cell>
          <cell r="DY13">
            <v>118.39299774169922</v>
          </cell>
          <cell r="DZ13">
            <v>246.59100341796875</v>
          </cell>
          <cell r="EA13">
            <v>303.12298583984375</v>
          </cell>
          <cell r="EB13">
            <v>185.97799682617188</v>
          </cell>
          <cell r="EC13">
            <v>255.56900024414063</v>
          </cell>
          <cell r="ED13">
            <v>205.572998046875</v>
          </cell>
          <cell r="EE13">
            <v>217.343994140625</v>
          </cell>
          <cell r="EF13">
            <v>238.68499755859375</v>
          </cell>
          <cell r="EG13">
            <v>223.60699462890625</v>
          </cell>
          <cell r="EH13">
            <v>211.81399536132813</v>
          </cell>
          <cell r="EI13">
            <v>176.71499633789063</v>
          </cell>
          <cell r="EJ13">
            <v>243.406005859375</v>
          </cell>
          <cell r="EK13">
            <v>202.25199890136719</v>
          </cell>
          <cell r="EL13">
            <v>182.89300537109375</v>
          </cell>
          <cell r="EM13">
            <v>117.76399993896484</v>
          </cell>
          <cell r="EN13">
            <v>119.02500152587891</v>
          </cell>
          <cell r="EO13">
            <v>211.65400695800781</v>
          </cell>
          <cell r="EP13">
            <v>118.16914367675781</v>
          </cell>
          <cell r="EQ13">
            <v>118.40093994140625</v>
          </cell>
        </row>
        <row r="14">
          <cell r="A14">
            <v>40512</v>
          </cell>
          <cell r="B14">
            <v>121.45200347900391</v>
          </cell>
          <cell r="C14">
            <v>110.67600250244141</v>
          </cell>
          <cell r="D14">
            <v>112.45200347900391</v>
          </cell>
          <cell r="E14">
            <v>429.00799560546875</v>
          </cell>
          <cell r="F14">
            <v>143.41499328613281</v>
          </cell>
          <cell r="G14">
            <v>412.87701416015625</v>
          </cell>
          <cell r="H14">
            <v>176.00300598144531</v>
          </cell>
          <cell r="I14">
            <v>249.10000610351563</v>
          </cell>
          <cell r="J14">
            <v>254.74200439453125</v>
          </cell>
          <cell r="K14">
            <v>343.41799926757813</v>
          </cell>
          <cell r="L14">
            <v>142.656005859375</v>
          </cell>
          <cell r="M14">
            <v>329.30999755859375</v>
          </cell>
          <cell r="N14">
            <v>170.24699401855469</v>
          </cell>
          <cell r="O14">
            <v>228.52200317382813</v>
          </cell>
          <cell r="P14">
            <v>230.89999389648438</v>
          </cell>
          <cell r="Q14">
            <v>240.64999389648438</v>
          </cell>
          <cell r="R14">
            <v>279.87399291992188</v>
          </cell>
          <cell r="S14">
            <v>271.72100830078125</v>
          </cell>
          <cell r="T14">
            <v>316.59100341796875</v>
          </cell>
          <cell r="U14">
            <v>275.02899169921875</v>
          </cell>
          <cell r="V14">
            <v>341.30099487304688</v>
          </cell>
          <cell r="W14">
            <v>214.91400146484375</v>
          </cell>
          <cell r="X14">
            <v>276.1300048828125</v>
          </cell>
          <cell r="Y14">
            <v>242.08700561523438</v>
          </cell>
          <cell r="Z14">
            <v>287.87200927734375</v>
          </cell>
          <cell r="AA14">
            <v>271.17800903320313</v>
          </cell>
          <cell r="AB14">
            <v>288.36700439453125</v>
          </cell>
          <cell r="AC14">
            <v>302.385986328125</v>
          </cell>
          <cell r="AD14">
            <v>279.60198974609375</v>
          </cell>
          <cell r="AE14">
            <v>274.99600219726563</v>
          </cell>
          <cell r="AF14">
            <v>319.64498901367188</v>
          </cell>
          <cell r="AG14">
            <v>287.57199096679688</v>
          </cell>
          <cell r="AH14">
            <v>650.8900146484375</v>
          </cell>
          <cell r="AI14">
            <v>272.35299682617188</v>
          </cell>
          <cell r="AJ14">
            <v>258.36599731445313</v>
          </cell>
          <cell r="AK14">
            <v>263.94900512695313</v>
          </cell>
          <cell r="AL14">
            <v>240.93099975585938</v>
          </cell>
          <cell r="AM14">
            <v>285.510009765625</v>
          </cell>
          <cell r="AN14">
            <v>274.23098754882813</v>
          </cell>
          <cell r="AO14">
            <v>268.73599243164063</v>
          </cell>
          <cell r="AP14">
            <v>271.07998657226563</v>
          </cell>
          <cell r="AQ14">
            <v>273.64199829101563</v>
          </cell>
          <cell r="AR14">
            <v>308.61700439453125</v>
          </cell>
          <cell r="AS14">
            <v>379.8590087890625</v>
          </cell>
          <cell r="AT14">
            <v>261.30300903320313</v>
          </cell>
          <cell r="AU14">
            <v>320.0989990234375</v>
          </cell>
          <cell r="AV14">
            <v>151.44200134277344</v>
          </cell>
          <cell r="AW14">
            <v>149.92300415039063</v>
          </cell>
          <cell r="AX14">
            <v>251.94599914550781</v>
          </cell>
          <cell r="AY14">
            <v>291.10699462890625</v>
          </cell>
          <cell r="AZ14">
            <v>296.1619873046875</v>
          </cell>
          <cell r="BA14">
            <v>262.04901123046875</v>
          </cell>
          <cell r="BB14">
            <v>280.44500732421875</v>
          </cell>
          <cell r="BC14">
            <v>301.84201049804688</v>
          </cell>
          <cell r="BD14">
            <v>174.61199951171875</v>
          </cell>
          <cell r="BE14">
            <v>267.3330078125</v>
          </cell>
          <cell r="BF14">
            <v>269.2130126953125</v>
          </cell>
          <cell r="BG14">
            <v>749.322021484375</v>
          </cell>
          <cell r="BH14">
            <v>2084.2119140625</v>
          </cell>
          <cell r="BI14">
            <v>775.38201904296875</v>
          </cell>
          <cell r="BJ14">
            <v>1730.6209716796875</v>
          </cell>
          <cell r="BK14">
            <v>487.41000366210938</v>
          </cell>
          <cell r="BL14">
            <v>501.61700439453125</v>
          </cell>
          <cell r="BM14">
            <v>504.96701049804688</v>
          </cell>
          <cell r="BN14">
            <v>563.77899169921875</v>
          </cell>
          <cell r="BO14">
            <v>448.50601196289063</v>
          </cell>
          <cell r="BP14">
            <v>247.45700073242188</v>
          </cell>
          <cell r="BQ14">
            <v>406.66299438476563</v>
          </cell>
          <cell r="BR14">
            <v>271.37701416015625</v>
          </cell>
          <cell r="BS14">
            <v>219.61300659179688</v>
          </cell>
          <cell r="BT14">
            <v>257.61199951171875</v>
          </cell>
          <cell r="BU14">
            <v>106.00199890136719</v>
          </cell>
          <cell r="BV14">
            <v>249.18400573730469</v>
          </cell>
          <cell r="BW14">
            <v>176.4739990234375</v>
          </cell>
          <cell r="BX14">
            <v>217.37800598144531</v>
          </cell>
          <cell r="BY14">
            <v>1856.5389404296875</v>
          </cell>
          <cell r="BZ14">
            <v>2039.364990234375</v>
          </cell>
          <cell r="CA14">
            <v>235.01600646972656</v>
          </cell>
          <cell r="CB14">
            <v>193.38766479492188</v>
          </cell>
          <cell r="CC14">
            <v>197.03970336914063</v>
          </cell>
          <cell r="CD14">
            <v>250.5595703125</v>
          </cell>
          <cell r="CE14">
            <v>275.55099487304688</v>
          </cell>
          <cell r="CF14">
            <v>250.52438354492188</v>
          </cell>
          <cell r="CG14">
            <v>258.38772583007813</v>
          </cell>
          <cell r="CH14">
            <v>236.29627990722656</v>
          </cell>
          <cell r="CI14">
            <v>427.28268432617188</v>
          </cell>
          <cell r="CJ14">
            <v>342.32400512695313</v>
          </cell>
          <cell r="CK14">
            <v>308.25338745117188</v>
          </cell>
          <cell r="CL14">
            <v>314.2568359375</v>
          </cell>
          <cell r="CM14">
            <v>643.38397216796875</v>
          </cell>
          <cell r="CN14">
            <v>252.90252685546875</v>
          </cell>
          <cell r="CO14">
            <v>127.62921905517578</v>
          </cell>
          <cell r="CP14">
            <v>328.41665649414063</v>
          </cell>
          <cell r="CQ14">
            <v>220.04151916503906</v>
          </cell>
          <cell r="CR14">
            <v>274.26605224609375</v>
          </cell>
          <cell r="CS14">
            <v>153.09829711914063</v>
          </cell>
          <cell r="CT14">
            <v>300.758056640625</v>
          </cell>
          <cell r="CU14">
            <v>292.0252685546875</v>
          </cell>
          <cell r="CV14">
            <v>143.40249633789063</v>
          </cell>
          <cell r="CW14">
            <v>156.63459777832031</v>
          </cell>
          <cell r="CX14">
            <v>265.96127319335938</v>
          </cell>
          <cell r="CY14">
            <v>141.65489196777344</v>
          </cell>
          <cell r="CZ14">
            <v>287.11715698242188</v>
          </cell>
          <cell r="DA14">
            <v>123.08987426757813</v>
          </cell>
          <cell r="DB14">
            <v>141.55654907226563</v>
          </cell>
          <cell r="DC14">
            <v>163.91029357910156</v>
          </cell>
          <cell r="DD14">
            <v>259.72970581054688</v>
          </cell>
          <cell r="DE14">
            <v>343.384521484375</v>
          </cell>
          <cell r="DF14">
            <v>124.54449462890625</v>
          </cell>
          <cell r="DG14">
            <v>142.1722412109375</v>
          </cell>
          <cell r="DH14">
            <v>153.24827575683594</v>
          </cell>
          <cell r="DI14">
            <v>208.69892883300781</v>
          </cell>
          <cell r="DJ14">
            <v>246.53500366210938</v>
          </cell>
          <cell r="DK14">
            <v>174.47666931152344</v>
          </cell>
          <cell r="DL14">
            <v>1116.23583984375</v>
          </cell>
          <cell r="DM14">
            <v>187.59573364257813</v>
          </cell>
          <cell r="DN14">
            <v>168.47952270507813</v>
          </cell>
          <cell r="DQ14">
            <v>1075.8499755859375</v>
          </cell>
          <cell r="DR14">
            <v>1180.550048828125</v>
          </cell>
          <cell r="DS14">
            <v>151.01422119140625</v>
          </cell>
          <cell r="DT14">
            <v>117.16966247558594</v>
          </cell>
          <cell r="DU14">
            <v>111.08938598632813</v>
          </cell>
          <cell r="DV14">
            <v>40512</v>
          </cell>
          <cell r="DW14">
            <v>40512</v>
          </cell>
          <cell r="DX14">
            <v>369.32101440429688</v>
          </cell>
          <cell r="DY14">
            <v>141.44900512695313</v>
          </cell>
          <cell r="DZ14">
            <v>280.15499877929688</v>
          </cell>
          <cell r="EA14">
            <v>337.04299926757813</v>
          </cell>
          <cell r="EB14">
            <v>207.02799987792969</v>
          </cell>
          <cell r="EC14">
            <v>308.302001953125</v>
          </cell>
          <cell r="ED14">
            <v>224.41099548339844</v>
          </cell>
          <cell r="EE14">
            <v>252.26300048828125</v>
          </cell>
          <cell r="EF14">
            <v>263.72100830078125</v>
          </cell>
          <cell r="EG14">
            <v>253.08599853515625</v>
          </cell>
          <cell r="EH14">
            <v>237.66299438476563</v>
          </cell>
          <cell r="EI14">
            <v>198.77900695800781</v>
          </cell>
          <cell r="EJ14">
            <v>278.8590087890625</v>
          </cell>
          <cell r="EK14">
            <v>225.43699645996094</v>
          </cell>
          <cell r="EL14">
            <v>200.89300537109375</v>
          </cell>
          <cell r="EM14">
            <v>132.01499938964844</v>
          </cell>
          <cell r="EN14">
            <v>140.22200012207031</v>
          </cell>
          <cell r="EO14">
            <v>217.68499755859375</v>
          </cell>
          <cell r="EP14">
            <v>133.67709350585938</v>
          </cell>
          <cell r="EQ14">
            <v>133.75917053222656</v>
          </cell>
        </row>
        <row r="15">
          <cell r="A15">
            <v>40543</v>
          </cell>
          <cell r="B15">
            <v>124.63200378417969</v>
          </cell>
          <cell r="C15">
            <v>111.18000030517578</v>
          </cell>
          <cell r="D15">
            <v>113.65299987792969</v>
          </cell>
          <cell r="E15">
            <v>431.03900146484375</v>
          </cell>
          <cell r="F15">
            <v>142.16900634765625</v>
          </cell>
          <cell r="G15">
            <v>410.61801147460938</v>
          </cell>
          <cell r="H15">
            <v>181.82400512695313</v>
          </cell>
          <cell r="I15">
            <v>247.55099487304688</v>
          </cell>
          <cell r="J15">
            <v>258.95599365234375</v>
          </cell>
          <cell r="K15">
            <v>347.77200317382813</v>
          </cell>
          <cell r="L15">
            <v>143.02799987792969</v>
          </cell>
          <cell r="M15">
            <v>330.98098754882813</v>
          </cell>
          <cell r="N15">
            <v>172.74299621582031</v>
          </cell>
          <cell r="O15">
            <v>227.56900024414063</v>
          </cell>
          <cell r="P15">
            <v>230.09700012207031</v>
          </cell>
          <cell r="Q15">
            <v>238.88699340820313</v>
          </cell>
          <cell r="R15">
            <v>280.00399780273438</v>
          </cell>
          <cell r="S15">
            <v>275.38400268554688</v>
          </cell>
          <cell r="T15">
            <v>324.49798583984375</v>
          </cell>
          <cell r="U15">
            <v>276.15701293945313</v>
          </cell>
          <cell r="V15">
            <v>350.49899291992188</v>
          </cell>
          <cell r="W15">
            <v>216.27699279785156</v>
          </cell>
          <cell r="X15">
            <v>277.82501220703125</v>
          </cell>
          <cell r="Y15">
            <v>240.31599426269531</v>
          </cell>
          <cell r="Z15">
            <v>286.42401123046875</v>
          </cell>
          <cell r="AA15">
            <v>272.53900146484375</v>
          </cell>
          <cell r="AB15">
            <v>298.67800903320313</v>
          </cell>
          <cell r="AC15">
            <v>303.42999267578125</v>
          </cell>
          <cell r="AD15">
            <v>281.0260009765625</v>
          </cell>
          <cell r="AE15">
            <v>275.99600219726563</v>
          </cell>
          <cell r="AF15">
            <v>325.31698608398438</v>
          </cell>
          <cell r="AG15">
            <v>292.91598510742188</v>
          </cell>
          <cell r="AH15">
            <v>663.41998291015625</v>
          </cell>
          <cell r="AI15">
            <v>277.3900146484375</v>
          </cell>
          <cell r="AJ15">
            <v>256.72000122070313</v>
          </cell>
          <cell r="AK15">
            <v>263.13900756835938</v>
          </cell>
          <cell r="AL15">
            <v>242.61099243164063</v>
          </cell>
          <cell r="AM15">
            <v>282.54098510742188</v>
          </cell>
          <cell r="AN15">
            <v>275.47000122070313</v>
          </cell>
          <cell r="AO15">
            <v>269.0260009765625</v>
          </cell>
          <cell r="AP15">
            <v>272.24398803710938</v>
          </cell>
          <cell r="AQ15">
            <v>273.33700561523438</v>
          </cell>
          <cell r="AR15">
            <v>314.4849853515625</v>
          </cell>
          <cell r="AS15">
            <v>383.90301513671875</v>
          </cell>
          <cell r="AT15">
            <v>260.92999267578125</v>
          </cell>
          <cell r="AU15">
            <v>323.99899291992188</v>
          </cell>
          <cell r="AV15">
            <v>151.78599548339844</v>
          </cell>
          <cell r="AW15">
            <v>150.33999633789063</v>
          </cell>
          <cell r="AX15">
            <v>251.75300598144531</v>
          </cell>
          <cell r="AY15">
            <v>290.37799072265625</v>
          </cell>
          <cell r="AZ15">
            <v>302.22000122070313</v>
          </cell>
          <cell r="BA15">
            <v>258.84500122070313</v>
          </cell>
          <cell r="BB15">
            <v>278.68600463867188</v>
          </cell>
          <cell r="BC15">
            <v>307.40200805664063</v>
          </cell>
          <cell r="BD15">
            <v>177.10800170898438</v>
          </cell>
          <cell r="BE15">
            <v>271.42599487304688</v>
          </cell>
          <cell r="BF15">
            <v>269.99600219726563</v>
          </cell>
          <cell r="BG15">
            <v>746.43402099609375</v>
          </cell>
          <cell r="BH15">
            <v>2064.446044921875</v>
          </cell>
          <cell r="BI15">
            <v>789.03497314453125</v>
          </cell>
          <cell r="BJ15">
            <v>1722.197998046875</v>
          </cell>
          <cell r="BK15">
            <v>480.1929931640625</v>
          </cell>
          <cell r="BL15">
            <v>497.88101196289063</v>
          </cell>
          <cell r="BM15">
            <v>499.8389892578125</v>
          </cell>
          <cell r="BN15">
            <v>558.447998046875</v>
          </cell>
          <cell r="BO15">
            <v>438.19000244140625</v>
          </cell>
          <cell r="BP15">
            <v>243.38099670410156</v>
          </cell>
          <cell r="BQ15">
            <v>398.36199951171875</v>
          </cell>
          <cell r="BR15">
            <v>274.1400146484375</v>
          </cell>
          <cell r="BS15">
            <v>223.55299377441406</v>
          </cell>
          <cell r="BT15">
            <v>267.00299072265625</v>
          </cell>
          <cell r="BU15">
            <v>111.42400360107422</v>
          </cell>
          <cell r="BV15">
            <v>252.93800354003906</v>
          </cell>
          <cell r="BW15">
            <v>180.20899963378906</v>
          </cell>
          <cell r="BX15">
            <v>216.57200622558594</v>
          </cell>
          <cell r="BY15">
            <v>1880.5340576171875</v>
          </cell>
          <cell r="BZ15">
            <v>2064.68505859375</v>
          </cell>
          <cell r="CA15">
            <v>232.45500183105469</v>
          </cell>
          <cell r="CB15">
            <v>190.65599060058594</v>
          </cell>
          <cell r="CC15">
            <v>196.41403198242188</v>
          </cell>
          <cell r="CD15">
            <v>248.64344787597656</v>
          </cell>
          <cell r="CE15">
            <v>272.83544921875</v>
          </cell>
          <cell r="CF15">
            <v>253.85458374023438</v>
          </cell>
          <cell r="CG15">
            <v>258.39016723632813</v>
          </cell>
          <cell r="CH15">
            <v>237.84786987304688</v>
          </cell>
          <cell r="CI15">
            <v>435.19882202148438</v>
          </cell>
          <cell r="CJ15">
            <v>347.00091552734375</v>
          </cell>
          <cell r="CK15">
            <v>317.7760009765625</v>
          </cell>
          <cell r="CL15">
            <v>320.9156494140625</v>
          </cell>
          <cell r="CM15">
            <v>662.81695556640625</v>
          </cell>
          <cell r="CN15">
            <v>253.42430114746094</v>
          </cell>
          <cell r="CO15">
            <v>127.05903625488281</v>
          </cell>
          <cell r="CP15">
            <v>328.0333251953125</v>
          </cell>
          <cell r="CQ15">
            <v>218.42536926269531</v>
          </cell>
          <cell r="CR15">
            <v>273.14389038085938</v>
          </cell>
          <cell r="CS15">
            <v>152.35731506347656</v>
          </cell>
          <cell r="CT15">
            <v>304.43179321289063</v>
          </cell>
          <cell r="CU15">
            <v>297.87588500976563</v>
          </cell>
          <cell r="CV15">
            <v>147.15185546875</v>
          </cell>
          <cell r="CW15">
            <v>155.02157592773438</v>
          </cell>
          <cell r="CX15">
            <v>277.05078125</v>
          </cell>
          <cell r="CY15">
            <v>140.83537292480469</v>
          </cell>
          <cell r="CZ15">
            <v>293.18191528320313</v>
          </cell>
          <cell r="DA15">
            <v>122.40663146972656</v>
          </cell>
          <cell r="DB15">
            <v>142.21263122558594</v>
          </cell>
          <cell r="DC15">
            <v>166.18678283691406</v>
          </cell>
          <cell r="DD15">
            <v>263.13381958007813</v>
          </cell>
          <cell r="DE15">
            <v>349.52835083007813</v>
          </cell>
          <cell r="DF15">
            <v>125.05551147460938</v>
          </cell>
          <cell r="DG15">
            <v>140.05351257324219</v>
          </cell>
          <cell r="DH15">
            <v>152.68754577636719</v>
          </cell>
          <cell r="DI15">
            <v>210.67774963378906</v>
          </cell>
          <cell r="DJ15">
            <v>245.93667602539063</v>
          </cell>
          <cell r="DK15">
            <v>177.501953125</v>
          </cell>
          <cell r="DL15">
            <v>1129.7916259765625</v>
          </cell>
          <cell r="DM15">
            <v>188.892333984375</v>
          </cell>
          <cell r="DN15">
            <v>167.98243713378906</v>
          </cell>
          <cell r="DQ15">
            <v>1151.3800048828125</v>
          </cell>
          <cell r="DR15">
            <v>1257.6400146484375</v>
          </cell>
          <cell r="DS15">
            <v>158.36619567871094</v>
          </cell>
          <cell r="DT15">
            <v>118.07463836669922</v>
          </cell>
          <cell r="DU15">
            <v>114.35757446289063</v>
          </cell>
          <cell r="DV15">
            <v>40543</v>
          </cell>
          <cell r="DW15">
            <v>40543</v>
          </cell>
          <cell r="DX15">
            <v>373.0159912109375</v>
          </cell>
          <cell r="DY15">
            <v>143.25199890136719</v>
          </cell>
          <cell r="DZ15">
            <v>284.52499389648438</v>
          </cell>
          <cell r="EA15">
            <v>342.489013671875</v>
          </cell>
          <cell r="EB15">
            <v>210.24699401855469</v>
          </cell>
          <cell r="EC15">
            <v>315.7139892578125</v>
          </cell>
          <cell r="ED15">
            <v>226.58200073242188</v>
          </cell>
          <cell r="EE15">
            <v>261.77499389648438</v>
          </cell>
          <cell r="EF15">
            <v>266.62200927734375</v>
          </cell>
          <cell r="EG15">
            <v>255.96200561523438</v>
          </cell>
          <cell r="EH15">
            <v>240.94400024414063</v>
          </cell>
          <cell r="EI15">
            <v>204.00799560546875</v>
          </cell>
          <cell r="EJ15">
            <v>285.20498657226563</v>
          </cell>
          <cell r="EK15">
            <v>227.72099304199219</v>
          </cell>
          <cell r="EL15">
            <v>209.74800109863281</v>
          </cell>
          <cell r="EM15">
            <v>134.32099914550781</v>
          </cell>
          <cell r="EN15">
            <v>141.2760009765625</v>
          </cell>
          <cell r="EO15">
            <v>219.57600402832031</v>
          </cell>
          <cell r="EP15">
            <v>136.28556823730469</v>
          </cell>
          <cell r="EQ15">
            <v>136.19993591308594</v>
          </cell>
        </row>
        <row r="16">
          <cell r="A16">
            <v>40574</v>
          </cell>
          <cell r="B16">
            <v>126.76000213623047</v>
          </cell>
          <cell r="C16">
            <v>111.96800231933594</v>
          </cell>
          <cell r="D16">
            <v>114.78199768066406</v>
          </cell>
          <cell r="E16">
            <v>433.48199462890625</v>
          </cell>
          <cell r="F16">
            <v>141.98699951171875</v>
          </cell>
          <cell r="G16">
            <v>410.7860107421875</v>
          </cell>
          <cell r="H16">
            <v>179.0679931640625</v>
          </cell>
          <cell r="I16">
            <v>247.49200439453125</v>
          </cell>
          <cell r="J16">
            <v>256.61801147460938</v>
          </cell>
          <cell r="K16">
            <v>355.03298950195313</v>
          </cell>
          <cell r="L16">
            <v>142.49800109863281</v>
          </cell>
          <cell r="M16">
            <v>332.66400146484375</v>
          </cell>
          <cell r="N16">
            <v>173.64799499511719</v>
          </cell>
          <cell r="O16">
            <v>228.968994140625</v>
          </cell>
          <cell r="P16">
            <v>231.50599670410156</v>
          </cell>
          <cell r="Q16">
            <v>239.78399658203125</v>
          </cell>
          <cell r="R16">
            <v>280.40399169921875</v>
          </cell>
          <cell r="S16">
            <v>275.59600830078125</v>
          </cell>
          <cell r="T16">
            <v>330.85598754882813</v>
          </cell>
          <cell r="U16">
            <v>276.50100708007813</v>
          </cell>
          <cell r="V16">
            <v>356.87200927734375</v>
          </cell>
          <cell r="W16">
            <v>223.52000427246094</v>
          </cell>
          <cell r="X16">
            <v>278.52099609375</v>
          </cell>
          <cell r="Y16">
            <v>241.21299743652344</v>
          </cell>
          <cell r="Z16">
            <v>287.55599975585938</v>
          </cell>
          <cell r="AA16">
            <v>275.19500732421875</v>
          </cell>
          <cell r="AB16">
            <v>309.35198974609375</v>
          </cell>
          <cell r="AC16">
            <v>305.40301513671875</v>
          </cell>
          <cell r="AD16">
            <v>282.01699829101563</v>
          </cell>
          <cell r="AE16">
            <v>276.87100219726563</v>
          </cell>
          <cell r="AF16">
            <v>324.552001953125</v>
          </cell>
          <cell r="AG16">
            <v>295.72299194335938</v>
          </cell>
          <cell r="AH16">
            <v>673.531005859375</v>
          </cell>
          <cell r="AI16">
            <v>280.90701293945313</v>
          </cell>
          <cell r="AJ16">
            <v>257.531005859375</v>
          </cell>
          <cell r="AK16">
            <v>263.78900146484375</v>
          </cell>
          <cell r="AL16">
            <v>243.54899597167969</v>
          </cell>
          <cell r="AM16">
            <v>282.55300903320313</v>
          </cell>
          <cell r="AN16">
            <v>276.84600830078125</v>
          </cell>
          <cell r="AO16">
            <v>270.22198486328125</v>
          </cell>
          <cell r="AP16">
            <v>273.47799682617188</v>
          </cell>
          <cell r="AQ16">
            <v>273.85000610351563</v>
          </cell>
          <cell r="AR16">
            <v>315.27801513671875</v>
          </cell>
          <cell r="AS16">
            <v>386.72500610351563</v>
          </cell>
          <cell r="AT16">
            <v>261.98599243164063</v>
          </cell>
          <cell r="AU16">
            <v>324.48599243164063</v>
          </cell>
          <cell r="AV16">
            <v>152.38099670410156</v>
          </cell>
          <cell r="AW16">
            <v>150.88400268554688</v>
          </cell>
          <cell r="AX16">
            <v>253.3800048828125</v>
          </cell>
          <cell r="AY16">
            <v>290.36700439453125</v>
          </cell>
          <cell r="AZ16">
            <v>307.17800903320313</v>
          </cell>
          <cell r="BA16">
            <v>259.114013671875</v>
          </cell>
          <cell r="BB16">
            <v>279.75900268554688</v>
          </cell>
          <cell r="BC16">
            <v>309.70199584960938</v>
          </cell>
          <cell r="BD16">
            <v>177.71200561523438</v>
          </cell>
          <cell r="BE16">
            <v>272.62298583984375</v>
          </cell>
          <cell r="BF16">
            <v>271.20999145507813</v>
          </cell>
          <cell r="BG16">
            <v>741.75897216796875</v>
          </cell>
          <cell r="BH16">
            <v>2069.337890625</v>
          </cell>
          <cell r="BI16">
            <v>805.6240234375</v>
          </cell>
          <cell r="BJ16">
            <v>1724.0450439453125</v>
          </cell>
          <cell r="BK16">
            <v>479.35800170898438</v>
          </cell>
          <cell r="BL16">
            <v>497.48599243164063</v>
          </cell>
          <cell r="BM16">
            <v>500.88800048828125</v>
          </cell>
          <cell r="BN16">
            <v>560.8060302734375</v>
          </cell>
          <cell r="BO16">
            <v>440.91598510742188</v>
          </cell>
          <cell r="BP16">
            <v>243.57499694824219</v>
          </cell>
          <cell r="BQ16">
            <v>394.33200073242188</v>
          </cell>
          <cell r="BR16">
            <v>278.55899047851563</v>
          </cell>
          <cell r="BS16">
            <v>228.53799438476563</v>
          </cell>
          <cell r="BT16">
            <v>275.19900512695313</v>
          </cell>
          <cell r="BU16">
            <v>117.35199737548828</v>
          </cell>
          <cell r="BV16">
            <v>257.83401489257813</v>
          </cell>
          <cell r="BW16">
            <v>184.45899963378906</v>
          </cell>
          <cell r="BX16">
            <v>215.54899597167969</v>
          </cell>
          <cell r="BY16">
            <v>1919.6729736328125</v>
          </cell>
          <cell r="BZ16">
            <v>2105.37109375</v>
          </cell>
          <cell r="CA16">
            <v>232.77699279785156</v>
          </cell>
          <cell r="CB16">
            <v>190.62020874023438</v>
          </cell>
          <cell r="CC16">
            <v>197.192138671875</v>
          </cell>
          <cell r="CD16">
            <v>249.75440979003906</v>
          </cell>
          <cell r="CE16">
            <v>272.88510131835938</v>
          </cell>
          <cell r="CF16">
            <v>254.81645202636719</v>
          </cell>
          <cell r="CG16">
            <v>258.25772094726563</v>
          </cell>
          <cell r="CH16">
            <v>238.67965698242188</v>
          </cell>
          <cell r="CI16">
            <v>438.15274047851563</v>
          </cell>
          <cell r="CJ16">
            <v>344.47686767578125</v>
          </cell>
          <cell r="CK16">
            <v>324.20242309570313</v>
          </cell>
          <cell r="CL16">
            <v>327.27554321289063</v>
          </cell>
          <cell r="CM16">
            <v>669.158935546875</v>
          </cell>
          <cell r="CN16">
            <v>254.01823425292969</v>
          </cell>
          <cell r="CO16">
            <v>127.37728118896484</v>
          </cell>
          <cell r="CP16">
            <v>329.75643920898438</v>
          </cell>
          <cell r="CQ16">
            <v>219.593505859375</v>
          </cell>
          <cell r="CR16">
            <v>271.90948486328125</v>
          </cell>
          <cell r="CS16">
            <v>152.40025329589844</v>
          </cell>
          <cell r="CT16">
            <v>306.49166870117188</v>
          </cell>
          <cell r="CU16">
            <v>300.95416259765625</v>
          </cell>
          <cell r="CV16">
            <v>147.92172241210938</v>
          </cell>
          <cell r="CW16">
            <v>155.2706298828125</v>
          </cell>
          <cell r="CX16">
            <v>282.29168701171875</v>
          </cell>
          <cell r="CY16">
            <v>141.16615295410156</v>
          </cell>
          <cell r="CZ16">
            <v>295.53933715820313</v>
          </cell>
          <cell r="DA16">
            <v>123.45430755615234</v>
          </cell>
          <cell r="DB16">
            <v>142.229736328125</v>
          </cell>
          <cell r="DC16">
            <v>168.54362487792969</v>
          </cell>
          <cell r="DD16">
            <v>266.81033325195313</v>
          </cell>
          <cell r="DE16">
            <v>352.82925415039063</v>
          </cell>
          <cell r="DF16">
            <v>124.98309326171875</v>
          </cell>
          <cell r="DG16">
            <v>139.72586059570313</v>
          </cell>
          <cell r="DH16">
            <v>152.07235717773438</v>
          </cell>
          <cell r="DI16">
            <v>211.93943786621094</v>
          </cell>
          <cell r="DJ16">
            <v>246.48457336425781</v>
          </cell>
          <cell r="DK16">
            <v>176.94795227050781</v>
          </cell>
          <cell r="DL16">
            <v>1141.4696044921875</v>
          </cell>
          <cell r="DM16">
            <v>189.45281982421875</v>
          </cell>
          <cell r="DN16">
            <v>167.45071411132813</v>
          </cell>
          <cell r="DQ16">
            <v>1119.0799560546875</v>
          </cell>
          <cell r="DR16">
            <v>1286.1199951171875</v>
          </cell>
          <cell r="DS16">
            <v>160.12184143066406</v>
          </cell>
          <cell r="DT16">
            <v>118.23256683349609</v>
          </cell>
          <cell r="DU16">
            <v>116.21251678466797</v>
          </cell>
          <cell r="DV16">
            <v>40574</v>
          </cell>
          <cell r="DW16">
            <v>40574</v>
          </cell>
          <cell r="DX16">
            <v>381.5419921875</v>
          </cell>
          <cell r="DY16">
            <v>146.25799560546875</v>
          </cell>
          <cell r="DZ16">
            <v>289.15399169921875</v>
          </cell>
          <cell r="EA16">
            <v>349.7030029296875</v>
          </cell>
          <cell r="EB16">
            <v>212.9530029296875</v>
          </cell>
          <cell r="EC16">
            <v>324.49099731445313</v>
          </cell>
          <cell r="ED16">
            <v>231.44500732421875</v>
          </cell>
          <cell r="EE16">
            <v>266.63198852539063</v>
          </cell>
          <cell r="EF16">
            <v>272.2340087890625</v>
          </cell>
          <cell r="EG16">
            <v>260.08700561523438</v>
          </cell>
          <cell r="EH16">
            <v>245.59300231933594</v>
          </cell>
          <cell r="EI16">
            <v>208.06700134277344</v>
          </cell>
          <cell r="EJ16">
            <v>293.2969970703125</v>
          </cell>
          <cell r="EK16">
            <v>230.22000122070313</v>
          </cell>
          <cell r="EL16">
            <v>215.69700622558594</v>
          </cell>
          <cell r="EM16">
            <v>137.24400329589844</v>
          </cell>
          <cell r="EN16">
            <v>143.39700317382813</v>
          </cell>
          <cell r="EO16">
            <v>227.05099487304688</v>
          </cell>
          <cell r="EP16">
            <v>139.38162231445313</v>
          </cell>
          <cell r="EQ16">
            <v>139.29658508300781</v>
          </cell>
        </row>
        <row r="17">
          <cell r="A17">
            <v>40602</v>
          </cell>
          <cell r="B17">
            <v>125.76100158691406</v>
          </cell>
          <cell r="C17">
            <v>110.99600219726563</v>
          </cell>
          <cell r="D17">
            <v>113.81199645996094</v>
          </cell>
          <cell r="E17">
            <v>438.22500610351563</v>
          </cell>
          <cell r="F17">
            <v>142.85000610351563</v>
          </cell>
          <cell r="G17">
            <v>413.74700927734375</v>
          </cell>
          <cell r="H17">
            <v>177.76300048828125</v>
          </cell>
          <cell r="I17">
            <v>248.13499450683594</v>
          </cell>
          <cell r="J17">
            <v>255.87100219726563</v>
          </cell>
          <cell r="K17">
            <v>359.42498779296875</v>
          </cell>
          <cell r="L17">
            <v>142.78500366210938</v>
          </cell>
          <cell r="M17">
            <v>334.59799194335938</v>
          </cell>
          <cell r="N17">
            <v>175.63999938964844</v>
          </cell>
          <cell r="O17">
            <v>229.22900390625</v>
          </cell>
          <cell r="P17">
            <v>231.85800170898438</v>
          </cell>
          <cell r="Q17">
            <v>239.781005859375</v>
          </cell>
          <cell r="R17">
            <v>282.1719970703125</v>
          </cell>
          <cell r="S17">
            <v>277.55099487304688</v>
          </cell>
          <cell r="T17">
            <v>334.93399047851563</v>
          </cell>
          <cell r="U17">
            <v>278.30300903320313</v>
          </cell>
          <cell r="V17">
            <v>360.7659912109375</v>
          </cell>
          <cell r="W17">
            <v>229.67599487304688</v>
          </cell>
          <cell r="X17">
            <v>280.9849853515625</v>
          </cell>
          <cell r="Y17">
            <v>241.38999938964844</v>
          </cell>
          <cell r="Z17">
            <v>290.1409912109375</v>
          </cell>
          <cell r="AA17">
            <v>277.510009765625</v>
          </cell>
          <cell r="AB17">
            <v>314.4530029296875</v>
          </cell>
          <cell r="AC17">
            <v>307.38699340820313</v>
          </cell>
          <cell r="AD17">
            <v>283.71200561523438</v>
          </cell>
          <cell r="AE17">
            <v>278.50799560546875</v>
          </cell>
          <cell r="AF17">
            <v>325.62799072265625</v>
          </cell>
          <cell r="AG17">
            <v>298.55899047851563</v>
          </cell>
          <cell r="AH17">
            <v>682.31298828125</v>
          </cell>
          <cell r="AI17">
            <v>283.88699340820313</v>
          </cell>
          <cell r="AJ17">
            <v>258.4639892578125</v>
          </cell>
          <cell r="AK17">
            <v>264.71701049804688</v>
          </cell>
          <cell r="AL17">
            <v>244.18699645996094</v>
          </cell>
          <cell r="AM17">
            <v>283.7860107421875</v>
          </cell>
          <cell r="AN17">
            <v>278.97198486328125</v>
          </cell>
          <cell r="AO17">
            <v>270.92498779296875</v>
          </cell>
          <cell r="AP17">
            <v>275.45700073242188</v>
          </cell>
          <cell r="AQ17">
            <v>274.822998046875</v>
          </cell>
          <cell r="AR17">
            <v>314.97900390625</v>
          </cell>
          <cell r="AS17">
            <v>388.97900390625</v>
          </cell>
          <cell r="AT17">
            <v>263.64300537109375</v>
          </cell>
          <cell r="AU17">
            <v>325.156005859375</v>
          </cell>
          <cell r="AV17">
            <v>153.14799499511719</v>
          </cell>
          <cell r="AW17">
            <v>151.64500427246094</v>
          </cell>
          <cell r="AX17">
            <v>255.10899353027344</v>
          </cell>
          <cell r="AY17">
            <v>290.5260009765625</v>
          </cell>
          <cell r="AZ17">
            <v>312.82000732421875</v>
          </cell>
          <cell r="BA17">
            <v>260.01199340820313</v>
          </cell>
          <cell r="BB17">
            <v>281.572998046875</v>
          </cell>
          <cell r="BC17">
            <v>314.9110107421875</v>
          </cell>
          <cell r="BD17">
            <v>179.77299499511719</v>
          </cell>
          <cell r="BE17">
            <v>276.13800048828125</v>
          </cell>
          <cell r="BF17">
            <v>272.63299560546875</v>
          </cell>
          <cell r="BG17">
            <v>743.093017578125</v>
          </cell>
          <cell r="BH17">
            <v>2084</v>
          </cell>
          <cell r="BI17">
            <v>816.39501953125</v>
          </cell>
          <cell r="BJ17">
            <v>1727.3349609375</v>
          </cell>
          <cell r="BK17">
            <v>480.8590087890625</v>
          </cell>
          <cell r="BL17">
            <v>499.86801147460938</v>
          </cell>
          <cell r="BM17">
            <v>504.56201171875</v>
          </cell>
          <cell r="BN17">
            <v>565.2960205078125</v>
          </cell>
          <cell r="BO17">
            <v>438.489990234375</v>
          </cell>
          <cell r="BP17">
            <v>245.9219970703125</v>
          </cell>
          <cell r="BQ17">
            <v>400.97000122070313</v>
          </cell>
          <cell r="BR17">
            <v>281.843994140625</v>
          </cell>
          <cell r="BS17">
            <v>231.53300476074219</v>
          </cell>
          <cell r="BT17">
            <v>280.16900634765625</v>
          </cell>
          <cell r="BU17">
            <v>120.30100250244141</v>
          </cell>
          <cell r="BV17">
            <v>261.15499877929688</v>
          </cell>
          <cell r="BW17">
            <v>187.91299438476563</v>
          </cell>
          <cell r="BX17">
            <v>217.11599731445313</v>
          </cell>
          <cell r="BY17">
            <v>1944.614990234375</v>
          </cell>
          <cell r="BZ17">
            <v>2115.118896484375</v>
          </cell>
          <cell r="CA17">
            <v>233.32600402832031</v>
          </cell>
          <cell r="CB17">
            <v>191.62400817871094</v>
          </cell>
          <cell r="CC17">
            <v>195.41719055175781</v>
          </cell>
          <cell r="CD17">
            <v>250.78488159179688</v>
          </cell>
          <cell r="CE17">
            <v>274.02642822265625</v>
          </cell>
          <cell r="CF17">
            <v>257.46475219726563</v>
          </cell>
          <cell r="CG17">
            <v>259.07888793945313</v>
          </cell>
          <cell r="CH17">
            <v>240.89985656738281</v>
          </cell>
          <cell r="CI17">
            <v>442.68292236328125</v>
          </cell>
          <cell r="CJ17">
            <v>345.19570922851563</v>
          </cell>
          <cell r="CK17">
            <v>327.73785400390625</v>
          </cell>
          <cell r="CL17">
            <v>331.8167724609375</v>
          </cell>
          <cell r="CM17">
            <v>671.72857666015625</v>
          </cell>
          <cell r="CN17">
            <v>254.83619689941406</v>
          </cell>
          <cell r="CO17">
            <v>127.83518981933594</v>
          </cell>
          <cell r="CP17">
            <v>331.34390258789063</v>
          </cell>
          <cell r="CQ17">
            <v>219.584716796875</v>
          </cell>
          <cell r="CR17">
            <v>273.67361450195313</v>
          </cell>
          <cell r="CS17">
            <v>152.35275268554688</v>
          </cell>
          <cell r="CT17">
            <v>310.39572143554688</v>
          </cell>
          <cell r="CU17">
            <v>303.58786010742188</v>
          </cell>
          <cell r="CV17">
            <v>148.61521911621094</v>
          </cell>
          <cell r="CW17">
            <v>155.58544921875</v>
          </cell>
          <cell r="CX17">
            <v>288.65826416015625</v>
          </cell>
          <cell r="CY17">
            <v>142.37895202636719</v>
          </cell>
          <cell r="CZ17">
            <v>298.55923461914063</v>
          </cell>
          <cell r="DA17">
            <v>124.02545928955078</v>
          </cell>
          <cell r="DB17">
            <v>142.65290832519531</v>
          </cell>
          <cell r="DC17">
            <v>170.78755187988281</v>
          </cell>
          <cell r="DD17">
            <v>269.92538452148438</v>
          </cell>
          <cell r="DE17">
            <v>349.56594848632813</v>
          </cell>
          <cell r="DF17">
            <v>125.74784851074219</v>
          </cell>
          <cell r="DG17">
            <v>139.5235595703125</v>
          </cell>
          <cell r="DH17">
            <v>152.70416259765625</v>
          </cell>
          <cell r="DI17">
            <v>212.36262512207031</v>
          </cell>
          <cell r="DJ17">
            <v>247.45343017578125</v>
          </cell>
          <cell r="DK17">
            <v>178.59698486328125</v>
          </cell>
          <cell r="DL17">
            <v>1158.95361328125</v>
          </cell>
          <cell r="DM17">
            <v>190.67289733886719</v>
          </cell>
          <cell r="DN17">
            <v>169.04441833496094</v>
          </cell>
          <cell r="DQ17">
            <v>1107.77001953125</v>
          </cell>
          <cell r="DR17">
            <v>1327.219970703125</v>
          </cell>
          <cell r="DS17">
            <v>161.73770141601563</v>
          </cell>
          <cell r="DT17">
            <v>118.45690155029297</v>
          </cell>
          <cell r="DU17">
            <v>116.01503753662109</v>
          </cell>
          <cell r="DV17">
            <v>40602</v>
          </cell>
          <cell r="DW17">
            <v>40602</v>
          </cell>
          <cell r="DX17">
            <v>388.81100463867188</v>
          </cell>
          <cell r="DY17">
            <v>147.90699768066406</v>
          </cell>
          <cell r="DZ17">
            <v>293.00601196289063</v>
          </cell>
          <cell r="EA17">
            <v>353.48098754882813</v>
          </cell>
          <cell r="EB17">
            <v>216.57099914550781</v>
          </cell>
          <cell r="EC17">
            <v>328.88900756835938</v>
          </cell>
          <cell r="ED17">
            <v>235.71600341796875</v>
          </cell>
          <cell r="EE17">
            <v>271.68701171875</v>
          </cell>
          <cell r="EF17">
            <v>275.32199096679688</v>
          </cell>
          <cell r="EG17">
            <v>262.11099243164063</v>
          </cell>
          <cell r="EH17">
            <v>248.48300170898438</v>
          </cell>
          <cell r="EI17">
            <v>211.34599304199219</v>
          </cell>
          <cell r="EJ17">
            <v>298.18499755859375</v>
          </cell>
          <cell r="EK17">
            <v>232.34800720214844</v>
          </cell>
          <cell r="EL17">
            <v>220.91700744628906</v>
          </cell>
          <cell r="EM17">
            <v>138.51800537109375</v>
          </cell>
          <cell r="EN17">
            <v>145.02799987792969</v>
          </cell>
          <cell r="EO17">
            <v>229.54899597167969</v>
          </cell>
          <cell r="EP17">
            <v>141.27781677246094</v>
          </cell>
          <cell r="EQ17">
            <v>141.2933349609375</v>
          </cell>
        </row>
        <row r="18">
          <cell r="A18">
            <v>40633</v>
          </cell>
          <cell r="B18">
            <v>129.55599975585938</v>
          </cell>
          <cell r="C18">
            <v>112.38700103759766</v>
          </cell>
          <cell r="D18">
            <v>115.83499908447266</v>
          </cell>
          <cell r="E18">
            <v>446.95401000976563</v>
          </cell>
          <cell r="F18">
            <v>143.84800720214844</v>
          </cell>
          <cell r="G18">
            <v>417.8489990234375</v>
          </cell>
          <cell r="H18">
            <v>180.15899658203125</v>
          </cell>
          <cell r="I18">
            <v>248.4010009765625</v>
          </cell>
          <cell r="J18">
            <v>257.94198608398438</v>
          </cell>
          <cell r="K18">
            <v>360.75601196289063</v>
          </cell>
          <cell r="L18">
            <v>144.05799865722656</v>
          </cell>
          <cell r="M18">
            <v>336.97500610351563</v>
          </cell>
          <cell r="N18">
            <v>177.25100708007813</v>
          </cell>
          <cell r="O18">
            <v>230.58500671386719</v>
          </cell>
          <cell r="P18">
            <v>233.25799560546875</v>
          </cell>
          <cell r="Q18">
            <v>240.84500122070313</v>
          </cell>
          <cell r="R18">
            <v>284.87799072265625</v>
          </cell>
          <cell r="S18">
            <v>281.29800415039063</v>
          </cell>
          <cell r="T18">
            <v>340.83700561523438</v>
          </cell>
          <cell r="U18">
            <v>281.27398681640625</v>
          </cell>
          <cell r="V18">
            <v>367.1669921875</v>
          </cell>
          <cell r="W18">
            <v>233.42399597167969</v>
          </cell>
          <cell r="X18">
            <v>283.468994140625</v>
          </cell>
          <cell r="Y18">
            <v>242.32200622558594</v>
          </cell>
          <cell r="Z18">
            <v>291.17599487304688</v>
          </cell>
          <cell r="AA18">
            <v>277.760986328125</v>
          </cell>
          <cell r="AB18">
            <v>328.52700805664063</v>
          </cell>
          <cell r="AC18">
            <v>311.4429931640625</v>
          </cell>
          <cell r="AD18">
            <v>286.92098999023438</v>
          </cell>
          <cell r="AE18">
            <v>281.3489990234375</v>
          </cell>
          <cell r="AF18">
            <v>328.64401245117188</v>
          </cell>
          <cell r="AG18">
            <v>303.17599487304688</v>
          </cell>
          <cell r="AH18">
            <v>691.13897705078125</v>
          </cell>
          <cell r="AI18">
            <v>290.28201293945313</v>
          </cell>
          <cell r="AJ18">
            <v>259.593994140625</v>
          </cell>
          <cell r="AK18">
            <v>266.66000366210938</v>
          </cell>
          <cell r="AL18">
            <v>247.02999877929688</v>
          </cell>
          <cell r="AM18">
            <v>285.50201416015625</v>
          </cell>
          <cell r="AN18">
            <v>281.12799072265625</v>
          </cell>
          <cell r="AO18">
            <v>274.04800415039063</v>
          </cell>
          <cell r="AP18">
            <v>277.7550048828125</v>
          </cell>
          <cell r="AQ18">
            <v>276.33599853515625</v>
          </cell>
          <cell r="AR18">
            <v>317.82400512695313</v>
          </cell>
          <cell r="AS18">
            <v>393.6669921875</v>
          </cell>
          <cell r="AT18">
            <v>266.6409912109375</v>
          </cell>
          <cell r="AU18">
            <v>329.82501220703125</v>
          </cell>
          <cell r="AV18">
            <v>154.86000061035156</v>
          </cell>
          <cell r="AW18">
            <v>153.33799743652344</v>
          </cell>
          <cell r="AX18">
            <v>257.072998046875</v>
          </cell>
          <cell r="AY18">
            <v>292.28799438476563</v>
          </cell>
          <cell r="AZ18">
            <v>316.135009765625</v>
          </cell>
          <cell r="BA18">
            <v>261.06500244140625</v>
          </cell>
          <cell r="BB18">
            <v>283.10598754882813</v>
          </cell>
          <cell r="BC18">
            <v>320.27499389648438</v>
          </cell>
          <cell r="BD18">
            <v>182.70899963378906</v>
          </cell>
          <cell r="BE18">
            <v>280.69699096679688</v>
          </cell>
          <cell r="BF18">
            <v>275.27899169921875</v>
          </cell>
          <cell r="BG18">
            <v>751.27301025390625</v>
          </cell>
          <cell r="BH18">
            <v>2084.573974609375</v>
          </cell>
          <cell r="BI18">
            <v>819.82501220703125</v>
          </cell>
          <cell r="BJ18">
            <v>1731.18505859375</v>
          </cell>
          <cell r="BK18">
            <v>481.17898559570313</v>
          </cell>
          <cell r="BL18">
            <v>499.31900024414063</v>
          </cell>
          <cell r="BM18">
            <v>504.12100219726563</v>
          </cell>
          <cell r="BN18">
            <v>566.49700927734375</v>
          </cell>
          <cell r="BO18">
            <v>438.1610107421875</v>
          </cell>
          <cell r="BP18">
            <v>248.54600524902344</v>
          </cell>
          <cell r="BQ18">
            <v>399.53500366210938</v>
          </cell>
          <cell r="BR18">
            <v>283.59201049804688</v>
          </cell>
          <cell r="BS18">
            <v>232.12100219726563</v>
          </cell>
          <cell r="BT18">
            <v>281.11801147460938</v>
          </cell>
          <cell r="BU18">
            <v>122.43900299072266</v>
          </cell>
          <cell r="BV18">
            <v>262.1400146484375</v>
          </cell>
          <cell r="BW18">
            <v>187.33999633789063</v>
          </cell>
          <cell r="BX18">
            <v>216.30299377441406</v>
          </cell>
          <cell r="BY18">
            <v>1955.0660400390625</v>
          </cell>
          <cell r="BZ18">
            <v>2114.822998046875</v>
          </cell>
          <cell r="CA18">
            <v>233.48399353027344</v>
          </cell>
          <cell r="CB18">
            <v>191.9771728515625</v>
          </cell>
          <cell r="CC18">
            <v>196.53985595703125</v>
          </cell>
          <cell r="CD18">
            <v>251.65010070800781</v>
          </cell>
          <cell r="CE18">
            <v>275.89138793945313</v>
          </cell>
          <cell r="CF18">
            <v>261.13482666015625</v>
          </cell>
          <cell r="CG18">
            <v>260.901611328125</v>
          </cell>
          <cell r="CH18">
            <v>244.29469299316406</v>
          </cell>
          <cell r="CI18">
            <v>450.57342529296875</v>
          </cell>
          <cell r="CJ18">
            <v>348.13906860351563</v>
          </cell>
          <cell r="CK18">
            <v>337.62973022460938</v>
          </cell>
          <cell r="CL18">
            <v>334.17156982421875</v>
          </cell>
          <cell r="CM18">
            <v>678.40936279296875</v>
          </cell>
          <cell r="CN18">
            <v>257.50015258789063</v>
          </cell>
          <cell r="CO18">
            <v>128.66426086425781</v>
          </cell>
          <cell r="CP18">
            <v>334.54119873046875</v>
          </cell>
          <cell r="CQ18">
            <v>221.23037719726563</v>
          </cell>
          <cell r="CR18">
            <v>274.272216796875</v>
          </cell>
          <cell r="CS18">
            <v>152.90252685546875</v>
          </cell>
          <cell r="CT18">
            <v>314.49807739257813</v>
          </cell>
          <cell r="CU18">
            <v>308.45382690429688</v>
          </cell>
          <cell r="CV18">
            <v>150.5157470703125</v>
          </cell>
          <cell r="CW18">
            <v>156.38433837890625</v>
          </cell>
          <cell r="CX18">
            <v>299.9193115234375</v>
          </cell>
          <cell r="CY18">
            <v>142.89488220214844</v>
          </cell>
          <cell r="CZ18">
            <v>303.13671875</v>
          </cell>
          <cell r="DA18">
            <v>124.85633087158203</v>
          </cell>
          <cell r="DB18">
            <v>144.64215087890625</v>
          </cell>
          <cell r="DC18">
            <v>173.01641845703125</v>
          </cell>
          <cell r="DD18">
            <v>269.491943359375</v>
          </cell>
          <cell r="DE18">
            <v>354.3974609375</v>
          </cell>
          <cell r="DF18">
            <v>126.53481292724609</v>
          </cell>
          <cell r="DG18">
            <v>141.20297241210938</v>
          </cell>
          <cell r="DH18">
            <v>153.60139465332031</v>
          </cell>
          <cell r="DI18">
            <v>215.77969360351563</v>
          </cell>
          <cell r="DJ18">
            <v>249.349609375</v>
          </cell>
          <cell r="DK18">
            <v>180.67756652832031</v>
          </cell>
          <cell r="DL18">
            <v>1175.9072265625</v>
          </cell>
          <cell r="DM18">
            <v>192.4552001953125</v>
          </cell>
          <cell r="DN18">
            <v>169.08840942382813</v>
          </cell>
          <cell r="DO18">
            <v>101.07245635986328</v>
          </cell>
          <cell r="DQ18">
            <v>1170.8699951171875</v>
          </cell>
          <cell r="DR18">
            <v>1325.8299560546875</v>
          </cell>
          <cell r="DS18">
            <v>161.10038757324219</v>
          </cell>
          <cell r="DT18">
            <v>118.41397857666016</v>
          </cell>
          <cell r="DU18">
            <v>115.90412902832031</v>
          </cell>
          <cell r="DV18">
            <v>40633</v>
          </cell>
          <cell r="DW18">
            <v>40633</v>
          </cell>
          <cell r="DX18">
            <v>392.93798828125</v>
          </cell>
          <cell r="DY18">
            <v>147.17599487304688</v>
          </cell>
          <cell r="DZ18">
            <v>294.36599731445313</v>
          </cell>
          <cell r="EA18">
            <v>353.42001342773438</v>
          </cell>
          <cell r="EB18">
            <v>217.47200012207031</v>
          </cell>
          <cell r="EC18">
            <v>329</v>
          </cell>
          <cell r="ED18">
            <v>236.55999755859375</v>
          </cell>
          <cell r="EE18">
            <v>271.56100463867188</v>
          </cell>
          <cell r="EF18">
            <v>275.4630126953125</v>
          </cell>
          <cell r="EG18">
            <v>263.02099609375</v>
          </cell>
          <cell r="EH18">
            <v>249.16000366210938</v>
          </cell>
          <cell r="EI18">
            <v>211.78199768066406</v>
          </cell>
          <cell r="EJ18">
            <v>298.35101318359375</v>
          </cell>
          <cell r="EK18">
            <v>232.56599426269531</v>
          </cell>
          <cell r="EL18">
            <v>222.53999328613281</v>
          </cell>
          <cell r="EM18">
            <v>139.26600646972656</v>
          </cell>
          <cell r="EN18">
            <v>144.93099975585938</v>
          </cell>
          <cell r="EO18">
            <v>231</v>
          </cell>
          <cell r="EP18">
            <v>141.584716796875</v>
          </cell>
          <cell r="EQ18">
            <v>141.76318359375</v>
          </cell>
        </row>
        <row r="19">
          <cell r="A19">
            <v>40663</v>
          </cell>
          <cell r="B19">
            <v>134.04800415039063</v>
          </cell>
          <cell r="C19">
            <v>114.15599822998047</v>
          </cell>
          <cell r="D19">
            <v>118.24700164794922</v>
          </cell>
          <cell r="E19">
            <v>453.14898681640625</v>
          </cell>
          <cell r="F19">
            <v>145.30599975585938</v>
          </cell>
          <cell r="G19">
            <v>422.45700073242188</v>
          </cell>
          <cell r="H19">
            <v>184.85600280761719</v>
          </cell>
          <cell r="I19">
            <v>249.91400146484375</v>
          </cell>
          <cell r="J19">
            <v>262.5260009765625</v>
          </cell>
          <cell r="K19">
            <v>366.99301147460938</v>
          </cell>
          <cell r="L19">
            <v>146.08900451660156</v>
          </cell>
          <cell r="M19">
            <v>342.09201049804688</v>
          </cell>
          <cell r="N19">
            <v>180.06199645996094</v>
          </cell>
          <cell r="O19">
            <v>233.07400512695313</v>
          </cell>
          <cell r="P19">
            <v>235.82000732421875</v>
          </cell>
          <cell r="Q19">
            <v>243.63900756835938</v>
          </cell>
          <cell r="R19">
            <v>287.20700073242188</v>
          </cell>
          <cell r="S19">
            <v>285.864990234375</v>
          </cell>
          <cell r="T19">
            <v>346.93399047851563</v>
          </cell>
          <cell r="U19">
            <v>284.21200561523438</v>
          </cell>
          <cell r="V19">
            <v>374.01699829101563</v>
          </cell>
          <cell r="W19">
            <v>235.42799377441406</v>
          </cell>
          <cell r="X19">
            <v>286.92498779296875</v>
          </cell>
          <cell r="Y19">
            <v>245.031005859375</v>
          </cell>
          <cell r="Z19">
            <v>293.11700439453125</v>
          </cell>
          <cell r="AA19">
            <v>282.70001220703125</v>
          </cell>
          <cell r="AB19">
            <v>339.20001220703125</v>
          </cell>
          <cell r="AC19">
            <v>314.69699096679688</v>
          </cell>
          <cell r="AD19">
            <v>289.843994140625</v>
          </cell>
          <cell r="AE19">
            <v>284.45599365234375</v>
          </cell>
          <cell r="AF19">
            <v>335.59100341796875</v>
          </cell>
          <cell r="AG19">
            <v>308.33999633789063</v>
          </cell>
          <cell r="AH19">
            <v>701.61700439453125</v>
          </cell>
          <cell r="AI19">
            <v>294.9580078125</v>
          </cell>
          <cell r="AJ19">
            <v>262.06100463867188</v>
          </cell>
          <cell r="AK19">
            <v>269.24398803710938</v>
          </cell>
          <cell r="AL19">
            <v>249.54200744628906</v>
          </cell>
          <cell r="AM19">
            <v>288.17800903320313</v>
          </cell>
          <cell r="AN19">
            <v>284.65499877929688</v>
          </cell>
          <cell r="AO19">
            <v>277.18899536132813</v>
          </cell>
          <cell r="AP19">
            <v>281.135986328125</v>
          </cell>
          <cell r="AQ19">
            <v>279.72198486328125</v>
          </cell>
          <cell r="AR19">
            <v>324.70901489257813</v>
          </cell>
          <cell r="AS19">
            <v>398.2969970703125</v>
          </cell>
          <cell r="AT19">
            <v>269.74099731445313</v>
          </cell>
          <cell r="AU19">
            <v>335.83599853515625</v>
          </cell>
          <cell r="AV19">
            <v>156.625</v>
          </cell>
          <cell r="AW19">
            <v>155.10600280761719</v>
          </cell>
          <cell r="AX19">
            <v>260.0989990234375</v>
          </cell>
          <cell r="AY19">
            <v>296.86199951171875</v>
          </cell>
          <cell r="AZ19">
            <v>318.53201293945313</v>
          </cell>
          <cell r="BA19">
            <v>263.18798828125</v>
          </cell>
          <cell r="BB19">
            <v>285.37600708007813</v>
          </cell>
          <cell r="BC19">
            <v>323.3179931640625</v>
          </cell>
          <cell r="BD19">
            <v>183.47200012207031</v>
          </cell>
          <cell r="BE19">
            <v>282.25399780273438</v>
          </cell>
          <cell r="BF19">
            <v>278.54800415039063</v>
          </cell>
          <cell r="BG19">
            <v>759.510009765625</v>
          </cell>
          <cell r="BH19">
            <v>2119.970947265625</v>
          </cell>
          <cell r="BI19">
            <v>832.2860107421875</v>
          </cell>
          <cell r="BJ19">
            <v>1750.47705078125</v>
          </cell>
          <cell r="BK19">
            <v>487.32000732421875</v>
          </cell>
          <cell r="BL19">
            <v>506.94500732421875</v>
          </cell>
          <cell r="BM19">
            <v>512.70501708984375</v>
          </cell>
          <cell r="BN19">
            <v>576.61602783203125</v>
          </cell>
          <cell r="BO19">
            <v>444.90301513671875</v>
          </cell>
          <cell r="BP19">
            <v>254.47700500488281</v>
          </cell>
          <cell r="BQ19">
            <v>407.02801513671875</v>
          </cell>
          <cell r="BR19">
            <v>287.63800048828125</v>
          </cell>
          <cell r="BS19">
            <v>235.38999938964844</v>
          </cell>
          <cell r="BT19">
            <v>286.94900512695313</v>
          </cell>
          <cell r="BU19">
            <v>127.73000335693359</v>
          </cell>
          <cell r="BV19">
            <v>265.90899658203125</v>
          </cell>
          <cell r="BW19">
            <v>190.50599670410156</v>
          </cell>
          <cell r="BX19">
            <v>218.27699279785156</v>
          </cell>
          <cell r="BY19">
            <v>1986.9110107421875</v>
          </cell>
          <cell r="BZ19">
            <v>2132.035888671875</v>
          </cell>
          <cell r="CA19">
            <v>236.44400024414063</v>
          </cell>
          <cell r="CB19">
            <v>194.64364624023438</v>
          </cell>
          <cell r="CC19">
            <v>199.44085693359375</v>
          </cell>
          <cell r="CD19">
            <v>253.91548156738281</v>
          </cell>
          <cell r="CE19">
            <v>278.2432861328125</v>
          </cell>
          <cell r="CF19">
            <v>262.86441040039063</v>
          </cell>
          <cell r="CG19">
            <v>263.68524169921875</v>
          </cell>
          <cell r="CH19">
            <v>247.37483215332031</v>
          </cell>
          <cell r="CI19">
            <v>457.67587280273438</v>
          </cell>
          <cell r="CJ19">
            <v>355.03216552734375</v>
          </cell>
          <cell r="CK19">
            <v>344.40899658203125</v>
          </cell>
          <cell r="CL19">
            <v>338.99838256835938</v>
          </cell>
          <cell r="CM19">
            <v>695.35382080078125</v>
          </cell>
          <cell r="CN19">
            <v>260.15316772460938</v>
          </cell>
          <cell r="CO19">
            <v>129.88906860351563</v>
          </cell>
          <cell r="CP19">
            <v>337.2998046875</v>
          </cell>
          <cell r="CQ19">
            <v>223.59121704101563</v>
          </cell>
          <cell r="CR19">
            <v>276.82052612304688</v>
          </cell>
          <cell r="CS19">
            <v>154.60563659667969</v>
          </cell>
          <cell r="CT19">
            <v>317.7003173828125</v>
          </cell>
          <cell r="CU19">
            <v>314.24041748046875</v>
          </cell>
          <cell r="CV19">
            <v>153.51475524902344</v>
          </cell>
          <cell r="CW19">
            <v>158.40644836425781</v>
          </cell>
          <cell r="CX19">
            <v>307.2266845703125</v>
          </cell>
          <cell r="CY19">
            <v>143.79849243164063</v>
          </cell>
          <cell r="CZ19">
            <v>308.73849487304688</v>
          </cell>
          <cell r="DA19">
            <v>125.43972778320313</v>
          </cell>
          <cell r="DB19">
            <v>147.74591064453125</v>
          </cell>
          <cell r="DC19">
            <v>174.525146484375</v>
          </cell>
          <cell r="DD19">
            <v>274.90475463867188</v>
          </cell>
          <cell r="DE19">
            <v>359.06668090820313</v>
          </cell>
          <cell r="DF19">
            <v>127.69867706298828</v>
          </cell>
          <cell r="DG19">
            <v>142.80821228027344</v>
          </cell>
          <cell r="DH19">
            <v>155.41102600097656</v>
          </cell>
          <cell r="DI19">
            <v>217.69178771972656</v>
          </cell>
          <cell r="DJ19">
            <v>252.01829528808594</v>
          </cell>
          <cell r="DK19">
            <v>182.36863708496094</v>
          </cell>
          <cell r="DL19">
            <v>1188.3919677734375</v>
          </cell>
          <cell r="DM19">
            <v>194.25588989257813</v>
          </cell>
          <cell r="DN19">
            <v>171.03955078125</v>
          </cell>
          <cell r="DO19">
            <v>104.17171478271484</v>
          </cell>
          <cell r="DQ19">
            <v>1204.030029296875</v>
          </cell>
          <cell r="DR19">
            <v>1363.6099853515625</v>
          </cell>
          <cell r="DS19">
            <v>163.77546691894531</v>
          </cell>
          <cell r="DT19">
            <v>118.97969055175781</v>
          </cell>
          <cell r="DU19">
            <v>117.02693939208984</v>
          </cell>
          <cell r="DV19">
            <v>40663</v>
          </cell>
          <cell r="DW19">
            <v>40663</v>
          </cell>
          <cell r="DX19">
            <v>397.59298706054688</v>
          </cell>
          <cell r="DY19">
            <v>150.76100158691406</v>
          </cell>
          <cell r="DZ19">
            <v>297.86599731445313</v>
          </cell>
          <cell r="EA19">
            <v>357.24798583984375</v>
          </cell>
          <cell r="EB19">
            <v>219.93800354003906</v>
          </cell>
          <cell r="EC19">
            <v>334.9580078125</v>
          </cell>
          <cell r="ED19">
            <v>240.80599975585938</v>
          </cell>
          <cell r="EE19">
            <v>277.39199829101563</v>
          </cell>
          <cell r="EF19">
            <v>278.697998046875</v>
          </cell>
          <cell r="EG19">
            <v>265.91400146484375</v>
          </cell>
          <cell r="EH19">
            <v>252.56399536132813</v>
          </cell>
          <cell r="EI19">
            <v>214.39500427246094</v>
          </cell>
          <cell r="EJ19">
            <v>301.49200439453125</v>
          </cell>
          <cell r="EK19">
            <v>234.84500122070313</v>
          </cell>
          <cell r="EL19">
            <v>226.20199584960938</v>
          </cell>
          <cell r="EM19">
            <v>142.05099487304688</v>
          </cell>
          <cell r="EN19">
            <v>145.78700256347656</v>
          </cell>
          <cell r="EO19">
            <v>238.51100158691406</v>
          </cell>
          <cell r="EP19">
            <v>143.87440490722656</v>
          </cell>
          <cell r="EQ19">
            <v>143.97270202636719</v>
          </cell>
        </row>
        <row r="20">
          <cell r="A20">
            <v>40694</v>
          </cell>
          <cell r="B20">
            <v>137.28300476074219</v>
          </cell>
          <cell r="C20">
            <v>115.52999877929688</v>
          </cell>
          <cell r="D20">
            <v>120.04100036621094</v>
          </cell>
          <cell r="E20">
            <v>456.70599365234375</v>
          </cell>
          <cell r="F20">
            <v>146.8800048828125</v>
          </cell>
          <cell r="G20">
            <v>426.7550048828125</v>
          </cell>
          <cell r="H20">
            <v>184.38999938964844</v>
          </cell>
          <cell r="I20">
            <v>252.72200012207031</v>
          </cell>
          <cell r="J20">
            <v>263.35000610351563</v>
          </cell>
          <cell r="K20">
            <v>367.31500244140625</v>
          </cell>
          <cell r="L20">
            <v>147.03500366210938</v>
          </cell>
          <cell r="M20">
            <v>343.69198608398438</v>
          </cell>
          <cell r="N20">
            <v>182.11500549316406</v>
          </cell>
          <cell r="O20">
            <v>235.54200744628906</v>
          </cell>
          <cell r="P20">
            <v>238.32400512695313</v>
          </cell>
          <cell r="Q20">
            <v>246.53700256347656</v>
          </cell>
          <cell r="R20">
            <v>290.91598510742188</v>
          </cell>
          <cell r="S20">
            <v>287.83599853515625</v>
          </cell>
          <cell r="T20">
            <v>346.36898803710938</v>
          </cell>
          <cell r="U20">
            <v>287.38400268554688</v>
          </cell>
          <cell r="V20">
            <v>373.63800048828125</v>
          </cell>
          <cell r="W20">
            <v>233.02400207519531</v>
          </cell>
          <cell r="X20">
            <v>289.53201293945313</v>
          </cell>
          <cell r="Y20">
            <v>247.87399291992188</v>
          </cell>
          <cell r="Z20">
            <v>296.02499389648438</v>
          </cell>
          <cell r="AA20">
            <v>284.08499145507813</v>
          </cell>
          <cell r="AB20">
            <v>335.72198486328125</v>
          </cell>
          <cell r="AC20">
            <v>318.26998901367188</v>
          </cell>
          <cell r="AD20">
            <v>291.447998046875</v>
          </cell>
          <cell r="AE20">
            <v>285.41799926757813</v>
          </cell>
          <cell r="AF20">
            <v>336.72799682617188</v>
          </cell>
          <cell r="AG20">
            <v>309.24200439453125</v>
          </cell>
          <cell r="AH20">
            <v>703.71697998046875</v>
          </cell>
          <cell r="AI20">
            <v>295.69900512695313</v>
          </cell>
          <cell r="AJ20">
            <v>264.8699951171875</v>
          </cell>
          <cell r="AK20">
            <v>272.60000610351563</v>
          </cell>
          <cell r="AL20">
            <v>252.95100402832031</v>
          </cell>
          <cell r="AM20">
            <v>291.96701049804688</v>
          </cell>
          <cell r="AN20">
            <v>287.44601440429688</v>
          </cell>
          <cell r="AO20">
            <v>280.4010009765625</v>
          </cell>
          <cell r="AP20">
            <v>283.43499755859375</v>
          </cell>
          <cell r="AQ20">
            <v>282.22900390625</v>
          </cell>
          <cell r="AR20">
            <v>326.99398803710938</v>
          </cell>
          <cell r="AS20">
            <v>402.322998046875</v>
          </cell>
          <cell r="AT20">
            <v>272.35400390625</v>
          </cell>
          <cell r="AU20">
            <v>340.14199829101563</v>
          </cell>
          <cell r="AV20">
            <v>158.22599792480469</v>
          </cell>
          <cell r="AW20">
            <v>156.7030029296875</v>
          </cell>
          <cell r="AX20">
            <v>263.0369873046875</v>
          </cell>
          <cell r="AY20">
            <v>300.91799926757813</v>
          </cell>
          <cell r="AZ20">
            <v>321.02099609375</v>
          </cell>
          <cell r="BA20">
            <v>267.35101318359375</v>
          </cell>
          <cell r="BB20">
            <v>289.42800903320313</v>
          </cell>
          <cell r="BC20">
            <v>325.65399169921875</v>
          </cell>
          <cell r="BD20">
            <v>185.68400573730469</v>
          </cell>
          <cell r="BE20">
            <v>285.2760009765625</v>
          </cell>
          <cell r="BF20">
            <v>281.22299194335938</v>
          </cell>
          <cell r="BG20">
            <v>769.44500732421875</v>
          </cell>
          <cell r="BH20">
            <v>2150.320068359375</v>
          </cell>
          <cell r="BI20">
            <v>836.35601806640625</v>
          </cell>
          <cell r="BJ20">
            <v>1769.803955078125</v>
          </cell>
          <cell r="BK20">
            <v>494.19900512695313</v>
          </cell>
          <cell r="BL20">
            <v>513.114013671875</v>
          </cell>
          <cell r="BM20">
            <v>519.99798583984375</v>
          </cell>
          <cell r="BN20">
            <v>585.5</v>
          </cell>
          <cell r="BO20">
            <v>452.47299194335938</v>
          </cell>
          <cell r="BP20">
            <v>255.66499328613281</v>
          </cell>
          <cell r="BQ20">
            <v>415.22198486328125</v>
          </cell>
          <cell r="BR20">
            <v>290.34600830078125</v>
          </cell>
          <cell r="BS20">
            <v>235.91900634765625</v>
          </cell>
          <cell r="BT20">
            <v>286.75299072265625</v>
          </cell>
          <cell r="BU20">
            <v>126.41500091552734</v>
          </cell>
          <cell r="BV20">
            <v>267.31500244140625</v>
          </cell>
          <cell r="BW20">
            <v>191.60499572753906</v>
          </cell>
          <cell r="BX20">
            <v>220.73100280761719</v>
          </cell>
          <cell r="BY20">
            <v>1999.0589599609375</v>
          </cell>
          <cell r="BZ20">
            <v>2126.382080078125</v>
          </cell>
          <cell r="CA20">
            <v>239.57899475097656</v>
          </cell>
          <cell r="CB20">
            <v>196.72213745117188</v>
          </cell>
          <cell r="CC20">
            <v>202.26463317871094</v>
          </cell>
          <cell r="CD20">
            <v>256.6363525390625</v>
          </cell>
          <cell r="CE20">
            <v>282.04806518554688</v>
          </cell>
          <cell r="CF20">
            <v>266.42672729492188</v>
          </cell>
          <cell r="CG20">
            <v>266.1798095703125</v>
          </cell>
          <cell r="CH20">
            <v>249.27253723144531</v>
          </cell>
          <cell r="CI20">
            <v>461.99685668945313</v>
          </cell>
          <cell r="CJ20">
            <v>356.27239990234375</v>
          </cell>
          <cell r="CK20">
            <v>343.92068481445313</v>
          </cell>
          <cell r="CL20">
            <v>338.2491455078125</v>
          </cell>
          <cell r="CM20">
            <v>697.5484619140625</v>
          </cell>
          <cell r="CN20">
            <v>262.55636596679688</v>
          </cell>
          <cell r="CO20">
            <v>131.62275695800781</v>
          </cell>
          <cell r="CP20">
            <v>342.31243896484375</v>
          </cell>
          <cell r="CQ20">
            <v>226.36492919921875</v>
          </cell>
          <cell r="CR20">
            <v>280.6759033203125</v>
          </cell>
          <cell r="CS20">
            <v>156.48580932617188</v>
          </cell>
          <cell r="CT20">
            <v>316.79733276367188</v>
          </cell>
          <cell r="CU20">
            <v>315.64788818359375</v>
          </cell>
          <cell r="CV20">
            <v>154.52836608886719</v>
          </cell>
          <cell r="CW20">
            <v>160.57579040527344</v>
          </cell>
          <cell r="CX20">
            <v>304.93182373046875</v>
          </cell>
          <cell r="CY20">
            <v>145.28976440429688</v>
          </cell>
          <cell r="CZ20">
            <v>309.54800415039063</v>
          </cell>
          <cell r="DA20">
            <v>126.38886260986328</v>
          </cell>
          <cell r="DB20">
            <v>149.89955139160156</v>
          </cell>
          <cell r="DC20">
            <v>175.64027404785156</v>
          </cell>
          <cell r="DD20">
            <v>275.715576171875</v>
          </cell>
          <cell r="DE20">
            <v>362.41250610351563</v>
          </cell>
          <cell r="DF20">
            <v>129.75137329101563</v>
          </cell>
          <cell r="DG20">
            <v>144.45994567871094</v>
          </cell>
          <cell r="DH20">
            <v>155.99673461914063</v>
          </cell>
          <cell r="DI20">
            <v>220.57304382324219</v>
          </cell>
          <cell r="DJ20">
            <v>254.37144470214844</v>
          </cell>
          <cell r="DK20">
            <v>184.39581298828125</v>
          </cell>
          <cell r="DL20">
            <v>1177.6387939453125</v>
          </cell>
          <cell r="DM20">
            <v>195.7803955078125</v>
          </cell>
          <cell r="DN20">
            <v>172.61692810058594</v>
          </cell>
          <cell r="DO20">
            <v>103.41856384277344</v>
          </cell>
          <cell r="DQ20">
            <v>1167.969970703125</v>
          </cell>
          <cell r="DR20">
            <v>1345.199951171875</v>
          </cell>
          <cell r="DS20">
            <v>162.73313903808594</v>
          </cell>
          <cell r="DT20">
            <v>118.99684906005859</v>
          </cell>
          <cell r="DU20">
            <v>116.44022369384766</v>
          </cell>
          <cell r="DV20">
            <v>40694</v>
          </cell>
          <cell r="DW20">
            <v>40694</v>
          </cell>
          <cell r="DX20">
            <v>400.21099853515625</v>
          </cell>
          <cell r="DY20">
            <v>151.16299438476563</v>
          </cell>
          <cell r="DZ20">
            <v>299.19000244140625</v>
          </cell>
          <cell r="EA20">
            <v>357.28201293945313</v>
          </cell>
          <cell r="EB20">
            <v>220.27299499511719</v>
          </cell>
          <cell r="EC20">
            <v>336.7080078125</v>
          </cell>
          <cell r="ED20">
            <v>242.30400085449219</v>
          </cell>
          <cell r="EE20">
            <v>279.41598510742188</v>
          </cell>
          <cell r="EF20">
            <v>280.47299194335938</v>
          </cell>
          <cell r="EG20">
            <v>267.4949951171875</v>
          </cell>
          <cell r="EH20">
            <v>254.35200500488281</v>
          </cell>
          <cell r="EI20">
            <v>214.14900207519531</v>
          </cell>
          <cell r="EJ20">
            <v>300.760009765625</v>
          </cell>
          <cell r="EK20">
            <v>238.01300048828125</v>
          </cell>
          <cell r="EL20">
            <v>227.23300170898438</v>
          </cell>
          <cell r="EM20">
            <v>143.08299255371094</v>
          </cell>
          <cell r="EN20">
            <v>146.18699645996094</v>
          </cell>
          <cell r="EO20">
            <v>239.4739990234375</v>
          </cell>
          <cell r="EP20">
            <v>144.5447998046875</v>
          </cell>
          <cell r="EQ20">
            <v>144.68064880371094</v>
          </cell>
        </row>
        <row r="21">
          <cell r="A21">
            <v>40724</v>
          </cell>
          <cell r="B21">
            <v>137.0570068359375</v>
          </cell>
          <cell r="C21">
            <v>115.375</v>
          </cell>
          <cell r="D21">
            <v>119.87100219726563</v>
          </cell>
          <cell r="E21">
            <v>455.25299072265625</v>
          </cell>
          <cell r="F21">
            <v>147.64500427246094</v>
          </cell>
          <cell r="G21">
            <v>428.18301391601563</v>
          </cell>
          <cell r="H21">
            <v>177.98399353027344</v>
          </cell>
          <cell r="I21">
            <v>252.14500427246094</v>
          </cell>
          <cell r="J21">
            <v>257.80999755859375</v>
          </cell>
          <cell r="K21">
            <v>362.822998046875</v>
          </cell>
          <cell r="L21">
            <v>146.50700378417969</v>
          </cell>
          <cell r="M21">
            <v>341.56698608398438</v>
          </cell>
          <cell r="N21">
            <v>181.93299865722656</v>
          </cell>
          <cell r="O21">
            <v>235.00399780273438</v>
          </cell>
          <cell r="P21">
            <v>237.78799438476563</v>
          </cell>
          <cell r="Q21">
            <v>245.99899291992188</v>
          </cell>
          <cell r="R21">
            <v>291.21099853515625</v>
          </cell>
          <cell r="S21">
            <v>285.79098510742188</v>
          </cell>
          <cell r="T21">
            <v>346.67599487304688</v>
          </cell>
          <cell r="U21">
            <v>286.99899291992188</v>
          </cell>
          <cell r="V21">
            <v>375.25698852539063</v>
          </cell>
          <cell r="W21">
            <v>225.04400634765625</v>
          </cell>
          <cell r="X21">
            <v>286.24398803710938</v>
          </cell>
          <cell r="Y21">
            <v>247.30299377441406</v>
          </cell>
          <cell r="Z21">
            <v>295.40798950195313</v>
          </cell>
          <cell r="AA21">
            <v>282.24301147460938</v>
          </cell>
          <cell r="AB21">
            <v>341.09799194335938</v>
          </cell>
          <cell r="AC21">
            <v>320.28201293945313</v>
          </cell>
          <cell r="AD21">
            <v>290.87298583984375</v>
          </cell>
          <cell r="AE21">
            <v>284.82400512695313</v>
          </cell>
          <cell r="AF21">
            <v>331.30599975585938</v>
          </cell>
          <cell r="AG21">
            <v>308.1669921875</v>
          </cell>
          <cell r="AH21">
            <v>698.2080078125</v>
          </cell>
          <cell r="AI21">
            <v>298.80899047851563</v>
          </cell>
          <cell r="AJ21">
            <v>264.01400756835938</v>
          </cell>
          <cell r="AK21">
            <v>272.5</v>
          </cell>
          <cell r="AL21">
            <v>252.77799987792969</v>
          </cell>
          <cell r="AM21">
            <v>292.88198852539063</v>
          </cell>
          <cell r="AN21">
            <v>285.5889892578125</v>
          </cell>
          <cell r="AO21">
            <v>289.77499389648438</v>
          </cell>
          <cell r="AP21">
            <v>270.28201293945313</v>
          </cell>
          <cell r="AQ21">
            <v>280.42401123046875</v>
          </cell>
          <cell r="AR21">
            <v>324.8699951171875</v>
          </cell>
          <cell r="AS21">
            <v>401.11700439453125</v>
          </cell>
          <cell r="AT21">
            <v>273.86099243164063</v>
          </cell>
          <cell r="AU21">
            <v>338.35501098632813</v>
          </cell>
          <cell r="AV21">
            <v>157.98899841308594</v>
          </cell>
          <cell r="AW21">
            <v>156.53999328613281</v>
          </cell>
          <cell r="AX21">
            <v>262.02801513671875</v>
          </cell>
          <cell r="AY21">
            <v>301.55801391601563</v>
          </cell>
          <cell r="AZ21">
            <v>318.05398559570313</v>
          </cell>
          <cell r="BA21">
            <v>267.62298583984375</v>
          </cell>
          <cell r="BB21">
            <v>289.09298706054688</v>
          </cell>
          <cell r="BC21">
            <v>324.94500732421875</v>
          </cell>
          <cell r="BD21">
            <v>185.4530029296875</v>
          </cell>
          <cell r="BE21">
            <v>284.85198974609375</v>
          </cell>
          <cell r="BF21">
            <v>280.8590087890625</v>
          </cell>
          <cell r="BG21">
            <v>776.82098388671875</v>
          </cell>
          <cell r="BH21">
            <v>2132.4130859375</v>
          </cell>
          <cell r="BI21">
            <v>827.95501708984375</v>
          </cell>
          <cell r="BJ21">
            <v>1771.5169677734375</v>
          </cell>
          <cell r="BK21">
            <v>491.739990234375</v>
          </cell>
          <cell r="BL21">
            <v>509.36599731445313</v>
          </cell>
          <cell r="BM21">
            <v>515.25701904296875</v>
          </cell>
          <cell r="BN21">
            <v>580.7650146484375</v>
          </cell>
          <cell r="BO21">
            <v>452.625</v>
          </cell>
          <cell r="BP21">
            <v>257.52801513671875</v>
          </cell>
          <cell r="BQ21">
            <v>417.32501220703125</v>
          </cell>
          <cell r="BR21">
            <v>287.84500122070313</v>
          </cell>
          <cell r="BS21">
            <v>233.8489990234375</v>
          </cell>
          <cell r="BT21">
            <v>281.77398681640625</v>
          </cell>
          <cell r="BU21">
            <v>122.13600158691406</v>
          </cell>
          <cell r="BV21">
            <v>264.86898803710938</v>
          </cell>
          <cell r="BW21">
            <v>188.67100524902344</v>
          </cell>
          <cell r="BX21">
            <v>219.87199401855469</v>
          </cell>
          <cell r="BY21">
            <v>1980.39794921875</v>
          </cell>
          <cell r="BZ21">
            <v>2118.593017578125</v>
          </cell>
          <cell r="CA21">
            <v>238.86000061035156</v>
          </cell>
          <cell r="CB21">
            <v>195.84544372558594</v>
          </cell>
          <cell r="CC21">
            <v>202.5206298828125</v>
          </cell>
          <cell r="CD21">
            <v>255.75910949707031</v>
          </cell>
          <cell r="CE21">
            <v>283.30923461914063</v>
          </cell>
          <cell r="CF21">
            <v>266.04391479492188</v>
          </cell>
          <cell r="CG21">
            <v>265.30197143554688</v>
          </cell>
          <cell r="CH21">
            <v>248.81430053710938</v>
          </cell>
          <cell r="CI21">
            <v>460.6624755859375</v>
          </cell>
          <cell r="CJ21">
            <v>350.77093505859375</v>
          </cell>
          <cell r="CK21">
            <v>350.66815185546875</v>
          </cell>
          <cell r="CL21">
            <v>335.92819213867188</v>
          </cell>
          <cell r="CM21">
            <v>686.74658203125</v>
          </cell>
          <cell r="CN21">
            <v>262.91455078125</v>
          </cell>
          <cell r="CO21">
            <v>131.51286315917969</v>
          </cell>
          <cell r="CP21">
            <v>342.67642211914063</v>
          </cell>
          <cell r="CQ21">
            <v>226.18013000488281</v>
          </cell>
          <cell r="CR21">
            <v>279.13226318359375</v>
          </cell>
          <cell r="CS21">
            <v>156.62477111816406</v>
          </cell>
          <cell r="CT21">
            <v>313.66168212890625</v>
          </cell>
          <cell r="CU21">
            <v>315.09326171875</v>
          </cell>
          <cell r="CV21">
            <v>153.15898132324219</v>
          </cell>
          <cell r="CW21">
            <v>160.17002868652344</v>
          </cell>
          <cell r="CX21">
            <v>316.36688232421875</v>
          </cell>
          <cell r="CY21">
            <v>144.84440612792969</v>
          </cell>
          <cell r="CZ21">
            <v>302.51498413085938</v>
          </cell>
          <cell r="DA21">
            <v>126.575927734375</v>
          </cell>
          <cell r="DB21">
            <v>150.57553100585938</v>
          </cell>
          <cell r="DC21">
            <v>175.19378662109375</v>
          </cell>
          <cell r="DD21">
            <v>272.94287109375</v>
          </cell>
          <cell r="DE21">
            <v>365.44989013671875</v>
          </cell>
          <cell r="DF21">
            <v>130.03823852539063</v>
          </cell>
          <cell r="DG21">
            <v>144.54623413085938</v>
          </cell>
          <cell r="DH21">
            <v>157.33529663085938</v>
          </cell>
          <cell r="DI21">
            <v>220.5928955078125</v>
          </cell>
          <cell r="DJ21">
            <v>253.57530212402344</v>
          </cell>
          <cell r="DK21">
            <v>184.71197509765625</v>
          </cell>
          <cell r="DL21">
            <v>1161.843017578125</v>
          </cell>
          <cell r="DM21">
            <v>194.01655578613281</v>
          </cell>
          <cell r="DN21">
            <v>171.59622192382813</v>
          </cell>
          <cell r="DO21">
            <v>100.18575286865234</v>
          </cell>
          <cell r="DQ21">
            <v>1146.219970703125</v>
          </cell>
          <cell r="DR21">
            <v>1320.6400146484375</v>
          </cell>
          <cell r="DS21">
            <v>162.48677062988281</v>
          </cell>
          <cell r="DT21">
            <v>118.96123504638672</v>
          </cell>
          <cell r="DU21">
            <v>114.708984375</v>
          </cell>
          <cell r="DV21">
            <v>40724</v>
          </cell>
          <cell r="DW21">
            <v>40724</v>
          </cell>
          <cell r="DX21">
            <v>397.0570068359375</v>
          </cell>
          <cell r="DY21">
            <v>149.65299987792969</v>
          </cell>
          <cell r="DZ21">
            <v>297.36099243164063</v>
          </cell>
          <cell r="EA21">
            <v>355.35400390625</v>
          </cell>
          <cell r="EB21">
            <v>218.31199645996094</v>
          </cell>
          <cell r="EC21">
            <v>332.19198608398438</v>
          </cell>
          <cell r="ED21">
            <v>241.0989990234375</v>
          </cell>
          <cell r="EE21">
            <v>276.30599975585938</v>
          </cell>
          <cell r="EF21">
            <v>279.41000366210938</v>
          </cell>
          <cell r="EG21">
            <v>267.0150146484375</v>
          </cell>
          <cell r="EH21">
            <v>251.38499450683594</v>
          </cell>
          <cell r="EI21">
            <v>212.26300048828125</v>
          </cell>
          <cell r="EJ21">
            <v>296.18499755859375</v>
          </cell>
          <cell r="EK21">
            <v>236.64300537109375</v>
          </cell>
          <cell r="EL21">
            <v>225.1199951171875</v>
          </cell>
          <cell r="EM21">
            <v>141.89900207519531</v>
          </cell>
          <cell r="EN21">
            <v>145.08000183105469</v>
          </cell>
          <cell r="EO21">
            <v>236.61099243164063</v>
          </cell>
          <cell r="EP21">
            <v>143.24981689453125</v>
          </cell>
          <cell r="EQ21">
            <v>143.40585327148438</v>
          </cell>
        </row>
        <row r="22">
          <cell r="A22">
            <v>40755</v>
          </cell>
          <cell r="B22">
            <v>139.86700439453125</v>
          </cell>
          <cell r="C22">
            <v>117.22000122070313</v>
          </cell>
          <cell r="D22">
            <v>121.92500305175781</v>
          </cell>
          <cell r="E22">
            <v>463.43600463867188</v>
          </cell>
          <cell r="F22">
            <v>151.16600036621094</v>
          </cell>
          <cell r="G22">
            <v>437.81500244140625</v>
          </cell>
          <cell r="H22">
            <v>181.74800109863281</v>
          </cell>
          <cell r="I22">
            <v>259.06698608398438</v>
          </cell>
          <cell r="J22">
            <v>263.93701171875</v>
          </cell>
          <cell r="K22">
            <v>371.97000122070313</v>
          </cell>
          <cell r="L22">
            <v>149.07899475097656</v>
          </cell>
          <cell r="M22">
            <v>348.45599365234375</v>
          </cell>
          <cell r="N22">
            <v>183.60899353027344</v>
          </cell>
          <cell r="O22">
            <v>238.4010009765625</v>
          </cell>
          <cell r="P22">
            <v>241.19200134277344</v>
          </cell>
          <cell r="Q22">
            <v>250.54899597167969</v>
          </cell>
          <cell r="R22">
            <v>296.94000244140625</v>
          </cell>
          <cell r="S22">
            <v>290.32000732421875</v>
          </cell>
          <cell r="T22">
            <v>351.39300537109375</v>
          </cell>
          <cell r="U22">
            <v>292.32998657226563</v>
          </cell>
          <cell r="V22">
            <v>379.875</v>
          </cell>
          <cell r="W22">
            <v>231.66099548339844</v>
          </cell>
          <cell r="X22">
            <v>292.45098876953125</v>
          </cell>
          <cell r="Y22">
            <v>251.79800415039063</v>
          </cell>
          <cell r="Z22">
            <v>300.239990234375</v>
          </cell>
          <cell r="AA22">
            <v>285.19601440429688</v>
          </cell>
          <cell r="AB22">
            <v>351.91500854492188</v>
          </cell>
          <cell r="AC22">
            <v>327.04000854492188</v>
          </cell>
          <cell r="AD22">
            <v>295.19601440429688</v>
          </cell>
          <cell r="AE22">
            <v>289.19100952148438</v>
          </cell>
          <cell r="AF22">
            <v>338.8280029296875</v>
          </cell>
          <cell r="AG22">
            <v>312.73199462890625</v>
          </cell>
          <cell r="AH22">
            <v>704.92901611328125</v>
          </cell>
          <cell r="AI22">
            <v>303.10198974609375</v>
          </cell>
          <cell r="AJ22">
            <v>268.62100219726563</v>
          </cell>
          <cell r="AK22">
            <v>277.72500610351563</v>
          </cell>
          <cell r="AL22">
            <v>256.55999755859375</v>
          </cell>
          <cell r="AM22">
            <v>300.29000854492188</v>
          </cell>
          <cell r="AN22">
            <v>290.55599975585938</v>
          </cell>
          <cell r="AO22">
            <v>295.08401489257813</v>
          </cell>
          <cell r="AP22">
            <v>274.96099853515625</v>
          </cell>
          <cell r="AQ22">
            <v>285.68499755859375</v>
          </cell>
          <cell r="AR22">
            <v>329.19400024414063</v>
          </cell>
          <cell r="AS22">
            <v>406.42098999023438</v>
          </cell>
          <cell r="AT22">
            <v>279.81399536132813</v>
          </cell>
          <cell r="AU22">
            <v>343.81298828125</v>
          </cell>
          <cell r="AV22">
            <v>161.23899841308594</v>
          </cell>
          <cell r="AW22">
            <v>159.69599914550781</v>
          </cell>
          <cell r="AX22">
            <v>267.14700317382813</v>
          </cell>
          <cell r="AY22">
            <v>306.65701293945313</v>
          </cell>
          <cell r="AZ22">
            <v>314.70999145507813</v>
          </cell>
          <cell r="BA22">
            <v>275.21099853515625</v>
          </cell>
          <cell r="BB22">
            <v>295.03201293945313</v>
          </cell>
          <cell r="BC22">
            <v>327.14700317382813</v>
          </cell>
          <cell r="BD22">
            <v>187.88999938964844</v>
          </cell>
          <cell r="BE22">
            <v>288.10299682617188</v>
          </cell>
          <cell r="BF22">
            <v>285.875</v>
          </cell>
          <cell r="BG22">
            <v>788.38299560546875</v>
          </cell>
          <cell r="BH22">
            <v>2181.337890625</v>
          </cell>
          <cell r="BI22">
            <v>838.18402099609375</v>
          </cell>
          <cell r="BJ22">
            <v>1787.02099609375</v>
          </cell>
          <cell r="BK22">
            <v>502.93899536132813</v>
          </cell>
          <cell r="BL22">
            <v>519.14300537109375</v>
          </cell>
          <cell r="BM22">
            <v>526.843994140625</v>
          </cell>
          <cell r="BN22">
            <v>595.4010009765625</v>
          </cell>
          <cell r="BO22">
            <v>461.98199462890625</v>
          </cell>
          <cell r="BP22">
            <v>268.08099365234375</v>
          </cell>
          <cell r="BQ22">
            <v>421.92098999023438</v>
          </cell>
          <cell r="BR22">
            <v>292.13400268554688</v>
          </cell>
          <cell r="BS22">
            <v>236.69400024414063</v>
          </cell>
          <cell r="BT22">
            <v>283.21499633789063</v>
          </cell>
          <cell r="BU22">
            <v>121.42400360107422</v>
          </cell>
          <cell r="BV22">
            <v>268.3800048828125</v>
          </cell>
          <cell r="BW22">
            <v>187.75199890136719</v>
          </cell>
          <cell r="BX22">
            <v>222.39300537109375</v>
          </cell>
          <cell r="BY22">
            <v>1999.3590087890625</v>
          </cell>
          <cell r="BZ22">
            <v>2121.697998046875</v>
          </cell>
          <cell r="CA22">
            <v>242.57200622558594</v>
          </cell>
          <cell r="CB22">
            <v>201.78596496582031</v>
          </cell>
          <cell r="CC22">
            <v>205.76217651367188</v>
          </cell>
          <cell r="CD22">
            <v>259.96817016601563</v>
          </cell>
          <cell r="CE22">
            <v>290.2919921875</v>
          </cell>
          <cell r="CF22">
            <v>269.51925659179688</v>
          </cell>
          <cell r="CG22">
            <v>270.3450927734375</v>
          </cell>
          <cell r="CH22">
            <v>252.481201171875</v>
          </cell>
          <cell r="CI22">
            <v>464.68826293945313</v>
          </cell>
          <cell r="CJ22">
            <v>359.26873779296875</v>
          </cell>
          <cell r="CK22">
            <v>355.80899047851563</v>
          </cell>
          <cell r="CL22">
            <v>338.18170166015625</v>
          </cell>
          <cell r="CM22">
            <v>698.52227783203125</v>
          </cell>
          <cell r="CN22">
            <v>266.95297241210938</v>
          </cell>
          <cell r="CO22">
            <v>134.17604064941406</v>
          </cell>
          <cell r="CP22">
            <v>349.8184814453125</v>
          </cell>
          <cell r="CQ22">
            <v>229.83250427246094</v>
          </cell>
          <cell r="CR22">
            <v>287.85238647460938</v>
          </cell>
          <cell r="CS22">
            <v>158.8924560546875</v>
          </cell>
          <cell r="CT22">
            <v>318.04693603515625</v>
          </cell>
          <cell r="CU22">
            <v>319.82559204101563</v>
          </cell>
          <cell r="CV22">
            <v>153.44537353515625</v>
          </cell>
          <cell r="CW22">
            <v>164.18299865722656</v>
          </cell>
          <cell r="CX22">
            <v>324.11282348632813</v>
          </cell>
          <cell r="CY22">
            <v>147.22129821777344</v>
          </cell>
          <cell r="CZ22">
            <v>308.3897705078125</v>
          </cell>
          <cell r="DA22">
            <v>128.57192993164063</v>
          </cell>
          <cell r="DB22">
            <v>153.9527587890625</v>
          </cell>
          <cell r="DC22">
            <v>176.51783752441406</v>
          </cell>
          <cell r="DD22">
            <v>275.40997314453125</v>
          </cell>
          <cell r="DE22">
            <v>371.21533203125</v>
          </cell>
          <cell r="DF22">
            <v>131.25863647460938</v>
          </cell>
          <cell r="DG22">
            <v>147.43431091308594</v>
          </cell>
          <cell r="DH22">
            <v>160.36550903320313</v>
          </cell>
          <cell r="DI22">
            <v>223.00767517089844</v>
          </cell>
          <cell r="DJ22">
            <v>257.7584228515625</v>
          </cell>
          <cell r="DK22">
            <v>187.91729736328125</v>
          </cell>
          <cell r="DL22">
            <v>1176.39794921875</v>
          </cell>
          <cell r="DM22">
            <v>197.130859375</v>
          </cell>
          <cell r="DN22">
            <v>173.05075073242188</v>
          </cell>
          <cell r="DO22">
            <v>98.863166809082031</v>
          </cell>
          <cell r="DQ22">
            <v>1137.72998046875</v>
          </cell>
          <cell r="DR22">
            <v>1292.280029296875</v>
          </cell>
          <cell r="DS22">
            <v>160.84602355957031</v>
          </cell>
          <cell r="DT22">
            <v>118.84685516357422</v>
          </cell>
          <cell r="DU22">
            <v>115.99492645263672</v>
          </cell>
          <cell r="DV22">
            <v>40755</v>
          </cell>
          <cell r="DW22">
            <v>40755</v>
          </cell>
          <cell r="DX22">
            <v>406.4580078125</v>
          </cell>
          <cell r="DY22">
            <v>151.83299255371094</v>
          </cell>
          <cell r="DZ22">
            <v>300.78298950195313</v>
          </cell>
          <cell r="EA22">
            <v>361.32400512695313</v>
          </cell>
          <cell r="EB22">
            <v>220.94599914550781</v>
          </cell>
          <cell r="EC22">
            <v>335.92999267578125</v>
          </cell>
          <cell r="ED22">
            <v>244.9010009765625</v>
          </cell>
          <cell r="EE22">
            <v>280.4849853515625</v>
          </cell>
          <cell r="EF22">
            <v>282.28799438476563</v>
          </cell>
          <cell r="EG22">
            <v>271.114990234375</v>
          </cell>
          <cell r="EH22">
            <v>256.15499877929688</v>
          </cell>
          <cell r="EI22">
            <v>214.27400207519531</v>
          </cell>
          <cell r="EJ22">
            <v>298.18899536132813</v>
          </cell>
          <cell r="EK22">
            <v>240.23599243164063</v>
          </cell>
          <cell r="EL22">
            <v>226.66900634765625</v>
          </cell>
          <cell r="EM22">
            <v>143.63200378417969</v>
          </cell>
          <cell r="EN22">
            <v>145.28399658203125</v>
          </cell>
          <cell r="EO22">
            <v>234.25300598144531</v>
          </cell>
          <cell r="EP22">
            <v>144.65495300292969</v>
          </cell>
          <cell r="EQ22">
            <v>145.08078002929688</v>
          </cell>
        </row>
        <row r="23">
          <cell r="A23">
            <v>40786</v>
          </cell>
          <cell r="B23">
            <v>138.02900695800781</v>
          </cell>
          <cell r="C23">
            <v>118.53299713134766</v>
          </cell>
          <cell r="D23">
            <v>122.53399658203125</v>
          </cell>
          <cell r="E23">
            <v>441.35800170898438</v>
          </cell>
          <cell r="F23">
            <v>150.20799255371094</v>
          </cell>
          <cell r="G23">
            <v>430.97799682617188</v>
          </cell>
          <cell r="H23">
            <v>169.34599304199219</v>
          </cell>
          <cell r="I23">
            <v>260.12100219726563</v>
          </cell>
          <cell r="J23">
            <v>254.08399963378906</v>
          </cell>
          <cell r="K23">
            <v>351.78201293945313</v>
          </cell>
          <cell r="L23">
            <v>147.01499938964844</v>
          </cell>
          <cell r="M23">
            <v>338.90301513671875</v>
          </cell>
          <cell r="N23">
            <v>173.81300354003906</v>
          </cell>
          <cell r="O23">
            <v>237.4429931640625</v>
          </cell>
          <cell r="P23">
            <v>239.90899658203125</v>
          </cell>
          <cell r="Q23">
            <v>252.18899536132813</v>
          </cell>
          <cell r="R23">
            <v>295.59201049804688</v>
          </cell>
          <cell r="S23">
            <v>281.95700073242188</v>
          </cell>
          <cell r="T23">
            <v>332.08200073242188</v>
          </cell>
          <cell r="U23">
            <v>288.97000122070313</v>
          </cell>
          <cell r="V23">
            <v>359.90399169921875</v>
          </cell>
          <cell r="W23">
            <v>211.63200378417969</v>
          </cell>
          <cell r="X23">
            <v>284.947998046875</v>
          </cell>
          <cell r="Y23">
            <v>252.88499450683594</v>
          </cell>
          <cell r="Z23">
            <v>299.35400390625</v>
          </cell>
          <cell r="AA23">
            <v>272.00299072265625</v>
          </cell>
          <cell r="AB23">
            <v>323.39999389648438</v>
          </cell>
          <cell r="AC23">
            <v>325.94900512695313</v>
          </cell>
          <cell r="AD23">
            <v>290.36801147460938</v>
          </cell>
          <cell r="AE23">
            <v>283.66900634765625</v>
          </cell>
          <cell r="AF23">
            <v>323.44900512695313</v>
          </cell>
          <cell r="AG23">
            <v>299.93798828125</v>
          </cell>
          <cell r="AH23">
            <v>679.6610107421875</v>
          </cell>
          <cell r="AI23">
            <v>290.11700439453125</v>
          </cell>
          <cell r="AJ23">
            <v>268.6099853515625</v>
          </cell>
          <cell r="AK23">
            <v>277.77899169921875</v>
          </cell>
          <cell r="AL23">
            <v>256.8280029296875</v>
          </cell>
          <cell r="AM23">
            <v>300.1719970703125</v>
          </cell>
          <cell r="AN23">
            <v>283.42001342773438</v>
          </cell>
          <cell r="AO23">
            <v>294.28399658203125</v>
          </cell>
          <cell r="AP23">
            <v>268.57199096679688</v>
          </cell>
          <cell r="AQ23">
            <v>282.48001098632813</v>
          </cell>
          <cell r="AR23">
            <v>316.64498901367188</v>
          </cell>
          <cell r="AS23">
            <v>401.90701293945313</v>
          </cell>
          <cell r="AT23">
            <v>275.88900756835938</v>
          </cell>
          <cell r="AU23">
            <v>336.86801147460938</v>
          </cell>
          <cell r="AV23">
            <v>159.52400207519531</v>
          </cell>
          <cell r="AW23">
            <v>158.03799438476563</v>
          </cell>
          <cell r="AX23">
            <v>264.4169921875</v>
          </cell>
          <cell r="AY23">
            <v>306.76699829101563</v>
          </cell>
          <cell r="AZ23">
            <v>294.87200927734375</v>
          </cell>
          <cell r="BA23">
            <v>277.25</v>
          </cell>
          <cell r="BB23">
            <v>293.10699462890625</v>
          </cell>
          <cell r="BC23">
            <v>318.44400024414063</v>
          </cell>
          <cell r="BD23">
            <v>186.77699279785156</v>
          </cell>
          <cell r="BE23">
            <v>284.63299560546875</v>
          </cell>
          <cell r="BF23">
            <v>282.40701293945313</v>
          </cell>
          <cell r="BG23">
            <v>793.3179931640625</v>
          </cell>
          <cell r="BH23">
            <v>2183.58203125</v>
          </cell>
          <cell r="BI23">
            <v>804.59698486328125</v>
          </cell>
          <cell r="BJ23">
            <v>1810.969970703125</v>
          </cell>
          <cell r="BK23">
            <v>514.3909912109375</v>
          </cell>
          <cell r="BL23">
            <v>520.95599365234375</v>
          </cell>
          <cell r="BM23">
            <v>527.7349853515625</v>
          </cell>
          <cell r="BN23">
            <v>594.33502197265625</v>
          </cell>
          <cell r="BO23">
            <v>472.22100830078125</v>
          </cell>
          <cell r="BP23">
            <v>270.48800659179688</v>
          </cell>
          <cell r="BQ23">
            <v>428.33401489257813</v>
          </cell>
          <cell r="BR23">
            <v>283.70001220703125</v>
          </cell>
          <cell r="BS23">
            <v>227.41700744628906</v>
          </cell>
          <cell r="BT23">
            <v>261.614990234375</v>
          </cell>
          <cell r="BU23">
            <v>107.97299957275391</v>
          </cell>
          <cell r="BV23">
            <v>258.8489990234375</v>
          </cell>
          <cell r="BW23">
            <v>175.92300415039063</v>
          </cell>
          <cell r="BX23">
            <v>220.13900756835938</v>
          </cell>
          <cell r="BY23">
            <v>1935.2440185546875</v>
          </cell>
          <cell r="BZ23">
            <v>2028.241943359375</v>
          </cell>
          <cell r="CA23">
            <v>246.28300476074219</v>
          </cell>
          <cell r="CB23">
            <v>203.45603942871094</v>
          </cell>
          <cell r="CC23">
            <v>207.68765258789063</v>
          </cell>
          <cell r="CD23">
            <v>260.29098510742188</v>
          </cell>
          <cell r="CE23">
            <v>289.7611083984375</v>
          </cell>
          <cell r="CF23">
            <v>267.76126098632813</v>
          </cell>
          <cell r="CG23">
            <v>268.11917114257813</v>
          </cell>
          <cell r="CH23">
            <v>244.90925598144531</v>
          </cell>
          <cell r="CI23">
            <v>453.41461181640625</v>
          </cell>
          <cell r="CJ23">
            <v>347.42129516601563</v>
          </cell>
          <cell r="CK23">
            <v>337.30007934570313</v>
          </cell>
          <cell r="CL23">
            <v>323.83236694335938</v>
          </cell>
          <cell r="CM23">
            <v>645.53533935546875</v>
          </cell>
          <cell r="CN23">
            <v>264.70639038085938</v>
          </cell>
          <cell r="CO23">
            <v>134.52392578125</v>
          </cell>
          <cell r="CP23">
            <v>350.93453979492188</v>
          </cell>
          <cell r="CQ23">
            <v>230.37522888183594</v>
          </cell>
          <cell r="CR23">
            <v>286.87075805664063</v>
          </cell>
          <cell r="CS23">
            <v>159.85823059082031</v>
          </cell>
          <cell r="CT23">
            <v>306.82968139648438</v>
          </cell>
          <cell r="CU23">
            <v>306.2781982421875</v>
          </cell>
          <cell r="CV23">
            <v>144.20068359375</v>
          </cell>
          <cell r="CW23">
            <v>165.88182067871094</v>
          </cell>
          <cell r="CX23">
            <v>311.96292114257813</v>
          </cell>
          <cell r="CY23">
            <v>147.19595336914063</v>
          </cell>
          <cell r="CZ23">
            <v>293.33709716796875</v>
          </cell>
          <cell r="DA23">
            <v>127.86435699462891</v>
          </cell>
          <cell r="DB23">
            <v>151.76658630371094</v>
          </cell>
          <cell r="DC23">
            <v>170.19740295410156</v>
          </cell>
          <cell r="DD23">
            <v>256.871337890625</v>
          </cell>
          <cell r="DE23">
            <v>365.90737915039063</v>
          </cell>
          <cell r="DF23">
            <v>131.36592102050781</v>
          </cell>
          <cell r="DG23">
            <v>149.68798828125</v>
          </cell>
          <cell r="DH23">
            <v>159.06907653808594</v>
          </cell>
          <cell r="DI23">
            <v>222.01762390136719</v>
          </cell>
          <cell r="DJ23">
            <v>254.52349853515625</v>
          </cell>
          <cell r="DK23">
            <v>182.2998046875</v>
          </cell>
          <cell r="DL23">
            <v>1135.137939453125</v>
          </cell>
          <cell r="DM23">
            <v>188.52159118652344</v>
          </cell>
          <cell r="DN23">
            <v>169.52568054199219</v>
          </cell>
          <cell r="DO23">
            <v>90.837272644042969</v>
          </cell>
          <cell r="DQ23">
            <v>1033.1500244140625</v>
          </cell>
          <cell r="DR23">
            <v>1218.8900146484375</v>
          </cell>
          <cell r="DS23">
            <v>153.18572998046875</v>
          </cell>
          <cell r="DT23">
            <v>117.95932769775391</v>
          </cell>
          <cell r="DU23">
            <v>110.20897674560547</v>
          </cell>
          <cell r="DV23">
            <v>40786</v>
          </cell>
          <cell r="DW23">
            <v>40786</v>
          </cell>
          <cell r="DX23">
            <v>394.42300415039063</v>
          </cell>
          <cell r="DY23">
            <v>145.72700500488281</v>
          </cell>
          <cell r="DZ23">
            <v>288.8070068359375</v>
          </cell>
          <cell r="EA23">
            <v>348.65499877929688</v>
          </cell>
          <cell r="EB23">
            <v>214.92399597167969</v>
          </cell>
          <cell r="EC23">
            <v>322.19500732421875</v>
          </cell>
          <cell r="ED23">
            <v>237.7550048828125</v>
          </cell>
          <cell r="EE23">
            <v>266.47698974609375</v>
          </cell>
          <cell r="EF23">
            <v>273.39898681640625</v>
          </cell>
          <cell r="EG23">
            <v>263.62399291992188</v>
          </cell>
          <cell r="EH23">
            <v>247.49400329589844</v>
          </cell>
          <cell r="EI23">
            <v>204.20100402832031</v>
          </cell>
          <cell r="EJ23">
            <v>282.55300903320313</v>
          </cell>
          <cell r="EK23">
            <v>232.28700256347656</v>
          </cell>
          <cell r="EL23">
            <v>213.93499755859375</v>
          </cell>
          <cell r="EM23">
            <v>138.29100036621094</v>
          </cell>
          <cell r="EN23">
            <v>138.68800354003906</v>
          </cell>
          <cell r="EO23">
            <v>225.04499816894531</v>
          </cell>
          <cell r="EP23">
            <v>138.81575012207031</v>
          </cell>
          <cell r="EQ23">
            <v>139.44056701660156</v>
          </cell>
        </row>
        <row r="24">
          <cell r="A24">
            <v>40816</v>
          </cell>
          <cell r="B24">
            <v>132.8179931640625</v>
          </cell>
          <cell r="C24">
            <v>117.52799987792969</v>
          </cell>
          <cell r="D24">
            <v>120.65799713134766</v>
          </cell>
          <cell r="E24">
            <v>410.75900268554688</v>
          </cell>
          <cell r="F24">
            <v>144.81500244140625</v>
          </cell>
          <cell r="G24">
            <v>412.3800048828125</v>
          </cell>
          <cell r="H24">
            <v>137.80599975585938</v>
          </cell>
          <cell r="I24">
            <v>254.18899536132813</v>
          </cell>
          <cell r="J24">
            <v>225.64799499511719</v>
          </cell>
          <cell r="K24">
            <v>322.10400390625</v>
          </cell>
          <cell r="L24">
            <v>143.59599304199219</v>
          </cell>
          <cell r="M24">
            <v>324.25399780273438</v>
          </cell>
          <cell r="N24">
            <v>159.91499328613281</v>
          </cell>
          <cell r="O24">
            <v>233.29899597167969</v>
          </cell>
          <cell r="P24">
            <v>235.3489990234375</v>
          </cell>
          <cell r="Q24">
            <v>249.47599792480469</v>
          </cell>
          <cell r="R24">
            <v>284.2340087890625</v>
          </cell>
          <cell r="S24">
            <v>259.97500610351563</v>
          </cell>
          <cell r="T24">
            <v>302.82501220703125</v>
          </cell>
          <cell r="U24">
            <v>274.66500854492188</v>
          </cell>
          <cell r="V24">
            <v>329.85598754882813</v>
          </cell>
          <cell r="W24">
            <v>179.41400146484375</v>
          </cell>
          <cell r="X24">
            <v>266.88800048828125</v>
          </cell>
          <cell r="Y24">
            <v>249.98699951171875</v>
          </cell>
          <cell r="Z24">
            <v>291.06100463867188</v>
          </cell>
          <cell r="AA24">
            <v>255.77299499511719</v>
          </cell>
          <cell r="AB24">
            <v>283.52700805664063</v>
          </cell>
          <cell r="AC24">
            <v>313.02301025390625</v>
          </cell>
          <cell r="AD24">
            <v>279.02700805664063</v>
          </cell>
          <cell r="AE24">
            <v>272.614013671875</v>
          </cell>
          <cell r="AF24">
            <v>284.26800537109375</v>
          </cell>
          <cell r="AG24">
            <v>275.16598510742188</v>
          </cell>
          <cell r="AH24">
            <v>632.8330078125</v>
          </cell>
          <cell r="AI24">
            <v>270.12600708007813</v>
          </cell>
          <cell r="AJ24">
            <v>263.864013671875</v>
          </cell>
          <cell r="AK24">
            <v>270.4320068359375</v>
          </cell>
          <cell r="AL24">
            <v>248.78900146484375</v>
          </cell>
          <cell r="AM24">
            <v>290.9110107421875</v>
          </cell>
          <cell r="AN24">
            <v>266.4219970703125</v>
          </cell>
          <cell r="AO24">
            <v>284.65899658203125</v>
          </cell>
          <cell r="AP24">
            <v>253.87300109863281</v>
          </cell>
          <cell r="AQ24">
            <v>270.59799194335938</v>
          </cell>
          <cell r="AR24">
            <v>281.55300903320313</v>
          </cell>
          <cell r="AS24">
            <v>384.53799438476563</v>
          </cell>
          <cell r="AT24">
            <v>264.11199951171875</v>
          </cell>
          <cell r="AU24">
            <v>320.99600219726563</v>
          </cell>
          <cell r="AV24">
            <v>151.84800720214844</v>
          </cell>
          <cell r="AW24">
            <v>150.61900329589844</v>
          </cell>
          <cell r="AX24">
            <v>254.56700134277344</v>
          </cell>
          <cell r="AY24">
            <v>300.36199951171875</v>
          </cell>
          <cell r="AZ24">
            <v>268.48800659179688</v>
          </cell>
          <cell r="BA24">
            <v>269.03799438476563</v>
          </cell>
          <cell r="BB24">
            <v>281.07501220703125</v>
          </cell>
          <cell r="BC24">
            <v>291.86599731445313</v>
          </cell>
          <cell r="BD24">
            <v>175.99400329589844</v>
          </cell>
          <cell r="BE24">
            <v>266.05999755859375</v>
          </cell>
          <cell r="BF24">
            <v>270.35699462890625</v>
          </cell>
          <cell r="BG24">
            <v>768.23199462890625</v>
          </cell>
          <cell r="BH24">
            <v>2180.6630859375</v>
          </cell>
          <cell r="BI24">
            <v>775.67401123046875</v>
          </cell>
          <cell r="BJ24">
            <v>1812.5849609375</v>
          </cell>
          <cell r="BK24">
            <v>523.2130126953125</v>
          </cell>
          <cell r="BL24">
            <v>522.1259765625</v>
          </cell>
          <cell r="BM24">
            <v>528.15899658203125</v>
          </cell>
          <cell r="BN24">
            <v>590.6929931640625</v>
          </cell>
          <cell r="BO24">
            <v>472.55300903320313</v>
          </cell>
          <cell r="BP24">
            <v>270.3800048828125</v>
          </cell>
          <cell r="BQ24">
            <v>433.78399658203125</v>
          </cell>
          <cell r="BR24">
            <v>275.64498901367188</v>
          </cell>
          <cell r="BS24">
            <v>220.07099914550781</v>
          </cell>
          <cell r="BT24">
            <v>243.60600280761719</v>
          </cell>
          <cell r="BU24">
            <v>97.551002502441406</v>
          </cell>
          <cell r="BV24">
            <v>251.83799743652344</v>
          </cell>
          <cell r="BW24">
            <v>168.56199645996094</v>
          </cell>
          <cell r="BX24">
            <v>218.15899658203125</v>
          </cell>
          <cell r="BY24">
            <v>1873.2900390625</v>
          </cell>
          <cell r="BZ24">
            <v>2036.9329833984375</v>
          </cell>
          <cell r="CA24">
            <v>247.81900024414063</v>
          </cell>
          <cell r="CB24">
            <v>198.98468017578125</v>
          </cell>
          <cell r="CC24">
            <v>207.24551391601563</v>
          </cell>
          <cell r="CD24">
            <v>256.78683471679688</v>
          </cell>
          <cell r="CE24">
            <v>280.32025146484375</v>
          </cell>
          <cell r="CF24">
            <v>254.15382385253906</v>
          </cell>
          <cell r="CG24">
            <v>259.84683227539063</v>
          </cell>
          <cell r="CH24">
            <v>234.20600891113281</v>
          </cell>
          <cell r="CI24">
            <v>426.28561401367188</v>
          </cell>
          <cell r="CJ24">
            <v>305.04757690429688</v>
          </cell>
          <cell r="CK24">
            <v>308.3173828125</v>
          </cell>
          <cell r="CL24">
            <v>302.37298583984375</v>
          </cell>
          <cell r="CM24">
            <v>571.9505615234375</v>
          </cell>
          <cell r="CN24">
            <v>256.9136962890625</v>
          </cell>
          <cell r="CO24">
            <v>131.07699584960938</v>
          </cell>
          <cell r="CP24">
            <v>338.507080078125</v>
          </cell>
          <cell r="CQ24">
            <v>225.9820556640625</v>
          </cell>
          <cell r="CR24">
            <v>277.88043212890625</v>
          </cell>
          <cell r="CS24">
            <v>157.94525146484375</v>
          </cell>
          <cell r="CT24">
            <v>287.40826416015625</v>
          </cell>
          <cell r="CU24">
            <v>279.4359130859375</v>
          </cell>
          <cell r="CV24">
            <v>123.12784576416016</v>
          </cell>
          <cell r="CW24">
            <v>163.04367065429688</v>
          </cell>
          <cell r="CX24">
            <v>290.49392700195313</v>
          </cell>
          <cell r="CY24">
            <v>143.86033630371094</v>
          </cell>
          <cell r="CZ24">
            <v>263.8497314453125</v>
          </cell>
          <cell r="DA24">
            <v>123.89241790771484</v>
          </cell>
          <cell r="DB24">
            <v>144.64865112304688</v>
          </cell>
          <cell r="DC24">
            <v>156.79386901855469</v>
          </cell>
          <cell r="DD24">
            <v>237.14129638671875</v>
          </cell>
          <cell r="DE24">
            <v>335.91021728515625</v>
          </cell>
          <cell r="DF24">
            <v>127.84223937988281</v>
          </cell>
          <cell r="DG24">
            <v>145.77581787109375</v>
          </cell>
          <cell r="DH24">
            <v>154.26690673828125</v>
          </cell>
          <cell r="DI24">
            <v>214.09065246582031</v>
          </cell>
          <cell r="DJ24">
            <v>248.80888366699219</v>
          </cell>
          <cell r="DK24">
            <v>175.71583557128906</v>
          </cell>
          <cell r="DL24">
            <v>1050.8114013671875</v>
          </cell>
          <cell r="DM24">
            <v>179.46470642089844</v>
          </cell>
          <cell r="DN24">
            <v>166.18838500976563</v>
          </cell>
          <cell r="DO24">
            <v>84.245475769042969</v>
          </cell>
          <cell r="DQ24">
            <v>880.42999267578125</v>
          </cell>
          <cell r="DR24">
            <v>1131.4200439453125</v>
          </cell>
          <cell r="DS24">
            <v>146.28945922851563</v>
          </cell>
          <cell r="DT24">
            <v>116.88100433349609</v>
          </cell>
          <cell r="DU24">
            <v>108.83529663085938</v>
          </cell>
          <cell r="DV24">
            <v>40816</v>
          </cell>
          <cell r="DW24">
            <v>40816</v>
          </cell>
          <cell r="DX24">
            <v>389.0419921875</v>
          </cell>
          <cell r="DY24">
            <v>142.74200439453125</v>
          </cell>
          <cell r="DZ24">
            <v>284.89700317382813</v>
          </cell>
          <cell r="EA24">
            <v>342.18701171875</v>
          </cell>
          <cell r="EB24">
            <v>211.65499877929688</v>
          </cell>
          <cell r="EC24">
            <v>313.23699951171875</v>
          </cell>
          <cell r="ED24">
            <v>232.13400268554688</v>
          </cell>
          <cell r="EE24">
            <v>250.23500061035156</v>
          </cell>
          <cell r="EF24">
            <v>267.73098754882813</v>
          </cell>
          <cell r="EG24">
            <v>259.12100219726563</v>
          </cell>
          <cell r="EH24">
            <v>241.24299621582031</v>
          </cell>
          <cell r="EI24">
            <v>197.14999389648438</v>
          </cell>
          <cell r="EJ24">
            <v>273.2969970703125</v>
          </cell>
          <cell r="EK24">
            <v>228.48800659179688</v>
          </cell>
          <cell r="EL24">
            <v>203.12800598144531</v>
          </cell>
          <cell r="EM24">
            <v>132.14199829101563</v>
          </cell>
          <cell r="EN24">
            <v>135.79800415039063</v>
          </cell>
          <cell r="EO24">
            <v>217.7969970703125</v>
          </cell>
          <cell r="EP24">
            <v>134.54696655273438</v>
          </cell>
          <cell r="EQ24">
            <v>135.48468017578125</v>
          </cell>
        </row>
        <row r="25">
          <cell r="A25">
            <v>40847</v>
          </cell>
          <cell r="B25">
            <v>139.48699951171875</v>
          </cell>
          <cell r="C25">
            <v>118.30599975585938</v>
          </cell>
          <cell r="D25">
            <v>122.66200256347656</v>
          </cell>
          <cell r="E25">
            <v>435.6409912109375</v>
          </cell>
          <cell r="F25">
            <v>151.16900634765625</v>
          </cell>
          <cell r="G25">
            <v>431.93499755859375</v>
          </cell>
          <cell r="H25">
            <v>162.57200622558594</v>
          </cell>
          <cell r="I25">
            <v>262.80300903320313</v>
          </cell>
          <cell r="J25">
            <v>249.66400146484375</v>
          </cell>
          <cell r="K25">
            <v>355.40701293945313</v>
          </cell>
          <cell r="L25">
            <v>147.73699951171875</v>
          </cell>
          <cell r="M25">
            <v>341.05099487304688</v>
          </cell>
          <cell r="N25">
            <v>180.00300598144531</v>
          </cell>
          <cell r="O25">
            <v>237.32600402832031</v>
          </cell>
          <cell r="P25">
            <v>240.00199890136719</v>
          </cell>
          <cell r="Q25">
            <v>253.54899597167969</v>
          </cell>
          <cell r="R25">
            <v>296.02999877929688</v>
          </cell>
          <cell r="S25">
            <v>279.6820068359375</v>
          </cell>
          <cell r="T25">
            <v>328.385009765625</v>
          </cell>
          <cell r="U25">
            <v>288.61599731445313</v>
          </cell>
          <cell r="V25">
            <v>356.8590087890625</v>
          </cell>
          <cell r="W25">
            <v>201.04200744628906</v>
          </cell>
          <cell r="X25">
            <v>285.81399536132813</v>
          </cell>
          <cell r="Y25">
            <v>254.72999572753906</v>
          </cell>
          <cell r="Z25">
            <v>300.22900390625</v>
          </cell>
          <cell r="AA25">
            <v>272.01901245117188</v>
          </cell>
          <cell r="AB25">
            <v>315.06201171875</v>
          </cell>
          <cell r="AC25">
            <v>327.25698852539063</v>
          </cell>
          <cell r="AD25">
            <v>289.15301513671875</v>
          </cell>
          <cell r="AE25">
            <v>280.875</v>
          </cell>
          <cell r="AF25">
            <v>317.27899169921875</v>
          </cell>
          <cell r="AG25">
            <v>297.09600830078125</v>
          </cell>
          <cell r="AH25">
            <v>674.23199462890625</v>
          </cell>
          <cell r="AI25">
            <v>288.87100219726563</v>
          </cell>
          <cell r="AJ25">
            <v>269.31900024414063</v>
          </cell>
          <cell r="AK25">
            <v>278.6610107421875</v>
          </cell>
          <cell r="AL25">
            <v>257.17401123046875</v>
          </cell>
          <cell r="AM25">
            <v>301.84500122070313</v>
          </cell>
          <cell r="AN25">
            <v>283.52700805664063</v>
          </cell>
          <cell r="AO25">
            <v>294.48699951171875</v>
          </cell>
          <cell r="AP25">
            <v>267.989990234375</v>
          </cell>
          <cell r="AQ25">
            <v>281.76400756835938</v>
          </cell>
          <cell r="AR25">
            <v>310.10800170898438</v>
          </cell>
          <cell r="AS25">
            <v>401.26300048828125</v>
          </cell>
          <cell r="AT25">
            <v>276.55099487304688</v>
          </cell>
          <cell r="AU25">
            <v>333.46701049804688</v>
          </cell>
          <cell r="AV25">
            <v>159.76499938964844</v>
          </cell>
          <cell r="AW25">
            <v>158.32200622558594</v>
          </cell>
          <cell r="AX25">
            <v>267.25601196289063</v>
          </cell>
          <cell r="AY25">
            <v>306.2239990234375</v>
          </cell>
          <cell r="AZ25">
            <v>294.2760009765625</v>
          </cell>
          <cell r="BA25">
            <v>279.02099609375</v>
          </cell>
          <cell r="BB25">
            <v>294.3909912109375</v>
          </cell>
          <cell r="BC25">
            <v>317.58599853515625</v>
          </cell>
          <cell r="BD25">
            <v>186.44500732421875</v>
          </cell>
          <cell r="BE25">
            <v>284.06500244140625</v>
          </cell>
          <cell r="BF25">
            <v>282.25201416015625</v>
          </cell>
          <cell r="BG25">
            <v>793.67901611328125</v>
          </cell>
          <cell r="BH25">
            <v>2218.91796875</v>
          </cell>
          <cell r="BI25">
            <v>821.8709716796875</v>
          </cell>
          <cell r="BJ25">
            <v>1812.6319580078125</v>
          </cell>
          <cell r="BK25">
            <v>525.208984375</v>
          </cell>
          <cell r="BL25">
            <v>528.6500244140625</v>
          </cell>
          <cell r="BM25">
            <v>537.26202392578125</v>
          </cell>
          <cell r="BN25">
            <v>602.9000244140625</v>
          </cell>
          <cell r="BO25">
            <v>472.77099609375</v>
          </cell>
          <cell r="BP25">
            <v>275.42001342773438</v>
          </cell>
          <cell r="BQ25">
            <v>432.010009765625</v>
          </cell>
          <cell r="BR25">
            <v>289.24700927734375</v>
          </cell>
          <cell r="BS25">
            <v>232.8280029296875</v>
          </cell>
          <cell r="BT25">
            <v>267.31201171875</v>
          </cell>
          <cell r="BU25">
            <v>107.57099914550781</v>
          </cell>
          <cell r="BV25">
            <v>264.09698486328125</v>
          </cell>
          <cell r="BW25">
            <v>180.14399719238281</v>
          </cell>
          <cell r="BX25">
            <v>221.68499755859375</v>
          </cell>
          <cell r="BY25">
            <v>1975.18701171875</v>
          </cell>
          <cell r="BZ25">
            <v>2095.823974609375</v>
          </cell>
          <cell r="CA25">
            <v>248.14300537109375</v>
          </cell>
          <cell r="CB25">
            <v>207.03732299804688</v>
          </cell>
          <cell r="CC25">
            <v>208.85177612304688</v>
          </cell>
          <cell r="CD25">
            <v>261.6187744140625</v>
          </cell>
          <cell r="CE25">
            <v>290.80551147460938</v>
          </cell>
          <cell r="CF25">
            <v>267.7882080078125</v>
          </cell>
          <cell r="CG25">
            <v>267.785400390625</v>
          </cell>
          <cell r="CH25">
            <v>243.45100402832031</v>
          </cell>
          <cell r="CI25">
            <v>453.47866821289063</v>
          </cell>
          <cell r="CJ25">
            <v>340.88082885742188</v>
          </cell>
          <cell r="CK25">
            <v>336.26498413085938</v>
          </cell>
          <cell r="CL25">
            <v>320.24594116210938</v>
          </cell>
          <cell r="CM25">
            <v>632.2552490234375</v>
          </cell>
          <cell r="CN25">
            <v>265.20846557617188</v>
          </cell>
          <cell r="CO25">
            <v>134.99833679199219</v>
          </cell>
          <cell r="CP25">
            <v>351.17901611328125</v>
          </cell>
          <cell r="CQ25">
            <v>230.51454162597656</v>
          </cell>
          <cell r="CR25">
            <v>289.08526611328125</v>
          </cell>
          <cell r="CS25">
            <v>160.32025146484375</v>
          </cell>
          <cell r="CT25">
            <v>300.4913330078125</v>
          </cell>
          <cell r="CU25">
            <v>304.26559448242188</v>
          </cell>
          <cell r="CV25">
            <v>140.74264526367188</v>
          </cell>
          <cell r="CW25">
            <v>168.34912109375</v>
          </cell>
          <cell r="CX25">
            <v>317.64480590820313</v>
          </cell>
          <cell r="CY25">
            <v>147.86178588867188</v>
          </cell>
          <cell r="CZ25">
            <v>292.55093383789063</v>
          </cell>
          <cell r="DA25">
            <v>129.30398559570313</v>
          </cell>
          <cell r="DB25">
            <v>150.65104675292969</v>
          </cell>
          <cell r="DC25">
            <v>169.73616027832031</v>
          </cell>
          <cell r="DD25">
            <v>255.23594665527344</v>
          </cell>
          <cell r="DE25">
            <v>348.93148803710938</v>
          </cell>
          <cell r="DF25">
            <v>130.52107238769531</v>
          </cell>
          <cell r="DG25">
            <v>149.61653137207031</v>
          </cell>
          <cell r="DH25">
            <v>159.77560424804688</v>
          </cell>
          <cell r="DI25">
            <v>222.52421569824219</v>
          </cell>
          <cell r="DJ25">
            <v>254.32817077636719</v>
          </cell>
          <cell r="DK25">
            <v>175.45004272460938</v>
          </cell>
          <cell r="DL25">
            <v>1110.1552734375</v>
          </cell>
          <cell r="DM25">
            <v>190.43125915527344</v>
          </cell>
          <cell r="DN25">
            <v>169.63699340820313</v>
          </cell>
          <cell r="DO25">
            <v>89.645736694335938</v>
          </cell>
          <cell r="DQ25">
            <v>995</v>
          </cell>
          <cell r="DR25">
            <v>1253.300048828125</v>
          </cell>
          <cell r="DS25">
            <v>157.13063049316406</v>
          </cell>
          <cell r="DT25">
            <v>118.36655426025391</v>
          </cell>
          <cell r="DU25">
            <v>115.22177886962891</v>
          </cell>
          <cell r="DV25">
            <v>40847</v>
          </cell>
          <cell r="DW25">
            <v>40847</v>
          </cell>
          <cell r="DX25">
            <v>405.41500854492188</v>
          </cell>
          <cell r="DY25">
            <v>152.90800476074219</v>
          </cell>
          <cell r="DZ25">
            <v>297.60101318359375</v>
          </cell>
          <cell r="EA25">
            <v>359.7030029296875</v>
          </cell>
          <cell r="EB25">
            <v>219.75199890136719</v>
          </cell>
          <cell r="EC25">
            <v>328.89801025390625</v>
          </cell>
          <cell r="ED25">
            <v>245.34300231933594</v>
          </cell>
          <cell r="EE25">
            <v>271.96200561523438</v>
          </cell>
          <cell r="EF25">
            <v>284.18899536132813</v>
          </cell>
          <cell r="EG25">
            <v>269.82501220703125</v>
          </cell>
          <cell r="EH25">
            <v>252.29400634765625</v>
          </cell>
          <cell r="EI25">
            <v>210.49800109863281</v>
          </cell>
          <cell r="EJ25">
            <v>289.2340087890625</v>
          </cell>
          <cell r="EK25">
            <v>238.49200439453125</v>
          </cell>
          <cell r="EL25">
            <v>221.91600036621094</v>
          </cell>
          <cell r="EM25">
            <v>138.98800659179688</v>
          </cell>
          <cell r="EN25">
            <v>137.65899658203125</v>
          </cell>
          <cell r="EO25">
            <v>232.52699279785156</v>
          </cell>
          <cell r="EP25">
            <v>142.42320251464844</v>
          </cell>
          <cell r="EQ25">
            <v>143.10455322265625</v>
          </cell>
        </row>
        <row r="26">
          <cell r="A26">
            <v>40877</v>
          </cell>
          <cell r="B26">
            <v>136.25900268554688</v>
          </cell>
          <cell r="C26">
            <v>117.11100006103516</v>
          </cell>
          <cell r="D26">
            <v>121.03099822998047</v>
          </cell>
          <cell r="E26">
            <v>430.5889892578125</v>
          </cell>
          <cell r="F26">
            <v>149.42900085449219</v>
          </cell>
          <cell r="G26">
            <v>426.95498657226563</v>
          </cell>
          <cell r="H26">
            <v>154.58200073242188</v>
          </cell>
          <cell r="I26">
            <v>259.26998901367188</v>
          </cell>
          <cell r="J26">
            <v>241.60499572753906</v>
          </cell>
          <cell r="K26">
            <v>341.67098999023438</v>
          </cell>
          <cell r="L26">
            <v>144.17599487304688</v>
          </cell>
          <cell r="M26">
            <v>331.10101318359375</v>
          </cell>
          <cell r="N26">
            <v>181.16099548339844</v>
          </cell>
          <cell r="O26">
            <v>237.07699584960938</v>
          </cell>
          <cell r="P26">
            <v>239.7969970703125</v>
          </cell>
          <cell r="Q26">
            <v>251.88800048828125</v>
          </cell>
          <cell r="R26">
            <v>292.4849853515625</v>
          </cell>
          <cell r="S26">
            <v>272.39401245117188</v>
          </cell>
          <cell r="T26">
            <v>318.66900634765625</v>
          </cell>
          <cell r="U26">
            <v>284.02301025390625</v>
          </cell>
          <cell r="V26">
            <v>348.57598876953125</v>
          </cell>
          <cell r="W26">
            <v>177.75999450683594</v>
          </cell>
          <cell r="X26">
            <v>279.05099487304688</v>
          </cell>
          <cell r="Y26">
            <v>252.84700012207031</v>
          </cell>
          <cell r="Z26">
            <v>295.62701416015625</v>
          </cell>
          <cell r="AA26">
            <v>266.87799072265625</v>
          </cell>
          <cell r="AB26">
            <v>301.29098510742188</v>
          </cell>
          <cell r="AC26">
            <v>324.9840087890625</v>
          </cell>
          <cell r="AD26">
            <v>284.25900268554688</v>
          </cell>
          <cell r="AE26">
            <v>276.65499877929688</v>
          </cell>
          <cell r="AF26">
            <v>307.44500732421875</v>
          </cell>
          <cell r="AG26">
            <v>288.885009765625</v>
          </cell>
          <cell r="AH26">
            <v>646.3809814453125</v>
          </cell>
          <cell r="AI26">
            <v>285.61898803710938</v>
          </cell>
          <cell r="AJ26">
            <v>267.61199951171875</v>
          </cell>
          <cell r="AK26">
            <v>275.97500610351563</v>
          </cell>
          <cell r="AL26">
            <v>253.54400634765625</v>
          </cell>
          <cell r="AM26">
            <v>299.20199584960938</v>
          </cell>
          <cell r="AN26">
            <v>277.19000244140625</v>
          </cell>
          <cell r="AO26">
            <v>291.57998657226563</v>
          </cell>
          <cell r="AP26">
            <v>262.48199462890625</v>
          </cell>
          <cell r="AQ26">
            <v>278.37600708007813</v>
          </cell>
          <cell r="AR26">
            <v>299.2969970703125</v>
          </cell>
          <cell r="AS26">
            <v>392.0989990234375</v>
          </cell>
          <cell r="AT26">
            <v>273.9219970703125</v>
          </cell>
          <cell r="AU26">
            <v>329.16299438476563</v>
          </cell>
          <cell r="AV26">
            <v>156.99899291992188</v>
          </cell>
          <cell r="AW26">
            <v>155.65699768066406</v>
          </cell>
          <cell r="AX26">
            <v>261.37200927734375</v>
          </cell>
          <cell r="AY26">
            <v>304.44900512695313</v>
          </cell>
          <cell r="AZ26">
            <v>281.0679931640625</v>
          </cell>
          <cell r="BA26">
            <v>276.06698608398438</v>
          </cell>
          <cell r="BB26">
            <v>289.42898559570313</v>
          </cell>
          <cell r="BC26">
            <v>309.23098754882813</v>
          </cell>
          <cell r="BD26">
            <v>183.52499389648438</v>
          </cell>
          <cell r="BE26">
            <v>278.70999145507813</v>
          </cell>
          <cell r="BF26">
            <v>278.0830078125</v>
          </cell>
          <cell r="BG26">
            <v>783.489013671875</v>
          </cell>
          <cell r="BH26">
            <v>2177.509033203125</v>
          </cell>
          <cell r="BI26">
            <v>803.69500732421875</v>
          </cell>
          <cell r="BJ26">
            <v>1815.3609619140625</v>
          </cell>
          <cell r="BK26">
            <v>518.78302001953125</v>
          </cell>
          <cell r="BL26">
            <v>518.99102783203125</v>
          </cell>
          <cell r="BM26">
            <v>526.2750244140625</v>
          </cell>
          <cell r="BN26">
            <v>592.6409912109375</v>
          </cell>
          <cell r="BO26">
            <v>475.06399536132813</v>
          </cell>
          <cell r="BP26">
            <v>277.17098999023438</v>
          </cell>
          <cell r="BQ26">
            <v>434.3389892578125</v>
          </cell>
          <cell r="BR26">
            <v>284.5159912109375</v>
          </cell>
          <cell r="BS26">
            <v>228.19000244140625</v>
          </cell>
          <cell r="BT26">
            <v>255.21200561523438</v>
          </cell>
          <cell r="BU26">
            <v>101.12000274658203</v>
          </cell>
          <cell r="BV26">
            <v>259.80499267578125</v>
          </cell>
          <cell r="BW26">
            <v>170.67799377441406</v>
          </cell>
          <cell r="BX26">
            <v>215.75599670410156</v>
          </cell>
          <cell r="BY26">
            <v>1936.8349609375</v>
          </cell>
          <cell r="BZ26">
            <v>2085.527099609375</v>
          </cell>
          <cell r="CA26">
            <v>247.97099304199219</v>
          </cell>
          <cell r="CB26">
            <v>203.71444702148438</v>
          </cell>
          <cell r="CC26">
            <v>206.42526245117188</v>
          </cell>
          <cell r="CD26">
            <v>260.79205322265625</v>
          </cell>
          <cell r="CE26">
            <v>288.6885986328125</v>
          </cell>
          <cell r="CF26">
            <v>263.52786254882813</v>
          </cell>
          <cell r="CG26">
            <v>262.96466064453125</v>
          </cell>
          <cell r="CH26">
            <v>241.91348266601563</v>
          </cell>
          <cell r="CI26">
            <v>439.56674194335938</v>
          </cell>
          <cell r="CJ26">
            <v>328.9298095703125</v>
          </cell>
          <cell r="CK26">
            <v>331.4747314453125</v>
          </cell>
          <cell r="CL26">
            <v>308.46463012695313</v>
          </cell>
          <cell r="CM26">
            <v>617.90985107421875</v>
          </cell>
          <cell r="CN26">
            <v>262.51126098632813</v>
          </cell>
          <cell r="CO26">
            <v>133.716796875</v>
          </cell>
          <cell r="CP26">
            <v>348.22708129882813</v>
          </cell>
          <cell r="CQ26">
            <v>228.97990417480469</v>
          </cell>
          <cell r="CR26">
            <v>284.48013305664063</v>
          </cell>
          <cell r="CS26">
            <v>159.56039428710938</v>
          </cell>
          <cell r="CT26">
            <v>290.44320678710938</v>
          </cell>
          <cell r="CU26">
            <v>296.311767578125</v>
          </cell>
          <cell r="CV26">
            <v>133.38749694824219</v>
          </cell>
          <cell r="CW26">
            <v>165.5859375</v>
          </cell>
          <cell r="CX26">
            <v>317.41616821289063</v>
          </cell>
          <cell r="CY26">
            <v>145.63349914550781</v>
          </cell>
          <cell r="CZ26">
            <v>283.49908447265625</v>
          </cell>
          <cell r="DA26">
            <v>128.33245849609375</v>
          </cell>
          <cell r="DB26">
            <v>149.53324890136719</v>
          </cell>
          <cell r="DC26">
            <v>163.69622802734375</v>
          </cell>
          <cell r="DD26">
            <v>250.11479187011719</v>
          </cell>
          <cell r="DE26">
            <v>337.18911743164063</v>
          </cell>
          <cell r="DF26">
            <v>129.63038635253906</v>
          </cell>
          <cell r="DG26">
            <v>149.67832946777344</v>
          </cell>
          <cell r="DH26">
            <v>159.12429809570313</v>
          </cell>
          <cell r="DI26">
            <v>218.30274963378906</v>
          </cell>
          <cell r="DJ26">
            <v>252.67849731445313</v>
          </cell>
          <cell r="DK26">
            <v>175.06700134277344</v>
          </cell>
          <cell r="DL26">
            <v>1056.803955078125</v>
          </cell>
          <cell r="DM26">
            <v>188.7264404296875</v>
          </cell>
          <cell r="DN26">
            <v>163.25448608398438</v>
          </cell>
          <cell r="DO26">
            <v>82.376304626464844</v>
          </cell>
          <cell r="DQ26">
            <v>928.32000732421875</v>
          </cell>
          <cell r="DR26">
            <v>1246.9599609375</v>
          </cell>
          <cell r="DS26">
            <v>153.93185424804688</v>
          </cell>
          <cell r="DT26">
            <v>118.093994140625</v>
          </cell>
          <cell r="DU26">
            <v>114.46070861816406</v>
          </cell>
          <cell r="DV26">
            <v>40877</v>
          </cell>
          <cell r="DW26">
            <v>40877</v>
          </cell>
          <cell r="DX26">
            <v>400.34500122070313</v>
          </cell>
          <cell r="DY26">
            <v>148.85499572753906</v>
          </cell>
          <cell r="DZ26">
            <v>294.59698486328125</v>
          </cell>
          <cell r="EA26">
            <v>355.64599609375</v>
          </cell>
          <cell r="EB26">
            <v>217.80000305175781</v>
          </cell>
          <cell r="EC26">
            <v>319.18301391601563</v>
          </cell>
          <cell r="ED26">
            <v>243.48100280761719</v>
          </cell>
          <cell r="EE26">
            <v>263.6510009765625</v>
          </cell>
          <cell r="EF26">
            <v>278.07501220703125</v>
          </cell>
          <cell r="EG26">
            <v>270.31201171875</v>
          </cell>
          <cell r="EH26">
            <v>248.96800231933594</v>
          </cell>
          <cell r="EI26">
            <v>206.16400146484375</v>
          </cell>
          <cell r="EJ26">
            <v>286.26901245117188</v>
          </cell>
          <cell r="EK26">
            <v>235.29899597167969</v>
          </cell>
          <cell r="EL26">
            <v>213.875</v>
          </cell>
          <cell r="EM26">
            <v>134.60899353027344</v>
          </cell>
          <cell r="EN26">
            <v>133.92599487304688</v>
          </cell>
          <cell r="EO26">
            <v>228.45199584960938</v>
          </cell>
          <cell r="EP26">
            <v>139.34489440917969</v>
          </cell>
          <cell r="EQ26">
            <v>140.1915283203125</v>
          </cell>
        </row>
        <row r="27">
          <cell r="A27">
            <v>40908</v>
          </cell>
          <cell r="B27">
            <v>138.31700134277344</v>
          </cell>
          <cell r="C27">
            <v>118.20500183105469</v>
          </cell>
          <cell r="D27">
            <v>122.31400299072266</v>
          </cell>
          <cell r="E27">
            <v>435.98599243164063</v>
          </cell>
          <cell r="F27">
            <v>152.30900573730469</v>
          </cell>
          <cell r="G27">
            <v>434.59100341796875</v>
          </cell>
          <cell r="H27">
            <v>157.552001953125</v>
          </cell>
          <cell r="I27">
            <v>261.02099609375</v>
          </cell>
          <cell r="J27">
            <v>244.77900695800781</v>
          </cell>
          <cell r="K27">
            <v>343.19400024414063</v>
          </cell>
          <cell r="L27">
            <v>143.22999572753906</v>
          </cell>
          <cell r="M27">
            <v>330.19400024414063</v>
          </cell>
          <cell r="N27">
            <v>179.60299682617188</v>
          </cell>
          <cell r="O27">
            <v>238.58900451660156</v>
          </cell>
          <cell r="P27">
            <v>241.23500061035156</v>
          </cell>
          <cell r="Q27">
            <v>254.95100402832031</v>
          </cell>
          <cell r="R27">
            <v>294.94400024414063</v>
          </cell>
          <cell r="S27">
            <v>275.39999389648438</v>
          </cell>
          <cell r="T27">
            <v>323.25100708007813</v>
          </cell>
          <cell r="U27">
            <v>286.62399291992188</v>
          </cell>
          <cell r="V27">
            <v>355.218994140625</v>
          </cell>
          <cell r="W27">
            <v>167.77200317382813</v>
          </cell>
          <cell r="X27">
            <v>283.67800903320313</v>
          </cell>
          <cell r="Y27">
            <v>256.16500854492188</v>
          </cell>
          <cell r="Z27">
            <v>299.75</v>
          </cell>
          <cell r="AA27">
            <v>272.7969970703125</v>
          </cell>
          <cell r="AB27">
            <v>306.89498901367188</v>
          </cell>
          <cell r="AC27">
            <v>328.20401000976563</v>
          </cell>
          <cell r="AD27">
            <v>285.3489990234375</v>
          </cell>
          <cell r="AE27">
            <v>277.55300903320313</v>
          </cell>
          <cell r="AF27">
            <v>312.4739990234375</v>
          </cell>
          <cell r="AG27">
            <v>292.49798583984375</v>
          </cell>
          <cell r="AH27">
            <v>647.26800537109375</v>
          </cell>
          <cell r="AI27">
            <v>291.63400268554688</v>
          </cell>
          <cell r="AJ27">
            <v>269.57598876953125</v>
          </cell>
          <cell r="AK27">
            <v>278.75698852539063</v>
          </cell>
          <cell r="AL27">
            <v>254.36099243164063</v>
          </cell>
          <cell r="AM27">
            <v>305.00100708007813</v>
          </cell>
          <cell r="AN27">
            <v>281.25399780273438</v>
          </cell>
          <cell r="AO27">
            <v>294.4530029296875</v>
          </cell>
          <cell r="AP27">
            <v>265.60000610351563</v>
          </cell>
          <cell r="AQ27">
            <v>280.98300170898438</v>
          </cell>
          <cell r="AR27">
            <v>304.44000244140625</v>
          </cell>
          <cell r="AS27">
            <v>393.13299560546875</v>
          </cell>
          <cell r="AT27">
            <v>279.3699951171875</v>
          </cell>
          <cell r="AU27">
            <v>330.60501098632813</v>
          </cell>
          <cell r="AV27">
            <v>158.89100646972656</v>
          </cell>
          <cell r="AW27">
            <v>157.44599914550781</v>
          </cell>
          <cell r="AX27">
            <v>266.04501342773438</v>
          </cell>
          <cell r="AY27">
            <v>308.06900024414063</v>
          </cell>
          <cell r="AZ27">
            <v>291.70599365234375</v>
          </cell>
          <cell r="BA27">
            <v>282.76300048828125</v>
          </cell>
          <cell r="BB27">
            <v>297.14999389648438</v>
          </cell>
          <cell r="BC27">
            <v>309.177001953125</v>
          </cell>
          <cell r="BD27">
            <v>182.80599975585938</v>
          </cell>
          <cell r="BE27">
            <v>277.927001953125</v>
          </cell>
          <cell r="BF27">
            <v>281.07598876953125</v>
          </cell>
          <cell r="BG27">
            <v>794.7340087890625</v>
          </cell>
          <cell r="BH27">
            <v>2219.452880859375</v>
          </cell>
          <cell r="BI27">
            <v>823.614990234375</v>
          </cell>
          <cell r="BJ27">
            <v>1827.9730224609375</v>
          </cell>
          <cell r="BK27">
            <v>523.9420166015625</v>
          </cell>
          <cell r="BL27">
            <v>528.99700927734375</v>
          </cell>
          <cell r="BM27">
            <v>536.77001953125</v>
          </cell>
          <cell r="BN27">
            <v>603.81597900390625</v>
          </cell>
          <cell r="BO27">
            <v>478.52700805664063</v>
          </cell>
          <cell r="BP27">
            <v>277.68701171875</v>
          </cell>
          <cell r="BQ27">
            <v>442.93399047851563</v>
          </cell>
          <cell r="BR27">
            <v>290.90499877929688</v>
          </cell>
          <cell r="BS27">
            <v>233.93899536132813</v>
          </cell>
          <cell r="BT27">
            <v>263.2659912109375</v>
          </cell>
          <cell r="BU27">
            <v>104.05799865722656</v>
          </cell>
          <cell r="BV27">
            <v>266.02099609375</v>
          </cell>
          <cell r="BW27">
            <v>175.74299621582031</v>
          </cell>
          <cell r="BX27">
            <v>220.88600158691406</v>
          </cell>
          <cell r="BY27">
            <v>1992.4969482421875</v>
          </cell>
          <cell r="BZ27">
            <v>2096.157958984375</v>
          </cell>
          <cell r="CA27">
            <v>250.58900451660156</v>
          </cell>
          <cell r="CB27">
            <v>209.4984130859375</v>
          </cell>
          <cell r="CC27">
            <v>208.80198669433594</v>
          </cell>
          <cell r="CD27">
            <v>263.342041015625</v>
          </cell>
          <cell r="CE27">
            <v>293.75790405273438</v>
          </cell>
          <cell r="CF27">
            <v>262.71713256835938</v>
          </cell>
          <cell r="CG27">
            <v>263.7457275390625</v>
          </cell>
          <cell r="CH27">
            <v>244.3951416015625</v>
          </cell>
          <cell r="CI27">
            <v>442.3890380859375</v>
          </cell>
          <cell r="CJ27">
            <v>334.57489013671875</v>
          </cell>
          <cell r="CK27">
            <v>340.9991455078125</v>
          </cell>
          <cell r="CL27">
            <v>308.73382568359375</v>
          </cell>
          <cell r="CM27">
            <v>633.210693359375</v>
          </cell>
          <cell r="CN27">
            <v>264.156494140625</v>
          </cell>
          <cell r="CO27">
            <v>135.20053100585938</v>
          </cell>
          <cell r="CP27">
            <v>351.3421630859375</v>
          </cell>
          <cell r="CQ27">
            <v>230.19708251953125</v>
          </cell>
          <cell r="CR27">
            <v>289.5311279296875</v>
          </cell>
          <cell r="CS27">
            <v>160.63876342773438</v>
          </cell>
          <cell r="CT27">
            <v>289.6875</v>
          </cell>
          <cell r="CU27">
            <v>301.14288330078125</v>
          </cell>
          <cell r="CV27">
            <v>137.98907470703125</v>
          </cell>
          <cell r="CW27">
            <v>170.06869506835938</v>
          </cell>
          <cell r="CX27">
            <v>324.27581787109375</v>
          </cell>
          <cell r="CY27">
            <v>147.6483154296875</v>
          </cell>
          <cell r="CZ27">
            <v>285.01296997070313</v>
          </cell>
          <cell r="DA27">
            <v>129.494384765625</v>
          </cell>
          <cell r="DB27">
            <v>151.43098449707031</v>
          </cell>
          <cell r="DC27">
            <v>164.35885620117188</v>
          </cell>
          <cell r="DD27">
            <v>256.49456787109375</v>
          </cell>
          <cell r="DE27">
            <v>344.81338500976563</v>
          </cell>
          <cell r="DF27">
            <v>129.64208984375</v>
          </cell>
          <cell r="DG27">
            <v>152.39720153808594</v>
          </cell>
          <cell r="DH27">
            <v>160.93504333496094</v>
          </cell>
          <cell r="DI27">
            <v>219.31631469726563</v>
          </cell>
          <cell r="DJ27">
            <v>253.49359130859375</v>
          </cell>
          <cell r="DK27">
            <v>174.81419372558594</v>
          </cell>
          <cell r="DL27">
            <v>1053.39013671875</v>
          </cell>
          <cell r="DM27">
            <v>188.46992492675781</v>
          </cell>
          <cell r="DN27">
            <v>167.61595153808594</v>
          </cell>
          <cell r="DO27">
            <v>86.418922424316406</v>
          </cell>
          <cell r="DQ27">
            <v>916.3900146484375</v>
          </cell>
          <cell r="DR27">
            <v>1257.5999755859375</v>
          </cell>
          <cell r="DS27">
            <v>157.70820617675781</v>
          </cell>
          <cell r="DT27">
            <v>118.67207336425781</v>
          </cell>
          <cell r="DU27">
            <v>115.06581115722656</v>
          </cell>
          <cell r="DV27">
            <v>40908</v>
          </cell>
          <cell r="DW27">
            <v>40908</v>
          </cell>
          <cell r="DX27">
            <v>408.9580078125</v>
          </cell>
          <cell r="DY27">
            <v>153.281005859375</v>
          </cell>
          <cell r="DZ27">
            <v>299.89199829101563</v>
          </cell>
          <cell r="EA27">
            <v>361.21099853515625</v>
          </cell>
          <cell r="EB27">
            <v>219.72700500488281</v>
          </cell>
          <cell r="EC27">
            <v>327.53900146484375</v>
          </cell>
          <cell r="ED27">
            <v>249.74800109863281</v>
          </cell>
          <cell r="EE27">
            <v>271.38900756835938</v>
          </cell>
          <cell r="EF27">
            <v>285.83599853515625</v>
          </cell>
          <cell r="EG27">
            <v>275.375</v>
          </cell>
          <cell r="EH27">
            <v>254.72500610351563</v>
          </cell>
          <cell r="EI27">
            <v>213.07600402832031</v>
          </cell>
          <cell r="EJ27">
            <v>294.11099243164063</v>
          </cell>
          <cell r="EK27">
            <v>239.82099914550781</v>
          </cell>
          <cell r="EL27">
            <v>220.95599365234375</v>
          </cell>
          <cell r="EM27">
            <v>140.39100646972656</v>
          </cell>
          <cell r="EN27">
            <v>134.68699645996094</v>
          </cell>
          <cell r="EO27">
            <v>233.92599487304688</v>
          </cell>
          <cell r="EP27">
            <v>143.19479370117188</v>
          </cell>
          <cell r="EQ27">
            <v>143.94161987304688</v>
          </cell>
        </row>
        <row r="28">
          <cell r="A28">
            <v>40939</v>
          </cell>
          <cell r="B28">
            <v>141.45799255371094</v>
          </cell>
          <cell r="C28">
            <v>119.03500366210938</v>
          </cell>
          <cell r="D28">
            <v>123.57499694824219</v>
          </cell>
          <cell r="E28">
            <v>457.05899047851563</v>
          </cell>
          <cell r="F28">
            <v>154.68800354003906</v>
          </cell>
          <cell r="G28">
            <v>444.23599243164063</v>
          </cell>
          <cell r="H28">
            <v>170.13299560546875</v>
          </cell>
          <cell r="I28">
            <v>265.18301391601563</v>
          </cell>
          <cell r="J28">
            <v>256.385986328125</v>
          </cell>
          <cell r="K28">
            <v>355.27099609375</v>
          </cell>
          <cell r="L28">
            <v>147.44200134277344</v>
          </cell>
          <cell r="M28">
            <v>340.56201171875</v>
          </cell>
          <cell r="N28">
            <v>185.27400207519531</v>
          </cell>
          <cell r="O28">
            <v>240.31300354003906</v>
          </cell>
          <cell r="P28">
            <v>243.12100219726563</v>
          </cell>
          <cell r="Q28">
            <v>257.572998046875</v>
          </cell>
          <cell r="R28">
            <v>301.13800048828125</v>
          </cell>
          <cell r="S28">
            <v>285.739013671875</v>
          </cell>
          <cell r="T28">
            <v>341.67001342773438</v>
          </cell>
          <cell r="U28">
            <v>293.97799682617188</v>
          </cell>
          <cell r="V28">
            <v>376.23300170898438</v>
          </cell>
          <cell r="W28">
            <v>171.10099792480469</v>
          </cell>
          <cell r="X28">
            <v>293.15798950195313</v>
          </cell>
          <cell r="Y28">
            <v>258.88101196289063</v>
          </cell>
          <cell r="Z28">
            <v>303.68701171875</v>
          </cell>
          <cell r="AA28">
            <v>283.88699340820313</v>
          </cell>
          <cell r="AB28">
            <v>328.4630126953125</v>
          </cell>
          <cell r="AC28">
            <v>336.385009765625</v>
          </cell>
          <cell r="AD28">
            <v>291.28900146484375</v>
          </cell>
          <cell r="AE28">
            <v>283.20199584960938</v>
          </cell>
          <cell r="AF28">
            <v>327.38800048828125</v>
          </cell>
          <cell r="AG28">
            <v>306.04000854492188</v>
          </cell>
          <cell r="AH28">
            <v>671.8189697265625</v>
          </cell>
          <cell r="AI28">
            <v>307.22100830078125</v>
          </cell>
          <cell r="AJ28">
            <v>272.6719970703125</v>
          </cell>
          <cell r="AK28">
            <v>283.27398681640625</v>
          </cell>
          <cell r="AL28">
            <v>259.91900634765625</v>
          </cell>
          <cell r="AM28">
            <v>309.79598999023438</v>
          </cell>
          <cell r="AN28">
            <v>290.94400024414063</v>
          </cell>
          <cell r="AO28">
            <v>300.19400024414063</v>
          </cell>
          <cell r="AP28">
            <v>273.84799194335938</v>
          </cell>
          <cell r="AQ28">
            <v>286.4840087890625</v>
          </cell>
          <cell r="AR28">
            <v>321.94000244140625</v>
          </cell>
          <cell r="AS28">
            <v>403.71701049804688</v>
          </cell>
          <cell r="AT28">
            <v>286.97198486328125</v>
          </cell>
          <cell r="AU28">
            <v>339.32101440429688</v>
          </cell>
          <cell r="AV28">
            <v>163.02200317382813</v>
          </cell>
          <cell r="AW28">
            <v>161.5</v>
          </cell>
          <cell r="AX28">
            <v>273.40399169921875</v>
          </cell>
          <cell r="AY28">
            <v>312.31600952148438</v>
          </cell>
          <cell r="AZ28">
            <v>306.53399658203125</v>
          </cell>
          <cell r="BA28">
            <v>287.15899658203125</v>
          </cell>
          <cell r="BB28">
            <v>303.781005859375</v>
          </cell>
          <cell r="BC28">
            <v>324.91000366210938</v>
          </cell>
          <cell r="BD28">
            <v>188.75700378417969</v>
          </cell>
          <cell r="BE28">
            <v>288.49798583984375</v>
          </cell>
          <cell r="BF28">
            <v>288.01998901367188</v>
          </cell>
          <cell r="BG28">
            <v>807.63201904296875</v>
          </cell>
          <cell r="BH28">
            <v>2267.89697265625</v>
          </cell>
          <cell r="BI28">
            <v>847.5250244140625</v>
          </cell>
          <cell r="BJ28">
            <v>1835.56005859375</v>
          </cell>
          <cell r="BK28">
            <v>527.218017578125</v>
          </cell>
          <cell r="BL28">
            <v>537.156005859375</v>
          </cell>
          <cell r="BM28">
            <v>548.5880126953125</v>
          </cell>
          <cell r="BN28">
            <v>618.3709716796875</v>
          </cell>
          <cell r="BO28">
            <v>482.19601440429688</v>
          </cell>
          <cell r="BP28">
            <v>284.02899169921875</v>
          </cell>
          <cell r="BQ28">
            <v>454.24301147460938</v>
          </cell>
          <cell r="BR28">
            <v>298.01400756835938</v>
          </cell>
          <cell r="BS28">
            <v>240.2449951171875</v>
          </cell>
          <cell r="BT28">
            <v>275.864013671875</v>
          </cell>
          <cell r="BU28">
            <v>109.28299713134766</v>
          </cell>
          <cell r="BV28">
            <v>272.85800170898438</v>
          </cell>
          <cell r="BW28">
            <v>187.27400207519531</v>
          </cell>
          <cell r="BX28">
            <v>226.62699890136719</v>
          </cell>
          <cell r="BY28">
            <v>2044.822021484375</v>
          </cell>
          <cell r="BZ28">
            <v>2141.91796875</v>
          </cell>
          <cell r="CA28">
            <v>252.82000732421875</v>
          </cell>
          <cell r="CB28">
            <v>213.68678283691406</v>
          </cell>
          <cell r="CC28">
            <v>210.97933959960938</v>
          </cell>
          <cell r="CD28">
            <v>265.49844360351563</v>
          </cell>
          <cell r="CE28">
            <v>298.13034057617188</v>
          </cell>
          <cell r="CF28">
            <v>271.07839965820313</v>
          </cell>
          <cell r="CG28">
            <v>269.02804565429688</v>
          </cell>
          <cell r="CH28">
            <v>251.90467834472656</v>
          </cell>
          <cell r="CI28">
            <v>458.78414916992188</v>
          </cell>
          <cell r="CJ28">
            <v>348.97479248046875</v>
          </cell>
          <cell r="CK28">
            <v>363.97674560546875</v>
          </cell>
          <cell r="CL28">
            <v>321.20230102539063</v>
          </cell>
          <cell r="CM28">
            <v>676.9873046875</v>
          </cell>
          <cell r="CN28">
            <v>268.6014404296875</v>
          </cell>
          <cell r="CO28">
            <v>137.36856079101563</v>
          </cell>
          <cell r="CP28">
            <v>357.49740600585938</v>
          </cell>
          <cell r="CQ28">
            <v>232.5989990234375</v>
          </cell>
          <cell r="CR28">
            <v>296.4591064453125</v>
          </cell>
          <cell r="CS28">
            <v>162.50538635253906</v>
          </cell>
          <cell r="CT28">
            <v>298.83721923828125</v>
          </cell>
          <cell r="CU28">
            <v>316.142578125</v>
          </cell>
          <cell r="CV28">
            <v>148.44007873535156</v>
          </cell>
          <cell r="CW28">
            <v>172.66842651367188</v>
          </cell>
          <cell r="CX28">
            <v>345.00994873046875</v>
          </cell>
          <cell r="CY28">
            <v>149.267578125</v>
          </cell>
          <cell r="CZ28">
            <v>297.53274536132813</v>
          </cell>
          <cell r="DA28">
            <v>132.21630859375</v>
          </cell>
          <cell r="DB28">
            <v>154.8211669921875</v>
          </cell>
          <cell r="DC28">
            <v>173.76287841796875</v>
          </cell>
          <cell r="DD28">
            <v>269.2825927734375</v>
          </cell>
          <cell r="DE28">
            <v>359.1966552734375</v>
          </cell>
          <cell r="DF28">
            <v>132.04420471191406</v>
          </cell>
          <cell r="DG28">
            <v>154.59916687011719</v>
          </cell>
          <cell r="DH28">
            <v>162.871337890625</v>
          </cell>
          <cell r="DI28">
            <v>223.80978393554688</v>
          </cell>
          <cell r="DJ28">
            <v>257.94790649414063</v>
          </cell>
          <cell r="DK28">
            <v>182.80784606933594</v>
          </cell>
          <cell r="DL28">
            <v>1085.0325927734375</v>
          </cell>
          <cell r="DM28">
            <v>191.94993591308594</v>
          </cell>
          <cell r="DN28">
            <v>173.49688720703125</v>
          </cell>
          <cell r="DO28">
            <v>95.176231384277344</v>
          </cell>
          <cell r="DQ28">
            <v>1019.3900146484375</v>
          </cell>
          <cell r="DR28">
            <v>1312.4100341796875</v>
          </cell>
          <cell r="DS28">
            <v>165.82026672363281</v>
          </cell>
          <cell r="DT28">
            <v>119.84632110595703</v>
          </cell>
          <cell r="DU28">
            <v>119.70597076416016</v>
          </cell>
          <cell r="DV28">
            <v>40939</v>
          </cell>
          <cell r="DW28">
            <v>40939</v>
          </cell>
          <cell r="DX28">
            <v>412.64401245117188</v>
          </cell>
          <cell r="DY28">
            <v>157.95399475097656</v>
          </cell>
          <cell r="DZ28">
            <v>307.83401489257813</v>
          </cell>
          <cell r="EA28">
            <v>370.87298583984375</v>
          </cell>
          <cell r="EB28">
            <v>223.70500183105469</v>
          </cell>
          <cell r="EC28">
            <v>341.48699951171875</v>
          </cell>
          <cell r="ED28">
            <v>256.31201171875</v>
          </cell>
          <cell r="EE28">
            <v>285.24600219726563</v>
          </cell>
          <cell r="EF28">
            <v>294.28399658203125</v>
          </cell>
          <cell r="EG28">
            <v>281.94601440429688</v>
          </cell>
          <cell r="EH28">
            <v>260.96600341796875</v>
          </cell>
          <cell r="EI28">
            <v>218.34599304199219</v>
          </cell>
          <cell r="EJ28">
            <v>309.10101318359375</v>
          </cell>
          <cell r="EK28">
            <v>245.8070068359375</v>
          </cell>
          <cell r="EL28">
            <v>231.64399719238281</v>
          </cell>
          <cell r="EM28">
            <v>144.51600646972656</v>
          </cell>
          <cell r="EN28">
            <v>140.38600158691406</v>
          </cell>
          <cell r="EO28">
            <v>231.93299865722656</v>
          </cell>
          <cell r="EP28">
            <v>147.65792846679688</v>
          </cell>
          <cell r="EQ28">
            <v>147.98028564453125</v>
          </cell>
        </row>
        <row r="29">
          <cell r="A29">
            <v>40968</v>
          </cell>
          <cell r="B29">
            <v>143.89300537109375</v>
          </cell>
          <cell r="C29">
            <v>119.99500274658203</v>
          </cell>
          <cell r="D29">
            <v>124.80599975585938</v>
          </cell>
          <cell r="E29">
            <v>469.0679931640625</v>
          </cell>
          <cell r="F29">
            <v>158.32400512695313</v>
          </cell>
          <cell r="G29">
            <v>454.94100952148438</v>
          </cell>
          <cell r="H29">
            <v>181.89799499511719</v>
          </cell>
          <cell r="I29">
            <v>267.72601318359375</v>
          </cell>
          <cell r="J29">
            <v>266.51998901367188</v>
          </cell>
          <cell r="K29">
            <v>372.10800170898438</v>
          </cell>
          <cell r="L29">
            <v>150.85400390625</v>
          </cell>
          <cell r="M29">
            <v>351.29299926757813</v>
          </cell>
          <cell r="N29">
            <v>191.406005859375</v>
          </cell>
          <cell r="O29">
            <v>243.1510009765625</v>
          </cell>
          <cell r="P29">
            <v>246.11599731445313</v>
          </cell>
          <cell r="Q29">
            <v>259.59100341796875</v>
          </cell>
          <cell r="R29">
            <v>307.60299682617188</v>
          </cell>
          <cell r="S29">
            <v>295.11300659179688</v>
          </cell>
          <cell r="T29">
            <v>362.73699951171875</v>
          </cell>
          <cell r="U29">
            <v>301.21600341796875</v>
          </cell>
          <cell r="V29">
            <v>399.32901000976563</v>
          </cell>
          <cell r="W29">
            <v>182.49200439453125</v>
          </cell>
          <cell r="X29">
            <v>301.34201049804688</v>
          </cell>
          <cell r="Y29">
            <v>261.02700805664063</v>
          </cell>
          <cell r="Z29">
            <v>308.17898559570313</v>
          </cell>
          <cell r="AA29">
            <v>291.30899047851563</v>
          </cell>
          <cell r="AB29">
            <v>356.31298828125</v>
          </cell>
          <cell r="AC29">
            <v>347.375</v>
          </cell>
          <cell r="AD29">
            <v>298.05899047851563</v>
          </cell>
          <cell r="AE29">
            <v>290.33401489257813</v>
          </cell>
          <cell r="AF29">
            <v>342.322998046875</v>
          </cell>
          <cell r="AG29">
            <v>320.12899780273438</v>
          </cell>
          <cell r="AH29">
            <v>694.14697265625</v>
          </cell>
          <cell r="AI29">
            <v>325.19500732421875</v>
          </cell>
          <cell r="AJ29">
            <v>275.63198852539063</v>
          </cell>
          <cell r="AK29">
            <v>287.6400146484375</v>
          </cell>
          <cell r="AL29">
            <v>264.11898803710938</v>
          </cell>
          <cell r="AM29">
            <v>315.77200317382813</v>
          </cell>
          <cell r="AN29">
            <v>298.35800170898438</v>
          </cell>
          <cell r="AO29">
            <v>307.08499145507813</v>
          </cell>
          <cell r="AP29">
            <v>280.81399536132813</v>
          </cell>
          <cell r="AQ29">
            <v>291.75299072265625</v>
          </cell>
          <cell r="AR29">
            <v>336.20700073242188</v>
          </cell>
          <cell r="AS29">
            <v>412.45599365234375</v>
          </cell>
          <cell r="AT29">
            <v>295.97000122070313</v>
          </cell>
          <cell r="AU29">
            <v>346.66400146484375</v>
          </cell>
          <cell r="AV29">
            <v>167.17500305175781</v>
          </cell>
          <cell r="AW29">
            <v>165.68899536132813</v>
          </cell>
          <cell r="AX29">
            <v>278.41400146484375</v>
          </cell>
          <cell r="AY29">
            <v>316.5880126953125</v>
          </cell>
          <cell r="AZ29">
            <v>324.552001953125</v>
          </cell>
          <cell r="BA29">
            <v>291.97900390625</v>
          </cell>
          <cell r="BB29">
            <v>311.27700805664063</v>
          </cell>
          <cell r="BC29">
            <v>334.55999755859375</v>
          </cell>
          <cell r="BD29">
            <v>192.85899353027344</v>
          </cell>
          <cell r="BE29">
            <v>295.4630126953125</v>
          </cell>
          <cell r="BF29">
            <v>294.95901489257813</v>
          </cell>
          <cell r="BG29">
            <v>828.6610107421875</v>
          </cell>
          <cell r="BH29">
            <v>2287.14892578125</v>
          </cell>
          <cell r="BI29">
            <v>866.83599853515625</v>
          </cell>
          <cell r="BJ29">
            <v>1837.43994140625</v>
          </cell>
          <cell r="BK29">
            <v>526.62298583984375</v>
          </cell>
          <cell r="BL29">
            <v>539.33001708984375</v>
          </cell>
          <cell r="BM29">
            <v>552.16900634765625</v>
          </cell>
          <cell r="BN29">
            <v>626.01800537109375</v>
          </cell>
          <cell r="BO29">
            <v>479.24099731445313</v>
          </cell>
          <cell r="BP29">
            <v>283.12799072265625</v>
          </cell>
          <cell r="BQ29">
            <v>455.08599853515625</v>
          </cell>
          <cell r="BR29">
            <v>304.24600219726563</v>
          </cell>
          <cell r="BS29">
            <v>245.08500671386719</v>
          </cell>
          <cell r="BT29">
            <v>285.48001098632813</v>
          </cell>
          <cell r="BU29">
            <v>113.70200347900391</v>
          </cell>
          <cell r="BV29">
            <v>278.44500732421875</v>
          </cell>
          <cell r="BW29">
            <v>195.36500549316406</v>
          </cell>
          <cell r="BX29">
            <v>230.54499816894531</v>
          </cell>
          <cell r="BY29">
            <v>2086.452880859375</v>
          </cell>
          <cell r="BZ29">
            <v>2158.43798828125</v>
          </cell>
          <cell r="CA29">
            <v>252.78500366210938</v>
          </cell>
          <cell r="CB29">
            <v>215.05766296386719</v>
          </cell>
          <cell r="CC29">
            <v>212.86766052246094</v>
          </cell>
          <cell r="CD29">
            <v>267.7489013671875</v>
          </cell>
          <cell r="CE29">
            <v>304.609375</v>
          </cell>
          <cell r="CF29">
            <v>277.17282104492188</v>
          </cell>
          <cell r="CG29">
            <v>274.12234497070313</v>
          </cell>
          <cell r="CH29">
            <v>257.2454833984375</v>
          </cell>
          <cell r="CI29">
            <v>471.36944580078125</v>
          </cell>
          <cell r="CJ29">
            <v>365.9305419921875</v>
          </cell>
          <cell r="CK29">
            <v>393.78176879882813</v>
          </cell>
          <cell r="CL29">
            <v>333.03369140625</v>
          </cell>
          <cell r="CM29">
            <v>702.80072021484375</v>
          </cell>
          <cell r="CN29">
            <v>273.331787109375</v>
          </cell>
          <cell r="CO29">
            <v>139.40298461914063</v>
          </cell>
          <cell r="CP29">
            <v>363.97543334960938</v>
          </cell>
          <cell r="CQ29">
            <v>235.24557495117188</v>
          </cell>
          <cell r="CR29">
            <v>301.89111328125</v>
          </cell>
          <cell r="CS29">
            <v>164.58836364746094</v>
          </cell>
          <cell r="CT29">
            <v>310.1219482421875</v>
          </cell>
          <cell r="CU29">
            <v>331.33197021484375</v>
          </cell>
          <cell r="CV29">
            <v>158.25962829589844</v>
          </cell>
          <cell r="CW29">
            <v>174.35401916503906</v>
          </cell>
          <cell r="CX29">
            <v>386.00665283203125</v>
          </cell>
          <cell r="CY29">
            <v>151.35079956054688</v>
          </cell>
          <cell r="CZ29">
            <v>307.5347900390625</v>
          </cell>
          <cell r="DA29">
            <v>134.07257080078125</v>
          </cell>
          <cell r="DB29">
            <v>157.16070556640625</v>
          </cell>
          <cell r="DC29">
            <v>179.09765625</v>
          </cell>
          <cell r="DD29">
            <v>278.03598022460938</v>
          </cell>
          <cell r="DE29">
            <v>365.06594848632813</v>
          </cell>
          <cell r="DF29">
            <v>133.53753662109375</v>
          </cell>
          <cell r="DG29">
            <v>156.36454772949219</v>
          </cell>
          <cell r="DH29">
            <v>166.08412170410156</v>
          </cell>
          <cell r="DI29">
            <v>227.75057983398438</v>
          </cell>
          <cell r="DJ29">
            <v>262.00039672851563</v>
          </cell>
          <cell r="DK29">
            <v>189.244140625</v>
          </cell>
          <cell r="DL29">
            <v>1127.7154541015625</v>
          </cell>
          <cell r="DM29">
            <v>198.67721557617188</v>
          </cell>
          <cell r="DN29">
            <v>176.8582763671875</v>
          </cell>
          <cell r="DO29">
            <v>101.07453155517578</v>
          </cell>
          <cell r="DQ29">
            <v>1079.43994140625</v>
          </cell>
          <cell r="DR29">
            <v>1365.6800537109375</v>
          </cell>
          <cell r="DS29">
            <v>167.69711303710938</v>
          </cell>
          <cell r="DT29">
            <v>120.36511993408203</v>
          </cell>
          <cell r="DU29">
            <v>120.89327239990234</v>
          </cell>
          <cell r="DV29">
            <v>40968</v>
          </cell>
          <cell r="DW29">
            <v>40968</v>
          </cell>
          <cell r="DX29">
            <v>420.385986328125</v>
          </cell>
          <cell r="DY29">
            <v>161.93299865722656</v>
          </cell>
          <cell r="DZ29">
            <v>313.16799926757813</v>
          </cell>
          <cell r="EA29">
            <v>377.23098754882813</v>
          </cell>
          <cell r="EB29">
            <v>227.55900573730469</v>
          </cell>
          <cell r="EC29">
            <v>349.59698486328125</v>
          </cell>
          <cell r="ED29">
            <v>260.60699462890625</v>
          </cell>
          <cell r="EE29">
            <v>292.11300659179688</v>
          </cell>
          <cell r="EF29">
            <v>300.20498657226563</v>
          </cell>
          <cell r="EG29">
            <v>286.51901245117188</v>
          </cell>
          <cell r="EH29">
            <v>265.02099609375</v>
          </cell>
          <cell r="EI29">
            <v>225.16299438476563</v>
          </cell>
          <cell r="EJ29">
            <v>317.00201416015625</v>
          </cell>
          <cell r="EK29">
            <v>250.88200378417969</v>
          </cell>
          <cell r="EL29">
            <v>240.11700439453125</v>
          </cell>
          <cell r="EM29">
            <v>148.68699645996094</v>
          </cell>
          <cell r="EN29">
            <v>142.35600280761719</v>
          </cell>
          <cell r="EO29">
            <v>236.61700439453125</v>
          </cell>
          <cell r="EP29">
            <v>151.19891357421875</v>
          </cell>
          <cell r="EQ29">
            <v>151.41987609863281</v>
          </cell>
        </row>
        <row r="30">
          <cell r="A30">
            <v>40999</v>
          </cell>
          <cell r="B30">
            <v>147.2239990234375</v>
          </cell>
          <cell r="C30">
            <v>121.50700378417969</v>
          </cell>
          <cell r="D30">
            <v>126.64199829101563</v>
          </cell>
          <cell r="E30">
            <v>471.57998657226563</v>
          </cell>
          <cell r="F30">
            <v>159.33299255371094</v>
          </cell>
          <cell r="G30">
            <v>457.7449951171875</v>
          </cell>
          <cell r="H30">
            <v>178.1510009765625</v>
          </cell>
          <cell r="I30">
            <v>267.83401489257813</v>
          </cell>
          <cell r="J30">
            <v>263.83401489257813</v>
          </cell>
          <cell r="K30">
            <v>372.22100830078125</v>
          </cell>
          <cell r="L30">
            <v>150.85099792480469</v>
          </cell>
          <cell r="M30">
            <v>351.32400512695313</v>
          </cell>
          <cell r="N30">
            <v>192.14100646972656</v>
          </cell>
          <cell r="O30">
            <v>245.41700744628906</v>
          </cell>
          <cell r="P30">
            <v>248.37699890136719</v>
          </cell>
          <cell r="Q30">
            <v>260.76901245117188</v>
          </cell>
          <cell r="R30">
            <v>309.62200927734375</v>
          </cell>
          <cell r="S30">
            <v>296.822998046875</v>
          </cell>
          <cell r="T30">
            <v>362.00799560546875</v>
          </cell>
          <cell r="U30">
            <v>303.12899780273438</v>
          </cell>
          <cell r="V30">
            <v>398.2340087890625</v>
          </cell>
          <cell r="W30">
            <v>184.875</v>
          </cell>
          <cell r="X30">
            <v>301.718994140625</v>
          </cell>
          <cell r="Y30">
            <v>261.97500610351563</v>
          </cell>
          <cell r="Z30">
            <v>309.18301391601563</v>
          </cell>
          <cell r="AA30">
            <v>295.16598510742188</v>
          </cell>
          <cell r="AB30">
            <v>354.63699340820313</v>
          </cell>
          <cell r="AC30">
            <v>348.96200561523438</v>
          </cell>
          <cell r="AD30">
            <v>300.46798706054688</v>
          </cell>
          <cell r="AE30">
            <v>292.86099243164063</v>
          </cell>
          <cell r="AF30">
            <v>340.06100463867188</v>
          </cell>
          <cell r="AG30">
            <v>320.85000610351563</v>
          </cell>
          <cell r="AH30">
            <v>703.0560302734375</v>
          </cell>
          <cell r="AI30">
            <v>324.50299072265625</v>
          </cell>
          <cell r="AJ30">
            <v>276.80999755859375</v>
          </cell>
          <cell r="AK30">
            <v>289.27801513671875</v>
          </cell>
          <cell r="AL30">
            <v>266.27899169921875</v>
          </cell>
          <cell r="AM30">
            <v>317.31600952148438</v>
          </cell>
          <cell r="AN30">
            <v>299.23199462890625</v>
          </cell>
          <cell r="AO30">
            <v>308.63101196289063</v>
          </cell>
          <cell r="AP30">
            <v>282.03201293945313</v>
          </cell>
          <cell r="AQ30">
            <v>292.302001953125</v>
          </cell>
          <cell r="AR30">
            <v>335.94601440429688</v>
          </cell>
          <cell r="AS30">
            <v>416.44400024414063</v>
          </cell>
          <cell r="AT30">
            <v>296.77700805664063</v>
          </cell>
          <cell r="AU30">
            <v>350.73300170898438</v>
          </cell>
          <cell r="AV30">
            <v>167.74099731445313</v>
          </cell>
          <cell r="AW30">
            <v>166.18699645996094</v>
          </cell>
          <cell r="AX30">
            <v>279.05300903320313</v>
          </cell>
          <cell r="AY30">
            <v>318.38400268554688</v>
          </cell>
          <cell r="AZ30">
            <v>329.65499877929688</v>
          </cell>
          <cell r="BA30">
            <v>292.55999755859375</v>
          </cell>
          <cell r="BB30">
            <v>312.7650146484375</v>
          </cell>
          <cell r="BC30">
            <v>336.927001953125</v>
          </cell>
          <cell r="BD30">
            <v>194.64100646972656</v>
          </cell>
          <cell r="BE30">
            <v>298.00399780273438</v>
          </cell>
          <cell r="BF30">
            <v>296.35000610351563</v>
          </cell>
          <cell r="BG30">
            <v>830.8790283203125</v>
          </cell>
          <cell r="BH30">
            <v>2273.64599609375</v>
          </cell>
          <cell r="BI30">
            <v>866.0250244140625</v>
          </cell>
          <cell r="BJ30">
            <v>1838.907958984375</v>
          </cell>
          <cell r="BK30">
            <v>522.1820068359375</v>
          </cell>
          <cell r="BL30">
            <v>535.6409912109375</v>
          </cell>
          <cell r="BM30">
            <v>548.76702880859375</v>
          </cell>
          <cell r="BN30">
            <v>622.72698974609375</v>
          </cell>
          <cell r="BO30">
            <v>476.0369873046875</v>
          </cell>
          <cell r="BP30">
            <v>279.81201171875</v>
          </cell>
          <cell r="BQ30">
            <v>452.15200805664063</v>
          </cell>
          <cell r="BR30">
            <v>302.88101196289063</v>
          </cell>
          <cell r="BS30">
            <v>245.06199645996094</v>
          </cell>
          <cell r="BT30">
            <v>287.364990234375</v>
          </cell>
          <cell r="BU30">
            <v>114.44200134277344</v>
          </cell>
          <cell r="BV30">
            <v>277.98001098632813</v>
          </cell>
          <cell r="BW30">
            <v>197.80999755859375</v>
          </cell>
          <cell r="BX30">
            <v>232.64199829101563</v>
          </cell>
          <cell r="BY30">
            <v>2083.5791015625</v>
          </cell>
          <cell r="BZ30">
            <v>2175.01611328125</v>
          </cell>
          <cell r="CA30">
            <v>251.51199340820313</v>
          </cell>
          <cell r="CB30">
            <v>213.6197509765625</v>
          </cell>
          <cell r="CC30">
            <v>214.11848449707031</v>
          </cell>
          <cell r="CD30">
            <v>269.12911987304688</v>
          </cell>
          <cell r="CE30">
            <v>306.6883544921875</v>
          </cell>
          <cell r="CF30">
            <v>279.52786254882813</v>
          </cell>
          <cell r="CG30">
            <v>274.783935546875</v>
          </cell>
          <cell r="CH30">
            <v>260.09127807617188</v>
          </cell>
          <cell r="CI30">
            <v>476.439453125</v>
          </cell>
          <cell r="CJ30">
            <v>364.25259399414063</v>
          </cell>
          <cell r="CK30">
            <v>389.59014892578125</v>
          </cell>
          <cell r="CL30">
            <v>338.48876953125</v>
          </cell>
          <cell r="CM30">
            <v>692.40301513671875</v>
          </cell>
          <cell r="CN30">
            <v>275.61434936523438</v>
          </cell>
          <cell r="CO30">
            <v>140.0936279296875</v>
          </cell>
          <cell r="CP30">
            <v>366.847900390625</v>
          </cell>
          <cell r="CQ30">
            <v>237.09632873535156</v>
          </cell>
          <cell r="CR30">
            <v>301.236083984375</v>
          </cell>
          <cell r="CS30">
            <v>165.82865905761719</v>
          </cell>
          <cell r="CT30">
            <v>312.610595703125</v>
          </cell>
          <cell r="CU30">
            <v>331.6160888671875</v>
          </cell>
          <cell r="CV30">
            <v>158.03298950195313</v>
          </cell>
          <cell r="CW30">
            <v>174.04435729980469</v>
          </cell>
          <cell r="CX30">
            <v>381.08267211914063</v>
          </cell>
          <cell r="CY30">
            <v>151.83656311035156</v>
          </cell>
          <cell r="CZ30">
            <v>307.63970947265625</v>
          </cell>
          <cell r="DA30">
            <v>135.56742858886719</v>
          </cell>
          <cell r="DB30">
            <v>157.37226867675781</v>
          </cell>
          <cell r="DC30">
            <v>180.72647094726563</v>
          </cell>
          <cell r="DD30">
            <v>282.9114990234375</v>
          </cell>
          <cell r="DE30">
            <v>359.66900634765625</v>
          </cell>
          <cell r="DF30">
            <v>134.40568542480469</v>
          </cell>
          <cell r="DG30">
            <v>156.00350952148438</v>
          </cell>
          <cell r="DH30">
            <v>167.74516296386719</v>
          </cell>
          <cell r="DI30">
            <v>229.46537780761719</v>
          </cell>
          <cell r="DJ30">
            <v>264.00579833984375</v>
          </cell>
          <cell r="DK30">
            <v>187.80633544921875</v>
          </cell>
          <cell r="DL30">
            <v>1144.270263671875</v>
          </cell>
          <cell r="DM30">
            <v>199.87110900878906</v>
          </cell>
          <cell r="DN30">
            <v>178.72906494140625</v>
          </cell>
          <cell r="DO30">
            <v>103.28659820556641</v>
          </cell>
          <cell r="DQ30">
            <v>1041.449951171875</v>
          </cell>
          <cell r="DR30">
            <v>1408.469970703125</v>
          </cell>
          <cell r="DS30">
            <v>168.72206115722656</v>
          </cell>
          <cell r="DT30">
            <v>120.91193389892578</v>
          </cell>
          <cell r="DU30">
            <v>122.06542205810547</v>
          </cell>
          <cell r="DV30">
            <v>40999</v>
          </cell>
          <cell r="DW30">
            <v>40999</v>
          </cell>
          <cell r="DX30">
            <v>418.44601440429688</v>
          </cell>
          <cell r="DY30">
            <v>162.11399841308594</v>
          </cell>
          <cell r="DZ30">
            <v>313.51400756835938</v>
          </cell>
          <cell r="EA30">
            <v>380.11099243164063</v>
          </cell>
          <cell r="EB30">
            <v>229.44000244140625</v>
          </cell>
          <cell r="EC30">
            <v>349.27398681640625</v>
          </cell>
          <cell r="ED30">
            <v>261.66500854492188</v>
          </cell>
          <cell r="EE30">
            <v>294.66400146484375</v>
          </cell>
          <cell r="EF30">
            <v>299.12799072265625</v>
          </cell>
          <cell r="EG30">
            <v>288.63299560546875</v>
          </cell>
          <cell r="EH30">
            <v>262.593994140625</v>
          </cell>
          <cell r="EI30">
            <v>223.85899353027344</v>
          </cell>
          <cell r="EJ30">
            <v>319.81500244140625</v>
          </cell>
          <cell r="EK30">
            <v>252.58299255371094</v>
          </cell>
          <cell r="EL30">
            <v>239.53300476074219</v>
          </cell>
          <cell r="EM30">
            <v>148.1820068359375</v>
          </cell>
          <cell r="EN30">
            <v>144.6510009765625</v>
          </cell>
          <cell r="EO30">
            <v>233.73599243164063</v>
          </cell>
          <cell r="EP30">
            <v>151.21319580078125</v>
          </cell>
          <cell r="EQ30">
            <v>151.33010864257813</v>
          </cell>
        </row>
        <row r="31">
          <cell r="A31">
            <v>41029</v>
          </cell>
          <cell r="B31">
            <v>148.16400146484375</v>
          </cell>
          <cell r="C31">
            <v>122.93000030517578</v>
          </cell>
          <cell r="D31">
            <v>127.99299621582031</v>
          </cell>
          <cell r="E31">
            <v>468.2860107421875</v>
          </cell>
          <cell r="F31">
            <v>160.72999572753906</v>
          </cell>
          <cell r="G31">
            <v>460.27099609375</v>
          </cell>
          <cell r="H31">
            <v>182.58099365234375</v>
          </cell>
          <cell r="I31">
            <v>271.63800048828125</v>
          </cell>
          <cell r="J31">
            <v>269.02700805664063</v>
          </cell>
          <cell r="K31">
            <v>376.32000732421875</v>
          </cell>
          <cell r="L31">
            <v>152.2550048828125</v>
          </cell>
          <cell r="M31">
            <v>354.7869873046875</v>
          </cell>
          <cell r="N31">
            <v>193.02999877929688</v>
          </cell>
          <cell r="O31">
            <v>247.34199523925781</v>
          </cell>
          <cell r="P31">
            <v>250.3070068359375</v>
          </cell>
          <cell r="Q31">
            <v>263.88699340820313</v>
          </cell>
          <cell r="R31">
            <v>312.61099243164063</v>
          </cell>
          <cell r="S31">
            <v>299.06201171875</v>
          </cell>
          <cell r="T31">
            <v>363.28900146484375</v>
          </cell>
          <cell r="U31">
            <v>305.87899780273438</v>
          </cell>
          <cell r="V31">
            <v>399.760009765625</v>
          </cell>
          <cell r="W31">
            <v>184.38900756835938</v>
          </cell>
          <cell r="X31">
            <v>304.62799072265625</v>
          </cell>
          <cell r="Y31">
            <v>265.05999755859375</v>
          </cell>
          <cell r="Z31">
            <v>313.54299926757813</v>
          </cell>
          <cell r="AA31">
            <v>295.97100830078125</v>
          </cell>
          <cell r="AB31">
            <v>358.82501220703125</v>
          </cell>
          <cell r="AC31">
            <v>353.10400390625</v>
          </cell>
          <cell r="AD31">
            <v>302.20599365234375</v>
          </cell>
          <cell r="AE31">
            <v>293.81298828125</v>
          </cell>
          <cell r="AF31">
            <v>344.62399291992188</v>
          </cell>
          <cell r="AG31">
            <v>322.68099975585938</v>
          </cell>
          <cell r="AH31">
            <v>708.88897705078125</v>
          </cell>
          <cell r="AI31">
            <v>324.05599975585938</v>
          </cell>
          <cell r="AJ31">
            <v>279.84799194335938</v>
          </cell>
          <cell r="AK31">
            <v>292.35800170898438</v>
          </cell>
          <cell r="AL31">
            <v>268.96200561523438</v>
          </cell>
          <cell r="AM31">
            <v>320.74899291992188</v>
          </cell>
          <cell r="AN31">
            <v>301.91299438476563</v>
          </cell>
          <cell r="AO31">
            <v>311.9849853515625</v>
          </cell>
          <cell r="AP31">
            <v>284.1409912109375</v>
          </cell>
          <cell r="AQ31">
            <v>295.67001342773438</v>
          </cell>
          <cell r="AR31">
            <v>340.95199584960938</v>
          </cell>
          <cell r="AS31">
            <v>420.40301513671875</v>
          </cell>
          <cell r="AT31">
            <v>298.86801147460938</v>
          </cell>
          <cell r="AU31">
            <v>352.50698852539063</v>
          </cell>
          <cell r="AV31">
            <v>169.44599914550781</v>
          </cell>
          <cell r="AW31">
            <v>167.92900085449219</v>
          </cell>
          <cell r="AX31">
            <v>281.89999389648438</v>
          </cell>
          <cell r="AY31">
            <v>320.77099609375</v>
          </cell>
          <cell r="AZ31">
            <v>327.95001220703125</v>
          </cell>
          <cell r="BA31">
            <v>297.10299682617188</v>
          </cell>
          <cell r="BB31">
            <v>316.22799682617188</v>
          </cell>
          <cell r="BC31">
            <v>339.05999755859375</v>
          </cell>
          <cell r="BD31">
            <v>196.36900329589844</v>
          </cell>
          <cell r="BE31">
            <v>300.41900634765625</v>
          </cell>
          <cell r="BF31">
            <v>299.08599853515625</v>
          </cell>
          <cell r="BG31">
            <v>842.4110107421875</v>
          </cell>
          <cell r="BH31">
            <v>2302.6640625</v>
          </cell>
          <cell r="BI31">
            <v>874.87799072265625</v>
          </cell>
          <cell r="BJ31">
            <v>1851.458984375</v>
          </cell>
          <cell r="BK31">
            <v>528.0260009765625</v>
          </cell>
          <cell r="BL31">
            <v>542.2449951171875</v>
          </cell>
          <cell r="BM31">
            <v>555.6920166015625</v>
          </cell>
          <cell r="BN31">
            <v>630.885986328125</v>
          </cell>
          <cell r="BO31">
            <v>482.16299438476563</v>
          </cell>
          <cell r="BP31">
            <v>285.88101196289063</v>
          </cell>
          <cell r="BQ31">
            <v>457.156005859375</v>
          </cell>
          <cell r="BR31">
            <v>306.18600463867188</v>
          </cell>
          <cell r="BS31">
            <v>247.47700500488281</v>
          </cell>
          <cell r="BT31">
            <v>290.00900268554688</v>
          </cell>
          <cell r="BU31">
            <v>114.97499847412109</v>
          </cell>
          <cell r="BV31">
            <v>280.9639892578125</v>
          </cell>
          <cell r="BW31">
            <v>196.6929931640625</v>
          </cell>
          <cell r="BX31">
            <v>233.17999267578125</v>
          </cell>
          <cell r="BY31">
            <v>2100.2880859375</v>
          </cell>
          <cell r="BZ31">
            <v>2191.076904296875</v>
          </cell>
          <cell r="CA31">
            <v>254.375</v>
          </cell>
          <cell r="CB31">
            <v>216.86581420898438</v>
          </cell>
          <cell r="CC31">
            <v>216.42076110839844</v>
          </cell>
          <cell r="CD31">
            <v>272.2044677734375</v>
          </cell>
          <cell r="CE31">
            <v>309.791259765625</v>
          </cell>
          <cell r="CF31">
            <v>281.951171875</v>
          </cell>
          <cell r="CG31">
            <v>277.48428344726563</v>
          </cell>
          <cell r="CH31">
            <v>260.2445068359375</v>
          </cell>
          <cell r="CI31">
            <v>480.12506103515625</v>
          </cell>
          <cell r="CJ31">
            <v>368.9986572265625</v>
          </cell>
          <cell r="CK31">
            <v>388.784912109375</v>
          </cell>
          <cell r="CL31">
            <v>341.58389282226563</v>
          </cell>
          <cell r="CM31">
            <v>702.48345947265625</v>
          </cell>
          <cell r="CN31">
            <v>277.49356079101563</v>
          </cell>
          <cell r="CO31">
            <v>141.74620056152344</v>
          </cell>
          <cell r="CP31">
            <v>371.10348510742188</v>
          </cell>
          <cell r="CQ31">
            <v>239.54345703125</v>
          </cell>
          <cell r="CR31">
            <v>304.86651611328125</v>
          </cell>
          <cell r="CS31">
            <v>167.52182006835938</v>
          </cell>
          <cell r="CT31">
            <v>313.53094482421875</v>
          </cell>
          <cell r="CU31">
            <v>333.72830200195313</v>
          </cell>
          <cell r="CV31">
            <v>159.87704467773438</v>
          </cell>
          <cell r="CW31">
            <v>176.39112854003906</v>
          </cell>
          <cell r="CX31">
            <v>386.9046630859375</v>
          </cell>
          <cell r="CY31">
            <v>154.14715576171875</v>
          </cell>
          <cell r="CZ31">
            <v>310.55377197265625</v>
          </cell>
          <cell r="DA31">
            <v>136.77845764160156</v>
          </cell>
          <cell r="DB31">
            <v>157.56674194335938</v>
          </cell>
          <cell r="DC31">
            <v>181.05769348144531</v>
          </cell>
          <cell r="DD31">
            <v>282.30911254882813</v>
          </cell>
          <cell r="DE31">
            <v>358.65875244140625</v>
          </cell>
          <cell r="DF31">
            <v>135.66493225097656</v>
          </cell>
          <cell r="DG31">
            <v>158.7484130859375</v>
          </cell>
          <cell r="DH31">
            <v>168.14572143554688</v>
          </cell>
          <cell r="DI31">
            <v>231.48171997070313</v>
          </cell>
          <cell r="DJ31">
            <v>266.3443603515625</v>
          </cell>
          <cell r="DK31">
            <v>187.08805847167969</v>
          </cell>
          <cell r="DL31">
            <v>1151.408447265625</v>
          </cell>
          <cell r="DM31">
            <v>200.12423706054688</v>
          </cell>
          <cell r="DN31">
            <v>178.40274047851563</v>
          </cell>
          <cell r="DO31">
            <v>101.71031188964844</v>
          </cell>
          <cell r="DQ31">
            <v>1026.02001953125</v>
          </cell>
          <cell r="DR31">
            <v>1397.9100341796875</v>
          </cell>
          <cell r="DS31">
            <v>169.33975219726563</v>
          </cell>
          <cell r="DT31">
            <v>120.82402038574219</v>
          </cell>
          <cell r="DU31">
            <v>123.53326416015625</v>
          </cell>
          <cell r="DV31">
            <v>41029</v>
          </cell>
          <cell r="DW31">
            <v>41029</v>
          </cell>
          <cell r="DX31">
            <v>422.51998901367188</v>
          </cell>
          <cell r="DY31">
            <v>164.74000549316406</v>
          </cell>
          <cell r="DZ31">
            <v>315.73699951171875</v>
          </cell>
          <cell r="EA31">
            <v>385.12100219726563</v>
          </cell>
          <cell r="EB31">
            <v>231.375</v>
          </cell>
          <cell r="EC31">
            <v>356.35598754882813</v>
          </cell>
          <cell r="ED31">
            <v>263.93399047851563</v>
          </cell>
          <cell r="EE31">
            <v>298.0469970703125</v>
          </cell>
          <cell r="EF31">
            <v>302.4849853515625</v>
          </cell>
          <cell r="EG31">
            <v>292.03799438476563</v>
          </cell>
          <cell r="EH31">
            <v>265.88900756835938</v>
          </cell>
          <cell r="EI31">
            <v>225.85499572753906</v>
          </cell>
          <cell r="EJ31">
            <v>322.2860107421875</v>
          </cell>
          <cell r="EK31">
            <v>254.24200439453125</v>
          </cell>
          <cell r="EL31">
            <v>241.99899291992188</v>
          </cell>
          <cell r="EM31">
            <v>148.48800659179688</v>
          </cell>
          <cell r="EN31">
            <v>147.21000671386719</v>
          </cell>
          <cell r="EO31">
            <v>235.30999755859375</v>
          </cell>
          <cell r="EP31">
            <v>152.82022094726563</v>
          </cell>
          <cell r="EQ31">
            <v>152.91845703125</v>
          </cell>
        </row>
        <row r="32">
          <cell r="A32">
            <v>41060</v>
          </cell>
          <cell r="B32">
            <v>147.32000732421875</v>
          </cell>
          <cell r="C32">
            <v>123.70700073242188</v>
          </cell>
          <cell r="D32">
            <v>128.50399780273438</v>
          </cell>
          <cell r="E32">
            <v>447.77398681640625</v>
          </cell>
          <cell r="F32">
            <v>157.60800170898438</v>
          </cell>
          <cell r="G32">
            <v>449.07901000976563</v>
          </cell>
          <cell r="H32">
            <v>179.99800109863281</v>
          </cell>
          <cell r="I32">
            <v>273.66299438476563</v>
          </cell>
          <cell r="J32">
            <v>268.18499755859375</v>
          </cell>
          <cell r="K32">
            <v>364.97799682617188</v>
          </cell>
          <cell r="L32">
            <v>150.56300354003906</v>
          </cell>
          <cell r="M32">
            <v>348.65301513671875</v>
          </cell>
          <cell r="N32">
            <v>193.88099670410156</v>
          </cell>
          <cell r="O32">
            <v>248.47500610351563</v>
          </cell>
          <cell r="P32">
            <v>251.45199584960938</v>
          </cell>
          <cell r="Q32">
            <v>265.34600830078125</v>
          </cell>
          <cell r="R32">
            <v>308.81298828125</v>
          </cell>
          <cell r="S32">
            <v>293.86700439453125</v>
          </cell>
          <cell r="T32">
            <v>343.91598510742188</v>
          </cell>
          <cell r="U32">
            <v>301.72900390625</v>
          </cell>
          <cell r="V32">
            <v>377.47500610351563</v>
          </cell>
          <cell r="W32">
            <v>182.38600158691406</v>
          </cell>
          <cell r="X32">
            <v>297.88900756835938</v>
          </cell>
          <cell r="Y32">
            <v>266.40499877929688</v>
          </cell>
          <cell r="Z32">
            <v>313.49398803710938</v>
          </cell>
          <cell r="AA32">
            <v>286.10101318359375</v>
          </cell>
          <cell r="AB32">
            <v>336.1300048828125</v>
          </cell>
          <cell r="AC32">
            <v>346.50399780273438</v>
          </cell>
          <cell r="AD32">
            <v>299.60198974609375</v>
          </cell>
          <cell r="AE32">
            <v>290.81201171875</v>
          </cell>
          <cell r="AF32">
            <v>338.35800170898438</v>
          </cell>
          <cell r="AG32">
            <v>311.73098754882813</v>
          </cell>
          <cell r="AH32">
            <v>697.4439697265625</v>
          </cell>
          <cell r="AI32">
            <v>304.33999633789063</v>
          </cell>
          <cell r="AJ32">
            <v>280.48199462890625</v>
          </cell>
          <cell r="AK32">
            <v>291.04098510742188</v>
          </cell>
          <cell r="AL32">
            <v>268.30499267578125</v>
          </cell>
          <cell r="AM32">
            <v>316.63400268554688</v>
          </cell>
          <cell r="AN32">
            <v>296.72900390625</v>
          </cell>
          <cell r="AO32">
            <v>308.74899291992188</v>
          </cell>
          <cell r="AP32">
            <v>279.7860107421875</v>
          </cell>
          <cell r="AQ32">
            <v>295.00100708007813</v>
          </cell>
          <cell r="AR32">
            <v>337.4949951171875</v>
          </cell>
          <cell r="AS32">
            <v>417.52899169921875</v>
          </cell>
          <cell r="AT32">
            <v>290.739990234375</v>
          </cell>
          <cell r="AU32">
            <v>348.83401489257813</v>
          </cell>
          <cell r="AV32">
            <v>166.73199462890625</v>
          </cell>
          <cell r="AW32">
            <v>165.30999755859375</v>
          </cell>
          <cell r="AX32">
            <v>278.86599731445313</v>
          </cell>
          <cell r="AY32">
            <v>319.42001342773438</v>
          </cell>
          <cell r="AZ32">
            <v>311.8280029296875</v>
          </cell>
          <cell r="BA32">
            <v>295.1929931640625</v>
          </cell>
          <cell r="BB32">
            <v>311.38101196289063</v>
          </cell>
          <cell r="BC32">
            <v>330.6099853515625</v>
          </cell>
          <cell r="BD32">
            <v>194.31199645996094</v>
          </cell>
          <cell r="BE32">
            <v>295.94198608398438</v>
          </cell>
          <cell r="BF32">
            <v>295.26300048828125</v>
          </cell>
          <cell r="BG32">
            <v>827.08197021484375</v>
          </cell>
          <cell r="BH32">
            <v>2315.989013671875</v>
          </cell>
          <cell r="BI32">
            <v>864.31597900390625</v>
          </cell>
          <cell r="BJ32">
            <v>1857.6009521484375</v>
          </cell>
          <cell r="BK32">
            <v>535.26898193359375</v>
          </cell>
          <cell r="BL32">
            <v>547.47802734375</v>
          </cell>
          <cell r="BM32">
            <v>559.2550048828125</v>
          </cell>
          <cell r="BN32">
            <v>633.23101806640625</v>
          </cell>
          <cell r="BO32">
            <v>486.2349853515625</v>
          </cell>
          <cell r="BP32">
            <v>290.99099731445313</v>
          </cell>
          <cell r="BQ32">
            <v>461.38900756835938</v>
          </cell>
          <cell r="BR32">
            <v>304.45999145507813</v>
          </cell>
          <cell r="BS32">
            <v>243.947998046875</v>
          </cell>
          <cell r="BT32">
            <v>282.85000610351563</v>
          </cell>
          <cell r="BU32">
            <v>110.78500366210938</v>
          </cell>
          <cell r="BV32">
            <v>278.19198608398438</v>
          </cell>
          <cell r="BW32">
            <v>192.43600463867188</v>
          </cell>
          <cell r="BX32">
            <v>233.68099975585938</v>
          </cell>
          <cell r="BY32">
            <v>2075.12109375</v>
          </cell>
          <cell r="BZ32">
            <v>2176.27490234375</v>
          </cell>
          <cell r="CA32">
            <v>256.82598876953125</v>
          </cell>
          <cell r="CB32">
            <v>217.21882629394531</v>
          </cell>
          <cell r="CC32">
            <v>217.97329711914063</v>
          </cell>
          <cell r="CD32">
            <v>273.5313720703125</v>
          </cell>
          <cell r="CE32">
            <v>305.1102294921875</v>
          </cell>
          <cell r="CF32">
            <v>278.70132446289063</v>
          </cell>
          <cell r="CG32">
            <v>276.29269409179688</v>
          </cell>
          <cell r="CH32">
            <v>254.9404296875</v>
          </cell>
          <cell r="CI32">
            <v>473.20541381835938</v>
          </cell>
          <cell r="CJ32">
            <v>362.06979370117188</v>
          </cell>
          <cell r="CK32">
            <v>355.977294921875</v>
          </cell>
          <cell r="CL32">
            <v>334.03091430664063</v>
          </cell>
          <cell r="CM32">
            <v>690.20318603515625</v>
          </cell>
          <cell r="CN32">
            <v>275.73394775390625</v>
          </cell>
          <cell r="CO32">
            <v>141.18620300292969</v>
          </cell>
          <cell r="CP32">
            <v>368.2122802734375</v>
          </cell>
          <cell r="CQ32">
            <v>240.13932800292969</v>
          </cell>
          <cell r="CR32">
            <v>300.18551635742188</v>
          </cell>
          <cell r="CS32">
            <v>168.2998046875</v>
          </cell>
          <cell r="CT32">
            <v>308.916015625</v>
          </cell>
          <cell r="CU32">
            <v>320.82403564453125</v>
          </cell>
          <cell r="CV32">
            <v>155.57913208007813</v>
          </cell>
          <cell r="CW32">
            <v>176.05194091796875</v>
          </cell>
          <cell r="CX32">
            <v>355.67193603515625</v>
          </cell>
          <cell r="CY32">
            <v>154.31436157226563</v>
          </cell>
          <cell r="CZ32">
            <v>302.35552978515625</v>
          </cell>
          <cell r="DA32">
            <v>135.512939453125</v>
          </cell>
          <cell r="DB32">
            <v>153.9110107421875</v>
          </cell>
          <cell r="DC32">
            <v>174.49435424804688</v>
          </cell>
          <cell r="DD32">
            <v>266.72055053710938</v>
          </cell>
          <cell r="DE32">
            <v>339.13919067382813</v>
          </cell>
          <cell r="DF32">
            <v>134.929443359375</v>
          </cell>
          <cell r="DG32">
            <v>159.07249450683594</v>
          </cell>
          <cell r="DH32">
            <v>165.97074890136719</v>
          </cell>
          <cell r="DI32">
            <v>230.45161437988281</v>
          </cell>
          <cell r="DJ32">
            <v>265.67013549804688</v>
          </cell>
          <cell r="DK32">
            <v>182.53143310546875</v>
          </cell>
          <cell r="DL32">
            <v>1136.57275390625</v>
          </cell>
          <cell r="DM32">
            <v>198.89961242675781</v>
          </cell>
          <cell r="DN32">
            <v>177.91197204589844</v>
          </cell>
          <cell r="DO32">
            <v>97.939125061035156</v>
          </cell>
          <cell r="DQ32">
            <v>906.29998779296875</v>
          </cell>
          <cell r="DR32">
            <v>1310.3299560546875</v>
          </cell>
          <cell r="DS32">
            <v>162.85551452636719</v>
          </cell>
          <cell r="DT32">
            <v>119.29794311523438</v>
          </cell>
          <cell r="DU32">
            <v>118.13655090332031</v>
          </cell>
          <cell r="DV32">
            <v>41060</v>
          </cell>
          <cell r="DW32">
            <v>41060</v>
          </cell>
          <cell r="DX32">
            <v>416.84500122070313</v>
          </cell>
          <cell r="DY32">
            <v>165.4219970703125</v>
          </cell>
          <cell r="DZ32">
            <v>314.1199951171875</v>
          </cell>
          <cell r="EA32">
            <v>382.16299438476563</v>
          </cell>
          <cell r="EB32">
            <v>230.73199462890625</v>
          </cell>
          <cell r="EC32">
            <v>354.75399780273438</v>
          </cell>
          <cell r="ED32">
            <v>260.89401245117188</v>
          </cell>
          <cell r="EE32">
            <v>293.03399658203125</v>
          </cell>
          <cell r="EF32">
            <v>299.2139892578125</v>
          </cell>
          <cell r="EG32">
            <v>292.98098754882813</v>
          </cell>
          <cell r="EH32">
            <v>261.90899658203125</v>
          </cell>
          <cell r="EI32">
            <v>221.91499328613281</v>
          </cell>
          <cell r="EJ32">
            <v>322.29598999023438</v>
          </cell>
          <cell r="EK32">
            <v>250.47000122070313</v>
          </cell>
          <cell r="EL32">
            <v>234.97999572753906</v>
          </cell>
          <cell r="EM32">
            <v>146.46099853515625</v>
          </cell>
          <cell r="EN32">
            <v>147.30499267578125</v>
          </cell>
          <cell r="EO32">
            <v>233.6199951171875</v>
          </cell>
          <cell r="EP32">
            <v>151.30711364746094</v>
          </cell>
          <cell r="EQ32">
            <v>151.32080078125</v>
          </cell>
        </row>
        <row r="33">
          <cell r="A33">
            <v>41090</v>
          </cell>
          <cell r="B33">
            <v>150.54600524902344</v>
          </cell>
          <cell r="C33">
            <v>126.15200042724609</v>
          </cell>
          <cell r="D33">
            <v>131.07699584960938</v>
          </cell>
          <cell r="E33">
            <v>450.83700561523438</v>
          </cell>
          <cell r="F33">
            <v>160.51199340820313</v>
          </cell>
          <cell r="G33">
            <v>456.32101440429688</v>
          </cell>
          <cell r="H33">
            <v>186.44500732421875</v>
          </cell>
          <cell r="I33">
            <v>278.27999877929688</v>
          </cell>
          <cell r="J33">
            <v>274.85598754882813</v>
          </cell>
          <cell r="K33">
            <v>374.2130126953125</v>
          </cell>
          <cell r="L33">
            <v>152.28900146484375</v>
          </cell>
          <cell r="M33">
            <v>354.22000122070313</v>
          </cell>
          <cell r="N33">
            <v>196.62100219726563</v>
          </cell>
          <cell r="O33">
            <v>251.49400329589844</v>
          </cell>
          <cell r="P33">
            <v>254.51899719238281</v>
          </cell>
          <cell r="Q33">
            <v>268.35000610351563</v>
          </cell>
          <cell r="R33">
            <v>314.50299072265625</v>
          </cell>
          <cell r="S33">
            <v>301.31698608398438</v>
          </cell>
          <cell r="T33">
            <v>350.32998657226563</v>
          </cell>
          <cell r="U33">
            <v>307.83999633789063</v>
          </cell>
          <cell r="V33">
            <v>384.44198608398438</v>
          </cell>
          <cell r="W33">
            <v>186.35299682617188</v>
          </cell>
          <cell r="X33">
            <v>304.0260009765625</v>
          </cell>
          <cell r="Y33">
            <v>269.38699340820313</v>
          </cell>
          <cell r="Z33">
            <v>317.15301513671875</v>
          </cell>
          <cell r="AA33">
            <v>293.68301391601563</v>
          </cell>
          <cell r="AB33">
            <v>344.28201293945313</v>
          </cell>
          <cell r="AC33">
            <v>352.95199584960938</v>
          </cell>
          <cell r="AD33">
            <v>303.88800048828125</v>
          </cell>
          <cell r="AE33">
            <v>294.73599243164063</v>
          </cell>
          <cell r="AF33">
            <v>348.114990234375</v>
          </cell>
          <cell r="AG33">
            <v>318.68600463867188</v>
          </cell>
          <cell r="AH33">
            <v>712.61700439453125</v>
          </cell>
          <cell r="AI33">
            <v>309.93600463867188</v>
          </cell>
          <cell r="AJ33">
            <v>283.93099975585938</v>
          </cell>
          <cell r="AK33">
            <v>295.49700927734375</v>
          </cell>
          <cell r="AL33">
            <v>272.625</v>
          </cell>
          <cell r="AM33">
            <v>322.25399780273438</v>
          </cell>
          <cell r="AN33">
            <v>302.177001953125</v>
          </cell>
          <cell r="AO33">
            <v>314.1099853515625</v>
          </cell>
          <cell r="AP33">
            <v>284.54598999023438</v>
          </cell>
          <cell r="AQ33">
            <v>299.66500854492188</v>
          </cell>
          <cell r="AR33">
            <v>347.03399658203125</v>
          </cell>
          <cell r="AS33">
            <v>424.96798706054688</v>
          </cell>
          <cell r="AT33">
            <v>295.95498657226563</v>
          </cell>
          <cell r="AU33">
            <v>355.65499877929688</v>
          </cell>
          <cell r="AV33">
            <v>170.21400451660156</v>
          </cell>
          <cell r="AW33">
            <v>168.71099853515625</v>
          </cell>
          <cell r="AX33">
            <v>284.09500122070313</v>
          </cell>
          <cell r="AY33">
            <v>324.875</v>
          </cell>
          <cell r="AZ33">
            <v>324.5830078125</v>
          </cell>
          <cell r="BA33">
            <v>301.0889892578125</v>
          </cell>
          <cell r="BB33">
            <v>318.91400146484375</v>
          </cell>
          <cell r="BC33">
            <v>338.77200317382813</v>
          </cell>
          <cell r="BD33">
            <v>197.44999694824219</v>
          </cell>
          <cell r="BE33">
            <v>301.50900268554688</v>
          </cell>
          <cell r="BF33">
            <v>300.33999633789063</v>
          </cell>
          <cell r="BG33">
            <v>852.32501220703125</v>
          </cell>
          <cell r="BH33">
            <v>2327.5458984375</v>
          </cell>
          <cell r="BI33">
            <v>881.89398193359375</v>
          </cell>
          <cell r="BJ33">
            <v>1859.3380126953125</v>
          </cell>
          <cell r="BK33">
            <v>535.72900390625</v>
          </cell>
          <cell r="BL33">
            <v>549.66998291015625</v>
          </cell>
          <cell r="BM33">
            <v>563.1300048828125</v>
          </cell>
          <cell r="BN33">
            <v>635.3289794921875</v>
          </cell>
          <cell r="BO33">
            <v>485.25601196289063</v>
          </cell>
          <cell r="BP33">
            <v>289.2869873046875</v>
          </cell>
          <cell r="BQ33">
            <v>461.0830078125</v>
          </cell>
          <cell r="BR33">
            <v>310.01199340820313</v>
          </cell>
          <cell r="BS33">
            <v>248.95500183105469</v>
          </cell>
          <cell r="BT33">
            <v>290.08099365234375</v>
          </cell>
          <cell r="BU33">
            <v>113.57199859619141</v>
          </cell>
          <cell r="BV33">
            <v>283.67999267578125</v>
          </cell>
          <cell r="BW33">
            <v>196.24200439453125</v>
          </cell>
          <cell r="BX33">
            <v>233.10600280761719</v>
          </cell>
          <cell r="BY33">
            <v>2113.72900390625</v>
          </cell>
          <cell r="BZ33">
            <v>2191.300048828125</v>
          </cell>
          <cell r="CA33">
            <v>256.9639892578125</v>
          </cell>
          <cell r="CB33">
            <v>219.57908630371094</v>
          </cell>
          <cell r="CC33">
            <v>220.4373779296875</v>
          </cell>
          <cell r="CD33">
            <v>276.59793090820313</v>
          </cell>
          <cell r="CE33">
            <v>310.86090087890625</v>
          </cell>
          <cell r="CF33">
            <v>283.86111450195313</v>
          </cell>
          <cell r="CG33">
            <v>281.029541015625</v>
          </cell>
          <cell r="CH33">
            <v>260.932861328125</v>
          </cell>
          <cell r="CI33">
            <v>483.78604125976563</v>
          </cell>
          <cell r="CJ33">
            <v>372.95953369140625</v>
          </cell>
          <cell r="CK33">
            <v>361.23861694335938</v>
          </cell>
          <cell r="CL33">
            <v>341.085205078125</v>
          </cell>
          <cell r="CM33">
            <v>707.9775390625</v>
          </cell>
          <cell r="CN33">
            <v>280.03439331054688</v>
          </cell>
          <cell r="CO33">
            <v>143.33612060546875</v>
          </cell>
          <cell r="CP33">
            <v>374.97784423828125</v>
          </cell>
          <cell r="CQ33">
            <v>243.01950073242188</v>
          </cell>
          <cell r="CR33">
            <v>304.5382080078125</v>
          </cell>
          <cell r="CS33">
            <v>170.5894775390625</v>
          </cell>
          <cell r="CT33">
            <v>311.9356689453125</v>
          </cell>
          <cell r="CU33">
            <v>329.04519653320313</v>
          </cell>
          <cell r="CV33">
            <v>161.61418151855469</v>
          </cell>
          <cell r="CW33">
            <v>178.78987121582031</v>
          </cell>
          <cell r="CX33">
            <v>362.80047607421875</v>
          </cell>
          <cell r="CY33">
            <v>156.08308410644531</v>
          </cell>
          <cell r="CZ33">
            <v>310.10577392578125</v>
          </cell>
          <cell r="DA33">
            <v>137.96244812011719</v>
          </cell>
          <cell r="DB33">
            <v>157.91581726074219</v>
          </cell>
          <cell r="DC33">
            <v>179.12858581542969</v>
          </cell>
          <cell r="DD33">
            <v>275.60443115234375</v>
          </cell>
          <cell r="DE33">
            <v>341.2181396484375</v>
          </cell>
          <cell r="DF33">
            <v>137.76239013671875</v>
          </cell>
          <cell r="DG33">
            <v>160.91592407226563</v>
          </cell>
          <cell r="DH33">
            <v>169.36419677734375</v>
          </cell>
          <cell r="DI33">
            <v>233.827392578125</v>
          </cell>
          <cell r="DJ33">
            <v>268.97348022460938</v>
          </cell>
          <cell r="DK33">
            <v>179.259765625</v>
          </cell>
          <cell r="DL33">
            <v>1158.736083984375</v>
          </cell>
          <cell r="DM33">
            <v>201.75291442871094</v>
          </cell>
          <cell r="DN33">
            <v>178.93202209472656</v>
          </cell>
          <cell r="DO33">
            <v>99.724800109863281</v>
          </cell>
          <cell r="DQ33">
            <v>937.3499755859375</v>
          </cell>
          <cell r="DR33">
            <v>1362.1600341796875</v>
          </cell>
          <cell r="DS33">
            <v>168.96141052246094</v>
          </cell>
          <cell r="DT33">
            <v>120.04316711425781</v>
          </cell>
          <cell r="DU33">
            <v>123.39415740966797</v>
          </cell>
          <cell r="DV33">
            <v>41090</v>
          </cell>
          <cell r="DW33">
            <v>41090</v>
          </cell>
          <cell r="DX33">
            <v>422.13198852539063</v>
          </cell>
          <cell r="DY33">
            <v>167.28999328613281</v>
          </cell>
          <cell r="DZ33">
            <v>318.37200927734375</v>
          </cell>
          <cell r="EA33">
            <v>388.239013671875</v>
          </cell>
          <cell r="EB33">
            <v>236.2239990234375</v>
          </cell>
          <cell r="EC33">
            <v>361.60000610351563</v>
          </cell>
          <cell r="ED33">
            <v>266.29598999023438</v>
          </cell>
          <cell r="EE33">
            <v>298.26300048828125</v>
          </cell>
          <cell r="EF33">
            <v>306.8909912109375</v>
          </cell>
          <cell r="EG33">
            <v>296.48699951171875</v>
          </cell>
          <cell r="EH33">
            <v>265.24700927734375</v>
          </cell>
          <cell r="EI33">
            <v>227.66700744628906</v>
          </cell>
          <cell r="EJ33">
            <v>328.56100463867188</v>
          </cell>
          <cell r="EK33">
            <v>254.66900634765625</v>
          </cell>
          <cell r="EL33">
            <v>242.97799682617188</v>
          </cell>
          <cell r="EM33">
            <v>151.57400512695313</v>
          </cell>
          <cell r="EN33">
            <v>148.99899291992188</v>
          </cell>
          <cell r="EO33">
            <v>240.02499389648438</v>
          </cell>
          <cell r="EP33">
            <v>154.79417419433594</v>
          </cell>
          <cell r="EQ33">
            <v>154.56103515625</v>
          </cell>
        </row>
        <row r="34">
          <cell r="A34">
            <v>41121</v>
          </cell>
          <cell r="B34">
            <v>153.70100402832031</v>
          </cell>
          <cell r="C34">
            <v>128.73300170898438</v>
          </cell>
          <cell r="D34">
            <v>133.76800537109375</v>
          </cell>
          <cell r="E34">
            <v>464.8900146484375</v>
          </cell>
          <cell r="F34">
            <v>164.64199829101563</v>
          </cell>
          <cell r="G34">
            <v>468.53900146484375</v>
          </cell>
          <cell r="H34">
            <v>192.20100402832031</v>
          </cell>
          <cell r="I34">
            <v>288.07400512695313</v>
          </cell>
          <cell r="J34">
            <v>284.01901245117188</v>
          </cell>
          <cell r="K34">
            <v>384.10800170898438</v>
          </cell>
          <cell r="L34">
            <v>156.30900573730469</v>
          </cell>
          <cell r="M34">
            <v>363.57598876953125</v>
          </cell>
          <cell r="N34">
            <v>200.97999572753906</v>
          </cell>
          <cell r="O34">
            <v>255.06700134277344</v>
          </cell>
          <cell r="P34">
            <v>258.16500854492188</v>
          </cell>
          <cell r="Q34">
            <v>273.70498657226563</v>
          </cell>
          <cell r="R34">
            <v>323.91598510742188</v>
          </cell>
          <cell r="S34">
            <v>309.47500610351563</v>
          </cell>
          <cell r="T34">
            <v>361.08599853515625</v>
          </cell>
          <cell r="U34">
            <v>316.82400512695313</v>
          </cell>
          <cell r="V34">
            <v>396.09698486328125</v>
          </cell>
          <cell r="W34">
            <v>193.03999328613281</v>
          </cell>
          <cell r="X34">
            <v>312.56600952148438</v>
          </cell>
          <cell r="Y34">
            <v>274.906005859375</v>
          </cell>
          <cell r="Z34">
            <v>324.80300903320313</v>
          </cell>
          <cell r="AA34">
            <v>302.21200561523438</v>
          </cell>
          <cell r="AB34">
            <v>356.8909912109375</v>
          </cell>
          <cell r="AC34">
            <v>364.49398803710938</v>
          </cell>
          <cell r="AD34">
            <v>310.27099609375</v>
          </cell>
          <cell r="AE34">
            <v>301.15899658203125</v>
          </cell>
          <cell r="AF34">
            <v>358.21798706054688</v>
          </cell>
          <cell r="AG34">
            <v>327.83700561523438</v>
          </cell>
          <cell r="AH34">
            <v>730.8179931640625</v>
          </cell>
          <cell r="AI34">
            <v>319.67401123046875</v>
          </cell>
          <cell r="AJ34">
            <v>290.14898681640625</v>
          </cell>
          <cell r="AK34">
            <v>303.05599975585938</v>
          </cell>
          <cell r="AL34">
            <v>279.47100830078125</v>
          </cell>
          <cell r="AM34">
            <v>331.85299682617188</v>
          </cell>
          <cell r="AN34">
            <v>310.3380126953125</v>
          </cell>
          <cell r="AO34">
            <v>322.60501098632813</v>
          </cell>
          <cell r="AP34">
            <v>291.87200927734375</v>
          </cell>
          <cell r="AQ34">
            <v>306.67300415039063</v>
          </cell>
          <cell r="AR34">
            <v>357.09600830078125</v>
          </cell>
          <cell r="AS34">
            <v>435.69601440429688</v>
          </cell>
          <cell r="AT34">
            <v>304.90899658203125</v>
          </cell>
          <cell r="AU34">
            <v>367.2449951171875</v>
          </cell>
          <cell r="AV34">
            <v>175.25199890136719</v>
          </cell>
          <cell r="AW34">
            <v>173.5260009765625</v>
          </cell>
          <cell r="AX34">
            <v>291.12600708007813</v>
          </cell>
          <cell r="AY34">
            <v>333.68399047851563</v>
          </cell>
          <cell r="AZ34">
            <v>331.30398559570313</v>
          </cell>
          <cell r="BA34">
            <v>313.24600219726563</v>
          </cell>
          <cell r="BB34">
            <v>330.54800415039063</v>
          </cell>
          <cell r="BC34">
            <v>347.08200073242188</v>
          </cell>
          <cell r="BD34">
            <v>203.69099426269531</v>
          </cell>
          <cell r="BE34">
            <v>310.3909912109375</v>
          </cell>
          <cell r="BF34">
            <v>308.27301025390625</v>
          </cell>
          <cell r="BG34">
            <v>882.25201416015625</v>
          </cell>
          <cell r="BH34">
            <v>2392.885009765625</v>
          </cell>
          <cell r="BI34">
            <v>898.79400634765625</v>
          </cell>
          <cell r="BJ34">
            <v>1874.0159912109375</v>
          </cell>
          <cell r="BK34">
            <v>546.0889892578125</v>
          </cell>
          <cell r="BL34">
            <v>564.23797607421875</v>
          </cell>
          <cell r="BM34">
            <v>578.61199951171875</v>
          </cell>
          <cell r="BN34">
            <v>653.98797607421875</v>
          </cell>
          <cell r="BO34">
            <v>488.92401123046875</v>
          </cell>
          <cell r="BP34">
            <v>294.9010009765625</v>
          </cell>
          <cell r="BQ34">
            <v>468.49301147460938</v>
          </cell>
          <cell r="BR34">
            <v>316.54400634765625</v>
          </cell>
          <cell r="BS34">
            <v>253.61900329589844</v>
          </cell>
          <cell r="BT34">
            <v>294.45199584960938</v>
          </cell>
          <cell r="BU34">
            <v>115.84999847412109</v>
          </cell>
          <cell r="BV34">
            <v>289.0880126953125</v>
          </cell>
          <cell r="BW34">
            <v>200.36900329589844</v>
          </cell>
          <cell r="BX34">
            <v>238.52499389648438</v>
          </cell>
          <cell r="BY34">
            <v>2153.60693359375</v>
          </cell>
          <cell r="BZ34">
            <v>2216.6640625</v>
          </cell>
          <cell r="CA34">
            <v>260.57598876953125</v>
          </cell>
          <cell r="CB34">
            <v>225.57121276855469</v>
          </cell>
          <cell r="CC34">
            <v>225.00955200195313</v>
          </cell>
          <cell r="CD34">
            <v>281.81768798828125</v>
          </cell>
          <cell r="CE34">
            <v>320.24014282226563</v>
          </cell>
          <cell r="CF34">
            <v>292.45150756835938</v>
          </cell>
          <cell r="CG34">
            <v>289.12283325195313</v>
          </cell>
          <cell r="CH34">
            <v>267.53314208984375</v>
          </cell>
          <cell r="CI34">
            <v>496.544189453125</v>
          </cell>
          <cell r="CJ34">
            <v>383.87313842773438</v>
          </cell>
          <cell r="CK34">
            <v>374.14215087890625</v>
          </cell>
          <cell r="CL34">
            <v>349.23468017578125</v>
          </cell>
          <cell r="CM34">
            <v>726.11102294921875</v>
          </cell>
          <cell r="CN34">
            <v>285.3150634765625</v>
          </cell>
          <cell r="CO34">
            <v>147.28427124023438</v>
          </cell>
          <cell r="CP34">
            <v>387.50387573242188</v>
          </cell>
          <cell r="CQ34">
            <v>246.65841674804688</v>
          </cell>
          <cell r="CR34">
            <v>313.67337036132813</v>
          </cell>
          <cell r="CS34">
            <v>175.365966796875</v>
          </cell>
          <cell r="CT34">
            <v>320.41970825195313</v>
          </cell>
          <cell r="CU34">
            <v>338.62152099609375</v>
          </cell>
          <cell r="CV34">
            <v>166.284912109375</v>
          </cell>
          <cell r="CW34">
            <v>183.0732421875</v>
          </cell>
          <cell r="CX34">
            <v>373.47964477539063</v>
          </cell>
          <cell r="CY34">
            <v>159.88421630859375</v>
          </cell>
          <cell r="CZ34">
            <v>317.77975463867188</v>
          </cell>
          <cell r="DA34">
            <v>142.21592712402344</v>
          </cell>
          <cell r="DB34">
            <v>162.23338317871094</v>
          </cell>
          <cell r="DC34">
            <v>183.12059020996094</v>
          </cell>
          <cell r="DD34">
            <v>284.28372192382813</v>
          </cell>
          <cell r="DE34">
            <v>357.11868286132813</v>
          </cell>
          <cell r="DF34">
            <v>141.80343627929688</v>
          </cell>
          <cell r="DG34">
            <v>165.04188537597656</v>
          </cell>
          <cell r="DH34">
            <v>172.94842529296875</v>
          </cell>
          <cell r="DI34">
            <v>238.24888610839844</v>
          </cell>
          <cell r="DJ34">
            <v>273.5135498046875</v>
          </cell>
          <cell r="DK34">
            <v>186.63630676269531</v>
          </cell>
          <cell r="DL34">
            <v>1183.8441162109375</v>
          </cell>
          <cell r="DM34">
            <v>207.26416015625</v>
          </cell>
          <cell r="DN34">
            <v>182.72274780273438</v>
          </cell>
          <cell r="DO34">
            <v>102.73935699462891</v>
          </cell>
          <cell r="DQ34">
            <v>952.489990234375</v>
          </cell>
          <cell r="DR34">
            <v>1379.3199462890625</v>
          </cell>
          <cell r="DS34">
            <v>170.30999755859375</v>
          </cell>
          <cell r="DT34">
            <v>120.45090484619141</v>
          </cell>
          <cell r="DU34">
            <v>124.23874664306641</v>
          </cell>
          <cell r="DV34">
            <v>41121</v>
          </cell>
          <cell r="DW34">
            <v>41121</v>
          </cell>
          <cell r="DX34">
            <v>432.23699951171875</v>
          </cell>
          <cell r="DY34">
            <v>168.95799255371094</v>
          </cell>
          <cell r="DZ34">
            <v>323.07699584960938</v>
          </cell>
          <cell r="EA34">
            <v>394.17800903320313</v>
          </cell>
          <cell r="EB34">
            <v>241.09500122070313</v>
          </cell>
          <cell r="EC34">
            <v>370.15399169921875</v>
          </cell>
          <cell r="ED34">
            <v>262.89599609375</v>
          </cell>
          <cell r="EE34">
            <v>298.45401000976563</v>
          </cell>
          <cell r="EF34">
            <v>313.09298706054688</v>
          </cell>
          <cell r="EG34">
            <v>301.072998046875</v>
          </cell>
          <cell r="EH34">
            <v>270.5989990234375</v>
          </cell>
          <cell r="EI34">
            <v>230.17300415039063</v>
          </cell>
          <cell r="EJ34">
            <v>337.63699340820313</v>
          </cell>
          <cell r="EK34">
            <v>257.6099853515625</v>
          </cell>
          <cell r="EL34">
            <v>244.05000305175781</v>
          </cell>
          <cell r="EM34">
            <v>156.27299499511719</v>
          </cell>
          <cell r="EN34">
            <v>150.22799682617188</v>
          </cell>
          <cell r="EO34">
            <v>248.93699645996094</v>
          </cell>
          <cell r="EP34">
            <v>157.54310607910156</v>
          </cell>
          <cell r="EQ34">
            <v>157.45521545410156</v>
          </cell>
        </row>
        <row r="35">
          <cell r="A35">
            <v>41152</v>
          </cell>
          <cell r="B35">
            <v>155.31199645996094</v>
          </cell>
          <cell r="C35">
            <v>129.79600524902344</v>
          </cell>
          <cell r="D35">
            <v>134.91600036621094</v>
          </cell>
          <cell r="E35">
            <v>471.94000244140625</v>
          </cell>
          <cell r="F35">
            <v>165.71600341796875</v>
          </cell>
          <cell r="G35">
            <v>472.32000732421875</v>
          </cell>
          <cell r="H35">
            <v>193.18600463867188</v>
          </cell>
          <cell r="I35">
            <v>290.24301147460938</v>
          </cell>
          <cell r="J35">
            <v>285.864990234375</v>
          </cell>
          <cell r="K35">
            <v>391.49600219726563</v>
          </cell>
          <cell r="L35">
            <v>157.58799743652344</v>
          </cell>
          <cell r="M35">
            <v>367.83200073242188</v>
          </cell>
          <cell r="N35">
            <v>202.93600463867188</v>
          </cell>
          <cell r="O35">
            <v>257.2860107421875</v>
          </cell>
          <cell r="P35">
            <v>260.41598510742188</v>
          </cell>
          <cell r="Q35">
            <v>275.69400024414063</v>
          </cell>
          <cell r="R35">
            <v>326.97198486328125</v>
          </cell>
          <cell r="S35">
            <v>313.3280029296875</v>
          </cell>
          <cell r="T35">
            <v>371.83599853515625</v>
          </cell>
          <cell r="U35">
            <v>320.04598999023438</v>
          </cell>
          <cell r="V35">
            <v>409.21099853515625</v>
          </cell>
          <cell r="W35">
            <v>190.69099426269531</v>
          </cell>
          <cell r="X35">
            <v>315.95199584960938</v>
          </cell>
          <cell r="Y35">
            <v>276.97198486328125</v>
          </cell>
          <cell r="Z35">
            <v>327.74700927734375</v>
          </cell>
          <cell r="AA35">
            <v>305.8599853515625</v>
          </cell>
          <cell r="AB35">
            <v>370.94198608398438</v>
          </cell>
          <cell r="AC35">
            <v>369.2139892578125</v>
          </cell>
          <cell r="AD35">
            <v>314.19699096679688</v>
          </cell>
          <cell r="AE35">
            <v>304.99700927734375</v>
          </cell>
          <cell r="AF35">
            <v>360.58099365234375</v>
          </cell>
          <cell r="AG35">
            <v>334.57901000976563</v>
          </cell>
          <cell r="AH35">
            <v>743.1099853515625</v>
          </cell>
          <cell r="AI35">
            <v>330.39199829101563</v>
          </cell>
          <cell r="AJ35">
            <v>292.66000366210938</v>
          </cell>
          <cell r="AK35">
            <v>305.63299560546875</v>
          </cell>
          <cell r="AL35">
            <v>282.70700073242188</v>
          </cell>
          <cell r="AM35">
            <v>333.76300048828125</v>
          </cell>
          <cell r="AN35">
            <v>313.65200805664063</v>
          </cell>
          <cell r="AO35">
            <v>326.46600341796875</v>
          </cell>
          <cell r="AP35">
            <v>295.135986328125</v>
          </cell>
          <cell r="AQ35">
            <v>309.19601440429688</v>
          </cell>
          <cell r="AR35">
            <v>360.01300048828125</v>
          </cell>
          <cell r="AS35">
            <v>441.39801025390625</v>
          </cell>
          <cell r="AT35">
            <v>308.98300170898438</v>
          </cell>
          <cell r="AU35">
            <v>373.89700317382813</v>
          </cell>
          <cell r="AV35">
            <v>177.0679931640625</v>
          </cell>
          <cell r="AW35">
            <v>175.39100646972656</v>
          </cell>
          <cell r="AX35">
            <v>293.59201049804688</v>
          </cell>
          <cell r="AY35">
            <v>336.67498779296875</v>
          </cell>
          <cell r="AZ35">
            <v>341.06698608398438</v>
          </cell>
          <cell r="BA35">
            <v>313.82101440429688</v>
          </cell>
          <cell r="BB35">
            <v>332.8699951171875</v>
          </cell>
          <cell r="BC35">
            <v>353.32400512695313</v>
          </cell>
          <cell r="BD35">
            <v>205.96299743652344</v>
          </cell>
          <cell r="BE35">
            <v>314.4639892578125</v>
          </cell>
          <cell r="BF35">
            <v>311.84698486328125</v>
          </cell>
          <cell r="BG35">
            <v>891.697998046875</v>
          </cell>
          <cell r="BH35">
            <v>2402.450927734375</v>
          </cell>
          <cell r="BI35">
            <v>909.63201904296875</v>
          </cell>
          <cell r="BJ35">
            <v>1875.9169921875</v>
          </cell>
          <cell r="BK35">
            <v>545.38800048828125</v>
          </cell>
          <cell r="BL35">
            <v>564.6259765625</v>
          </cell>
          <cell r="BM35">
            <v>580.5159912109375</v>
          </cell>
          <cell r="BN35">
            <v>657.77099609375</v>
          </cell>
          <cell r="BO35">
            <v>489.43399047851563</v>
          </cell>
          <cell r="BP35">
            <v>294.33700561523438</v>
          </cell>
          <cell r="BQ35">
            <v>469.5150146484375</v>
          </cell>
          <cell r="BR35">
            <v>320.02801513671875</v>
          </cell>
          <cell r="BS35">
            <v>256.54098510742188</v>
          </cell>
          <cell r="BT35">
            <v>299.22100830078125</v>
          </cell>
          <cell r="BU35">
            <v>118.927001953125</v>
          </cell>
          <cell r="BV35">
            <v>292.1199951171875</v>
          </cell>
          <cell r="BW35">
            <v>205.4429931640625</v>
          </cell>
          <cell r="BX35">
            <v>241.10299682617188</v>
          </cell>
          <cell r="BY35">
            <v>2177.31689453125</v>
          </cell>
          <cell r="BZ35">
            <v>2241.5791015625</v>
          </cell>
          <cell r="CA35">
            <v>260.85598754882813</v>
          </cell>
          <cell r="CB35">
            <v>226.42231750488281</v>
          </cell>
          <cell r="CC35">
            <v>226.70167541503906</v>
          </cell>
          <cell r="CD35">
            <v>284.2100830078125</v>
          </cell>
          <cell r="CE35">
            <v>322.1947021484375</v>
          </cell>
          <cell r="CF35">
            <v>296.666748046875</v>
          </cell>
          <cell r="CG35">
            <v>292.3505859375</v>
          </cell>
          <cell r="CH35">
            <v>271.026123046875</v>
          </cell>
          <cell r="CI35">
            <v>505.92291259765625</v>
          </cell>
          <cell r="CJ35">
            <v>385.89639282226563</v>
          </cell>
          <cell r="CK35">
            <v>392.86007690429688</v>
          </cell>
          <cell r="CL35">
            <v>354.89321899414063</v>
          </cell>
          <cell r="CM35">
            <v>734.56585693359375</v>
          </cell>
          <cell r="CN35">
            <v>288.58883666992188</v>
          </cell>
          <cell r="CO35">
            <v>148.40705871582031</v>
          </cell>
          <cell r="CP35">
            <v>390.22927856445313</v>
          </cell>
          <cell r="CQ35">
            <v>249.11085510253906</v>
          </cell>
          <cell r="CR35">
            <v>315.09759521484375</v>
          </cell>
          <cell r="CS35">
            <v>176.71209716796875</v>
          </cell>
          <cell r="CT35">
            <v>325.81475830078125</v>
          </cell>
          <cell r="CU35">
            <v>345.88690185546875</v>
          </cell>
          <cell r="CV35">
            <v>169.36143493652344</v>
          </cell>
          <cell r="CW35">
            <v>183.76141357421875</v>
          </cell>
          <cell r="CX35">
            <v>390.596435546875</v>
          </cell>
          <cell r="CY35">
            <v>161.40464782714844</v>
          </cell>
          <cell r="CZ35">
            <v>320.66217041015625</v>
          </cell>
          <cell r="DA35">
            <v>144.2364501953125</v>
          </cell>
          <cell r="DB35">
            <v>164.72871398925781</v>
          </cell>
          <cell r="DC35">
            <v>186.68756103515625</v>
          </cell>
          <cell r="DD35">
            <v>287.56048583984375</v>
          </cell>
          <cell r="DE35">
            <v>368.88739013671875</v>
          </cell>
          <cell r="DF35">
            <v>144.28814697265625</v>
          </cell>
          <cell r="DG35">
            <v>166.48056030273438</v>
          </cell>
          <cell r="DH35">
            <v>175.18267822265625</v>
          </cell>
          <cell r="DI35">
            <v>240.90705871582031</v>
          </cell>
          <cell r="DJ35">
            <v>276.38369750976563</v>
          </cell>
          <cell r="DK35">
            <v>189.52146911621094</v>
          </cell>
          <cell r="DL35">
            <v>1204.947265625</v>
          </cell>
          <cell r="DM35">
            <v>210.49812316894531</v>
          </cell>
          <cell r="DN35">
            <v>185.17878723144531</v>
          </cell>
          <cell r="DO35">
            <v>106.76624298095703</v>
          </cell>
          <cell r="DQ35">
            <v>947.33001708984375</v>
          </cell>
          <cell r="DR35">
            <v>1406.5799560546875</v>
          </cell>
          <cell r="DS35">
            <v>173.74250793457031</v>
          </cell>
          <cell r="DT35">
            <v>120.89141082763672</v>
          </cell>
          <cell r="DU35">
            <v>125.44423675537109</v>
          </cell>
          <cell r="DV35">
            <v>41152</v>
          </cell>
          <cell r="DW35">
            <v>41152</v>
          </cell>
          <cell r="DX35">
            <v>437.62799072265625</v>
          </cell>
          <cell r="DY35">
            <v>171.41099548339844</v>
          </cell>
          <cell r="DZ35">
            <v>326.04998779296875</v>
          </cell>
          <cell r="EA35">
            <v>396.94500732421875</v>
          </cell>
          <cell r="EB35">
            <v>242.89399719238281</v>
          </cell>
          <cell r="EC35">
            <v>372.72900390625</v>
          </cell>
          <cell r="ED35">
            <v>266.45599365234375</v>
          </cell>
          <cell r="EE35">
            <v>301.09100341796875</v>
          </cell>
          <cell r="EF35">
            <v>314.37298583984375</v>
          </cell>
          <cell r="EG35">
            <v>304.69400024414063</v>
          </cell>
          <cell r="EH35">
            <v>274.10101318359375</v>
          </cell>
          <cell r="EI35">
            <v>232.25700378417969</v>
          </cell>
          <cell r="EJ35">
            <v>342.06698608398438</v>
          </cell>
          <cell r="EK35">
            <v>261.843994140625</v>
          </cell>
          <cell r="EL35">
            <v>247.49099731445313</v>
          </cell>
          <cell r="EM35">
            <v>158.71400451660156</v>
          </cell>
          <cell r="EN35">
            <v>151.89900207519531</v>
          </cell>
          <cell r="EO35">
            <v>253.10400390625</v>
          </cell>
          <cell r="EP35">
            <v>159.26858520507813</v>
          </cell>
          <cell r="EQ35">
            <v>159.21725463867188</v>
          </cell>
        </row>
        <row r="36">
          <cell r="A36">
            <v>41182</v>
          </cell>
          <cell r="B36">
            <v>157.46699523925781</v>
          </cell>
          <cell r="C36">
            <v>130.61399841308594</v>
          </cell>
          <cell r="D36">
            <v>135.91400146484375</v>
          </cell>
          <cell r="E36">
            <v>475.0780029296875</v>
          </cell>
          <cell r="F36">
            <v>167.78700256347656</v>
          </cell>
          <cell r="G36">
            <v>477.739990234375</v>
          </cell>
          <cell r="H36">
            <v>199.88600158691406</v>
          </cell>
          <cell r="I36">
            <v>292.35000610351563</v>
          </cell>
          <cell r="J36">
            <v>291.302001953125</v>
          </cell>
          <cell r="K36">
            <v>396.69699096679688</v>
          </cell>
          <cell r="L36">
            <v>161.22700500488281</v>
          </cell>
          <cell r="M36">
            <v>375.29598999023438</v>
          </cell>
          <cell r="N36">
            <v>208.73699951171875</v>
          </cell>
          <cell r="O36">
            <v>260.11300659179688</v>
          </cell>
          <cell r="P36">
            <v>263.34600830078125</v>
          </cell>
          <cell r="Q36">
            <v>277.4840087890625</v>
          </cell>
          <cell r="R36">
            <v>330.760986328125</v>
          </cell>
          <cell r="S36">
            <v>320.031005859375</v>
          </cell>
          <cell r="T36">
            <v>380.69601440429688</v>
          </cell>
          <cell r="U36">
            <v>324.47601318359375</v>
          </cell>
          <cell r="V36">
            <v>420.18899536132813</v>
          </cell>
          <cell r="W36">
            <v>187.95799255371094</v>
          </cell>
          <cell r="X36">
            <v>319.4949951171875</v>
          </cell>
          <cell r="Y36">
            <v>278.94000244140625</v>
          </cell>
          <cell r="Z36">
            <v>330.95599365234375</v>
          </cell>
          <cell r="AA36">
            <v>312.56201171875</v>
          </cell>
          <cell r="AB36">
            <v>382.73199462890625</v>
          </cell>
          <cell r="AC36">
            <v>373.6669921875</v>
          </cell>
          <cell r="AD36">
            <v>317.73800659179688</v>
          </cell>
          <cell r="AE36">
            <v>308.15301513671875</v>
          </cell>
          <cell r="AF36">
            <v>368.21499633789063</v>
          </cell>
          <cell r="AG36">
            <v>342.13400268554688</v>
          </cell>
          <cell r="AH36">
            <v>760.17901611328125</v>
          </cell>
          <cell r="AI36">
            <v>338.05599975585938</v>
          </cell>
          <cell r="AJ36">
            <v>295.62600708007813</v>
          </cell>
          <cell r="AK36">
            <v>308.5150146484375</v>
          </cell>
          <cell r="AL36">
            <v>284.88101196289063</v>
          </cell>
          <cell r="AM36">
            <v>337.17898559570313</v>
          </cell>
          <cell r="AN36">
            <v>318.19500732421875</v>
          </cell>
          <cell r="AO36">
            <v>330.43899536132813</v>
          </cell>
          <cell r="AP36">
            <v>299.072998046875</v>
          </cell>
          <cell r="AQ36">
            <v>313.02398681640625</v>
          </cell>
          <cell r="AR36">
            <v>368.89898681640625</v>
          </cell>
          <cell r="AS36">
            <v>446.6300048828125</v>
          </cell>
          <cell r="AT36">
            <v>313.25100708007813</v>
          </cell>
          <cell r="AU36">
            <v>378.56698608398438</v>
          </cell>
          <cell r="AV36">
            <v>179.37399291992188</v>
          </cell>
          <cell r="AW36">
            <v>177.65299987792969</v>
          </cell>
          <cell r="AX36">
            <v>296.97601318359375</v>
          </cell>
          <cell r="AY36">
            <v>340.37200927734375</v>
          </cell>
          <cell r="AZ36">
            <v>348.16900634765625</v>
          </cell>
          <cell r="BA36">
            <v>316.49099731445313</v>
          </cell>
          <cell r="BB36">
            <v>336.47500610351563</v>
          </cell>
          <cell r="BC36">
            <v>361.6820068359375</v>
          </cell>
          <cell r="BD36">
            <v>208.06500244140625</v>
          </cell>
          <cell r="BE36">
            <v>318.75399780273438</v>
          </cell>
          <cell r="BF36">
            <v>315.81698608398438</v>
          </cell>
          <cell r="BG36">
            <v>904.08599853515625</v>
          </cell>
          <cell r="BH36">
            <v>2420.196044921875</v>
          </cell>
          <cell r="BI36">
            <v>922.5880126953125</v>
          </cell>
          <cell r="BJ36">
            <v>1880.4010009765625</v>
          </cell>
          <cell r="BK36">
            <v>546.19598388671875</v>
          </cell>
          <cell r="BL36">
            <v>564.5560302734375</v>
          </cell>
          <cell r="BM36">
            <v>584.52001953125</v>
          </cell>
          <cell r="BN36">
            <v>664.41900634765625</v>
          </cell>
          <cell r="BO36">
            <v>489.29598999023438</v>
          </cell>
          <cell r="BP36">
            <v>295.73199462890625</v>
          </cell>
          <cell r="BQ36">
            <v>472.6669921875</v>
          </cell>
          <cell r="BR36">
            <v>323.90798950195313</v>
          </cell>
          <cell r="BS36">
            <v>260.010009765625</v>
          </cell>
          <cell r="BT36">
            <v>305.71701049804688</v>
          </cell>
          <cell r="BU36">
            <v>122.86000061035156</v>
          </cell>
          <cell r="BV36">
            <v>295.73098754882813</v>
          </cell>
          <cell r="BW36">
            <v>210.08299255371094</v>
          </cell>
          <cell r="BX36">
            <v>242.79499816894531</v>
          </cell>
          <cell r="BY36">
            <v>2206.30810546875</v>
          </cell>
          <cell r="BZ36">
            <v>2266.427001953125</v>
          </cell>
          <cell r="CA36">
            <v>261.218994140625</v>
          </cell>
          <cell r="CB36">
            <v>227.36445617675781</v>
          </cell>
          <cell r="CC36">
            <v>227.73316955566406</v>
          </cell>
          <cell r="CD36">
            <v>286.7840576171875</v>
          </cell>
          <cell r="CE36">
            <v>325.84048461914063</v>
          </cell>
          <cell r="CF36">
            <v>299.51409912109375</v>
          </cell>
          <cell r="CG36">
            <v>296.86618041992188</v>
          </cell>
          <cell r="CH36">
            <v>275.59716796875</v>
          </cell>
          <cell r="CI36">
            <v>516.51739501953125</v>
          </cell>
          <cell r="CJ36">
            <v>395.64642333984375</v>
          </cell>
          <cell r="CK36">
            <v>405.79107666015625</v>
          </cell>
          <cell r="CL36">
            <v>363.49606323242188</v>
          </cell>
          <cell r="CM36">
            <v>743.37200927734375</v>
          </cell>
          <cell r="CN36">
            <v>291.91079711914063</v>
          </cell>
          <cell r="CO36">
            <v>149.70730590820313</v>
          </cell>
          <cell r="CP36">
            <v>393.90191650390625</v>
          </cell>
          <cell r="CQ36">
            <v>251.25204467773438</v>
          </cell>
          <cell r="CR36">
            <v>317.73403930664063</v>
          </cell>
          <cell r="CS36">
            <v>177.79118347167969</v>
          </cell>
          <cell r="CT36">
            <v>329.09542846679688</v>
          </cell>
          <cell r="CU36">
            <v>354.66793823242188</v>
          </cell>
          <cell r="CV36">
            <v>174.20025634765625</v>
          </cell>
          <cell r="CW36">
            <v>184.87226867675781</v>
          </cell>
          <cell r="CX36">
            <v>400.27001953125</v>
          </cell>
          <cell r="CY36">
            <v>162.84036254882813</v>
          </cell>
          <cell r="CZ36">
            <v>324.6234130859375</v>
          </cell>
          <cell r="DA36">
            <v>146.52796936035156</v>
          </cell>
          <cell r="DB36">
            <v>168.97215270996094</v>
          </cell>
          <cell r="DC36">
            <v>191.53311157226563</v>
          </cell>
          <cell r="DD36">
            <v>295.89566040039063</v>
          </cell>
          <cell r="DE36">
            <v>389.52328491210938</v>
          </cell>
          <cell r="DF36">
            <v>145.91571044921875</v>
          </cell>
          <cell r="DG36">
            <v>168.91586303710938</v>
          </cell>
          <cell r="DH36">
            <v>177.71505737304688</v>
          </cell>
          <cell r="DI36">
            <v>242.72291564941406</v>
          </cell>
          <cell r="DJ36">
            <v>280.02059936523438</v>
          </cell>
          <cell r="DK36">
            <v>186.53329467773438</v>
          </cell>
          <cell r="DL36">
            <v>1228.095458984375</v>
          </cell>
          <cell r="DM36">
            <v>214.68394470214844</v>
          </cell>
          <cell r="DN36">
            <v>188.22164916992188</v>
          </cell>
          <cell r="DO36">
            <v>112.04792785644531</v>
          </cell>
          <cell r="DQ36">
            <v>1002.6599731445313</v>
          </cell>
          <cell r="DR36">
            <v>1440.6700439453125</v>
          </cell>
          <cell r="DS36">
            <v>178.57234191894531</v>
          </cell>
          <cell r="DT36">
            <v>121.65171813964844</v>
          </cell>
          <cell r="DU36">
            <v>127.40715789794922</v>
          </cell>
          <cell r="DV36">
            <v>41182</v>
          </cell>
          <cell r="DW36">
            <v>41182</v>
          </cell>
          <cell r="DX36">
            <v>442.57598876953125</v>
          </cell>
          <cell r="DY36">
            <v>173.99200439453125</v>
          </cell>
          <cell r="DZ36">
            <v>329.22601318359375</v>
          </cell>
          <cell r="EA36">
            <v>402.0369873046875</v>
          </cell>
          <cell r="EB36">
            <v>244.60600280761719</v>
          </cell>
          <cell r="EC36">
            <v>378.9219970703125</v>
          </cell>
          <cell r="ED36">
            <v>269.93301391601563</v>
          </cell>
          <cell r="EE36">
            <v>307.156005859375</v>
          </cell>
          <cell r="EF36">
            <v>318.9169921875</v>
          </cell>
          <cell r="EG36">
            <v>308.19500732421875</v>
          </cell>
          <cell r="EH36">
            <v>275.64199829101563</v>
          </cell>
          <cell r="EI36">
            <v>236.44500732421875</v>
          </cell>
          <cell r="EJ36">
            <v>349.1409912109375</v>
          </cell>
          <cell r="EK36">
            <v>265.8389892578125</v>
          </cell>
          <cell r="EL36">
            <v>250.72200012207031</v>
          </cell>
          <cell r="EM36">
            <v>161.43800354003906</v>
          </cell>
          <cell r="EN36">
            <v>154.36599731445313</v>
          </cell>
          <cell r="EO36">
            <v>254.88299560546875</v>
          </cell>
          <cell r="EP36">
            <v>161.66777038574219</v>
          </cell>
          <cell r="EQ36">
            <v>161.52250671386719</v>
          </cell>
        </row>
        <row r="37">
          <cell r="A37">
            <v>41213</v>
          </cell>
          <cell r="B37">
            <v>160.75599670410156</v>
          </cell>
          <cell r="C37">
            <v>132.47300720214844</v>
          </cell>
          <cell r="D37">
            <v>137.91999816894531</v>
          </cell>
          <cell r="E37">
            <v>484.489990234375</v>
          </cell>
          <cell r="F37">
            <v>171.4429931640625</v>
          </cell>
          <cell r="G37">
            <v>487.98300170898438</v>
          </cell>
          <cell r="H37">
            <v>205.50300598144531</v>
          </cell>
          <cell r="I37">
            <v>295.989990234375</v>
          </cell>
          <cell r="J37">
            <v>296.83599853515625</v>
          </cell>
          <cell r="K37">
            <v>406.49899291992188</v>
          </cell>
          <cell r="L37">
            <v>163.92900085449219</v>
          </cell>
          <cell r="M37">
            <v>382.4119873046875</v>
          </cell>
          <cell r="N37">
            <v>209.25100708007813</v>
          </cell>
          <cell r="O37">
            <v>261.40399169921875</v>
          </cell>
          <cell r="P37">
            <v>264.64300537109375</v>
          </cell>
          <cell r="Q37">
            <v>280.12799072265625</v>
          </cell>
          <cell r="R37">
            <v>335.6820068359375</v>
          </cell>
          <cell r="S37">
            <v>326.73800659179688</v>
          </cell>
          <cell r="T37">
            <v>384.43701171875</v>
          </cell>
          <cell r="U37">
            <v>329.73800659179688</v>
          </cell>
          <cell r="V37">
            <v>424.25</v>
          </cell>
          <cell r="W37">
            <v>190.18299865722656</v>
          </cell>
          <cell r="X37">
            <v>326.82400512695313</v>
          </cell>
          <cell r="Y37">
            <v>281.68399047851563</v>
          </cell>
          <cell r="Z37">
            <v>335.58401489257813</v>
          </cell>
          <cell r="AA37">
            <v>318.42898559570313</v>
          </cell>
          <cell r="AB37">
            <v>382.83200073242188</v>
          </cell>
          <cell r="AC37">
            <v>377.677001953125</v>
          </cell>
          <cell r="AD37">
            <v>322.13900756835938</v>
          </cell>
          <cell r="AE37">
            <v>312.80099487304688</v>
          </cell>
          <cell r="AF37">
            <v>376.17300415039063</v>
          </cell>
          <cell r="AG37">
            <v>347.42098999023438</v>
          </cell>
          <cell r="AH37">
            <v>772.864013671875</v>
          </cell>
          <cell r="AI37">
            <v>341.552001953125</v>
          </cell>
          <cell r="AJ37">
            <v>298.60000610351563</v>
          </cell>
          <cell r="AK37">
            <v>312.42098999023438</v>
          </cell>
          <cell r="AL37">
            <v>287.75</v>
          </cell>
          <cell r="AM37">
            <v>343.10000610351563</v>
          </cell>
          <cell r="AN37">
            <v>323.69699096679688</v>
          </cell>
          <cell r="AO37">
            <v>333.79598999023438</v>
          </cell>
          <cell r="AP37">
            <v>304.07000732421875</v>
          </cell>
          <cell r="AQ37">
            <v>316.89999389648438</v>
          </cell>
          <cell r="AR37">
            <v>377.29598999023438</v>
          </cell>
          <cell r="AS37">
            <v>451.89999389648438</v>
          </cell>
          <cell r="AT37">
            <v>318.12799072265625</v>
          </cell>
          <cell r="AU37">
            <v>382.65301513671875</v>
          </cell>
          <cell r="AV37">
            <v>182.01100158691406</v>
          </cell>
          <cell r="AW37">
            <v>180.21699523925781</v>
          </cell>
          <cell r="AX37">
            <v>300.78900146484375</v>
          </cell>
          <cell r="AY37">
            <v>345.0360107421875</v>
          </cell>
          <cell r="AZ37">
            <v>358.52200317382813</v>
          </cell>
          <cell r="BA37">
            <v>319.7650146484375</v>
          </cell>
          <cell r="BB37">
            <v>341.17999267578125</v>
          </cell>
          <cell r="BC37">
            <v>367.7080078125</v>
          </cell>
          <cell r="BD37">
            <v>209.76800537109375</v>
          </cell>
          <cell r="BE37">
            <v>322.06399536132813</v>
          </cell>
          <cell r="BF37">
            <v>320.03298950195313</v>
          </cell>
          <cell r="BG37">
            <v>911.56500244140625</v>
          </cell>
          <cell r="BH37">
            <v>2452.052978515625</v>
          </cell>
          <cell r="BI37">
            <v>930.197021484375</v>
          </cell>
          <cell r="BJ37">
            <v>1876.5350341796875</v>
          </cell>
          <cell r="BK37">
            <v>547.34197998046875</v>
          </cell>
          <cell r="BL37">
            <v>569.7139892578125</v>
          </cell>
          <cell r="BM37">
            <v>590.73297119140625</v>
          </cell>
          <cell r="BN37">
            <v>675.7659912109375</v>
          </cell>
          <cell r="BO37">
            <v>487.93899536132813</v>
          </cell>
          <cell r="BP37">
            <v>298.4320068359375</v>
          </cell>
          <cell r="BQ37">
            <v>474.07699584960938</v>
          </cell>
          <cell r="BR37">
            <v>326.99398803710938</v>
          </cell>
          <cell r="BS37">
            <v>262.45098876953125</v>
          </cell>
          <cell r="BT37">
            <v>306.3179931640625</v>
          </cell>
          <cell r="BU37">
            <v>123.62100219726563</v>
          </cell>
          <cell r="BV37">
            <v>298.22198486328125</v>
          </cell>
          <cell r="BW37">
            <v>214.50199890136719</v>
          </cell>
          <cell r="BX37">
            <v>245.33799743652344</v>
          </cell>
          <cell r="BY37">
            <v>2231.134033203125</v>
          </cell>
          <cell r="BZ37">
            <v>2273.593994140625</v>
          </cell>
          <cell r="CA37">
            <v>261.7659912109375</v>
          </cell>
          <cell r="CB37">
            <v>229.86105346679688</v>
          </cell>
          <cell r="CC37">
            <v>230.23878479003906</v>
          </cell>
          <cell r="CD37">
            <v>289.3292236328125</v>
          </cell>
          <cell r="CE37">
            <v>331.94500732421875</v>
          </cell>
          <cell r="CF37">
            <v>302.01699829101563</v>
          </cell>
          <cell r="CG37">
            <v>301.33700561523438</v>
          </cell>
          <cell r="CH37">
            <v>281.30422973632813</v>
          </cell>
          <cell r="CI37">
            <v>525.6810302734375</v>
          </cell>
          <cell r="CJ37">
            <v>405.22634887695313</v>
          </cell>
          <cell r="CK37">
            <v>407.58126831054688</v>
          </cell>
          <cell r="CL37">
            <v>369.48947143554688</v>
          </cell>
          <cell r="CM37">
            <v>753.77178955078125</v>
          </cell>
          <cell r="CN37">
            <v>295.78030395507813</v>
          </cell>
          <cell r="CO37">
            <v>151.572265625</v>
          </cell>
          <cell r="CP37">
            <v>398.33309936523438</v>
          </cell>
          <cell r="CQ37">
            <v>252.59390258789063</v>
          </cell>
          <cell r="CR37">
            <v>325.3760986328125</v>
          </cell>
          <cell r="CS37">
            <v>179.93867492675781</v>
          </cell>
          <cell r="CT37">
            <v>334.2855224609375</v>
          </cell>
          <cell r="CU37">
            <v>360.12161254882813</v>
          </cell>
          <cell r="CV37">
            <v>179.38664245605469</v>
          </cell>
          <cell r="CW37">
            <v>186.97883605957031</v>
          </cell>
          <cell r="CX37">
            <v>403.18508911132813</v>
          </cell>
          <cell r="CY37">
            <v>164.95822143554688</v>
          </cell>
          <cell r="CZ37">
            <v>329.92694091796875</v>
          </cell>
          <cell r="DA37">
            <v>149.55909729003906</v>
          </cell>
          <cell r="DB37">
            <v>171.97674560546875</v>
          </cell>
          <cell r="DC37">
            <v>194.86773681640625</v>
          </cell>
          <cell r="DD37">
            <v>303.26852416992188</v>
          </cell>
          <cell r="DE37">
            <v>382.66058349609375</v>
          </cell>
          <cell r="DF37">
            <v>147.37469482421875</v>
          </cell>
          <cell r="DG37">
            <v>171.53465270996094</v>
          </cell>
          <cell r="DH37">
            <v>181.46197509765625</v>
          </cell>
          <cell r="DI37">
            <v>245.27102661132813</v>
          </cell>
          <cell r="DJ37">
            <v>282.56689453125</v>
          </cell>
          <cell r="DK37">
            <v>189.84730529785156</v>
          </cell>
          <cell r="DL37">
            <v>1245.9534912109375</v>
          </cell>
          <cell r="DM37">
            <v>218.23280334472656</v>
          </cell>
          <cell r="DN37">
            <v>190.51638793945313</v>
          </cell>
          <cell r="DO37">
            <v>114.73458862304688</v>
          </cell>
          <cell r="DQ37">
            <v>995.33001708984375</v>
          </cell>
          <cell r="DR37">
            <v>1412.1600341796875</v>
          </cell>
          <cell r="DS37">
            <v>178.35548400878906</v>
          </cell>
          <cell r="DT37">
            <v>121.77000427246094</v>
          </cell>
          <cell r="DU37">
            <v>126.6217041015625</v>
          </cell>
          <cell r="DV37">
            <v>41213</v>
          </cell>
          <cell r="DW37">
            <v>41213</v>
          </cell>
          <cell r="DX37">
            <v>446.66400146484375</v>
          </cell>
          <cell r="DY37">
            <v>173.31399536132813</v>
          </cell>
          <cell r="DZ37">
            <v>330.677001953125</v>
          </cell>
          <cell r="EA37">
            <v>404.54400634765625</v>
          </cell>
          <cell r="EB37">
            <v>244.98500061035156</v>
          </cell>
          <cell r="EC37">
            <v>383.62600708007813</v>
          </cell>
          <cell r="ED37">
            <v>272.92498779296875</v>
          </cell>
          <cell r="EE37">
            <v>307.45901489257813</v>
          </cell>
          <cell r="EF37">
            <v>319.37899780273438</v>
          </cell>
          <cell r="EG37">
            <v>309.989990234375</v>
          </cell>
          <cell r="EH37">
            <v>278.75698852539063</v>
          </cell>
          <cell r="EI37">
            <v>238.73399353027344</v>
          </cell>
          <cell r="EJ37">
            <v>354.03399658203125</v>
          </cell>
          <cell r="EK37">
            <v>267.9530029296875</v>
          </cell>
          <cell r="EL37">
            <v>249.60899353027344</v>
          </cell>
          <cell r="EM37">
            <v>164.98199462890625</v>
          </cell>
          <cell r="EN37">
            <v>153.20399475097656</v>
          </cell>
          <cell r="EO37">
            <v>250.69200134277344</v>
          </cell>
          <cell r="EP37">
            <v>162.67884826660156</v>
          </cell>
          <cell r="EQ37">
            <v>162.60871887207031</v>
          </cell>
        </row>
        <row r="38">
          <cell r="A38">
            <v>41243</v>
          </cell>
          <cell r="B38">
            <v>161.49699401855469</v>
          </cell>
          <cell r="C38">
            <v>133.28399658203125</v>
          </cell>
          <cell r="D38">
            <v>138.74600219726563</v>
          </cell>
          <cell r="E38">
            <v>482.56698608398438</v>
          </cell>
          <cell r="F38">
            <v>170.56199645996094</v>
          </cell>
          <cell r="G38">
            <v>485.57501220703125</v>
          </cell>
          <cell r="H38">
            <v>212.66299438476563</v>
          </cell>
          <cell r="I38">
            <v>297.27398681640625</v>
          </cell>
          <cell r="J38">
            <v>302.1510009765625</v>
          </cell>
          <cell r="K38">
            <v>414.927001953125</v>
          </cell>
          <cell r="L38">
            <v>164.37800598144531</v>
          </cell>
          <cell r="M38">
            <v>384.82400512695313</v>
          </cell>
          <cell r="N38">
            <v>209.28399658203125</v>
          </cell>
          <cell r="O38">
            <v>262.06500244140625</v>
          </cell>
          <cell r="P38">
            <v>265.30398559570313</v>
          </cell>
          <cell r="Q38">
            <v>281.15798950195313</v>
          </cell>
          <cell r="R38">
            <v>336.72198486328125</v>
          </cell>
          <cell r="S38">
            <v>329.56698608398438</v>
          </cell>
          <cell r="T38">
            <v>392.13900756835938</v>
          </cell>
          <cell r="U38">
            <v>331.15701293945313</v>
          </cell>
          <cell r="V38">
            <v>434.03201293945313</v>
          </cell>
          <cell r="W38">
            <v>187.11500549316406</v>
          </cell>
          <cell r="X38">
            <v>328.12100219726563</v>
          </cell>
          <cell r="Y38">
            <v>282.57101440429688</v>
          </cell>
          <cell r="Z38">
            <v>336.4849853515625</v>
          </cell>
          <cell r="AA38">
            <v>318.47900390625</v>
          </cell>
          <cell r="AB38">
            <v>393.96701049804688</v>
          </cell>
          <cell r="AC38">
            <v>382.0989990234375</v>
          </cell>
          <cell r="AD38">
            <v>323.56900024414063</v>
          </cell>
          <cell r="AE38">
            <v>314.20401000976563</v>
          </cell>
          <cell r="AF38">
            <v>384.10699462890625</v>
          </cell>
          <cell r="AG38">
            <v>352.364990234375</v>
          </cell>
          <cell r="AH38">
            <v>778.49102783203125</v>
          </cell>
          <cell r="AI38">
            <v>346.81900024414063</v>
          </cell>
          <cell r="AJ38">
            <v>299.80599975585938</v>
          </cell>
          <cell r="AK38">
            <v>313.46099853515625</v>
          </cell>
          <cell r="AL38">
            <v>289.92800903320313</v>
          </cell>
          <cell r="AM38">
            <v>342.72799682617188</v>
          </cell>
          <cell r="AN38">
            <v>325.33700561523438</v>
          </cell>
          <cell r="AO38">
            <v>336.15399169921875</v>
          </cell>
          <cell r="AP38">
            <v>305.5570068359375</v>
          </cell>
          <cell r="AQ38">
            <v>319.25399780273438</v>
          </cell>
          <cell r="AR38">
            <v>384.68499755859375</v>
          </cell>
          <cell r="AS38">
            <v>455.2860107421875</v>
          </cell>
          <cell r="AT38">
            <v>319.21798706054688</v>
          </cell>
          <cell r="AU38">
            <v>384.60501098632813</v>
          </cell>
          <cell r="AV38">
            <v>183.052001953125</v>
          </cell>
          <cell r="AW38">
            <v>181.34700012207031</v>
          </cell>
          <cell r="AX38">
            <v>300.60699462890625</v>
          </cell>
          <cell r="AY38">
            <v>345.66500854492188</v>
          </cell>
          <cell r="AZ38">
            <v>362.29098510742188</v>
          </cell>
          <cell r="BA38">
            <v>321.54000854492188</v>
          </cell>
          <cell r="BB38">
            <v>343.41500854492188</v>
          </cell>
          <cell r="BC38">
            <v>370.51300048828125</v>
          </cell>
          <cell r="BD38">
            <v>211.45100402832031</v>
          </cell>
          <cell r="BE38">
            <v>324.614990234375</v>
          </cell>
          <cell r="BF38">
            <v>321.95498657226563</v>
          </cell>
          <cell r="BG38">
            <v>923.7239990234375</v>
          </cell>
          <cell r="BH38">
            <v>2450.0390625</v>
          </cell>
          <cell r="BI38">
            <v>937.10198974609375</v>
          </cell>
          <cell r="BJ38">
            <v>1872.6719970703125</v>
          </cell>
          <cell r="BK38">
            <v>546.9849853515625</v>
          </cell>
          <cell r="BL38">
            <v>569.81097412109375</v>
          </cell>
          <cell r="BM38">
            <v>590.4730224609375</v>
          </cell>
          <cell r="BN38">
            <v>674.781005859375</v>
          </cell>
          <cell r="BO38">
            <v>490.85000610351563</v>
          </cell>
          <cell r="BP38">
            <v>299.97000122070313</v>
          </cell>
          <cell r="BQ38">
            <v>482.76300048828125</v>
          </cell>
          <cell r="BR38">
            <v>328.96099853515625</v>
          </cell>
          <cell r="BS38">
            <v>264.81298828125</v>
          </cell>
          <cell r="BT38">
            <v>308.43301391601563</v>
          </cell>
          <cell r="BU38">
            <v>123.95099639892578</v>
          </cell>
          <cell r="BV38">
            <v>300.54901123046875</v>
          </cell>
          <cell r="BW38">
            <v>218.49200439453125</v>
          </cell>
          <cell r="BX38">
            <v>247.52400207519531</v>
          </cell>
          <cell r="BY38">
            <v>2248.10693359375</v>
          </cell>
          <cell r="BZ38">
            <v>2280.655029296875</v>
          </cell>
          <cell r="CA38">
            <v>262.36199951171875</v>
          </cell>
          <cell r="CB38">
            <v>230.01748657226563</v>
          </cell>
          <cell r="CC38">
            <v>230.81256103515625</v>
          </cell>
          <cell r="CD38">
            <v>290.55908203125</v>
          </cell>
          <cell r="CE38">
            <v>331.48590087890625</v>
          </cell>
          <cell r="CF38">
            <v>305.12106323242188</v>
          </cell>
          <cell r="CG38">
            <v>302.36190795898438</v>
          </cell>
          <cell r="CH38">
            <v>281.71868896484375</v>
          </cell>
          <cell r="CI38">
            <v>530.18841552734375</v>
          </cell>
          <cell r="CJ38">
            <v>410.92538452148438</v>
          </cell>
          <cell r="CK38">
            <v>418.95010375976563</v>
          </cell>
          <cell r="CL38">
            <v>373.765869140625</v>
          </cell>
          <cell r="CM38">
            <v>776.84954833984375</v>
          </cell>
          <cell r="CN38">
            <v>296.93658447265625</v>
          </cell>
          <cell r="CO38">
            <v>152.04644775390625</v>
          </cell>
          <cell r="CP38">
            <v>400.97299194335938</v>
          </cell>
          <cell r="CQ38">
            <v>253.18429565429688</v>
          </cell>
          <cell r="CR38">
            <v>324.6337890625</v>
          </cell>
          <cell r="CS38">
            <v>180.65971374511719</v>
          </cell>
          <cell r="CT38">
            <v>336.52777099609375</v>
          </cell>
          <cell r="CU38">
            <v>365.88082885742188</v>
          </cell>
          <cell r="CV38">
            <v>184.36851501464844</v>
          </cell>
          <cell r="CW38">
            <v>186.86306762695313</v>
          </cell>
          <cell r="CX38">
            <v>420.5064697265625</v>
          </cell>
          <cell r="CY38">
            <v>165.29057312011719</v>
          </cell>
          <cell r="CZ38">
            <v>333.75967407226563</v>
          </cell>
          <cell r="DA38">
            <v>149.48655700683594</v>
          </cell>
          <cell r="DB38">
            <v>171.46025085449219</v>
          </cell>
          <cell r="DC38">
            <v>194.15106201171875</v>
          </cell>
          <cell r="DD38">
            <v>302.5638427734375</v>
          </cell>
          <cell r="DE38">
            <v>385.08840942382813</v>
          </cell>
          <cell r="DF38">
            <v>148.64306640625</v>
          </cell>
          <cell r="DG38">
            <v>171.47811889648438</v>
          </cell>
          <cell r="DH38">
            <v>180.73200988769531</v>
          </cell>
          <cell r="DI38">
            <v>247.48588562011719</v>
          </cell>
          <cell r="DJ38">
            <v>284.08444213867188</v>
          </cell>
          <cell r="DK38">
            <v>188.06533813476563</v>
          </cell>
          <cell r="DL38">
            <v>1265.072021484375</v>
          </cell>
          <cell r="DM38">
            <v>219.00723266601563</v>
          </cell>
          <cell r="DN38">
            <v>192.96347045898438</v>
          </cell>
          <cell r="DO38">
            <v>118.73542785644531</v>
          </cell>
          <cell r="DQ38">
            <v>1007.02001953125</v>
          </cell>
          <cell r="DR38">
            <v>1416.1800537109375</v>
          </cell>
          <cell r="DS38">
            <v>180.514892578125</v>
          </cell>
          <cell r="DT38">
            <v>121.94016265869141</v>
          </cell>
          <cell r="DU38">
            <v>127.03369903564453</v>
          </cell>
          <cell r="DV38">
            <v>41243</v>
          </cell>
          <cell r="DW38">
            <v>41243</v>
          </cell>
          <cell r="DX38">
            <v>449.01300048828125</v>
          </cell>
          <cell r="DY38">
            <v>175.81900024414063</v>
          </cell>
          <cell r="DZ38">
            <v>333.32199096679688</v>
          </cell>
          <cell r="EA38">
            <v>408.82598876953125</v>
          </cell>
          <cell r="EB38">
            <v>245.18299865722656</v>
          </cell>
          <cell r="EC38">
            <v>386.18600463867188</v>
          </cell>
          <cell r="ED38">
            <v>273.27301025390625</v>
          </cell>
          <cell r="EE38">
            <v>310.85699462890625</v>
          </cell>
          <cell r="EF38">
            <v>323.12298583984375</v>
          </cell>
          <cell r="EG38">
            <v>311.67800903320313</v>
          </cell>
          <cell r="EH38">
            <v>281.4429931640625</v>
          </cell>
          <cell r="EI38">
            <v>237.94999694824219</v>
          </cell>
          <cell r="EJ38">
            <v>356.83700561523438</v>
          </cell>
          <cell r="EK38">
            <v>268.72500610351563</v>
          </cell>
          <cell r="EL38">
            <v>251.98699951171875</v>
          </cell>
          <cell r="EM38">
            <v>165.34100341796875</v>
          </cell>
          <cell r="EN38">
            <v>155.59599304199219</v>
          </cell>
          <cell r="EO38">
            <v>254.28999328613281</v>
          </cell>
          <cell r="EP38">
            <v>163.77874755859375</v>
          </cell>
          <cell r="EQ38">
            <v>163.66876220703125</v>
          </cell>
        </row>
        <row r="39">
          <cell r="A39">
            <v>41274</v>
          </cell>
          <cell r="B39">
            <v>163.47500610351563</v>
          </cell>
          <cell r="C39">
            <v>134.47700500488281</v>
          </cell>
          <cell r="D39">
            <v>140.02799987792969</v>
          </cell>
          <cell r="E39">
            <v>492.5150146484375</v>
          </cell>
          <cell r="F39">
            <v>171.71099853515625</v>
          </cell>
          <cell r="G39">
            <v>490.01699829101563</v>
          </cell>
          <cell r="H39">
            <v>216.57600402832031</v>
          </cell>
          <cell r="I39">
            <v>296.91400146484375</v>
          </cell>
          <cell r="J39">
            <v>304.50601196289063</v>
          </cell>
          <cell r="K39">
            <v>422.177001953125</v>
          </cell>
          <cell r="L39">
            <v>165.51699829101563</v>
          </cell>
          <cell r="M39">
            <v>388.29400634765625</v>
          </cell>
          <cell r="N39">
            <v>214.76100158691406</v>
          </cell>
          <cell r="O39">
            <v>261.9169921875</v>
          </cell>
          <cell r="P39">
            <v>265.25201416015625</v>
          </cell>
          <cell r="Q39">
            <v>281.531005859375</v>
          </cell>
          <cell r="R39">
            <v>339.26699829101563</v>
          </cell>
          <cell r="S39">
            <v>334.52801513671875</v>
          </cell>
          <cell r="T39">
            <v>404.97500610351563</v>
          </cell>
          <cell r="U39">
            <v>334.21099853515625</v>
          </cell>
          <cell r="V39">
            <v>445.97900390625</v>
          </cell>
          <cell r="W39">
            <v>202.14900207519531</v>
          </cell>
          <cell r="X39">
            <v>332.59201049804688</v>
          </cell>
          <cell r="Y39">
            <v>282.99600219726563</v>
          </cell>
          <cell r="Z39">
            <v>337.9739990234375</v>
          </cell>
          <cell r="AA39">
            <v>323.6610107421875</v>
          </cell>
          <cell r="AB39">
            <v>415.42300415039063</v>
          </cell>
          <cell r="AC39">
            <v>385.56298828125</v>
          </cell>
          <cell r="AD39">
            <v>326.33700561523438</v>
          </cell>
          <cell r="AE39">
            <v>316.37298583984375</v>
          </cell>
          <cell r="AF39">
            <v>390.15200805664063</v>
          </cell>
          <cell r="AG39">
            <v>360.68600463867188</v>
          </cell>
          <cell r="AH39">
            <v>794.281982421875</v>
          </cell>
          <cell r="AI39">
            <v>357.86700439453125</v>
          </cell>
          <cell r="AJ39">
            <v>300.12298583984375</v>
          </cell>
          <cell r="AK39">
            <v>315.05300903320313</v>
          </cell>
          <cell r="AL39">
            <v>292.63699340820313</v>
          </cell>
          <cell r="AM39">
            <v>344.5889892578125</v>
          </cell>
          <cell r="AN39">
            <v>329.41000366210938</v>
          </cell>
          <cell r="AO39">
            <v>339.00601196289063</v>
          </cell>
          <cell r="AP39">
            <v>308.90701293945313</v>
          </cell>
          <cell r="AQ39">
            <v>320.53799438476563</v>
          </cell>
          <cell r="AR39">
            <v>390.552001953125</v>
          </cell>
          <cell r="AS39">
            <v>460.91000366210938</v>
          </cell>
          <cell r="AT39">
            <v>323.25</v>
          </cell>
          <cell r="AU39">
            <v>390.197998046875</v>
          </cell>
          <cell r="AV39">
            <v>184.69400024414063</v>
          </cell>
          <cell r="AW39">
            <v>182.96099853515625</v>
          </cell>
          <cell r="AX39">
            <v>303.91598510742188</v>
          </cell>
          <cell r="AY39">
            <v>347.88400268554688</v>
          </cell>
          <cell r="AZ39">
            <v>374.56900024414063</v>
          </cell>
          <cell r="BA39">
            <v>322.69699096679688</v>
          </cell>
          <cell r="BB39">
            <v>346.718994140625</v>
          </cell>
          <cell r="BC39">
            <v>379.69601440429688</v>
          </cell>
          <cell r="BD39">
            <v>214.56599426269531</v>
          </cell>
          <cell r="BE39">
            <v>330.27700805664063</v>
          </cell>
          <cell r="BF39">
            <v>325.08200073242188</v>
          </cell>
          <cell r="BG39">
            <v>931.45697021484375</v>
          </cell>
          <cell r="BH39">
            <v>2449.56298828125</v>
          </cell>
          <cell r="BI39">
            <v>951.9630126953125</v>
          </cell>
          <cell r="BJ39">
            <v>1875.279052734375</v>
          </cell>
          <cell r="BK39">
            <v>544.760986328125</v>
          </cell>
          <cell r="BL39">
            <v>568.36199951171875</v>
          </cell>
          <cell r="BM39">
            <v>589.47900390625</v>
          </cell>
          <cell r="BN39">
            <v>676.1259765625</v>
          </cell>
          <cell r="BO39">
            <v>489.37899780273438</v>
          </cell>
          <cell r="BP39">
            <v>298.04400634765625</v>
          </cell>
          <cell r="BQ39">
            <v>475.07501220703125</v>
          </cell>
          <cell r="BR39">
            <v>332.68301391601563</v>
          </cell>
          <cell r="BS39">
            <v>269.07000732421875</v>
          </cell>
          <cell r="BT39">
            <v>316.61599731445313</v>
          </cell>
          <cell r="BU39">
            <v>129.14300537109375</v>
          </cell>
          <cell r="BV39">
            <v>304.64498901367188</v>
          </cell>
          <cell r="BW39">
            <v>223.56599426269531</v>
          </cell>
          <cell r="BX39">
            <v>249.66400146484375</v>
          </cell>
          <cell r="BY39">
            <v>2275.868896484375</v>
          </cell>
          <cell r="BZ39">
            <v>2298.5859375</v>
          </cell>
          <cell r="CA39">
            <v>261.92898559570313</v>
          </cell>
          <cell r="CB39">
            <v>230.79942321777344</v>
          </cell>
          <cell r="CC39">
            <v>231.80943298339844</v>
          </cell>
          <cell r="CD39">
            <v>290.40264892578125</v>
          </cell>
          <cell r="CE39">
            <v>333.397705078125</v>
          </cell>
          <cell r="CF39">
            <v>308.9595947265625</v>
          </cell>
          <cell r="CG39">
            <v>303.75076293945313</v>
          </cell>
          <cell r="CH39">
            <v>286.0992431640625</v>
          </cell>
          <cell r="CI39">
            <v>540.0216064453125</v>
          </cell>
          <cell r="CJ39">
            <v>415.56329345703125</v>
          </cell>
          <cell r="CK39">
            <v>433.49728393554688</v>
          </cell>
          <cell r="CL39">
            <v>380.94647216796875</v>
          </cell>
          <cell r="CM39">
            <v>794.1435546875</v>
          </cell>
          <cell r="CN39">
            <v>299.09405517578125</v>
          </cell>
          <cell r="CO39">
            <v>152.697021484375</v>
          </cell>
          <cell r="CP39">
            <v>402.69369506835938</v>
          </cell>
          <cell r="CQ39">
            <v>254.03620910644531</v>
          </cell>
          <cell r="CR39">
            <v>326.69534301757813</v>
          </cell>
          <cell r="CS39">
            <v>181.08515930175781</v>
          </cell>
          <cell r="CT39">
            <v>340.88558959960938</v>
          </cell>
          <cell r="CU39">
            <v>375.46615600585938</v>
          </cell>
          <cell r="CV39">
            <v>188.7476806640625</v>
          </cell>
          <cell r="CW39">
            <v>187.55961608886719</v>
          </cell>
          <cell r="CX39">
            <v>435.93905639648438</v>
          </cell>
          <cell r="CY39">
            <v>165.98336791992188</v>
          </cell>
          <cell r="CZ39">
            <v>341.86972045898438</v>
          </cell>
          <cell r="DA39">
            <v>150.47584533691406</v>
          </cell>
          <cell r="DB39">
            <v>173.96876525878906</v>
          </cell>
          <cell r="DC39">
            <v>200.55709838867188</v>
          </cell>
          <cell r="DD39">
            <v>310.85809326171875</v>
          </cell>
          <cell r="DE39">
            <v>398.42147827148438</v>
          </cell>
          <cell r="DF39">
            <v>150.85787963867188</v>
          </cell>
          <cell r="DG39">
            <v>171.88113403320313</v>
          </cell>
          <cell r="DH39">
            <v>182.42794799804688</v>
          </cell>
          <cell r="DI39">
            <v>249.7476806640625</v>
          </cell>
          <cell r="DJ39">
            <v>284.96820068359375</v>
          </cell>
          <cell r="DK39">
            <v>191.00869750976563</v>
          </cell>
          <cell r="DL39">
            <v>1280.1727294921875</v>
          </cell>
          <cell r="DM39">
            <v>221.66958618164063</v>
          </cell>
          <cell r="DN39">
            <v>195.15432739257813</v>
          </cell>
          <cell r="DO39">
            <v>122.60556030273438</v>
          </cell>
          <cell r="DQ39">
            <v>1055.760009765625</v>
          </cell>
          <cell r="DR39">
            <v>1426.18994140625</v>
          </cell>
          <cell r="DS39">
            <v>182.01824951171875</v>
          </cell>
          <cell r="DT39">
            <v>122.24169921875</v>
          </cell>
          <cell r="DU39">
            <v>127.90394592285156</v>
          </cell>
          <cell r="DV39">
            <v>41274</v>
          </cell>
          <cell r="DW39">
            <v>41274</v>
          </cell>
          <cell r="DX39">
            <v>456.97698974609375</v>
          </cell>
          <cell r="DY39">
            <v>177.84300231933594</v>
          </cell>
          <cell r="DZ39">
            <v>336.8330078125</v>
          </cell>
          <cell r="EA39">
            <v>415.14700317382813</v>
          </cell>
          <cell r="EB39">
            <v>247.89900207519531</v>
          </cell>
          <cell r="EC39">
            <v>390.51300048828125</v>
          </cell>
          <cell r="ED39">
            <v>278.66799926757813</v>
          </cell>
          <cell r="EE39">
            <v>316.43099975585938</v>
          </cell>
          <cell r="EF39">
            <v>326.4639892578125</v>
          </cell>
          <cell r="EG39">
            <v>314.51901245117188</v>
          </cell>
          <cell r="EH39">
            <v>286.01699829101563</v>
          </cell>
          <cell r="EI39">
            <v>241.64799499511719</v>
          </cell>
          <cell r="EJ39">
            <v>361.114013671875</v>
          </cell>
          <cell r="EK39">
            <v>271.322998046875</v>
          </cell>
          <cell r="EL39">
            <v>256.89700317382813</v>
          </cell>
          <cell r="EM39">
            <v>168.2760009765625</v>
          </cell>
          <cell r="EN39">
            <v>156.70500183105469</v>
          </cell>
          <cell r="EO39">
            <v>262.30398559570313</v>
          </cell>
          <cell r="EP39">
            <v>166.25025939941406</v>
          </cell>
          <cell r="EQ39">
            <v>166.20896911621094</v>
          </cell>
        </row>
        <row r="40">
          <cell r="A40">
            <v>41305</v>
          </cell>
          <cell r="B40">
            <v>166.33599853515625</v>
          </cell>
          <cell r="C40">
            <v>134.16200256347656</v>
          </cell>
          <cell r="D40">
            <v>139.92500305175781</v>
          </cell>
          <cell r="E40">
            <v>502.61898803710938</v>
          </cell>
          <cell r="F40">
            <v>170.46200561523438</v>
          </cell>
          <cell r="G40">
            <v>488.96499633789063</v>
          </cell>
          <cell r="H40">
            <v>216.60600280761719</v>
          </cell>
          <cell r="I40">
            <v>295.093994140625</v>
          </cell>
          <cell r="J40">
            <v>303.50100708007813</v>
          </cell>
          <cell r="K40">
            <v>433.08200073242188</v>
          </cell>
          <cell r="L40">
            <v>167.21400451660156</v>
          </cell>
          <cell r="M40">
            <v>393.46798706054688</v>
          </cell>
          <cell r="N40">
            <v>215.78500366210938</v>
          </cell>
          <cell r="O40">
            <v>262.20599365234375</v>
          </cell>
          <cell r="P40">
            <v>265.55801391601563</v>
          </cell>
          <cell r="Q40">
            <v>279.760009765625</v>
          </cell>
          <cell r="R40">
            <v>337.8800048828125</v>
          </cell>
          <cell r="S40">
            <v>336.81201171875</v>
          </cell>
          <cell r="T40">
            <v>412.15899658203125</v>
          </cell>
          <cell r="U40">
            <v>333.6820068359375</v>
          </cell>
          <cell r="V40">
            <v>452.79098510742188</v>
          </cell>
          <cell r="W40">
            <v>209.75900268554688</v>
          </cell>
          <cell r="X40">
            <v>331.93701171875</v>
          </cell>
          <cell r="Y40">
            <v>280.947998046875</v>
          </cell>
          <cell r="Z40">
            <v>336.281005859375</v>
          </cell>
          <cell r="AA40">
            <v>328.14700317382813</v>
          </cell>
          <cell r="AB40">
            <v>431.78298950195313</v>
          </cell>
          <cell r="AC40">
            <v>382.37600708007813</v>
          </cell>
          <cell r="AD40">
            <v>328.6199951171875</v>
          </cell>
          <cell r="AE40">
            <v>320.10299682617188</v>
          </cell>
          <cell r="AF40">
            <v>391.04501342773438</v>
          </cell>
          <cell r="AG40">
            <v>365.04598999023438</v>
          </cell>
          <cell r="AH40">
            <v>807.91802978515625</v>
          </cell>
          <cell r="AI40">
            <v>362.89898681640625</v>
          </cell>
          <cell r="AJ40">
            <v>299.49798583984375</v>
          </cell>
          <cell r="AK40">
            <v>313.4849853515625</v>
          </cell>
          <cell r="AL40">
            <v>291.4630126953125</v>
          </cell>
          <cell r="AM40">
            <v>341.55300903320313</v>
          </cell>
          <cell r="AN40">
            <v>329.67300415039063</v>
          </cell>
          <cell r="AO40">
            <v>337.24301147460938</v>
          </cell>
          <cell r="AP40">
            <v>310.135986328125</v>
          </cell>
          <cell r="AQ40">
            <v>320.15701293945313</v>
          </cell>
          <cell r="AR40">
            <v>390.10400390625</v>
          </cell>
          <cell r="AS40">
            <v>461.75601196289063</v>
          </cell>
          <cell r="AT40">
            <v>322.489990234375</v>
          </cell>
          <cell r="AU40">
            <v>391.32699584960938</v>
          </cell>
          <cell r="AV40">
            <v>184.01100158691406</v>
          </cell>
          <cell r="AW40">
            <v>182.50300598144531</v>
          </cell>
          <cell r="AX40">
            <v>303.093994140625</v>
          </cell>
          <cell r="AY40">
            <v>347.07101440429688</v>
          </cell>
          <cell r="AZ40">
            <v>377.09600830078125</v>
          </cell>
          <cell r="BA40">
            <v>317.73300170898438</v>
          </cell>
          <cell r="BB40">
            <v>342.92098999023438</v>
          </cell>
          <cell r="BC40">
            <v>386.02200317382813</v>
          </cell>
          <cell r="BD40">
            <v>213.48300170898438</v>
          </cell>
          <cell r="BE40">
            <v>330.52999877929688</v>
          </cell>
          <cell r="BF40">
            <v>324.87799072265625</v>
          </cell>
          <cell r="BG40">
            <v>920.5999755859375</v>
          </cell>
          <cell r="BH40">
            <v>2431.985107421875</v>
          </cell>
          <cell r="BI40">
            <v>965.05999755859375</v>
          </cell>
          <cell r="BJ40">
            <v>1865.5550537109375</v>
          </cell>
          <cell r="BK40">
            <v>536.843017578125</v>
          </cell>
          <cell r="BL40">
            <v>563.51702880859375</v>
          </cell>
          <cell r="BM40">
            <v>584.45098876953125</v>
          </cell>
          <cell r="BN40">
            <v>672.48699951171875</v>
          </cell>
          <cell r="BO40">
            <v>486.2030029296875</v>
          </cell>
          <cell r="BP40">
            <v>295.34100341796875</v>
          </cell>
          <cell r="BQ40">
            <v>478.30099487304688</v>
          </cell>
          <cell r="BR40">
            <v>335.55999755859375</v>
          </cell>
          <cell r="BS40">
            <v>272.36898803710938</v>
          </cell>
          <cell r="BT40">
            <v>326.17300415039063</v>
          </cell>
          <cell r="BU40">
            <v>134.91799926757813</v>
          </cell>
          <cell r="BV40">
            <v>308.2030029296875</v>
          </cell>
          <cell r="BW40">
            <v>224.13800048828125</v>
          </cell>
          <cell r="BX40">
            <v>246.7550048828125</v>
          </cell>
          <cell r="BY40">
            <v>2304.10888671875</v>
          </cell>
          <cell r="BZ40">
            <v>2323.04296875</v>
          </cell>
          <cell r="CA40">
            <v>260.03298950195313</v>
          </cell>
          <cell r="CB40">
            <v>226.38563537597656</v>
          </cell>
          <cell r="CC40">
            <v>230.41311645507813</v>
          </cell>
          <cell r="CD40">
            <v>289.1583251953125</v>
          </cell>
          <cell r="CE40">
            <v>331.03494262695313</v>
          </cell>
          <cell r="CF40">
            <v>307.869873046875</v>
          </cell>
          <cell r="CG40">
            <v>304.45724487304688</v>
          </cell>
          <cell r="CH40">
            <v>288.23175048828125</v>
          </cell>
          <cell r="CI40">
            <v>546.97552490234375</v>
          </cell>
          <cell r="CJ40">
            <v>415.58291625976563</v>
          </cell>
          <cell r="CK40">
            <v>439.79071044921875</v>
          </cell>
          <cell r="CL40">
            <v>389.79489135742188</v>
          </cell>
          <cell r="CM40">
            <v>794.84356689453125</v>
          </cell>
          <cell r="CN40">
            <v>300.25259399414063</v>
          </cell>
          <cell r="CO40">
            <v>151.45584106445313</v>
          </cell>
          <cell r="CP40">
            <v>397.17706298828125</v>
          </cell>
          <cell r="CQ40">
            <v>253.64884948730469</v>
          </cell>
          <cell r="CR40">
            <v>323.44107055664063</v>
          </cell>
          <cell r="CS40">
            <v>180.11557006835938</v>
          </cell>
          <cell r="CT40">
            <v>347.307373046875</v>
          </cell>
          <cell r="CU40">
            <v>379.3927001953125</v>
          </cell>
          <cell r="CV40">
            <v>188.90473937988281</v>
          </cell>
          <cell r="CW40">
            <v>185.35101318359375</v>
          </cell>
          <cell r="CX40">
            <v>442.10324096679688</v>
          </cell>
          <cell r="CY40">
            <v>165.03565979003906</v>
          </cell>
          <cell r="CZ40">
            <v>344.62457275390625</v>
          </cell>
          <cell r="DA40">
            <v>150.72953796386719</v>
          </cell>
          <cell r="DB40">
            <v>175.56632995605469</v>
          </cell>
          <cell r="DC40">
            <v>204.35279846191406</v>
          </cell>
          <cell r="DD40">
            <v>319.36795043945313</v>
          </cell>
          <cell r="DE40">
            <v>401.14520263671875</v>
          </cell>
          <cell r="DF40">
            <v>150.0848388671875</v>
          </cell>
          <cell r="DG40">
            <v>172.34877014160156</v>
          </cell>
          <cell r="DH40">
            <v>183.26658630371094</v>
          </cell>
          <cell r="DI40">
            <v>250.16445922851563</v>
          </cell>
          <cell r="DJ40">
            <v>286.57257080078125</v>
          </cell>
          <cell r="DK40">
            <v>192.92852783203125</v>
          </cell>
          <cell r="DL40">
            <v>1310.670166015625</v>
          </cell>
          <cell r="DM40">
            <v>224.93548583984375</v>
          </cell>
          <cell r="DN40">
            <v>193.44764709472656</v>
          </cell>
          <cell r="DO40">
            <v>124.40561676025391</v>
          </cell>
          <cell r="DQ40">
            <v>1069.010009765625</v>
          </cell>
          <cell r="DR40">
            <v>1498.1099853515625</v>
          </cell>
          <cell r="DS40">
            <v>186.20582580566406</v>
          </cell>
          <cell r="DT40">
            <v>122.72763824462891</v>
          </cell>
          <cell r="DU40">
            <v>129.59584045410156</v>
          </cell>
          <cell r="DV40">
            <v>41305</v>
          </cell>
          <cell r="DW40">
            <v>41305</v>
          </cell>
          <cell r="DX40">
            <v>461.07199096679688</v>
          </cell>
          <cell r="DY40">
            <v>180.36700439453125</v>
          </cell>
          <cell r="DZ40">
            <v>340.2860107421875</v>
          </cell>
          <cell r="EA40">
            <v>421.85800170898438</v>
          </cell>
          <cell r="EB40">
            <v>250.71499633789063</v>
          </cell>
          <cell r="EC40">
            <v>397.48300170898438</v>
          </cell>
          <cell r="ED40">
            <v>285.3699951171875</v>
          </cell>
          <cell r="EE40">
            <v>323.39199829101563</v>
          </cell>
          <cell r="EF40">
            <v>330.52899169921875</v>
          </cell>
          <cell r="EG40">
            <v>317.31698608398438</v>
          </cell>
          <cell r="EH40">
            <v>289.25698852539063</v>
          </cell>
          <cell r="EI40">
            <v>244.90400695800781</v>
          </cell>
          <cell r="EJ40">
            <v>366.45098876953125</v>
          </cell>
          <cell r="EK40">
            <v>274.31698608398438</v>
          </cell>
          <cell r="EL40">
            <v>262.42300415039063</v>
          </cell>
          <cell r="EM40">
            <v>169.13999938964844</v>
          </cell>
          <cell r="EN40">
            <v>159.0469970703125</v>
          </cell>
          <cell r="EO40">
            <v>265.12200927734375</v>
          </cell>
          <cell r="EP40">
            <v>168.56497192382813</v>
          </cell>
          <cell r="EQ40">
            <v>168.38621520996094</v>
          </cell>
        </row>
        <row r="41">
          <cell r="A41">
            <v>41333</v>
          </cell>
          <cell r="B41">
            <v>167.40199279785156</v>
          </cell>
          <cell r="C41">
            <v>134.88800048828125</v>
          </cell>
          <cell r="D41">
            <v>140.69099426269531</v>
          </cell>
          <cell r="E41">
            <v>509.1300048828125</v>
          </cell>
          <cell r="F41">
            <v>170.42500305175781</v>
          </cell>
          <cell r="G41">
            <v>490.18899536132813</v>
          </cell>
          <cell r="H41">
            <v>220.47099304199219</v>
          </cell>
          <cell r="I41">
            <v>297.56201171875</v>
          </cell>
          <cell r="J41">
            <v>307.39999389648438</v>
          </cell>
          <cell r="K41">
            <v>434.91900634765625</v>
          </cell>
          <cell r="L41">
            <v>169.2030029296875</v>
          </cell>
          <cell r="M41">
            <v>397.61700439453125</v>
          </cell>
          <cell r="N41">
            <v>217.30299377441406</v>
          </cell>
          <cell r="O41">
            <v>264.19601440429688</v>
          </cell>
          <cell r="P41">
            <v>267.57199096679688</v>
          </cell>
          <cell r="Q41">
            <v>281.34799194335938</v>
          </cell>
          <cell r="R41">
            <v>338.57101440429688</v>
          </cell>
          <cell r="S41">
            <v>338.6090087890625</v>
          </cell>
          <cell r="T41">
            <v>417.364013671875</v>
          </cell>
          <cell r="U41">
            <v>334.62399291992188</v>
          </cell>
          <cell r="V41">
            <v>459.77200317382813</v>
          </cell>
          <cell r="W41">
            <v>207.947998046875</v>
          </cell>
          <cell r="X41">
            <v>334.57901000976563</v>
          </cell>
          <cell r="Y41">
            <v>282.5679931640625</v>
          </cell>
          <cell r="Z41">
            <v>339.98199462890625</v>
          </cell>
          <cell r="AA41">
            <v>332.2080078125</v>
          </cell>
          <cell r="AB41">
            <v>434.17800903320313</v>
          </cell>
          <cell r="AC41">
            <v>383.44699096679688</v>
          </cell>
          <cell r="AD41">
            <v>330.07598876953125</v>
          </cell>
          <cell r="AE41">
            <v>320.99798583984375</v>
          </cell>
          <cell r="AF41">
            <v>395.62799072265625</v>
          </cell>
          <cell r="AG41">
            <v>368.27801513671875</v>
          </cell>
          <cell r="AH41">
            <v>813.781982421875</v>
          </cell>
          <cell r="AI41">
            <v>365.92498779296875</v>
          </cell>
          <cell r="AJ41">
            <v>301.94500732421875</v>
          </cell>
          <cell r="AK41">
            <v>314.5780029296875</v>
          </cell>
          <cell r="AL41">
            <v>292.44400024414063</v>
          </cell>
          <cell r="AM41">
            <v>341.17300415039063</v>
          </cell>
          <cell r="AN41">
            <v>331.87399291992188</v>
          </cell>
          <cell r="AO41">
            <v>338.68600463867188</v>
          </cell>
          <cell r="AP41">
            <v>311.85101318359375</v>
          </cell>
          <cell r="AQ41">
            <v>323.01800537109375</v>
          </cell>
          <cell r="AR41">
            <v>393.91799926757813</v>
          </cell>
          <cell r="AS41">
            <v>463.82598876953125</v>
          </cell>
          <cell r="AT41">
            <v>323.01998901367188</v>
          </cell>
          <cell r="AU41">
            <v>391.67498779296875</v>
          </cell>
          <cell r="AV41">
            <v>184.70799255371094</v>
          </cell>
          <cell r="AW41">
            <v>183.31500244140625</v>
          </cell>
          <cell r="AX41">
            <v>303.10699462890625</v>
          </cell>
          <cell r="AY41">
            <v>348.82199096679688</v>
          </cell>
          <cell r="AZ41">
            <v>380.76699829101563</v>
          </cell>
          <cell r="BA41">
            <v>317.43899536132813</v>
          </cell>
          <cell r="BB41">
            <v>343.33099365234375</v>
          </cell>
          <cell r="BC41">
            <v>387.84600830078125</v>
          </cell>
          <cell r="BD41">
            <v>214.01400756835938</v>
          </cell>
          <cell r="BE41">
            <v>331.55999755859375</v>
          </cell>
          <cell r="BF41">
            <v>326.47500610351563</v>
          </cell>
          <cell r="BG41">
            <v>919.62799072265625</v>
          </cell>
          <cell r="BH41">
            <v>2449.18310546875</v>
          </cell>
          <cell r="BI41">
            <v>969.5260009765625</v>
          </cell>
          <cell r="BJ41">
            <v>1872.0970458984375</v>
          </cell>
          <cell r="BK41">
            <v>541.5059814453125</v>
          </cell>
          <cell r="BL41">
            <v>567.552001953125</v>
          </cell>
          <cell r="BM41">
            <v>588.697021484375</v>
          </cell>
          <cell r="BN41">
            <v>677.0830078125</v>
          </cell>
          <cell r="BO41">
            <v>489.58700561523438</v>
          </cell>
          <cell r="BP41">
            <v>295.67999267578125</v>
          </cell>
          <cell r="BQ41">
            <v>480.34600830078125</v>
          </cell>
          <cell r="BR41">
            <v>336.77999877929688</v>
          </cell>
          <cell r="BS41">
            <v>273.80999755859375</v>
          </cell>
          <cell r="BT41">
            <v>327.95401000976563</v>
          </cell>
          <cell r="BU41">
            <v>134.13600158691406</v>
          </cell>
          <cell r="BV41">
            <v>309.79299926757813</v>
          </cell>
          <cell r="BW41">
            <v>225.36799621582031</v>
          </cell>
          <cell r="BX41">
            <v>250.01300048828125</v>
          </cell>
          <cell r="BY41">
            <v>2314.22607421875</v>
          </cell>
          <cell r="BZ41">
            <v>2327.912109375</v>
          </cell>
          <cell r="CA41">
            <v>261.39801025390625</v>
          </cell>
          <cell r="CB41">
            <v>225.99295043945313</v>
          </cell>
          <cell r="CC41">
            <v>231.86502075195313</v>
          </cell>
          <cell r="CD41">
            <v>291.36300659179688</v>
          </cell>
          <cell r="CE41">
            <v>330.72238159179688</v>
          </cell>
          <cell r="CF41">
            <v>308.45816040039063</v>
          </cell>
          <cell r="CG41">
            <v>307.27548217773438</v>
          </cell>
          <cell r="CH41">
            <v>289.07962036132813</v>
          </cell>
          <cell r="CI41">
            <v>549.33935546875</v>
          </cell>
          <cell r="CJ41">
            <v>419.03720092773438</v>
          </cell>
          <cell r="CK41">
            <v>447.23226928710938</v>
          </cell>
          <cell r="CL41">
            <v>393.48587036132813</v>
          </cell>
          <cell r="CM41">
            <v>812.95440673828125</v>
          </cell>
          <cell r="CN41">
            <v>301.31503295898438</v>
          </cell>
          <cell r="CO41">
            <v>151.98159790039063</v>
          </cell>
          <cell r="CP41">
            <v>397.6375732421875</v>
          </cell>
          <cell r="CQ41">
            <v>254.67373657226563</v>
          </cell>
          <cell r="CR41">
            <v>324.66006469726563</v>
          </cell>
          <cell r="CS41">
            <v>181.32391357421875</v>
          </cell>
          <cell r="CT41">
            <v>350.08804321289063</v>
          </cell>
          <cell r="CU41">
            <v>382.83132934570313</v>
          </cell>
          <cell r="CV41">
            <v>191.81063842773438</v>
          </cell>
          <cell r="CW41">
            <v>185.42611694335938</v>
          </cell>
          <cell r="CX41">
            <v>446.3624267578125</v>
          </cell>
          <cell r="CY41">
            <v>166.88949584960938</v>
          </cell>
          <cell r="CZ41">
            <v>348.59432983398438</v>
          </cell>
          <cell r="DA41">
            <v>151.29779052734375</v>
          </cell>
          <cell r="DB41">
            <v>175.609375</v>
          </cell>
          <cell r="DC41">
            <v>203.57373046875</v>
          </cell>
          <cell r="DD41">
            <v>326.87252807617188</v>
          </cell>
          <cell r="DE41">
            <v>399.68069458007813</v>
          </cell>
          <cell r="DF41">
            <v>150.02804565429688</v>
          </cell>
          <cell r="DG41">
            <v>171.9185791015625</v>
          </cell>
          <cell r="DH41">
            <v>182.74053955078125</v>
          </cell>
          <cell r="DI41">
            <v>251.10569763183594</v>
          </cell>
          <cell r="DJ41">
            <v>289.22842407226563</v>
          </cell>
          <cell r="DK41">
            <v>195.40354919433594</v>
          </cell>
          <cell r="DL41">
            <v>1318.5106201171875</v>
          </cell>
          <cell r="DM41">
            <v>226.48321533203125</v>
          </cell>
          <cell r="DN41">
            <v>195.73600769042969</v>
          </cell>
          <cell r="DO41">
            <v>124.67366027832031</v>
          </cell>
          <cell r="DQ41">
            <v>1054.6199951171875</v>
          </cell>
          <cell r="DR41">
            <v>1514.6800537109375</v>
          </cell>
          <cell r="DS41">
            <v>187.30665588378906</v>
          </cell>
          <cell r="DT41">
            <v>122.88968658447266</v>
          </cell>
          <cell r="DU41">
            <v>130.12347412109375</v>
          </cell>
          <cell r="DV41">
            <v>41333</v>
          </cell>
          <cell r="DW41">
            <v>41333</v>
          </cell>
          <cell r="DX41">
            <v>463.4739990234375</v>
          </cell>
          <cell r="DY41">
            <v>180.43099975585938</v>
          </cell>
          <cell r="DZ41">
            <v>341.822998046875</v>
          </cell>
          <cell r="EA41">
            <v>423.7239990234375</v>
          </cell>
          <cell r="EB41">
            <v>252.05799865722656</v>
          </cell>
          <cell r="EC41">
            <v>400.95098876953125</v>
          </cell>
          <cell r="ED41">
            <v>287.10598754882813</v>
          </cell>
          <cell r="EE41">
            <v>324.468994140625</v>
          </cell>
          <cell r="EF41">
            <v>332.73699951171875</v>
          </cell>
          <cell r="EG41">
            <v>319.489013671875</v>
          </cell>
          <cell r="EH41">
            <v>290.56500244140625</v>
          </cell>
          <cell r="EI41">
            <v>245.16799926757813</v>
          </cell>
          <cell r="EJ41">
            <v>368.01300048828125</v>
          </cell>
          <cell r="EK41">
            <v>275.9429931640625</v>
          </cell>
          <cell r="EL41">
            <v>264.21200561523438</v>
          </cell>
          <cell r="EM41">
            <v>168.50300598144531</v>
          </cell>
          <cell r="EN41">
            <v>163.03399658203125</v>
          </cell>
          <cell r="EO41">
            <v>263.0369873046875</v>
          </cell>
          <cell r="EP41">
            <v>169.14533996582031</v>
          </cell>
          <cell r="EQ41">
            <v>169.01593017578125</v>
          </cell>
        </row>
        <row r="42">
          <cell r="A42">
            <v>41364</v>
          </cell>
          <cell r="B42">
            <v>167.85000610351563</v>
          </cell>
          <cell r="C42">
            <v>135.02400207519531</v>
          </cell>
          <cell r="D42">
            <v>140.8489990234375</v>
          </cell>
          <cell r="E42">
            <v>503.95199584960938</v>
          </cell>
          <cell r="F42">
            <v>170.06399536132813</v>
          </cell>
          <cell r="G42">
            <v>488.32901000976563</v>
          </cell>
          <cell r="H42">
            <v>221.43099975585938</v>
          </cell>
          <cell r="I42">
            <v>298.375</v>
          </cell>
          <cell r="J42">
            <v>308.48098754882813</v>
          </cell>
          <cell r="K42">
            <v>436.38198852539063</v>
          </cell>
          <cell r="L42">
            <v>169.0570068359375</v>
          </cell>
          <cell r="M42">
            <v>397.56399536132813</v>
          </cell>
          <cell r="N42">
            <v>217.83200073242188</v>
          </cell>
          <cell r="O42">
            <v>264.41598510742188</v>
          </cell>
          <cell r="P42">
            <v>267.80099487304688</v>
          </cell>
          <cell r="Q42">
            <v>281.56201171875</v>
          </cell>
          <cell r="R42">
            <v>338.4739990234375</v>
          </cell>
          <cell r="S42">
            <v>338.50100708007813</v>
          </cell>
          <cell r="T42">
            <v>416.5050048828125</v>
          </cell>
          <cell r="U42">
            <v>334.5260009765625</v>
          </cell>
          <cell r="V42">
            <v>457.79598999023438</v>
          </cell>
          <cell r="W42">
            <v>211.25</v>
          </cell>
          <cell r="X42">
            <v>333.552001953125</v>
          </cell>
          <cell r="Y42">
            <v>282.72799682617188</v>
          </cell>
          <cell r="Z42">
            <v>341.82901000976563</v>
          </cell>
          <cell r="AA42">
            <v>334.60198974609375</v>
          </cell>
          <cell r="AB42">
            <v>429.13800048828125</v>
          </cell>
          <cell r="AC42">
            <v>382.45901489257813</v>
          </cell>
          <cell r="AD42">
            <v>330.48699951171875</v>
          </cell>
          <cell r="AE42">
            <v>321.74301147460938</v>
          </cell>
          <cell r="AF42">
            <v>396.177001953125</v>
          </cell>
          <cell r="AG42">
            <v>367.85101318359375</v>
          </cell>
          <cell r="AH42">
            <v>815.00201416015625</v>
          </cell>
          <cell r="AI42">
            <v>364.02899169921875</v>
          </cell>
          <cell r="AJ42">
            <v>302.43701171875</v>
          </cell>
          <cell r="AK42">
            <v>314.61898803710938</v>
          </cell>
          <cell r="AL42">
            <v>292.32101440429688</v>
          </cell>
          <cell r="AM42">
            <v>340.86599731445313</v>
          </cell>
          <cell r="AN42">
            <v>331.64498901367188</v>
          </cell>
          <cell r="AO42">
            <v>338.45599365234375</v>
          </cell>
          <cell r="AP42">
            <v>311.91799926757813</v>
          </cell>
          <cell r="AQ42">
            <v>323.52700805664063</v>
          </cell>
          <cell r="AR42">
            <v>393.03399658203125</v>
          </cell>
          <cell r="AS42">
            <v>463.88699340820313</v>
          </cell>
          <cell r="AT42">
            <v>322.30999755859375</v>
          </cell>
          <cell r="AU42">
            <v>391.02301025390625</v>
          </cell>
          <cell r="AV42">
            <v>184.32099914550781</v>
          </cell>
          <cell r="AW42">
            <v>182.94999694824219</v>
          </cell>
          <cell r="AX42">
            <v>302.760009765625</v>
          </cell>
          <cell r="AY42">
            <v>349.27700805664063</v>
          </cell>
          <cell r="AZ42">
            <v>377.1669921875</v>
          </cell>
          <cell r="BA42">
            <v>317.6400146484375</v>
          </cell>
          <cell r="BB42">
            <v>342.83401489257813</v>
          </cell>
          <cell r="BC42">
            <v>387.60598754882813</v>
          </cell>
          <cell r="BD42">
            <v>213.6300048828125</v>
          </cell>
          <cell r="BE42">
            <v>331.07998657226563</v>
          </cell>
          <cell r="BF42">
            <v>326.40301513671875</v>
          </cell>
          <cell r="BG42">
            <v>915.031982421875</v>
          </cell>
          <cell r="BH42">
            <v>2450.802001953125</v>
          </cell>
          <cell r="BI42">
            <v>979.51800537109375</v>
          </cell>
          <cell r="BJ42">
            <v>1874.001953125</v>
          </cell>
          <cell r="BK42">
            <v>540.95599365234375</v>
          </cell>
          <cell r="BL42">
            <v>567.8740234375</v>
          </cell>
          <cell r="BM42">
            <v>588.3179931640625</v>
          </cell>
          <cell r="BN42">
            <v>678.448974609375</v>
          </cell>
          <cell r="BO42">
            <v>490.10598754882813</v>
          </cell>
          <cell r="BP42">
            <v>296.25299072265625</v>
          </cell>
          <cell r="BQ42">
            <v>477.5369873046875</v>
          </cell>
          <cell r="BR42">
            <v>339.05999755859375</v>
          </cell>
          <cell r="BS42">
            <v>276.80300903320313</v>
          </cell>
          <cell r="BT42">
            <v>333.69198608398438</v>
          </cell>
          <cell r="BU42">
            <v>137.04100036621094</v>
          </cell>
          <cell r="BV42">
            <v>312.81201171875</v>
          </cell>
          <cell r="BW42">
            <v>226.88699340820313</v>
          </cell>
          <cell r="BX42">
            <v>251.26600646972656</v>
          </cell>
          <cell r="BY42">
            <v>2338.05908203125</v>
          </cell>
          <cell r="BZ42">
            <v>2347.096923828125</v>
          </cell>
          <cell r="CA42">
            <v>261.63198852539063</v>
          </cell>
          <cell r="CB42">
            <v>224.25422668457031</v>
          </cell>
          <cell r="CC42">
            <v>232.45744323730469</v>
          </cell>
          <cell r="CD42">
            <v>291.89431762695313</v>
          </cell>
          <cell r="CE42">
            <v>330.74563598632813</v>
          </cell>
          <cell r="CF42">
            <v>307.787841796875</v>
          </cell>
          <cell r="CG42">
            <v>307.78427124023438</v>
          </cell>
          <cell r="CH42">
            <v>289.06185913085938</v>
          </cell>
          <cell r="CI42">
            <v>548.05596923828125</v>
          </cell>
          <cell r="CJ42">
            <v>419.69921875</v>
          </cell>
          <cell r="CK42">
            <v>441.60128784179688</v>
          </cell>
          <cell r="CL42">
            <v>395.05502319335938</v>
          </cell>
          <cell r="CM42">
            <v>815.68975830078125</v>
          </cell>
          <cell r="CN42">
            <v>301.72161865234375</v>
          </cell>
          <cell r="CO42">
            <v>151.93275451660156</v>
          </cell>
          <cell r="CP42">
            <v>397.84756469726563</v>
          </cell>
          <cell r="CQ42">
            <v>254.39973449707031</v>
          </cell>
          <cell r="CR42">
            <v>322.82232666015625</v>
          </cell>
          <cell r="CS42">
            <v>181.63906860351563</v>
          </cell>
          <cell r="CT42">
            <v>350.41937255859375</v>
          </cell>
          <cell r="CU42">
            <v>382.18060302734375</v>
          </cell>
          <cell r="CV42">
            <v>191.49658203125</v>
          </cell>
          <cell r="CW42">
            <v>184.71464538574219</v>
          </cell>
          <cell r="CX42">
            <v>438.3875732421875</v>
          </cell>
          <cell r="CY42">
            <v>167.72450256347656</v>
          </cell>
          <cell r="CZ42">
            <v>347.79867553710938</v>
          </cell>
          <cell r="DA42">
            <v>151.34280395507813</v>
          </cell>
          <cell r="DB42">
            <v>175.63009643554688</v>
          </cell>
          <cell r="DC42">
            <v>204.52299499511719</v>
          </cell>
          <cell r="DD42">
            <v>328.85983276367188</v>
          </cell>
          <cell r="DE42">
            <v>402.02999877929688</v>
          </cell>
          <cell r="DF42">
            <v>149.56394958496094</v>
          </cell>
          <cell r="DG42">
            <v>173.09645080566406</v>
          </cell>
          <cell r="DH42">
            <v>183.35496520996094</v>
          </cell>
          <cell r="DI42">
            <v>251.04307556152344</v>
          </cell>
          <cell r="DJ42">
            <v>289.58538818359375</v>
          </cell>
          <cell r="DK42">
            <v>196.20501708984375</v>
          </cell>
          <cell r="DL42">
            <v>1316.49169921875</v>
          </cell>
          <cell r="DM42">
            <v>227.27967834472656</v>
          </cell>
          <cell r="DN42">
            <v>196.23994445800781</v>
          </cell>
          <cell r="DO42">
            <v>125.34429168701172</v>
          </cell>
          <cell r="DQ42">
            <v>1034.9000244140625</v>
          </cell>
          <cell r="DR42">
            <v>1569.18994140625</v>
          </cell>
          <cell r="DS42">
            <v>191.00682067871094</v>
          </cell>
          <cell r="DT42">
            <v>123.33489990234375</v>
          </cell>
          <cell r="DU42">
            <v>131.4757080078125</v>
          </cell>
          <cell r="DV42">
            <v>41364</v>
          </cell>
          <cell r="DW42">
            <v>41364</v>
          </cell>
          <cell r="DX42">
            <v>467.01901245117188</v>
          </cell>
          <cell r="DY42">
            <v>183.26100158691406</v>
          </cell>
          <cell r="DZ42">
            <v>344.23800659179688</v>
          </cell>
          <cell r="EA42">
            <v>430.08700561523438</v>
          </cell>
          <cell r="EB42">
            <v>254.91099548339844</v>
          </cell>
          <cell r="EC42">
            <v>405.91500854492188</v>
          </cell>
          <cell r="ED42">
            <v>291.5</v>
          </cell>
          <cell r="EE42">
            <v>329.60699462890625</v>
          </cell>
          <cell r="EF42">
            <v>335.4580078125</v>
          </cell>
          <cell r="EG42">
            <v>322.00299072265625</v>
          </cell>
          <cell r="EH42">
            <v>293.89700317382813</v>
          </cell>
          <cell r="EI42">
            <v>247.76600646972656</v>
          </cell>
          <cell r="EJ42">
            <v>372.04400634765625</v>
          </cell>
          <cell r="EK42">
            <v>279.27700805664063</v>
          </cell>
          <cell r="EL42">
            <v>268.22100830078125</v>
          </cell>
          <cell r="EM42">
            <v>170.02000427246094</v>
          </cell>
          <cell r="EN42">
            <v>164.57699584960938</v>
          </cell>
          <cell r="EO42">
            <v>264.84298706054688</v>
          </cell>
          <cell r="EP42">
            <v>171.03437805175781</v>
          </cell>
          <cell r="EQ42">
            <v>170.80368041992188</v>
          </cell>
        </row>
        <row r="43">
          <cell r="A43">
            <v>41394</v>
          </cell>
          <cell r="B43">
            <v>170.42999267578125</v>
          </cell>
          <cell r="C43">
            <v>136.85899353027344</v>
          </cell>
          <cell r="D43">
            <v>142.77900695800781</v>
          </cell>
          <cell r="E43">
            <v>497.65701293945313</v>
          </cell>
          <cell r="F43">
            <v>173.64900207519531</v>
          </cell>
          <cell r="G43">
            <v>495.22500610351563</v>
          </cell>
          <cell r="H43">
            <v>225.47799682617188</v>
          </cell>
          <cell r="I43">
            <v>301.36199951171875</v>
          </cell>
          <cell r="J43">
            <v>312.802001953125</v>
          </cell>
          <cell r="K43">
            <v>437.44400024414063</v>
          </cell>
          <cell r="L43">
            <v>170.56100463867188</v>
          </cell>
          <cell r="M43">
            <v>400.58499145507813</v>
          </cell>
          <cell r="N43">
            <v>220.33999633789063</v>
          </cell>
          <cell r="O43">
            <v>264.906005859375</v>
          </cell>
          <cell r="P43">
            <v>268.33700561523438</v>
          </cell>
          <cell r="Q43">
            <v>284.343994140625</v>
          </cell>
          <cell r="R43">
            <v>344.3280029296875</v>
          </cell>
          <cell r="S43">
            <v>341.97100830078125</v>
          </cell>
          <cell r="T43">
            <v>417.58099365234375</v>
          </cell>
          <cell r="U43">
            <v>339.7340087890625</v>
          </cell>
          <cell r="V43">
            <v>459.27999877929688</v>
          </cell>
          <cell r="W43">
            <v>210.74000549316406</v>
          </cell>
          <cell r="X43">
            <v>338.23300170898438</v>
          </cell>
          <cell r="Y43">
            <v>285.65798950195313</v>
          </cell>
          <cell r="Z43">
            <v>344.43099975585938</v>
          </cell>
          <cell r="AA43">
            <v>337.52801513671875</v>
          </cell>
          <cell r="AB43">
            <v>411.44400024414063</v>
          </cell>
          <cell r="AC43">
            <v>387.82901000976563</v>
          </cell>
          <cell r="AD43">
            <v>334.48300170898438</v>
          </cell>
          <cell r="AE43">
            <v>325.5419921875</v>
          </cell>
          <cell r="AF43">
            <v>401.80999755859375</v>
          </cell>
          <cell r="AG43">
            <v>370.2659912109375</v>
          </cell>
          <cell r="AH43">
            <v>827.27001953125</v>
          </cell>
          <cell r="AI43">
            <v>361.78399658203125</v>
          </cell>
          <cell r="AJ43">
            <v>304.781005859375</v>
          </cell>
          <cell r="AK43">
            <v>319.13699340820313</v>
          </cell>
          <cell r="AL43">
            <v>296.26199340820313</v>
          </cell>
          <cell r="AM43">
            <v>348.40499877929688</v>
          </cell>
          <cell r="AN43">
            <v>334.61599731445313</v>
          </cell>
          <cell r="AO43">
            <v>343.4630126953125</v>
          </cell>
          <cell r="AP43">
            <v>314.97500610351563</v>
          </cell>
          <cell r="AQ43">
            <v>326.50698852539063</v>
          </cell>
          <cell r="AR43">
            <v>392.677001953125</v>
          </cell>
          <cell r="AS43">
            <v>470.35198974609375</v>
          </cell>
          <cell r="AT43">
            <v>326.65200805664063</v>
          </cell>
          <cell r="AU43">
            <v>395.21798706054688</v>
          </cell>
          <cell r="AV43">
            <v>186.82099914550781</v>
          </cell>
          <cell r="AW43">
            <v>185.38200378417969</v>
          </cell>
          <cell r="AX43">
            <v>308.47799682617188</v>
          </cell>
          <cell r="AY43">
            <v>354.16900634765625</v>
          </cell>
          <cell r="AZ43">
            <v>359.81399536132813</v>
          </cell>
          <cell r="BA43">
            <v>326.68099975585938</v>
          </cell>
          <cell r="BB43">
            <v>347.35699462890625</v>
          </cell>
          <cell r="BC43">
            <v>391.59201049804688</v>
          </cell>
          <cell r="BD43">
            <v>216.8699951171875</v>
          </cell>
          <cell r="BE43">
            <v>335.62701416015625</v>
          </cell>
          <cell r="BF43">
            <v>330.39199829101563</v>
          </cell>
          <cell r="BG43">
            <v>940.781982421875</v>
          </cell>
          <cell r="BH43">
            <v>2492.462890625</v>
          </cell>
          <cell r="BI43">
            <v>997.7080078125</v>
          </cell>
          <cell r="BJ43">
            <v>1883.6639404296875</v>
          </cell>
          <cell r="BK43">
            <v>548.947021484375</v>
          </cell>
          <cell r="BL43">
            <v>575.8170166015625</v>
          </cell>
          <cell r="BM43">
            <v>598.052001953125</v>
          </cell>
          <cell r="BN43">
            <v>690.84100341796875</v>
          </cell>
          <cell r="BO43">
            <v>493.11300659179688</v>
          </cell>
          <cell r="BP43">
            <v>299.23300170898438</v>
          </cell>
          <cell r="BQ43">
            <v>482.92599487304688</v>
          </cell>
          <cell r="BR43">
            <v>345.50799560546875</v>
          </cell>
          <cell r="BS43">
            <v>281.49301147460938</v>
          </cell>
          <cell r="BT43">
            <v>340.82699584960938</v>
          </cell>
          <cell r="BU43">
            <v>139.71099853515625</v>
          </cell>
          <cell r="BV43">
            <v>318.6090087890625</v>
          </cell>
          <cell r="BW43">
            <v>232.63200378417969</v>
          </cell>
          <cell r="BX43">
            <v>254.6719970703125</v>
          </cell>
          <cell r="BY43">
            <v>2375.097900390625</v>
          </cell>
          <cell r="BZ43">
            <v>2361.10205078125</v>
          </cell>
          <cell r="CA43">
            <v>264.39898681640625</v>
          </cell>
          <cell r="CB43">
            <v>230.72593688964844</v>
          </cell>
          <cell r="CC43">
            <v>234.58383178710938</v>
          </cell>
          <cell r="CD43">
            <v>293.66336059570313</v>
          </cell>
          <cell r="CE43">
            <v>337.761474609375</v>
          </cell>
          <cell r="CF43">
            <v>312.71633911132813</v>
          </cell>
          <cell r="CG43">
            <v>310.99441528320313</v>
          </cell>
          <cell r="CH43">
            <v>288.64627075195313</v>
          </cell>
          <cell r="CI43">
            <v>557.17083740234375</v>
          </cell>
          <cell r="CJ43">
            <v>425.4244384765625</v>
          </cell>
          <cell r="CK43">
            <v>437.74905395507813</v>
          </cell>
          <cell r="CL43">
            <v>400.00424194335938</v>
          </cell>
          <cell r="CM43">
            <v>830.37548828125</v>
          </cell>
          <cell r="CN43">
            <v>304.98876953125</v>
          </cell>
          <cell r="CO43">
            <v>154.31668090820313</v>
          </cell>
          <cell r="CP43">
            <v>405.40176391601563</v>
          </cell>
          <cell r="CQ43">
            <v>256.76205444335938</v>
          </cell>
          <cell r="CR43">
            <v>329.76885986328125</v>
          </cell>
          <cell r="CS43">
            <v>183.70106506347656</v>
          </cell>
          <cell r="CT43">
            <v>355.97482299804688</v>
          </cell>
          <cell r="CU43">
            <v>383.80975341796875</v>
          </cell>
          <cell r="CV43">
            <v>190.49711608886719</v>
          </cell>
          <cell r="CW43">
            <v>188.53254699707031</v>
          </cell>
          <cell r="CX43">
            <v>436.02194213867188</v>
          </cell>
          <cell r="CY43">
            <v>168.9173583984375</v>
          </cell>
          <cell r="CZ43">
            <v>349.14126586914063</v>
          </cell>
          <cell r="DA43">
            <v>153.81050109863281</v>
          </cell>
          <cell r="DB43">
            <v>178.67890930175781</v>
          </cell>
          <cell r="DC43">
            <v>207.16989135742188</v>
          </cell>
          <cell r="DD43">
            <v>329.85159301757813</v>
          </cell>
          <cell r="DE43">
            <v>411.14382934570313</v>
          </cell>
          <cell r="DF43">
            <v>152.26580810546875</v>
          </cell>
          <cell r="DG43">
            <v>176.10845947265625</v>
          </cell>
          <cell r="DH43">
            <v>186.02476501464844</v>
          </cell>
          <cell r="DI43">
            <v>254.3775634765625</v>
          </cell>
          <cell r="DJ43">
            <v>291.06155395507813</v>
          </cell>
          <cell r="DK43">
            <v>199.01315307617188</v>
          </cell>
          <cell r="DL43">
            <v>1340.625732421875</v>
          </cell>
          <cell r="DM43">
            <v>229.49156188964844</v>
          </cell>
          <cell r="DN43">
            <v>199.870361328125</v>
          </cell>
          <cell r="DO43">
            <v>129.58961486816406</v>
          </cell>
          <cell r="DQ43">
            <v>1039.449951171875</v>
          </cell>
          <cell r="DR43">
            <v>1597.5699462890625</v>
          </cell>
          <cell r="DS43">
            <v>197.77908325195313</v>
          </cell>
          <cell r="DT43">
            <v>124.42550659179688</v>
          </cell>
          <cell r="DU43">
            <v>133.86279296875</v>
          </cell>
          <cell r="DV43">
            <v>41394</v>
          </cell>
          <cell r="DW43">
            <v>41394</v>
          </cell>
          <cell r="DX43">
            <v>475.92098999023438</v>
          </cell>
          <cell r="DY43">
            <v>185.62800598144531</v>
          </cell>
          <cell r="DZ43">
            <v>349.4219970703125</v>
          </cell>
          <cell r="EA43">
            <v>438.34600830078125</v>
          </cell>
          <cell r="EB43">
            <v>260.14801025390625</v>
          </cell>
          <cell r="EC43">
            <v>413.39401245117188</v>
          </cell>
          <cell r="ED43">
            <v>297.43899536132813</v>
          </cell>
          <cell r="EE43">
            <v>332.01901245117188</v>
          </cell>
          <cell r="EF43">
            <v>342.5469970703125</v>
          </cell>
          <cell r="EG43">
            <v>326.0050048828125</v>
          </cell>
          <cell r="EH43">
            <v>300.56900024414063</v>
          </cell>
          <cell r="EI43">
            <v>252.71200561523438</v>
          </cell>
          <cell r="EJ43">
            <v>377.42300415039063</v>
          </cell>
          <cell r="EK43">
            <v>286.46798706054688</v>
          </cell>
          <cell r="EL43">
            <v>272.947998046875</v>
          </cell>
          <cell r="EM43">
            <v>173.95399475097656</v>
          </cell>
          <cell r="EN43">
            <v>166.85200500488281</v>
          </cell>
          <cell r="EO43">
            <v>270.760986328125</v>
          </cell>
          <cell r="EP43">
            <v>174.25161743164063</v>
          </cell>
          <cell r="EQ43">
            <v>174.02375793457031</v>
          </cell>
        </row>
        <row r="44">
          <cell r="A44">
            <v>41425</v>
          </cell>
          <cell r="B44">
            <v>169.99600219726563</v>
          </cell>
          <cell r="C44">
            <v>134.97000122070313</v>
          </cell>
          <cell r="D44">
            <v>140.91400146484375</v>
          </cell>
          <cell r="E44">
            <v>492.2130126953125</v>
          </cell>
          <cell r="F44">
            <v>168.55000305175781</v>
          </cell>
          <cell r="G44">
            <v>482.5419921875</v>
          </cell>
          <cell r="H44">
            <v>223.43400573730469</v>
          </cell>
          <cell r="I44">
            <v>293.7130126953125</v>
          </cell>
          <cell r="J44">
            <v>307.2550048828125</v>
          </cell>
          <cell r="K44">
            <v>435.90301513671875</v>
          </cell>
          <cell r="L44">
            <v>168.78999328613281</v>
          </cell>
          <cell r="M44">
            <v>396.9429931640625</v>
          </cell>
          <cell r="N44">
            <v>218.88999938964844</v>
          </cell>
          <cell r="O44">
            <v>261.59799194335938</v>
          </cell>
          <cell r="P44">
            <v>265.010009765625</v>
          </cell>
          <cell r="Q44">
            <v>279.31900024414063</v>
          </cell>
          <cell r="R44">
            <v>335.94400024414063</v>
          </cell>
          <cell r="S44">
            <v>337.86099243164063</v>
          </cell>
          <cell r="T44">
            <v>412.60699462890625</v>
          </cell>
          <cell r="U44">
            <v>332.46600341796875</v>
          </cell>
          <cell r="V44">
            <v>453.65399169921875</v>
          </cell>
          <cell r="W44">
            <v>208.80799865722656</v>
          </cell>
          <cell r="X44">
            <v>329.25900268554688</v>
          </cell>
          <cell r="Y44">
            <v>280.5419921875</v>
          </cell>
          <cell r="Z44">
            <v>338.66500854492188</v>
          </cell>
          <cell r="AA44">
            <v>333.64700317382813</v>
          </cell>
          <cell r="AB44">
            <v>403.64599609375</v>
          </cell>
          <cell r="AC44">
            <v>377.07199096679688</v>
          </cell>
          <cell r="AD44">
            <v>330.93701171875</v>
          </cell>
          <cell r="AE44">
            <v>322.70498657226563</v>
          </cell>
          <cell r="AF44">
            <v>397.31698608398438</v>
          </cell>
          <cell r="AG44">
            <v>365.83499145507813</v>
          </cell>
          <cell r="AH44">
            <v>820.18701171875</v>
          </cell>
          <cell r="AI44">
            <v>356.12399291992188</v>
          </cell>
          <cell r="AJ44">
            <v>299.48699951171875</v>
          </cell>
          <cell r="AK44">
            <v>312.19500732421875</v>
          </cell>
          <cell r="AL44">
            <v>291.677001953125</v>
          </cell>
          <cell r="AM44">
            <v>337.08401489257813</v>
          </cell>
          <cell r="AN44">
            <v>327.88299560546875</v>
          </cell>
          <cell r="AO44">
            <v>336.02200317382813</v>
          </cell>
          <cell r="AP44">
            <v>309.69500732421875</v>
          </cell>
          <cell r="AQ44">
            <v>321.29400634765625</v>
          </cell>
          <cell r="AR44">
            <v>385.760986328125</v>
          </cell>
          <cell r="AS44">
            <v>463.98098754882813</v>
          </cell>
          <cell r="AT44">
            <v>317.66500854492188</v>
          </cell>
          <cell r="AU44">
            <v>388.65499877929688</v>
          </cell>
          <cell r="AV44">
            <v>182.10899353027344</v>
          </cell>
          <cell r="AW44">
            <v>181.01800537109375</v>
          </cell>
          <cell r="AX44">
            <v>301.56500244140625</v>
          </cell>
          <cell r="AY44">
            <v>347.07998657226563</v>
          </cell>
          <cell r="AZ44">
            <v>349.65499877929688</v>
          </cell>
          <cell r="BA44">
            <v>312.34799194335938</v>
          </cell>
          <cell r="BB44">
            <v>333.14898681640625</v>
          </cell>
          <cell r="BC44">
            <v>388.24099731445313</v>
          </cell>
          <cell r="BD44">
            <v>213.15800476074219</v>
          </cell>
          <cell r="BE44">
            <v>330.70599365234375</v>
          </cell>
          <cell r="BF44">
            <v>324.07199096679688</v>
          </cell>
          <cell r="BG44">
            <v>912.14202880859375</v>
          </cell>
          <cell r="BH44">
            <v>2435.60693359375</v>
          </cell>
          <cell r="BI44">
            <v>992.4110107421875</v>
          </cell>
          <cell r="BJ44">
            <v>1854.5860595703125</v>
          </cell>
          <cell r="BK44">
            <v>534.88201904296875</v>
          </cell>
          <cell r="BL44">
            <v>562.739990234375</v>
          </cell>
          <cell r="BM44">
            <v>584.18902587890625</v>
          </cell>
          <cell r="BN44">
            <v>675.3499755859375</v>
          </cell>
          <cell r="BO44">
            <v>485.031005859375</v>
          </cell>
          <cell r="BP44">
            <v>285.16000366210938</v>
          </cell>
          <cell r="BQ44">
            <v>476.73800659179688</v>
          </cell>
          <cell r="BR44">
            <v>342.61801147460938</v>
          </cell>
          <cell r="BS44">
            <v>279.89599609375</v>
          </cell>
          <cell r="BT44">
            <v>341.802001953125</v>
          </cell>
          <cell r="BU44">
            <v>141.80999755859375</v>
          </cell>
          <cell r="BV44">
            <v>316.70001220703125</v>
          </cell>
          <cell r="BW44">
            <v>233.04600524902344</v>
          </cell>
          <cell r="BX44">
            <v>254.05499267578125</v>
          </cell>
          <cell r="BY44">
            <v>2364.64404296875</v>
          </cell>
          <cell r="BZ44">
            <v>2365.56689453125</v>
          </cell>
          <cell r="CA44">
            <v>259.40701293945313</v>
          </cell>
          <cell r="CB44">
            <v>222.41543579101563</v>
          </cell>
          <cell r="CC44">
            <v>231.73710632324219</v>
          </cell>
          <cell r="CD44">
            <v>288.8797607421875</v>
          </cell>
          <cell r="CE44">
            <v>326.93890380859375</v>
          </cell>
          <cell r="CF44">
            <v>307.33975219726563</v>
          </cell>
          <cell r="CG44">
            <v>305.35574340820313</v>
          </cell>
          <cell r="CH44">
            <v>285.01953125</v>
          </cell>
          <cell r="CI44">
            <v>551.30010986328125</v>
          </cell>
          <cell r="CJ44">
            <v>419.84957885742188</v>
          </cell>
          <cell r="CK44">
            <v>429.16796875</v>
          </cell>
          <cell r="CL44">
            <v>399.13427734375</v>
          </cell>
          <cell r="CM44">
            <v>820.52545166015625</v>
          </cell>
          <cell r="CN44">
            <v>301.28189086914063</v>
          </cell>
          <cell r="CO44">
            <v>150.42056274414063</v>
          </cell>
          <cell r="CP44">
            <v>393.47747802734375</v>
          </cell>
          <cell r="CQ44">
            <v>252.51609802246094</v>
          </cell>
          <cell r="CR44">
            <v>317.4373779296875</v>
          </cell>
          <cell r="CS44">
            <v>180.07989501953125</v>
          </cell>
          <cell r="CT44">
            <v>354.4488525390625</v>
          </cell>
          <cell r="CU44">
            <v>378.51177978515625</v>
          </cell>
          <cell r="CV44">
            <v>187.6119384765625</v>
          </cell>
          <cell r="CW44">
            <v>183.06365966796875</v>
          </cell>
          <cell r="CX44">
            <v>426.04342651367188</v>
          </cell>
          <cell r="CY44">
            <v>166.29122924804688</v>
          </cell>
          <cell r="CZ44">
            <v>343.8114013671875</v>
          </cell>
          <cell r="DA44">
            <v>150.702880859375</v>
          </cell>
          <cell r="DB44">
            <v>175.13479614257813</v>
          </cell>
          <cell r="DC44">
            <v>204.69874572753906</v>
          </cell>
          <cell r="DD44">
            <v>329.20712280273438</v>
          </cell>
          <cell r="DE44">
            <v>410.79132080078125</v>
          </cell>
          <cell r="DF44">
            <v>148.62858581542969</v>
          </cell>
          <cell r="DG44">
            <v>172.01246643066406</v>
          </cell>
          <cell r="DH44">
            <v>182.32252502441406</v>
          </cell>
          <cell r="DI44">
            <v>252.12942504882813</v>
          </cell>
          <cell r="DJ44">
            <v>288.48049926757813</v>
          </cell>
          <cell r="DK44">
            <v>197.39126586914063</v>
          </cell>
          <cell r="DL44">
            <v>1336.0528564453125</v>
          </cell>
          <cell r="DM44">
            <v>229.604248046875</v>
          </cell>
          <cell r="DN44">
            <v>199.15704345703125</v>
          </cell>
          <cell r="DO44">
            <v>130.2276611328125</v>
          </cell>
          <cell r="DQ44">
            <v>1008.8800048828125</v>
          </cell>
          <cell r="DR44">
            <v>1630.739990234375</v>
          </cell>
          <cell r="DS44">
            <v>195.82398986816406</v>
          </cell>
          <cell r="DT44">
            <v>124.25265502929688</v>
          </cell>
          <cell r="DU44">
            <v>134.56015014648438</v>
          </cell>
          <cell r="DV44">
            <v>41425</v>
          </cell>
          <cell r="DW44">
            <v>41425</v>
          </cell>
          <cell r="DX44">
            <v>471.41598510742188</v>
          </cell>
          <cell r="DY44">
            <v>185.06100463867188</v>
          </cell>
          <cell r="DZ44">
            <v>348.65499877929688</v>
          </cell>
          <cell r="EA44">
            <v>434.83099365234375</v>
          </cell>
          <cell r="EB44">
            <v>258.74398803710938</v>
          </cell>
          <cell r="EC44">
            <v>410.5050048828125</v>
          </cell>
          <cell r="ED44">
            <v>297.75201416015625</v>
          </cell>
          <cell r="EE44">
            <v>331.87799072265625</v>
          </cell>
          <cell r="EF44">
            <v>339.68899536132813</v>
          </cell>
          <cell r="EG44">
            <v>326.08700561523438</v>
          </cell>
          <cell r="EH44">
            <v>298.9320068359375</v>
          </cell>
          <cell r="EI44">
            <v>251.83099365234375</v>
          </cell>
          <cell r="EJ44">
            <v>376.7860107421875</v>
          </cell>
          <cell r="EK44">
            <v>286.19500732421875</v>
          </cell>
          <cell r="EL44">
            <v>272.49600219726563</v>
          </cell>
          <cell r="EM44">
            <v>172.38999938964844</v>
          </cell>
          <cell r="EN44">
            <v>169.18699645996094</v>
          </cell>
          <cell r="EO44">
            <v>270.47000122070313</v>
          </cell>
          <cell r="EP44">
            <v>173.5147705078125</v>
          </cell>
          <cell r="EQ44">
            <v>173.12965393066406</v>
          </cell>
        </row>
        <row r="45">
          <cell r="A45">
            <v>41455</v>
          </cell>
          <cell r="B45">
            <v>163.60699462890625</v>
          </cell>
          <cell r="C45">
            <v>131.2239990234375</v>
          </cell>
          <cell r="D45">
            <v>136.94000244140625</v>
          </cell>
          <cell r="E45">
            <v>457.27999877929688</v>
          </cell>
          <cell r="F45">
            <v>161.12699890136719</v>
          </cell>
          <cell r="G45">
            <v>458.81298828125</v>
          </cell>
          <cell r="H45">
            <v>212.94700622558594</v>
          </cell>
          <cell r="I45">
            <v>280.13800048828125</v>
          </cell>
          <cell r="J45">
            <v>292.96600341796875</v>
          </cell>
          <cell r="K45">
            <v>411.74099731445313</v>
          </cell>
          <cell r="L45">
            <v>162.46299743652344</v>
          </cell>
          <cell r="M45">
            <v>380.71099853515625</v>
          </cell>
          <cell r="N45">
            <v>216.3800048828125</v>
          </cell>
          <cell r="O45">
            <v>256.58700561523438</v>
          </cell>
          <cell r="P45">
            <v>259.9639892578125</v>
          </cell>
          <cell r="Q45">
            <v>271.75601196289063</v>
          </cell>
          <cell r="R45">
            <v>322.89199829101563</v>
          </cell>
          <cell r="S45">
            <v>323.05099487304688</v>
          </cell>
          <cell r="T45">
            <v>395.95599365234375</v>
          </cell>
          <cell r="U45">
            <v>319.16299438476563</v>
          </cell>
          <cell r="V45">
            <v>435.197998046875</v>
          </cell>
          <cell r="W45">
            <v>200.94000244140625</v>
          </cell>
          <cell r="X45">
            <v>315.05899047851563</v>
          </cell>
          <cell r="Y45">
            <v>273.15301513671875</v>
          </cell>
          <cell r="Z45">
            <v>328.82000732421875</v>
          </cell>
          <cell r="AA45">
            <v>321.34600830078125</v>
          </cell>
          <cell r="AB45">
            <v>377.23800659179688</v>
          </cell>
          <cell r="AC45">
            <v>361.61801147460938</v>
          </cell>
          <cell r="AD45">
            <v>320.072998046875</v>
          </cell>
          <cell r="AE45">
            <v>312.24798583984375</v>
          </cell>
          <cell r="AF45">
            <v>378.88198852539063</v>
          </cell>
          <cell r="AG45">
            <v>350.4110107421875</v>
          </cell>
          <cell r="AH45">
            <v>786.468017578125</v>
          </cell>
          <cell r="AI45">
            <v>341.78900146484375</v>
          </cell>
          <cell r="AJ45">
            <v>290.11199951171875</v>
          </cell>
          <cell r="AK45">
            <v>301.50299072265625</v>
          </cell>
          <cell r="AL45">
            <v>282.5159912109375</v>
          </cell>
          <cell r="AM45">
            <v>323.53201293945313</v>
          </cell>
          <cell r="AN45">
            <v>315.41598510742188</v>
          </cell>
          <cell r="AO45">
            <v>323.85101318359375</v>
          </cell>
          <cell r="AP45">
            <v>298.41400146484375</v>
          </cell>
          <cell r="AQ45">
            <v>310.239990234375</v>
          </cell>
          <cell r="AR45">
            <v>369.28500366210938</v>
          </cell>
          <cell r="AS45">
            <v>448.10198974609375</v>
          </cell>
          <cell r="AT45">
            <v>304.88900756835938</v>
          </cell>
          <cell r="AU45">
            <v>371.93399047851563</v>
          </cell>
          <cell r="AV45">
            <v>174.93699645996094</v>
          </cell>
          <cell r="AW45">
            <v>173.98500061035156</v>
          </cell>
          <cell r="AX45">
            <v>292.36599731445313</v>
          </cell>
          <cell r="AY45">
            <v>332.6929931640625</v>
          </cell>
          <cell r="AZ45">
            <v>344.64898681640625</v>
          </cell>
          <cell r="BA45">
            <v>300.89898681640625</v>
          </cell>
          <cell r="BB45">
            <v>322.49899291992188</v>
          </cell>
          <cell r="BC45">
            <v>375.14999389648438</v>
          </cell>
          <cell r="BD45">
            <v>206.63099670410156</v>
          </cell>
          <cell r="BE45">
            <v>320.26300048828125</v>
          </cell>
          <cell r="BF45">
            <v>312.29998779296875</v>
          </cell>
          <cell r="BG45">
            <v>872.906982421875</v>
          </cell>
          <cell r="BH45">
            <v>2368.39111328125</v>
          </cell>
          <cell r="BI45">
            <v>966.2509765625</v>
          </cell>
          <cell r="BJ45">
            <v>1837.947998046875</v>
          </cell>
          <cell r="BK45">
            <v>523.916015625</v>
          </cell>
          <cell r="BL45">
            <v>550.84002685546875</v>
          </cell>
          <cell r="BM45">
            <v>569.60498046875</v>
          </cell>
          <cell r="BN45">
            <v>653.78399658203125</v>
          </cell>
          <cell r="BO45">
            <v>478.11898803710938</v>
          </cell>
          <cell r="BP45">
            <v>274.38699340820313</v>
          </cell>
          <cell r="BQ45">
            <v>461.54598999023438</v>
          </cell>
          <cell r="BR45">
            <v>332.8800048828125</v>
          </cell>
          <cell r="BS45">
            <v>273.08499145507813</v>
          </cell>
          <cell r="BT45">
            <v>332.8599853515625</v>
          </cell>
          <cell r="BU45">
            <v>136.43800354003906</v>
          </cell>
          <cell r="BV45">
            <v>308.46600341796875</v>
          </cell>
          <cell r="BW45">
            <v>228.322998046875</v>
          </cell>
          <cell r="BX45">
            <v>250.0570068359375</v>
          </cell>
          <cell r="BY45">
            <v>2302.677001953125</v>
          </cell>
          <cell r="BZ45">
            <v>2351.595947265625</v>
          </cell>
          <cell r="CA45">
            <v>255.23500061035156</v>
          </cell>
          <cell r="CB45">
            <v>216.05424499511719</v>
          </cell>
          <cell r="CC45">
            <v>226.13836669921875</v>
          </cell>
          <cell r="CD45">
            <v>281.09869384765625</v>
          </cell>
          <cell r="CE45">
            <v>313.24789428710938</v>
          </cell>
          <cell r="CF45">
            <v>296.26498413085938</v>
          </cell>
          <cell r="CG45">
            <v>294.21939086914063</v>
          </cell>
          <cell r="CH45">
            <v>271.8709716796875</v>
          </cell>
          <cell r="CI45">
            <v>528.845703125</v>
          </cell>
          <cell r="CJ45">
            <v>400.79910278320313</v>
          </cell>
          <cell r="CK45">
            <v>412.72665405273438</v>
          </cell>
          <cell r="CL45">
            <v>383.37786865234375</v>
          </cell>
          <cell r="CM45">
            <v>780.05303955078125</v>
          </cell>
          <cell r="CN45">
            <v>292.12518310546875</v>
          </cell>
          <cell r="CO45">
            <v>145.06143188476563</v>
          </cell>
          <cell r="CP45">
            <v>378.69924926757813</v>
          </cell>
          <cell r="CQ45">
            <v>246.25880432128906</v>
          </cell>
          <cell r="CR45">
            <v>303.33865356445313</v>
          </cell>
          <cell r="CS45">
            <v>172.96176147460938</v>
          </cell>
          <cell r="CT45">
            <v>340.148681640625</v>
          </cell>
          <cell r="CU45">
            <v>362.37725830078125</v>
          </cell>
          <cell r="CV45">
            <v>180.83763122558594</v>
          </cell>
          <cell r="CW45">
            <v>177.39781188964844</v>
          </cell>
          <cell r="CX45">
            <v>401.02841186523438</v>
          </cell>
          <cell r="CY45">
            <v>161.59458923339844</v>
          </cell>
          <cell r="CZ45">
            <v>326.52374267578125</v>
          </cell>
          <cell r="DA45">
            <v>143.32357788085938</v>
          </cell>
          <cell r="DB45">
            <v>166.82188415527344</v>
          </cell>
          <cell r="DC45">
            <v>198.624267578125</v>
          </cell>
          <cell r="DD45">
            <v>319.44281005859375</v>
          </cell>
          <cell r="DE45">
            <v>399.44979858398438</v>
          </cell>
          <cell r="DF45">
            <v>142.74552917480469</v>
          </cell>
          <cell r="DG45">
            <v>164.97172546386719</v>
          </cell>
          <cell r="DH45">
            <v>174.96368408203125</v>
          </cell>
          <cell r="DI45">
            <v>245.51333618164063</v>
          </cell>
          <cell r="DJ45">
            <v>280.78836059570313</v>
          </cell>
          <cell r="DK45">
            <v>188.55654907226563</v>
          </cell>
          <cell r="DL45">
            <v>1282.8310546875</v>
          </cell>
          <cell r="DM45">
            <v>222.20639038085938</v>
          </cell>
          <cell r="DN45">
            <v>195.74900817871094</v>
          </cell>
          <cell r="DO45">
            <v>127.19551086425781</v>
          </cell>
          <cell r="DQ45">
            <v>940.33001708984375</v>
          </cell>
          <cell r="DR45">
            <v>1606.280029296875</v>
          </cell>
          <cell r="DV45">
            <v>41455</v>
          </cell>
          <cell r="DW45">
            <v>41455</v>
          </cell>
          <cell r="DX45">
            <v>456.0150146484375</v>
          </cell>
          <cell r="DY45">
            <v>181.59800720214844</v>
          </cell>
          <cell r="DZ45">
            <v>341.04000854492188</v>
          </cell>
          <cell r="EA45">
            <v>425.53298950195313</v>
          </cell>
          <cell r="EB45">
            <v>253.81100463867188</v>
          </cell>
          <cell r="EC45">
            <v>397.58700561523438</v>
          </cell>
          <cell r="ED45">
            <v>291.69699096679688</v>
          </cell>
          <cell r="EE45">
            <v>325.79598999023438</v>
          </cell>
          <cell r="EF45">
            <v>331.63900756835938</v>
          </cell>
          <cell r="EG45">
            <v>319.65798950195313</v>
          </cell>
          <cell r="EH45">
            <v>290.1199951171875</v>
          </cell>
          <cell r="EI45">
            <v>247.30499267578125</v>
          </cell>
          <cell r="EJ45">
            <v>367.06698608398438</v>
          </cell>
          <cell r="EK45">
            <v>278.84600830078125</v>
          </cell>
          <cell r="EL45">
            <v>266.0150146484375</v>
          </cell>
          <cell r="EM45">
            <v>167.69900512695313</v>
          </cell>
          <cell r="EN45">
            <v>166.46200561523438</v>
          </cell>
          <cell r="EO45">
            <v>261.60000610351563</v>
          </cell>
          <cell r="EP45">
            <v>169.32756042480469</v>
          </cell>
          <cell r="EQ45">
            <v>168.69532775878906</v>
          </cell>
        </row>
        <row r="46">
          <cell r="A46">
            <v>41486</v>
          </cell>
          <cell r="B46">
            <v>169.33399963378906</v>
          </cell>
          <cell r="C46">
            <v>133.07499694824219</v>
          </cell>
          <cell r="D46">
            <v>138.99800109863281</v>
          </cell>
          <cell r="E46">
            <v>449.9169921875</v>
          </cell>
          <cell r="F46">
            <v>161.23599243164063</v>
          </cell>
          <cell r="G46">
            <v>457.68301391601563</v>
          </cell>
          <cell r="H46">
            <v>217.56399536132813</v>
          </cell>
          <cell r="I46">
            <v>283.86300659179688</v>
          </cell>
          <cell r="J46">
            <v>297.8330078125</v>
          </cell>
          <cell r="K46">
            <v>422.93099975585938</v>
          </cell>
          <cell r="L46">
            <v>164.67900085449219</v>
          </cell>
          <cell r="M46">
            <v>387.0369873046875</v>
          </cell>
          <cell r="N46">
            <v>216.92500305175781</v>
          </cell>
          <cell r="O46">
            <v>259.95098876953125</v>
          </cell>
          <cell r="P46">
            <v>263.33099365234375</v>
          </cell>
          <cell r="Q46">
            <v>274.74700927734375</v>
          </cell>
          <cell r="R46">
            <v>325.25299072265625</v>
          </cell>
          <cell r="S46">
            <v>327.09600830078125</v>
          </cell>
          <cell r="T46">
            <v>399.62899780273438</v>
          </cell>
          <cell r="U46">
            <v>321.885986328125</v>
          </cell>
          <cell r="V46">
            <v>438.95999145507813</v>
          </cell>
          <cell r="W46">
            <v>203.86399841308594</v>
          </cell>
          <cell r="X46">
            <v>316.72601318359375</v>
          </cell>
          <cell r="Y46">
            <v>276.20098876953125</v>
          </cell>
          <cell r="Z46">
            <v>332.3800048828125</v>
          </cell>
          <cell r="AA46">
            <v>322.87399291992188</v>
          </cell>
          <cell r="AB46">
            <v>375.64498901367188</v>
          </cell>
          <cell r="AC46">
            <v>364.18399047851563</v>
          </cell>
          <cell r="AD46">
            <v>322.81600952148438</v>
          </cell>
          <cell r="AE46">
            <v>314.45401000976563</v>
          </cell>
          <cell r="AF46">
            <v>383.8389892578125</v>
          </cell>
          <cell r="AG46">
            <v>354.25</v>
          </cell>
          <cell r="AH46">
            <v>800.14300537109375</v>
          </cell>
          <cell r="AI46">
            <v>342.87600708007813</v>
          </cell>
          <cell r="AJ46">
            <v>293.66799926757813</v>
          </cell>
          <cell r="AK46">
            <v>304.14498901367188</v>
          </cell>
          <cell r="AL46">
            <v>285.17098999023438</v>
          </cell>
          <cell r="AM46">
            <v>324.92401123046875</v>
          </cell>
          <cell r="AN46">
            <v>317.98800659179688</v>
          </cell>
          <cell r="AO46">
            <v>327.38299560546875</v>
          </cell>
          <cell r="AP46">
            <v>300.7659912109375</v>
          </cell>
          <cell r="AQ46">
            <v>314.09600830078125</v>
          </cell>
          <cell r="AR46">
            <v>376.43600463867188</v>
          </cell>
          <cell r="AS46">
            <v>453.3599853515625</v>
          </cell>
          <cell r="AT46">
            <v>306.10101318359375</v>
          </cell>
          <cell r="AU46">
            <v>376.15399169921875</v>
          </cell>
          <cell r="AV46">
            <v>176.39700317382813</v>
          </cell>
          <cell r="AW46">
            <v>175.65800476074219</v>
          </cell>
          <cell r="AX46">
            <v>295.88198852539063</v>
          </cell>
          <cell r="AY46">
            <v>336.75299072265625</v>
          </cell>
          <cell r="AZ46">
            <v>350.99899291992188</v>
          </cell>
          <cell r="BA46">
            <v>303.5830078125</v>
          </cell>
          <cell r="BB46">
            <v>326.02200317382813</v>
          </cell>
          <cell r="BC46">
            <v>382.92498779296875</v>
          </cell>
          <cell r="BD46">
            <v>209.51899719238281</v>
          </cell>
          <cell r="BE46">
            <v>325.4169921875</v>
          </cell>
          <cell r="BF46">
            <v>315.21798706054688</v>
          </cell>
          <cell r="BG46">
            <v>880.2919921875</v>
          </cell>
          <cell r="BH46">
            <v>2385.885986328125</v>
          </cell>
          <cell r="BI46">
            <v>984.4219970703125</v>
          </cell>
          <cell r="BJ46">
            <v>1837.3699951171875</v>
          </cell>
          <cell r="BK46">
            <v>523.708984375</v>
          </cell>
          <cell r="BL46">
            <v>553.552001953125</v>
          </cell>
          <cell r="BM46">
            <v>573.92999267578125</v>
          </cell>
          <cell r="BN46">
            <v>658.9949951171875</v>
          </cell>
          <cell r="BO46">
            <v>479.385986328125</v>
          </cell>
          <cell r="BP46">
            <v>276.16000366210938</v>
          </cell>
          <cell r="BQ46">
            <v>456.64199829101563</v>
          </cell>
          <cell r="BR46">
            <v>338.38198852539063</v>
          </cell>
          <cell r="BS46">
            <v>278.29800415039063</v>
          </cell>
          <cell r="BT46">
            <v>340.74301147460938</v>
          </cell>
          <cell r="BU46">
            <v>138.71299743652344</v>
          </cell>
          <cell r="BV46">
            <v>314.29598999023438</v>
          </cell>
          <cell r="BW46">
            <v>233.06300354003906</v>
          </cell>
          <cell r="BX46">
            <v>252.10400390625</v>
          </cell>
          <cell r="BY46">
            <v>2344.552001953125</v>
          </cell>
          <cell r="BZ46">
            <v>2374.81005859375</v>
          </cell>
          <cell r="CA46">
            <v>255.52699279785156</v>
          </cell>
          <cell r="CB46">
            <v>217.95745849609375</v>
          </cell>
          <cell r="CC46">
            <v>228.17454528808594</v>
          </cell>
          <cell r="CD46">
            <v>284.74981689453125</v>
          </cell>
          <cell r="CE46">
            <v>314.3564453125</v>
          </cell>
          <cell r="CF46">
            <v>299.237060546875</v>
          </cell>
          <cell r="CG46">
            <v>297.57040405273438</v>
          </cell>
          <cell r="CH46">
            <v>271.24563598632813</v>
          </cell>
          <cell r="CI46">
            <v>536.75128173828125</v>
          </cell>
          <cell r="CJ46">
            <v>409.74838256835938</v>
          </cell>
          <cell r="CK46">
            <v>414.28436279296875</v>
          </cell>
          <cell r="CL46">
            <v>391.11758422851563</v>
          </cell>
          <cell r="CM46">
            <v>777.9322509765625</v>
          </cell>
          <cell r="CN46">
            <v>294.81024169921875</v>
          </cell>
          <cell r="CO46">
            <v>146.31077575683594</v>
          </cell>
          <cell r="CP46">
            <v>381.73095703125</v>
          </cell>
          <cell r="CQ46">
            <v>249.14796447753906</v>
          </cell>
          <cell r="CR46">
            <v>303.37612915039063</v>
          </cell>
          <cell r="CS46">
            <v>175.19352722167969</v>
          </cell>
          <cell r="CT46">
            <v>342.28662109375</v>
          </cell>
          <cell r="CU46">
            <v>366.7784423828125</v>
          </cell>
          <cell r="CV46">
            <v>185.07612609863281</v>
          </cell>
          <cell r="CW46">
            <v>179.06689453125</v>
          </cell>
          <cell r="CX46">
            <v>400.91204833984375</v>
          </cell>
          <cell r="CY46">
            <v>163.54696655273438</v>
          </cell>
          <cell r="CZ46">
            <v>328.62509155273438</v>
          </cell>
          <cell r="DA46">
            <v>145.01254272460938</v>
          </cell>
          <cell r="DB46">
            <v>168.71804809570313</v>
          </cell>
          <cell r="DC46">
            <v>202.51123046875</v>
          </cell>
          <cell r="DD46">
            <v>321.83096313476563</v>
          </cell>
          <cell r="DE46">
            <v>409.62164306640625</v>
          </cell>
          <cell r="DF46">
            <v>144.12893676757813</v>
          </cell>
          <cell r="DG46">
            <v>165.39413452148438</v>
          </cell>
          <cell r="DH46">
            <v>175.75509643554688</v>
          </cell>
          <cell r="DI46">
            <v>247.48988342285156</v>
          </cell>
          <cell r="DJ46">
            <v>284.78564453125</v>
          </cell>
          <cell r="DK46">
            <v>186.39131164550781</v>
          </cell>
          <cell r="DL46">
            <v>1304.370849609375</v>
          </cell>
          <cell r="DM46">
            <v>223.87457275390625</v>
          </cell>
          <cell r="DN46">
            <v>197.937744140625</v>
          </cell>
          <cell r="DO46">
            <v>130.27946472167969</v>
          </cell>
          <cell r="DQ46">
            <v>947.54998779296875</v>
          </cell>
          <cell r="DR46">
            <v>1685.72998046875</v>
          </cell>
          <cell r="DS46">
            <v>198.96792602539063</v>
          </cell>
          <cell r="DT46">
            <v>124.71001434326172</v>
          </cell>
          <cell r="DU46">
            <v>133.98179626464844</v>
          </cell>
          <cell r="DV46">
            <v>41486</v>
          </cell>
          <cell r="DW46">
            <v>41486</v>
          </cell>
          <cell r="DX46">
            <v>465.5260009765625</v>
          </cell>
          <cell r="DY46">
            <v>185.21000671386719</v>
          </cell>
          <cell r="DZ46">
            <v>348.26199340820313</v>
          </cell>
          <cell r="EA46">
            <v>434.531005859375</v>
          </cell>
          <cell r="EB46">
            <v>259.0260009765625</v>
          </cell>
          <cell r="EC46">
            <v>405.55801391601563</v>
          </cell>
          <cell r="ED46">
            <v>295.21200561523438</v>
          </cell>
          <cell r="EE46">
            <v>328.04098510742188</v>
          </cell>
          <cell r="EF46">
            <v>337.77899169921875</v>
          </cell>
          <cell r="EG46">
            <v>325.17300415039063</v>
          </cell>
          <cell r="EH46">
            <v>295.3380126953125</v>
          </cell>
          <cell r="EI46">
            <v>251.68099975585938</v>
          </cell>
          <cell r="EJ46">
            <v>373.39999389648438</v>
          </cell>
          <cell r="EK46">
            <v>283.635986328125</v>
          </cell>
          <cell r="EL46">
            <v>272.75601196289063</v>
          </cell>
          <cell r="EM46">
            <v>170.84599304199219</v>
          </cell>
          <cell r="EN46">
            <v>169.04100036621094</v>
          </cell>
          <cell r="EO46">
            <v>265.01699829101563</v>
          </cell>
          <cell r="EP46">
            <v>172.394775390625</v>
          </cell>
          <cell r="EQ46">
            <v>171.82612609863281</v>
          </cell>
        </row>
        <row r="47">
          <cell r="A47">
            <v>41517</v>
          </cell>
          <cell r="B47">
            <v>168.27999877929688</v>
          </cell>
          <cell r="C47">
            <v>131.9320068359375</v>
          </cell>
          <cell r="D47">
            <v>137.81900024414063</v>
          </cell>
          <cell r="E47">
            <v>442.97500610351563</v>
          </cell>
          <cell r="F47">
            <v>158.42500305175781</v>
          </cell>
          <cell r="G47">
            <v>449.88800048828125</v>
          </cell>
          <cell r="H47">
            <v>217.84800720214844</v>
          </cell>
          <cell r="I47">
            <v>281.84698486328125</v>
          </cell>
          <cell r="J47">
            <v>296.71099853515625</v>
          </cell>
          <cell r="K47">
            <v>394.906005859375</v>
          </cell>
          <cell r="L47">
            <v>158.17500305175781</v>
          </cell>
          <cell r="M47">
            <v>369.44900512695313</v>
          </cell>
          <cell r="N47">
            <v>215.70199584960938</v>
          </cell>
          <cell r="O47">
            <v>259.70700073242188</v>
          </cell>
          <cell r="P47">
            <v>263.05899047851563</v>
          </cell>
          <cell r="Q47">
            <v>272.85501098632813</v>
          </cell>
          <cell r="R47">
            <v>319.45700073242188</v>
          </cell>
          <cell r="S47">
            <v>321.7080078125</v>
          </cell>
          <cell r="T47">
            <v>397.07400512695313</v>
          </cell>
          <cell r="U47">
            <v>316.25299072265625</v>
          </cell>
          <cell r="V47">
            <v>435.88699340820313</v>
          </cell>
          <cell r="W47">
            <v>203.44999694824219</v>
          </cell>
          <cell r="X47">
            <v>312.44400024414063</v>
          </cell>
          <cell r="Y47">
            <v>274.20001220703125</v>
          </cell>
          <cell r="Z47">
            <v>329.781005859375</v>
          </cell>
          <cell r="AA47">
            <v>317.77700805664063</v>
          </cell>
          <cell r="AB47">
            <v>372.4840087890625</v>
          </cell>
          <cell r="AC47">
            <v>358.35299682617188</v>
          </cell>
          <cell r="AD47">
            <v>318.96701049804688</v>
          </cell>
          <cell r="AE47">
            <v>310.73001098632813</v>
          </cell>
          <cell r="AF47">
            <v>377.2080078125</v>
          </cell>
          <cell r="AG47">
            <v>350.10699462890625</v>
          </cell>
          <cell r="AH47">
            <v>797.510986328125</v>
          </cell>
          <cell r="AI47">
            <v>337.33401489257813</v>
          </cell>
          <cell r="AJ47">
            <v>290.17498779296875</v>
          </cell>
          <cell r="AK47">
            <v>300.02200317382813</v>
          </cell>
          <cell r="AL47">
            <v>282.19000244140625</v>
          </cell>
          <cell r="AM47">
            <v>318.94699096679688</v>
          </cell>
          <cell r="AN47">
            <v>314.11801147460938</v>
          </cell>
          <cell r="AO47">
            <v>322.7550048828125</v>
          </cell>
          <cell r="AP47">
            <v>297.14199829101563</v>
          </cell>
          <cell r="AQ47">
            <v>310.00698852539063</v>
          </cell>
          <cell r="AR47">
            <v>373.552001953125</v>
          </cell>
          <cell r="AS47">
            <v>449.59298706054688</v>
          </cell>
          <cell r="AT47">
            <v>300.67300415039063</v>
          </cell>
          <cell r="AU47">
            <v>368.05099487304688</v>
          </cell>
          <cell r="AV47">
            <v>173.47500610351563</v>
          </cell>
          <cell r="AW47">
            <v>172.84700012207031</v>
          </cell>
          <cell r="AX47">
            <v>291.30599975585938</v>
          </cell>
          <cell r="AY47">
            <v>330.9739990234375</v>
          </cell>
          <cell r="AZ47">
            <v>343.89801025390625</v>
          </cell>
          <cell r="BA47">
            <v>297.83499145507813</v>
          </cell>
          <cell r="BB47">
            <v>319.76300048828125</v>
          </cell>
          <cell r="BC47">
            <v>381.82699584960938</v>
          </cell>
          <cell r="BD47">
            <v>207.69900512695313</v>
          </cell>
          <cell r="BE47">
            <v>323.19000244140625</v>
          </cell>
          <cell r="BF47">
            <v>311.10198974609375</v>
          </cell>
          <cell r="BG47">
            <v>860.84600830078125</v>
          </cell>
          <cell r="BH47">
            <v>2369.93603515625</v>
          </cell>
          <cell r="BI47">
            <v>978.3179931640625</v>
          </cell>
          <cell r="BJ47">
            <v>1831.5579833984375</v>
          </cell>
          <cell r="BK47">
            <v>520.42901611328125</v>
          </cell>
          <cell r="BL47">
            <v>550.66400146484375</v>
          </cell>
          <cell r="BM47">
            <v>570.9420166015625</v>
          </cell>
          <cell r="BN47">
            <v>653.343017578125</v>
          </cell>
          <cell r="BO47">
            <v>475.63198852539063</v>
          </cell>
          <cell r="BP47">
            <v>272.10699462890625</v>
          </cell>
          <cell r="BQ47">
            <v>449.13400268554688</v>
          </cell>
          <cell r="BR47">
            <v>335.78201293945313</v>
          </cell>
          <cell r="BS47">
            <v>276.5679931640625</v>
          </cell>
          <cell r="BT47">
            <v>339.90798950195313</v>
          </cell>
          <cell r="BU47">
            <v>139.27499389648438</v>
          </cell>
          <cell r="BV47">
            <v>312.23001098632813</v>
          </cell>
          <cell r="BW47">
            <v>234.04800415039063</v>
          </cell>
          <cell r="BX47">
            <v>251.60400390625</v>
          </cell>
          <cell r="BY47">
            <v>2338.302001953125</v>
          </cell>
          <cell r="BZ47">
            <v>2373.9189453125</v>
          </cell>
          <cell r="CA47">
            <v>254.15699768066406</v>
          </cell>
          <cell r="CB47">
            <v>214.01689147949219</v>
          </cell>
          <cell r="CC47">
            <v>226.55307006835938</v>
          </cell>
          <cell r="CD47">
            <v>283.52645874023438</v>
          </cell>
          <cell r="CE47">
            <v>308.53189086914063</v>
          </cell>
          <cell r="CF47">
            <v>295.47665405273438</v>
          </cell>
          <cell r="CG47">
            <v>290.42227172851563</v>
          </cell>
          <cell r="CH47">
            <v>265.49896240234375</v>
          </cell>
          <cell r="CI47">
            <v>532.91412353515625</v>
          </cell>
          <cell r="CJ47">
            <v>400.23712158203125</v>
          </cell>
          <cell r="CK47">
            <v>408.68798828125</v>
          </cell>
          <cell r="CL47">
            <v>390.80728149414063</v>
          </cell>
          <cell r="CM47">
            <v>775.255859375</v>
          </cell>
          <cell r="CN47">
            <v>291.229736328125</v>
          </cell>
          <cell r="CO47">
            <v>144.25421142578125</v>
          </cell>
          <cell r="CP47">
            <v>375.30416870117188</v>
          </cell>
          <cell r="CQ47">
            <v>247.32630920410156</v>
          </cell>
          <cell r="CR47">
            <v>297.90780639648438</v>
          </cell>
          <cell r="CS47">
            <v>172.89849853515625</v>
          </cell>
          <cell r="CT47">
            <v>338.79669189453125</v>
          </cell>
          <cell r="CU47">
            <v>362.3531494140625</v>
          </cell>
          <cell r="CV47">
            <v>183.75668334960938</v>
          </cell>
          <cell r="CW47">
            <v>175.84739685058594</v>
          </cell>
          <cell r="CX47">
            <v>395.41201782226563</v>
          </cell>
          <cell r="CY47">
            <v>162.59135437011719</v>
          </cell>
          <cell r="CZ47">
            <v>326.51937866210938</v>
          </cell>
          <cell r="DA47">
            <v>142.518798828125</v>
          </cell>
          <cell r="DB47">
            <v>164.61123657226563</v>
          </cell>
          <cell r="DC47">
            <v>199.06468200683594</v>
          </cell>
          <cell r="DD47">
            <v>317.116943359375</v>
          </cell>
          <cell r="DE47">
            <v>410.9759521484375</v>
          </cell>
          <cell r="DF47">
            <v>141.49031066894531</v>
          </cell>
          <cell r="DG47">
            <v>161.81632995605469</v>
          </cell>
          <cell r="DH47">
            <v>172.51979064941406</v>
          </cell>
          <cell r="DI47">
            <v>245.50167846679688</v>
          </cell>
          <cell r="DJ47">
            <v>281.46353149414063</v>
          </cell>
          <cell r="DK47">
            <v>183.82986450195313</v>
          </cell>
          <cell r="DL47">
            <v>1297.601806640625</v>
          </cell>
          <cell r="DM47">
            <v>219.2103271484375</v>
          </cell>
          <cell r="DN47">
            <v>197.68368530273438</v>
          </cell>
          <cell r="DO47">
            <v>131.24929809570313</v>
          </cell>
          <cell r="DQ47">
            <v>929.53997802734375</v>
          </cell>
          <cell r="DR47">
            <v>1632.969970703125</v>
          </cell>
          <cell r="DV47">
            <v>41517</v>
          </cell>
          <cell r="DW47">
            <v>41517</v>
          </cell>
          <cell r="DX47">
            <v>462.41900634765625</v>
          </cell>
          <cell r="DY47">
            <v>183.66900634765625</v>
          </cell>
          <cell r="DZ47">
            <v>347.79800415039063</v>
          </cell>
          <cell r="EA47">
            <v>431.63299560546875</v>
          </cell>
          <cell r="EB47">
            <v>256.16500854492188</v>
          </cell>
          <cell r="EC47">
            <v>402.5</v>
          </cell>
          <cell r="ED47">
            <v>294.48098754882813</v>
          </cell>
          <cell r="EE47">
            <v>331.15499877929688</v>
          </cell>
          <cell r="EF47">
            <v>335.99899291992188</v>
          </cell>
          <cell r="EG47">
            <v>323.11199951171875</v>
          </cell>
          <cell r="EH47">
            <v>293.02499389648438</v>
          </cell>
          <cell r="EI47">
            <v>249.09500122070313</v>
          </cell>
          <cell r="EJ47">
            <v>371.92999267578125</v>
          </cell>
          <cell r="EK47">
            <v>280.3070068359375</v>
          </cell>
          <cell r="EL47">
            <v>271.625</v>
          </cell>
          <cell r="EM47">
            <v>168.70700073242188</v>
          </cell>
          <cell r="EN47">
            <v>169.27400207519531</v>
          </cell>
          <cell r="EO47">
            <v>261.72900390625</v>
          </cell>
          <cell r="EP47">
            <v>171.22268676757813</v>
          </cell>
          <cell r="EQ47">
            <v>170.66139221191406</v>
          </cell>
        </row>
        <row r="48">
          <cell r="A48">
            <v>41547</v>
          </cell>
          <cell r="B48">
            <v>171.82200622558594</v>
          </cell>
          <cell r="C48">
            <v>133.94500732421875</v>
          </cell>
          <cell r="D48">
            <v>139.95799255371094</v>
          </cell>
          <cell r="E48">
            <v>453.06600952148438</v>
          </cell>
          <cell r="F48">
            <v>162.52999877929688</v>
          </cell>
          <cell r="G48">
            <v>461.26400756835938</v>
          </cell>
          <cell r="H48">
            <v>224.38099670410156</v>
          </cell>
          <cell r="I48">
            <v>285.33599853515625</v>
          </cell>
          <cell r="J48">
            <v>302.4219970703125</v>
          </cell>
          <cell r="K48">
            <v>413.55398559570313</v>
          </cell>
          <cell r="L48">
            <v>162.14799499511719</v>
          </cell>
          <cell r="M48">
            <v>380.489013671875</v>
          </cell>
          <cell r="N48">
            <v>218.28300476074219</v>
          </cell>
          <cell r="O48">
            <v>262.47799682617188</v>
          </cell>
          <cell r="P48">
            <v>265.87298583984375</v>
          </cell>
          <cell r="Q48">
            <v>276.12701416015625</v>
          </cell>
          <cell r="R48">
            <v>326.49798583984375</v>
          </cell>
          <cell r="S48">
            <v>329.29000854492188</v>
          </cell>
          <cell r="T48">
            <v>402.61801147460938</v>
          </cell>
          <cell r="U48">
            <v>323.34100341796875</v>
          </cell>
          <cell r="V48">
            <v>440.56100463867188</v>
          </cell>
          <cell r="W48">
            <v>211.13999938964844</v>
          </cell>
          <cell r="X48">
            <v>320.739013671875</v>
          </cell>
          <cell r="Y48">
            <v>277.44198608398438</v>
          </cell>
          <cell r="Z48">
            <v>333.16500854492188</v>
          </cell>
          <cell r="AA48">
            <v>320.8800048828125</v>
          </cell>
          <cell r="AB48">
            <v>379.78799438476563</v>
          </cell>
          <cell r="AC48">
            <v>365.8800048828125</v>
          </cell>
          <cell r="AD48">
            <v>323.92800903320313</v>
          </cell>
          <cell r="AE48">
            <v>315.84500122070313</v>
          </cell>
          <cell r="AF48">
            <v>388.96798706054688</v>
          </cell>
          <cell r="AG48">
            <v>356.76998901367188</v>
          </cell>
          <cell r="AH48">
            <v>804.56402587890625</v>
          </cell>
          <cell r="AI48">
            <v>344.40399169921875</v>
          </cell>
          <cell r="AJ48">
            <v>294.30300903320313</v>
          </cell>
          <cell r="AK48">
            <v>305.45001220703125</v>
          </cell>
          <cell r="AL48">
            <v>287.49600219726563</v>
          </cell>
          <cell r="AM48">
            <v>325.84799194335938</v>
          </cell>
          <cell r="AN48">
            <v>319.91900634765625</v>
          </cell>
          <cell r="AO48">
            <v>328.83700561523438</v>
          </cell>
          <cell r="AP48">
            <v>302.45700073242188</v>
          </cell>
          <cell r="AQ48">
            <v>315.510009765625</v>
          </cell>
          <cell r="AR48">
            <v>382.156005859375</v>
          </cell>
          <cell r="AS48">
            <v>456.68798828125</v>
          </cell>
          <cell r="AT48">
            <v>307.11801147460938</v>
          </cell>
          <cell r="AU48">
            <v>377.15200805664063</v>
          </cell>
          <cell r="AV48">
            <v>177.16200256347656</v>
          </cell>
          <cell r="AW48">
            <v>176.38299560546875</v>
          </cell>
          <cell r="AX48">
            <v>295.45401000976563</v>
          </cell>
          <cell r="AY48">
            <v>338.052001953125</v>
          </cell>
          <cell r="AZ48">
            <v>350.60000610351563</v>
          </cell>
          <cell r="BA48">
            <v>303.11801147460938</v>
          </cell>
          <cell r="BB48">
            <v>325.54800415039063</v>
          </cell>
          <cell r="BC48">
            <v>388.74899291992188</v>
          </cell>
          <cell r="BD48">
            <v>211.3800048828125</v>
          </cell>
          <cell r="BE48">
            <v>328.95901489257813</v>
          </cell>
          <cell r="BF48">
            <v>316.80899047851563</v>
          </cell>
          <cell r="BG48">
            <v>881.38299560546875</v>
          </cell>
          <cell r="BH48">
            <v>2389.4560546875</v>
          </cell>
          <cell r="BI48">
            <v>988.01702880859375</v>
          </cell>
          <cell r="BJ48">
            <v>1857.7900390625</v>
          </cell>
          <cell r="BK48">
            <v>522.45501708984375</v>
          </cell>
          <cell r="BL48">
            <v>554.69097900390625</v>
          </cell>
          <cell r="BM48">
            <v>574.83697509765625</v>
          </cell>
          <cell r="BN48">
            <v>659.84698486328125</v>
          </cell>
          <cell r="BO48">
            <v>481.6409912109375</v>
          </cell>
          <cell r="BP48">
            <v>276.13400268554688</v>
          </cell>
          <cell r="BQ48">
            <v>459.656005859375</v>
          </cell>
          <cell r="BR48">
            <v>339.25900268554688</v>
          </cell>
          <cell r="BS48">
            <v>279.22100830078125</v>
          </cell>
          <cell r="BT48">
            <v>343.1669921875</v>
          </cell>
          <cell r="BU48">
            <v>138.66299438476563</v>
          </cell>
          <cell r="BV48">
            <v>315.49798583984375</v>
          </cell>
          <cell r="BW48">
            <v>236.76899719238281</v>
          </cell>
          <cell r="BX48">
            <v>253.24000549316406</v>
          </cell>
          <cell r="BY48">
            <v>2363.970947265625</v>
          </cell>
          <cell r="BZ48">
            <v>2379.7109375</v>
          </cell>
          <cell r="CA48">
            <v>256.60800170898438</v>
          </cell>
          <cell r="CB48">
            <v>217.30462646484375</v>
          </cell>
          <cell r="CC48">
            <v>229.16787719726563</v>
          </cell>
          <cell r="CD48">
            <v>286.6402587890625</v>
          </cell>
          <cell r="CE48">
            <v>315.53536987304688</v>
          </cell>
          <cell r="CF48">
            <v>302.24417114257813</v>
          </cell>
          <cell r="CG48">
            <v>296.06027221679688</v>
          </cell>
          <cell r="CH48">
            <v>271.06430053710938</v>
          </cell>
          <cell r="CI48">
            <v>543.88525390625</v>
          </cell>
          <cell r="CJ48">
            <v>412.04034423828125</v>
          </cell>
          <cell r="CK48">
            <v>416.60397338867188</v>
          </cell>
          <cell r="CL48">
            <v>388.283447265625</v>
          </cell>
          <cell r="CM48">
            <v>795.7828369140625</v>
          </cell>
          <cell r="CN48">
            <v>296.03451538085938</v>
          </cell>
          <cell r="CO48">
            <v>146.94479370117188</v>
          </cell>
          <cell r="CP48">
            <v>383.87326049804688</v>
          </cell>
          <cell r="CQ48">
            <v>250.52841186523438</v>
          </cell>
          <cell r="CR48">
            <v>305.7877197265625</v>
          </cell>
          <cell r="CS48">
            <v>175.94467163085938</v>
          </cell>
          <cell r="CT48">
            <v>342.82839965820313</v>
          </cell>
          <cell r="CU48">
            <v>369.90655517578125</v>
          </cell>
          <cell r="CV48">
            <v>188.33616638183594</v>
          </cell>
          <cell r="CW48">
            <v>177.84344482421875</v>
          </cell>
          <cell r="CX48">
            <v>401.37374877929688</v>
          </cell>
          <cell r="CY48">
            <v>163.96104431152344</v>
          </cell>
          <cell r="CZ48">
            <v>336.2891845703125</v>
          </cell>
          <cell r="DA48">
            <v>145.54745483398438</v>
          </cell>
          <cell r="DB48">
            <v>168.83038330078125</v>
          </cell>
          <cell r="DC48">
            <v>203.08038330078125</v>
          </cell>
          <cell r="DD48">
            <v>315.77944946289063</v>
          </cell>
          <cell r="DE48">
            <v>419.21554565429688</v>
          </cell>
          <cell r="DF48">
            <v>145.16639709472656</v>
          </cell>
          <cell r="DG48">
            <v>164.396728515625</v>
          </cell>
          <cell r="DH48">
            <v>175.899658203125</v>
          </cell>
          <cell r="DI48">
            <v>249.58642578125</v>
          </cell>
          <cell r="DJ48">
            <v>285.40377807617188</v>
          </cell>
          <cell r="DK48">
            <v>188.57443237304688</v>
          </cell>
          <cell r="DL48">
            <v>1300.513916015625</v>
          </cell>
          <cell r="DM48">
            <v>222.90718078613281</v>
          </cell>
          <cell r="DN48">
            <v>199.3306884765625</v>
          </cell>
          <cell r="DO48">
            <v>132.93473815917969</v>
          </cell>
          <cell r="DQ48">
            <v>987.46002197265625</v>
          </cell>
          <cell r="DR48">
            <v>1681.550048828125</v>
          </cell>
          <cell r="DS48">
            <v>200.98318481445313</v>
          </cell>
          <cell r="DT48">
            <v>124.98143768310547</v>
          </cell>
          <cell r="DU48">
            <v>134.94120788574219</v>
          </cell>
          <cell r="DV48">
            <v>41547</v>
          </cell>
          <cell r="DW48">
            <v>41547</v>
          </cell>
          <cell r="DX48">
            <v>466.5369873046875</v>
          </cell>
          <cell r="DY48">
            <v>186.16400146484375</v>
          </cell>
          <cell r="DZ48">
            <v>350.58499145507813</v>
          </cell>
          <cell r="EA48">
            <v>435.62600708007813</v>
          </cell>
          <cell r="EB48">
            <v>258.17300415039063</v>
          </cell>
          <cell r="EC48">
            <v>405.72698974609375</v>
          </cell>
          <cell r="ED48">
            <v>298.00299072265625</v>
          </cell>
          <cell r="EE48">
            <v>332.5570068359375</v>
          </cell>
          <cell r="EF48">
            <v>338.9840087890625</v>
          </cell>
          <cell r="EG48">
            <v>325.21701049804688</v>
          </cell>
          <cell r="EH48">
            <v>296.40701293945313</v>
          </cell>
          <cell r="EI48">
            <v>252.60299682617188</v>
          </cell>
          <cell r="EJ48">
            <v>375.17898559570313</v>
          </cell>
          <cell r="EK48">
            <v>282.0889892578125</v>
          </cell>
          <cell r="EL48">
            <v>276.18099975585938</v>
          </cell>
          <cell r="EM48">
            <v>169.39100646972656</v>
          </cell>
          <cell r="EN48">
            <v>170.87899780273438</v>
          </cell>
          <cell r="EO48">
            <v>261.19699096679688</v>
          </cell>
          <cell r="EP48">
            <v>172.68101501464844</v>
          </cell>
          <cell r="EQ48">
            <v>172.12570190429688</v>
          </cell>
        </row>
        <row r="49">
          <cell r="A49">
            <v>41578</v>
          </cell>
          <cell r="B49">
            <v>174.18499755859375</v>
          </cell>
          <cell r="C49">
            <v>135.60499572753906</v>
          </cell>
          <cell r="D49">
            <v>141.70100402832031</v>
          </cell>
          <cell r="E49">
            <v>464.42599487304688</v>
          </cell>
          <cell r="F49">
            <v>167.08200073242188</v>
          </cell>
          <cell r="G49">
            <v>473.90899658203125</v>
          </cell>
          <cell r="H49">
            <v>229.11300659179688</v>
          </cell>
          <cell r="I49">
            <v>289.70901489257813</v>
          </cell>
          <cell r="J49">
            <v>307.74700927734375</v>
          </cell>
          <cell r="K49">
            <v>425.22100830078125</v>
          </cell>
          <cell r="L49">
            <v>165.84599304199219</v>
          </cell>
          <cell r="M49">
            <v>389.61700439453125</v>
          </cell>
          <cell r="N49">
            <v>220.2550048828125</v>
          </cell>
          <cell r="O49">
            <v>264.71200561523438</v>
          </cell>
          <cell r="P49">
            <v>268.13900756835938</v>
          </cell>
          <cell r="Q49">
            <v>279.364990234375</v>
          </cell>
          <cell r="R49">
            <v>334.16299438476563</v>
          </cell>
          <cell r="S49">
            <v>338.59698486328125</v>
          </cell>
          <cell r="T49">
            <v>411.98199462890625</v>
          </cell>
          <cell r="U49">
            <v>331.3070068359375</v>
          </cell>
          <cell r="V49">
            <v>450.69400024414063</v>
          </cell>
          <cell r="W49">
            <v>216.34800720214844</v>
          </cell>
          <cell r="X49">
            <v>328.92999267578125</v>
          </cell>
          <cell r="Y49">
            <v>280.60699462890625</v>
          </cell>
          <cell r="Z49">
            <v>338.60501098632813</v>
          </cell>
          <cell r="AA49">
            <v>330.43099975585938</v>
          </cell>
          <cell r="AB49">
            <v>390.15701293945313</v>
          </cell>
          <cell r="AC49">
            <v>373.11300659179688</v>
          </cell>
          <cell r="AD49">
            <v>330.80801391601563</v>
          </cell>
          <cell r="AE49">
            <v>322.94500732421875</v>
          </cell>
          <cell r="AF49">
            <v>398.67401123046875</v>
          </cell>
          <cell r="AG49">
            <v>366.0150146484375</v>
          </cell>
          <cell r="AH49">
            <v>825.01202392578125</v>
          </cell>
          <cell r="AI49">
            <v>353.73001098632813</v>
          </cell>
          <cell r="AJ49">
            <v>298.572998046875</v>
          </cell>
          <cell r="AK49">
            <v>311.2449951171875</v>
          </cell>
          <cell r="AL49">
            <v>292.04299926757813</v>
          </cell>
          <cell r="AM49">
            <v>334.54098510742188</v>
          </cell>
          <cell r="AN49">
            <v>326.99600219726563</v>
          </cell>
          <cell r="AO49">
            <v>335.20098876953125</v>
          </cell>
          <cell r="AP49">
            <v>309.18701171875</v>
          </cell>
          <cell r="AQ49">
            <v>320.79400634765625</v>
          </cell>
          <cell r="AR49">
            <v>388.18099975585938</v>
          </cell>
          <cell r="AS49">
            <v>465.25100708007813</v>
          </cell>
          <cell r="AT49">
            <v>315.34698486328125</v>
          </cell>
          <cell r="AU49">
            <v>385.21600341796875</v>
          </cell>
          <cell r="AV49">
            <v>181.27799987792969</v>
          </cell>
          <cell r="AW49">
            <v>180.21200561523438</v>
          </cell>
          <cell r="AX49">
            <v>302.26901245117188</v>
          </cell>
          <cell r="AY49">
            <v>345.2130126953125</v>
          </cell>
          <cell r="AZ49">
            <v>357.59500122070313</v>
          </cell>
          <cell r="BA49">
            <v>310.29400634765625</v>
          </cell>
          <cell r="BB49">
            <v>332.99700927734375</v>
          </cell>
          <cell r="BC49">
            <v>396.64401245117188</v>
          </cell>
          <cell r="BD49">
            <v>215.46400451660156</v>
          </cell>
          <cell r="BE49">
            <v>335.41900634765625</v>
          </cell>
          <cell r="BF49">
            <v>323.41598510742188</v>
          </cell>
          <cell r="BG49">
            <v>903.27099609375</v>
          </cell>
          <cell r="BH49">
            <v>2425.221923828125</v>
          </cell>
          <cell r="BI49">
            <v>1012.3049926757813</v>
          </cell>
          <cell r="BJ49">
            <v>1870.9759521484375</v>
          </cell>
          <cell r="BK49">
            <v>527.39398193359375</v>
          </cell>
          <cell r="BL49">
            <v>560.72100830078125</v>
          </cell>
          <cell r="BM49">
            <v>582.13299560546875</v>
          </cell>
          <cell r="BN49">
            <v>671.8809814453125</v>
          </cell>
          <cell r="BO49">
            <v>484.42599487304688</v>
          </cell>
          <cell r="BP49">
            <v>277.86801147460938</v>
          </cell>
          <cell r="BQ49">
            <v>463.98199462890625</v>
          </cell>
          <cell r="BR49">
            <v>347.7659912109375</v>
          </cell>
          <cell r="BS49">
            <v>286.19500732421875</v>
          </cell>
          <cell r="BT49">
            <v>350.87100219726563</v>
          </cell>
          <cell r="BU49">
            <v>141.41499328613281</v>
          </cell>
          <cell r="BV49">
            <v>323.30899047851563</v>
          </cell>
          <cell r="BW49">
            <v>241.91099548339844</v>
          </cell>
          <cell r="BX49">
            <v>256.07199096679688</v>
          </cell>
          <cell r="BY49">
            <v>2416.4541015625</v>
          </cell>
          <cell r="BZ49">
            <v>2397.0419921875</v>
          </cell>
          <cell r="CA49">
            <v>258.78900146484375</v>
          </cell>
          <cell r="CB49">
            <v>221.46015930175781</v>
          </cell>
          <cell r="CC49">
            <v>231.56057739257813</v>
          </cell>
          <cell r="CD49">
            <v>289.42733764648438</v>
          </cell>
          <cell r="CE49">
            <v>324.3441162109375</v>
          </cell>
          <cell r="CF49">
            <v>307.984375</v>
          </cell>
          <cell r="CG49">
            <v>302.109130859375</v>
          </cell>
          <cell r="CH49">
            <v>280.63034057617188</v>
          </cell>
          <cell r="CI49">
            <v>557.9119873046875</v>
          </cell>
          <cell r="CJ49">
            <v>422.22119140625</v>
          </cell>
          <cell r="CK49">
            <v>425.0596923828125</v>
          </cell>
          <cell r="CL49">
            <v>398.01065063476563</v>
          </cell>
          <cell r="CM49">
            <v>815.82806396484375</v>
          </cell>
          <cell r="CN49">
            <v>301.56112670898438</v>
          </cell>
          <cell r="CO49">
            <v>149.74809265136719</v>
          </cell>
          <cell r="CP49">
            <v>391.91110229492188</v>
          </cell>
          <cell r="CQ49">
            <v>253.83940124511719</v>
          </cell>
          <cell r="CR49">
            <v>313.547607421875</v>
          </cell>
          <cell r="CS49">
            <v>178.95574951171875</v>
          </cell>
          <cell r="CT49">
            <v>352.60614013671875</v>
          </cell>
          <cell r="CU49">
            <v>379.245849609375</v>
          </cell>
          <cell r="CV49">
            <v>191.90704345703125</v>
          </cell>
          <cell r="CW49">
            <v>182.35205078125</v>
          </cell>
          <cell r="CX49">
            <v>406.3865966796875</v>
          </cell>
          <cell r="CY49">
            <v>166.1343994140625</v>
          </cell>
          <cell r="CZ49">
            <v>345.3282470703125</v>
          </cell>
          <cell r="DA49">
            <v>148.44403076171875</v>
          </cell>
          <cell r="DB49">
            <v>174.61494445800781</v>
          </cell>
          <cell r="DC49">
            <v>207.65007019042969</v>
          </cell>
          <cell r="DD49">
            <v>325.55630493164063</v>
          </cell>
          <cell r="DE49">
            <v>442.51959228515625</v>
          </cell>
          <cell r="DF49">
            <v>147.68601989746094</v>
          </cell>
          <cell r="DG49">
            <v>168.82794189453125</v>
          </cell>
          <cell r="DH49">
            <v>181.83052062988281</v>
          </cell>
          <cell r="DI49">
            <v>253.28244018554688</v>
          </cell>
          <cell r="DJ49">
            <v>288.52471923828125</v>
          </cell>
          <cell r="DK49">
            <v>195.3751220703125</v>
          </cell>
          <cell r="DL49">
            <v>1333.7060546875</v>
          </cell>
          <cell r="DM49">
            <v>228.22856140136719</v>
          </cell>
          <cell r="DN49">
            <v>202.18637084960938</v>
          </cell>
          <cell r="DO49">
            <v>136.30325317382813</v>
          </cell>
          <cell r="DQ49">
            <v>1034.4200439453125</v>
          </cell>
          <cell r="DR49">
            <v>1756.5400390625</v>
          </cell>
          <cell r="DS49">
            <v>205.80598449707031</v>
          </cell>
          <cell r="DT49">
            <v>125.64412689208984</v>
          </cell>
          <cell r="DU49">
            <v>135.43455505371094</v>
          </cell>
          <cell r="DV49">
            <v>41578</v>
          </cell>
          <cell r="DW49">
            <v>41578</v>
          </cell>
          <cell r="DX49">
            <v>481.08200073242188</v>
          </cell>
          <cell r="DY49">
            <v>190.45599365234375</v>
          </cell>
          <cell r="DZ49">
            <v>357.54901123046875</v>
          </cell>
          <cell r="EA49">
            <v>445.90200805664063</v>
          </cell>
          <cell r="EB49">
            <v>263.0050048828125</v>
          </cell>
          <cell r="EC49">
            <v>417.08999633789063</v>
          </cell>
          <cell r="ED49">
            <v>303.78201293945313</v>
          </cell>
          <cell r="EE49">
            <v>336.86599731445313</v>
          </cell>
          <cell r="EF49">
            <v>347.48001098632813</v>
          </cell>
          <cell r="EG49">
            <v>330.3070068359375</v>
          </cell>
          <cell r="EH49">
            <v>303.27700805664063</v>
          </cell>
          <cell r="EI49">
            <v>258.99398803710938</v>
          </cell>
          <cell r="EJ49">
            <v>381.635009765625</v>
          </cell>
          <cell r="EK49">
            <v>285.85598754882813</v>
          </cell>
          <cell r="EL49">
            <v>283.17098999023438</v>
          </cell>
          <cell r="EM49">
            <v>174.52400207519531</v>
          </cell>
          <cell r="EN49">
            <v>173.57200622558594</v>
          </cell>
          <cell r="EO49">
            <v>269.22299194335938</v>
          </cell>
          <cell r="EP49">
            <v>176.77769470214844</v>
          </cell>
          <cell r="EQ49">
            <v>176.41671752929688</v>
          </cell>
        </row>
        <row r="50">
          <cell r="A50">
            <v>41608</v>
          </cell>
          <cell r="B50">
            <v>175.7449951171875</v>
          </cell>
          <cell r="C50">
            <v>135.58700561523438</v>
          </cell>
          <cell r="D50">
            <v>141.75399780273438</v>
          </cell>
          <cell r="E50">
            <v>460.8179931640625</v>
          </cell>
          <cell r="F50">
            <v>165.22700500488281</v>
          </cell>
          <cell r="G50">
            <v>468.99099731445313</v>
          </cell>
          <cell r="H50">
            <v>230.2239990234375</v>
          </cell>
          <cell r="I50">
            <v>290.0150146484375</v>
          </cell>
          <cell r="J50">
            <v>308.53298950195313</v>
          </cell>
          <cell r="K50">
            <v>423.89401245117188</v>
          </cell>
          <cell r="L50">
            <v>165.32200622558594</v>
          </cell>
          <cell r="M50">
            <v>388.3900146484375</v>
          </cell>
          <cell r="N50">
            <v>225.26300048828125</v>
          </cell>
          <cell r="O50">
            <v>265.38800048828125</v>
          </cell>
          <cell r="P50">
            <v>268.9169921875</v>
          </cell>
          <cell r="Q50">
            <v>279.44900512695313</v>
          </cell>
          <cell r="R50">
            <v>331.28201293945313</v>
          </cell>
          <cell r="S50">
            <v>336.5419921875</v>
          </cell>
          <cell r="T50">
            <v>407.7869873046875</v>
          </cell>
          <cell r="U50">
            <v>328.66000366210938</v>
          </cell>
          <cell r="V50">
            <v>444.2650146484375</v>
          </cell>
          <cell r="W50">
            <v>218.88499450683594</v>
          </cell>
          <cell r="X50">
            <v>327.43600463867188</v>
          </cell>
          <cell r="Y50">
            <v>280.65200805664063</v>
          </cell>
          <cell r="Z50">
            <v>339.30801391601563</v>
          </cell>
          <cell r="AA50">
            <v>329.78500366210938</v>
          </cell>
          <cell r="AB50">
            <v>377.69100952148438</v>
          </cell>
          <cell r="AC50">
            <v>367.12200927734375</v>
          </cell>
          <cell r="AD50">
            <v>329.7139892578125</v>
          </cell>
          <cell r="AE50">
            <v>322.12399291992188</v>
          </cell>
          <cell r="AF50">
            <v>398.03500366210938</v>
          </cell>
          <cell r="AG50">
            <v>363.12399291992188</v>
          </cell>
          <cell r="AH50">
            <v>824.3809814453125</v>
          </cell>
          <cell r="AI50">
            <v>346.8389892578125</v>
          </cell>
          <cell r="AJ50">
            <v>298.43499755859375</v>
          </cell>
          <cell r="AK50">
            <v>309.62100219726563</v>
          </cell>
          <cell r="AL50">
            <v>290.76199340820313</v>
          </cell>
          <cell r="AM50">
            <v>330.77899169921875</v>
          </cell>
          <cell r="AN50">
            <v>326.3330078125</v>
          </cell>
          <cell r="AO50">
            <v>331.82998657226563</v>
          </cell>
          <cell r="AP50">
            <v>308.53201293945313</v>
          </cell>
          <cell r="AQ50">
            <v>320.5679931640625</v>
          </cell>
          <cell r="AR50">
            <v>389.06600952148438</v>
          </cell>
          <cell r="AS50">
            <v>463.718994140625</v>
          </cell>
          <cell r="AT50">
            <v>311.0469970703125</v>
          </cell>
          <cell r="AU50">
            <v>384.09201049804688</v>
          </cell>
          <cell r="AV50">
            <v>179.60499572753906</v>
          </cell>
          <cell r="AW50">
            <v>178.66900634765625</v>
          </cell>
          <cell r="AX50">
            <v>301.3900146484375</v>
          </cell>
          <cell r="AY50">
            <v>342.84600830078125</v>
          </cell>
          <cell r="AZ50">
            <v>358.45999145507813</v>
          </cell>
          <cell r="BA50">
            <v>306.56100463867188</v>
          </cell>
          <cell r="BB50">
            <v>329.99200439453125</v>
          </cell>
          <cell r="BC50">
            <v>394.72299194335938</v>
          </cell>
          <cell r="BD50">
            <v>214.13099670410156</v>
          </cell>
          <cell r="BE50">
            <v>333.48800659179688</v>
          </cell>
          <cell r="BF50">
            <v>321.49600219726563</v>
          </cell>
          <cell r="BG50">
            <v>889.56201171875</v>
          </cell>
          <cell r="BH50">
            <v>2418.242919921875</v>
          </cell>
          <cell r="BI50">
            <v>1017.0130004882813</v>
          </cell>
          <cell r="BJ50">
            <v>1858.135009765625</v>
          </cell>
          <cell r="BK50">
            <v>524.093017578125</v>
          </cell>
          <cell r="BL50">
            <v>559.6719970703125</v>
          </cell>
          <cell r="BM50">
            <v>580.64898681640625</v>
          </cell>
          <cell r="BN50">
            <v>669.60699462890625</v>
          </cell>
          <cell r="BO50">
            <v>484.57699584960938</v>
          </cell>
          <cell r="BP50">
            <v>274.36700439453125</v>
          </cell>
          <cell r="BQ50">
            <v>462.98800659179688</v>
          </cell>
          <cell r="BR50">
            <v>348.61700439453125</v>
          </cell>
          <cell r="BS50">
            <v>287.61099243164063</v>
          </cell>
          <cell r="BT50">
            <v>354.2030029296875</v>
          </cell>
          <cell r="BU50">
            <v>142.30999755859375</v>
          </cell>
          <cell r="BV50">
            <v>324.79598999023438</v>
          </cell>
          <cell r="BW50">
            <v>244.4530029296875</v>
          </cell>
          <cell r="BX50">
            <v>256.7550048828125</v>
          </cell>
          <cell r="BY50">
            <v>2427.212890625</v>
          </cell>
          <cell r="BZ50">
            <v>2408.89794921875</v>
          </cell>
          <cell r="CA50">
            <v>257.68701171875</v>
          </cell>
          <cell r="CB50">
            <v>220.2415771484375</v>
          </cell>
          <cell r="CC50">
            <v>231.04374694824219</v>
          </cell>
          <cell r="CD50">
            <v>290.2950439453125</v>
          </cell>
          <cell r="CE50">
            <v>320.3883056640625</v>
          </cell>
          <cell r="CF50">
            <v>306.12506103515625</v>
          </cell>
          <cell r="CG50">
            <v>300.62179565429688</v>
          </cell>
          <cell r="CH50">
            <v>277.652587890625</v>
          </cell>
          <cell r="CI50">
            <v>555.89990234375</v>
          </cell>
          <cell r="CJ50">
            <v>420.23043823242188</v>
          </cell>
          <cell r="CK50">
            <v>409.15109252929688</v>
          </cell>
          <cell r="CL50">
            <v>399.46109008789063</v>
          </cell>
          <cell r="CM50">
            <v>818.57891845703125</v>
          </cell>
          <cell r="CN50">
            <v>300.74685668945313</v>
          </cell>
          <cell r="CO50">
            <v>148.842041015625</v>
          </cell>
          <cell r="CP50">
            <v>387.8765869140625</v>
          </cell>
          <cell r="CQ50">
            <v>252.95933532714844</v>
          </cell>
          <cell r="CR50">
            <v>310.96615600585938</v>
          </cell>
          <cell r="CS50">
            <v>178.30722045898438</v>
          </cell>
          <cell r="CT50">
            <v>350.92703247070313</v>
          </cell>
          <cell r="CU50">
            <v>375.92648315429688</v>
          </cell>
          <cell r="CV50">
            <v>192.75028991699219</v>
          </cell>
          <cell r="CW50">
            <v>181.43785095214844</v>
          </cell>
          <cell r="CX50">
            <v>383.33108520507813</v>
          </cell>
          <cell r="CY50">
            <v>166.83647155761719</v>
          </cell>
          <cell r="CZ50">
            <v>344.86737060546875</v>
          </cell>
          <cell r="DA50">
            <v>147.75947570800781</v>
          </cell>
          <cell r="DB50">
            <v>172.15399169921875</v>
          </cell>
          <cell r="DC50">
            <v>207.3302001953125</v>
          </cell>
          <cell r="DD50">
            <v>325.75094604492188</v>
          </cell>
          <cell r="DE50">
            <v>445.06607055664063</v>
          </cell>
          <cell r="DF50">
            <v>146.90653991699219</v>
          </cell>
          <cell r="DG50">
            <v>167.38389587402344</v>
          </cell>
          <cell r="DH50">
            <v>179.52322387695313</v>
          </cell>
          <cell r="DI50">
            <v>253.02139282226563</v>
          </cell>
          <cell r="DJ50">
            <v>289.36163330078125</v>
          </cell>
          <cell r="DK50">
            <v>192.48350524902344</v>
          </cell>
          <cell r="DL50">
            <v>1333.9361572265625</v>
          </cell>
          <cell r="DM50">
            <v>228.30288696289063</v>
          </cell>
          <cell r="DN50">
            <v>202.64585876464844</v>
          </cell>
          <cell r="DO50">
            <v>138.11465454101563</v>
          </cell>
          <cell r="DQ50">
            <v>1018.280029296875</v>
          </cell>
          <cell r="DR50">
            <v>1805.81005859375</v>
          </cell>
          <cell r="DV50">
            <v>41608</v>
          </cell>
          <cell r="DW50">
            <v>41608</v>
          </cell>
          <cell r="DX50">
            <v>482.25900268554688</v>
          </cell>
          <cell r="DY50">
            <v>190.69999694824219</v>
          </cell>
          <cell r="DZ50">
            <v>358.64898681640625</v>
          </cell>
          <cell r="EA50">
            <v>447.77700805664063</v>
          </cell>
          <cell r="EB50">
            <v>265.07000732421875</v>
          </cell>
          <cell r="EC50">
            <v>418.93798828125</v>
          </cell>
          <cell r="ED50">
            <v>304.48199462890625</v>
          </cell>
          <cell r="EE50">
            <v>338.67098999023438</v>
          </cell>
          <cell r="EF50">
            <v>348.7030029296875</v>
          </cell>
          <cell r="EG50">
            <v>331.635986328125</v>
          </cell>
          <cell r="EH50">
            <v>304.88699340820313</v>
          </cell>
          <cell r="EI50">
            <v>260.78799438476563</v>
          </cell>
          <cell r="EJ50">
            <v>383.68798828125</v>
          </cell>
          <cell r="EK50">
            <v>288.79800415039063</v>
          </cell>
          <cell r="EL50">
            <v>284.72698974609375</v>
          </cell>
          <cell r="EM50">
            <v>174.052001953125</v>
          </cell>
          <cell r="EN50">
            <v>175.21099853515625</v>
          </cell>
          <cell r="EO50">
            <v>273.49600219726563</v>
          </cell>
          <cell r="EP50">
            <v>177.58685302734375</v>
          </cell>
          <cell r="EQ50">
            <v>177.1630859375</v>
          </cell>
        </row>
        <row r="51">
          <cell r="A51">
            <v>41639</v>
          </cell>
          <cell r="B51">
            <v>177.68800354003906</v>
          </cell>
          <cell r="C51">
            <v>135.7760009765625</v>
          </cell>
          <cell r="D51">
            <v>142.03599548339844</v>
          </cell>
          <cell r="E51">
            <v>459.18899536132813</v>
          </cell>
          <cell r="F51">
            <v>165.14100646972656</v>
          </cell>
          <cell r="G51">
            <v>468.4429931640625</v>
          </cell>
          <cell r="H51">
            <v>232.23599243164063</v>
          </cell>
          <cell r="I51">
            <v>287.40899658203125</v>
          </cell>
          <cell r="J51">
            <v>307.8699951171875</v>
          </cell>
          <cell r="K51">
            <v>426.822998046875</v>
          </cell>
          <cell r="L51">
            <v>165.97200012207031</v>
          </cell>
          <cell r="M51">
            <v>390.16299438476563</v>
          </cell>
          <cell r="N51">
            <v>225.60400390625</v>
          </cell>
          <cell r="O51">
            <v>264.04098510742188</v>
          </cell>
          <cell r="P51">
            <v>267.5830078125</v>
          </cell>
          <cell r="Q51">
            <v>278.18399047851563</v>
          </cell>
          <cell r="R51">
            <v>332.05300903320313</v>
          </cell>
          <cell r="S51">
            <v>337.61099243164063</v>
          </cell>
          <cell r="T51">
            <v>413.19500732421875</v>
          </cell>
          <cell r="U51">
            <v>329.4949951171875</v>
          </cell>
          <cell r="V51">
            <v>450.33499145507813</v>
          </cell>
          <cell r="W51">
            <v>221.4320068359375</v>
          </cell>
          <cell r="X51">
            <v>329.04800415039063</v>
          </cell>
          <cell r="Y51">
            <v>279.42098999023438</v>
          </cell>
          <cell r="Z51">
            <v>338.84100341796875</v>
          </cell>
          <cell r="AA51">
            <v>328.23098754882813</v>
          </cell>
          <cell r="AB51">
            <v>387.53298950195313</v>
          </cell>
          <cell r="AC51">
            <v>368.53900146484375</v>
          </cell>
          <cell r="AD51">
            <v>330.04098510742188</v>
          </cell>
          <cell r="AE51">
            <v>322.36898803710938</v>
          </cell>
          <cell r="AF51">
            <v>401.47100830078125</v>
          </cell>
          <cell r="AG51">
            <v>365.885009765625</v>
          </cell>
          <cell r="AH51">
            <v>829.91900634765625</v>
          </cell>
          <cell r="AI51">
            <v>349.51901245117188</v>
          </cell>
          <cell r="AJ51">
            <v>297.010009765625</v>
          </cell>
          <cell r="AK51">
            <v>309.52499389648438</v>
          </cell>
          <cell r="AL51">
            <v>291.33200073242188</v>
          </cell>
          <cell r="AM51">
            <v>331.6199951171875</v>
          </cell>
          <cell r="AN51">
            <v>327.04800415039063</v>
          </cell>
          <cell r="AO51">
            <v>332.43899536132813</v>
          </cell>
          <cell r="AP51">
            <v>309.09298706054688</v>
          </cell>
          <cell r="AQ51">
            <v>319.96499633789063</v>
          </cell>
          <cell r="AR51">
            <v>389.82000732421875</v>
          </cell>
          <cell r="AS51">
            <v>465.30801391601563</v>
          </cell>
          <cell r="AT51">
            <v>312.30099487304688</v>
          </cell>
          <cell r="AU51">
            <v>384.69400024414063</v>
          </cell>
          <cell r="AV51">
            <v>180.0780029296875</v>
          </cell>
          <cell r="AW51">
            <v>179.11399841308594</v>
          </cell>
          <cell r="AX51">
            <v>302.07400512695313</v>
          </cell>
          <cell r="AY51">
            <v>343.09500122070313</v>
          </cell>
          <cell r="AZ51">
            <v>363.385986328125</v>
          </cell>
          <cell r="BA51">
            <v>308.56298828125</v>
          </cell>
          <cell r="BB51">
            <v>332.61801147460938</v>
          </cell>
          <cell r="BC51">
            <v>396.82998657226563</v>
          </cell>
          <cell r="BD51">
            <v>215.45899963378906</v>
          </cell>
          <cell r="BE51">
            <v>335.46499633789063</v>
          </cell>
          <cell r="BF51">
            <v>322.0830078125</v>
          </cell>
          <cell r="BG51">
            <v>893.051025390625</v>
          </cell>
          <cell r="BH51">
            <v>2413.89990234375</v>
          </cell>
          <cell r="BI51">
            <v>1022.5859985351563</v>
          </cell>
          <cell r="BJ51">
            <v>1849.126953125</v>
          </cell>
          <cell r="BK51">
            <v>521.50299072265625</v>
          </cell>
          <cell r="BL51">
            <v>557.47802734375</v>
          </cell>
          <cell r="BM51">
            <v>578.77099609375</v>
          </cell>
          <cell r="BN51">
            <v>669.68597412109375</v>
          </cell>
          <cell r="BO51">
            <v>477.55899047851563</v>
          </cell>
          <cell r="BP51">
            <v>270.16500854492188</v>
          </cell>
          <cell r="BQ51">
            <v>461.3380126953125</v>
          </cell>
          <cell r="BR51">
            <v>349.95700073242188</v>
          </cell>
          <cell r="BS51">
            <v>289.16299438476563</v>
          </cell>
          <cell r="BT51">
            <v>357.656005859375</v>
          </cell>
          <cell r="BU51">
            <v>144.19500732421875</v>
          </cell>
          <cell r="BV51">
            <v>326.50601196289063</v>
          </cell>
          <cell r="BW51">
            <v>246.06599426269531</v>
          </cell>
          <cell r="BX51">
            <v>255.63099670410156</v>
          </cell>
          <cell r="BY51">
            <v>2441.0048828125</v>
          </cell>
          <cell r="BZ51">
            <v>2420.139892578125</v>
          </cell>
          <cell r="CA51">
            <v>256.04598999023438</v>
          </cell>
          <cell r="CB51">
            <v>220.05630493164063</v>
          </cell>
          <cell r="CC51">
            <v>230.86808776855469</v>
          </cell>
          <cell r="CD51">
            <v>288.1749267578125</v>
          </cell>
          <cell r="CE51">
            <v>321.37969970703125</v>
          </cell>
          <cell r="CF51">
            <v>307.2095947265625</v>
          </cell>
          <cell r="CG51">
            <v>300.36502075195313</v>
          </cell>
          <cell r="CH51">
            <v>277.90933227539063</v>
          </cell>
          <cell r="CI51">
            <v>557.30731201171875</v>
          </cell>
          <cell r="CJ51">
            <v>422.80194091796875</v>
          </cell>
          <cell r="CK51">
            <v>416.49264526367188</v>
          </cell>
          <cell r="CL51">
            <v>402.84417724609375</v>
          </cell>
          <cell r="CM51">
            <v>829.45025634765625</v>
          </cell>
          <cell r="CN51">
            <v>300.87173461914063</v>
          </cell>
          <cell r="CO51">
            <v>148.76133728027344</v>
          </cell>
          <cell r="CP51">
            <v>388.36236572265625</v>
          </cell>
          <cell r="CQ51">
            <v>252.6949462890625</v>
          </cell>
          <cell r="CR51">
            <v>311.75704956054688</v>
          </cell>
          <cell r="CS51">
            <v>178.12503051757813</v>
          </cell>
          <cell r="CT51">
            <v>351.76068115234375</v>
          </cell>
          <cell r="CU51">
            <v>379.3321533203125</v>
          </cell>
          <cell r="CV51">
            <v>194.47836303710938</v>
          </cell>
          <cell r="CW51">
            <v>181.4678955078125</v>
          </cell>
          <cell r="CX51">
            <v>391.80841064453125</v>
          </cell>
          <cell r="CY51">
            <v>166.23008728027344</v>
          </cell>
          <cell r="CZ51">
            <v>347.37570190429688</v>
          </cell>
          <cell r="DA51">
            <v>146.78677368164063</v>
          </cell>
          <cell r="DB51">
            <v>173.00021362304688</v>
          </cell>
          <cell r="DC51">
            <v>208.15269470214844</v>
          </cell>
          <cell r="DD51">
            <v>326.55288696289063</v>
          </cell>
          <cell r="DE51">
            <v>449.46807861328125</v>
          </cell>
          <cell r="DF51">
            <v>146.83322143554688</v>
          </cell>
          <cell r="DG51">
            <v>165.8768310546875</v>
          </cell>
          <cell r="DH51">
            <v>180.01411437988281</v>
          </cell>
          <cell r="DI51">
            <v>253.38748168945313</v>
          </cell>
          <cell r="DJ51">
            <v>288.65286254882813</v>
          </cell>
          <cell r="DK51">
            <v>193.02297973632813</v>
          </cell>
          <cell r="DL51">
            <v>1335.708251953125</v>
          </cell>
          <cell r="DM51">
            <v>229.34361267089844</v>
          </cell>
          <cell r="DN51">
            <v>201.97740173339844</v>
          </cell>
          <cell r="DO51">
            <v>139.02432250976563</v>
          </cell>
          <cell r="DQ51">
            <v>1002.6599731445313</v>
          </cell>
          <cell r="DR51">
            <v>1848.3599853515625</v>
          </cell>
          <cell r="DS51">
            <v>211.25210571289063</v>
          </cell>
          <cell r="DT51">
            <v>126.44229888916016</v>
          </cell>
          <cell r="DU51">
            <v>136.79551696777344</v>
          </cell>
          <cell r="DV51">
            <v>41639</v>
          </cell>
          <cell r="DW51">
            <v>41639</v>
          </cell>
          <cell r="DX51">
            <v>484.35699462890625</v>
          </cell>
          <cell r="DY51">
            <v>191.86000061035156</v>
          </cell>
          <cell r="DZ51">
            <v>361.11801147460938</v>
          </cell>
          <cell r="EA51">
            <v>450.60101318359375</v>
          </cell>
          <cell r="EB51">
            <v>267.54098510742188</v>
          </cell>
          <cell r="EC51">
            <v>420.08599853515625</v>
          </cell>
          <cell r="ED51">
            <v>306.63198852539063</v>
          </cell>
          <cell r="EE51">
            <v>342.39498901367188</v>
          </cell>
          <cell r="EF51">
            <v>350.19100952148438</v>
          </cell>
          <cell r="EG51">
            <v>332.95901489257813</v>
          </cell>
          <cell r="EH51">
            <v>307.24200439453125</v>
          </cell>
          <cell r="EI51">
            <v>261.53500366210938</v>
          </cell>
          <cell r="EJ51">
            <v>386.91400146484375</v>
          </cell>
          <cell r="EK51">
            <v>289.2860107421875</v>
          </cell>
          <cell r="EL51">
            <v>287.06600952148438</v>
          </cell>
          <cell r="EM51">
            <v>174.6300048828125</v>
          </cell>
          <cell r="EN51">
            <v>176.76400756835938</v>
          </cell>
          <cell r="EO51">
            <v>274.51300048828125</v>
          </cell>
          <cell r="EP51">
            <v>178.48760986328125</v>
          </cell>
          <cell r="EQ51">
            <v>178.04037475585938</v>
          </cell>
        </row>
        <row r="52">
          <cell r="A52">
            <v>41670</v>
          </cell>
          <cell r="B52">
            <v>178.8280029296875</v>
          </cell>
          <cell r="C52">
            <v>137.08200073242188</v>
          </cell>
          <cell r="D52">
            <v>143.36799621582031</v>
          </cell>
          <cell r="E52">
            <v>457.74798583984375</v>
          </cell>
          <cell r="F52">
            <v>164.59300231933594</v>
          </cell>
          <cell r="G52">
            <v>466.90701293945313</v>
          </cell>
          <cell r="H52">
            <v>229.24099731445313</v>
          </cell>
          <cell r="I52">
            <v>289.45098876953125</v>
          </cell>
          <cell r="J52">
            <v>307.77499389648438</v>
          </cell>
          <cell r="K52">
            <v>430.03500366210938</v>
          </cell>
          <cell r="L52">
            <v>168.0989990234375</v>
          </cell>
          <cell r="M52">
            <v>394.80599975585938</v>
          </cell>
          <cell r="N52">
            <v>225.32600402832031</v>
          </cell>
          <cell r="O52">
            <v>266.94699096679688</v>
          </cell>
          <cell r="P52">
            <v>270.47100830078125</v>
          </cell>
          <cell r="Q52">
            <v>281.26699829101563</v>
          </cell>
          <cell r="R52">
            <v>331.93600463867188</v>
          </cell>
          <cell r="S52">
            <v>337.32998657226563</v>
          </cell>
          <cell r="T52">
            <v>405.81399536132813</v>
          </cell>
          <cell r="U52">
            <v>329.3389892578125</v>
          </cell>
          <cell r="V52">
            <v>444.38101196289063</v>
          </cell>
          <cell r="W52">
            <v>213.24200439453125</v>
          </cell>
          <cell r="X52">
            <v>328.56900024414063</v>
          </cell>
          <cell r="Y52">
            <v>282.60299682617188</v>
          </cell>
          <cell r="Z52">
            <v>341.54000854492188</v>
          </cell>
          <cell r="AA52">
            <v>327.08200073242188</v>
          </cell>
          <cell r="AB52">
            <v>368.27301025390625</v>
          </cell>
          <cell r="AC52">
            <v>366.73800659179688</v>
          </cell>
          <cell r="AD52">
            <v>331.07901000976563</v>
          </cell>
          <cell r="AE52">
            <v>323.74798583984375</v>
          </cell>
          <cell r="AF52">
            <v>399.09298706054688</v>
          </cell>
          <cell r="AG52">
            <v>362.79400634765625</v>
          </cell>
          <cell r="AH52">
            <v>828.2869873046875</v>
          </cell>
          <cell r="AI52">
            <v>343.6610107421875</v>
          </cell>
          <cell r="AJ52">
            <v>299.85299682617188</v>
          </cell>
          <cell r="AK52">
            <v>310.77801513671875</v>
          </cell>
          <cell r="AL52">
            <v>291.82998657226563</v>
          </cell>
          <cell r="AM52">
            <v>331.614990234375</v>
          </cell>
          <cell r="AN52">
            <v>327.21600341796875</v>
          </cell>
          <cell r="AO52">
            <v>332.32901000976563</v>
          </cell>
          <cell r="AP52">
            <v>309.57199096679688</v>
          </cell>
          <cell r="AQ52">
            <v>321.9949951171875</v>
          </cell>
          <cell r="AR52">
            <v>387.3280029296875</v>
          </cell>
          <cell r="AS52">
            <v>465.56900024414063</v>
          </cell>
          <cell r="AT52">
            <v>310.74700927734375</v>
          </cell>
          <cell r="AU52">
            <v>387.79000854492188</v>
          </cell>
          <cell r="AV52">
            <v>180.10000610351563</v>
          </cell>
          <cell r="AW52">
            <v>179.14199829101563</v>
          </cell>
          <cell r="AX52">
            <v>304.07101440429688</v>
          </cell>
          <cell r="AY52">
            <v>345.68600463867188</v>
          </cell>
          <cell r="AZ52">
            <v>364.33700561523438</v>
          </cell>
          <cell r="BA52">
            <v>309.29901123046875</v>
          </cell>
          <cell r="BB52">
            <v>333.42898559570313</v>
          </cell>
          <cell r="BC52">
            <v>396.74099731445313</v>
          </cell>
          <cell r="BD52">
            <v>214.43499755859375</v>
          </cell>
          <cell r="BE52">
            <v>334.34698486328125</v>
          </cell>
          <cell r="BF52">
            <v>322.29299926757813</v>
          </cell>
          <cell r="BG52">
            <v>885.0419921875</v>
          </cell>
          <cell r="BH52">
            <v>2456.967041015625</v>
          </cell>
          <cell r="BI52">
            <v>1030.1510009765625</v>
          </cell>
          <cell r="BJ52">
            <v>1878.4940185546875</v>
          </cell>
          <cell r="BK52">
            <v>534.60498046875</v>
          </cell>
          <cell r="BL52">
            <v>566.573974609375</v>
          </cell>
          <cell r="BM52">
            <v>589.2440185546875</v>
          </cell>
          <cell r="BN52">
            <v>681.6409912109375</v>
          </cell>
          <cell r="BO52">
            <v>483.99099731445313</v>
          </cell>
          <cell r="BP52">
            <v>276.09698486328125</v>
          </cell>
          <cell r="BQ52">
            <v>471.80599975585938</v>
          </cell>
          <cell r="BR52">
            <v>352.41000366210938</v>
          </cell>
          <cell r="BS52">
            <v>291.23199462890625</v>
          </cell>
          <cell r="BT52">
            <v>360.84100341796875</v>
          </cell>
          <cell r="BU52">
            <v>147.6510009765625</v>
          </cell>
          <cell r="BV52">
            <v>328.78900146484375</v>
          </cell>
          <cell r="BW52">
            <v>247.61900329589844</v>
          </cell>
          <cell r="BX52">
            <v>259.11300659179688</v>
          </cell>
          <cell r="BY52">
            <v>2455.264892578125</v>
          </cell>
          <cell r="BZ52">
            <v>2435.97900390625</v>
          </cell>
          <cell r="CA52">
            <v>260.03201293945313</v>
          </cell>
          <cell r="CB52">
            <v>222.57635498046875</v>
          </cell>
          <cell r="CC52">
            <v>233.59820556640625</v>
          </cell>
          <cell r="CD52">
            <v>291.38580322265625</v>
          </cell>
          <cell r="CE52">
            <v>320.78305053710938</v>
          </cell>
          <cell r="CF52">
            <v>306.14578247070313</v>
          </cell>
          <cell r="CG52">
            <v>302.36273193359375</v>
          </cell>
          <cell r="CH52">
            <v>277.65426635742188</v>
          </cell>
          <cell r="CI52">
            <v>558.962646484375</v>
          </cell>
          <cell r="CJ52">
            <v>420.4403076171875</v>
          </cell>
          <cell r="CK52">
            <v>405.19482421875</v>
          </cell>
          <cell r="CL52">
            <v>402.40097045898438</v>
          </cell>
          <cell r="CM52">
            <v>824.78497314453125</v>
          </cell>
          <cell r="CN52">
            <v>302.00189208984375</v>
          </cell>
          <cell r="CO52">
            <v>149.37767028808594</v>
          </cell>
          <cell r="CP52">
            <v>387.99331665039063</v>
          </cell>
          <cell r="CQ52">
            <v>254.16831970214844</v>
          </cell>
          <cell r="CR52">
            <v>313.16372680664063</v>
          </cell>
          <cell r="CS52">
            <v>179.83442687988281</v>
          </cell>
          <cell r="CT52">
            <v>352.32675170898438</v>
          </cell>
          <cell r="CU52">
            <v>375.10586547851563</v>
          </cell>
          <cell r="CV52">
            <v>192.71640014648438</v>
          </cell>
          <cell r="CW52">
            <v>182.98744201660156</v>
          </cell>
          <cell r="CX52">
            <v>378.91998291015625</v>
          </cell>
          <cell r="CY52">
            <v>167.83299255371094</v>
          </cell>
          <cell r="CZ52">
            <v>344.0802001953125</v>
          </cell>
          <cell r="DA52">
            <v>146.52091979980469</v>
          </cell>
          <cell r="DB52">
            <v>173.18592834472656</v>
          </cell>
          <cell r="DC52">
            <v>208.71385192871094</v>
          </cell>
          <cell r="DD52">
            <v>322.6912841796875</v>
          </cell>
          <cell r="DE52">
            <v>429.88763427734375</v>
          </cell>
          <cell r="DF52">
            <v>148.18814086914063</v>
          </cell>
          <cell r="DG52">
            <v>166.73390197753906</v>
          </cell>
          <cell r="DH52">
            <v>180.6312255859375</v>
          </cell>
          <cell r="DI52">
            <v>253.46426391601563</v>
          </cell>
          <cell r="DJ52">
            <v>290.87518310546875</v>
          </cell>
          <cell r="DK52">
            <v>193.64747619628906</v>
          </cell>
          <cell r="DL52">
            <v>1331.5372314453125</v>
          </cell>
          <cell r="DM52">
            <v>232.2529296875</v>
          </cell>
          <cell r="DN52">
            <v>204.58134460449219</v>
          </cell>
          <cell r="DO52">
            <v>141.25413513183594</v>
          </cell>
          <cell r="DQ52">
            <v>936.530029296875</v>
          </cell>
          <cell r="DR52">
            <v>1782.5899658203125</v>
          </cell>
          <cell r="DS52">
            <v>208.0069580078125</v>
          </cell>
          <cell r="DT52">
            <v>125.98726654052734</v>
          </cell>
          <cell r="DU52">
            <v>136.78648376464844</v>
          </cell>
          <cell r="DV52">
            <v>41670</v>
          </cell>
          <cell r="DW52">
            <v>41670</v>
          </cell>
          <cell r="DX52">
            <v>488.24600219726563</v>
          </cell>
          <cell r="DY52">
            <v>193.04400634765625</v>
          </cell>
          <cell r="DZ52">
            <v>363.17898559570313</v>
          </cell>
          <cell r="EA52">
            <v>452.18600463867188</v>
          </cell>
          <cell r="EB52">
            <v>268.43899536132813</v>
          </cell>
          <cell r="EC52">
            <v>422.7130126953125</v>
          </cell>
          <cell r="ED52">
            <v>308.76699829101563</v>
          </cell>
          <cell r="EE52">
            <v>346.00299072265625</v>
          </cell>
          <cell r="EF52">
            <v>354.76901245117188</v>
          </cell>
          <cell r="EG52">
            <v>335.0050048828125</v>
          </cell>
          <cell r="EH52">
            <v>309.947998046875</v>
          </cell>
          <cell r="EI52">
            <v>263.99798583984375</v>
          </cell>
          <cell r="EJ52">
            <v>390.10101318359375</v>
          </cell>
          <cell r="EK52">
            <v>287.57699584960938</v>
          </cell>
          <cell r="EL52">
            <v>288.95901489257813</v>
          </cell>
          <cell r="EM52">
            <v>175.96499633789063</v>
          </cell>
          <cell r="EN52">
            <v>178.75199890136719</v>
          </cell>
          <cell r="EO52">
            <v>275.40701293945313</v>
          </cell>
          <cell r="EP52">
            <v>179.736572265625</v>
          </cell>
          <cell r="EQ52">
            <v>179.31611633300781</v>
          </cell>
        </row>
        <row r="53">
          <cell r="A53">
            <v>41698</v>
          </cell>
          <cell r="B53">
            <v>182.65499877929688</v>
          </cell>
          <cell r="C53">
            <v>139.54499816894531</v>
          </cell>
          <cell r="D53">
            <v>145.98100280761719</v>
          </cell>
          <cell r="E53">
            <v>470.2349853515625</v>
          </cell>
          <cell r="F53">
            <v>169.427001953125</v>
          </cell>
          <cell r="G53">
            <v>480.4169921875</v>
          </cell>
          <cell r="H53">
            <v>231.47799682617188</v>
          </cell>
          <cell r="I53">
            <v>292.6090087890625</v>
          </cell>
          <cell r="J53">
            <v>311.00399780273438</v>
          </cell>
          <cell r="K53">
            <v>445.59298706054688</v>
          </cell>
          <cell r="L53">
            <v>170.80400085449219</v>
          </cell>
          <cell r="M53">
            <v>402.50601196289063</v>
          </cell>
          <cell r="N53">
            <v>227.44700622558594</v>
          </cell>
          <cell r="O53">
            <v>269.12701416015625</v>
          </cell>
          <cell r="P53">
            <v>272.68600463867188</v>
          </cell>
          <cell r="Q53">
            <v>284.635009765625</v>
          </cell>
          <cell r="R53">
            <v>339.21099853515625</v>
          </cell>
          <cell r="S53">
            <v>344.35299682617188</v>
          </cell>
          <cell r="T53">
            <v>413.7139892578125</v>
          </cell>
          <cell r="U53">
            <v>336.46701049804688</v>
          </cell>
          <cell r="V53">
            <v>454.29000854492188</v>
          </cell>
          <cell r="W53">
            <v>214.75900268554688</v>
          </cell>
          <cell r="X53">
            <v>336.15499877929688</v>
          </cell>
          <cell r="Y53">
            <v>286.06201171875</v>
          </cell>
          <cell r="Z53">
            <v>345.13800048828125</v>
          </cell>
          <cell r="AA53">
            <v>334.20401000976563</v>
          </cell>
          <cell r="AB53">
            <v>377.27999877929688</v>
          </cell>
          <cell r="AC53">
            <v>375.42498779296875</v>
          </cell>
          <cell r="AD53">
            <v>336.01300048828125</v>
          </cell>
          <cell r="AE53">
            <v>329.07400512695313</v>
          </cell>
          <cell r="AF53">
            <v>405.9580078125</v>
          </cell>
          <cell r="AG53">
            <v>370.12899780273438</v>
          </cell>
          <cell r="AH53">
            <v>836.99298095703125</v>
          </cell>
          <cell r="AI53">
            <v>354.822998046875</v>
          </cell>
          <cell r="AJ53">
            <v>303.33200073242188</v>
          </cell>
          <cell r="AK53">
            <v>316.3900146484375</v>
          </cell>
          <cell r="AL53">
            <v>296.38400268554688</v>
          </cell>
          <cell r="AM53">
            <v>340.760009765625</v>
          </cell>
          <cell r="AN53">
            <v>333.26199340820313</v>
          </cell>
          <cell r="AO53">
            <v>338.79098510742188</v>
          </cell>
          <cell r="AP53">
            <v>315.11801147460938</v>
          </cell>
          <cell r="AQ53">
            <v>326.10400390625</v>
          </cell>
          <cell r="AR53">
            <v>392.59298706054688</v>
          </cell>
          <cell r="AS53">
            <v>472.0679931640625</v>
          </cell>
          <cell r="AT53">
            <v>319.760009765625</v>
          </cell>
          <cell r="AU53">
            <v>393.29000854492188</v>
          </cell>
          <cell r="AV53">
            <v>184.08599853515625</v>
          </cell>
          <cell r="AW53">
            <v>182.87100219726563</v>
          </cell>
          <cell r="AX53">
            <v>310.94400024414063</v>
          </cell>
          <cell r="AY53">
            <v>352.47100830078125</v>
          </cell>
          <cell r="AZ53">
            <v>373.20001220703125</v>
          </cell>
          <cell r="BA53">
            <v>318.17498779296875</v>
          </cell>
          <cell r="BB53">
            <v>342.70098876953125</v>
          </cell>
          <cell r="BC53">
            <v>400.39700317382813</v>
          </cell>
          <cell r="BD53">
            <v>216.7969970703125</v>
          </cell>
          <cell r="BE53">
            <v>337.82901000976563</v>
          </cell>
          <cell r="BF53">
            <v>328.302001953125</v>
          </cell>
          <cell r="BG53">
            <v>912.61199951171875</v>
          </cell>
          <cell r="BH53">
            <v>2483.927978515625</v>
          </cell>
          <cell r="BI53">
            <v>1050.7969970703125</v>
          </cell>
          <cell r="BJ53">
            <v>1885.3480224609375</v>
          </cell>
          <cell r="BK53">
            <v>538.35498046875</v>
          </cell>
          <cell r="BL53">
            <v>570.58599853515625</v>
          </cell>
          <cell r="BM53">
            <v>594.43402099609375</v>
          </cell>
          <cell r="BN53">
            <v>691.219970703125</v>
          </cell>
          <cell r="BO53">
            <v>485.0419921875</v>
          </cell>
          <cell r="BP53">
            <v>277.30099487304688</v>
          </cell>
          <cell r="BQ53">
            <v>478.10299682617188</v>
          </cell>
          <cell r="BR53">
            <v>360.38299560546875</v>
          </cell>
          <cell r="BS53">
            <v>296.54400634765625</v>
          </cell>
          <cell r="BT53">
            <v>367.13198852539063</v>
          </cell>
          <cell r="BU53">
            <v>148.75</v>
          </cell>
          <cell r="BV53">
            <v>335.49700927734375</v>
          </cell>
          <cell r="BW53">
            <v>251.81399536132813</v>
          </cell>
          <cell r="BX53">
            <v>260.50799560546875</v>
          </cell>
          <cell r="BY53">
            <v>2500.93896484375</v>
          </cell>
          <cell r="BZ53">
            <v>2440.27197265625</v>
          </cell>
          <cell r="CA53">
            <v>261.50201416015625</v>
          </cell>
          <cell r="CB53">
            <v>227.19122314453125</v>
          </cell>
          <cell r="CC53">
            <v>236.75514221191406</v>
          </cell>
          <cell r="CD53">
            <v>294.06344604492188</v>
          </cell>
          <cell r="CE53">
            <v>329.99346923828125</v>
          </cell>
          <cell r="CF53">
            <v>311.11883544921875</v>
          </cell>
          <cell r="CG53">
            <v>307.08743286132813</v>
          </cell>
          <cell r="CH53">
            <v>284.62271118164063</v>
          </cell>
          <cell r="CI53">
            <v>567.85296630859375</v>
          </cell>
          <cell r="CJ53">
            <v>430.00201416015625</v>
          </cell>
          <cell r="CK53">
            <v>420.4000244140625</v>
          </cell>
          <cell r="CL53">
            <v>406.82955932617188</v>
          </cell>
          <cell r="CM53">
            <v>834.64007568359375</v>
          </cell>
          <cell r="CN53">
            <v>306.4591064453125</v>
          </cell>
          <cell r="CO53">
            <v>152.23214721679688</v>
          </cell>
          <cell r="CP53">
            <v>396.53286743164063</v>
          </cell>
          <cell r="CQ53">
            <v>257.33245849609375</v>
          </cell>
          <cell r="CR53">
            <v>321.90725708007813</v>
          </cell>
          <cell r="CS53">
            <v>182.7623291015625</v>
          </cell>
          <cell r="CT53">
            <v>357.51773071289063</v>
          </cell>
          <cell r="CU53">
            <v>383.25479125976563</v>
          </cell>
          <cell r="CV53">
            <v>195.54008483886719</v>
          </cell>
          <cell r="CW53">
            <v>187.29457092285156</v>
          </cell>
          <cell r="CX53">
            <v>393.26327514648438</v>
          </cell>
          <cell r="CY53">
            <v>169.53419494628906</v>
          </cell>
          <cell r="CZ53">
            <v>349.53115844726563</v>
          </cell>
          <cell r="DA53">
            <v>149.47206115722656</v>
          </cell>
          <cell r="DB53">
            <v>177.79490661621094</v>
          </cell>
          <cell r="DC53">
            <v>212.75553894042969</v>
          </cell>
          <cell r="DD53">
            <v>331.25225830078125</v>
          </cell>
          <cell r="DE53">
            <v>444.34738159179688</v>
          </cell>
          <cell r="DF53">
            <v>150.54299926757813</v>
          </cell>
          <cell r="DG53">
            <v>170.49958801269531</v>
          </cell>
          <cell r="DH53">
            <v>184.65800476074219</v>
          </cell>
          <cell r="DI53">
            <v>257.3626708984375</v>
          </cell>
          <cell r="DJ53">
            <v>293.51217651367188</v>
          </cell>
          <cell r="DK53">
            <v>198.42466735839844</v>
          </cell>
          <cell r="DL53">
            <v>1341.6676025390625</v>
          </cell>
          <cell r="DM53">
            <v>236.09822082519531</v>
          </cell>
          <cell r="DN53">
            <v>205.7493896484375</v>
          </cell>
          <cell r="DO53">
            <v>143.54573059082031</v>
          </cell>
          <cell r="DQ53">
            <v>966.41998291015625</v>
          </cell>
          <cell r="DR53">
            <v>1859.449951171875</v>
          </cell>
          <cell r="DS53">
            <v>212.00222778320313</v>
          </cell>
          <cell r="DT53">
            <v>126.54045104980469</v>
          </cell>
          <cell r="DU53">
            <v>137.40498352050781</v>
          </cell>
          <cell r="DV53">
            <v>41698</v>
          </cell>
          <cell r="DW53">
            <v>41698</v>
          </cell>
          <cell r="DX53">
            <v>498.50299072265625</v>
          </cell>
          <cell r="DY53">
            <v>196.8070068359375</v>
          </cell>
          <cell r="DZ53">
            <v>367.8599853515625</v>
          </cell>
          <cell r="EA53">
            <v>461.25</v>
          </cell>
          <cell r="EB53">
            <v>273.10699462890625</v>
          </cell>
          <cell r="EC53">
            <v>431.79299926757813</v>
          </cell>
          <cell r="ED53">
            <v>314.93798828125</v>
          </cell>
          <cell r="EE53">
            <v>350.87899780273438</v>
          </cell>
          <cell r="EF53">
            <v>362.07101440429688</v>
          </cell>
          <cell r="EG53">
            <v>340.15701293945313</v>
          </cell>
          <cell r="EH53">
            <v>314.94601440429688</v>
          </cell>
          <cell r="EI53">
            <v>271.67599487304688</v>
          </cell>
          <cell r="EJ53">
            <v>396.4110107421875</v>
          </cell>
          <cell r="EK53">
            <v>293.84298706054688</v>
          </cell>
          <cell r="EL53">
            <v>295.57901000976563</v>
          </cell>
          <cell r="EM53">
            <v>180.01800537109375</v>
          </cell>
          <cell r="EN53">
            <v>181.88900756835938</v>
          </cell>
          <cell r="EO53">
            <v>278.20001220703125</v>
          </cell>
          <cell r="EP53">
            <v>183.39527893066406</v>
          </cell>
          <cell r="EQ53">
            <v>182.98513793945313</v>
          </cell>
        </row>
        <row r="54">
          <cell r="A54">
            <v>41729</v>
          </cell>
          <cell r="B54">
            <v>184.12899780273438</v>
          </cell>
          <cell r="C54">
            <v>140.05000305175781</v>
          </cell>
          <cell r="D54">
            <v>146.56100463867188</v>
          </cell>
          <cell r="E54">
            <v>480.9739990234375</v>
          </cell>
          <cell r="F54">
            <v>171.12899780273438</v>
          </cell>
          <cell r="G54">
            <v>486.51300048828125</v>
          </cell>
          <cell r="H54">
            <v>230.47799682617188</v>
          </cell>
          <cell r="I54">
            <v>293.9429931640625</v>
          </cell>
          <cell r="J54">
            <v>311.4219970703125</v>
          </cell>
          <cell r="K54">
            <v>452.05099487304688</v>
          </cell>
          <cell r="L54">
            <v>172.86099243164063</v>
          </cell>
          <cell r="M54">
            <v>407.52301025390625</v>
          </cell>
          <cell r="N54">
            <v>226.84199523925781</v>
          </cell>
          <cell r="O54">
            <v>269.50601196289063</v>
          </cell>
          <cell r="P54">
            <v>273.05099487304688</v>
          </cell>
          <cell r="Q54">
            <v>285.36898803710938</v>
          </cell>
          <cell r="R54">
            <v>340.26300048828125</v>
          </cell>
          <cell r="S54">
            <v>345.52301025390625</v>
          </cell>
          <cell r="T54">
            <v>418.06399536132813</v>
          </cell>
          <cell r="U54">
            <v>337.53500366210938</v>
          </cell>
          <cell r="V54">
            <v>457.22100830078125</v>
          </cell>
          <cell r="W54">
            <v>220.29400634765625</v>
          </cell>
          <cell r="X54">
            <v>337.73599243164063</v>
          </cell>
          <cell r="Y54">
            <v>286.90200805664063</v>
          </cell>
          <cell r="Z54">
            <v>347.1510009765625</v>
          </cell>
          <cell r="AA54">
            <v>338.06500244140625</v>
          </cell>
          <cell r="AB54">
            <v>389.97698974609375</v>
          </cell>
          <cell r="AC54">
            <v>376.64599609375</v>
          </cell>
          <cell r="AD54">
            <v>337.07501220703125</v>
          </cell>
          <cell r="AE54">
            <v>330.79400634765625</v>
          </cell>
          <cell r="AF54">
            <v>406.62701416015625</v>
          </cell>
          <cell r="AG54">
            <v>372.56201171875</v>
          </cell>
          <cell r="AH54">
            <v>832.33697509765625</v>
          </cell>
          <cell r="AI54">
            <v>362.83499145507813</v>
          </cell>
          <cell r="AJ54">
            <v>304.75100708007813</v>
          </cell>
          <cell r="AK54">
            <v>317.30801391601563</v>
          </cell>
          <cell r="AL54">
            <v>294.45700073242188</v>
          </cell>
          <cell r="AM54">
            <v>343.90399169921875</v>
          </cell>
          <cell r="AN54">
            <v>334.1719970703125</v>
          </cell>
          <cell r="AO54">
            <v>340.30801391601563</v>
          </cell>
          <cell r="AP54">
            <v>316.17999267578125</v>
          </cell>
          <cell r="AQ54">
            <v>327.42800903320313</v>
          </cell>
          <cell r="AR54">
            <v>392.15701293945313</v>
          </cell>
          <cell r="AS54">
            <v>469.14199829101563</v>
          </cell>
          <cell r="AT54">
            <v>323.95401000976563</v>
          </cell>
          <cell r="AU54">
            <v>393.30999755859375</v>
          </cell>
          <cell r="AV54">
            <v>184.75100708007813</v>
          </cell>
          <cell r="AW54">
            <v>183.56700134277344</v>
          </cell>
          <cell r="AX54">
            <v>312.35198974609375</v>
          </cell>
          <cell r="AY54">
            <v>354.63900756835938</v>
          </cell>
          <cell r="AZ54">
            <v>377.1820068359375</v>
          </cell>
          <cell r="BA54">
            <v>320.69100952148438</v>
          </cell>
          <cell r="BB54">
            <v>345.60101318359375</v>
          </cell>
          <cell r="BC54">
            <v>385.13299560546875</v>
          </cell>
          <cell r="BD54">
            <v>211.37100219726563</v>
          </cell>
          <cell r="BE54">
            <v>327.9169921875</v>
          </cell>
          <cell r="BF54">
            <v>329.58200073242188</v>
          </cell>
          <cell r="BG54">
            <v>923.2750244140625</v>
          </cell>
          <cell r="BH54">
            <v>2485.695068359375</v>
          </cell>
          <cell r="BI54">
            <v>1053.22900390625</v>
          </cell>
          <cell r="BJ54">
            <v>1878.2650146484375</v>
          </cell>
          <cell r="BK54">
            <v>538.06298828125</v>
          </cell>
          <cell r="BL54">
            <v>570.21099853515625</v>
          </cell>
          <cell r="BM54">
            <v>594.0789794921875</v>
          </cell>
          <cell r="BN54">
            <v>692.80999755859375</v>
          </cell>
          <cell r="BO54">
            <v>481.1619873046875</v>
          </cell>
          <cell r="BP54">
            <v>276.04000854492188</v>
          </cell>
          <cell r="BQ54">
            <v>478.88400268554688</v>
          </cell>
          <cell r="BR54">
            <v>360.9739990234375</v>
          </cell>
          <cell r="BS54">
            <v>297.23699951171875</v>
          </cell>
          <cell r="BT54">
            <v>368.58700561523438</v>
          </cell>
          <cell r="BU54">
            <v>147.93800354003906</v>
          </cell>
          <cell r="BV54">
            <v>336.33200073242188</v>
          </cell>
          <cell r="BW54">
            <v>253.49299621582031</v>
          </cell>
          <cell r="BX54">
            <v>261.64199829101563</v>
          </cell>
          <cell r="BY54">
            <v>2504.7490234375</v>
          </cell>
          <cell r="BZ54">
            <v>2449.0791015625</v>
          </cell>
          <cell r="CA54">
            <v>261.02499389648438</v>
          </cell>
          <cell r="CB54">
            <v>228.34147644042969</v>
          </cell>
          <cell r="CC54">
            <v>237.22932434082031</v>
          </cell>
          <cell r="CD54">
            <v>294.8973388671875</v>
          </cell>
          <cell r="CE54">
            <v>333.25897216796875</v>
          </cell>
          <cell r="CF54">
            <v>307.39846801757813</v>
          </cell>
          <cell r="CG54">
            <v>309.6378173828125</v>
          </cell>
          <cell r="CH54">
            <v>289.37258911132813</v>
          </cell>
          <cell r="CI54">
            <v>562.096923828125</v>
          </cell>
          <cell r="CJ54">
            <v>433.06015014648438</v>
          </cell>
          <cell r="CK54">
            <v>431.95196533203125</v>
          </cell>
          <cell r="CL54">
            <v>401.75802612304688</v>
          </cell>
          <cell r="CM54">
            <v>830.52923583984375</v>
          </cell>
          <cell r="CN54">
            <v>307.29132080078125</v>
          </cell>
          <cell r="CO54">
            <v>152.68260192871094</v>
          </cell>
          <cell r="CP54">
            <v>396.82229614257813</v>
          </cell>
          <cell r="CQ54">
            <v>257.6202392578125</v>
          </cell>
          <cell r="CR54">
            <v>323.14443969726563</v>
          </cell>
          <cell r="CS54">
            <v>183.52946472167969</v>
          </cell>
          <cell r="CT54">
            <v>358.97927856445313</v>
          </cell>
          <cell r="CU54">
            <v>386.03173828125</v>
          </cell>
          <cell r="CV54">
            <v>195.50660705566406</v>
          </cell>
          <cell r="CW54">
            <v>188.50030517578125</v>
          </cell>
          <cell r="CX54">
            <v>400.7913818359375</v>
          </cell>
          <cell r="CY54">
            <v>170.5010986328125</v>
          </cell>
          <cell r="CZ54">
            <v>350.44900512695313</v>
          </cell>
          <cell r="DA54">
            <v>150.45346069335938</v>
          </cell>
          <cell r="DB54">
            <v>179.49893188476563</v>
          </cell>
          <cell r="DC54">
            <v>211.72747802734375</v>
          </cell>
          <cell r="DD54">
            <v>337.38818359375</v>
          </cell>
          <cell r="DE54">
            <v>458.45938110351563</v>
          </cell>
          <cell r="DF54">
            <v>150.71916198730469</v>
          </cell>
          <cell r="DG54">
            <v>171.91862487792969</v>
          </cell>
          <cell r="DH54">
            <v>187.32969665527344</v>
          </cell>
          <cell r="DI54">
            <v>255.87255859375</v>
          </cell>
          <cell r="DJ54">
            <v>294.53515625</v>
          </cell>
          <cell r="DK54">
            <v>201.71995544433594</v>
          </cell>
          <cell r="DL54">
            <v>1333.9185791015625</v>
          </cell>
          <cell r="DM54">
            <v>238.16604614257813</v>
          </cell>
          <cell r="DN54">
            <v>206.54019165039063</v>
          </cell>
          <cell r="DO54">
            <v>144.99345397949219</v>
          </cell>
          <cell r="DQ54">
            <v>994.6500244140625</v>
          </cell>
          <cell r="DR54">
            <v>1872.3399658203125</v>
          </cell>
          <cell r="DS54">
            <v>212.66581726074219</v>
          </cell>
          <cell r="DT54">
            <v>126.82292175292969</v>
          </cell>
          <cell r="DU54">
            <v>137.83425903320313</v>
          </cell>
          <cell r="DV54">
            <v>41729</v>
          </cell>
          <cell r="DW54">
            <v>41729</v>
          </cell>
          <cell r="DX54">
            <v>500.22100830078125</v>
          </cell>
          <cell r="DY54">
            <v>196.91400146484375</v>
          </cell>
          <cell r="DZ54">
            <v>370.12100219726563</v>
          </cell>
          <cell r="EA54">
            <v>463.197998046875</v>
          </cell>
          <cell r="EB54">
            <v>275.51800537109375</v>
          </cell>
          <cell r="EC54">
            <v>431.95999145507813</v>
          </cell>
          <cell r="ED54">
            <v>315.54800415039063</v>
          </cell>
          <cell r="EE54">
            <v>347.52398681640625</v>
          </cell>
          <cell r="EF54">
            <v>362.04901123046875</v>
          </cell>
          <cell r="EG54">
            <v>341.67800903320313</v>
          </cell>
          <cell r="EH54">
            <v>314.34298706054688</v>
          </cell>
          <cell r="EI54">
            <v>273.20700073242188</v>
          </cell>
          <cell r="EJ54">
            <v>398.39801025390625</v>
          </cell>
          <cell r="EK54">
            <v>295.5050048828125</v>
          </cell>
          <cell r="EL54">
            <v>296.1669921875</v>
          </cell>
          <cell r="EM54">
            <v>179.93899536132813</v>
          </cell>
          <cell r="EN54">
            <v>182.92799377441406</v>
          </cell>
          <cell r="EO54">
            <v>280.11199951171875</v>
          </cell>
          <cell r="EP54">
            <v>183.79217529296875</v>
          </cell>
          <cell r="EQ54">
            <v>183.41915893554688</v>
          </cell>
        </row>
        <row r="55">
          <cell r="A55">
            <v>41759</v>
          </cell>
          <cell r="B55">
            <v>184.96499633789063</v>
          </cell>
          <cell r="C55">
            <v>140.61300659179688</v>
          </cell>
          <cell r="D55">
            <v>147.156005859375</v>
          </cell>
          <cell r="E55">
            <v>490.81900024414063</v>
          </cell>
          <cell r="F55">
            <v>174.27099609375</v>
          </cell>
          <cell r="G55">
            <v>495.65899658203125</v>
          </cell>
          <cell r="H55">
            <v>233.61599731445313</v>
          </cell>
          <cell r="I55">
            <v>296.48098754882813</v>
          </cell>
          <cell r="J55">
            <v>314.64898681640625</v>
          </cell>
          <cell r="K55">
            <v>454.89801025390625</v>
          </cell>
          <cell r="L55">
            <v>173.66700744628906</v>
          </cell>
          <cell r="M55">
            <v>409.54000854492188</v>
          </cell>
          <cell r="N55">
            <v>228.20799255371094</v>
          </cell>
          <cell r="O55">
            <v>270.21600341796875</v>
          </cell>
          <cell r="P55">
            <v>273.7860107421875</v>
          </cell>
          <cell r="Q55">
            <v>287.22698974609375</v>
          </cell>
          <cell r="R55">
            <v>342.05899047851563</v>
          </cell>
          <cell r="S55">
            <v>348.30398559570313</v>
          </cell>
          <cell r="T55">
            <v>424.45498657226563</v>
          </cell>
          <cell r="U55">
            <v>339.54998779296875</v>
          </cell>
          <cell r="V55">
            <v>467.30899047851563</v>
          </cell>
          <cell r="W55">
            <v>217.94200134277344</v>
          </cell>
          <cell r="X55">
            <v>341.01998901367188</v>
          </cell>
          <cell r="Y55">
            <v>288.8900146484375</v>
          </cell>
          <cell r="Z55">
            <v>350.11700439453125</v>
          </cell>
          <cell r="AA55">
            <v>342.42498779296875</v>
          </cell>
          <cell r="AB55">
            <v>400.79800415039063</v>
          </cell>
          <cell r="AC55">
            <v>380.60400390625</v>
          </cell>
          <cell r="AD55">
            <v>337.74798583984375</v>
          </cell>
          <cell r="AE55">
            <v>333.66500854492188</v>
          </cell>
          <cell r="AF55">
            <v>410.04098510742188</v>
          </cell>
          <cell r="AG55">
            <v>376.7869873046875</v>
          </cell>
          <cell r="AH55">
            <v>829.86102294921875</v>
          </cell>
          <cell r="AI55">
            <v>372.40499877929688</v>
          </cell>
          <cell r="AJ55">
            <v>306.50299072265625</v>
          </cell>
          <cell r="AK55">
            <v>319.13198852539063</v>
          </cell>
          <cell r="AL55">
            <v>292.31600952148438</v>
          </cell>
          <cell r="AM55">
            <v>349.72601318359375</v>
          </cell>
          <cell r="AN55">
            <v>336.9010009765625</v>
          </cell>
          <cell r="AO55">
            <v>342.4169921875</v>
          </cell>
          <cell r="AP55">
            <v>318.80300903320313</v>
          </cell>
          <cell r="AQ55">
            <v>329.48599243164063</v>
          </cell>
          <cell r="AR55">
            <v>396.70700073242188</v>
          </cell>
          <cell r="AS55">
            <v>466.37200927734375</v>
          </cell>
          <cell r="AT55">
            <v>330.36801147460938</v>
          </cell>
          <cell r="AU55">
            <v>392.94000244140625</v>
          </cell>
          <cell r="AV55">
            <v>186.19900512695313</v>
          </cell>
          <cell r="AW55">
            <v>184.96800231933594</v>
          </cell>
          <cell r="AX55">
            <v>315.55599975585938</v>
          </cell>
          <cell r="AY55">
            <v>358.15499877929688</v>
          </cell>
          <cell r="AZ55">
            <v>379.03201293945313</v>
          </cell>
          <cell r="BA55">
            <v>325.6610107421875</v>
          </cell>
          <cell r="BB55">
            <v>350.218994140625</v>
          </cell>
          <cell r="BC55">
            <v>377.58999633789063</v>
          </cell>
          <cell r="BD55">
            <v>204.40899658203125</v>
          </cell>
          <cell r="BE55">
            <v>318.49600219726563</v>
          </cell>
          <cell r="BF55">
            <v>331.98199462890625</v>
          </cell>
          <cell r="BG55">
            <v>935.98199462890625</v>
          </cell>
          <cell r="BH55">
            <v>2514.677001953125</v>
          </cell>
          <cell r="BI55">
            <v>1060.5250244140625</v>
          </cell>
          <cell r="BJ55">
            <v>1896.31298828125</v>
          </cell>
          <cell r="BK55">
            <v>543.5789794921875</v>
          </cell>
          <cell r="BL55">
            <v>575.333984375</v>
          </cell>
          <cell r="BM55">
            <v>600.197021484375</v>
          </cell>
          <cell r="BN55">
            <v>702.24700927734375</v>
          </cell>
          <cell r="BO55">
            <v>483.239990234375</v>
          </cell>
          <cell r="BP55">
            <v>280.114990234375</v>
          </cell>
          <cell r="BQ55">
            <v>485.08401489257813</v>
          </cell>
          <cell r="BR55">
            <v>364.010009765625</v>
          </cell>
          <cell r="BS55">
            <v>298.760986328125</v>
          </cell>
          <cell r="BT55">
            <v>371.20098876953125</v>
          </cell>
          <cell r="BU55">
            <v>151.26100158691406</v>
          </cell>
          <cell r="BV55">
            <v>338.52999877929688</v>
          </cell>
          <cell r="BW55">
            <v>255.927001953125</v>
          </cell>
          <cell r="BX55">
            <v>263.89801025390625</v>
          </cell>
          <cell r="BY55">
            <v>2519.69091796875</v>
          </cell>
          <cell r="BZ55">
            <v>2451.844970703125</v>
          </cell>
          <cell r="CA55">
            <v>263.20901489257813</v>
          </cell>
          <cell r="CB55">
            <v>232.21888732910156</v>
          </cell>
          <cell r="CC55">
            <v>238.71531677246094</v>
          </cell>
          <cell r="CD55">
            <v>296.23526000976563</v>
          </cell>
          <cell r="CE55">
            <v>338.9232177734375</v>
          </cell>
          <cell r="CF55">
            <v>302.6083984375</v>
          </cell>
          <cell r="CG55">
            <v>311.84201049804688</v>
          </cell>
          <cell r="CH55">
            <v>293.39608764648438</v>
          </cell>
          <cell r="CI55">
            <v>562.01910400390625</v>
          </cell>
          <cell r="CJ55">
            <v>438.30429077148438</v>
          </cell>
          <cell r="CK55">
            <v>449.40200805664063</v>
          </cell>
          <cell r="CL55">
            <v>402.8729248046875</v>
          </cell>
          <cell r="CM55">
            <v>838.83294677734375</v>
          </cell>
          <cell r="CN55">
            <v>307.58135986328125</v>
          </cell>
          <cell r="CO55">
            <v>153.7938232421875</v>
          </cell>
          <cell r="CP55">
            <v>398.4140625</v>
          </cell>
          <cell r="CQ55">
            <v>257.5294189453125</v>
          </cell>
          <cell r="CR55">
            <v>329.35336303710938</v>
          </cell>
          <cell r="CS55">
            <v>185.07293701171875</v>
          </cell>
          <cell r="CT55">
            <v>360.98455810546875</v>
          </cell>
          <cell r="CU55">
            <v>390.97845458984375</v>
          </cell>
          <cell r="CV55">
            <v>197.548095703125</v>
          </cell>
          <cell r="CW55">
            <v>191.01254272460938</v>
          </cell>
          <cell r="CX55">
            <v>419.31655883789063</v>
          </cell>
          <cell r="CY55">
            <v>171.81381225585938</v>
          </cell>
          <cell r="CZ55">
            <v>349.19268798828125</v>
          </cell>
          <cell r="DA55">
            <v>152.04722595214844</v>
          </cell>
          <cell r="DB55">
            <v>182.00770568847656</v>
          </cell>
          <cell r="DC55">
            <v>211.88124084472656</v>
          </cell>
          <cell r="DD55">
            <v>341.18231201171875</v>
          </cell>
          <cell r="DE55">
            <v>465.07424926757813</v>
          </cell>
          <cell r="DF55">
            <v>151.40602111816406</v>
          </cell>
          <cell r="DG55">
            <v>174.7371826171875</v>
          </cell>
          <cell r="DH55">
            <v>189.45663452148438</v>
          </cell>
          <cell r="DI55">
            <v>253.49578857421875</v>
          </cell>
          <cell r="DJ55">
            <v>295.733154296875</v>
          </cell>
          <cell r="DK55">
            <v>206.13539123535156</v>
          </cell>
          <cell r="DL55">
            <v>1324.5775146484375</v>
          </cell>
          <cell r="DM55">
            <v>240.27218627929688</v>
          </cell>
          <cell r="DN55">
            <v>208.54524230957031</v>
          </cell>
          <cell r="DO55">
            <v>146.61143493652344</v>
          </cell>
          <cell r="DQ55">
            <v>995.280029296875</v>
          </cell>
          <cell r="DR55">
            <v>1883.949951171875</v>
          </cell>
          <cell r="DS55">
            <v>212.68795776367188</v>
          </cell>
          <cell r="DT55">
            <v>127.21584320068359</v>
          </cell>
          <cell r="DU55">
            <v>138.30882263183594</v>
          </cell>
          <cell r="DV55">
            <v>41759</v>
          </cell>
          <cell r="DW55">
            <v>41759</v>
          </cell>
          <cell r="DX55">
            <v>503.34100341796875</v>
          </cell>
          <cell r="DY55">
            <v>198.01899719238281</v>
          </cell>
          <cell r="DZ55">
            <v>371.74899291992188</v>
          </cell>
          <cell r="EA55">
            <v>465.61199951171875</v>
          </cell>
          <cell r="EB55">
            <v>276.8599853515625</v>
          </cell>
          <cell r="EC55">
            <v>434.927001953125</v>
          </cell>
          <cell r="ED55">
            <v>317.75399780273438</v>
          </cell>
          <cell r="EE55">
            <v>349.74798583984375</v>
          </cell>
          <cell r="EF55">
            <v>363.4119873046875</v>
          </cell>
          <cell r="EG55">
            <v>343.61099243164063</v>
          </cell>
          <cell r="EH55">
            <v>315.58200073242188</v>
          </cell>
          <cell r="EI55">
            <v>275.6510009765625</v>
          </cell>
          <cell r="EJ55">
            <v>399.8489990234375</v>
          </cell>
          <cell r="EK55">
            <v>296.02499389648438</v>
          </cell>
          <cell r="EL55">
            <v>298.64801025390625</v>
          </cell>
          <cell r="EM55">
            <v>181.38499450683594</v>
          </cell>
          <cell r="EN55">
            <v>184.31399536132813</v>
          </cell>
          <cell r="EO55">
            <v>285.75900268554688</v>
          </cell>
          <cell r="EP55">
            <v>185.03419494628906</v>
          </cell>
          <cell r="EQ55">
            <v>184.64315795898438</v>
          </cell>
        </row>
        <row r="56">
          <cell r="A56">
            <v>41790</v>
          </cell>
          <cell r="B56">
            <v>187.05400085449219</v>
          </cell>
          <cell r="C56">
            <v>142.58799743652344</v>
          </cell>
          <cell r="D56">
            <v>149.18699645996094</v>
          </cell>
          <cell r="E56">
            <v>500.57400512695313</v>
          </cell>
          <cell r="F56">
            <v>176.96099853515625</v>
          </cell>
          <cell r="G56">
            <v>503.76800537109375</v>
          </cell>
          <cell r="H56">
            <v>237.3800048828125</v>
          </cell>
          <cell r="I56">
            <v>303.1400146484375</v>
          </cell>
          <cell r="J56">
            <v>321.08099365234375</v>
          </cell>
          <cell r="K56">
            <v>471.41299438476563</v>
          </cell>
          <cell r="L56">
            <v>178.49400329589844</v>
          </cell>
          <cell r="M56">
            <v>421.49200439453125</v>
          </cell>
          <cell r="N56">
            <v>232.822998046875</v>
          </cell>
          <cell r="O56">
            <v>272.9320068359375</v>
          </cell>
          <cell r="P56">
            <v>276.58401489257813</v>
          </cell>
          <cell r="Q56">
            <v>291.70001220703125</v>
          </cell>
          <cell r="R56">
            <v>351.78298950195313</v>
          </cell>
          <cell r="S56">
            <v>357.364013671875</v>
          </cell>
          <cell r="T56">
            <v>435.51998901367188</v>
          </cell>
          <cell r="U56">
            <v>349</v>
          </cell>
          <cell r="V56">
            <v>478.00100708007813</v>
          </cell>
          <cell r="W56">
            <v>226.48399353027344</v>
          </cell>
          <cell r="X56">
            <v>349.2550048828125</v>
          </cell>
          <cell r="Y56">
            <v>293.2969970703125</v>
          </cell>
          <cell r="Z56">
            <v>354.73599243164063</v>
          </cell>
          <cell r="AA56">
            <v>350.0360107421875</v>
          </cell>
          <cell r="AB56">
            <v>414.66000366210938</v>
          </cell>
          <cell r="AC56">
            <v>392.27899169921875</v>
          </cell>
          <cell r="AD56">
            <v>345.58599853515625</v>
          </cell>
          <cell r="AE56">
            <v>339.76699829101563</v>
          </cell>
          <cell r="AF56">
            <v>417.7130126953125</v>
          </cell>
          <cell r="AG56">
            <v>386.59799194335938</v>
          </cell>
          <cell r="AH56">
            <v>861.405029296875</v>
          </cell>
          <cell r="AI56">
            <v>379.9119873046875</v>
          </cell>
          <cell r="AJ56">
            <v>312.02499389648438</v>
          </cell>
          <cell r="AK56">
            <v>326.58999633789063</v>
          </cell>
          <cell r="AL56">
            <v>302.65200805664063</v>
          </cell>
          <cell r="AM56">
            <v>356.49600219726563</v>
          </cell>
          <cell r="AN56">
            <v>344.40701293945313</v>
          </cell>
          <cell r="AO56">
            <v>351.70498657226563</v>
          </cell>
          <cell r="AP56">
            <v>325.5679931640625</v>
          </cell>
          <cell r="AQ56">
            <v>335.46798706054688</v>
          </cell>
          <cell r="AR56">
            <v>405.00698852539063</v>
          </cell>
          <cell r="AS56">
            <v>483.25</v>
          </cell>
          <cell r="AT56">
            <v>336.84201049804688</v>
          </cell>
          <cell r="AU56">
            <v>405.5159912109375</v>
          </cell>
          <cell r="AV56">
            <v>191.37600708007813</v>
          </cell>
          <cell r="AW56">
            <v>189.89199829101563</v>
          </cell>
          <cell r="AX56">
            <v>322.04000854492188</v>
          </cell>
          <cell r="AY56">
            <v>366.00900268554688</v>
          </cell>
          <cell r="AZ56">
            <v>386.0880126953125</v>
          </cell>
          <cell r="BA56">
            <v>334.177001953125</v>
          </cell>
          <cell r="BB56">
            <v>358.864990234375</v>
          </cell>
          <cell r="BC56">
            <v>401.06201171875</v>
          </cell>
          <cell r="BD56">
            <v>217.89399719238281</v>
          </cell>
          <cell r="BE56">
            <v>339.125</v>
          </cell>
          <cell r="BF56">
            <v>339.97799682617188</v>
          </cell>
          <cell r="BG56">
            <v>961.47802734375</v>
          </cell>
          <cell r="BH56">
            <v>2553.134033203125</v>
          </cell>
          <cell r="BI56">
            <v>1071.2030029296875</v>
          </cell>
          <cell r="BJ56">
            <v>1918.7490234375</v>
          </cell>
          <cell r="BK56">
            <v>551.3699951171875</v>
          </cell>
          <cell r="BL56">
            <v>582.2230224609375</v>
          </cell>
          <cell r="BM56">
            <v>608.1510009765625</v>
          </cell>
          <cell r="BN56">
            <v>714.93499755859375</v>
          </cell>
          <cell r="BO56">
            <v>487.89599609375</v>
          </cell>
          <cell r="BP56">
            <v>286.47198486328125</v>
          </cell>
          <cell r="BQ56">
            <v>491.72799682617188</v>
          </cell>
          <cell r="BR56">
            <v>367.99798583984375</v>
          </cell>
          <cell r="BS56">
            <v>301.38400268554688</v>
          </cell>
          <cell r="BT56">
            <v>375.1199951171875</v>
          </cell>
          <cell r="BU56">
            <v>153.6719970703125</v>
          </cell>
          <cell r="BV56">
            <v>341.87799072265625</v>
          </cell>
          <cell r="BW56">
            <v>257.8070068359375</v>
          </cell>
          <cell r="BX56">
            <v>266.36801147460938</v>
          </cell>
          <cell r="BY56">
            <v>2542.06494140625</v>
          </cell>
          <cell r="BZ56">
            <v>2468.794921875</v>
          </cell>
          <cell r="CA56">
            <v>266.4429931640625</v>
          </cell>
          <cell r="CB56">
            <v>236.7921142578125</v>
          </cell>
          <cell r="CC56">
            <v>241.89630126953125</v>
          </cell>
          <cell r="CD56">
            <v>300.68862915039063</v>
          </cell>
          <cell r="CE56">
            <v>345.47674560546875</v>
          </cell>
          <cell r="CF56">
            <v>317.5245361328125</v>
          </cell>
          <cell r="CG56">
            <v>318.7808837890625</v>
          </cell>
          <cell r="CH56">
            <v>298.5333251953125</v>
          </cell>
          <cell r="CI56">
            <v>582.4876708984375</v>
          </cell>
          <cell r="CJ56">
            <v>448.13381958007813</v>
          </cell>
          <cell r="CK56">
            <v>458.86318969726563</v>
          </cell>
          <cell r="CL56">
            <v>415.32400512695313</v>
          </cell>
          <cell r="CM56">
            <v>852.0596923828125</v>
          </cell>
          <cell r="CN56">
            <v>313.82864379882813</v>
          </cell>
          <cell r="CO56">
            <v>157.53791809082031</v>
          </cell>
          <cell r="CP56">
            <v>411.38922119140625</v>
          </cell>
          <cell r="CQ56">
            <v>262.94415283203125</v>
          </cell>
          <cell r="CR56">
            <v>336.2225341796875</v>
          </cell>
          <cell r="CS56">
            <v>189.02833557128906</v>
          </cell>
          <cell r="CT56">
            <v>372.14303588867188</v>
          </cell>
          <cell r="CU56">
            <v>400.67706298828125</v>
          </cell>
          <cell r="CV56">
            <v>200.83912658691406</v>
          </cell>
          <cell r="CW56">
            <v>194.42140197753906</v>
          </cell>
          <cell r="CX56">
            <v>428.84921264648438</v>
          </cell>
          <cell r="CY56">
            <v>174.02711486816406</v>
          </cell>
          <cell r="CZ56">
            <v>361.53598022460938</v>
          </cell>
          <cell r="DA56">
            <v>156.06344604492188</v>
          </cell>
          <cell r="DB56">
            <v>186.3809814453125</v>
          </cell>
          <cell r="DC56">
            <v>218.00262451171875</v>
          </cell>
          <cell r="DD56">
            <v>350.5703125</v>
          </cell>
          <cell r="DE56">
            <v>480.32510375976563</v>
          </cell>
          <cell r="DF56">
            <v>155.76412963867188</v>
          </cell>
          <cell r="DG56">
            <v>178.13555908203125</v>
          </cell>
          <cell r="DH56">
            <v>192.21926879882813</v>
          </cell>
          <cell r="DI56">
            <v>261.2913818359375</v>
          </cell>
          <cell r="DJ56">
            <v>299.93411254882813</v>
          </cell>
          <cell r="DK56">
            <v>209.10499572753906</v>
          </cell>
          <cell r="DL56">
            <v>1386.6492919921875</v>
          </cell>
          <cell r="DM56">
            <v>245.05055236816406</v>
          </cell>
          <cell r="DN56">
            <v>210.24032592773438</v>
          </cell>
          <cell r="DO56">
            <v>148.11410522460938</v>
          </cell>
          <cell r="DQ56">
            <v>1027.68994140625</v>
          </cell>
          <cell r="DR56">
            <v>1923.5699462890625</v>
          </cell>
          <cell r="DV56">
            <v>41790</v>
          </cell>
          <cell r="DW56">
            <v>41790</v>
          </cell>
          <cell r="DX56">
            <v>509.7239990234375</v>
          </cell>
          <cell r="DY56">
            <v>200.54499816894531</v>
          </cell>
          <cell r="DZ56">
            <v>373.55801391601563</v>
          </cell>
          <cell r="EA56">
            <v>469.3900146484375</v>
          </cell>
          <cell r="EB56">
            <v>276.82101440429688</v>
          </cell>
          <cell r="EC56">
            <v>438.63699340820313</v>
          </cell>
          <cell r="ED56">
            <v>321.26400756835938</v>
          </cell>
          <cell r="EE56">
            <v>346.82000732421875</v>
          </cell>
          <cell r="EF56">
            <v>367.1199951171875</v>
          </cell>
          <cell r="EG56">
            <v>346.91299438476563</v>
          </cell>
          <cell r="EH56">
            <v>316.92300415039063</v>
          </cell>
          <cell r="EI56">
            <v>277.77099609375</v>
          </cell>
          <cell r="EJ56">
            <v>401.9639892578125</v>
          </cell>
          <cell r="EK56">
            <v>298.68399047851563</v>
          </cell>
          <cell r="EL56">
            <v>301.82000732421875</v>
          </cell>
          <cell r="EM56">
            <v>184.1199951171875</v>
          </cell>
          <cell r="EN56">
            <v>186.15199279785156</v>
          </cell>
          <cell r="EO56">
            <v>295.94000244140625</v>
          </cell>
          <cell r="EP56">
            <v>186.86227416992188</v>
          </cell>
          <cell r="EQ56">
            <v>186.553466796875</v>
          </cell>
        </row>
        <row r="57">
          <cell r="A57">
            <v>41820</v>
          </cell>
          <cell r="B57">
            <v>186.96200561523438</v>
          </cell>
          <cell r="C57">
            <v>142.56700134277344</v>
          </cell>
          <cell r="D57">
            <v>149.16000366210938</v>
          </cell>
          <cell r="E57">
            <v>502.88400268554688</v>
          </cell>
          <cell r="F57">
            <v>178.13699340820313</v>
          </cell>
          <cell r="G57">
            <v>506.90200805664063</v>
          </cell>
          <cell r="H57">
            <v>242.4949951171875</v>
          </cell>
          <cell r="I57">
            <v>304.09799194335938</v>
          </cell>
          <cell r="J57">
            <v>323.84698486328125</v>
          </cell>
          <cell r="K57">
            <v>474.42098999023438</v>
          </cell>
          <cell r="L57">
            <v>178.4949951171875</v>
          </cell>
          <cell r="M57">
            <v>421.91598510742188</v>
          </cell>
          <cell r="N57">
            <v>233.63099670410156</v>
          </cell>
          <cell r="O57">
            <v>273.23001098632813</v>
          </cell>
          <cell r="P57">
            <v>276.90499877929688</v>
          </cell>
          <cell r="Q57">
            <v>292.24200439453125</v>
          </cell>
          <cell r="R57">
            <v>353.73699951171875</v>
          </cell>
          <cell r="S57">
            <v>361.01199340820313</v>
          </cell>
          <cell r="T57">
            <v>445.7860107421875</v>
          </cell>
          <cell r="U57">
            <v>351.32998657226563</v>
          </cell>
          <cell r="V57">
            <v>488.77801513671875</v>
          </cell>
          <cell r="W57">
            <v>232.84599304199219</v>
          </cell>
          <cell r="X57">
            <v>352.4580078125</v>
          </cell>
          <cell r="Y57">
            <v>293.94000244140625</v>
          </cell>
          <cell r="Z57">
            <v>355.97299194335938</v>
          </cell>
          <cell r="AA57">
            <v>353.10400390625</v>
          </cell>
          <cell r="AB57">
            <v>432.03799438476563</v>
          </cell>
          <cell r="AC57">
            <v>396.41598510742188</v>
          </cell>
          <cell r="AD57">
            <v>347.13299560546875</v>
          </cell>
          <cell r="AE57">
            <v>341.31399536132813</v>
          </cell>
          <cell r="AF57">
            <v>424.61700439453125</v>
          </cell>
          <cell r="AG57">
            <v>392.95498657226563</v>
          </cell>
          <cell r="AH57">
            <v>873.760986328125</v>
          </cell>
          <cell r="AI57">
            <v>386.822998046875</v>
          </cell>
          <cell r="AJ57">
            <v>312.70999145507813</v>
          </cell>
          <cell r="AK57">
            <v>327.9320068359375</v>
          </cell>
          <cell r="AL57">
            <v>303.88198852539063</v>
          </cell>
          <cell r="AM57">
            <v>358.7650146484375</v>
          </cell>
          <cell r="AN57">
            <v>347.61199951171875</v>
          </cell>
          <cell r="AO57">
            <v>354.06698608398438</v>
          </cell>
          <cell r="AP57">
            <v>328.18899536132813</v>
          </cell>
          <cell r="AQ57">
            <v>337.1199951171875</v>
          </cell>
          <cell r="AR57">
            <v>410.74700927734375</v>
          </cell>
          <cell r="AS57">
            <v>486.7449951171875</v>
          </cell>
          <cell r="AT57">
            <v>340.20498657226563</v>
          </cell>
          <cell r="AU57">
            <v>408.47000122070313</v>
          </cell>
          <cell r="AV57">
            <v>192.79100036621094</v>
          </cell>
          <cell r="AW57">
            <v>191.31100463867188</v>
          </cell>
          <cell r="AX57">
            <v>324.5</v>
          </cell>
          <cell r="AY57">
            <v>367.01800537109375</v>
          </cell>
          <cell r="AZ57">
            <v>390.47100830078125</v>
          </cell>
          <cell r="BA57">
            <v>336.22299194335938</v>
          </cell>
          <cell r="BB57">
            <v>361.42300415039063</v>
          </cell>
          <cell r="BC57">
            <v>409.64898681640625</v>
          </cell>
          <cell r="BD57">
            <v>220.67399597167969</v>
          </cell>
          <cell r="BE57">
            <v>344.36700439453125</v>
          </cell>
          <cell r="BF57">
            <v>342.49301147460938</v>
          </cell>
          <cell r="BG57">
            <v>968.61602783203125</v>
          </cell>
          <cell r="BH57">
            <v>2557.407958984375</v>
          </cell>
          <cell r="BI57">
            <v>1080.2559814453125</v>
          </cell>
          <cell r="BJ57">
            <v>1923.93994140625</v>
          </cell>
          <cell r="BK57">
            <v>550.635986328125</v>
          </cell>
          <cell r="BL57">
            <v>582.2249755859375</v>
          </cell>
          <cell r="BM57">
            <v>608.56201171875</v>
          </cell>
          <cell r="BN57">
            <v>717.156982421875</v>
          </cell>
          <cell r="BO57">
            <v>486.739990234375</v>
          </cell>
          <cell r="BP57">
            <v>287.4010009765625</v>
          </cell>
          <cell r="BQ57">
            <v>491.74398803710938</v>
          </cell>
          <cell r="BR57">
            <v>370.9320068359375</v>
          </cell>
          <cell r="BS57">
            <v>303.7080078125</v>
          </cell>
          <cell r="BT57">
            <v>379.39898681640625</v>
          </cell>
          <cell r="BU57">
            <v>156.13900756835938</v>
          </cell>
          <cell r="BV57">
            <v>344.69601440429688</v>
          </cell>
          <cell r="BW57">
            <v>259.30999755859375</v>
          </cell>
          <cell r="BX57">
            <v>268.05099487304688</v>
          </cell>
          <cell r="BY57">
            <v>2563.881103515625</v>
          </cell>
          <cell r="BZ57">
            <v>2482.990966796875</v>
          </cell>
          <cell r="CA57">
            <v>266.56900024414063</v>
          </cell>
          <cell r="CB57">
            <v>237.34848022460938</v>
          </cell>
          <cell r="CC57">
            <v>242.16676330566406</v>
          </cell>
          <cell r="CD57">
            <v>301.4908447265625</v>
          </cell>
          <cell r="CE57">
            <v>347.87283325195313</v>
          </cell>
          <cell r="CF57">
            <v>319.41940307617188</v>
          </cell>
          <cell r="CG57">
            <v>319.52618408203125</v>
          </cell>
          <cell r="CH57">
            <v>300.87271118164063</v>
          </cell>
          <cell r="CI57">
            <v>589.512939453125</v>
          </cell>
          <cell r="CJ57">
            <v>452.76895141601563</v>
          </cell>
          <cell r="CK57">
            <v>471.88381958007813</v>
          </cell>
          <cell r="CL57">
            <v>421.2508544921875</v>
          </cell>
          <cell r="CM57">
            <v>868.71710205078125</v>
          </cell>
          <cell r="CN57">
            <v>314.87518310546875</v>
          </cell>
          <cell r="CO57">
            <v>158.22361755371094</v>
          </cell>
          <cell r="CP57">
            <v>413.91162109375</v>
          </cell>
          <cell r="CQ57">
            <v>263.85205078125</v>
          </cell>
          <cell r="CR57">
            <v>338.0003662109375</v>
          </cell>
          <cell r="CS57">
            <v>189.25444030761719</v>
          </cell>
          <cell r="CT57">
            <v>375.03213500976563</v>
          </cell>
          <cell r="CU57">
            <v>408.14007568359375</v>
          </cell>
          <cell r="CV57">
            <v>204.3282470703125</v>
          </cell>
          <cell r="CW57">
            <v>194.99041748046875</v>
          </cell>
          <cell r="CX57">
            <v>444.22781372070313</v>
          </cell>
          <cell r="CY57">
            <v>174.57745361328125</v>
          </cell>
          <cell r="CZ57">
            <v>367.93804931640625</v>
          </cell>
          <cell r="DA57">
            <v>156.98855590820313</v>
          </cell>
          <cell r="DB57">
            <v>188.01585388183594</v>
          </cell>
          <cell r="DC57">
            <v>221.80409240722656</v>
          </cell>
          <cell r="DD57">
            <v>354.84878540039063</v>
          </cell>
          <cell r="DE57">
            <v>488.67739868164063</v>
          </cell>
          <cell r="DF57">
            <v>156.11343383789063</v>
          </cell>
          <cell r="DG57">
            <v>178.96928405761719</v>
          </cell>
          <cell r="DH57">
            <v>193.19847106933594</v>
          </cell>
          <cell r="DI57">
            <v>262.16180419921875</v>
          </cell>
          <cell r="DJ57">
            <v>300.60284423828125</v>
          </cell>
          <cell r="DK57">
            <v>209.10122680664063</v>
          </cell>
          <cell r="DL57">
            <v>1404.830810546875</v>
          </cell>
          <cell r="DM57">
            <v>247.00801086425781</v>
          </cell>
          <cell r="DN57">
            <v>211.10321044921875</v>
          </cell>
          <cell r="DO57">
            <v>148.27642822265625</v>
          </cell>
          <cell r="DQ57">
            <v>1050.780029296875</v>
          </cell>
          <cell r="DR57">
            <v>1960.22998046875</v>
          </cell>
          <cell r="DS57">
            <v>217.67776489257813</v>
          </cell>
          <cell r="DT57">
            <v>127.71961212158203</v>
          </cell>
          <cell r="DU57">
            <v>138.81785583496094</v>
          </cell>
          <cell r="DV57">
            <v>41820</v>
          </cell>
          <cell r="DW57">
            <v>41820</v>
          </cell>
          <cell r="DX57">
            <v>515.00897216796875</v>
          </cell>
          <cell r="DY57">
            <v>201.41200256347656</v>
          </cell>
          <cell r="DZ57">
            <v>376.3380126953125</v>
          </cell>
          <cell r="EA57">
            <v>471.13400268554688</v>
          </cell>
          <cell r="EB57">
            <v>278.864013671875</v>
          </cell>
          <cell r="EC57">
            <v>442.65301513671875</v>
          </cell>
          <cell r="ED57">
            <v>324.25299072265625</v>
          </cell>
          <cell r="EE57">
            <v>348.67300415039063</v>
          </cell>
          <cell r="EF57">
            <v>369.1300048828125</v>
          </cell>
          <cell r="EG57">
            <v>349.30999755859375</v>
          </cell>
          <cell r="EH57">
            <v>320.0989990234375</v>
          </cell>
          <cell r="EI57">
            <v>279.63400268554688</v>
          </cell>
          <cell r="EJ57">
            <v>404.12399291992188</v>
          </cell>
          <cell r="EK57">
            <v>301.59799194335938</v>
          </cell>
          <cell r="EL57">
            <v>306.32000732421875</v>
          </cell>
          <cell r="EM57">
            <v>185.29899597167969</v>
          </cell>
          <cell r="EN57">
            <v>187.72500610351563</v>
          </cell>
          <cell r="EO57">
            <v>298.79000854492188</v>
          </cell>
          <cell r="EP57">
            <v>188.25202941894531</v>
          </cell>
          <cell r="EQ57">
            <v>188.03619384765625</v>
          </cell>
        </row>
        <row r="58">
          <cell r="A58">
            <v>41851</v>
          </cell>
          <cell r="B58">
            <v>188.12100219726563</v>
          </cell>
          <cell r="C58">
            <v>143.32499694824219</v>
          </cell>
          <cell r="D58">
            <v>149.96400451660156</v>
          </cell>
          <cell r="E58">
            <v>502.6400146484375</v>
          </cell>
          <cell r="F58">
            <v>177.74000549316406</v>
          </cell>
          <cell r="G58">
            <v>505.97100830078125</v>
          </cell>
          <cell r="H58">
            <v>246.22000122070313</v>
          </cell>
          <cell r="I58">
            <v>304.94100952148438</v>
          </cell>
          <cell r="J58">
            <v>325.97100830078125</v>
          </cell>
          <cell r="K58">
            <v>479.18301391601563</v>
          </cell>
          <cell r="L58">
            <v>178.99699401855469</v>
          </cell>
          <cell r="M58">
            <v>423.572998046875</v>
          </cell>
          <cell r="N58">
            <v>234.60800170898438</v>
          </cell>
          <cell r="O58">
            <v>273.14498901367188</v>
          </cell>
          <cell r="P58">
            <v>276.85501098632813</v>
          </cell>
          <cell r="Q58">
            <v>292.76400756835938</v>
          </cell>
          <cell r="R58">
            <v>351.49099731445313</v>
          </cell>
          <cell r="S58">
            <v>360.49700927734375</v>
          </cell>
          <cell r="T58">
            <v>443.84298706054688</v>
          </cell>
          <cell r="U58">
            <v>349.52200317382813</v>
          </cell>
          <cell r="V58">
            <v>486.21600341796875</v>
          </cell>
          <cell r="W58">
            <v>232.7449951171875</v>
          </cell>
          <cell r="X58">
            <v>351.67001342773438</v>
          </cell>
          <cell r="Y58">
            <v>294.33700561523438</v>
          </cell>
          <cell r="Z58">
            <v>356.58999633789063</v>
          </cell>
          <cell r="AA58">
            <v>353.114990234375</v>
          </cell>
          <cell r="AB58">
            <v>431.95098876953125</v>
          </cell>
          <cell r="AC58">
            <v>394.03500366210938</v>
          </cell>
          <cell r="AD58">
            <v>345.31399536132813</v>
          </cell>
          <cell r="AE58">
            <v>341.82901000976563</v>
          </cell>
          <cell r="AF58">
            <v>429.85800170898438</v>
          </cell>
          <cell r="AG58">
            <v>391.8599853515625</v>
          </cell>
          <cell r="AH58">
            <v>863.10302734375</v>
          </cell>
          <cell r="AI58">
            <v>385.2760009765625</v>
          </cell>
          <cell r="AJ58">
            <v>313.60299682617188</v>
          </cell>
          <cell r="AK58">
            <v>326.8900146484375</v>
          </cell>
          <cell r="AL58">
            <v>299.6199951171875</v>
          </cell>
          <cell r="AM58">
            <v>358.46600341796875</v>
          </cell>
          <cell r="AN58">
            <v>346.74398803710938</v>
          </cell>
          <cell r="AO58">
            <v>352.36300659179688</v>
          </cell>
          <cell r="AP58">
            <v>327.72698974609375</v>
          </cell>
          <cell r="AQ58">
            <v>338.69699096679688</v>
          </cell>
          <cell r="AR58">
            <v>414.79000854492188</v>
          </cell>
          <cell r="AS58">
            <v>480.19198608398438</v>
          </cell>
          <cell r="AT58">
            <v>339.58599853515625</v>
          </cell>
          <cell r="AU58">
            <v>405.22900390625</v>
          </cell>
          <cell r="AV58">
            <v>192.00999450683594</v>
          </cell>
          <cell r="AW58">
            <v>190.71699523925781</v>
          </cell>
          <cell r="AX58">
            <v>322.66900634765625</v>
          </cell>
          <cell r="AY58">
            <v>368.67401123046875</v>
          </cell>
          <cell r="AZ58">
            <v>388.37600708007813</v>
          </cell>
          <cell r="BA58">
            <v>336.20999145507813</v>
          </cell>
          <cell r="BB58">
            <v>361.0469970703125</v>
          </cell>
          <cell r="BC58">
            <v>394.77999877929688</v>
          </cell>
          <cell r="BD58">
            <v>209.42500305175781</v>
          </cell>
          <cell r="BE58">
            <v>328.4110107421875</v>
          </cell>
          <cell r="BF58">
            <v>341.44000244140625</v>
          </cell>
          <cell r="BG58">
            <v>971.40899658203125</v>
          </cell>
          <cell r="BH58">
            <v>2554.40087890625</v>
          </cell>
          <cell r="BI58">
            <v>1065.970947265625</v>
          </cell>
          <cell r="BJ58">
            <v>1912.9320068359375</v>
          </cell>
          <cell r="BK58">
            <v>550.6729736328125</v>
          </cell>
          <cell r="BL58">
            <v>581.81201171875</v>
          </cell>
          <cell r="BM58">
            <v>608.0260009765625</v>
          </cell>
          <cell r="BN58">
            <v>716.01202392578125</v>
          </cell>
          <cell r="BO58">
            <v>484.47900390625</v>
          </cell>
          <cell r="BP58">
            <v>287.60101318359375</v>
          </cell>
          <cell r="BQ58">
            <v>492.6099853515625</v>
          </cell>
          <cell r="BR58">
            <v>366.27999877929688</v>
          </cell>
          <cell r="BS58">
            <v>299.70901489257813</v>
          </cell>
          <cell r="BT58">
            <v>373.6409912109375</v>
          </cell>
          <cell r="BU58">
            <v>151.64100646972656</v>
          </cell>
          <cell r="BV58">
            <v>340.27301025390625</v>
          </cell>
          <cell r="BW58">
            <v>258.49398803710938</v>
          </cell>
          <cell r="BX58">
            <v>269.2349853515625</v>
          </cell>
          <cell r="BY58">
            <v>2529.35009765625</v>
          </cell>
          <cell r="BZ58">
            <v>2482.281982421875</v>
          </cell>
          <cell r="CA58">
            <v>265.94198608398438</v>
          </cell>
          <cell r="CB58">
            <v>237.35691833496094</v>
          </cell>
          <cell r="CC58">
            <v>243.05192565917969</v>
          </cell>
          <cell r="CD58">
            <v>301.67572021484375</v>
          </cell>
          <cell r="CE58">
            <v>347.54095458984375</v>
          </cell>
          <cell r="CF58">
            <v>311.19943237304688</v>
          </cell>
          <cell r="CG58">
            <v>321.42266845703125</v>
          </cell>
          <cell r="CH58">
            <v>301.28836059570313</v>
          </cell>
          <cell r="CI58">
            <v>581.88470458984375</v>
          </cell>
          <cell r="CJ58">
            <v>457.36810302734375</v>
          </cell>
          <cell r="CK58">
            <v>468.17306518554688</v>
          </cell>
          <cell r="CL58">
            <v>415.10174560546875</v>
          </cell>
          <cell r="CM58">
            <v>881.97918701171875</v>
          </cell>
          <cell r="CN58">
            <v>313.17034912109375</v>
          </cell>
          <cell r="CO58">
            <v>157.83418273925781</v>
          </cell>
          <cell r="CP58">
            <v>411.24432373046875</v>
          </cell>
          <cell r="CQ58">
            <v>262.299072265625</v>
          </cell>
          <cell r="CR58">
            <v>338.62979125976563</v>
          </cell>
          <cell r="CS58">
            <v>189.95527648925781</v>
          </cell>
          <cell r="CT58">
            <v>373.3975830078125</v>
          </cell>
          <cell r="CU58">
            <v>407.1717529296875</v>
          </cell>
          <cell r="CV58">
            <v>206.05923461914063</v>
          </cell>
          <cell r="CW58">
            <v>194.95942687988281</v>
          </cell>
          <cell r="CX58">
            <v>441.05868530273438</v>
          </cell>
          <cell r="CY58">
            <v>175.12796020507813</v>
          </cell>
          <cell r="CZ58">
            <v>365.707275390625</v>
          </cell>
          <cell r="DA58">
            <v>157.37997436523438</v>
          </cell>
          <cell r="DB58">
            <v>189.28538513183594</v>
          </cell>
          <cell r="DC58">
            <v>218.21931457519531</v>
          </cell>
          <cell r="DD58">
            <v>355.545654296875</v>
          </cell>
          <cell r="DE58">
            <v>487.00390625</v>
          </cell>
          <cell r="DF58">
            <v>155.23406982421875</v>
          </cell>
          <cell r="DG58">
            <v>178.90971374511719</v>
          </cell>
          <cell r="DH58">
            <v>193.49269104003906</v>
          </cell>
          <cell r="DI58">
            <v>257.640869140625</v>
          </cell>
          <cell r="DJ58">
            <v>301.05670166015625</v>
          </cell>
          <cell r="DK58">
            <v>209.39408874511719</v>
          </cell>
          <cell r="DL58">
            <v>1386.9150390625</v>
          </cell>
          <cell r="DM58">
            <v>249.06257629394531</v>
          </cell>
          <cell r="DN58">
            <v>211.90220642089844</v>
          </cell>
          <cell r="DO58">
            <v>146.93283081054688</v>
          </cell>
          <cell r="DQ58">
            <v>1065.77001953125</v>
          </cell>
          <cell r="DR58">
            <v>1930.6700439453125</v>
          </cell>
          <cell r="DS58">
            <v>212.51054382324219</v>
          </cell>
          <cell r="DT58">
            <v>127.45590972900391</v>
          </cell>
          <cell r="DU58">
            <v>138.68464660644531</v>
          </cell>
          <cell r="DV58">
            <v>41851</v>
          </cell>
          <cell r="DW58">
            <v>41851</v>
          </cell>
          <cell r="DX58">
            <v>507.635009765625</v>
          </cell>
          <cell r="DY58">
            <v>199.21299743652344</v>
          </cell>
          <cell r="DZ58">
            <v>372.9119873046875</v>
          </cell>
          <cell r="EA58">
            <v>464.84698486328125</v>
          </cell>
          <cell r="EB58">
            <v>276.31698608398438</v>
          </cell>
          <cell r="EC58">
            <v>437.30300903320313</v>
          </cell>
          <cell r="ED58">
            <v>321.59298706054688</v>
          </cell>
          <cell r="EE58">
            <v>342.49099731445313</v>
          </cell>
          <cell r="EF58">
            <v>364.08499145507813</v>
          </cell>
          <cell r="EG58">
            <v>346.08700561523438</v>
          </cell>
          <cell r="EH58">
            <v>315.67001342773438</v>
          </cell>
          <cell r="EI58">
            <v>274.96798706054688</v>
          </cell>
          <cell r="EJ58">
            <v>400.1929931640625</v>
          </cell>
          <cell r="EK58">
            <v>298.58200073242188</v>
          </cell>
          <cell r="EL58">
            <v>301.38900756835938</v>
          </cell>
          <cell r="EM58">
            <v>182.1199951171875</v>
          </cell>
          <cell r="EN58">
            <v>187.30799865722656</v>
          </cell>
          <cell r="EO58">
            <v>294.55099487304688</v>
          </cell>
          <cell r="EP58">
            <v>185.74940490722656</v>
          </cell>
          <cell r="EQ58">
            <v>185.50311279296875</v>
          </cell>
        </row>
        <row r="59">
          <cell r="A59">
            <v>41882</v>
          </cell>
          <cell r="B59">
            <v>189.98100280761719</v>
          </cell>
          <cell r="C59">
            <v>145.072998046875</v>
          </cell>
          <cell r="D59">
            <v>151.76499938964844</v>
          </cell>
          <cell r="E59">
            <v>511.19400024414063</v>
          </cell>
          <cell r="F59">
            <v>181.72999572753906</v>
          </cell>
          <cell r="G59">
            <v>516.64501953125</v>
          </cell>
          <cell r="H59">
            <v>248.45899963378906</v>
          </cell>
          <cell r="I59">
            <v>309.25100708007813</v>
          </cell>
          <cell r="J59">
            <v>330.10400390625</v>
          </cell>
          <cell r="K59">
            <v>484.41900634765625</v>
          </cell>
          <cell r="L59">
            <v>181.40400695800781</v>
          </cell>
          <cell r="M59">
            <v>429.06600952148438</v>
          </cell>
          <cell r="N59">
            <v>237.03900146484375</v>
          </cell>
          <cell r="O59">
            <v>274.83401489257813</v>
          </cell>
          <cell r="P59">
            <v>278.60000610351563</v>
          </cell>
          <cell r="Q59">
            <v>296.12200927734375</v>
          </cell>
          <cell r="R59">
            <v>356.37100219726563</v>
          </cell>
          <cell r="S59">
            <v>362.32101440429688</v>
          </cell>
          <cell r="T59">
            <v>438.81201171875</v>
          </cell>
          <cell r="U59">
            <v>353.62600708007813</v>
          </cell>
          <cell r="V59">
            <v>484.30398559570313</v>
          </cell>
          <cell r="W59">
            <v>222.42500305175781</v>
          </cell>
          <cell r="X59">
            <v>356.44500732421875</v>
          </cell>
          <cell r="Y59">
            <v>297.64599609375</v>
          </cell>
          <cell r="Z59">
            <v>359.18301391601563</v>
          </cell>
          <cell r="AA59">
            <v>353.45599365234375</v>
          </cell>
          <cell r="AB59">
            <v>410.4169921875</v>
          </cell>
          <cell r="AC59">
            <v>398.09799194335938</v>
          </cell>
          <cell r="AD59">
            <v>347.02499389648438</v>
          </cell>
          <cell r="AE59">
            <v>343.27301025390625</v>
          </cell>
          <cell r="AF59">
            <v>433.79299926757813</v>
          </cell>
          <cell r="AG59">
            <v>390.85400390625</v>
          </cell>
          <cell r="AH59">
            <v>850.239990234375</v>
          </cell>
          <cell r="AI59">
            <v>385.17300415039063</v>
          </cell>
          <cell r="AJ59">
            <v>317.07901000976563</v>
          </cell>
          <cell r="AK59">
            <v>331.11801147460938</v>
          </cell>
          <cell r="AL59">
            <v>301.07699584960938</v>
          </cell>
          <cell r="AM59">
            <v>366.4119873046875</v>
          </cell>
          <cell r="AN59">
            <v>350.12701416015625</v>
          </cell>
          <cell r="AO59">
            <v>355.70001220703125</v>
          </cell>
          <cell r="AP59">
            <v>330.40200805664063</v>
          </cell>
          <cell r="AQ59">
            <v>342.32598876953125</v>
          </cell>
          <cell r="AR59">
            <v>419.84799194335938</v>
          </cell>
          <cell r="AS59">
            <v>479.75100708007813</v>
          </cell>
          <cell r="AT59">
            <v>344.67001342773438</v>
          </cell>
          <cell r="AU59">
            <v>407.57000732421875</v>
          </cell>
          <cell r="AV59">
            <v>194.15899658203125</v>
          </cell>
          <cell r="AW59">
            <v>192.6300048828125</v>
          </cell>
          <cell r="AX59">
            <v>326.94500732421875</v>
          </cell>
          <cell r="AY59">
            <v>373.2449951171875</v>
          </cell>
          <cell r="AZ59">
            <v>394.39300537109375</v>
          </cell>
          <cell r="BA59">
            <v>345.17098999023438</v>
          </cell>
          <cell r="BB59">
            <v>369.89801025390625</v>
          </cell>
          <cell r="BC59">
            <v>391.92098999023438</v>
          </cell>
          <cell r="BD59">
            <v>208.55900573730469</v>
          </cell>
          <cell r="BE59">
            <v>326.7340087890625</v>
          </cell>
          <cell r="BF59">
            <v>344.44500732421875</v>
          </cell>
          <cell r="BG59">
            <v>979.531005859375</v>
          </cell>
          <cell r="BH59">
            <v>2590.84912109375</v>
          </cell>
          <cell r="BI59">
            <v>1082.1739501953125</v>
          </cell>
          <cell r="BJ59">
            <v>1929.7330322265625</v>
          </cell>
          <cell r="BK59">
            <v>559.58697509765625</v>
          </cell>
          <cell r="BL59">
            <v>589.7449951171875</v>
          </cell>
          <cell r="BM59">
            <v>616.4530029296875</v>
          </cell>
          <cell r="BN59">
            <v>726.594970703125</v>
          </cell>
          <cell r="BO59">
            <v>488.52899169921875</v>
          </cell>
          <cell r="BP59">
            <v>289.32400512695313</v>
          </cell>
          <cell r="BQ59">
            <v>499.08401489257813</v>
          </cell>
          <cell r="BR59">
            <v>373.10800170898438</v>
          </cell>
          <cell r="BS59">
            <v>303.88699340820313</v>
          </cell>
          <cell r="BT59">
            <v>376.90499877929688</v>
          </cell>
          <cell r="BU59">
            <v>147.06500244140625</v>
          </cell>
          <cell r="BV59">
            <v>345.82998657226563</v>
          </cell>
          <cell r="BW59">
            <v>259.98800659179688</v>
          </cell>
          <cell r="BX59">
            <v>272.35501098632813</v>
          </cell>
          <cell r="BY59">
            <v>2566.85302734375</v>
          </cell>
          <cell r="BZ59">
            <v>2486.123046875</v>
          </cell>
          <cell r="CA59">
            <v>268.9530029296875</v>
          </cell>
          <cell r="CB59">
            <v>242.07440185546875</v>
          </cell>
          <cell r="CC59">
            <v>245.61050415039063</v>
          </cell>
          <cell r="CD59">
            <v>304.50738525390625</v>
          </cell>
          <cell r="CE59">
            <v>355.39300537109375</v>
          </cell>
          <cell r="CF59">
            <v>311.38168334960938</v>
          </cell>
          <cell r="CG59">
            <v>325.55007934570313</v>
          </cell>
          <cell r="CH59">
            <v>304.96795654296875</v>
          </cell>
          <cell r="CI59">
            <v>578.37078857421875</v>
          </cell>
          <cell r="CJ59">
            <v>461.5560302734375</v>
          </cell>
          <cell r="CK59">
            <v>463.4127197265625</v>
          </cell>
          <cell r="CL59">
            <v>414.69235229492188</v>
          </cell>
          <cell r="CM59">
            <v>889.67230224609375</v>
          </cell>
          <cell r="CN59">
            <v>315.31503295898438</v>
          </cell>
          <cell r="CO59">
            <v>160.18284606933594</v>
          </cell>
          <cell r="CP59">
            <v>418.52548217773438</v>
          </cell>
          <cell r="CQ59">
            <v>264.04281616210938</v>
          </cell>
          <cell r="CR59">
            <v>346.11331176757813</v>
          </cell>
          <cell r="CS59">
            <v>192.70718383789063</v>
          </cell>
          <cell r="CT59">
            <v>372.97775268554688</v>
          </cell>
          <cell r="CU59">
            <v>405.96939086914063</v>
          </cell>
          <cell r="CV59">
            <v>208.52729797363281</v>
          </cell>
          <cell r="CW59">
            <v>198.24093627929688</v>
          </cell>
          <cell r="CX59">
            <v>427.95834350585938</v>
          </cell>
          <cell r="CY59">
            <v>176.74136352539063</v>
          </cell>
          <cell r="CZ59">
            <v>365.0421142578125</v>
          </cell>
          <cell r="DA59">
            <v>160.042724609375</v>
          </cell>
          <cell r="DB59">
            <v>190.23124694824219</v>
          </cell>
          <cell r="DC59">
            <v>219.3563232421875</v>
          </cell>
          <cell r="DD59">
            <v>352.37664794921875</v>
          </cell>
          <cell r="DE59">
            <v>479.595458984375</v>
          </cell>
          <cell r="DF59">
            <v>156.55519104003906</v>
          </cell>
          <cell r="DG59">
            <v>181.96588134765625</v>
          </cell>
          <cell r="DH59">
            <v>195.58866882324219</v>
          </cell>
          <cell r="DI59">
            <v>258.65066528320313</v>
          </cell>
          <cell r="DJ59">
            <v>303.21664428710938</v>
          </cell>
          <cell r="DK59">
            <v>213.32717895507813</v>
          </cell>
          <cell r="DL59">
            <v>1362.3955078125</v>
          </cell>
          <cell r="DM59">
            <v>250.400634765625</v>
          </cell>
          <cell r="DN59">
            <v>214.44485473632813</v>
          </cell>
          <cell r="DO59">
            <v>147.75592041015625</v>
          </cell>
          <cell r="DQ59">
            <v>1087.8800048828125</v>
          </cell>
          <cell r="DR59">
            <v>2003.3699951171875</v>
          </cell>
          <cell r="DV59">
            <v>41882</v>
          </cell>
          <cell r="DW59">
            <v>41882</v>
          </cell>
          <cell r="DX59">
            <v>517.4730224609375</v>
          </cell>
          <cell r="DY59">
            <v>202.36900329589844</v>
          </cell>
          <cell r="DZ59">
            <v>376.09698486328125</v>
          </cell>
          <cell r="EA59">
            <v>471.53399658203125</v>
          </cell>
          <cell r="EB59">
            <v>278.07000732421875</v>
          </cell>
          <cell r="EC59">
            <v>445.14599609375</v>
          </cell>
          <cell r="ED59">
            <v>325.39898681640625</v>
          </cell>
          <cell r="EE59">
            <v>338.21200561523438</v>
          </cell>
          <cell r="EF59">
            <v>370.9630126953125</v>
          </cell>
          <cell r="EG59">
            <v>350.2919921875</v>
          </cell>
          <cell r="EH59">
            <v>321.75900268554688</v>
          </cell>
          <cell r="EI59">
            <v>279.84298706054688</v>
          </cell>
          <cell r="EJ59">
            <v>404.69198608398438</v>
          </cell>
          <cell r="EK59">
            <v>303.92300415039063</v>
          </cell>
          <cell r="EL59">
            <v>307.48199462890625</v>
          </cell>
          <cell r="EM59">
            <v>183.5989990234375</v>
          </cell>
          <cell r="EN59">
            <v>189.38499450683594</v>
          </cell>
          <cell r="EO59">
            <v>300.22900390625</v>
          </cell>
          <cell r="EP59">
            <v>188.30546569824219</v>
          </cell>
          <cell r="EQ59">
            <v>188.24154663085938</v>
          </cell>
        </row>
        <row r="60">
          <cell r="A60">
            <v>41912</v>
          </cell>
          <cell r="B60">
            <v>189.44200134277344</v>
          </cell>
          <cell r="C60">
            <v>143.77000427246094</v>
          </cell>
          <cell r="D60">
            <v>150.47700500488281</v>
          </cell>
          <cell r="E60">
            <v>502.55999755859375</v>
          </cell>
          <cell r="F60">
            <v>177.98300170898438</v>
          </cell>
          <cell r="G60">
            <v>506.5150146484375</v>
          </cell>
          <cell r="H60">
            <v>246.11700439453125</v>
          </cell>
          <cell r="I60">
            <v>306.70498657226563</v>
          </cell>
          <cell r="J60">
            <v>327.27499389648438</v>
          </cell>
          <cell r="K60">
            <v>481.3489990234375</v>
          </cell>
          <cell r="L60">
            <v>181.55999755859375</v>
          </cell>
          <cell r="M60">
            <v>428.80599975585938</v>
          </cell>
          <cell r="N60">
            <v>235.50700378417969</v>
          </cell>
          <cell r="O60">
            <v>273.93499755859375</v>
          </cell>
          <cell r="P60">
            <v>277.66400146484375</v>
          </cell>
          <cell r="Q60">
            <v>294.0050048828125</v>
          </cell>
          <cell r="R60">
            <v>353.0570068359375</v>
          </cell>
          <cell r="S60">
            <v>359.989990234375</v>
          </cell>
          <cell r="T60">
            <v>426.31600952148438</v>
          </cell>
          <cell r="U60">
            <v>350.59298706054688</v>
          </cell>
          <cell r="V60">
            <v>468.7969970703125</v>
          </cell>
          <cell r="W60">
            <v>219.625</v>
          </cell>
          <cell r="X60">
            <v>351.62600708007813</v>
          </cell>
          <cell r="Y60">
            <v>295.6199951171875</v>
          </cell>
          <cell r="Z60">
            <v>357.42001342773438</v>
          </cell>
          <cell r="AA60">
            <v>347.44198608398438</v>
          </cell>
          <cell r="AB60">
            <v>386.84298706054688</v>
          </cell>
          <cell r="AC60">
            <v>389.08200073242188</v>
          </cell>
          <cell r="AD60">
            <v>346.47000122070313</v>
          </cell>
          <cell r="AE60">
            <v>341.97799682617188</v>
          </cell>
          <cell r="AF60">
            <v>428.697998046875</v>
          </cell>
          <cell r="AG60">
            <v>384.50799560546875</v>
          </cell>
          <cell r="AH60">
            <v>846.79998779296875</v>
          </cell>
          <cell r="AI60">
            <v>374.468994140625</v>
          </cell>
          <cell r="AJ60">
            <v>315.2969970703125</v>
          </cell>
          <cell r="AK60">
            <v>328.31900024414063</v>
          </cell>
          <cell r="AL60">
            <v>300.93099975585938</v>
          </cell>
          <cell r="AM60">
            <v>359.59500122070313</v>
          </cell>
          <cell r="AN60">
            <v>346.50698852539063</v>
          </cell>
          <cell r="AO60">
            <v>351.1929931640625</v>
          </cell>
          <cell r="AP60">
            <v>327.57699584960938</v>
          </cell>
          <cell r="AQ60">
            <v>339.99600219726563</v>
          </cell>
          <cell r="AR60">
            <v>416.39599609375</v>
          </cell>
          <cell r="AS60">
            <v>479.01699829101563</v>
          </cell>
          <cell r="AT60">
            <v>337.22601318359375</v>
          </cell>
          <cell r="AU60">
            <v>404.95199584960938</v>
          </cell>
          <cell r="AV60">
            <v>191.00399780273438</v>
          </cell>
          <cell r="AW60">
            <v>189.80400085449219</v>
          </cell>
          <cell r="AX60">
            <v>323.60198974609375</v>
          </cell>
          <cell r="AY60">
            <v>369.92599487304688</v>
          </cell>
          <cell r="AZ60">
            <v>389.45599365234375</v>
          </cell>
          <cell r="BA60">
            <v>338.32998657226563</v>
          </cell>
          <cell r="BB60">
            <v>363.07998657226563</v>
          </cell>
          <cell r="BC60">
            <v>394.2080078125</v>
          </cell>
          <cell r="BD60">
            <v>211.49299621582031</v>
          </cell>
          <cell r="BE60">
            <v>330.49700927734375</v>
          </cell>
          <cell r="BF60">
            <v>340.81100463867188</v>
          </cell>
          <cell r="BG60">
            <v>962.885009765625</v>
          </cell>
          <cell r="BH60">
            <v>2558.639892578125</v>
          </cell>
          <cell r="BI60">
            <v>1059.467041015625</v>
          </cell>
          <cell r="BJ60">
            <v>1926.886962890625</v>
          </cell>
          <cell r="BK60">
            <v>554.4840087890625</v>
          </cell>
          <cell r="BL60">
            <v>583.94000244140625</v>
          </cell>
          <cell r="BM60">
            <v>609.33001708984375</v>
          </cell>
          <cell r="BN60">
            <v>716.43701171875</v>
          </cell>
          <cell r="BO60">
            <v>485.99398803710938</v>
          </cell>
          <cell r="BP60">
            <v>281.48098754882813</v>
          </cell>
          <cell r="BQ60">
            <v>499.7860107421875</v>
          </cell>
          <cell r="BR60">
            <v>365.89498901367188</v>
          </cell>
          <cell r="BS60">
            <v>297.989013671875</v>
          </cell>
          <cell r="BT60">
            <v>365.84799194335938</v>
          </cell>
          <cell r="BU60">
            <v>135.99400329589844</v>
          </cell>
          <cell r="BV60">
            <v>339.0570068359375</v>
          </cell>
          <cell r="BW60">
            <v>257.64599609375</v>
          </cell>
          <cell r="BX60">
            <v>272.85800170898438</v>
          </cell>
          <cell r="BY60">
            <v>2514.10791015625</v>
          </cell>
          <cell r="BZ60">
            <v>2471.287109375</v>
          </cell>
          <cell r="CA60">
            <v>267.18301391601563</v>
          </cell>
          <cell r="CB60">
            <v>238.65034484863281</v>
          </cell>
          <cell r="CC60">
            <v>243.98045349121094</v>
          </cell>
          <cell r="CD60">
            <v>302.98355102539063</v>
          </cell>
          <cell r="CE60">
            <v>348.51565551757813</v>
          </cell>
          <cell r="CF60">
            <v>312.5755615234375</v>
          </cell>
          <cell r="CG60">
            <v>323.90179443359375</v>
          </cell>
          <cell r="CH60">
            <v>301.52273559570313</v>
          </cell>
          <cell r="CI60">
            <v>580.0621337890625</v>
          </cell>
          <cell r="CJ60">
            <v>456.74703979492188</v>
          </cell>
          <cell r="CK60">
            <v>438.532470703125</v>
          </cell>
          <cell r="CL60">
            <v>412.24642944335938</v>
          </cell>
          <cell r="CM60">
            <v>875.98638916015625</v>
          </cell>
          <cell r="CN60">
            <v>314.87921142578125</v>
          </cell>
          <cell r="CO60">
            <v>158.46649169921875</v>
          </cell>
          <cell r="CP60">
            <v>411.88742065429688</v>
          </cell>
          <cell r="CQ60">
            <v>263.52545166015625</v>
          </cell>
          <cell r="CR60">
            <v>340.23516845703125</v>
          </cell>
          <cell r="CS60">
            <v>191.11619567871094</v>
          </cell>
          <cell r="CT60">
            <v>372.14456176757813</v>
          </cell>
          <cell r="CU60">
            <v>397.91049194335938</v>
          </cell>
          <cell r="CV60">
            <v>206.422607421875</v>
          </cell>
          <cell r="CW60">
            <v>196.25440979003906</v>
          </cell>
          <cell r="CX60">
            <v>400.37271118164063</v>
          </cell>
          <cell r="CY60">
            <v>176.20097351074219</v>
          </cell>
          <cell r="CZ60">
            <v>362.25845336914063</v>
          </cell>
          <cell r="DA60">
            <v>158.52310180664063</v>
          </cell>
          <cell r="DB60">
            <v>187.9290771484375</v>
          </cell>
          <cell r="DC60">
            <v>217.41419982910156</v>
          </cell>
          <cell r="DD60">
            <v>345.16680908203125</v>
          </cell>
          <cell r="DE60">
            <v>480.75125122070313</v>
          </cell>
          <cell r="DF60">
            <v>155.794677734375</v>
          </cell>
          <cell r="DG60">
            <v>179.782958984375</v>
          </cell>
          <cell r="DH60">
            <v>193.51388549804688</v>
          </cell>
          <cell r="DI60">
            <v>259.80661010742188</v>
          </cell>
          <cell r="DJ60">
            <v>302.82064819335938</v>
          </cell>
          <cell r="DK60">
            <v>211.07705688476563</v>
          </cell>
          <cell r="DL60">
            <v>1366.31494140625</v>
          </cell>
          <cell r="DM60">
            <v>250.74247741699219</v>
          </cell>
          <cell r="DN60">
            <v>214.39727783203125</v>
          </cell>
          <cell r="DO60">
            <v>145.78709411621094</v>
          </cell>
          <cell r="DQ60">
            <v>1005.3300170898438</v>
          </cell>
          <cell r="DR60">
            <v>1972.2900390625</v>
          </cell>
          <cell r="DS60">
            <v>212.86407470703125</v>
          </cell>
          <cell r="DT60">
            <v>127.60747528076172</v>
          </cell>
          <cell r="DU60">
            <v>139.23847961425781</v>
          </cell>
          <cell r="DV60">
            <v>41912</v>
          </cell>
          <cell r="DW60">
            <v>41912</v>
          </cell>
          <cell r="DX60">
            <v>502.27700805664063</v>
          </cell>
          <cell r="DY60">
            <v>200.22200012207031</v>
          </cell>
          <cell r="DZ60">
            <v>369.4219970703125</v>
          </cell>
          <cell r="EA60">
            <v>461.55398559570313</v>
          </cell>
          <cell r="EB60">
            <v>273.50399780273438</v>
          </cell>
          <cell r="EC60">
            <v>436.27700805664063</v>
          </cell>
          <cell r="ED60">
            <v>318.8909912109375</v>
          </cell>
          <cell r="EE60">
            <v>329.54598999023438</v>
          </cell>
          <cell r="EF60">
            <v>365.15798950195313</v>
          </cell>
          <cell r="EG60">
            <v>344.51699829101563</v>
          </cell>
          <cell r="EH60">
            <v>311.42898559570313</v>
          </cell>
          <cell r="EI60">
            <v>273.29501342773438</v>
          </cell>
          <cell r="EJ60">
            <v>399.62399291992188</v>
          </cell>
          <cell r="EK60">
            <v>296.37200927734375</v>
          </cell>
          <cell r="EL60">
            <v>302.61099243164063</v>
          </cell>
          <cell r="EM60">
            <v>180.61799621582031</v>
          </cell>
          <cell r="EN60">
            <v>185.02299499511719</v>
          </cell>
          <cell r="EO60">
            <v>295.322998046875</v>
          </cell>
          <cell r="EP60">
            <v>184.84259033203125</v>
          </cell>
          <cell r="EQ60">
            <v>184.40742492675781</v>
          </cell>
        </row>
        <row r="61">
          <cell r="A61">
            <v>41943</v>
          </cell>
          <cell r="B61">
            <v>188.32099914550781</v>
          </cell>
          <cell r="C61">
            <v>145.42999267578125</v>
          </cell>
          <cell r="D61">
            <v>152.00100708007813</v>
          </cell>
          <cell r="E61">
            <v>503.84600830078125</v>
          </cell>
          <cell r="F61">
            <v>179.9320068359375</v>
          </cell>
          <cell r="G61">
            <v>511.01400756835938</v>
          </cell>
          <cell r="H61">
            <v>247.2449951171875</v>
          </cell>
          <cell r="I61">
            <v>310.05398559570313</v>
          </cell>
          <cell r="J61">
            <v>330.32598876953125</v>
          </cell>
          <cell r="K61">
            <v>483.08599853515625</v>
          </cell>
          <cell r="L61">
            <v>182.58200073242188</v>
          </cell>
          <cell r="M61">
            <v>431.04501342773438</v>
          </cell>
          <cell r="N61">
            <v>238.60699462890625</v>
          </cell>
          <cell r="O61">
            <v>275.5150146484375</v>
          </cell>
          <cell r="P61">
            <v>279.32501220703125</v>
          </cell>
          <cell r="Q61">
            <v>296.83700561523438</v>
          </cell>
          <cell r="R61">
            <v>357.05599975585938</v>
          </cell>
          <cell r="S61">
            <v>362.44601440429688</v>
          </cell>
          <cell r="T61">
            <v>426.03399658203125</v>
          </cell>
          <cell r="U61">
            <v>354.18399047851563</v>
          </cell>
          <cell r="V61">
            <v>466.96600341796875</v>
          </cell>
          <cell r="W61">
            <v>222.59599304199219</v>
          </cell>
          <cell r="X61">
            <v>354.697998046875</v>
          </cell>
          <cell r="Y61">
            <v>298.17898559570313</v>
          </cell>
          <cell r="Z61">
            <v>359.052001953125</v>
          </cell>
          <cell r="AA61">
            <v>350.36199951171875</v>
          </cell>
          <cell r="AB61">
            <v>380.77700805664063</v>
          </cell>
          <cell r="AC61">
            <v>392.635009765625</v>
          </cell>
          <cell r="AD61">
            <v>349.2659912109375</v>
          </cell>
          <cell r="AE61">
            <v>344.968994140625</v>
          </cell>
          <cell r="AF61">
            <v>431.57400512695313</v>
          </cell>
          <cell r="AG61">
            <v>385.8330078125</v>
          </cell>
          <cell r="AH61">
            <v>849.23101806640625</v>
          </cell>
          <cell r="AI61">
            <v>375.1929931640625</v>
          </cell>
          <cell r="AJ61">
            <v>318.14498901367188</v>
          </cell>
          <cell r="AK61">
            <v>331.82101440429688</v>
          </cell>
          <cell r="AL61">
            <v>304.56399536132813</v>
          </cell>
          <cell r="AM61">
            <v>363.718994140625</v>
          </cell>
          <cell r="AN61">
            <v>349.16500854492188</v>
          </cell>
          <cell r="AO61">
            <v>354.60400390625</v>
          </cell>
          <cell r="AP61">
            <v>330.17498779296875</v>
          </cell>
          <cell r="AQ61">
            <v>342.9219970703125</v>
          </cell>
          <cell r="AR61">
            <v>418.78900146484375</v>
          </cell>
          <cell r="AS61">
            <v>483.5159912109375</v>
          </cell>
          <cell r="AT61">
            <v>340.0830078125</v>
          </cell>
          <cell r="AU61">
            <v>406.93798828125</v>
          </cell>
          <cell r="AV61">
            <v>193.14700317382813</v>
          </cell>
          <cell r="AW61">
            <v>191.72099304199219</v>
          </cell>
          <cell r="AX61">
            <v>326.67599487304688</v>
          </cell>
          <cell r="AY61">
            <v>374.13101196289063</v>
          </cell>
          <cell r="AZ61">
            <v>394.29598999023438</v>
          </cell>
          <cell r="BA61">
            <v>342.41500854492188</v>
          </cell>
          <cell r="BB61">
            <v>367.489990234375</v>
          </cell>
          <cell r="BC61">
            <v>393.45401000976563</v>
          </cell>
          <cell r="BD61">
            <v>214.03399658203125</v>
          </cell>
          <cell r="BE61">
            <v>333.04400634765625</v>
          </cell>
          <cell r="BF61">
            <v>343.80599975585938</v>
          </cell>
          <cell r="BG61">
            <v>978.6920166015625</v>
          </cell>
          <cell r="BH61">
            <v>2582.51806640625</v>
          </cell>
          <cell r="BI61">
            <v>1071.5279541015625</v>
          </cell>
          <cell r="BJ61">
            <v>1945.4239501953125</v>
          </cell>
          <cell r="BK61">
            <v>560.85601806640625</v>
          </cell>
          <cell r="BL61">
            <v>590.06201171875</v>
          </cell>
          <cell r="BM61">
            <v>615.17901611328125</v>
          </cell>
          <cell r="BN61">
            <v>722.697021484375</v>
          </cell>
          <cell r="BO61">
            <v>490.65399169921875</v>
          </cell>
          <cell r="BP61">
            <v>284.23800659179688</v>
          </cell>
          <cell r="BQ61">
            <v>502.83499145507813</v>
          </cell>
          <cell r="BR61">
            <v>373.06399536132813</v>
          </cell>
          <cell r="BS61">
            <v>300.80801391601563</v>
          </cell>
          <cell r="BT61">
            <v>363.41400146484375</v>
          </cell>
          <cell r="BU61">
            <v>129.08900451660156</v>
          </cell>
          <cell r="BV61">
            <v>343.5780029296875</v>
          </cell>
          <cell r="BW61">
            <v>258.07000732421875</v>
          </cell>
          <cell r="BX61">
            <v>274.09500122070313</v>
          </cell>
          <cell r="BY61">
            <v>2537.927978515625</v>
          </cell>
          <cell r="BZ61">
            <v>2477.68701171875</v>
          </cell>
          <cell r="CA61">
            <v>269.84100341796875</v>
          </cell>
          <cell r="CB61">
            <v>241.59757995605469</v>
          </cell>
          <cell r="CC61">
            <v>246.30220031738281</v>
          </cell>
          <cell r="CD61">
            <v>305.19635009765625</v>
          </cell>
          <cell r="CE61">
            <v>352.487060546875</v>
          </cell>
          <cell r="CF61">
            <v>316.5738525390625</v>
          </cell>
          <cell r="CG61">
            <v>327.03216552734375</v>
          </cell>
          <cell r="CH61">
            <v>304.14111328125</v>
          </cell>
          <cell r="CI61">
            <v>582.85516357421875</v>
          </cell>
          <cell r="CJ61">
            <v>459.880126953125</v>
          </cell>
          <cell r="CK61">
            <v>434.76873779296875</v>
          </cell>
          <cell r="CL61">
            <v>409.50814819335938</v>
          </cell>
          <cell r="CM61">
            <v>884.903076171875</v>
          </cell>
          <cell r="CN61">
            <v>317.41543579101563</v>
          </cell>
          <cell r="CO61">
            <v>160.29072570800781</v>
          </cell>
          <cell r="CP61">
            <v>417.28546142578125</v>
          </cell>
          <cell r="CQ61">
            <v>266.06576538085938</v>
          </cell>
          <cell r="CR61">
            <v>344.123291015625</v>
          </cell>
          <cell r="CS61">
            <v>193.55084228515625</v>
          </cell>
          <cell r="CT61">
            <v>374.95785522460938</v>
          </cell>
          <cell r="CU61">
            <v>398.89993286132813</v>
          </cell>
          <cell r="CV61">
            <v>207.69468688964844</v>
          </cell>
          <cell r="CW61">
            <v>198.81346130371094</v>
          </cell>
          <cell r="CX61">
            <v>394.67510986328125</v>
          </cell>
          <cell r="CY61">
            <v>177.1466064453125</v>
          </cell>
          <cell r="CZ61">
            <v>363.61688232421875</v>
          </cell>
          <cell r="DA61">
            <v>160.15432739257813</v>
          </cell>
          <cell r="DB61">
            <v>189.10594177246094</v>
          </cell>
          <cell r="DC61">
            <v>218.87298583984375</v>
          </cell>
          <cell r="DD61">
            <v>346.4205322265625</v>
          </cell>
          <cell r="DE61">
            <v>488.87069702148438</v>
          </cell>
          <cell r="DF61">
            <v>157.82731628417969</v>
          </cell>
          <cell r="DG61">
            <v>181.80404663085938</v>
          </cell>
          <cell r="DH61">
            <v>196.0474853515625</v>
          </cell>
          <cell r="DI61">
            <v>261.78143310546875</v>
          </cell>
          <cell r="DJ61">
            <v>304.52670288085938</v>
          </cell>
          <cell r="DK61">
            <v>212.94621276855469</v>
          </cell>
          <cell r="DL61">
            <v>1376.5078125</v>
          </cell>
          <cell r="DM61">
            <v>252.21054077148438</v>
          </cell>
          <cell r="DN61">
            <v>215.38619995117188</v>
          </cell>
          <cell r="DO61">
            <v>146.07395935058594</v>
          </cell>
          <cell r="DQ61">
            <v>1016.0700073242188</v>
          </cell>
          <cell r="DR61">
            <v>2018.050048828125</v>
          </cell>
          <cell r="DS61">
            <v>216.83000183105469</v>
          </cell>
          <cell r="DT61">
            <v>128.21633911132813</v>
          </cell>
          <cell r="DU61">
            <v>139.17404174804688</v>
          </cell>
          <cell r="DV61">
            <v>41943</v>
          </cell>
          <cell r="DW61">
            <v>41943</v>
          </cell>
          <cell r="DX61">
            <v>495.93099975585938</v>
          </cell>
          <cell r="DY61">
            <v>203.64999389648438</v>
          </cell>
          <cell r="DZ61">
            <v>374.25900268554688</v>
          </cell>
          <cell r="EA61">
            <v>469.37899780273438</v>
          </cell>
          <cell r="EB61">
            <v>273.07998657226563</v>
          </cell>
          <cell r="EC61">
            <v>444.29000854492188</v>
          </cell>
          <cell r="ED61">
            <v>325.7139892578125</v>
          </cell>
          <cell r="EE61">
            <v>329.73300170898438</v>
          </cell>
          <cell r="EF61">
            <v>373.10000610351563</v>
          </cell>
          <cell r="EG61">
            <v>349.05099487304688</v>
          </cell>
          <cell r="EH61">
            <v>314.13101196289063</v>
          </cell>
          <cell r="EI61">
            <v>279.4320068359375</v>
          </cell>
          <cell r="EJ61">
            <v>406.16000366210938</v>
          </cell>
          <cell r="EK61">
            <v>299.82998657226563</v>
          </cell>
          <cell r="EL61">
            <v>306.18600463867188</v>
          </cell>
          <cell r="EM61">
            <v>185.13099670410156</v>
          </cell>
          <cell r="EN61">
            <v>188.5989990234375</v>
          </cell>
          <cell r="EO61">
            <v>301.33599853515625</v>
          </cell>
          <cell r="EP61">
            <v>188.13571166992188</v>
          </cell>
          <cell r="EQ61">
            <v>186.67843627929688</v>
          </cell>
        </row>
        <row r="62">
          <cell r="A62">
            <v>41973</v>
          </cell>
          <cell r="B62">
            <v>187.97900390625</v>
          </cell>
          <cell r="C62">
            <v>146.13200378417969</v>
          </cell>
          <cell r="D62">
            <v>152.65499877929688</v>
          </cell>
          <cell r="E62">
            <v>490.68399047851563</v>
          </cell>
          <cell r="F62">
            <v>176.76199340820313</v>
          </cell>
          <cell r="G62">
            <v>500.96099853515625</v>
          </cell>
          <cell r="H62">
            <v>249.71299743652344</v>
          </cell>
          <cell r="I62">
            <v>313.36700439453125</v>
          </cell>
          <cell r="J62">
            <v>333.79800415039063</v>
          </cell>
          <cell r="K62">
            <v>476.57901000976563</v>
          </cell>
          <cell r="L62">
            <v>184.73100280761719</v>
          </cell>
          <cell r="M62">
            <v>433.76901245117188</v>
          </cell>
          <cell r="N62">
            <v>239.87100219726563</v>
          </cell>
          <cell r="O62">
            <v>277.4010009765625</v>
          </cell>
          <cell r="P62">
            <v>281.22799682617188</v>
          </cell>
          <cell r="Q62">
            <v>298.99301147460938</v>
          </cell>
          <cell r="R62">
            <v>355.03500366210938</v>
          </cell>
          <cell r="S62">
            <v>359.81100463867188</v>
          </cell>
          <cell r="T62">
            <v>413.95401000976563</v>
          </cell>
          <cell r="U62">
            <v>352.04000854492188</v>
          </cell>
          <cell r="V62">
            <v>452.63699340820313</v>
          </cell>
          <cell r="W62">
            <v>218.67599487304688</v>
          </cell>
          <cell r="X62">
            <v>349.08599853515625</v>
          </cell>
          <cell r="Y62">
            <v>300.13800048828125</v>
          </cell>
          <cell r="Z62">
            <v>360.77301025390625</v>
          </cell>
          <cell r="AA62">
            <v>349.43301391601563</v>
          </cell>
          <cell r="AB62">
            <v>359.62100219726563</v>
          </cell>
          <cell r="AC62">
            <v>385.82199096679688</v>
          </cell>
          <cell r="AD62">
            <v>349.61300659179688</v>
          </cell>
          <cell r="AE62">
            <v>346.531005859375</v>
          </cell>
          <cell r="AF62">
            <v>432.385986328125</v>
          </cell>
          <cell r="AG62">
            <v>379.44400024414063</v>
          </cell>
          <cell r="AH62">
            <v>831.1729736328125</v>
          </cell>
          <cell r="AI62">
            <v>366.16799926757813</v>
          </cell>
          <cell r="AJ62">
            <v>321.13198852539063</v>
          </cell>
          <cell r="AK62">
            <v>331.62399291992188</v>
          </cell>
          <cell r="AL62">
            <v>302.30801391601563</v>
          </cell>
          <cell r="AM62">
            <v>361.07699584960938</v>
          </cell>
          <cell r="AN62">
            <v>346.822998046875</v>
          </cell>
          <cell r="AO62">
            <v>352.56399536132813</v>
          </cell>
          <cell r="AP62">
            <v>328.92599487304688</v>
          </cell>
          <cell r="AQ62">
            <v>345.67898559570313</v>
          </cell>
          <cell r="AR62">
            <v>418.0369873046875</v>
          </cell>
          <cell r="AS62">
            <v>477.89401245117188</v>
          </cell>
          <cell r="AT62">
            <v>335.88101196289063</v>
          </cell>
          <cell r="AU62">
            <v>401.15499877929688</v>
          </cell>
          <cell r="AV62">
            <v>191.36399841308594</v>
          </cell>
          <cell r="AW62">
            <v>190.38800048828125</v>
          </cell>
          <cell r="AX62">
            <v>327.41000366210938</v>
          </cell>
          <cell r="AY62">
            <v>376.78799438476563</v>
          </cell>
          <cell r="AZ62">
            <v>390.94500732421875</v>
          </cell>
          <cell r="BA62">
            <v>343.1300048828125</v>
          </cell>
          <cell r="BB62">
            <v>367.54998779296875</v>
          </cell>
          <cell r="BC62">
            <v>374.45498657226563</v>
          </cell>
          <cell r="BD62">
            <v>206.27999877929688</v>
          </cell>
          <cell r="BE62">
            <v>319.56600952148438</v>
          </cell>
          <cell r="BF62">
            <v>342.18099975585938</v>
          </cell>
          <cell r="BG62">
            <v>980.13201904296875</v>
          </cell>
          <cell r="BH62">
            <v>2598.919921875</v>
          </cell>
          <cell r="BI62">
            <v>1063.8690185546875</v>
          </cell>
          <cell r="BJ62">
            <v>1958.9420166015625</v>
          </cell>
          <cell r="BK62">
            <v>567.56402587890625</v>
          </cell>
          <cell r="BL62">
            <v>595.09600830078125</v>
          </cell>
          <cell r="BM62">
            <v>620.08001708984375</v>
          </cell>
          <cell r="BN62">
            <v>725.68798828125</v>
          </cell>
          <cell r="BO62">
            <v>494.05499267578125</v>
          </cell>
          <cell r="BP62">
            <v>285.17599487304688</v>
          </cell>
          <cell r="BQ62">
            <v>503.52099609375</v>
          </cell>
          <cell r="BR62">
            <v>371.10400390625</v>
          </cell>
          <cell r="BS62">
            <v>298.23599243164063</v>
          </cell>
          <cell r="BT62">
            <v>360.09600830078125</v>
          </cell>
          <cell r="BU62">
            <v>125.79900360107422</v>
          </cell>
          <cell r="BV62">
            <v>341.36099243164063</v>
          </cell>
          <cell r="BW62">
            <v>260.66299438476563</v>
          </cell>
          <cell r="BX62">
            <v>275.51998901367188</v>
          </cell>
          <cell r="BY62">
            <v>2530.02099609375</v>
          </cell>
          <cell r="BZ62">
            <v>2489.993896484375</v>
          </cell>
          <cell r="CA62">
            <v>271.8900146484375</v>
          </cell>
          <cell r="CB62">
            <v>243.73092651367188</v>
          </cell>
          <cell r="CC62">
            <v>247.37533569335938</v>
          </cell>
          <cell r="CD62">
            <v>307.36181640625</v>
          </cell>
          <cell r="CE62">
            <v>349.1024169921875</v>
          </cell>
          <cell r="CF62">
            <v>311.64584350585938</v>
          </cell>
          <cell r="CG62">
            <v>330.70556640625</v>
          </cell>
          <cell r="CH62">
            <v>302.78082275390625</v>
          </cell>
          <cell r="CI62">
            <v>573.46978759765625</v>
          </cell>
          <cell r="CJ62">
            <v>460.21307373046875</v>
          </cell>
          <cell r="CK62">
            <v>411.07220458984375</v>
          </cell>
          <cell r="CL62">
            <v>401.93463134765625</v>
          </cell>
          <cell r="CM62">
            <v>886.423828125</v>
          </cell>
          <cell r="CN62">
            <v>318.73419189453125</v>
          </cell>
          <cell r="CO62">
            <v>159.95845031738281</v>
          </cell>
          <cell r="CP62">
            <v>412.49679565429688</v>
          </cell>
          <cell r="CQ62">
            <v>265.99502563476563</v>
          </cell>
          <cell r="CR62">
            <v>342.96282958984375</v>
          </cell>
          <cell r="CS62">
            <v>195.05128479003906</v>
          </cell>
          <cell r="CT62">
            <v>371.36102294921875</v>
          </cell>
          <cell r="CU62">
            <v>391.58612060546875</v>
          </cell>
          <cell r="CV62">
            <v>205.85537719726563</v>
          </cell>
          <cell r="CW62">
            <v>200.01393127441406</v>
          </cell>
          <cell r="CX62">
            <v>369.89990234375</v>
          </cell>
          <cell r="CY62">
            <v>178.17587280273438</v>
          </cell>
          <cell r="CZ62">
            <v>353.38748168945313</v>
          </cell>
          <cell r="DA62">
            <v>161.28660583496094</v>
          </cell>
          <cell r="DB62">
            <v>189.54315185546875</v>
          </cell>
          <cell r="DC62">
            <v>217.48350524902344</v>
          </cell>
          <cell r="DD62">
            <v>341.38754272460938</v>
          </cell>
          <cell r="DE62">
            <v>488.95700073242188</v>
          </cell>
          <cell r="DF62">
            <v>157.01994323730469</v>
          </cell>
          <cell r="DG62">
            <v>182.56900024414063</v>
          </cell>
          <cell r="DH62">
            <v>196.31886291503906</v>
          </cell>
          <cell r="DI62">
            <v>261.95855712890625</v>
          </cell>
          <cell r="DJ62">
            <v>307.07135009765625</v>
          </cell>
          <cell r="DK62">
            <v>213.5594482421875</v>
          </cell>
          <cell r="DL62">
            <v>1348.4273681640625</v>
          </cell>
          <cell r="DM62">
            <v>254.04888916015625</v>
          </cell>
          <cell r="DN62">
            <v>217.10194396972656</v>
          </cell>
          <cell r="DO62">
            <v>147.53631591796875</v>
          </cell>
          <cell r="DQ62">
            <v>1004.719970703125</v>
          </cell>
          <cell r="DR62">
            <v>2067.56005859375</v>
          </cell>
          <cell r="DV62">
            <v>41973</v>
          </cell>
          <cell r="DW62">
            <v>41973</v>
          </cell>
          <cell r="DX62">
            <v>479.94400024414063</v>
          </cell>
          <cell r="DY62">
            <v>202.24699401855469</v>
          </cell>
          <cell r="DZ62">
            <v>373.718994140625</v>
          </cell>
          <cell r="EA62">
            <v>467.89401245117188</v>
          </cell>
          <cell r="EB62">
            <v>273.14999389648438</v>
          </cell>
          <cell r="EC62">
            <v>443.45999145507813</v>
          </cell>
          <cell r="ED62">
            <v>325.15499877929688</v>
          </cell>
          <cell r="EE62">
            <v>329.44500732421875</v>
          </cell>
          <cell r="EF62">
            <v>372.989990234375</v>
          </cell>
          <cell r="EG62">
            <v>349.70901489257813</v>
          </cell>
          <cell r="EH62">
            <v>311.75601196289063</v>
          </cell>
          <cell r="EI62">
            <v>278.3330078125</v>
          </cell>
          <cell r="EJ62">
            <v>406.50100708007813</v>
          </cell>
          <cell r="EK62">
            <v>300.61599731445313</v>
          </cell>
          <cell r="EL62">
            <v>305.6400146484375</v>
          </cell>
          <cell r="EM62">
            <v>183.65899658203125</v>
          </cell>
          <cell r="EN62">
            <v>189.25399780273438</v>
          </cell>
          <cell r="EO62">
            <v>302.61199951171875</v>
          </cell>
          <cell r="EP62">
            <v>187.76069641113281</v>
          </cell>
          <cell r="EQ62">
            <v>185.28361511230469</v>
          </cell>
        </row>
        <row r="63">
          <cell r="A63">
            <v>42004</v>
          </cell>
          <cell r="B63">
            <v>184.03700256347656</v>
          </cell>
          <cell r="C63">
            <v>145.25700378417969</v>
          </cell>
          <cell r="D63">
            <v>151.55999755859375</v>
          </cell>
          <cell r="E63">
            <v>470.99200439453125</v>
          </cell>
          <cell r="F63">
            <v>170.47999572753906</v>
          </cell>
          <cell r="G63">
            <v>482.60800170898438</v>
          </cell>
          <cell r="H63">
            <v>240.13900756835938</v>
          </cell>
          <cell r="I63">
            <v>312.60598754882813</v>
          </cell>
          <cell r="J63">
            <v>330.23199462890625</v>
          </cell>
          <cell r="K63">
            <v>471.06900024414063</v>
          </cell>
          <cell r="L63">
            <v>183.92999267578125</v>
          </cell>
          <cell r="M63">
            <v>431.14700317382813</v>
          </cell>
          <cell r="N63">
            <v>238.74699401855469</v>
          </cell>
          <cell r="O63">
            <v>276.8800048828125</v>
          </cell>
          <cell r="P63">
            <v>280.68701171875</v>
          </cell>
          <cell r="Q63">
            <v>298.19100952148438</v>
          </cell>
          <cell r="R63">
            <v>345.79299926757813</v>
          </cell>
          <cell r="S63">
            <v>345.84698486328125</v>
          </cell>
          <cell r="T63">
            <v>387.39700317382813</v>
          </cell>
          <cell r="U63">
            <v>341.7650146484375</v>
          </cell>
          <cell r="V63">
            <v>423.84500122070313</v>
          </cell>
          <cell r="W63">
            <v>204.12399291992188</v>
          </cell>
          <cell r="X63">
            <v>340.5780029296875</v>
          </cell>
          <cell r="Y63">
            <v>299.36898803710938</v>
          </cell>
          <cell r="Z63">
            <v>360.41500854492188</v>
          </cell>
          <cell r="AA63">
            <v>340.95999145507813</v>
          </cell>
          <cell r="AB63">
            <v>309.71499633789063</v>
          </cell>
          <cell r="AC63">
            <v>368.30099487304688</v>
          </cell>
          <cell r="AD63">
            <v>341.802001953125</v>
          </cell>
          <cell r="AE63">
            <v>340.69198608398438</v>
          </cell>
          <cell r="AF63">
            <v>420.62899780273438</v>
          </cell>
          <cell r="AG63">
            <v>360.71701049804688</v>
          </cell>
          <cell r="AH63">
            <v>779.91302490234375</v>
          </cell>
          <cell r="AI63">
            <v>346.52200317382813</v>
          </cell>
          <cell r="AJ63">
            <v>320.18499755859375</v>
          </cell>
          <cell r="AK63">
            <v>326.0780029296875</v>
          </cell>
          <cell r="AL63">
            <v>292.2869873046875</v>
          </cell>
          <cell r="AM63">
            <v>353.36199951171875</v>
          </cell>
          <cell r="AN63">
            <v>338.78799438476563</v>
          </cell>
          <cell r="AO63">
            <v>342.46798706054688</v>
          </cell>
          <cell r="AP63">
            <v>321.81100463867188</v>
          </cell>
          <cell r="AQ63">
            <v>343.19198608398438</v>
          </cell>
          <cell r="AR63">
            <v>409.07998657226563</v>
          </cell>
          <cell r="AS63">
            <v>457.947998046875</v>
          </cell>
          <cell r="AT63">
            <v>325.46200561523438</v>
          </cell>
          <cell r="AU63">
            <v>386.96701049804688</v>
          </cell>
          <cell r="AV63">
            <v>185.86900329589844</v>
          </cell>
          <cell r="AW63">
            <v>185.27799987792969</v>
          </cell>
          <cell r="AX63">
            <v>323.08599853515625</v>
          </cell>
          <cell r="AY63">
            <v>373.98199462890625</v>
          </cell>
          <cell r="AZ63">
            <v>383.52899169921875</v>
          </cell>
          <cell r="BA63">
            <v>340.2080078125</v>
          </cell>
          <cell r="BB63">
            <v>363.70098876953125</v>
          </cell>
          <cell r="BC63">
            <v>333.50799560546875</v>
          </cell>
          <cell r="BD63">
            <v>189.12399291992188</v>
          </cell>
          <cell r="BE63">
            <v>290.10198974609375</v>
          </cell>
          <cell r="BF63">
            <v>333.63699340820313</v>
          </cell>
          <cell r="BG63">
            <v>962.92901611328125</v>
          </cell>
          <cell r="BH63">
            <v>2595.279052734375</v>
          </cell>
          <cell r="BI63">
            <v>1048.1839599609375</v>
          </cell>
          <cell r="BJ63">
            <v>1961.4189453125</v>
          </cell>
          <cell r="BK63">
            <v>570.6669921875</v>
          </cell>
          <cell r="BL63">
            <v>596.85699462890625</v>
          </cell>
          <cell r="BM63">
            <v>621.40997314453125</v>
          </cell>
          <cell r="BN63">
            <v>721.260986328125</v>
          </cell>
          <cell r="BO63">
            <v>491.54901123046875</v>
          </cell>
          <cell r="BP63">
            <v>282.2869873046875</v>
          </cell>
          <cell r="BQ63">
            <v>506.44500732421875</v>
          </cell>
          <cell r="BR63">
            <v>368.64199829101563</v>
          </cell>
          <cell r="BS63">
            <v>292.989990234375</v>
          </cell>
          <cell r="BT63">
            <v>348.47299194335938</v>
          </cell>
          <cell r="BU63">
            <v>115.09200286865234</v>
          </cell>
          <cell r="BV63">
            <v>337.63900756835938</v>
          </cell>
          <cell r="BW63">
            <v>259.54299926757813</v>
          </cell>
          <cell r="BX63">
            <v>276.73199462890625</v>
          </cell>
          <cell r="BY63">
            <v>2499.18603515625</v>
          </cell>
          <cell r="BZ63">
            <v>2458.748046875</v>
          </cell>
          <cell r="CA63">
            <v>272.09698486328125</v>
          </cell>
          <cell r="CB63">
            <v>243.24517822265625</v>
          </cell>
          <cell r="CC63">
            <v>246.61614990234375</v>
          </cell>
          <cell r="CD63">
            <v>306.59954833984375</v>
          </cell>
          <cell r="CE63">
            <v>340.61346435546875</v>
          </cell>
          <cell r="CF63">
            <v>295.28457641601563</v>
          </cell>
          <cell r="CG63">
            <v>329.334228515625</v>
          </cell>
          <cell r="CH63">
            <v>292.279052734375</v>
          </cell>
          <cell r="CI63">
            <v>544.80877685546875</v>
          </cell>
          <cell r="CJ63">
            <v>446.66925048828125</v>
          </cell>
          <cell r="CK63">
            <v>377.11483764648438</v>
          </cell>
          <cell r="CL63">
            <v>374.19424438476563</v>
          </cell>
          <cell r="CM63">
            <v>866.3543701171875</v>
          </cell>
          <cell r="CN63">
            <v>314.57711791992188</v>
          </cell>
          <cell r="CO63">
            <v>157.09866333007813</v>
          </cell>
          <cell r="CP63">
            <v>398.10409545898438</v>
          </cell>
          <cell r="CQ63">
            <v>260.9522705078125</v>
          </cell>
          <cell r="CR63">
            <v>337.62649536132813</v>
          </cell>
          <cell r="CS63">
            <v>194.4298095703125</v>
          </cell>
          <cell r="CT63">
            <v>351.6658935546875</v>
          </cell>
          <cell r="CU63">
            <v>372.62881469726563</v>
          </cell>
          <cell r="CV63">
            <v>199.5164794921875</v>
          </cell>
          <cell r="CW63">
            <v>199.30982971191406</v>
          </cell>
          <cell r="CX63">
            <v>320.65634155273438</v>
          </cell>
          <cell r="CY63">
            <v>178.26249694824219</v>
          </cell>
          <cell r="CZ63">
            <v>336.09954833984375</v>
          </cell>
          <cell r="DA63">
            <v>160.72305297851563</v>
          </cell>
          <cell r="DB63">
            <v>184.97084045410156</v>
          </cell>
          <cell r="DC63">
            <v>210.6214599609375</v>
          </cell>
          <cell r="DD63">
            <v>326.55120849609375</v>
          </cell>
          <cell r="DE63">
            <v>471.07028198242188</v>
          </cell>
          <cell r="DF63">
            <v>152.71670532226563</v>
          </cell>
          <cell r="DG63">
            <v>181.93785095214844</v>
          </cell>
          <cell r="DH63">
            <v>193.58305358886719</v>
          </cell>
          <cell r="DI63">
            <v>254.82090759277344</v>
          </cell>
          <cell r="DJ63">
            <v>306.28363037109375</v>
          </cell>
          <cell r="DK63">
            <v>208.65838623046875</v>
          </cell>
          <cell r="DL63">
            <v>1235.776611328125</v>
          </cell>
          <cell r="DM63">
            <v>253.15780639648438</v>
          </cell>
          <cell r="DN63">
            <v>218.14361572265625</v>
          </cell>
          <cell r="DO63">
            <v>146.63978576660156</v>
          </cell>
          <cell r="DQ63">
            <v>956.30999755859375</v>
          </cell>
          <cell r="DR63">
            <v>2058.89990234375</v>
          </cell>
          <cell r="DS63">
            <v>216.98197937011719</v>
          </cell>
          <cell r="DT63">
            <v>128.23678588867188</v>
          </cell>
          <cell r="DU63">
            <v>138.75823974609375</v>
          </cell>
          <cell r="DV63">
            <v>42004</v>
          </cell>
          <cell r="DW63">
            <v>42004</v>
          </cell>
          <cell r="DX63">
            <v>451.15701293945313</v>
          </cell>
          <cell r="DY63">
            <v>202.83000183105469</v>
          </cell>
          <cell r="DZ63">
            <v>370.73599243164063</v>
          </cell>
          <cell r="EA63">
            <v>462.78500366210938</v>
          </cell>
          <cell r="EB63">
            <v>270.85299682617188</v>
          </cell>
          <cell r="EC63">
            <v>441.02301025390625</v>
          </cell>
          <cell r="ED63">
            <v>323.47299194335938</v>
          </cell>
          <cell r="EE63">
            <v>324.76400756835938</v>
          </cell>
          <cell r="EF63">
            <v>374.63699340820313</v>
          </cell>
          <cell r="EG63">
            <v>348.739990234375</v>
          </cell>
          <cell r="EH63">
            <v>305.13400268554688</v>
          </cell>
          <cell r="EI63">
            <v>277.4010009765625</v>
          </cell>
          <cell r="EJ63">
            <v>404.69100952148438</v>
          </cell>
          <cell r="EK63">
            <v>299.0369873046875</v>
          </cell>
          <cell r="EL63">
            <v>306.39401245117188</v>
          </cell>
          <cell r="EM63">
            <v>181.61399841308594</v>
          </cell>
          <cell r="EN63">
            <v>187.21000671386719</v>
          </cell>
          <cell r="EO63">
            <v>299.60000610351563</v>
          </cell>
          <cell r="EP63">
            <v>186.83851623535156</v>
          </cell>
          <cell r="EQ63">
            <v>182.66838073730469</v>
          </cell>
        </row>
        <row r="64">
          <cell r="A64">
            <v>42035</v>
          </cell>
          <cell r="B64">
            <v>182.61300659179688</v>
          </cell>
          <cell r="C64">
            <v>148.08700561523438</v>
          </cell>
          <cell r="D64">
            <v>154.24000549316406</v>
          </cell>
          <cell r="E64">
            <v>452.7969970703125</v>
          </cell>
          <cell r="F64">
            <v>167.53700256347656</v>
          </cell>
          <cell r="G64">
            <v>471.77899169921875</v>
          </cell>
          <cell r="H64">
            <v>239.36500549316406</v>
          </cell>
          <cell r="I64">
            <v>318.52200317382813</v>
          </cell>
          <cell r="J64">
            <v>334.864990234375</v>
          </cell>
          <cell r="K64">
            <v>466.02398681640625</v>
          </cell>
          <cell r="L64">
            <v>187.3179931640625</v>
          </cell>
          <cell r="M64">
            <v>436.10198974609375</v>
          </cell>
          <cell r="N64">
            <v>240.57400512695313</v>
          </cell>
          <cell r="O64">
            <v>280.52200317382813</v>
          </cell>
          <cell r="P64">
            <v>284.35299682617188</v>
          </cell>
          <cell r="Q64">
            <v>303.75698852539063</v>
          </cell>
          <cell r="R64">
            <v>346.16000366210938</v>
          </cell>
          <cell r="S64">
            <v>343.2349853515625</v>
          </cell>
          <cell r="T64">
            <v>376.34201049804688</v>
          </cell>
          <cell r="U64">
            <v>341.4119873046875</v>
          </cell>
          <cell r="V64">
            <v>417.47299194335938</v>
          </cell>
          <cell r="W64">
            <v>191.87300109863281</v>
          </cell>
          <cell r="X64">
            <v>338.62600708007813</v>
          </cell>
          <cell r="Y64">
            <v>304.17001342773438</v>
          </cell>
          <cell r="Z64">
            <v>363.86700439453125</v>
          </cell>
          <cell r="AA64">
            <v>342.02398681640625</v>
          </cell>
          <cell r="AB64">
            <v>295.9840087890625</v>
          </cell>
          <cell r="AC64">
            <v>363.10101318359375</v>
          </cell>
          <cell r="AD64">
            <v>344.0419921875</v>
          </cell>
          <cell r="AE64">
            <v>343.97601318359375</v>
          </cell>
          <cell r="AF64">
            <v>421.67498779296875</v>
          </cell>
          <cell r="AG64">
            <v>354.83499145507813</v>
          </cell>
          <cell r="AH64">
            <v>774.04901123046875</v>
          </cell>
          <cell r="AI64">
            <v>334.11599731445313</v>
          </cell>
          <cell r="AJ64">
            <v>325.57901000976563</v>
          </cell>
          <cell r="AK64">
            <v>328.75299072265625</v>
          </cell>
          <cell r="AL64">
            <v>293.25399780273438</v>
          </cell>
          <cell r="AM64">
            <v>353.57501220703125</v>
          </cell>
          <cell r="AN64">
            <v>338.43499755859375</v>
          </cell>
          <cell r="AO64">
            <v>343.34201049804688</v>
          </cell>
          <cell r="AP64">
            <v>322.39199829101563</v>
          </cell>
          <cell r="AQ64">
            <v>348.11300659179688</v>
          </cell>
          <cell r="AR64">
            <v>407.57400512695313</v>
          </cell>
          <cell r="AS64">
            <v>458.02899169921875</v>
          </cell>
          <cell r="AT64">
            <v>322.1669921875</v>
          </cell>
          <cell r="AU64">
            <v>386.760009765625</v>
          </cell>
          <cell r="AV64">
            <v>185.85600280761719</v>
          </cell>
          <cell r="AW64">
            <v>185.51300048828125</v>
          </cell>
          <cell r="AX64">
            <v>327.94900512695313</v>
          </cell>
          <cell r="AY64">
            <v>379.99600219726563</v>
          </cell>
          <cell r="AZ64">
            <v>375.76998901367188</v>
          </cell>
          <cell r="BA64">
            <v>345.22799682617188</v>
          </cell>
          <cell r="BB64">
            <v>366.66500854492188</v>
          </cell>
          <cell r="BC64">
            <v>334.31201171875</v>
          </cell>
          <cell r="BD64">
            <v>184.09500122070313</v>
          </cell>
          <cell r="BE64">
            <v>285.23098754882813</v>
          </cell>
          <cell r="BF64">
            <v>334.35800170898438</v>
          </cell>
          <cell r="BG64">
            <v>972.9520263671875</v>
          </cell>
          <cell r="BH64">
            <v>2666.39892578125</v>
          </cell>
          <cell r="BI64">
            <v>1055.4129638671875</v>
          </cell>
          <cell r="BJ64">
            <v>1977.27197265625</v>
          </cell>
          <cell r="BK64">
            <v>592.7239990234375</v>
          </cell>
          <cell r="BL64">
            <v>614.6259765625</v>
          </cell>
          <cell r="BM64">
            <v>640.072998046875</v>
          </cell>
          <cell r="BN64">
            <v>738.5460205078125</v>
          </cell>
          <cell r="BO64">
            <v>503.26998901367188</v>
          </cell>
          <cell r="BP64">
            <v>291.70498657226563</v>
          </cell>
          <cell r="BQ64">
            <v>515.5360107421875</v>
          </cell>
          <cell r="BR64">
            <v>373.19900512695313</v>
          </cell>
          <cell r="BS64">
            <v>294.45498657226563</v>
          </cell>
          <cell r="BT64">
            <v>346.61300659179688</v>
          </cell>
          <cell r="BU64">
            <v>111.20999908447266</v>
          </cell>
          <cell r="BV64">
            <v>340.94699096679688</v>
          </cell>
          <cell r="BW64">
            <v>262.12899780273438</v>
          </cell>
          <cell r="BX64">
            <v>279.14300537109375</v>
          </cell>
          <cell r="BY64">
            <v>2504.367919921875</v>
          </cell>
          <cell r="BZ64">
            <v>2466.906982421875</v>
          </cell>
          <cell r="CA64">
            <v>278.1090087890625</v>
          </cell>
          <cell r="CB64">
            <v>248.49867248535156</v>
          </cell>
          <cell r="CC64">
            <v>251.287109375</v>
          </cell>
          <cell r="CD64">
            <v>310.64141845703125</v>
          </cell>
          <cell r="CE64">
            <v>339.72817993164063</v>
          </cell>
          <cell r="CF64">
            <v>292.504150390625</v>
          </cell>
          <cell r="CG64">
            <v>334.8311767578125</v>
          </cell>
          <cell r="CH64">
            <v>284.08294677734375</v>
          </cell>
          <cell r="CI64">
            <v>546.716552734375</v>
          </cell>
          <cell r="CJ64">
            <v>448.73300170898438</v>
          </cell>
          <cell r="CK64">
            <v>364.28271484375</v>
          </cell>
          <cell r="CL64">
            <v>371.50738525390625</v>
          </cell>
          <cell r="CM64">
            <v>864.76788330078125</v>
          </cell>
          <cell r="CN64">
            <v>317.79391479492188</v>
          </cell>
          <cell r="CO64">
            <v>158.28666687011719</v>
          </cell>
          <cell r="CP64">
            <v>397.10763549804688</v>
          </cell>
          <cell r="CQ64">
            <v>263.2786865234375</v>
          </cell>
          <cell r="CR64">
            <v>339.10614013671875</v>
          </cell>
          <cell r="CS64">
            <v>198.45774841308594</v>
          </cell>
          <cell r="CT64">
            <v>349.29266357421875</v>
          </cell>
          <cell r="CU64">
            <v>365.6448974609375</v>
          </cell>
          <cell r="CV64">
            <v>196.42855834960938</v>
          </cell>
          <cell r="CW64">
            <v>204.15841674804688</v>
          </cell>
          <cell r="CX64">
            <v>289.53054809570313</v>
          </cell>
          <cell r="CY64">
            <v>180.13998413085938</v>
          </cell>
          <cell r="CZ64">
            <v>334.79766845703125</v>
          </cell>
          <cell r="DA64">
            <v>161.98617553710938</v>
          </cell>
          <cell r="DB64">
            <v>185.03717041015625</v>
          </cell>
          <cell r="DC64">
            <v>210.31103515625</v>
          </cell>
          <cell r="DD64">
            <v>320.72482299804688</v>
          </cell>
          <cell r="DE64">
            <v>472.01596069335938</v>
          </cell>
          <cell r="DF64">
            <v>153.73472595214844</v>
          </cell>
          <cell r="DG64">
            <v>185.99559020996094</v>
          </cell>
          <cell r="DH64">
            <v>196.45362854003906</v>
          </cell>
          <cell r="DI64">
            <v>255.49433898925781</v>
          </cell>
          <cell r="DJ64">
            <v>310.2640380859375</v>
          </cell>
          <cell r="DK64">
            <v>209.84779357910156</v>
          </cell>
          <cell r="DL64">
            <v>1212.797119140625</v>
          </cell>
          <cell r="DM64">
            <v>255.06672668457031</v>
          </cell>
          <cell r="DN64">
            <v>220.73548889160156</v>
          </cell>
          <cell r="DO64">
            <v>147.34254455566406</v>
          </cell>
          <cell r="DQ64">
            <v>961.6099853515625</v>
          </cell>
          <cell r="DR64">
            <v>1994.989990234375</v>
          </cell>
          <cell r="DV64">
            <v>42035</v>
          </cell>
          <cell r="DW64">
            <v>42035</v>
          </cell>
          <cell r="DX64">
            <v>449.2969970703125</v>
          </cell>
          <cell r="DY64">
            <v>205.62800598144531</v>
          </cell>
          <cell r="DZ64">
            <v>373.84698486328125</v>
          </cell>
          <cell r="EA64">
            <v>465.3800048828125</v>
          </cell>
          <cell r="EB64">
            <v>274.14801025390625</v>
          </cell>
          <cell r="EC64">
            <v>444.3489990234375</v>
          </cell>
          <cell r="ED64">
            <v>328.22100830078125</v>
          </cell>
          <cell r="EE64">
            <v>327.9949951171875</v>
          </cell>
          <cell r="EF64">
            <v>379.51901245117188</v>
          </cell>
          <cell r="EG64">
            <v>355.03900146484375</v>
          </cell>
          <cell r="EH64">
            <v>304.90301513671875</v>
          </cell>
          <cell r="EI64">
            <v>279.53900146484375</v>
          </cell>
          <cell r="EJ64">
            <v>407.20700073242188</v>
          </cell>
          <cell r="EK64">
            <v>301.73699951171875</v>
          </cell>
          <cell r="EL64">
            <v>308.37799072265625</v>
          </cell>
          <cell r="EM64">
            <v>184.24800109863281</v>
          </cell>
          <cell r="EN64">
            <v>187.11199951171875</v>
          </cell>
          <cell r="EO64">
            <v>302.9169921875</v>
          </cell>
          <cell r="EP64">
            <v>188.70005798339844</v>
          </cell>
          <cell r="EQ64">
            <v>184.08389282226563</v>
          </cell>
        </row>
        <row r="65">
          <cell r="A65">
            <v>42063</v>
          </cell>
          <cell r="B65">
            <v>183.50700378417969</v>
          </cell>
          <cell r="C65">
            <v>148.23500061035156</v>
          </cell>
          <cell r="D65">
            <v>154.43400573730469</v>
          </cell>
          <cell r="E65">
            <v>459.114990234375</v>
          </cell>
          <cell r="F65">
            <v>169.55299377441406</v>
          </cell>
          <cell r="G65">
            <v>477.67599487304688</v>
          </cell>
          <cell r="H65">
            <v>243.63600158691406</v>
          </cell>
          <cell r="I65">
            <v>318.125</v>
          </cell>
          <cell r="J65">
            <v>335.75799560546875</v>
          </cell>
          <cell r="K65">
            <v>476.92599487304688</v>
          </cell>
          <cell r="L65">
            <v>187.97900390625</v>
          </cell>
          <cell r="M65">
            <v>439.64801025390625</v>
          </cell>
          <cell r="N65">
            <v>235.68499755859375</v>
          </cell>
          <cell r="O65">
            <v>279.7659912109375</v>
          </cell>
          <cell r="P65">
            <v>283.50201416015625</v>
          </cell>
          <cell r="Q65">
            <v>303.54098510742188</v>
          </cell>
          <cell r="R65">
            <v>351.468994140625</v>
          </cell>
          <cell r="S65">
            <v>353.093994140625</v>
          </cell>
          <cell r="T65">
            <v>390.239990234375</v>
          </cell>
          <cell r="U65">
            <v>347.76400756835938</v>
          </cell>
          <cell r="V65">
            <v>429.82199096679688</v>
          </cell>
          <cell r="W65">
            <v>201.7969970703125</v>
          </cell>
          <cell r="X65">
            <v>346.09298706054688</v>
          </cell>
          <cell r="Y65">
            <v>304.57000732421875</v>
          </cell>
          <cell r="Z65">
            <v>364.13699340820313</v>
          </cell>
          <cell r="AA65">
            <v>345.49700927734375</v>
          </cell>
          <cell r="AB65">
            <v>317.67999267578125</v>
          </cell>
          <cell r="AC65">
            <v>372.45700073242188</v>
          </cell>
          <cell r="AD65">
            <v>348.13400268554688</v>
          </cell>
          <cell r="AE65">
            <v>346.82000732421875</v>
          </cell>
          <cell r="AF65">
            <v>429.55801391601563</v>
          </cell>
          <cell r="AG65">
            <v>366.20999145507813</v>
          </cell>
          <cell r="AH65">
            <v>802.219970703125</v>
          </cell>
          <cell r="AI65">
            <v>346.75799560546875</v>
          </cell>
          <cell r="AJ65">
            <v>325.3179931640625</v>
          </cell>
          <cell r="AK65">
            <v>331.60400390625</v>
          </cell>
          <cell r="AL65">
            <v>299.33700561523438</v>
          </cell>
          <cell r="AM65">
            <v>357.94100952148438</v>
          </cell>
          <cell r="AN65">
            <v>343.8699951171875</v>
          </cell>
          <cell r="AO65">
            <v>348.34298706054688</v>
          </cell>
          <cell r="AP65">
            <v>326.93399047851563</v>
          </cell>
          <cell r="AQ65">
            <v>348.97198486328125</v>
          </cell>
          <cell r="AR65">
            <v>412.03500366210938</v>
          </cell>
          <cell r="AS65">
            <v>469.65798950195313</v>
          </cell>
          <cell r="AT65">
            <v>328.48699951171875</v>
          </cell>
          <cell r="AU65">
            <v>392.47198486328125</v>
          </cell>
          <cell r="AV65">
            <v>189.17799377441406</v>
          </cell>
          <cell r="AW65">
            <v>188.45399475097656</v>
          </cell>
          <cell r="AX65">
            <v>331.9639892578125</v>
          </cell>
          <cell r="AY65">
            <v>381.32501220703125</v>
          </cell>
          <cell r="AZ65">
            <v>386.718994140625</v>
          </cell>
          <cell r="BA65">
            <v>348.843994140625</v>
          </cell>
          <cell r="BB65">
            <v>371.69400024414063</v>
          </cell>
          <cell r="BC65">
            <v>364.65399169921875</v>
          </cell>
          <cell r="BD65">
            <v>196.49200439453125</v>
          </cell>
          <cell r="BE65">
            <v>306.96200561523438</v>
          </cell>
          <cell r="BF65">
            <v>339.14498901367188</v>
          </cell>
          <cell r="BG65">
            <v>979.385009765625</v>
          </cell>
          <cell r="BH65">
            <v>2644.10595703125</v>
          </cell>
          <cell r="BI65">
            <v>1080.593017578125</v>
          </cell>
          <cell r="BJ65">
            <v>1973.4820556640625</v>
          </cell>
          <cell r="BK65">
            <v>579.093994140625</v>
          </cell>
          <cell r="BL65">
            <v>607.08001708984375</v>
          </cell>
          <cell r="BM65">
            <v>632.552001953125</v>
          </cell>
          <cell r="BN65">
            <v>735.822021484375</v>
          </cell>
          <cell r="BO65">
            <v>496.48599243164063</v>
          </cell>
          <cell r="BP65">
            <v>287.81201171875</v>
          </cell>
          <cell r="BQ65">
            <v>510.43301391601563</v>
          </cell>
          <cell r="BR65">
            <v>380.29299926757813</v>
          </cell>
          <cell r="BS65">
            <v>302.44000244140625</v>
          </cell>
          <cell r="BT65">
            <v>357.49099731445313</v>
          </cell>
          <cell r="BU65">
            <v>119.29199981689453</v>
          </cell>
          <cell r="BV65">
            <v>347.71701049804688</v>
          </cell>
          <cell r="BW65">
            <v>267.739013671875</v>
          </cell>
          <cell r="BX65">
            <v>280.92001342773438</v>
          </cell>
          <cell r="BY65">
            <v>2564.841064453125</v>
          </cell>
          <cell r="BZ65">
            <v>2501.7099609375</v>
          </cell>
          <cell r="CA65">
            <v>275.24700927734375</v>
          </cell>
          <cell r="CB65">
            <v>251.01884460449219</v>
          </cell>
          <cell r="CC65">
            <v>251.38426208496094</v>
          </cell>
          <cell r="CD65">
            <v>310.46383666992188</v>
          </cell>
          <cell r="CE65">
            <v>344.04266357421875</v>
          </cell>
          <cell r="CF65">
            <v>302.91635131835938</v>
          </cell>
          <cell r="CG65">
            <v>335.56991577148438</v>
          </cell>
          <cell r="CH65">
            <v>291.13052368164063</v>
          </cell>
          <cell r="CI65">
            <v>569.4158935546875</v>
          </cell>
          <cell r="CJ65">
            <v>456.22665405273438</v>
          </cell>
          <cell r="CK65">
            <v>372.38824462890625</v>
          </cell>
          <cell r="CL65">
            <v>388.21963500976563</v>
          </cell>
          <cell r="CM65">
            <v>886.9820556640625</v>
          </cell>
          <cell r="CN65">
            <v>319.76504516601563</v>
          </cell>
          <cell r="CO65">
            <v>159.78166198730469</v>
          </cell>
          <cell r="CP65">
            <v>403.90863037109375</v>
          </cell>
          <cell r="CQ65">
            <v>264.99606323242188</v>
          </cell>
          <cell r="CR65">
            <v>344.13003540039063</v>
          </cell>
          <cell r="CS65">
            <v>198.72756958007813</v>
          </cell>
          <cell r="CT65">
            <v>360.04116821289063</v>
          </cell>
          <cell r="CU65">
            <v>377.49496459960938</v>
          </cell>
          <cell r="CV65">
            <v>200.38102722167969</v>
          </cell>
          <cell r="CW65">
            <v>204.98808288574219</v>
          </cell>
          <cell r="CX65">
            <v>316.88583374023438</v>
          </cell>
          <cell r="CY65">
            <v>179.74824523925781</v>
          </cell>
          <cell r="CZ65">
            <v>347.79461669921875</v>
          </cell>
          <cell r="DA65">
            <v>162.91761779785156</v>
          </cell>
          <cell r="DB65">
            <v>187.07723999023438</v>
          </cell>
          <cell r="DC65">
            <v>216.11341857910156</v>
          </cell>
          <cell r="DD65">
            <v>326.7574462890625</v>
          </cell>
          <cell r="DE65">
            <v>476.1673583984375</v>
          </cell>
          <cell r="DF65">
            <v>155.72572326660156</v>
          </cell>
          <cell r="DG65">
            <v>186.21295166015625</v>
          </cell>
          <cell r="DH65">
            <v>197.98649597167969</v>
          </cell>
          <cell r="DI65">
            <v>258.61727905273438</v>
          </cell>
          <cell r="DJ65">
            <v>310.78091430664063</v>
          </cell>
          <cell r="DK65">
            <v>211.23011779785156</v>
          </cell>
          <cell r="DL65">
            <v>1273.7862548828125</v>
          </cell>
          <cell r="DM65">
            <v>256.83493041992188</v>
          </cell>
          <cell r="DN65">
            <v>221.62588500976563</v>
          </cell>
          <cell r="DO65">
            <v>150.36579895019531</v>
          </cell>
          <cell r="DQ65">
            <v>990.280029296875</v>
          </cell>
          <cell r="DR65">
            <v>2104.5</v>
          </cell>
          <cell r="DV65">
            <v>42063</v>
          </cell>
          <cell r="DW65">
            <v>42063</v>
          </cell>
          <cell r="DX65">
            <v>473.09298706054688</v>
          </cell>
          <cell r="DY65">
            <v>207.968994140625</v>
          </cell>
          <cell r="DZ65">
            <v>380.510986328125</v>
          </cell>
          <cell r="EA65">
            <v>474.57199096679688</v>
          </cell>
          <cell r="EB65">
            <v>281.61599731445313</v>
          </cell>
          <cell r="EC65">
            <v>454.07199096679688</v>
          </cell>
          <cell r="ED65">
            <v>334.34201049804688</v>
          </cell>
          <cell r="EE65">
            <v>336.83099365234375</v>
          </cell>
          <cell r="EF65">
            <v>385.0570068359375</v>
          </cell>
          <cell r="EG65">
            <v>360.54901123046875</v>
          </cell>
          <cell r="EH65">
            <v>312.5880126953125</v>
          </cell>
          <cell r="EI65">
            <v>283.53500366210938</v>
          </cell>
          <cell r="EJ65">
            <v>413.32400512695313</v>
          </cell>
          <cell r="EK65">
            <v>306.6610107421875</v>
          </cell>
          <cell r="EL65">
            <v>315.12899780273438</v>
          </cell>
          <cell r="EM65">
            <v>186.90199279785156</v>
          </cell>
          <cell r="EN65">
            <v>192.30900573730469</v>
          </cell>
          <cell r="EO65">
            <v>307.97198486328125</v>
          </cell>
          <cell r="EP65">
            <v>191.99989318847656</v>
          </cell>
          <cell r="EQ65">
            <v>188.31973266601563</v>
          </cell>
        </row>
        <row r="66">
          <cell r="A66">
            <v>42094</v>
          </cell>
          <cell r="B66">
            <v>184.68499755859375</v>
          </cell>
          <cell r="C66">
            <v>148.24699401855469</v>
          </cell>
          <cell r="D66">
            <v>154.50900268554688</v>
          </cell>
          <cell r="E66">
            <v>460.2080078125</v>
          </cell>
          <cell r="F66">
            <v>168.05000305175781</v>
          </cell>
          <cell r="G66">
            <v>476.12298583984375</v>
          </cell>
          <cell r="H66">
            <v>242.90899658203125</v>
          </cell>
          <cell r="I66">
            <v>321.0880126953125</v>
          </cell>
          <cell r="J66">
            <v>338.03298950195313</v>
          </cell>
          <cell r="K66">
            <v>475.781005859375</v>
          </cell>
          <cell r="L66">
            <v>188.37199401855469</v>
          </cell>
          <cell r="M66">
            <v>440.10000610351563</v>
          </cell>
          <cell r="N66">
            <v>232.93299865722656</v>
          </cell>
          <cell r="O66">
            <v>281.072998046875</v>
          </cell>
          <cell r="P66">
            <v>284.75100708007813</v>
          </cell>
          <cell r="Q66">
            <v>304.85598754882813</v>
          </cell>
          <cell r="R66">
            <v>352.87701416015625</v>
          </cell>
          <cell r="S66">
            <v>357.54098510742188</v>
          </cell>
          <cell r="T66">
            <v>392.39801025390625</v>
          </cell>
          <cell r="U66">
            <v>350.1669921875</v>
          </cell>
          <cell r="V66">
            <v>434.12298583984375</v>
          </cell>
          <cell r="W66">
            <v>200.91700744628906</v>
          </cell>
          <cell r="X66">
            <v>347.2650146484375</v>
          </cell>
          <cell r="Y66">
            <v>305.8699951171875</v>
          </cell>
          <cell r="Z66">
            <v>365.94000244140625</v>
          </cell>
          <cell r="AA66">
            <v>344.16299438476563</v>
          </cell>
          <cell r="AB66">
            <v>320.21499633789063</v>
          </cell>
          <cell r="AC66">
            <v>375.43798828125</v>
          </cell>
          <cell r="AD66">
            <v>351.218994140625</v>
          </cell>
          <cell r="AE66">
            <v>348.406005859375</v>
          </cell>
          <cell r="AF66">
            <v>429.22500610351563</v>
          </cell>
          <cell r="AG66">
            <v>369.94100952148438</v>
          </cell>
          <cell r="AH66">
            <v>827.197021484375</v>
          </cell>
          <cell r="AI66">
            <v>346.74600219726563</v>
          </cell>
          <cell r="AJ66">
            <v>327.44500732421875</v>
          </cell>
          <cell r="AK66">
            <v>332.98001098632813</v>
          </cell>
          <cell r="AL66">
            <v>301.6820068359375</v>
          </cell>
          <cell r="AM66">
            <v>356.93499755859375</v>
          </cell>
          <cell r="AN66">
            <v>344.76199340820313</v>
          </cell>
          <cell r="AO66">
            <v>351.51199340820313</v>
          </cell>
          <cell r="AP66">
            <v>327.93798828125</v>
          </cell>
          <cell r="AQ66">
            <v>350.80999755859375</v>
          </cell>
          <cell r="AR66">
            <v>414.72500610351563</v>
          </cell>
          <cell r="AS66">
            <v>477.41400146484375</v>
          </cell>
          <cell r="AT66">
            <v>327.9219970703125</v>
          </cell>
          <cell r="AU66">
            <v>396.95901489257813</v>
          </cell>
          <cell r="AV66">
            <v>190.16400146484375</v>
          </cell>
          <cell r="AW66">
            <v>189.5</v>
          </cell>
          <cell r="AX66">
            <v>332.6510009765625</v>
          </cell>
          <cell r="AY66">
            <v>381.6669921875</v>
          </cell>
          <cell r="AZ66">
            <v>391.82000732421875</v>
          </cell>
          <cell r="BA66">
            <v>349.5050048828125</v>
          </cell>
          <cell r="BB66">
            <v>373.13800048828125</v>
          </cell>
          <cell r="BC66">
            <v>385.156005859375</v>
          </cell>
          <cell r="BD66">
            <v>205.89700317382813</v>
          </cell>
          <cell r="BE66">
            <v>323.218994140625</v>
          </cell>
          <cell r="BF66">
            <v>341.1669921875</v>
          </cell>
          <cell r="BG66">
            <v>983.4749755859375</v>
          </cell>
          <cell r="BH66">
            <v>2653.93310546875</v>
          </cell>
          <cell r="BI66">
            <v>1074.85302734375</v>
          </cell>
          <cell r="BJ66">
            <v>1981.123046875</v>
          </cell>
          <cell r="BK66">
            <v>582.6099853515625</v>
          </cell>
          <cell r="BL66">
            <v>609.1510009765625</v>
          </cell>
          <cell r="BM66">
            <v>635.1829833984375</v>
          </cell>
          <cell r="BN66">
            <v>738.260986328125</v>
          </cell>
          <cell r="BO66">
            <v>500.3179931640625</v>
          </cell>
          <cell r="BP66">
            <v>286.45999145507813</v>
          </cell>
          <cell r="BQ66">
            <v>511.9429931640625</v>
          </cell>
          <cell r="BR66">
            <v>378.468994140625</v>
          </cell>
          <cell r="BS66">
            <v>300.9320068359375</v>
          </cell>
          <cell r="BT66">
            <v>354.66400146484375</v>
          </cell>
          <cell r="BU66">
            <v>114.2030029296875</v>
          </cell>
          <cell r="BV66">
            <v>346.56698608398438</v>
          </cell>
          <cell r="BW66">
            <v>267.39898681640625</v>
          </cell>
          <cell r="BX66">
            <v>280.75100708007813</v>
          </cell>
          <cell r="BY66">
            <v>2553.81494140625</v>
          </cell>
          <cell r="BZ66">
            <v>2511.00390625</v>
          </cell>
          <cell r="CA66">
            <v>276.6300048828125</v>
          </cell>
          <cell r="CB66">
            <v>250.55865478515625</v>
          </cell>
          <cell r="CC66">
            <v>251.63008117675781</v>
          </cell>
          <cell r="CD66">
            <v>312.72613525390625</v>
          </cell>
          <cell r="CE66">
            <v>343.00973510742188</v>
          </cell>
          <cell r="CF66">
            <v>307.1201171875</v>
          </cell>
          <cell r="CG66">
            <v>337.67831420898438</v>
          </cell>
          <cell r="CH66">
            <v>291.41366577148438</v>
          </cell>
          <cell r="CI66">
            <v>587.65863037109375</v>
          </cell>
          <cell r="CJ66">
            <v>457.0323486328125</v>
          </cell>
          <cell r="CK66">
            <v>373.00390625</v>
          </cell>
          <cell r="CL66">
            <v>401.20687866210938</v>
          </cell>
          <cell r="CM66">
            <v>883.833740234375</v>
          </cell>
          <cell r="CN66">
            <v>320.76376342773438</v>
          </cell>
          <cell r="CO66">
            <v>160.49851989746094</v>
          </cell>
          <cell r="CP66">
            <v>407.552734375</v>
          </cell>
          <cell r="CQ66">
            <v>266.08969116210938</v>
          </cell>
          <cell r="CR66">
            <v>342.6627197265625</v>
          </cell>
          <cell r="CS66">
            <v>199.26678466796875</v>
          </cell>
          <cell r="CT66">
            <v>369.182373046875</v>
          </cell>
          <cell r="CU66">
            <v>379.94979858398438</v>
          </cell>
          <cell r="CV66">
            <v>201.00967407226563</v>
          </cell>
          <cell r="CW66">
            <v>204.84263610839844</v>
          </cell>
          <cell r="CX66">
            <v>318.65426635742188</v>
          </cell>
          <cell r="CY66">
            <v>180.46304321289063</v>
          </cell>
          <cell r="CZ66">
            <v>352.55020141601563</v>
          </cell>
          <cell r="DA66">
            <v>164.41412353515625</v>
          </cell>
          <cell r="DB66">
            <v>186.13162231445313</v>
          </cell>
          <cell r="DC66">
            <v>217.41801452636719</v>
          </cell>
          <cell r="DD66">
            <v>324.83380126953125</v>
          </cell>
          <cell r="DE66">
            <v>496.59609985351563</v>
          </cell>
          <cell r="DF66">
            <v>157.7509765625</v>
          </cell>
          <cell r="DG66">
            <v>186.00071716308594</v>
          </cell>
          <cell r="DH66">
            <v>197.21212768554688</v>
          </cell>
          <cell r="DI66">
            <v>259.27725219726563</v>
          </cell>
          <cell r="DJ66">
            <v>312.8929443359375</v>
          </cell>
          <cell r="DK66">
            <v>210.51763916015625</v>
          </cell>
          <cell r="DL66">
            <v>1326.743408203125</v>
          </cell>
          <cell r="DM66">
            <v>258.4400634765625</v>
          </cell>
          <cell r="DN66">
            <v>221.72734069824219</v>
          </cell>
          <cell r="DO66">
            <v>150.06619262695313</v>
          </cell>
          <cell r="DQ66">
            <v>974.57000732421875</v>
          </cell>
          <cell r="DR66">
            <v>2067.889892578125</v>
          </cell>
          <cell r="DS66">
            <v>219.74749755859375</v>
          </cell>
          <cell r="DT66">
            <v>128.69236755371094</v>
          </cell>
          <cell r="DU66">
            <v>139.817626953125</v>
          </cell>
          <cell r="DV66">
            <v>42094</v>
          </cell>
          <cell r="DW66">
            <v>42094</v>
          </cell>
          <cell r="DX66">
            <v>461.927001953125</v>
          </cell>
          <cell r="DY66">
            <v>207.36500549316406</v>
          </cell>
          <cell r="DZ66">
            <v>379.52301025390625</v>
          </cell>
          <cell r="EA66">
            <v>475.42999267578125</v>
          </cell>
          <cell r="EB66">
            <v>281.90798950195313</v>
          </cell>
          <cell r="EC66">
            <v>449.7130126953125</v>
          </cell>
          <cell r="ED66">
            <v>340.51699829101563</v>
          </cell>
          <cell r="EE66">
            <v>335.42800903320313</v>
          </cell>
          <cell r="EF66">
            <v>383.67001342773438</v>
          </cell>
          <cell r="EG66">
            <v>361.3389892578125</v>
          </cell>
          <cell r="EH66">
            <v>307.51800537109375</v>
          </cell>
          <cell r="EI66">
            <v>283.43399047851563</v>
          </cell>
          <cell r="EJ66">
            <v>415.67498779296875</v>
          </cell>
          <cell r="EK66">
            <v>307.8179931640625</v>
          </cell>
          <cell r="EL66">
            <v>314.45999145507813</v>
          </cell>
          <cell r="EM66">
            <v>186.12699890136719</v>
          </cell>
          <cell r="EN66">
            <v>192.4949951171875</v>
          </cell>
          <cell r="EO66">
            <v>307.73699951171875</v>
          </cell>
          <cell r="EP66">
            <v>191.78271484375</v>
          </cell>
          <cell r="EQ66">
            <v>187.43232727050781</v>
          </cell>
        </row>
        <row r="67">
          <cell r="A67">
            <v>42124</v>
          </cell>
          <cell r="B67">
            <v>189.99299621582031</v>
          </cell>
          <cell r="C67">
            <v>149.05099487304688</v>
          </cell>
          <cell r="D67">
            <v>155.56900024414063</v>
          </cell>
          <cell r="E67">
            <v>483.84100341796875</v>
          </cell>
          <cell r="F67">
            <v>173.69500732421875</v>
          </cell>
          <cell r="G67">
            <v>496.34298706054688</v>
          </cell>
          <cell r="H67">
            <v>250.14399719238281</v>
          </cell>
          <cell r="I67">
            <v>321.64898681640625</v>
          </cell>
          <cell r="J67">
            <v>340.552001953125</v>
          </cell>
          <cell r="K67">
            <v>486.12899780273438</v>
          </cell>
          <cell r="L67">
            <v>189.093994140625</v>
          </cell>
          <cell r="M67">
            <v>443.68499755859375</v>
          </cell>
          <cell r="N67">
            <v>236.15299987792969</v>
          </cell>
          <cell r="O67">
            <v>281.45401000976563</v>
          </cell>
          <cell r="P67">
            <v>285.19400024414063</v>
          </cell>
          <cell r="Q67">
            <v>305.31900024414063</v>
          </cell>
          <cell r="R67">
            <v>357.4630126953125</v>
          </cell>
          <cell r="S67">
            <v>369.62899780273438</v>
          </cell>
          <cell r="T67">
            <v>419.24899291992188</v>
          </cell>
          <cell r="U67">
            <v>357.5260009765625</v>
          </cell>
          <cell r="V67">
            <v>449.93798828125</v>
          </cell>
          <cell r="W67">
            <v>229.86500549316406</v>
          </cell>
          <cell r="X67">
            <v>354.37600708007813</v>
          </cell>
          <cell r="Y67">
            <v>306.61199951171875</v>
          </cell>
          <cell r="Z67">
            <v>367.17599487304688</v>
          </cell>
          <cell r="AA67">
            <v>350.35198974609375</v>
          </cell>
          <cell r="AB67">
            <v>365.14199829101563</v>
          </cell>
          <cell r="AC67">
            <v>389.31399536132813</v>
          </cell>
          <cell r="AD67">
            <v>356.864013671875</v>
          </cell>
          <cell r="AE67">
            <v>353.53500366210938</v>
          </cell>
          <cell r="AF67">
            <v>437.96600341796875</v>
          </cell>
          <cell r="AG67">
            <v>386.45098876953125</v>
          </cell>
          <cell r="AH67">
            <v>860.63299560546875</v>
          </cell>
          <cell r="AI67">
            <v>368.16598510742188</v>
          </cell>
          <cell r="AJ67">
            <v>328.18798828125</v>
          </cell>
          <cell r="AK67">
            <v>335.52499389648438</v>
          </cell>
          <cell r="AL67">
            <v>305.34201049804688</v>
          </cell>
          <cell r="AM67">
            <v>361.72799682617188</v>
          </cell>
          <cell r="AN67">
            <v>351.48599243164063</v>
          </cell>
          <cell r="AO67">
            <v>359.00799560546875</v>
          </cell>
          <cell r="AP67">
            <v>333.93399047851563</v>
          </cell>
          <cell r="AQ67">
            <v>352.6929931640625</v>
          </cell>
          <cell r="AR67">
            <v>423.635009765625</v>
          </cell>
          <cell r="AS67">
            <v>489.63299560546875</v>
          </cell>
          <cell r="AT67">
            <v>338.5889892578125</v>
          </cell>
          <cell r="AU67">
            <v>408.21499633789063</v>
          </cell>
          <cell r="AV67">
            <v>194.54899597167969</v>
          </cell>
          <cell r="AW67">
            <v>193.52999877929688</v>
          </cell>
          <cell r="AX67">
            <v>335.71701049804688</v>
          </cell>
          <cell r="AY67">
            <v>385.4840087890625</v>
          </cell>
          <cell r="AZ67">
            <v>401.07501220703125</v>
          </cell>
          <cell r="BA67">
            <v>348.71200561523438</v>
          </cell>
          <cell r="BB67">
            <v>374.05899047851563</v>
          </cell>
          <cell r="BC67">
            <v>400.25399780273438</v>
          </cell>
          <cell r="BD67">
            <v>213.36500549316406</v>
          </cell>
          <cell r="BE67">
            <v>335.82699584960938</v>
          </cell>
          <cell r="BF67">
            <v>347.906005859375</v>
          </cell>
          <cell r="BG67">
            <v>994.14202880859375</v>
          </cell>
          <cell r="BH67">
            <v>2639.756103515625</v>
          </cell>
          <cell r="BI67">
            <v>1087.739990234375</v>
          </cell>
          <cell r="BJ67">
            <v>1982.0849609375</v>
          </cell>
          <cell r="BK67">
            <v>574.676025390625</v>
          </cell>
          <cell r="BL67">
            <v>606.3909912109375</v>
          </cell>
          <cell r="BM67">
            <v>631.18597412109375</v>
          </cell>
          <cell r="BN67">
            <v>735.00897216796875</v>
          </cell>
          <cell r="BO67">
            <v>499.41598510742188</v>
          </cell>
          <cell r="BP67">
            <v>288.25698852539063</v>
          </cell>
          <cell r="BQ67">
            <v>509.36099243164063</v>
          </cell>
          <cell r="BR67">
            <v>381.84799194335938</v>
          </cell>
          <cell r="BS67">
            <v>305.03298950195313</v>
          </cell>
          <cell r="BT67">
            <v>360.8909912109375</v>
          </cell>
          <cell r="BU67">
            <v>118.35800170898438</v>
          </cell>
          <cell r="BV67">
            <v>350.16299438476563</v>
          </cell>
          <cell r="BW67">
            <v>268.79598999023438</v>
          </cell>
          <cell r="BX67">
            <v>279.37200927734375</v>
          </cell>
          <cell r="BY67">
            <v>2586.906982421875</v>
          </cell>
          <cell r="BZ67">
            <v>2534.10302734375</v>
          </cell>
          <cell r="CA67">
            <v>275.56698608398438</v>
          </cell>
          <cell r="CB67">
            <v>250.09765625</v>
          </cell>
          <cell r="CC67">
            <v>252.57383728027344</v>
          </cell>
          <cell r="CD67">
            <v>313.6365966796875</v>
          </cell>
          <cell r="CE67">
            <v>348.58016967773438</v>
          </cell>
          <cell r="CF67">
            <v>313.736328125</v>
          </cell>
          <cell r="CG67">
            <v>339.14239501953125</v>
          </cell>
          <cell r="CH67">
            <v>305.41162109375</v>
          </cell>
          <cell r="CI67">
            <v>605.32635498046875</v>
          </cell>
          <cell r="CJ67">
            <v>464.19052124023438</v>
          </cell>
          <cell r="CK67">
            <v>382.20599365234375</v>
          </cell>
          <cell r="CL67">
            <v>422.27081298828125</v>
          </cell>
          <cell r="CM67">
            <v>913.62860107421875</v>
          </cell>
          <cell r="CN67">
            <v>323.3094482421875</v>
          </cell>
          <cell r="CO67">
            <v>161.7093505859375</v>
          </cell>
          <cell r="CP67">
            <v>410.515380859375</v>
          </cell>
          <cell r="CQ67">
            <v>268.3153076171875</v>
          </cell>
          <cell r="CR67">
            <v>348.13946533203125</v>
          </cell>
          <cell r="CS67">
            <v>200.36419677734375</v>
          </cell>
          <cell r="CT67">
            <v>382.81048583984375</v>
          </cell>
          <cell r="CU67">
            <v>397.5987548828125</v>
          </cell>
          <cell r="CV67">
            <v>206.5723876953125</v>
          </cell>
          <cell r="CW67">
            <v>205.14973449707031</v>
          </cell>
          <cell r="CX67">
            <v>345.89251708984375</v>
          </cell>
          <cell r="CY67">
            <v>180.82363891601563</v>
          </cell>
          <cell r="CZ67">
            <v>363.68936157226563</v>
          </cell>
          <cell r="DA67">
            <v>166.41484069824219</v>
          </cell>
          <cell r="DB67">
            <v>190.73638916015625</v>
          </cell>
          <cell r="DC67">
            <v>222.60749816894531</v>
          </cell>
          <cell r="DD67">
            <v>334.355712890625</v>
          </cell>
          <cell r="DE67">
            <v>514.22735595703125</v>
          </cell>
          <cell r="DF67">
            <v>159.67427062988281</v>
          </cell>
          <cell r="DG67">
            <v>187.78349304199219</v>
          </cell>
          <cell r="DH67">
            <v>201.32513427734375</v>
          </cell>
          <cell r="DI67">
            <v>260.73281860351563</v>
          </cell>
          <cell r="DJ67">
            <v>313.948974609375</v>
          </cell>
          <cell r="DK67">
            <v>216.83735656738281</v>
          </cell>
          <cell r="DL67">
            <v>1389.0140380859375</v>
          </cell>
          <cell r="DM67">
            <v>260.00274658203125</v>
          </cell>
          <cell r="DN67">
            <v>220.61221313476563</v>
          </cell>
          <cell r="DO67">
            <v>150.53857421875</v>
          </cell>
          <cell r="DQ67">
            <v>1047.780029296875</v>
          </cell>
          <cell r="DR67">
            <v>2085.510009765625</v>
          </cell>
          <cell r="DS67">
            <v>220.64501953125</v>
          </cell>
          <cell r="DT67">
            <v>128.79368591308594</v>
          </cell>
          <cell r="DU67">
            <v>139.96115112304688</v>
          </cell>
          <cell r="DV67">
            <v>42124</v>
          </cell>
          <cell r="DW67">
            <v>42124</v>
          </cell>
          <cell r="DX67">
            <v>479.55599975585938</v>
          </cell>
          <cell r="DY67">
            <v>207.80799865722656</v>
          </cell>
          <cell r="DZ67">
            <v>382.781005859375</v>
          </cell>
          <cell r="EA67">
            <v>479.19601440429688</v>
          </cell>
          <cell r="EB67">
            <v>285.00201416015625</v>
          </cell>
          <cell r="EC67">
            <v>453.781005859375</v>
          </cell>
          <cell r="ED67">
            <v>344.72799682617188</v>
          </cell>
          <cell r="EE67">
            <v>338.53399658203125</v>
          </cell>
          <cell r="EF67">
            <v>386.94400024414063</v>
          </cell>
          <cell r="EG67">
            <v>364.82101440429688</v>
          </cell>
          <cell r="EH67">
            <v>309.47000122070313</v>
          </cell>
          <cell r="EI67">
            <v>284.86898803710938</v>
          </cell>
          <cell r="EJ67">
            <v>419.54998779296875</v>
          </cell>
          <cell r="EK67">
            <v>310.82598876953125</v>
          </cell>
          <cell r="EL67">
            <v>315.59698486328125</v>
          </cell>
          <cell r="EM67">
            <v>186.63299560546875</v>
          </cell>
          <cell r="EN67">
            <v>192.02999877929688</v>
          </cell>
          <cell r="EO67">
            <v>311.14999389648438</v>
          </cell>
          <cell r="EP67">
            <v>193.17726135253906</v>
          </cell>
          <cell r="EQ67">
            <v>189.7454833984375</v>
          </cell>
        </row>
        <row r="68">
          <cell r="A68">
            <v>42155</v>
          </cell>
          <cell r="B68">
            <v>192.65400695800781</v>
          </cell>
          <cell r="C68">
            <v>148.93099975585938</v>
          </cell>
          <cell r="D68">
            <v>155.58799743652344</v>
          </cell>
          <cell r="E68">
            <v>491.80300903320313</v>
          </cell>
          <cell r="F68">
            <v>174.11500549316406</v>
          </cell>
          <cell r="G68">
            <v>501.05398559570313</v>
          </cell>
          <cell r="H68">
            <v>253.36099243164063</v>
          </cell>
          <cell r="I68">
            <v>321.7869873046875</v>
          </cell>
          <cell r="J68">
            <v>341.53500366210938</v>
          </cell>
          <cell r="K68">
            <v>486.6719970703125</v>
          </cell>
          <cell r="L68">
            <v>189.09700012207031</v>
          </cell>
          <cell r="M68">
            <v>443.81100463867188</v>
          </cell>
          <cell r="N68">
            <v>239.0260009765625</v>
          </cell>
          <cell r="O68">
            <v>281.468994140625</v>
          </cell>
          <cell r="P68">
            <v>285.2659912109375</v>
          </cell>
          <cell r="Q68">
            <v>304.93301391601563</v>
          </cell>
          <cell r="R68">
            <v>357.09100341796875</v>
          </cell>
          <cell r="S68">
            <v>375.5989990234375</v>
          </cell>
          <cell r="T68">
            <v>421.3380126953125</v>
          </cell>
          <cell r="U68">
            <v>359.52899169921875</v>
          </cell>
          <cell r="V68">
            <v>456.82000732421875</v>
          </cell>
          <cell r="W68">
            <v>226.03599548339844</v>
          </cell>
          <cell r="X68">
            <v>355.3380126953125</v>
          </cell>
          <cell r="Y68">
            <v>306.135986328125</v>
          </cell>
          <cell r="Z68">
            <v>367.61898803710938</v>
          </cell>
          <cell r="AA68">
            <v>354.32598876953125</v>
          </cell>
          <cell r="AB68">
            <v>365.40899658203125</v>
          </cell>
          <cell r="AC68">
            <v>389.56900024414063</v>
          </cell>
          <cell r="AD68">
            <v>359.04998779296875</v>
          </cell>
          <cell r="AE68">
            <v>355.02200317382813</v>
          </cell>
          <cell r="AF68">
            <v>441.02301025390625</v>
          </cell>
          <cell r="AG68">
            <v>391.3179931640625</v>
          </cell>
          <cell r="AH68">
            <v>878.87701416015625</v>
          </cell>
          <cell r="AI68">
            <v>370.75299072265625</v>
          </cell>
          <cell r="AJ68">
            <v>328.04800415039063</v>
          </cell>
          <cell r="AK68">
            <v>335.1409912109375</v>
          </cell>
          <cell r="AL68">
            <v>305.11599731445313</v>
          </cell>
          <cell r="AM68">
            <v>360.77301025390625</v>
          </cell>
          <cell r="AN68">
            <v>354.09698486328125</v>
          </cell>
          <cell r="AO68">
            <v>359.00799560546875</v>
          </cell>
          <cell r="AP68">
            <v>336.13400268554688</v>
          </cell>
          <cell r="AQ68">
            <v>352.97698974609375</v>
          </cell>
          <cell r="AR68">
            <v>426.49099731445313</v>
          </cell>
          <cell r="AS68">
            <v>494.40200805664063</v>
          </cell>
          <cell r="AT68">
            <v>339.01998901367188</v>
          </cell>
          <cell r="AU68">
            <v>412.46701049804688</v>
          </cell>
          <cell r="AV68">
            <v>195.01100158691406</v>
          </cell>
          <cell r="AW68">
            <v>193.91099548339844</v>
          </cell>
          <cell r="AX68">
            <v>337.05398559570313</v>
          </cell>
          <cell r="AY68">
            <v>384.75100708007813</v>
          </cell>
          <cell r="AZ68">
            <v>403.97900390625</v>
          </cell>
          <cell r="BA68">
            <v>346.86801147460938</v>
          </cell>
          <cell r="BB68">
            <v>372.906005859375</v>
          </cell>
          <cell r="BC68">
            <v>411.75399780273438</v>
          </cell>
          <cell r="BD68">
            <v>218.29899597167969</v>
          </cell>
          <cell r="BE68">
            <v>345.35299682617188</v>
          </cell>
          <cell r="BF68">
            <v>349.08401489257813</v>
          </cell>
          <cell r="BG68">
            <v>988.114990234375</v>
          </cell>
          <cell r="BH68">
            <v>2626.41796875</v>
          </cell>
          <cell r="BI68">
            <v>1090.9620361328125</v>
          </cell>
          <cell r="BJ68">
            <v>1980.77001953125</v>
          </cell>
          <cell r="BK68">
            <v>569.97100830078125</v>
          </cell>
          <cell r="BL68">
            <v>603.13702392578125</v>
          </cell>
          <cell r="BM68">
            <v>628.1300048828125</v>
          </cell>
          <cell r="BN68">
            <v>731.2750244140625</v>
          </cell>
          <cell r="BO68">
            <v>499.80300903320313</v>
          </cell>
          <cell r="BP68">
            <v>285.72198486328125</v>
          </cell>
          <cell r="BQ68">
            <v>507.656005859375</v>
          </cell>
          <cell r="BR68">
            <v>382.91900634765625</v>
          </cell>
          <cell r="BS68">
            <v>306.37701416015625</v>
          </cell>
          <cell r="BT68">
            <v>360.65701293945313</v>
          </cell>
          <cell r="BU68">
            <v>116.86900329589844</v>
          </cell>
          <cell r="BV68">
            <v>351.51699829101563</v>
          </cell>
          <cell r="BW68">
            <v>269.24700927734375</v>
          </cell>
          <cell r="BX68">
            <v>278.16900634765625</v>
          </cell>
          <cell r="BY68">
            <v>2583.2451171875</v>
          </cell>
          <cell r="BZ68">
            <v>2538.861083984375</v>
          </cell>
          <cell r="CA68">
            <v>274.90399169921875</v>
          </cell>
          <cell r="CB68">
            <v>248.74168395996094</v>
          </cell>
          <cell r="CC68">
            <v>252.1156005859375</v>
          </cell>
          <cell r="CD68">
            <v>313.4713134765625</v>
          </cell>
          <cell r="CE68">
            <v>347.80715942382813</v>
          </cell>
          <cell r="CF68">
            <v>314.19772338867188</v>
          </cell>
          <cell r="CG68">
            <v>338.87890625</v>
          </cell>
          <cell r="CH68">
            <v>310.56039428710938</v>
          </cell>
          <cell r="CI68">
            <v>617.73284912109375</v>
          </cell>
          <cell r="CJ68">
            <v>465.9775390625</v>
          </cell>
          <cell r="CK68">
            <v>388.12460327148438</v>
          </cell>
          <cell r="CL68">
            <v>430.52386474609375</v>
          </cell>
          <cell r="CM68">
            <v>923.57061767578125</v>
          </cell>
          <cell r="CN68">
            <v>323.65524291992188</v>
          </cell>
          <cell r="CO68">
            <v>161.40180969238281</v>
          </cell>
          <cell r="CP68">
            <v>409.25326538085938</v>
          </cell>
          <cell r="CQ68">
            <v>268.07199096679688</v>
          </cell>
          <cell r="CR68">
            <v>347.81710815429688</v>
          </cell>
          <cell r="CS68">
            <v>199.70358276367188</v>
          </cell>
          <cell r="CT68">
            <v>390.34283447265625</v>
          </cell>
          <cell r="CU68">
            <v>401.9520263671875</v>
          </cell>
          <cell r="CV68">
            <v>208.451171875</v>
          </cell>
          <cell r="CW68">
            <v>204.12429809570313</v>
          </cell>
          <cell r="CX68">
            <v>348.06951904296875</v>
          </cell>
          <cell r="CY68">
            <v>180.84138488769531</v>
          </cell>
          <cell r="CZ68">
            <v>367.91378784179688</v>
          </cell>
          <cell r="DA68">
            <v>166.55928039550781</v>
          </cell>
          <cell r="DB68">
            <v>191.23440551757813</v>
          </cell>
          <cell r="DC68">
            <v>227.05282592773438</v>
          </cell>
          <cell r="DD68">
            <v>342.4500732421875</v>
          </cell>
          <cell r="DE68">
            <v>522.34307861328125</v>
          </cell>
          <cell r="DF68">
            <v>159.54531860351563</v>
          </cell>
          <cell r="DG68">
            <v>187.83627319335938</v>
          </cell>
          <cell r="DH68">
            <v>201.4603271484375</v>
          </cell>
          <cell r="DI68">
            <v>261.71218872070313</v>
          </cell>
          <cell r="DJ68">
            <v>313.88638305664063</v>
          </cell>
          <cell r="DK68">
            <v>218.89186096191406</v>
          </cell>
          <cell r="DL68">
            <v>1426.3597412109375</v>
          </cell>
          <cell r="DM68">
            <v>260.802978515625</v>
          </cell>
          <cell r="DN68">
            <v>220.2862548828125</v>
          </cell>
          <cell r="DO68">
            <v>150.625</v>
          </cell>
          <cell r="DQ68">
            <v>1004.219970703125</v>
          </cell>
          <cell r="DR68">
            <v>2107.389892578125</v>
          </cell>
          <cell r="DV68">
            <v>42155</v>
          </cell>
          <cell r="DW68">
            <v>42155</v>
          </cell>
          <cell r="DX68">
            <v>482.20001220703125</v>
          </cell>
          <cell r="DY68">
            <v>207.71299743652344</v>
          </cell>
          <cell r="DZ68">
            <v>384.33700561523438</v>
          </cell>
          <cell r="EA68">
            <v>481.01699829101563</v>
          </cell>
          <cell r="EB68">
            <v>285.1820068359375</v>
          </cell>
          <cell r="EC68">
            <v>456.46798706054688</v>
          </cell>
          <cell r="ED68">
            <v>344.34298706054688</v>
          </cell>
          <cell r="EE68">
            <v>342.94400024414063</v>
          </cell>
          <cell r="EF68">
            <v>388.63900756835938</v>
          </cell>
          <cell r="EG68">
            <v>366.07199096679688</v>
          </cell>
          <cell r="EH68">
            <v>307.260009765625</v>
          </cell>
          <cell r="EI68">
            <v>285.38900756835938</v>
          </cell>
          <cell r="EJ68">
            <v>420.9110107421875</v>
          </cell>
          <cell r="EK68">
            <v>312.70599365234375</v>
          </cell>
          <cell r="EL68">
            <v>316.8909912109375</v>
          </cell>
          <cell r="EM68">
            <v>186.5780029296875</v>
          </cell>
          <cell r="EN68">
            <v>192.96699523925781</v>
          </cell>
          <cell r="EO68">
            <v>313.04400634765625</v>
          </cell>
          <cell r="EP68">
            <v>193.86585998535156</v>
          </cell>
          <cell r="EQ68">
            <v>190.48442077636719</v>
          </cell>
        </row>
        <row r="69">
          <cell r="A69">
            <v>42185</v>
          </cell>
          <cell r="B69">
            <v>192.32000732421875</v>
          </cell>
          <cell r="C69">
            <v>147.25799560546875</v>
          </cell>
          <cell r="D69">
            <v>153.93600463867188</v>
          </cell>
          <cell r="E69">
            <v>481.31298828125</v>
          </cell>
          <cell r="F69">
            <v>171.64300537109375</v>
          </cell>
          <cell r="G69">
            <v>492.14401245117188</v>
          </cell>
          <cell r="H69">
            <v>254.98899841308594</v>
          </cell>
          <cell r="I69">
            <v>318.24700927734375</v>
          </cell>
          <cell r="J69">
            <v>338.85101318359375</v>
          </cell>
          <cell r="K69">
            <v>490.18099975585938</v>
          </cell>
          <cell r="L69">
            <v>186.84500122070313</v>
          </cell>
          <cell r="M69">
            <v>440.57699584960938</v>
          </cell>
          <cell r="N69">
            <v>239.84599304199219</v>
          </cell>
          <cell r="O69">
            <v>279.9580078125</v>
          </cell>
          <cell r="P69">
            <v>283.77499389648438</v>
          </cell>
          <cell r="Q69">
            <v>301.62899780273438</v>
          </cell>
          <cell r="R69">
            <v>352.58999633789063</v>
          </cell>
          <cell r="S69">
            <v>371.10299682617188</v>
          </cell>
          <cell r="T69">
            <v>418.15701293945313</v>
          </cell>
          <cell r="U69">
            <v>355.08499145507813</v>
          </cell>
          <cell r="V69">
            <v>455.5260009765625</v>
          </cell>
          <cell r="W69">
            <v>222.03199768066406</v>
          </cell>
          <cell r="X69">
            <v>350.95901489257813</v>
          </cell>
          <cell r="Y69">
            <v>303.14599609375</v>
          </cell>
          <cell r="Z69">
            <v>364.75601196289063</v>
          </cell>
          <cell r="AA69">
            <v>352.33401489257813</v>
          </cell>
          <cell r="AB69">
            <v>360.98300170898438</v>
          </cell>
          <cell r="AC69">
            <v>381.5889892578125</v>
          </cell>
          <cell r="AD69">
            <v>356.864013671875</v>
          </cell>
          <cell r="AE69">
            <v>353.00399780273438</v>
          </cell>
          <cell r="AF69">
            <v>441.67300415039063</v>
          </cell>
          <cell r="AG69">
            <v>387.177001953125</v>
          </cell>
          <cell r="AH69">
            <v>872.9420166015625</v>
          </cell>
          <cell r="AI69">
            <v>363.24398803710938</v>
          </cell>
          <cell r="AJ69">
            <v>324.822998046875</v>
          </cell>
          <cell r="AK69">
            <v>331.19500732421875</v>
          </cell>
          <cell r="AL69">
            <v>302.64898681640625</v>
          </cell>
          <cell r="AM69">
            <v>354.35101318359375</v>
          </cell>
          <cell r="AN69">
            <v>350.1719970703125</v>
          </cell>
          <cell r="AO69">
            <v>354.25299072265625</v>
          </cell>
          <cell r="AP69">
            <v>332.90200805664063</v>
          </cell>
          <cell r="AQ69">
            <v>350.15200805664063</v>
          </cell>
          <cell r="AR69">
            <v>423.97900390625</v>
          </cell>
          <cell r="AS69">
            <v>490.718994140625</v>
          </cell>
          <cell r="AT69">
            <v>332.64999389648438</v>
          </cell>
          <cell r="AU69">
            <v>408.49398803710938</v>
          </cell>
          <cell r="AV69">
            <v>192.08999633789063</v>
          </cell>
          <cell r="AW69">
            <v>191.36000061035156</v>
          </cell>
          <cell r="AX69">
            <v>332.177001953125</v>
          </cell>
          <cell r="AY69">
            <v>379.98699951171875</v>
          </cell>
          <cell r="AZ69">
            <v>399.26199340820313</v>
          </cell>
          <cell r="BA69">
            <v>339.24798583984375</v>
          </cell>
          <cell r="BB69">
            <v>365.39898681640625</v>
          </cell>
          <cell r="BC69">
            <v>407.34799194335938</v>
          </cell>
          <cell r="BD69">
            <v>217.02799987792969</v>
          </cell>
          <cell r="BE69">
            <v>341.76998901367188</v>
          </cell>
          <cell r="BF69">
            <v>345.1090087890625</v>
          </cell>
          <cell r="BG69">
            <v>971.7550048828125</v>
          </cell>
          <cell r="BH69">
            <v>2583.362060546875</v>
          </cell>
          <cell r="BI69">
            <v>1074.321044921875</v>
          </cell>
          <cell r="BJ69">
            <v>1965.4959716796875</v>
          </cell>
          <cell r="BK69">
            <v>560.5830078125</v>
          </cell>
          <cell r="BL69">
            <v>594.48602294921875</v>
          </cell>
          <cell r="BM69">
            <v>618.6240234375</v>
          </cell>
          <cell r="BN69">
            <v>717.99200439453125</v>
          </cell>
          <cell r="BO69">
            <v>497.0360107421875</v>
          </cell>
          <cell r="BP69">
            <v>282.68499755859375</v>
          </cell>
          <cell r="BQ69">
            <v>506.968994140625</v>
          </cell>
          <cell r="BR69">
            <v>377.12701416015625</v>
          </cell>
          <cell r="BS69">
            <v>302.2919921875</v>
          </cell>
          <cell r="BT69">
            <v>353.114013671875</v>
          </cell>
          <cell r="BU69">
            <v>110.0260009765625</v>
          </cell>
          <cell r="BV69">
            <v>346.99798583984375</v>
          </cell>
          <cell r="BW69">
            <v>264.25601196289063</v>
          </cell>
          <cell r="BX69">
            <v>272.82598876953125</v>
          </cell>
          <cell r="BY69">
            <v>2541.2939453125</v>
          </cell>
          <cell r="BZ69">
            <v>2528.239990234375</v>
          </cell>
          <cell r="CA69">
            <v>271.94699096679688</v>
          </cell>
          <cell r="CB69">
            <v>244.02861022949219</v>
          </cell>
          <cell r="CC69">
            <v>249.63250732421875</v>
          </cell>
          <cell r="CD69">
            <v>311.08590698242188</v>
          </cell>
          <cell r="CE69">
            <v>341.64544677734375</v>
          </cell>
          <cell r="CF69">
            <v>312.67507934570313</v>
          </cell>
          <cell r="CG69">
            <v>335.48342895507813</v>
          </cell>
          <cell r="CH69">
            <v>303.9703369140625</v>
          </cell>
          <cell r="CI69">
            <v>612.4263916015625</v>
          </cell>
          <cell r="CJ69">
            <v>465.658447265625</v>
          </cell>
          <cell r="CK69">
            <v>384.63784790039063</v>
          </cell>
          <cell r="CL69">
            <v>428.95556640625</v>
          </cell>
          <cell r="CM69">
            <v>926.9376220703125</v>
          </cell>
          <cell r="CN69">
            <v>321.78665161132813</v>
          </cell>
          <cell r="CO69">
            <v>159.16641235351563</v>
          </cell>
          <cell r="CP69">
            <v>402.15826416015625</v>
          </cell>
          <cell r="CQ69">
            <v>265.58853149414063</v>
          </cell>
          <cell r="CR69">
            <v>342.73150634765625</v>
          </cell>
          <cell r="CS69">
            <v>196.88710021972656</v>
          </cell>
          <cell r="CT69">
            <v>387.71664428710938</v>
          </cell>
          <cell r="CU69">
            <v>397.33474731445313</v>
          </cell>
          <cell r="CV69">
            <v>207.98001098632813</v>
          </cell>
          <cell r="CW69">
            <v>200.83718872070313</v>
          </cell>
          <cell r="CX69">
            <v>339.21612548828125</v>
          </cell>
          <cell r="CY69">
            <v>179.31723022460938</v>
          </cell>
          <cell r="CZ69">
            <v>368.6414794921875</v>
          </cell>
          <cell r="DA69">
            <v>163.94744873046875</v>
          </cell>
          <cell r="DB69">
            <v>189.99681091308594</v>
          </cell>
          <cell r="DC69">
            <v>224.43754577636719</v>
          </cell>
          <cell r="DD69">
            <v>343.70285034179688</v>
          </cell>
          <cell r="DE69">
            <v>519.14111328125</v>
          </cell>
          <cell r="DF69">
            <v>157.9957275390625</v>
          </cell>
          <cell r="DG69">
            <v>185.60569763183594</v>
          </cell>
          <cell r="DH69">
            <v>199.21940612792969</v>
          </cell>
          <cell r="DI69">
            <v>260.7869873046875</v>
          </cell>
          <cell r="DJ69">
            <v>312.41119384765625</v>
          </cell>
          <cell r="DK69">
            <v>217.32426452636719</v>
          </cell>
          <cell r="DL69">
            <v>1414.18994140625</v>
          </cell>
          <cell r="DM69">
            <v>261.13314819335938</v>
          </cell>
          <cell r="DN69">
            <v>216.08732604980469</v>
          </cell>
          <cell r="DO69">
            <v>147.65245056152344</v>
          </cell>
          <cell r="DQ69">
            <v>972.25</v>
          </cell>
          <cell r="DR69">
            <v>2063.110107421875</v>
          </cell>
          <cell r="DS69">
            <v>217.60026550292969</v>
          </cell>
          <cell r="DT69">
            <v>128.56008911132813</v>
          </cell>
          <cell r="DU69">
            <v>140.48828125</v>
          </cell>
          <cell r="DV69">
            <v>42185</v>
          </cell>
          <cell r="DW69">
            <v>42185</v>
          </cell>
          <cell r="DX69">
            <v>469.718994140625</v>
          </cell>
          <cell r="DY69">
            <v>205.55299377441406</v>
          </cell>
          <cell r="DZ69">
            <v>382.22799682617188</v>
          </cell>
          <cell r="EA69">
            <v>475.95599365234375</v>
          </cell>
          <cell r="EB69">
            <v>283.39599609375</v>
          </cell>
          <cell r="EC69">
            <v>452.62100219726563</v>
          </cell>
          <cell r="ED69">
            <v>342.50299072265625</v>
          </cell>
          <cell r="EE69">
            <v>338.59100341796875</v>
          </cell>
          <cell r="EF69">
            <v>386.74600219726563</v>
          </cell>
          <cell r="EG69">
            <v>363.19900512695313</v>
          </cell>
          <cell r="EH69">
            <v>296.64801025390625</v>
          </cell>
          <cell r="EI69">
            <v>280.375</v>
          </cell>
          <cell r="EJ69">
            <v>418.38699340820313</v>
          </cell>
          <cell r="EK69">
            <v>307.49700927734375</v>
          </cell>
          <cell r="EL69">
            <v>313.2659912109375</v>
          </cell>
          <cell r="EM69">
            <v>182.16900634765625</v>
          </cell>
          <cell r="EN69">
            <v>192.18600463867188</v>
          </cell>
          <cell r="EO69">
            <v>309.260986328125</v>
          </cell>
          <cell r="EP69">
            <v>191.63174438476563</v>
          </cell>
          <cell r="EQ69">
            <v>187.83171081542969</v>
          </cell>
        </row>
        <row r="70">
          <cell r="A70">
            <v>42216</v>
          </cell>
          <cell r="B70">
            <v>194.38699340820313</v>
          </cell>
          <cell r="C70">
            <v>148.50399780273438</v>
          </cell>
          <cell r="D70">
            <v>155.25999450683594</v>
          </cell>
          <cell r="E70">
            <v>468.47100830078125</v>
          </cell>
          <cell r="F70">
            <v>168.79600524902344</v>
          </cell>
          <cell r="G70">
            <v>481.47000122070313</v>
          </cell>
          <cell r="H70">
            <v>256.3330078125</v>
          </cell>
          <cell r="I70">
            <v>319.39801025390625</v>
          </cell>
          <cell r="J70">
            <v>340.177001953125</v>
          </cell>
          <cell r="K70">
            <v>484.50601196289063</v>
          </cell>
          <cell r="L70">
            <v>188.89799499511719</v>
          </cell>
          <cell r="M70">
            <v>443.1610107421875</v>
          </cell>
          <cell r="N70">
            <v>242.1820068359375</v>
          </cell>
          <cell r="O70">
            <v>281.01800537109375</v>
          </cell>
          <cell r="P70">
            <v>284.88699340820313</v>
          </cell>
          <cell r="Q70">
            <v>302.94699096679688</v>
          </cell>
          <cell r="R70">
            <v>353.0570068359375</v>
          </cell>
          <cell r="S70">
            <v>369.6409912109375</v>
          </cell>
          <cell r="T70">
            <v>416.97900390625</v>
          </cell>
          <cell r="U70">
            <v>354.843994140625</v>
          </cell>
          <cell r="V70">
            <v>454.989013671875</v>
          </cell>
          <cell r="W70">
            <v>220.63499450683594</v>
          </cell>
          <cell r="X70">
            <v>348.08099365234375</v>
          </cell>
          <cell r="Y70">
            <v>304.05999755859375</v>
          </cell>
          <cell r="Z70">
            <v>365.38299560546875</v>
          </cell>
          <cell r="AA70">
            <v>353.4320068359375</v>
          </cell>
          <cell r="AB70">
            <v>352.33700561523438</v>
          </cell>
          <cell r="AC70">
            <v>379.58099365234375</v>
          </cell>
          <cell r="AD70">
            <v>358.54998779296875</v>
          </cell>
          <cell r="AE70">
            <v>354.3179931640625</v>
          </cell>
          <cell r="AF70">
            <v>441.95401000976563</v>
          </cell>
          <cell r="AG70">
            <v>385.78799438476563</v>
          </cell>
          <cell r="AH70">
            <v>880.72998046875</v>
          </cell>
          <cell r="AI70">
            <v>356.91000366210938</v>
          </cell>
          <cell r="AJ70">
            <v>326.24200439453125</v>
          </cell>
          <cell r="AK70">
            <v>332.10598754882813</v>
          </cell>
          <cell r="AL70">
            <v>304.23599243164063</v>
          </cell>
          <cell r="AM70">
            <v>353.67401123046875</v>
          </cell>
          <cell r="AN70">
            <v>349.32998657226563</v>
          </cell>
          <cell r="AO70">
            <v>355.01998901367188</v>
          </cell>
          <cell r="AP70">
            <v>332.6719970703125</v>
          </cell>
          <cell r="AQ70">
            <v>351.47500610351563</v>
          </cell>
          <cell r="AR70">
            <v>424.8699951171875</v>
          </cell>
          <cell r="AS70">
            <v>494.14599609375</v>
          </cell>
          <cell r="AT70">
            <v>329.91598510742188</v>
          </cell>
          <cell r="AU70">
            <v>409.5469970703125</v>
          </cell>
          <cell r="AV70">
            <v>191.71099853515625</v>
          </cell>
          <cell r="AW70">
            <v>191.23800659179688</v>
          </cell>
          <cell r="AX70">
            <v>333.48300170898438</v>
          </cell>
          <cell r="AY70">
            <v>381.91500854492188</v>
          </cell>
          <cell r="AZ70">
            <v>398.42300415039063</v>
          </cell>
          <cell r="BA70">
            <v>341.28799438476563</v>
          </cell>
          <cell r="BB70">
            <v>367.07000732421875</v>
          </cell>
          <cell r="BC70">
            <v>413.25201416015625</v>
          </cell>
          <cell r="BD70">
            <v>218.62600708007813</v>
          </cell>
          <cell r="BE70">
            <v>346.55801391601563</v>
          </cell>
          <cell r="BF70">
            <v>345.35400390625</v>
          </cell>
          <cell r="BG70">
            <v>977.7020263671875</v>
          </cell>
          <cell r="BH70">
            <v>2597.283935546875</v>
          </cell>
          <cell r="BI70">
            <v>1067.70703125</v>
          </cell>
          <cell r="BJ70">
            <v>1978.06494140625</v>
          </cell>
          <cell r="BK70">
            <v>566.83197021484375</v>
          </cell>
          <cell r="BL70">
            <v>599.16400146484375</v>
          </cell>
          <cell r="BM70">
            <v>622.9940185546875</v>
          </cell>
          <cell r="BN70">
            <v>720.156005859375</v>
          </cell>
          <cell r="BO70">
            <v>499.7550048828125</v>
          </cell>
          <cell r="BP70">
            <v>283.33499145507813</v>
          </cell>
          <cell r="BQ70">
            <v>510.98001098632813</v>
          </cell>
          <cell r="BR70">
            <v>377.468994140625</v>
          </cell>
          <cell r="BS70">
            <v>299.85501098632813</v>
          </cell>
          <cell r="BT70">
            <v>344.64999389648438</v>
          </cell>
          <cell r="BU70">
            <v>99.833999633789063</v>
          </cell>
          <cell r="BV70">
            <v>346.94601440429688</v>
          </cell>
          <cell r="BW70">
            <v>267.29998779296875</v>
          </cell>
          <cell r="BX70">
            <v>276.13800048828125</v>
          </cell>
          <cell r="BY70">
            <v>2529.5009765625</v>
          </cell>
          <cell r="BZ70">
            <v>2528.083984375</v>
          </cell>
          <cell r="CA70">
            <v>273.89199829101563</v>
          </cell>
          <cell r="CB70">
            <v>244.58615112304688</v>
          </cell>
          <cell r="CC70">
            <v>251.0692138671875</v>
          </cell>
          <cell r="CD70">
            <v>311.76181030273438</v>
          </cell>
          <cell r="CE70">
            <v>340.73129272460938</v>
          </cell>
          <cell r="CF70">
            <v>313.76779174804688</v>
          </cell>
          <cell r="CG70">
            <v>337.24691772460938</v>
          </cell>
          <cell r="CH70">
            <v>297.49490356445313</v>
          </cell>
          <cell r="CI70">
            <v>618.0950927734375</v>
          </cell>
          <cell r="CJ70">
            <v>465.59439086914063</v>
          </cell>
          <cell r="CK70">
            <v>381.58499145507813</v>
          </cell>
          <cell r="CL70">
            <v>429.37841796875</v>
          </cell>
          <cell r="CM70">
            <v>930.01910400390625</v>
          </cell>
          <cell r="CN70">
            <v>322.84478759765625</v>
          </cell>
          <cell r="CO70">
            <v>159.5743408203125</v>
          </cell>
          <cell r="CP70">
            <v>403.60916137695313</v>
          </cell>
          <cell r="CQ70">
            <v>266.62335205078125</v>
          </cell>
          <cell r="CR70">
            <v>340.84930419921875</v>
          </cell>
          <cell r="CS70">
            <v>198.31062316894531</v>
          </cell>
          <cell r="CT70">
            <v>391.0726318359375</v>
          </cell>
          <cell r="CU70">
            <v>394.79705810546875</v>
          </cell>
          <cell r="CV70">
            <v>208.95257568359375</v>
          </cell>
          <cell r="CW70">
            <v>202.77531433105469</v>
          </cell>
          <cell r="CX70">
            <v>332.7171630859375</v>
          </cell>
          <cell r="CY70">
            <v>179.52847290039063</v>
          </cell>
          <cell r="CZ70">
            <v>363.12698364257813</v>
          </cell>
          <cell r="DA70">
            <v>163.83064270019531</v>
          </cell>
          <cell r="DB70">
            <v>189.51768493652344</v>
          </cell>
          <cell r="DC70">
            <v>223.26396179199219</v>
          </cell>
          <cell r="DD70">
            <v>343.62625122070313</v>
          </cell>
          <cell r="DE70">
            <v>527.8421630859375</v>
          </cell>
          <cell r="DF70">
            <v>157.88961791992188</v>
          </cell>
          <cell r="DG70">
            <v>186.31607055664063</v>
          </cell>
          <cell r="DH70">
            <v>199.4293212890625</v>
          </cell>
          <cell r="DI70">
            <v>262.30300903320313</v>
          </cell>
          <cell r="DJ70">
            <v>313.32028198242188</v>
          </cell>
          <cell r="DK70">
            <v>216.58015441894531</v>
          </cell>
          <cell r="DL70">
            <v>1433.407958984375</v>
          </cell>
          <cell r="DM70">
            <v>262.90957641601563</v>
          </cell>
          <cell r="DN70">
            <v>218.79118347167969</v>
          </cell>
          <cell r="DO70">
            <v>150.09492492675781</v>
          </cell>
          <cell r="DQ70">
            <v>901.67999267578125</v>
          </cell>
          <cell r="DR70">
            <v>2103.840087890625</v>
          </cell>
          <cell r="DS70">
            <v>218.36488342285156</v>
          </cell>
          <cell r="DT70">
            <v>128.62474060058594</v>
          </cell>
          <cell r="DU70">
            <v>140.70919799804688</v>
          </cell>
          <cell r="DV70">
            <v>42216</v>
          </cell>
          <cell r="DW70">
            <v>42216</v>
          </cell>
          <cell r="DX70">
            <v>447.33499145507813</v>
          </cell>
          <cell r="DY70">
            <v>205.65899658203125</v>
          </cell>
          <cell r="DZ70">
            <v>384.05099487304688</v>
          </cell>
          <cell r="EA70">
            <v>477.23098754882813</v>
          </cell>
          <cell r="EB70">
            <v>284.04098510742188</v>
          </cell>
          <cell r="EC70">
            <v>453.76400756835938</v>
          </cell>
          <cell r="ED70">
            <v>345.7130126953125</v>
          </cell>
          <cell r="EE70">
            <v>343.30801391601563</v>
          </cell>
          <cell r="EF70">
            <v>391.97198486328125</v>
          </cell>
          <cell r="EG70">
            <v>366.35400390625</v>
          </cell>
          <cell r="EH70">
            <v>286.22100830078125</v>
          </cell>
          <cell r="EI70">
            <v>283.364990234375</v>
          </cell>
          <cell r="EJ70">
            <v>421.84799194335938</v>
          </cell>
          <cell r="EK70">
            <v>308.15798950195313</v>
          </cell>
          <cell r="EL70">
            <v>311.75799560546875</v>
          </cell>
          <cell r="EM70">
            <v>182.30599975585938</v>
          </cell>
          <cell r="EN70">
            <v>193.61099243164063</v>
          </cell>
          <cell r="EO70">
            <v>309.1409912109375</v>
          </cell>
          <cell r="EP70">
            <v>192.68728637695313</v>
          </cell>
          <cell r="EQ70">
            <v>187.16180419921875</v>
          </cell>
        </row>
        <row r="71">
          <cell r="A71">
            <v>42247</v>
          </cell>
          <cell r="B71">
            <v>190.66600036621094</v>
          </cell>
          <cell r="C71">
            <v>147.91299438476563</v>
          </cell>
          <cell r="D71">
            <v>154.49400329589844</v>
          </cell>
          <cell r="E71">
            <v>447.75698852539063</v>
          </cell>
          <cell r="F71">
            <v>162.81500244140625</v>
          </cell>
          <cell r="G71">
            <v>462.28399658203125</v>
          </cell>
          <cell r="H71">
            <v>250.48199462890625</v>
          </cell>
          <cell r="I71">
            <v>317.7860107421875</v>
          </cell>
          <cell r="J71">
            <v>337.3909912109375</v>
          </cell>
          <cell r="K71">
            <v>470.14599609375</v>
          </cell>
          <cell r="L71">
            <v>188.30499267578125</v>
          </cell>
          <cell r="M71">
            <v>439.19500732421875</v>
          </cell>
          <cell r="N71">
            <v>242.89700317382813</v>
          </cell>
          <cell r="O71">
            <v>280.635986328125</v>
          </cell>
          <cell r="P71">
            <v>284.52700805664063</v>
          </cell>
          <cell r="Q71">
            <v>301.59600830078125</v>
          </cell>
          <cell r="R71">
            <v>347.31100463867188</v>
          </cell>
          <cell r="S71">
            <v>360.35000610351563</v>
          </cell>
          <cell r="T71">
            <v>408.20901489257813</v>
          </cell>
          <cell r="U71">
            <v>347.91900634765625</v>
          </cell>
          <cell r="V71">
            <v>442.31201171875</v>
          </cell>
          <cell r="W71">
            <v>219.32600402832031</v>
          </cell>
          <cell r="X71">
            <v>339.12799072265625</v>
          </cell>
          <cell r="Y71">
            <v>302.59600830078125</v>
          </cell>
          <cell r="Z71">
            <v>361.843994140625</v>
          </cell>
          <cell r="AA71">
            <v>347.70098876953125</v>
          </cell>
          <cell r="AB71">
            <v>335.34201049804688</v>
          </cell>
          <cell r="AC71">
            <v>371.07199096679688</v>
          </cell>
          <cell r="AD71">
            <v>355.01699829101563</v>
          </cell>
          <cell r="AE71">
            <v>350.32101440429688</v>
          </cell>
          <cell r="AF71">
            <v>430.66500854492188</v>
          </cell>
          <cell r="AG71">
            <v>376.60198974609375</v>
          </cell>
          <cell r="AH71">
            <v>871.45001220703125</v>
          </cell>
          <cell r="AI71">
            <v>344.18399047851563</v>
          </cell>
          <cell r="AJ71">
            <v>324.46600341796875</v>
          </cell>
          <cell r="AK71">
            <v>328.50698852539063</v>
          </cell>
          <cell r="AL71">
            <v>302.1669921875</v>
          </cell>
          <cell r="AM71">
            <v>345.4169921875</v>
          </cell>
          <cell r="AN71">
            <v>342.28500366210938</v>
          </cell>
          <cell r="AO71">
            <v>350.77700805664063</v>
          </cell>
          <cell r="AP71">
            <v>326.74600219726563</v>
          </cell>
          <cell r="AQ71">
            <v>348.45700073242188</v>
          </cell>
          <cell r="AR71">
            <v>419.2919921875</v>
          </cell>
          <cell r="AS71">
            <v>489.927001953125</v>
          </cell>
          <cell r="AT71">
            <v>320.6099853515625</v>
          </cell>
          <cell r="AU71">
            <v>403.510986328125</v>
          </cell>
          <cell r="AV71">
            <v>188.09700012207031</v>
          </cell>
          <cell r="AW71">
            <v>188.19099426269531</v>
          </cell>
          <cell r="AX71">
            <v>327.98001098632813</v>
          </cell>
          <cell r="AY71">
            <v>378.64199829101563</v>
          </cell>
          <cell r="AZ71">
            <v>382.15798950195313</v>
          </cell>
          <cell r="BA71">
            <v>335.1090087890625</v>
          </cell>
          <cell r="BB71">
            <v>358.93499755859375</v>
          </cell>
          <cell r="BC71">
            <v>407.97100830078125</v>
          </cell>
          <cell r="BD71">
            <v>215.65499877929688</v>
          </cell>
          <cell r="BE71">
            <v>342.1099853515625</v>
          </cell>
          <cell r="BF71">
            <v>340.20098876953125</v>
          </cell>
          <cell r="BG71">
            <v>970.58099365234375</v>
          </cell>
          <cell r="BH71">
            <v>2579.85791015625</v>
          </cell>
          <cell r="BI71">
            <v>1048.9029541015625</v>
          </cell>
          <cell r="BJ71">
            <v>1979.862060546875</v>
          </cell>
          <cell r="BK71">
            <v>565.52001953125</v>
          </cell>
          <cell r="BL71">
            <v>596.89202880859375</v>
          </cell>
          <cell r="BM71">
            <v>620.93597412109375</v>
          </cell>
          <cell r="BN71">
            <v>712.44000244140625</v>
          </cell>
          <cell r="BO71">
            <v>500.66799926757813</v>
          </cell>
          <cell r="BP71">
            <v>281.15499877929688</v>
          </cell>
          <cell r="BQ71">
            <v>512.10797119140625</v>
          </cell>
          <cell r="BR71">
            <v>372.73800659179688</v>
          </cell>
          <cell r="BS71">
            <v>294.1090087890625</v>
          </cell>
          <cell r="BT71">
            <v>334.40200805664063</v>
          </cell>
          <cell r="BU71">
            <v>90.882003784179688</v>
          </cell>
          <cell r="BV71">
            <v>342.85501098632813</v>
          </cell>
          <cell r="BW71">
            <v>264.7550048828125</v>
          </cell>
          <cell r="BX71">
            <v>274.04098510742188</v>
          </cell>
          <cell r="BY71">
            <v>2478.412109375</v>
          </cell>
          <cell r="BZ71">
            <v>2510.39892578125</v>
          </cell>
          <cell r="CA71">
            <v>273.49200439453125</v>
          </cell>
          <cell r="CB71">
            <v>241.81404113769531</v>
          </cell>
          <cell r="CC71">
            <v>250.16850280761719</v>
          </cell>
          <cell r="CD71">
            <v>310.57159423828125</v>
          </cell>
          <cell r="CE71">
            <v>332.01336669921875</v>
          </cell>
          <cell r="CF71">
            <v>310.7843017578125</v>
          </cell>
          <cell r="CG71">
            <v>334.45794677734375</v>
          </cell>
          <cell r="CH71">
            <v>284.61187744140625</v>
          </cell>
          <cell r="CI71">
            <v>611.31561279296875</v>
          </cell>
          <cell r="CJ71">
            <v>454.07693481445313</v>
          </cell>
          <cell r="CK71">
            <v>367.76519775390625</v>
          </cell>
          <cell r="CL71">
            <v>420.60299682617188</v>
          </cell>
          <cell r="CM71">
            <v>906.70697021484375</v>
          </cell>
          <cell r="CN71">
            <v>320.3388671875</v>
          </cell>
          <cell r="CO71">
            <v>157.67326354980469</v>
          </cell>
          <cell r="CP71">
            <v>396.52810668945313</v>
          </cell>
          <cell r="CQ71">
            <v>264.84365844726563</v>
          </cell>
          <cell r="CR71">
            <v>333.1170654296875</v>
          </cell>
          <cell r="CS71">
            <v>197.39344787597656</v>
          </cell>
          <cell r="CT71">
            <v>384.90298461914063</v>
          </cell>
          <cell r="CU71">
            <v>384.68783569335938</v>
          </cell>
          <cell r="CV71">
            <v>205.20668029785156</v>
          </cell>
          <cell r="CW71">
            <v>201.71192932128906</v>
          </cell>
          <cell r="CX71">
            <v>322.60748291015625</v>
          </cell>
          <cell r="CY71">
            <v>177.91218566894531</v>
          </cell>
          <cell r="CZ71">
            <v>350.8468017578125</v>
          </cell>
          <cell r="DA71">
            <v>162.26821899414063</v>
          </cell>
          <cell r="DB71">
            <v>185.18888854980469</v>
          </cell>
          <cell r="DC71">
            <v>215.82147216796875</v>
          </cell>
          <cell r="DD71">
            <v>336.21194458007813</v>
          </cell>
          <cell r="DE71">
            <v>529.8555908203125</v>
          </cell>
          <cell r="DF71">
            <v>156.10104370117188</v>
          </cell>
          <cell r="DG71">
            <v>185.11659240722656</v>
          </cell>
          <cell r="DH71">
            <v>194.708740234375</v>
          </cell>
          <cell r="DI71">
            <v>260.70840454101563</v>
          </cell>
          <cell r="DJ71">
            <v>312.62802124023438</v>
          </cell>
          <cell r="DK71">
            <v>209.14215087890625</v>
          </cell>
          <cell r="DL71">
            <v>1415.2303466796875</v>
          </cell>
          <cell r="DM71">
            <v>261.78472900390625</v>
          </cell>
          <cell r="DN71">
            <v>217.439697265625</v>
          </cell>
          <cell r="DO71">
            <v>149.6590576171875</v>
          </cell>
          <cell r="DQ71">
            <v>818.72998046875</v>
          </cell>
          <cell r="DR71">
            <v>1972.1800537109375</v>
          </cell>
          <cell r="DS71">
            <v>215.74700927734375</v>
          </cell>
          <cell r="DT71">
            <v>128.05966186523438</v>
          </cell>
          <cell r="DU71">
            <v>140.86520385742188</v>
          </cell>
          <cell r="DV71">
            <v>42247</v>
          </cell>
          <cell r="DW71">
            <v>42247</v>
          </cell>
          <cell r="DX71">
            <v>416.31600952148438</v>
          </cell>
          <cell r="DY71">
            <v>203.14999389648438</v>
          </cell>
          <cell r="DZ71">
            <v>381.54998779296875</v>
          </cell>
          <cell r="EA71">
            <v>472.92898559570313</v>
          </cell>
          <cell r="EB71">
            <v>283.55999755859375</v>
          </cell>
          <cell r="EC71">
            <v>448.39898681640625</v>
          </cell>
          <cell r="ED71">
            <v>345.44100952148438</v>
          </cell>
          <cell r="EE71">
            <v>342.51800537109375</v>
          </cell>
          <cell r="EF71">
            <v>391.00299072265625</v>
          </cell>
          <cell r="EG71">
            <v>365.03500366210938</v>
          </cell>
          <cell r="EH71">
            <v>279.5159912109375</v>
          </cell>
          <cell r="EI71">
            <v>278.99200439453125</v>
          </cell>
          <cell r="EJ71">
            <v>420.7349853515625</v>
          </cell>
          <cell r="EK71">
            <v>306.32598876953125</v>
          </cell>
          <cell r="EL71">
            <v>308.38900756835938</v>
          </cell>
          <cell r="EM71">
            <v>181.66900634765625</v>
          </cell>
          <cell r="EN71">
            <v>193.65899658203125</v>
          </cell>
          <cell r="EO71">
            <v>304.79800415039063</v>
          </cell>
          <cell r="EP71">
            <v>191.29225158691406</v>
          </cell>
          <cell r="EQ71">
            <v>183.90586853027344</v>
          </cell>
        </row>
        <row r="72">
          <cell r="A72">
            <v>42277</v>
          </cell>
          <cell r="B72">
            <v>188.70100402832031</v>
          </cell>
          <cell r="C72">
            <v>148.16600036621094</v>
          </cell>
          <cell r="D72">
            <v>154.656005859375</v>
          </cell>
          <cell r="E72">
            <v>388.92401123046875</v>
          </cell>
          <cell r="F72">
            <v>150.38400268554688</v>
          </cell>
          <cell r="G72">
            <v>412.010009765625</v>
          </cell>
          <cell r="H72">
            <v>253.20199584960938</v>
          </cell>
          <cell r="I72">
            <v>318.88900756835938</v>
          </cell>
          <cell r="J72">
            <v>338.99099731445313</v>
          </cell>
          <cell r="K72">
            <v>442.34298706054688</v>
          </cell>
          <cell r="L72">
            <v>189.31100463867188</v>
          </cell>
          <cell r="M72">
            <v>435.50799560546875</v>
          </cell>
          <cell r="N72">
            <v>242.06100463867188</v>
          </cell>
          <cell r="O72">
            <v>282.30499267578125</v>
          </cell>
          <cell r="P72">
            <v>286.15899658203125</v>
          </cell>
          <cell r="Q72">
            <v>302.24301147460938</v>
          </cell>
          <cell r="R72">
            <v>340.84100341796875</v>
          </cell>
          <cell r="S72">
            <v>346.7869873046875</v>
          </cell>
          <cell r="T72">
            <v>399.42300415039063</v>
          </cell>
          <cell r="U72">
            <v>338.91900634765625</v>
          </cell>
          <cell r="V72">
            <v>431.62600708007813</v>
          </cell>
          <cell r="W72">
            <v>215.82499694824219</v>
          </cell>
          <cell r="X72">
            <v>329.10299682617188</v>
          </cell>
          <cell r="Y72">
            <v>303.01901245117188</v>
          </cell>
          <cell r="Z72">
            <v>360.2650146484375</v>
          </cell>
          <cell r="AA72">
            <v>341.89700317382813</v>
          </cell>
          <cell r="AB72">
            <v>312.65701293945313</v>
          </cell>
          <cell r="AC72">
            <v>356.65701293945313</v>
          </cell>
          <cell r="AD72">
            <v>353.89199829101563</v>
          </cell>
          <cell r="AE72">
            <v>348.41799926757813</v>
          </cell>
          <cell r="AF72">
            <v>425.1510009765625</v>
          </cell>
          <cell r="AG72">
            <v>364.34298706054688</v>
          </cell>
          <cell r="AH72">
            <v>881.208984375</v>
          </cell>
          <cell r="AI72">
            <v>316.06201171875</v>
          </cell>
          <cell r="AJ72">
            <v>325.3599853515625</v>
          </cell>
          <cell r="AK72">
            <v>325.60598754882813</v>
          </cell>
          <cell r="AL72">
            <v>301.29598999023438</v>
          </cell>
          <cell r="AM72">
            <v>333.00399780273438</v>
          </cell>
          <cell r="AN72">
            <v>334.29098510742188</v>
          </cell>
          <cell r="AO72">
            <v>345.64999389648438</v>
          </cell>
          <cell r="AP72">
            <v>320.77099609375</v>
          </cell>
          <cell r="AQ72">
            <v>348.58599853515625</v>
          </cell>
          <cell r="AR72">
            <v>421.04800415039063</v>
          </cell>
          <cell r="AS72">
            <v>491.72198486328125</v>
          </cell>
          <cell r="AT72">
            <v>302.843994140625</v>
          </cell>
          <cell r="AU72">
            <v>399.260009765625</v>
          </cell>
          <cell r="AV72">
            <v>183.50199890136719</v>
          </cell>
          <cell r="AW72">
            <v>184.88900756835938</v>
          </cell>
          <cell r="AX72">
            <v>317.92800903320313</v>
          </cell>
          <cell r="AY72">
            <v>377.34600830078125</v>
          </cell>
          <cell r="AZ72">
            <v>371.58599853515625</v>
          </cell>
          <cell r="BA72">
            <v>326.36099243164063</v>
          </cell>
          <cell r="BB72">
            <v>349.46600341796875</v>
          </cell>
          <cell r="BC72">
            <v>417.49700927734375</v>
          </cell>
          <cell r="BD72">
            <v>219.25799560546875</v>
          </cell>
          <cell r="BE72">
            <v>349.94000244140625</v>
          </cell>
          <cell r="BF72">
            <v>334.59799194335938</v>
          </cell>
          <cell r="BG72">
            <v>961.21197509765625</v>
          </cell>
          <cell r="BH72">
            <v>2593.37890625</v>
          </cell>
          <cell r="BI72">
            <v>1021.6929931640625</v>
          </cell>
          <cell r="BJ72">
            <v>1991.2559814453125</v>
          </cell>
          <cell r="BK72">
            <v>572.71002197265625</v>
          </cell>
          <cell r="BL72">
            <v>603.04400634765625</v>
          </cell>
          <cell r="BM72">
            <v>625.71600341796875</v>
          </cell>
          <cell r="BN72">
            <v>713.4730224609375</v>
          </cell>
          <cell r="BO72">
            <v>505.87298583984375</v>
          </cell>
          <cell r="BP72">
            <v>279.0880126953125</v>
          </cell>
          <cell r="BQ72">
            <v>515.56402587890625</v>
          </cell>
          <cell r="BR72">
            <v>365.2139892578125</v>
          </cell>
          <cell r="BS72">
            <v>285.17498779296875</v>
          </cell>
          <cell r="BT72">
            <v>323.59201049804688</v>
          </cell>
          <cell r="BU72">
            <v>84.819999694824219</v>
          </cell>
          <cell r="BV72">
            <v>335.29299926757813</v>
          </cell>
          <cell r="BW72">
            <v>258.25201416015625</v>
          </cell>
          <cell r="BX72">
            <v>272.23699951171875</v>
          </cell>
          <cell r="BY72">
            <v>2414.52197265625</v>
          </cell>
          <cell r="BZ72">
            <v>2494.095947265625</v>
          </cell>
          <cell r="CA72">
            <v>275.32501220703125</v>
          </cell>
          <cell r="CB72">
            <v>239.55178833007813</v>
          </cell>
          <cell r="CC72">
            <v>250.74533081054688</v>
          </cell>
          <cell r="CD72">
            <v>311.6175537109375</v>
          </cell>
          <cell r="CE72">
            <v>318.29690551757813</v>
          </cell>
          <cell r="CF72">
            <v>308.62356567382813</v>
          </cell>
          <cell r="CG72">
            <v>334.78656005859375</v>
          </cell>
          <cell r="CH72">
            <v>254.6114501953125</v>
          </cell>
          <cell r="CI72">
            <v>620.02142333984375</v>
          </cell>
          <cell r="CJ72">
            <v>446.35110473632813</v>
          </cell>
          <cell r="CK72">
            <v>344.58108520507813</v>
          </cell>
          <cell r="CL72">
            <v>419.77706909179688</v>
          </cell>
          <cell r="CM72">
            <v>903.80157470703125</v>
          </cell>
          <cell r="CN72">
            <v>319.80230712890625</v>
          </cell>
          <cell r="CO72">
            <v>155.90574645996094</v>
          </cell>
          <cell r="CP72">
            <v>389.638427734375</v>
          </cell>
          <cell r="CQ72">
            <v>262.40811157226563</v>
          </cell>
          <cell r="CR72">
            <v>324.20196533203125</v>
          </cell>
          <cell r="CS72">
            <v>197.52578735351563</v>
          </cell>
          <cell r="CT72">
            <v>382.42578125</v>
          </cell>
          <cell r="CU72">
            <v>369.44110107421875</v>
          </cell>
          <cell r="CV72">
            <v>204.76901245117188</v>
          </cell>
          <cell r="CW72">
            <v>201.14701843261719</v>
          </cell>
          <cell r="CX72">
            <v>298.62881469726563</v>
          </cell>
          <cell r="CY72">
            <v>177.14202880859375</v>
          </cell>
          <cell r="CZ72">
            <v>340.73065185546875</v>
          </cell>
          <cell r="DA72">
            <v>160.51222229003906</v>
          </cell>
          <cell r="DB72">
            <v>181.73689270019531</v>
          </cell>
          <cell r="DC72">
            <v>199.13894653320313</v>
          </cell>
          <cell r="DD72">
            <v>327.263427734375</v>
          </cell>
          <cell r="DE72">
            <v>540.2177734375</v>
          </cell>
          <cell r="DF72">
            <v>155.01974487304688</v>
          </cell>
          <cell r="DG72">
            <v>182.82872009277344</v>
          </cell>
          <cell r="DH72">
            <v>190.54853820800781</v>
          </cell>
          <cell r="DI72">
            <v>260.17330932617188</v>
          </cell>
          <cell r="DJ72">
            <v>313.8623046875</v>
          </cell>
          <cell r="DK72">
            <v>199.80618286132813</v>
          </cell>
          <cell r="DL72">
            <v>1436.2996826171875</v>
          </cell>
          <cell r="DM72">
            <v>261.90823364257813</v>
          </cell>
          <cell r="DN72">
            <v>215.92959594726563</v>
          </cell>
          <cell r="DO72">
            <v>148.67926025390625</v>
          </cell>
          <cell r="DQ72">
            <v>792.04998779296875</v>
          </cell>
          <cell r="DR72">
            <v>1920.030029296875</v>
          </cell>
          <cell r="DS72">
            <v>213.07563781738281</v>
          </cell>
          <cell r="DT72">
            <v>127.665771484375</v>
          </cell>
          <cell r="DU72">
            <v>141.16398620605469</v>
          </cell>
          <cell r="DV72">
            <v>42277</v>
          </cell>
          <cell r="DW72">
            <v>42277</v>
          </cell>
          <cell r="DX72">
            <v>394.25</v>
          </cell>
          <cell r="DY72">
            <v>201.62800598144531</v>
          </cell>
          <cell r="DZ72">
            <v>376.76998901367188</v>
          </cell>
          <cell r="EA72">
            <v>469.21200561523438</v>
          </cell>
          <cell r="EB72">
            <v>280.42300415039063</v>
          </cell>
          <cell r="EC72">
            <v>443.39599609375</v>
          </cell>
          <cell r="ED72">
            <v>343.57501220703125</v>
          </cell>
          <cell r="EE72">
            <v>335.39599609375</v>
          </cell>
          <cell r="EF72">
            <v>382.94500732421875</v>
          </cell>
          <cell r="EG72">
            <v>363.4580078125</v>
          </cell>
          <cell r="EH72">
            <v>268.30499267578125</v>
          </cell>
          <cell r="EI72">
            <v>269.9010009765625</v>
          </cell>
          <cell r="EJ72">
            <v>419.34500122070313</v>
          </cell>
          <cell r="EK72">
            <v>303.45401000976563</v>
          </cell>
          <cell r="EL72">
            <v>304.68301391601563</v>
          </cell>
          <cell r="EM72">
            <v>170.78900146484375</v>
          </cell>
          <cell r="EN72">
            <v>187.01199340820313</v>
          </cell>
          <cell r="EO72">
            <v>297.260009765625</v>
          </cell>
          <cell r="EP72">
            <v>187.23826599121094</v>
          </cell>
          <cell r="EQ72">
            <v>179.10572814941406</v>
          </cell>
        </row>
        <row r="73">
          <cell r="A73">
            <v>42308</v>
          </cell>
          <cell r="B73">
            <v>191.48500061035156</v>
          </cell>
          <cell r="C73">
            <v>148.93699645996094</v>
          </cell>
          <cell r="D73">
            <v>155.53900146484375</v>
          </cell>
          <cell r="E73">
            <v>427.43701171875</v>
          </cell>
          <cell r="F73">
            <v>158.46400451660156</v>
          </cell>
          <cell r="G73">
            <v>446.21200561523438</v>
          </cell>
          <cell r="H73">
            <v>267.010009765625</v>
          </cell>
          <cell r="I73">
            <v>322.39199829101563</v>
          </cell>
          <cell r="J73">
            <v>345.22900390625</v>
          </cell>
          <cell r="K73">
            <v>467.57598876953125</v>
          </cell>
          <cell r="L73">
            <v>190.89399719238281</v>
          </cell>
          <cell r="M73">
            <v>443.39199829101563</v>
          </cell>
          <cell r="N73">
            <v>243.26699829101563</v>
          </cell>
          <cell r="O73">
            <v>282.75698852539063</v>
          </cell>
          <cell r="P73">
            <v>286.6400146484375</v>
          </cell>
          <cell r="Q73">
            <v>304.63800048828125</v>
          </cell>
          <cell r="R73">
            <v>348.93399047851563</v>
          </cell>
          <cell r="S73">
            <v>363.70901489257813</v>
          </cell>
          <cell r="T73">
            <v>417.62899780273438</v>
          </cell>
          <cell r="U73">
            <v>350.21701049804688</v>
          </cell>
          <cell r="V73">
            <v>447.65899658203125</v>
          </cell>
          <cell r="W73">
            <v>229.50999450683594</v>
          </cell>
          <cell r="X73">
            <v>339.90798950195313</v>
          </cell>
          <cell r="Y73">
            <v>305.87200927734375</v>
          </cell>
          <cell r="Z73">
            <v>365.67098999023438</v>
          </cell>
          <cell r="AA73">
            <v>351.052001953125</v>
          </cell>
          <cell r="AB73">
            <v>343.96499633789063</v>
          </cell>
          <cell r="AC73">
            <v>372.322998046875</v>
          </cell>
          <cell r="AD73">
            <v>360.47601318359375</v>
          </cell>
          <cell r="AE73">
            <v>354.99398803710938</v>
          </cell>
          <cell r="AF73">
            <v>446.052001953125</v>
          </cell>
          <cell r="AG73">
            <v>381.74700927734375</v>
          </cell>
          <cell r="AH73">
            <v>904.718017578125</v>
          </cell>
          <cell r="AI73">
            <v>337.156005859375</v>
          </cell>
          <cell r="AJ73">
            <v>328.4630126953125</v>
          </cell>
          <cell r="AK73">
            <v>330.85800170898438</v>
          </cell>
          <cell r="AL73">
            <v>304.90200805664063</v>
          </cell>
          <cell r="AM73">
            <v>344.23599243164063</v>
          </cell>
          <cell r="AN73">
            <v>344.27999877929688</v>
          </cell>
          <cell r="AO73">
            <v>354.531005859375</v>
          </cell>
          <cell r="AP73">
            <v>329.39300537109375</v>
          </cell>
          <cell r="AQ73">
            <v>353.9849853515625</v>
          </cell>
          <cell r="AR73">
            <v>432.79501342773438</v>
          </cell>
          <cell r="AS73">
            <v>500.92999267578125</v>
          </cell>
          <cell r="AT73">
            <v>317.44500732421875</v>
          </cell>
          <cell r="AU73">
            <v>406.44601440429688</v>
          </cell>
          <cell r="AV73">
            <v>189.33900451660156</v>
          </cell>
          <cell r="AW73">
            <v>189.98800659179688</v>
          </cell>
          <cell r="AX73">
            <v>326.20199584960938</v>
          </cell>
          <cell r="AY73">
            <v>380.45401000976563</v>
          </cell>
          <cell r="AZ73">
            <v>379.10699462890625</v>
          </cell>
          <cell r="BA73">
            <v>335.16900634765625</v>
          </cell>
          <cell r="BB73">
            <v>358.46099853515625</v>
          </cell>
          <cell r="BC73">
            <v>429.614990234375</v>
          </cell>
          <cell r="BD73">
            <v>225.06199645996094</v>
          </cell>
          <cell r="BE73">
            <v>360.03500366210938</v>
          </cell>
          <cell r="BF73">
            <v>343.39401245117188</v>
          </cell>
          <cell r="BG73">
            <v>985.3740234375</v>
          </cell>
          <cell r="BH73">
            <v>2607.280029296875</v>
          </cell>
          <cell r="BI73">
            <v>1049.5439453125</v>
          </cell>
          <cell r="BJ73">
            <v>1993.68896484375</v>
          </cell>
          <cell r="BK73">
            <v>572.27801513671875</v>
          </cell>
          <cell r="BL73">
            <v>604.2540283203125</v>
          </cell>
          <cell r="BM73">
            <v>628.2769775390625</v>
          </cell>
          <cell r="BN73">
            <v>718.885009765625</v>
          </cell>
          <cell r="BO73">
            <v>503.02398681640625</v>
          </cell>
          <cell r="BP73">
            <v>280.02499389648438</v>
          </cell>
          <cell r="BQ73">
            <v>517.76702880859375</v>
          </cell>
          <cell r="BR73">
            <v>377.39801025390625</v>
          </cell>
          <cell r="BS73">
            <v>292.57598876953125</v>
          </cell>
          <cell r="BT73">
            <v>327.00201416015625</v>
          </cell>
          <cell r="BU73">
            <v>86.180999755859375</v>
          </cell>
          <cell r="BV73">
            <v>344.94500732421875</v>
          </cell>
          <cell r="BW73">
            <v>266.281005859375</v>
          </cell>
          <cell r="BX73">
            <v>275.91299438476563</v>
          </cell>
          <cell r="BY73">
            <v>2483.64892578125</v>
          </cell>
          <cell r="BZ73">
            <v>2489.5439453125</v>
          </cell>
          <cell r="CA73">
            <v>275.42898559570313</v>
          </cell>
          <cell r="CB73">
            <v>244.30024719238281</v>
          </cell>
          <cell r="CC73">
            <v>252.44931030273438</v>
          </cell>
          <cell r="CD73">
            <v>314.1368408203125</v>
          </cell>
          <cell r="CE73">
            <v>330.04513549804688</v>
          </cell>
          <cell r="CF73">
            <v>314.04541015625</v>
          </cell>
          <cell r="CG73">
            <v>339.3514404296875</v>
          </cell>
          <cell r="CH73">
            <v>274.8250732421875</v>
          </cell>
          <cell r="CI73">
            <v>636.053955078125</v>
          </cell>
          <cell r="CJ73">
            <v>464.52236938476563</v>
          </cell>
          <cell r="CK73">
            <v>354.52499389648438</v>
          </cell>
          <cell r="CL73">
            <v>429.68240356445313</v>
          </cell>
          <cell r="CM73">
            <v>953.595703125</v>
          </cell>
          <cell r="CN73">
            <v>323.994384765625</v>
          </cell>
          <cell r="CO73">
            <v>158.58091735839844</v>
          </cell>
          <cell r="CP73">
            <v>398.54986572265625</v>
          </cell>
          <cell r="CQ73">
            <v>265.27542114257813</v>
          </cell>
          <cell r="CR73">
            <v>334.68975830078125</v>
          </cell>
          <cell r="CS73">
            <v>198.69029235839844</v>
          </cell>
          <cell r="CT73">
            <v>394.26071166992188</v>
          </cell>
          <cell r="CU73">
            <v>388.81808471679688</v>
          </cell>
          <cell r="CV73">
            <v>212.56207275390625</v>
          </cell>
          <cell r="CW73">
            <v>203.4049072265625</v>
          </cell>
          <cell r="CX73">
            <v>322.47723388671875</v>
          </cell>
          <cell r="CY73">
            <v>179.67617797851563</v>
          </cell>
          <cell r="CZ73">
            <v>357.49234008789063</v>
          </cell>
          <cell r="DA73">
            <v>163.061767578125</v>
          </cell>
          <cell r="DB73">
            <v>184.82974243164063</v>
          </cell>
          <cell r="DC73">
            <v>209.70918273925781</v>
          </cell>
          <cell r="DD73">
            <v>341.71331787109375</v>
          </cell>
          <cell r="DE73">
            <v>558.39202880859375</v>
          </cell>
          <cell r="DF73">
            <v>157.36221313476563</v>
          </cell>
          <cell r="DG73">
            <v>186.12677001953125</v>
          </cell>
          <cell r="DH73">
            <v>197.275634765625</v>
          </cell>
          <cell r="DI73">
            <v>263.64080810546875</v>
          </cell>
          <cell r="DJ73">
            <v>316.16494750976563</v>
          </cell>
          <cell r="DK73">
            <v>209.57890319824219</v>
          </cell>
          <cell r="DL73">
            <v>1472.5164794921875</v>
          </cell>
          <cell r="DM73">
            <v>264.62661743164063</v>
          </cell>
          <cell r="DN73">
            <v>218.48448181152344</v>
          </cell>
          <cell r="DO73">
            <v>151.87998962402344</v>
          </cell>
          <cell r="DQ73">
            <v>847.84002685546875</v>
          </cell>
          <cell r="DR73">
            <v>2079.360107421875</v>
          </cell>
          <cell r="DV73">
            <v>42308</v>
          </cell>
          <cell r="DW73">
            <v>42308</v>
          </cell>
          <cell r="DX73">
            <v>407.89401245117188</v>
          </cell>
          <cell r="DY73">
            <v>204.74299621582031</v>
          </cell>
          <cell r="DZ73">
            <v>386.05398559570313</v>
          </cell>
          <cell r="EA73">
            <v>481.05099487304688</v>
          </cell>
          <cell r="EB73">
            <v>290.30899047851563</v>
          </cell>
          <cell r="EC73">
            <v>457.2340087890625</v>
          </cell>
          <cell r="ED73">
            <v>353.239990234375</v>
          </cell>
          <cell r="EE73">
            <v>347.06600952148438</v>
          </cell>
          <cell r="EF73">
            <v>381.56399536132813</v>
          </cell>
          <cell r="EG73">
            <v>372.91598510742188</v>
          </cell>
          <cell r="EH73">
            <v>271.0889892578125</v>
          </cell>
          <cell r="EI73">
            <v>281.302001953125</v>
          </cell>
          <cell r="EJ73">
            <v>427.6610107421875</v>
          </cell>
          <cell r="EK73">
            <v>308.7349853515625</v>
          </cell>
          <cell r="EL73">
            <v>311.74200439453125</v>
          </cell>
          <cell r="EM73">
            <v>181.04499816894531</v>
          </cell>
          <cell r="EN73">
            <v>191.70199584960938</v>
          </cell>
          <cell r="EO73">
            <v>300</v>
          </cell>
          <cell r="EP73">
            <v>192.3060302734375</v>
          </cell>
          <cell r="EQ73">
            <v>184.15573120117188</v>
          </cell>
        </row>
        <row r="74">
          <cell r="A74">
            <v>42338</v>
          </cell>
          <cell r="B74">
            <v>190.60299682617188</v>
          </cell>
          <cell r="C74">
            <v>147.37100219726563</v>
          </cell>
          <cell r="D74">
            <v>153.9530029296875</v>
          </cell>
          <cell r="E74">
            <v>425.04000854492188</v>
          </cell>
          <cell r="F74">
            <v>152.09500122070313</v>
          </cell>
          <cell r="G74">
            <v>438.3800048828125</v>
          </cell>
          <cell r="H74">
            <v>265.97000122070313</v>
          </cell>
          <cell r="I74">
            <v>323.27200317382813</v>
          </cell>
          <cell r="J74">
            <v>345.78500366210938</v>
          </cell>
          <cell r="K74">
            <v>460.56298828125</v>
          </cell>
          <cell r="L74">
            <v>190.85699462890625</v>
          </cell>
          <cell r="M74">
            <v>441.99200439453125</v>
          </cell>
          <cell r="N74">
            <v>243.28999328613281</v>
          </cell>
          <cell r="O74">
            <v>282.51998901367188</v>
          </cell>
          <cell r="P74">
            <v>286.406005859375</v>
          </cell>
          <cell r="Q74">
            <v>304.02099609375</v>
          </cell>
          <cell r="R74">
            <v>346.59500122070313</v>
          </cell>
          <cell r="S74">
            <v>364.3380126953125</v>
          </cell>
          <cell r="T74">
            <v>422.19900512695313</v>
          </cell>
          <cell r="U74">
            <v>349.00698852539063</v>
          </cell>
          <cell r="V74">
            <v>446.06698608398438</v>
          </cell>
          <cell r="W74">
            <v>238.84300231933594</v>
          </cell>
          <cell r="X74">
            <v>332.98199462890625</v>
          </cell>
          <cell r="Y74">
            <v>305.27899169921875</v>
          </cell>
          <cell r="Z74">
            <v>366.00698852539063</v>
          </cell>
          <cell r="AA74">
            <v>350.375</v>
          </cell>
          <cell r="AB74">
            <v>348.5889892578125</v>
          </cell>
          <cell r="AC74">
            <v>373.864990234375</v>
          </cell>
          <cell r="AD74">
            <v>360.61199951171875</v>
          </cell>
          <cell r="AE74">
            <v>354.11300659179688</v>
          </cell>
          <cell r="AF74">
            <v>444.2239990234375</v>
          </cell>
          <cell r="AG74">
            <v>383.54400634765625</v>
          </cell>
          <cell r="AH74">
            <v>913.88897705078125</v>
          </cell>
          <cell r="AI74">
            <v>338.45700073242188</v>
          </cell>
          <cell r="AJ74">
            <v>328.85800170898438</v>
          </cell>
          <cell r="AK74">
            <v>329.38800048828125</v>
          </cell>
          <cell r="AL74">
            <v>304.2760009765625</v>
          </cell>
          <cell r="AM74">
            <v>338.00201416015625</v>
          </cell>
          <cell r="AN74">
            <v>341.78399658203125</v>
          </cell>
          <cell r="AO74">
            <v>355.60598754882813</v>
          </cell>
          <cell r="AP74">
            <v>327.42898559570313</v>
          </cell>
          <cell r="AQ74">
            <v>354.12899780273438</v>
          </cell>
          <cell r="AR74">
            <v>433.42001342773438</v>
          </cell>
          <cell r="AS74">
            <v>502.72198486328125</v>
          </cell>
          <cell r="AT74">
            <v>314.76901245117188</v>
          </cell>
          <cell r="AU74">
            <v>408.87100219726563</v>
          </cell>
          <cell r="AV74">
            <v>188.4010009765625</v>
          </cell>
          <cell r="AW74">
            <v>189.28399658203125</v>
          </cell>
          <cell r="AX74">
            <v>323.86700439453125</v>
          </cell>
          <cell r="AY74">
            <v>379.86599731445313</v>
          </cell>
          <cell r="AZ74">
            <v>374.64599609375</v>
          </cell>
          <cell r="BA74">
            <v>332.6719970703125</v>
          </cell>
          <cell r="BB74">
            <v>355.510986328125</v>
          </cell>
          <cell r="BC74">
            <v>434.70199584960938</v>
          </cell>
          <cell r="BD74">
            <v>225.84599304199219</v>
          </cell>
          <cell r="BE74">
            <v>364.06201171875</v>
          </cell>
          <cell r="BF74">
            <v>342.885009765625</v>
          </cell>
          <cell r="BG74">
            <v>982.27899169921875</v>
          </cell>
          <cell r="BH74">
            <v>2601.444091796875</v>
          </cell>
          <cell r="BI74">
            <v>1025.9820556640625</v>
          </cell>
          <cell r="BJ74">
            <v>1990.5450439453125</v>
          </cell>
          <cell r="BK74">
            <v>572.97698974609375</v>
          </cell>
          <cell r="BL74">
            <v>603.93597412109375</v>
          </cell>
          <cell r="BM74">
            <v>628.15997314453125</v>
          </cell>
          <cell r="BN74">
            <v>715.5250244140625</v>
          </cell>
          <cell r="BO74">
            <v>500.37298583984375</v>
          </cell>
          <cell r="BP74">
            <v>279.83099365234375</v>
          </cell>
          <cell r="BQ74">
            <v>520.30401611328125</v>
          </cell>
          <cell r="BR74">
            <v>371.81100463867188</v>
          </cell>
          <cell r="BS74">
            <v>285.864990234375</v>
          </cell>
          <cell r="BT74">
            <v>311.67999267578125</v>
          </cell>
          <cell r="BU74">
            <v>78.53900146484375</v>
          </cell>
          <cell r="BV74">
            <v>339.864990234375</v>
          </cell>
          <cell r="BW74">
            <v>267.83999633789063</v>
          </cell>
          <cell r="BX74">
            <v>277.81100463867188</v>
          </cell>
          <cell r="BY74">
            <v>2434.85791015625</v>
          </cell>
          <cell r="BZ74">
            <v>2467.735107421875</v>
          </cell>
          <cell r="CA74">
            <v>274.64401245117188</v>
          </cell>
          <cell r="CB74">
            <v>241.65794372558594</v>
          </cell>
          <cell r="CC74">
            <v>250.30528259277344</v>
          </cell>
          <cell r="CD74">
            <v>314.73324584960938</v>
          </cell>
          <cell r="CE74">
            <v>323.52606201171875</v>
          </cell>
          <cell r="CF74">
            <v>315.36065673828125</v>
          </cell>
          <cell r="CG74">
            <v>339.71673583984375</v>
          </cell>
          <cell r="CH74">
            <v>273.40286254882813</v>
          </cell>
          <cell r="CI74">
            <v>641.7325439453125</v>
          </cell>
          <cell r="CJ74">
            <v>463.74371337890625</v>
          </cell>
          <cell r="CK74">
            <v>350.07888793945313</v>
          </cell>
          <cell r="CL74">
            <v>434.64678955078125</v>
          </cell>
          <cell r="CM74">
            <v>948.9334716796875</v>
          </cell>
          <cell r="CN74">
            <v>323.04678344726563</v>
          </cell>
          <cell r="CO74">
            <v>157.79440307617188</v>
          </cell>
          <cell r="CP74">
            <v>398.52719116210938</v>
          </cell>
          <cell r="CQ74">
            <v>265.26986694335938</v>
          </cell>
          <cell r="CR74">
            <v>323.68392944335938</v>
          </cell>
          <cell r="CS74">
            <v>197.43798828125</v>
          </cell>
          <cell r="CT74">
            <v>397.70101928710938</v>
          </cell>
          <cell r="CU74">
            <v>390.22821044921875</v>
          </cell>
          <cell r="CV74">
            <v>212.05548095703125</v>
          </cell>
          <cell r="CW74">
            <v>203.12200927734375</v>
          </cell>
          <cell r="CX74">
            <v>326.0113525390625</v>
          </cell>
          <cell r="CY74">
            <v>179.82048034667969</v>
          </cell>
          <cell r="CZ74">
            <v>354.09228515625</v>
          </cell>
          <cell r="DA74">
            <v>163.60441589355469</v>
          </cell>
          <cell r="DB74">
            <v>187.833740234375</v>
          </cell>
          <cell r="DC74">
            <v>206.55900573730469</v>
          </cell>
          <cell r="DD74">
            <v>342.3402099609375</v>
          </cell>
          <cell r="DE74">
            <v>565.8175048828125</v>
          </cell>
          <cell r="DF74">
            <v>157.15814208984375</v>
          </cell>
          <cell r="DG74">
            <v>184.92709350585938</v>
          </cell>
          <cell r="DH74">
            <v>194.27687072753906</v>
          </cell>
          <cell r="DI74">
            <v>262.26931762695313</v>
          </cell>
          <cell r="DJ74">
            <v>316.5999755859375</v>
          </cell>
          <cell r="DK74">
            <v>210.21109008789063</v>
          </cell>
          <cell r="DL74">
            <v>1491.8780517578125</v>
          </cell>
          <cell r="DM74">
            <v>265.883056640625</v>
          </cell>
          <cell r="DN74">
            <v>220.73550415039063</v>
          </cell>
          <cell r="DO74">
            <v>153.19831848144531</v>
          </cell>
          <cell r="DQ74">
            <v>814.29998779296875</v>
          </cell>
          <cell r="DR74">
            <v>2080.409912109375</v>
          </cell>
          <cell r="DS74">
            <v>219.69627380371094</v>
          </cell>
          <cell r="DT74">
            <v>128.46980285644531</v>
          </cell>
          <cell r="DU74">
            <v>141.65835571289063</v>
          </cell>
          <cell r="DV74">
            <v>42338</v>
          </cell>
          <cell r="DW74">
            <v>42338</v>
          </cell>
          <cell r="DX74">
            <v>390.79299926757813</v>
          </cell>
          <cell r="DY74">
            <v>202.57699584960938</v>
          </cell>
          <cell r="DZ74">
            <v>380.59100341796875</v>
          </cell>
          <cell r="EA74">
            <v>473.30899047851563</v>
          </cell>
          <cell r="EB74">
            <v>285.64199829101563</v>
          </cell>
          <cell r="EC74">
            <v>452.3489990234375</v>
          </cell>
          <cell r="ED74">
            <v>350.8330078125</v>
          </cell>
          <cell r="EE74">
            <v>340.45700073242188</v>
          </cell>
          <cell r="EF74">
            <v>375.010986328125</v>
          </cell>
          <cell r="EG74">
            <v>370.75900268554688</v>
          </cell>
          <cell r="EH74">
            <v>261.1090087890625</v>
          </cell>
          <cell r="EI74">
            <v>273.0889892578125</v>
          </cell>
          <cell r="EJ74">
            <v>425.30999755859375</v>
          </cell>
          <cell r="EK74">
            <v>298.9010009765625</v>
          </cell>
          <cell r="EL74">
            <v>308.16000366210938</v>
          </cell>
          <cell r="EM74">
            <v>172.77799987792969</v>
          </cell>
          <cell r="EN74">
            <v>191.00300598144531</v>
          </cell>
          <cell r="EO74">
            <v>295.7130126953125</v>
          </cell>
          <cell r="EP74">
            <v>188.49632263183594</v>
          </cell>
          <cell r="EQ74">
            <v>179.896728515625</v>
          </cell>
        </row>
        <row r="75">
          <cell r="A75">
            <v>42369</v>
          </cell>
          <cell r="B75">
            <v>189.74099731445313</v>
          </cell>
          <cell r="C75">
            <v>147.58200073242188</v>
          </cell>
          <cell r="D75">
            <v>154.12600708007813</v>
          </cell>
          <cell r="E75">
            <v>396.20999145507813</v>
          </cell>
          <cell r="F75">
            <v>144.43699645996094</v>
          </cell>
          <cell r="G75">
            <v>411.18798828125</v>
          </cell>
          <cell r="H75">
            <v>266.44198608398438</v>
          </cell>
          <cell r="I75">
            <v>322.114990234375</v>
          </cell>
          <cell r="J75">
            <v>344.85000610351563</v>
          </cell>
          <cell r="K75">
            <v>434.27700805664063</v>
          </cell>
          <cell r="L75">
            <v>190.13699340820313</v>
          </cell>
          <cell r="M75">
            <v>435.77999877929688</v>
          </cell>
          <cell r="N75">
            <v>242.51899719238281</v>
          </cell>
          <cell r="O75">
            <v>282.11801147460938</v>
          </cell>
          <cell r="P75">
            <v>285.98699951171875</v>
          </cell>
          <cell r="Q75">
            <v>302.96600341796875</v>
          </cell>
          <cell r="R75">
            <v>341.09799194335938</v>
          </cell>
          <cell r="S75">
            <v>354.20999145507813</v>
          </cell>
          <cell r="T75">
            <v>407.86199951171875</v>
          </cell>
          <cell r="U75">
            <v>341.87200927734375</v>
          </cell>
          <cell r="V75">
            <v>433.07501220703125</v>
          </cell>
          <cell r="W75">
            <v>228.26800537109375</v>
          </cell>
          <cell r="X75">
            <v>323.09799194335938</v>
          </cell>
          <cell r="Y75">
            <v>304.16598510742188</v>
          </cell>
          <cell r="Z75">
            <v>363.59201049804688</v>
          </cell>
          <cell r="AA75">
            <v>343.43899536132813</v>
          </cell>
          <cell r="AB75">
            <v>318.75900268554688</v>
          </cell>
          <cell r="AC75">
            <v>362.45901489257813</v>
          </cell>
          <cell r="AD75">
            <v>358.7139892578125</v>
          </cell>
          <cell r="AE75">
            <v>352.86300659179688</v>
          </cell>
          <cell r="AF75">
            <v>439.91400146484375</v>
          </cell>
          <cell r="AG75">
            <v>372.125</v>
          </cell>
          <cell r="AH75">
            <v>900.90301513671875</v>
          </cell>
          <cell r="AI75">
            <v>320.49700927734375</v>
          </cell>
          <cell r="AJ75">
            <v>327.7130126953125</v>
          </cell>
          <cell r="AK75">
            <v>326.14999389648438</v>
          </cell>
          <cell r="AL75">
            <v>303.56698608398438</v>
          </cell>
          <cell r="AM75">
            <v>327.99700927734375</v>
          </cell>
          <cell r="AN75">
            <v>334.22299194335938</v>
          </cell>
          <cell r="AO75">
            <v>350.10400390625</v>
          </cell>
          <cell r="AP75">
            <v>321.87799072265625</v>
          </cell>
          <cell r="AQ75">
            <v>352.57199096679688</v>
          </cell>
          <cell r="AR75">
            <v>432.760986328125</v>
          </cell>
          <cell r="AS75">
            <v>498.80999755859375</v>
          </cell>
          <cell r="AT75">
            <v>302.19500732421875</v>
          </cell>
          <cell r="AU75">
            <v>402.01800537109375</v>
          </cell>
          <cell r="AV75">
            <v>184.28300476074219</v>
          </cell>
          <cell r="AW75">
            <v>185.97200012207031</v>
          </cell>
          <cell r="AX75">
            <v>314.72698974609375</v>
          </cell>
          <cell r="AY75">
            <v>376.57400512695313</v>
          </cell>
          <cell r="AZ75">
            <v>363.33200073242188</v>
          </cell>
          <cell r="BA75">
            <v>322.54299926757813</v>
          </cell>
          <cell r="BB75">
            <v>344.70199584960938</v>
          </cell>
          <cell r="BC75">
            <v>429.9320068359375</v>
          </cell>
          <cell r="BD75">
            <v>224.47500610351563</v>
          </cell>
          <cell r="BE75">
            <v>360.2080078125</v>
          </cell>
          <cell r="BF75">
            <v>337.32598876953125</v>
          </cell>
          <cell r="BG75">
            <v>971.01898193359375</v>
          </cell>
          <cell r="BH75">
            <v>2578.885986328125</v>
          </cell>
          <cell r="BI75">
            <v>999.51702880859375</v>
          </cell>
          <cell r="BJ75">
            <v>1989.97998046875</v>
          </cell>
          <cell r="BK75">
            <v>573.92901611328125</v>
          </cell>
          <cell r="BL75">
            <v>601.97100830078125</v>
          </cell>
          <cell r="BM75">
            <v>625.2349853515625</v>
          </cell>
          <cell r="BN75">
            <v>705.447021484375</v>
          </cell>
          <cell r="BO75">
            <v>498.8699951171875</v>
          </cell>
          <cell r="BP75">
            <v>277.45001220703125</v>
          </cell>
          <cell r="BQ75">
            <v>524.43798828125</v>
          </cell>
          <cell r="BR75">
            <v>364.8070068359375</v>
          </cell>
          <cell r="BS75">
            <v>278.33999633789063</v>
          </cell>
          <cell r="BT75">
            <v>296.13900756835938</v>
          </cell>
          <cell r="BU75">
            <v>71.364997863769531</v>
          </cell>
          <cell r="BV75">
            <v>334.20199584960938</v>
          </cell>
          <cell r="BW75">
            <v>261.50299072265625</v>
          </cell>
          <cell r="BX75">
            <v>275.5360107421875</v>
          </cell>
          <cell r="BY75">
            <v>2374.06201171875</v>
          </cell>
          <cell r="BZ75">
            <v>2441.823974609375</v>
          </cell>
          <cell r="CA75">
            <v>273.739990234375</v>
          </cell>
          <cell r="CB75">
            <v>238.63853454589844</v>
          </cell>
          <cell r="CC75">
            <v>250.01358032226563</v>
          </cell>
          <cell r="CD75">
            <v>313.9150390625</v>
          </cell>
          <cell r="CE75">
            <v>313.2056884765625</v>
          </cell>
          <cell r="CF75">
            <v>314.066162109375</v>
          </cell>
          <cell r="CG75">
            <v>338.38739013671875</v>
          </cell>
          <cell r="CH75">
            <v>259.731689453125</v>
          </cell>
          <cell r="CI75">
            <v>634.02178955078125</v>
          </cell>
          <cell r="CJ75">
            <v>461.76300048828125</v>
          </cell>
          <cell r="CK75">
            <v>336.718017578125</v>
          </cell>
          <cell r="CL75">
            <v>429.93838500976563</v>
          </cell>
          <cell r="CM75">
            <v>938.441650390625</v>
          </cell>
          <cell r="CN75">
            <v>322.4559326171875</v>
          </cell>
          <cell r="CO75">
            <v>155.9644775390625</v>
          </cell>
          <cell r="CP75">
            <v>390.27133178710938</v>
          </cell>
          <cell r="CQ75">
            <v>264.92044067382813</v>
          </cell>
          <cell r="CR75">
            <v>315.72442626953125</v>
          </cell>
          <cell r="CS75">
            <v>196.67393493652344</v>
          </cell>
          <cell r="CT75">
            <v>393.0234375</v>
          </cell>
          <cell r="CU75">
            <v>378.15237426757813</v>
          </cell>
          <cell r="CV75">
            <v>211.08305358886719</v>
          </cell>
          <cell r="CW75">
            <v>201.79911804199219</v>
          </cell>
          <cell r="CX75">
            <v>312.17239379882813</v>
          </cell>
          <cell r="CY75">
            <v>178.7855224609375</v>
          </cell>
          <cell r="CZ75">
            <v>339.9937744140625</v>
          </cell>
          <cell r="DA75">
            <v>162.39450073242188</v>
          </cell>
          <cell r="DB75">
            <v>183.01309204101563</v>
          </cell>
          <cell r="DC75">
            <v>194.25836181640625</v>
          </cell>
          <cell r="DD75">
            <v>329.73104858398438</v>
          </cell>
          <cell r="DE75">
            <v>553.1982421875</v>
          </cell>
          <cell r="DF75">
            <v>156.18222045898438</v>
          </cell>
          <cell r="DG75">
            <v>182.84033203125</v>
          </cell>
          <cell r="DH75">
            <v>193.14866638183594</v>
          </cell>
          <cell r="DI75">
            <v>262.281494140625</v>
          </cell>
          <cell r="DJ75">
            <v>316.0093994140625</v>
          </cell>
          <cell r="DK75">
            <v>205.47349548339844</v>
          </cell>
          <cell r="DL75">
            <v>1483.1151123046875</v>
          </cell>
          <cell r="DM75">
            <v>265.050537109375</v>
          </cell>
          <cell r="DN75">
            <v>219.63803100585938</v>
          </cell>
          <cell r="DO75">
            <v>151.45062255859375</v>
          </cell>
          <cell r="DQ75">
            <v>794.1400146484375</v>
          </cell>
          <cell r="DR75">
            <v>2043.93994140625</v>
          </cell>
          <cell r="DS75">
            <v>218.6927490234375</v>
          </cell>
          <cell r="DT75">
            <v>128.32420349121094</v>
          </cell>
          <cell r="DU75">
            <v>141.59585571289063</v>
          </cell>
          <cell r="DV75">
            <v>42369</v>
          </cell>
          <cell r="DW75">
            <v>42369</v>
          </cell>
          <cell r="DX75">
            <v>342.77801513671875</v>
          </cell>
          <cell r="DY75">
            <v>197.91299438476563</v>
          </cell>
          <cell r="DZ75">
            <v>375.22198486328125</v>
          </cell>
          <cell r="EA75">
            <v>468.02200317382813</v>
          </cell>
          <cell r="EB75">
            <v>284.28900146484375</v>
          </cell>
          <cell r="EC75">
            <v>446.677001953125</v>
          </cell>
          <cell r="ED75">
            <v>347.77899169921875</v>
          </cell>
          <cell r="EE75">
            <v>335.2239990234375</v>
          </cell>
          <cell r="EF75">
            <v>377.677001953125</v>
          </cell>
          <cell r="EG75">
            <v>366.77099609375</v>
          </cell>
          <cell r="EH75">
            <v>254.72700500488281</v>
          </cell>
          <cell r="EI75">
            <v>273.39498901367188</v>
          </cell>
          <cell r="EJ75">
            <v>421.90798950195313</v>
          </cell>
          <cell r="EK75">
            <v>288.96600341796875</v>
          </cell>
          <cell r="EL75">
            <v>302.76199340820313</v>
          </cell>
          <cell r="EM75">
            <v>172.6199951171875</v>
          </cell>
          <cell r="EN75">
            <v>183.09100341796875</v>
          </cell>
          <cell r="EO75">
            <v>282.13198852539063</v>
          </cell>
          <cell r="EP75">
            <v>187.02523803710938</v>
          </cell>
          <cell r="EQ75">
            <v>176.17343139648438</v>
          </cell>
        </row>
        <row r="76">
          <cell r="A76">
            <v>42400</v>
          </cell>
          <cell r="B76">
            <v>186.10499572753906</v>
          </cell>
          <cell r="C76">
            <v>146.54499816894531</v>
          </cell>
          <cell r="D76">
            <v>152.94500732421875</v>
          </cell>
          <cell r="E76">
            <v>396.01901245117188</v>
          </cell>
          <cell r="F76">
            <v>140.81700134277344</v>
          </cell>
          <cell r="G76">
            <v>408.51699829101563</v>
          </cell>
          <cell r="H76">
            <v>263.52301025390625</v>
          </cell>
          <cell r="I76">
            <v>326.24899291992188</v>
          </cell>
          <cell r="J76">
            <v>347.9530029296875</v>
          </cell>
          <cell r="K76">
            <v>430.84100341796875</v>
          </cell>
          <cell r="L76">
            <v>191.49400329589844</v>
          </cell>
          <cell r="M76">
            <v>437.67599487304688</v>
          </cell>
          <cell r="N76">
            <v>241.29600524902344</v>
          </cell>
          <cell r="O76">
            <v>286.37100219726563</v>
          </cell>
          <cell r="P76">
            <v>290.16598510742188</v>
          </cell>
          <cell r="Q76">
            <v>305.90200805664063</v>
          </cell>
          <cell r="R76">
            <v>340.44100952148438</v>
          </cell>
          <cell r="S76">
            <v>353.6929931640625</v>
          </cell>
          <cell r="T76">
            <v>394.90301513671875</v>
          </cell>
          <cell r="U76">
            <v>341.27801513671875</v>
          </cell>
          <cell r="V76">
            <v>428.77999877929688</v>
          </cell>
          <cell r="W76">
            <v>210.43899536132813</v>
          </cell>
          <cell r="X76">
            <v>321.24798583984375</v>
          </cell>
          <cell r="Y76">
            <v>306.6510009765625</v>
          </cell>
          <cell r="Z76">
            <v>364.84500122070313</v>
          </cell>
          <cell r="AA76">
            <v>339.5889892578125</v>
          </cell>
          <cell r="AB76">
            <v>303.4840087890625</v>
          </cell>
          <cell r="AC76">
            <v>358.302001953125</v>
          </cell>
          <cell r="AD76">
            <v>360.6099853515625</v>
          </cell>
          <cell r="AE76">
            <v>354.24301147460938</v>
          </cell>
          <cell r="AF76">
            <v>435.35800170898438</v>
          </cell>
          <cell r="AG76">
            <v>368.07199096679688</v>
          </cell>
          <cell r="AH76">
            <v>898.82598876953125</v>
          </cell>
          <cell r="AI76">
            <v>314.52099609375</v>
          </cell>
          <cell r="AJ76">
            <v>331.65798950195313</v>
          </cell>
          <cell r="AK76">
            <v>327.4110107421875</v>
          </cell>
          <cell r="AL76">
            <v>301.40499877929688</v>
          </cell>
          <cell r="AM76">
            <v>326.2550048828125</v>
          </cell>
          <cell r="AN76">
            <v>332.46600341796875</v>
          </cell>
          <cell r="AO76">
            <v>350.41500854492188</v>
          </cell>
          <cell r="AP76">
            <v>320.98800659179688</v>
          </cell>
          <cell r="AQ76">
            <v>355.66799926757813</v>
          </cell>
          <cell r="AR76">
            <v>432.08999633789063</v>
          </cell>
          <cell r="AS76">
            <v>496.36898803710938</v>
          </cell>
          <cell r="AT76">
            <v>298.72198486328125</v>
          </cell>
          <cell r="AU76">
            <v>400.24398803710938</v>
          </cell>
          <cell r="AV76">
            <v>183.60899353027344</v>
          </cell>
          <cell r="AW76">
            <v>185.56500244140625</v>
          </cell>
          <cell r="AX76">
            <v>316.6099853515625</v>
          </cell>
          <cell r="AY76">
            <v>377.48098754882813</v>
          </cell>
          <cell r="AZ76">
            <v>357.510986328125</v>
          </cell>
          <cell r="BA76">
            <v>322.5989990234375</v>
          </cell>
          <cell r="BB76">
            <v>343.77700805664063</v>
          </cell>
          <cell r="BC76">
            <v>430.51300048828125</v>
          </cell>
          <cell r="BD76">
            <v>226.08799743652344</v>
          </cell>
          <cell r="BE76">
            <v>360.86099243164063</v>
          </cell>
          <cell r="BF76">
            <v>337.01400756835938</v>
          </cell>
          <cell r="BG76">
            <v>973.23297119140625</v>
          </cell>
          <cell r="BH76">
            <v>2590.199951171875</v>
          </cell>
          <cell r="BI76">
            <v>983.7080078125</v>
          </cell>
          <cell r="BJ76">
            <v>2014.6700439453125</v>
          </cell>
          <cell r="BK76">
            <v>580.40997314453125</v>
          </cell>
          <cell r="BL76">
            <v>608.4439697265625</v>
          </cell>
          <cell r="BM76">
            <v>630.6209716796875</v>
          </cell>
          <cell r="BN76">
            <v>704.46002197265625</v>
          </cell>
          <cell r="BO76">
            <v>509.739990234375</v>
          </cell>
          <cell r="BP76">
            <v>281.66500854492188</v>
          </cell>
          <cell r="BQ76">
            <v>530.25</v>
          </cell>
          <cell r="BR76">
            <v>361.92898559570313</v>
          </cell>
          <cell r="BS76">
            <v>273.32000732421875</v>
          </cell>
          <cell r="BT76">
            <v>284.60501098632813</v>
          </cell>
          <cell r="BU76">
            <v>66.555999755859375</v>
          </cell>
          <cell r="BV76">
            <v>331.989990234375</v>
          </cell>
          <cell r="BW76">
            <v>258.53298950195313</v>
          </cell>
          <cell r="BX76">
            <v>277.1669921875</v>
          </cell>
          <cell r="BY76">
            <v>2349.43994140625</v>
          </cell>
          <cell r="BZ76">
            <v>2425.201904296875</v>
          </cell>
          <cell r="CA76">
            <v>277.6719970703125</v>
          </cell>
          <cell r="CB76">
            <v>241.47383117675781</v>
          </cell>
          <cell r="CC76">
            <v>247.4271240234375</v>
          </cell>
          <cell r="CD76">
            <v>318.03634643554688</v>
          </cell>
          <cell r="CE76">
            <v>310.21737670898438</v>
          </cell>
          <cell r="CF76">
            <v>312.45028686523438</v>
          </cell>
          <cell r="CG76">
            <v>340.80975341796875</v>
          </cell>
          <cell r="CH76">
            <v>259.04312133789063</v>
          </cell>
          <cell r="CI76">
            <v>635.0667724609375</v>
          </cell>
          <cell r="CJ76">
            <v>458.01870727539063</v>
          </cell>
          <cell r="CK76">
            <v>334.32040405273438</v>
          </cell>
          <cell r="CL76">
            <v>422.01593017578125</v>
          </cell>
          <cell r="CM76">
            <v>930.55328369140625</v>
          </cell>
          <cell r="CN76">
            <v>324.71481323242188</v>
          </cell>
          <cell r="CO76">
            <v>156.3875732421875</v>
          </cell>
          <cell r="CP76">
            <v>390.819580078125</v>
          </cell>
          <cell r="CQ76">
            <v>267.23577880859375</v>
          </cell>
          <cell r="CR76">
            <v>314.52386474609375</v>
          </cell>
          <cell r="CS76">
            <v>197.50169372558594</v>
          </cell>
          <cell r="CT76">
            <v>393.54364013671875</v>
          </cell>
          <cell r="CU76">
            <v>372.68499755859375</v>
          </cell>
          <cell r="CV76">
            <v>208.99714660644531</v>
          </cell>
          <cell r="CW76">
            <v>201.96260070800781</v>
          </cell>
          <cell r="CX76">
            <v>301.81753540039063</v>
          </cell>
          <cell r="CY76">
            <v>179.42601013183594</v>
          </cell>
          <cell r="CZ76">
            <v>338.47598266601563</v>
          </cell>
          <cell r="DA76">
            <v>162.66230773925781</v>
          </cell>
          <cell r="DB76">
            <v>182.154541015625</v>
          </cell>
          <cell r="DC76">
            <v>197.32435607910156</v>
          </cell>
          <cell r="DD76">
            <v>317.13809204101563</v>
          </cell>
          <cell r="DE76">
            <v>555.99530029296875</v>
          </cell>
          <cell r="DF76">
            <v>156.30168151855469</v>
          </cell>
          <cell r="DG76">
            <v>183.68508911132813</v>
          </cell>
          <cell r="DH76">
            <v>193.07904052734375</v>
          </cell>
          <cell r="DI76">
            <v>262.10919189453125</v>
          </cell>
          <cell r="DJ76">
            <v>319.79898071289063</v>
          </cell>
          <cell r="DK76">
            <v>206.67385864257813</v>
          </cell>
          <cell r="DL76">
            <v>1480.6639404296875</v>
          </cell>
          <cell r="DM76">
            <v>265.01150512695313</v>
          </cell>
          <cell r="DN76">
            <v>220.32389831542969</v>
          </cell>
          <cell r="DO76">
            <v>148.33270263671875</v>
          </cell>
          <cell r="DQ76">
            <v>742.3699951171875</v>
          </cell>
          <cell r="DR76">
            <v>1940.239990234375</v>
          </cell>
          <cell r="DV76">
            <v>42400</v>
          </cell>
          <cell r="DW76">
            <v>42400</v>
          </cell>
          <cell r="DX76">
            <v>314.85101318359375</v>
          </cell>
          <cell r="DY76">
            <v>194.23800659179688</v>
          </cell>
          <cell r="DZ76">
            <v>371.98098754882813</v>
          </cell>
          <cell r="EA76">
            <v>458.85400390625</v>
          </cell>
          <cell r="EB76">
            <v>284.98300170898438</v>
          </cell>
          <cell r="EC76">
            <v>439.73699951171875</v>
          </cell>
          <cell r="ED76">
            <v>347.44100952148438</v>
          </cell>
          <cell r="EE76">
            <v>335.97100830078125</v>
          </cell>
          <cell r="EF76">
            <v>379.7239990234375</v>
          </cell>
          <cell r="EG76">
            <v>365.5150146484375</v>
          </cell>
          <cell r="EH76">
            <v>248.44599914550781</v>
          </cell>
          <cell r="EI76">
            <v>272.45401000976563</v>
          </cell>
          <cell r="EJ76">
            <v>418.385986328125</v>
          </cell>
          <cell r="EK76">
            <v>292.16799926757813</v>
          </cell>
          <cell r="EL76">
            <v>299.21798706054688</v>
          </cell>
          <cell r="EM76">
            <v>171.19599914550781</v>
          </cell>
          <cell r="EN76">
            <v>177.72500610351563</v>
          </cell>
          <cell r="EO76">
            <v>279.59799194335938</v>
          </cell>
          <cell r="EP76">
            <v>185.8857421875</v>
          </cell>
          <cell r="EQ76">
            <v>173.39643859863281</v>
          </cell>
        </row>
        <row r="77">
          <cell r="A77">
            <v>42429</v>
          </cell>
          <cell r="B77">
            <v>188.42900085449219</v>
          </cell>
          <cell r="C77">
            <v>148.98800659179688</v>
          </cell>
          <cell r="D77">
            <v>155.46099853515625</v>
          </cell>
          <cell r="E77">
            <v>393.88299560546875</v>
          </cell>
          <cell r="F77">
            <v>141.97500610351563</v>
          </cell>
          <cell r="G77">
            <v>407.6090087890625</v>
          </cell>
          <cell r="H77">
            <v>265.60699462890625</v>
          </cell>
          <cell r="I77">
            <v>327.95401000976563</v>
          </cell>
          <cell r="J77">
            <v>349.91900634765625</v>
          </cell>
          <cell r="K77">
            <v>427.79098510742188</v>
          </cell>
          <cell r="L77">
            <v>191.68299865722656</v>
          </cell>
          <cell r="M77">
            <v>437.47299194335938</v>
          </cell>
          <cell r="N77">
            <v>242.69999694824219</v>
          </cell>
          <cell r="O77">
            <v>287.89599609375</v>
          </cell>
          <cell r="P77">
            <v>291.71499633789063</v>
          </cell>
          <cell r="Q77">
            <v>308.635986328125</v>
          </cell>
          <cell r="R77">
            <v>343.35598754882813</v>
          </cell>
          <cell r="S77">
            <v>356.37399291992188</v>
          </cell>
          <cell r="T77">
            <v>401.7349853515625</v>
          </cell>
          <cell r="U77">
            <v>344.06600952148438</v>
          </cell>
          <cell r="V77">
            <v>432.69100952148438</v>
          </cell>
          <cell r="W77">
            <v>217.99699401855469</v>
          </cell>
          <cell r="X77">
            <v>326.364013671875</v>
          </cell>
          <cell r="Y77">
            <v>309.3599853515625</v>
          </cell>
          <cell r="Z77">
            <v>365.87399291992188</v>
          </cell>
          <cell r="AA77">
            <v>345.55999755859375</v>
          </cell>
          <cell r="AB77">
            <v>301.81399536132813</v>
          </cell>
          <cell r="AC77">
            <v>364.58499145507813</v>
          </cell>
          <cell r="AD77">
            <v>362.74301147460938</v>
          </cell>
          <cell r="AE77">
            <v>356.80899047851563</v>
          </cell>
          <cell r="AF77">
            <v>438.98800659179688</v>
          </cell>
          <cell r="AG77">
            <v>371.9580078125</v>
          </cell>
          <cell r="AH77">
            <v>909.49700927734375</v>
          </cell>
          <cell r="AI77">
            <v>317.802001953125</v>
          </cell>
          <cell r="AJ77">
            <v>333.45199584960938</v>
          </cell>
          <cell r="AK77">
            <v>330.2760009765625</v>
          </cell>
          <cell r="AL77">
            <v>305.48599243164063</v>
          </cell>
          <cell r="AM77">
            <v>330.33499145507813</v>
          </cell>
          <cell r="AN77">
            <v>333.8280029296875</v>
          </cell>
          <cell r="AO77">
            <v>355.13198852539063</v>
          </cell>
          <cell r="AP77">
            <v>322.62701416015625</v>
          </cell>
          <cell r="AQ77">
            <v>357.74200439453125</v>
          </cell>
          <cell r="AR77">
            <v>435.697998046875</v>
          </cell>
          <cell r="AS77">
            <v>502.70700073242188</v>
          </cell>
          <cell r="AT77">
            <v>302.1719970703125</v>
          </cell>
          <cell r="AU77">
            <v>403.00601196289063</v>
          </cell>
          <cell r="AV77">
            <v>186.20399475097656</v>
          </cell>
          <cell r="AW77">
            <v>187.94599914550781</v>
          </cell>
          <cell r="AX77">
            <v>310.80899047851563</v>
          </cell>
          <cell r="AY77">
            <v>382.35101318359375</v>
          </cell>
          <cell r="AZ77">
            <v>366.95999145507813</v>
          </cell>
          <cell r="BA77">
            <v>326.91000366210938</v>
          </cell>
          <cell r="BB77">
            <v>349.125</v>
          </cell>
          <cell r="BC77">
            <v>435.96099853515625</v>
          </cell>
          <cell r="BD77">
            <v>228.19200134277344</v>
          </cell>
          <cell r="BE77">
            <v>365.33099365234375</v>
          </cell>
          <cell r="BF77">
            <v>340.15798950195313</v>
          </cell>
          <cell r="BG77">
            <v>989.17401123046875</v>
          </cell>
          <cell r="BH77">
            <v>2609.22998046875</v>
          </cell>
          <cell r="BI77">
            <v>988.28302001953125</v>
          </cell>
          <cell r="BJ77">
            <v>2022.60400390625</v>
          </cell>
          <cell r="BK77">
            <v>590.23199462890625</v>
          </cell>
          <cell r="BL77">
            <v>612.8189697265625</v>
          </cell>
          <cell r="BM77">
            <v>635.32598876953125</v>
          </cell>
          <cell r="BN77">
            <v>709.36798095703125</v>
          </cell>
          <cell r="BO77">
            <v>512.63897705078125</v>
          </cell>
          <cell r="BP77">
            <v>285.28399658203125</v>
          </cell>
          <cell r="BQ77">
            <v>530.6939697265625</v>
          </cell>
          <cell r="BR77">
            <v>366.26699829101563</v>
          </cell>
          <cell r="BS77">
            <v>274.24099731445313</v>
          </cell>
          <cell r="BT77">
            <v>278.96798706054688</v>
          </cell>
          <cell r="BU77">
            <v>65.542999267578125</v>
          </cell>
          <cell r="BV77">
            <v>335.04598999023438</v>
          </cell>
          <cell r="BW77">
            <v>256.3590087890625</v>
          </cell>
          <cell r="BX77">
            <v>278.47500610351563</v>
          </cell>
          <cell r="BY77">
            <v>2350.291015625</v>
          </cell>
          <cell r="BZ77">
            <v>2413.097900390625</v>
          </cell>
          <cell r="CA77">
            <v>279.72000122070313</v>
          </cell>
          <cell r="CB77">
            <v>245.23039245605469</v>
          </cell>
          <cell r="CC77">
            <v>252.06777954101563</v>
          </cell>
          <cell r="CD77">
            <v>319.71160888671875</v>
          </cell>
          <cell r="CE77">
            <v>313.8369140625</v>
          </cell>
          <cell r="CF77">
            <v>315.52499389648438</v>
          </cell>
          <cell r="CG77">
            <v>342.43267822265625</v>
          </cell>
          <cell r="CH77">
            <v>258.66366577148438</v>
          </cell>
          <cell r="CI77">
            <v>644.24017333984375</v>
          </cell>
          <cell r="CJ77">
            <v>462.19659423828125</v>
          </cell>
          <cell r="CK77">
            <v>338.6776123046875</v>
          </cell>
          <cell r="CL77">
            <v>425.10003662109375</v>
          </cell>
          <cell r="CM77">
            <v>936.26629638671875</v>
          </cell>
          <cell r="CN77">
            <v>326.07675170898438</v>
          </cell>
          <cell r="CO77">
            <v>157.99223327636719</v>
          </cell>
          <cell r="CP77">
            <v>395.64926147460938</v>
          </cell>
          <cell r="CQ77">
            <v>269.80941772460938</v>
          </cell>
          <cell r="CR77">
            <v>319.69821166992188</v>
          </cell>
          <cell r="CS77">
            <v>199.86680603027344</v>
          </cell>
          <cell r="CT77">
            <v>397.18795776367188</v>
          </cell>
          <cell r="CU77">
            <v>376.61611938476563</v>
          </cell>
          <cell r="CV77">
            <v>212.92764282226563</v>
          </cell>
          <cell r="CW77">
            <v>204.23130798339844</v>
          </cell>
          <cell r="CX77">
            <v>309.62454223632813</v>
          </cell>
          <cell r="CY77">
            <v>179.61656188964844</v>
          </cell>
          <cell r="CZ77">
            <v>343.00051879882813</v>
          </cell>
          <cell r="DA77">
            <v>163.44789123535156</v>
          </cell>
          <cell r="DB77">
            <v>185.10040283203125</v>
          </cell>
          <cell r="DC77">
            <v>180.24034118652344</v>
          </cell>
          <cell r="DD77">
            <v>330.45294189453125</v>
          </cell>
          <cell r="DE77">
            <v>561.367431640625</v>
          </cell>
          <cell r="DF77">
            <v>157.46908569335938</v>
          </cell>
          <cell r="DG77">
            <v>185.44447326660156</v>
          </cell>
          <cell r="DH77">
            <v>193.62699890136719</v>
          </cell>
          <cell r="DI77">
            <v>264.29852294921875</v>
          </cell>
          <cell r="DJ77">
            <v>320.6376953125</v>
          </cell>
          <cell r="DK77">
            <v>209.68130493164063</v>
          </cell>
          <cell r="DL77">
            <v>1493.091552734375</v>
          </cell>
          <cell r="DM77">
            <v>264.20867919921875</v>
          </cell>
          <cell r="DN77">
            <v>218.96896362304688</v>
          </cell>
          <cell r="DO77">
            <v>146.41456604003906</v>
          </cell>
          <cell r="DQ77">
            <v>740.33001708984375</v>
          </cell>
          <cell r="DR77">
            <v>1932.22998046875</v>
          </cell>
          <cell r="DS77">
            <v>216.01004028320313</v>
          </cell>
          <cell r="DT77">
            <v>127.45512390136719</v>
          </cell>
          <cell r="DU77">
            <v>141.95144653320313</v>
          </cell>
          <cell r="DV77">
            <v>42429</v>
          </cell>
          <cell r="DW77">
            <v>42429</v>
          </cell>
          <cell r="DX77">
            <v>304.0360107421875</v>
          </cell>
          <cell r="DY77">
            <v>196.08500671386719</v>
          </cell>
          <cell r="DZ77">
            <v>372.00698852539063</v>
          </cell>
          <cell r="EA77">
            <v>460.05801391601563</v>
          </cell>
          <cell r="EB77">
            <v>286.92401123046875</v>
          </cell>
          <cell r="EC77">
            <v>439.92098999023438</v>
          </cell>
          <cell r="ED77">
            <v>350.635009765625</v>
          </cell>
          <cell r="EE77">
            <v>345.79901123046875</v>
          </cell>
          <cell r="EF77">
            <v>380.45001220703125</v>
          </cell>
          <cell r="EG77">
            <v>366.8489990234375</v>
          </cell>
          <cell r="EH77">
            <v>257.01400756835938</v>
          </cell>
          <cell r="EI77">
            <v>275.48699951171875</v>
          </cell>
          <cell r="EJ77">
            <v>417.885009765625</v>
          </cell>
          <cell r="EK77">
            <v>295.71798706054688</v>
          </cell>
          <cell r="EL77">
            <v>302.35198974609375</v>
          </cell>
          <cell r="EM77">
            <v>172.97799682617188</v>
          </cell>
          <cell r="EN77">
            <v>181.25300598144531</v>
          </cell>
          <cell r="EO77">
            <v>280.375</v>
          </cell>
          <cell r="EP77">
            <v>187.13117980957031</v>
          </cell>
          <cell r="EQ77">
            <v>173.65707397460938</v>
          </cell>
        </row>
        <row r="78">
          <cell r="A78">
            <v>42460</v>
          </cell>
          <cell r="B78">
            <v>192.66000366210938</v>
          </cell>
          <cell r="C78">
            <v>150.7760009765625</v>
          </cell>
          <cell r="D78">
            <v>157.41200256347656</v>
          </cell>
          <cell r="E78">
            <v>425.19198608398438</v>
          </cell>
          <cell r="F78">
            <v>156.30900573730469</v>
          </cell>
          <cell r="G78">
            <v>441.88198852539063</v>
          </cell>
          <cell r="H78">
            <v>273.99600219726563</v>
          </cell>
          <cell r="I78">
            <v>331.7349853515625</v>
          </cell>
          <cell r="J78">
            <v>355.04800415039063</v>
          </cell>
          <cell r="K78">
            <v>456.65798950195313</v>
          </cell>
          <cell r="L78">
            <v>195.59100341796875</v>
          </cell>
          <cell r="M78">
            <v>450.03201293945313</v>
          </cell>
          <cell r="N78">
            <v>246.3179931640625</v>
          </cell>
          <cell r="O78">
            <v>289.53500366210938</v>
          </cell>
          <cell r="P78">
            <v>293.447998046875</v>
          </cell>
          <cell r="Q78">
            <v>312.33700561523438</v>
          </cell>
          <cell r="R78">
            <v>355.04598999023438</v>
          </cell>
          <cell r="S78">
            <v>369.72100830078125</v>
          </cell>
          <cell r="T78">
            <v>424.322998046875</v>
          </cell>
          <cell r="U78">
            <v>356.20599365234375</v>
          </cell>
          <cell r="V78">
            <v>459.05801391601563</v>
          </cell>
          <cell r="W78">
            <v>226.906005859375</v>
          </cell>
          <cell r="X78">
            <v>343.77099609375</v>
          </cell>
          <cell r="Y78">
            <v>313.54800415039063</v>
          </cell>
          <cell r="Z78">
            <v>373.1099853515625</v>
          </cell>
          <cell r="AA78">
            <v>355.31100463867188</v>
          </cell>
          <cell r="AB78">
            <v>329.5050048828125</v>
          </cell>
          <cell r="AC78">
            <v>380.3380126953125</v>
          </cell>
          <cell r="AD78">
            <v>369.39300537109375</v>
          </cell>
          <cell r="AE78">
            <v>363.53399658203125</v>
          </cell>
          <cell r="AF78">
            <v>456.02200317382813</v>
          </cell>
          <cell r="AG78">
            <v>388.65701293945313</v>
          </cell>
          <cell r="AH78">
            <v>933.0880126953125</v>
          </cell>
          <cell r="AI78">
            <v>338.31500244140625</v>
          </cell>
          <cell r="AJ78">
            <v>337.71600341796875</v>
          </cell>
          <cell r="AK78">
            <v>337.84600830078125</v>
          </cell>
          <cell r="AL78">
            <v>310.67999267578125</v>
          </cell>
          <cell r="AM78">
            <v>347.55099487304688</v>
          </cell>
          <cell r="AN78">
            <v>346.4840087890625</v>
          </cell>
          <cell r="AO78">
            <v>364.91000366210938</v>
          </cell>
          <cell r="AP78">
            <v>333.0889892578125</v>
          </cell>
          <cell r="AQ78">
            <v>363.64801025390625</v>
          </cell>
          <cell r="AR78">
            <v>444.75601196289063</v>
          </cell>
          <cell r="AS78">
            <v>513.32000732421875</v>
          </cell>
          <cell r="AT78">
            <v>319.63800048828125</v>
          </cell>
          <cell r="AU78">
            <v>413.33599853515625</v>
          </cell>
          <cell r="AV78">
            <v>193.34800720214844</v>
          </cell>
          <cell r="AW78">
            <v>194.08200073242188</v>
          </cell>
          <cell r="AX78">
            <v>320.80899047851563</v>
          </cell>
          <cell r="AY78">
            <v>391.29000854492188</v>
          </cell>
          <cell r="AZ78">
            <v>380.39599609375</v>
          </cell>
          <cell r="BA78">
            <v>340.63699340820313</v>
          </cell>
          <cell r="BB78">
            <v>363.4849853515625</v>
          </cell>
          <cell r="BC78">
            <v>447.30801391601563</v>
          </cell>
          <cell r="BD78">
            <v>233.91600036621094</v>
          </cell>
          <cell r="BE78">
            <v>374.81201171875</v>
          </cell>
          <cell r="BF78">
            <v>350.33599853515625</v>
          </cell>
          <cell r="BG78">
            <v>1014.5040283203125</v>
          </cell>
          <cell r="BH78">
            <v>2680.049072265625</v>
          </cell>
          <cell r="BI78">
            <v>1031.968994140625</v>
          </cell>
          <cell r="BJ78">
            <v>2028.8170166015625</v>
          </cell>
          <cell r="BK78">
            <v>599.3179931640625</v>
          </cell>
          <cell r="BL78">
            <v>624.135986328125</v>
          </cell>
          <cell r="BM78">
            <v>647.97198486328125</v>
          </cell>
          <cell r="BN78">
            <v>735.5880126953125</v>
          </cell>
          <cell r="BO78">
            <v>513.50897216796875</v>
          </cell>
          <cell r="BP78">
            <v>290.45498657226563</v>
          </cell>
          <cell r="BQ78">
            <v>533.031982421875</v>
          </cell>
          <cell r="BR78">
            <v>378.33200073242188</v>
          </cell>
          <cell r="BS78">
            <v>285.17098999023438</v>
          </cell>
          <cell r="BT78">
            <v>307.46499633789063</v>
          </cell>
          <cell r="BU78">
            <v>73.824996948242188</v>
          </cell>
          <cell r="BV78">
            <v>343.55300903320313</v>
          </cell>
          <cell r="BW78">
            <v>266.1400146484375</v>
          </cell>
          <cell r="BX78">
            <v>282.22198486328125</v>
          </cell>
          <cell r="BY78">
            <v>2426.8359375</v>
          </cell>
          <cell r="BZ78">
            <v>2479.597900390625</v>
          </cell>
          <cell r="CA78">
            <v>282.15399169921875</v>
          </cell>
          <cell r="CB78">
            <v>252.66947937011719</v>
          </cell>
          <cell r="CC78">
            <v>255.00967407226563</v>
          </cell>
          <cell r="CD78">
            <v>323.28103637695313</v>
          </cell>
          <cell r="CE78">
            <v>330.97476196289063</v>
          </cell>
          <cell r="CF78">
            <v>322.44366455078125</v>
          </cell>
          <cell r="CG78">
            <v>348.64736938476563</v>
          </cell>
          <cell r="CH78">
            <v>273.36383056640625</v>
          </cell>
          <cell r="CI78">
            <v>660.2940673828125</v>
          </cell>
          <cell r="CJ78">
            <v>478.896240234375</v>
          </cell>
          <cell r="CK78">
            <v>365.0477294921875</v>
          </cell>
          <cell r="CL78">
            <v>437.89483642578125</v>
          </cell>
          <cell r="CM78">
            <v>979.47705078125</v>
          </cell>
          <cell r="CN78">
            <v>330.10171508789063</v>
          </cell>
          <cell r="CO78">
            <v>162.04057312011719</v>
          </cell>
          <cell r="CP78">
            <v>407.86236572265625</v>
          </cell>
          <cell r="CQ78">
            <v>272.223876953125</v>
          </cell>
          <cell r="CR78">
            <v>336.92391967773438</v>
          </cell>
          <cell r="CS78">
            <v>203.36679077148438</v>
          </cell>
          <cell r="CT78">
            <v>409.61419677734375</v>
          </cell>
          <cell r="CU78">
            <v>394.79254150390625</v>
          </cell>
          <cell r="CV78">
            <v>219.76985168457031</v>
          </cell>
          <cell r="CW78">
            <v>208.53536987304688</v>
          </cell>
          <cell r="CX78">
            <v>328.11297607421875</v>
          </cell>
          <cell r="CY78">
            <v>182.10572814941406</v>
          </cell>
          <cell r="CZ78">
            <v>367.78622436523438</v>
          </cell>
          <cell r="DA78">
            <v>166.48310852050781</v>
          </cell>
          <cell r="DB78">
            <v>193.06527709960938</v>
          </cell>
          <cell r="DC78">
            <v>188.62564086914063</v>
          </cell>
          <cell r="DD78">
            <v>343.24111938476563</v>
          </cell>
          <cell r="DE78">
            <v>581.86865234375</v>
          </cell>
          <cell r="DF78">
            <v>160.77688598632813</v>
          </cell>
          <cell r="DG78">
            <v>191.60873413085938</v>
          </cell>
          <cell r="DH78">
            <v>200.7288818359375</v>
          </cell>
          <cell r="DI78">
            <v>267.05789184570313</v>
          </cell>
          <cell r="DJ78">
            <v>323.49264526367188</v>
          </cell>
          <cell r="DK78">
            <v>220.0267333984375</v>
          </cell>
          <cell r="DL78">
            <v>1524.1339111328125</v>
          </cell>
          <cell r="DM78">
            <v>269.17083740234375</v>
          </cell>
          <cell r="DN78">
            <v>222.05810546875</v>
          </cell>
          <cell r="DO78">
            <v>150.96701049804688</v>
          </cell>
          <cell r="DQ78">
            <v>836.79998779296875</v>
          </cell>
          <cell r="DR78">
            <v>2059.739990234375</v>
          </cell>
          <cell r="DS78">
            <v>225.508544921875</v>
          </cell>
          <cell r="DT78">
            <v>128.86064147949219</v>
          </cell>
          <cell r="DV78">
            <v>42460</v>
          </cell>
          <cell r="DW78">
            <v>42460</v>
          </cell>
          <cell r="DX78">
            <v>350.56100463867188</v>
          </cell>
          <cell r="DY78">
            <v>204.14399719238281</v>
          </cell>
          <cell r="DZ78">
            <v>385.90499877929688</v>
          </cell>
          <cell r="EA78">
            <v>480.43600463867188</v>
          </cell>
          <cell r="EB78">
            <v>294.89700317382813</v>
          </cell>
          <cell r="EC78">
            <v>453.82101440429688</v>
          </cell>
          <cell r="ED78">
            <v>356.5159912109375</v>
          </cell>
          <cell r="EE78">
            <v>355.21099853515625</v>
          </cell>
          <cell r="EF78">
            <v>381.21600341796875</v>
          </cell>
          <cell r="EG78">
            <v>375.02700805664063</v>
          </cell>
          <cell r="EH78">
            <v>272.135986328125</v>
          </cell>
          <cell r="EI78">
            <v>281.7760009765625</v>
          </cell>
          <cell r="EJ78">
            <v>430.4010009765625</v>
          </cell>
          <cell r="EK78">
            <v>311.07699584960938</v>
          </cell>
          <cell r="EL78">
            <v>310.97500610351563</v>
          </cell>
          <cell r="EM78">
            <v>175.75</v>
          </cell>
          <cell r="EN78">
            <v>185.49000549316406</v>
          </cell>
          <cell r="EO78">
            <v>296.20498657226563</v>
          </cell>
          <cell r="EP78">
            <v>191.90933227539063</v>
          </cell>
          <cell r="EQ78">
            <v>180.84733581542969</v>
          </cell>
        </row>
        <row r="79">
          <cell r="A79">
            <v>42490</v>
          </cell>
          <cell r="B79">
            <v>197.43400573730469</v>
          </cell>
          <cell r="C79">
            <v>151.36000061035156</v>
          </cell>
          <cell r="D79">
            <v>158.20700073242188</v>
          </cell>
          <cell r="E79">
            <v>444.74200439453125</v>
          </cell>
          <cell r="F79">
            <v>164.82699584960938</v>
          </cell>
          <cell r="G79">
            <v>462.5469970703125</v>
          </cell>
          <cell r="H79">
            <v>277.57400512695313</v>
          </cell>
          <cell r="I79">
            <v>332.90301513671875</v>
          </cell>
          <cell r="J79">
            <v>356.7969970703125</v>
          </cell>
          <cell r="K79">
            <v>487.95999145507813</v>
          </cell>
          <cell r="L79">
            <v>196.39199829101563</v>
          </cell>
          <cell r="M79">
            <v>457.12701416015625</v>
          </cell>
          <cell r="N79">
            <v>248.80000305175781</v>
          </cell>
          <cell r="O79">
            <v>289.95599365234375</v>
          </cell>
          <cell r="P79">
            <v>293.94100952148438</v>
          </cell>
          <cell r="Q79">
            <v>313.71600341796875</v>
          </cell>
          <cell r="R79">
            <v>360.5159912109375</v>
          </cell>
          <cell r="S79">
            <v>378.7869873046875</v>
          </cell>
          <cell r="T79">
            <v>442.1409912109375</v>
          </cell>
          <cell r="U79">
            <v>362.90798950195313</v>
          </cell>
          <cell r="V79">
            <v>478.15899658203125</v>
          </cell>
          <cell r="W79">
            <v>236.73500061035156</v>
          </cell>
          <cell r="X79">
            <v>354.98300170898438</v>
          </cell>
          <cell r="Y79">
            <v>315.24398803710938</v>
          </cell>
          <cell r="Z79">
            <v>377.7130126953125</v>
          </cell>
          <cell r="AA79">
            <v>362.4320068359375</v>
          </cell>
          <cell r="AB79">
            <v>348.22100830078125</v>
          </cell>
          <cell r="AC79">
            <v>390.73699951171875</v>
          </cell>
          <cell r="AD79">
            <v>372.97900390625</v>
          </cell>
          <cell r="AE79">
            <v>366.90798950195313</v>
          </cell>
          <cell r="AF79">
            <v>466.364013671875</v>
          </cell>
          <cell r="AG79">
            <v>400.91400146484375</v>
          </cell>
          <cell r="AH79">
            <v>953.63299560546875</v>
          </cell>
          <cell r="AI79">
            <v>352.60299682617188</v>
          </cell>
          <cell r="AJ79">
            <v>339.1409912109375</v>
          </cell>
          <cell r="AK79">
            <v>341.177001953125</v>
          </cell>
          <cell r="AL79">
            <v>313.87799072265625</v>
          </cell>
          <cell r="AM79">
            <v>355.68099975585938</v>
          </cell>
          <cell r="AN79">
            <v>353.23199462890625</v>
          </cell>
          <cell r="AO79">
            <v>371.2340087890625</v>
          </cell>
          <cell r="AP79">
            <v>338.6610107421875</v>
          </cell>
          <cell r="AQ79">
            <v>366.1099853515625</v>
          </cell>
          <cell r="AR79">
            <v>447.51199340820313</v>
          </cell>
          <cell r="AS79">
            <v>521.375</v>
          </cell>
          <cell r="AT79">
            <v>330.12899780273438</v>
          </cell>
          <cell r="AU79">
            <v>419.30899047851563</v>
          </cell>
          <cell r="AV79">
            <v>197.78999328613281</v>
          </cell>
          <cell r="AW79">
            <v>197.85699462890625</v>
          </cell>
          <cell r="AX79">
            <v>325.19900512695313</v>
          </cell>
          <cell r="AY79">
            <v>395.54598999023438</v>
          </cell>
          <cell r="AZ79">
            <v>389.98800659179688</v>
          </cell>
          <cell r="BA79">
            <v>348.31298828125</v>
          </cell>
          <cell r="BB79">
            <v>371.82901000976563</v>
          </cell>
          <cell r="BC79">
            <v>456.74099731445313</v>
          </cell>
          <cell r="BD79">
            <v>238.48399353027344</v>
          </cell>
          <cell r="BE79">
            <v>382.6669921875</v>
          </cell>
          <cell r="BF79">
            <v>356.30398559570313</v>
          </cell>
          <cell r="BG79">
            <v>1029.18505859375</v>
          </cell>
          <cell r="BH79">
            <v>2716.5048828125</v>
          </cell>
          <cell r="BI79">
            <v>1073.2039794921875</v>
          </cell>
          <cell r="BJ79">
            <v>2032.35205078125</v>
          </cell>
          <cell r="BK79">
            <v>604.239990234375</v>
          </cell>
          <cell r="BL79">
            <v>628.58197021484375</v>
          </cell>
          <cell r="BM79">
            <v>654.406982421875</v>
          </cell>
          <cell r="BN79">
            <v>749.61297607421875</v>
          </cell>
          <cell r="BO79">
            <v>512.7540283203125</v>
          </cell>
          <cell r="BP79">
            <v>291.385986328125</v>
          </cell>
          <cell r="BQ79">
            <v>537.11700439453125</v>
          </cell>
          <cell r="BR79">
            <v>389.2130126953125</v>
          </cell>
          <cell r="BS79">
            <v>296.5360107421875</v>
          </cell>
          <cell r="BT79">
            <v>332.5469970703125</v>
          </cell>
          <cell r="BU79">
            <v>82.986000061035156</v>
          </cell>
          <cell r="BV79">
            <v>351.87899780273438</v>
          </cell>
          <cell r="BW79">
            <v>271.40899658203125</v>
          </cell>
          <cell r="BX79">
            <v>283.12799072265625</v>
          </cell>
          <cell r="BY79">
            <v>2494.27587890625</v>
          </cell>
          <cell r="BZ79">
            <v>2528.47705078125</v>
          </cell>
          <cell r="CA79">
            <v>283.2080078125</v>
          </cell>
          <cell r="CB79">
            <v>256.46041870117188</v>
          </cell>
          <cell r="CC79">
            <v>256.79669189453125</v>
          </cell>
          <cell r="CD79">
            <v>324.32833862304688</v>
          </cell>
          <cell r="CE79">
            <v>339.52752685546875</v>
          </cell>
          <cell r="CF79">
            <v>327.02700805664063</v>
          </cell>
          <cell r="CG79">
            <v>351.0606689453125</v>
          </cell>
          <cell r="CH79">
            <v>282.38616943359375</v>
          </cell>
          <cell r="CI79">
            <v>674.3775634765625</v>
          </cell>
          <cell r="CJ79">
            <v>485.65499877929688</v>
          </cell>
          <cell r="CK79">
            <v>384.54534912109375</v>
          </cell>
          <cell r="CL79">
            <v>444.72994995117188</v>
          </cell>
          <cell r="CM79">
            <v>1010.9783325195313</v>
          </cell>
          <cell r="CN79">
            <v>331.7161865234375</v>
          </cell>
          <cell r="CO79">
            <v>163.89857482910156</v>
          </cell>
          <cell r="CP79">
            <v>414.58242797851563</v>
          </cell>
          <cell r="CQ79">
            <v>273.16262817382813</v>
          </cell>
          <cell r="CR79">
            <v>343.5938720703125</v>
          </cell>
          <cell r="CS79">
            <v>204.74790954589844</v>
          </cell>
          <cell r="CT79">
            <v>417.7432861328125</v>
          </cell>
          <cell r="CU79">
            <v>408.33132934570313</v>
          </cell>
          <cell r="CV79">
            <v>222.41400146484375</v>
          </cell>
          <cell r="CW79">
            <v>210.5068359375</v>
          </cell>
          <cell r="CX79">
            <v>343.42184448242188</v>
          </cell>
          <cell r="CY79">
            <v>184.01513671875</v>
          </cell>
          <cell r="CZ79">
            <v>391.35476684570313</v>
          </cell>
          <cell r="DA79">
            <v>167.78034973144531</v>
          </cell>
          <cell r="DB79">
            <v>198.21011352539063</v>
          </cell>
          <cell r="DC79">
            <v>192.42524719238281</v>
          </cell>
          <cell r="DD79">
            <v>355.132080078125</v>
          </cell>
          <cell r="DE79">
            <v>594.354736328125</v>
          </cell>
          <cell r="DF79">
            <v>163.07640075683594</v>
          </cell>
          <cell r="DG79">
            <v>193.83900451660156</v>
          </cell>
          <cell r="DH79">
            <v>202.31605529785156</v>
          </cell>
          <cell r="DI79">
            <v>269.3126220703125</v>
          </cell>
          <cell r="DJ79">
            <v>324.4364013671875</v>
          </cell>
          <cell r="DK79">
            <v>225.01118469238281</v>
          </cell>
          <cell r="DL79">
            <v>1555.048583984375</v>
          </cell>
          <cell r="DM79">
            <v>271.43408203125</v>
          </cell>
          <cell r="DN79">
            <v>223.16990661621094</v>
          </cell>
          <cell r="DO79">
            <v>153.53402709960938</v>
          </cell>
          <cell r="DQ79">
            <v>840.19000244140625</v>
          </cell>
          <cell r="DR79">
            <v>2065.300048828125</v>
          </cell>
          <cell r="DV79">
            <v>42490</v>
          </cell>
          <cell r="DW79">
            <v>42490</v>
          </cell>
          <cell r="DX79">
            <v>395.64801025390625</v>
          </cell>
          <cell r="DY79">
            <v>206.9949951171875</v>
          </cell>
          <cell r="DZ79">
            <v>397.0989990234375</v>
          </cell>
          <cell r="EA79">
            <v>491.8280029296875</v>
          </cell>
          <cell r="EB79">
            <v>299.16900634765625</v>
          </cell>
          <cell r="EC79">
            <v>461.82598876953125</v>
          </cell>
          <cell r="ED79">
            <v>362.51998901367188</v>
          </cell>
          <cell r="EE79">
            <v>361.9110107421875</v>
          </cell>
          <cell r="EF79">
            <v>390.3699951171875</v>
          </cell>
          <cell r="EG79">
            <v>378.45599365234375</v>
          </cell>
          <cell r="EH79">
            <v>290.46099853515625</v>
          </cell>
          <cell r="EI79">
            <v>287.00799560546875</v>
          </cell>
          <cell r="EJ79">
            <v>438.84600830078125</v>
          </cell>
          <cell r="EK79">
            <v>315.14498901367188</v>
          </cell>
          <cell r="EL79">
            <v>316.24798583984375</v>
          </cell>
          <cell r="EM79">
            <v>180.47000122070313</v>
          </cell>
          <cell r="EN79">
            <v>189.83999633789063</v>
          </cell>
          <cell r="EO79">
            <v>309.3489990234375</v>
          </cell>
          <cell r="EP79">
            <v>195.97869873046875</v>
          </cell>
          <cell r="EQ79">
            <v>187.48121643066406</v>
          </cell>
        </row>
        <row r="80">
          <cell r="A80">
            <v>42492</v>
          </cell>
          <cell r="B80">
            <v>197.46800231933594</v>
          </cell>
          <cell r="C80">
            <v>151.41600036621094</v>
          </cell>
          <cell r="D80">
            <v>158.26400756835938</v>
          </cell>
          <cell r="E80">
            <v>444.5050048828125</v>
          </cell>
          <cell r="F80">
            <v>165.09100341796875</v>
          </cell>
          <cell r="G80">
            <v>462.3909912109375</v>
          </cell>
          <cell r="H80">
            <v>277.70700073242188</v>
          </cell>
          <cell r="I80">
            <v>333.12899780273438</v>
          </cell>
          <cell r="J80">
            <v>357.02899169921875</v>
          </cell>
          <cell r="K80">
            <v>488.20498657226563</v>
          </cell>
          <cell r="L80">
            <v>196.41200256347656</v>
          </cell>
          <cell r="M80">
            <v>457.2080078125</v>
          </cell>
          <cell r="N80">
            <v>249.00999450683594</v>
          </cell>
          <cell r="O80">
            <v>289.90200805664063</v>
          </cell>
          <cell r="P80">
            <v>293.89898681640625</v>
          </cell>
          <cell r="Q80">
            <v>313.69500732421875</v>
          </cell>
          <cell r="R80">
            <v>360.468994140625</v>
          </cell>
          <cell r="S80">
            <v>379.0260009765625</v>
          </cell>
          <cell r="T80">
            <v>441.92498779296875</v>
          </cell>
          <cell r="U80">
            <v>362.96200561523438</v>
          </cell>
          <cell r="V80">
            <v>478.41299438476563</v>
          </cell>
          <cell r="W80">
            <v>235.5469970703125</v>
          </cell>
          <cell r="X80">
            <v>354.74600219726563</v>
          </cell>
          <cell r="Y80">
            <v>315.22198486328125</v>
          </cell>
          <cell r="Z80">
            <v>377.81399536132813</v>
          </cell>
          <cell r="AA80">
            <v>362.3599853515625</v>
          </cell>
          <cell r="AB80">
            <v>347.02700805664063</v>
          </cell>
          <cell r="AC80">
            <v>390.55499267578125</v>
          </cell>
          <cell r="AD80">
            <v>373.12701416015625</v>
          </cell>
          <cell r="AE80">
            <v>367.0260009765625</v>
          </cell>
          <cell r="AF80">
            <v>466.64401245117188</v>
          </cell>
          <cell r="AG80">
            <v>400.9840087890625</v>
          </cell>
          <cell r="AH80">
            <v>954.7440185546875</v>
          </cell>
          <cell r="AI80">
            <v>352.35501098632813</v>
          </cell>
          <cell r="AJ80">
            <v>339.25100708007813</v>
          </cell>
          <cell r="AK80">
            <v>341.14401245117188</v>
          </cell>
          <cell r="AL80">
            <v>313.947998046875</v>
          </cell>
          <cell r="AM80">
            <v>355.18099975585938</v>
          </cell>
          <cell r="AN80">
            <v>353.17098999023438</v>
          </cell>
          <cell r="AO80">
            <v>371.24200439453125</v>
          </cell>
          <cell r="AP80">
            <v>338.64700317382813</v>
          </cell>
          <cell r="AQ80">
            <v>366.24200439453125</v>
          </cell>
          <cell r="AR80">
            <v>447.57199096679688</v>
          </cell>
          <cell r="AS80">
            <v>521.71197509765625</v>
          </cell>
          <cell r="AT80">
            <v>329.781005859375</v>
          </cell>
          <cell r="AU80">
            <v>419.5880126953125</v>
          </cell>
          <cell r="AV80">
            <v>197.73699951171875</v>
          </cell>
          <cell r="AW80">
            <v>197.83799743652344</v>
          </cell>
          <cell r="AX80">
            <v>324.87600708007813</v>
          </cell>
          <cell r="AY80">
            <v>395.67401123046875</v>
          </cell>
          <cell r="AZ80">
            <v>390.33499145507813</v>
          </cell>
          <cell r="BA80">
            <v>347.83099365234375</v>
          </cell>
          <cell r="BB80">
            <v>371.44100952148438</v>
          </cell>
          <cell r="BC80">
            <v>457.50601196289063</v>
          </cell>
          <cell r="BD80">
            <v>239.16700744628906</v>
          </cell>
          <cell r="BE80">
            <v>383.34799194335938</v>
          </cell>
          <cell r="BF80">
            <v>356.30099487304688</v>
          </cell>
          <cell r="BG80">
            <v>1029.0439453125</v>
          </cell>
          <cell r="BH80">
            <v>2709.595947265625</v>
          </cell>
          <cell r="BI80">
            <v>1073.4610595703125</v>
          </cell>
          <cell r="BJ80">
            <v>2030.5489501953125</v>
          </cell>
          <cell r="BK80">
            <v>601.55401611328125</v>
          </cell>
          <cell r="BL80">
            <v>627.00799560546875</v>
          </cell>
          <cell r="BM80">
            <v>652.65399169921875</v>
          </cell>
          <cell r="BN80">
            <v>747.84197998046875</v>
          </cell>
          <cell r="BO80">
            <v>511.80801391601563</v>
          </cell>
          <cell r="BP80">
            <v>289.54800415039063</v>
          </cell>
          <cell r="BQ80">
            <v>537.1290283203125</v>
          </cell>
          <cell r="BR80">
            <v>389.36599731445313</v>
          </cell>
          <cell r="BS80">
            <v>296.4110107421875</v>
          </cell>
          <cell r="BT80">
            <v>333.02301025390625</v>
          </cell>
          <cell r="BU80">
            <v>83.089996337890625</v>
          </cell>
          <cell r="BV80">
            <v>351.91900634765625</v>
          </cell>
          <cell r="BW80">
            <v>271.18701171875</v>
          </cell>
          <cell r="BX80">
            <v>283.23699951171875</v>
          </cell>
          <cell r="BY80">
            <v>2495.52294921875</v>
          </cell>
          <cell r="BZ80">
            <v>2530.0419921875</v>
          </cell>
          <cell r="CA80">
            <v>282.61801147460938</v>
          </cell>
          <cell r="CB80">
            <v>255.52081298828125</v>
          </cell>
          <cell r="CC80">
            <v>256.89190673828125</v>
          </cell>
          <cell r="CD80">
            <v>324.4879150390625</v>
          </cell>
          <cell r="CE80">
            <v>339.26058959960938</v>
          </cell>
          <cell r="CF80">
            <v>327.0826416015625</v>
          </cell>
          <cell r="CG80">
            <v>351.15859985351563</v>
          </cell>
          <cell r="CH80">
            <v>282.33181762695313</v>
          </cell>
          <cell r="CI80">
            <v>675.23388671875</v>
          </cell>
          <cell r="CJ80">
            <v>486.02142333984375</v>
          </cell>
          <cell r="CK80">
            <v>384.71697998046875</v>
          </cell>
          <cell r="CL80">
            <v>445.08090209960938</v>
          </cell>
          <cell r="CM80">
            <v>1011.5664672851563</v>
          </cell>
          <cell r="CN80">
            <v>331.81631469726563</v>
          </cell>
          <cell r="CO80">
            <v>163.86106872558594</v>
          </cell>
          <cell r="CP80">
            <v>414.49551391601563</v>
          </cell>
          <cell r="CQ80">
            <v>273.22000122070313</v>
          </cell>
          <cell r="CR80">
            <v>343.247314453125</v>
          </cell>
          <cell r="CS80">
            <v>204.76199340820313</v>
          </cell>
          <cell r="CT80">
            <v>417.94677734375</v>
          </cell>
          <cell r="CU80">
            <v>408.3651123046875</v>
          </cell>
          <cell r="CV80">
            <v>222.43769836425781</v>
          </cell>
          <cell r="CW80">
            <v>210.18801879882813</v>
          </cell>
          <cell r="CX80">
            <v>343.10272216796875</v>
          </cell>
          <cell r="CY80">
            <v>184.10546875</v>
          </cell>
          <cell r="CZ80">
            <v>391.3187255859375</v>
          </cell>
          <cell r="DA80">
            <v>167.88336181640625</v>
          </cell>
          <cell r="DB80">
            <v>198.45828247070313</v>
          </cell>
          <cell r="DC80">
            <v>192.28854370117188</v>
          </cell>
          <cell r="DD80">
            <v>355.7728271484375</v>
          </cell>
          <cell r="DE80">
            <v>594.96575927734375</v>
          </cell>
          <cell r="DF80">
            <v>163.06582641601563</v>
          </cell>
          <cell r="DG80">
            <v>193.4493408203125</v>
          </cell>
          <cell r="DH80">
            <v>202.27217102050781</v>
          </cell>
          <cell r="DI80">
            <v>269.3380126953125</v>
          </cell>
          <cell r="DJ80">
            <v>324.59075927734375</v>
          </cell>
          <cell r="DK80">
            <v>224.95332336425781</v>
          </cell>
          <cell r="DL80">
            <v>1556.3480224609375</v>
          </cell>
          <cell r="DM80">
            <v>271.86087036132813</v>
          </cell>
          <cell r="DN80">
            <v>223.2421875</v>
          </cell>
          <cell r="DO80">
            <v>153.53886413574219</v>
          </cell>
          <cell r="DQ80">
            <v>835.57000732421875</v>
          </cell>
          <cell r="DR80">
            <v>2081.429931640625</v>
          </cell>
          <cell r="DS80">
            <v>227.08149719238281</v>
          </cell>
          <cell r="DT80">
            <v>129.03558349609375</v>
          </cell>
          <cell r="DV80">
            <v>42492</v>
          </cell>
          <cell r="DW80">
            <v>42492</v>
          </cell>
          <cell r="DX80">
            <v>394.96798706054688</v>
          </cell>
          <cell r="DY80">
            <v>207.14199829101563</v>
          </cell>
          <cell r="DZ80">
            <v>397.30999755859375</v>
          </cell>
          <cell r="EA80">
            <v>491.90200805664063</v>
          </cell>
          <cell r="EB80">
            <v>299.1719970703125</v>
          </cell>
          <cell r="EC80">
            <v>462.41299438476563</v>
          </cell>
          <cell r="ED80">
            <v>362.260009765625</v>
          </cell>
          <cell r="EE80">
            <v>362.52398681640625</v>
          </cell>
          <cell r="EF80">
            <v>389.77301025390625</v>
          </cell>
          <cell r="EG80">
            <v>378.61599731445313</v>
          </cell>
          <cell r="EH80">
            <v>290.50201416015625</v>
          </cell>
          <cell r="EI80">
            <v>287.5679931640625</v>
          </cell>
          <cell r="EJ80">
            <v>439.0050048828125</v>
          </cell>
          <cell r="EK80">
            <v>314.99301147460938</v>
          </cell>
          <cell r="EL80">
            <v>316.51199340820313</v>
          </cell>
          <cell r="EM80">
            <v>180.71099853515625</v>
          </cell>
          <cell r="EN80">
            <v>190.31199645996094</v>
          </cell>
          <cell r="EO80">
            <v>309.17800903320313</v>
          </cell>
          <cell r="EP80">
            <v>196.07644653320313</v>
          </cell>
          <cell r="EQ80">
            <v>187.50794982910156</v>
          </cell>
        </row>
        <row r="81">
          <cell r="A81">
            <v>42521</v>
          </cell>
          <cell r="B81">
            <v>199.10200500488281</v>
          </cell>
          <cell r="C81">
            <v>152.14399719238281</v>
          </cell>
          <cell r="D81">
            <v>159.05599975585938</v>
          </cell>
          <cell r="E81">
            <v>442.1610107421875</v>
          </cell>
          <cell r="F81">
            <v>165.26699829101563</v>
          </cell>
          <cell r="G81">
            <v>460.22100830078125</v>
          </cell>
          <cell r="H81">
            <v>281.79598999023438</v>
          </cell>
          <cell r="I81">
            <v>333.66500854492188</v>
          </cell>
          <cell r="J81">
            <v>358.2760009765625</v>
          </cell>
          <cell r="K81">
            <v>484.07998657226563</v>
          </cell>
          <cell r="L81">
            <v>196.78900146484375</v>
          </cell>
          <cell r="M81">
            <v>457.18399047851563</v>
          </cell>
          <cell r="N81">
            <v>252.55000305175781</v>
          </cell>
          <cell r="O81">
            <v>290.3599853515625</v>
          </cell>
          <cell r="P81">
            <v>294.51300048828125</v>
          </cell>
          <cell r="Q81">
            <v>314.12899780273438</v>
          </cell>
          <cell r="R81">
            <v>360.510009765625</v>
          </cell>
          <cell r="S81">
            <v>380.83200073242188</v>
          </cell>
          <cell r="T81">
            <v>442.39700317382813</v>
          </cell>
          <cell r="U81">
            <v>363.62298583984375</v>
          </cell>
          <cell r="V81">
            <v>478.3599853515625</v>
          </cell>
          <cell r="W81">
            <v>237.03900146484375</v>
          </cell>
          <cell r="X81">
            <v>353.30398559570313</v>
          </cell>
          <cell r="Y81">
            <v>315.57199096679688</v>
          </cell>
          <cell r="Z81">
            <v>379.135009765625</v>
          </cell>
          <cell r="AA81">
            <v>365.23098754882813</v>
          </cell>
          <cell r="AB81">
            <v>345.08999633789063</v>
          </cell>
          <cell r="AC81">
            <v>391.18099975585938</v>
          </cell>
          <cell r="AD81">
            <v>374.33599853515625</v>
          </cell>
          <cell r="AE81">
            <v>368.18600463867188</v>
          </cell>
          <cell r="AF81">
            <v>471.89599609375</v>
          </cell>
          <cell r="AG81">
            <v>402.28900146484375</v>
          </cell>
          <cell r="AH81">
            <v>961.73101806640625</v>
          </cell>
          <cell r="AI81">
            <v>351.37200927734375</v>
          </cell>
          <cell r="AJ81">
            <v>339.96600341796875</v>
          </cell>
          <cell r="AK81">
            <v>341.39898681640625</v>
          </cell>
          <cell r="AL81">
            <v>314.78298950195313</v>
          </cell>
          <cell r="AM81">
            <v>353.67001342773438</v>
          </cell>
          <cell r="AN81">
            <v>353.4739990234375</v>
          </cell>
          <cell r="AO81">
            <v>371.8389892578125</v>
          </cell>
          <cell r="AP81">
            <v>339.16799926757813</v>
          </cell>
          <cell r="AQ81">
            <v>367.48098754882813</v>
          </cell>
          <cell r="AR81">
            <v>451.375</v>
          </cell>
          <cell r="AS81">
            <v>524.1920166015625</v>
          </cell>
          <cell r="AT81">
            <v>328.6199951171875</v>
          </cell>
          <cell r="AU81">
            <v>422.50799560546875</v>
          </cell>
          <cell r="AV81">
            <v>197.6300048828125</v>
          </cell>
          <cell r="AW81">
            <v>197.8489990234375</v>
          </cell>
          <cell r="AX81">
            <v>322.49600219726563</v>
          </cell>
          <cell r="AY81">
            <v>395.93701171875</v>
          </cell>
          <cell r="AZ81">
            <v>386.92999267578125</v>
          </cell>
          <cell r="BA81">
            <v>345.3389892578125</v>
          </cell>
          <cell r="BB81">
            <v>368.6929931640625</v>
          </cell>
          <cell r="BC81">
            <v>461.70901489257813</v>
          </cell>
          <cell r="BD81">
            <v>241.80799865722656</v>
          </cell>
          <cell r="BE81">
            <v>386.93499755859375</v>
          </cell>
          <cell r="BF81">
            <v>356.86199951171875</v>
          </cell>
          <cell r="BG81">
            <v>1027.6190185546875</v>
          </cell>
          <cell r="BH81">
            <v>2714.740966796875</v>
          </cell>
          <cell r="BI81">
            <v>1080.947998046875</v>
          </cell>
          <cell r="BJ81">
            <v>2035.053955078125</v>
          </cell>
          <cell r="BK81">
            <v>604.52899169921875</v>
          </cell>
          <cell r="BL81">
            <v>628.23199462890625</v>
          </cell>
          <cell r="BM81">
            <v>653.96197509765625</v>
          </cell>
          <cell r="BN81">
            <v>749.10498046875</v>
          </cell>
          <cell r="BO81">
            <v>511.17401123046875</v>
          </cell>
          <cell r="BP81">
            <v>289.41000366210938</v>
          </cell>
          <cell r="BQ81">
            <v>538.7919921875</v>
          </cell>
          <cell r="BR81">
            <v>389.99600219726563</v>
          </cell>
          <cell r="BS81">
            <v>298.04400634765625</v>
          </cell>
          <cell r="BT81">
            <v>343.12799072265625</v>
          </cell>
          <cell r="BU81">
            <v>86.514999389648438</v>
          </cell>
          <cell r="BV81">
            <v>352.85598754882813</v>
          </cell>
          <cell r="BW81">
            <v>271.65899658203125</v>
          </cell>
          <cell r="BX81">
            <v>284.010009765625</v>
          </cell>
          <cell r="BY81">
            <v>2496.7958984375</v>
          </cell>
          <cell r="BZ81">
            <v>2551.365966796875</v>
          </cell>
          <cell r="CA81">
            <v>283.3280029296875</v>
          </cell>
          <cell r="CB81">
            <v>254.95449829101563</v>
          </cell>
          <cell r="CC81">
            <v>257.2015380859375</v>
          </cell>
          <cell r="CD81">
            <v>325.03390502929688</v>
          </cell>
          <cell r="CE81">
            <v>337.6407470703125</v>
          </cell>
          <cell r="CF81">
            <v>328.17132568359375</v>
          </cell>
          <cell r="CG81">
            <v>352.06719970703125</v>
          </cell>
          <cell r="CH81">
            <v>282.75643920898438</v>
          </cell>
          <cell r="CI81">
            <v>678.71124267578125</v>
          </cell>
          <cell r="CJ81">
            <v>491.0914306640625</v>
          </cell>
          <cell r="CK81">
            <v>382.39382934570313</v>
          </cell>
          <cell r="CL81">
            <v>448.82464599609375</v>
          </cell>
          <cell r="CM81">
            <v>1020.3805541992188</v>
          </cell>
          <cell r="CN81">
            <v>332.19915771484375</v>
          </cell>
          <cell r="CO81">
            <v>163.95799255371094</v>
          </cell>
          <cell r="CP81">
            <v>414.15798950195313</v>
          </cell>
          <cell r="CQ81">
            <v>273.79171752929688</v>
          </cell>
          <cell r="CR81">
            <v>342.59829711914063</v>
          </cell>
          <cell r="CS81">
            <v>205.13958740234375</v>
          </cell>
          <cell r="CT81">
            <v>421.07925415039063</v>
          </cell>
          <cell r="CU81">
            <v>409.1009521484375</v>
          </cell>
          <cell r="CV81">
            <v>224.33346557617188</v>
          </cell>
          <cell r="CW81">
            <v>210.17990112304688</v>
          </cell>
          <cell r="CX81">
            <v>345.1270751953125</v>
          </cell>
          <cell r="CY81">
            <v>184.29254150390625</v>
          </cell>
          <cell r="CZ81">
            <v>386.75582885742188</v>
          </cell>
          <cell r="DA81">
            <v>168.53274536132813</v>
          </cell>
          <cell r="DB81">
            <v>197.73379516601563</v>
          </cell>
          <cell r="DC81">
            <v>186.60882568359375</v>
          </cell>
          <cell r="DD81">
            <v>362.76513671875</v>
          </cell>
          <cell r="DE81">
            <v>599.15423583984375</v>
          </cell>
          <cell r="DF81">
            <v>163.63555908203125</v>
          </cell>
          <cell r="DG81">
            <v>194.566650390625</v>
          </cell>
          <cell r="DH81">
            <v>202.8602294921875</v>
          </cell>
          <cell r="DI81">
            <v>269.84173583984375</v>
          </cell>
          <cell r="DJ81">
            <v>324.77236938476563</v>
          </cell>
          <cell r="DK81">
            <v>227.77058410644531</v>
          </cell>
          <cell r="DL81">
            <v>1562.6806640625</v>
          </cell>
          <cell r="DM81">
            <v>273.03402709960938</v>
          </cell>
          <cell r="DN81">
            <v>224.25439453125</v>
          </cell>
          <cell r="DO81">
            <v>154.58390808105469</v>
          </cell>
          <cell r="DQ81">
            <v>807.45001220703125</v>
          </cell>
          <cell r="DR81">
            <v>2096.9599609375</v>
          </cell>
          <cell r="DS81">
            <v>227.66120910644531</v>
          </cell>
          <cell r="DT81">
            <v>129.23373413085938</v>
          </cell>
          <cell r="DV81">
            <v>42521</v>
          </cell>
          <cell r="DW81">
            <v>42521</v>
          </cell>
          <cell r="DX81">
            <v>406.40499877929688</v>
          </cell>
          <cell r="DY81">
            <v>207.5989990234375</v>
          </cell>
          <cell r="DZ81">
            <v>399.2650146484375</v>
          </cell>
          <cell r="EA81">
            <v>493.58499145507813</v>
          </cell>
          <cell r="EB81">
            <v>301.34698486328125</v>
          </cell>
          <cell r="EC81">
            <v>462.49099731445313</v>
          </cell>
          <cell r="ED81">
            <v>362.76300048828125</v>
          </cell>
          <cell r="EE81">
            <v>364.81201171875</v>
          </cell>
          <cell r="EF81">
            <v>388.27700805664063</v>
          </cell>
          <cell r="EG81">
            <v>377.68798828125</v>
          </cell>
          <cell r="EH81">
            <v>294.2030029296875</v>
          </cell>
          <cell r="EI81">
            <v>290.7340087890625</v>
          </cell>
          <cell r="EJ81">
            <v>441.07400512695313</v>
          </cell>
          <cell r="EK81">
            <v>309.989990234375</v>
          </cell>
          <cell r="EL81">
            <v>321.07998657226563</v>
          </cell>
          <cell r="EM81">
            <v>181.13800048828125</v>
          </cell>
          <cell r="EN81">
            <v>190.77400207519531</v>
          </cell>
          <cell r="EO81">
            <v>308.7650146484375</v>
          </cell>
          <cell r="EP81">
            <v>196.53160095214844</v>
          </cell>
          <cell r="EQ81">
            <v>188.52117919921875</v>
          </cell>
        </row>
        <row r="82">
          <cell r="A82">
            <v>42551</v>
          </cell>
          <cell r="B82">
            <v>201.47200012207031</v>
          </cell>
          <cell r="C82">
            <v>154.35499572753906</v>
          </cell>
          <cell r="D82">
            <v>161.343994140625</v>
          </cell>
          <cell r="E82">
            <v>457.70901489257813</v>
          </cell>
          <cell r="F82">
            <v>168.51899719238281</v>
          </cell>
          <cell r="G82">
            <v>475.77801513671875</v>
          </cell>
          <cell r="H82">
            <v>285.62100219726563</v>
          </cell>
          <cell r="I82">
            <v>338.718994140625</v>
          </cell>
          <cell r="J82">
            <v>363.62100219726563</v>
          </cell>
          <cell r="K82">
            <v>492.35800170898438</v>
          </cell>
          <cell r="L82">
            <v>199.15299987792969</v>
          </cell>
          <cell r="M82">
            <v>463.06698608398438</v>
          </cell>
          <cell r="N82">
            <v>255.13900756835938</v>
          </cell>
          <cell r="O82">
            <v>294.19100952148438</v>
          </cell>
          <cell r="P82">
            <v>298.37399291992188</v>
          </cell>
          <cell r="Q82">
            <v>318.96499633789063</v>
          </cell>
          <cell r="R82">
            <v>367.8900146484375</v>
          </cell>
          <cell r="S82">
            <v>389.79501342773438</v>
          </cell>
          <cell r="T82">
            <v>456.42401123046875</v>
          </cell>
          <cell r="U82">
            <v>371.49200439453125</v>
          </cell>
          <cell r="V82">
            <v>494.03900146484375</v>
          </cell>
          <cell r="W82">
            <v>243.42300415039063</v>
          </cell>
          <cell r="X82">
            <v>361.69198608398438</v>
          </cell>
          <cell r="Y82">
            <v>320.63299560546875</v>
          </cell>
          <cell r="Z82">
            <v>384.29800415039063</v>
          </cell>
          <cell r="AA82">
            <v>371.26300048828125</v>
          </cell>
          <cell r="AB82">
            <v>361.83999633789063</v>
          </cell>
          <cell r="AC82">
            <v>405.2340087890625</v>
          </cell>
          <cell r="AD82">
            <v>379.4739990234375</v>
          </cell>
          <cell r="AE82">
            <v>373.09100341796875</v>
          </cell>
          <cell r="AF82">
            <v>479.13101196289063</v>
          </cell>
          <cell r="AG82">
            <v>413.0989990234375</v>
          </cell>
          <cell r="AH82">
            <v>984.43499755859375</v>
          </cell>
          <cell r="AI82">
            <v>363.1719970703125</v>
          </cell>
          <cell r="AJ82">
            <v>345.15899658203125</v>
          </cell>
          <cell r="AK82">
            <v>347.49600219726563</v>
          </cell>
          <cell r="AL82">
            <v>319.42098999023438</v>
          </cell>
          <cell r="AM82">
            <v>363.135009765625</v>
          </cell>
          <cell r="AN82">
            <v>360.1669921875</v>
          </cell>
          <cell r="AO82">
            <v>380.84500122070313</v>
          </cell>
          <cell r="AP82">
            <v>345.0159912109375</v>
          </cell>
          <cell r="AQ82">
            <v>373.09698486328125</v>
          </cell>
          <cell r="AR82">
            <v>458.7239990234375</v>
          </cell>
          <cell r="AS82">
            <v>534.10797119140625</v>
          </cell>
          <cell r="AT82">
            <v>338.5469970703125</v>
          </cell>
          <cell r="AU82">
            <v>433.00399780273438</v>
          </cell>
          <cell r="AV82">
            <v>203.03300476074219</v>
          </cell>
          <cell r="AW82">
            <v>202.63900756835938</v>
          </cell>
          <cell r="AX82">
            <v>324.89401245117188</v>
          </cell>
          <cell r="AY82">
            <v>404.72500610351563</v>
          </cell>
          <cell r="AZ82">
            <v>393.92098999023438</v>
          </cell>
          <cell r="BA82">
            <v>355.15701293945313</v>
          </cell>
          <cell r="BB82">
            <v>378.6400146484375</v>
          </cell>
          <cell r="BC82">
            <v>471.85501098632813</v>
          </cell>
          <cell r="BD82">
            <v>245.40699768066406</v>
          </cell>
          <cell r="BE82">
            <v>395.1820068359375</v>
          </cell>
          <cell r="BF82">
            <v>364.31298828125</v>
          </cell>
          <cell r="BG82">
            <v>1059.115966796875</v>
          </cell>
          <cell r="BH82">
            <v>2773.908935546875</v>
          </cell>
          <cell r="BI82">
            <v>1092.6639404296875</v>
          </cell>
          <cell r="BJ82">
            <v>2051.492919921875</v>
          </cell>
          <cell r="BK82">
            <v>619.1199951171875</v>
          </cell>
          <cell r="BL82">
            <v>640.781982421875</v>
          </cell>
          <cell r="BM82">
            <v>667.04901123046875</v>
          </cell>
          <cell r="BN82">
            <v>766.98602294921875</v>
          </cell>
          <cell r="BO82">
            <v>520.60797119140625</v>
          </cell>
          <cell r="BP82">
            <v>295.80599975585938</v>
          </cell>
          <cell r="BQ82">
            <v>547.54498291015625</v>
          </cell>
          <cell r="BR82">
            <v>393.58401489257813</v>
          </cell>
          <cell r="BS82">
            <v>300.54800415039063</v>
          </cell>
          <cell r="BT82">
            <v>351.17098999023438</v>
          </cell>
          <cell r="BU82">
            <v>89.752998352050781</v>
          </cell>
          <cell r="BV82">
            <v>355.5469970703125</v>
          </cell>
          <cell r="BW82">
            <v>270.74301147460938</v>
          </cell>
          <cell r="BX82">
            <v>286.92401123046875</v>
          </cell>
          <cell r="BY82">
            <v>2523.969970703125</v>
          </cell>
          <cell r="BZ82">
            <v>2551.905029296875</v>
          </cell>
          <cell r="CA82">
            <v>288.5830078125</v>
          </cell>
          <cell r="CB82">
            <v>260.8948974609375</v>
          </cell>
          <cell r="CC82">
            <v>261.14572143554688</v>
          </cell>
          <cell r="CD82">
            <v>329.87847900390625</v>
          </cell>
          <cell r="CE82">
            <v>347.04794311523438</v>
          </cell>
          <cell r="CF82">
            <v>333.26629638671875</v>
          </cell>
          <cell r="CG82">
            <v>357.73565673828125</v>
          </cell>
          <cell r="CH82">
            <v>290.14279174804688</v>
          </cell>
          <cell r="CI82">
            <v>695.36676025390625</v>
          </cell>
          <cell r="CJ82">
            <v>497.93402099609375</v>
          </cell>
          <cell r="CK82">
            <v>398.23394775390625</v>
          </cell>
          <cell r="CL82">
            <v>456.32254028320313</v>
          </cell>
          <cell r="CM82">
            <v>1040.3599853515625</v>
          </cell>
          <cell r="CN82">
            <v>336.12069702148438</v>
          </cell>
          <cell r="CO82">
            <v>167.20899963378906</v>
          </cell>
          <cell r="CP82">
            <v>425.58828735351563</v>
          </cell>
          <cell r="CQ82">
            <v>277.32199096679688</v>
          </cell>
          <cell r="CR82">
            <v>350.5770263671875</v>
          </cell>
          <cell r="CS82">
            <v>208.99784851074219</v>
          </cell>
          <cell r="CT82">
            <v>428.683837890625</v>
          </cell>
          <cell r="CU82">
            <v>421.63922119140625</v>
          </cell>
          <cell r="CV82">
            <v>227.68086242675781</v>
          </cell>
          <cell r="CW82">
            <v>213.95500183105469</v>
          </cell>
          <cell r="CX82">
            <v>362.08392333984375</v>
          </cell>
          <cell r="CY82">
            <v>186.48286437988281</v>
          </cell>
          <cell r="CZ82">
            <v>398.65817260742188</v>
          </cell>
          <cell r="DA82">
            <v>171.008056640625</v>
          </cell>
          <cell r="DB82">
            <v>204.57630920410156</v>
          </cell>
          <cell r="DC82">
            <v>186.85389709472656</v>
          </cell>
          <cell r="DD82">
            <v>367.09481811523438</v>
          </cell>
          <cell r="DE82">
            <v>614.68975830078125</v>
          </cell>
          <cell r="DF82">
            <v>166.77044677734375</v>
          </cell>
          <cell r="DG82">
            <v>198.08155822753906</v>
          </cell>
          <cell r="DH82">
            <v>206.12110900878906</v>
          </cell>
          <cell r="DI82">
            <v>272.41067504882813</v>
          </cell>
          <cell r="DJ82">
            <v>328.70578002929688</v>
          </cell>
          <cell r="DK82">
            <v>231.76799011230469</v>
          </cell>
          <cell r="DL82">
            <v>1593.9349365234375</v>
          </cell>
          <cell r="DM82">
            <v>275.894775390625</v>
          </cell>
          <cell r="DN82">
            <v>224.60868835449219</v>
          </cell>
          <cell r="DO82">
            <v>152.36943054199219</v>
          </cell>
          <cell r="DQ82">
            <v>834.0999755859375</v>
          </cell>
          <cell r="DR82">
            <v>2098.860107421875</v>
          </cell>
          <cell r="DS82">
            <v>229.65538024902344</v>
          </cell>
          <cell r="DT82">
            <v>129.31387329101563</v>
          </cell>
          <cell r="DV82">
            <v>42551</v>
          </cell>
          <cell r="DW82">
            <v>42551</v>
          </cell>
          <cell r="DX82">
            <v>420.36700439453125</v>
          </cell>
          <cell r="DY82">
            <v>208.8179931640625</v>
          </cell>
          <cell r="DZ82">
            <v>401.6300048828125</v>
          </cell>
          <cell r="EA82">
            <v>496.84298706054688</v>
          </cell>
          <cell r="EB82">
            <v>304.135986328125</v>
          </cell>
          <cell r="EC82">
            <v>463.15899658203125</v>
          </cell>
          <cell r="ED82">
            <v>364.01800537109375</v>
          </cell>
          <cell r="EE82">
            <v>367.95999145507813</v>
          </cell>
          <cell r="EF82">
            <v>389.23098754882813</v>
          </cell>
          <cell r="EG82">
            <v>377.27200317382813</v>
          </cell>
          <cell r="EH82">
            <v>302.01400756835938</v>
          </cell>
          <cell r="EI82">
            <v>290.7659912109375</v>
          </cell>
          <cell r="EJ82">
            <v>442.14801025390625</v>
          </cell>
          <cell r="EK82">
            <v>313.197998046875</v>
          </cell>
          <cell r="EL82">
            <v>324.79901123046875</v>
          </cell>
          <cell r="EM82">
            <v>184.03799438476563</v>
          </cell>
          <cell r="EN82">
            <v>189.94500732421875</v>
          </cell>
          <cell r="EO82">
            <v>310.48800659179688</v>
          </cell>
          <cell r="EP82">
            <v>197.59907531738281</v>
          </cell>
          <cell r="EQ82">
            <v>190.39933776855469</v>
          </cell>
        </row>
        <row r="83">
          <cell r="A83">
            <v>42555</v>
          </cell>
          <cell r="B83">
            <v>201.96299743652344</v>
          </cell>
          <cell r="C83">
            <v>154.91099548339844</v>
          </cell>
          <cell r="D83">
            <v>161.91499328613281</v>
          </cell>
          <cell r="E83">
            <v>460.010986328125</v>
          </cell>
          <cell r="F83">
            <v>169.44700622558594</v>
          </cell>
          <cell r="G83">
            <v>478.19100952148438</v>
          </cell>
          <cell r="H83">
            <v>286.24798583984375</v>
          </cell>
          <cell r="I83">
            <v>340.40200805664063</v>
          </cell>
          <cell r="J83">
            <v>365.28500366210938</v>
          </cell>
          <cell r="K83">
            <v>493.74798583984375</v>
          </cell>
          <cell r="L83">
            <v>199.78500366210938</v>
          </cell>
          <cell r="M83">
            <v>464.50299072265625</v>
          </cell>
          <cell r="N83">
            <v>256.49899291992188</v>
          </cell>
          <cell r="O83">
            <v>295.14801025390625</v>
          </cell>
          <cell r="P83">
            <v>299.36300659179688</v>
          </cell>
          <cell r="Q83">
            <v>320.31399536132813</v>
          </cell>
          <cell r="R83">
            <v>369.74700927734375</v>
          </cell>
          <cell r="S83">
            <v>391.19000244140625</v>
          </cell>
          <cell r="T83">
            <v>458.73599243164063</v>
          </cell>
          <cell r="U83">
            <v>373.15701293945313</v>
          </cell>
          <cell r="V83">
            <v>496.3900146484375</v>
          </cell>
          <cell r="W83">
            <v>244.99899291992188</v>
          </cell>
          <cell r="X83">
            <v>362.99600219726563</v>
          </cell>
          <cell r="Y83">
            <v>322.04998779296875</v>
          </cell>
          <cell r="Z83">
            <v>385.83099365234375</v>
          </cell>
          <cell r="AA83">
            <v>371.63198852539063</v>
          </cell>
          <cell r="AB83">
            <v>364.14401245117188</v>
          </cell>
          <cell r="AC83">
            <v>408.72299194335938</v>
          </cell>
          <cell r="AD83">
            <v>380.61199951171875</v>
          </cell>
          <cell r="AE83">
            <v>374.02099609375</v>
          </cell>
          <cell r="AF83">
            <v>480.45999145507813</v>
          </cell>
          <cell r="AG83">
            <v>414.82901000976563</v>
          </cell>
          <cell r="AH83">
            <v>988.448974609375</v>
          </cell>
          <cell r="AI83">
            <v>364.9119873046875</v>
          </cell>
          <cell r="AJ83">
            <v>346.70599365234375</v>
          </cell>
          <cell r="AK83">
            <v>349.10198974609375</v>
          </cell>
          <cell r="AL83">
            <v>320.510009765625</v>
          </cell>
          <cell r="AM83">
            <v>365.31100463867188</v>
          </cell>
          <cell r="AN83">
            <v>361.16799926757813</v>
          </cell>
          <cell r="AO83">
            <v>383.15701293945313</v>
          </cell>
          <cell r="AP83">
            <v>345.94699096679688</v>
          </cell>
          <cell r="AQ83">
            <v>374.6820068359375</v>
          </cell>
          <cell r="AR83">
            <v>460.18499755859375</v>
          </cell>
          <cell r="AS83">
            <v>536.094970703125</v>
          </cell>
          <cell r="AT83">
            <v>340.36700439453125</v>
          </cell>
          <cell r="AU83">
            <v>434.77200317382813</v>
          </cell>
          <cell r="AV83">
            <v>204.13099670410156</v>
          </cell>
          <cell r="AW83">
            <v>203.67799377441406</v>
          </cell>
          <cell r="AX83">
            <v>325.93499755859375</v>
          </cell>
          <cell r="AY83">
            <v>406.26800537109375</v>
          </cell>
          <cell r="AZ83">
            <v>394.375</v>
          </cell>
          <cell r="BA83">
            <v>357.93798828125</v>
          </cell>
          <cell r="BB83">
            <v>381.24099731445313</v>
          </cell>
          <cell r="BC83">
            <v>473.43798828125</v>
          </cell>
          <cell r="BD83">
            <v>245.90400695800781</v>
          </cell>
          <cell r="BE83">
            <v>396.46099853515625</v>
          </cell>
          <cell r="BF83">
            <v>365.94400024414063</v>
          </cell>
          <cell r="BG83">
            <v>1065.154052734375</v>
          </cell>
          <cell r="BH83">
            <v>2784.27294921875</v>
          </cell>
          <cell r="BI83">
            <v>1097.45703125</v>
          </cell>
          <cell r="BJ83">
            <v>2052.662109375</v>
          </cell>
          <cell r="BK83">
            <v>621.72100830078125</v>
          </cell>
          <cell r="BL83">
            <v>642.8499755859375</v>
          </cell>
          <cell r="BM83">
            <v>669.510009765625</v>
          </cell>
          <cell r="BN83">
            <v>769.97198486328125</v>
          </cell>
          <cell r="BO83">
            <v>520.89300537109375</v>
          </cell>
          <cell r="BP83">
            <v>297.59100341796875</v>
          </cell>
          <cell r="BQ83">
            <v>548.2550048828125</v>
          </cell>
          <cell r="BR83">
            <v>395.22500610351563</v>
          </cell>
          <cell r="BS83">
            <v>301.97299194335938</v>
          </cell>
          <cell r="BT83">
            <v>352.6510009765625</v>
          </cell>
          <cell r="BU83">
            <v>90.189002990722656</v>
          </cell>
          <cell r="BV83">
            <v>357.08700561523438</v>
          </cell>
          <cell r="BW83">
            <v>272.46499633789063</v>
          </cell>
          <cell r="BX83">
            <v>287.99899291992188</v>
          </cell>
          <cell r="BY83">
            <v>2533.5</v>
          </cell>
          <cell r="BZ83">
            <v>2554.89990234375</v>
          </cell>
          <cell r="CA83">
            <v>289.22900390625</v>
          </cell>
          <cell r="CB83">
            <v>261.84552001953125</v>
          </cell>
          <cell r="CC83">
            <v>262.14434814453125</v>
          </cell>
          <cell r="CD83">
            <v>331.42523193359375</v>
          </cell>
          <cell r="CE83">
            <v>349.35906982421875</v>
          </cell>
          <cell r="CF83">
            <v>334.34054565429688</v>
          </cell>
          <cell r="CG83">
            <v>359.34097290039063</v>
          </cell>
          <cell r="CH83">
            <v>290.96926879882813</v>
          </cell>
          <cell r="CI83">
            <v>698.4144287109375</v>
          </cell>
          <cell r="CJ83">
            <v>499.40823364257813</v>
          </cell>
          <cell r="CK83">
            <v>400.59384155273438</v>
          </cell>
          <cell r="CL83">
            <v>457.58624267578125</v>
          </cell>
          <cell r="CM83">
            <v>1043.0523681640625</v>
          </cell>
          <cell r="CN83">
            <v>337.0574951171875</v>
          </cell>
          <cell r="CO83">
            <v>168.0814208984375</v>
          </cell>
          <cell r="CP83">
            <v>429.33224487304688</v>
          </cell>
          <cell r="CQ83">
            <v>278.37765502929688</v>
          </cell>
          <cell r="CR83">
            <v>352.41436767578125</v>
          </cell>
          <cell r="CS83">
            <v>209.82386779785156</v>
          </cell>
          <cell r="CT83">
            <v>430.16433715820313</v>
          </cell>
          <cell r="CU83">
            <v>423.48721313476563</v>
          </cell>
          <cell r="CV83">
            <v>228.08961486816406</v>
          </cell>
          <cell r="CW83">
            <v>214.45806884765625</v>
          </cell>
          <cell r="CX83">
            <v>365.0924072265625</v>
          </cell>
          <cell r="CY83">
            <v>187.23587036132813</v>
          </cell>
          <cell r="CZ83">
            <v>399.73568725585938</v>
          </cell>
          <cell r="DA83">
            <v>171.71601867675781</v>
          </cell>
          <cell r="DB83">
            <v>205.24552917480469</v>
          </cell>
          <cell r="DC83">
            <v>187.35795593261719</v>
          </cell>
          <cell r="DD83">
            <v>366.8199462890625</v>
          </cell>
          <cell r="DE83">
            <v>616.55169677734375</v>
          </cell>
          <cell r="DF83">
            <v>167.35685729980469</v>
          </cell>
          <cell r="DG83">
            <v>198.40226745605469</v>
          </cell>
          <cell r="DH83">
            <v>206.264404296875</v>
          </cell>
          <cell r="DI83">
            <v>272.884033203125</v>
          </cell>
          <cell r="DJ83">
            <v>329.89230346679688</v>
          </cell>
          <cell r="DK83">
            <v>232.59857177734375</v>
          </cell>
          <cell r="DL83">
            <v>1599.232421875</v>
          </cell>
          <cell r="DM83">
            <v>276.85659790039063</v>
          </cell>
          <cell r="DN83">
            <v>225.76394653320313</v>
          </cell>
          <cell r="DO83">
            <v>153.1932373046875</v>
          </cell>
          <cell r="DV83">
            <v>42555</v>
          </cell>
          <cell r="DW83">
            <v>42555</v>
          </cell>
          <cell r="DX83">
            <v>421.59100341796875</v>
          </cell>
          <cell r="DY83">
            <v>209.45700073242188</v>
          </cell>
          <cell r="DZ83">
            <v>402.77999877929688</v>
          </cell>
          <cell r="EA83">
            <v>498.79598999023438</v>
          </cell>
          <cell r="EB83">
            <v>304.35501098632813</v>
          </cell>
          <cell r="EC83">
            <v>465.32699584960938</v>
          </cell>
          <cell r="ED83">
            <v>365.32699584960938</v>
          </cell>
          <cell r="EE83">
            <v>369.0889892578125</v>
          </cell>
          <cell r="EF83">
            <v>391.00799560546875</v>
          </cell>
          <cell r="EG83">
            <v>378.50601196289063</v>
          </cell>
          <cell r="EH83">
            <v>303.0780029296875</v>
          </cell>
          <cell r="EI83">
            <v>292.24798583984375</v>
          </cell>
          <cell r="EJ83">
            <v>443.78500366210938</v>
          </cell>
          <cell r="EK83">
            <v>314.00100708007813</v>
          </cell>
          <cell r="EL83">
            <v>326.09500122070313</v>
          </cell>
          <cell r="EM83">
            <v>185.375</v>
          </cell>
          <cell r="EN83">
            <v>190.64399719238281</v>
          </cell>
          <cell r="EO83">
            <v>311.96200561523438</v>
          </cell>
          <cell r="EP83">
            <v>198.48979187011719</v>
          </cell>
          <cell r="EQ83">
            <v>191.20732116699219</v>
          </cell>
        </row>
        <row r="84">
          <cell r="A84">
            <v>42556</v>
          </cell>
          <cell r="B84">
            <v>202.57899475097656</v>
          </cell>
          <cell r="C84">
            <v>155.08399963378906</v>
          </cell>
          <cell r="D84">
            <v>162.11300659179688</v>
          </cell>
          <cell r="E84">
            <v>460.510009765625</v>
          </cell>
          <cell r="F84">
            <v>170.20199584960938</v>
          </cell>
          <cell r="G84">
            <v>478.85101318359375</v>
          </cell>
          <cell r="H84">
            <v>286.510009765625</v>
          </cell>
          <cell r="I84">
            <v>341.21099853515625</v>
          </cell>
          <cell r="J84">
            <v>366.0780029296875</v>
          </cell>
          <cell r="K84">
            <v>495.16598510742188</v>
          </cell>
          <cell r="L84">
            <v>200.38299560546875</v>
          </cell>
          <cell r="M84">
            <v>465.88198852539063</v>
          </cell>
          <cell r="N84">
            <v>256.739990234375</v>
          </cell>
          <cell r="O84">
            <v>295.92898559570313</v>
          </cell>
          <cell r="P84">
            <v>300.1400146484375</v>
          </cell>
          <cell r="Q84">
            <v>321.19000244140625</v>
          </cell>
          <cell r="R84">
            <v>371.02999877929688</v>
          </cell>
          <cell r="S84">
            <v>391.72500610351563</v>
          </cell>
          <cell r="T84">
            <v>458.94100952148438</v>
          </cell>
          <cell r="U84">
            <v>374.15200805664063</v>
          </cell>
          <cell r="V84">
            <v>496.75399780273438</v>
          </cell>
          <cell r="W84">
            <v>244.78399658203125</v>
          </cell>
          <cell r="X84">
            <v>364.10501098632813</v>
          </cell>
          <cell r="Y84">
            <v>322.95199584960938</v>
          </cell>
          <cell r="Z84">
            <v>386.90399169921875</v>
          </cell>
          <cell r="AA84">
            <v>372.74200439453125</v>
          </cell>
          <cell r="AB84">
            <v>364.35000610351563</v>
          </cell>
          <cell r="AC84">
            <v>409.8330078125</v>
          </cell>
          <cell r="AD84">
            <v>381.06698608398438</v>
          </cell>
          <cell r="AE84">
            <v>374.55099487304688</v>
          </cell>
          <cell r="AF84">
            <v>481.64999389648438</v>
          </cell>
          <cell r="AG84">
            <v>415.239990234375</v>
          </cell>
          <cell r="AH84">
            <v>988.6309814453125</v>
          </cell>
          <cell r="AI84">
            <v>365.27999877929688</v>
          </cell>
          <cell r="AJ84">
            <v>347.65301513671875</v>
          </cell>
          <cell r="AK84">
            <v>350.17999267578125</v>
          </cell>
          <cell r="AL84">
            <v>320.9639892578125</v>
          </cell>
          <cell r="AM84">
            <v>367.27499389648438</v>
          </cell>
          <cell r="AN84">
            <v>362.25698852539063</v>
          </cell>
          <cell r="AO84">
            <v>384.00799560546875</v>
          </cell>
          <cell r="AP84">
            <v>346.83401489257813</v>
          </cell>
          <cell r="AQ84">
            <v>375.69198608398438</v>
          </cell>
          <cell r="AR84">
            <v>460.95599365234375</v>
          </cell>
          <cell r="AS84">
            <v>536.5479736328125</v>
          </cell>
          <cell r="AT84">
            <v>341.43798828125</v>
          </cell>
          <cell r="AU84">
            <v>435.7869873046875</v>
          </cell>
          <cell r="AV84">
            <v>204.80900573730469</v>
          </cell>
          <cell r="AW84">
            <v>204.25999450683594</v>
          </cell>
          <cell r="AX84">
            <v>327.43301391601563</v>
          </cell>
          <cell r="AY84">
            <v>407.60299682617188</v>
          </cell>
          <cell r="AZ84">
            <v>395.87701416015625</v>
          </cell>
          <cell r="BA84">
            <v>360.239990234375</v>
          </cell>
          <cell r="BB84">
            <v>383.54901123046875</v>
          </cell>
          <cell r="BC84">
            <v>473.51800537109375</v>
          </cell>
          <cell r="BD84">
            <v>246.21099853515625</v>
          </cell>
          <cell r="BE84">
            <v>396.56600952148438</v>
          </cell>
          <cell r="BF84">
            <v>366.81600952148438</v>
          </cell>
          <cell r="BG84">
            <v>1068.2550048828125</v>
          </cell>
          <cell r="BH84">
            <v>2802.80908203125</v>
          </cell>
          <cell r="BI84">
            <v>1098.1910400390625</v>
          </cell>
          <cell r="BJ84">
            <v>2055.797119140625</v>
          </cell>
          <cell r="BK84">
            <v>628.05499267578125</v>
          </cell>
          <cell r="BL84">
            <v>646.89697265625</v>
          </cell>
          <cell r="BM84">
            <v>673.9310302734375</v>
          </cell>
          <cell r="BN84">
            <v>775.1300048828125</v>
          </cell>
          <cell r="BO84">
            <v>522.66900634765625</v>
          </cell>
          <cell r="BP84">
            <v>298.95599365234375</v>
          </cell>
          <cell r="BQ84">
            <v>549.10198974609375</v>
          </cell>
          <cell r="BR84">
            <v>395.62399291992188</v>
          </cell>
          <cell r="BS84">
            <v>302.09600830078125</v>
          </cell>
          <cell r="BT84">
            <v>352.6929931640625</v>
          </cell>
          <cell r="BU84">
            <v>90.234001159667969</v>
          </cell>
          <cell r="BV84">
            <v>357.3330078125</v>
          </cell>
          <cell r="BW84">
            <v>272.08999633789063</v>
          </cell>
          <cell r="BX84">
            <v>288.47500610351563</v>
          </cell>
          <cell r="BY84">
            <v>2537.9951171875</v>
          </cell>
          <cell r="BZ84">
            <v>2556.02001953125</v>
          </cell>
          <cell r="CA84">
            <v>290.62100219726563</v>
          </cell>
          <cell r="CB84">
            <v>263.83792114257813</v>
          </cell>
          <cell r="CC84">
            <v>262.31307983398438</v>
          </cell>
          <cell r="CD84">
            <v>332.258544921875</v>
          </cell>
          <cell r="CE84">
            <v>351.05911254882813</v>
          </cell>
          <cell r="CF84">
            <v>334.984619140625</v>
          </cell>
          <cell r="CG84">
            <v>360.40585327148438</v>
          </cell>
          <cell r="CH84">
            <v>291.69320678710938</v>
          </cell>
          <cell r="CI84">
            <v>698.343017578125</v>
          </cell>
          <cell r="CJ84">
            <v>500.90597534179688</v>
          </cell>
          <cell r="CK84">
            <v>400.71087646484375</v>
          </cell>
          <cell r="CL84">
            <v>457.904541015625</v>
          </cell>
          <cell r="CM84">
            <v>1045.2984619140625</v>
          </cell>
          <cell r="CN84">
            <v>337.51263427734375</v>
          </cell>
          <cell r="CO84">
            <v>168.69529724121094</v>
          </cell>
          <cell r="CP84">
            <v>431.4820556640625</v>
          </cell>
          <cell r="CQ84">
            <v>278.92999267578125</v>
          </cell>
          <cell r="CR84">
            <v>353.61318969726563</v>
          </cell>
          <cell r="CS84">
            <v>210.36000061035156</v>
          </cell>
          <cell r="CT84">
            <v>430.5279541015625</v>
          </cell>
          <cell r="CU84">
            <v>423.92303466796875</v>
          </cell>
          <cell r="CV84">
            <v>228.45249938964844</v>
          </cell>
          <cell r="CW84">
            <v>215.6861572265625</v>
          </cell>
          <cell r="CX84">
            <v>364.74868774414063</v>
          </cell>
          <cell r="CY84">
            <v>187.69447326660156</v>
          </cell>
          <cell r="CZ84">
            <v>400.80804443359375</v>
          </cell>
          <cell r="DA84">
            <v>172.14688110351563</v>
          </cell>
          <cell r="DB84">
            <v>206.50205993652344</v>
          </cell>
          <cell r="DC84">
            <v>187.47587585449219</v>
          </cell>
          <cell r="DD84">
            <v>366.32989501953125</v>
          </cell>
          <cell r="DE84">
            <v>616.5435791015625</v>
          </cell>
          <cell r="DF84">
            <v>167.72909545898438</v>
          </cell>
          <cell r="DG84">
            <v>199.68977355957031</v>
          </cell>
          <cell r="DH84">
            <v>206.91073608398438</v>
          </cell>
          <cell r="DI84">
            <v>273.01666259765625</v>
          </cell>
          <cell r="DJ84">
            <v>330.37008666992188</v>
          </cell>
          <cell r="DK84">
            <v>233.07939147949219</v>
          </cell>
          <cell r="DL84">
            <v>1598.65869140625</v>
          </cell>
          <cell r="DM84">
            <v>277.15591430664063</v>
          </cell>
          <cell r="DN84">
            <v>225.93966674804688</v>
          </cell>
          <cell r="DO84">
            <v>152.54727172851563</v>
          </cell>
          <cell r="DQ84">
            <v>831.67999267578125</v>
          </cell>
          <cell r="DR84">
            <v>2088.550048828125</v>
          </cell>
          <cell r="DS84">
            <v>229.04347229003906</v>
          </cell>
          <cell r="DT84">
            <v>129.25271606445313</v>
          </cell>
          <cell r="DV84">
            <v>42556</v>
          </cell>
          <cell r="DW84">
            <v>42556</v>
          </cell>
          <cell r="DX84">
            <v>422.61599731445313</v>
          </cell>
          <cell r="DY84">
            <v>209.34599304199219</v>
          </cell>
          <cell r="DZ84">
            <v>403.14401245117188</v>
          </cell>
          <cell r="EA84">
            <v>499.22900390625</v>
          </cell>
          <cell r="EB84">
            <v>305.04598999023438</v>
          </cell>
          <cell r="EC84">
            <v>465.68899536132813</v>
          </cell>
          <cell r="ED84">
            <v>365.66299438476563</v>
          </cell>
          <cell r="EE84">
            <v>369.14801025390625</v>
          </cell>
          <cell r="EF84">
            <v>391.26901245117188</v>
          </cell>
          <cell r="EG84">
            <v>378.59600830078125</v>
          </cell>
          <cell r="EH84">
            <v>303.03298950195313</v>
          </cell>
          <cell r="EI84">
            <v>292.39199829101563</v>
          </cell>
          <cell r="EJ84">
            <v>443.9840087890625</v>
          </cell>
          <cell r="EK84">
            <v>315.0369873046875</v>
          </cell>
          <cell r="EL84">
            <v>325.83099365234375</v>
          </cell>
          <cell r="EM84">
            <v>185.06700134277344</v>
          </cell>
          <cell r="EN84">
            <v>190.73100280761719</v>
          </cell>
          <cell r="EO84">
            <v>312.69900512695313</v>
          </cell>
          <cell r="EP84">
            <v>198.57696533203125</v>
          </cell>
          <cell r="EQ84">
            <v>191.35418701171875</v>
          </cell>
        </row>
        <row r="85">
          <cell r="A85">
            <v>42557</v>
          </cell>
          <cell r="B85">
            <v>202.97099304199219</v>
          </cell>
          <cell r="C85">
            <v>155.22099304199219</v>
          </cell>
          <cell r="D85">
            <v>162.26499938964844</v>
          </cell>
          <cell r="E85">
            <v>459.79901123046875</v>
          </cell>
          <cell r="F85">
            <v>170.55000305175781</v>
          </cell>
          <cell r="G85">
            <v>478.26300048828125</v>
          </cell>
          <cell r="H85">
            <v>286.7139892578125</v>
          </cell>
          <cell r="I85">
            <v>341.53298950195313</v>
          </cell>
          <cell r="J85">
            <v>366.4110107421875</v>
          </cell>
          <cell r="K85">
            <v>495.09201049804688</v>
          </cell>
          <cell r="L85">
            <v>200.39900207519531</v>
          </cell>
          <cell r="M85">
            <v>465.89700317382813</v>
          </cell>
          <cell r="N85">
            <v>257.04000854492188</v>
          </cell>
          <cell r="O85">
            <v>296.00601196289063</v>
          </cell>
          <cell r="P85">
            <v>300.22601318359375</v>
          </cell>
          <cell r="Q85">
            <v>321.39898681640625</v>
          </cell>
          <cell r="R85">
            <v>371.1510009765625</v>
          </cell>
          <cell r="S85">
            <v>391.72000122070313</v>
          </cell>
          <cell r="T85">
            <v>458.44400024414063</v>
          </cell>
          <cell r="U85">
            <v>374.22500610351563</v>
          </cell>
          <cell r="V85">
            <v>496.3070068359375</v>
          </cell>
          <cell r="W85">
            <v>244.31199645996094</v>
          </cell>
          <cell r="X85">
            <v>364.06698608398438</v>
          </cell>
          <cell r="Y85">
            <v>323.19100952148438</v>
          </cell>
          <cell r="Z85">
            <v>387.10299682617188</v>
          </cell>
          <cell r="AA85">
            <v>372.67401123046875</v>
          </cell>
          <cell r="AB85">
            <v>363.48199462890625</v>
          </cell>
          <cell r="AC85">
            <v>409.3909912109375</v>
          </cell>
          <cell r="AD85">
            <v>381.32199096679688</v>
          </cell>
          <cell r="AE85">
            <v>374.89199829101563</v>
          </cell>
          <cell r="AF85">
            <v>481.77200317382813</v>
          </cell>
          <cell r="AG85">
            <v>415.05300903320313</v>
          </cell>
          <cell r="AH85">
            <v>988.385009765625</v>
          </cell>
          <cell r="AI85">
            <v>364.96701049804688</v>
          </cell>
          <cell r="AJ85">
            <v>347.927001953125</v>
          </cell>
          <cell r="AK85">
            <v>350.35299682617188</v>
          </cell>
          <cell r="AL85">
            <v>321.16500854492188</v>
          </cell>
          <cell r="AM85">
            <v>367.15798950195313</v>
          </cell>
          <cell r="AN85">
            <v>362.37399291992188</v>
          </cell>
          <cell r="AO85">
            <v>383.968994140625</v>
          </cell>
          <cell r="AP85">
            <v>347.00399780273438</v>
          </cell>
          <cell r="AQ85">
            <v>375.95999145507813</v>
          </cell>
          <cell r="AR85">
            <v>461.29299926757813</v>
          </cell>
          <cell r="AS85">
            <v>536.666015625</v>
          </cell>
          <cell r="AT85">
            <v>341.2349853515625</v>
          </cell>
          <cell r="AU85">
            <v>436.71499633789063</v>
          </cell>
          <cell r="AV85">
            <v>204.79899597167969</v>
          </cell>
          <cell r="AW85">
            <v>204.27000427246094</v>
          </cell>
          <cell r="AX85">
            <v>327.58099365234375</v>
          </cell>
          <cell r="AY85">
            <v>407.94100952148438</v>
          </cell>
          <cell r="AZ85">
            <v>396.4639892578125</v>
          </cell>
          <cell r="BA85">
            <v>360.05300903320313</v>
          </cell>
          <cell r="BB85">
            <v>383.45999145507813</v>
          </cell>
          <cell r="BC85">
            <v>472.875</v>
          </cell>
          <cell r="BD85">
            <v>246.00100708007813</v>
          </cell>
          <cell r="BE85">
            <v>396.04501342773438</v>
          </cell>
          <cell r="BF85">
            <v>366.88101196289063</v>
          </cell>
          <cell r="BG85">
            <v>1068.4110107421875</v>
          </cell>
          <cell r="BH85">
            <v>2801.18798828125</v>
          </cell>
          <cell r="BI85">
            <v>1098.135009765625</v>
          </cell>
          <cell r="BJ85">
            <v>2054.8359375</v>
          </cell>
          <cell r="BK85">
            <v>627.72698974609375</v>
          </cell>
          <cell r="BL85">
            <v>646.156005859375</v>
          </cell>
          <cell r="BM85">
            <v>673.4520263671875</v>
          </cell>
          <cell r="BN85">
            <v>774.885009765625</v>
          </cell>
          <cell r="BO85">
            <v>522.0980224609375</v>
          </cell>
          <cell r="BP85">
            <v>299.42001342773438</v>
          </cell>
          <cell r="BQ85">
            <v>549.40301513671875</v>
          </cell>
          <cell r="BR85">
            <v>395.77700805664063</v>
          </cell>
          <cell r="BS85">
            <v>302.02899169921875</v>
          </cell>
          <cell r="BT85">
            <v>352.2659912109375</v>
          </cell>
          <cell r="BU85">
            <v>90.109001159667969</v>
          </cell>
          <cell r="BV85">
            <v>357.36801147460938</v>
          </cell>
          <cell r="BW85">
            <v>271.635009765625</v>
          </cell>
          <cell r="BX85">
            <v>288.49899291992188</v>
          </cell>
          <cell r="BY85">
            <v>2538.50390625</v>
          </cell>
          <cell r="BZ85">
            <v>2556.797119140625</v>
          </cell>
          <cell r="CA85">
            <v>290.3800048828125</v>
          </cell>
          <cell r="CB85">
            <v>263.58950805664063</v>
          </cell>
          <cell r="CC85">
            <v>262.6380615234375</v>
          </cell>
          <cell r="CD85">
            <v>332.55813598632813</v>
          </cell>
          <cell r="CE85">
            <v>351.01748657226563</v>
          </cell>
          <cell r="CF85">
            <v>335.07879638671875</v>
          </cell>
          <cell r="CG85">
            <v>360.68765258789063</v>
          </cell>
          <cell r="CH85">
            <v>291.8636474609375</v>
          </cell>
          <cell r="CI85">
            <v>698.0489501953125</v>
          </cell>
          <cell r="CJ85">
            <v>500.79812622070313</v>
          </cell>
          <cell r="CK85">
            <v>400.046630859375</v>
          </cell>
          <cell r="CL85">
            <v>458.16281127929688</v>
          </cell>
          <cell r="CM85">
            <v>1045.701416015625</v>
          </cell>
          <cell r="CN85">
            <v>337.7449951171875</v>
          </cell>
          <cell r="CO85">
            <v>168.76826477050781</v>
          </cell>
          <cell r="CP85">
            <v>431.318359375</v>
          </cell>
          <cell r="CQ85">
            <v>279.0416259765625</v>
          </cell>
          <cell r="CR85">
            <v>353.80386352539063</v>
          </cell>
          <cell r="CS85">
            <v>210.607177734375</v>
          </cell>
          <cell r="CT85">
            <v>430.79025268554688</v>
          </cell>
          <cell r="CU85">
            <v>423.6123046875</v>
          </cell>
          <cell r="CV85">
            <v>228.69148254394531</v>
          </cell>
          <cell r="CW85">
            <v>215.75874328613281</v>
          </cell>
          <cell r="CX85">
            <v>363.94757080078125</v>
          </cell>
          <cell r="CY85">
            <v>187.80316162109375</v>
          </cell>
          <cell r="CZ85">
            <v>400.25360107421875</v>
          </cell>
          <cell r="DA85">
            <v>172.28567504882813</v>
          </cell>
          <cell r="DB85">
            <v>206.39741516113281</v>
          </cell>
          <cell r="DC85">
            <v>187.60182189941406</v>
          </cell>
          <cell r="DD85">
            <v>366.00271606445313</v>
          </cell>
          <cell r="DE85">
            <v>616.69635009765625</v>
          </cell>
          <cell r="DF85">
            <v>168.21260070800781</v>
          </cell>
          <cell r="DG85">
            <v>199.71287536621094</v>
          </cell>
          <cell r="DH85">
            <v>207.15274047851563</v>
          </cell>
          <cell r="DI85">
            <v>273.163330078125</v>
          </cell>
          <cell r="DJ85">
            <v>330.5938720703125</v>
          </cell>
          <cell r="DK85">
            <v>233.39646911621094</v>
          </cell>
          <cell r="DL85">
            <v>1598.6881103515625</v>
          </cell>
          <cell r="DM85">
            <v>277.21572875976563</v>
          </cell>
          <cell r="DN85">
            <v>225.84320068359375</v>
          </cell>
          <cell r="DO85">
            <v>152.26678466796875</v>
          </cell>
          <cell r="DQ85">
            <v>819.19000244140625</v>
          </cell>
          <cell r="DR85">
            <v>2099.72998046875</v>
          </cell>
          <cell r="DS85">
            <v>229.74490356445313</v>
          </cell>
          <cell r="DT85">
            <v>129.38723754882813</v>
          </cell>
          <cell r="DV85">
            <v>42557</v>
          </cell>
          <cell r="DW85">
            <v>42557</v>
          </cell>
          <cell r="DX85">
            <v>421.9739990234375</v>
          </cell>
          <cell r="DY85">
            <v>209.47300720214844</v>
          </cell>
          <cell r="DZ85">
            <v>402.60198974609375</v>
          </cell>
          <cell r="EA85">
            <v>499.32998657226563</v>
          </cell>
          <cell r="EB85">
            <v>304.94500732421875</v>
          </cell>
          <cell r="EC85">
            <v>465.68600463867188</v>
          </cell>
          <cell r="ED85">
            <v>365.87799072265625</v>
          </cell>
          <cell r="EE85">
            <v>369.20599365234375</v>
          </cell>
          <cell r="EF85">
            <v>392.29800415039063</v>
          </cell>
          <cell r="EG85">
            <v>378.92999267578125</v>
          </cell>
          <cell r="EH85">
            <v>302.64401245117188</v>
          </cell>
          <cell r="EI85">
            <v>292.43798828125</v>
          </cell>
          <cell r="EJ85">
            <v>444.16900634765625</v>
          </cell>
          <cell r="EK85">
            <v>314.97799682617188</v>
          </cell>
          <cell r="EL85">
            <v>326.51699829101563</v>
          </cell>
          <cell r="EM85">
            <v>184.94599914550781</v>
          </cell>
          <cell r="EN85">
            <v>190.99800109863281</v>
          </cell>
          <cell r="EO85">
            <v>312.33099365234375</v>
          </cell>
          <cell r="EP85">
            <v>198.69728088378906</v>
          </cell>
          <cell r="EQ85">
            <v>191.40287780761719</v>
          </cell>
        </row>
        <row r="86">
          <cell r="A86">
            <v>42558</v>
          </cell>
          <cell r="B86">
            <v>202.9530029296875</v>
          </cell>
          <cell r="C86">
            <v>155.34100341796875</v>
          </cell>
          <cell r="D86">
            <v>162.38299560546875</v>
          </cell>
          <cell r="E86">
            <v>461.10101318359375</v>
          </cell>
          <cell r="F86">
            <v>170.37100219726563</v>
          </cell>
          <cell r="G86">
            <v>479.45401000976563</v>
          </cell>
          <cell r="H86">
            <v>287.50201416015625</v>
          </cell>
          <cell r="I86">
            <v>341.39300537109375</v>
          </cell>
          <cell r="J86">
            <v>366.42401123046875</v>
          </cell>
          <cell r="K86">
            <v>498.3280029296875</v>
          </cell>
          <cell r="L86">
            <v>200.29600524902344</v>
          </cell>
          <cell r="M86">
            <v>466.33099365234375</v>
          </cell>
          <cell r="N86">
            <v>257.16400146484375</v>
          </cell>
          <cell r="O86">
            <v>295.85198974609375</v>
          </cell>
          <cell r="P86">
            <v>300.07901000976563</v>
          </cell>
          <cell r="Q86">
            <v>321.32598876953125</v>
          </cell>
          <cell r="R86">
            <v>371.29299926757813</v>
          </cell>
          <cell r="S86">
            <v>392.17401123046875</v>
          </cell>
          <cell r="T86">
            <v>460.17999267578125</v>
          </cell>
          <cell r="U86">
            <v>374.47900390625</v>
          </cell>
          <cell r="V86">
            <v>498.11898803710938</v>
          </cell>
          <cell r="W86">
            <v>245.38900756835938</v>
          </cell>
          <cell r="X86">
            <v>364.96600341796875</v>
          </cell>
          <cell r="Y86">
            <v>323.11599731445313</v>
          </cell>
          <cell r="Z86">
            <v>387.28500366210938</v>
          </cell>
          <cell r="AA86">
            <v>373.1090087890625</v>
          </cell>
          <cell r="AB86">
            <v>365.875</v>
          </cell>
          <cell r="AC86">
            <v>409.92800903320313</v>
          </cell>
          <cell r="AD86">
            <v>381.4010009765625</v>
          </cell>
          <cell r="AE86">
            <v>375.00900268554688</v>
          </cell>
          <cell r="AF86">
            <v>483.22198486328125</v>
          </cell>
          <cell r="AG86">
            <v>415.98098754882813</v>
          </cell>
          <cell r="AH86">
            <v>989.6610107421875</v>
          </cell>
          <cell r="AI86">
            <v>365.9219970703125</v>
          </cell>
          <cell r="AJ86">
            <v>347.76400756835938</v>
          </cell>
          <cell r="AK86">
            <v>350.37600708007813</v>
          </cell>
          <cell r="AL86">
            <v>321.30999755859375</v>
          </cell>
          <cell r="AM86">
            <v>367.53399658203125</v>
          </cell>
          <cell r="AN86">
            <v>362.85000610351563</v>
          </cell>
          <cell r="AO86">
            <v>384.18899536132813</v>
          </cell>
          <cell r="AP86">
            <v>347.364013671875</v>
          </cell>
          <cell r="AQ86">
            <v>375.9639892578125</v>
          </cell>
          <cell r="AR86">
            <v>461.36300659179688</v>
          </cell>
          <cell r="AS86">
            <v>537.11700439453125</v>
          </cell>
          <cell r="AT86">
            <v>341.86199951171875</v>
          </cell>
          <cell r="AU86">
            <v>436.97500610351563</v>
          </cell>
          <cell r="AV86">
            <v>205.031005859375</v>
          </cell>
          <cell r="AW86">
            <v>204.40699768066406</v>
          </cell>
          <cell r="AX86">
            <v>327.94198608398438</v>
          </cell>
          <cell r="AY86">
            <v>407.93899536132813</v>
          </cell>
          <cell r="AZ86">
            <v>397.12298583984375</v>
          </cell>
          <cell r="BA86">
            <v>360.22601318359375</v>
          </cell>
          <cell r="BB86">
            <v>383.70901489257813</v>
          </cell>
          <cell r="BC86">
            <v>473.41400146484375</v>
          </cell>
          <cell r="BD86">
            <v>246.03399658203125</v>
          </cell>
          <cell r="BE86">
            <v>396.46099853515625</v>
          </cell>
          <cell r="BF86">
            <v>367.1719970703125</v>
          </cell>
          <cell r="BG86">
            <v>1069.5389404296875</v>
          </cell>
          <cell r="BH86">
            <v>2804.756103515625</v>
          </cell>
          <cell r="BI86">
            <v>1102.77099609375</v>
          </cell>
          <cell r="BJ86">
            <v>2054.35888671875</v>
          </cell>
          <cell r="BK86">
            <v>628.677978515625</v>
          </cell>
          <cell r="BL86">
            <v>646.8480224609375</v>
          </cell>
          <cell r="BM86">
            <v>674.15399169921875</v>
          </cell>
          <cell r="BN86">
            <v>776.07098388671875</v>
          </cell>
          <cell r="BO86">
            <v>522.17498779296875</v>
          </cell>
          <cell r="BP86">
            <v>299.23001098632813</v>
          </cell>
          <cell r="BQ86">
            <v>549.0059814453125</v>
          </cell>
          <cell r="BR86">
            <v>397.33700561523438</v>
          </cell>
          <cell r="BS86">
            <v>303.32501220703125</v>
          </cell>
          <cell r="BT86">
            <v>354.05099487304688</v>
          </cell>
          <cell r="BU86">
            <v>90.597999572753906</v>
          </cell>
          <cell r="BV86">
            <v>358.82901000976563</v>
          </cell>
          <cell r="BW86">
            <v>271.73300170898438</v>
          </cell>
          <cell r="BX86">
            <v>288.42898559570313</v>
          </cell>
          <cell r="BY86">
            <v>2547.844970703125</v>
          </cell>
          <cell r="BZ86">
            <v>2559.007080078125</v>
          </cell>
          <cell r="CA86">
            <v>290.52499389648438</v>
          </cell>
          <cell r="CB86">
            <v>263.83297729492188</v>
          </cell>
          <cell r="CC86">
            <v>262.56802368164063</v>
          </cell>
          <cell r="CD86">
            <v>332.41912841796875</v>
          </cell>
          <cell r="CE86">
            <v>351.37725830078125</v>
          </cell>
          <cell r="CF86">
            <v>335.35369873046875</v>
          </cell>
          <cell r="CG86">
            <v>360.51187133789063</v>
          </cell>
          <cell r="CH86">
            <v>292.17657470703125</v>
          </cell>
          <cell r="CI86">
            <v>698.8642578125</v>
          </cell>
          <cell r="CJ86">
            <v>501.46572875976563</v>
          </cell>
          <cell r="CK86">
            <v>401.48049926757813</v>
          </cell>
          <cell r="CL86">
            <v>458.8343505859375</v>
          </cell>
          <cell r="CM86">
            <v>1051.44775390625</v>
          </cell>
          <cell r="CN86">
            <v>337.65658569335938</v>
          </cell>
          <cell r="CO86">
            <v>168.79695129394531</v>
          </cell>
          <cell r="CP86">
            <v>431.391357421875</v>
          </cell>
          <cell r="CQ86">
            <v>278.99752807617188</v>
          </cell>
          <cell r="CR86">
            <v>354.33807373046875</v>
          </cell>
          <cell r="CS86">
            <v>210.48663330078125</v>
          </cell>
          <cell r="CT86">
            <v>431.34298706054688</v>
          </cell>
          <cell r="CU86">
            <v>424.66683959960938</v>
          </cell>
          <cell r="CV86">
            <v>228.97381591796875</v>
          </cell>
          <cell r="CW86">
            <v>215.82391357421875</v>
          </cell>
          <cell r="CX86">
            <v>365.09262084960938</v>
          </cell>
          <cell r="CY86">
            <v>187.72366333007813</v>
          </cell>
          <cell r="CZ86">
            <v>402.17822265625</v>
          </cell>
          <cell r="DA86">
            <v>172.18856811523438</v>
          </cell>
          <cell r="DB86">
            <v>206.8487548828125</v>
          </cell>
          <cell r="DC86">
            <v>188.12335205078125</v>
          </cell>
          <cell r="DD86">
            <v>366.2474365234375</v>
          </cell>
          <cell r="DE86">
            <v>617.11956787109375</v>
          </cell>
          <cell r="DF86">
            <v>168.24777221679688</v>
          </cell>
          <cell r="DG86">
            <v>199.95361328125</v>
          </cell>
          <cell r="DH86">
            <v>207.57438659667969</v>
          </cell>
          <cell r="DI86">
            <v>273.18673706054688</v>
          </cell>
          <cell r="DJ86">
            <v>330.32980346679688</v>
          </cell>
          <cell r="DK86">
            <v>233.72892761230469</v>
          </cell>
          <cell r="DL86">
            <v>1600.8614501953125</v>
          </cell>
          <cell r="DM86">
            <v>277.3656005859375</v>
          </cell>
          <cell r="DN86">
            <v>225.67596435546875</v>
          </cell>
          <cell r="DO86">
            <v>151.80683898925781</v>
          </cell>
          <cell r="DQ86">
            <v>826.989990234375</v>
          </cell>
          <cell r="DR86">
            <v>2097.89990234375</v>
          </cell>
          <cell r="DS86">
            <v>229.821044921875</v>
          </cell>
          <cell r="DT86">
            <v>129.39080810546875</v>
          </cell>
          <cell r="DV86">
            <v>42558</v>
          </cell>
          <cell r="DW86">
            <v>42558</v>
          </cell>
          <cell r="DX86">
            <v>424.0360107421875</v>
          </cell>
          <cell r="DY86">
            <v>211.13200378417969</v>
          </cell>
          <cell r="DZ86">
            <v>404.39498901367188</v>
          </cell>
          <cell r="EA86">
            <v>501.00299072265625</v>
          </cell>
          <cell r="EB86">
            <v>305.88699340820313</v>
          </cell>
          <cell r="EC86">
            <v>467.21600341796875</v>
          </cell>
          <cell r="ED86">
            <v>367.39801025390625</v>
          </cell>
          <cell r="EE86">
            <v>371.95098876953125</v>
          </cell>
          <cell r="EF86">
            <v>394.364990234375</v>
          </cell>
          <cell r="EG86">
            <v>380.02301025390625</v>
          </cell>
          <cell r="EH86">
            <v>304.0360107421875</v>
          </cell>
          <cell r="EI86">
            <v>293.80099487304688</v>
          </cell>
          <cell r="EJ86">
            <v>445.93301391601563</v>
          </cell>
          <cell r="EK86">
            <v>315.90798950195313</v>
          </cell>
          <cell r="EL86">
            <v>328.09100341796875</v>
          </cell>
          <cell r="EM86">
            <v>185.63800048828125</v>
          </cell>
          <cell r="EN86">
            <v>191.1300048828125</v>
          </cell>
          <cell r="EO86">
            <v>313.98699951171875</v>
          </cell>
          <cell r="EP86">
            <v>199.53012084960938</v>
          </cell>
          <cell r="EQ86">
            <v>192.22711181640625</v>
          </cell>
        </row>
        <row r="87">
          <cell r="A87">
            <v>42559</v>
          </cell>
          <cell r="B87">
            <v>203.11700439453125</v>
          </cell>
          <cell r="C87">
            <v>155.39300537109375</v>
          </cell>
          <cell r="D87">
            <v>162.44099426269531</v>
          </cell>
          <cell r="E87">
            <v>461.97900390625</v>
          </cell>
          <cell r="F87">
            <v>171.18400573730469</v>
          </cell>
          <cell r="G87">
            <v>480.48699951171875</v>
          </cell>
          <cell r="H87">
            <v>287.76400756835938</v>
          </cell>
          <cell r="I87">
            <v>341.65499877929688</v>
          </cell>
          <cell r="J87">
            <v>366.7130126953125</v>
          </cell>
          <cell r="K87">
            <v>499.50900268554688</v>
          </cell>
          <cell r="L87">
            <v>200.39100646972656</v>
          </cell>
          <cell r="M87">
            <v>466.73300170898438</v>
          </cell>
          <cell r="N87">
            <v>257.70901489257813</v>
          </cell>
          <cell r="O87">
            <v>295.99600219726563</v>
          </cell>
          <cell r="P87">
            <v>300.239013671875</v>
          </cell>
          <cell r="Q87">
            <v>321.65301513671875</v>
          </cell>
          <cell r="R87">
            <v>372.14199829101563</v>
          </cell>
          <cell r="S87">
            <v>392.90701293945313</v>
          </cell>
          <cell r="T87">
            <v>460.95199584960938</v>
          </cell>
          <cell r="U87">
            <v>375.27499389648438</v>
          </cell>
          <cell r="V87">
            <v>498.5369873046875</v>
          </cell>
          <cell r="W87">
            <v>246.75700378417969</v>
          </cell>
          <cell r="X87">
            <v>365.89999389648438</v>
          </cell>
          <cell r="Y87">
            <v>323.47601318359375</v>
          </cell>
          <cell r="Z87">
            <v>387.81399536132813</v>
          </cell>
          <cell r="AA87">
            <v>374.10800170898438</v>
          </cell>
          <cell r="AB87">
            <v>367.41500854492188</v>
          </cell>
          <cell r="AC87">
            <v>410.927001953125</v>
          </cell>
          <cell r="AD87">
            <v>381.739990234375</v>
          </cell>
          <cell r="AE87">
            <v>375.40301513671875</v>
          </cell>
          <cell r="AF87">
            <v>484.00698852539063</v>
          </cell>
          <cell r="AG87">
            <v>416.72500610351563</v>
          </cell>
          <cell r="AH87">
            <v>990.614990234375</v>
          </cell>
          <cell r="AI87">
            <v>366.81201171875</v>
          </cell>
          <cell r="AJ87">
            <v>348.010986328125</v>
          </cell>
          <cell r="AK87">
            <v>350.94601440429688</v>
          </cell>
          <cell r="AL87">
            <v>321.760986328125</v>
          </cell>
          <cell r="AM87">
            <v>369.01998901367188</v>
          </cell>
          <cell r="AN87">
            <v>363.49700927734375</v>
          </cell>
          <cell r="AO87">
            <v>384.87399291992188</v>
          </cell>
          <cell r="AP87">
            <v>347.90899658203125</v>
          </cell>
          <cell r="AQ87">
            <v>376.27801513671875</v>
          </cell>
          <cell r="AR87">
            <v>461.64300537109375</v>
          </cell>
          <cell r="AS87">
            <v>537.76202392578125</v>
          </cell>
          <cell r="AT87">
            <v>342.9630126953125</v>
          </cell>
          <cell r="AU87">
            <v>437.30801391601563</v>
          </cell>
          <cell r="AV87">
            <v>205.53599548339844</v>
          </cell>
          <cell r="AW87">
            <v>204.83900451660156</v>
          </cell>
          <cell r="AX87">
            <v>328.7340087890625</v>
          </cell>
          <cell r="AY87">
            <v>408.7860107421875</v>
          </cell>
          <cell r="AZ87">
            <v>398.197998046875</v>
          </cell>
          <cell r="BA87">
            <v>361.89300537109375</v>
          </cell>
          <cell r="BB87">
            <v>385.37899780273438</v>
          </cell>
          <cell r="BC87">
            <v>473.43499755859375</v>
          </cell>
          <cell r="BD87">
            <v>246.08500671386719</v>
          </cell>
          <cell r="BE87">
            <v>396.4840087890625</v>
          </cell>
          <cell r="BF87">
            <v>367.78900146484375</v>
          </cell>
          <cell r="BG87">
            <v>1073.989990234375</v>
          </cell>
          <cell r="BH87">
            <v>2812.492919921875</v>
          </cell>
          <cell r="BI87">
            <v>1108.3179931640625</v>
          </cell>
          <cell r="BJ87">
            <v>2054.93994140625</v>
          </cell>
          <cell r="BK87">
            <v>631.010986328125</v>
          </cell>
          <cell r="BL87">
            <v>648.0689697265625</v>
          </cell>
          <cell r="BM87">
            <v>675.93499755859375</v>
          </cell>
          <cell r="BN87">
            <v>778.4439697265625</v>
          </cell>
          <cell r="BO87">
            <v>522.35302734375</v>
          </cell>
          <cell r="BP87">
            <v>299.71499633789063</v>
          </cell>
          <cell r="BQ87">
            <v>549.0419921875</v>
          </cell>
          <cell r="BR87">
            <v>399.0679931640625</v>
          </cell>
          <cell r="BS87">
            <v>305.0369873046875</v>
          </cell>
          <cell r="BT87">
            <v>356.12701416015625</v>
          </cell>
          <cell r="BU87">
            <v>91.233001708984375</v>
          </cell>
          <cell r="BV87">
            <v>360.55398559570313</v>
          </cell>
          <cell r="BW87">
            <v>272.18099975585938</v>
          </cell>
          <cell r="BX87">
            <v>288.90701293945313</v>
          </cell>
          <cell r="BY87">
            <v>2558.346923828125</v>
          </cell>
          <cell r="BZ87">
            <v>2560.847900390625</v>
          </cell>
          <cell r="CA87">
            <v>290.91799926757813</v>
          </cell>
          <cell r="CB87">
            <v>264.59356689453125</v>
          </cell>
          <cell r="CC87">
            <v>263.04345703125</v>
          </cell>
          <cell r="CD87">
            <v>332.63815307617188</v>
          </cell>
          <cell r="CE87">
            <v>352.90802001953125</v>
          </cell>
          <cell r="CF87">
            <v>335.82308959960938</v>
          </cell>
          <cell r="CG87">
            <v>360.78326416015625</v>
          </cell>
          <cell r="CH87">
            <v>293.06256103515625</v>
          </cell>
          <cell r="CI87">
            <v>699.5347900390625</v>
          </cell>
          <cell r="CJ87">
            <v>502.35964965820313</v>
          </cell>
          <cell r="CK87">
            <v>401.75323486328125</v>
          </cell>
          <cell r="CL87">
            <v>459.15744018554688</v>
          </cell>
          <cell r="CM87">
            <v>1052.9532470703125</v>
          </cell>
          <cell r="CN87">
            <v>337.93112182617188</v>
          </cell>
          <cell r="CO87">
            <v>169.11607360839844</v>
          </cell>
          <cell r="CP87">
            <v>432.7193603515625</v>
          </cell>
          <cell r="CQ87">
            <v>279.11712646484375</v>
          </cell>
          <cell r="CR87">
            <v>355.49005126953125</v>
          </cell>
          <cell r="CS87">
            <v>210.74699401855469</v>
          </cell>
          <cell r="CT87">
            <v>431.79421997070313</v>
          </cell>
          <cell r="CU87">
            <v>425.51065063476563</v>
          </cell>
          <cell r="CV87">
            <v>229.28167724609375</v>
          </cell>
          <cell r="CW87">
            <v>216.32261657714844</v>
          </cell>
          <cell r="CX87">
            <v>365.60604858398438</v>
          </cell>
          <cell r="CY87">
            <v>187.89476013183594</v>
          </cell>
          <cell r="CZ87">
            <v>403.2071533203125</v>
          </cell>
          <cell r="DA87">
            <v>172.26564025878906</v>
          </cell>
          <cell r="DB87">
            <v>207.94822692871094</v>
          </cell>
          <cell r="DC87">
            <v>188.67790222167969</v>
          </cell>
          <cell r="DD87">
            <v>367.21926879882813</v>
          </cell>
          <cell r="DE87">
            <v>618.13751220703125</v>
          </cell>
          <cell r="DF87">
            <v>168.38955688476563</v>
          </cell>
          <cell r="DG87">
            <v>200.60115051269531</v>
          </cell>
          <cell r="DH87">
            <v>207.6995849609375</v>
          </cell>
          <cell r="DI87">
            <v>273.50228881835938</v>
          </cell>
          <cell r="DJ87">
            <v>330.55868530273438</v>
          </cell>
          <cell r="DK87">
            <v>234.01231384277344</v>
          </cell>
          <cell r="DL87">
            <v>1602.5213623046875</v>
          </cell>
          <cell r="DM87">
            <v>277.51083374023438</v>
          </cell>
          <cell r="DN87">
            <v>225.9964599609375</v>
          </cell>
          <cell r="DO87">
            <v>152.12359619140625</v>
          </cell>
          <cell r="DQ87">
            <v>828.84002685546875</v>
          </cell>
          <cell r="DR87">
            <v>2129.89990234375</v>
          </cell>
          <cell r="DS87">
            <v>231.59652709960938</v>
          </cell>
          <cell r="DT87">
            <v>129.63653564453125</v>
          </cell>
          <cell r="DV87">
            <v>42559</v>
          </cell>
          <cell r="DW87">
            <v>42559</v>
          </cell>
          <cell r="DX87">
            <v>425.58999633789063</v>
          </cell>
          <cell r="DY87">
            <v>211.35899353027344</v>
          </cell>
          <cell r="DZ87">
            <v>405.67898559570313</v>
          </cell>
          <cell r="EA87">
            <v>503.5150146484375</v>
          </cell>
          <cell r="EB87">
            <v>306.84201049804688</v>
          </cell>
          <cell r="EC87">
            <v>469.12701416015625</v>
          </cell>
          <cell r="ED87">
            <v>368.59600830078125</v>
          </cell>
          <cell r="EE87">
            <v>374.69601440429688</v>
          </cell>
          <cell r="EF87">
            <v>397.18701171875</v>
          </cell>
          <cell r="EG87">
            <v>381.78298950195313</v>
          </cell>
          <cell r="EH87">
            <v>305.7659912109375</v>
          </cell>
          <cell r="EI87">
            <v>295.3590087890625</v>
          </cell>
          <cell r="EJ87">
            <v>447.16000366210938</v>
          </cell>
          <cell r="EK87">
            <v>317.37701416015625</v>
          </cell>
          <cell r="EL87">
            <v>330.32101440429688</v>
          </cell>
          <cell r="EM87">
            <v>187.27299499511719</v>
          </cell>
          <cell r="EN87">
            <v>192.07000732421875</v>
          </cell>
          <cell r="EO87">
            <v>315.62899780273438</v>
          </cell>
          <cell r="EP87">
            <v>200.61871337890625</v>
          </cell>
          <cell r="EQ87">
            <v>193.21896362304688</v>
          </cell>
        </row>
        <row r="88">
          <cell r="A88">
            <v>42562</v>
          </cell>
          <cell r="B88">
            <v>204.12100219726563</v>
          </cell>
          <cell r="C88">
            <v>155.68600463867188</v>
          </cell>
          <cell r="D88">
            <v>162.77400207519531</v>
          </cell>
          <cell r="E88">
            <v>465.27899169921875</v>
          </cell>
          <cell r="F88">
            <v>171.73100280761719</v>
          </cell>
          <cell r="G88">
            <v>483.75299072265625</v>
          </cell>
          <cell r="H88">
            <v>288.17300415039063</v>
          </cell>
          <cell r="I88">
            <v>341.89401245117188</v>
          </cell>
          <cell r="J88">
            <v>367.00698852539063</v>
          </cell>
          <cell r="K88">
            <v>502.51199340820313</v>
          </cell>
          <cell r="L88">
            <v>200.50900268554688</v>
          </cell>
          <cell r="M88">
            <v>467.52999877929688</v>
          </cell>
          <cell r="N88">
            <v>258.18701171875</v>
          </cell>
          <cell r="O88">
            <v>295.79299926757813</v>
          </cell>
          <cell r="P88">
            <v>300.05599975585938</v>
          </cell>
          <cell r="Q88">
            <v>321.78500366210938</v>
          </cell>
          <cell r="R88">
            <v>373.00698852539063</v>
          </cell>
          <cell r="S88">
            <v>393.93499755859375</v>
          </cell>
          <cell r="T88">
            <v>463.614013671875</v>
          </cell>
          <cell r="U88">
            <v>376.19000244140625</v>
          </cell>
          <cell r="V88">
            <v>501.29598999023438</v>
          </cell>
          <cell r="W88">
            <v>248.45799255371094</v>
          </cell>
          <cell r="X88">
            <v>366.81900024414063</v>
          </cell>
          <cell r="Y88">
            <v>323.68099975585938</v>
          </cell>
          <cell r="Z88">
            <v>388.19699096679688</v>
          </cell>
          <cell r="AA88">
            <v>374.02801513671875</v>
          </cell>
          <cell r="AB88">
            <v>370.69198608398438</v>
          </cell>
          <cell r="AC88">
            <v>412.94500732421875</v>
          </cell>
          <cell r="AD88">
            <v>382.26998901367188</v>
          </cell>
          <cell r="AE88">
            <v>375.90899658203125</v>
          </cell>
          <cell r="AF88">
            <v>485.46600341796875</v>
          </cell>
          <cell r="AG88">
            <v>418.35699462890625</v>
          </cell>
          <cell r="AH88">
            <v>992.50701904296875</v>
          </cell>
          <cell r="AI88">
            <v>368.88900756835938</v>
          </cell>
          <cell r="AJ88">
            <v>348.32699584960938</v>
          </cell>
          <cell r="AK88">
            <v>351.41299438476563</v>
          </cell>
          <cell r="AL88">
            <v>322.49798583984375</v>
          </cell>
          <cell r="AM88">
            <v>369.58999633789063</v>
          </cell>
          <cell r="AN88">
            <v>364.0679931640625</v>
          </cell>
          <cell r="AO88">
            <v>385.96701049804688</v>
          </cell>
          <cell r="AP88">
            <v>348.427001953125</v>
          </cell>
          <cell r="AQ88">
            <v>376.72900390625</v>
          </cell>
          <cell r="AR88">
            <v>462.20098876953125</v>
          </cell>
          <cell r="AS88">
            <v>538.89801025390625</v>
          </cell>
          <cell r="AT88">
            <v>344.2130126953125</v>
          </cell>
          <cell r="AU88">
            <v>437.98098754882813</v>
          </cell>
          <cell r="AV88">
            <v>206.18299865722656</v>
          </cell>
          <cell r="AW88">
            <v>205.39900207519531</v>
          </cell>
          <cell r="AX88">
            <v>328.89498901367188</v>
          </cell>
          <cell r="AY88">
            <v>409.69000244140625</v>
          </cell>
          <cell r="AZ88">
            <v>399.03500366210938</v>
          </cell>
          <cell r="BA88">
            <v>362.6090087890625</v>
          </cell>
          <cell r="BB88">
            <v>386.14801025390625</v>
          </cell>
          <cell r="BC88">
            <v>473.94400024414063</v>
          </cell>
          <cell r="BD88">
            <v>246.57699584960938</v>
          </cell>
          <cell r="BE88">
            <v>396.9429931640625</v>
          </cell>
          <cell r="BF88">
            <v>368.59799194335938</v>
          </cell>
          <cell r="BG88">
            <v>1079.2530517578125</v>
          </cell>
          <cell r="BH88">
            <v>2807.87109375</v>
          </cell>
          <cell r="BI88">
            <v>1115.4610595703125</v>
          </cell>
          <cell r="BJ88">
            <v>2053.8779296875</v>
          </cell>
          <cell r="BK88">
            <v>628.822021484375</v>
          </cell>
          <cell r="BL88">
            <v>646.760986328125</v>
          </cell>
          <cell r="BM88">
            <v>674.531982421875</v>
          </cell>
          <cell r="BN88">
            <v>777.58697509765625</v>
          </cell>
          <cell r="BO88">
            <v>520.5789794921875</v>
          </cell>
          <cell r="BP88">
            <v>298.35000610351563</v>
          </cell>
          <cell r="BQ88">
            <v>548.84002685546875</v>
          </cell>
          <cell r="BR88">
            <v>401.15899658203125</v>
          </cell>
          <cell r="BS88">
            <v>307.39199829101563</v>
          </cell>
          <cell r="BT88">
            <v>358.76800537109375</v>
          </cell>
          <cell r="BU88">
            <v>92.247001647949219</v>
          </cell>
          <cell r="BV88">
            <v>362.69000244140625</v>
          </cell>
          <cell r="BW88">
            <v>273.04501342773438</v>
          </cell>
          <cell r="BX88">
            <v>289.17999267578125</v>
          </cell>
          <cell r="BY88">
            <v>2573.0869140625</v>
          </cell>
          <cell r="BZ88">
            <v>2564.381103515625</v>
          </cell>
          <cell r="CA88">
            <v>290.32000732421875</v>
          </cell>
          <cell r="CB88">
            <v>264.0987548828125</v>
          </cell>
          <cell r="CC88">
            <v>263.63491821289063</v>
          </cell>
          <cell r="CD88">
            <v>332.86050415039063</v>
          </cell>
          <cell r="CE88">
            <v>353.76528930664063</v>
          </cell>
          <cell r="CF88">
            <v>336.68460083007813</v>
          </cell>
          <cell r="CG88">
            <v>361.53677368164063</v>
          </cell>
          <cell r="CH88">
            <v>293.98464965820313</v>
          </cell>
          <cell r="CI88">
            <v>700.92889404296875</v>
          </cell>
          <cell r="CJ88">
            <v>503.95840454101563</v>
          </cell>
          <cell r="CK88">
            <v>404.61624145507813</v>
          </cell>
          <cell r="CL88">
            <v>460.09524536132813</v>
          </cell>
          <cell r="CM88">
            <v>1056.2667236328125</v>
          </cell>
          <cell r="CN88">
            <v>338.2022705078125</v>
          </cell>
          <cell r="CO88">
            <v>169.37019348144531</v>
          </cell>
          <cell r="CP88">
            <v>434.23348999023438</v>
          </cell>
          <cell r="CQ88">
            <v>279.25311279296875</v>
          </cell>
          <cell r="CR88">
            <v>355.87588500976563</v>
          </cell>
          <cell r="CS88">
            <v>210.98551940917969</v>
          </cell>
          <cell r="CT88">
            <v>432.95355224609375</v>
          </cell>
          <cell r="CU88">
            <v>427.31521606445313</v>
          </cell>
          <cell r="CV88">
            <v>229.74501037597656</v>
          </cell>
          <cell r="CW88">
            <v>216.39613342285156</v>
          </cell>
          <cell r="CX88">
            <v>368.23138427734375</v>
          </cell>
          <cell r="CY88">
            <v>188.01803588867188</v>
          </cell>
          <cell r="CZ88">
            <v>405.17587280273438</v>
          </cell>
          <cell r="DA88">
            <v>172.49522399902344</v>
          </cell>
          <cell r="DB88">
            <v>209.27095031738281</v>
          </cell>
          <cell r="DC88">
            <v>188.5701904296875</v>
          </cell>
          <cell r="DD88">
            <v>367.78323364257813</v>
          </cell>
          <cell r="DE88">
            <v>619.45068359375</v>
          </cell>
          <cell r="DF88">
            <v>168.76116943359375</v>
          </cell>
          <cell r="DG88">
            <v>200.17240905761719</v>
          </cell>
          <cell r="DH88">
            <v>207.79243469238281</v>
          </cell>
          <cell r="DI88">
            <v>274.06378173828125</v>
          </cell>
          <cell r="DJ88">
            <v>330.65585327148438</v>
          </cell>
          <cell r="DK88">
            <v>234.89094543457031</v>
          </cell>
          <cell r="DL88">
            <v>1605.5302734375</v>
          </cell>
          <cell r="DM88">
            <v>278.06521606445313</v>
          </cell>
          <cell r="DN88">
            <v>226.22065734863281</v>
          </cell>
          <cell r="DO88">
            <v>152.35420227050781</v>
          </cell>
          <cell r="DQ88">
            <v>846.72998046875</v>
          </cell>
          <cell r="DR88">
            <v>2137.159912109375</v>
          </cell>
          <cell r="DS88">
            <v>232.45124816894531</v>
          </cell>
          <cell r="DT88">
            <v>129.68760681152344</v>
          </cell>
          <cell r="DV88">
            <v>42562</v>
          </cell>
          <cell r="DW88">
            <v>42562</v>
          </cell>
          <cell r="DX88">
            <v>429.1300048828125</v>
          </cell>
          <cell r="DY88">
            <v>212.24400329589844</v>
          </cell>
          <cell r="DZ88">
            <v>407.48098754882813</v>
          </cell>
          <cell r="EA88">
            <v>506.30300903320313</v>
          </cell>
          <cell r="EB88">
            <v>308.14801025390625</v>
          </cell>
          <cell r="EC88">
            <v>471.09698486328125</v>
          </cell>
          <cell r="ED88">
            <v>369.86700439453125</v>
          </cell>
          <cell r="EE88">
            <v>378.4530029296875</v>
          </cell>
          <cell r="EF88">
            <v>400.64801025390625</v>
          </cell>
          <cell r="EG88">
            <v>383.27200317382813</v>
          </cell>
          <cell r="EH88">
            <v>308.00799560546875</v>
          </cell>
          <cell r="EI88">
            <v>297.58599853515625</v>
          </cell>
          <cell r="EJ88">
            <v>448.33499145507813</v>
          </cell>
          <cell r="EK88">
            <v>318.62399291992188</v>
          </cell>
          <cell r="EL88">
            <v>332.3330078125</v>
          </cell>
          <cell r="EM88">
            <v>189.01300048828125</v>
          </cell>
          <cell r="EN88">
            <v>193.0469970703125</v>
          </cell>
          <cell r="EO88">
            <v>318.00399780273438</v>
          </cell>
          <cell r="EP88">
            <v>201.892822265625</v>
          </cell>
          <cell r="EQ88">
            <v>194.50880432128906</v>
          </cell>
        </row>
        <row r="89">
          <cell r="A89">
            <v>42563</v>
          </cell>
          <cell r="B89">
            <v>204.00300598144531</v>
          </cell>
          <cell r="C89">
            <v>155.55799865722656</v>
          </cell>
          <cell r="D89">
            <v>162.64300537109375</v>
          </cell>
          <cell r="E89">
            <v>467.31900024414063</v>
          </cell>
          <cell r="F89">
            <v>172.927001953125</v>
          </cell>
          <cell r="G89">
            <v>485.98300170898438</v>
          </cell>
          <cell r="H89">
            <v>288.54998779296875</v>
          </cell>
          <cell r="I89">
            <v>340.95599365234375</v>
          </cell>
          <cell r="J89">
            <v>366.21099853515625</v>
          </cell>
          <cell r="K89">
            <v>505.59600830078125</v>
          </cell>
          <cell r="L89">
            <v>200.09800720214844</v>
          </cell>
          <cell r="M89">
            <v>467.36300659179688</v>
          </cell>
          <cell r="N89">
            <v>257.66799926757813</v>
          </cell>
          <cell r="O89">
            <v>294.96600341796875</v>
          </cell>
          <cell r="P89">
            <v>299.22500610351563</v>
          </cell>
          <cell r="Q89">
            <v>321.10000610351563</v>
          </cell>
          <cell r="R89">
            <v>372.97601318359375</v>
          </cell>
          <cell r="S89">
            <v>394.69100952148438</v>
          </cell>
          <cell r="T89">
            <v>464.72698974609375</v>
          </cell>
          <cell r="U89">
            <v>376.44699096679688</v>
          </cell>
          <cell r="V89">
            <v>502.68600463867188</v>
          </cell>
          <cell r="W89">
            <v>248.62899780273438</v>
          </cell>
          <cell r="X89">
            <v>368.20498657226563</v>
          </cell>
          <cell r="Y89">
            <v>323.05398559570313</v>
          </cell>
          <cell r="Z89">
            <v>387.65499877929688</v>
          </cell>
          <cell r="AA89">
            <v>374.60299682617188</v>
          </cell>
          <cell r="AB89">
            <v>372.0260009765625</v>
          </cell>
          <cell r="AC89">
            <v>412.67999267578125</v>
          </cell>
          <cell r="AD89">
            <v>382.052001953125</v>
          </cell>
          <cell r="AE89">
            <v>375.82901000976563</v>
          </cell>
          <cell r="AF89">
            <v>486.49099731445313</v>
          </cell>
          <cell r="AG89">
            <v>419.24200439453125</v>
          </cell>
          <cell r="AH89">
            <v>992.39599609375</v>
          </cell>
          <cell r="AI89">
            <v>370.24700927734375</v>
          </cell>
          <cell r="AJ89">
            <v>347.35598754882813</v>
          </cell>
          <cell r="AK89">
            <v>351.010986328125</v>
          </cell>
          <cell r="AL89">
            <v>322.3389892578125</v>
          </cell>
          <cell r="AM89">
            <v>370.42999267578125</v>
          </cell>
          <cell r="AN89">
            <v>364.69500732421875</v>
          </cell>
          <cell r="AO89">
            <v>385.52899169921875</v>
          </cell>
          <cell r="AP89">
            <v>348.8330078125</v>
          </cell>
          <cell r="AQ89">
            <v>375.93399047851563</v>
          </cell>
          <cell r="AR89">
            <v>461.885986328125</v>
          </cell>
          <cell r="AS89">
            <v>538.72802734375</v>
          </cell>
          <cell r="AT89">
            <v>345.24200439453125</v>
          </cell>
          <cell r="AU89">
            <v>438.47100830078125</v>
          </cell>
          <cell r="AV89">
            <v>206.26800537109375</v>
          </cell>
          <cell r="AW89">
            <v>205.38900756835938</v>
          </cell>
          <cell r="AX89">
            <v>329.05099487304688</v>
          </cell>
          <cell r="AY89">
            <v>409.1090087890625</v>
          </cell>
          <cell r="AZ89">
            <v>399.7080078125</v>
          </cell>
          <cell r="BA89">
            <v>362.87298583984375</v>
          </cell>
          <cell r="BB89">
            <v>386.48300170898438</v>
          </cell>
          <cell r="BC89">
            <v>473.9630126953125</v>
          </cell>
          <cell r="BD89">
            <v>246.56199645996094</v>
          </cell>
          <cell r="BE89">
            <v>396.95599365234375</v>
          </cell>
          <cell r="BF89">
            <v>368.58099365234375</v>
          </cell>
          <cell r="BG89">
            <v>1078.0159912109375</v>
          </cell>
          <cell r="BH89">
            <v>2798.781982421875</v>
          </cell>
          <cell r="BI89">
            <v>1121.68896484375</v>
          </cell>
          <cell r="BJ89">
            <v>2052.571044921875</v>
          </cell>
          <cell r="BK89">
            <v>624.5830078125</v>
          </cell>
          <cell r="BL89">
            <v>644.3480224609375</v>
          </cell>
          <cell r="BM89">
            <v>672.0260009765625</v>
          </cell>
          <cell r="BN89">
            <v>775.58697509765625</v>
          </cell>
          <cell r="BO89">
            <v>519.13897705078125</v>
          </cell>
          <cell r="BP89">
            <v>297.27801513671875</v>
          </cell>
          <cell r="BQ89">
            <v>547.72601318359375</v>
          </cell>
          <cell r="BR89">
            <v>402.93600463867188</v>
          </cell>
          <cell r="BS89">
            <v>309.3599853515625</v>
          </cell>
          <cell r="BT89">
            <v>361.50201416015625</v>
          </cell>
          <cell r="BU89">
            <v>93.172996520996094</v>
          </cell>
          <cell r="BV89">
            <v>364.53298950195313</v>
          </cell>
          <cell r="BW89">
            <v>274.0830078125</v>
          </cell>
          <cell r="BX89">
            <v>289.16900634765625</v>
          </cell>
          <cell r="BY89">
            <v>2585.9208984375</v>
          </cell>
          <cell r="BZ89">
            <v>2567.39404296875</v>
          </cell>
          <cell r="CA89">
            <v>289.43600463867188</v>
          </cell>
          <cell r="CB89">
            <v>264.45095825195313</v>
          </cell>
          <cell r="CC89">
            <v>263.37283325195313</v>
          </cell>
          <cell r="CD89">
            <v>331.96121215820313</v>
          </cell>
          <cell r="CE89">
            <v>354.65252685546875</v>
          </cell>
          <cell r="CF89">
            <v>336.58456420898438</v>
          </cell>
          <cell r="CG89">
            <v>360.6302490234375</v>
          </cell>
          <cell r="CH89">
            <v>295.48947143554688</v>
          </cell>
          <cell r="CI89">
            <v>700.73590087890625</v>
          </cell>
          <cell r="CJ89">
            <v>504.36318969726563</v>
          </cell>
          <cell r="CK89">
            <v>405.7314453125</v>
          </cell>
          <cell r="CL89">
            <v>460.57955932617188</v>
          </cell>
          <cell r="CM89">
            <v>1060.594970703125</v>
          </cell>
          <cell r="CN89">
            <v>337.84820556640625</v>
          </cell>
          <cell r="CO89">
            <v>169.17086791992188</v>
          </cell>
          <cell r="CP89">
            <v>433.39898681640625</v>
          </cell>
          <cell r="CQ89">
            <v>278.6680908203125</v>
          </cell>
          <cell r="CR89">
            <v>356.5595703125</v>
          </cell>
          <cell r="CS89">
            <v>210.58352661132813</v>
          </cell>
          <cell r="CT89">
            <v>433.17129516601563</v>
          </cell>
          <cell r="CU89">
            <v>428.40185546875</v>
          </cell>
          <cell r="CV89">
            <v>230.01686096191406</v>
          </cell>
          <cell r="CW89">
            <v>216.29678344726563</v>
          </cell>
          <cell r="CX89">
            <v>368.749267578125</v>
          </cell>
          <cell r="CY89">
            <v>187.70156860351563</v>
          </cell>
          <cell r="CZ89">
            <v>408.46649169921875</v>
          </cell>
          <cell r="DA89">
            <v>172.18939208984375</v>
          </cell>
          <cell r="DB89">
            <v>209.36595153808594</v>
          </cell>
          <cell r="DC89">
            <v>189.3673095703125</v>
          </cell>
          <cell r="DD89">
            <v>369.12240600585938</v>
          </cell>
          <cell r="DE89">
            <v>620.103515625</v>
          </cell>
          <cell r="DF89">
            <v>168.81129455566406</v>
          </cell>
          <cell r="DG89">
            <v>200.66212463378906</v>
          </cell>
          <cell r="DH89">
            <v>208.33372497558594</v>
          </cell>
          <cell r="DI89">
            <v>273.94927978515625</v>
          </cell>
          <cell r="DJ89">
            <v>330.01516723632813</v>
          </cell>
          <cell r="DK89">
            <v>235.26646423339844</v>
          </cell>
          <cell r="DL89">
            <v>1605.0948486328125</v>
          </cell>
          <cell r="DM89">
            <v>277.95465087890625</v>
          </cell>
          <cell r="DN89">
            <v>226.33822631835938</v>
          </cell>
          <cell r="DO89">
            <v>152.66201782226563</v>
          </cell>
          <cell r="DQ89">
            <v>854.08001708984375</v>
          </cell>
          <cell r="DR89">
            <v>2152.139892578125</v>
          </cell>
          <cell r="DS89">
            <v>233.62471008300781</v>
          </cell>
          <cell r="DT89">
            <v>129.7659912109375</v>
          </cell>
          <cell r="DV89">
            <v>42563</v>
          </cell>
          <cell r="DW89">
            <v>42563</v>
          </cell>
          <cell r="DX89">
            <v>432.87600708007813</v>
          </cell>
          <cell r="DY89">
            <v>213.35899353027344</v>
          </cell>
          <cell r="DZ89">
            <v>409.04299926757813</v>
          </cell>
          <cell r="EA89">
            <v>508.36700439453125</v>
          </cell>
          <cell r="EB89">
            <v>308.18600463867188</v>
          </cell>
          <cell r="EC89">
            <v>472.74798583984375</v>
          </cell>
          <cell r="ED89">
            <v>371.64700317382813</v>
          </cell>
          <cell r="EE89">
            <v>375.82501220703125</v>
          </cell>
          <cell r="EF89">
            <v>402.50201416015625</v>
          </cell>
          <cell r="EG89">
            <v>384.614013671875</v>
          </cell>
          <cell r="EH89">
            <v>310.57699584960938</v>
          </cell>
          <cell r="EI89">
            <v>299.75799560546875</v>
          </cell>
          <cell r="EJ89">
            <v>451.12298583984375</v>
          </cell>
          <cell r="EK89">
            <v>319.11300659179688</v>
          </cell>
          <cell r="EL89">
            <v>334.17098999023438</v>
          </cell>
          <cell r="EM89">
            <v>190.3179931640625</v>
          </cell>
          <cell r="EN89">
            <v>194.04899597167969</v>
          </cell>
          <cell r="EO89">
            <v>318.29998779296875</v>
          </cell>
          <cell r="EP89">
            <v>202.87895202636719</v>
          </cell>
          <cell r="EQ89">
            <v>195.58245849609375</v>
          </cell>
        </row>
        <row r="90">
          <cell r="A90">
            <v>42564</v>
          </cell>
          <cell r="B90">
            <v>204.30799865722656</v>
          </cell>
          <cell r="C90">
            <v>155.64199829101563</v>
          </cell>
          <cell r="D90">
            <v>162.73899841308594</v>
          </cell>
          <cell r="E90">
            <v>468.57000732421875</v>
          </cell>
          <cell r="F90">
            <v>173.12800598144531</v>
          </cell>
          <cell r="G90">
            <v>487.22000122070313</v>
          </cell>
          <cell r="H90">
            <v>288.8389892578125</v>
          </cell>
          <cell r="I90">
            <v>341.23001098632813</v>
          </cell>
          <cell r="J90">
            <v>366.5150146484375</v>
          </cell>
          <cell r="K90">
            <v>508.30999755859375</v>
          </cell>
          <cell r="L90">
            <v>200.35800170898438</v>
          </cell>
          <cell r="M90">
            <v>468.36700439453125</v>
          </cell>
          <cell r="N90">
            <v>256.59698486328125</v>
          </cell>
          <cell r="O90">
            <v>295.22601318359375</v>
          </cell>
          <cell r="P90">
            <v>299.4429931640625</v>
          </cell>
          <cell r="Q90">
            <v>321.427001953125</v>
          </cell>
          <cell r="R90">
            <v>373.55899047851563</v>
          </cell>
          <cell r="S90">
            <v>395.135986328125</v>
          </cell>
          <cell r="T90">
            <v>465.8909912109375</v>
          </cell>
          <cell r="U90">
            <v>376.97198486328125</v>
          </cell>
          <cell r="V90">
            <v>503.97100830078125</v>
          </cell>
          <cell r="W90">
            <v>249.1929931640625</v>
          </cell>
          <cell r="X90">
            <v>369.30099487304688</v>
          </cell>
          <cell r="Y90">
            <v>323.38198852539063</v>
          </cell>
          <cell r="Z90">
            <v>388.0570068359375</v>
          </cell>
          <cell r="AA90">
            <v>375.51300048828125</v>
          </cell>
          <cell r="AB90">
            <v>372.75201416015625</v>
          </cell>
          <cell r="AC90">
            <v>413.23098754882813</v>
          </cell>
          <cell r="AD90">
            <v>382.41400146484375</v>
          </cell>
          <cell r="AE90">
            <v>376.27801513671875</v>
          </cell>
          <cell r="AF90">
            <v>487.31100463867188</v>
          </cell>
          <cell r="AG90">
            <v>419.9530029296875</v>
          </cell>
          <cell r="AH90">
            <v>992.85601806640625</v>
          </cell>
          <cell r="AI90">
            <v>371.19400024414063</v>
          </cell>
          <cell r="AJ90">
            <v>347.64401245117188</v>
          </cell>
          <cell r="AK90">
            <v>351.46099853515625</v>
          </cell>
          <cell r="AL90">
            <v>322.43899536132813</v>
          </cell>
          <cell r="AM90">
            <v>371.6099853515625</v>
          </cell>
          <cell r="AN90">
            <v>365.43701171875</v>
          </cell>
          <cell r="AO90">
            <v>385.94500732421875</v>
          </cell>
          <cell r="AP90">
            <v>349.46099853515625</v>
          </cell>
          <cell r="AQ90">
            <v>376.29000854492188</v>
          </cell>
          <cell r="AR90">
            <v>461.98599243164063</v>
          </cell>
          <cell r="AS90">
            <v>538.93402099609375</v>
          </cell>
          <cell r="AT90">
            <v>346.23098754882813</v>
          </cell>
          <cell r="AU90">
            <v>438.89300537109375</v>
          </cell>
          <cell r="AV90">
            <v>206.63900756835938</v>
          </cell>
          <cell r="AW90">
            <v>205.6929931640625</v>
          </cell>
          <cell r="AX90">
            <v>329.91799926757813</v>
          </cell>
          <cell r="AY90">
            <v>409.41299438476563</v>
          </cell>
          <cell r="AZ90">
            <v>400.84298706054688</v>
          </cell>
          <cell r="BA90">
            <v>364.20700073242188</v>
          </cell>
          <cell r="BB90">
            <v>387.85699462890625</v>
          </cell>
          <cell r="BC90">
            <v>474.2080078125</v>
          </cell>
          <cell r="BD90">
            <v>246.73399353027344</v>
          </cell>
          <cell r="BE90">
            <v>397.1669921875</v>
          </cell>
          <cell r="BF90">
            <v>369.10501098632813</v>
          </cell>
          <cell r="BG90">
            <v>1078.8050537109375</v>
          </cell>
          <cell r="BH90">
            <v>2808.530029296875</v>
          </cell>
          <cell r="BI90">
            <v>1118.93701171875</v>
          </cell>
          <cell r="BJ90">
            <v>2053.5380859375</v>
          </cell>
          <cell r="BK90">
            <v>627.8189697265625</v>
          </cell>
          <cell r="BL90">
            <v>646.57000732421875</v>
          </cell>
          <cell r="BM90">
            <v>674.16497802734375</v>
          </cell>
          <cell r="BN90">
            <v>778.47198486328125</v>
          </cell>
          <cell r="BO90">
            <v>519.84197998046875</v>
          </cell>
          <cell r="BP90">
            <v>298.11599731445313</v>
          </cell>
          <cell r="BQ90">
            <v>547.95001220703125</v>
          </cell>
          <cell r="BR90">
            <v>402.10501098632813</v>
          </cell>
          <cell r="BS90">
            <v>308.3380126953125</v>
          </cell>
          <cell r="BT90">
            <v>360.93499755859375</v>
          </cell>
          <cell r="BU90">
            <v>93.022003173828125</v>
          </cell>
          <cell r="BV90">
            <v>363.60501098632813</v>
          </cell>
          <cell r="BW90">
            <v>274.69100952148438</v>
          </cell>
          <cell r="BX90">
            <v>289.99301147460938</v>
          </cell>
          <cell r="BY90">
            <v>2580.14501953125</v>
          </cell>
          <cell r="BZ90">
            <v>2571.60888671875</v>
          </cell>
          <cell r="CA90">
            <v>290.093994140625</v>
          </cell>
          <cell r="CB90">
            <v>265.84292602539063</v>
          </cell>
          <cell r="CC90">
            <v>263.2469482421875</v>
          </cell>
          <cell r="CD90">
            <v>332.180908203125</v>
          </cell>
          <cell r="CE90">
            <v>355.58377075195313</v>
          </cell>
          <cell r="CF90">
            <v>336.83990478515625</v>
          </cell>
          <cell r="CG90">
            <v>360.97622680664063</v>
          </cell>
          <cell r="CH90">
            <v>296.17398071289063</v>
          </cell>
          <cell r="CI90">
            <v>700.86810302734375</v>
          </cell>
          <cell r="CJ90">
            <v>504.89248657226563</v>
          </cell>
          <cell r="CK90">
            <v>406.97775268554688</v>
          </cell>
          <cell r="CL90">
            <v>460.9708251953125</v>
          </cell>
          <cell r="CM90">
            <v>1062.927734375</v>
          </cell>
          <cell r="CN90">
            <v>338.02352905273438</v>
          </cell>
          <cell r="CO90">
            <v>169.4293212890625</v>
          </cell>
          <cell r="CP90">
            <v>434.12905883789063</v>
          </cell>
          <cell r="CQ90">
            <v>278.85211181640625</v>
          </cell>
          <cell r="CR90">
            <v>357.6146240234375</v>
          </cell>
          <cell r="CS90">
            <v>210.71824645996094</v>
          </cell>
          <cell r="CT90">
            <v>434.01083374023438</v>
          </cell>
          <cell r="CU90">
            <v>429.10006713867188</v>
          </cell>
          <cell r="CV90">
            <v>230.20170593261719</v>
          </cell>
          <cell r="CW90">
            <v>216.78591918945313</v>
          </cell>
          <cell r="CX90">
            <v>369.03591918945313</v>
          </cell>
          <cell r="CY90">
            <v>187.90937805175781</v>
          </cell>
          <cell r="CZ90">
            <v>410.30386352539063</v>
          </cell>
          <cell r="DA90">
            <v>172.26524353027344</v>
          </cell>
          <cell r="DB90">
            <v>209.60345458984375</v>
          </cell>
          <cell r="DC90">
            <v>189.65060424804688</v>
          </cell>
          <cell r="DD90">
            <v>369.72525024414063</v>
          </cell>
          <cell r="DE90">
            <v>621.14837646484375</v>
          </cell>
          <cell r="DF90">
            <v>168.87690734863281</v>
          </cell>
          <cell r="DG90">
            <v>201.18820190429688</v>
          </cell>
          <cell r="DH90">
            <v>208.55712890625</v>
          </cell>
          <cell r="DI90">
            <v>273.97579956054688</v>
          </cell>
          <cell r="DJ90">
            <v>330.21942138671875</v>
          </cell>
          <cell r="DK90">
            <v>235.99214172363281</v>
          </cell>
          <cell r="DL90">
            <v>1606.9539794921875</v>
          </cell>
          <cell r="DM90">
            <v>278.1998291015625</v>
          </cell>
          <cell r="DN90">
            <v>227.03863525390625</v>
          </cell>
          <cell r="DO90">
            <v>153.07797241210938</v>
          </cell>
          <cell r="DQ90">
            <v>856.3599853515625</v>
          </cell>
          <cell r="DR90">
            <v>2152.429931640625</v>
          </cell>
          <cell r="DS90">
            <v>233.43156433105469</v>
          </cell>
          <cell r="DT90">
            <v>129.76200866699219</v>
          </cell>
          <cell r="DV90">
            <v>42564</v>
          </cell>
          <cell r="DW90">
            <v>42564</v>
          </cell>
          <cell r="DX90">
            <v>432.14999389648438</v>
          </cell>
          <cell r="DY90">
            <v>213.1510009765625</v>
          </cell>
          <cell r="DZ90">
            <v>409.31298828125</v>
          </cell>
          <cell r="EA90">
            <v>507.1400146484375</v>
          </cell>
          <cell r="EB90">
            <v>309.4169921875</v>
          </cell>
          <cell r="EC90">
            <v>472.13400268554688</v>
          </cell>
          <cell r="ED90">
            <v>370.63101196289063</v>
          </cell>
          <cell r="EE90">
            <v>374.98800659179688</v>
          </cell>
          <cell r="EF90">
            <v>400.197998046875</v>
          </cell>
          <cell r="EG90">
            <v>384.32699584960938</v>
          </cell>
          <cell r="EH90">
            <v>309.67999267578125</v>
          </cell>
          <cell r="EI90">
            <v>298.55801391601563</v>
          </cell>
          <cell r="EJ90">
            <v>451.01300048828125</v>
          </cell>
          <cell r="EK90">
            <v>318.47100830078125</v>
          </cell>
          <cell r="EL90">
            <v>332.947998046875</v>
          </cell>
          <cell r="EM90">
            <v>188.88099670410156</v>
          </cell>
          <cell r="EN90">
            <v>193.93600463867188</v>
          </cell>
          <cell r="EO90">
            <v>319.19100952148438</v>
          </cell>
          <cell r="EP90">
            <v>202.26066589355469</v>
          </cell>
          <cell r="EQ90">
            <v>195.03080749511719</v>
          </cell>
        </row>
        <row r="91">
          <cell r="A91">
            <v>42565</v>
          </cell>
          <cell r="B91">
            <v>204.27099609375</v>
          </cell>
          <cell r="C91">
            <v>155.48100280761719</v>
          </cell>
          <cell r="D91">
            <v>162.5780029296875</v>
          </cell>
          <cell r="E91">
            <v>468.91900634765625</v>
          </cell>
          <cell r="F91">
            <v>172.48599243164063</v>
          </cell>
          <cell r="G91">
            <v>487.3909912109375</v>
          </cell>
          <cell r="H91">
            <v>288.85501098632813</v>
          </cell>
          <cell r="I91">
            <v>341.09600830078125</v>
          </cell>
          <cell r="J91">
            <v>366.39498901367188</v>
          </cell>
          <cell r="K91">
            <v>509.38198852539063</v>
          </cell>
          <cell r="L91">
            <v>200.06599426269531</v>
          </cell>
          <cell r="M91">
            <v>468.03298950195313</v>
          </cell>
          <cell r="N91">
            <v>256.4949951171875</v>
          </cell>
          <cell r="O91">
            <v>294.8699951171875</v>
          </cell>
          <cell r="P91">
            <v>299.0889892578125</v>
          </cell>
          <cell r="Q91">
            <v>321.15798950195313</v>
          </cell>
          <cell r="R91">
            <v>373.43899536132813</v>
          </cell>
          <cell r="S91">
            <v>395.21798706054688</v>
          </cell>
          <cell r="T91">
            <v>466.2969970703125</v>
          </cell>
          <cell r="U91">
            <v>376.92800903320313</v>
          </cell>
          <cell r="V91">
            <v>504.40301513671875</v>
          </cell>
          <cell r="W91">
            <v>249.42500305175781</v>
          </cell>
          <cell r="X91">
            <v>369.08499145507813</v>
          </cell>
          <cell r="Y91">
            <v>323.13800048828125</v>
          </cell>
          <cell r="Z91">
            <v>388.00201416015625</v>
          </cell>
          <cell r="AA91">
            <v>375.45401000976563</v>
          </cell>
          <cell r="AB91">
            <v>372.36599731445313</v>
          </cell>
          <cell r="AC91">
            <v>413.1510009765625</v>
          </cell>
          <cell r="AD91">
            <v>382.4169921875</v>
          </cell>
          <cell r="AE91">
            <v>376.385986328125</v>
          </cell>
          <cell r="AF91">
            <v>487.34201049804688</v>
          </cell>
          <cell r="AG91">
            <v>420.15499877929688</v>
          </cell>
          <cell r="AH91">
            <v>993.14697265625</v>
          </cell>
          <cell r="AI91">
            <v>371.47799682617188</v>
          </cell>
          <cell r="AJ91">
            <v>347.42999267578125</v>
          </cell>
          <cell r="AK91">
            <v>351.25399780273438</v>
          </cell>
          <cell r="AL91">
            <v>322.23599243164063</v>
          </cell>
          <cell r="AM91">
            <v>371.43099975585938</v>
          </cell>
          <cell r="AN91">
            <v>365.3070068359375</v>
          </cell>
          <cell r="AO91">
            <v>385.83700561523438</v>
          </cell>
          <cell r="AP91">
            <v>349.40200805664063</v>
          </cell>
          <cell r="AQ91">
            <v>376.093994140625</v>
          </cell>
          <cell r="AR91">
            <v>461.40399169921875</v>
          </cell>
          <cell r="AS91">
            <v>538.82501220703125</v>
          </cell>
          <cell r="AT91">
            <v>346.28500366210938</v>
          </cell>
          <cell r="AU91">
            <v>439.84201049804688</v>
          </cell>
          <cell r="AV91">
            <v>206.53799438476563</v>
          </cell>
          <cell r="AW91">
            <v>205.59800720214844</v>
          </cell>
          <cell r="AX91">
            <v>329.72100830078125</v>
          </cell>
          <cell r="AY91">
            <v>409.12399291992188</v>
          </cell>
          <cell r="AZ91">
            <v>400.70199584960938</v>
          </cell>
          <cell r="BA91">
            <v>363.52200317382813</v>
          </cell>
          <cell r="BB91">
            <v>387.21200561523438</v>
          </cell>
          <cell r="BC91">
            <v>474.13900756835938</v>
          </cell>
          <cell r="BD91">
            <v>246.7030029296875</v>
          </cell>
          <cell r="BE91">
            <v>397.1099853515625</v>
          </cell>
          <cell r="BF91">
            <v>369.02099609375</v>
          </cell>
          <cell r="BG91">
            <v>1078.3089599609375</v>
          </cell>
          <cell r="BH91">
            <v>2800.162109375</v>
          </cell>
          <cell r="BI91">
            <v>1121.6810302734375</v>
          </cell>
          <cell r="BJ91">
            <v>2052.19189453125</v>
          </cell>
          <cell r="BK91">
            <v>624.176025390625</v>
          </cell>
          <cell r="BL91">
            <v>644.5050048828125</v>
          </cell>
          <cell r="BM91">
            <v>671.96002197265625</v>
          </cell>
          <cell r="BN91">
            <v>776.4639892578125</v>
          </cell>
          <cell r="BO91">
            <v>518.98797607421875</v>
          </cell>
          <cell r="BP91">
            <v>297.2449951171875</v>
          </cell>
          <cell r="BQ91">
            <v>547.18597412109375</v>
          </cell>
          <cell r="BR91">
            <v>403.13800048828125</v>
          </cell>
          <cell r="BS91">
            <v>309.15200805664063</v>
          </cell>
          <cell r="BT91">
            <v>361.47900390625</v>
          </cell>
          <cell r="BU91">
            <v>93.231002807617188</v>
          </cell>
          <cell r="BV91">
            <v>364.5050048828125</v>
          </cell>
          <cell r="BW91">
            <v>275.135009765625</v>
          </cell>
          <cell r="BX91">
            <v>289.9530029296875</v>
          </cell>
          <cell r="BY91">
            <v>2584.243896484375</v>
          </cell>
          <cell r="BZ91">
            <v>2573.93408203125</v>
          </cell>
          <cell r="CA91">
            <v>289.34698486328125</v>
          </cell>
          <cell r="CB91">
            <v>265.18551635742188</v>
          </cell>
          <cell r="CC91">
            <v>262.90975952148438</v>
          </cell>
          <cell r="CD91">
            <v>332.06787109375</v>
          </cell>
          <cell r="CE91">
            <v>355.59030151367188</v>
          </cell>
          <cell r="CF91">
            <v>336.73858642578125</v>
          </cell>
          <cell r="CG91">
            <v>360.736328125</v>
          </cell>
          <cell r="CH91">
            <v>296.27969360351563</v>
          </cell>
          <cell r="CI91">
            <v>700.95330810546875</v>
          </cell>
          <cell r="CJ91">
            <v>504.94775390625</v>
          </cell>
          <cell r="CK91">
            <v>407.39898681640625</v>
          </cell>
          <cell r="CL91">
            <v>460.850341796875</v>
          </cell>
          <cell r="CM91">
            <v>1064.1239013671875</v>
          </cell>
          <cell r="CN91">
            <v>337.9808349609375</v>
          </cell>
          <cell r="CO91">
            <v>169.30450439453125</v>
          </cell>
          <cell r="CP91">
            <v>433.830810546875</v>
          </cell>
          <cell r="CQ91">
            <v>278.67822265625</v>
          </cell>
          <cell r="CR91">
            <v>357.46597290039063</v>
          </cell>
          <cell r="CS91">
            <v>210.45549011230469</v>
          </cell>
          <cell r="CT91">
            <v>434.14480590820313</v>
          </cell>
          <cell r="CU91">
            <v>429.32598876953125</v>
          </cell>
          <cell r="CV91">
            <v>229.79547119140625</v>
          </cell>
          <cell r="CW91">
            <v>216.49528503417969</v>
          </cell>
          <cell r="CX91">
            <v>369.25540161132813</v>
          </cell>
          <cell r="CY91">
            <v>187.81707763671875</v>
          </cell>
          <cell r="CZ91">
            <v>410.46945190429688</v>
          </cell>
          <cell r="DA91">
            <v>172.21371459960938</v>
          </cell>
          <cell r="DB91">
            <v>209.8880615234375</v>
          </cell>
          <cell r="DC91">
            <v>190.31039428710938</v>
          </cell>
          <cell r="DD91">
            <v>370.36923217773438</v>
          </cell>
          <cell r="DE91">
            <v>621.59295654296875</v>
          </cell>
          <cell r="DF91">
            <v>169.16957092285156</v>
          </cell>
          <cell r="DG91">
            <v>200.85823059082031</v>
          </cell>
          <cell r="DH91">
            <v>209.10148620605469</v>
          </cell>
          <cell r="DI91">
            <v>273.9285888671875</v>
          </cell>
          <cell r="DJ91">
            <v>330.03411865234375</v>
          </cell>
          <cell r="DK91">
            <v>236.30953979492188</v>
          </cell>
          <cell r="DL91">
            <v>1605.9232177734375</v>
          </cell>
          <cell r="DM91">
            <v>278.26165771484375</v>
          </cell>
          <cell r="DN91">
            <v>227.22052001953125</v>
          </cell>
          <cell r="DO91">
            <v>153.55108642578125</v>
          </cell>
          <cell r="DQ91">
            <v>865.92999267578125</v>
          </cell>
          <cell r="DR91">
            <v>2163.75</v>
          </cell>
          <cell r="DS91">
            <v>233.40980529785156</v>
          </cell>
          <cell r="DT91">
            <v>129.77120971679688</v>
          </cell>
          <cell r="DV91">
            <v>42565</v>
          </cell>
          <cell r="DW91">
            <v>42565</v>
          </cell>
          <cell r="DX91">
            <v>433.65701293945313</v>
          </cell>
          <cell r="DY91">
            <v>213.83500671386719</v>
          </cell>
          <cell r="DZ91">
            <v>409.78399658203125</v>
          </cell>
          <cell r="EA91">
            <v>508.13400268554688</v>
          </cell>
          <cell r="EB91">
            <v>309.84698486328125</v>
          </cell>
          <cell r="EC91">
            <v>472.62200927734375</v>
          </cell>
          <cell r="ED91">
            <v>370.78399658203125</v>
          </cell>
          <cell r="EE91">
            <v>378.62799072265625</v>
          </cell>
          <cell r="EF91">
            <v>401.218994140625</v>
          </cell>
          <cell r="EG91">
            <v>385.48300170898438</v>
          </cell>
          <cell r="EH91">
            <v>310.5889892578125</v>
          </cell>
          <cell r="EI91">
            <v>299.32101440429688</v>
          </cell>
          <cell r="EJ91">
            <v>451.49798583984375</v>
          </cell>
          <cell r="EK91">
            <v>319.27899169921875</v>
          </cell>
          <cell r="EL91">
            <v>333.7239990234375</v>
          </cell>
          <cell r="EM91">
            <v>189.947998046875</v>
          </cell>
          <cell r="EN91">
            <v>194.32000732421875</v>
          </cell>
          <cell r="EO91">
            <v>318.33099365234375</v>
          </cell>
          <cell r="EP91">
            <v>202.72622680664063</v>
          </cell>
          <cell r="EQ91">
            <v>195.51806640625</v>
          </cell>
        </row>
        <row r="92">
          <cell r="A92">
            <v>42566</v>
          </cell>
          <cell r="B92">
            <v>205.00300598144531</v>
          </cell>
          <cell r="C92">
            <v>155.45399475097656</v>
          </cell>
          <cell r="D92">
            <v>162.58299255371094</v>
          </cell>
          <cell r="E92">
            <v>468.54000854492188</v>
          </cell>
          <cell r="F92">
            <v>172.76100158691406</v>
          </cell>
          <cell r="G92">
            <v>487.10000610351563</v>
          </cell>
          <cell r="H92">
            <v>288.94900512695313</v>
          </cell>
          <cell r="I92">
            <v>340.89401245117188</v>
          </cell>
          <cell r="J92">
            <v>366.22601318359375</v>
          </cell>
          <cell r="K92">
            <v>509.66000366210938</v>
          </cell>
          <cell r="L92">
            <v>199.89799499511719</v>
          </cell>
          <cell r="M92">
            <v>467.77700805664063</v>
          </cell>
          <cell r="N92">
            <v>256.42800903320313</v>
          </cell>
          <cell r="O92">
            <v>294.4849853515625</v>
          </cell>
          <cell r="P92">
            <v>298.7080078125</v>
          </cell>
          <cell r="Q92">
            <v>320.85598754882813</v>
          </cell>
          <cell r="R92">
            <v>373.15200805664063</v>
          </cell>
          <cell r="S92">
            <v>395.0830078125</v>
          </cell>
          <cell r="T92">
            <v>466.74798583984375</v>
          </cell>
          <cell r="U92">
            <v>376.70001220703125</v>
          </cell>
          <cell r="V92">
            <v>504.55300903320313</v>
          </cell>
          <cell r="W92">
            <v>250.43600463867188</v>
          </cell>
          <cell r="X92">
            <v>369.114990234375</v>
          </cell>
          <cell r="Y92">
            <v>322.84600830078125</v>
          </cell>
          <cell r="Z92">
            <v>387.75201416015625</v>
          </cell>
          <cell r="AA92">
            <v>375.23300170898438</v>
          </cell>
          <cell r="AB92">
            <v>373.56500244140625</v>
          </cell>
          <cell r="AC92">
            <v>412.86300659179688</v>
          </cell>
          <cell r="AD92">
            <v>382.32000732421875</v>
          </cell>
          <cell r="AE92">
            <v>376.22299194335938</v>
          </cell>
          <cell r="AF92">
            <v>487.73800659179688</v>
          </cell>
          <cell r="AG92">
            <v>420.23800659179688</v>
          </cell>
          <cell r="AH92">
            <v>992.697021484375</v>
          </cell>
          <cell r="AI92">
            <v>371.635986328125</v>
          </cell>
          <cell r="AJ92">
            <v>347.125</v>
          </cell>
          <cell r="AK92">
            <v>350.9530029296875</v>
          </cell>
          <cell r="AL92">
            <v>322.07998657226563</v>
          </cell>
          <cell r="AM92">
            <v>371.010986328125</v>
          </cell>
          <cell r="AN92">
            <v>365.23001098632813</v>
          </cell>
          <cell r="AO92">
            <v>385.56399536132813</v>
          </cell>
          <cell r="AP92">
            <v>349.3070068359375</v>
          </cell>
          <cell r="AQ92">
            <v>375.85198974609375</v>
          </cell>
          <cell r="AR92">
            <v>461.32598876953125</v>
          </cell>
          <cell r="AS92">
            <v>538.57098388671875</v>
          </cell>
          <cell r="AT92">
            <v>346.17001342773438</v>
          </cell>
          <cell r="AU92">
            <v>439.69000244140625</v>
          </cell>
          <cell r="AV92">
            <v>206.38099670410156</v>
          </cell>
          <cell r="AW92">
            <v>205.46000671386719</v>
          </cell>
          <cell r="AX92">
            <v>329.34799194335938</v>
          </cell>
          <cell r="AY92">
            <v>408.375</v>
          </cell>
          <cell r="AZ92">
            <v>401.44500732421875</v>
          </cell>
          <cell r="BA92">
            <v>362.9320068359375</v>
          </cell>
          <cell r="BB92">
            <v>386.77700805664063</v>
          </cell>
          <cell r="BC92">
            <v>473.78500366210938</v>
          </cell>
          <cell r="BD92">
            <v>246.59800720214844</v>
          </cell>
          <cell r="BE92">
            <v>396.82501220703125</v>
          </cell>
          <cell r="BF92">
            <v>368.83599853515625</v>
          </cell>
          <cell r="BG92">
            <v>1077.1429443359375</v>
          </cell>
          <cell r="BH92">
            <v>2791.552001953125</v>
          </cell>
          <cell r="BI92">
            <v>1121.3890380859375</v>
          </cell>
          <cell r="BJ92">
            <v>2050.385986328125</v>
          </cell>
          <cell r="BK92">
            <v>621.23101806640625</v>
          </cell>
          <cell r="BL92">
            <v>642.36199951171875</v>
          </cell>
          <cell r="BM92">
            <v>669.82098388671875</v>
          </cell>
          <cell r="BN92">
            <v>774.23797607421875</v>
          </cell>
          <cell r="BO92">
            <v>517.5880126953125</v>
          </cell>
          <cell r="BP92">
            <v>296.28799438476563</v>
          </cell>
          <cell r="BQ92">
            <v>546.31201171875</v>
          </cell>
          <cell r="BR92">
            <v>403.01199340820313</v>
          </cell>
          <cell r="BS92">
            <v>308.98599243164063</v>
          </cell>
          <cell r="BT92">
            <v>361.73098754882813</v>
          </cell>
          <cell r="BU92">
            <v>93.352996826171875</v>
          </cell>
          <cell r="BV92">
            <v>364.34500122070313</v>
          </cell>
          <cell r="BW92">
            <v>275.19601440429688</v>
          </cell>
          <cell r="BX92">
            <v>289.77200317382813</v>
          </cell>
          <cell r="BY92">
            <v>2581.740966796875</v>
          </cell>
          <cell r="BZ92">
            <v>2575.909912109375</v>
          </cell>
          <cell r="CA92">
            <v>288.5830078125</v>
          </cell>
          <cell r="CB92">
            <v>264.79275512695313</v>
          </cell>
          <cell r="CC92">
            <v>262.67562866210938</v>
          </cell>
          <cell r="CD92">
            <v>331.7984619140625</v>
          </cell>
          <cell r="CE92">
            <v>355.226806640625</v>
          </cell>
          <cell r="CF92">
            <v>336.57699584960938</v>
          </cell>
          <cell r="CG92">
            <v>360.49093627929688</v>
          </cell>
          <cell r="CH92">
            <v>296.18084716796875</v>
          </cell>
          <cell r="CI92">
            <v>700.48760986328125</v>
          </cell>
          <cell r="CJ92">
            <v>505.2322998046875</v>
          </cell>
          <cell r="CK92">
            <v>407.42190551757813</v>
          </cell>
          <cell r="CL92">
            <v>461.26611328125</v>
          </cell>
          <cell r="CM92">
            <v>1064.775634765625</v>
          </cell>
          <cell r="CN92">
            <v>337.92367553710938</v>
          </cell>
          <cell r="CO92">
            <v>169.12152099609375</v>
          </cell>
          <cell r="CP92">
            <v>433.197021484375</v>
          </cell>
          <cell r="CQ92">
            <v>278.5106201171875</v>
          </cell>
          <cell r="CR92">
            <v>357.31912231445313</v>
          </cell>
          <cell r="CS92">
            <v>210.1162109375</v>
          </cell>
          <cell r="CT92">
            <v>433.94024658203125</v>
          </cell>
          <cell r="CU92">
            <v>429.48703002929688</v>
          </cell>
          <cell r="CV92">
            <v>229.88493347167969</v>
          </cell>
          <cell r="CW92">
            <v>216.09217834472656</v>
          </cell>
          <cell r="CX92">
            <v>369.44830322265625</v>
          </cell>
          <cell r="CY92">
            <v>187.69833374023438</v>
          </cell>
          <cell r="CZ92">
            <v>410.79385375976563</v>
          </cell>
          <cell r="DA92">
            <v>172.14279174804688</v>
          </cell>
          <cell r="DB92">
            <v>209.32975769042969</v>
          </cell>
          <cell r="DC92">
            <v>190.75956726074219</v>
          </cell>
          <cell r="DD92">
            <v>370.5606689453125</v>
          </cell>
          <cell r="DE92">
            <v>621.64093017578125</v>
          </cell>
          <cell r="DF92">
            <v>169.08206176757813</v>
          </cell>
          <cell r="DG92">
            <v>200.58639526367188</v>
          </cell>
          <cell r="DH92">
            <v>209.01565551757813</v>
          </cell>
          <cell r="DI92">
            <v>273.87973022460938</v>
          </cell>
          <cell r="DJ92">
            <v>329.99295043945313</v>
          </cell>
          <cell r="DK92">
            <v>236.16110229492188</v>
          </cell>
          <cell r="DL92">
            <v>1604.9459228515625</v>
          </cell>
          <cell r="DM92">
            <v>278.41366577148438</v>
          </cell>
          <cell r="DN92">
            <v>227.23524475097656</v>
          </cell>
          <cell r="DO92">
            <v>153.69773864746094</v>
          </cell>
          <cell r="DQ92">
            <v>867.84002685546875</v>
          </cell>
          <cell r="DR92">
            <v>2161.739990234375</v>
          </cell>
          <cell r="DS92">
            <v>233.21702575683594</v>
          </cell>
          <cell r="DT92">
            <v>129.71324157714844</v>
          </cell>
          <cell r="DV92">
            <v>42566</v>
          </cell>
          <cell r="DW92">
            <v>42566</v>
          </cell>
          <cell r="DX92">
            <v>434.52899169921875</v>
          </cell>
          <cell r="DY92">
            <v>213.63499450683594</v>
          </cell>
          <cell r="DZ92">
            <v>410.36898803710938</v>
          </cell>
          <cell r="EA92">
            <v>507.87701416015625</v>
          </cell>
          <cell r="EB92">
            <v>309.91900634765625</v>
          </cell>
          <cell r="EC92">
            <v>472.18399047851563</v>
          </cell>
          <cell r="ED92">
            <v>370.70700073242188</v>
          </cell>
          <cell r="EE92">
            <v>375.10501098632813</v>
          </cell>
          <cell r="EF92">
            <v>400.37200927734375</v>
          </cell>
          <cell r="EG92">
            <v>384.85101318359375</v>
          </cell>
          <cell r="EH92">
            <v>310.37298583984375</v>
          </cell>
          <cell r="EI92">
            <v>299.43399047851563</v>
          </cell>
          <cell r="EJ92">
            <v>451.3280029296875</v>
          </cell>
          <cell r="EK92">
            <v>319.05599975585938</v>
          </cell>
          <cell r="EL92">
            <v>333.55499267578125</v>
          </cell>
          <cell r="EM92">
            <v>189.74299621582031</v>
          </cell>
          <cell r="EN92">
            <v>194.52799987792969</v>
          </cell>
          <cell r="EO92">
            <v>318.43301391601563</v>
          </cell>
          <cell r="EP92">
            <v>202.59803771972656</v>
          </cell>
          <cell r="EQ92">
            <v>195.48037719726563</v>
          </cell>
        </row>
        <row r="93">
          <cell r="A93">
            <v>42569</v>
          </cell>
          <cell r="B93">
            <v>205.16299438476563</v>
          </cell>
          <cell r="C93">
            <v>155.56199645996094</v>
          </cell>
          <cell r="D93">
            <v>162.69599914550781</v>
          </cell>
          <cell r="E93">
            <v>468.36300659179688</v>
          </cell>
          <cell r="F93">
            <v>173.03900146484375</v>
          </cell>
          <cell r="G93">
            <v>487.00100708007813</v>
          </cell>
          <cell r="H93">
            <v>288.989013671875</v>
          </cell>
          <cell r="I93">
            <v>340.7239990234375</v>
          </cell>
          <cell r="J93">
            <v>366.07598876953125</v>
          </cell>
          <cell r="K93">
            <v>510.60299682617188</v>
          </cell>
          <cell r="L93">
            <v>199.94099426269531</v>
          </cell>
          <cell r="M93">
            <v>468.03799438476563</v>
          </cell>
          <cell r="N93">
            <v>256.29598999023438</v>
          </cell>
          <cell r="O93">
            <v>294.39700317382813</v>
          </cell>
          <cell r="P93">
            <v>298.61700439453125</v>
          </cell>
          <cell r="Q93">
            <v>320.83401489257813</v>
          </cell>
          <cell r="R93">
            <v>372.91500854492188</v>
          </cell>
          <cell r="S93">
            <v>394.76300048828125</v>
          </cell>
          <cell r="T93">
            <v>467.14801025390625</v>
          </cell>
          <cell r="U93">
            <v>376.43600463867188</v>
          </cell>
          <cell r="V93">
            <v>504.71099853515625</v>
          </cell>
          <cell r="W93">
            <v>251.27799987792969</v>
          </cell>
          <cell r="X93">
            <v>369.322998046875</v>
          </cell>
          <cell r="Y93">
            <v>322.81600952148438</v>
          </cell>
          <cell r="Z93">
            <v>387.4110107421875</v>
          </cell>
          <cell r="AA93">
            <v>375.37600708007813</v>
          </cell>
          <cell r="AB93">
            <v>374.67898559570313</v>
          </cell>
          <cell r="AC93">
            <v>412.77200317382813</v>
          </cell>
          <cell r="AD93">
            <v>381.74899291992188</v>
          </cell>
          <cell r="AE93">
            <v>375.56900024414063</v>
          </cell>
          <cell r="AF93">
            <v>487.98199462890625</v>
          </cell>
          <cell r="AG93">
            <v>420.18600463867188</v>
          </cell>
          <cell r="AH93">
            <v>990.98602294921875</v>
          </cell>
          <cell r="AI93">
            <v>371.91900634765625</v>
          </cell>
          <cell r="AJ93">
            <v>346.97900390625</v>
          </cell>
          <cell r="AK93">
            <v>350.8330078125</v>
          </cell>
          <cell r="AL93">
            <v>321.60699462890625</v>
          </cell>
          <cell r="AM93">
            <v>371.30999755859375</v>
          </cell>
          <cell r="AN93">
            <v>365.322998046875</v>
          </cell>
          <cell r="AO93">
            <v>385.48001098632813</v>
          </cell>
          <cell r="AP93">
            <v>349.19500732421875</v>
          </cell>
          <cell r="AQ93">
            <v>375.74200439453125</v>
          </cell>
          <cell r="AR93">
            <v>461.31399536132813</v>
          </cell>
          <cell r="AS93">
            <v>537.71600341796875</v>
          </cell>
          <cell r="AT93">
            <v>346.44100952148438</v>
          </cell>
          <cell r="AU93">
            <v>439.26699829101563</v>
          </cell>
          <cell r="AV93">
            <v>206.33900451660156</v>
          </cell>
          <cell r="AW93">
            <v>205.4010009765625</v>
          </cell>
          <cell r="AX93">
            <v>329.73300170898438</v>
          </cell>
          <cell r="AY93">
            <v>408.54998779296875</v>
          </cell>
          <cell r="AZ93">
            <v>401.69699096679688</v>
          </cell>
          <cell r="BA93">
            <v>363.01800537109375</v>
          </cell>
          <cell r="BB93">
            <v>386.8900146484375</v>
          </cell>
          <cell r="BC93">
            <v>473.29400634765625</v>
          </cell>
          <cell r="BD93">
            <v>246.0469970703125</v>
          </cell>
          <cell r="BE93">
            <v>396.37100219726563</v>
          </cell>
          <cell r="BF93">
            <v>368.73699951171875</v>
          </cell>
          <cell r="BG93">
            <v>1075.633056640625</v>
          </cell>
          <cell r="BH93">
            <v>2793.64208984375</v>
          </cell>
          <cell r="BI93">
            <v>1121.6280517578125</v>
          </cell>
          <cell r="BJ93">
            <v>2050.784912109375</v>
          </cell>
          <cell r="BK93">
            <v>621.3489990234375</v>
          </cell>
          <cell r="BL93">
            <v>642.74700927734375</v>
          </cell>
          <cell r="BM93">
            <v>670.28399658203125</v>
          </cell>
          <cell r="BN93">
            <v>774.89898681640625</v>
          </cell>
          <cell r="BO93">
            <v>518.05999755859375</v>
          </cell>
          <cell r="BP93">
            <v>296.5050048828125</v>
          </cell>
          <cell r="BQ93">
            <v>546.20599365234375</v>
          </cell>
          <cell r="BR93">
            <v>403.19699096679688</v>
          </cell>
          <cell r="BS93">
            <v>308.9219970703125</v>
          </cell>
          <cell r="BT93">
            <v>361.89898681640625</v>
          </cell>
          <cell r="BU93">
            <v>93.267997741699219</v>
          </cell>
          <cell r="BV93">
            <v>364.468994140625</v>
          </cell>
          <cell r="BW93">
            <v>275.33999633789063</v>
          </cell>
          <cell r="BX93">
            <v>290.32998657226563</v>
          </cell>
          <cell r="BY93">
            <v>2583.698974609375</v>
          </cell>
          <cell r="BZ93">
            <v>2578.360107421875</v>
          </cell>
          <cell r="CA93">
            <v>288.72299194335938</v>
          </cell>
          <cell r="CB93">
            <v>265.4874267578125</v>
          </cell>
          <cell r="CC93">
            <v>262.79571533203125</v>
          </cell>
          <cell r="CD93">
            <v>331.57440185546875</v>
          </cell>
          <cell r="CE93">
            <v>355.35137939453125</v>
          </cell>
          <cell r="CF93">
            <v>335.49310302734375</v>
          </cell>
          <cell r="CG93">
            <v>360.4285888671875</v>
          </cell>
          <cell r="CH93">
            <v>296.25396728515625</v>
          </cell>
          <cell r="CI93">
            <v>699.062744140625</v>
          </cell>
          <cell r="CJ93">
            <v>505.33926391601563</v>
          </cell>
          <cell r="CK93">
            <v>407.541259765625</v>
          </cell>
          <cell r="CL93">
            <v>461.07437133789063</v>
          </cell>
          <cell r="CM93">
            <v>1065.7493896484375</v>
          </cell>
          <cell r="CN93">
            <v>337.40261840820313</v>
          </cell>
          <cell r="CO93">
            <v>169.12959289550781</v>
          </cell>
          <cell r="CP93">
            <v>433.04995727539063</v>
          </cell>
          <cell r="CQ93">
            <v>278.51974487304688</v>
          </cell>
          <cell r="CR93">
            <v>357.7786865234375</v>
          </cell>
          <cell r="CS93">
            <v>210.18585205078125</v>
          </cell>
          <cell r="CT93">
            <v>433.35614013671875</v>
          </cell>
          <cell r="CU93">
            <v>429.5728759765625</v>
          </cell>
          <cell r="CV93">
            <v>230.06373596191406</v>
          </cell>
          <cell r="CW93">
            <v>216.08937072753906</v>
          </cell>
          <cell r="CX93">
            <v>369.43475341796875</v>
          </cell>
          <cell r="CY93">
            <v>187.50537109375</v>
          </cell>
          <cell r="CZ93">
            <v>410.61691284179688</v>
          </cell>
          <cell r="DA93">
            <v>172.04191589355469</v>
          </cell>
          <cell r="DB93">
            <v>209.49505615234375</v>
          </cell>
          <cell r="DC93">
            <v>191.90779113769531</v>
          </cell>
          <cell r="DD93">
            <v>370.56927490234375</v>
          </cell>
          <cell r="DE93">
            <v>621.41888427734375</v>
          </cell>
          <cell r="DF93">
            <v>168.96592712402344</v>
          </cell>
          <cell r="DG93">
            <v>200.94085693359375</v>
          </cell>
          <cell r="DH93">
            <v>209.24186706542969</v>
          </cell>
          <cell r="DI93">
            <v>272.68197631835938</v>
          </cell>
          <cell r="DJ93">
            <v>329.7645263671875</v>
          </cell>
          <cell r="DK93">
            <v>236.27597045898438</v>
          </cell>
          <cell r="DL93">
            <v>1599.4522705078125</v>
          </cell>
          <cell r="DM93">
            <v>278.38668823242188</v>
          </cell>
          <cell r="DN93">
            <v>227.7247314453125</v>
          </cell>
          <cell r="DO93">
            <v>154.04350280761719</v>
          </cell>
          <cell r="DQ93">
            <v>870.1300048828125</v>
          </cell>
          <cell r="DR93">
            <v>2166.889892578125</v>
          </cell>
          <cell r="DS93">
            <v>233.50115966796875</v>
          </cell>
          <cell r="DT93">
            <v>129.78717041015625</v>
          </cell>
          <cell r="DV93">
            <v>42569</v>
          </cell>
          <cell r="DW93">
            <v>42569</v>
          </cell>
          <cell r="DX93">
            <v>434.23599243164063</v>
          </cell>
          <cell r="DY93">
            <v>214.3280029296875</v>
          </cell>
          <cell r="DZ93">
            <v>410.82598876953125</v>
          </cell>
          <cell r="EA93">
            <v>508.20199584960938</v>
          </cell>
          <cell r="EB93">
            <v>310.16500854492188</v>
          </cell>
          <cell r="EC93">
            <v>472.614013671875</v>
          </cell>
          <cell r="ED93">
            <v>370.92999267578125</v>
          </cell>
          <cell r="EE93">
            <v>374.385009765625</v>
          </cell>
          <cell r="EF93">
            <v>400.47299194335938</v>
          </cell>
          <cell r="EG93">
            <v>385.45700073242188</v>
          </cell>
          <cell r="EH93">
            <v>310.00698852539063</v>
          </cell>
          <cell r="EI93">
            <v>299.4630126953125</v>
          </cell>
          <cell r="EJ93">
            <v>451.96600341796875</v>
          </cell>
          <cell r="EK93">
            <v>319.18798828125</v>
          </cell>
          <cell r="EL93">
            <v>333.76199340820313</v>
          </cell>
          <cell r="EM93">
            <v>189.58299255371094</v>
          </cell>
          <cell r="EN93">
            <v>194.60600280761719</v>
          </cell>
          <cell r="EO93">
            <v>318.86801147460938</v>
          </cell>
          <cell r="EP93">
            <v>202.69990539550781</v>
          </cell>
          <cell r="EQ93">
            <v>195.54031372070313</v>
          </cell>
        </row>
        <row r="94">
          <cell r="A94">
            <v>42570</v>
          </cell>
          <cell r="B94">
            <v>205.47599792480469</v>
          </cell>
          <cell r="C94">
            <v>155.58099365234375</v>
          </cell>
          <cell r="D94">
            <v>162.72900390625</v>
          </cell>
          <cell r="E94">
            <v>468.10699462890625</v>
          </cell>
          <cell r="F94">
            <v>173.22200012207031</v>
          </cell>
          <cell r="G94">
            <v>486.80398559570313</v>
          </cell>
          <cell r="H94">
            <v>289.55801391601563</v>
          </cell>
          <cell r="I94">
            <v>341.11099243164063</v>
          </cell>
          <cell r="J94">
            <v>366.5360107421875</v>
          </cell>
          <cell r="K94">
            <v>510.67599487304688</v>
          </cell>
          <cell r="L94">
            <v>200.08999633789063</v>
          </cell>
          <cell r="M94">
            <v>468.32598876953125</v>
          </cell>
          <cell r="N94">
            <v>256.36599731445313</v>
          </cell>
          <cell r="O94">
            <v>294.7449951171875</v>
          </cell>
          <cell r="P94">
            <v>298.96200561523438</v>
          </cell>
          <cell r="Q94">
            <v>321.15701293945313</v>
          </cell>
          <cell r="R94">
            <v>373.04901123046875</v>
          </cell>
          <cell r="S94">
            <v>394.47198486328125</v>
          </cell>
          <cell r="T94">
            <v>468.89300537109375</v>
          </cell>
          <cell r="U94">
            <v>376.4119873046875</v>
          </cell>
          <cell r="V94">
            <v>504.96798706054688</v>
          </cell>
          <cell r="W94">
            <v>255.94099426269531</v>
          </cell>
          <cell r="X94">
            <v>369.6719970703125</v>
          </cell>
          <cell r="Y94">
            <v>323.13299560546875</v>
          </cell>
          <cell r="Z94">
            <v>387.68301391601563</v>
          </cell>
          <cell r="AA94">
            <v>375.6090087890625</v>
          </cell>
          <cell r="AB94">
            <v>379.9169921875</v>
          </cell>
          <cell r="AC94">
            <v>413.68399047851563</v>
          </cell>
          <cell r="AD94">
            <v>381.41900634765625</v>
          </cell>
          <cell r="AE94">
            <v>375.00399780273438</v>
          </cell>
          <cell r="AF94">
            <v>488.87899780273438</v>
          </cell>
          <cell r="AG94">
            <v>420.65200805664063</v>
          </cell>
          <cell r="AH94">
            <v>989.52801513671875</v>
          </cell>
          <cell r="AI94">
            <v>372.89801025390625</v>
          </cell>
          <cell r="AJ94">
            <v>347.33401489257813</v>
          </cell>
          <cell r="AK94">
            <v>351.07598876953125</v>
          </cell>
          <cell r="AL94">
            <v>321.02301025390625</v>
          </cell>
          <cell r="AM94">
            <v>372.05801391601563</v>
          </cell>
          <cell r="AN94">
            <v>365.63198852539063</v>
          </cell>
          <cell r="AO94">
            <v>386.0369873046875</v>
          </cell>
          <cell r="AP94">
            <v>349.24798583984375</v>
          </cell>
          <cell r="AQ94">
            <v>376.16900634765625</v>
          </cell>
          <cell r="AR94">
            <v>462.14300537109375</v>
          </cell>
          <cell r="AS94">
            <v>536.82598876953125</v>
          </cell>
          <cell r="AT94">
            <v>347.24798583984375</v>
          </cell>
          <cell r="AU94">
            <v>439.6510009765625</v>
          </cell>
          <cell r="AV94">
            <v>206.53799438476563</v>
          </cell>
          <cell r="AW94">
            <v>205.61300659179688</v>
          </cell>
          <cell r="AX94">
            <v>330.1669921875</v>
          </cell>
          <cell r="AY94">
            <v>408.7449951171875</v>
          </cell>
          <cell r="AZ94">
            <v>402.47100830078125</v>
          </cell>
          <cell r="BA94">
            <v>363.82101440429688</v>
          </cell>
          <cell r="BB94">
            <v>387.73001098632813</v>
          </cell>
          <cell r="BC94">
            <v>472.95199584960938</v>
          </cell>
          <cell r="BD94">
            <v>245.88200378417969</v>
          </cell>
          <cell r="BE94">
            <v>396.08700561523438</v>
          </cell>
          <cell r="BF94">
            <v>369.04501342773438</v>
          </cell>
          <cell r="BG94">
            <v>1075.8349609375</v>
          </cell>
          <cell r="BH94">
            <v>2798.678955078125</v>
          </cell>
          <cell r="BI94">
            <v>1121.8990478515625</v>
          </cell>
          <cell r="BJ94">
            <v>2052.3330078125</v>
          </cell>
          <cell r="BK94">
            <v>622.323974609375</v>
          </cell>
          <cell r="BL94">
            <v>643.85797119140625</v>
          </cell>
          <cell r="BM94">
            <v>671.4530029296875</v>
          </cell>
          <cell r="BN94">
            <v>776.3590087890625</v>
          </cell>
          <cell r="BO94">
            <v>518.48101806640625</v>
          </cell>
          <cell r="BP94">
            <v>296.47799682617188</v>
          </cell>
          <cell r="BQ94">
            <v>546.2760009765625</v>
          </cell>
          <cell r="BR94">
            <v>403.29000854492188</v>
          </cell>
          <cell r="BS94">
            <v>308.88900756835938</v>
          </cell>
          <cell r="BT94">
            <v>362.34500122070313</v>
          </cell>
          <cell r="BU94">
            <v>93.367996215820313</v>
          </cell>
          <cell r="BV94">
            <v>364.52301025390625</v>
          </cell>
          <cell r="BW94">
            <v>275.24899291992188</v>
          </cell>
          <cell r="BX94">
            <v>290.38299560546875</v>
          </cell>
          <cell r="BY94">
            <v>2585.258056640625</v>
          </cell>
          <cell r="BZ94">
            <v>2580.9970703125</v>
          </cell>
          <cell r="CA94">
            <v>289.09799194335938</v>
          </cell>
          <cell r="CB94">
            <v>265.9632568359375</v>
          </cell>
          <cell r="CC94">
            <v>262.86016845703125</v>
          </cell>
          <cell r="CD94">
            <v>331.91229248046875</v>
          </cell>
          <cell r="CE94">
            <v>356.086181640625</v>
          </cell>
          <cell r="CF94">
            <v>334.28985595703125</v>
          </cell>
          <cell r="CG94">
            <v>360.73391723632813</v>
          </cell>
          <cell r="CH94">
            <v>296.25946044921875</v>
          </cell>
          <cell r="CI94">
            <v>697.65673828125</v>
          </cell>
          <cell r="CJ94">
            <v>505.89849853515625</v>
          </cell>
          <cell r="CK94">
            <v>407.64920043945313</v>
          </cell>
          <cell r="CL94">
            <v>460.88168334960938</v>
          </cell>
          <cell r="CM94">
            <v>1067.8360595703125</v>
          </cell>
          <cell r="CN94">
            <v>337.17617797851563</v>
          </cell>
          <cell r="CO94">
            <v>169.32124328613281</v>
          </cell>
          <cell r="CP94">
            <v>433.69598388671875</v>
          </cell>
          <cell r="CQ94">
            <v>278.77008056640625</v>
          </cell>
          <cell r="CR94">
            <v>358.19482421875</v>
          </cell>
          <cell r="CS94">
            <v>210.35289001464844</v>
          </cell>
          <cell r="CT94">
            <v>432.80023193359375</v>
          </cell>
          <cell r="CU94">
            <v>430.32000732421875</v>
          </cell>
          <cell r="CV94">
            <v>230.49430847167969</v>
          </cell>
          <cell r="CW94">
            <v>216.28459167480469</v>
          </cell>
          <cell r="CX94">
            <v>370.67324829101563</v>
          </cell>
          <cell r="CY94">
            <v>187.62297058105469</v>
          </cell>
          <cell r="CZ94">
            <v>410.45571899414063</v>
          </cell>
          <cell r="DA94">
            <v>172.31706237792969</v>
          </cell>
          <cell r="DB94">
            <v>209.34162902832031</v>
          </cell>
          <cell r="DC94">
            <v>192.21575927734375</v>
          </cell>
          <cell r="DD94">
            <v>371.12075805664063</v>
          </cell>
          <cell r="DE94">
            <v>622.168701171875</v>
          </cell>
          <cell r="DF94">
            <v>169.04098510742188</v>
          </cell>
          <cell r="DG94">
            <v>201.06295776367188</v>
          </cell>
          <cell r="DH94">
            <v>209.36502075195313</v>
          </cell>
          <cell r="DI94">
            <v>271.43533325195313</v>
          </cell>
          <cell r="DJ94">
            <v>330.056640625</v>
          </cell>
          <cell r="DK94">
            <v>236.39228820800781</v>
          </cell>
          <cell r="DL94">
            <v>1594.002197265625</v>
          </cell>
          <cell r="DM94">
            <v>278.4700927734375</v>
          </cell>
          <cell r="DN94">
            <v>227.67080688476563</v>
          </cell>
          <cell r="DO94">
            <v>154.0537109375</v>
          </cell>
          <cell r="DQ94">
            <v>868.1199951171875</v>
          </cell>
          <cell r="DR94">
            <v>2163.780029296875</v>
          </cell>
          <cell r="DS94">
            <v>233.51101684570313</v>
          </cell>
          <cell r="DT94">
            <v>129.77952575683594</v>
          </cell>
          <cell r="DV94">
            <v>42570</v>
          </cell>
          <cell r="DW94">
            <v>42570</v>
          </cell>
          <cell r="DX94">
            <v>434.10198974609375</v>
          </cell>
          <cell r="DY94">
            <v>214.33599853515625</v>
          </cell>
          <cell r="DZ94">
            <v>411.19400024414063</v>
          </cell>
          <cell r="EA94">
            <v>508.0830078125</v>
          </cell>
          <cell r="EB94">
            <v>310.58099365234375</v>
          </cell>
          <cell r="EC94">
            <v>472.80300903320313</v>
          </cell>
          <cell r="ED94">
            <v>370.572998046875</v>
          </cell>
          <cell r="EE94">
            <v>377.1300048828125</v>
          </cell>
          <cell r="EF94">
            <v>400.4429931640625</v>
          </cell>
          <cell r="EG94">
            <v>385.37701416015625</v>
          </cell>
          <cell r="EH94">
            <v>309.60000610351563</v>
          </cell>
          <cell r="EI94">
            <v>299.54901123046875</v>
          </cell>
          <cell r="EJ94">
            <v>452.27099609375</v>
          </cell>
          <cell r="EK94">
            <v>319.260009765625</v>
          </cell>
          <cell r="EL94">
            <v>334.12899780273438</v>
          </cell>
          <cell r="EM94">
            <v>189.927001953125</v>
          </cell>
          <cell r="EN94">
            <v>194.77400207519531</v>
          </cell>
          <cell r="EO94">
            <v>319.1400146484375</v>
          </cell>
          <cell r="EP94">
            <v>202.80221557617188</v>
          </cell>
          <cell r="EQ94">
            <v>195.61253356933594</v>
          </cell>
        </row>
        <row r="95">
          <cell r="A95">
            <v>42571</v>
          </cell>
          <cell r="B95">
            <v>205.47900390625</v>
          </cell>
          <cell r="C95">
            <v>155.60200500488281</v>
          </cell>
          <cell r="D95">
            <v>162.75</v>
          </cell>
          <cell r="E95">
            <v>468.55801391601563</v>
          </cell>
          <cell r="F95">
            <v>173.80299377441406</v>
          </cell>
          <cell r="G95">
            <v>487.375</v>
          </cell>
          <cell r="H95">
            <v>289.69000244140625</v>
          </cell>
          <cell r="I95">
            <v>340.9119873046875</v>
          </cell>
          <cell r="J95">
            <v>366.37701416015625</v>
          </cell>
          <cell r="K95">
            <v>510.531005859375</v>
          </cell>
          <cell r="L95">
            <v>199.97900390625</v>
          </cell>
          <cell r="M95">
            <v>468.093994140625</v>
          </cell>
          <cell r="N95">
            <v>256.44500732421875</v>
          </cell>
          <cell r="O95">
            <v>294.5369873046875</v>
          </cell>
          <cell r="P95">
            <v>298.760009765625</v>
          </cell>
          <cell r="Q95">
            <v>321.06201171875</v>
          </cell>
          <cell r="R95">
            <v>373.08999633789063</v>
          </cell>
          <cell r="S95">
            <v>394.0780029296875</v>
          </cell>
          <cell r="T95">
            <v>469.78500366210938</v>
          </cell>
          <cell r="U95">
            <v>376.29400634765625</v>
          </cell>
          <cell r="V95">
            <v>505.6719970703125</v>
          </cell>
          <cell r="W95">
            <v>257.01300048828125</v>
          </cell>
          <cell r="X95">
            <v>369.79501342773438</v>
          </cell>
          <cell r="Y95">
            <v>323.06500244140625</v>
          </cell>
          <cell r="Z95">
            <v>387.42401123046875</v>
          </cell>
          <cell r="AA95">
            <v>375.51400756835938</v>
          </cell>
          <cell r="AB95">
            <v>381.885009765625</v>
          </cell>
          <cell r="AC95">
            <v>414.2080078125</v>
          </cell>
          <cell r="AD95">
            <v>380.78399658203125</v>
          </cell>
          <cell r="AE95">
            <v>374.28500366210938</v>
          </cell>
          <cell r="AF95">
            <v>489.1510009765625</v>
          </cell>
          <cell r="AG95">
            <v>420.73800659179688</v>
          </cell>
          <cell r="AH95">
            <v>988.2239990234375</v>
          </cell>
          <cell r="AI95">
            <v>373.31698608398438</v>
          </cell>
          <cell r="AJ95">
            <v>347.21200561523438</v>
          </cell>
          <cell r="AK95">
            <v>351.04098510742188</v>
          </cell>
          <cell r="AL95">
            <v>320.4630126953125</v>
          </cell>
          <cell r="AM95">
            <v>372.75399780273438</v>
          </cell>
          <cell r="AN95">
            <v>365.81201171875</v>
          </cell>
          <cell r="AO95">
            <v>386.1090087890625</v>
          </cell>
          <cell r="AP95">
            <v>349.177001953125</v>
          </cell>
          <cell r="AQ95">
            <v>376.08499145507813</v>
          </cell>
          <cell r="AR95">
            <v>462.50698852539063</v>
          </cell>
          <cell r="AS95">
            <v>535.99700927734375</v>
          </cell>
          <cell r="AT95">
            <v>347.7650146484375</v>
          </cell>
          <cell r="AU95">
            <v>439.83599853515625</v>
          </cell>
          <cell r="AV95">
            <v>206.53799438476563</v>
          </cell>
          <cell r="AW95">
            <v>205.61099243164063</v>
          </cell>
          <cell r="AX95">
            <v>330.46099853515625</v>
          </cell>
          <cell r="AY95">
            <v>408.63101196289063</v>
          </cell>
          <cell r="AZ95">
            <v>402.30599975585938</v>
          </cell>
          <cell r="BA95">
            <v>364.63800048828125</v>
          </cell>
          <cell r="BB95">
            <v>388.4530029296875</v>
          </cell>
          <cell r="BC95">
            <v>472.59100341796875</v>
          </cell>
          <cell r="BD95">
            <v>245.66000366210938</v>
          </cell>
          <cell r="BE95">
            <v>395.77999877929688</v>
          </cell>
          <cell r="BF95">
            <v>369.04501342773438</v>
          </cell>
          <cell r="BG95">
            <v>1075.3489990234375</v>
          </cell>
          <cell r="BH95">
            <v>2796.18994140625</v>
          </cell>
          <cell r="BI95">
            <v>1123.3380126953125</v>
          </cell>
          <cell r="BJ95">
            <v>2051.73095703125</v>
          </cell>
          <cell r="BK95">
            <v>621.08099365234375</v>
          </cell>
          <cell r="BL95">
            <v>643.05902099609375</v>
          </cell>
          <cell r="BM95">
            <v>670.72198486328125</v>
          </cell>
          <cell r="BN95">
            <v>775.9010009765625</v>
          </cell>
          <cell r="BO95">
            <v>517.8699951171875</v>
          </cell>
          <cell r="BP95">
            <v>296.01300048828125</v>
          </cell>
          <cell r="BQ95">
            <v>546.17401123046875</v>
          </cell>
          <cell r="BR95">
            <v>403.79501342773438</v>
          </cell>
          <cell r="BS95">
            <v>309.3909912109375</v>
          </cell>
          <cell r="BT95">
            <v>362.510986328125</v>
          </cell>
          <cell r="BU95">
            <v>93.41400146484375</v>
          </cell>
          <cell r="BV95">
            <v>365.02301025390625</v>
          </cell>
          <cell r="BW95">
            <v>275.47000122070313</v>
          </cell>
          <cell r="BX95">
            <v>290.50698852539063</v>
          </cell>
          <cell r="BY95">
            <v>2587.2900390625</v>
          </cell>
          <cell r="BZ95">
            <v>2582.927978515625</v>
          </cell>
          <cell r="CA95">
            <v>288.81399536132813</v>
          </cell>
          <cell r="CB95">
            <v>266.242431640625</v>
          </cell>
          <cell r="CC95">
            <v>262.90286254882813</v>
          </cell>
          <cell r="CD95">
            <v>331.74313354492188</v>
          </cell>
          <cell r="CE95">
            <v>356.845947265625</v>
          </cell>
          <cell r="CF95">
            <v>333.13143920898438</v>
          </cell>
          <cell r="CG95">
            <v>360.760498046875</v>
          </cell>
          <cell r="CH95">
            <v>296.14303588867188</v>
          </cell>
          <cell r="CI95">
            <v>696.3671875</v>
          </cell>
          <cell r="CJ95">
            <v>505.89974975585938</v>
          </cell>
          <cell r="CK95">
            <v>408.39596557617188</v>
          </cell>
          <cell r="CL95">
            <v>460.78887939453125</v>
          </cell>
          <cell r="CM95">
            <v>1069.1160888671875</v>
          </cell>
          <cell r="CN95">
            <v>336.65057373046875</v>
          </cell>
          <cell r="CO95">
            <v>169.38389587402344</v>
          </cell>
          <cell r="CP95">
            <v>434.33438110351563</v>
          </cell>
          <cell r="CQ95">
            <v>278.70767211914063</v>
          </cell>
          <cell r="CR95">
            <v>358.18112182617188</v>
          </cell>
          <cell r="CS95">
            <v>210.31169128417969</v>
          </cell>
          <cell r="CT95">
            <v>431.98468017578125</v>
          </cell>
          <cell r="CU95">
            <v>430.6429443359375</v>
          </cell>
          <cell r="CV95">
            <v>230.77511596679688</v>
          </cell>
          <cell r="CW95">
            <v>216.26115417480469</v>
          </cell>
          <cell r="CX95">
            <v>371.0220947265625</v>
          </cell>
          <cell r="CY95">
            <v>187.53407287597656</v>
          </cell>
          <cell r="CZ95">
            <v>410.48501586914063</v>
          </cell>
          <cell r="DA95">
            <v>172.3511962890625</v>
          </cell>
          <cell r="DB95">
            <v>209.21766662597656</v>
          </cell>
          <cell r="DC95">
            <v>192.87080383300781</v>
          </cell>
          <cell r="DD95">
            <v>371.41339111328125</v>
          </cell>
          <cell r="DE95">
            <v>622.24176025390625</v>
          </cell>
          <cell r="DF95">
            <v>169.06173706054688</v>
          </cell>
          <cell r="DG95">
            <v>201.07936096191406</v>
          </cell>
          <cell r="DH95">
            <v>209.79624938964844</v>
          </cell>
          <cell r="DI95">
            <v>270.08859252929688</v>
          </cell>
          <cell r="DJ95">
            <v>329.8485107421875</v>
          </cell>
          <cell r="DK95">
            <v>236.20823669433594</v>
          </cell>
          <cell r="DL95">
            <v>1588.3143310546875</v>
          </cell>
          <cell r="DM95">
            <v>278.57015991210938</v>
          </cell>
          <cell r="DN95">
            <v>227.73898315429688</v>
          </cell>
          <cell r="DO95">
            <v>154.07893371582031</v>
          </cell>
          <cell r="DQ95">
            <v>870.760009765625</v>
          </cell>
          <cell r="DR95">
            <v>2173.02001953125</v>
          </cell>
          <cell r="DS95">
            <v>233.81227111816406</v>
          </cell>
          <cell r="DT95">
            <v>129.86064147949219</v>
          </cell>
          <cell r="DV95">
            <v>42571</v>
          </cell>
          <cell r="DW95">
            <v>42571</v>
          </cell>
          <cell r="DX95">
            <v>433.31298828125</v>
          </cell>
          <cell r="DY95">
            <v>214.54100036621094</v>
          </cell>
          <cell r="DZ95">
            <v>411.34100341796875</v>
          </cell>
          <cell r="EA95">
            <v>508.85198974609375</v>
          </cell>
          <cell r="EB95">
            <v>310.00799560546875</v>
          </cell>
          <cell r="EC95">
            <v>473.66000366210938</v>
          </cell>
          <cell r="ED95">
            <v>371.10000610351563</v>
          </cell>
          <cell r="EE95">
            <v>377.18798828125</v>
          </cell>
          <cell r="EF95">
            <v>401.63299560546875</v>
          </cell>
          <cell r="EG95">
            <v>385.56500244140625</v>
          </cell>
          <cell r="EH95">
            <v>310.01998901367188</v>
          </cell>
          <cell r="EI95">
            <v>300.10198974609375</v>
          </cell>
          <cell r="EJ95">
            <v>452.9119873046875</v>
          </cell>
          <cell r="EK95">
            <v>320.0830078125</v>
          </cell>
          <cell r="EL95">
            <v>334.84600830078125</v>
          </cell>
          <cell r="EM95">
            <v>190.41400146484375</v>
          </cell>
          <cell r="EN95">
            <v>195.16000366210938</v>
          </cell>
          <cell r="EO95">
            <v>319.5780029296875</v>
          </cell>
          <cell r="EP95">
            <v>203.18296813964844</v>
          </cell>
          <cell r="EQ95">
            <v>195.85966491699219</v>
          </cell>
        </row>
        <row r="96">
          <cell r="A96">
            <v>42572</v>
          </cell>
          <cell r="B96">
            <v>205.67799377441406</v>
          </cell>
          <cell r="C96">
            <v>155.62300109863281</v>
          </cell>
          <cell r="D96">
            <v>162.77900695800781</v>
          </cell>
          <cell r="E96">
            <v>468.45401000976563</v>
          </cell>
          <cell r="F96">
            <v>173.64199829101563</v>
          </cell>
          <cell r="G96">
            <v>487.23599243164063</v>
          </cell>
          <cell r="H96">
            <v>289.989013671875</v>
          </cell>
          <cell r="I96">
            <v>340.68798828125</v>
          </cell>
          <cell r="J96">
            <v>366.22299194335938</v>
          </cell>
          <cell r="K96">
            <v>509.99600219726563</v>
          </cell>
          <cell r="L96">
            <v>199.91799926757813</v>
          </cell>
          <cell r="M96">
            <v>467.87899780273438</v>
          </cell>
          <cell r="N96">
            <v>256.04501342773438</v>
          </cell>
          <cell r="O96">
            <v>294.4429931640625</v>
          </cell>
          <cell r="P96">
            <v>298.65301513671875</v>
          </cell>
          <cell r="Q96">
            <v>320.90301513671875</v>
          </cell>
          <cell r="R96">
            <v>372.89999389648438</v>
          </cell>
          <cell r="S96">
            <v>394.01901245117188</v>
          </cell>
          <cell r="T96">
            <v>469.83200073242188</v>
          </cell>
          <cell r="U96">
            <v>376.15399169921875</v>
          </cell>
          <cell r="V96">
            <v>506.06298828125</v>
          </cell>
          <cell r="W96">
            <v>256.260986328125</v>
          </cell>
          <cell r="X96">
            <v>369.42098999023438</v>
          </cell>
          <cell r="Y96">
            <v>322.89300537109375</v>
          </cell>
          <cell r="Z96">
            <v>386.88800048828125</v>
          </cell>
          <cell r="AA96">
            <v>375.82501220703125</v>
          </cell>
          <cell r="AB96">
            <v>381.03399658203125</v>
          </cell>
          <cell r="AC96">
            <v>414.135009765625</v>
          </cell>
          <cell r="AD96">
            <v>380.43701171875</v>
          </cell>
          <cell r="AE96">
            <v>373.885986328125</v>
          </cell>
          <cell r="AF96">
            <v>489.343994140625</v>
          </cell>
          <cell r="AG96">
            <v>420.71798706054688</v>
          </cell>
          <cell r="AH96">
            <v>988.32000732421875</v>
          </cell>
          <cell r="AI96">
            <v>373.20098876953125</v>
          </cell>
          <cell r="AJ96">
            <v>347.010986328125</v>
          </cell>
          <cell r="AK96">
            <v>350.864990234375</v>
          </cell>
          <cell r="AL96">
            <v>320.1719970703125</v>
          </cell>
          <cell r="AM96">
            <v>372.7650146484375</v>
          </cell>
          <cell r="AN96">
            <v>365.79598999023438</v>
          </cell>
          <cell r="AO96">
            <v>385.98001098632813</v>
          </cell>
          <cell r="AP96">
            <v>349.05099487304688</v>
          </cell>
          <cell r="AQ96">
            <v>375.91799926757813</v>
          </cell>
          <cell r="AR96">
            <v>462.28298950195313</v>
          </cell>
          <cell r="AS96">
            <v>535.760009765625</v>
          </cell>
          <cell r="AT96">
            <v>347.71499633789063</v>
          </cell>
          <cell r="AU96">
            <v>440.08499145507813</v>
          </cell>
          <cell r="AV96">
            <v>206.41799926757813</v>
          </cell>
          <cell r="AW96">
            <v>205.49600219726563</v>
          </cell>
          <cell r="AX96">
            <v>330.6409912109375</v>
          </cell>
          <cell r="AY96">
            <v>408.65301513671875</v>
          </cell>
          <cell r="AZ96">
            <v>402.32501220703125</v>
          </cell>
          <cell r="BA96">
            <v>364.62298583984375</v>
          </cell>
          <cell r="BB96">
            <v>388.44198608398438</v>
          </cell>
          <cell r="BC96">
            <v>472.75601196289063</v>
          </cell>
          <cell r="BD96">
            <v>245.85800170898438</v>
          </cell>
          <cell r="BE96">
            <v>395.93399047851563</v>
          </cell>
          <cell r="BF96">
            <v>368.9169921875</v>
          </cell>
          <cell r="BG96">
            <v>1074.001953125</v>
          </cell>
          <cell r="BH96">
            <v>2798.9951171875</v>
          </cell>
          <cell r="BI96">
            <v>1124.406005859375</v>
          </cell>
          <cell r="BJ96">
            <v>2051.47998046875</v>
          </cell>
          <cell r="BK96">
            <v>621.21502685546875</v>
          </cell>
          <cell r="BL96">
            <v>643.66400146484375</v>
          </cell>
          <cell r="BM96">
            <v>671.39398193359375</v>
          </cell>
          <cell r="BN96">
            <v>776.71002197265625</v>
          </cell>
          <cell r="BO96">
            <v>518.7960205078125</v>
          </cell>
          <cell r="BP96">
            <v>296.02499389648438</v>
          </cell>
          <cell r="BQ96">
            <v>545.885009765625</v>
          </cell>
          <cell r="BR96">
            <v>404.1820068359375</v>
          </cell>
          <cell r="BS96">
            <v>309.7239990234375</v>
          </cell>
          <cell r="BT96">
            <v>362.718994140625</v>
          </cell>
          <cell r="BU96">
            <v>93.518997192382813</v>
          </cell>
          <cell r="BV96">
            <v>365.36300659179688</v>
          </cell>
          <cell r="BW96">
            <v>275.98001098632813</v>
          </cell>
          <cell r="BX96">
            <v>290.55599975585938</v>
          </cell>
          <cell r="BY96">
            <v>2590.258056640625</v>
          </cell>
          <cell r="BZ96">
            <v>2584.333984375</v>
          </cell>
          <cell r="CA96">
            <v>288.98300170898438</v>
          </cell>
          <cell r="CB96">
            <v>266.373779296875</v>
          </cell>
          <cell r="CC96">
            <v>262.891357421875</v>
          </cell>
          <cell r="CD96">
            <v>331.47146606445313</v>
          </cell>
          <cell r="CE96">
            <v>356.80426025390625</v>
          </cell>
          <cell r="CF96">
            <v>332.55758666992188</v>
          </cell>
          <cell r="CG96">
            <v>360.67764282226563</v>
          </cell>
          <cell r="CH96">
            <v>296.1180419921875</v>
          </cell>
          <cell r="CI96">
            <v>696.1822509765625</v>
          </cell>
          <cell r="CJ96">
            <v>505.9090576171875</v>
          </cell>
          <cell r="CK96">
            <v>408.70895385742188</v>
          </cell>
          <cell r="CL96">
            <v>460.869384765625</v>
          </cell>
          <cell r="CM96">
            <v>1070.42919921875</v>
          </cell>
          <cell r="CN96">
            <v>336.26443481445313</v>
          </cell>
          <cell r="CO96">
            <v>169.33419799804688</v>
          </cell>
          <cell r="CP96">
            <v>434.14285278320313</v>
          </cell>
          <cell r="CQ96">
            <v>278.59597778320313</v>
          </cell>
          <cell r="CR96">
            <v>357.91366577148438</v>
          </cell>
          <cell r="CS96">
            <v>210.33253479003906</v>
          </cell>
          <cell r="CT96">
            <v>431.8359375</v>
          </cell>
          <cell r="CU96">
            <v>430.65621948242188</v>
          </cell>
          <cell r="CV96">
            <v>230.72920227050781</v>
          </cell>
          <cell r="CW96">
            <v>216.21304321289063</v>
          </cell>
          <cell r="CX96">
            <v>371.11282348632813</v>
          </cell>
          <cell r="CY96">
            <v>187.26530456542969</v>
          </cell>
          <cell r="CZ96">
            <v>409.82098388671875</v>
          </cell>
          <cell r="DA96">
            <v>172.25062561035156</v>
          </cell>
          <cell r="DB96">
            <v>209.193603515625</v>
          </cell>
          <cell r="DC96">
            <v>193.32510375976563</v>
          </cell>
          <cell r="DD96">
            <v>371.6844482421875</v>
          </cell>
          <cell r="DE96">
            <v>622.5667724609375</v>
          </cell>
          <cell r="DF96">
            <v>169.08238220214844</v>
          </cell>
          <cell r="DG96">
            <v>201.27229309082031</v>
          </cell>
          <cell r="DH96">
            <v>209.63685607910156</v>
          </cell>
          <cell r="DI96">
            <v>269.38677978515625</v>
          </cell>
          <cell r="DJ96">
            <v>329.66366577148438</v>
          </cell>
          <cell r="DK96">
            <v>236.36767578125</v>
          </cell>
          <cell r="DL96">
            <v>1586.1695556640625</v>
          </cell>
          <cell r="DM96">
            <v>278.50885009765625</v>
          </cell>
          <cell r="DN96">
            <v>227.85658264160156</v>
          </cell>
          <cell r="DO96">
            <v>154.41828918457031</v>
          </cell>
          <cell r="DQ96">
            <v>871.16998291015625</v>
          </cell>
          <cell r="DR96">
            <v>2165.169921875</v>
          </cell>
          <cell r="DS96">
            <v>233.34519958496094</v>
          </cell>
          <cell r="DT96">
            <v>129.77986145019531</v>
          </cell>
          <cell r="DV96">
            <v>42572</v>
          </cell>
          <cell r="DW96">
            <v>42572</v>
          </cell>
          <cell r="DX96">
            <v>432.71499633789063</v>
          </cell>
          <cell r="DY96">
            <v>214.88900756835938</v>
          </cell>
          <cell r="DZ96">
            <v>412.9849853515625</v>
          </cell>
          <cell r="EA96">
            <v>509.54598999023438</v>
          </cell>
          <cell r="EB96">
            <v>311.17999267578125</v>
          </cell>
          <cell r="EC96">
            <v>474.50299072265625</v>
          </cell>
          <cell r="ED96">
            <v>371.15499877929688</v>
          </cell>
          <cell r="EE96">
            <v>377.24700927734375</v>
          </cell>
          <cell r="EF96">
            <v>401.89199829101563</v>
          </cell>
          <cell r="EG96">
            <v>385.48800659179688</v>
          </cell>
          <cell r="EH96">
            <v>310.50601196289063</v>
          </cell>
          <cell r="EI96">
            <v>299.97198486328125</v>
          </cell>
          <cell r="EJ96">
            <v>453.32998657226563</v>
          </cell>
          <cell r="EK96">
            <v>320.49700927734375</v>
          </cell>
          <cell r="EL96">
            <v>335.09100341796875</v>
          </cell>
          <cell r="EM96">
            <v>190.85299682617188</v>
          </cell>
          <cell r="EN96">
            <v>195.64500427246094</v>
          </cell>
          <cell r="EO96">
            <v>319.33999633789063</v>
          </cell>
          <cell r="EP96">
            <v>203.40451049804688</v>
          </cell>
          <cell r="EQ96">
            <v>195.99301147460938</v>
          </cell>
        </row>
        <row r="97">
          <cell r="A97">
            <v>42573</v>
          </cell>
          <cell r="B97">
            <v>205.73800659179688</v>
          </cell>
          <cell r="C97">
            <v>155.53999328613281</v>
          </cell>
          <cell r="D97">
            <v>162.69900512695313</v>
          </cell>
          <cell r="E97">
            <v>469.135009765625</v>
          </cell>
          <cell r="F97">
            <v>173.77099609375</v>
          </cell>
          <cell r="G97">
            <v>487.91400146484375</v>
          </cell>
          <cell r="H97">
            <v>290.44400024414063</v>
          </cell>
          <cell r="I97">
            <v>341.30499267578125</v>
          </cell>
          <cell r="J97">
            <v>366.87399291992188</v>
          </cell>
          <cell r="K97">
            <v>512.0579833984375</v>
          </cell>
          <cell r="L97">
            <v>200.14900207519531</v>
          </cell>
          <cell r="M97">
            <v>468.70199584960938</v>
          </cell>
          <cell r="N97">
            <v>257.2659912109375</v>
          </cell>
          <cell r="O97">
            <v>294.7340087890625</v>
          </cell>
          <cell r="P97">
            <v>298.98199462890625</v>
          </cell>
          <cell r="Q97">
            <v>321.281005859375</v>
          </cell>
          <cell r="R97">
            <v>373.23199462890625</v>
          </cell>
          <cell r="S97">
            <v>394.25601196289063</v>
          </cell>
          <cell r="T97">
            <v>470.82998657226563</v>
          </cell>
          <cell r="U97">
            <v>376.44699096679688</v>
          </cell>
          <cell r="V97">
            <v>507.2449951171875</v>
          </cell>
          <cell r="W97">
            <v>256.55999755859375</v>
          </cell>
          <cell r="X97">
            <v>369.79501342773438</v>
          </cell>
          <cell r="Y97">
            <v>323.30398559570313</v>
          </cell>
          <cell r="Z97">
            <v>387.56399536132813</v>
          </cell>
          <cell r="AA97">
            <v>376.3070068359375</v>
          </cell>
          <cell r="AB97">
            <v>381.34600830078125</v>
          </cell>
          <cell r="AC97">
            <v>414.6099853515625</v>
          </cell>
          <cell r="AD97">
            <v>380.98001098632813</v>
          </cell>
          <cell r="AE97">
            <v>374.489990234375</v>
          </cell>
          <cell r="AF97">
            <v>490.22299194335938</v>
          </cell>
          <cell r="AG97">
            <v>421.23599243164063</v>
          </cell>
          <cell r="AH97">
            <v>989.01702880859375</v>
          </cell>
          <cell r="AI97">
            <v>373.718994140625</v>
          </cell>
          <cell r="AJ97">
            <v>347.52398681640625</v>
          </cell>
          <cell r="AK97">
            <v>351.23001098632813</v>
          </cell>
          <cell r="AL97">
            <v>320.56298828125</v>
          </cell>
          <cell r="AM97">
            <v>372.70498657226563</v>
          </cell>
          <cell r="AN97">
            <v>366.2139892578125</v>
          </cell>
          <cell r="AO97">
            <v>386.3489990234375</v>
          </cell>
          <cell r="AP97">
            <v>349.49398803710938</v>
          </cell>
          <cell r="AQ97">
            <v>376.49099731445313</v>
          </cell>
          <cell r="AR97">
            <v>462.79098510742188</v>
          </cell>
          <cell r="AS97">
            <v>536.28497314453125</v>
          </cell>
          <cell r="AT97">
            <v>347.93399047851563</v>
          </cell>
          <cell r="AU97">
            <v>439.79400634765625</v>
          </cell>
          <cell r="AV97">
            <v>206.68299865722656</v>
          </cell>
          <cell r="AW97">
            <v>205.75599670410156</v>
          </cell>
          <cell r="AX97">
            <v>331.09500122070313</v>
          </cell>
          <cell r="AY97">
            <v>409.00900268554688</v>
          </cell>
          <cell r="AZ97">
            <v>403.42599487304688</v>
          </cell>
          <cell r="BA97">
            <v>364.49200439453125</v>
          </cell>
          <cell r="BB97">
            <v>388.47500610351563</v>
          </cell>
          <cell r="BC97">
            <v>472.60800170898438</v>
          </cell>
          <cell r="BD97">
            <v>245.84500122070313</v>
          </cell>
          <cell r="BE97">
            <v>395.81900024414063</v>
          </cell>
          <cell r="BF97">
            <v>369.32501220703125</v>
          </cell>
          <cell r="BG97">
            <v>1074.751953125</v>
          </cell>
          <cell r="BH97">
            <v>2800.12109375</v>
          </cell>
          <cell r="BI97">
            <v>1124.6610107421875</v>
          </cell>
          <cell r="BJ97">
            <v>2050.6259765625</v>
          </cell>
          <cell r="BK97">
            <v>621.4630126953125</v>
          </cell>
          <cell r="BL97">
            <v>643.8179931640625</v>
          </cell>
          <cell r="BM97">
            <v>671.6309814453125</v>
          </cell>
          <cell r="BN97">
            <v>777.0889892578125</v>
          </cell>
          <cell r="BO97">
            <v>518.36700439453125</v>
          </cell>
          <cell r="BP97">
            <v>295.49398803710938</v>
          </cell>
          <cell r="BQ97">
            <v>545.93402099609375</v>
          </cell>
          <cell r="BR97">
            <v>404.21099853515625</v>
          </cell>
          <cell r="BS97">
            <v>309.8280029296875</v>
          </cell>
          <cell r="BT97">
            <v>362.9010009765625</v>
          </cell>
          <cell r="BU97">
            <v>93.582000732421875</v>
          </cell>
          <cell r="BV97">
            <v>365.427001953125</v>
          </cell>
          <cell r="BW97">
            <v>276.22900390625</v>
          </cell>
          <cell r="BX97">
            <v>290.74700927734375</v>
          </cell>
          <cell r="BY97">
            <v>2589.64990234375</v>
          </cell>
          <cell r="BZ97">
            <v>2585.924072265625</v>
          </cell>
          <cell r="CA97">
            <v>288.9739990234375</v>
          </cell>
          <cell r="CB97">
            <v>266.46713256835938</v>
          </cell>
          <cell r="CC97">
            <v>262.868408203125</v>
          </cell>
          <cell r="CD97">
            <v>332.05099487304688</v>
          </cell>
          <cell r="CE97">
            <v>356.7119140625</v>
          </cell>
          <cell r="CF97">
            <v>333.3665771484375</v>
          </cell>
          <cell r="CG97">
            <v>361.10562133789063</v>
          </cell>
          <cell r="CH97">
            <v>296.19024658203125</v>
          </cell>
          <cell r="CI97">
            <v>696.7457275390625</v>
          </cell>
          <cell r="CJ97">
            <v>506.33096313476563</v>
          </cell>
          <cell r="CK97">
            <v>409.87973022460938</v>
          </cell>
          <cell r="CL97">
            <v>461.01528930664063</v>
          </cell>
          <cell r="CM97">
            <v>1072.739990234375</v>
          </cell>
          <cell r="CN97">
            <v>336.829345703125</v>
          </cell>
          <cell r="CO97">
            <v>169.47537231445313</v>
          </cell>
          <cell r="CP97">
            <v>434.52102661132813</v>
          </cell>
          <cell r="CQ97">
            <v>278.78778076171875</v>
          </cell>
          <cell r="CR97">
            <v>358.11602783203125</v>
          </cell>
          <cell r="CS97">
            <v>210.49363708496094</v>
          </cell>
          <cell r="CT97">
            <v>432.1873779296875</v>
          </cell>
          <cell r="CU97">
            <v>431.23388671875</v>
          </cell>
          <cell r="CV97">
            <v>231.05863952636719</v>
          </cell>
          <cell r="CW97">
            <v>216.45808410644531</v>
          </cell>
          <cell r="CX97">
            <v>371.7021484375</v>
          </cell>
          <cell r="CY97">
            <v>187.60185241699219</v>
          </cell>
          <cell r="CZ97">
            <v>410.47494506835938</v>
          </cell>
          <cell r="DA97">
            <v>172.51084899902344</v>
          </cell>
          <cell r="DB97">
            <v>209.45924377441406</v>
          </cell>
          <cell r="DC97">
            <v>193.96835327148438</v>
          </cell>
          <cell r="DD97">
            <v>372.15234375</v>
          </cell>
          <cell r="DE97">
            <v>622.61773681640625</v>
          </cell>
          <cell r="DF97">
            <v>168.98719787597656</v>
          </cell>
          <cell r="DG97">
            <v>201.37681579589844</v>
          </cell>
          <cell r="DH97">
            <v>209.43949890136719</v>
          </cell>
          <cell r="DI97">
            <v>270.239990234375</v>
          </cell>
          <cell r="DJ97">
            <v>330.14279174804688</v>
          </cell>
          <cell r="DK97">
            <v>236.28619384765625</v>
          </cell>
          <cell r="DL97">
            <v>1589.084228515625</v>
          </cell>
          <cell r="DM97">
            <v>278.81549072265625</v>
          </cell>
          <cell r="DN97">
            <v>228.10205078125</v>
          </cell>
          <cell r="DO97">
            <v>154.60206604003906</v>
          </cell>
          <cell r="DQ97">
            <v>869.29998779296875</v>
          </cell>
          <cell r="DR97">
            <v>2175.030029296875</v>
          </cell>
          <cell r="DS97">
            <v>233.86846923828125</v>
          </cell>
          <cell r="DT97">
            <v>129.82911682128906</v>
          </cell>
          <cell r="DV97">
            <v>42573</v>
          </cell>
          <cell r="DW97">
            <v>42573</v>
          </cell>
          <cell r="DX97">
            <v>431.78399658203125</v>
          </cell>
          <cell r="DY97">
            <v>215.20199584960938</v>
          </cell>
          <cell r="DZ97">
            <v>412.70599365234375</v>
          </cell>
          <cell r="EA97">
            <v>509.8179931640625</v>
          </cell>
          <cell r="EB97">
            <v>311.93701171875</v>
          </cell>
          <cell r="EC97">
            <v>475.13101196289063</v>
          </cell>
          <cell r="ED97">
            <v>371.29598999023438</v>
          </cell>
          <cell r="EE97">
            <v>376.41000366210938</v>
          </cell>
          <cell r="EF97">
            <v>401.44601440429688</v>
          </cell>
          <cell r="EG97">
            <v>385.96200561523438</v>
          </cell>
          <cell r="EH97">
            <v>310.5830078125</v>
          </cell>
          <cell r="EI97">
            <v>300.18301391601563</v>
          </cell>
          <cell r="EJ97">
            <v>453.54998779296875</v>
          </cell>
          <cell r="EK97">
            <v>320.51699829101563</v>
          </cell>
          <cell r="EL97">
            <v>336.00201416015625</v>
          </cell>
          <cell r="EM97">
            <v>190.83599853515625</v>
          </cell>
          <cell r="EN97">
            <v>196.04800415039063</v>
          </cell>
          <cell r="EO97">
            <v>319.31100463867188</v>
          </cell>
          <cell r="EP97">
            <v>203.49264526367188</v>
          </cell>
          <cell r="EQ97">
            <v>195.99423217773438</v>
          </cell>
        </row>
        <row r="98">
          <cell r="A98">
            <v>42576</v>
          </cell>
          <cell r="B98">
            <v>204.92799377441406</v>
          </cell>
          <cell r="C98">
            <v>155.68899536132813</v>
          </cell>
          <cell r="D98">
            <v>162.81199645996094</v>
          </cell>
          <cell r="E98">
            <v>470.24700927734375</v>
          </cell>
          <cell r="F98">
            <v>173.72500610351563</v>
          </cell>
          <cell r="G98">
            <v>488.95700073242188</v>
          </cell>
          <cell r="H98">
            <v>290.885009765625</v>
          </cell>
          <cell r="I98">
            <v>341.27999877929688</v>
          </cell>
          <cell r="J98">
            <v>366.93099975585938</v>
          </cell>
          <cell r="K98">
            <v>515.8070068359375</v>
          </cell>
          <cell r="L98">
            <v>200.21600341796875</v>
          </cell>
          <cell r="M98">
            <v>469.54800415039063</v>
          </cell>
          <cell r="N98">
            <v>257.30801391601563</v>
          </cell>
          <cell r="O98">
            <v>294.59500122070313</v>
          </cell>
          <cell r="P98">
            <v>298.84799194335938</v>
          </cell>
          <cell r="Q98">
            <v>321.29400634765625</v>
          </cell>
          <cell r="R98">
            <v>373.45199584960938</v>
          </cell>
          <cell r="S98">
            <v>394.77301025390625</v>
          </cell>
          <cell r="T98">
            <v>471.593994140625</v>
          </cell>
          <cell r="U98">
            <v>376.77301025390625</v>
          </cell>
          <cell r="V98">
            <v>508.43301391601563</v>
          </cell>
          <cell r="W98">
            <v>256.1409912109375</v>
          </cell>
          <cell r="X98">
            <v>370.25601196289063</v>
          </cell>
          <cell r="Y98">
            <v>323.3330078125</v>
          </cell>
          <cell r="Z98">
            <v>387.77899169921875</v>
          </cell>
          <cell r="AA98">
            <v>376.739013671875</v>
          </cell>
          <cell r="AB98">
            <v>381.51998901367188</v>
          </cell>
          <cell r="AC98">
            <v>414.59698486328125</v>
          </cell>
          <cell r="AD98">
            <v>381.31600952148438</v>
          </cell>
          <cell r="AE98">
            <v>375.00399780273438</v>
          </cell>
          <cell r="AF98">
            <v>491.26800537109375</v>
          </cell>
          <cell r="AG98">
            <v>421.84298706054688</v>
          </cell>
          <cell r="AH98">
            <v>990.07098388671875</v>
          </cell>
          <cell r="AI98">
            <v>374.25900268554688</v>
          </cell>
          <cell r="AJ98">
            <v>347.489990234375</v>
          </cell>
          <cell r="AK98">
            <v>351.33700561523438</v>
          </cell>
          <cell r="AL98">
            <v>321.11801147460938</v>
          </cell>
          <cell r="AM98">
            <v>372.73199462890625</v>
          </cell>
          <cell r="AN98">
            <v>366.63198852539063</v>
          </cell>
          <cell r="AO98">
            <v>386.427001953125</v>
          </cell>
          <cell r="AP98">
            <v>349.92498779296875</v>
          </cell>
          <cell r="AQ98">
            <v>376.57101440429688</v>
          </cell>
          <cell r="AR98">
            <v>463.05398559570313</v>
          </cell>
          <cell r="AS98">
            <v>537.0479736328125</v>
          </cell>
          <cell r="AT98">
            <v>348.20401000976563</v>
          </cell>
          <cell r="AU98">
            <v>440.5830078125</v>
          </cell>
          <cell r="AV98">
            <v>206.86900329589844</v>
          </cell>
          <cell r="AW98">
            <v>205.89700317382813</v>
          </cell>
          <cell r="AX98">
            <v>331.6669921875</v>
          </cell>
          <cell r="AY98">
            <v>409.41000366210938</v>
          </cell>
          <cell r="AZ98">
            <v>403.49700927734375</v>
          </cell>
          <cell r="BA98">
            <v>364.49700927734375</v>
          </cell>
          <cell r="BB98">
            <v>388.489013671875</v>
          </cell>
          <cell r="BC98">
            <v>472.58099365234375</v>
          </cell>
          <cell r="BD98">
            <v>246.3070068359375</v>
          </cell>
          <cell r="BE98">
            <v>395.864013671875</v>
          </cell>
          <cell r="BF98">
            <v>369.57901000976563</v>
          </cell>
          <cell r="BG98">
            <v>1074.1820068359375</v>
          </cell>
          <cell r="BH98">
            <v>2799.946044921875</v>
          </cell>
          <cell r="BI98">
            <v>1124.9139404296875</v>
          </cell>
          <cell r="BJ98">
            <v>2050.321044921875</v>
          </cell>
          <cell r="BK98">
            <v>622.08502197265625</v>
          </cell>
          <cell r="BL98">
            <v>643.5830078125</v>
          </cell>
          <cell r="BM98">
            <v>671.66998291015625</v>
          </cell>
          <cell r="BN98">
            <v>776.989990234375</v>
          </cell>
          <cell r="BO98">
            <v>517.968994140625</v>
          </cell>
          <cell r="BP98">
            <v>295.24301147460938</v>
          </cell>
          <cell r="BQ98">
            <v>546.01397705078125</v>
          </cell>
          <cell r="BR98">
            <v>404.22100830078125</v>
          </cell>
          <cell r="BS98">
            <v>309.989013671875</v>
          </cell>
          <cell r="BT98">
            <v>362.96099853515625</v>
          </cell>
          <cell r="BU98">
            <v>93.731002807617188</v>
          </cell>
          <cell r="BV98">
            <v>365.4530029296875</v>
          </cell>
          <cell r="BW98">
            <v>276.52099609375</v>
          </cell>
          <cell r="BX98">
            <v>291.12600708007813</v>
          </cell>
          <cell r="BY98">
            <v>2588.43603515625</v>
          </cell>
          <cell r="BZ98">
            <v>2587.489013671875</v>
          </cell>
          <cell r="CA98">
            <v>288.90798950195313</v>
          </cell>
          <cell r="CB98">
            <v>266.81259155273438</v>
          </cell>
          <cell r="CC98">
            <v>263.00067138671875</v>
          </cell>
          <cell r="CD98">
            <v>331.98202514648438</v>
          </cell>
          <cell r="CE98">
            <v>356.63153076171875</v>
          </cell>
          <cell r="CF98">
            <v>334.30987548828125</v>
          </cell>
          <cell r="CG98">
            <v>361.16519165039063</v>
          </cell>
          <cell r="CH98">
            <v>296.69573974609375</v>
          </cell>
          <cell r="CI98">
            <v>697.51220703125</v>
          </cell>
          <cell r="CJ98">
            <v>506.83682250976563</v>
          </cell>
          <cell r="CK98">
            <v>410.85113525390625</v>
          </cell>
          <cell r="CL98">
            <v>461.10116577148438</v>
          </cell>
          <cell r="CM98">
            <v>1076.85302734375</v>
          </cell>
          <cell r="CN98">
            <v>337.06817626953125</v>
          </cell>
          <cell r="CO98">
            <v>169.50497436523438</v>
          </cell>
          <cell r="CP98">
            <v>434.341552734375</v>
          </cell>
          <cell r="CQ98">
            <v>278.7396240234375</v>
          </cell>
          <cell r="CR98">
            <v>358.10983276367188</v>
          </cell>
          <cell r="CS98">
            <v>210.640380859375</v>
          </cell>
          <cell r="CT98">
            <v>432.7325439453125</v>
          </cell>
          <cell r="CU98">
            <v>431.87548828125</v>
          </cell>
          <cell r="CV98">
            <v>231.36366271972656</v>
          </cell>
          <cell r="CW98">
            <v>216.76495361328125</v>
          </cell>
          <cell r="CX98">
            <v>371.91433715820313</v>
          </cell>
          <cell r="CY98">
            <v>187.69062805175781</v>
          </cell>
          <cell r="CZ98">
            <v>411.864013671875</v>
          </cell>
          <cell r="DA98">
            <v>172.486572265625</v>
          </cell>
          <cell r="DB98">
            <v>209.89060974121094</v>
          </cell>
          <cell r="DC98">
            <v>194.456298828125</v>
          </cell>
          <cell r="DD98">
            <v>372.3077392578125</v>
          </cell>
          <cell r="DE98">
            <v>623.20233154296875</v>
          </cell>
          <cell r="DF98">
            <v>169.2530517578125</v>
          </cell>
          <cell r="DG98">
            <v>201.67974853515625</v>
          </cell>
          <cell r="DH98">
            <v>209.80644226074219</v>
          </cell>
          <cell r="DI98">
            <v>270.9429931640625</v>
          </cell>
          <cell r="DJ98">
            <v>330.03900146484375</v>
          </cell>
          <cell r="DK98">
            <v>236.44572448730469</v>
          </cell>
          <cell r="DL98">
            <v>1592.5572509765625</v>
          </cell>
          <cell r="DM98">
            <v>278.8077392578125</v>
          </cell>
          <cell r="DN98">
            <v>228.37538146972656</v>
          </cell>
          <cell r="DO98">
            <v>154.87570190429688</v>
          </cell>
          <cell r="DQ98">
            <v>869.0999755859375</v>
          </cell>
          <cell r="DR98">
            <v>2168.47998046875</v>
          </cell>
          <cell r="DS98">
            <v>233.1859130859375</v>
          </cell>
          <cell r="DT98">
            <v>129.67169189453125</v>
          </cell>
          <cell r="DV98">
            <v>42576</v>
          </cell>
          <cell r="DW98">
            <v>42576</v>
          </cell>
          <cell r="DX98">
            <v>430.04098510742188</v>
          </cell>
          <cell r="DY98">
            <v>215.32499694824219</v>
          </cell>
          <cell r="DZ98">
            <v>412.83700561523438</v>
          </cell>
          <cell r="EA98">
            <v>510.4429931640625</v>
          </cell>
          <cell r="EB98">
            <v>312.21200561523438</v>
          </cell>
          <cell r="EC98">
            <v>475.25399780273438</v>
          </cell>
          <cell r="ED98">
            <v>371.72500610351563</v>
          </cell>
          <cell r="EE98">
            <v>376.58499145507813</v>
          </cell>
          <cell r="EF98">
            <v>401.17098999023438</v>
          </cell>
          <cell r="EG98">
            <v>386.010009765625</v>
          </cell>
          <cell r="EH98">
            <v>310.19900512695313</v>
          </cell>
          <cell r="EI98">
            <v>300.34100341796875</v>
          </cell>
          <cell r="EJ98">
            <v>453.86099243164063</v>
          </cell>
          <cell r="EK98">
            <v>320.74099731445313</v>
          </cell>
          <cell r="EL98">
            <v>336.33599853515625</v>
          </cell>
          <cell r="EM98">
            <v>192.11599731445313</v>
          </cell>
          <cell r="EN98">
            <v>196.47200012207031</v>
          </cell>
          <cell r="EO98">
            <v>319.66799926757813</v>
          </cell>
          <cell r="EP98">
            <v>203.75871276855469</v>
          </cell>
          <cell r="EQ98">
            <v>196.07765197753906</v>
          </cell>
        </row>
        <row r="99">
          <cell r="A99">
            <v>42577</v>
          </cell>
          <cell r="B99">
            <v>205.91799926757813</v>
          </cell>
          <cell r="C99">
            <v>155.74400329589844</v>
          </cell>
          <cell r="D99">
            <v>162.91000366210938</v>
          </cell>
          <cell r="E99">
            <v>468.55499267578125</v>
          </cell>
          <cell r="F99">
            <v>173.3489990234375</v>
          </cell>
          <cell r="G99">
            <v>487.260009765625</v>
          </cell>
          <cell r="H99">
            <v>291.32901000976563</v>
          </cell>
          <cell r="I99">
            <v>341.760986328125</v>
          </cell>
          <cell r="J99">
            <v>367.45401000976563</v>
          </cell>
          <cell r="K99">
            <v>513.42401123046875</v>
          </cell>
          <cell r="L99">
            <v>200.46699523925781</v>
          </cell>
          <cell r="M99">
            <v>469.55300903320313</v>
          </cell>
          <cell r="N99">
            <v>257.88198852539063</v>
          </cell>
          <cell r="O99">
            <v>294.89700317382813</v>
          </cell>
          <cell r="P99">
            <v>299.16500854492188</v>
          </cell>
          <cell r="Q99">
            <v>321.56399536132813</v>
          </cell>
          <cell r="R99">
            <v>373.10501098632813</v>
          </cell>
          <cell r="S99">
            <v>394.43798828125</v>
          </cell>
          <cell r="T99">
            <v>469.72500610351563</v>
          </cell>
          <cell r="U99">
            <v>376.43499755859375</v>
          </cell>
          <cell r="V99">
            <v>507.19699096679688</v>
          </cell>
          <cell r="W99">
            <v>253.34700012207031</v>
          </cell>
          <cell r="X99">
            <v>369.72299194335938</v>
          </cell>
          <cell r="Y99">
            <v>323.59799194335938</v>
          </cell>
          <cell r="Z99">
            <v>387.87298583984375</v>
          </cell>
          <cell r="AA99">
            <v>376.68099975585938</v>
          </cell>
          <cell r="AB99">
            <v>377.99099731445313</v>
          </cell>
          <cell r="AC99">
            <v>413.12799072265625</v>
          </cell>
          <cell r="AD99">
            <v>381.44400024414063</v>
          </cell>
          <cell r="AE99">
            <v>375.010009765625</v>
          </cell>
          <cell r="AF99">
            <v>491.31698608398438</v>
          </cell>
          <cell r="AG99">
            <v>420.94000244140625</v>
          </cell>
          <cell r="AH99">
            <v>989.16400146484375</v>
          </cell>
          <cell r="AI99">
            <v>372.83099365234375</v>
          </cell>
          <cell r="AJ99">
            <v>347.94198608398438</v>
          </cell>
          <cell r="AK99">
            <v>351.3330078125</v>
          </cell>
          <cell r="AL99">
            <v>321.09201049804688</v>
          </cell>
          <cell r="AM99">
            <v>371.58200073242188</v>
          </cell>
          <cell r="AN99">
            <v>366.53201293945313</v>
          </cell>
          <cell r="AO99">
            <v>385.95498657226563</v>
          </cell>
          <cell r="AP99">
            <v>349.85800170898438</v>
          </cell>
          <cell r="AQ99">
            <v>376.99700927734375</v>
          </cell>
          <cell r="AR99">
            <v>463.48098754882813</v>
          </cell>
          <cell r="AS99">
            <v>536.7960205078125</v>
          </cell>
          <cell r="AT99">
            <v>346.99899291992188</v>
          </cell>
          <cell r="AU99">
            <v>441.156005859375</v>
          </cell>
          <cell r="AV99">
            <v>206.50599670410156</v>
          </cell>
          <cell r="AW99">
            <v>205.6300048828125</v>
          </cell>
          <cell r="AX99">
            <v>331.77700805664063</v>
          </cell>
          <cell r="AY99">
            <v>409.44000244140625</v>
          </cell>
          <cell r="AZ99">
            <v>403.87100219726563</v>
          </cell>
          <cell r="BA99">
            <v>363.11300659179688</v>
          </cell>
          <cell r="BB99">
            <v>387.27801513671875</v>
          </cell>
          <cell r="BC99">
            <v>472.072998046875</v>
          </cell>
          <cell r="BD99">
            <v>246.08900451660156</v>
          </cell>
          <cell r="BE99">
            <v>395.44601440429688</v>
          </cell>
          <cell r="BF99">
            <v>369.30801391601563</v>
          </cell>
          <cell r="BG99">
            <v>1071.89501953125</v>
          </cell>
          <cell r="BH99">
            <v>2799.631103515625</v>
          </cell>
          <cell r="BI99">
            <v>1122.697021484375</v>
          </cell>
          <cell r="BJ99">
            <v>2049.931884765625</v>
          </cell>
          <cell r="BK99">
            <v>622.11798095703125</v>
          </cell>
          <cell r="BL99">
            <v>643.3499755859375</v>
          </cell>
          <cell r="BM99">
            <v>671.80499267578125</v>
          </cell>
          <cell r="BN99">
            <v>776.72198486328125</v>
          </cell>
          <cell r="BO99">
            <v>518.0050048828125</v>
          </cell>
          <cell r="BP99">
            <v>295.625</v>
          </cell>
          <cell r="BQ99">
            <v>546.20599365234375</v>
          </cell>
          <cell r="BR99">
            <v>403.6099853515625</v>
          </cell>
          <cell r="BS99">
            <v>309.17498779296875</v>
          </cell>
          <cell r="BT99">
            <v>362.281005859375</v>
          </cell>
          <cell r="BU99">
            <v>93.606002807617188</v>
          </cell>
          <cell r="BV99">
            <v>364.70599365234375</v>
          </cell>
          <cell r="BW99">
            <v>276.3800048828125</v>
          </cell>
          <cell r="BX99">
            <v>290.98199462890625</v>
          </cell>
          <cell r="BY99">
            <v>2584.074951171875</v>
          </cell>
          <cell r="BZ99">
            <v>2587.818115234375</v>
          </cell>
          <cell r="CA99">
            <v>288.9630126953125</v>
          </cell>
          <cell r="CB99">
            <v>266.42098999023438</v>
          </cell>
          <cell r="CC99">
            <v>263.07089233398438</v>
          </cell>
          <cell r="CD99">
            <v>332.42434692382813</v>
          </cell>
          <cell r="CE99">
            <v>355.37152099609375</v>
          </cell>
          <cell r="CF99">
            <v>334.15948486328125</v>
          </cell>
          <cell r="CG99">
            <v>361.66629028320313</v>
          </cell>
          <cell r="CH99">
            <v>296.42398071289063</v>
          </cell>
          <cell r="CI99">
            <v>696.69744873046875</v>
          </cell>
          <cell r="CJ99">
            <v>506.93643188476563</v>
          </cell>
          <cell r="CK99">
            <v>409.31869506835938</v>
          </cell>
          <cell r="CL99">
            <v>461.44955444335938</v>
          </cell>
          <cell r="CM99">
            <v>1076.1114501953125</v>
          </cell>
          <cell r="CN99">
            <v>337.25759887695313</v>
          </cell>
          <cell r="CO99">
            <v>169.47160339355469</v>
          </cell>
          <cell r="CP99">
            <v>433.72259521484375</v>
          </cell>
          <cell r="CQ99">
            <v>278.9453125</v>
          </cell>
          <cell r="CR99">
            <v>357.65347290039063</v>
          </cell>
          <cell r="CS99">
            <v>210.72857666015625</v>
          </cell>
          <cell r="CT99">
            <v>432.65106201171875</v>
          </cell>
          <cell r="CU99">
            <v>430.7301025390625</v>
          </cell>
          <cell r="CV99">
            <v>231.48049926757813</v>
          </cell>
          <cell r="CW99">
            <v>216.86566162109375</v>
          </cell>
          <cell r="CX99">
            <v>369.34759521484375</v>
          </cell>
          <cell r="CY99">
            <v>187.69371032714844</v>
          </cell>
          <cell r="CZ99">
            <v>410.78494262695313</v>
          </cell>
          <cell r="DA99">
            <v>172.65357971191406</v>
          </cell>
          <cell r="DB99">
            <v>209.62982177734375</v>
          </cell>
          <cell r="DC99">
            <v>194.50981140136719</v>
          </cell>
          <cell r="DD99">
            <v>372.13735961914063</v>
          </cell>
          <cell r="DE99">
            <v>622.268798828125</v>
          </cell>
          <cell r="DF99">
            <v>169.45530700683594</v>
          </cell>
          <cell r="DG99">
            <v>201.48385620117188</v>
          </cell>
          <cell r="DH99">
            <v>209.59269714355469</v>
          </cell>
          <cell r="DI99">
            <v>270.91836547851563</v>
          </cell>
          <cell r="DJ99">
            <v>330.40887451171875</v>
          </cell>
          <cell r="DK99">
            <v>236.23928833007813</v>
          </cell>
          <cell r="DL99">
            <v>1592.874267578125</v>
          </cell>
          <cell r="DM99">
            <v>279.01486206054688</v>
          </cell>
          <cell r="DN99">
            <v>228.27168273925781</v>
          </cell>
          <cell r="DO99">
            <v>154.81912231445313</v>
          </cell>
          <cell r="DQ99">
            <v>870.719970703125</v>
          </cell>
          <cell r="DR99">
            <v>2168.47998046875</v>
          </cell>
          <cell r="DS99">
            <v>232.65179443359375</v>
          </cell>
          <cell r="DT99">
            <v>129.61079406738281</v>
          </cell>
          <cell r="DV99">
            <v>42577</v>
          </cell>
          <cell r="DW99">
            <v>42577</v>
          </cell>
          <cell r="DX99">
            <v>426.29000854492188</v>
          </cell>
          <cell r="DY99">
            <v>215.24600219726563</v>
          </cell>
          <cell r="DZ99">
            <v>412.989990234375</v>
          </cell>
          <cell r="EA99">
            <v>509.73599243164063</v>
          </cell>
          <cell r="EB99">
            <v>312.28900146484375</v>
          </cell>
          <cell r="EC99">
            <v>475.302001953125</v>
          </cell>
          <cell r="ED99">
            <v>371.60598754882813</v>
          </cell>
          <cell r="EE99">
            <v>377.53900146484375</v>
          </cell>
          <cell r="EF99">
            <v>399.75299072265625</v>
          </cell>
          <cell r="EG99">
            <v>385.60501098632813</v>
          </cell>
          <cell r="EH99">
            <v>310.07901000976563</v>
          </cell>
          <cell r="EI99">
            <v>300.52301025390625</v>
          </cell>
          <cell r="EJ99">
            <v>453.60198974609375</v>
          </cell>
          <cell r="EK99">
            <v>320.47601318359375</v>
          </cell>
          <cell r="EL99">
            <v>336.14199829101563</v>
          </cell>
          <cell r="EM99">
            <v>192.10200500488281</v>
          </cell>
          <cell r="EN99">
            <v>196.51600646972656</v>
          </cell>
          <cell r="EO99">
            <v>319.03298950195313</v>
          </cell>
          <cell r="EP99">
            <v>203.59471130371094</v>
          </cell>
          <cell r="EQ99">
            <v>195.66477966308594</v>
          </cell>
        </row>
        <row r="100">
          <cell r="A100">
            <v>42578</v>
          </cell>
          <cell r="B100">
            <v>205.13099670410156</v>
          </cell>
          <cell r="C100">
            <v>155.78199768066406</v>
          </cell>
          <cell r="D100">
            <v>162.91299438476563</v>
          </cell>
          <cell r="E100">
            <v>469.29800415039063</v>
          </cell>
          <cell r="F100">
            <v>174.03199768066406</v>
          </cell>
          <cell r="G100">
            <v>488.13198852539063</v>
          </cell>
          <cell r="H100">
            <v>291.31698608398438</v>
          </cell>
          <cell r="I100">
            <v>341.66598510742188</v>
          </cell>
          <cell r="J100">
            <v>367.364990234375</v>
          </cell>
          <cell r="K100">
            <v>513.18402099609375</v>
          </cell>
          <cell r="L100">
            <v>200.62600708007813</v>
          </cell>
          <cell r="M100">
            <v>469.80099487304688</v>
          </cell>
          <cell r="N100">
            <v>257.885986328125</v>
          </cell>
          <cell r="O100">
            <v>295.0050048828125</v>
          </cell>
          <cell r="P100">
            <v>299.27099609375</v>
          </cell>
          <cell r="Q100">
            <v>321.614013671875</v>
          </cell>
          <cell r="R100">
            <v>373.06698608398438</v>
          </cell>
          <cell r="S100">
            <v>394.60598754882813</v>
          </cell>
          <cell r="T100">
            <v>470.46798706054688</v>
          </cell>
          <cell r="U100">
            <v>376.47299194335938</v>
          </cell>
          <cell r="V100">
            <v>507.39300537109375</v>
          </cell>
          <cell r="W100">
            <v>255.13400268554688</v>
          </cell>
          <cell r="X100">
            <v>370.39898681640625</v>
          </cell>
          <cell r="Y100">
            <v>323.62399291992188</v>
          </cell>
          <cell r="Z100">
            <v>388.04501342773438</v>
          </cell>
          <cell r="AA100">
            <v>377.19100952148438</v>
          </cell>
          <cell r="AB100">
            <v>379.48001098632813</v>
          </cell>
          <cell r="AC100">
            <v>413.00100708007813</v>
          </cell>
          <cell r="AD100">
            <v>381.39599609375</v>
          </cell>
          <cell r="AE100">
            <v>375.0570068359375</v>
          </cell>
          <cell r="AF100">
            <v>491.56900024414063</v>
          </cell>
          <cell r="AG100">
            <v>421.32101440429688</v>
          </cell>
          <cell r="AH100">
            <v>988.3380126953125</v>
          </cell>
          <cell r="AI100">
            <v>373.67098999023438</v>
          </cell>
          <cell r="AJ100">
            <v>347.92800903320313</v>
          </cell>
          <cell r="AK100">
            <v>351.343994140625</v>
          </cell>
          <cell r="AL100">
            <v>321.24200439453125</v>
          </cell>
          <cell r="AM100">
            <v>371.52099609375</v>
          </cell>
          <cell r="AN100">
            <v>366.84600830078125</v>
          </cell>
          <cell r="AO100">
            <v>385.97000122070313</v>
          </cell>
          <cell r="AP100">
            <v>350.08499145507813</v>
          </cell>
          <cell r="AQ100">
            <v>377.010986328125</v>
          </cell>
          <cell r="AR100">
            <v>463.38699340820313</v>
          </cell>
          <cell r="AS100">
            <v>536.7230224609375</v>
          </cell>
          <cell r="AT100">
            <v>347.37200927734375</v>
          </cell>
          <cell r="AU100">
            <v>440.95098876953125</v>
          </cell>
          <cell r="AV100">
            <v>206.64700317382813</v>
          </cell>
          <cell r="AW100">
            <v>205.72000122070313</v>
          </cell>
          <cell r="AX100">
            <v>332.03201293945313</v>
          </cell>
          <cell r="AY100">
            <v>409.82501220703125</v>
          </cell>
          <cell r="AZ100">
            <v>404.802001953125</v>
          </cell>
          <cell r="BA100">
            <v>362.7080078125</v>
          </cell>
          <cell r="BB100">
            <v>387.0369873046875</v>
          </cell>
          <cell r="BC100">
            <v>471.5369873046875</v>
          </cell>
          <cell r="BD100">
            <v>245.65499877929688</v>
          </cell>
          <cell r="BE100">
            <v>394.97500610351563</v>
          </cell>
          <cell r="BF100">
            <v>369.42898559570313</v>
          </cell>
          <cell r="BG100">
            <v>1072.18798828125</v>
          </cell>
          <cell r="BH100">
            <v>2807.197998046875</v>
          </cell>
          <cell r="BI100">
            <v>1122.196044921875</v>
          </cell>
          <cell r="BJ100">
            <v>2052.35693359375</v>
          </cell>
          <cell r="BK100">
            <v>624.364990234375</v>
          </cell>
          <cell r="BL100">
            <v>645.2650146484375</v>
          </cell>
          <cell r="BM100">
            <v>673.594970703125</v>
          </cell>
          <cell r="BN100">
            <v>778.7769775390625</v>
          </cell>
          <cell r="BO100">
            <v>519.11297607421875</v>
          </cell>
          <cell r="BP100">
            <v>296.7239990234375</v>
          </cell>
          <cell r="BQ100">
            <v>546.7540283203125</v>
          </cell>
          <cell r="BR100">
            <v>403.56201171875</v>
          </cell>
          <cell r="BS100">
            <v>308.91400146484375</v>
          </cell>
          <cell r="BT100">
            <v>362.07598876953125</v>
          </cell>
          <cell r="BU100">
            <v>93.538002014160156</v>
          </cell>
          <cell r="BV100">
            <v>364.55499267578125</v>
          </cell>
          <cell r="BW100">
            <v>276.6090087890625</v>
          </cell>
          <cell r="BX100">
            <v>291.47100830078125</v>
          </cell>
          <cell r="BY100">
            <v>2581.64697265625</v>
          </cell>
          <cell r="BZ100">
            <v>2588.73388671875</v>
          </cell>
          <cell r="CA100">
            <v>289.6610107421875</v>
          </cell>
          <cell r="CB100">
            <v>266.84469604492188</v>
          </cell>
          <cell r="CC100">
            <v>263.258544921875</v>
          </cell>
          <cell r="CD100">
            <v>332.31723022460938</v>
          </cell>
          <cell r="CE100">
            <v>355.14199829101563</v>
          </cell>
          <cell r="CF100">
            <v>334.30984497070313</v>
          </cell>
          <cell r="CG100">
            <v>361.71438598632813</v>
          </cell>
          <cell r="CH100">
            <v>296.99969482421875</v>
          </cell>
          <cell r="CI100">
            <v>696.06463623046875</v>
          </cell>
          <cell r="CJ100">
            <v>507.28463745117188</v>
          </cell>
          <cell r="CK100">
            <v>409.67056274414063</v>
          </cell>
          <cell r="CL100">
            <v>461.18533325195313</v>
          </cell>
          <cell r="CM100">
            <v>1075.6854248046875</v>
          </cell>
          <cell r="CN100">
            <v>337.19256591796875</v>
          </cell>
          <cell r="CO100">
            <v>169.48918151855469</v>
          </cell>
          <cell r="CP100">
            <v>433.05511474609375</v>
          </cell>
          <cell r="CQ100">
            <v>278.9691162109375</v>
          </cell>
          <cell r="CR100">
            <v>358.41403198242188</v>
          </cell>
          <cell r="CS100">
            <v>210.90858459472656</v>
          </cell>
          <cell r="CT100">
            <v>432.67279052734375</v>
          </cell>
          <cell r="CU100">
            <v>431.2164306640625</v>
          </cell>
          <cell r="CV100">
            <v>231.66656494140625</v>
          </cell>
          <cell r="CW100">
            <v>217.04743957519531</v>
          </cell>
          <cell r="CX100">
            <v>369.95880126953125</v>
          </cell>
          <cell r="CY100">
            <v>187.81051635742188</v>
          </cell>
          <cell r="CZ100">
            <v>411.55825805664063</v>
          </cell>
          <cell r="DA100">
            <v>172.61207580566406</v>
          </cell>
          <cell r="DB100">
            <v>209.89549255371094</v>
          </cell>
          <cell r="DC100">
            <v>194.57460021972656</v>
          </cell>
          <cell r="DD100">
            <v>372.65725708007813</v>
          </cell>
          <cell r="DE100">
            <v>622.2142333984375</v>
          </cell>
          <cell r="DF100">
            <v>169.39056396484375</v>
          </cell>
          <cell r="DG100">
            <v>201.85102844238281</v>
          </cell>
          <cell r="DH100">
            <v>209.43289184570313</v>
          </cell>
          <cell r="DI100">
            <v>270.95989990234375</v>
          </cell>
          <cell r="DJ100">
            <v>330.32528686523438</v>
          </cell>
          <cell r="DK100">
            <v>236.270263671875</v>
          </cell>
          <cell r="DL100">
            <v>1592.777099609375</v>
          </cell>
          <cell r="DM100">
            <v>279.062744140625</v>
          </cell>
          <cell r="DN100">
            <v>228.76121520996094</v>
          </cell>
          <cell r="DO100">
            <v>155.09562683105469</v>
          </cell>
          <cell r="DQ100">
            <v>874.04998779296875</v>
          </cell>
          <cell r="DR100">
            <v>2166.580078125</v>
          </cell>
          <cell r="DS100">
            <v>233.03910827636719</v>
          </cell>
          <cell r="DT100">
            <v>129.67739868164063</v>
          </cell>
          <cell r="DV100">
            <v>42578</v>
          </cell>
          <cell r="DW100">
            <v>42578</v>
          </cell>
          <cell r="DX100">
            <v>425.52700805664063</v>
          </cell>
          <cell r="DY100">
            <v>215.48199462890625</v>
          </cell>
          <cell r="DZ100">
            <v>412.82400512695313</v>
          </cell>
          <cell r="EA100">
            <v>510.07901000976563</v>
          </cell>
          <cell r="EB100">
            <v>313.19601440429688</v>
          </cell>
          <cell r="EC100">
            <v>475.70401000976563</v>
          </cell>
          <cell r="ED100">
            <v>370.41799926757813</v>
          </cell>
          <cell r="EE100">
            <v>379.38800048828125</v>
          </cell>
          <cell r="EF100">
            <v>398.85800170898438</v>
          </cell>
          <cell r="EG100">
            <v>385.385986328125</v>
          </cell>
          <cell r="EH100">
            <v>310.64401245117188</v>
          </cell>
          <cell r="EI100">
            <v>300.23599243164063</v>
          </cell>
          <cell r="EJ100">
            <v>453.77700805664063</v>
          </cell>
          <cell r="EK100">
            <v>320.33999633789063</v>
          </cell>
          <cell r="EL100">
            <v>336.0679931640625</v>
          </cell>
          <cell r="EM100">
            <v>191.96400451660156</v>
          </cell>
          <cell r="EN100">
            <v>196.50599670410156</v>
          </cell>
          <cell r="EO100">
            <v>318.99798583984375</v>
          </cell>
          <cell r="EP100">
            <v>203.48384094238281</v>
          </cell>
          <cell r="EQ100">
            <v>195.5184326171875</v>
          </cell>
        </row>
        <row r="101">
          <cell r="A101">
            <v>42579</v>
          </cell>
          <cell r="B101">
            <v>205.22900390625</v>
          </cell>
          <cell r="C101">
            <v>155.906005859375</v>
          </cell>
          <cell r="D101">
            <v>163.03900146484375</v>
          </cell>
          <cell r="E101">
            <v>470.36199951171875</v>
          </cell>
          <cell r="F101">
            <v>174.15499877929688</v>
          </cell>
          <cell r="G101">
            <v>489.17300415039063</v>
          </cell>
          <cell r="H101">
            <v>291.2760009765625</v>
          </cell>
          <cell r="I101">
            <v>342.489013671875</v>
          </cell>
          <cell r="J101">
            <v>368.11599731445313</v>
          </cell>
          <cell r="K101">
            <v>514.197021484375</v>
          </cell>
          <cell r="L101">
            <v>200.97599792480469</v>
          </cell>
          <cell r="M101">
            <v>470.64401245117188</v>
          </cell>
          <cell r="N101">
            <v>258.32598876953125</v>
          </cell>
          <cell r="O101">
            <v>295.46099853515625</v>
          </cell>
          <cell r="P101">
            <v>299.7349853515625</v>
          </cell>
          <cell r="Q101">
            <v>322.20599365234375</v>
          </cell>
          <cell r="R101">
            <v>373.05099487304688</v>
          </cell>
          <cell r="S101">
            <v>394.94900512695313</v>
          </cell>
          <cell r="T101">
            <v>471.29501342773438</v>
          </cell>
          <cell r="U101">
            <v>376.5880126953125</v>
          </cell>
          <cell r="V101">
            <v>507.47500610351563</v>
          </cell>
          <cell r="W101">
            <v>257.43499755859375</v>
          </cell>
          <cell r="X101">
            <v>371.14999389648438</v>
          </cell>
          <cell r="Y101">
            <v>324.27801513671875</v>
          </cell>
          <cell r="Z101">
            <v>388.56100463867188</v>
          </cell>
          <cell r="AA101">
            <v>377.33099365234375</v>
          </cell>
          <cell r="AB101">
            <v>382.12701416015625</v>
          </cell>
          <cell r="AC101">
            <v>413.02801513671875</v>
          </cell>
          <cell r="AD101">
            <v>381.90200805664063</v>
          </cell>
          <cell r="AE101">
            <v>375.53399658203125</v>
          </cell>
          <cell r="AF101">
            <v>491.86099243164063</v>
          </cell>
          <cell r="AG101">
            <v>421.84298706054688</v>
          </cell>
          <cell r="AH101">
            <v>988.8489990234375</v>
          </cell>
          <cell r="AI101">
            <v>374.41000366210938</v>
          </cell>
          <cell r="AJ101">
            <v>348.63299560546875</v>
          </cell>
          <cell r="AK101">
            <v>351.6719970703125</v>
          </cell>
          <cell r="AL101">
            <v>321.5679931640625</v>
          </cell>
          <cell r="AM101">
            <v>370.86801147460938</v>
          </cell>
          <cell r="AN101">
            <v>367.35800170898438</v>
          </cell>
          <cell r="AO101">
            <v>386.25201416015625</v>
          </cell>
          <cell r="AP101">
            <v>350.56698608398438</v>
          </cell>
          <cell r="AQ101">
            <v>377.70001220703125</v>
          </cell>
          <cell r="AR101">
            <v>464.03500366210938</v>
          </cell>
          <cell r="AS101">
            <v>537.14398193359375</v>
          </cell>
          <cell r="AT101">
            <v>347.42599487304688</v>
          </cell>
          <cell r="AU101">
            <v>441.39700317382813</v>
          </cell>
          <cell r="AV101">
            <v>206.87199401855469</v>
          </cell>
          <cell r="AW101">
            <v>205.94999694824219</v>
          </cell>
          <cell r="AX101">
            <v>332.74099731445313</v>
          </cell>
          <cell r="AY101">
            <v>410.125</v>
          </cell>
          <cell r="AZ101">
            <v>404.0989990234375</v>
          </cell>
          <cell r="BA101">
            <v>361.72698974609375</v>
          </cell>
          <cell r="BB101">
            <v>386.04501342773438</v>
          </cell>
          <cell r="BC101">
            <v>471.57598876953125</v>
          </cell>
          <cell r="BD101">
            <v>245.91499328613281</v>
          </cell>
          <cell r="BE101">
            <v>395.0419921875</v>
          </cell>
          <cell r="BF101">
            <v>369.81201171875</v>
          </cell>
          <cell r="BG101">
            <v>1073.635009765625</v>
          </cell>
          <cell r="BH101">
            <v>2806.426025390625</v>
          </cell>
          <cell r="BI101">
            <v>1121.0269775390625</v>
          </cell>
          <cell r="BJ101">
            <v>2053.241943359375</v>
          </cell>
          <cell r="BK101">
            <v>624.2080078125</v>
          </cell>
          <cell r="BL101">
            <v>644.6820068359375</v>
          </cell>
          <cell r="BM101">
            <v>673.70098876953125</v>
          </cell>
          <cell r="BN101">
            <v>778.3740234375</v>
          </cell>
          <cell r="BO101">
            <v>519.25</v>
          </cell>
          <cell r="BP101">
            <v>297.30499267578125</v>
          </cell>
          <cell r="BQ101">
            <v>547.052001953125</v>
          </cell>
          <cell r="BR101">
            <v>403.09298706054688</v>
          </cell>
          <cell r="BS101">
            <v>308.64300537109375</v>
          </cell>
          <cell r="BT101">
            <v>361.69500732421875</v>
          </cell>
          <cell r="BU101">
            <v>93.458999633789063</v>
          </cell>
          <cell r="BV101">
            <v>364.1669921875</v>
          </cell>
          <cell r="BW101">
            <v>276.6090087890625</v>
          </cell>
          <cell r="BX101">
            <v>291.37799072265625</v>
          </cell>
          <cell r="BY101">
            <v>2581.717041015625</v>
          </cell>
          <cell r="BZ101">
            <v>2587.76708984375</v>
          </cell>
          <cell r="CA101">
            <v>289.71798706054688</v>
          </cell>
          <cell r="CB101">
            <v>267.2867431640625</v>
          </cell>
          <cell r="CC101">
            <v>263.46307373046875</v>
          </cell>
          <cell r="CD101">
            <v>333.10604858398438</v>
          </cell>
          <cell r="CE101">
            <v>354.21780395507813</v>
          </cell>
          <cell r="CF101">
            <v>334.75161743164063</v>
          </cell>
          <cell r="CG101">
            <v>362.33905029296875</v>
          </cell>
          <cell r="CH101">
            <v>297.45065307617188</v>
          </cell>
          <cell r="CI101">
            <v>696.3690185546875</v>
          </cell>
          <cell r="CJ101">
            <v>507.58645629882813</v>
          </cell>
          <cell r="CK101">
            <v>409.68243408203125</v>
          </cell>
          <cell r="CL101">
            <v>461.61654663085938</v>
          </cell>
          <cell r="CM101">
            <v>1075.697265625</v>
          </cell>
          <cell r="CN101">
            <v>337.68438720703125</v>
          </cell>
          <cell r="CO101">
            <v>169.61875915527344</v>
          </cell>
          <cell r="CP101">
            <v>432.90179443359375</v>
          </cell>
          <cell r="CQ101">
            <v>279.32778930664063</v>
          </cell>
          <cell r="CR101">
            <v>358.46630859375</v>
          </cell>
          <cell r="CS101">
            <v>211.05220031738281</v>
          </cell>
          <cell r="CT101">
            <v>433.11221313476563</v>
          </cell>
          <cell r="CU101">
            <v>431.77587890625</v>
          </cell>
          <cell r="CV101">
            <v>231.64308166503906</v>
          </cell>
          <cell r="CW101">
            <v>217.48431396484375</v>
          </cell>
          <cell r="CX101">
            <v>370.23074340820313</v>
          </cell>
          <cell r="CY101">
            <v>188.11665344238281</v>
          </cell>
          <cell r="CZ101">
            <v>413.90194702148438</v>
          </cell>
          <cell r="DA101">
            <v>173.0128173828125</v>
          </cell>
          <cell r="DB101">
            <v>210.09104919433594</v>
          </cell>
          <cell r="DC101">
            <v>195.07919311523438</v>
          </cell>
          <cell r="DD101">
            <v>372.99002075195313</v>
          </cell>
          <cell r="DE101">
            <v>621.992431640625</v>
          </cell>
          <cell r="DF101">
            <v>169.66908264160156</v>
          </cell>
          <cell r="DG101">
            <v>201.7744140625</v>
          </cell>
          <cell r="DH101">
            <v>209.44525146484375</v>
          </cell>
          <cell r="DI101">
            <v>271.30206298828125</v>
          </cell>
          <cell r="DJ101">
            <v>330.91336059570313</v>
          </cell>
          <cell r="DK101">
            <v>236.45120239257813</v>
          </cell>
          <cell r="DL101">
            <v>1594.728271484375</v>
          </cell>
          <cell r="DM101">
            <v>279.37356567382813</v>
          </cell>
          <cell r="DN101">
            <v>228.82940673828125</v>
          </cell>
          <cell r="DO101">
            <v>155.14144897460938</v>
          </cell>
          <cell r="DQ101">
            <v>875.52001953125</v>
          </cell>
          <cell r="DR101">
            <v>2170.06005859375</v>
          </cell>
          <cell r="DS101">
            <v>232.44450378417969</v>
          </cell>
          <cell r="DT101">
            <v>129.633056640625</v>
          </cell>
          <cell r="DV101">
            <v>42579</v>
          </cell>
          <cell r="DW101">
            <v>42579</v>
          </cell>
          <cell r="DX101">
            <v>423.989013671875</v>
          </cell>
          <cell r="DY101">
            <v>215.24099731445313</v>
          </cell>
          <cell r="DZ101">
            <v>412.76998901367188</v>
          </cell>
          <cell r="EA101">
            <v>509.69400024414063</v>
          </cell>
          <cell r="EB101">
            <v>313.135009765625</v>
          </cell>
          <cell r="EC101">
            <v>475.93499755859375</v>
          </cell>
          <cell r="ED101">
            <v>370.3590087890625</v>
          </cell>
          <cell r="EE101">
            <v>375.864990234375</v>
          </cell>
          <cell r="EF101">
            <v>397.91299438476563</v>
          </cell>
          <cell r="EG101">
            <v>385.27499389648438</v>
          </cell>
          <cell r="EH101">
            <v>310.90399169921875</v>
          </cell>
          <cell r="EI101">
            <v>299.93399047851563</v>
          </cell>
          <cell r="EJ101">
            <v>453.70599365234375</v>
          </cell>
          <cell r="EK101">
            <v>320.09298706054688</v>
          </cell>
          <cell r="EL101">
            <v>336.18499755859375</v>
          </cell>
          <cell r="EM101">
            <v>191.27799987792969</v>
          </cell>
          <cell r="EN101">
            <v>196.42599487304688</v>
          </cell>
          <cell r="EO101">
            <v>318.60101318359375</v>
          </cell>
          <cell r="EP101">
            <v>203.25914001464844</v>
          </cell>
          <cell r="EQ101">
            <v>195.2225341796875</v>
          </cell>
        </row>
        <row r="102">
          <cell r="A102">
            <v>42580</v>
          </cell>
          <cell r="B102">
            <v>206.58299255371094</v>
          </cell>
          <cell r="C102">
            <v>155.95199584960938</v>
          </cell>
          <cell r="D102">
            <v>163.14399719238281</v>
          </cell>
          <cell r="E102">
            <v>471.44500732421875</v>
          </cell>
          <cell r="F102">
            <v>174.55400085449219</v>
          </cell>
          <cell r="G102">
            <v>490.29901123046875</v>
          </cell>
          <cell r="H102">
            <v>291.23001098632813</v>
          </cell>
          <cell r="I102">
            <v>342.62600708007813</v>
          </cell>
          <cell r="J102">
            <v>368.23300170898438</v>
          </cell>
          <cell r="K102">
            <v>512.31097412109375</v>
          </cell>
          <cell r="L102">
            <v>201.13299560546875</v>
          </cell>
          <cell r="M102">
            <v>470.57000732421875</v>
          </cell>
          <cell r="N102">
            <v>258.47100830078125</v>
          </cell>
          <cell r="O102">
            <v>295.69699096679688</v>
          </cell>
          <cell r="P102">
            <v>299.97299194335938</v>
          </cell>
          <cell r="Q102">
            <v>322.46200561523438</v>
          </cell>
          <cell r="R102">
            <v>373.11300659179688</v>
          </cell>
          <cell r="S102">
            <v>394.98800659179688</v>
          </cell>
          <cell r="T102">
            <v>471.69500732421875</v>
          </cell>
          <cell r="U102">
            <v>376.6409912109375</v>
          </cell>
          <cell r="V102">
            <v>507.8699951171875</v>
          </cell>
          <cell r="W102">
            <v>257.7349853515625</v>
          </cell>
          <cell r="X102">
            <v>371.83700561523438</v>
          </cell>
          <cell r="Y102">
            <v>324.52801513671875</v>
          </cell>
          <cell r="Z102">
            <v>388.62701416015625</v>
          </cell>
          <cell r="AA102">
            <v>378.12298583984375</v>
          </cell>
          <cell r="AB102">
            <v>381.572998046875</v>
          </cell>
          <cell r="AC102">
            <v>413.03900146484375</v>
          </cell>
          <cell r="AD102">
            <v>381.8380126953125</v>
          </cell>
          <cell r="AE102">
            <v>375.43301391601563</v>
          </cell>
          <cell r="AF102">
            <v>491.38101196289063</v>
          </cell>
          <cell r="AG102">
            <v>422.0150146484375</v>
          </cell>
          <cell r="AH102">
            <v>988.1409912109375</v>
          </cell>
          <cell r="AI102">
            <v>375.04501342773438</v>
          </cell>
          <cell r="AJ102">
            <v>348.82699584960938</v>
          </cell>
          <cell r="AK102">
            <v>351.84500122070313</v>
          </cell>
          <cell r="AL102">
            <v>321.62399291992188</v>
          </cell>
          <cell r="AM102">
            <v>371.09100341796875</v>
          </cell>
          <cell r="AN102">
            <v>367.64999389648438</v>
          </cell>
          <cell r="AO102">
            <v>386.42898559570313</v>
          </cell>
          <cell r="AP102">
            <v>350.73199462890625</v>
          </cell>
          <cell r="AQ102">
            <v>377.82901000976563</v>
          </cell>
          <cell r="AR102">
            <v>463.94900512695313</v>
          </cell>
          <cell r="AS102">
            <v>537.0159912109375</v>
          </cell>
          <cell r="AT102">
            <v>347.82998657226563</v>
          </cell>
          <cell r="AU102">
            <v>441.2969970703125</v>
          </cell>
          <cell r="AV102">
            <v>207.0050048828125</v>
          </cell>
          <cell r="AW102">
            <v>206.08000183105469</v>
          </cell>
          <cell r="AX102">
            <v>333.10598754882813</v>
          </cell>
          <cell r="AY102">
            <v>410.60598754882813</v>
          </cell>
          <cell r="AZ102">
            <v>404.84100341796875</v>
          </cell>
          <cell r="BA102">
            <v>361.86199951171875</v>
          </cell>
          <cell r="BB102">
            <v>386.27099609375</v>
          </cell>
          <cell r="BC102">
            <v>471.05999755859375</v>
          </cell>
          <cell r="BD102">
            <v>245.66499328613281</v>
          </cell>
          <cell r="BE102">
            <v>394.61199951171875</v>
          </cell>
          <cell r="BF102">
            <v>369.9840087890625</v>
          </cell>
          <cell r="BG102">
            <v>1074.552001953125</v>
          </cell>
          <cell r="BH102">
            <v>2813.840087890625</v>
          </cell>
          <cell r="BI102">
            <v>1120.050048828125</v>
          </cell>
          <cell r="BJ102">
            <v>2056.034912109375</v>
          </cell>
          <cell r="BK102">
            <v>627.1209716796875</v>
          </cell>
          <cell r="BL102">
            <v>646.447998046875</v>
          </cell>
          <cell r="BM102">
            <v>675.65802001953125</v>
          </cell>
          <cell r="BN102">
            <v>780.17901611328125</v>
          </cell>
          <cell r="BO102">
            <v>520.6619873046875</v>
          </cell>
          <cell r="BP102">
            <v>298.385009765625</v>
          </cell>
          <cell r="BQ102">
            <v>547.18902587890625</v>
          </cell>
          <cell r="BR102">
            <v>402.656005859375</v>
          </cell>
          <cell r="BS102">
            <v>308.35699462890625</v>
          </cell>
          <cell r="BT102">
            <v>361.718994140625</v>
          </cell>
          <cell r="BU102">
            <v>93.513999938964844</v>
          </cell>
          <cell r="BV102">
            <v>363.78900146484375</v>
          </cell>
          <cell r="BW102">
            <v>276.75</v>
          </cell>
          <cell r="BX102">
            <v>291.70001220703125</v>
          </cell>
          <cell r="BY102">
            <v>2581.531005859375</v>
          </cell>
          <cell r="BZ102">
            <v>2587.719970703125</v>
          </cell>
          <cell r="CA102">
            <v>290.43600463867188</v>
          </cell>
          <cell r="CB102">
            <v>268.11199951171875</v>
          </cell>
          <cell r="CC102">
            <v>263.59619140625</v>
          </cell>
          <cell r="CD102">
            <v>333.25457763671875</v>
          </cell>
          <cell r="CE102">
            <v>354.21469116210938</v>
          </cell>
          <cell r="CF102">
            <v>334.6781005859375</v>
          </cell>
          <cell r="CG102">
            <v>362.53811645507813</v>
          </cell>
          <cell r="CH102">
            <v>297.893310546875</v>
          </cell>
          <cell r="CI102">
            <v>695.6820068359375</v>
          </cell>
          <cell r="CJ102">
            <v>507.54977416992188</v>
          </cell>
          <cell r="CK102">
            <v>410.38262939453125</v>
          </cell>
          <cell r="CL102">
            <v>462.01934814453125</v>
          </cell>
          <cell r="CM102">
            <v>1073.3328857421875</v>
          </cell>
          <cell r="CN102">
            <v>337.65264892578125</v>
          </cell>
          <cell r="CO102">
            <v>169.73419189453125</v>
          </cell>
          <cell r="CP102">
            <v>432.78109741210938</v>
          </cell>
          <cell r="CQ102">
            <v>279.3858642578125</v>
          </cell>
          <cell r="CR102">
            <v>359.27084350585938</v>
          </cell>
          <cell r="CS102">
            <v>211.29399108886719</v>
          </cell>
          <cell r="CT102">
            <v>432.98159790039063</v>
          </cell>
          <cell r="CU102">
            <v>432.03271484375</v>
          </cell>
          <cell r="CV102">
            <v>231.7257080078125</v>
          </cell>
          <cell r="CW102">
            <v>217.7928466796875</v>
          </cell>
          <cell r="CX102">
            <v>370.41864013671875</v>
          </cell>
          <cell r="CY102">
            <v>188.19621276855469</v>
          </cell>
          <cell r="CZ102">
            <v>414.72824096679688</v>
          </cell>
          <cell r="DA102">
            <v>173.03077697753906</v>
          </cell>
          <cell r="DB102">
            <v>210.35910034179688</v>
          </cell>
          <cell r="DC102">
            <v>194.87004089355469</v>
          </cell>
          <cell r="DD102">
            <v>373.078857421875</v>
          </cell>
          <cell r="DE102">
            <v>622.47857666015625</v>
          </cell>
          <cell r="DF102">
            <v>169.61306762695313</v>
          </cell>
          <cell r="DG102">
            <v>202.42286682128906</v>
          </cell>
          <cell r="DH102">
            <v>209.27442932128906</v>
          </cell>
          <cell r="DI102">
            <v>271.06936645507813</v>
          </cell>
          <cell r="DJ102">
            <v>331.03567504882813</v>
          </cell>
          <cell r="DK102">
            <v>236.39605712890625</v>
          </cell>
          <cell r="DL102">
            <v>1593.996337890625</v>
          </cell>
          <cell r="DM102">
            <v>279.38040161132813</v>
          </cell>
          <cell r="DN102">
            <v>229.07609558105469</v>
          </cell>
          <cell r="DO102">
            <v>155.40800476074219</v>
          </cell>
          <cell r="DQ102">
            <v>873.469970703125</v>
          </cell>
          <cell r="DR102">
            <v>2173.60009765625</v>
          </cell>
          <cell r="DS102">
            <v>233.30253601074219</v>
          </cell>
          <cell r="DT102">
            <v>129.77041625976563</v>
          </cell>
          <cell r="DV102">
            <v>42580</v>
          </cell>
          <cell r="DW102">
            <v>42580</v>
          </cell>
          <cell r="DX102">
            <v>422.59500122070313</v>
          </cell>
          <cell r="DY102">
            <v>215.23500061035156</v>
          </cell>
          <cell r="DZ102">
            <v>412.6619873046875</v>
          </cell>
          <cell r="EA102">
            <v>509.71099853515625</v>
          </cell>
          <cell r="EB102">
            <v>312.92999267578125</v>
          </cell>
          <cell r="EC102">
            <v>475.76699829101563</v>
          </cell>
          <cell r="ED102">
            <v>370.07400512695313</v>
          </cell>
          <cell r="EE102">
            <v>377.2659912109375</v>
          </cell>
          <cell r="EF102">
            <v>397.30398559570313</v>
          </cell>
          <cell r="EG102">
            <v>384.96099853515625</v>
          </cell>
          <cell r="EH102">
            <v>310.5150146484375</v>
          </cell>
          <cell r="EI102">
            <v>299.64898681640625</v>
          </cell>
          <cell r="EJ102">
            <v>453.6669921875</v>
          </cell>
          <cell r="EK102">
            <v>320.156005859375</v>
          </cell>
          <cell r="EL102">
            <v>335.89199829101563</v>
          </cell>
          <cell r="EM102">
            <v>191.41499328613281</v>
          </cell>
          <cell r="EN102">
            <v>196.17300415039063</v>
          </cell>
          <cell r="EO102">
            <v>318.29998779296875</v>
          </cell>
          <cell r="EP102">
            <v>203.15309143066406</v>
          </cell>
          <cell r="EQ102">
            <v>195.03282165527344</v>
          </cell>
        </row>
        <row r="103">
          <cell r="A103">
            <v>42582</v>
          </cell>
          <cell r="B103">
            <v>206.62199401855469</v>
          </cell>
          <cell r="C103">
            <v>155.97099304199219</v>
          </cell>
          <cell r="D103">
            <v>163.16400146484375</v>
          </cell>
          <cell r="E103">
            <v>471.53298950195313</v>
          </cell>
          <cell r="F103">
            <v>174.58099365234375</v>
          </cell>
          <cell r="G103">
            <v>490.38900756835938</v>
          </cell>
          <cell r="H103">
            <v>291.2919921875</v>
          </cell>
          <cell r="I103">
            <v>342.65798950195313</v>
          </cell>
          <cell r="J103">
            <v>368.27398681640625</v>
          </cell>
          <cell r="K103">
            <v>512.39898681640625</v>
          </cell>
          <cell r="L103">
            <v>201.156005859375</v>
          </cell>
          <cell r="M103">
            <v>470.63101196289063</v>
          </cell>
          <cell r="N103">
            <v>258.50698852539063</v>
          </cell>
          <cell r="O103">
            <v>295.72100830078125</v>
          </cell>
          <cell r="P103">
            <v>299.99798583984375</v>
          </cell>
          <cell r="Q103">
            <v>322.49301147460938</v>
          </cell>
          <cell r="R103">
            <v>373.1619873046875</v>
          </cell>
          <cell r="S103">
            <v>395.05300903320313</v>
          </cell>
          <cell r="T103">
            <v>471.80599975585938</v>
          </cell>
          <cell r="U103">
            <v>376.69500732421875</v>
          </cell>
          <cell r="V103">
            <v>507.97601318359375</v>
          </cell>
          <cell r="W103">
            <v>257.822998046875</v>
          </cell>
          <cell r="X103">
            <v>371.89199829101563</v>
          </cell>
          <cell r="Y103">
            <v>324.55999755859375</v>
          </cell>
          <cell r="Z103">
            <v>388.67498779296875</v>
          </cell>
          <cell r="AA103">
            <v>378.17800903320313</v>
          </cell>
          <cell r="AB103">
            <v>381.69699096679688</v>
          </cell>
          <cell r="AC103">
            <v>413.10699462890625</v>
          </cell>
          <cell r="AD103">
            <v>381.885009765625</v>
          </cell>
          <cell r="AE103">
            <v>375.48098754882813</v>
          </cell>
          <cell r="AF103">
            <v>491.47601318359375</v>
          </cell>
          <cell r="AG103">
            <v>422.09698486328125</v>
          </cell>
          <cell r="AH103">
            <v>988.3170166015625</v>
          </cell>
          <cell r="AI103">
            <v>375.12100219726563</v>
          </cell>
          <cell r="AJ103">
            <v>348.86199951171875</v>
          </cell>
          <cell r="AK103">
            <v>351.885009765625</v>
          </cell>
          <cell r="AL103">
            <v>321.66400146484375</v>
          </cell>
          <cell r="AM103">
            <v>371.14199829101563</v>
          </cell>
          <cell r="AN103">
            <v>367.70700073242188</v>
          </cell>
          <cell r="AO103">
            <v>386.48098754882813</v>
          </cell>
          <cell r="AP103">
            <v>350.78298950195313</v>
          </cell>
          <cell r="AQ103">
            <v>377.87200927734375</v>
          </cell>
          <cell r="AR103">
            <v>464.02700805664063</v>
          </cell>
          <cell r="AS103">
            <v>537.09600830078125</v>
          </cell>
          <cell r="AT103">
            <v>347.8900146484375</v>
          </cell>
          <cell r="AU103">
            <v>441.36199951171875</v>
          </cell>
          <cell r="AV103">
            <v>207.03500366210938</v>
          </cell>
          <cell r="AW103">
            <v>206.10400390625</v>
          </cell>
          <cell r="AX103">
            <v>333.15499877929688</v>
          </cell>
          <cell r="AY103">
            <v>410.65899658203125</v>
          </cell>
          <cell r="AZ103">
            <v>404.9169921875</v>
          </cell>
          <cell r="BA103">
            <v>361.91400146484375</v>
          </cell>
          <cell r="BB103">
            <v>386.32901000976563</v>
          </cell>
          <cell r="BC103">
            <v>471.14199829101563</v>
          </cell>
          <cell r="BD103">
            <v>245.69900512695313</v>
          </cell>
          <cell r="BE103">
            <v>394.67898559570313</v>
          </cell>
          <cell r="BF103">
            <v>370.03500366210938</v>
          </cell>
          <cell r="BG103">
            <v>1074.7139892578125</v>
          </cell>
          <cell r="BH103">
            <v>2814.135986328125</v>
          </cell>
          <cell r="BI103">
            <v>1120.261962890625</v>
          </cell>
          <cell r="BJ103">
            <v>2056.0390625</v>
          </cell>
          <cell r="BK103">
            <v>627.17401123046875</v>
          </cell>
          <cell r="BL103">
            <v>646.50201416015625</v>
          </cell>
          <cell r="BM103">
            <v>675.7239990234375</v>
          </cell>
          <cell r="BN103">
            <v>780.27099609375</v>
          </cell>
          <cell r="BO103">
            <v>520.6939697265625</v>
          </cell>
          <cell r="BP103">
            <v>298.47799682617188</v>
          </cell>
          <cell r="BQ103">
            <v>547.25299072265625</v>
          </cell>
          <cell r="BR103">
            <v>402.718994140625</v>
          </cell>
          <cell r="BS103">
            <v>308.41598510742188</v>
          </cell>
          <cell r="BT103">
            <v>361.82901000976563</v>
          </cell>
          <cell r="BU103">
            <v>93.5469970703125</v>
          </cell>
          <cell r="BV103">
            <v>363.85198974609375</v>
          </cell>
          <cell r="BW103">
            <v>276.81500244140625</v>
          </cell>
          <cell r="BX103">
            <v>291.739990234375</v>
          </cell>
          <cell r="BY103">
            <v>2581.989990234375</v>
          </cell>
          <cell r="BZ103">
            <v>2587.719970703125</v>
          </cell>
          <cell r="CA103">
            <v>290.46099853515625</v>
          </cell>
          <cell r="CB103">
            <v>268.14395141601563</v>
          </cell>
          <cell r="CC103">
            <v>263.62619018554688</v>
          </cell>
          <cell r="CD103">
            <v>333.28445434570313</v>
          </cell>
          <cell r="CE103">
            <v>354.26620483398438</v>
          </cell>
          <cell r="CF103">
            <v>334.72433471679688</v>
          </cell>
          <cell r="CG103">
            <v>362.576416015625</v>
          </cell>
          <cell r="CH103">
            <v>297.94204711914063</v>
          </cell>
          <cell r="CI103">
            <v>695.8023681640625</v>
          </cell>
          <cell r="CJ103">
            <v>507.62954711914063</v>
          </cell>
          <cell r="CK103">
            <v>410.4451904296875</v>
          </cell>
          <cell r="CL103">
            <v>461.79067993164063</v>
          </cell>
          <cell r="CM103">
            <v>1071.7423095703125</v>
          </cell>
          <cell r="CN103">
            <v>337.69195556640625</v>
          </cell>
          <cell r="CO103">
            <v>169.75239562988281</v>
          </cell>
          <cell r="CP103">
            <v>432.83413696289063</v>
          </cell>
          <cell r="CQ103">
            <v>279.41131591796875</v>
          </cell>
          <cell r="CR103">
            <v>359.3111572265625</v>
          </cell>
          <cell r="CS103">
            <v>211.31863403320313</v>
          </cell>
          <cell r="CT103">
            <v>433.03765869140625</v>
          </cell>
          <cell r="CU103">
            <v>432.03341674804688</v>
          </cell>
          <cell r="CV103">
            <v>231.74728393554688</v>
          </cell>
          <cell r="CW103">
            <v>217.82049560546875</v>
          </cell>
          <cell r="CX103">
            <v>370.50186157226563</v>
          </cell>
          <cell r="CY103">
            <v>188.218505859375</v>
          </cell>
          <cell r="CZ103">
            <v>414.40911865234375</v>
          </cell>
          <cell r="DA103">
            <v>173.05111694335938</v>
          </cell>
          <cell r="DB103">
            <v>210.28115844726563</v>
          </cell>
          <cell r="DC103">
            <v>194.90939331054688</v>
          </cell>
          <cell r="DD103">
            <v>373.12234497070313</v>
          </cell>
          <cell r="DE103">
            <v>622.58306884765625</v>
          </cell>
          <cell r="DF103">
            <v>169.62826538085938</v>
          </cell>
          <cell r="DG103">
            <v>202.44515991210938</v>
          </cell>
          <cell r="DH103">
            <v>209.30169677734375</v>
          </cell>
          <cell r="DI103">
            <v>271.117919921875</v>
          </cell>
          <cell r="DJ103">
            <v>331.064208984375</v>
          </cell>
          <cell r="DK103">
            <v>236.43487548828125</v>
          </cell>
          <cell r="DL103">
            <v>1594.1463623046875</v>
          </cell>
          <cell r="DM103">
            <v>279.41873168945313</v>
          </cell>
          <cell r="DN103">
            <v>229.08235168457031</v>
          </cell>
          <cell r="DO103">
            <v>155.45260620117188</v>
          </cell>
          <cell r="DQ103">
            <v>873.469970703125</v>
          </cell>
          <cell r="DR103">
            <v>2173.60009765625</v>
          </cell>
          <cell r="DS103">
            <v>233.30250549316406</v>
          </cell>
          <cell r="DT103">
            <v>129.77040100097656</v>
          </cell>
          <cell r="DV103">
            <v>42582</v>
          </cell>
          <cell r="DW103">
            <v>42582</v>
          </cell>
          <cell r="DX103">
            <v>422.67800903320313</v>
          </cell>
          <cell r="DY103">
            <v>215.27400207519531</v>
          </cell>
          <cell r="DZ103">
            <v>412.7349853515625</v>
          </cell>
          <cell r="EA103">
            <v>509.8699951171875</v>
          </cell>
          <cell r="EB103">
            <v>312.9840087890625</v>
          </cell>
          <cell r="EC103">
            <v>475.85000610351563</v>
          </cell>
          <cell r="ED103">
            <v>370.14199829101563</v>
          </cell>
          <cell r="EE103">
            <v>377.32501220703125</v>
          </cell>
          <cell r="EF103">
            <v>397.37399291992188</v>
          </cell>
          <cell r="EG103">
            <v>385.02499389648438</v>
          </cell>
          <cell r="EH103">
            <v>310.57199096679688</v>
          </cell>
          <cell r="EI103">
            <v>299.70401000976563</v>
          </cell>
          <cell r="EJ103">
            <v>453.74200439453125</v>
          </cell>
          <cell r="EK103">
            <v>320.21600341796875</v>
          </cell>
          <cell r="EL103">
            <v>335.95700073242188</v>
          </cell>
          <cell r="EM103">
            <v>191.45399475097656</v>
          </cell>
          <cell r="EN103">
            <v>196.21299743652344</v>
          </cell>
          <cell r="EO103">
            <v>318.35699462890625</v>
          </cell>
          <cell r="EP103">
            <v>203.15780639648438</v>
          </cell>
          <cell r="EQ103">
            <v>195.03994750976563</v>
          </cell>
        </row>
        <row r="104">
          <cell r="A104">
            <v>42583</v>
          </cell>
          <cell r="B104">
            <v>206.79299926757813</v>
          </cell>
          <cell r="C104">
            <v>156.24600219726563</v>
          </cell>
          <cell r="D104">
            <v>163.44400024414063</v>
          </cell>
          <cell r="E104">
            <v>471.19900512695313</v>
          </cell>
          <cell r="F104">
            <v>174.84500122070313</v>
          </cell>
          <cell r="G104">
            <v>490.13101196289063</v>
          </cell>
          <cell r="H104">
            <v>291.27301025390625</v>
          </cell>
          <cell r="I104">
            <v>343.20001220703125</v>
          </cell>
          <cell r="J104">
            <v>368.77200317382813</v>
          </cell>
          <cell r="K104">
            <v>513.14300537109375</v>
          </cell>
          <cell r="L104">
            <v>201.28399658203125</v>
          </cell>
          <cell r="M104">
            <v>470.99700927734375</v>
          </cell>
          <cell r="N104">
            <v>258.94900512695313</v>
          </cell>
          <cell r="O104">
            <v>295.9110107421875</v>
          </cell>
          <cell r="P104">
            <v>300.20001220703125</v>
          </cell>
          <cell r="Q104">
            <v>322.75698852539063</v>
          </cell>
          <cell r="R104">
            <v>373.22698974609375</v>
          </cell>
          <cell r="S104">
            <v>395.1820068359375</v>
          </cell>
          <cell r="T104">
            <v>471.7659912109375</v>
          </cell>
          <cell r="U104">
            <v>376.78201293945313</v>
          </cell>
          <cell r="V104">
            <v>507.98199462890625</v>
          </cell>
          <cell r="W104">
            <v>257.68798828125</v>
          </cell>
          <cell r="X104">
            <v>371.93301391601563</v>
          </cell>
          <cell r="Y104">
            <v>324.84100341796875</v>
          </cell>
          <cell r="Z104">
            <v>388.86300659179688</v>
          </cell>
          <cell r="AA104">
            <v>377.97601318359375</v>
          </cell>
          <cell r="AB104">
            <v>381.04501342773438</v>
          </cell>
          <cell r="AC104">
            <v>413.42898559570313</v>
          </cell>
          <cell r="AD104">
            <v>382.114990234375</v>
          </cell>
          <cell r="AE104">
            <v>375.62399291992188</v>
          </cell>
          <cell r="AF104">
            <v>491.52301025390625</v>
          </cell>
          <cell r="AG104">
            <v>422.1619873046875</v>
          </cell>
          <cell r="AH104">
            <v>989.4580078125</v>
          </cell>
          <cell r="AI104">
            <v>374.93600463867188</v>
          </cell>
          <cell r="AJ104">
            <v>349.27499389648438</v>
          </cell>
          <cell r="AK104">
            <v>352.06100463867188</v>
          </cell>
          <cell r="AL104">
            <v>321.82199096679688</v>
          </cell>
          <cell r="AM104">
            <v>370.70999145507813</v>
          </cell>
          <cell r="AN104">
            <v>367.6099853515625</v>
          </cell>
          <cell r="AO104">
            <v>386.80300903320313</v>
          </cell>
          <cell r="AP104">
            <v>350.74700927734375</v>
          </cell>
          <cell r="AQ104">
            <v>378.26300048828125</v>
          </cell>
          <cell r="AR104">
            <v>464.25100708007813</v>
          </cell>
          <cell r="AS104">
            <v>537.5159912109375</v>
          </cell>
          <cell r="AT104">
            <v>347.60699462890625</v>
          </cell>
          <cell r="AU104">
            <v>441.58499145507813</v>
          </cell>
          <cell r="AV104">
            <v>207.10899353027344</v>
          </cell>
          <cell r="AW104">
            <v>206.21200561523438</v>
          </cell>
          <cell r="AX104">
            <v>332.87899780273438</v>
          </cell>
          <cell r="AY104">
            <v>411</v>
          </cell>
          <cell r="AZ104">
            <v>404.9849853515625</v>
          </cell>
          <cell r="BA104">
            <v>361.65499877929688</v>
          </cell>
          <cell r="BB104">
            <v>386.10101318359375</v>
          </cell>
          <cell r="BC104">
            <v>471.5419921875</v>
          </cell>
          <cell r="BD104">
            <v>245.59300231933594</v>
          </cell>
          <cell r="BE104">
            <v>394.968994140625</v>
          </cell>
          <cell r="BF104">
            <v>370.17800903320313</v>
          </cell>
          <cell r="BG104">
            <v>1076.2139892578125</v>
          </cell>
          <cell r="BH104">
            <v>2806.929931640625</v>
          </cell>
          <cell r="BI104">
            <v>1119.72802734375</v>
          </cell>
          <cell r="BJ104">
            <v>2054.928955078125</v>
          </cell>
          <cell r="BK104">
            <v>623.1939697265625</v>
          </cell>
          <cell r="BL104">
            <v>644.96600341796875</v>
          </cell>
          <cell r="BM104">
            <v>674.031005859375</v>
          </cell>
          <cell r="BN104">
            <v>778.280029296875</v>
          </cell>
          <cell r="BO104">
            <v>520.2650146484375</v>
          </cell>
          <cell r="BP104">
            <v>296.65798950195313</v>
          </cell>
          <cell r="BQ104">
            <v>547.06402587890625</v>
          </cell>
          <cell r="BR104">
            <v>402.447998046875</v>
          </cell>
          <cell r="BS104">
            <v>308.20001220703125</v>
          </cell>
          <cell r="BT104">
            <v>362.14898681640625</v>
          </cell>
          <cell r="BU104">
            <v>93.53900146484375</v>
          </cell>
          <cell r="BV104">
            <v>363.66500854492188</v>
          </cell>
          <cell r="BW104">
            <v>277.08999633789063</v>
          </cell>
          <cell r="BX104">
            <v>291.63299560546875</v>
          </cell>
          <cell r="BY104">
            <v>2580.763916015625</v>
          </cell>
          <cell r="BZ104">
            <v>2588.404052734375</v>
          </cell>
          <cell r="CA104">
            <v>289.94198608398438</v>
          </cell>
          <cell r="CB104">
            <v>267.28387451171875</v>
          </cell>
          <cell r="CC104">
            <v>263.96017456054688</v>
          </cell>
          <cell r="CD104">
            <v>333.76821899414063</v>
          </cell>
          <cell r="CE104">
            <v>354.02566528320313</v>
          </cell>
          <cell r="CF104">
            <v>334.70608520507813</v>
          </cell>
          <cell r="CG104">
            <v>362.98516845703125</v>
          </cell>
          <cell r="CH104">
            <v>297.80838012695313</v>
          </cell>
          <cell r="CI104">
            <v>696.5650634765625</v>
          </cell>
          <cell r="CJ104">
            <v>507.61065673828125</v>
          </cell>
          <cell r="CK104">
            <v>410.31417846679688</v>
          </cell>
          <cell r="CL104">
            <v>462.35250854492188</v>
          </cell>
          <cell r="CM104">
            <v>1071.984375</v>
          </cell>
          <cell r="CN104">
            <v>338.06268310546875</v>
          </cell>
          <cell r="CO104">
            <v>169.80589294433594</v>
          </cell>
          <cell r="CP104">
            <v>433.23382568359375</v>
          </cell>
          <cell r="CQ104">
            <v>279.65963745117188</v>
          </cell>
          <cell r="CR104">
            <v>359.16390991210938</v>
          </cell>
          <cell r="CS104">
            <v>211.45051574707031</v>
          </cell>
          <cell r="CT104">
            <v>432.80154418945313</v>
          </cell>
          <cell r="CU104">
            <v>432.17901611328125</v>
          </cell>
          <cell r="CV104">
            <v>231.56755065917969</v>
          </cell>
          <cell r="CW104">
            <v>217.54206848144531</v>
          </cell>
          <cell r="CX104">
            <v>370.707763671875</v>
          </cell>
          <cell r="CY104">
            <v>188.31927490234375</v>
          </cell>
          <cell r="CZ104">
            <v>414.9285888671875</v>
          </cell>
          <cell r="DA104">
            <v>173.33372497558594</v>
          </cell>
          <cell r="DB104">
            <v>210.61968994140625</v>
          </cell>
          <cell r="DC104">
            <v>194.91789245605469</v>
          </cell>
          <cell r="DD104">
            <v>373.11895751953125</v>
          </cell>
          <cell r="DE104">
            <v>622.408935546875</v>
          </cell>
          <cell r="DF104">
            <v>169.72674560546875</v>
          </cell>
          <cell r="DG104">
            <v>202.06715393066406</v>
          </cell>
          <cell r="DH104">
            <v>209.03814697265625</v>
          </cell>
          <cell r="DI104">
            <v>271.42514038085938</v>
          </cell>
          <cell r="DJ104">
            <v>331.55075073242188</v>
          </cell>
          <cell r="DK104">
            <v>235.76350402832031</v>
          </cell>
          <cell r="DL104">
            <v>1596.0389404296875</v>
          </cell>
          <cell r="DM104">
            <v>279.72116088867188</v>
          </cell>
          <cell r="DN104">
            <v>229.13388061523438</v>
          </cell>
          <cell r="DO104">
            <v>155.83708190917969</v>
          </cell>
          <cell r="DQ104">
            <v>882.54998779296875</v>
          </cell>
          <cell r="DR104">
            <v>2170.840087890625</v>
          </cell>
          <cell r="DS104">
            <v>231.94805908203125</v>
          </cell>
          <cell r="DT104">
            <v>129.6064453125</v>
          </cell>
          <cell r="DV104">
            <v>42583</v>
          </cell>
          <cell r="DW104">
            <v>42583</v>
          </cell>
          <cell r="DX104">
            <v>420.77999877929688</v>
          </cell>
          <cell r="DY104">
            <v>215.38400268554688</v>
          </cell>
          <cell r="DZ104">
            <v>412.5260009765625</v>
          </cell>
          <cell r="EA104">
            <v>509.25100708007813</v>
          </cell>
          <cell r="EB104">
            <v>313.78900146484375</v>
          </cell>
          <cell r="EC104">
            <v>475.4840087890625</v>
          </cell>
          <cell r="ED104">
            <v>370.64700317382813</v>
          </cell>
          <cell r="EE104">
            <v>377.33099365234375</v>
          </cell>
          <cell r="EF104">
            <v>397.13800048828125</v>
          </cell>
          <cell r="EG104">
            <v>385.17800903320313</v>
          </cell>
          <cell r="EH104">
            <v>310.70901489257813</v>
          </cell>
          <cell r="EI104">
            <v>299.9119873046875</v>
          </cell>
          <cell r="EJ104">
            <v>453.80899047851563</v>
          </cell>
          <cell r="EK104">
            <v>320.57501220703125</v>
          </cell>
          <cell r="EL104">
            <v>335.91900634765625</v>
          </cell>
          <cell r="EM104">
            <v>191.91200256347656</v>
          </cell>
          <cell r="EN104">
            <v>196.13499450683594</v>
          </cell>
          <cell r="EO104">
            <v>318.08700561523438</v>
          </cell>
          <cell r="EP104">
            <v>203.21583557128906</v>
          </cell>
          <cell r="EQ104">
            <v>194.94195556640625</v>
          </cell>
        </row>
        <row r="105">
          <cell r="A105">
            <v>42584</v>
          </cell>
          <cell r="B105">
            <v>206.9219970703125</v>
          </cell>
          <cell r="C105">
            <v>156.19999694824219</v>
          </cell>
          <cell r="D105">
            <v>163.40299987792969</v>
          </cell>
          <cell r="E105">
            <v>470.72198486328125</v>
          </cell>
          <cell r="F105">
            <v>174.39199829101563</v>
          </cell>
          <cell r="G105">
            <v>489.57101440429688</v>
          </cell>
          <cell r="H105">
            <v>291.44100952148438</v>
          </cell>
          <cell r="I105">
            <v>342.98001098632813</v>
          </cell>
          <cell r="J105">
            <v>368.59799194335938</v>
          </cell>
          <cell r="K105">
            <v>512.69000244140625</v>
          </cell>
          <cell r="L105">
            <v>201.08900451660156</v>
          </cell>
          <cell r="M105">
            <v>470.54800415039063</v>
          </cell>
          <cell r="N105">
            <v>259.5830078125</v>
          </cell>
          <cell r="O105">
            <v>295.64801025390625</v>
          </cell>
          <cell r="P105">
            <v>299.9639892578125</v>
          </cell>
          <cell r="Q105">
            <v>322.45999145507813</v>
          </cell>
          <cell r="R105">
            <v>372.73300170898438</v>
          </cell>
          <cell r="S105">
            <v>395.23599243164063</v>
          </cell>
          <cell r="T105">
            <v>470.43301391601563</v>
          </cell>
          <cell r="U105">
            <v>376.48699951171875</v>
          </cell>
          <cell r="V105">
            <v>507.4010009765625</v>
          </cell>
          <cell r="W105">
            <v>254.95199584960938</v>
          </cell>
          <cell r="X105">
            <v>371.75299072265625</v>
          </cell>
          <cell r="Y105">
            <v>324.50201416015625</v>
          </cell>
          <cell r="Z105">
            <v>388.5889892578125</v>
          </cell>
          <cell r="AA105">
            <v>377.83200073242188</v>
          </cell>
          <cell r="AB105">
            <v>377.9119873046875</v>
          </cell>
          <cell r="AC105">
            <v>412.03900146484375</v>
          </cell>
          <cell r="AD105">
            <v>382.09298706054688</v>
          </cell>
          <cell r="AE105">
            <v>375.52200317382813</v>
          </cell>
          <cell r="AF105">
            <v>491.77301025390625</v>
          </cell>
          <cell r="AG105">
            <v>421.6929931640625</v>
          </cell>
          <cell r="AH105">
            <v>989.239013671875</v>
          </cell>
          <cell r="AI105">
            <v>374.0780029296875</v>
          </cell>
          <cell r="AJ105">
            <v>349.01699829101563</v>
          </cell>
          <cell r="AK105">
            <v>351.6669921875</v>
          </cell>
          <cell r="AL105">
            <v>321.54000854492188</v>
          </cell>
          <cell r="AM105">
            <v>369.86300659179688</v>
          </cell>
          <cell r="AN105">
            <v>367.3389892578125</v>
          </cell>
          <cell r="AO105">
            <v>386.19699096679688</v>
          </cell>
          <cell r="AP105">
            <v>350.52801513671875</v>
          </cell>
          <cell r="AQ105">
            <v>378.04800415039063</v>
          </cell>
          <cell r="AR105">
            <v>464.43798828125</v>
          </cell>
          <cell r="AS105">
            <v>537.198974609375</v>
          </cell>
          <cell r="AT105">
            <v>346.81201171875</v>
          </cell>
          <cell r="AU105">
            <v>441.71200561523438</v>
          </cell>
          <cell r="AV105">
            <v>206.68600463867188</v>
          </cell>
          <cell r="AW105">
            <v>205.88200378417969</v>
          </cell>
          <cell r="AX105">
            <v>332.19400024414063</v>
          </cell>
          <cell r="AY105">
            <v>410.75</v>
          </cell>
          <cell r="AZ105">
            <v>404.885009765625</v>
          </cell>
          <cell r="BA105">
            <v>360.75799560546875</v>
          </cell>
          <cell r="BB105">
            <v>385.26998901367188</v>
          </cell>
          <cell r="BC105">
            <v>471.51199340820313</v>
          </cell>
          <cell r="BD105">
            <v>245.60299682617188</v>
          </cell>
          <cell r="BE105">
            <v>394.947998046875</v>
          </cell>
          <cell r="BF105">
            <v>369.7650146484375</v>
          </cell>
          <cell r="BG105">
            <v>1074.9759521484375</v>
          </cell>
          <cell r="BH105">
            <v>2797.717041015625</v>
          </cell>
          <cell r="BI105">
            <v>1117.511962890625</v>
          </cell>
          <cell r="BJ105">
            <v>2053.237060546875</v>
          </cell>
          <cell r="BK105">
            <v>619.66497802734375</v>
          </cell>
          <cell r="BL105">
            <v>643.052978515625</v>
          </cell>
          <cell r="BM105">
            <v>671.88397216796875</v>
          </cell>
          <cell r="BN105">
            <v>775.64697265625</v>
          </cell>
          <cell r="BO105">
            <v>519.6939697265625</v>
          </cell>
          <cell r="BP105">
            <v>295.02899169921875</v>
          </cell>
          <cell r="BQ105">
            <v>546.3330078125</v>
          </cell>
          <cell r="BR105">
            <v>401.67800903320313</v>
          </cell>
          <cell r="BS105">
            <v>307.59799194335938</v>
          </cell>
          <cell r="BT105">
            <v>361.3179931640625</v>
          </cell>
          <cell r="BU105">
            <v>93.293998718261719</v>
          </cell>
          <cell r="BV105">
            <v>362.96701049804688</v>
          </cell>
          <cell r="BW105">
            <v>276.86199951171875</v>
          </cell>
          <cell r="BX105">
            <v>290.99301147460938</v>
          </cell>
          <cell r="BY105">
            <v>2575.6689453125</v>
          </cell>
          <cell r="BZ105">
            <v>2588.736083984375</v>
          </cell>
          <cell r="CA105">
            <v>289.32998657226563</v>
          </cell>
          <cell r="CB105">
            <v>266.38525390625</v>
          </cell>
          <cell r="CC105">
            <v>263.75494384765625</v>
          </cell>
          <cell r="CD105">
            <v>333.52700805664063</v>
          </cell>
          <cell r="CE105">
            <v>353.30487060546875</v>
          </cell>
          <cell r="CF105">
            <v>334.31219482421875</v>
          </cell>
          <cell r="CG105">
            <v>362.71478271484375</v>
          </cell>
          <cell r="CH105">
            <v>297.84515380859375</v>
          </cell>
          <cell r="CI105">
            <v>696.47882080078125</v>
          </cell>
          <cell r="CJ105">
            <v>508.08261108398438</v>
          </cell>
          <cell r="CK105">
            <v>409.58963012695313</v>
          </cell>
          <cell r="CL105">
            <v>462.4302978515625</v>
          </cell>
          <cell r="CM105">
            <v>1071.8887939453125</v>
          </cell>
          <cell r="CN105">
            <v>338.02395629882813</v>
          </cell>
          <cell r="CO105">
            <v>169.56265258789063</v>
          </cell>
          <cell r="CP105">
            <v>432.12149047851563</v>
          </cell>
          <cell r="CQ105">
            <v>279.56094360351563</v>
          </cell>
          <cell r="CR105">
            <v>358.55642700195313</v>
          </cell>
          <cell r="CS105">
            <v>211.26959228515625</v>
          </cell>
          <cell r="CT105">
            <v>432.82977294921875</v>
          </cell>
          <cell r="CU105">
            <v>431.56549072265625</v>
          </cell>
          <cell r="CV105">
            <v>231.80433654785156</v>
          </cell>
          <cell r="CW105">
            <v>217.24118041992188</v>
          </cell>
          <cell r="CX105">
            <v>368.99917602539063</v>
          </cell>
          <cell r="CY105">
            <v>188.1728515625</v>
          </cell>
          <cell r="CZ105">
            <v>414.943603515625</v>
          </cell>
          <cell r="DA105">
            <v>173.28605651855469</v>
          </cell>
          <cell r="DB105">
            <v>210.69232177734375</v>
          </cell>
          <cell r="DC105">
            <v>194.4093017578125</v>
          </cell>
          <cell r="DD105">
            <v>373.69436645507813</v>
          </cell>
          <cell r="DE105">
            <v>622.41912841796875</v>
          </cell>
          <cell r="DF105">
            <v>169.75294494628906</v>
          </cell>
          <cell r="DG105">
            <v>201.730224609375</v>
          </cell>
          <cell r="DH105">
            <v>208.81625366210938</v>
          </cell>
          <cell r="DI105">
            <v>271.40203857421875</v>
          </cell>
          <cell r="DJ105">
            <v>331.55996704101563</v>
          </cell>
          <cell r="DK105">
            <v>235.89480590820313</v>
          </cell>
          <cell r="DL105">
            <v>1595.25537109375</v>
          </cell>
          <cell r="DM105">
            <v>279.84524536132813</v>
          </cell>
          <cell r="DN105">
            <v>228.6767578125</v>
          </cell>
          <cell r="DO105">
            <v>155.51263427734375</v>
          </cell>
          <cell r="DQ105">
            <v>876.77001953125</v>
          </cell>
          <cell r="DR105">
            <v>2157.030029296875</v>
          </cell>
          <cell r="DS105">
            <v>231.32168579101563</v>
          </cell>
          <cell r="DT105">
            <v>129.50416564941406</v>
          </cell>
          <cell r="DV105">
            <v>42584</v>
          </cell>
          <cell r="DW105">
            <v>42584</v>
          </cell>
          <cell r="DX105">
            <v>419.16598510742188</v>
          </cell>
          <cell r="DY105">
            <v>214.99099731445313</v>
          </cell>
          <cell r="DZ105">
            <v>411.81201171875</v>
          </cell>
          <cell r="EA105">
            <v>508.39498901367188</v>
          </cell>
          <cell r="EB105">
            <v>315.60400390625</v>
          </cell>
          <cell r="EC105">
            <v>474.69100952148438</v>
          </cell>
          <cell r="ED105">
            <v>370.1510009765625</v>
          </cell>
          <cell r="EE105">
            <v>376.9169921875</v>
          </cell>
          <cell r="EF105">
            <v>396.1510009765625</v>
          </cell>
          <cell r="EG105">
            <v>384.54598999023438</v>
          </cell>
          <cell r="EH105">
            <v>310.31100463867188</v>
          </cell>
          <cell r="EI105">
            <v>299.31100463867188</v>
          </cell>
          <cell r="EJ105">
            <v>453.63800048828125</v>
          </cell>
          <cell r="EK105">
            <v>319.96499633789063</v>
          </cell>
          <cell r="EL105">
            <v>336.05499267578125</v>
          </cell>
          <cell r="EM105">
            <v>191.50900268554688</v>
          </cell>
          <cell r="EN105">
            <v>195.96600341796875</v>
          </cell>
          <cell r="EO105">
            <v>316.83099365234375</v>
          </cell>
          <cell r="EP105">
            <v>202.896240234375</v>
          </cell>
          <cell r="EQ105">
            <v>194.56289672851563</v>
          </cell>
        </row>
        <row r="106">
          <cell r="A106">
            <v>42585</v>
          </cell>
          <cell r="B106">
            <v>206.73199462890625</v>
          </cell>
          <cell r="C106">
            <v>156.11099243164063</v>
          </cell>
          <cell r="D106">
            <v>163.3070068359375</v>
          </cell>
          <cell r="E106">
            <v>470.92300415039063</v>
          </cell>
          <cell r="F106">
            <v>174.47700500488281</v>
          </cell>
          <cell r="G106">
            <v>489.78201293945313</v>
          </cell>
          <cell r="H106">
            <v>291.22198486328125</v>
          </cell>
          <cell r="I106">
            <v>342.54000854492188</v>
          </cell>
          <cell r="J106">
            <v>368.15200805664063</v>
          </cell>
          <cell r="K106">
            <v>510.83700561523438</v>
          </cell>
          <cell r="L106">
            <v>200.72500610351563</v>
          </cell>
          <cell r="M106">
            <v>469.54598999023438</v>
          </cell>
          <cell r="N106">
            <v>258.697998046875</v>
          </cell>
          <cell r="O106">
            <v>295.48699951171875</v>
          </cell>
          <cell r="P106">
            <v>299.77398681640625</v>
          </cell>
          <cell r="Q106">
            <v>322.177001953125</v>
          </cell>
          <cell r="R106">
            <v>372.09698486328125</v>
          </cell>
          <cell r="S106">
            <v>394.92800903320313</v>
          </cell>
          <cell r="T106">
            <v>469.0369873046875</v>
          </cell>
          <cell r="U106">
            <v>375.9739990234375</v>
          </cell>
          <cell r="V106">
            <v>507.38900756835938</v>
          </cell>
          <cell r="W106">
            <v>250.68600463867188</v>
          </cell>
          <cell r="X106">
            <v>371.35000610351563</v>
          </cell>
          <cell r="Y106">
            <v>324.17800903320313</v>
          </cell>
          <cell r="Z106">
            <v>387.66799926757813</v>
          </cell>
          <cell r="AA106">
            <v>377.71099853515625</v>
          </cell>
          <cell r="AB106">
            <v>371.843994140625</v>
          </cell>
          <cell r="AC106">
            <v>410.718994140625</v>
          </cell>
          <cell r="AD106">
            <v>381.74600219726563</v>
          </cell>
          <cell r="AE106">
            <v>375.15798950195313</v>
          </cell>
          <cell r="AF106">
            <v>490.50201416015625</v>
          </cell>
          <cell r="AG106">
            <v>420.97601318359375</v>
          </cell>
          <cell r="AH106">
            <v>988.9959716796875</v>
          </cell>
          <cell r="AI106">
            <v>373.19601440429688</v>
          </cell>
          <cell r="AJ106">
            <v>348.51800537109375</v>
          </cell>
          <cell r="AK106">
            <v>351.2139892578125</v>
          </cell>
          <cell r="AL106">
            <v>321.3489990234375</v>
          </cell>
          <cell r="AM106">
            <v>369.27301025390625</v>
          </cell>
          <cell r="AN106">
            <v>367.0159912109375</v>
          </cell>
          <cell r="AO106">
            <v>385.47000122070313</v>
          </cell>
          <cell r="AP106">
            <v>350.2030029296875</v>
          </cell>
          <cell r="AQ106">
            <v>377.44900512695313</v>
          </cell>
          <cell r="AR106">
            <v>464.09799194335938</v>
          </cell>
          <cell r="AS106">
            <v>536.96099853515625</v>
          </cell>
          <cell r="AT106">
            <v>346.12100219726563</v>
          </cell>
          <cell r="AU106">
            <v>441.40899658203125</v>
          </cell>
          <cell r="AV106">
            <v>206.27299499511719</v>
          </cell>
          <cell r="AW106">
            <v>205.50900268554688</v>
          </cell>
          <cell r="AX106">
            <v>331.81600952148438</v>
          </cell>
          <cell r="AY106">
            <v>410.1820068359375</v>
          </cell>
          <cell r="AZ106">
            <v>404.70700073242188</v>
          </cell>
          <cell r="BA106">
            <v>359.82598876953125</v>
          </cell>
          <cell r="BB106">
            <v>384.39599609375</v>
          </cell>
          <cell r="BC106">
            <v>471.74398803710938</v>
          </cell>
          <cell r="BD106">
            <v>245.70899963378906</v>
          </cell>
          <cell r="BE106">
            <v>395.1400146484375</v>
          </cell>
          <cell r="BF106">
            <v>369.23800659179688</v>
          </cell>
          <cell r="BG106">
            <v>1073.4610595703125</v>
          </cell>
          <cell r="BH106">
            <v>2796.030029296875</v>
          </cell>
          <cell r="BI106">
            <v>1118.135986328125</v>
          </cell>
          <cell r="BJ106">
            <v>2053.306884765625</v>
          </cell>
          <cell r="BK106">
            <v>619.10400390625</v>
          </cell>
          <cell r="BL106">
            <v>642.72198486328125</v>
          </cell>
          <cell r="BM106">
            <v>671.48797607421875</v>
          </cell>
          <cell r="BN106">
            <v>775.15997314453125</v>
          </cell>
          <cell r="BO106">
            <v>519.81097412109375</v>
          </cell>
          <cell r="BP106">
            <v>295.55999755859375</v>
          </cell>
          <cell r="BQ106">
            <v>546.38201904296875</v>
          </cell>
          <cell r="BR106">
            <v>401.97000122070313</v>
          </cell>
          <cell r="BS106">
            <v>307.87399291992188</v>
          </cell>
          <cell r="BT106">
            <v>360.95001220703125</v>
          </cell>
          <cell r="BU106">
            <v>93.160003662109375</v>
          </cell>
          <cell r="BV106">
            <v>363.23800659179688</v>
          </cell>
          <cell r="BW106">
            <v>276.72198486328125</v>
          </cell>
          <cell r="BX106">
            <v>290.92498779296875</v>
          </cell>
          <cell r="BY106">
            <v>2578.60595703125</v>
          </cell>
          <cell r="BZ106">
            <v>2588.9970703125</v>
          </cell>
          <cell r="CA106">
            <v>289.26400756835938</v>
          </cell>
          <cell r="CB106">
            <v>266.39889526367188</v>
          </cell>
          <cell r="CC106">
            <v>263.61651611328125</v>
          </cell>
          <cell r="CD106">
            <v>333.09896850585938</v>
          </cell>
          <cell r="CE106">
            <v>352.582275390625</v>
          </cell>
          <cell r="CF106">
            <v>334.06793212890625</v>
          </cell>
          <cell r="CG106">
            <v>361.98394775390625</v>
          </cell>
          <cell r="CH106">
            <v>297.79913330078125</v>
          </cell>
          <cell r="CI106">
            <v>696.29473876953125</v>
          </cell>
          <cell r="CJ106">
            <v>506.15573120117188</v>
          </cell>
          <cell r="CK106">
            <v>409.77029418945313</v>
          </cell>
          <cell r="CL106">
            <v>462.40188598632813</v>
          </cell>
          <cell r="CM106">
            <v>1070.320556640625</v>
          </cell>
          <cell r="CN106">
            <v>337.67071533203125</v>
          </cell>
          <cell r="CO106">
            <v>169.33139038085938</v>
          </cell>
          <cell r="CP106">
            <v>430.86355590820313</v>
          </cell>
          <cell r="CQ106">
            <v>279.39483642578125</v>
          </cell>
          <cell r="CR106">
            <v>358.2803955078125</v>
          </cell>
          <cell r="CS106">
            <v>211.00547790527344</v>
          </cell>
          <cell r="CT106">
            <v>432.58016967773438</v>
          </cell>
          <cell r="CU106">
            <v>430.70523071289063</v>
          </cell>
          <cell r="CV106">
            <v>231.63319396972656</v>
          </cell>
          <cell r="CW106">
            <v>217.07377624511719</v>
          </cell>
          <cell r="CX106">
            <v>367.64755249023438</v>
          </cell>
          <cell r="CY106">
            <v>188.09147644042969</v>
          </cell>
          <cell r="CZ106">
            <v>414.22482299804688</v>
          </cell>
          <cell r="DA106">
            <v>173.10385131835938</v>
          </cell>
          <cell r="DB106">
            <v>210.29354858398438</v>
          </cell>
          <cell r="DC106">
            <v>194.11752319335938</v>
          </cell>
          <cell r="DD106">
            <v>374.02511596679688</v>
          </cell>
          <cell r="DE106">
            <v>622.38812255859375</v>
          </cell>
          <cell r="DF106">
            <v>169.58251953125</v>
          </cell>
          <cell r="DG106">
            <v>201.62680053710938</v>
          </cell>
          <cell r="DH106">
            <v>208.3829345703125</v>
          </cell>
          <cell r="DI106">
            <v>271.09942626953125</v>
          </cell>
          <cell r="DJ106">
            <v>331.27932739257813</v>
          </cell>
          <cell r="DK106">
            <v>235.81193542480469</v>
          </cell>
          <cell r="DL106">
            <v>1593.9635009765625</v>
          </cell>
          <cell r="DM106">
            <v>279.70849609375</v>
          </cell>
          <cell r="DN106">
            <v>228.63755798339844</v>
          </cell>
          <cell r="DO106">
            <v>155.42868041992188</v>
          </cell>
          <cell r="DQ106">
            <v>868.17999267578125</v>
          </cell>
          <cell r="DR106">
            <v>2157.030029296875</v>
          </cell>
          <cell r="DS106">
            <v>232.24131774902344</v>
          </cell>
          <cell r="DT106">
            <v>129.61943054199219</v>
          </cell>
          <cell r="DV106">
            <v>42585</v>
          </cell>
          <cell r="DW106">
            <v>42585</v>
          </cell>
          <cell r="DX106">
            <v>420.00100708007813</v>
          </cell>
          <cell r="DY106">
            <v>214.697998046875</v>
          </cell>
          <cell r="DZ106">
            <v>411.82501220703125</v>
          </cell>
          <cell r="EA106">
            <v>508.6619873046875</v>
          </cell>
          <cell r="EB106">
            <v>315.989013671875</v>
          </cell>
          <cell r="EC106">
            <v>475.49600219726563</v>
          </cell>
          <cell r="ED106">
            <v>369.93499755859375</v>
          </cell>
          <cell r="EE106">
            <v>377.82699584960938</v>
          </cell>
          <cell r="EF106">
            <v>395.51400756835938</v>
          </cell>
          <cell r="EG106">
            <v>384.6719970703125</v>
          </cell>
          <cell r="EH106">
            <v>310.72799682617188</v>
          </cell>
          <cell r="EI106">
            <v>299.34298706054688</v>
          </cell>
          <cell r="EJ106">
            <v>453.510986328125</v>
          </cell>
          <cell r="EK106">
            <v>319.718994140625</v>
          </cell>
          <cell r="EL106">
            <v>335.97198486328125</v>
          </cell>
          <cell r="EM106">
            <v>192.01499938964844</v>
          </cell>
          <cell r="EN106">
            <v>196.11700439453125</v>
          </cell>
          <cell r="EO106">
            <v>317.42498779296875</v>
          </cell>
          <cell r="EP106">
            <v>202.98178100585938</v>
          </cell>
          <cell r="EQ106">
            <v>194.69500732421875</v>
          </cell>
        </row>
        <row r="107">
          <cell r="A107">
            <v>42586</v>
          </cell>
          <cell r="B107">
            <v>206.947998046875</v>
          </cell>
          <cell r="C107">
            <v>156.18299865722656</v>
          </cell>
          <cell r="D107">
            <v>163.38800048828125</v>
          </cell>
          <cell r="E107">
            <v>474.80398559570313</v>
          </cell>
          <cell r="F107">
            <v>175.07899475097656</v>
          </cell>
          <cell r="G107">
            <v>493.625</v>
          </cell>
          <cell r="H107">
            <v>291.23098754882813</v>
          </cell>
          <cell r="I107">
            <v>342.82901000976563</v>
          </cell>
          <cell r="J107">
            <v>368.42098999023438</v>
          </cell>
          <cell r="K107">
            <v>514.18902587890625</v>
          </cell>
          <cell r="L107">
            <v>200.96499633789063</v>
          </cell>
          <cell r="M107">
            <v>470.55099487304688</v>
          </cell>
          <cell r="N107">
            <v>259.24398803710938</v>
          </cell>
          <cell r="O107">
            <v>295.77099609375</v>
          </cell>
          <cell r="P107">
            <v>300.072998046875</v>
          </cell>
          <cell r="Q107">
            <v>322.53201293945313</v>
          </cell>
          <cell r="R107">
            <v>373.38800048828125</v>
          </cell>
          <cell r="S107">
            <v>395.89199829101563</v>
          </cell>
          <cell r="T107">
            <v>471.78298950195313</v>
          </cell>
          <cell r="U107">
            <v>377.135009765625</v>
          </cell>
          <cell r="V107">
            <v>510.28500366210938</v>
          </cell>
          <cell r="W107">
            <v>252.33099365234375</v>
          </cell>
          <cell r="X107">
            <v>373.04400634765625</v>
          </cell>
          <cell r="Y107">
            <v>324.54000854492188</v>
          </cell>
          <cell r="Z107">
            <v>387.88400268554688</v>
          </cell>
          <cell r="AA107">
            <v>378.17800903320313</v>
          </cell>
          <cell r="AB107">
            <v>375.25799560546875</v>
          </cell>
          <cell r="AC107">
            <v>413.62799072265625</v>
          </cell>
          <cell r="AD107">
            <v>381.94900512695313</v>
          </cell>
          <cell r="AE107">
            <v>375.2449951171875</v>
          </cell>
          <cell r="AF107">
            <v>490.93499755859375</v>
          </cell>
          <cell r="AG107">
            <v>422.60699462890625</v>
          </cell>
          <cell r="AH107">
            <v>990.5469970703125</v>
          </cell>
          <cell r="AI107">
            <v>375.62100219726563</v>
          </cell>
          <cell r="AJ107">
            <v>348.80899047851563</v>
          </cell>
          <cell r="AK107">
            <v>352.01199340820313</v>
          </cell>
          <cell r="AL107">
            <v>321.739990234375</v>
          </cell>
          <cell r="AM107">
            <v>371.7869873046875</v>
          </cell>
          <cell r="AN107">
            <v>367.8599853515625</v>
          </cell>
          <cell r="AO107">
            <v>386.93099975585938</v>
          </cell>
          <cell r="AP107">
            <v>350.81100463867188</v>
          </cell>
          <cell r="AQ107">
            <v>377.7659912109375</v>
          </cell>
          <cell r="AR107">
            <v>464.22698974609375</v>
          </cell>
          <cell r="AS107">
            <v>537.697021484375</v>
          </cell>
          <cell r="AT107">
            <v>348.42098999023438</v>
          </cell>
          <cell r="AU107">
            <v>441.87298583984375</v>
          </cell>
          <cell r="AV107">
            <v>207.17100524902344</v>
          </cell>
          <cell r="AW107">
            <v>206.26800537109375</v>
          </cell>
          <cell r="AX107">
            <v>332.385009765625</v>
          </cell>
          <cell r="AY107">
            <v>411.02099609375</v>
          </cell>
          <cell r="AZ107">
            <v>405.77700805664063</v>
          </cell>
          <cell r="BA107">
            <v>363.09298706054688</v>
          </cell>
          <cell r="BB107">
            <v>387.52301025390625</v>
          </cell>
          <cell r="BC107">
            <v>472.97299194335938</v>
          </cell>
          <cell r="BD107">
            <v>246.26899719238281</v>
          </cell>
          <cell r="BE107">
            <v>396.15798950195313</v>
          </cell>
          <cell r="BF107">
            <v>370.27398681640625</v>
          </cell>
          <cell r="BG107">
            <v>1077.2879638671875</v>
          </cell>
          <cell r="BH107">
            <v>2804.6298828125</v>
          </cell>
          <cell r="BI107">
            <v>1122.52294921875</v>
          </cell>
          <cell r="BJ107">
            <v>2055.863037109375</v>
          </cell>
          <cell r="BK107">
            <v>622.22900390625</v>
          </cell>
          <cell r="BL107">
            <v>644.56097412109375</v>
          </cell>
          <cell r="BM107">
            <v>673.29498291015625</v>
          </cell>
          <cell r="BN107">
            <v>777.81597900390625</v>
          </cell>
          <cell r="BO107">
            <v>520.85797119140625</v>
          </cell>
          <cell r="BP107">
            <v>297.06100463867188</v>
          </cell>
          <cell r="BQ107">
            <v>546.9630126953125</v>
          </cell>
          <cell r="BR107">
            <v>403.44400024414063</v>
          </cell>
          <cell r="BS107">
            <v>309.16299438476563</v>
          </cell>
          <cell r="BT107">
            <v>362.44500732421875</v>
          </cell>
          <cell r="BU107">
            <v>93.819999694824219</v>
          </cell>
          <cell r="BV107">
            <v>364.55499267578125</v>
          </cell>
          <cell r="BW107">
            <v>277.260986328125</v>
          </cell>
          <cell r="BX107">
            <v>291.72601318359375</v>
          </cell>
          <cell r="BY107">
            <v>2588.580078125</v>
          </cell>
          <cell r="BZ107">
            <v>2589.214111328125</v>
          </cell>
          <cell r="CA107">
            <v>289.93798828125</v>
          </cell>
          <cell r="CB107">
            <v>267.33724975585938</v>
          </cell>
          <cell r="CC107">
            <v>263.96380615234375</v>
          </cell>
          <cell r="CD107">
            <v>333.32351684570313</v>
          </cell>
          <cell r="CE107">
            <v>355.31622314453125</v>
          </cell>
          <cell r="CF107">
            <v>334.5013427734375</v>
          </cell>
          <cell r="CG107">
            <v>362.28704833984375</v>
          </cell>
          <cell r="CH107">
            <v>298.95309448242188</v>
          </cell>
          <cell r="CI107">
            <v>697.70562744140625</v>
          </cell>
          <cell r="CJ107">
            <v>506.2418212890625</v>
          </cell>
          <cell r="CK107">
            <v>412.98934936523438</v>
          </cell>
          <cell r="CL107">
            <v>463.1302490234375</v>
          </cell>
          <cell r="CM107">
            <v>1072.218017578125</v>
          </cell>
          <cell r="CN107">
            <v>337.77529907226563</v>
          </cell>
          <cell r="CO107">
            <v>169.81976318359375</v>
          </cell>
          <cell r="CP107">
            <v>433.58746337890625</v>
          </cell>
          <cell r="CQ107">
            <v>279.643798828125</v>
          </cell>
          <cell r="CR107">
            <v>359.39743041992188</v>
          </cell>
          <cell r="CS107">
            <v>211.29495239257813</v>
          </cell>
          <cell r="CT107">
            <v>433.036865234375</v>
          </cell>
          <cell r="CU107">
            <v>432.6927490234375</v>
          </cell>
          <cell r="CV107">
            <v>231.78355407714844</v>
          </cell>
          <cell r="CW107">
            <v>217.43754577636719</v>
          </cell>
          <cell r="CX107">
            <v>370.6907958984375</v>
          </cell>
          <cell r="CY107">
            <v>188.24446105957031</v>
          </cell>
          <cell r="CZ107">
            <v>417.67984008789063</v>
          </cell>
          <cell r="DA107">
            <v>173.20140075683594</v>
          </cell>
          <cell r="DB107">
            <v>211.26576232910156</v>
          </cell>
          <cell r="DC107">
            <v>193.86439514160156</v>
          </cell>
          <cell r="DD107">
            <v>374.11874389648438</v>
          </cell>
          <cell r="DE107">
            <v>623.92022705078125</v>
          </cell>
          <cell r="DF107">
            <v>169.73715209960938</v>
          </cell>
          <cell r="DG107">
            <v>202.10772705078125</v>
          </cell>
          <cell r="DH107">
            <v>208.70504760742188</v>
          </cell>
          <cell r="DI107">
            <v>270.91729736328125</v>
          </cell>
          <cell r="DJ107">
            <v>331.4547119140625</v>
          </cell>
          <cell r="DK107">
            <v>236.42849731445313</v>
          </cell>
          <cell r="DL107">
            <v>1593.63427734375</v>
          </cell>
          <cell r="DM107">
            <v>279.79132080078125</v>
          </cell>
          <cell r="DN107">
            <v>229.58450317382813</v>
          </cell>
          <cell r="DO107">
            <v>155.8251953125</v>
          </cell>
          <cell r="DQ107">
            <v>876.03997802734375</v>
          </cell>
          <cell r="DR107">
            <v>2164.25</v>
          </cell>
          <cell r="DS107">
            <v>232.92144775390625</v>
          </cell>
          <cell r="DT107">
            <v>129.72462463378906</v>
          </cell>
          <cell r="DV107">
            <v>42586</v>
          </cell>
          <cell r="DW107">
            <v>42586</v>
          </cell>
          <cell r="DX107">
            <v>423.37799072265625</v>
          </cell>
          <cell r="DY107">
            <v>215.38499450683594</v>
          </cell>
          <cell r="DZ107">
            <v>412.364013671875</v>
          </cell>
          <cell r="EA107">
            <v>510.302001953125</v>
          </cell>
          <cell r="EB107">
            <v>316.32400512695313</v>
          </cell>
          <cell r="EC107">
            <v>476.48199462890625</v>
          </cell>
          <cell r="ED107">
            <v>370.64599609375</v>
          </cell>
          <cell r="EE107">
            <v>379.22900390625</v>
          </cell>
          <cell r="EF107">
            <v>397.39199829101563</v>
          </cell>
          <cell r="EG107">
            <v>385.32199096679688</v>
          </cell>
          <cell r="EH107">
            <v>311.77999877929688</v>
          </cell>
          <cell r="EI107">
            <v>300.14599609375</v>
          </cell>
          <cell r="EJ107">
            <v>453.9530029296875</v>
          </cell>
          <cell r="EK107">
            <v>320.7650146484375</v>
          </cell>
          <cell r="EL107">
            <v>336.78399658203125</v>
          </cell>
          <cell r="EM107">
            <v>193.19599914550781</v>
          </cell>
          <cell r="EN107">
            <v>197.66000366210938</v>
          </cell>
          <cell r="EO107">
            <v>317.63699340820313</v>
          </cell>
          <cell r="EP107">
            <v>203.62504577636719</v>
          </cell>
          <cell r="EQ107">
            <v>195.46780395507813</v>
          </cell>
        </row>
        <row r="108">
          <cell r="A108">
            <v>42587</v>
          </cell>
          <cell r="B108">
            <v>207.14999389648438</v>
          </cell>
          <cell r="C108">
            <v>156.31500244140625</v>
          </cell>
          <cell r="D108">
            <v>163.52799987792969</v>
          </cell>
          <cell r="E108">
            <v>476.34201049804688</v>
          </cell>
          <cell r="F108">
            <v>175.05499267578125</v>
          </cell>
          <cell r="G108">
            <v>495.08700561523438</v>
          </cell>
          <cell r="H108">
            <v>291.25601196289063</v>
          </cell>
          <cell r="I108">
            <v>343.364990234375</v>
          </cell>
          <cell r="J108">
            <v>368.9219970703125</v>
          </cell>
          <cell r="K108">
            <v>515.58197021484375</v>
          </cell>
          <cell r="L108">
            <v>201.07699584960938</v>
          </cell>
          <cell r="M108">
            <v>470.99099731445313</v>
          </cell>
          <cell r="N108">
            <v>260.81500244140625</v>
          </cell>
          <cell r="O108">
            <v>295.71099853515625</v>
          </cell>
          <cell r="P108">
            <v>300.07101440429688</v>
          </cell>
          <cell r="Q108">
            <v>322.75</v>
          </cell>
          <cell r="R108">
            <v>373.81100463867188</v>
          </cell>
          <cell r="S108">
            <v>396.70401000976563</v>
          </cell>
          <cell r="T108">
            <v>473.010009765625</v>
          </cell>
          <cell r="U108">
            <v>377.69000244140625</v>
          </cell>
          <cell r="V108">
            <v>511.6929931640625</v>
          </cell>
          <cell r="W108">
            <v>252.79600524902344</v>
          </cell>
          <cell r="X108">
            <v>373.38299560546875</v>
          </cell>
          <cell r="Y108">
            <v>324.82199096679688</v>
          </cell>
          <cell r="Z108">
            <v>388.22698974609375</v>
          </cell>
          <cell r="AA108">
            <v>378.01901245117188</v>
          </cell>
          <cell r="AB108">
            <v>376.05801391601563</v>
          </cell>
          <cell r="AC108">
            <v>415.01800537109375</v>
          </cell>
          <cell r="AD108">
            <v>382.30398559570313</v>
          </cell>
          <cell r="AE108">
            <v>375.43798828125</v>
          </cell>
          <cell r="AF108">
            <v>491.28799438476563</v>
          </cell>
          <cell r="AG108">
            <v>423.57199096679688</v>
          </cell>
          <cell r="AH108">
            <v>993.32501220703125</v>
          </cell>
          <cell r="AI108">
            <v>376.55499267578125</v>
          </cell>
          <cell r="AJ108">
            <v>349.22601318359375</v>
          </cell>
          <cell r="AK108">
            <v>352.32901000976563</v>
          </cell>
          <cell r="AL108">
            <v>321.8599853515625</v>
          </cell>
          <cell r="AM108">
            <v>372.04000854492188</v>
          </cell>
          <cell r="AN108">
            <v>367.98599243164063</v>
          </cell>
          <cell r="AO108">
            <v>387.8070068359375</v>
          </cell>
          <cell r="AP108">
            <v>350.94400024414063</v>
          </cell>
          <cell r="AQ108">
            <v>378.1929931640625</v>
          </cell>
          <cell r="AR108">
            <v>464.73800659179688</v>
          </cell>
          <cell r="AS108">
            <v>538.468994140625</v>
          </cell>
          <cell r="AT108">
            <v>348.98599243164063</v>
          </cell>
          <cell r="AU108">
            <v>442.70098876953125</v>
          </cell>
          <cell r="AV108">
            <v>207.46400451660156</v>
          </cell>
          <cell r="AW108">
            <v>206.57899475097656</v>
          </cell>
          <cell r="AX108">
            <v>332.15798950195313</v>
          </cell>
          <cell r="AY108">
            <v>411.50100708007813</v>
          </cell>
          <cell r="AZ108">
            <v>405.96499633789063</v>
          </cell>
          <cell r="BA108">
            <v>363.74700927734375</v>
          </cell>
          <cell r="BB108">
            <v>388.14498901367188</v>
          </cell>
          <cell r="BC108">
            <v>474.7139892578125</v>
          </cell>
          <cell r="BD108">
            <v>247.00999450683594</v>
          </cell>
          <cell r="BE108">
            <v>397.59298706054688</v>
          </cell>
          <cell r="BF108">
            <v>370.77899169921875</v>
          </cell>
          <cell r="BG108">
            <v>1079.8060302734375</v>
          </cell>
          <cell r="BH108">
            <v>2794.175048828125</v>
          </cell>
          <cell r="BI108">
            <v>1126.1639404296875</v>
          </cell>
          <cell r="BJ108">
            <v>2054.3291015625</v>
          </cell>
          <cell r="BK108">
            <v>619.54901123046875</v>
          </cell>
          <cell r="BL108">
            <v>642.00799560546875</v>
          </cell>
          <cell r="BM108">
            <v>670.719970703125</v>
          </cell>
          <cell r="BN108">
            <v>775.04302978515625</v>
          </cell>
          <cell r="BO108">
            <v>518.32501220703125</v>
          </cell>
          <cell r="BP108">
            <v>296.09698486328125</v>
          </cell>
          <cell r="BQ108">
            <v>546.4940185546875</v>
          </cell>
          <cell r="BR108">
            <v>404.26901245117188</v>
          </cell>
          <cell r="BS108">
            <v>310.427001953125</v>
          </cell>
          <cell r="BT108">
            <v>364.39300537109375</v>
          </cell>
          <cell r="BU108">
            <v>94.5469970703125</v>
          </cell>
          <cell r="BV108">
            <v>365.58200073242188</v>
          </cell>
          <cell r="BW108">
            <v>277.72698974609375</v>
          </cell>
          <cell r="BX108">
            <v>291.60000610351563</v>
          </cell>
          <cell r="BY108">
            <v>2595.991943359375</v>
          </cell>
          <cell r="BZ108">
            <v>2589.9599609375</v>
          </cell>
          <cell r="CA108">
            <v>288.96798706054688</v>
          </cell>
          <cell r="CB108">
            <v>266.46575927734375</v>
          </cell>
          <cell r="CC108">
            <v>264.1112060546875</v>
          </cell>
          <cell r="CD108">
            <v>333.865234375</v>
          </cell>
          <cell r="CE108">
            <v>355.90841674804688</v>
          </cell>
          <cell r="CF108">
            <v>334.57949829101563</v>
          </cell>
          <cell r="CG108">
            <v>362.72463989257813</v>
          </cell>
          <cell r="CH108">
            <v>299.35897827148438</v>
          </cell>
          <cell r="CI108">
            <v>699.94219970703125</v>
          </cell>
          <cell r="CJ108">
            <v>506.42050170898438</v>
          </cell>
          <cell r="CK108">
            <v>414.52947998046875</v>
          </cell>
          <cell r="CL108">
            <v>463.84963989257813</v>
          </cell>
          <cell r="CM108">
            <v>1072.7607421875</v>
          </cell>
          <cell r="CN108">
            <v>338.083251953125</v>
          </cell>
          <cell r="CO108">
            <v>169.97245788574219</v>
          </cell>
          <cell r="CP108">
            <v>434.86080932617188</v>
          </cell>
          <cell r="CQ108">
            <v>279.85342407226563</v>
          </cell>
          <cell r="CR108">
            <v>359.34225463867188</v>
          </cell>
          <cell r="CS108">
            <v>211.46952819824219</v>
          </cell>
          <cell r="CT108">
            <v>433.43087768554688</v>
          </cell>
          <cell r="CU108">
            <v>433.83511352539063</v>
          </cell>
          <cell r="CV108">
            <v>231.87411499023438</v>
          </cell>
          <cell r="CW108">
            <v>217.20999145507813</v>
          </cell>
          <cell r="CX108">
            <v>372.1834716796875</v>
          </cell>
          <cell r="CY108">
            <v>188.43217468261719</v>
          </cell>
          <cell r="CZ108">
            <v>418.79721069335938</v>
          </cell>
          <cell r="DA108">
            <v>173.51808166503906</v>
          </cell>
          <cell r="DB108">
            <v>211.79014587402344</v>
          </cell>
          <cell r="DC108">
            <v>194.17343139648438</v>
          </cell>
          <cell r="DD108">
            <v>374.64938354492188</v>
          </cell>
          <cell r="DE108">
            <v>625.966064453125</v>
          </cell>
          <cell r="DF108">
            <v>169.87574768066406</v>
          </cell>
          <cell r="DG108">
            <v>201.70036315917969</v>
          </cell>
          <cell r="DH108">
            <v>208.7445068359375</v>
          </cell>
          <cell r="DI108">
            <v>271.08343505859375</v>
          </cell>
          <cell r="DJ108">
            <v>331.83853149414063</v>
          </cell>
          <cell r="DK108">
            <v>236.53265380859375</v>
          </cell>
          <cell r="DL108">
            <v>1595.7440185546875</v>
          </cell>
          <cell r="DM108">
            <v>280.07421875</v>
          </cell>
          <cell r="DN108">
            <v>229.73724365234375</v>
          </cell>
          <cell r="DO108">
            <v>156.01094055175781</v>
          </cell>
          <cell r="DQ108">
            <v>885.52001953125</v>
          </cell>
          <cell r="DR108">
            <v>2182.8701171875</v>
          </cell>
          <cell r="DS108">
            <v>233.80551147460938</v>
          </cell>
          <cell r="DT108">
            <v>129.88444519042969</v>
          </cell>
          <cell r="DV108">
            <v>42587</v>
          </cell>
          <cell r="DW108">
            <v>42587</v>
          </cell>
          <cell r="DX108">
            <v>426.07400512695313</v>
          </cell>
          <cell r="DY108">
            <v>215.93299865722656</v>
          </cell>
          <cell r="DZ108">
            <v>413.12701416015625</v>
          </cell>
          <cell r="EA108">
            <v>511.59500122070313</v>
          </cell>
          <cell r="EB108">
            <v>317.09100341796875</v>
          </cell>
          <cell r="EC108">
            <v>477.23098754882813</v>
          </cell>
          <cell r="ED108">
            <v>371.31500244140625</v>
          </cell>
          <cell r="EE108">
            <v>379.72900390625</v>
          </cell>
          <cell r="EF108">
            <v>398.19900512695313</v>
          </cell>
          <cell r="EG108">
            <v>385.697998046875</v>
          </cell>
          <cell r="EH108">
            <v>312.97299194335938</v>
          </cell>
          <cell r="EI108">
            <v>301.11300659179688</v>
          </cell>
          <cell r="EJ108">
            <v>454.7869873046875</v>
          </cell>
          <cell r="EK108">
            <v>321.22601318359375</v>
          </cell>
          <cell r="EL108">
            <v>337.95599365234375</v>
          </cell>
          <cell r="EM108">
            <v>194.40699768066406</v>
          </cell>
          <cell r="EN108">
            <v>198.16999816894531</v>
          </cell>
          <cell r="EO108">
            <v>318.05499267578125</v>
          </cell>
          <cell r="EP108">
            <v>204.17778015136719</v>
          </cell>
          <cell r="EQ108">
            <v>196.1162109375</v>
          </cell>
        </row>
        <row r="109">
          <cell r="A109">
            <v>42590</v>
          </cell>
          <cell r="B109">
            <v>207.67100524902344</v>
          </cell>
          <cell r="C109">
            <v>156.41499328613281</v>
          </cell>
          <cell r="D109">
            <v>163.64799499511719</v>
          </cell>
          <cell r="E109">
            <v>478.89199829101563</v>
          </cell>
          <cell r="F109">
            <v>175.39999389648438</v>
          </cell>
          <cell r="G109">
            <v>497.60000610351563</v>
          </cell>
          <cell r="H109">
            <v>291.42401123046875</v>
          </cell>
          <cell r="I109">
            <v>342.89700317382813</v>
          </cell>
          <cell r="J109">
            <v>368.51800537109375</v>
          </cell>
          <cell r="K109">
            <v>516.6209716796875</v>
          </cell>
          <cell r="L109">
            <v>201.031005859375</v>
          </cell>
          <cell r="M109">
            <v>471.07101440429688</v>
          </cell>
          <cell r="N109">
            <v>260.31201171875</v>
          </cell>
          <cell r="O109">
            <v>295.54901123046875</v>
          </cell>
          <cell r="P109">
            <v>299.89300537109375</v>
          </cell>
          <cell r="Q109">
            <v>322.46499633789063</v>
          </cell>
          <cell r="R109">
            <v>374.37298583984375</v>
          </cell>
          <cell r="S109">
            <v>397.54400634765625</v>
          </cell>
          <cell r="T109">
            <v>475.4169921875</v>
          </cell>
          <cell r="U109">
            <v>378.343994140625</v>
          </cell>
          <cell r="V109">
            <v>513.81097412109375</v>
          </cell>
          <cell r="W109">
            <v>255.22500610351563</v>
          </cell>
          <cell r="X109">
            <v>373.927001953125</v>
          </cell>
          <cell r="Y109">
            <v>324.489013671875</v>
          </cell>
          <cell r="Z109">
            <v>387.906005859375</v>
          </cell>
          <cell r="AA109">
            <v>378.760009765625</v>
          </cell>
          <cell r="AB109">
            <v>379.32000732421875</v>
          </cell>
          <cell r="AC109">
            <v>416.70700073242188</v>
          </cell>
          <cell r="AD109">
            <v>382.489013671875</v>
          </cell>
          <cell r="AE109">
            <v>375.80300903320313</v>
          </cell>
          <cell r="AF109">
            <v>491.68499755859375</v>
          </cell>
          <cell r="AG109">
            <v>424.99798583984375</v>
          </cell>
          <cell r="AH109">
            <v>996.02301025390625</v>
          </cell>
          <cell r="AI109">
            <v>378.33099365234375</v>
          </cell>
          <cell r="AJ109">
            <v>348.822998046875</v>
          </cell>
          <cell r="AK109">
            <v>352.43399047851563</v>
          </cell>
          <cell r="AL109">
            <v>322.35699462890625</v>
          </cell>
          <cell r="AM109">
            <v>373.03900146484375</v>
          </cell>
          <cell r="AN109">
            <v>368.385009765625</v>
          </cell>
          <cell r="AO109">
            <v>388.41500854492188</v>
          </cell>
          <cell r="AP109">
            <v>351.31600952148438</v>
          </cell>
          <cell r="AQ109">
            <v>377.85699462890625</v>
          </cell>
          <cell r="AR109">
            <v>464.63400268554688</v>
          </cell>
          <cell r="AS109">
            <v>539.5770263671875</v>
          </cell>
          <cell r="AT109">
            <v>350.29299926757813</v>
          </cell>
          <cell r="AU109">
            <v>442.99099731445313</v>
          </cell>
          <cell r="AV109">
            <v>207.94500732421875</v>
          </cell>
          <cell r="AW109">
            <v>206.927001953125</v>
          </cell>
          <cell r="AX109">
            <v>332.3280029296875</v>
          </cell>
          <cell r="AY109">
            <v>411.781005859375</v>
          </cell>
          <cell r="AZ109">
            <v>406.54901123046875</v>
          </cell>
          <cell r="BA109">
            <v>364.70401000976563</v>
          </cell>
          <cell r="BB109">
            <v>389.0989990234375</v>
          </cell>
          <cell r="BC109">
            <v>475.70599365234375</v>
          </cell>
          <cell r="BD109">
            <v>247.63099670410156</v>
          </cell>
          <cell r="BE109">
            <v>398.43899536132813</v>
          </cell>
          <cell r="BF109">
            <v>371.26998901367188</v>
          </cell>
          <cell r="BG109">
            <v>1082.4110107421875</v>
          </cell>
          <cell r="BH109">
            <v>2797.410888671875</v>
          </cell>
          <cell r="BI109">
            <v>1129.029052734375</v>
          </cell>
          <cell r="BJ109">
            <v>2054.30810546875</v>
          </cell>
          <cell r="BK109">
            <v>620.7919921875</v>
          </cell>
          <cell r="BL109">
            <v>642.635009765625</v>
          </cell>
          <cell r="BM109">
            <v>671.26702880859375</v>
          </cell>
          <cell r="BN109">
            <v>776.20001220703125</v>
          </cell>
          <cell r="BO109">
            <v>518.1300048828125</v>
          </cell>
          <cell r="BP109">
            <v>296.34100341796875</v>
          </cell>
          <cell r="BQ109">
            <v>546.4110107421875</v>
          </cell>
          <cell r="BR109">
            <v>405.05801391601563</v>
          </cell>
          <cell r="BS109">
            <v>311.32901000976563</v>
          </cell>
          <cell r="BT109">
            <v>365.75299072265625</v>
          </cell>
          <cell r="BU109">
            <v>95.222999572753906</v>
          </cell>
          <cell r="BV109">
            <v>366.35198974609375</v>
          </cell>
          <cell r="BW109">
            <v>278.19400024414063</v>
          </cell>
          <cell r="BX109">
            <v>291.79299926757813</v>
          </cell>
          <cell r="BY109">
            <v>2601.012939453125</v>
          </cell>
          <cell r="BZ109">
            <v>2592.35302734375</v>
          </cell>
          <cell r="CA109">
            <v>289.0780029296875</v>
          </cell>
          <cell r="CB109">
            <v>266.687255859375</v>
          </cell>
          <cell r="CC109">
            <v>264.13650512695313</v>
          </cell>
          <cell r="CD109">
            <v>333.33364868164063</v>
          </cell>
          <cell r="CE109">
            <v>357.04031372070313</v>
          </cell>
          <cell r="CF109">
            <v>335.3880615234375</v>
          </cell>
          <cell r="CG109">
            <v>362.48309326171875</v>
          </cell>
          <cell r="CH109">
            <v>300.02993774414063</v>
          </cell>
          <cell r="CI109">
            <v>701.7156982421875</v>
          </cell>
          <cell r="CJ109">
            <v>506.72238159179688</v>
          </cell>
          <cell r="CK109">
            <v>416.76690673828125</v>
          </cell>
          <cell r="CL109">
            <v>465.24758911132813</v>
          </cell>
          <cell r="CM109">
            <v>1073.7254638671875</v>
          </cell>
          <cell r="CN109">
            <v>338.0020751953125</v>
          </cell>
          <cell r="CO109">
            <v>170.05165100097656</v>
          </cell>
          <cell r="CP109">
            <v>435.74786376953125</v>
          </cell>
          <cell r="CQ109">
            <v>279.69912719726563</v>
          </cell>
          <cell r="CR109">
            <v>359.7435302734375</v>
          </cell>
          <cell r="CS109">
            <v>211.40057373046875</v>
          </cell>
          <cell r="CT109">
            <v>434.3604736328125</v>
          </cell>
          <cell r="CU109">
            <v>435.435302734375</v>
          </cell>
          <cell r="CV109">
            <v>232.16496276855469</v>
          </cell>
          <cell r="CW109">
            <v>217.32572937011719</v>
          </cell>
          <cell r="CX109">
            <v>374.88156127929688</v>
          </cell>
          <cell r="CY109">
            <v>188.23333740234375</v>
          </cell>
          <cell r="CZ109">
            <v>419.87973022460938</v>
          </cell>
          <cell r="DA109">
            <v>173.25419616699219</v>
          </cell>
          <cell r="DB109">
            <v>212.74555969238281</v>
          </cell>
          <cell r="DC109">
            <v>194.28753662109375</v>
          </cell>
          <cell r="DD109">
            <v>376.30557250976563</v>
          </cell>
          <cell r="DE109">
            <v>626.59893798828125</v>
          </cell>
          <cell r="DF109">
            <v>170.01332092285156</v>
          </cell>
          <cell r="DG109">
            <v>201.78981018066406</v>
          </cell>
          <cell r="DH109">
            <v>208.77059936523438</v>
          </cell>
          <cell r="DI109">
            <v>271.73941040039063</v>
          </cell>
          <cell r="DJ109">
            <v>331.36062622070313</v>
          </cell>
          <cell r="DK109">
            <v>236.91403198242188</v>
          </cell>
          <cell r="DL109">
            <v>1601.0030517578125</v>
          </cell>
          <cell r="DM109">
            <v>279.96463012695313</v>
          </cell>
          <cell r="DN109">
            <v>230.06454467773438</v>
          </cell>
          <cell r="DO109">
            <v>156.31385803222656</v>
          </cell>
          <cell r="DQ109">
            <v>895.530029296875</v>
          </cell>
          <cell r="DR109">
            <v>2180.889892578125</v>
          </cell>
          <cell r="DS109">
            <v>233.96585083007813</v>
          </cell>
          <cell r="DT109">
            <v>129.85633850097656</v>
          </cell>
          <cell r="DV109">
            <v>42590</v>
          </cell>
          <cell r="DW109">
            <v>42590</v>
          </cell>
          <cell r="DX109">
            <v>429.3909912109375</v>
          </cell>
          <cell r="DY109">
            <v>215.94599914550781</v>
          </cell>
          <cell r="DZ109">
            <v>413.57998657226563</v>
          </cell>
          <cell r="EA109">
            <v>512.031005859375</v>
          </cell>
          <cell r="EB109">
            <v>317.55499267578125</v>
          </cell>
          <cell r="EC109">
            <v>478.25100708007813</v>
          </cell>
          <cell r="ED109">
            <v>371.57000732421875</v>
          </cell>
          <cell r="EE109">
            <v>380.27301025390625</v>
          </cell>
          <cell r="EF109">
            <v>398.31298828125</v>
          </cell>
          <cell r="EG109">
            <v>385.89300537109375</v>
          </cell>
          <cell r="EH109">
            <v>313.41299438476563</v>
          </cell>
          <cell r="EI109">
            <v>301.58401489257813</v>
          </cell>
          <cell r="EJ109">
            <v>455.0469970703125</v>
          </cell>
          <cell r="EK109">
            <v>322.18899536132813</v>
          </cell>
          <cell r="EL109">
            <v>339.70098876953125</v>
          </cell>
          <cell r="EM109">
            <v>194.7969970703125</v>
          </cell>
          <cell r="EN109">
            <v>198.77699279785156</v>
          </cell>
          <cell r="EO109">
            <v>318.94900512695313</v>
          </cell>
          <cell r="EP109">
            <v>204.52098083496094</v>
          </cell>
          <cell r="EQ109">
            <v>196.64389038085938</v>
          </cell>
        </row>
        <row r="110">
          <cell r="A110">
            <v>42591</v>
          </cell>
          <cell r="B110">
            <v>207.69200134277344</v>
          </cell>
          <cell r="C110">
            <v>156.48100280761719</v>
          </cell>
          <cell r="D110">
            <v>163.71499633789063</v>
          </cell>
          <cell r="E110">
            <v>480.69100952148438</v>
          </cell>
          <cell r="F110">
            <v>175.70199584960938</v>
          </cell>
          <cell r="G110">
            <v>499.38699340820313</v>
          </cell>
          <cell r="H110">
            <v>291.71200561523438</v>
          </cell>
          <cell r="I110">
            <v>343.46701049804688</v>
          </cell>
          <cell r="J110">
            <v>369.09600830078125</v>
          </cell>
          <cell r="K110">
            <v>517.91802978515625</v>
          </cell>
          <cell r="L110">
            <v>201.21600341796875</v>
          </cell>
          <cell r="M110">
            <v>471.63699340820313</v>
          </cell>
          <cell r="N110">
            <v>260.60198974609375</v>
          </cell>
          <cell r="O110">
            <v>295.99301147460938</v>
          </cell>
          <cell r="P110">
            <v>300.33999633789063</v>
          </cell>
          <cell r="Q110">
            <v>322.95001220703125</v>
          </cell>
          <cell r="R110">
            <v>375.09500122070313</v>
          </cell>
          <cell r="S110">
            <v>398.3280029296875</v>
          </cell>
          <cell r="T110">
            <v>476.364990234375</v>
          </cell>
          <cell r="U110">
            <v>379.07998657226563</v>
          </cell>
          <cell r="V110">
            <v>515.4420166015625</v>
          </cell>
          <cell r="W110">
            <v>254.30900573730469</v>
          </cell>
          <cell r="X110">
            <v>374.79800415039063</v>
          </cell>
          <cell r="Y110">
            <v>325.00100708007813</v>
          </cell>
          <cell r="Z110">
            <v>388.53500366210938</v>
          </cell>
          <cell r="AA110">
            <v>379.57598876953125</v>
          </cell>
          <cell r="AB110">
            <v>378.06698608398438</v>
          </cell>
          <cell r="AC110">
            <v>417.57199096679688</v>
          </cell>
          <cell r="AD110">
            <v>383.0830078125</v>
          </cell>
          <cell r="AE110">
            <v>376.33401489257813</v>
          </cell>
          <cell r="AF110">
            <v>492.35501098632813</v>
          </cell>
          <cell r="AG110">
            <v>425.83999633789063</v>
          </cell>
          <cell r="AH110">
            <v>998.073974609375</v>
          </cell>
          <cell r="AI110">
            <v>379.14300537109375</v>
          </cell>
          <cell r="AJ110">
            <v>349.41000366210938</v>
          </cell>
          <cell r="AK110">
            <v>353.03799438476563</v>
          </cell>
          <cell r="AL110">
            <v>322.89898681640625</v>
          </cell>
          <cell r="AM110">
            <v>373.71600341796875</v>
          </cell>
          <cell r="AN110">
            <v>369.06201171875</v>
          </cell>
          <cell r="AO110">
            <v>389.14498901367188</v>
          </cell>
          <cell r="AP110">
            <v>351.92001342773438</v>
          </cell>
          <cell r="AQ110">
            <v>378.47698974609375</v>
          </cell>
          <cell r="AR110">
            <v>465.24798583984375</v>
          </cell>
          <cell r="AS110">
            <v>540.572998046875</v>
          </cell>
          <cell r="AT110">
            <v>350.989013671875</v>
          </cell>
          <cell r="AU110">
            <v>443.93899536132813</v>
          </cell>
          <cell r="AV110">
            <v>208.43099975585938</v>
          </cell>
          <cell r="AW110">
            <v>207.34700012207031</v>
          </cell>
          <cell r="AX110">
            <v>332.91598510742188</v>
          </cell>
          <cell r="AY110">
            <v>412.61801147460938</v>
          </cell>
          <cell r="AZ110">
            <v>407.48199462890625</v>
          </cell>
          <cell r="BA110">
            <v>365.2860107421875</v>
          </cell>
          <cell r="BB110">
            <v>389.760009765625</v>
          </cell>
          <cell r="BC110">
            <v>476.27999877929688</v>
          </cell>
          <cell r="BD110">
            <v>247.99800109863281</v>
          </cell>
          <cell r="BE110">
            <v>398.92898559570313</v>
          </cell>
          <cell r="BF110">
            <v>371.93899536132813</v>
          </cell>
          <cell r="BG110">
            <v>1084.9000244140625</v>
          </cell>
          <cell r="BH110">
            <v>2806.889892578125</v>
          </cell>
          <cell r="BI110">
            <v>1132.987060546875</v>
          </cell>
          <cell r="BJ110">
            <v>2056.2451171875</v>
          </cell>
          <cell r="BK110">
            <v>623.88299560546875</v>
          </cell>
          <cell r="BL110">
            <v>644.71099853515625</v>
          </cell>
          <cell r="BM110">
            <v>673.29498291015625</v>
          </cell>
          <cell r="BN110">
            <v>779.08697509765625</v>
          </cell>
          <cell r="BO110">
            <v>518.93499755859375</v>
          </cell>
          <cell r="BP110">
            <v>296.82501220703125</v>
          </cell>
          <cell r="BQ110">
            <v>546.61297607421875</v>
          </cell>
          <cell r="BR110">
            <v>406.05398559570313</v>
          </cell>
          <cell r="BS110">
            <v>312.86700439453125</v>
          </cell>
          <cell r="BT110">
            <v>366.99899291992188</v>
          </cell>
          <cell r="BU110">
            <v>95.586997985839844</v>
          </cell>
          <cell r="BV110">
            <v>367.625</v>
          </cell>
          <cell r="BW110">
            <v>278.656005859375</v>
          </cell>
          <cell r="BX110">
            <v>292.07901000976563</v>
          </cell>
          <cell r="BY110">
            <v>2610.041015625</v>
          </cell>
          <cell r="BZ110">
            <v>2593.824951171875</v>
          </cell>
          <cell r="CA110">
            <v>289.70999145507813</v>
          </cell>
          <cell r="CB110">
            <v>267.53488159179688</v>
          </cell>
          <cell r="CC110">
            <v>264.37557983398438</v>
          </cell>
          <cell r="CD110">
            <v>333.82354736328125</v>
          </cell>
          <cell r="CE110">
            <v>357.5704345703125</v>
          </cell>
          <cell r="CF110">
            <v>336.18536376953125</v>
          </cell>
          <cell r="CG110">
            <v>363.229736328125</v>
          </cell>
          <cell r="CH110">
            <v>300.64727783203125</v>
          </cell>
          <cell r="CI110">
            <v>703.1812744140625</v>
          </cell>
          <cell r="CJ110">
            <v>507.43545532226563</v>
          </cell>
          <cell r="CK110">
            <v>418.5286865234375</v>
          </cell>
          <cell r="CL110">
            <v>465.81661987304688</v>
          </cell>
          <cell r="CM110">
            <v>1074.9620361328125</v>
          </cell>
          <cell r="CN110">
            <v>338.42868041992188</v>
          </cell>
          <cell r="CO110">
            <v>170.36683654785156</v>
          </cell>
          <cell r="CP110">
            <v>436.71337890625</v>
          </cell>
          <cell r="CQ110">
            <v>279.95831298828125</v>
          </cell>
          <cell r="CR110">
            <v>360.623779296875</v>
          </cell>
          <cell r="CS110">
            <v>211.7269287109375</v>
          </cell>
          <cell r="CT110">
            <v>435.31854248046875</v>
          </cell>
          <cell r="CU110">
            <v>436.27197265625</v>
          </cell>
          <cell r="CV110">
            <v>232.54701232910156</v>
          </cell>
          <cell r="CW110">
            <v>217.67942810058594</v>
          </cell>
          <cell r="CX110">
            <v>375.5770263671875</v>
          </cell>
          <cell r="CY110">
            <v>188.49832153320313</v>
          </cell>
          <cell r="CZ110">
            <v>420.85333251953125</v>
          </cell>
          <cell r="DA110">
            <v>173.50331115722656</v>
          </cell>
          <cell r="DB110">
            <v>213.57194519042969</v>
          </cell>
          <cell r="DC110">
            <v>194.38015747070313</v>
          </cell>
          <cell r="DD110">
            <v>376.83377075195313</v>
          </cell>
          <cell r="DE110">
            <v>627.3798828125</v>
          </cell>
          <cell r="DF110">
            <v>170.26197814941406</v>
          </cell>
          <cell r="DG110">
            <v>202.33340454101563</v>
          </cell>
          <cell r="DH110">
            <v>208.91058349609375</v>
          </cell>
          <cell r="DI110">
            <v>272.16098022460938</v>
          </cell>
          <cell r="DJ110">
            <v>331.76962280273438</v>
          </cell>
          <cell r="DK110">
            <v>237.52076721191406</v>
          </cell>
          <cell r="DL110">
            <v>1604.685791015625</v>
          </cell>
          <cell r="DM110">
            <v>280.1153564453125</v>
          </cell>
          <cell r="DN110">
            <v>230.36332702636719</v>
          </cell>
          <cell r="DO110">
            <v>156.44924926757813</v>
          </cell>
          <cell r="DQ110">
            <v>899.78997802734375</v>
          </cell>
          <cell r="DR110">
            <v>2181.739990234375</v>
          </cell>
          <cell r="DS110">
            <v>234.2890625</v>
          </cell>
          <cell r="DT110">
            <v>129.86285400390625</v>
          </cell>
          <cell r="DV110">
            <v>42591</v>
          </cell>
          <cell r="DW110">
            <v>42591</v>
          </cell>
          <cell r="DX110">
            <v>432.02899169921875</v>
          </cell>
          <cell r="DY110">
            <v>216.08799743652344</v>
          </cell>
          <cell r="DZ110">
            <v>413.92300415039063</v>
          </cell>
          <cell r="EA110">
            <v>512.4329833984375</v>
          </cell>
          <cell r="EB110">
            <v>317.88198852539063</v>
          </cell>
          <cell r="EC110">
            <v>479.85699462890625</v>
          </cell>
          <cell r="ED110">
            <v>372.01901245117188</v>
          </cell>
          <cell r="EE110">
            <v>381.00601196289063</v>
          </cell>
          <cell r="EF110">
            <v>401.85198974609375</v>
          </cell>
          <cell r="EG110">
            <v>386.010986328125</v>
          </cell>
          <cell r="EH110">
            <v>314.89498901367188</v>
          </cell>
          <cell r="EI110">
            <v>302.531005859375</v>
          </cell>
          <cell r="EJ110">
            <v>455.58200073242188</v>
          </cell>
          <cell r="EK110">
            <v>322.12799072265625</v>
          </cell>
          <cell r="EL110">
            <v>340.07000732421875</v>
          </cell>
          <cell r="EM110">
            <v>195.37199401855469</v>
          </cell>
          <cell r="EN110">
            <v>198.96600341796875</v>
          </cell>
          <cell r="EO110">
            <v>320.06100463867188</v>
          </cell>
          <cell r="EP110">
            <v>205.12251281738281</v>
          </cell>
          <cell r="EQ110">
            <v>197.32691955566406</v>
          </cell>
        </row>
        <row r="111">
          <cell r="A111">
            <v>42592</v>
          </cell>
          <cell r="B111">
            <v>208.08399963378906</v>
          </cell>
          <cell r="C111">
            <v>156.75</v>
          </cell>
          <cell r="D111">
            <v>163.99800109863281</v>
          </cell>
          <cell r="E111">
            <v>481.77099609375</v>
          </cell>
          <cell r="F111">
            <v>176.11500549316406</v>
          </cell>
          <cell r="G111">
            <v>500.51199340820313</v>
          </cell>
          <cell r="H111">
            <v>292.27999877929688</v>
          </cell>
          <cell r="I111">
            <v>344.20498657226563</v>
          </cell>
          <cell r="J111">
            <v>369.87899780273438</v>
          </cell>
          <cell r="K111">
            <v>518.010986328125</v>
          </cell>
          <cell r="L111">
            <v>201.63499450683594</v>
          </cell>
          <cell r="M111">
            <v>472.45901489257813</v>
          </cell>
          <cell r="N111">
            <v>262.74700927734375</v>
          </cell>
          <cell r="O111">
            <v>296.50299072265625</v>
          </cell>
          <cell r="P111">
            <v>300.91799926757813</v>
          </cell>
          <cell r="Q111">
            <v>323.64599609375</v>
          </cell>
          <cell r="R111">
            <v>376.08099365234375</v>
          </cell>
          <cell r="S111">
            <v>399.34799194335938</v>
          </cell>
          <cell r="T111">
            <v>476.8070068359375</v>
          </cell>
          <cell r="U111">
            <v>380.06698608398438</v>
          </cell>
          <cell r="V111">
            <v>516.63702392578125</v>
          </cell>
          <cell r="W111">
            <v>252.86000061035156</v>
          </cell>
          <cell r="X111">
            <v>376.0570068359375</v>
          </cell>
          <cell r="Y111">
            <v>325.73300170898438</v>
          </cell>
          <cell r="Z111">
            <v>389.281005859375</v>
          </cell>
          <cell r="AA111">
            <v>380.35699462890625</v>
          </cell>
          <cell r="AB111">
            <v>376.57199096679688</v>
          </cell>
          <cell r="AC111">
            <v>418.5889892578125</v>
          </cell>
          <cell r="AD111">
            <v>383.79598999023438</v>
          </cell>
          <cell r="AE111">
            <v>377.00900268554688</v>
          </cell>
          <cell r="AF111">
            <v>493.26400756835938</v>
          </cell>
          <cell r="AG111">
            <v>426.63699340820313</v>
          </cell>
          <cell r="AH111">
            <v>1000.260986328125</v>
          </cell>
          <cell r="AI111">
            <v>379.77499389648438</v>
          </cell>
          <cell r="AJ111">
            <v>350.17098999023438</v>
          </cell>
          <cell r="AK111">
            <v>353.88198852539063</v>
          </cell>
          <cell r="AL111">
            <v>323.47698974609375</v>
          </cell>
          <cell r="AM111">
            <v>375.0159912109375</v>
          </cell>
          <cell r="AN111">
            <v>369.68600463867188</v>
          </cell>
          <cell r="AO111">
            <v>390.18701171875</v>
          </cell>
          <cell r="AP111">
            <v>352.52301025390625</v>
          </cell>
          <cell r="AQ111">
            <v>379.28399658203125</v>
          </cell>
          <cell r="AR111">
            <v>465.90899658203125</v>
          </cell>
          <cell r="AS111">
            <v>541.635986328125</v>
          </cell>
          <cell r="AT111">
            <v>351.87799072265625</v>
          </cell>
          <cell r="AU111">
            <v>444.81399536132813</v>
          </cell>
          <cell r="AV111">
            <v>208.99099731445313</v>
          </cell>
          <cell r="AW111">
            <v>207.84700012207031</v>
          </cell>
          <cell r="AX111">
            <v>333.6199951171875</v>
          </cell>
          <cell r="AY111">
            <v>413.5989990234375</v>
          </cell>
          <cell r="AZ111">
            <v>408.50698852539063</v>
          </cell>
          <cell r="BA111">
            <v>366.57199096679688</v>
          </cell>
          <cell r="BB111">
            <v>391.07501220703125</v>
          </cell>
          <cell r="BC111">
            <v>477.31698608398438</v>
          </cell>
          <cell r="BD111">
            <v>248.58299255371094</v>
          </cell>
          <cell r="BE111">
            <v>399.80398559570313</v>
          </cell>
          <cell r="BF111">
            <v>372.76400756835938</v>
          </cell>
          <cell r="BG111">
            <v>1088.9930419921875</v>
          </cell>
          <cell r="BH111">
            <v>2814.56201171875</v>
          </cell>
          <cell r="BI111">
            <v>1133.833984375</v>
          </cell>
          <cell r="BJ111">
            <v>2058.131103515625</v>
          </cell>
          <cell r="BK111">
            <v>626.0469970703125</v>
          </cell>
          <cell r="BL111">
            <v>646.22998046875</v>
          </cell>
          <cell r="BM111">
            <v>675.07098388671875</v>
          </cell>
          <cell r="BN111">
            <v>781.34002685546875</v>
          </cell>
          <cell r="BO111">
            <v>519.8809814453125</v>
          </cell>
          <cell r="BP111">
            <v>297.1199951171875</v>
          </cell>
          <cell r="BQ111">
            <v>547.21600341796875</v>
          </cell>
          <cell r="BR111">
            <v>406.281005859375</v>
          </cell>
          <cell r="BS111">
            <v>313.17498779296875</v>
          </cell>
          <cell r="BT111">
            <v>367.2860107421875</v>
          </cell>
          <cell r="BU111">
            <v>95.686996459960938</v>
          </cell>
          <cell r="BV111">
            <v>367.8900146484375</v>
          </cell>
          <cell r="BW111">
            <v>278.93899536132813</v>
          </cell>
          <cell r="BX111">
            <v>292.46798706054688</v>
          </cell>
          <cell r="BY111">
            <v>2610.81005859375</v>
          </cell>
          <cell r="BZ111">
            <v>2595.158935546875</v>
          </cell>
          <cell r="CA111">
            <v>290.29000854492188</v>
          </cell>
          <cell r="CB111">
            <v>268.72689819335938</v>
          </cell>
          <cell r="CC111">
            <v>264.81646728515625</v>
          </cell>
          <cell r="CD111">
            <v>334.49859619140625</v>
          </cell>
          <cell r="CE111">
            <v>358.73757934570313</v>
          </cell>
          <cell r="CF111">
            <v>336.85699462890625</v>
          </cell>
          <cell r="CG111">
            <v>364.11392211914063</v>
          </cell>
          <cell r="CH111">
            <v>301.59918212890625</v>
          </cell>
          <cell r="CI111">
            <v>704.8369140625</v>
          </cell>
          <cell r="CJ111">
            <v>508.29302978515625</v>
          </cell>
          <cell r="CK111">
            <v>419.69366455078125</v>
          </cell>
          <cell r="CL111">
            <v>466.41921997070313</v>
          </cell>
          <cell r="CM111">
            <v>1076.617431640625</v>
          </cell>
          <cell r="CN111">
            <v>338.92681884765625</v>
          </cell>
          <cell r="CO111">
            <v>170.8228759765625</v>
          </cell>
          <cell r="CP111">
            <v>438.41778564453125</v>
          </cell>
          <cell r="CQ111">
            <v>280.36318969726563</v>
          </cell>
          <cell r="CR111">
            <v>362.11660766601563</v>
          </cell>
          <cell r="CS111">
            <v>212.294921875</v>
          </cell>
          <cell r="CT111">
            <v>436.51580810546875</v>
          </cell>
          <cell r="CU111">
            <v>436.98898315429688</v>
          </cell>
          <cell r="CV111">
            <v>233.00469970703125</v>
          </cell>
          <cell r="CW111">
            <v>218.18771362304688</v>
          </cell>
          <cell r="CX111">
            <v>375.6341552734375</v>
          </cell>
          <cell r="CY111">
            <v>188.85189819335938</v>
          </cell>
          <cell r="CZ111">
            <v>421.98394775390625</v>
          </cell>
          <cell r="DA111">
            <v>173.74208068847656</v>
          </cell>
          <cell r="DB111">
            <v>213.83323669433594</v>
          </cell>
          <cell r="DC111">
            <v>194.41569519042969</v>
          </cell>
          <cell r="DD111">
            <v>377.91107177734375</v>
          </cell>
          <cell r="DE111">
            <v>630.02288818359375</v>
          </cell>
          <cell r="DF111">
            <v>170.52780151367188</v>
          </cell>
          <cell r="DG111">
            <v>202.74276733398438</v>
          </cell>
          <cell r="DH111">
            <v>209.07899475097656</v>
          </cell>
          <cell r="DI111">
            <v>272.55520629882813</v>
          </cell>
          <cell r="DJ111">
            <v>332.29739379882813</v>
          </cell>
          <cell r="DK111">
            <v>238.45028686523438</v>
          </cell>
          <cell r="DL111">
            <v>1607.6900634765625</v>
          </cell>
          <cell r="DM111">
            <v>280.65609741210938</v>
          </cell>
          <cell r="DN111">
            <v>230.72352600097656</v>
          </cell>
          <cell r="DO111">
            <v>156.62806701660156</v>
          </cell>
          <cell r="DQ111">
            <v>902.989990234375</v>
          </cell>
          <cell r="DR111">
            <v>2175.489990234375</v>
          </cell>
          <cell r="DS111">
            <v>234.06690979003906</v>
          </cell>
          <cell r="DT111">
            <v>129.81883239746094</v>
          </cell>
          <cell r="DV111">
            <v>42592</v>
          </cell>
          <cell r="DW111">
            <v>42592</v>
          </cell>
          <cell r="DX111">
            <v>432.40701293945313</v>
          </cell>
          <cell r="DY111">
            <v>215.89599609375</v>
          </cell>
          <cell r="DZ111">
            <v>413.7659912109375</v>
          </cell>
          <cell r="EA111">
            <v>513.42401123046875</v>
          </cell>
          <cell r="EB111">
            <v>318.39401245117188</v>
          </cell>
          <cell r="EC111">
            <v>480.53900146484375</v>
          </cell>
          <cell r="ED111">
            <v>371.75299072265625</v>
          </cell>
          <cell r="EE111">
            <v>381.6669921875</v>
          </cell>
          <cell r="EF111">
            <v>402.69500732421875</v>
          </cell>
          <cell r="EG111">
            <v>386.23199462890625</v>
          </cell>
          <cell r="EH111">
            <v>315.42098999023438</v>
          </cell>
          <cell r="EI111">
            <v>302.406005859375</v>
          </cell>
          <cell r="EJ111">
            <v>456.12399291992188</v>
          </cell>
          <cell r="EK111">
            <v>322.04901123046875</v>
          </cell>
          <cell r="EL111">
            <v>340.29098510742188</v>
          </cell>
          <cell r="EM111">
            <v>195.09100341796875</v>
          </cell>
          <cell r="EN111">
            <v>198.86099243164063</v>
          </cell>
          <cell r="EO111">
            <v>319.89801025390625</v>
          </cell>
          <cell r="EP111">
            <v>205.21803283691406</v>
          </cell>
          <cell r="EQ111">
            <v>197.43234252929688</v>
          </cell>
        </row>
        <row r="112">
          <cell r="A112">
            <v>42593</v>
          </cell>
          <cell r="B112">
            <v>208.04899597167969</v>
          </cell>
          <cell r="C112">
            <v>156.77299499511719</v>
          </cell>
          <cell r="D112">
            <v>164.01899719238281</v>
          </cell>
          <cell r="E112">
            <v>481.22500610351563</v>
          </cell>
          <cell r="F112">
            <v>176.75100708007813</v>
          </cell>
          <cell r="G112">
            <v>500.13900756835938</v>
          </cell>
          <cell r="H112">
            <v>292.44699096679688</v>
          </cell>
          <cell r="I112">
            <v>344.4119873046875</v>
          </cell>
          <cell r="J112">
            <v>370.0989990234375</v>
          </cell>
          <cell r="K112">
            <v>518.20501708984375</v>
          </cell>
          <cell r="L112">
            <v>201.64599609375</v>
          </cell>
          <cell r="M112">
            <v>472.51199340820313</v>
          </cell>
          <cell r="N112">
            <v>263.385009765625</v>
          </cell>
          <cell r="O112">
            <v>296.2860107421875</v>
          </cell>
          <cell r="P112">
            <v>300.72799682617188</v>
          </cell>
          <cell r="Q112">
            <v>323.5889892578125</v>
          </cell>
          <cell r="R112">
            <v>376.01199340820313</v>
          </cell>
          <cell r="S112">
            <v>399.37200927734375</v>
          </cell>
          <cell r="T112">
            <v>476.42300415039063</v>
          </cell>
          <cell r="U112">
            <v>380.031005859375</v>
          </cell>
          <cell r="V112">
            <v>516.19500732421875</v>
          </cell>
          <cell r="W112">
            <v>252.71699523925781</v>
          </cell>
          <cell r="X112">
            <v>375.73199462890625</v>
          </cell>
          <cell r="Y112">
            <v>325.69699096679688</v>
          </cell>
          <cell r="Z112">
            <v>389.73699951171875</v>
          </cell>
          <cell r="AA112">
            <v>380.35198974609375</v>
          </cell>
          <cell r="AB112">
            <v>377.3380126953125</v>
          </cell>
          <cell r="AC112">
            <v>418.39300537109375</v>
          </cell>
          <cell r="AD112">
            <v>383.9320068359375</v>
          </cell>
          <cell r="AE112">
            <v>377.093994140625</v>
          </cell>
          <cell r="AF112">
            <v>493.61300659179688</v>
          </cell>
          <cell r="AG112">
            <v>426.50698852539063</v>
          </cell>
          <cell r="AH112">
            <v>999.5880126953125</v>
          </cell>
          <cell r="AI112">
            <v>379.61700439453125</v>
          </cell>
          <cell r="AJ112">
            <v>350.28201293945313</v>
          </cell>
          <cell r="AK112">
            <v>353.8179931640625</v>
          </cell>
          <cell r="AL112">
            <v>323.32901000976563</v>
          </cell>
          <cell r="AM112">
            <v>374.58700561523438</v>
          </cell>
          <cell r="AN112">
            <v>369.51800537109375</v>
          </cell>
          <cell r="AO112">
            <v>390.09799194335938</v>
          </cell>
          <cell r="AP112">
            <v>352.44699096679688</v>
          </cell>
          <cell r="AQ112">
            <v>379.42498779296875</v>
          </cell>
          <cell r="AR112">
            <v>466.48098754882813</v>
          </cell>
          <cell r="AS112">
            <v>541.33599853515625</v>
          </cell>
          <cell r="AT112">
            <v>351.6090087890625</v>
          </cell>
          <cell r="AU112">
            <v>444.72698974609375</v>
          </cell>
          <cell r="AV112">
            <v>208.8179931640625</v>
          </cell>
          <cell r="AW112">
            <v>207.74800109863281</v>
          </cell>
          <cell r="AX112">
            <v>333.03799438476563</v>
          </cell>
          <cell r="AY112">
            <v>413.62298583984375</v>
          </cell>
          <cell r="AZ112">
            <v>408.61599731445313</v>
          </cell>
          <cell r="BA112">
            <v>366.28201293945313</v>
          </cell>
          <cell r="BB112">
            <v>390.82598876953125</v>
          </cell>
          <cell r="BC112">
            <v>476.718994140625</v>
          </cell>
          <cell r="BD112">
            <v>248.00399780273438</v>
          </cell>
          <cell r="BE112">
            <v>399.2650146484375</v>
          </cell>
          <cell r="BF112">
            <v>372.68099975585938</v>
          </cell>
          <cell r="BG112">
            <v>1088.5250244140625</v>
          </cell>
          <cell r="BH112">
            <v>2804.18701171875</v>
          </cell>
          <cell r="BI112">
            <v>1134.281005859375</v>
          </cell>
          <cell r="BJ112">
            <v>2055.510986328125</v>
          </cell>
          <cell r="BK112">
            <v>622.2919921875</v>
          </cell>
          <cell r="BL112">
            <v>643.70599365234375</v>
          </cell>
          <cell r="BM112">
            <v>672.5150146484375</v>
          </cell>
          <cell r="BN112">
            <v>778.625</v>
          </cell>
          <cell r="BO112">
            <v>517.93499755859375</v>
          </cell>
          <cell r="BP112">
            <v>296.22601318359375</v>
          </cell>
          <cell r="BQ112">
            <v>547.2249755859375</v>
          </cell>
          <cell r="BR112">
            <v>406.47500610351563</v>
          </cell>
          <cell r="BS112">
            <v>313.1099853515625</v>
          </cell>
          <cell r="BT112">
            <v>367.93499755859375</v>
          </cell>
          <cell r="BU112">
            <v>95.907997131347656</v>
          </cell>
          <cell r="BV112">
            <v>367.96701049804688</v>
          </cell>
          <cell r="BW112">
            <v>279.125</v>
          </cell>
          <cell r="BX112">
            <v>292.40399169921875</v>
          </cell>
          <cell r="BY112">
            <v>2612.81591796875</v>
          </cell>
          <cell r="BZ112">
            <v>2596.044921875</v>
          </cell>
          <cell r="CA112">
            <v>289.35400390625</v>
          </cell>
          <cell r="CB112">
            <v>267.52413940429688</v>
          </cell>
          <cell r="CC112">
            <v>264.87933349609375</v>
          </cell>
          <cell r="CD112">
            <v>334.67800903320313</v>
          </cell>
          <cell r="CE112">
            <v>358.62527465820313</v>
          </cell>
          <cell r="CF112">
            <v>336.54031372070313</v>
          </cell>
          <cell r="CG112">
            <v>364.26739501953125</v>
          </cell>
          <cell r="CH112">
            <v>301.64981079101563</v>
          </cell>
          <cell r="CI112">
            <v>704.43414306640625</v>
          </cell>
          <cell r="CJ112">
            <v>509.13494873046875</v>
          </cell>
          <cell r="CK112">
            <v>419.21646118164063</v>
          </cell>
          <cell r="CL112">
            <v>466.37258911132813</v>
          </cell>
          <cell r="CM112">
            <v>1076.107421875</v>
          </cell>
          <cell r="CN112">
            <v>339.12466430664063</v>
          </cell>
          <cell r="CO112">
            <v>170.751220703125</v>
          </cell>
          <cell r="CP112">
            <v>438.49462890625</v>
          </cell>
          <cell r="CQ112">
            <v>280.35598754882813</v>
          </cell>
          <cell r="CR112">
            <v>361.3660888671875</v>
          </cell>
          <cell r="CS112">
            <v>212.30162048339844</v>
          </cell>
          <cell r="CT112">
            <v>436.43295288085938</v>
          </cell>
          <cell r="CU112">
            <v>436.8426513671875</v>
          </cell>
          <cell r="CV112">
            <v>233.10153198242188</v>
          </cell>
          <cell r="CW112">
            <v>217.85676574707031</v>
          </cell>
          <cell r="CX112">
            <v>375.07894897460938</v>
          </cell>
          <cell r="CY112">
            <v>188.95057678222656</v>
          </cell>
          <cell r="CZ112">
            <v>421.90826416015625</v>
          </cell>
          <cell r="DA112">
            <v>174.01609802246094</v>
          </cell>
          <cell r="DB112">
            <v>213.86788940429688</v>
          </cell>
          <cell r="DC112">
            <v>194.29006958007813</v>
          </cell>
          <cell r="DD112">
            <v>378.58383178710938</v>
          </cell>
          <cell r="DE112">
            <v>629.55535888671875</v>
          </cell>
          <cell r="DF112">
            <v>170.53099060058594</v>
          </cell>
          <cell r="DG112">
            <v>202.38249206542969</v>
          </cell>
          <cell r="DH112">
            <v>209.10902404785156</v>
          </cell>
          <cell r="DI112">
            <v>272.63330078125</v>
          </cell>
          <cell r="DJ112">
            <v>332.557861328125</v>
          </cell>
          <cell r="DK112">
            <v>238.58027648925781</v>
          </cell>
          <cell r="DL112">
            <v>1605.7926025390625</v>
          </cell>
          <cell r="DM112">
            <v>280.93389892578125</v>
          </cell>
          <cell r="DN112">
            <v>230.77841186523438</v>
          </cell>
          <cell r="DO112">
            <v>156.78466796875</v>
          </cell>
          <cell r="DQ112">
            <v>907.5999755859375</v>
          </cell>
          <cell r="DR112">
            <v>2185.7900390625</v>
          </cell>
          <cell r="DS112">
            <v>234.50477600097656</v>
          </cell>
          <cell r="DT112">
            <v>129.87110900878906</v>
          </cell>
          <cell r="DV112">
            <v>42593</v>
          </cell>
          <cell r="DW112">
            <v>42593</v>
          </cell>
          <cell r="DX112">
            <v>433.07998657226563</v>
          </cell>
          <cell r="DY112">
            <v>216.02000427246094</v>
          </cell>
          <cell r="DZ112">
            <v>413.92498779296875</v>
          </cell>
          <cell r="EA112">
            <v>513.344970703125</v>
          </cell>
          <cell r="EB112">
            <v>318.56600952148438</v>
          </cell>
          <cell r="EC112">
            <v>480.84500122070313</v>
          </cell>
          <cell r="ED112">
            <v>372.56500244140625</v>
          </cell>
          <cell r="EE112">
            <v>381.53799438476563</v>
          </cell>
          <cell r="EF112">
            <v>401.14199829101563</v>
          </cell>
          <cell r="EG112">
            <v>386.40798950195313</v>
          </cell>
          <cell r="EH112">
            <v>316.093994140625</v>
          </cell>
          <cell r="EI112">
            <v>302.36300659179688</v>
          </cell>
          <cell r="EJ112">
            <v>456.21600341796875</v>
          </cell>
          <cell r="EK112">
            <v>322.95098876953125</v>
          </cell>
          <cell r="EL112">
            <v>340.6610107421875</v>
          </cell>
          <cell r="EM112">
            <v>195.343994140625</v>
          </cell>
          <cell r="EN112">
            <v>199.35899353027344</v>
          </cell>
          <cell r="EO112">
            <v>319.1669921875</v>
          </cell>
          <cell r="EP112">
            <v>205.20587158203125</v>
          </cell>
          <cell r="EQ112">
            <v>197.47380065917969</v>
          </cell>
        </row>
        <row r="113">
          <cell r="A113">
            <v>42594</v>
          </cell>
          <cell r="B113">
            <v>208.31900024414063</v>
          </cell>
          <cell r="C113">
            <v>156.96800231933594</v>
          </cell>
          <cell r="D113">
            <v>164.22300720214844</v>
          </cell>
          <cell r="E113">
            <v>483.21600341796875</v>
          </cell>
          <cell r="F113">
            <v>176.78300476074219</v>
          </cell>
          <cell r="G113">
            <v>502.04598999023438</v>
          </cell>
          <cell r="H113">
            <v>292.74398803710938</v>
          </cell>
          <cell r="I113">
            <v>344.49700927734375</v>
          </cell>
          <cell r="J113">
            <v>370.23098754882813</v>
          </cell>
          <cell r="K113">
            <v>519.927978515625</v>
          </cell>
          <cell r="L113">
            <v>201.81700134277344</v>
          </cell>
          <cell r="M113">
            <v>473.12100219726563</v>
          </cell>
          <cell r="N113">
            <v>263.35800170898438</v>
          </cell>
          <cell r="O113">
            <v>296.49301147460938</v>
          </cell>
          <cell r="P113">
            <v>300.92999267578125</v>
          </cell>
          <cell r="Q113">
            <v>323.802001953125</v>
          </cell>
          <cell r="R113">
            <v>376.72601318359375</v>
          </cell>
          <cell r="S113">
            <v>399.67401123046875</v>
          </cell>
          <cell r="T113">
            <v>477.60000610351563</v>
          </cell>
          <cell r="U113">
            <v>380.59201049804688</v>
          </cell>
          <cell r="V113">
            <v>517.47802734375</v>
          </cell>
          <cell r="W113">
            <v>253.32499694824219</v>
          </cell>
          <cell r="X113">
            <v>376.38699340820313</v>
          </cell>
          <cell r="Y113">
            <v>325.89599609375</v>
          </cell>
          <cell r="Z113">
            <v>389.625</v>
          </cell>
          <cell r="AA113">
            <v>380.88400268554688</v>
          </cell>
          <cell r="AB113">
            <v>378.12600708007813</v>
          </cell>
          <cell r="AC113">
            <v>419.53399658203125</v>
          </cell>
          <cell r="AD113">
            <v>384.18399047851563</v>
          </cell>
          <cell r="AE113">
            <v>377.43499755859375</v>
          </cell>
          <cell r="AF113">
            <v>494.197998046875</v>
          </cell>
          <cell r="AG113">
            <v>427.13800048828125</v>
          </cell>
          <cell r="AH113">
            <v>999.22698974609375</v>
          </cell>
          <cell r="AI113">
            <v>380.68499755859375</v>
          </cell>
          <cell r="AJ113">
            <v>350.46499633789063</v>
          </cell>
          <cell r="AK113">
            <v>354.26901245117188</v>
          </cell>
          <cell r="AL113">
            <v>323.73300170898438</v>
          </cell>
          <cell r="AM113">
            <v>375.76199340820313</v>
          </cell>
          <cell r="AN113">
            <v>370.04000854492188</v>
          </cell>
          <cell r="AO113">
            <v>390.6409912109375</v>
          </cell>
          <cell r="AP113">
            <v>352.9010009765625</v>
          </cell>
          <cell r="AQ113">
            <v>379.65701293945313</v>
          </cell>
          <cell r="AR113">
            <v>466.65301513671875</v>
          </cell>
          <cell r="AS113">
            <v>541.6309814453125</v>
          </cell>
          <cell r="AT113">
            <v>352.65301513671875</v>
          </cell>
          <cell r="AU113">
            <v>445.0989990234375</v>
          </cell>
          <cell r="AV113">
            <v>209.25700378417969</v>
          </cell>
          <cell r="AW113">
            <v>208.08799743652344</v>
          </cell>
          <cell r="AX113">
            <v>333.66900634765625</v>
          </cell>
          <cell r="AY113">
            <v>413.99099731445313</v>
          </cell>
          <cell r="AZ113">
            <v>408.36199951171875</v>
          </cell>
          <cell r="BA113">
            <v>367.40798950195313</v>
          </cell>
          <cell r="BB113">
            <v>391.81698608398438</v>
          </cell>
          <cell r="BC113">
            <v>476.27499389648438</v>
          </cell>
          <cell r="BD113">
            <v>247.6510009765625</v>
          </cell>
          <cell r="BE113">
            <v>398.87600708007813</v>
          </cell>
          <cell r="BF113">
            <v>373.18099975585938</v>
          </cell>
          <cell r="BG113">
            <v>1090.85400390625</v>
          </cell>
          <cell r="BH113">
            <v>2814.52197265625</v>
          </cell>
          <cell r="BI113">
            <v>1135.3399658203125</v>
          </cell>
          <cell r="BJ113">
            <v>2057.30810546875</v>
          </cell>
          <cell r="BK113">
            <v>625.54302978515625</v>
          </cell>
          <cell r="BL113">
            <v>645.89801025390625</v>
          </cell>
          <cell r="BM113">
            <v>674.88201904296875</v>
          </cell>
          <cell r="BN113">
            <v>781.63397216796875</v>
          </cell>
          <cell r="BO113">
            <v>519.2449951171875</v>
          </cell>
          <cell r="BP113">
            <v>297.21701049804688</v>
          </cell>
          <cell r="BQ113">
            <v>547.89801025390625</v>
          </cell>
          <cell r="BR113">
            <v>406.80599975585938</v>
          </cell>
          <cell r="BS113">
            <v>313.44500732421875</v>
          </cell>
          <cell r="BT113">
            <v>368.30099487304688</v>
          </cell>
          <cell r="BU113">
            <v>96.108001708984375</v>
          </cell>
          <cell r="BV113">
            <v>368.26998901367188</v>
          </cell>
          <cell r="BW113">
            <v>279.34298706054688</v>
          </cell>
          <cell r="BX113">
            <v>292.48800659179688</v>
          </cell>
          <cell r="BY113">
            <v>2614.580078125</v>
          </cell>
          <cell r="BZ113">
            <v>2596.173095703125</v>
          </cell>
          <cell r="CA113">
            <v>290.13101196289063</v>
          </cell>
          <cell r="CB113">
            <v>268.56906127929688</v>
          </cell>
          <cell r="CC113">
            <v>265.0726318359375</v>
          </cell>
          <cell r="CD113">
            <v>334.69064331054688</v>
          </cell>
          <cell r="CE113">
            <v>359.69049072265625</v>
          </cell>
          <cell r="CF113">
            <v>337.03567504882813</v>
          </cell>
          <cell r="CG113">
            <v>364.69046020507813</v>
          </cell>
          <cell r="CH113">
            <v>302.27828979492188</v>
          </cell>
          <cell r="CI113">
            <v>704.175537109375</v>
          </cell>
          <cell r="CJ113">
            <v>509.5543212890625</v>
          </cell>
          <cell r="CK113">
            <v>420.57763671875</v>
          </cell>
          <cell r="CL113">
            <v>466.58392333984375</v>
          </cell>
          <cell r="CM113">
            <v>1077.658935546875</v>
          </cell>
          <cell r="CN113">
            <v>339.2977294921875</v>
          </cell>
          <cell r="CO113">
            <v>171.00962829589844</v>
          </cell>
          <cell r="CP113">
            <v>439.666015625</v>
          </cell>
          <cell r="CQ113">
            <v>280.49313354492188</v>
          </cell>
          <cell r="CR113">
            <v>362.09707641601563</v>
          </cell>
          <cell r="CS113">
            <v>212.49826049804688</v>
          </cell>
          <cell r="CT113">
            <v>436.8773193359375</v>
          </cell>
          <cell r="CU113">
            <v>437.54107666015625</v>
          </cell>
          <cell r="CV113">
            <v>233.2701416015625</v>
          </cell>
          <cell r="CW113">
            <v>218.26235961914063</v>
          </cell>
          <cell r="CX113">
            <v>376.13552856445313</v>
          </cell>
          <cell r="CY113">
            <v>188.91177368164063</v>
          </cell>
          <cell r="CZ113">
            <v>422.87332153320313</v>
          </cell>
          <cell r="DA113">
            <v>173.96440124511719</v>
          </cell>
          <cell r="DB113">
            <v>214.02891540527344</v>
          </cell>
          <cell r="DC113">
            <v>194.49093627929688</v>
          </cell>
          <cell r="DD113">
            <v>378.71044921875</v>
          </cell>
          <cell r="DE113">
            <v>629.60589599609375</v>
          </cell>
          <cell r="DF113">
            <v>170.66844177246094</v>
          </cell>
          <cell r="DG113">
            <v>202.78752136230469</v>
          </cell>
          <cell r="DH113">
            <v>209.27552795410156</v>
          </cell>
          <cell r="DI113">
            <v>272.93499755859375</v>
          </cell>
          <cell r="DJ113">
            <v>332.62667846679688</v>
          </cell>
          <cell r="DK113">
            <v>239.07347106933594</v>
          </cell>
          <cell r="DL113">
            <v>1605.993408203125</v>
          </cell>
          <cell r="DM113">
            <v>281.11911010742188</v>
          </cell>
          <cell r="DN113">
            <v>230.85807800292969</v>
          </cell>
          <cell r="DO113">
            <v>156.84869384765625</v>
          </cell>
          <cell r="DQ113">
            <v>910.08001708984375</v>
          </cell>
          <cell r="DR113">
            <v>2184.050048828125</v>
          </cell>
          <cell r="DS113">
            <v>234.33079528808594</v>
          </cell>
          <cell r="DT113">
            <v>129.8529052734375</v>
          </cell>
          <cell r="DV113">
            <v>42594</v>
          </cell>
          <cell r="DW113">
            <v>42594</v>
          </cell>
          <cell r="DX113">
            <v>434.156005859375</v>
          </cell>
          <cell r="DY113">
            <v>215.91499328613281</v>
          </cell>
          <cell r="DZ113">
            <v>414.05300903320313</v>
          </cell>
          <cell r="EA113">
            <v>513.59600830078125</v>
          </cell>
          <cell r="EB113">
            <v>318.9530029296875</v>
          </cell>
          <cell r="EC113">
            <v>481.71099853515625</v>
          </cell>
          <cell r="ED113">
            <v>373.17599487304688</v>
          </cell>
          <cell r="EE113">
            <v>382.21099853515625</v>
          </cell>
          <cell r="EF113">
            <v>400.82699584960938</v>
          </cell>
          <cell r="EG113">
            <v>386.38900756835938</v>
          </cell>
          <cell r="EH113">
            <v>316.42300415039063</v>
          </cell>
          <cell r="EI113">
            <v>302.62100219726563</v>
          </cell>
          <cell r="EJ113">
            <v>456.34100341796875</v>
          </cell>
          <cell r="EK113">
            <v>323.9010009765625</v>
          </cell>
          <cell r="EL113">
            <v>341.20401000976563</v>
          </cell>
          <cell r="EM113">
            <v>195.57200622558594</v>
          </cell>
          <cell r="EN113">
            <v>199.52200317382813</v>
          </cell>
          <cell r="EO113">
            <v>319.27700805664063</v>
          </cell>
          <cell r="EP113">
            <v>205.37675476074219</v>
          </cell>
          <cell r="EQ113">
            <v>197.69267272949219</v>
          </cell>
        </row>
        <row r="114">
          <cell r="A114">
            <v>42597</v>
          </cell>
          <cell r="B114">
            <v>208.75700378417969</v>
          </cell>
          <cell r="C114">
            <v>157.32200622558594</v>
          </cell>
          <cell r="D114">
            <v>164.59300231933594</v>
          </cell>
          <cell r="E114">
            <v>484.47299194335938</v>
          </cell>
          <cell r="F114">
            <v>176.89199829101563</v>
          </cell>
          <cell r="G114">
            <v>503.26998901367188</v>
          </cell>
          <cell r="H114">
            <v>293.15301513671875</v>
          </cell>
          <cell r="I114">
            <v>345.05899047851563</v>
          </cell>
          <cell r="J114">
            <v>370.822998046875</v>
          </cell>
          <cell r="K114">
            <v>521.45599365234375</v>
          </cell>
          <cell r="L114">
            <v>202.03300476074219</v>
          </cell>
          <cell r="M114">
            <v>473.78399658203125</v>
          </cell>
          <cell r="N114">
            <v>263.93301391601563</v>
          </cell>
          <cell r="O114">
            <v>296.59600830078125</v>
          </cell>
          <cell r="P114">
            <v>301.05300903320313</v>
          </cell>
          <cell r="Q114">
            <v>324.16500854492188</v>
          </cell>
          <cell r="R114">
            <v>377.34698486328125</v>
          </cell>
          <cell r="S114">
            <v>400.114990234375</v>
          </cell>
          <cell r="T114">
            <v>479.11300659179688</v>
          </cell>
          <cell r="U114">
            <v>381.14199829101563</v>
          </cell>
          <cell r="V114">
            <v>518.95501708984375</v>
          </cell>
          <cell r="W114">
            <v>254.51100158691406</v>
          </cell>
          <cell r="X114">
            <v>377.010986328125</v>
          </cell>
          <cell r="Y114">
            <v>326.31500244140625</v>
          </cell>
          <cell r="Z114">
            <v>390.17401123046875</v>
          </cell>
          <cell r="AA114">
            <v>381.04598999023438</v>
          </cell>
          <cell r="AB114">
            <v>380.42599487304688</v>
          </cell>
          <cell r="AC114">
            <v>420.71600341796875</v>
          </cell>
          <cell r="AD114">
            <v>384.69000244140625</v>
          </cell>
          <cell r="AE114">
            <v>377.82901000976563</v>
          </cell>
          <cell r="AF114">
            <v>494.89599609375</v>
          </cell>
          <cell r="AG114">
            <v>427.98098754882813</v>
          </cell>
          <cell r="AH114">
            <v>1000.0059814453125</v>
          </cell>
          <cell r="AI114">
            <v>381.81500244140625</v>
          </cell>
          <cell r="AJ114">
            <v>350.9949951171875</v>
          </cell>
          <cell r="AK114">
            <v>354.75900268554688</v>
          </cell>
          <cell r="AL114">
            <v>324.19400024414063</v>
          </cell>
          <cell r="AM114">
            <v>376.14700317382813</v>
          </cell>
          <cell r="AN114">
            <v>370.45999145507813</v>
          </cell>
          <cell r="AO114">
            <v>391.42599487304688</v>
          </cell>
          <cell r="AP114">
            <v>353.29299926757813</v>
          </cell>
          <cell r="AQ114">
            <v>380.22601318359375</v>
          </cell>
          <cell r="AR114">
            <v>467.489990234375</v>
          </cell>
          <cell r="AS114">
            <v>542.25</v>
          </cell>
          <cell r="AT114">
            <v>353.37100219726563</v>
          </cell>
          <cell r="AU114">
            <v>446.218994140625</v>
          </cell>
          <cell r="AV114">
            <v>209.63499450683594</v>
          </cell>
          <cell r="AW114">
            <v>208.46600341796875</v>
          </cell>
          <cell r="AX114">
            <v>333.74899291992188</v>
          </cell>
          <cell r="AY114">
            <v>414.6099853515625</v>
          </cell>
          <cell r="AZ114">
            <v>409.78201293945313</v>
          </cell>
          <cell r="BA114">
            <v>367.75201416015625</v>
          </cell>
          <cell r="BB114">
            <v>392.3280029296875</v>
          </cell>
          <cell r="BC114">
            <v>476.44699096679688</v>
          </cell>
          <cell r="BD114">
            <v>248.0780029296875</v>
          </cell>
          <cell r="BE114">
            <v>399.0679931640625</v>
          </cell>
          <cell r="BF114">
            <v>373.77099609375</v>
          </cell>
          <cell r="BG114">
            <v>1093.321044921875</v>
          </cell>
          <cell r="BH114">
            <v>2810.68798828125</v>
          </cell>
          <cell r="BI114">
            <v>1137.8160400390625</v>
          </cell>
          <cell r="BJ114">
            <v>2055.760009765625</v>
          </cell>
          <cell r="BK114">
            <v>623.4730224609375</v>
          </cell>
          <cell r="BL114">
            <v>644.92498779296875</v>
          </cell>
          <cell r="BM114">
            <v>673.8480224609375</v>
          </cell>
          <cell r="BN114">
            <v>780.75897216796875</v>
          </cell>
          <cell r="BO114">
            <v>518.56402587890625</v>
          </cell>
          <cell r="BP114">
            <v>296.60501098632813</v>
          </cell>
          <cell r="BQ114">
            <v>547.97601318359375</v>
          </cell>
          <cell r="BR114">
            <v>407.5159912109375</v>
          </cell>
          <cell r="BS114">
            <v>314.28298950195313</v>
          </cell>
          <cell r="BT114">
            <v>369.19100952148438</v>
          </cell>
          <cell r="BU114">
            <v>96.547996520996094</v>
          </cell>
          <cell r="BV114">
            <v>368.989013671875</v>
          </cell>
          <cell r="BW114">
            <v>279.64300537109375</v>
          </cell>
          <cell r="BX114">
            <v>292.14300537109375</v>
          </cell>
          <cell r="BY114">
            <v>2619.429931640625</v>
          </cell>
          <cell r="BZ114">
            <v>2597.31005859375</v>
          </cell>
          <cell r="CA114">
            <v>289.70999145507813</v>
          </cell>
          <cell r="CB114">
            <v>268.06951904296875</v>
          </cell>
          <cell r="CC114">
            <v>265.66860961914063</v>
          </cell>
          <cell r="CD114">
            <v>335.22024536132813</v>
          </cell>
          <cell r="CE114">
            <v>360.3240966796875</v>
          </cell>
          <cell r="CF114">
            <v>337.365234375</v>
          </cell>
          <cell r="CG114">
            <v>365.40933227539063</v>
          </cell>
          <cell r="CH114">
            <v>302.76290893554688</v>
          </cell>
          <cell r="CI114">
            <v>704.7467041015625</v>
          </cell>
          <cell r="CJ114">
            <v>509.92807006835938</v>
          </cell>
          <cell r="CK114">
            <v>422.03927612304688</v>
          </cell>
          <cell r="CL114">
            <v>466.986328125</v>
          </cell>
          <cell r="CM114">
            <v>1080.0689697265625</v>
          </cell>
          <cell r="CN114">
            <v>339.77020263671875</v>
          </cell>
          <cell r="CO114">
            <v>171.24526977539063</v>
          </cell>
          <cell r="CP114">
            <v>440.72891235351563</v>
          </cell>
          <cell r="CQ114">
            <v>280.73678588867188</v>
          </cell>
          <cell r="CR114">
            <v>362.43069458007813</v>
          </cell>
          <cell r="CS114">
            <v>212.81468200683594</v>
          </cell>
          <cell r="CT114">
            <v>437.364990234375</v>
          </cell>
          <cell r="CU114">
            <v>438.50253295898438</v>
          </cell>
          <cell r="CV114">
            <v>233.58291625976563</v>
          </cell>
          <cell r="CW114">
            <v>218.38723754882813</v>
          </cell>
          <cell r="CX114">
            <v>377.43182373046875</v>
          </cell>
          <cell r="CY114">
            <v>189.19096374511719</v>
          </cell>
          <cell r="CZ114">
            <v>423.9344482421875</v>
          </cell>
          <cell r="DA114">
            <v>174.41157531738281</v>
          </cell>
          <cell r="DB114">
            <v>214.35420227050781</v>
          </cell>
          <cell r="DC114">
            <v>194.587890625</v>
          </cell>
          <cell r="DD114">
            <v>379.39712524414063</v>
          </cell>
          <cell r="DE114">
            <v>630.3983154296875</v>
          </cell>
          <cell r="DF114">
            <v>171.17558288574219</v>
          </cell>
          <cell r="DG114">
            <v>202.62200927734375</v>
          </cell>
          <cell r="DH114">
            <v>209.5770263671875</v>
          </cell>
          <cell r="DI114">
            <v>273.28311157226563</v>
          </cell>
          <cell r="DJ114">
            <v>333.10403442382813</v>
          </cell>
          <cell r="DK114">
            <v>239.46627807617188</v>
          </cell>
          <cell r="DL114">
            <v>1607.3680419921875</v>
          </cell>
          <cell r="DM114">
            <v>281.1751708984375</v>
          </cell>
          <cell r="DN114">
            <v>230.64219665527344</v>
          </cell>
          <cell r="DO114">
            <v>156.91117858886719</v>
          </cell>
          <cell r="DQ114">
            <v>915.8599853515625</v>
          </cell>
          <cell r="DR114">
            <v>2190.14990234375</v>
          </cell>
          <cell r="DS114">
            <v>235.015380859375</v>
          </cell>
          <cell r="DT114">
            <v>129.94073486328125</v>
          </cell>
          <cell r="DV114">
            <v>42597</v>
          </cell>
          <cell r="DW114">
            <v>42597</v>
          </cell>
          <cell r="DX114">
            <v>436.21099853515625</v>
          </cell>
          <cell r="DY114">
            <v>216.38800048828125</v>
          </cell>
          <cell r="DZ114">
            <v>414.60400390625</v>
          </cell>
          <cell r="EA114">
            <v>514.71600341796875</v>
          </cell>
          <cell r="EB114">
            <v>319.1719970703125</v>
          </cell>
          <cell r="EC114">
            <v>483.23098754882813</v>
          </cell>
          <cell r="ED114">
            <v>373.37200927734375</v>
          </cell>
          <cell r="EE114">
            <v>382.8380126953125</v>
          </cell>
          <cell r="EF114">
            <v>401.3590087890625</v>
          </cell>
          <cell r="EG114">
            <v>386.80999755859375</v>
          </cell>
          <cell r="EH114">
            <v>316.989990234375</v>
          </cell>
          <cell r="EI114">
            <v>303.20599365234375</v>
          </cell>
          <cell r="EJ114">
            <v>457.13900756835938</v>
          </cell>
          <cell r="EK114">
            <v>324.2860107421875</v>
          </cell>
          <cell r="EL114">
            <v>341.697998046875</v>
          </cell>
          <cell r="EM114">
            <v>196.06500244140625</v>
          </cell>
          <cell r="EN114">
            <v>199.86399841308594</v>
          </cell>
          <cell r="EO114">
            <v>319.51300048828125</v>
          </cell>
          <cell r="EP114">
            <v>205.74272155761719</v>
          </cell>
          <cell r="EQ114">
            <v>198.14254760742188</v>
          </cell>
        </row>
        <row r="115">
          <cell r="A115">
            <v>42598</v>
          </cell>
          <cell r="B115">
            <v>208.95199584960938</v>
          </cell>
          <cell r="C115">
            <v>157.50599670410156</v>
          </cell>
          <cell r="D115">
            <v>164.78199768066406</v>
          </cell>
          <cell r="E115">
            <v>485.30300903320313</v>
          </cell>
          <cell r="F115">
            <v>177.27999877929688</v>
          </cell>
          <cell r="G115">
            <v>504.15200805664063</v>
          </cell>
          <cell r="H115">
            <v>293.37701416015625</v>
          </cell>
          <cell r="I115">
            <v>344.78399658203125</v>
          </cell>
          <cell r="J115">
            <v>370.60800170898438</v>
          </cell>
          <cell r="K115">
            <v>521.44000244140625</v>
          </cell>
          <cell r="L115">
            <v>201.98199462890625</v>
          </cell>
          <cell r="M115">
            <v>473.68301391601563</v>
          </cell>
          <cell r="N115">
            <v>264.10800170898438</v>
          </cell>
          <cell r="O115">
            <v>296.37701416015625</v>
          </cell>
          <cell r="P115">
            <v>300.84298706054688</v>
          </cell>
          <cell r="Q115">
            <v>323.99301147460938</v>
          </cell>
          <cell r="R115">
            <v>377.44100952148438</v>
          </cell>
          <cell r="S115">
            <v>400.58099365234375</v>
          </cell>
          <cell r="T115">
            <v>480.2139892578125</v>
          </cell>
          <cell r="U115">
            <v>381.36599731445313</v>
          </cell>
          <cell r="V115">
            <v>519.5830078125</v>
          </cell>
          <cell r="W115">
            <v>256.41799926757813</v>
          </cell>
          <cell r="X115">
            <v>377.33099365234375</v>
          </cell>
          <cell r="Y115">
            <v>326.14401245117188</v>
          </cell>
          <cell r="Z115">
            <v>390.00201416015625</v>
          </cell>
          <cell r="AA115">
            <v>381.15301513671875</v>
          </cell>
          <cell r="AB115">
            <v>383.52999877929688</v>
          </cell>
          <cell r="AC115">
            <v>421.20098876953125</v>
          </cell>
          <cell r="AD115">
            <v>384.79800415039063</v>
          </cell>
          <cell r="AE115">
            <v>378.06698608398438</v>
          </cell>
          <cell r="AF115">
            <v>495.0989990234375</v>
          </cell>
          <cell r="AG115">
            <v>428.68399047851563</v>
          </cell>
          <cell r="AH115">
            <v>1000.9719848632813</v>
          </cell>
          <cell r="AI115">
            <v>382.77999877929688</v>
          </cell>
          <cell r="AJ115">
            <v>350.74899291992188</v>
          </cell>
          <cell r="AK115">
            <v>354.70700073242188</v>
          </cell>
          <cell r="AL115">
            <v>324.39199829101563</v>
          </cell>
          <cell r="AM115">
            <v>376.33700561523438</v>
          </cell>
          <cell r="AN115">
            <v>370.66299438476563</v>
          </cell>
          <cell r="AO115">
            <v>391.56900024414063</v>
          </cell>
          <cell r="AP115">
            <v>353.48800659179688</v>
          </cell>
          <cell r="AQ115">
            <v>380.01699829101563</v>
          </cell>
          <cell r="AR115">
            <v>467.58200073242188</v>
          </cell>
          <cell r="AS115">
            <v>542.66497802734375</v>
          </cell>
          <cell r="AT115">
            <v>353.92300415039063</v>
          </cell>
          <cell r="AU115">
            <v>446.89300537109375</v>
          </cell>
          <cell r="AV115">
            <v>209.74800109863281</v>
          </cell>
          <cell r="AW115">
            <v>208.5469970703125</v>
          </cell>
          <cell r="AX115">
            <v>333.84600830078125</v>
          </cell>
          <cell r="AY115">
            <v>414.58499145507813</v>
          </cell>
          <cell r="AZ115">
            <v>410.87298583984375</v>
          </cell>
          <cell r="BA115">
            <v>367.88101196289063</v>
          </cell>
          <cell r="BB115">
            <v>392.59799194335938</v>
          </cell>
          <cell r="BC115">
            <v>476.63400268554688</v>
          </cell>
          <cell r="BD115">
            <v>248.24699401855469</v>
          </cell>
          <cell r="BE115">
            <v>399.2349853515625</v>
          </cell>
          <cell r="BF115">
            <v>373.94100952148438</v>
          </cell>
          <cell r="BG115">
            <v>1094.404052734375</v>
          </cell>
          <cell r="BH115">
            <v>2807.80908203125</v>
          </cell>
          <cell r="BI115">
            <v>1139.4849853515625</v>
          </cell>
          <cell r="BJ115">
            <v>2054.712890625</v>
          </cell>
          <cell r="BK115">
            <v>622.52801513671875</v>
          </cell>
          <cell r="BL115">
            <v>644.18701171875</v>
          </cell>
          <cell r="BM115">
            <v>673.0469970703125</v>
          </cell>
          <cell r="BN115">
            <v>780.11102294921875</v>
          </cell>
          <cell r="BO115">
            <v>517.85198974609375</v>
          </cell>
          <cell r="BP115">
            <v>295.74899291992188</v>
          </cell>
          <cell r="BQ115">
            <v>547.844970703125</v>
          </cell>
          <cell r="BR115">
            <v>407.87600708007813</v>
          </cell>
          <cell r="BS115">
            <v>314.87600708007813</v>
          </cell>
          <cell r="BT115">
            <v>370.10299682617188</v>
          </cell>
          <cell r="BU115">
            <v>96.935997009277344</v>
          </cell>
          <cell r="BV115">
            <v>369.44000244140625</v>
          </cell>
          <cell r="BW115">
            <v>279.72000122070313</v>
          </cell>
          <cell r="BX115">
            <v>291.84600830078125</v>
          </cell>
          <cell r="BY115">
            <v>2622.4208984375</v>
          </cell>
          <cell r="BZ115">
            <v>2597.833984375</v>
          </cell>
          <cell r="CA115">
            <v>289.39401245117188</v>
          </cell>
          <cell r="CB115">
            <v>267.8314208984375</v>
          </cell>
          <cell r="CC115">
            <v>265.90576171875</v>
          </cell>
          <cell r="CD115">
            <v>334.95382690429688</v>
          </cell>
          <cell r="CE115">
            <v>360.631103515625</v>
          </cell>
          <cell r="CF115">
            <v>337.49295043945313</v>
          </cell>
          <cell r="CG115">
            <v>365.25888061523438</v>
          </cell>
          <cell r="CH115">
            <v>303.29067993164063</v>
          </cell>
          <cell r="CI115">
            <v>705.541259765625</v>
          </cell>
          <cell r="CJ115">
            <v>509.85598754882813</v>
          </cell>
          <cell r="CK115">
            <v>422.66213989257813</v>
          </cell>
          <cell r="CL115">
            <v>467.15869140625</v>
          </cell>
          <cell r="CM115">
            <v>1081.0872802734375</v>
          </cell>
          <cell r="CN115">
            <v>339.76852416992188</v>
          </cell>
          <cell r="CO115">
            <v>171.21293640136719</v>
          </cell>
          <cell r="CP115">
            <v>440.6690673828125</v>
          </cell>
          <cell r="CQ115">
            <v>280.61572265625</v>
          </cell>
          <cell r="CR115">
            <v>362.71258544921875</v>
          </cell>
          <cell r="CS115">
            <v>212.70527648925781</v>
          </cell>
          <cell r="CT115">
            <v>437.76638793945313</v>
          </cell>
          <cell r="CU115">
            <v>439.30560302734375</v>
          </cell>
          <cell r="CV115">
            <v>233.64399719238281</v>
          </cell>
          <cell r="CW115">
            <v>218.24484252929688</v>
          </cell>
          <cell r="CX115">
            <v>378.62725830078125</v>
          </cell>
          <cell r="CY115">
            <v>189.14389038085938</v>
          </cell>
          <cell r="CZ115">
            <v>424.5279541015625</v>
          </cell>
          <cell r="DA115">
            <v>174.41937255859375</v>
          </cell>
          <cell r="DB115">
            <v>214.70889282226563</v>
          </cell>
          <cell r="DC115">
            <v>194.94111633300781</v>
          </cell>
          <cell r="DD115">
            <v>379.84664916992188</v>
          </cell>
          <cell r="DE115">
            <v>631.652099609375</v>
          </cell>
          <cell r="DF115">
            <v>171.39013671875</v>
          </cell>
          <cell r="DG115">
            <v>202.57600402832031</v>
          </cell>
          <cell r="DH115">
            <v>209.87332153320313</v>
          </cell>
          <cell r="DI115">
            <v>273.51812744140625</v>
          </cell>
          <cell r="DJ115">
            <v>332.90106201171875</v>
          </cell>
          <cell r="DK115">
            <v>239.72482299804688</v>
          </cell>
          <cell r="DL115">
            <v>1608.6278076171875</v>
          </cell>
          <cell r="DM115">
            <v>281.41302490234375</v>
          </cell>
          <cell r="DN115">
            <v>230.4080810546875</v>
          </cell>
          <cell r="DO115">
            <v>156.91587829589844</v>
          </cell>
          <cell r="DQ115">
            <v>915.5999755859375</v>
          </cell>
          <cell r="DR115">
            <v>2178.14990234375</v>
          </cell>
          <cell r="DS115">
            <v>234.75936889648438</v>
          </cell>
          <cell r="DT115">
            <v>129.90658569335938</v>
          </cell>
          <cell r="DV115">
            <v>42598</v>
          </cell>
          <cell r="DW115">
            <v>42598</v>
          </cell>
          <cell r="DX115">
            <v>437.42401123046875</v>
          </cell>
          <cell r="DY115">
            <v>216.87899780273438</v>
          </cell>
          <cell r="DZ115">
            <v>415.375</v>
          </cell>
          <cell r="EA115">
            <v>515.1920166015625</v>
          </cell>
          <cell r="EB115">
            <v>319.739013671875</v>
          </cell>
          <cell r="EC115">
            <v>483.68499755859375</v>
          </cell>
          <cell r="ED115">
            <v>373.739990234375</v>
          </cell>
          <cell r="EE115">
            <v>383.42999267578125</v>
          </cell>
          <cell r="EF115">
            <v>401.67300415039063</v>
          </cell>
          <cell r="EG115">
            <v>387.32598876953125</v>
          </cell>
          <cell r="EH115">
            <v>317.239990234375</v>
          </cell>
          <cell r="EI115">
            <v>303.37799072265625</v>
          </cell>
          <cell r="EJ115">
            <v>457.5150146484375</v>
          </cell>
          <cell r="EK115">
            <v>324.92300415039063</v>
          </cell>
          <cell r="EL115">
            <v>341.94000244140625</v>
          </cell>
          <cell r="EM115">
            <v>196.59199523925781</v>
          </cell>
          <cell r="EN115">
            <v>199.89799499511719</v>
          </cell>
          <cell r="EO115">
            <v>319.8909912109375</v>
          </cell>
          <cell r="EP115">
            <v>205.99618530273438</v>
          </cell>
          <cell r="EQ115">
            <v>198.43814086914063</v>
          </cell>
        </row>
        <row r="116">
          <cell r="A116">
            <v>42599</v>
          </cell>
          <cell r="B116">
            <v>208.83200073242188</v>
          </cell>
          <cell r="C116">
            <v>157.49800109863281</v>
          </cell>
          <cell r="D116">
            <v>164.77000427246094</v>
          </cell>
          <cell r="E116">
            <v>484.84100341796875</v>
          </cell>
          <cell r="F116">
            <v>177.26899719238281</v>
          </cell>
          <cell r="G116">
            <v>503.70901489257813</v>
          </cell>
          <cell r="H116">
            <v>293.9429931640625</v>
          </cell>
          <cell r="I116">
            <v>344.56500244140625</v>
          </cell>
          <cell r="J116">
            <v>370.5050048828125</v>
          </cell>
          <cell r="K116">
            <v>521.4749755859375</v>
          </cell>
          <cell r="L116">
            <v>201.97000122070313</v>
          </cell>
          <cell r="M116">
            <v>473.66598510742188</v>
          </cell>
          <cell r="N116">
            <v>264.06298828125</v>
          </cell>
          <cell r="O116">
            <v>296.29299926757813</v>
          </cell>
          <cell r="P116">
            <v>300.75900268554688</v>
          </cell>
          <cell r="Q116">
            <v>323.91400146484375</v>
          </cell>
          <cell r="R116">
            <v>377.4320068359375</v>
          </cell>
          <cell r="S116">
            <v>400.56298828125</v>
          </cell>
          <cell r="T116">
            <v>480.23300170898438</v>
          </cell>
          <cell r="U116">
            <v>381.35400390625</v>
          </cell>
          <cell r="V116">
            <v>519.60302734375</v>
          </cell>
          <cell r="W116">
            <v>256.4320068359375</v>
          </cell>
          <cell r="X116">
            <v>377.42401123046875</v>
          </cell>
          <cell r="Y116">
            <v>326.04400634765625</v>
          </cell>
          <cell r="Z116">
            <v>389.781005859375</v>
          </cell>
          <cell r="AA116">
            <v>381.57901000976563</v>
          </cell>
          <cell r="AB116">
            <v>384.27999877929688</v>
          </cell>
          <cell r="AC116">
            <v>420.87100219726563</v>
          </cell>
          <cell r="AD116">
            <v>384.72100830078125</v>
          </cell>
          <cell r="AE116">
            <v>378.0570068359375</v>
          </cell>
          <cell r="AF116">
            <v>495.7659912109375</v>
          </cell>
          <cell r="AG116">
            <v>428.67999267578125</v>
          </cell>
          <cell r="AH116">
            <v>1000.8480224609375</v>
          </cell>
          <cell r="AI116">
            <v>382.62298583984375</v>
          </cell>
          <cell r="AJ116">
            <v>350.58499145507813</v>
          </cell>
          <cell r="AK116">
            <v>354.66000366210938</v>
          </cell>
          <cell r="AL116">
            <v>324.5</v>
          </cell>
          <cell r="AM116">
            <v>376.42599487304688</v>
          </cell>
          <cell r="AN116">
            <v>370.93099975585938</v>
          </cell>
          <cell r="AO116">
            <v>391.31698608398438</v>
          </cell>
          <cell r="AP116">
            <v>353.66900634765625</v>
          </cell>
          <cell r="AQ116">
            <v>379.93399047851563</v>
          </cell>
          <cell r="AR116">
            <v>467.78399658203125</v>
          </cell>
          <cell r="AS116">
            <v>542.73797607421875</v>
          </cell>
          <cell r="AT116">
            <v>353.88699340820313</v>
          </cell>
          <cell r="AU116">
            <v>447.06698608398438</v>
          </cell>
          <cell r="AV116">
            <v>209.72500610351563</v>
          </cell>
          <cell r="AW116">
            <v>208.49000549316406</v>
          </cell>
          <cell r="AX116">
            <v>334.30899047851563</v>
          </cell>
          <cell r="AY116">
            <v>414.26400756835938</v>
          </cell>
          <cell r="AZ116">
            <v>411.26800537109375</v>
          </cell>
          <cell r="BA116">
            <v>368.08499145507813</v>
          </cell>
          <cell r="BB116">
            <v>392.8389892578125</v>
          </cell>
          <cell r="BC116">
            <v>476.6719970703125</v>
          </cell>
          <cell r="BD116">
            <v>248.27299499511719</v>
          </cell>
          <cell r="BE116">
            <v>399.26800537109375</v>
          </cell>
          <cell r="BF116">
            <v>373.906005859375</v>
          </cell>
          <cell r="BG116">
            <v>1093.748046875</v>
          </cell>
          <cell r="BH116">
            <v>2812.375</v>
          </cell>
          <cell r="BI116">
            <v>1139.7860107421875</v>
          </cell>
          <cell r="BJ116">
            <v>2055.868896484375</v>
          </cell>
          <cell r="BK116">
            <v>623.7349853515625</v>
          </cell>
          <cell r="BL116">
            <v>645.2139892578125</v>
          </cell>
          <cell r="BM116">
            <v>674.08099365234375</v>
          </cell>
          <cell r="BN116">
            <v>781.4420166015625</v>
          </cell>
          <cell r="BO116">
            <v>518.07000732421875</v>
          </cell>
          <cell r="BP116">
            <v>296.42098999023438</v>
          </cell>
          <cell r="BQ116">
            <v>548.02197265625</v>
          </cell>
          <cell r="BR116">
            <v>407.80801391601563</v>
          </cell>
          <cell r="BS116">
            <v>315.06698608398438</v>
          </cell>
          <cell r="BT116">
            <v>370.4320068359375</v>
          </cell>
          <cell r="BU116">
            <v>97.043998718261719</v>
          </cell>
          <cell r="BV116">
            <v>369.50698852539063</v>
          </cell>
          <cell r="BW116">
            <v>279.74099731445313</v>
          </cell>
          <cell r="BX116">
            <v>292.00201416015625</v>
          </cell>
          <cell r="BY116">
            <v>2620.9970703125</v>
          </cell>
          <cell r="BZ116">
            <v>2598.365966796875</v>
          </cell>
          <cell r="CA116">
            <v>289.70401000976563</v>
          </cell>
          <cell r="CB116">
            <v>268.14520263671875</v>
          </cell>
          <cell r="CC116">
            <v>266.02316284179688</v>
          </cell>
          <cell r="CD116">
            <v>334.71023559570313</v>
          </cell>
          <cell r="CE116">
            <v>360.63836669921875</v>
          </cell>
          <cell r="CF116">
            <v>337.59100341796875</v>
          </cell>
          <cell r="CG116">
            <v>365.16156005859375</v>
          </cell>
          <cell r="CH116">
            <v>303.2728271484375</v>
          </cell>
          <cell r="CI116">
            <v>705.35968017578125</v>
          </cell>
          <cell r="CJ116">
            <v>510.17083740234375</v>
          </cell>
          <cell r="CK116">
            <v>422.501708984375</v>
          </cell>
          <cell r="CL116">
            <v>467.36093139648438</v>
          </cell>
          <cell r="CM116">
            <v>1082.2921142578125</v>
          </cell>
          <cell r="CN116">
            <v>339.61447143554688</v>
          </cell>
          <cell r="CO116">
            <v>171.20693969726563</v>
          </cell>
          <cell r="CP116">
            <v>440.46932983398438</v>
          </cell>
          <cell r="CQ116">
            <v>280.57241821289063</v>
          </cell>
          <cell r="CR116">
            <v>362.8250732421875</v>
          </cell>
          <cell r="CS116">
            <v>212.7200927734375</v>
          </cell>
          <cell r="CT116">
            <v>437.93209838867188</v>
          </cell>
          <cell r="CU116">
            <v>439.25759887695313</v>
          </cell>
          <cell r="CV116">
            <v>234.15727233886719</v>
          </cell>
          <cell r="CW116">
            <v>218.47653198242188</v>
          </cell>
          <cell r="CX116">
            <v>378.13485717773438</v>
          </cell>
          <cell r="CY116">
            <v>189.03273010253906</v>
          </cell>
          <cell r="CZ116">
            <v>424.162109375</v>
          </cell>
          <cell r="DA116">
            <v>174.29216003417969</v>
          </cell>
          <cell r="DB116">
            <v>213.85818481445313</v>
          </cell>
          <cell r="DC116">
            <v>195.32829284667969</v>
          </cell>
          <cell r="DD116">
            <v>380.10467529296875</v>
          </cell>
          <cell r="DE116">
            <v>631.86859130859375</v>
          </cell>
          <cell r="DF116">
            <v>171.29435729980469</v>
          </cell>
          <cell r="DG116">
            <v>202.93902587890625</v>
          </cell>
          <cell r="DH116">
            <v>209.66450500488281</v>
          </cell>
          <cell r="DI116">
            <v>273.53890991210938</v>
          </cell>
          <cell r="DJ116">
            <v>332.70367431640625</v>
          </cell>
          <cell r="DK116">
            <v>239.89506530761719</v>
          </cell>
          <cell r="DL116">
            <v>1609.0194091796875</v>
          </cell>
          <cell r="DM116">
            <v>281.32510375976563</v>
          </cell>
          <cell r="DN116">
            <v>230.48011779785156</v>
          </cell>
          <cell r="DO116">
            <v>157.00080871582031</v>
          </cell>
          <cell r="DQ116">
            <v>909.66998291015625</v>
          </cell>
          <cell r="DR116">
            <v>2182.219970703125</v>
          </cell>
          <cell r="DS116">
            <v>234.79399108886719</v>
          </cell>
          <cell r="DT116">
            <v>129.92475891113281</v>
          </cell>
          <cell r="DV116">
            <v>42599</v>
          </cell>
          <cell r="DW116">
            <v>42599</v>
          </cell>
          <cell r="DX116">
            <v>437.81298828125</v>
          </cell>
          <cell r="DY116">
            <v>216.99299621582031</v>
          </cell>
          <cell r="DZ116">
            <v>415.01199340820313</v>
          </cell>
          <cell r="EA116">
            <v>515.77099609375</v>
          </cell>
          <cell r="EB116">
            <v>319.85198974609375</v>
          </cell>
          <cell r="EC116">
            <v>483.906005859375</v>
          </cell>
          <cell r="ED116">
            <v>373.25201416015625</v>
          </cell>
          <cell r="EE116">
            <v>383.22100830078125</v>
          </cell>
          <cell r="EF116">
            <v>401.93399047851563</v>
          </cell>
          <cell r="EG116">
            <v>387.48199462890625</v>
          </cell>
          <cell r="EH116">
            <v>317.41299438476563</v>
          </cell>
          <cell r="EI116">
            <v>303.42498779296875</v>
          </cell>
          <cell r="EJ116">
            <v>457.625</v>
          </cell>
          <cell r="EK116">
            <v>324.93399047851563</v>
          </cell>
          <cell r="EL116">
            <v>341.85501098632813</v>
          </cell>
          <cell r="EM116">
            <v>196.52099609375</v>
          </cell>
          <cell r="EN116">
            <v>200.08399963378906</v>
          </cell>
          <cell r="EO116">
            <v>319.40899658203125</v>
          </cell>
          <cell r="EP116">
            <v>206.00483703613281</v>
          </cell>
          <cell r="EQ116">
            <v>198.4747314453125</v>
          </cell>
        </row>
        <row r="117">
          <cell r="A117">
            <v>42600</v>
          </cell>
          <cell r="B117">
            <v>209.02900695800781</v>
          </cell>
          <cell r="C117">
            <v>157.60699462890625</v>
          </cell>
          <cell r="D117">
            <v>164.88600158691406</v>
          </cell>
          <cell r="E117">
            <v>485.4320068359375</v>
          </cell>
          <cell r="F117">
            <v>177.62399291992188</v>
          </cell>
          <cell r="G117">
            <v>504.35598754882813</v>
          </cell>
          <cell r="H117">
            <v>294.13900756835938</v>
          </cell>
          <cell r="I117">
            <v>345.30801391601563</v>
          </cell>
          <cell r="J117">
            <v>371.22698974609375</v>
          </cell>
          <cell r="K117">
            <v>521.9940185546875</v>
          </cell>
          <cell r="L117">
            <v>202.42300415039063</v>
          </cell>
          <cell r="M117">
            <v>474.62200927734375</v>
          </cell>
          <cell r="N117">
            <v>264.17898559570313</v>
          </cell>
          <cell r="O117">
            <v>296.77801513671875</v>
          </cell>
          <cell r="P117">
            <v>301.239990234375</v>
          </cell>
          <cell r="Q117">
            <v>324.51199340820313</v>
          </cell>
          <cell r="R117">
            <v>378.07598876953125</v>
          </cell>
          <cell r="S117">
            <v>400.67599487304688</v>
          </cell>
          <cell r="T117">
            <v>481.56500244140625</v>
          </cell>
          <cell r="U117">
            <v>381.80398559570313</v>
          </cell>
          <cell r="V117">
            <v>520.10797119140625</v>
          </cell>
          <cell r="W117">
            <v>259.34100341796875</v>
          </cell>
          <cell r="X117">
            <v>377.9739990234375</v>
          </cell>
          <cell r="Y117">
            <v>326.6669921875</v>
          </cell>
          <cell r="Z117">
            <v>390.29998779296875</v>
          </cell>
          <cell r="AA117">
            <v>381.781005859375</v>
          </cell>
          <cell r="AB117">
            <v>388.54501342773438</v>
          </cell>
          <cell r="AC117">
            <v>422.5369873046875</v>
          </cell>
          <cell r="AD117">
            <v>384.885009765625</v>
          </cell>
          <cell r="AE117">
            <v>378.17300415039063</v>
          </cell>
          <cell r="AF117">
            <v>496.20098876953125</v>
          </cell>
          <cell r="AG117">
            <v>429.25201416015625</v>
          </cell>
          <cell r="AH117">
            <v>1000.8729858398438</v>
          </cell>
          <cell r="AI117">
            <v>383.52801513671875</v>
          </cell>
          <cell r="AJ117">
            <v>351.2760009765625</v>
          </cell>
          <cell r="AK117">
            <v>355.29000854492188</v>
          </cell>
          <cell r="AL117">
            <v>324.74200439453125</v>
          </cell>
          <cell r="AM117">
            <v>377.28201293945313</v>
          </cell>
          <cell r="AN117">
            <v>371.3389892578125</v>
          </cell>
          <cell r="AO117">
            <v>392.22100830078125</v>
          </cell>
          <cell r="AP117">
            <v>353.98001098632813</v>
          </cell>
          <cell r="AQ117">
            <v>380.62600708007813</v>
          </cell>
          <cell r="AR117">
            <v>468.18499755859375</v>
          </cell>
          <cell r="AS117">
            <v>542.97100830078125</v>
          </cell>
          <cell r="AT117">
            <v>354.7080078125</v>
          </cell>
          <cell r="AU117">
            <v>447.34799194335938</v>
          </cell>
          <cell r="AV117">
            <v>210.20799255371094</v>
          </cell>
          <cell r="AW117">
            <v>208.92799377441406</v>
          </cell>
          <cell r="AX117">
            <v>334.59201049804688</v>
          </cell>
          <cell r="AY117">
            <v>414.864990234375</v>
          </cell>
          <cell r="AZ117">
            <v>411.83200073242188</v>
          </cell>
          <cell r="BA117">
            <v>369.3280029296875</v>
          </cell>
          <cell r="BB117">
            <v>394.05099487304688</v>
          </cell>
          <cell r="BC117">
            <v>476.75</v>
          </cell>
          <cell r="BD117">
            <v>248.0260009765625</v>
          </cell>
          <cell r="BE117">
            <v>399.2919921875</v>
          </cell>
          <cell r="BF117">
            <v>374.5150146484375</v>
          </cell>
          <cell r="BG117">
            <v>1095.4599609375</v>
          </cell>
          <cell r="BH117">
            <v>2818.27587890625</v>
          </cell>
          <cell r="BI117">
            <v>1140.9730224609375</v>
          </cell>
          <cell r="BJ117">
            <v>2057.902099609375</v>
          </cell>
          <cell r="BK117">
            <v>625.27801513671875</v>
          </cell>
          <cell r="BL117">
            <v>646.406982421875</v>
          </cell>
          <cell r="BM117">
            <v>675.48297119140625</v>
          </cell>
          <cell r="BN117">
            <v>783.135009765625</v>
          </cell>
          <cell r="BO117">
            <v>518.97601318359375</v>
          </cell>
          <cell r="BP117">
            <v>297.6090087890625</v>
          </cell>
          <cell r="BQ117">
            <v>548.3280029296875</v>
          </cell>
          <cell r="BR117">
            <v>408.15200805664063</v>
          </cell>
          <cell r="BS117">
            <v>315.40499877929688</v>
          </cell>
          <cell r="BT117">
            <v>371.05801391601563</v>
          </cell>
          <cell r="BU117">
            <v>97.30999755859375</v>
          </cell>
          <cell r="BV117">
            <v>369.83099365234375</v>
          </cell>
          <cell r="BW117">
            <v>279.87701416015625</v>
          </cell>
          <cell r="BX117">
            <v>292.2919921875</v>
          </cell>
          <cell r="BY117">
            <v>2624.906982421875</v>
          </cell>
          <cell r="BZ117">
            <v>2598.681884765625</v>
          </cell>
          <cell r="CA117">
            <v>290.14898681640625</v>
          </cell>
          <cell r="CB117">
            <v>268.57086181640625</v>
          </cell>
          <cell r="CC117">
            <v>266.26434326171875</v>
          </cell>
          <cell r="CD117">
            <v>335.44735717773438</v>
          </cell>
          <cell r="CE117">
            <v>361.53573608398438</v>
          </cell>
          <cell r="CF117">
            <v>337.75604248046875</v>
          </cell>
          <cell r="CG117">
            <v>365.80038452148438</v>
          </cell>
          <cell r="CH117">
            <v>303.37252807617188</v>
          </cell>
          <cell r="CI117">
            <v>705.38671875</v>
          </cell>
          <cell r="CJ117">
            <v>510.61859130859375</v>
          </cell>
          <cell r="CK117">
            <v>423.006591796875</v>
          </cell>
          <cell r="CL117">
            <v>467.51068115234375</v>
          </cell>
          <cell r="CM117">
            <v>1083.051513671875</v>
          </cell>
          <cell r="CN117">
            <v>339.8848876953125</v>
          </cell>
          <cell r="CO117">
            <v>171.5635986328125</v>
          </cell>
          <cell r="CP117">
            <v>442.181396484375</v>
          </cell>
          <cell r="CQ117">
            <v>280.96063232421875</v>
          </cell>
          <cell r="CR117">
            <v>363.46533203125</v>
          </cell>
          <cell r="CS117">
            <v>213.03390502929688</v>
          </cell>
          <cell r="CT117">
            <v>437.7535400390625</v>
          </cell>
          <cell r="CU117">
            <v>440.04238891601563</v>
          </cell>
          <cell r="CV117">
            <v>234.31501770019531</v>
          </cell>
          <cell r="CW117">
            <v>218.74809265136719</v>
          </cell>
          <cell r="CX117">
            <v>379.67501831054688</v>
          </cell>
          <cell r="CY117">
            <v>189.29127502441406</v>
          </cell>
          <cell r="CZ117">
            <v>424.75537109375</v>
          </cell>
          <cell r="DA117">
            <v>174.51390075683594</v>
          </cell>
          <cell r="DB117">
            <v>214.14682006835938</v>
          </cell>
          <cell r="DC117">
            <v>195.10816955566406</v>
          </cell>
          <cell r="DD117">
            <v>380.42587280273438</v>
          </cell>
          <cell r="DE117">
            <v>632.39007568359375</v>
          </cell>
          <cell r="DF117">
            <v>171.54423522949219</v>
          </cell>
          <cell r="DG117">
            <v>202.95388793945313</v>
          </cell>
          <cell r="DH117">
            <v>209.92851257324219</v>
          </cell>
          <cell r="DI117">
            <v>273.4759521484375</v>
          </cell>
          <cell r="DJ117">
            <v>333.09078979492188</v>
          </cell>
          <cell r="DK117">
            <v>239.74079895019531</v>
          </cell>
          <cell r="DL117">
            <v>1608.2606201171875</v>
          </cell>
          <cell r="DM117">
            <v>281.52413940429688</v>
          </cell>
          <cell r="DN117">
            <v>230.60781860351563</v>
          </cell>
          <cell r="DO117">
            <v>157.0931396484375</v>
          </cell>
          <cell r="DQ117">
            <v>916.4000244140625</v>
          </cell>
          <cell r="DR117">
            <v>2187.02001953125</v>
          </cell>
          <cell r="DS117">
            <v>235.47543334960938</v>
          </cell>
          <cell r="DT117">
            <v>130.00144958496094</v>
          </cell>
          <cell r="DV117">
            <v>42600</v>
          </cell>
          <cell r="DW117">
            <v>42600</v>
          </cell>
          <cell r="DX117">
            <v>438.82998657226563</v>
          </cell>
          <cell r="DY117">
            <v>217.30099487304688</v>
          </cell>
          <cell r="DZ117">
            <v>415.35198974609375</v>
          </cell>
          <cell r="EA117">
            <v>512.8909912109375</v>
          </cell>
          <cell r="EB117">
            <v>320.44601440429688</v>
          </cell>
          <cell r="EC117">
            <v>484.34201049804688</v>
          </cell>
          <cell r="ED117">
            <v>373.23001098632813</v>
          </cell>
          <cell r="EE117">
            <v>383.15499877929688</v>
          </cell>
          <cell r="EF117">
            <v>402.1610107421875</v>
          </cell>
          <cell r="EG117">
            <v>387.67001342773438</v>
          </cell>
          <cell r="EH117">
            <v>318.03298950195313</v>
          </cell>
          <cell r="EI117">
            <v>303.697998046875</v>
          </cell>
          <cell r="EJ117">
            <v>457.91000366210938</v>
          </cell>
          <cell r="EK117">
            <v>325.25201416015625</v>
          </cell>
          <cell r="EL117">
            <v>342.45199584960938</v>
          </cell>
          <cell r="EM117">
            <v>196.79299926757813</v>
          </cell>
          <cell r="EN117">
            <v>200.25300598144531</v>
          </cell>
          <cell r="EO117">
            <v>319.53799438476563</v>
          </cell>
          <cell r="EP117">
            <v>206.09933471679688</v>
          </cell>
          <cell r="EQ117">
            <v>198.62783813476563</v>
          </cell>
        </row>
        <row r="118">
          <cell r="A118">
            <v>42601</v>
          </cell>
          <cell r="B118">
            <v>209.30400085449219</v>
          </cell>
          <cell r="C118">
            <v>157.58900451660156</v>
          </cell>
          <cell r="D118">
            <v>164.8800048828125</v>
          </cell>
          <cell r="E118">
            <v>485.69900512695313</v>
          </cell>
          <cell r="F118">
            <v>177.427001953125</v>
          </cell>
          <cell r="G118">
            <v>504.56399536132813</v>
          </cell>
          <cell r="H118">
            <v>294.30499267578125</v>
          </cell>
          <cell r="I118">
            <v>345.54000854492188</v>
          </cell>
          <cell r="J118">
            <v>371.47100830078125</v>
          </cell>
          <cell r="K118">
            <v>522.79901123046875</v>
          </cell>
          <cell r="L118">
            <v>202.4949951171875</v>
          </cell>
          <cell r="M118">
            <v>474.8909912109375</v>
          </cell>
          <cell r="N118">
            <v>264.54800415039063</v>
          </cell>
          <cell r="O118">
            <v>296.62701416015625</v>
          </cell>
          <cell r="P118">
            <v>301.10501098632813</v>
          </cell>
          <cell r="Q118">
            <v>324.56900024414063</v>
          </cell>
          <cell r="R118">
            <v>377.92898559570313</v>
          </cell>
          <cell r="S118">
            <v>400.71200561523438</v>
          </cell>
          <cell r="T118">
            <v>481.614013671875</v>
          </cell>
          <cell r="U118">
            <v>381.72299194335938</v>
          </cell>
          <cell r="V118">
            <v>520.4110107421875</v>
          </cell>
          <cell r="W118">
            <v>258.781005859375</v>
          </cell>
          <cell r="X118">
            <v>378.03500366210938</v>
          </cell>
          <cell r="Y118">
            <v>326.77700805664063</v>
          </cell>
          <cell r="Z118">
            <v>390.42300415039063</v>
          </cell>
          <cell r="AA118">
            <v>381.58700561523438</v>
          </cell>
          <cell r="AB118">
            <v>389.03500366210938</v>
          </cell>
          <cell r="AC118">
            <v>422.45599365234375</v>
          </cell>
          <cell r="AD118">
            <v>384.9849853515625</v>
          </cell>
          <cell r="AE118">
            <v>378.2919921875</v>
          </cell>
          <cell r="AF118">
            <v>496.36099243164063</v>
          </cell>
          <cell r="AG118">
            <v>429.2919921875</v>
          </cell>
          <cell r="AH118">
            <v>1000.5479736328125</v>
          </cell>
          <cell r="AI118">
            <v>383.6400146484375</v>
          </cell>
          <cell r="AJ118">
            <v>351.43798828125</v>
          </cell>
          <cell r="AK118">
            <v>355.25299072265625</v>
          </cell>
          <cell r="AL118">
            <v>324.65499877929688</v>
          </cell>
          <cell r="AM118">
            <v>376.77999877929688</v>
          </cell>
          <cell r="AN118">
            <v>371.39801025390625</v>
          </cell>
          <cell r="AO118">
            <v>392.12100219726563</v>
          </cell>
          <cell r="AP118">
            <v>354.05099487304688</v>
          </cell>
          <cell r="AQ118">
            <v>380.79400634765625</v>
          </cell>
          <cell r="AR118">
            <v>468.57598876953125</v>
          </cell>
          <cell r="AS118">
            <v>542.81201171875</v>
          </cell>
          <cell r="AT118">
            <v>354.5369873046875</v>
          </cell>
          <cell r="AU118">
            <v>447.59201049804688</v>
          </cell>
          <cell r="AV118">
            <v>210.1719970703125</v>
          </cell>
          <cell r="AW118">
            <v>208.92900085449219</v>
          </cell>
          <cell r="AX118">
            <v>334.53201293945313</v>
          </cell>
          <cell r="AY118">
            <v>414.70098876953125</v>
          </cell>
          <cell r="AZ118">
            <v>412.9219970703125</v>
          </cell>
          <cell r="BA118">
            <v>368.67999267578125</v>
          </cell>
          <cell r="BB118">
            <v>393.61199951171875</v>
          </cell>
          <cell r="BC118">
            <v>476.37298583984375</v>
          </cell>
          <cell r="BD118">
            <v>248.06100463867188</v>
          </cell>
          <cell r="BE118">
            <v>399.00900268554688</v>
          </cell>
          <cell r="BF118">
            <v>374.50100708007813</v>
          </cell>
          <cell r="BG118">
            <v>1094.54296875</v>
          </cell>
          <cell r="BH118">
            <v>2813.157958984375</v>
          </cell>
          <cell r="BI118">
            <v>1141.1309814453125</v>
          </cell>
          <cell r="BJ118">
            <v>2055.39306640625</v>
          </cell>
          <cell r="BK118">
            <v>623.65301513671875</v>
          </cell>
          <cell r="BL118">
            <v>645.2869873046875</v>
          </cell>
          <cell r="BM118">
            <v>674.23602294921875</v>
          </cell>
          <cell r="BN118">
            <v>781.73602294921875</v>
          </cell>
          <cell r="BO118">
            <v>517.7979736328125</v>
          </cell>
          <cell r="BP118">
            <v>296.81600952148438</v>
          </cell>
          <cell r="BQ118">
            <v>548.39501953125</v>
          </cell>
          <cell r="BR118">
            <v>408.20098876953125</v>
          </cell>
          <cell r="BS118">
            <v>315.45401000976563</v>
          </cell>
          <cell r="BT118">
            <v>371.11300659179688</v>
          </cell>
          <cell r="BU118">
            <v>97.388999938964844</v>
          </cell>
          <cell r="BV118">
            <v>369.85800170898438</v>
          </cell>
          <cell r="BW118">
            <v>279.8599853515625</v>
          </cell>
          <cell r="BX118">
            <v>292.0050048828125</v>
          </cell>
          <cell r="BY118">
            <v>2625.528076171875</v>
          </cell>
          <cell r="BZ118">
            <v>2599.1669921875</v>
          </cell>
          <cell r="CA118">
            <v>289.59298706054688</v>
          </cell>
          <cell r="CB118">
            <v>268.12454223632813</v>
          </cell>
          <cell r="CC118">
            <v>266.2718505859375</v>
          </cell>
          <cell r="CD118">
            <v>335.69607543945313</v>
          </cell>
          <cell r="CE118">
            <v>361.06362915039063</v>
          </cell>
          <cell r="CF118">
            <v>337.60281372070313</v>
          </cell>
          <cell r="CG118">
            <v>365.9913330078125</v>
          </cell>
          <cell r="CH118">
            <v>303.5247802734375</v>
          </cell>
          <cell r="CI118">
            <v>705.2034912109375</v>
          </cell>
          <cell r="CJ118">
            <v>510.674072265625</v>
          </cell>
          <cell r="CK118">
            <v>423.3638916015625</v>
          </cell>
          <cell r="CL118">
            <v>467.25942993164063</v>
          </cell>
          <cell r="CM118">
            <v>1083.6033935546875</v>
          </cell>
          <cell r="CN118">
            <v>340.0330810546875</v>
          </cell>
          <cell r="CO118">
            <v>171.51673889160156</v>
          </cell>
          <cell r="CP118">
            <v>442.12457275390625</v>
          </cell>
          <cell r="CQ118">
            <v>280.91189575195313</v>
          </cell>
          <cell r="CR118">
            <v>363.1490478515625</v>
          </cell>
          <cell r="CS118">
            <v>212.93283081054688</v>
          </cell>
          <cell r="CT118">
            <v>437.68368530273438</v>
          </cell>
          <cell r="CU118">
            <v>440.11328125</v>
          </cell>
          <cell r="CV118">
            <v>234.49374389648438</v>
          </cell>
          <cell r="CW118">
            <v>218.71302795410156</v>
          </cell>
          <cell r="CX118">
            <v>379.56405639648438</v>
          </cell>
          <cell r="CY118">
            <v>189.37605285644531</v>
          </cell>
          <cell r="CZ118">
            <v>425.235107421875</v>
          </cell>
          <cell r="DA118">
            <v>174.628662109375</v>
          </cell>
          <cell r="DB118">
            <v>214.12863159179688</v>
          </cell>
          <cell r="DC118">
            <v>195.24386596679688</v>
          </cell>
          <cell r="DD118">
            <v>380.37127685546875</v>
          </cell>
          <cell r="DE118">
            <v>631.74725341796875</v>
          </cell>
          <cell r="DF118">
            <v>171.53193664550781</v>
          </cell>
          <cell r="DG118">
            <v>202.79591369628906</v>
          </cell>
          <cell r="DH118">
            <v>210.05940246582031</v>
          </cell>
          <cell r="DI118">
            <v>273.46844482421875</v>
          </cell>
          <cell r="DJ118">
            <v>333.29229736328125</v>
          </cell>
          <cell r="DK118">
            <v>239.83241271972656</v>
          </cell>
          <cell r="DL118">
            <v>1606.88916015625</v>
          </cell>
          <cell r="DM118">
            <v>281.67996215820313</v>
          </cell>
          <cell r="DN118">
            <v>230.38101196289063</v>
          </cell>
          <cell r="DO118">
            <v>157.07269287109375</v>
          </cell>
          <cell r="DQ118">
            <v>910.34002685546875</v>
          </cell>
          <cell r="DR118">
            <v>2183.8701171875</v>
          </cell>
          <cell r="DS118">
            <v>235.207763671875</v>
          </cell>
          <cell r="DT118">
            <v>129.94932556152344</v>
          </cell>
          <cell r="DV118">
            <v>42601</v>
          </cell>
          <cell r="DW118">
            <v>42601</v>
          </cell>
          <cell r="DX118">
            <v>439.44000244140625</v>
          </cell>
          <cell r="DY118">
            <v>217.45199584960938</v>
          </cell>
          <cell r="DZ118">
            <v>415.32998657226563</v>
          </cell>
          <cell r="EA118">
            <v>513.83599853515625</v>
          </cell>
          <cell r="EB118">
            <v>320.41000366210938</v>
          </cell>
          <cell r="EC118">
            <v>484.73300170898438</v>
          </cell>
          <cell r="ED118">
            <v>373.68301391601563</v>
          </cell>
          <cell r="EE118">
            <v>383.08401489257813</v>
          </cell>
          <cell r="EF118">
            <v>401.83099365234375</v>
          </cell>
          <cell r="EG118">
            <v>387.67898559570313</v>
          </cell>
          <cell r="EH118">
            <v>317.96798706054688</v>
          </cell>
          <cell r="EI118">
            <v>303.49099731445313</v>
          </cell>
          <cell r="EJ118">
            <v>457.8179931640625</v>
          </cell>
          <cell r="EK118">
            <v>325.2080078125</v>
          </cell>
          <cell r="EL118">
            <v>342.65899658203125</v>
          </cell>
          <cell r="EM118">
            <v>196.56399536132813</v>
          </cell>
          <cell r="EN118">
            <v>200.39100646972656</v>
          </cell>
          <cell r="EO118">
            <v>319.4169921875</v>
          </cell>
          <cell r="EP118">
            <v>206.07884216308594</v>
          </cell>
          <cell r="EQ118">
            <v>198.65788269042969</v>
          </cell>
        </row>
        <row r="119">
          <cell r="A119">
            <v>42604</v>
          </cell>
          <cell r="B119">
            <v>209.02299499511719</v>
          </cell>
          <cell r="C119">
            <v>157.50900268554688</v>
          </cell>
          <cell r="D119">
            <v>164.78900146484375</v>
          </cell>
          <cell r="E119">
            <v>485.06201171875</v>
          </cell>
          <cell r="F119">
            <v>177.572998046875</v>
          </cell>
          <cell r="G119">
            <v>503.99099731445313</v>
          </cell>
          <cell r="H119">
            <v>294.72601318359375</v>
          </cell>
          <cell r="I119">
            <v>345.19198608398438</v>
          </cell>
          <cell r="J119">
            <v>371.22299194335938</v>
          </cell>
          <cell r="K119">
            <v>523.51702880859375</v>
          </cell>
          <cell r="L119">
            <v>202.48699951171875</v>
          </cell>
          <cell r="M119">
            <v>474.99200439453125</v>
          </cell>
          <cell r="N119">
            <v>264.0150146484375</v>
          </cell>
          <cell r="O119">
            <v>296.70498657226563</v>
          </cell>
          <cell r="P119">
            <v>301.16299438476563</v>
          </cell>
          <cell r="Q119">
            <v>324.48001098632813</v>
          </cell>
          <cell r="R119">
            <v>377.739013671875</v>
          </cell>
          <cell r="S119">
            <v>400.58200073242188</v>
          </cell>
          <cell r="T119">
            <v>481.89700317382813</v>
          </cell>
          <cell r="U119">
            <v>381.55599975585938</v>
          </cell>
          <cell r="V119">
            <v>520.2239990234375</v>
          </cell>
          <cell r="W119">
            <v>260.08999633789063</v>
          </cell>
          <cell r="X119">
            <v>378.13800048828125</v>
          </cell>
          <cell r="Y119">
            <v>326.64599609375</v>
          </cell>
          <cell r="Z119">
            <v>390.32101440429688</v>
          </cell>
          <cell r="AA119">
            <v>381.79400634765625</v>
          </cell>
          <cell r="AB119">
            <v>390.84201049804688</v>
          </cell>
          <cell r="AC119">
            <v>422.16500854492188</v>
          </cell>
          <cell r="AD119">
            <v>384.614013671875</v>
          </cell>
          <cell r="AE119">
            <v>378.08599853515625</v>
          </cell>
          <cell r="AF119">
            <v>497.18701171875</v>
          </cell>
          <cell r="AG119">
            <v>429.31900024414063</v>
          </cell>
          <cell r="AH119">
            <v>999.62701416015625</v>
          </cell>
          <cell r="AI119">
            <v>383.69601440429688</v>
          </cell>
          <cell r="AJ119">
            <v>351.17999267578125</v>
          </cell>
          <cell r="AK119">
            <v>355.114990234375</v>
          </cell>
          <cell r="AL119">
            <v>324.72100830078125</v>
          </cell>
          <cell r="AM119">
            <v>376.74398803710938</v>
          </cell>
          <cell r="AN119">
            <v>371.55499267578125</v>
          </cell>
          <cell r="AO119">
            <v>391.885009765625</v>
          </cell>
          <cell r="AP119">
            <v>354.10800170898438</v>
          </cell>
          <cell r="AQ119">
            <v>380.63900756835938</v>
          </cell>
          <cell r="AR119">
            <v>468.38800048828125</v>
          </cell>
          <cell r="AS119">
            <v>542.656005859375</v>
          </cell>
          <cell r="AT119">
            <v>354.54800415039063</v>
          </cell>
          <cell r="AU119">
            <v>447.552001953125</v>
          </cell>
          <cell r="AV119">
            <v>210.16200256347656</v>
          </cell>
          <cell r="AW119">
            <v>208.86799621582031</v>
          </cell>
          <cell r="AX119">
            <v>334.92001342773438</v>
          </cell>
          <cell r="AY119">
            <v>414.74301147460938</v>
          </cell>
          <cell r="AZ119">
            <v>413.28399658203125</v>
          </cell>
          <cell r="BA119">
            <v>368.52899169921875</v>
          </cell>
          <cell r="BB119">
            <v>393.52398681640625</v>
          </cell>
          <cell r="BC119">
            <v>475.85000610351563</v>
          </cell>
          <cell r="BD119">
            <v>247.53500366210938</v>
          </cell>
          <cell r="BE119">
            <v>398.53500366210938</v>
          </cell>
          <cell r="BF119">
            <v>374.4119873046875</v>
          </cell>
          <cell r="BG119">
            <v>1093.4100341796875</v>
          </cell>
          <cell r="BH119">
            <v>2821.971923828125</v>
          </cell>
          <cell r="BI119">
            <v>1141.5340576171875</v>
          </cell>
          <cell r="BJ119">
            <v>2057.052001953125</v>
          </cell>
          <cell r="BK119">
            <v>626.35198974609375</v>
          </cell>
          <cell r="BL119">
            <v>647.13897705078125</v>
          </cell>
          <cell r="BM119">
            <v>676.38897705078125</v>
          </cell>
          <cell r="BN119">
            <v>784.166015625</v>
          </cell>
          <cell r="BO119">
            <v>518.55401611328125</v>
          </cell>
          <cell r="BP119">
            <v>297.6610107421875</v>
          </cell>
          <cell r="BQ119">
            <v>548.635986328125</v>
          </cell>
          <cell r="BR119">
            <v>408.35101318359375</v>
          </cell>
          <cell r="BS119">
            <v>315.50601196289063</v>
          </cell>
          <cell r="BT119">
            <v>371.42098999023438</v>
          </cell>
          <cell r="BU119">
            <v>97.4530029296875</v>
          </cell>
          <cell r="BV119">
            <v>369.97799682617188</v>
          </cell>
          <cell r="BW119">
            <v>280.00201416015625</v>
          </cell>
          <cell r="BX119">
            <v>292.364013671875</v>
          </cell>
          <cell r="BY119">
            <v>2624.912109375</v>
          </cell>
          <cell r="BZ119">
            <v>2600.31396484375</v>
          </cell>
          <cell r="CA119">
            <v>290.23199462890625</v>
          </cell>
          <cell r="CB119">
            <v>268.71920776367188</v>
          </cell>
          <cell r="CC119">
            <v>266.28182983398438</v>
          </cell>
          <cell r="CD119">
            <v>335.38015747070313</v>
          </cell>
          <cell r="CE119">
            <v>360.82095336914063</v>
          </cell>
          <cell r="CF119">
            <v>337.6962890625</v>
          </cell>
          <cell r="CG119">
            <v>365.68319702148438</v>
          </cell>
          <cell r="CH119">
            <v>303.48526000976563</v>
          </cell>
          <cell r="CI119">
            <v>704.56280517578125</v>
          </cell>
          <cell r="CJ119">
            <v>511.13998413085938</v>
          </cell>
          <cell r="CK119">
            <v>422.88272094726563</v>
          </cell>
          <cell r="CL119">
            <v>467.003662109375</v>
          </cell>
          <cell r="CM119">
            <v>1086.0787353515625</v>
          </cell>
          <cell r="CN119">
            <v>339.70999145507813</v>
          </cell>
          <cell r="CO119">
            <v>171.48011779785156</v>
          </cell>
          <cell r="CP119">
            <v>441.56985473632813</v>
          </cell>
          <cell r="CQ119">
            <v>280.82223510742188</v>
          </cell>
          <cell r="CR119">
            <v>363.30154418945313</v>
          </cell>
          <cell r="CS119">
            <v>212.91807556152344</v>
          </cell>
          <cell r="CT119">
            <v>437.26144409179688</v>
          </cell>
          <cell r="CU119">
            <v>440.25741577148438</v>
          </cell>
          <cell r="CV119">
            <v>234.65380859375</v>
          </cell>
          <cell r="CW119">
            <v>218.90365600585938</v>
          </cell>
          <cell r="CX119">
            <v>379.63693237304688</v>
          </cell>
          <cell r="CY119">
            <v>189.29908752441406</v>
          </cell>
          <cell r="CZ119">
            <v>425.19235229492188</v>
          </cell>
          <cell r="DA119">
            <v>174.42369079589844</v>
          </cell>
          <cell r="DB119">
            <v>214.287109375</v>
          </cell>
          <cell r="DC119">
            <v>195.28004455566406</v>
          </cell>
          <cell r="DD119">
            <v>380.13619995117188</v>
          </cell>
          <cell r="DE119">
            <v>631.338134765625</v>
          </cell>
          <cell r="DF119">
            <v>171.50973510742188</v>
          </cell>
          <cell r="DG119">
            <v>202.99343872070313</v>
          </cell>
          <cell r="DH119">
            <v>209.89234924316406</v>
          </cell>
          <cell r="DI119">
            <v>273.39157104492188</v>
          </cell>
          <cell r="DJ119">
            <v>332.87103271484375</v>
          </cell>
          <cell r="DK119">
            <v>239.63758850097656</v>
          </cell>
          <cell r="DL119">
            <v>1604.6021728515625</v>
          </cell>
          <cell r="DM119">
            <v>281.75332641601563</v>
          </cell>
          <cell r="DN119">
            <v>230.64091491699219</v>
          </cell>
          <cell r="DO119">
            <v>157.21327209472656</v>
          </cell>
          <cell r="DQ119">
            <v>904.219970703125</v>
          </cell>
          <cell r="DR119">
            <v>2182.639892578125</v>
          </cell>
          <cell r="DS119">
            <v>234.80718994140625</v>
          </cell>
          <cell r="DT119">
            <v>129.87887573242188</v>
          </cell>
          <cell r="DV119">
            <v>42604</v>
          </cell>
          <cell r="DW119">
            <v>42604</v>
          </cell>
          <cell r="DX119">
            <v>439.16400146484375</v>
          </cell>
          <cell r="DY119">
            <v>217.44000244140625</v>
          </cell>
          <cell r="DZ119">
            <v>415.97900390625</v>
          </cell>
          <cell r="EA119">
            <v>514.18402099609375</v>
          </cell>
          <cell r="EB119">
            <v>320.21798706054688</v>
          </cell>
          <cell r="EC119">
            <v>484.68899536132813</v>
          </cell>
          <cell r="ED119">
            <v>373.93399047851563</v>
          </cell>
          <cell r="EE119">
            <v>383.05099487304688</v>
          </cell>
          <cell r="EF119">
            <v>402.03500366210938</v>
          </cell>
          <cell r="EG119">
            <v>387.73699951171875</v>
          </cell>
          <cell r="EH119">
            <v>318.21798706054688</v>
          </cell>
          <cell r="EI119">
            <v>303.80801391601563</v>
          </cell>
          <cell r="EJ119">
            <v>457.71200561523438</v>
          </cell>
          <cell r="EK119">
            <v>325.81100463867188</v>
          </cell>
          <cell r="EL119">
            <v>342.52398681640625</v>
          </cell>
          <cell r="EM119">
            <v>196.74099731445313</v>
          </cell>
          <cell r="EN119">
            <v>200.08900451660156</v>
          </cell>
          <cell r="EO119">
            <v>319.75698852539063</v>
          </cell>
          <cell r="EP119">
            <v>206.18388366699219</v>
          </cell>
          <cell r="EQ119">
            <v>198.7210693359375</v>
          </cell>
        </row>
        <row r="120">
          <cell r="A120">
            <v>42605</v>
          </cell>
          <cell r="B120">
            <v>209.41200256347656</v>
          </cell>
          <cell r="C120">
            <v>157.61599731445313</v>
          </cell>
          <cell r="D120">
            <v>164.91099548339844</v>
          </cell>
          <cell r="E120">
            <v>484.79299926757813</v>
          </cell>
          <cell r="F120">
            <v>178.1510009765625</v>
          </cell>
          <cell r="G120">
            <v>503.86801147460938</v>
          </cell>
          <cell r="H120">
            <v>294.91799926757813</v>
          </cell>
          <cell r="I120">
            <v>345.60501098632813</v>
          </cell>
          <cell r="J120">
            <v>371.6400146484375</v>
          </cell>
          <cell r="K120">
            <v>523.31597900390625</v>
          </cell>
          <cell r="L120">
            <v>202.55299377441406</v>
          </cell>
          <cell r="M120">
            <v>475.08700561523438</v>
          </cell>
          <cell r="N120">
            <v>264.43798828125</v>
          </cell>
          <cell r="O120">
            <v>296.9119873046875</v>
          </cell>
          <cell r="P120">
            <v>301.38101196289063</v>
          </cell>
          <cell r="Q120">
            <v>324.82400512695313</v>
          </cell>
          <cell r="R120">
            <v>377.98699951171875</v>
          </cell>
          <cell r="S120">
            <v>400.75601196289063</v>
          </cell>
          <cell r="T120">
            <v>482.60598754882813</v>
          </cell>
          <cell r="U120">
            <v>381.7760009765625</v>
          </cell>
          <cell r="V120">
            <v>520.218994140625</v>
          </cell>
          <cell r="W120">
            <v>262.28298950195313</v>
          </cell>
          <cell r="X120">
            <v>378.37200927734375</v>
          </cell>
          <cell r="Y120">
            <v>327.02999877929688</v>
          </cell>
          <cell r="Z120">
            <v>390.77301025390625</v>
          </cell>
          <cell r="AA120">
            <v>381.94198608398438</v>
          </cell>
          <cell r="AB120">
            <v>393.63800048828125</v>
          </cell>
          <cell r="AC120">
            <v>422.718994140625</v>
          </cell>
          <cell r="AD120">
            <v>384.87799072265625</v>
          </cell>
          <cell r="AE120">
            <v>378.3900146484375</v>
          </cell>
          <cell r="AF120">
            <v>497.46600341796875</v>
          </cell>
          <cell r="AG120">
            <v>429.69400024414063</v>
          </cell>
          <cell r="AH120">
            <v>1000.7670288085938</v>
          </cell>
          <cell r="AI120">
            <v>384.00601196289063</v>
          </cell>
          <cell r="AJ120">
            <v>351.49200439453125</v>
          </cell>
          <cell r="AK120">
            <v>355.42098999023438</v>
          </cell>
          <cell r="AL120">
            <v>324.98098754882813</v>
          </cell>
          <cell r="AM120">
            <v>377.06600952148438</v>
          </cell>
          <cell r="AN120">
            <v>371.89801025390625</v>
          </cell>
          <cell r="AO120">
            <v>392.22000122070313</v>
          </cell>
          <cell r="AP120">
            <v>354.42001342773438</v>
          </cell>
          <cell r="AQ120">
            <v>380.95999145507813</v>
          </cell>
          <cell r="AR120">
            <v>468.93099975585938</v>
          </cell>
          <cell r="AS120">
            <v>543.16998291015625</v>
          </cell>
          <cell r="AT120">
            <v>354.84201049804688</v>
          </cell>
          <cell r="AU120">
            <v>447.635009765625</v>
          </cell>
          <cell r="AV120">
            <v>210.32200622558594</v>
          </cell>
          <cell r="AW120">
            <v>209.04299926757813</v>
          </cell>
          <cell r="AX120">
            <v>335.20498657226563</v>
          </cell>
          <cell r="AY120">
            <v>415.05099487304688</v>
          </cell>
          <cell r="AZ120">
            <v>414.09698486328125</v>
          </cell>
          <cell r="BA120">
            <v>368.94198608398438</v>
          </cell>
          <cell r="BB120">
            <v>394.01300048828125</v>
          </cell>
          <cell r="BC120">
            <v>476.27099609375</v>
          </cell>
          <cell r="BD120">
            <v>247.63400268554688</v>
          </cell>
          <cell r="BE120">
            <v>398.87100219726563</v>
          </cell>
          <cell r="BF120">
            <v>374.73599243164063</v>
          </cell>
          <cell r="BG120">
            <v>1094.7459716796875</v>
          </cell>
          <cell r="BH120">
            <v>2822.575927734375</v>
          </cell>
          <cell r="BI120">
            <v>1143.3280029296875</v>
          </cell>
          <cell r="BJ120">
            <v>2057.22998046875</v>
          </cell>
          <cell r="BK120">
            <v>626.5469970703125</v>
          </cell>
          <cell r="BL120">
            <v>647.198974609375</v>
          </cell>
          <cell r="BM120">
            <v>676.572998046875</v>
          </cell>
          <cell r="BN120">
            <v>784.31402587890625</v>
          </cell>
          <cell r="BO120">
            <v>518.34698486328125</v>
          </cell>
          <cell r="BP120">
            <v>297.83200073242188</v>
          </cell>
          <cell r="BQ120">
            <v>548.70098876953125</v>
          </cell>
          <cell r="BR120">
            <v>408.85501098632813</v>
          </cell>
          <cell r="BS120">
            <v>316.0159912109375</v>
          </cell>
          <cell r="BT120">
            <v>372.42300415039063</v>
          </cell>
          <cell r="BU120">
            <v>97.804000854492188</v>
          </cell>
          <cell r="BV120">
            <v>370.48599243164063</v>
          </cell>
          <cell r="BW120">
            <v>280.21701049804688</v>
          </cell>
          <cell r="BX120">
            <v>292.50698852539063</v>
          </cell>
          <cell r="BY120">
            <v>2628.074951171875</v>
          </cell>
          <cell r="BZ120">
            <v>2601.1298828125</v>
          </cell>
          <cell r="CA120">
            <v>290.21798706054688</v>
          </cell>
          <cell r="CB120">
            <v>268.78134155273438</v>
          </cell>
          <cell r="CC120">
            <v>266.48507690429688</v>
          </cell>
          <cell r="CD120">
            <v>335.860107421875</v>
          </cell>
          <cell r="CE120">
            <v>361.17633056640625</v>
          </cell>
          <cell r="CF120">
            <v>337.99301147460938</v>
          </cell>
          <cell r="CG120">
            <v>365.758544921875</v>
          </cell>
          <cell r="CH120">
            <v>303.529541015625</v>
          </cell>
          <cell r="CI120">
            <v>705.11474609375</v>
          </cell>
          <cell r="CJ120">
            <v>511.20162963867188</v>
          </cell>
          <cell r="CK120">
            <v>422.70578002929688</v>
          </cell>
          <cell r="CL120">
            <v>467.90704345703125</v>
          </cell>
          <cell r="CM120">
            <v>1086.0357666015625</v>
          </cell>
          <cell r="CN120">
            <v>339.93673706054688</v>
          </cell>
          <cell r="CO120">
            <v>171.63819885253906</v>
          </cell>
          <cell r="CP120">
            <v>442.153076171875</v>
          </cell>
          <cell r="CQ120">
            <v>281.0299072265625</v>
          </cell>
          <cell r="CR120">
            <v>363.53518676757813</v>
          </cell>
          <cell r="CS120">
            <v>213.07806396484375</v>
          </cell>
          <cell r="CT120">
            <v>437.5728759765625</v>
          </cell>
          <cell r="CU120">
            <v>440.66049194335938</v>
          </cell>
          <cell r="CV120">
            <v>234.82164001464844</v>
          </cell>
          <cell r="CW120">
            <v>219.05191040039063</v>
          </cell>
          <cell r="CX120">
            <v>380.12960815429688</v>
          </cell>
          <cell r="CY120">
            <v>189.58013916015625</v>
          </cell>
          <cell r="CZ120">
            <v>425.375244140625</v>
          </cell>
          <cell r="DA120">
            <v>174.69204711914063</v>
          </cell>
          <cell r="DB120">
            <v>214.43965148925781</v>
          </cell>
          <cell r="DC120">
            <v>195.60711669921875</v>
          </cell>
          <cell r="DD120">
            <v>380.3426513671875</v>
          </cell>
          <cell r="DE120">
            <v>631.6405029296875</v>
          </cell>
          <cell r="DF120">
            <v>171.5513916015625</v>
          </cell>
          <cell r="DG120">
            <v>202.91569519042969</v>
          </cell>
          <cell r="DH120">
            <v>209.86375427246094</v>
          </cell>
          <cell r="DI120">
            <v>273.58831787109375</v>
          </cell>
          <cell r="DJ120">
            <v>333.12966918945313</v>
          </cell>
          <cell r="DK120">
            <v>239.42828369140625</v>
          </cell>
          <cell r="DL120">
            <v>1608.400146484375</v>
          </cell>
          <cell r="DM120">
            <v>281.78082275390625</v>
          </cell>
          <cell r="DN120">
            <v>230.77153015136719</v>
          </cell>
          <cell r="DO120">
            <v>157.34019470214844</v>
          </cell>
          <cell r="DQ120">
            <v>906.5</v>
          </cell>
          <cell r="DR120">
            <v>2186.89990234375</v>
          </cell>
          <cell r="DS120">
            <v>235.38581848144531</v>
          </cell>
          <cell r="DT120">
            <v>129.94816589355469</v>
          </cell>
          <cell r="DV120">
            <v>42605</v>
          </cell>
          <cell r="DW120">
            <v>42605</v>
          </cell>
          <cell r="DX120">
            <v>439.76300048828125</v>
          </cell>
          <cell r="DY120">
            <v>217.8280029296875</v>
          </cell>
          <cell r="DZ120">
            <v>416.40499877929688</v>
          </cell>
          <cell r="EA120">
            <v>515.5</v>
          </cell>
          <cell r="EB120">
            <v>320.50698852539063</v>
          </cell>
          <cell r="EC120">
            <v>485.47100830078125</v>
          </cell>
          <cell r="ED120">
            <v>374.12399291992188</v>
          </cell>
          <cell r="EE120">
            <v>383.94900512695313</v>
          </cell>
          <cell r="EF120">
            <v>402.85800170898438</v>
          </cell>
          <cell r="EG120">
            <v>388.48599243164063</v>
          </cell>
          <cell r="EH120">
            <v>319.00201416015625</v>
          </cell>
          <cell r="EI120">
            <v>304.12799072265625</v>
          </cell>
          <cell r="EJ120">
            <v>458.36300659179688</v>
          </cell>
          <cell r="EK120">
            <v>326.17401123046875</v>
          </cell>
          <cell r="EL120">
            <v>342.83599853515625</v>
          </cell>
          <cell r="EM120">
            <v>197.00999450683594</v>
          </cell>
          <cell r="EN120">
            <v>200.5679931640625</v>
          </cell>
          <cell r="EO120">
            <v>320.33099365234375</v>
          </cell>
          <cell r="EP120">
            <v>206.49610900878906</v>
          </cell>
          <cell r="EQ120">
            <v>199.01699829101563</v>
          </cell>
        </row>
        <row r="121">
          <cell r="A121">
            <v>42606</v>
          </cell>
          <cell r="B121">
            <v>209.49600219726563</v>
          </cell>
          <cell r="C121">
            <v>157.60600280761719</v>
          </cell>
          <cell r="D121">
            <v>164.90499877929688</v>
          </cell>
          <cell r="E121">
            <v>484.54400634765625</v>
          </cell>
          <cell r="F121">
            <v>178.02200317382813</v>
          </cell>
          <cell r="G121">
            <v>503.60000610351563</v>
          </cell>
          <cell r="H121">
            <v>295.010009765625</v>
          </cell>
          <cell r="I121">
            <v>345.78201293945313</v>
          </cell>
          <cell r="J121">
            <v>371.81900024414063</v>
          </cell>
          <cell r="K121">
            <v>523.18597412109375</v>
          </cell>
          <cell r="L121">
            <v>202.5780029296875</v>
          </cell>
          <cell r="M121">
            <v>475.114013671875</v>
          </cell>
          <cell r="N121">
            <v>264.58499145507813</v>
          </cell>
          <cell r="O121">
            <v>296.989013671875</v>
          </cell>
          <cell r="P121">
            <v>301.46200561523438</v>
          </cell>
          <cell r="Q121">
            <v>324.87298583984375</v>
          </cell>
          <cell r="R121">
            <v>378.09298706054688</v>
          </cell>
          <cell r="S121">
            <v>400.73300170898438</v>
          </cell>
          <cell r="T121">
            <v>481.88400268554688</v>
          </cell>
          <cell r="U121">
            <v>381.83499145507813</v>
          </cell>
          <cell r="V121">
            <v>519.78900146484375</v>
          </cell>
          <cell r="W121">
            <v>261.07101440429688</v>
          </cell>
          <cell r="X121">
            <v>378.38400268554688</v>
          </cell>
          <cell r="Y121">
            <v>327.08401489257813</v>
          </cell>
          <cell r="Z121">
            <v>391.0679931640625</v>
          </cell>
          <cell r="AA121">
            <v>382.14498901367188</v>
          </cell>
          <cell r="AB121">
            <v>392.30398559570313</v>
          </cell>
          <cell r="AC121">
            <v>422.4219970703125</v>
          </cell>
          <cell r="AD121">
            <v>385.04998779296875</v>
          </cell>
          <cell r="AE121">
            <v>378.57901000976563</v>
          </cell>
          <cell r="AF121">
            <v>497.63400268554688</v>
          </cell>
          <cell r="AG121">
            <v>429.40798950195313</v>
          </cell>
          <cell r="AH121">
            <v>1000.3460083007813</v>
          </cell>
          <cell r="AI121">
            <v>383.552001953125</v>
          </cell>
          <cell r="AJ121">
            <v>351.61801147460938</v>
          </cell>
          <cell r="AK121">
            <v>355.49700927734375</v>
          </cell>
          <cell r="AL121">
            <v>324.9639892578125</v>
          </cell>
          <cell r="AM121">
            <v>377.10699462890625</v>
          </cell>
          <cell r="AN121">
            <v>371.9219970703125</v>
          </cell>
          <cell r="AO121">
            <v>392.08200073242188</v>
          </cell>
          <cell r="AP121">
            <v>354.49600219726563</v>
          </cell>
          <cell r="AQ121">
            <v>381.09600830078125</v>
          </cell>
          <cell r="AR121">
            <v>469.30899047851563</v>
          </cell>
          <cell r="AS121">
            <v>543.05499267578125</v>
          </cell>
          <cell r="AT121">
            <v>354.64199829101563</v>
          </cell>
          <cell r="AU121">
            <v>447.75</v>
          </cell>
          <cell r="AV121">
            <v>210.25799560546875</v>
          </cell>
          <cell r="AW121">
            <v>209</v>
          </cell>
          <cell r="AX121">
            <v>334.89999389648438</v>
          </cell>
          <cell r="AY121">
            <v>414.84100341796875</v>
          </cell>
          <cell r="AZ121">
            <v>414.19601440429688</v>
          </cell>
          <cell r="BA121">
            <v>368.99600219726563</v>
          </cell>
          <cell r="BB121">
            <v>394.07699584960938</v>
          </cell>
          <cell r="BC121">
            <v>476.18301391601563</v>
          </cell>
          <cell r="BD121">
            <v>247.62199401855469</v>
          </cell>
          <cell r="BE121">
            <v>398.802001953125</v>
          </cell>
          <cell r="BF121">
            <v>374.70599365234375</v>
          </cell>
          <cell r="BG121">
            <v>1094.3509521484375</v>
          </cell>
          <cell r="BH121">
            <v>2822.444091796875</v>
          </cell>
          <cell r="BI121">
            <v>1143.739013671875</v>
          </cell>
          <cell r="BJ121">
            <v>2057.443115234375</v>
          </cell>
          <cell r="BK121">
            <v>626.44097900390625</v>
          </cell>
          <cell r="BL121">
            <v>646.9949951171875</v>
          </cell>
          <cell r="BM121">
            <v>676.52899169921875</v>
          </cell>
          <cell r="BN121">
            <v>784.344970703125</v>
          </cell>
          <cell r="BO121">
            <v>518.42401123046875</v>
          </cell>
          <cell r="BP121">
            <v>297.51800537109375</v>
          </cell>
          <cell r="BQ121">
            <v>548.75897216796875</v>
          </cell>
          <cell r="BR121">
            <v>408.88299560546875</v>
          </cell>
          <cell r="BS121">
            <v>316.15399169921875</v>
          </cell>
          <cell r="BT121">
            <v>372.87200927734375</v>
          </cell>
          <cell r="BU121">
            <v>97.917999267578125</v>
          </cell>
          <cell r="BV121">
            <v>370.59100341796875</v>
          </cell>
          <cell r="BW121">
            <v>280.44000244140625</v>
          </cell>
          <cell r="BX121">
            <v>292.45599365234375</v>
          </cell>
          <cell r="BY121">
            <v>2628.568115234375</v>
          </cell>
          <cell r="BZ121">
            <v>2602.299072265625</v>
          </cell>
          <cell r="CA121">
            <v>290.18399047851563</v>
          </cell>
          <cell r="CB121">
            <v>268.40628051757813</v>
          </cell>
          <cell r="CC121">
            <v>266.5423583984375</v>
          </cell>
          <cell r="CD121">
            <v>335.99859619140625</v>
          </cell>
          <cell r="CE121">
            <v>361.35232543945313</v>
          </cell>
          <cell r="CF121">
            <v>337.933349609375</v>
          </cell>
          <cell r="CG121">
            <v>365.895263671875</v>
          </cell>
          <cell r="CH121">
            <v>303.57919311523438</v>
          </cell>
          <cell r="CI121">
            <v>704.82269287109375</v>
          </cell>
          <cell r="CJ121">
            <v>511.43563842773438</v>
          </cell>
          <cell r="CK121">
            <v>422.22793579101563</v>
          </cell>
          <cell r="CL121">
            <v>467.59100341796875</v>
          </cell>
          <cell r="CM121">
            <v>1086.095703125</v>
          </cell>
          <cell r="CN121">
            <v>340.11065673828125</v>
          </cell>
          <cell r="CO121">
            <v>171.65898132324219</v>
          </cell>
          <cell r="CP121">
            <v>442.25140380859375</v>
          </cell>
          <cell r="CQ121">
            <v>281.06878662109375</v>
          </cell>
          <cell r="CR121">
            <v>363.45281982421875</v>
          </cell>
          <cell r="CS121">
            <v>213.15705871582031</v>
          </cell>
          <cell r="CT121">
            <v>437.7100830078125</v>
          </cell>
          <cell r="CU121">
            <v>440.2552490234375</v>
          </cell>
          <cell r="CV121">
            <v>235.05570983886719</v>
          </cell>
          <cell r="CW121">
            <v>218.92190551757813</v>
          </cell>
          <cell r="CX121">
            <v>379.31668090820313</v>
          </cell>
          <cell r="CY121">
            <v>189.71514892578125</v>
          </cell>
          <cell r="CZ121">
            <v>425.25970458984375</v>
          </cell>
          <cell r="DA121">
            <v>174.81515502929688</v>
          </cell>
          <cell r="DB121">
            <v>213.61805725097656</v>
          </cell>
          <cell r="DC121">
            <v>195.44688415527344</v>
          </cell>
          <cell r="DD121">
            <v>380.55654907226563</v>
          </cell>
          <cell r="DE121">
            <v>630.9139404296875</v>
          </cell>
          <cell r="DF121">
            <v>171.57546997070313</v>
          </cell>
          <cell r="DG121">
            <v>203.05792236328125</v>
          </cell>
          <cell r="DH121">
            <v>210.01203918457031</v>
          </cell>
          <cell r="DI121">
            <v>273.78298950195313</v>
          </cell>
          <cell r="DJ121">
            <v>333.26071166992188</v>
          </cell>
          <cell r="DK121">
            <v>239.54934692382813</v>
          </cell>
          <cell r="DL121">
            <v>1608.3092041015625</v>
          </cell>
          <cell r="DM121">
            <v>282.07693481445313</v>
          </cell>
          <cell r="DN121">
            <v>230.79075622558594</v>
          </cell>
          <cell r="DO121">
            <v>157.45242309570313</v>
          </cell>
          <cell r="DQ121">
            <v>896.75</v>
          </cell>
          <cell r="DR121">
            <v>2175.43994140625</v>
          </cell>
          <cell r="DS121">
            <v>235.02841186523438</v>
          </cell>
          <cell r="DT121">
            <v>129.8978271484375</v>
          </cell>
          <cell r="DV121">
            <v>42606</v>
          </cell>
          <cell r="DW121">
            <v>42606</v>
          </cell>
          <cell r="DX121">
            <v>439.97601318359375</v>
          </cell>
          <cell r="DY121">
            <v>218.18600463867188</v>
          </cell>
          <cell r="DZ121">
            <v>416.66500854492188</v>
          </cell>
          <cell r="EA121">
            <v>515.26800537109375</v>
          </cell>
          <cell r="EB121">
            <v>320.73300170898438</v>
          </cell>
          <cell r="EC121">
            <v>485.927001953125</v>
          </cell>
          <cell r="ED121">
            <v>374.3900146484375</v>
          </cell>
          <cell r="EE121">
            <v>383.55801391601563</v>
          </cell>
          <cell r="EF121">
            <v>403.218994140625</v>
          </cell>
          <cell r="EG121">
            <v>388.45901489257813</v>
          </cell>
          <cell r="EH121">
            <v>318.9010009765625</v>
          </cell>
          <cell r="EI121">
            <v>304.17599487304688</v>
          </cell>
          <cell r="EJ121">
            <v>458.406005859375</v>
          </cell>
          <cell r="EK121">
            <v>326.47698974609375</v>
          </cell>
          <cell r="EL121">
            <v>343.13400268554688</v>
          </cell>
          <cell r="EM121">
            <v>197.02200317382813</v>
          </cell>
          <cell r="EN121">
            <v>200.30599975585938</v>
          </cell>
          <cell r="EO121">
            <v>320.29901123046875</v>
          </cell>
          <cell r="EP121">
            <v>206.57130432128906</v>
          </cell>
          <cell r="EQ121">
            <v>199.09347534179688</v>
          </cell>
        </row>
        <row r="122">
          <cell r="A122">
            <v>42607</v>
          </cell>
          <cell r="B122">
            <v>209.47599792480469</v>
          </cell>
          <cell r="C122">
            <v>157.57400512695313</v>
          </cell>
          <cell r="D122">
            <v>164.87300109863281</v>
          </cell>
          <cell r="E122">
            <v>482.49200439453125</v>
          </cell>
          <cell r="F122">
            <v>177.75199890136719</v>
          </cell>
          <cell r="G122">
            <v>501.57998657226563</v>
          </cell>
          <cell r="H122">
            <v>294.9320068359375</v>
          </cell>
          <cell r="I122">
            <v>345.54901123046875</v>
          </cell>
          <cell r="J122">
            <v>371.58999633789063</v>
          </cell>
          <cell r="K122">
            <v>522.77099609375</v>
          </cell>
          <cell r="L122">
            <v>202.59300231933594</v>
          </cell>
          <cell r="M122">
            <v>475.07598876953125</v>
          </cell>
          <cell r="N122">
            <v>264.5679931640625</v>
          </cell>
          <cell r="O122">
            <v>296.80099487304688</v>
          </cell>
          <cell r="P122">
            <v>301.27700805664063</v>
          </cell>
          <cell r="Q122">
            <v>324.614990234375</v>
          </cell>
          <cell r="R122">
            <v>377.62100219726563</v>
          </cell>
          <cell r="S122">
            <v>400.30599975585938</v>
          </cell>
          <cell r="T122">
            <v>480.98800659179688</v>
          </cell>
          <cell r="U122">
            <v>381.38400268554688</v>
          </cell>
          <cell r="V122">
            <v>518.76397705078125</v>
          </cell>
          <cell r="W122">
            <v>260.72100830078125</v>
          </cell>
          <cell r="X122">
            <v>377.91400146484375</v>
          </cell>
          <cell r="Y122">
            <v>326.81298828125</v>
          </cell>
          <cell r="Z122">
            <v>391.12298583984375</v>
          </cell>
          <cell r="AA122">
            <v>381.79800415039063</v>
          </cell>
          <cell r="AB122">
            <v>392.08200073242188</v>
          </cell>
          <cell r="AC122">
            <v>421.20199584960938</v>
          </cell>
          <cell r="AD122">
            <v>384.88400268554688</v>
          </cell>
          <cell r="AE122">
            <v>378.4849853515625</v>
          </cell>
          <cell r="AF122">
            <v>497.468994140625</v>
          </cell>
          <cell r="AG122">
            <v>428.80599975585938</v>
          </cell>
          <cell r="AH122">
            <v>1000.3720092773438</v>
          </cell>
          <cell r="AI122">
            <v>382.50698852539063</v>
          </cell>
          <cell r="AJ122">
            <v>351.42999267578125</v>
          </cell>
          <cell r="AK122">
            <v>355.135009765625</v>
          </cell>
          <cell r="AL122">
            <v>324.73199462890625</v>
          </cell>
          <cell r="AM122">
            <v>376.17001342773438</v>
          </cell>
          <cell r="AN122">
            <v>371.72198486328125</v>
          </cell>
          <cell r="AO122">
            <v>391.38101196289063</v>
          </cell>
          <cell r="AP122">
            <v>354.33700561523438</v>
          </cell>
          <cell r="AQ122">
            <v>380.90301513671875</v>
          </cell>
          <cell r="AR122">
            <v>469.364013671875</v>
          </cell>
          <cell r="AS122">
            <v>542.84197998046875</v>
          </cell>
          <cell r="AT122">
            <v>353.71600341796875</v>
          </cell>
          <cell r="AU122">
            <v>448.03900146484375</v>
          </cell>
          <cell r="AV122">
            <v>209.88900756835938</v>
          </cell>
          <cell r="AW122">
            <v>208.67999267578125</v>
          </cell>
          <cell r="AX122">
            <v>334.78799438476563</v>
          </cell>
          <cell r="AY122">
            <v>414.46200561523438</v>
          </cell>
          <cell r="AZ122">
            <v>414.42999267578125</v>
          </cell>
          <cell r="BA122">
            <v>367.78900146484375</v>
          </cell>
          <cell r="BB122">
            <v>393.00900268554688</v>
          </cell>
          <cell r="BC122">
            <v>476.40301513671875</v>
          </cell>
          <cell r="BD122">
            <v>247.80099487304688</v>
          </cell>
          <cell r="BE122">
            <v>398.9949951171875</v>
          </cell>
          <cell r="BF122">
            <v>374.2760009765625</v>
          </cell>
          <cell r="BG122">
            <v>1093.001953125</v>
          </cell>
          <cell r="BH122">
            <v>2819.00390625</v>
          </cell>
          <cell r="BI122">
            <v>1143.4599609375</v>
          </cell>
          <cell r="BJ122">
            <v>2057.47412109375</v>
          </cell>
          <cell r="BK122">
            <v>625.08099365234375</v>
          </cell>
          <cell r="BL122">
            <v>646.1400146484375</v>
          </cell>
          <cell r="BM122">
            <v>675.7139892578125</v>
          </cell>
          <cell r="BN122">
            <v>783.41998291015625</v>
          </cell>
          <cell r="BO122">
            <v>517.93402099609375</v>
          </cell>
          <cell r="BP122">
            <v>297.27301025390625</v>
          </cell>
          <cell r="BQ122">
            <v>548.572998046875</v>
          </cell>
          <cell r="BR122">
            <v>408.7340087890625</v>
          </cell>
          <cell r="BS122">
            <v>316.01300048828125</v>
          </cell>
          <cell r="BT122">
            <v>373.15798950195313</v>
          </cell>
          <cell r="BU122">
            <v>97.972000122070313</v>
          </cell>
          <cell r="BV122">
            <v>370.47198486328125</v>
          </cell>
          <cell r="BW122">
            <v>280.58999633789063</v>
          </cell>
          <cell r="BX122">
            <v>292.322998046875</v>
          </cell>
          <cell r="BY122">
            <v>2627.823974609375</v>
          </cell>
          <cell r="BZ122">
            <v>2603.285888671875</v>
          </cell>
          <cell r="CA122">
            <v>289.91299438476563</v>
          </cell>
          <cell r="CB122">
            <v>267.61001586914063</v>
          </cell>
          <cell r="CC122">
            <v>266.48556518554688</v>
          </cell>
          <cell r="CD122">
            <v>335.79058837890625</v>
          </cell>
          <cell r="CE122">
            <v>360.49957275390625</v>
          </cell>
          <cell r="CF122">
            <v>337.56210327148438</v>
          </cell>
          <cell r="CG122">
            <v>365.79013061523438</v>
          </cell>
          <cell r="CH122">
            <v>302.82843017578125</v>
          </cell>
          <cell r="CI122">
            <v>704.7213134765625</v>
          </cell>
          <cell r="CJ122">
            <v>511.27163696289063</v>
          </cell>
          <cell r="CK122">
            <v>420.9942626953125</v>
          </cell>
          <cell r="CL122">
            <v>467.87234497070313</v>
          </cell>
          <cell r="CM122">
            <v>1085.335205078125</v>
          </cell>
          <cell r="CN122">
            <v>340.0045166015625</v>
          </cell>
          <cell r="CO122">
            <v>171.4464111328125</v>
          </cell>
          <cell r="CP122">
            <v>441.05490112304688</v>
          </cell>
          <cell r="CQ122">
            <v>280.94879150390625</v>
          </cell>
          <cell r="CR122">
            <v>362.96817016601563</v>
          </cell>
          <cell r="CS122">
            <v>213.08340454101563</v>
          </cell>
          <cell r="CT122">
            <v>437.4071044921875</v>
          </cell>
          <cell r="CU122">
            <v>439.55679321289063</v>
          </cell>
          <cell r="CV122">
            <v>235.10496520996094</v>
          </cell>
          <cell r="CW122">
            <v>218.69223022460938</v>
          </cell>
          <cell r="CX122">
            <v>378.11248779296875</v>
          </cell>
          <cell r="CY122">
            <v>189.72491455078125</v>
          </cell>
          <cell r="CZ122">
            <v>424.38082885742188</v>
          </cell>
          <cell r="DA122">
            <v>174.83351135253906</v>
          </cell>
          <cell r="DB122">
            <v>212.96177673339844</v>
          </cell>
          <cell r="DC122">
            <v>195.44761657714844</v>
          </cell>
          <cell r="DD122">
            <v>380.15145874023438</v>
          </cell>
          <cell r="DE122">
            <v>630.5401611328125</v>
          </cell>
          <cell r="DF122">
            <v>171.60250854492188</v>
          </cell>
          <cell r="DG122">
            <v>202.91470336914063</v>
          </cell>
          <cell r="DH122">
            <v>210.00668334960938</v>
          </cell>
          <cell r="DI122">
            <v>273.8885498046875</v>
          </cell>
          <cell r="DJ122">
            <v>333.04074096679688</v>
          </cell>
          <cell r="DK122">
            <v>239.06289672851563</v>
          </cell>
          <cell r="DL122">
            <v>1609.0831298828125</v>
          </cell>
          <cell r="DM122">
            <v>281.976806640625</v>
          </cell>
          <cell r="DN122">
            <v>230.73439025878906</v>
          </cell>
          <cell r="DO122">
            <v>157.52241516113281</v>
          </cell>
          <cell r="DQ122">
            <v>898.0999755859375</v>
          </cell>
          <cell r="DR122">
            <v>2172.469970703125</v>
          </cell>
          <cell r="DS122">
            <v>235.09579467773438</v>
          </cell>
          <cell r="DT122">
            <v>129.91328430175781</v>
          </cell>
          <cell r="DV122">
            <v>42607</v>
          </cell>
          <cell r="DW122">
            <v>42607</v>
          </cell>
          <cell r="DX122">
            <v>440.00399780273438</v>
          </cell>
          <cell r="DY122">
            <v>218.406005859375</v>
          </cell>
          <cell r="DZ122">
            <v>416.9949951171875</v>
          </cell>
          <cell r="EA122">
            <v>515.29498291015625</v>
          </cell>
          <cell r="EB122">
            <v>320.67498779296875</v>
          </cell>
          <cell r="EC122">
            <v>486.02099609375</v>
          </cell>
          <cell r="ED122">
            <v>374.37701416015625</v>
          </cell>
          <cell r="EE122">
            <v>383.34698486328125</v>
          </cell>
          <cell r="EF122">
            <v>402.5989990234375</v>
          </cell>
          <cell r="EG122">
            <v>388.57101440429688</v>
          </cell>
          <cell r="EH122">
            <v>318.99600219726563</v>
          </cell>
          <cell r="EI122">
            <v>303.86801147460938</v>
          </cell>
          <cell r="EJ122">
            <v>458.29901123046875</v>
          </cell>
          <cell r="EK122">
            <v>326.60000610351563</v>
          </cell>
          <cell r="EL122">
            <v>343.07000732421875</v>
          </cell>
          <cell r="EM122">
            <v>196.72300720214844</v>
          </cell>
          <cell r="EN122">
            <v>200.62199401855469</v>
          </cell>
          <cell r="EO122">
            <v>320.37399291992188</v>
          </cell>
          <cell r="EP122">
            <v>206.47099304199219</v>
          </cell>
          <cell r="EQ122">
            <v>199.01515197753906</v>
          </cell>
        </row>
        <row r="123">
          <cell r="A123">
            <v>42608</v>
          </cell>
          <cell r="B123">
            <v>209.49099731445313</v>
          </cell>
          <cell r="C123">
            <v>157.57899475097656</v>
          </cell>
          <cell r="D123">
            <v>164.87800598144531</v>
          </cell>
          <cell r="E123">
            <v>483.177001953125</v>
          </cell>
          <cell r="F123">
            <v>177.74299621582031</v>
          </cell>
          <cell r="G123">
            <v>502.23199462890625</v>
          </cell>
          <cell r="H123">
            <v>294.93099975585938</v>
          </cell>
          <cell r="I123">
            <v>345.364990234375</v>
          </cell>
          <cell r="J123">
            <v>371.42001342773438</v>
          </cell>
          <cell r="K123">
            <v>522.7349853515625</v>
          </cell>
          <cell r="L123">
            <v>202.36799621582031</v>
          </cell>
          <cell r="M123">
            <v>474.63699340820313</v>
          </cell>
          <cell r="N123">
            <v>264.64498901367188</v>
          </cell>
          <cell r="O123">
            <v>296.4530029296875</v>
          </cell>
          <cell r="P123">
            <v>300.93701171875</v>
          </cell>
          <cell r="Q123">
            <v>324.38699340820313</v>
          </cell>
          <cell r="R123">
            <v>377.50100708007813</v>
          </cell>
          <cell r="S123">
            <v>400.54598999023438</v>
          </cell>
          <cell r="T123">
            <v>482.031005859375</v>
          </cell>
          <cell r="U123">
            <v>381.39300537109375</v>
          </cell>
          <cell r="V123">
            <v>519.3380126953125</v>
          </cell>
          <cell r="W123">
            <v>262.5830078125</v>
          </cell>
          <cell r="X123">
            <v>377.45901489257813</v>
          </cell>
          <cell r="Y123">
            <v>326.60800170898438</v>
          </cell>
          <cell r="Z123">
            <v>390.97698974609375</v>
          </cell>
          <cell r="AA123">
            <v>381.62899780273438</v>
          </cell>
          <cell r="AB123">
            <v>394.927001953125</v>
          </cell>
          <cell r="AC123">
            <v>421.8900146484375</v>
          </cell>
          <cell r="AD123">
            <v>384.9840087890625</v>
          </cell>
          <cell r="AE123">
            <v>378.61199951171875</v>
          </cell>
          <cell r="AF123">
            <v>497.5150146484375</v>
          </cell>
          <cell r="AG123">
            <v>429.34698486328125</v>
          </cell>
          <cell r="AH123">
            <v>1001.0549926757813</v>
          </cell>
          <cell r="AI123">
            <v>383.29598999023438</v>
          </cell>
          <cell r="AJ123">
            <v>351.1719970703125</v>
          </cell>
          <cell r="AK123">
            <v>354.9530029296875</v>
          </cell>
          <cell r="AL123">
            <v>324.7239990234375</v>
          </cell>
          <cell r="AM123">
            <v>376.010986328125</v>
          </cell>
          <cell r="AN123">
            <v>371.49398803710938</v>
          </cell>
          <cell r="AO123">
            <v>391.56298828125</v>
          </cell>
          <cell r="AP123">
            <v>354.218994140625</v>
          </cell>
          <cell r="AQ123">
            <v>380.66598510742188</v>
          </cell>
          <cell r="AR123">
            <v>469.47000122070313</v>
          </cell>
          <cell r="AS123">
            <v>542.99700927734375</v>
          </cell>
          <cell r="AT123">
            <v>354.0260009765625</v>
          </cell>
          <cell r="AU123">
            <v>447.93099975585938</v>
          </cell>
          <cell r="AV123">
            <v>209.91499328613281</v>
          </cell>
          <cell r="AW123">
            <v>208.71499633789063</v>
          </cell>
          <cell r="AX123">
            <v>334.26400756835938</v>
          </cell>
          <cell r="AY123">
            <v>414.427001953125</v>
          </cell>
          <cell r="AZ123">
            <v>414.53298950195313</v>
          </cell>
          <cell r="BA123">
            <v>367.90399169921875</v>
          </cell>
          <cell r="BB123">
            <v>393.12799072265625</v>
          </cell>
          <cell r="BC123">
            <v>476.76901245117188</v>
          </cell>
          <cell r="BD123">
            <v>247.78799438476563</v>
          </cell>
          <cell r="BE123">
            <v>399.27301025390625</v>
          </cell>
          <cell r="BF123">
            <v>374.3070068359375</v>
          </cell>
          <cell r="BG123">
            <v>1094.3570556640625</v>
          </cell>
          <cell r="BH123">
            <v>2810.138916015625</v>
          </cell>
          <cell r="BI123">
            <v>1144.1109619140625</v>
          </cell>
          <cell r="BJ123">
            <v>2054.902099609375</v>
          </cell>
          <cell r="BK123">
            <v>622.52899169921875</v>
          </cell>
          <cell r="BL123">
            <v>644.1099853515625</v>
          </cell>
          <cell r="BM123">
            <v>673.51800537109375</v>
          </cell>
          <cell r="BN123">
            <v>781.051025390625</v>
          </cell>
          <cell r="BO123">
            <v>515.927001953125</v>
          </cell>
          <cell r="BP123">
            <v>295.81100463867188</v>
          </cell>
          <cell r="BQ123">
            <v>548.5789794921875</v>
          </cell>
          <cell r="BR123">
            <v>408.86898803710938</v>
          </cell>
          <cell r="BS123">
            <v>316.22299194335938</v>
          </cell>
          <cell r="BT123">
            <v>373.59600830078125</v>
          </cell>
          <cell r="BU123">
            <v>98.172996520996094</v>
          </cell>
          <cell r="BV123">
            <v>370.62899780273438</v>
          </cell>
          <cell r="BW123">
            <v>280.74301147460938</v>
          </cell>
          <cell r="BX123">
            <v>292.52700805664063</v>
          </cell>
          <cell r="BY123">
            <v>2630.284912109375</v>
          </cell>
          <cell r="BZ123">
            <v>2603.573974609375</v>
          </cell>
          <cell r="CA123">
            <v>289.10000610351563</v>
          </cell>
          <cell r="CB123">
            <v>266.93960571289063</v>
          </cell>
          <cell r="CC123">
            <v>266.59088134765625</v>
          </cell>
          <cell r="CD123">
            <v>335.60348510742188</v>
          </cell>
          <cell r="CE123">
            <v>360.54190063476563</v>
          </cell>
          <cell r="CF123">
            <v>337.47930908203125</v>
          </cell>
          <cell r="CG123">
            <v>365.50677490234375</v>
          </cell>
          <cell r="CH123">
            <v>303.04397583007813</v>
          </cell>
          <cell r="CI123">
            <v>705.16583251953125</v>
          </cell>
          <cell r="CJ123">
            <v>511.39111328125</v>
          </cell>
          <cell r="CK123">
            <v>421.68411254882813</v>
          </cell>
          <cell r="CL123">
            <v>468.3487548828125</v>
          </cell>
          <cell r="CM123">
            <v>1084.7412109375</v>
          </cell>
          <cell r="CN123">
            <v>339.97613525390625</v>
          </cell>
          <cell r="CO123">
            <v>171.33592224121094</v>
          </cell>
          <cell r="CP123">
            <v>441.17819213867188</v>
          </cell>
          <cell r="CQ123">
            <v>280.77749633789063</v>
          </cell>
          <cell r="CR123">
            <v>362.3541259765625</v>
          </cell>
          <cell r="CS123">
            <v>212.92204284667969</v>
          </cell>
          <cell r="CT123">
            <v>437.84588623046875</v>
          </cell>
          <cell r="CU123">
            <v>440.14169311523438</v>
          </cell>
          <cell r="CV123">
            <v>235.16831970214844</v>
          </cell>
          <cell r="CW123">
            <v>218.41722106933594</v>
          </cell>
          <cell r="CX123">
            <v>379.5302734375</v>
          </cell>
          <cell r="CY123">
            <v>189.64228820800781</v>
          </cell>
          <cell r="CZ123">
            <v>423.88653564453125</v>
          </cell>
          <cell r="DA123">
            <v>174.83169555664063</v>
          </cell>
          <cell r="DB123">
            <v>213.48971557617188</v>
          </cell>
          <cell r="DC123">
            <v>195.13040161132813</v>
          </cell>
          <cell r="DD123">
            <v>381.0743408203125</v>
          </cell>
          <cell r="DE123">
            <v>630.57452392578125</v>
          </cell>
          <cell r="DF123">
            <v>171.40603637695313</v>
          </cell>
          <cell r="DG123">
            <v>202.49134826660156</v>
          </cell>
          <cell r="DH123">
            <v>210.18804931640625</v>
          </cell>
          <cell r="DI123">
            <v>273.96548461914063</v>
          </cell>
          <cell r="DJ123">
            <v>332.908935546875</v>
          </cell>
          <cell r="DK123">
            <v>239.45622253417969</v>
          </cell>
          <cell r="DL123">
            <v>1610.20263671875</v>
          </cell>
          <cell r="DM123">
            <v>281.93515014648438</v>
          </cell>
          <cell r="DN123">
            <v>230.92123413085938</v>
          </cell>
          <cell r="DO123">
            <v>157.59439086914063</v>
          </cell>
          <cell r="DQ123">
            <v>901.3900146484375</v>
          </cell>
          <cell r="DR123">
            <v>2169.0400390625</v>
          </cell>
          <cell r="DS123">
            <v>234.47230529785156</v>
          </cell>
          <cell r="DT123">
            <v>129.88992309570313</v>
          </cell>
          <cell r="DV123">
            <v>42608</v>
          </cell>
          <cell r="DW123">
            <v>42608</v>
          </cell>
          <cell r="DX123">
            <v>440.78900146484375</v>
          </cell>
          <cell r="DY123">
            <v>218.66299438476563</v>
          </cell>
          <cell r="DZ123">
            <v>417.2919921875</v>
          </cell>
          <cell r="EA123">
            <v>515.66497802734375</v>
          </cell>
          <cell r="EB123">
            <v>320.760986328125</v>
          </cell>
          <cell r="EC123">
            <v>486.19000244140625</v>
          </cell>
          <cell r="ED123">
            <v>374.58999633789063</v>
          </cell>
          <cell r="EE123">
            <v>383.72198486328125</v>
          </cell>
          <cell r="EF123">
            <v>402.5260009765625</v>
          </cell>
          <cell r="EG123">
            <v>388.91299438476563</v>
          </cell>
          <cell r="EH123">
            <v>319.09298706054688</v>
          </cell>
          <cell r="EI123">
            <v>304.10501098632813</v>
          </cell>
          <cell r="EJ123">
            <v>458.37298583984375</v>
          </cell>
          <cell r="EK123">
            <v>326.54098510742188</v>
          </cell>
          <cell r="EL123">
            <v>343.1510009765625</v>
          </cell>
          <cell r="EM123">
            <v>196.78900146484375</v>
          </cell>
          <cell r="EN123">
            <v>200.63800048828125</v>
          </cell>
          <cell r="EO123">
            <v>320.54901123046875</v>
          </cell>
          <cell r="EP123">
            <v>206.55056762695313</v>
          </cell>
          <cell r="EQ123">
            <v>199.13874816894531</v>
          </cell>
        </row>
        <row r="124">
          <cell r="A124">
            <v>42611</v>
          </cell>
          <cell r="B124">
            <v>209.40400695800781</v>
          </cell>
          <cell r="C124">
            <v>157.6929931640625</v>
          </cell>
          <cell r="D124">
            <v>164.98699951171875</v>
          </cell>
          <cell r="E124">
            <v>483.33700561523438</v>
          </cell>
          <cell r="F124">
            <v>177.82600402832031</v>
          </cell>
          <cell r="G124">
            <v>502.40399169921875</v>
          </cell>
          <cell r="H124">
            <v>294.8909912109375</v>
          </cell>
          <cell r="I124">
            <v>345.13198852539063</v>
          </cell>
          <cell r="J124">
            <v>371.19699096679688</v>
          </cell>
          <cell r="K124">
            <v>522.031005859375</v>
          </cell>
          <cell r="L124">
            <v>202.33399963378906</v>
          </cell>
          <cell r="M124">
            <v>474.4580078125</v>
          </cell>
          <cell r="N124">
            <v>264.90798950195313</v>
          </cell>
          <cell r="O124">
            <v>296.43798828125</v>
          </cell>
          <cell r="P124">
            <v>300.9320068359375</v>
          </cell>
          <cell r="Q124">
            <v>324.43701171875</v>
          </cell>
          <cell r="R124">
            <v>377.97698974609375</v>
          </cell>
          <cell r="S124">
            <v>400.625</v>
          </cell>
          <cell r="T124">
            <v>482.73800659179688</v>
          </cell>
          <cell r="U124">
            <v>381.72299194335938</v>
          </cell>
          <cell r="V124">
            <v>519.70001220703125</v>
          </cell>
          <cell r="W124">
            <v>263.90701293945313</v>
          </cell>
          <cell r="X124">
            <v>377.98300170898438</v>
          </cell>
          <cell r="Y124">
            <v>326.62799072265625</v>
          </cell>
          <cell r="Z124">
            <v>390.7659912109375</v>
          </cell>
          <cell r="AA124">
            <v>382.20999145507813</v>
          </cell>
          <cell r="AB124">
            <v>396.51998901367188</v>
          </cell>
          <cell r="AC124">
            <v>422.48199462890625</v>
          </cell>
          <cell r="AD124">
            <v>384.9320068359375</v>
          </cell>
          <cell r="AE124">
            <v>378.67098999023438</v>
          </cell>
          <cell r="AF124">
            <v>497.2860107421875</v>
          </cell>
          <cell r="AG124">
            <v>429.6619873046875</v>
          </cell>
          <cell r="AH124">
            <v>1001.7630004882813</v>
          </cell>
          <cell r="AI124">
            <v>383.74600219726563</v>
          </cell>
          <cell r="AJ124">
            <v>350.989990234375</v>
          </cell>
          <cell r="AK124">
            <v>355.2030029296875</v>
          </cell>
          <cell r="AL124">
            <v>325.06100463867188</v>
          </cell>
          <cell r="AM124">
            <v>377.27899169921875</v>
          </cell>
          <cell r="AN124">
            <v>371.94900512695313</v>
          </cell>
          <cell r="AO124">
            <v>391.75601196289063</v>
          </cell>
          <cell r="AP124">
            <v>354.55801391601563</v>
          </cell>
          <cell r="AQ124">
            <v>380.47198486328125</v>
          </cell>
          <cell r="AR124">
            <v>469.24899291992188</v>
          </cell>
          <cell r="AS124">
            <v>543.48297119140625</v>
          </cell>
          <cell r="AT124">
            <v>354.81201171875</v>
          </cell>
          <cell r="AU124">
            <v>447.79800415039063</v>
          </cell>
          <cell r="AV124">
            <v>210.25199890136719</v>
          </cell>
          <cell r="AW124">
            <v>208.92599487304688</v>
          </cell>
          <cell r="AX124">
            <v>335.125</v>
          </cell>
          <cell r="AY124">
            <v>414.61801147460938</v>
          </cell>
          <cell r="AZ124">
            <v>414.84298706054688</v>
          </cell>
          <cell r="BA124">
            <v>369.27801513671875</v>
          </cell>
          <cell r="BB124">
            <v>394.42401123046875</v>
          </cell>
          <cell r="BC124">
            <v>477.09698486328125</v>
          </cell>
          <cell r="BD124">
            <v>248.13699340820313</v>
          </cell>
          <cell r="BE124">
            <v>399.572998046875</v>
          </cell>
          <cell r="BF124">
            <v>374.57400512695313</v>
          </cell>
          <cell r="BG124">
            <v>1095.345947265625</v>
          </cell>
          <cell r="BH124">
            <v>2824.451904296875</v>
          </cell>
          <cell r="BI124">
            <v>1144.8680419921875</v>
          </cell>
          <cell r="BJ124">
            <v>2058.031982421875</v>
          </cell>
          <cell r="BK124">
            <v>627.71600341796875</v>
          </cell>
          <cell r="BL124">
            <v>647.22698974609375</v>
          </cell>
          <cell r="BM124">
            <v>676.91497802734375</v>
          </cell>
          <cell r="BN124">
            <v>785.04302978515625</v>
          </cell>
          <cell r="BO124">
            <v>517.47100830078125</v>
          </cell>
          <cell r="BP124">
            <v>297.25399780273438</v>
          </cell>
          <cell r="BQ124">
            <v>548.64202880859375</v>
          </cell>
          <cell r="BR124">
            <v>409.12100219726563</v>
          </cell>
          <cell r="BS124">
            <v>316.40499877929688</v>
          </cell>
          <cell r="BT124">
            <v>373.9949951171875</v>
          </cell>
          <cell r="BU124">
            <v>98.330001831054688</v>
          </cell>
          <cell r="BV124">
            <v>370.84100341796875</v>
          </cell>
          <cell r="BW124">
            <v>280.74798583984375</v>
          </cell>
          <cell r="BX124">
            <v>292.50100708007813</v>
          </cell>
          <cell r="BY124">
            <v>2631.873046875</v>
          </cell>
          <cell r="BZ124">
            <v>2604.884033203125</v>
          </cell>
          <cell r="CA124">
            <v>290.18600463867188</v>
          </cell>
          <cell r="CB124">
            <v>268.51162719726563</v>
          </cell>
          <cell r="CC124">
            <v>266.72454833984375</v>
          </cell>
          <cell r="CD124">
            <v>335.26730346679688</v>
          </cell>
          <cell r="CE124">
            <v>361.5322265625</v>
          </cell>
          <cell r="CF124">
            <v>337.93389892578125</v>
          </cell>
          <cell r="CG124">
            <v>365.431396484375</v>
          </cell>
          <cell r="CH124">
            <v>303.06399536132813</v>
          </cell>
          <cell r="CI124">
            <v>705.5882568359375</v>
          </cell>
          <cell r="CJ124">
            <v>511.04702758789063</v>
          </cell>
          <cell r="CK124">
            <v>422.12094116210938</v>
          </cell>
          <cell r="CL124">
            <v>468.70150756835938</v>
          </cell>
          <cell r="CM124">
            <v>1084.27880859375</v>
          </cell>
          <cell r="CN124">
            <v>339.88104248046875</v>
          </cell>
          <cell r="CO124">
            <v>171.50894165039063</v>
          </cell>
          <cell r="CP124">
            <v>441.715576171875</v>
          </cell>
          <cell r="CQ124">
            <v>280.728271484375</v>
          </cell>
          <cell r="CR124">
            <v>363.16876220703125</v>
          </cell>
          <cell r="CS124">
            <v>213.05911254882813</v>
          </cell>
          <cell r="CT124">
            <v>437.94305419921875</v>
          </cell>
          <cell r="CU124">
            <v>440.5230712890625</v>
          </cell>
          <cell r="CV124">
            <v>235.33155822753906</v>
          </cell>
          <cell r="CW124">
            <v>219.02351379394531</v>
          </cell>
          <cell r="CX124">
            <v>380.1728515625</v>
          </cell>
          <cell r="CY124">
            <v>189.53948974609375</v>
          </cell>
          <cell r="CZ124">
            <v>424.23013305664063</v>
          </cell>
          <cell r="DA124">
            <v>174.64677429199219</v>
          </cell>
          <cell r="DB124">
            <v>213.4412841796875</v>
          </cell>
          <cell r="DC124">
            <v>195.09661865234375</v>
          </cell>
          <cell r="DD124">
            <v>381.2076416015625</v>
          </cell>
          <cell r="DE124">
            <v>630.9786376953125</v>
          </cell>
          <cell r="DF124">
            <v>171.32643127441406</v>
          </cell>
          <cell r="DG124">
            <v>203.09089660644531</v>
          </cell>
          <cell r="DH124">
            <v>210.41452026367188</v>
          </cell>
          <cell r="DI124">
            <v>274.0428466796875</v>
          </cell>
          <cell r="DJ124">
            <v>332.66082763671875</v>
          </cell>
          <cell r="DK124">
            <v>239.40692138671875</v>
          </cell>
          <cell r="DL124">
            <v>1611.3612060546875</v>
          </cell>
          <cell r="DM124">
            <v>281.89227294921875</v>
          </cell>
          <cell r="DN124">
            <v>230.95539855957031</v>
          </cell>
          <cell r="DO124">
            <v>157.65695190429688</v>
          </cell>
          <cell r="DQ124">
            <v>895.969970703125</v>
          </cell>
          <cell r="DR124">
            <v>2180.3798828125</v>
          </cell>
          <cell r="DS124">
            <v>235.00128173828125</v>
          </cell>
          <cell r="DT124">
            <v>129.94807434082031</v>
          </cell>
          <cell r="DV124">
            <v>42611</v>
          </cell>
          <cell r="DW124">
            <v>42611</v>
          </cell>
          <cell r="DX124">
            <v>441.06600952148438</v>
          </cell>
          <cell r="DY124">
            <v>219.0679931640625</v>
          </cell>
          <cell r="DZ124">
            <v>417.53298950195313</v>
          </cell>
          <cell r="EA124">
            <v>515.61199951171875</v>
          </cell>
          <cell r="EB124">
            <v>321.05801391601563</v>
          </cell>
          <cell r="EC124">
            <v>486.82901000976563</v>
          </cell>
          <cell r="ED124">
            <v>374.9320068359375</v>
          </cell>
          <cell r="EE124">
            <v>383.52200317382813</v>
          </cell>
          <cell r="EF124">
            <v>402.9739990234375</v>
          </cell>
          <cell r="EG124">
            <v>388.89898681640625</v>
          </cell>
          <cell r="EH124">
            <v>319.20401000976563</v>
          </cell>
          <cell r="EI124">
            <v>304.16000366210938</v>
          </cell>
          <cell r="EJ124">
            <v>458.69198608398438</v>
          </cell>
          <cell r="EK124">
            <v>326.92300415039063</v>
          </cell>
          <cell r="EL124">
            <v>343.44000244140625</v>
          </cell>
          <cell r="EM124">
            <v>196.68600463867188</v>
          </cell>
          <cell r="EN124">
            <v>200.84500122070313</v>
          </cell>
          <cell r="EO124">
            <v>321.08599853515625</v>
          </cell>
          <cell r="EP124">
            <v>206.6689453125</v>
          </cell>
          <cell r="EQ124">
            <v>199.25471496582031</v>
          </cell>
        </row>
        <row r="125">
          <cell r="A125">
            <v>42612</v>
          </cell>
          <cell r="B125">
            <v>209.60800170898438</v>
          </cell>
          <cell r="C125">
            <v>157.5989990234375</v>
          </cell>
          <cell r="D125">
            <v>164.90299987792969</v>
          </cell>
          <cell r="E125">
            <v>484.40899658203125</v>
          </cell>
          <cell r="F125">
            <v>178.11700439453125</v>
          </cell>
          <cell r="G125">
            <v>503.49301147460938</v>
          </cell>
          <cell r="H125">
            <v>294.2860107421875</v>
          </cell>
          <cell r="I125">
            <v>345.64898681640625</v>
          </cell>
          <cell r="J125">
            <v>371.5679931640625</v>
          </cell>
          <cell r="K125">
            <v>521.28302001953125</v>
          </cell>
          <cell r="L125">
            <v>202.46699523925781</v>
          </cell>
          <cell r="M125">
            <v>474.59298706054688</v>
          </cell>
          <cell r="N125">
            <v>265.38299560546875</v>
          </cell>
          <cell r="O125">
            <v>296.59698486328125</v>
          </cell>
          <cell r="P125">
            <v>301.10501098632813</v>
          </cell>
          <cell r="Q125">
            <v>324.68899536132813</v>
          </cell>
          <cell r="R125">
            <v>378.2030029296875</v>
          </cell>
          <cell r="S125">
            <v>400.70199584960938</v>
          </cell>
          <cell r="T125">
            <v>483.50399780273438</v>
          </cell>
          <cell r="U125">
            <v>381.89401245117188</v>
          </cell>
          <cell r="V125">
            <v>520.4110107421875</v>
          </cell>
          <cell r="W125">
            <v>264.593994140625</v>
          </cell>
          <cell r="X125">
            <v>378.10699462890625</v>
          </cell>
          <cell r="Y125">
            <v>326.92999267578125</v>
          </cell>
          <cell r="Z125">
            <v>391.20001220703125</v>
          </cell>
          <cell r="AA125">
            <v>382.30599975585938</v>
          </cell>
          <cell r="AB125">
            <v>397.91900634765625</v>
          </cell>
          <cell r="AC125">
            <v>423.20401000976563</v>
          </cell>
          <cell r="AD125">
            <v>385.25201416015625</v>
          </cell>
          <cell r="AE125">
            <v>378.94601440429688</v>
          </cell>
          <cell r="AF125">
            <v>496.6610107421875</v>
          </cell>
          <cell r="AG125">
            <v>429.99899291992188</v>
          </cell>
          <cell r="AH125">
            <v>1002.0579833984375</v>
          </cell>
          <cell r="AI125">
            <v>384.44699096679688</v>
          </cell>
          <cell r="AJ125">
            <v>351.4320068359375</v>
          </cell>
          <cell r="AK125">
            <v>355.44699096679688</v>
          </cell>
          <cell r="AL125">
            <v>325.031005859375</v>
          </cell>
          <cell r="AM125">
            <v>377.2869873046875</v>
          </cell>
          <cell r="AN125">
            <v>371.97198486328125</v>
          </cell>
          <cell r="AO125">
            <v>392.2080078125</v>
          </cell>
          <cell r="AP125">
            <v>354.64401245117188</v>
          </cell>
          <cell r="AQ125">
            <v>380.82000732421875</v>
          </cell>
          <cell r="AR125">
            <v>469.260986328125</v>
          </cell>
          <cell r="AS125">
            <v>543.52398681640625</v>
          </cell>
          <cell r="AT125">
            <v>355.15499877929688</v>
          </cell>
          <cell r="AU125">
            <v>448.18301391601563</v>
          </cell>
          <cell r="AV125">
            <v>210.37800598144531</v>
          </cell>
          <cell r="AW125">
            <v>209.07899475097656</v>
          </cell>
          <cell r="AX125">
            <v>334.91900634765625</v>
          </cell>
          <cell r="AY125">
            <v>414.6929931640625</v>
          </cell>
          <cell r="AZ125">
            <v>415.12298583984375</v>
          </cell>
          <cell r="BA125">
            <v>369.38400268554688</v>
          </cell>
          <cell r="BB125">
            <v>394.55899047851563</v>
          </cell>
          <cell r="BC125">
            <v>477.5360107421875</v>
          </cell>
          <cell r="BD125">
            <v>248.79200744628906</v>
          </cell>
          <cell r="BE125">
            <v>400.00100708007813</v>
          </cell>
          <cell r="BF125">
            <v>374.843994140625</v>
          </cell>
          <cell r="BG125">
            <v>1095.489013671875</v>
          </cell>
          <cell r="BH125">
            <v>2822.44091796875</v>
          </cell>
          <cell r="BI125">
            <v>1145.9599609375</v>
          </cell>
          <cell r="BJ125">
            <v>2057.905029296875</v>
          </cell>
          <cell r="BK125">
            <v>626.77301025390625</v>
          </cell>
          <cell r="BL125">
            <v>646.71099853515625</v>
          </cell>
          <cell r="BM125">
            <v>676.39398193359375</v>
          </cell>
          <cell r="BN125">
            <v>784.55902099609375</v>
          </cell>
          <cell r="BO125">
            <v>517.344970703125</v>
          </cell>
          <cell r="BP125">
            <v>296.89700317382813</v>
          </cell>
          <cell r="BQ125">
            <v>548.5880126953125</v>
          </cell>
          <cell r="BR125">
            <v>409.32101440429688</v>
          </cell>
          <cell r="BS125">
            <v>316.74899291992188</v>
          </cell>
          <cell r="BT125">
            <v>374.85501098632813</v>
          </cell>
          <cell r="BU125">
            <v>98.647003173828125</v>
          </cell>
          <cell r="BV125">
            <v>371.11199951171875</v>
          </cell>
          <cell r="BW125">
            <v>281.07998657226563</v>
          </cell>
          <cell r="BX125">
            <v>292.66598510742188</v>
          </cell>
          <cell r="BY125">
            <v>2633.847900390625</v>
          </cell>
          <cell r="BZ125">
            <v>2606.60400390625</v>
          </cell>
          <cell r="CA125">
            <v>290.03799438476563</v>
          </cell>
          <cell r="CB125">
            <v>268.165771484375</v>
          </cell>
          <cell r="CC125">
            <v>266.6221923828125</v>
          </cell>
          <cell r="CD125">
            <v>335.80340576171875</v>
          </cell>
          <cell r="CE125">
            <v>361.66455078125</v>
          </cell>
          <cell r="CF125">
            <v>337.97555541992188</v>
          </cell>
          <cell r="CG125">
            <v>365.8421630859375</v>
          </cell>
          <cell r="CH125">
            <v>303.18704223632813</v>
          </cell>
          <cell r="CI125">
            <v>705.76837158203125</v>
          </cell>
          <cell r="CJ125">
            <v>510.78421020507813</v>
          </cell>
          <cell r="CK125">
            <v>423.20050048828125</v>
          </cell>
          <cell r="CL125">
            <v>468.98452758789063</v>
          </cell>
          <cell r="CM125">
            <v>1082.182373046875</v>
          </cell>
          <cell r="CN125">
            <v>340.17874145507813</v>
          </cell>
          <cell r="CO125">
            <v>171.61662292480469</v>
          </cell>
          <cell r="CP125">
            <v>442.23016357421875</v>
          </cell>
          <cell r="CQ125">
            <v>280.91455078125</v>
          </cell>
          <cell r="CR125">
            <v>363.11077880859375</v>
          </cell>
          <cell r="CS125">
            <v>213.16378784179688</v>
          </cell>
          <cell r="CT125">
            <v>438.255615234375</v>
          </cell>
          <cell r="CU125">
            <v>440.87606811523438</v>
          </cell>
          <cell r="CV125">
            <v>235.06135559082031</v>
          </cell>
          <cell r="CW125">
            <v>218.84794616699219</v>
          </cell>
          <cell r="CX125">
            <v>381.14324951171875</v>
          </cell>
          <cell r="CY125">
            <v>189.736328125</v>
          </cell>
          <cell r="CZ125">
            <v>424.32427978515625</v>
          </cell>
          <cell r="DA125">
            <v>174.93560791015625</v>
          </cell>
          <cell r="DB125">
            <v>213.22624206542969</v>
          </cell>
          <cell r="DC125">
            <v>194.90214538574219</v>
          </cell>
          <cell r="DD125">
            <v>381.49880981445313</v>
          </cell>
          <cell r="DE125">
            <v>631.56683349609375</v>
          </cell>
          <cell r="DF125">
            <v>171.43150329589844</v>
          </cell>
          <cell r="DG125">
            <v>203.15011596679688</v>
          </cell>
          <cell r="DH125">
            <v>210.60392761230469</v>
          </cell>
          <cell r="DI125">
            <v>274.08584594726563</v>
          </cell>
          <cell r="DJ125">
            <v>333.05435180664063</v>
          </cell>
          <cell r="DK125">
            <v>239.62130737304688</v>
          </cell>
          <cell r="DL125">
            <v>1612.4344482421875</v>
          </cell>
          <cell r="DM125">
            <v>281.95840454101563</v>
          </cell>
          <cell r="DN125">
            <v>231.06089782714844</v>
          </cell>
          <cell r="DO125">
            <v>157.69744873046875</v>
          </cell>
          <cell r="DQ125">
            <v>898.91998291015625</v>
          </cell>
          <cell r="DR125">
            <v>2176.1201171875</v>
          </cell>
          <cell r="DS125">
            <v>234.91009521484375</v>
          </cell>
          <cell r="DT125">
            <v>129.948974609375</v>
          </cell>
          <cell r="DV125">
            <v>42612</v>
          </cell>
          <cell r="DW125">
            <v>42612</v>
          </cell>
          <cell r="DX125">
            <v>441.96701049804688</v>
          </cell>
          <cell r="DY125">
            <v>219.56199645996094</v>
          </cell>
          <cell r="DZ125">
            <v>417.81399536132813</v>
          </cell>
          <cell r="EA125">
            <v>515.8800048828125</v>
          </cell>
          <cell r="EB125">
            <v>321.2860107421875</v>
          </cell>
          <cell r="EC125">
            <v>487.06500244140625</v>
          </cell>
          <cell r="ED125">
            <v>375.07998657226563</v>
          </cell>
          <cell r="EE125">
            <v>383.885009765625</v>
          </cell>
          <cell r="EF125">
            <v>403.72500610351563</v>
          </cell>
          <cell r="EG125">
            <v>389.43600463867188</v>
          </cell>
          <cell r="EH125">
            <v>318.98001098632813</v>
          </cell>
          <cell r="EI125">
            <v>304.24700927734375</v>
          </cell>
          <cell r="EJ125">
            <v>458.7650146484375</v>
          </cell>
          <cell r="EK125">
            <v>327.00299072265625</v>
          </cell>
          <cell r="EL125">
            <v>343.74899291992188</v>
          </cell>
          <cell r="EM125">
            <v>197.01699829101563</v>
          </cell>
          <cell r="EN125">
            <v>200.94000244140625</v>
          </cell>
          <cell r="EO125">
            <v>321.52499389648438</v>
          </cell>
          <cell r="EP125">
            <v>206.86083984375</v>
          </cell>
          <cell r="EQ125">
            <v>199.47712707519531</v>
          </cell>
        </row>
        <row r="126">
          <cell r="A126">
            <v>42613</v>
          </cell>
          <cell r="B126">
            <v>209.22099304199219</v>
          </cell>
          <cell r="C126">
            <v>157.37699890136719</v>
          </cell>
          <cell r="D126">
            <v>164.66700744628906</v>
          </cell>
          <cell r="E126">
            <v>484.12701416015625</v>
          </cell>
          <cell r="F126">
            <v>178.08399963378906</v>
          </cell>
          <cell r="G126">
            <v>503.21701049804688</v>
          </cell>
          <cell r="H126">
            <v>293.64999389648438</v>
          </cell>
          <cell r="I126">
            <v>345.7080078125</v>
          </cell>
          <cell r="J126">
            <v>371.510986328125</v>
          </cell>
          <cell r="K126">
            <v>520.21697998046875</v>
          </cell>
          <cell r="L126">
            <v>202.51300048828125</v>
          </cell>
          <cell r="M126">
            <v>474.50900268554688</v>
          </cell>
          <cell r="N126">
            <v>265.34698486328125</v>
          </cell>
          <cell r="O126">
            <v>296.67001342773438</v>
          </cell>
          <cell r="P126">
            <v>301.17599487304688</v>
          </cell>
          <cell r="Q126">
            <v>324.60299682617188</v>
          </cell>
          <cell r="R126">
            <v>377.99200439453125</v>
          </cell>
          <cell r="S126">
            <v>400.375</v>
          </cell>
          <cell r="T126">
            <v>482.42098999023438</v>
          </cell>
          <cell r="U126">
            <v>381.64401245117188</v>
          </cell>
          <cell r="V126">
            <v>520.2230224609375</v>
          </cell>
          <cell r="W126">
            <v>261.70498657226563</v>
          </cell>
          <cell r="X126">
            <v>377.54901123046875</v>
          </cell>
          <cell r="Y126">
            <v>326.8280029296875</v>
          </cell>
          <cell r="Z126">
            <v>391.10198974609375</v>
          </cell>
          <cell r="AA126">
            <v>382.1610107421875</v>
          </cell>
          <cell r="AB126">
            <v>394.50601196289063</v>
          </cell>
          <cell r="AC126">
            <v>422.5469970703125</v>
          </cell>
          <cell r="AD126">
            <v>385.2080078125</v>
          </cell>
          <cell r="AE126">
            <v>378.8909912109375</v>
          </cell>
          <cell r="AF126">
            <v>495.76699829101563</v>
          </cell>
          <cell r="AG126">
            <v>429.38900756835938</v>
          </cell>
          <cell r="AH126">
            <v>1001.5880126953125</v>
          </cell>
          <cell r="AI126">
            <v>383.71099853515625</v>
          </cell>
          <cell r="AJ126">
            <v>351.47299194335938</v>
          </cell>
          <cell r="AK126">
            <v>355.30099487304688</v>
          </cell>
          <cell r="AL126">
            <v>324.79299926757813</v>
          </cell>
          <cell r="AM126">
            <v>376.76300048828125</v>
          </cell>
          <cell r="AN126">
            <v>371.781005859375</v>
          </cell>
          <cell r="AO126">
            <v>391.79000854492188</v>
          </cell>
          <cell r="AP126">
            <v>354.50201416015625</v>
          </cell>
          <cell r="AQ126">
            <v>380.76400756835938</v>
          </cell>
          <cell r="AR126">
            <v>468.84698486328125</v>
          </cell>
          <cell r="AS126">
            <v>543.18798828125</v>
          </cell>
          <cell r="AT126">
            <v>354.56399536132813</v>
          </cell>
          <cell r="AU126">
            <v>447.82998657226563</v>
          </cell>
          <cell r="AV126">
            <v>210.10800170898438</v>
          </cell>
          <cell r="AW126">
            <v>208.85400390625</v>
          </cell>
          <cell r="AX126">
            <v>334.81698608398438</v>
          </cell>
          <cell r="AY126">
            <v>414.39801025390625</v>
          </cell>
          <cell r="AZ126">
            <v>415.4580078125</v>
          </cell>
          <cell r="BA126">
            <v>368.97900390625</v>
          </cell>
          <cell r="BB126">
            <v>394.23699951171875</v>
          </cell>
          <cell r="BC126">
            <v>477.63900756835938</v>
          </cell>
          <cell r="BD126">
            <v>248.88800048828125</v>
          </cell>
          <cell r="BE126">
            <v>400.093994140625</v>
          </cell>
          <cell r="BF126">
            <v>374.56298828125</v>
          </cell>
          <cell r="BG126">
            <v>1093.6650390625</v>
          </cell>
          <cell r="BH126">
            <v>2821.85107421875</v>
          </cell>
          <cell r="BI126">
            <v>1145.2149658203125</v>
          </cell>
          <cell r="BJ126">
            <v>2058.22412109375</v>
          </cell>
          <cell r="BK126">
            <v>626.88397216796875</v>
          </cell>
          <cell r="BL126">
            <v>646.6610107421875</v>
          </cell>
          <cell r="BM126">
            <v>676.2230224609375</v>
          </cell>
          <cell r="BN126">
            <v>784.39300537109375</v>
          </cell>
          <cell r="BO126">
            <v>517.4420166015625</v>
          </cell>
          <cell r="BP126">
            <v>297.17498779296875</v>
          </cell>
          <cell r="BQ126">
            <v>548.51202392578125</v>
          </cell>
          <cell r="BR126">
            <v>408.9630126953125</v>
          </cell>
          <cell r="BS126">
            <v>316.57199096679688</v>
          </cell>
          <cell r="BT126">
            <v>374.822998046875</v>
          </cell>
          <cell r="BU126">
            <v>98.705001831054688</v>
          </cell>
          <cell r="BV126">
            <v>370.82598876953125</v>
          </cell>
          <cell r="BW126">
            <v>281.50201416015625</v>
          </cell>
          <cell r="BX126">
            <v>292.58599853515625</v>
          </cell>
          <cell r="BY126">
            <v>2631.56689453125</v>
          </cell>
          <cell r="BZ126">
            <v>2607.846923828125</v>
          </cell>
          <cell r="CA126">
            <v>290.0679931640625</v>
          </cell>
          <cell r="CB126">
            <v>267.33786010742188</v>
          </cell>
          <cell r="CC126">
            <v>266.49905395507813</v>
          </cell>
          <cell r="CD126">
            <v>335.86456298828125</v>
          </cell>
          <cell r="CE126">
            <v>361.33560180664063</v>
          </cell>
          <cell r="CF126">
            <v>337.6876220703125</v>
          </cell>
          <cell r="CG126">
            <v>365.82861328125</v>
          </cell>
          <cell r="CH126">
            <v>302.91824340820313</v>
          </cell>
          <cell r="CI126">
            <v>705.2032470703125</v>
          </cell>
          <cell r="CJ126">
            <v>510.3128662109375</v>
          </cell>
          <cell r="CK126">
            <v>423.23397827148438</v>
          </cell>
          <cell r="CL126">
            <v>469.095947265625</v>
          </cell>
          <cell r="CM126">
            <v>1079.5247802734375</v>
          </cell>
          <cell r="CN126">
            <v>340.10443115234375</v>
          </cell>
          <cell r="CO126">
            <v>171.53546142578125</v>
          </cell>
          <cell r="CP126">
            <v>441.9688720703125</v>
          </cell>
          <cell r="CQ126">
            <v>280.82119750976563</v>
          </cell>
          <cell r="CR126">
            <v>362.39227294921875</v>
          </cell>
          <cell r="CS126">
            <v>213.25950622558594</v>
          </cell>
          <cell r="CT126">
            <v>438.4718017578125</v>
          </cell>
          <cell r="CU126">
            <v>440.0885009765625</v>
          </cell>
          <cell r="CV126">
            <v>234.76466369628906</v>
          </cell>
          <cell r="CW126">
            <v>218.84707641601563</v>
          </cell>
          <cell r="CX126">
            <v>380.015625</v>
          </cell>
          <cell r="CY126">
            <v>189.70982360839844</v>
          </cell>
          <cell r="CZ126">
            <v>423.716552734375</v>
          </cell>
          <cell r="DA126">
            <v>174.87101745605469</v>
          </cell>
          <cell r="DB126">
            <v>212.12991333007813</v>
          </cell>
          <cell r="DC126">
            <v>194.79878234863281</v>
          </cell>
          <cell r="DD126">
            <v>381.50848388671875</v>
          </cell>
          <cell r="DE126">
            <v>631.3321533203125</v>
          </cell>
          <cell r="DF126">
            <v>171.20869445800781</v>
          </cell>
          <cell r="DG126">
            <v>203.10592651367188</v>
          </cell>
          <cell r="DH126">
            <v>210.59231567382813</v>
          </cell>
          <cell r="DI126">
            <v>273.88986206054688</v>
          </cell>
          <cell r="DJ126">
            <v>333.04409790039063</v>
          </cell>
          <cell r="DK126">
            <v>239.65005493164063</v>
          </cell>
          <cell r="DL126">
            <v>1614.14794921875</v>
          </cell>
          <cell r="DM126">
            <v>281.85665893554688</v>
          </cell>
          <cell r="DN126">
            <v>231.06819152832031</v>
          </cell>
          <cell r="DO126">
            <v>157.82431030273438</v>
          </cell>
          <cell r="DQ126">
            <v>893.67999267578125</v>
          </cell>
          <cell r="DR126">
            <v>2170.949951171875</v>
          </cell>
          <cell r="DS126">
            <v>234.4239501953125</v>
          </cell>
          <cell r="DT126">
            <v>129.86160278320313</v>
          </cell>
          <cell r="DV126">
            <v>42613</v>
          </cell>
          <cell r="DW126">
            <v>42613</v>
          </cell>
          <cell r="DX126">
            <v>441.67498779296875</v>
          </cell>
          <cell r="DY126">
            <v>219.28300476074219</v>
          </cell>
          <cell r="DZ126">
            <v>418.156005859375</v>
          </cell>
          <cell r="EA126">
            <v>515.57000732421875</v>
          </cell>
          <cell r="EB126">
            <v>321.2869873046875</v>
          </cell>
          <cell r="EC126">
            <v>486.97500610351563</v>
          </cell>
          <cell r="ED126">
            <v>375.47198486328125</v>
          </cell>
          <cell r="EE126">
            <v>384.09600830078125</v>
          </cell>
          <cell r="EF126">
            <v>403.21099853515625</v>
          </cell>
          <cell r="EG126">
            <v>389.6510009765625</v>
          </cell>
          <cell r="EH126">
            <v>318.42300415039063</v>
          </cell>
          <cell r="EI126">
            <v>304.10000610351563</v>
          </cell>
          <cell r="EJ126">
            <v>458.57598876953125</v>
          </cell>
          <cell r="EK126">
            <v>327.06298828125</v>
          </cell>
          <cell r="EL126">
            <v>343.23199462890625</v>
          </cell>
          <cell r="EM126">
            <v>196.77799987792969</v>
          </cell>
          <cell r="EN126">
            <v>200.84800720214844</v>
          </cell>
          <cell r="EO126">
            <v>321.35000610351563</v>
          </cell>
          <cell r="EP126">
            <v>206.69670104980469</v>
          </cell>
          <cell r="EQ126">
            <v>199.30368041992188</v>
          </cell>
        </row>
        <row r="127">
          <cell r="A127">
            <v>42614</v>
          </cell>
          <cell r="B127">
            <v>208.46299743652344</v>
          </cell>
          <cell r="C127">
            <v>157.20599365234375</v>
          </cell>
          <cell r="D127">
            <v>164.46499633789063</v>
          </cell>
          <cell r="E127">
            <v>482.98699951171875</v>
          </cell>
          <cell r="F127">
            <v>177.82400512695313</v>
          </cell>
          <cell r="G127">
            <v>502.07000732421875</v>
          </cell>
          <cell r="H127">
            <v>292.85598754882813</v>
          </cell>
          <cell r="I127">
            <v>345.55499267578125</v>
          </cell>
          <cell r="J127">
            <v>371.22799682617188</v>
          </cell>
          <cell r="K127">
            <v>518.47698974609375</v>
          </cell>
          <cell r="L127">
            <v>202.33700561523438</v>
          </cell>
          <cell r="M127">
            <v>473.85800170898438</v>
          </cell>
          <cell r="N127">
            <v>265.218994140625</v>
          </cell>
          <cell r="O127">
            <v>296.5830078125</v>
          </cell>
          <cell r="P127">
            <v>301.08599853515625</v>
          </cell>
          <cell r="Q127">
            <v>324.52700805664063</v>
          </cell>
          <cell r="R127">
            <v>377.45001220703125</v>
          </cell>
          <cell r="S127">
            <v>399.885009765625</v>
          </cell>
          <cell r="T127">
            <v>481.31298828125</v>
          </cell>
          <cell r="U127">
            <v>381.12600708007813</v>
          </cell>
          <cell r="V127">
            <v>519.3280029296875</v>
          </cell>
          <cell r="W127">
            <v>260.3800048828125</v>
          </cell>
          <cell r="X127">
            <v>376.78900146484375</v>
          </cell>
          <cell r="Y127">
            <v>326.77499389648438</v>
          </cell>
          <cell r="Z127">
            <v>390.79998779296875</v>
          </cell>
          <cell r="AA127">
            <v>382.3380126953125</v>
          </cell>
          <cell r="AB127">
            <v>391.78399658203125</v>
          </cell>
          <cell r="AC127">
            <v>421.55899047851563</v>
          </cell>
          <cell r="AD127">
            <v>384.947998046875</v>
          </cell>
          <cell r="AE127">
            <v>378.61099243164063</v>
          </cell>
          <cell r="AF127">
            <v>494.50900268554688</v>
          </cell>
          <cell r="AG127">
            <v>428.6669921875</v>
          </cell>
          <cell r="AH127">
            <v>1001.2830200195313</v>
          </cell>
          <cell r="AI127">
            <v>382.843994140625</v>
          </cell>
          <cell r="AJ127">
            <v>351.28298950195313</v>
          </cell>
          <cell r="AK127">
            <v>355.00601196289063</v>
          </cell>
          <cell r="AL127">
            <v>324.49600219726563</v>
          </cell>
          <cell r="AM127">
            <v>376.2130126953125</v>
          </cell>
          <cell r="AN127">
            <v>371.36099243164063</v>
          </cell>
          <cell r="AO127">
            <v>391.32598876953125</v>
          </cell>
          <cell r="AP127">
            <v>354.13400268554688</v>
          </cell>
          <cell r="AQ127">
            <v>380.4530029296875</v>
          </cell>
          <cell r="AR127">
            <v>468.23001098632813</v>
          </cell>
          <cell r="AS127">
            <v>542.8330078125</v>
          </cell>
          <cell r="AT127">
            <v>353.89700317382813</v>
          </cell>
          <cell r="AU127">
            <v>447.63699340820313</v>
          </cell>
          <cell r="AV127">
            <v>209.79499816894531</v>
          </cell>
          <cell r="AW127">
            <v>208.572998046875</v>
          </cell>
          <cell r="AX127">
            <v>334.69601440429688</v>
          </cell>
          <cell r="AY127">
            <v>414.156005859375</v>
          </cell>
          <cell r="AZ127">
            <v>415.04998779296875</v>
          </cell>
          <cell r="BA127">
            <v>368.26400756835938</v>
          </cell>
          <cell r="BB127">
            <v>393.5260009765625</v>
          </cell>
          <cell r="BC127">
            <v>477.57598876953125</v>
          </cell>
          <cell r="BD127">
            <v>248.83200073242188</v>
          </cell>
          <cell r="BE127">
            <v>400.0360107421875</v>
          </cell>
          <cell r="BF127">
            <v>374.14599609375</v>
          </cell>
          <cell r="BG127">
            <v>1090.8480224609375</v>
          </cell>
          <cell r="BH127">
            <v>2821.81494140625</v>
          </cell>
          <cell r="BI127">
            <v>1144.5439453125</v>
          </cell>
          <cell r="BJ127">
            <v>2057.60400390625</v>
          </cell>
          <cell r="BK127">
            <v>627.177978515625</v>
          </cell>
          <cell r="BL127">
            <v>646.60601806640625</v>
          </cell>
          <cell r="BM127">
            <v>676.260986328125</v>
          </cell>
          <cell r="BN127">
            <v>784.33599853515625</v>
          </cell>
          <cell r="BO127">
            <v>517.41802978515625</v>
          </cell>
          <cell r="BP127">
            <v>297.14199829101563</v>
          </cell>
          <cell r="BQ127">
            <v>548.33197021484375</v>
          </cell>
          <cell r="BR127">
            <v>408.78298950195313</v>
          </cell>
          <cell r="BS127">
            <v>316.2340087890625</v>
          </cell>
          <cell r="BT127">
            <v>374.90301513671875</v>
          </cell>
          <cell r="BU127">
            <v>98.765998840332031</v>
          </cell>
          <cell r="BV127">
            <v>370.57501220703125</v>
          </cell>
          <cell r="BW127">
            <v>281.55398559570313</v>
          </cell>
          <cell r="BX127">
            <v>292.38299560546875</v>
          </cell>
          <cell r="BY127">
            <v>2629.969970703125</v>
          </cell>
          <cell r="BZ127">
            <v>2608.68994140625</v>
          </cell>
          <cell r="CA127">
            <v>290.03201293945313</v>
          </cell>
          <cell r="CB127">
            <v>267.79153442382813</v>
          </cell>
          <cell r="CC127">
            <v>266.23751831054688</v>
          </cell>
          <cell r="CD127">
            <v>335.77114868164063</v>
          </cell>
          <cell r="CE127">
            <v>360.50689697265625</v>
          </cell>
          <cell r="CF127">
            <v>337.37823486328125</v>
          </cell>
          <cell r="CG127">
            <v>365.47622680664063</v>
          </cell>
          <cell r="CH127">
            <v>302.34658813476563</v>
          </cell>
          <cell r="CI127">
            <v>705.020751953125</v>
          </cell>
          <cell r="CJ127">
            <v>509.11090087890625</v>
          </cell>
          <cell r="CK127">
            <v>422.58584594726563</v>
          </cell>
          <cell r="CL127">
            <v>468.88131713867188</v>
          </cell>
          <cell r="CM127">
            <v>1076.18212890625</v>
          </cell>
          <cell r="CN127">
            <v>339.924072265625</v>
          </cell>
          <cell r="CO127">
            <v>171.37745666503906</v>
          </cell>
          <cell r="CP127">
            <v>440.92831420898438</v>
          </cell>
          <cell r="CQ127">
            <v>280.765869140625</v>
          </cell>
          <cell r="CR127">
            <v>362.07861328125</v>
          </cell>
          <cell r="CS127">
            <v>213.08419799804688</v>
          </cell>
          <cell r="CT127">
            <v>438.04214477539063</v>
          </cell>
          <cell r="CU127">
            <v>439.26516723632813</v>
          </cell>
          <cell r="CV127">
            <v>234.24032592773438</v>
          </cell>
          <cell r="CW127">
            <v>218.92324829101563</v>
          </cell>
          <cell r="CX127">
            <v>379.13681030273438</v>
          </cell>
          <cell r="CY127">
            <v>189.66650390625</v>
          </cell>
          <cell r="CZ127">
            <v>421.92813110351563</v>
          </cell>
          <cell r="DA127">
            <v>174.81025695800781</v>
          </cell>
          <cell r="DB127">
            <v>212.19252014160156</v>
          </cell>
          <cell r="DC127">
            <v>194.33566284179688</v>
          </cell>
          <cell r="DD127">
            <v>381.91119384765625</v>
          </cell>
          <cell r="DE127">
            <v>631.2171630859375</v>
          </cell>
          <cell r="DF127">
            <v>171.03739929199219</v>
          </cell>
          <cell r="DG127">
            <v>203.30862426757813</v>
          </cell>
          <cell r="DH127">
            <v>210.5885009765625</v>
          </cell>
          <cell r="DI127">
            <v>273.61764526367188</v>
          </cell>
          <cell r="DJ127">
            <v>332.9090576171875</v>
          </cell>
          <cell r="DK127">
            <v>239.16168212890625</v>
          </cell>
          <cell r="DL127">
            <v>1614.0814208984375</v>
          </cell>
          <cell r="DM127">
            <v>281.68447875976563</v>
          </cell>
          <cell r="DN127">
            <v>230.91108703613281</v>
          </cell>
          <cell r="DO127">
            <v>157.90802001953125</v>
          </cell>
          <cell r="DQ127">
            <v>891.08001708984375</v>
          </cell>
          <cell r="DR127">
            <v>2170.860107421875</v>
          </cell>
          <cell r="DS127">
            <v>233.8597412109375</v>
          </cell>
          <cell r="DT127">
            <v>129.80035400390625</v>
          </cell>
          <cell r="DV127">
            <v>42614</v>
          </cell>
          <cell r="DW127">
            <v>42614</v>
          </cell>
          <cell r="DX127">
            <v>440.66900634765625</v>
          </cell>
          <cell r="DY127">
            <v>219.19200134277344</v>
          </cell>
          <cell r="DZ127">
            <v>418.10000610351563</v>
          </cell>
          <cell r="EA127">
            <v>515.13397216796875</v>
          </cell>
          <cell r="EB127">
            <v>321.2349853515625</v>
          </cell>
          <cell r="EC127">
            <v>486.77999877929688</v>
          </cell>
          <cell r="ED127">
            <v>375.36599731445313</v>
          </cell>
          <cell r="EE127">
            <v>383.29901123046875</v>
          </cell>
          <cell r="EF127">
            <v>402.70498657226563</v>
          </cell>
          <cell r="EG127">
            <v>389.43798828125</v>
          </cell>
          <cell r="EH127">
            <v>318.50601196289063</v>
          </cell>
          <cell r="EI127">
            <v>304.04000854492188</v>
          </cell>
          <cell r="EJ127">
            <v>458.37799072265625</v>
          </cell>
          <cell r="EK127">
            <v>327.02801513671875</v>
          </cell>
          <cell r="EL127">
            <v>343.67098999023438</v>
          </cell>
          <cell r="EM127">
            <v>196.77400207519531</v>
          </cell>
          <cell r="EN127">
            <v>200.85800170898438</v>
          </cell>
          <cell r="EO127">
            <v>320.84500122070313</v>
          </cell>
          <cell r="EP127">
            <v>206.60690307617188</v>
          </cell>
          <cell r="EQ127">
            <v>199.15647888183594</v>
          </cell>
        </row>
        <row r="128">
          <cell r="A128">
            <v>42615</v>
          </cell>
          <cell r="B128">
            <v>208.41999816894531</v>
          </cell>
          <cell r="C128">
            <v>157.14500427246094</v>
          </cell>
          <cell r="D128">
            <v>164.40299987792969</v>
          </cell>
          <cell r="E128">
            <v>484.343994140625</v>
          </cell>
          <cell r="F128">
            <v>178.03700256347656</v>
          </cell>
          <cell r="G128">
            <v>503.41299438476563</v>
          </cell>
          <cell r="H128">
            <v>292.84698486328125</v>
          </cell>
          <cell r="I128">
            <v>345.44500732421875</v>
          </cell>
          <cell r="J128">
            <v>371.125</v>
          </cell>
          <cell r="K128">
            <v>519.77899169921875</v>
          </cell>
          <cell r="L128">
            <v>202.20899963378906</v>
          </cell>
          <cell r="M128">
            <v>473.86099243164063</v>
          </cell>
          <cell r="N128">
            <v>265.1199951171875</v>
          </cell>
          <cell r="O128">
            <v>296.51699829101563</v>
          </cell>
          <cell r="P128">
            <v>301.01800537109375</v>
          </cell>
          <cell r="Q128">
            <v>324.35198974609375</v>
          </cell>
          <cell r="R128">
            <v>377.447998046875</v>
          </cell>
          <cell r="S128">
            <v>400.15798950195313</v>
          </cell>
          <cell r="T128">
            <v>483.18099975585938</v>
          </cell>
          <cell r="U128">
            <v>381.22100830078125</v>
          </cell>
          <cell r="V128">
            <v>520.4119873046875</v>
          </cell>
          <cell r="W128">
            <v>263.63299560546875</v>
          </cell>
          <cell r="X128">
            <v>377.21798706054688</v>
          </cell>
          <cell r="Y128">
            <v>326.56201171875</v>
          </cell>
          <cell r="Z128">
            <v>390.69000244140625</v>
          </cell>
          <cell r="AA128">
            <v>382.42498779296875</v>
          </cell>
          <cell r="AB128">
            <v>396.26901245117188</v>
          </cell>
          <cell r="AC128">
            <v>422.39801025390625</v>
          </cell>
          <cell r="AD128">
            <v>385.03900146484375</v>
          </cell>
          <cell r="AE128">
            <v>378.73199462890625</v>
          </cell>
          <cell r="AF128">
            <v>494.7130126953125</v>
          </cell>
          <cell r="AG128">
            <v>429.5419921875</v>
          </cell>
          <cell r="AH128">
            <v>1001.416015625</v>
          </cell>
          <cell r="AI128">
            <v>384.32199096679688</v>
          </cell>
          <cell r="AJ128">
            <v>351.14401245117188</v>
          </cell>
          <cell r="AK128">
            <v>354.90899658203125</v>
          </cell>
          <cell r="AL128">
            <v>324.25201416015625</v>
          </cell>
          <cell r="AM128">
            <v>376.39599609375</v>
          </cell>
          <cell r="AN128">
            <v>371.43301391601563</v>
          </cell>
          <cell r="AO128">
            <v>391.63198852539063</v>
          </cell>
          <cell r="AP128">
            <v>354.20199584960938</v>
          </cell>
          <cell r="AQ128">
            <v>380.34500122070313</v>
          </cell>
          <cell r="AR128">
            <v>468.28500366210938</v>
          </cell>
          <cell r="AS128">
            <v>542.6300048828125</v>
          </cell>
          <cell r="AT128">
            <v>354.69500732421875</v>
          </cell>
          <cell r="AU128">
            <v>447.5679931640625</v>
          </cell>
          <cell r="AV128">
            <v>209.97900390625</v>
          </cell>
          <cell r="AW128">
            <v>208.72900390625</v>
          </cell>
          <cell r="AX128">
            <v>334.47601318359375</v>
          </cell>
          <cell r="AY128">
            <v>413.84298706054688</v>
          </cell>
          <cell r="AZ128">
            <v>416.13101196289063</v>
          </cell>
          <cell r="BA128">
            <v>368.17098999023438</v>
          </cell>
          <cell r="BB128">
            <v>393.58599853515625</v>
          </cell>
          <cell r="BC128">
            <v>477.47299194335938</v>
          </cell>
          <cell r="BD128">
            <v>248.9739990234375</v>
          </cell>
          <cell r="BE128">
            <v>399.98800659179688</v>
          </cell>
          <cell r="BF128">
            <v>374.3330078125</v>
          </cell>
          <cell r="BG128">
            <v>1092.1390380859375</v>
          </cell>
          <cell r="BH128">
            <v>2816.280029296875</v>
          </cell>
          <cell r="BI128">
            <v>1145.365966796875</v>
          </cell>
          <cell r="BJ128">
            <v>2057.093017578125</v>
          </cell>
          <cell r="BK128">
            <v>625.1290283203125</v>
          </cell>
          <cell r="BL128">
            <v>645.37701416015625</v>
          </cell>
          <cell r="BM128">
            <v>674.844970703125</v>
          </cell>
          <cell r="BN128">
            <v>782.91400146484375</v>
          </cell>
          <cell r="BO128">
            <v>517.21099853515625</v>
          </cell>
          <cell r="BP128">
            <v>296.94699096679688</v>
          </cell>
          <cell r="BQ128">
            <v>547.927978515625</v>
          </cell>
          <cell r="BR128">
            <v>408.93798828125</v>
          </cell>
          <cell r="BS128">
            <v>316.59100341796875</v>
          </cell>
          <cell r="BT128">
            <v>375.22100830078125</v>
          </cell>
          <cell r="BU128">
            <v>98.866996765136719</v>
          </cell>
          <cell r="BV128">
            <v>370.83200073242188</v>
          </cell>
          <cell r="BW128">
            <v>281.593994140625</v>
          </cell>
          <cell r="BX128">
            <v>292.114990234375</v>
          </cell>
          <cell r="BY128">
            <v>2632.256103515625</v>
          </cell>
          <cell r="BZ128">
            <v>2609.804931640625</v>
          </cell>
          <cell r="CA128">
            <v>289.6409912109375</v>
          </cell>
          <cell r="CB128">
            <v>267.323974609375</v>
          </cell>
          <cell r="CC128">
            <v>265.8876953125</v>
          </cell>
          <cell r="CD128">
            <v>335.66452026367188</v>
          </cell>
          <cell r="CE128">
            <v>360.89035034179688</v>
          </cell>
          <cell r="CF128">
            <v>337.16580200195313</v>
          </cell>
          <cell r="CG128">
            <v>365.25704956054688</v>
          </cell>
          <cell r="CH128">
            <v>302.78848266601563</v>
          </cell>
          <cell r="CI128">
            <v>705.13836669921875</v>
          </cell>
          <cell r="CJ128">
            <v>509.21484375</v>
          </cell>
          <cell r="CK128">
            <v>423.8839111328125</v>
          </cell>
          <cell r="CL128">
            <v>468.69528198242188</v>
          </cell>
          <cell r="CM128">
            <v>1077.03857421875</v>
          </cell>
          <cell r="CN128">
            <v>339.90377807617188</v>
          </cell>
          <cell r="CO128">
            <v>171.31936645507813</v>
          </cell>
          <cell r="CP128">
            <v>440.8924560546875</v>
          </cell>
          <cell r="CQ128">
            <v>280.71453857421875</v>
          </cell>
          <cell r="CR128">
            <v>362.162841796875</v>
          </cell>
          <cell r="CS128">
            <v>212.89251708984375</v>
          </cell>
          <cell r="CT128">
            <v>438.42230224609375</v>
          </cell>
          <cell r="CU128">
            <v>440.30111694335938</v>
          </cell>
          <cell r="CV128">
            <v>234.49162292480469</v>
          </cell>
          <cell r="CW128">
            <v>218.62156677246094</v>
          </cell>
          <cell r="CX128">
            <v>381.14010620117188</v>
          </cell>
          <cell r="CY128">
            <v>189.65069580078125</v>
          </cell>
          <cell r="CZ128">
            <v>422.96914672851563</v>
          </cell>
          <cell r="DA128">
            <v>174.74179077148438</v>
          </cell>
          <cell r="DB128">
            <v>212.14326477050781</v>
          </cell>
          <cell r="DC128">
            <v>194.31463623046875</v>
          </cell>
          <cell r="DD128">
            <v>382.359619140625</v>
          </cell>
          <cell r="DE128">
            <v>631.8038330078125</v>
          </cell>
          <cell r="DF128">
            <v>170.986328125</v>
          </cell>
          <cell r="DG128">
            <v>203.23567199707031</v>
          </cell>
          <cell r="DH128">
            <v>210.68136596679688</v>
          </cell>
          <cell r="DI128">
            <v>273.57257080078125</v>
          </cell>
          <cell r="DJ128">
            <v>332.87957763671875</v>
          </cell>
          <cell r="DK128">
            <v>239.63583374023438</v>
          </cell>
          <cell r="DL128">
            <v>1614.283935546875</v>
          </cell>
          <cell r="DM128">
            <v>281.57125854492188</v>
          </cell>
          <cell r="DN128">
            <v>230.7257080078125</v>
          </cell>
          <cell r="DO128">
            <v>157.94412231445313</v>
          </cell>
          <cell r="DQ128">
            <v>899.6099853515625</v>
          </cell>
          <cell r="DR128">
            <v>2179.97998046875</v>
          </cell>
          <cell r="DS128">
            <v>234.81306457519531</v>
          </cell>
          <cell r="DT128">
            <v>129.89230346679688</v>
          </cell>
          <cell r="DV128">
            <v>42615</v>
          </cell>
          <cell r="DW128">
            <v>42615</v>
          </cell>
          <cell r="DX128">
            <v>440.96600341796875</v>
          </cell>
          <cell r="DY128">
            <v>219.54899597167969</v>
          </cell>
          <cell r="DZ128">
            <v>418.57199096679688</v>
          </cell>
          <cell r="EA128">
            <v>515.29498291015625</v>
          </cell>
          <cell r="EB128">
            <v>321.07199096679688</v>
          </cell>
          <cell r="EC128">
            <v>486.86199951171875</v>
          </cell>
          <cell r="ED128">
            <v>375.510986328125</v>
          </cell>
          <cell r="EE128">
            <v>383.72601318359375</v>
          </cell>
          <cell r="EF128">
            <v>403.24398803710938</v>
          </cell>
          <cell r="EG128">
            <v>389.49700927734375</v>
          </cell>
          <cell r="EH128">
            <v>318.71701049804688</v>
          </cell>
          <cell r="EI128">
            <v>304.29299926757813</v>
          </cell>
          <cell r="EJ128">
            <v>458.57598876953125</v>
          </cell>
          <cell r="EK128">
            <v>327.281005859375</v>
          </cell>
          <cell r="EL128">
            <v>343.80999755859375</v>
          </cell>
          <cell r="EM128">
            <v>196.99699401855469</v>
          </cell>
          <cell r="EN128">
            <v>200.91900634765625</v>
          </cell>
          <cell r="EO128">
            <v>320.38800048828125</v>
          </cell>
          <cell r="EP128">
            <v>206.74127197265625</v>
          </cell>
          <cell r="EQ128">
            <v>199.28672790527344</v>
          </cell>
        </row>
        <row r="129">
          <cell r="A129">
            <v>42618</v>
          </cell>
          <cell r="B129">
            <v>208.53700256347656</v>
          </cell>
          <cell r="C129">
            <v>157.18800354003906</v>
          </cell>
          <cell r="D129">
            <v>164.44999694824219</v>
          </cell>
          <cell r="E129">
            <v>484.635986328125</v>
          </cell>
          <cell r="F129">
            <v>178.12300109863281</v>
          </cell>
          <cell r="G129">
            <v>503.71200561523438</v>
          </cell>
          <cell r="H129">
            <v>293.03298950195313</v>
          </cell>
          <cell r="I129">
            <v>345.55300903320313</v>
          </cell>
          <cell r="J129">
            <v>371.25799560546875</v>
          </cell>
          <cell r="K129">
            <v>520.04302978515625</v>
          </cell>
          <cell r="L129">
            <v>202.28199768066406</v>
          </cell>
          <cell r="M129">
            <v>474.04501342773438</v>
          </cell>
          <cell r="N129">
            <v>265.22500610351563</v>
          </cell>
          <cell r="O129">
            <v>296.58999633789063</v>
          </cell>
          <cell r="P129">
            <v>301.09298706054688</v>
          </cell>
          <cell r="Q129">
            <v>324.45901489257813</v>
          </cell>
          <cell r="R129">
            <v>377.61801147460938</v>
          </cell>
          <cell r="S129">
            <v>400.36199951171875</v>
          </cell>
          <cell r="T129">
            <v>483.54501342773438</v>
          </cell>
          <cell r="U129">
            <v>381.4010009765625</v>
          </cell>
          <cell r="V129">
            <v>520.77099609375</v>
          </cell>
          <cell r="W129">
            <v>263.91299438476563</v>
          </cell>
          <cell r="X129">
            <v>377.3900146484375</v>
          </cell>
          <cell r="Y129">
            <v>326.67898559570313</v>
          </cell>
          <cell r="Z129">
            <v>390.87100219726563</v>
          </cell>
          <cell r="AA129">
            <v>382.6099853515625</v>
          </cell>
          <cell r="AB129">
            <v>396.67498779296875</v>
          </cell>
          <cell r="AC129">
            <v>422.66500854492188</v>
          </cell>
          <cell r="AD129">
            <v>385.18600463867188</v>
          </cell>
          <cell r="AE129">
            <v>378.87799072265625</v>
          </cell>
          <cell r="AF129">
            <v>495.00100708007813</v>
          </cell>
          <cell r="AG129">
            <v>429.80499267578125</v>
          </cell>
          <cell r="AH129">
            <v>1002.0230102539063</v>
          </cell>
          <cell r="AI129">
            <v>384.56399536132813</v>
          </cell>
          <cell r="AJ129">
            <v>351.25698852539063</v>
          </cell>
          <cell r="AK129">
            <v>355.0469970703125</v>
          </cell>
          <cell r="AL129">
            <v>324.36898803710938</v>
          </cell>
          <cell r="AM129">
            <v>376.614013671875</v>
          </cell>
          <cell r="AN129">
            <v>371.61300659179688</v>
          </cell>
          <cell r="AO129">
            <v>391.81600952148438</v>
          </cell>
          <cell r="AP129">
            <v>354.364990234375</v>
          </cell>
          <cell r="AQ129">
            <v>380.48098754882813</v>
          </cell>
          <cell r="AR129">
            <v>468.50900268554688</v>
          </cell>
          <cell r="AS129">
            <v>542.88299560546875</v>
          </cell>
          <cell r="AT129">
            <v>354.91000366210938</v>
          </cell>
          <cell r="AU129">
            <v>447.77398681640625</v>
          </cell>
          <cell r="AV129">
            <v>210.06900024414063</v>
          </cell>
          <cell r="AW129">
            <v>208.81399536132813</v>
          </cell>
          <cell r="AX129">
            <v>334.6400146484375</v>
          </cell>
          <cell r="AY129">
            <v>414.02099609375</v>
          </cell>
          <cell r="AZ129">
            <v>416.37600708007813</v>
          </cell>
          <cell r="BA129">
            <v>368.43499755859375</v>
          </cell>
          <cell r="BB129">
            <v>393.8599853515625</v>
          </cell>
          <cell r="BC129">
            <v>477.76300048828125</v>
          </cell>
          <cell r="BD129">
            <v>249.07499694824219</v>
          </cell>
          <cell r="BE129">
            <v>400.22100830078125</v>
          </cell>
          <cell r="BF129">
            <v>374.50698852539063</v>
          </cell>
          <cell r="BG129">
            <v>1092.5999755859375</v>
          </cell>
          <cell r="BH129">
            <v>2817.1669921875</v>
          </cell>
          <cell r="BI129">
            <v>1145.989013671875</v>
          </cell>
          <cell r="BJ129">
            <v>2057.097900390625</v>
          </cell>
          <cell r="BK129">
            <v>625.281982421875</v>
          </cell>
          <cell r="BL129">
            <v>645.5369873046875</v>
          </cell>
          <cell r="BM129">
            <v>675.04400634765625</v>
          </cell>
          <cell r="BN129">
            <v>783.18902587890625</v>
          </cell>
          <cell r="BO129">
            <v>517.25897216796875</v>
          </cell>
          <cell r="BP129">
            <v>296.92001342773438</v>
          </cell>
          <cell r="BQ129">
            <v>548.1190185546875</v>
          </cell>
          <cell r="BR129">
            <v>409.12899780273438</v>
          </cell>
          <cell r="BS129">
            <v>316.76800537109375</v>
          </cell>
          <cell r="BT129">
            <v>375.51800537109375</v>
          </cell>
          <cell r="BU129">
            <v>98.959999084472656</v>
          </cell>
          <cell r="BV129">
            <v>371.02200317382813</v>
          </cell>
          <cell r="BW129">
            <v>281.95401000976563</v>
          </cell>
          <cell r="BX129">
            <v>292.427001953125</v>
          </cell>
          <cell r="BY129">
            <v>2633.634033203125</v>
          </cell>
          <cell r="BZ129">
            <v>2610.843994140625</v>
          </cell>
          <cell r="CA129">
            <v>289.69198608398438</v>
          </cell>
          <cell r="CB129">
            <v>267.45968627929688</v>
          </cell>
          <cell r="CC129">
            <v>265.99929809570313</v>
          </cell>
          <cell r="CD129">
            <v>335.771484375</v>
          </cell>
          <cell r="CE129">
            <v>361.10794067382813</v>
          </cell>
          <cell r="CF129">
            <v>337.2938232421875</v>
          </cell>
          <cell r="CG129">
            <v>365.3863525390625</v>
          </cell>
          <cell r="CH129">
            <v>302.93014526367188</v>
          </cell>
          <cell r="CI129">
            <v>705.5343017578125</v>
          </cell>
          <cell r="CJ129">
            <v>509.45419311523438</v>
          </cell>
          <cell r="CK129">
            <v>424.17514038085938</v>
          </cell>
          <cell r="CL129">
            <v>469.0460205078125</v>
          </cell>
          <cell r="CM129">
            <v>1077.746337890625</v>
          </cell>
          <cell r="CN129">
            <v>340.00924682617188</v>
          </cell>
          <cell r="CO129">
            <v>171.39021301269531</v>
          </cell>
          <cell r="CP129">
            <v>441.13641357421875</v>
          </cell>
          <cell r="CQ129">
            <v>280.78988647460938</v>
          </cell>
          <cell r="CR129">
            <v>362.31356811523438</v>
          </cell>
          <cell r="CS129">
            <v>212.97950744628906</v>
          </cell>
          <cell r="CT129">
            <v>438.65908813476563</v>
          </cell>
          <cell r="CU129">
            <v>440.58016967773438</v>
          </cell>
          <cell r="CV129">
            <v>234.64045715332031</v>
          </cell>
          <cell r="CW129">
            <v>218.71177673339844</v>
          </cell>
          <cell r="CX129">
            <v>381.42691040039063</v>
          </cell>
          <cell r="CY129">
            <v>189.73692321777344</v>
          </cell>
          <cell r="CZ129">
            <v>423.19775390625</v>
          </cell>
          <cell r="DA129">
            <v>174.79615783691406</v>
          </cell>
          <cell r="DB129">
            <v>212.25192260742188</v>
          </cell>
          <cell r="DC129">
            <v>194.43896484375</v>
          </cell>
          <cell r="DD129">
            <v>382.60763549804688</v>
          </cell>
          <cell r="DE129">
            <v>632.1025390625</v>
          </cell>
          <cell r="DF129">
            <v>171.05027770996094</v>
          </cell>
          <cell r="DG129">
            <v>203.31735229492188</v>
          </cell>
          <cell r="DH129">
            <v>210.7608642578125</v>
          </cell>
          <cell r="DI129">
            <v>273.66436767578125</v>
          </cell>
          <cell r="DJ129">
            <v>332.97589111328125</v>
          </cell>
          <cell r="DK129">
            <v>239.74955749511719</v>
          </cell>
          <cell r="DL129">
            <v>1615.3134765625</v>
          </cell>
          <cell r="DM129">
            <v>281.689697265625</v>
          </cell>
          <cell r="DN129">
            <v>230.99656677246094</v>
          </cell>
          <cell r="DO129">
            <v>158.1309814453125</v>
          </cell>
          <cell r="DQ129">
            <v>909.5999755859375</v>
          </cell>
          <cell r="DR129">
            <v>2179.97998046875</v>
          </cell>
          <cell r="DV129">
            <v>42618</v>
          </cell>
          <cell r="DW129">
            <v>42618</v>
          </cell>
          <cell r="DX129">
            <v>441.21600341796875</v>
          </cell>
          <cell r="DY129">
            <v>219.66499328613281</v>
          </cell>
          <cell r="DZ129">
            <v>418.79400634765625</v>
          </cell>
          <cell r="EA129">
            <v>515.57598876953125</v>
          </cell>
          <cell r="EB129">
            <v>321.2349853515625</v>
          </cell>
          <cell r="EC129">
            <v>487.11300659179688</v>
          </cell>
          <cell r="ED129">
            <v>375.7139892578125</v>
          </cell>
          <cell r="EE129">
            <v>383.94000244140625</v>
          </cell>
          <cell r="EF129">
            <v>403.45498657226563</v>
          </cell>
          <cell r="EG129">
            <v>389.69000244140625</v>
          </cell>
          <cell r="EH129">
            <v>318.88800048828125</v>
          </cell>
          <cell r="EI129">
            <v>304.46099853515625</v>
          </cell>
          <cell r="EJ129">
            <v>458.79998779296875</v>
          </cell>
          <cell r="EK129">
            <v>327.4639892578125</v>
          </cell>
          <cell r="EL129">
            <v>344.00799560546875</v>
          </cell>
          <cell r="EM129">
            <v>197.11399841308594</v>
          </cell>
          <cell r="EN129">
            <v>201.03999328613281</v>
          </cell>
          <cell r="EO129">
            <v>320.56201171875</v>
          </cell>
          <cell r="EP129">
            <v>206.85356140136719</v>
          </cell>
          <cell r="EQ129">
            <v>199.39576721191406</v>
          </cell>
        </row>
        <row r="130">
          <cell r="A130">
            <v>42619</v>
          </cell>
          <cell r="B130">
            <v>208.68899536132813</v>
          </cell>
          <cell r="C130">
            <v>157.23399353027344</v>
          </cell>
          <cell r="D130">
            <v>164.50300598144531</v>
          </cell>
          <cell r="E130">
            <v>485.72000122070313</v>
          </cell>
          <cell r="F130">
            <v>178.53500366210938</v>
          </cell>
          <cell r="G130">
            <v>504.84201049804688</v>
          </cell>
          <cell r="H130">
            <v>293.510986328125</v>
          </cell>
          <cell r="I130">
            <v>345.8900146484375</v>
          </cell>
          <cell r="J130">
            <v>371.65399169921875</v>
          </cell>
          <cell r="K130">
            <v>522.6829833984375</v>
          </cell>
          <cell r="L130">
            <v>202.47000122070313</v>
          </cell>
          <cell r="M130">
            <v>474.88400268554688</v>
          </cell>
          <cell r="N130">
            <v>265.6510009765625</v>
          </cell>
          <cell r="O130">
            <v>296.97198486328125</v>
          </cell>
          <cell r="P130">
            <v>301.4840087890625</v>
          </cell>
          <cell r="Q130">
            <v>324.82101440429688</v>
          </cell>
          <cell r="R130">
            <v>378.46701049804688</v>
          </cell>
          <cell r="S130">
            <v>400.96701049804688</v>
          </cell>
          <cell r="T130">
            <v>485.135986328125</v>
          </cell>
          <cell r="U130">
            <v>382.15499877929688</v>
          </cell>
          <cell r="V130">
            <v>522.05499267578125</v>
          </cell>
          <cell r="W130">
            <v>265.81399536132813</v>
          </cell>
          <cell r="X130">
            <v>378.34500122070313</v>
          </cell>
          <cell r="Y130">
            <v>327.03201293945313</v>
          </cell>
          <cell r="Z130">
            <v>391.20999145507813</v>
          </cell>
          <cell r="AA130">
            <v>382.24700927734375</v>
          </cell>
          <cell r="AB130">
            <v>398.84600830078125</v>
          </cell>
          <cell r="AC130">
            <v>424.03399658203125</v>
          </cell>
          <cell r="AD130">
            <v>385.54800415039063</v>
          </cell>
          <cell r="AE130">
            <v>379.1610107421875</v>
          </cell>
          <cell r="AF130">
            <v>496.01901245117188</v>
          </cell>
          <cell r="AG130">
            <v>430.77999877929688</v>
          </cell>
          <cell r="AH130">
            <v>1004.0479736328125</v>
          </cell>
          <cell r="AI130">
            <v>385.52700805664063</v>
          </cell>
          <cell r="AJ130">
            <v>351.68099975585938</v>
          </cell>
          <cell r="AK130">
            <v>355.64300537109375</v>
          </cell>
          <cell r="AL130">
            <v>324.7550048828125</v>
          </cell>
          <cell r="AM130">
            <v>377.85699462890625</v>
          </cell>
          <cell r="AN130">
            <v>372.23199462890625</v>
          </cell>
          <cell r="AO130">
            <v>392.72100830078125</v>
          </cell>
          <cell r="AP130">
            <v>354.86199951171875</v>
          </cell>
          <cell r="AQ130">
            <v>380.9849853515625</v>
          </cell>
          <cell r="AR130">
            <v>469.18899536132813</v>
          </cell>
          <cell r="AS130">
            <v>543.72198486328125</v>
          </cell>
          <cell r="AT130">
            <v>355.93301391601563</v>
          </cell>
          <cell r="AU130">
            <v>448.68399047851563</v>
          </cell>
          <cell r="AV130">
            <v>210.55799865722656</v>
          </cell>
          <cell r="AW130">
            <v>209.25199890136719</v>
          </cell>
          <cell r="AX130">
            <v>335.19500732421875</v>
          </cell>
          <cell r="AY130">
            <v>415.0880126953125</v>
          </cell>
          <cell r="AZ130">
            <v>416.40701293945313</v>
          </cell>
          <cell r="BA130">
            <v>369.70199584960938</v>
          </cell>
          <cell r="BB130">
            <v>395.02801513671875</v>
          </cell>
          <cell r="BC130">
            <v>478.40499877929688</v>
          </cell>
          <cell r="BD130">
            <v>249.60000610351563</v>
          </cell>
          <cell r="BE130">
            <v>400.79598999023438</v>
          </cell>
          <cell r="BF130">
            <v>375.20901489257813</v>
          </cell>
          <cell r="BG130">
            <v>1095.5</v>
          </cell>
          <cell r="BH130">
            <v>2825.998046875</v>
          </cell>
          <cell r="BI130">
            <v>1147.7540283203125</v>
          </cell>
          <cell r="BJ130">
            <v>2060.35205078125</v>
          </cell>
          <cell r="BK130">
            <v>627.4229736328125</v>
          </cell>
          <cell r="BL130">
            <v>647.4630126953125</v>
          </cell>
          <cell r="BM130">
            <v>677.073974609375</v>
          </cell>
          <cell r="BN130">
            <v>785.75701904296875</v>
          </cell>
          <cell r="BO130">
            <v>518.95697021484375</v>
          </cell>
          <cell r="BP130">
            <v>298.5679931640625</v>
          </cell>
          <cell r="BQ130">
            <v>548.072998046875</v>
          </cell>
          <cell r="BR130">
            <v>409.66598510742188</v>
          </cell>
          <cell r="BS130">
            <v>317.22900390625</v>
          </cell>
          <cell r="BT130">
            <v>376.49899291992188</v>
          </cell>
          <cell r="BU130">
            <v>99.294998168945313</v>
          </cell>
          <cell r="BV130">
            <v>371.54098510742188</v>
          </cell>
          <cell r="BW130">
            <v>282.23098754882813</v>
          </cell>
          <cell r="BX130">
            <v>293.05300903320313</v>
          </cell>
          <cell r="BY130">
            <v>2637.262939453125</v>
          </cell>
          <cell r="BZ130">
            <v>2612.5009765625</v>
          </cell>
          <cell r="CA130">
            <v>290.49099731445313</v>
          </cell>
          <cell r="CB130">
            <v>268.36624145507813</v>
          </cell>
          <cell r="CC130">
            <v>266.10910034179688</v>
          </cell>
          <cell r="CD130">
            <v>336.05911254882813</v>
          </cell>
          <cell r="CE130">
            <v>362.2943115234375</v>
          </cell>
          <cell r="CF130">
            <v>337.88275146484375</v>
          </cell>
          <cell r="CG130">
            <v>365.96939086914063</v>
          </cell>
          <cell r="CH130">
            <v>303.08526611328125</v>
          </cell>
          <cell r="CI130">
            <v>707.1229248046875</v>
          </cell>
          <cell r="CJ130">
            <v>510.42132568359375</v>
          </cell>
          <cell r="CK130">
            <v>425.39419555664063</v>
          </cell>
          <cell r="CL130">
            <v>469.34088134765625</v>
          </cell>
          <cell r="CM130">
            <v>1080.3887939453125</v>
          </cell>
          <cell r="CN130">
            <v>340.31912231445313</v>
          </cell>
          <cell r="CO130">
            <v>171.71800231933594</v>
          </cell>
          <cell r="CP130">
            <v>442.30679321289063</v>
          </cell>
          <cell r="CQ130">
            <v>281.11956787109375</v>
          </cell>
          <cell r="CR130">
            <v>363.26467895507813</v>
          </cell>
          <cell r="CS130">
            <v>213.2242431640625</v>
          </cell>
          <cell r="CT130">
            <v>439.10479736328125</v>
          </cell>
          <cell r="CU130">
            <v>441.7286376953125</v>
          </cell>
          <cell r="CV130">
            <v>234.92662048339844</v>
          </cell>
          <cell r="CW130">
            <v>219.01054382324219</v>
          </cell>
          <cell r="CX130">
            <v>383.0147705078125</v>
          </cell>
          <cell r="CY130">
            <v>189.90251159667969</v>
          </cell>
          <cell r="CZ130">
            <v>424.78863525390625</v>
          </cell>
          <cell r="DA130">
            <v>174.97805786132813</v>
          </cell>
          <cell r="DB130">
            <v>213.90838623046875</v>
          </cell>
          <cell r="DC130">
            <v>194.69525146484375</v>
          </cell>
          <cell r="DD130">
            <v>379.15716552734375</v>
          </cell>
          <cell r="DE130">
            <v>633.18780517578125</v>
          </cell>
          <cell r="DF130">
            <v>171.45408630371094</v>
          </cell>
          <cell r="DG130">
            <v>203.87533569335938</v>
          </cell>
          <cell r="DH130">
            <v>210.79112243652344</v>
          </cell>
          <cell r="DI130">
            <v>273.83734130859375</v>
          </cell>
          <cell r="DJ130">
            <v>333.3575439453125</v>
          </cell>
          <cell r="DK130">
            <v>239.98150634765625</v>
          </cell>
          <cell r="DL130">
            <v>1616.9642333984375</v>
          </cell>
          <cell r="DM130">
            <v>282.01861572265625</v>
          </cell>
          <cell r="DN130">
            <v>231.40473937988281</v>
          </cell>
          <cell r="DO130">
            <v>158.33961486816406</v>
          </cell>
          <cell r="DQ130">
            <v>923.45001220703125</v>
          </cell>
          <cell r="DR130">
            <v>2186.47998046875</v>
          </cell>
          <cell r="DS130">
            <v>235.47648620605469</v>
          </cell>
          <cell r="DT130">
            <v>129.98158264160156</v>
          </cell>
          <cell r="DV130">
            <v>42619</v>
          </cell>
          <cell r="DW130">
            <v>42619</v>
          </cell>
          <cell r="DX130">
            <v>442.1719970703125</v>
          </cell>
          <cell r="DY130">
            <v>222.30400085449219</v>
          </cell>
          <cell r="DZ130">
            <v>418.85299682617188</v>
          </cell>
          <cell r="EA130">
            <v>516.51702880859375</v>
          </cell>
          <cell r="EB130">
            <v>321.90798950195313</v>
          </cell>
          <cell r="EC130">
            <v>487.87600708007813</v>
          </cell>
          <cell r="ED130">
            <v>376.24600219726563</v>
          </cell>
          <cell r="EE130">
            <v>384.57199096679688</v>
          </cell>
          <cell r="EF130">
            <v>403.96200561523438</v>
          </cell>
          <cell r="EG130">
            <v>390.23199462890625</v>
          </cell>
          <cell r="EH130">
            <v>319.13101196289063</v>
          </cell>
          <cell r="EI130">
            <v>304.94500732421875</v>
          </cell>
          <cell r="EJ130">
            <v>459.20599365234375</v>
          </cell>
          <cell r="EK130">
            <v>327.82699584960938</v>
          </cell>
          <cell r="EL130">
            <v>344.29998779296875</v>
          </cell>
          <cell r="EM130">
            <v>197.54499816894531</v>
          </cell>
          <cell r="EN130">
            <v>201.25100708007813</v>
          </cell>
          <cell r="EO130">
            <v>321.1409912109375</v>
          </cell>
          <cell r="EP130">
            <v>207.19302368164063</v>
          </cell>
          <cell r="EQ130">
            <v>199.74024963378906</v>
          </cell>
        </row>
        <row r="131">
          <cell r="A131">
            <v>42620</v>
          </cell>
          <cell r="B131">
            <v>208.8070068359375</v>
          </cell>
          <cell r="C131">
            <v>157.39199829101563</v>
          </cell>
          <cell r="D131">
            <v>164.66400146484375</v>
          </cell>
          <cell r="E131">
            <v>487.77700805664063</v>
          </cell>
          <cell r="F131">
            <v>178.87600708007813</v>
          </cell>
          <cell r="G131">
            <v>506.88198852539063</v>
          </cell>
          <cell r="H131">
            <v>294.08700561523438</v>
          </cell>
          <cell r="I131">
            <v>346.49798583984375</v>
          </cell>
          <cell r="J131">
            <v>372.3179931640625</v>
          </cell>
          <cell r="K131">
            <v>524.82598876953125</v>
          </cell>
          <cell r="L131">
            <v>202.7969970703125</v>
          </cell>
          <cell r="M131">
            <v>475.8900146484375</v>
          </cell>
          <cell r="N131">
            <v>266.125</v>
          </cell>
          <cell r="O131">
            <v>297.41799926757813</v>
          </cell>
          <cell r="P131">
            <v>301.94000244140625</v>
          </cell>
          <cell r="Q131">
            <v>325.30398559570313</v>
          </cell>
          <cell r="R131">
            <v>379.32501220703125</v>
          </cell>
          <cell r="S131">
            <v>401.91000366210938</v>
          </cell>
          <cell r="T131">
            <v>487.302001953125</v>
          </cell>
          <cell r="U131">
            <v>383.03298950195313</v>
          </cell>
          <cell r="V131">
            <v>524.2249755859375</v>
          </cell>
          <cell r="W131">
            <v>267.38400268554688</v>
          </cell>
          <cell r="X131">
            <v>379.43499755859375</v>
          </cell>
          <cell r="Y131">
            <v>327.55300903320313</v>
          </cell>
          <cell r="Z131">
            <v>391.85598754882813</v>
          </cell>
          <cell r="AA131">
            <v>382.1300048828125</v>
          </cell>
          <cell r="AB131">
            <v>401.24200439453125</v>
          </cell>
          <cell r="AC131">
            <v>426.11801147460938</v>
          </cell>
          <cell r="AD131">
            <v>386.0360107421875</v>
          </cell>
          <cell r="AE131">
            <v>379.5570068359375</v>
          </cell>
          <cell r="AF131">
            <v>497.1820068359375</v>
          </cell>
          <cell r="AG131">
            <v>432.17999267578125</v>
          </cell>
          <cell r="AH131">
            <v>1006.6820068359375</v>
          </cell>
          <cell r="AI131">
            <v>387.05999755859375</v>
          </cell>
          <cell r="AJ131">
            <v>352.29098510742188</v>
          </cell>
          <cell r="AK131">
            <v>356.30999755859375</v>
          </cell>
          <cell r="AL131">
            <v>325.1400146484375</v>
          </cell>
          <cell r="AM131">
            <v>378.94198608398438</v>
          </cell>
          <cell r="AN131">
            <v>372.83099365234375</v>
          </cell>
          <cell r="AO131">
            <v>393.95599365234375</v>
          </cell>
          <cell r="AP131">
            <v>355.37701416015625</v>
          </cell>
          <cell r="AQ131">
            <v>381.67898559570313</v>
          </cell>
          <cell r="AR131">
            <v>469.92098999023438</v>
          </cell>
          <cell r="AS131">
            <v>544.70001220703125</v>
          </cell>
          <cell r="AT131">
            <v>357.1619873046875</v>
          </cell>
          <cell r="AU131">
            <v>449.47299194335938</v>
          </cell>
          <cell r="AV131">
            <v>211.18899536132813</v>
          </cell>
          <cell r="AW131">
            <v>209.81199645996094</v>
          </cell>
          <cell r="AX131">
            <v>335.32998657226563</v>
          </cell>
          <cell r="AY131">
            <v>415.97198486328125</v>
          </cell>
          <cell r="AZ131">
            <v>417.0830078125</v>
          </cell>
          <cell r="BA131">
            <v>370.82598876953125</v>
          </cell>
          <cell r="BB131">
            <v>396.14898681640625</v>
          </cell>
          <cell r="BC131">
            <v>479.88400268554688</v>
          </cell>
          <cell r="BD131">
            <v>250.24000549316406</v>
          </cell>
          <cell r="BE131">
            <v>402.00900268554688</v>
          </cell>
          <cell r="BF131">
            <v>376.08499145507813</v>
          </cell>
          <cell r="BG131">
            <v>1100.654052734375</v>
          </cell>
          <cell r="BH131">
            <v>2825.468017578125</v>
          </cell>
          <cell r="BI131">
            <v>1148.7569580078125</v>
          </cell>
          <cell r="BJ131">
            <v>2061.467041015625</v>
          </cell>
          <cell r="BK131">
            <v>626.9539794921875</v>
          </cell>
          <cell r="BL131">
            <v>647.10101318359375</v>
          </cell>
          <cell r="BM131">
            <v>676.8480224609375</v>
          </cell>
          <cell r="BN131">
            <v>785.801025390625</v>
          </cell>
          <cell r="BO131">
            <v>518.9940185546875</v>
          </cell>
          <cell r="BP131">
            <v>298.81900024414063</v>
          </cell>
          <cell r="BQ131">
            <v>548.16802978515625</v>
          </cell>
          <cell r="BR131">
            <v>409.99301147460938</v>
          </cell>
          <cell r="BS131">
            <v>317.45199584960938</v>
          </cell>
          <cell r="BT131">
            <v>377.114013671875</v>
          </cell>
          <cell r="BU131">
            <v>99.43499755859375</v>
          </cell>
          <cell r="BV131">
            <v>371.85000610351563</v>
          </cell>
          <cell r="BW131">
            <v>282.4169921875</v>
          </cell>
          <cell r="BX131">
            <v>293.3330078125</v>
          </cell>
          <cell r="BY131">
            <v>2640.18994140625</v>
          </cell>
          <cell r="BZ131">
            <v>2613.091064453125</v>
          </cell>
          <cell r="CA131">
            <v>290.54299926757813</v>
          </cell>
          <cell r="CB131">
            <v>268.743408203125</v>
          </cell>
          <cell r="CC131">
            <v>266.311767578125</v>
          </cell>
          <cell r="CD131">
            <v>336.6708984375</v>
          </cell>
          <cell r="CE131">
            <v>363.49172973632813</v>
          </cell>
          <cell r="CF131">
            <v>338.39898681640625</v>
          </cell>
          <cell r="CG131">
            <v>366.6175537109375</v>
          </cell>
          <cell r="CH131">
            <v>303.64324951171875</v>
          </cell>
          <cell r="CI131">
            <v>709.25738525390625</v>
          </cell>
          <cell r="CJ131">
            <v>511.28912353515625</v>
          </cell>
          <cell r="CK131">
            <v>427.53524780273438</v>
          </cell>
          <cell r="CL131">
            <v>470.4212646484375</v>
          </cell>
          <cell r="CM131">
            <v>1083.3753662109375</v>
          </cell>
          <cell r="CN131">
            <v>340.675537109375</v>
          </cell>
          <cell r="CO131">
            <v>172.083251953125</v>
          </cell>
          <cell r="CP131">
            <v>444.10125732421875</v>
          </cell>
          <cell r="CQ131">
            <v>281.4964599609375</v>
          </cell>
          <cell r="CR131">
            <v>364.15792846679688</v>
          </cell>
          <cell r="CS131">
            <v>213.50889587402344</v>
          </cell>
          <cell r="CT131">
            <v>439.855224609375</v>
          </cell>
          <cell r="CU131">
            <v>443.34811401367188</v>
          </cell>
          <cell r="CV131">
            <v>235.32388305664063</v>
          </cell>
          <cell r="CW131">
            <v>219.10441589355469</v>
          </cell>
          <cell r="CX131">
            <v>385.41574096679688</v>
          </cell>
          <cell r="CY131">
            <v>190.21009826660156</v>
          </cell>
          <cell r="CZ131">
            <v>426.62344360351563</v>
          </cell>
          <cell r="DA131">
            <v>175.23762512207031</v>
          </cell>
          <cell r="DB131">
            <v>214.982666015625</v>
          </cell>
          <cell r="DC131">
            <v>194.63905334472656</v>
          </cell>
          <cell r="DD131">
            <v>377.66403198242188</v>
          </cell>
          <cell r="DE131">
            <v>635.71527099609375</v>
          </cell>
          <cell r="DF131">
            <v>171.78605651855469</v>
          </cell>
          <cell r="DG131">
            <v>204.15455627441406</v>
          </cell>
          <cell r="DH131">
            <v>211.00503540039063</v>
          </cell>
          <cell r="DI131">
            <v>274.13497924804688</v>
          </cell>
          <cell r="DJ131">
            <v>333.70254516601563</v>
          </cell>
          <cell r="DK131">
            <v>240.33486938476563</v>
          </cell>
          <cell r="DL131">
            <v>1620.576904296875</v>
          </cell>
          <cell r="DM131">
            <v>282.20321655273438</v>
          </cell>
          <cell r="DN131">
            <v>231.62034606933594</v>
          </cell>
          <cell r="DO131">
            <v>158.44293212890625</v>
          </cell>
          <cell r="DQ131">
            <v>926.03997802734375</v>
          </cell>
          <cell r="DR131">
            <v>2186.159912109375</v>
          </cell>
          <cell r="DS131">
            <v>235.19100952148438</v>
          </cell>
          <cell r="DT131">
            <v>129.95783996582031</v>
          </cell>
          <cell r="DV131">
            <v>42620</v>
          </cell>
          <cell r="DW131">
            <v>42620</v>
          </cell>
          <cell r="DX131">
            <v>443.0419921875</v>
          </cell>
          <cell r="DY131">
            <v>222.49600219726563</v>
          </cell>
          <cell r="DZ131">
            <v>418.77801513671875</v>
          </cell>
          <cell r="EA131">
            <v>516.4849853515625</v>
          </cell>
          <cell r="EB131">
            <v>322.20700073242188</v>
          </cell>
          <cell r="EC131">
            <v>488.37100219726563</v>
          </cell>
          <cell r="ED131">
            <v>376.239013671875</v>
          </cell>
          <cell r="EE131">
            <v>384.28799438476563</v>
          </cell>
          <cell r="EF131">
            <v>404.00601196289063</v>
          </cell>
          <cell r="EG131">
            <v>390.51199340820313</v>
          </cell>
          <cell r="EH131">
            <v>319.55599975585938</v>
          </cell>
          <cell r="EI131">
            <v>304.97799682617188</v>
          </cell>
          <cell r="EJ131">
            <v>459.489990234375</v>
          </cell>
          <cell r="EK131">
            <v>328.02099609375</v>
          </cell>
          <cell r="EL131">
            <v>345.22198486328125</v>
          </cell>
          <cell r="EM131">
            <v>197.61399841308594</v>
          </cell>
          <cell r="EN131">
            <v>201.08000183105469</v>
          </cell>
          <cell r="EO131">
            <v>321.27099609375</v>
          </cell>
          <cell r="EP131">
            <v>207.29092407226563</v>
          </cell>
          <cell r="EQ131">
            <v>199.88386535644531</v>
          </cell>
        </row>
        <row r="132">
          <cell r="A132">
            <v>42621</v>
          </cell>
          <cell r="B132">
            <v>208.80900573730469</v>
          </cell>
          <cell r="C132">
            <v>157.43499755859375</v>
          </cell>
          <cell r="D132">
            <v>164.70700073242188</v>
          </cell>
          <cell r="E132">
            <v>487.31698608398438</v>
          </cell>
          <cell r="F132">
            <v>179.0469970703125</v>
          </cell>
          <cell r="G132">
            <v>506.4840087890625</v>
          </cell>
          <cell r="H132">
            <v>294.17300415039063</v>
          </cell>
          <cell r="I132">
            <v>346.36199951171875</v>
          </cell>
          <cell r="J132">
            <v>372.20700073242188</v>
          </cell>
          <cell r="K132">
            <v>526.2340087890625</v>
          </cell>
          <cell r="L132">
            <v>202.74899291992188</v>
          </cell>
          <cell r="M132">
            <v>476.06100463867188</v>
          </cell>
          <cell r="N132">
            <v>266.5469970703125</v>
          </cell>
          <cell r="O132">
            <v>297.00399780273438</v>
          </cell>
          <cell r="P132">
            <v>301.54800415039063</v>
          </cell>
          <cell r="Q132">
            <v>324.98098754882813</v>
          </cell>
          <cell r="R132">
            <v>378.93499755859375</v>
          </cell>
          <cell r="S132">
            <v>402.25100708007813</v>
          </cell>
          <cell r="T132">
            <v>487.47000122070313</v>
          </cell>
          <cell r="U132">
            <v>382.90499877929688</v>
          </cell>
          <cell r="V132">
            <v>524.1409912109375</v>
          </cell>
          <cell r="W132">
            <v>268.11599731445313</v>
          </cell>
          <cell r="X132">
            <v>379.17898559570313</v>
          </cell>
          <cell r="Y132">
            <v>327.25299072265625</v>
          </cell>
          <cell r="Z132">
            <v>391.83700561523438</v>
          </cell>
          <cell r="AA132">
            <v>381.78201293945313</v>
          </cell>
          <cell r="AB132">
            <v>402.81201171875</v>
          </cell>
          <cell r="AC132">
            <v>425.739990234375</v>
          </cell>
          <cell r="AD132">
            <v>386.10800170898438</v>
          </cell>
          <cell r="AE132">
            <v>379.5880126953125</v>
          </cell>
          <cell r="AF132">
            <v>497.56298828125</v>
          </cell>
          <cell r="AG132">
            <v>432.45401000976563</v>
          </cell>
          <cell r="AH132">
            <v>1008.2310180664063</v>
          </cell>
          <cell r="AI132">
            <v>387.06298828125</v>
          </cell>
          <cell r="AJ132">
            <v>352.1619873046875</v>
          </cell>
          <cell r="AK132">
            <v>355.95001220703125</v>
          </cell>
          <cell r="AL132">
            <v>324.98199462890625</v>
          </cell>
          <cell r="AM132">
            <v>377.77700805664063</v>
          </cell>
          <cell r="AN132">
            <v>372.57101440429688</v>
          </cell>
          <cell r="AO132">
            <v>393.79000854492188</v>
          </cell>
          <cell r="AP132">
            <v>355.20098876953125</v>
          </cell>
          <cell r="AQ132">
            <v>381.5989990234375</v>
          </cell>
          <cell r="AR132">
            <v>469.9849853515625</v>
          </cell>
          <cell r="AS132">
            <v>544.906982421875</v>
          </cell>
          <cell r="AT132">
            <v>356.6409912109375</v>
          </cell>
          <cell r="AU132">
            <v>450.09298706054688</v>
          </cell>
          <cell r="AV132">
            <v>210.99800109863281</v>
          </cell>
          <cell r="AW132">
            <v>209.67599487304688</v>
          </cell>
          <cell r="AX132">
            <v>334.7030029296875</v>
          </cell>
          <cell r="AY132">
            <v>415.70199584960938</v>
          </cell>
          <cell r="AZ132">
            <v>416.50201416015625</v>
          </cell>
          <cell r="BA132">
            <v>369.41299438476563</v>
          </cell>
          <cell r="BB132">
            <v>394.77499389648438</v>
          </cell>
          <cell r="BC132">
            <v>480.531005859375</v>
          </cell>
          <cell r="BD132">
            <v>250.47999572753906</v>
          </cell>
          <cell r="BE132">
            <v>402.53201293945313</v>
          </cell>
          <cell r="BF132">
            <v>375.91299438476563</v>
          </cell>
          <cell r="BG132">
            <v>1100.6719970703125</v>
          </cell>
          <cell r="BH132">
            <v>2810.700927734375</v>
          </cell>
          <cell r="BI132">
            <v>1149.3599853515625</v>
          </cell>
          <cell r="BJ132">
            <v>2058.4599609375</v>
          </cell>
          <cell r="BK132">
            <v>621.72900390625</v>
          </cell>
          <cell r="BL132">
            <v>643.8170166015625</v>
          </cell>
          <cell r="BM132">
            <v>673.25201416015625</v>
          </cell>
          <cell r="BN132">
            <v>781.80999755859375</v>
          </cell>
          <cell r="BO132">
            <v>517.3480224609375</v>
          </cell>
          <cell r="BP132">
            <v>297.49700927734375</v>
          </cell>
          <cell r="BQ132">
            <v>547.81201171875</v>
          </cell>
          <cell r="BR132">
            <v>409.93701171875</v>
          </cell>
          <cell r="BS132">
            <v>317.68099975585938</v>
          </cell>
          <cell r="BT132">
            <v>378.03799438476563</v>
          </cell>
          <cell r="BU132">
            <v>99.773002624511719</v>
          </cell>
          <cell r="BV132">
            <v>371.96200561523438</v>
          </cell>
          <cell r="BW132">
            <v>282.36599731445313</v>
          </cell>
          <cell r="BX132">
            <v>292.7919921875</v>
          </cell>
          <cell r="BY132">
            <v>2642.176025390625</v>
          </cell>
          <cell r="BZ132">
            <v>2615.01611328125</v>
          </cell>
          <cell r="CA132">
            <v>289.40200805664063</v>
          </cell>
          <cell r="CB132">
            <v>267.3624267578125</v>
          </cell>
          <cell r="CC132">
            <v>266.31610107421875</v>
          </cell>
          <cell r="CD132">
            <v>336.52316284179688</v>
          </cell>
          <cell r="CE132">
            <v>362.55874633789063</v>
          </cell>
          <cell r="CF132">
            <v>338.13482666015625</v>
          </cell>
          <cell r="CG132">
            <v>366.7193603515625</v>
          </cell>
          <cell r="CH132">
            <v>303.63320922851563</v>
          </cell>
          <cell r="CI132">
            <v>710.44647216796875</v>
          </cell>
          <cell r="CJ132">
            <v>511.63632202148438</v>
          </cell>
          <cell r="CK132">
            <v>427.1104736328125</v>
          </cell>
          <cell r="CL132">
            <v>470.70098876953125</v>
          </cell>
          <cell r="CM132">
            <v>1085.353515625</v>
          </cell>
          <cell r="CN132">
            <v>340.70245361328125</v>
          </cell>
          <cell r="CO132">
            <v>171.85235595703125</v>
          </cell>
          <cell r="CP132">
            <v>443.37655639648438</v>
          </cell>
          <cell r="CQ132">
            <v>281.37777709960938</v>
          </cell>
          <cell r="CR132">
            <v>363.60140991210938</v>
          </cell>
          <cell r="CS132">
            <v>213.26202392578125</v>
          </cell>
          <cell r="CT132">
            <v>440.02023315429688</v>
          </cell>
          <cell r="CU132">
            <v>443.66110229492188</v>
          </cell>
          <cell r="CV132">
            <v>235.23388671875</v>
          </cell>
          <cell r="CW132">
            <v>218.57765197753906</v>
          </cell>
          <cell r="CX132">
            <v>385.52581787109375</v>
          </cell>
          <cell r="CY132">
            <v>190.14280700683594</v>
          </cell>
          <cell r="CZ132">
            <v>426.864501953125</v>
          </cell>
          <cell r="DA132">
            <v>175.2642822265625</v>
          </cell>
          <cell r="DB132">
            <v>215.23918151855469</v>
          </cell>
          <cell r="DC132">
            <v>194.81983947753906</v>
          </cell>
          <cell r="DD132">
            <v>378.02813720703125</v>
          </cell>
          <cell r="DE132">
            <v>636.8128662109375</v>
          </cell>
          <cell r="DF132">
            <v>171.85429382324219</v>
          </cell>
          <cell r="DG132">
            <v>203.56556701660156</v>
          </cell>
          <cell r="DH132">
            <v>211.155029296875</v>
          </cell>
          <cell r="DI132">
            <v>274.19305419921875</v>
          </cell>
          <cell r="DJ132">
            <v>333.67849731445313</v>
          </cell>
          <cell r="DK132">
            <v>240.20281982421875</v>
          </cell>
          <cell r="DL132">
            <v>1622.4215087890625</v>
          </cell>
          <cell r="DM132">
            <v>282.45770263671875</v>
          </cell>
          <cell r="DN132">
            <v>231.28425598144531</v>
          </cell>
          <cell r="DO132">
            <v>158.44442749023438</v>
          </cell>
          <cell r="DQ132">
            <v>927.28997802734375</v>
          </cell>
          <cell r="DR132">
            <v>2181.300048828125</v>
          </cell>
          <cell r="DS132">
            <v>235.21766662597656</v>
          </cell>
          <cell r="DT132">
            <v>129.96324157714844</v>
          </cell>
          <cell r="DV132">
            <v>42621</v>
          </cell>
          <cell r="DW132">
            <v>42621</v>
          </cell>
          <cell r="DX132">
            <v>444.74600219726563</v>
          </cell>
          <cell r="DY132">
            <v>222.17799377441406</v>
          </cell>
          <cell r="DZ132">
            <v>419.031005859375</v>
          </cell>
          <cell r="EA132">
            <v>516.531005859375</v>
          </cell>
          <cell r="EB132">
            <v>322.12701416015625</v>
          </cell>
          <cell r="EC132">
            <v>488.14498901367188</v>
          </cell>
          <cell r="ED132">
            <v>375.45199584960938</v>
          </cell>
          <cell r="EE132">
            <v>384.20498657226563</v>
          </cell>
          <cell r="EF132">
            <v>404.59201049804688</v>
          </cell>
          <cell r="EG132">
            <v>390.87799072265625</v>
          </cell>
          <cell r="EH132">
            <v>319.65798950195313</v>
          </cell>
          <cell r="EI132">
            <v>304.87399291992188</v>
          </cell>
          <cell r="EJ132">
            <v>459.47500610351563</v>
          </cell>
          <cell r="EK132">
            <v>328.135986328125</v>
          </cell>
          <cell r="EL132">
            <v>345.58200073242188</v>
          </cell>
          <cell r="EM132">
            <v>197.5570068359375</v>
          </cell>
          <cell r="EN132">
            <v>201.20500183105469</v>
          </cell>
          <cell r="EO132">
            <v>321.31399536132813</v>
          </cell>
          <cell r="EP132">
            <v>207.31517028808594</v>
          </cell>
          <cell r="EQ132">
            <v>200.03034973144531</v>
          </cell>
        </row>
        <row r="133">
          <cell r="A133">
            <v>42622</v>
          </cell>
          <cell r="B133">
            <v>208.46800231933594</v>
          </cell>
          <cell r="C133">
            <v>157.24400329589844</v>
          </cell>
          <cell r="D133">
            <v>164.50300598144531</v>
          </cell>
          <cell r="E133">
            <v>484.43600463867188</v>
          </cell>
          <cell r="F133">
            <v>178.48100280761719</v>
          </cell>
          <cell r="G133">
            <v>503.60400390625</v>
          </cell>
          <cell r="H133">
            <v>294.43499755859375</v>
          </cell>
          <cell r="I133">
            <v>345.44100952148438</v>
          </cell>
          <cell r="J133">
            <v>371.40301513671875</v>
          </cell>
          <cell r="K133">
            <v>526.5989990234375</v>
          </cell>
          <cell r="L133">
            <v>202.23699951171875</v>
          </cell>
          <cell r="M133">
            <v>475.1719970703125</v>
          </cell>
          <cell r="N133">
            <v>265.9010009765625</v>
          </cell>
          <cell r="O133">
            <v>296.2760009765625</v>
          </cell>
          <cell r="P133">
            <v>300.80899047851563</v>
          </cell>
          <cell r="Q133">
            <v>324.0830078125</v>
          </cell>
          <cell r="R133">
            <v>377.5050048828125</v>
          </cell>
          <cell r="S133">
            <v>401.38400268554688</v>
          </cell>
          <cell r="T133">
            <v>485.25900268554688</v>
          </cell>
          <cell r="U133">
            <v>381.68701171875</v>
          </cell>
          <cell r="V133">
            <v>522.26898193359375</v>
          </cell>
          <cell r="W133">
            <v>265.68399047851563</v>
          </cell>
          <cell r="X133">
            <v>377.67999267578125</v>
          </cell>
          <cell r="Y133">
            <v>326.31399536132813</v>
          </cell>
          <cell r="Z133">
            <v>390.9630126953125</v>
          </cell>
          <cell r="AA133">
            <v>381.13800048828125</v>
          </cell>
          <cell r="AB133">
            <v>399.13299560546875</v>
          </cell>
          <cell r="AC133">
            <v>422.85198974609375</v>
          </cell>
          <cell r="AD133">
            <v>385.6400146484375</v>
          </cell>
          <cell r="AE133">
            <v>379.14700317382813</v>
          </cell>
          <cell r="AF133">
            <v>497.5570068359375</v>
          </cell>
          <cell r="AG133">
            <v>431.0830078125</v>
          </cell>
          <cell r="AH133">
            <v>1006.906005859375</v>
          </cell>
          <cell r="AI133">
            <v>384.93301391601563</v>
          </cell>
          <cell r="AJ133">
            <v>351.2349853515625</v>
          </cell>
          <cell r="AK133">
            <v>354.7869873046875</v>
          </cell>
          <cell r="AL133">
            <v>324.44100952148438</v>
          </cell>
          <cell r="AM133">
            <v>375.37899780273438</v>
          </cell>
          <cell r="AN133">
            <v>371.66799926757813</v>
          </cell>
          <cell r="AO133">
            <v>392.10101318359375</v>
          </cell>
          <cell r="AP133">
            <v>354.45999145507813</v>
          </cell>
          <cell r="AQ133">
            <v>380.7349853515625</v>
          </cell>
          <cell r="AR133">
            <v>469.5780029296875</v>
          </cell>
          <cell r="AS133">
            <v>544.08197021484375</v>
          </cell>
          <cell r="AT133">
            <v>354.5360107421875</v>
          </cell>
          <cell r="AU133">
            <v>449.39898681640625</v>
          </cell>
          <cell r="AV133">
            <v>210.00300598144531</v>
          </cell>
          <cell r="AW133">
            <v>208.80099487304688</v>
          </cell>
          <cell r="AX133">
            <v>333.54000854492188</v>
          </cell>
          <cell r="AY133">
            <v>414.61300659179688</v>
          </cell>
          <cell r="AZ133">
            <v>415.58599853515625</v>
          </cell>
          <cell r="BA133">
            <v>366.38101196289063</v>
          </cell>
          <cell r="BB133">
            <v>391.86898803710938</v>
          </cell>
          <cell r="BC133">
            <v>479.989990234375</v>
          </cell>
          <cell r="BD133">
            <v>250.13299560546875</v>
          </cell>
          <cell r="BE133">
            <v>402.06698608398438</v>
          </cell>
          <cell r="BF133">
            <v>374.69699096679688</v>
          </cell>
          <cell r="BG133">
            <v>1093.863037109375</v>
          </cell>
          <cell r="BH133">
            <v>2798.69189453125</v>
          </cell>
          <cell r="BI133">
            <v>1144.927978515625</v>
          </cell>
          <cell r="BJ133">
            <v>2055.548095703125</v>
          </cell>
          <cell r="BK133">
            <v>617.551025390625</v>
          </cell>
          <cell r="BL133">
            <v>641.29998779296875</v>
          </cell>
          <cell r="BM133">
            <v>670.35498046875</v>
          </cell>
          <cell r="BN133">
            <v>778.48602294921875</v>
          </cell>
          <cell r="BO133">
            <v>516.49298095703125</v>
          </cell>
          <cell r="BP133">
            <v>295.6090087890625</v>
          </cell>
          <cell r="BQ133">
            <v>546.78900146484375</v>
          </cell>
          <cell r="BR133">
            <v>408.406005859375</v>
          </cell>
          <cell r="BS133">
            <v>316.29400634765625</v>
          </cell>
          <cell r="BT133">
            <v>376.94699096679688</v>
          </cell>
          <cell r="BU133">
            <v>99.418998718261719</v>
          </cell>
          <cell r="BV133">
            <v>370.51901245117188</v>
          </cell>
          <cell r="BW133">
            <v>281.73001098632813</v>
          </cell>
          <cell r="BX133">
            <v>291.98001098632813</v>
          </cell>
          <cell r="BY133">
            <v>2633.384033203125</v>
          </cell>
          <cell r="BZ133">
            <v>2615.97509765625</v>
          </cell>
          <cell r="CA133">
            <v>288.50299072265625</v>
          </cell>
          <cell r="CB133">
            <v>265.80654907226563</v>
          </cell>
          <cell r="CC133">
            <v>266.01217651367188</v>
          </cell>
          <cell r="CD133">
            <v>335.58572387695313</v>
          </cell>
          <cell r="CE133">
            <v>360.17568969726563</v>
          </cell>
          <cell r="CF133">
            <v>337.415283203125</v>
          </cell>
          <cell r="CG133">
            <v>365.90579223632813</v>
          </cell>
          <cell r="CH133">
            <v>302.57962036132813</v>
          </cell>
          <cell r="CI133">
            <v>709.26849365234375</v>
          </cell>
          <cell r="CJ133">
            <v>511.4949951171875</v>
          </cell>
          <cell r="CK133">
            <v>424.67864990234375</v>
          </cell>
          <cell r="CL133">
            <v>470.80612182617188</v>
          </cell>
          <cell r="CM133">
            <v>1085.6300048828125</v>
          </cell>
          <cell r="CN133">
            <v>340.25106811523438</v>
          </cell>
          <cell r="CO133">
            <v>171.18885803222656</v>
          </cell>
          <cell r="CP133">
            <v>440.41323852539063</v>
          </cell>
          <cell r="CQ133">
            <v>280.7919921875</v>
          </cell>
          <cell r="CR133">
            <v>362.08087158203125</v>
          </cell>
          <cell r="CS133">
            <v>212.79925537109375</v>
          </cell>
          <cell r="CT133">
            <v>439.60568237304688</v>
          </cell>
          <cell r="CU133">
            <v>441.98779296875</v>
          </cell>
          <cell r="CV133">
            <v>235.23822021484375</v>
          </cell>
          <cell r="CW133">
            <v>217.93937683105469</v>
          </cell>
          <cell r="CX133">
            <v>382.84994506835938</v>
          </cell>
          <cell r="CY133">
            <v>189.66093444824219</v>
          </cell>
          <cell r="CZ133">
            <v>424.6036376953125</v>
          </cell>
          <cell r="DA133">
            <v>174.8739013671875</v>
          </cell>
          <cell r="DB133">
            <v>214.32505798339844</v>
          </cell>
          <cell r="DC133">
            <v>194.08049011230469</v>
          </cell>
          <cell r="DD133">
            <v>378.37954711914063</v>
          </cell>
          <cell r="DE133">
            <v>635.607666015625</v>
          </cell>
          <cell r="DF133">
            <v>171.52290344238281</v>
          </cell>
          <cell r="DG133">
            <v>202.85359191894531</v>
          </cell>
          <cell r="DH133">
            <v>210.79377746582031</v>
          </cell>
          <cell r="DI133">
            <v>274.04803466796875</v>
          </cell>
          <cell r="DJ133">
            <v>333.14065551757813</v>
          </cell>
          <cell r="DK133">
            <v>239.81004333496094</v>
          </cell>
          <cell r="DL133">
            <v>1622.0960693359375</v>
          </cell>
          <cell r="DM133">
            <v>282.12905883789063</v>
          </cell>
          <cell r="DN133">
            <v>230.67823791503906</v>
          </cell>
          <cell r="DO133">
            <v>158.34489440917969</v>
          </cell>
          <cell r="DQ133">
            <v>909.32000732421875</v>
          </cell>
          <cell r="DR133">
            <v>2127.81005859375</v>
          </cell>
          <cell r="DS133">
            <v>233.02761840820313</v>
          </cell>
          <cell r="DT133">
            <v>129.70565795898438</v>
          </cell>
          <cell r="DV133">
            <v>42622</v>
          </cell>
          <cell r="DW133">
            <v>42622</v>
          </cell>
          <cell r="DX133">
            <v>443.20199584960938</v>
          </cell>
          <cell r="DY133">
            <v>221.5050048828125</v>
          </cell>
          <cell r="DZ133">
            <v>418.04400634765625</v>
          </cell>
          <cell r="EA133">
            <v>514.4959716796875</v>
          </cell>
          <cell r="EB133">
            <v>321.50201416015625</v>
          </cell>
          <cell r="EC133">
            <v>486.60299682617188</v>
          </cell>
          <cell r="ED133">
            <v>374.75900268554688</v>
          </cell>
          <cell r="EE133">
            <v>382.76400756835938</v>
          </cell>
          <cell r="EF133">
            <v>402.06100463867188</v>
          </cell>
          <cell r="EG133">
            <v>390.11099243164063</v>
          </cell>
          <cell r="EH133">
            <v>318.01800537109375</v>
          </cell>
          <cell r="EI133">
            <v>303.60501098632813</v>
          </cell>
          <cell r="EJ133">
            <v>458.12100219726563</v>
          </cell>
          <cell r="EK133">
            <v>327.11199951171875</v>
          </cell>
          <cell r="EL133">
            <v>344.26699829101563</v>
          </cell>
          <cell r="EM133">
            <v>196.36000061035156</v>
          </cell>
          <cell r="EN133">
            <v>200.75</v>
          </cell>
          <cell r="EO133">
            <v>319.56900024414063</v>
          </cell>
          <cell r="EP133">
            <v>206.453125</v>
          </cell>
          <cell r="EQ133">
            <v>199.2213134765625</v>
          </cell>
        </row>
        <row r="134">
          <cell r="A134">
            <v>42625</v>
          </cell>
          <cell r="B134">
            <v>208.2550048828125</v>
          </cell>
          <cell r="C134">
            <v>156.94500732421875</v>
          </cell>
          <cell r="D134">
            <v>164.197998046875</v>
          </cell>
          <cell r="E134">
            <v>483.47601318359375</v>
          </cell>
          <cell r="F134">
            <v>178.13600158691406</v>
          </cell>
          <cell r="G134">
            <v>502.6090087890625</v>
          </cell>
          <cell r="H134">
            <v>294.010009765625</v>
          </cell>
          <cell r="I134">
            <v>344.47900390625</v>
          </cell>
          <cell r="J134">
            <v>370.43899536132813</v>
          </cell>
          <cell r="K134">
            <v>525.0150146484375</v>
          </cell>
          <cell r="L134">
            <v>201.593994140625</v>
          </cell>
          <cell r="M134">
            <v>473.677001953125</v>
          </cell>
          <cell r="N134">
            <v>265.40301513671875</v>
          </cell>
          <cell r="O134">
            <v>295.85000610351563</v>
          </cell>
          <cell r="P134">
            <v>300.37200927734375</v>
          </cell>
          <cell r="Q134">
            <v>323.38699340820313</v>
          </cell>
          <cell r="R134">
            <v>376.38101196289063</v>
          </cell>
          <cell r="S134">
            <v>400.37200927734375</v>
          </cell>
          <cell r="T134">
            <v>483.74700927734375</v>
          </cell>
          <cell r="U134">
            <v>380.61599731445313</v>
          </cell>
          <cell r="V134">
            <v>520.96197509765625</v>
          </cell>
          <cell r="W134">
            <v>264.08499145507813</v>
          </cell>
          <cell r="X134">
            <v>376.9110107421875</v>
          </cell>
          <cell r="Y134">
            <v>325.56900024414063</v>
          </cell>
          <cell r="Z134">
            <v>390.17001342773438</v>
          </cell>
          <cell r="AA134">
            <v>380.55099487304688</v>
          </cell>
          <cell r="AB134">
            <v>396.9429931640625</v>
          </cell>
          <cell r="AC134">
            <v>420.83700561523438</v>
          </cell>
          <cell r="AD134">
            <v>385.01400756835938</v>
          </cell>
          <cell r="AE134">
            <v>378.77899169921875</v>
          </cell>
          <cell r="AF134">
            <v>496.36801147460938</v>
          </cell>
          <cell r="AG134">
            <v>429.88800048828125</v>
          </cell>
          <cell r="AH134">
            <v>1003.572998046875</v>
          </cell>
          <cell r="AI134">
            <v>383.94699096679688</v>
          </cell>
          <cell r="AJ134">
            <v>350.20098876953125</v>
          </cell>
          <cell r="AK134">
            <v>353.87899780273438</v>
          </cell>
          <cell r="AL134">
            <v>323.75</v>
          </cell>
          <cell r="AM134">
            <v>374.61801147460938</v>
          </cell>
          <cell r="AN134">
            <v>370.97299194335938</v>
          </cell>
          <cell r="AO134">
            <v>390.70901489257813</v>
          </cell>
          <cell r="AP134">
            <v>353.88198852539063</v>
          </cell>
          <cell r="AQ134">
            <v>379.64300537109375</v>
          </cell>
          <cell r="AR134">
            <v>468.82501220703125</v>
          </cell>
          <cell r="AS134">
            <v>542.64801025390625</v>
          </cell>
          <cell r="AT134">
            <v>353.71701049804688</v>
          </cell>
          <cell r="AU134">
            <v>447.79501342773438</v>
          </cell>
          <cell r="AV134">
            <v>209.35200500488281</v>
          </cell>
          <cell r="AW134">
            <v>208.18400573730469</v>
          </cell>
          <cell r="AX134">
            <v>332.9739990234375</v>
          </cell>
          <cell r="AY134">
            <v>413.42001342773438</v>
          </cell>
          <cell r="AZ134">
            <v>414.44198608398438</v>
          </cell>
          <cell r="BA134">
            <v>365.32400512695313</v>
          </cell>
          <cell r="BB134">
            <v>390.74600219726563</v>
          </cell>
          <cell r="BC134">
            <v>478.64599609375</v>
          </cell>
          <cell r="BD134">
            <v>249.37399291992188</v>
          </cell>
          <cell r="BE134">
            <v>400.92898559570313</v>
          </cell>
          <cell r="BF134">
            <v>373.71099853515625</v>
          </cell>
          <cell r="BG134">
            <v>1088.3289794921875</v>
          </cell>
          <cell r="BH134">
            <v>2797.615966796875</v>
          </cell>
          <cell r="BI134">
            <v>1142.510986328125</v>
          </cell>
          <cell r="BJ134">
            <v>2056.80810546875</v>
          </cell>
          <cell r="BK134">
            <v>617.125</v>
          </cell>
          <cell r="BL134">
            <v>641.26800537109375</v>
          </cell>
          <cell r="BM134">
            <v>670.17901611328125</v>
          </cell>
          <cell r="BN134">
            <v>778.04498291015625</v>
          </cell>
          <cell r="BO134">
            <v>517.0479736328125</v>
          </cell>
          <cell r="BP134">
            <v>295.73599243164063</v>
          </cell>
          <cell r="BQ134">
            <v>546.21197509765625</v>
          </cell>
          <cell r="BR134">
            <v>407.63900756835938</v>
          </cell>
          <cell r="BS134">
            <v>315.59100341796875</v>
          </cell>
          <cell r="BT134">
            <v>375.94198608398438</v>
          </cell>
          <cell r="BU134">
            <v>99.017997741699219</v>
          </cell>
          <cell r="BV134">
            <v>369.7919921875</v>
          </cell>
          <cell r="BW134">
            <v>280.2869873046875</v>
          </cell>
          <cell r="BX134">
            <v>291.37399291992188</v>
          </cell>
          <cell r="BY134">
            <v>2625.4130859375</v>
          </cell>
          <cell r="BZ134">
            <v>2615.8330078125</v>
          </cell>
          <cell r="CA134">
            <v>288.56900024414063</v>
          </cell>
          <cell r="CB134">
            <v>265.7158203125</v>
          </cell>
          <cell r="CC134">
            <v>265.5762939453125</v>
          </cell>
          <cell r="CD134">
            <v>334.66232299804688</v>
          </cell>
          <cell r="CE134">
            <v>359.27761840820313</v>
          </cell>
          <cell r="CF134">
            <v>336.56268310546875</v>
          </cell>
          <cell r="CG134">
            <v>364.5413818359375</v>
          </cell>
          <cell r="CH134">
            <v>302.27999877929688</v>
          </cell>
          <cell r="CI134">
            <v>706.633056640625</v>
          </cell>
          <cell r="CJ134">
            <v>510.010498046875</v>
          </cell>
          <cell r="CK134">
            <v>423.50921630859375</v>
          </cell>
          <cell r="CL134">
            <v>470.13897705078125</v>
          </cell>
          <cell r="CM134">
            <v>1082.9508056640625</v>
          </cell>
          <cell r="CN134">
            <v>339.76312255859375</v>
          </cell>
          <cell r="CO134">
            <v>170.69157409667969</v>
          </cell>
          <cell r="CP134">
            <v>438.2501220703125</v>
          </cell>
          <cell r="CQ134">
            <v>280.20513916015625</v>
          </cell>
          <cell r="CR134">
            <v>361.35302734375</v>
          </cell>
          <cell r="CS134">
            <v>212.29826354980469</v>
          </cell>
          <cell r="CT134">
            <v>438.73492431640625</v>
          </cell>
          <cell r="CU134">
            <v>440.6671142578125</v>
          </cell>
          <cell r="CV134">
            <v>234.74397277832031</v>
          </cell>
          <cell r="CW134">
            <v>217.49827575683594</v>
          </cell>
          <cell r="CX134">
            <v>381.11444091796875</v>
          </cell>
          <cell r="CY134">
            <v>189.2586669921875</v>
          </cell>
          <cell r="CZ134">
            <v>423.91949462890625</v>
          </cell>
          <cell r="DA134">
            <v>174.50552368164063</v>
          </cell>
          <cell r="DB134">
            <v>213.30227661132813</v>
          </cell>
          <cell r="DC134">
            <v>193.91018676757813</v>
          </cell>
          <cell r="DD134">
            <v>378.31356811523438</v>
          </cell>
          <cell r="DE134">
            <v>633.80462646484375</v>
          </cell>
          <cell r="DF134">
            <v>170.87164306640625</v>
          </cell>
          <cell r="DG134">
            <v>202.37936401367188</v>
          </cell>
          <cell r="DH134">
            <v>211.0384521484375</v>
          </cell>
          <cell r="DI134">
            <v>273.72518920898438</v>
          </cell>
          <cell r="DJ134">
            <v>332.49777221679688</v>
          </cell>
          <cell r="DK134">
            <v>239.38031005859375</v>
          </cell>
          <cell r="DL134">
            <v>1618.5440673828125</v>
          </cell>
          <cell r="DM134">
            <v>281.59463500976563</v>
          </cell>
          <cell r="DN134">
            <v>230.24446105957031</v>
          </cell>
          <cell r="DO134">
            <v>157.95442199707031</v>
          </cell>
          <cell r="DQ134">
            <v>889.40997314453125</v>
          </cell>
          <cell r="DR134">
            <v>2159.0400390625</v>
          </cell>
          <cell r="DS134">
            <v>234.40580749511719</v>
          </cell>
          <cell r="DT134">
            <v>129.86775207519531</v>
          </cell>
          <cell r="DV134">
            <v>42625</v>
          </cell>
          <cell r="DW134">
            <v>42625</v>
          </cell>
          <cell r="DX134">
            <v>442.24200439453125</v>
          </cell>
          <cell r="DY134">
            <v>221.55299377441406</v>
          </cell>
          <cell r="DZ134">
            <v>417.61801147460938</v>
          </cell>
          <cell r="EA134">
            <v>513.2540283203125</v>
          </cell>
          <cell r="EB134">
            <v>321.34100341796875</v>
          </cell>
          <cell r="EC134">
            <v>485.56900024414063</v>
          </cell>
          <cell r="ED134">
            <v>374.06698608398438</v>
          </cell>
          <cell r="EE134">
            <v>382.1820068359375</v>
          </cell>
          <cell r="EF134">
            <v>401.15301513671875</v>
          </cell>
          <cell r="EG134">
            <v>389.54000854492188</v>
          </cell>
          <cell r="EH134">
            <v>317.52700805664063</v>
          </cell>
          <cell r="EI134">
            <v>302.87899780273438</v>
          </cell>
          <cell r="EJ134">
            <v>457.8489990234375</v>
          </cell>
          <cell r="EK134">
            <v>326.69900512695313</v>
          </cell>
          <cell r="EL134">
            <v>343.87200927734375</v>
          </cell>
          <cell r="EM134">
            <v>195.61300659179688</v>
          </cell>
          <cell r="EN134">
            <v>200.0050048828125</v>
          </cell>
          <cell r="EO134">
            <v>318.97799682617188</v>
          </cell>
          <cell r="EP134">
            <v>206.03697204589844</v>
          </cell>
          <cell r="EQ134">
            <v>198.81477355957031</v>
          </cell>
        </row>
        <row r="135">
          <cell r="A135">
            <v>42626</v>
          </cell>
          <cell r="B135">
            <v>208.0469970703125</v>
          </cell>
          <cell r="C135">
            <v>156.96800231933594</v>
          </cell>
          <cell r="D135">
            <v>164.21200561523438</v>
          </cell>
          <cell r="E135">
            <v>482.1099853515625</v>
          </cell>
          <cell r="F135">
            <v>177.60699462890625</v>
          </cell>
          <cell r="G135">
            <v>501.1820068359375</v>
          </cell>
          <cell r="H135">
            <v>294.197998046875</v>
          </cell>
          <cell r="I135">
            <v>344.74099731445313</v>
          </cell>
          <cell r="J135">
            <v>370.7139892578125</v>
          </cell>
          <cell r="K135">
            <v>527.10797119140625</v>
          </cell>
          <cell r="L135">
            <v>201.63299560546875</v>
          </cell>
          <cell r="M135">
            <v>474.13699340820313</v>
          </cell>
          <cell r="N135">
            <v>265.114013671875</v>
          </cell>
          <cell r="O135">
            <v>295.69500732421875</v>
          </cell>
          <cell r="P135">
            <v>300.20901489257813</v>
          </cell>
          <cell r="Q135">
            <v>323.30999755859375</v>
          </cell>
          <cell r="R135">
            <v>375.57998657226563</v>
          </cell>
          <cell r="S135">
            <v>400.20498657226563</v>
          </cell>
          <cell r="T135">
            <v>483.78500366210938</v>
          </cell>
          <cell r="U135">
            <v>380.04501342773438</v>
          </cell>
          <cell r="V135">
            <v>520.0369873046875</v>
          </cell>
          <cell r="W135">
            <v>266.42800903320313</v>
          </cell>
          <cell r="X135">
            <v>375.92599487304688</v>
          </cell>
          <cell r="Y135">
            <v>325.5</v>
          </cell>
          <cell r="Z135">
            <v>390.37701416015625</v>
          </cell>
          <cell r="AA135">
            <v>379.41000366210938</v>
          </cell>
          <cell r="AB135">
            <v>400.39300537109375</v>
          </cell>
          <cell r="AC135">
            <v>420.22698974609375</v>
          </cell>
          <cell r="AD135">
            <v>385.1300048828125</v>
          </cell>
          <cell r="AE135">
            <v>378.71701049804688</v>
          </cell>
          <cell r="AF135">
            <v>496.77499389648438</v>
          </cell>
          <cell r="AG135">
            <v>429.79901123046875</v>
          </cell>
          <cell r="AH135">
            <v>1004.1099853515625</v>
          </cell>
          <cell r="AI135">
            <v>383.54000854492188</v>
          </cell>
          <cell r="AJ135">
            <v>350.41799926757813</v>
          </cell>
          <cell r="AK135">
            <v>353.4630126953125</v>
          </cell>
          <cell r="AL135">
            <v>323.53799438476563</v>
          </cell>
          <cell r="AM135">
            <v>372.3389892578125</v>
          </cell>
          <cell r="AN135">
            <v>370.4169921875</v>
          </cell>
          <cell r="AO135">
            <v>390.48300170898438</v>
          </cell>
          <cell r="AP135">
            <v>353.47500610351563</v>
          </cell>
          <cell r="AQ135">
            <v>379.8900146484375</v>
          </cell>
          <cell r="AR135">
            <v>469.1199951171875</v>
          </cell>
          <cell r="AS135">
            <v>542.5689697265625</v>
          </cell>
          <cell r="AT135">
            <v>352.5</v>
          </cell>
          <cell r="AU135">
            <v>447.92498779296875</v>
          </cell>
          <cell r="AV135">
            <v>208.98100280761719</v>
          </cell>
          <cell r="AW135">
            <v>207.92599487304688</v>
          </cell>
          <cell r="AX135">
            <v>332.16799926757813</v>
          </cell>
          <cell r="AY135">
            <v>413.24398803710938</v>
          </cell>
          <cell r="AZ135">
            <v>413.6669921875</v>
          </cell>
          <cell r="BA135">
            <v>362.7030029296875</v>
          </cell>
          <cell r="BB135">
            <v>388.23699951171875</v>
          </cell>
          <cell r="BC135">
            <v>479.06600952148438</v>
          </cell>
          <cell r="BD135">
            <v>249.55999755859375</v>
          </cell>
          <cell r="BE135">
            <v>401.27499389648438</v>
          </cell>
          <cell r="BF135">
            <v>373.39300537109375</v>
          </cell>
          <cell r="BG135">
            <v>1087.0059814453125</v>
          </cell>
          <cell r="BH135">
            <v>2784.927001953125</v>
          </cell>
          <cell r="BI135">
            <v>1138.9720458984375</v>
          </cell>
          <cell r="BJ135">
            <v>2055.906005859375</v>
          </cell>
          <cell r="BK135">
            <v>612.63702392578125</v>
          </cell>
          <cell r="BL135">
            <v>638.4329833984375</v>
          </cell>
          <cell r="BM135">
            <v>667.14898681640625</v>
          </cell>
          <cell r="BN135">
            <v>774.5560302734375</v>
          </cell>
          <cell r="BO135">
            <v>515.8280029296875</v>
          </cell>
          <cell r="BP135">
            <v>293.8599853515625</v>
          </cell>
          <cell r="BQ135">
            <v>545.2449951171875</v>
          </cell>
          <cell r="BR135">
            <v>406.64801025390625</v>
          </cell>
          <cell r="BS135">
            <v>314.4119873046875</v>
          </cell>
          <cell r="BT135">
            <v>374.5050048828125</v>
          </cell>
          <cell r="BU135">
            <v>98.620002746582031</v>
          </cell>
          <cell r="BV135">
            <v>368.67300415039063</v>
          </cell>
          <cell r="BW135">
            <v>280.37399291992188</v>
          </cell>
          <cell r="BX135">
            <v>291.343994140625</v>
          </cell>
          <cell r="BY135">
            <v>2617.18408203125</v>
          </cell>
          <cell r="BZ135">
            <v>2615.8310546875</v>
          </cell>
          <cell r="CA135">
            <v>287.70199584960938</v>
          </cell>
          <cell r="CB135">
            <v>264.01361083984375</v>
          </cell>
          <cell r="CC135">
            <v>265.45474243164063</v>
          </cell>
          <cell r="CD135">
            <v>334.94940185546875</v>
          </cell>
          <cell r="CE135">
            <v>357.10043334960938</v>
          </cell>
          <cell r="CF135">
            <v>336.218017578125</v>
          </cell>
          <cell r="CG135">
            <v>364.8525390625</v>
          </cell>
          <cell r="CH135">
            <v>301.71197509765625</v>
          </cell>
          <cell r="CI135">
            <v>706.943115234375</v>
          </cell>
          <cell r="CJ135">
            <v>510.41311645507813</v>
          </cell>
          <cell r="CK135">
            <v>422.08773803710938</v>
          </cell>
          <cell r="CL135">
            <v>470.435302734375</v>
          </cell>
          <cell r="CM135">
            <v>1084.37158203125</v>
          </cell>
          <cell r="CN135">
            <v>339.81533813476563</v>
          </cell>
          <cell r="CO135">
            <v>170.42097473144531</v>
          </cell>
          <cell r="CP135">
            <v>436.98751831054688</v>
          </cell>
          <cell r="CQ135">
            <v>280.29470825195313</v>
          </cell>
          <cell r="CR135">
            <v>359.93637084960938</v>
          </cell>
          <cell r="CS135">
            <v>212.15043640136719</v>
          </cell>
          <cell r="CT135">
            <v>438.9871826171875</v>
          </cell>
          <cell r="CU135">
            <v>440.48211669921875</v>
          </cell>
          <cell r="CV135">
            <v>234.66499328613281</v>
          </cell>
          <cell r="CW135">
            <v>217.19670104980469</v>
          </cell>
          <cell r="CX135">
            <v>381.41748046875</v>
          </cell>
          <cell r="CY135">
            <v>189.40260314941406</v>
          </cell>
          <cell r="CZ135">
            <v>423.35690307617188</v>
          </cell>
          <cell r="DA135">
            <v>174.59303283691406</v>
          </cell>
          <cell r="DB135">
            <v>213.42057800292969</v>
          </cell>
          <cell r="DC135">
            <v>193.11434936523438</v>
          </cell>
          <cell r="DD135">
            <v>377.00765991210938</v>
          </cell>
          <cell r="DE135">
            <v>633.313232421875</v>
          </cell>
          <cell r="DF135">
            <v>170.95726013183594</v>
          </cell>
          <cell r="DG135">
            <v>201.63214111328125</v>
          </cell>
          <cell r="DH135">
            <v>210.41954040527344</v>
          </cell>
          <cell r="DI135">
            <v>273.72366333007813</v>
          </cell>
          <cell r="DJ135">
            <v>332.72445678710938</v>
          </cell>
          <cell r="DK135">
            <v>239.35684204101563</v>
          </cell>
          <cell r="DL135">
            <v>1620.4969482421875</v>
          </cell>
          <cell r="DM135">
            <v>281.78518676757813</v>
          </cell>
          <cell r="DN135">
            <v>230.26104736328125</v>
          </cell>
          <cell r="DO135">
            <v>157.98799133300781</v>
          </cell>
          <cell r="DQ135">
            <v>886.010009765625</v>
          </cell>
          <cell r="DR135">
            <v>2127.02001953125</v>
          </cell>
          <cell r="DS135">
            <v>232.51821899414063</v>
          </cell>
          <cell r="DT135">
            <v>129.66703796386719</v>
          </cell>
          <cell r="DV135">
            <v>42626</v>
          </cell>
          <cell r="DW135">
            <v>42626</v>
          </cell>
          <cell r="DX135">
            <v>441.74899291992188</v>
          </cell>
          <cell r="DY135">
            <v>220.79499816894531</v>
          </cell>
          <cell r="DZ135">
            <v>416.91400146484375</v>
          </cell>
          <cell r="EA135">
            <v>512.02899169921875</v>
          </cell>
          <cell r="EB135">
            <v>320.50201416015625</v>
          </cell>
          <cell r="EC135">
            <v>484.04299926757813</v>
          </cell>
          <cell r="ED135">
            <v>373.20401000976563</v>
          </cell>
          <cell r="EE135">
            <v>380.09500122070313</v>
          </cell>
          <cell r="EF135">
            <v>399.29901123046875</v>
          </cell>
          <cell r="EG135">
            <v>390.0830078125</v>
          </cell>
          <cell r="EH135">
            <v>317.21798706054688</v>
          </cell>
          <cell r="EI135">
            <v>301.61300659179688</v>
          </cell>
          <cell r="EJ135">
            <v>456.34100341796875</v>
          </cell>
          <cell r="EK135">
            <v>325.75698852539063</v>
          </cell>
          <cell r="EL135">
            <v>342.48300170898438</v>
          </cell>
          <cell r="EM135">
            <v>194.74400329589844</v>
          </cell>
          <cell r="EN135">
            <v>199.51499938964844</v>
          </cell>
          <cell r="EO135">
            <v>317.48800659179688</v>
          </cell>
          <cell r="EP135">
            <v>205.29409790039063</v>
          </cell>
          <cell r="EQ135">
            <v>198.17997741699219</v>
          </cell>
        </row>
        <row r="136">
          <cell r="A136">
            <v>42627</v>
          </cell>
          <cell r="B136">
            <v>207.677001953125</v>
          </cell>
          <cell r="C136">
            <v>156.86199951171875</v>
          </cell>
          <cell r="D136">
            <v>164.09100341796875</v>
          </cell>
          <cell r="E136">
            <v>480.91000366210938</v>
          </cell>
          <cell r="F136">
            <v>177.37800598144531</v>
          </cell>
          <cell r="G136">
            <v>499.9849853515625</v>
          </cell>
          <cell r="H136">
            <v>293.82199096679688</v>
          </cell>
          <cell r="I136">
            <v>344.10699462890625</v>
          </cell>
          <cell r="J136">
            <v>370.06201171875</v>
          </cell>
          <cell r="K136">
            <v>526.6810302734375</v>
          </cell>
          <cell r="L136">
            <v>201.39100646972656</v>
          </cell>
          <cell r="M136">
            <v>473.60598754882813</v>
          </cell>
          <cell r="N136">
            <v>263.83700561523438</v>
          </cell>
          <cell r="O136">
            <v>295.59500122070313</v>
          </cell>
          <cell r="P136">
            <v>300.06500244140625</v>
          </cell>
          <cell r="Q136">
            <v>322.89300537109375</v>
          </cell>
          <cell r="R136">
            <v>374.989990234375</v>
          </cell>
          <cell r="S136">
            <v>399.41900634765625</v>
          </cell>
          <cell r="T136">
            <v>483.18798828125</v>
          </cell>
          <cell r="U136">
            <v>379.39300537109375</v>
          </cell>
          <cell r="V136">
            <v>519.333984375</v>
          </cell>
          <cell r="W136">
            <v>266.24600219726563</v>
          </cell>
          <cell r="X136">
            <v>375.0780029296875</v>
          </cell>
          <cell r="Y136">
            <v>324.99398803710938</v>
          </cell>
          <cell r="Z136">
            <v>389.89801025390625</v>
          </cell>
          <cell r="AA136">
            <v>379.77398681640625</v>
          </cell>
          <cell r="AB136">
            <v>400.07901000976563</v>
          </cell>
          <cell r="AC136">
            <v>419.3070068359375</v>
          </cell>
          <cell r="AD136">
            <v>384.67300415039063</v>
          </cell>
          <cell r="AE136">
            <v>378.32699584960938</v>
          </cell>
          <cell r="AF136">
            <v>496.09298706054688</v>
          </cell>
          <cell r="AG136">
            <v>429.0880126953125</v>
          </cell>
          <cell r="AH136">
            <v>1003.198974609375</v>
          </cell>
          <cell r="AI136">
            <v>382.68099975585938</v>
          </cell>
          <cell r="AJ136">
            <v>349.80599975585938</v>
          </cell>
          <cell r="AK136">
            <v>352.95700073242188</v>
          </cell>
          <cell r="AL136">
            <v>323.40200805664063</v>
          </cell>
          <cell r="AM136">
            <v>371.73300170898438</v>
          </cell>
          <cell r="AN136">
            <v>369.96798706054688</v>
          </cell>
          <cell r="AO136">
            <v>389.7760009765625</v>
          </cell>
          <cell r="AP136">
            <v>353.05999755859375</v>
          </cell>
          <cell r="AQ136">
            <v>379.24600219726563</v>
          </cell>
          <cell r="AR136">
            <v>468.15301513671875</v>
          </cell>
          <cell r="AS136">
            <v>542.22698974609375</v>
          </cell>
          <cell r="AT136">
            <v>351.81298828125</v>
          </cell>
          <cell r="AU136">
            <v>447.26400756835938</v>
          </cell>
          <cell r="AV136">
            <v>208.58000183105469</v>
          </cell>
          <cell r="AW136">
            <v>207.55900573730469</v>
          </cell>
          <cell r="AX136">
            <v>331.468994140625</v>
          </cell>
          <cell r="AY136">
            <v>412.54800415039063</v>
          </cell>
          <cell r="AZ136">
            <v>412.21099853515625</v>
          </cell>
          <cell r="BA136">
            <v>361.96200561523438</v>
          </cell>
          <cell r="BB136">
            <v>387.36199951171875</v>
          </cell>
          <cell r="BC136">
            <v>478.760009765625</v>
          </cell>
          <cell r="BD136">
            <v>249.33700561523438</v>
          </cell>
          <cell r="BE136">
            <v>401.00601196289063</v>
          </cell>
          <cell r="BF136">
            <v>372.83099365234375</v>
          </cell>
          <cell r="BG136">
            <v>1082.6219482421875</v>
          </cell>
          <cell r="BH136">
            <v>2791.27099609375</v>
          </cell>
          <cell r="BI136">
            <v>1138.6500244140625</v>
          </cell>
          <cell r="BJ136">
            <v>2058.3740234375</v>
          </cell>
          <cell r="BK136">
            <v>614.60400390625</v>
          </cell>
          <cell r="BL136">
            <v>639.89697265625</v>
          </cell>
          <cell r="BM136">
            <v>668.67999267578125</v>
          </cell>
          <cell r="BN136">
            <v>776.281005859375</v>
          </cell>
          <cell r="BO136">
            <v>517.24200439453125</v>
          </cell>
          <cell r="BP136">
            <v>294.84298706054688</v>
          </cell>
          <cell r="BQ136">
            <v>545.27197265625</v>
          </cell>
          <cell r="BR136">
            <v>406.59100341796875</v>
          </cell>
          <cell r="BS136">
            <v>314.35800170898438</v>
          </cell>
          <cell r="BT136">
            <v>374.0889892578125</v>
          </cell>
          <cell r="BU136">
            <v>98.439002990722656</v>
          </cell>
          <cell r="BV136">
            <v>368.614013671875</v>
          </cell>
          <cell r="BW136">
            <v>279.87600708007813</v>
          </cell>
          <cell r="BX136">
            <v>291.40499877929688</v>
          </cell>
          <cell r="BY136">
            <v>2618.4560546875</v>
          </cell>
          <cell r="BZ136">
            <v>2616.0810546875</v>
          </cell>
          <cell r="CA136">
            <v>288.26800537109375</v>
          </cell>
          <cell r="CB136">
            <v>263.9544677734375</v>
          </cell>
          <cell r="CC136">
            <v>265.15936279296875</v>
          </cell>
          <cell r="CD136">
            <v>334.32260131835938</v>
          </cell>
          <cell r="CE136">
            <v>356.38967895507813</v>
          </cell>
          <cell r="CF136">
            <v>336.173828125</v>
          </cell>
          <cell r="CG136">
            <v>364.07388305664063</v>
          </cell>
          <cell r="CH136">
            <v>300.8106689453125</v>
          </cell>
          <cell r="CI136">
            <v>706.2523193359375</v>
          </cell>
          <cell r="CJ136">
            <v>509.26416015625</v>
          </cell>
          <cell r="CK136">
            <v>421.295166015625</v>
          </cell>
          <cell r="CL136">
            <v>470.18673706054688</v>
          </cell>
          <cell r="CM136">
            <v>1083.998779296875</v>
          </cell>
          <cell r="CN136">
            <v>339.5445556640625</v>
          </cell>
          <cell r="CO136">
            <v>170.14408874511719</v>
          </cell>
          <cell r="CP136">
            <v>435.50674438476563</v>
          </cell>
          <cell r="CQ136">
            <v>280.051513671875</v>
          </cell>
          <cell r="CR136">
            <v>359.63873291015625</v>
          </cell>
          <cell r="CS136">
            <v>211.86848449707031</v>
          </cell>
          <cell r="CT136">
            <v>438.11477661132813</v>
          </cell>
          <cell r="CU136">
            <v>439.79367065429688</v>
          </cell>
          <cell r="CV136">
            <v>234.26362609863281</v>
          </cell>
          <cell r="CW136">
            <v>217.03939819335938</v>
          </cell>
          <cell r="CX136">
            <v>381.3004150390625</v>
          </cell>
          <cell r="CY136">
            <v>189.09613037109375</v>
          </cell>
          <cell r="CZ136">
            <v>421.42501831054688</v>
          </cell>
          <cell r="DA136">
            <v>174.09349060058594</v>
          </cell>
          <cell r="DB136">
            <v>212.78558349609375</v>
          </cell>
          <cell r="DC136">
            <v>191.94731140136719</v>
          </cell>
          <cell r="DD136">
            <v>377.65789794921875</v>
          </cell>
          <cell r="DE136">
            <v>632.720947265625</v>
          </cell>
          <cell r="DF136">
            <v>170.59727478027344</v>
          </cell>
          <cell r="DG136">
            <v>201.79098510742188</v>
          </cell>
          <cell r="DH136">
            <v>210.56301879882813</v>
          </cell>
          <cell r="DI136">
            <v>273.56646728515625</v>
          </cell>
          <cell r="DJ136">
            <v>332.35433959960938</v>
          </cell>
          <cell r="DK136">
            <v>238.69500732421875</v>
          </cell>
          <cell r="DL136">
            <v>1618.7174072265625</v>
          </cell>
          <cell r="DM136">
            <v>281.09515380859375</v>
          </cell>
          <cell r="DN136">
            <v>230.21662902832031</v>
          </cell>
          <cell r="DO136">
            <v>157.86347961425781</v>
          </cell>
          <cell r="DQ136">
            <v>885.1400146484375</v>
          </cell>
          <cell r="DR136">
            <v>2125.77001953125</v>
          </cell>
          <cell r="DS136">
            <v>232.30842590332031</v>
          </cell>
          <cell r="DT136">
            <v>129.64694213867188</v>
          </cell>
          <cell r="DV136">
            <v>42627</v>
          </cell>
          <cell r="DW136">
            <v>42627</v>
          </cell>
          <cell r="DX136">
            <v>441.1099853515625</v>
          </cell>
          <cell r="DY136">
            <v>220.39500427246094</v>
          </cell>
          <cell r="DZ136">
            <v>417.0260009765625</v>
          </cell>
          <cell r="EA136">
            <v>511.33200073242188</v>
          </cell>
          <cell r="EB136">
            <v>320.17800903320313</v>
          </cell>
          <cell r="EC136">
            <v>484.24099731445313</v>
          </cell>
          <cell r="ED136">
            <v>373.09500122070313</v>
          </cell>
          <cell r="EE136">
            <v>380.3070068359375</v>
          </cell>
          <cell r="EF136">
            <v>400.13699340820313</v>
          </cell>
          <cell r="EG136">
            <v>389.91900634765625</v>
          </cell>
          <cell r="EH136">
            <v>317.14199829101563</v>
          </cell>
          <cell r="EI136">
            <v>301.52301025390625</v>
          </cell>
          <cell r="EJ136">
            <v>455.85299682617188</v>
          </cell>
          <cell r="EK136">
            <v>325.57998657226563</v>
          </cell>
          <cell r="EL136">
            <v>342.73699951171875</v>
          </cell>
          <cell r="EM136">
            <v>194.74400329589844</v>
          </cell>
          <cell r="EN136">
            <v>199.08700561523438</v>
          </cell>
          <cell r="EO136">
            <v>317.44400024414063</v>
          </cell>
          <cell r="EP136">
            <v>205.31216430664063</v>
          </cell>
          <cell r="EQ136">
            <v>198.14692687988281</v>
          </cell>
        </row>
        <row r="137">
          <cell r="A137">
            <v>42628</v>
          </cell>
          <cell r="B137">
            <v>207.65400695800781</v>
          </cell>
          <cell r="C137">
            <v>156.80099487304688</v>
          </cell>
          <cell r="D137">
            <v>164.02999877929688</v>
          </cell>
          <cell r="E137">
            <v>479.46798706054688</v>
          </cell>
          <cell r="F137">
            <v>177.21499633789063</v>
          </cell>
          <cell r="G137">
            <v>498.57199096679688</v>
          </cell>
          <cell r="H137">
            <v>293.8330078125</v>
          </cell>
          <cell r="I137">
            <v>344.08401489257813</v>
          </cell>
          <cell r="J137">
            <v>370.04299926757813</v>
          </cell>
          <cell r="K137">
            <v>526.64501953125</v>
          </cell>
          <cell r="L137">
            <v>201.38999938964844</v>
          </cell>
          <cell r="M137">
            <v>473.59799194335938</v>
          </cell>
          <cell r="N137">
            <v>263.75900268554688</v>
          </cell>
          <cell r="O137">
            <v>295.52200317382813</v>
          </cell>
          <cell r="P137">
            <v>299.989990234375</v>
          </cell>
          <cell r="Q137">
            <v>322.82901000976563</v>
          </cell>
          <cell r="R137">
            <v>374.93399047851563</v>
          </cell>
          <cell r="S137">
            <v>398.864990234375</v>
          </cell>
          <cell r="T137">
            <v>482.61801147460938</v>
          </cell>
          <cell r="U137">
            <v>379.16299438476563</v>
          </cell>
          <cell r="V137">
            <v>518.44500732421875</v>
          </cell>
          <cell r="W137">
            <v>266.59698486328125</v>
          </cell>
          <cell r="X137">
            <v>374.364013671875</v>
          </cell>
          <cell r="Y137">
            <v>324.9429931640625</v>
          </cell>
          <cell r="Z137">
            <v>389.875</v>
          </cell>
          <cell r="AA137">
            <v>379.82199096679688</v>
          </cell>
          <cell r="AB137">
            <v>400.50698852539063</v>
          </cell>
          <cell r="AC137">
            <v>419.02999877929688</v>
          </cell>
          <cell r="AD137">
            <v>384.51800537109375</v>
          </cell>
          <cell r="AE137">
            <v>378.13101196289063</v>
          </cell>
          <cell r="AF137">
            <v>496.17001342773438</v>
          </cell>
          <cell r="AG137">
            <v>428.52999877929688</v>
          </cell>
          <cell r="AH137">
            <v>1002.1119995117188</v>
          </cell>
          <cell r="AI137">
            <v>381.92898559570313</v>
          </cell>
          <cell r="AJ137">
            <v>349.73098754882813</v>
          </cell>
          <cell r="AK137">
            <v>352.89599609375</v>
          </cell>
          <cell r="AL137">
            <v>323.27999877929688</v>
          </cell>
          <cell r="AM137">
            <v>371.77801513671875</v>
          </cell>
          <cell r="AN137">
            <v>369.74301147460938</v>
          </cell>
          <cell r="AO137">
            <v>389.5780029296875</v>
          </cell>
          <cell r="AP137">
            <v>352.84799194335938</v>
          </cell>
          <cell r="AQ137">
            <v>379.18399047851563</v>
          </cell>
          <cell r="AR137">
            <v>468.25799560546875</v>
          </cell>
          <cell r="AS137">
            <v>541.8599853515625</v>
          </cell>
          <cell r="AT137">
            <v>351.468994140625</v>
          </cell>
          <cell r="AU137">
            <v>446.80899047851563</v>
          </cell>
          <cell r="AV137">
            <v>208.37699890136719</v>
          </cell>
          <cell r="AW137">
            <v>207.42399597167969</v>
          </cell>
          <cell r="AX137">
            <v>331.27899169921875</v>
          </cell>
          <cell r="AY137">
            <v>412.302001953125</v>
          </cell>
          <cell r="AZ137">
            <v>410.82998657226563</v>
          </cell>
          <cell r="BA137">
            <v>362.25</v>
          </cell>
          <cell r="BB137">
            <v>387.44100952148438</v>
          </cell>
          <cell r="BC137">
            <v>478.18798828125</v>
          </cell>
          <cell r="BD137">
            <v>249.27099609375</v>
          </cell>
          <cell r="BE137">
            <v>400.57199096679688</v>
          </cell>
          <cell r="BF137">
            <v>372.625</v>
          </cell>
          <cell r="BG137">
            <v>1081.7850341796875</v>
          </cell>
          <cell r="BH137">
            <v>2788.7080078125</v>
          </cell>
          <cell r="BI137">
            <v>1138.883056640625</v>
          </cell>
          <cell r="BJ137">
            <v>2059.35693359375</v>
          </cell>
          <cell r="BK137">
            <v>613.4849853515625</v>
          </cell>
          <cell r="BL137">
            <v>639.3070068359375</v>
          </cell>
          <cell r="BM137">
            <v>667.99798583984375</v>
          </cell>
          <cell r="BN137">
            <v>775.66400146484375</v>
          </cell>
          <cell r="BO137">
            <v>517.46099853515625</v>
          </cell>
          <cell r="BP137">
            <v>294.593994140625</v>
          </cell>
          <cell r="BQ137">
            <v>544.8489990234375</v>
          </cell>
          <cell r="BR137">
            <v>406.51998901367188</v>
          </cell>
          <cell r="BS137">
            <v>314.50799560546875</v>
          </cell>
          <cell r="BT137">
            <v>374.40798950195313</v>
          </cell>
          <cell r="BU137">
            <v>98.606002807617188</v>
          </cell>
          <cell r="BV137">
            <v>368.64599609375</v>
          </cell>
          <cell r="BW137">
            <v>279.64599609375</v>
          </cell>
          <cell r="BX137">
            <v>291.21099853515625</v>
          </cell>
          <cell r="BY137">
            <v>2618.471923828125</v>
          </cell>
          <cell r="BZ137">
            <v>2617.12890625</v>
          </cell>
          <cell r="CA137">
            <v>288.156005859375</v>
          </cell>
          <cell r="CB137">
            <v>263.73849487304688</v>
          </cell>
          <cell r="CC137">
            <v>264.9998779296875</v>
          </cell>
          <cell r="CD137">
            <v>334.34060668945313</v>
          </cell>
          <cell r="CE137">
            <v>356.51727294921875</v>
          </cell>
          <cell r="CF137">
            <v>336.05313110351563</v>
          </cell>
          <cell r="CG137">
            <v>363.8961181640625</v>
          </cell>
          <cell r="CH137">
            <v>300.12698364257813</v>
          </cell>
          <cell r="CI137">
            <v>705.51934814453125</v>
          </cell>
          <cell r="CJ137">
            <v>509.17807006835938</v>
          </cell>
          <cell r="CK137">
            <v>420.24850463867188</v>
          </cell>
          <cell r="CL137">
            <v>469.4744873046875</v>
          </cell>
          <cell r="CM137">
            <v>1084.4560546875</v>
          </cell>
          <cell r="CN137">
            <v>339.50399780273438</v>
          </cell>
          <cell r="CO137">
            <v>170.11143493652344</v>
          </cell>
          <cell r="CP137">
            <v>435.47714233398438</v>
          </cell>
          <cell r="CQ137">
            <v>279.97927856445313</v>
          </cell>
          <cell r="CR137">
            <v>359.26895141601563</v>
          </cell>
          <cell r="CS137">
            <v>211.81307983398438</v>
          </cell>
          <cell r="CT137">
            <v>437.68295288085938</v>
          </cell>
          <cell r="CU137">
            <v>439.1849365234375</v>
          </cell>
          <cell r="CV137">
            <v>234.03598022460938</v>
          </cell>
          <cell r="CW137">
            <v>216.97830200195313</v>
          </cell>
          <cell r="CX137">
            <v>380.69473266601563</v>
          </cell>
          <cell r="CY137">
            <v>189.0738525390625</v>
          </cell>
          <cell r="CZ137">
            <v>419.97500610351563</v>
          </cell>
          <cell r="DA137">
            <v>174.14810180664063</v>
          </cell>
          <cell r="DB137">
            <v>212.3997802734375</v>
          </cell>
          <cell r="DC137">
            <v>191.96890258789063</v>
          </cell>
          <cell r="DD137">
            <v>377.7435302734375</v>
          </cell>
          <cell r="DE137">
            <v>632.4814453125</v>
          </cell>
          <cell r="DF137">
            <v>170.57974243164063</v>
          </cell>
          <cell r="DG137">
            <v>201.75787353515625</v>
          </cell>
          <cell r="DH137">
            <v>210.40252685546875</v>
          </cell>
          <cell r="DI137">
            <v>273.48336791992188</v>
          </cell>
          <cell r="DJ137">
            <v>332.37289428710938</v>
          </cell>
          <cell r="DK137">
            <v>238.32086181640625</v>
          </cell>
          <cell r="DL137">
            <v>1617.4739990234375</v>
          </cell>
          <cell r="DM137">
            <v>281.17544555664063</v>
          </cell>
          <cell r="DN137">
            <v>230.04763793945313</v>
          </cell>
          <cell r="DO137">
            <v>157.70065307617188</v>
          </cell>
          <cell r="DQ137">
            <v>888.97998046875</v>
          </cell>
          <cell r="DR137">
            <v>2147.260009765625</v>
          </cell>
          <cell r="DS137">
            <v>233.692626953125</v>
          </cell>
          <cell r="DT137">
            <v>129.81632995605469</v>
          </cell>
          <cell r="DV137">
            <v>42628</v>
          </cell>
          <cell r="DW137">
            <v>42628</v>
          </cell>
          <cell r="DX137">
            <v>441.05300903320313</v>
          </cell>
          <cell r="DY137">
            <v>220.56700134277344</v>
          </cell>
          <cell r="DZ137">
            <v>416.9110107421875</v>
          </cell>
          <cell r="EA137">
            <v>511.28799438476563</v>
          </cell>
          <cell r="EB137">
            <v>320.5260009765625</v>
          </cell>
          <cell r="EC137">
            <v>484.64300537109375</v>
          </cell>
          <cell r="ED137">
            <v>372.74200439453125</v>
          </cell>
          <cell r="EE137">
            <v>380.36099243164063</v>
          </cell>
          <cell r="EF137">
            <v>400.281005859375</v>
          </cell>
          <cell r="EG137">
            <v>389.7869873046875</v>
          </cell>
          <cell r="EH137">
            <v>317.04299926757813</v>
          </cell>
          <cell r="EI137">
            <v>301.7130126953125</v>
          </cell>
          <cell r="EJ137">
            <v>455.6510009765625</v>
          </cell>
          <cell r="EK137">
            <v>325.30899047851563</v>
          </cell>
          <cell r="EL137">
            <v>343.01400756835938</v>
          </cell>
          <cell r="EM137">
            <v>195.06700134277344</v>
          </cell>
          <cell r="EN137">
            <v>199.24400329589844</v>
          </cell>
          <cell r="EO137">
            <v>316.89498901367188</v>
          </cell>
          <cell r="EP137">
            <v>205.37701416015625</v>
          </cell>
          <cell r="EQ137">
            <v>198.19490051269531</v>
          </cell>
        </row>
        <row r="138">
          <cell r="A138">
            <v>42629</v>
          </cell>
          <cell r="B138">
            <v>207.59199523925781</v>
          </cell>
          <cell r="C138">
            <v>156.83799743652344</v>
          </cell>
          <cell r="D138">
            <v>164.06300354003906</v>
          </cell>
          <cell r="E138">
            <v>479.17599487304688</v>
          </cell>
          <cell r="F138">
            <v>176.843994140625</v>
          </cell>
          <cell r="G138">
            <v>498.20700073242188</v>
          </cell>
          <cell r="H138">
            <v>293.76300048828125</v>
          </cell>
          <cell r="I138">
            <v>344.38699340820313</v>
          </cell>
          <cell r="J138">
            <v>370.30999755859375</v>
          </cell>
          <cell r="K138">
            <v>527.3740234375</v>
          </cell>
          <cell r="L138">
            <v>201.54100036621094</v>
          </cell>
          <cell r="M138">
            <v>474.01400756835938</v>
          </cell>
          <cell r="N138">
            <v>264.01199340820313</v>
          </cell>
          <cell r="O138">
            <v>295.67999267578125</v>
          </cell>
          <cell r="P138">
            <v>300.15499877929688</v>
          </cell>
          <cell r="Q138">
            <v>323.0159912109375</v>
          </cell>
          <cell r="R138">
            <v>374.69500732421875</v>
          </cell>
          <cell r="S138">
            <v>398.81298828125</v>
          </cell>
          <cell r="T138">
            <v>482.62200927734375</v>
          </cell>
          <cell r="U138">
            <v>378.99301147460938</v>
          </cell>
          <cell r="V138">
            <v>518.375</v>
          </cell>
          <cell r="W138">
            <v>266.77700805664063</v>
          </cell>
          <cell r="X138">
            <v>374.06600952148438</v>
          </cell>
          <cell r="Y138">
            <v>325.135986328125</v>
          </cell>
          <cell r="Z138">
            <v>390.08999633789063</v>
          </cell>
          <cell r="AA138">
            <v>379.26300048828125</v>
          </cell>
          <cell r="AB138">
            <v>400.67498779296875</v>
          </cell>
          <cell r="AC138">
            <v>418.77398681640625</v>
          </cell>
          <cell r="AD138">
            <v>384.70199584960938</v>
          </cell>
          <cell r="AE138">
            <v>378.24798583984375</v>
          </cell>
          <cell r="AF138">
            <v>496.21798706054688</v>
          </cell>
          <cell r="AG138">
            <v>428.5</v>
          </cell>
          <cell r="AH138">
            <v>1002.4959716796875</v>
          </cell>
          <cell r="AI138">
            <v>381.76699829101563</v>
          </cell>
          <cell r="AJ138">
            <v>350.05398559570313</v>
          </cell>
          <cell r="AK138">
            <v>352.88800048828125</v>
          </cell>
          <cell r="AL138">
            <v>323.42498779296875</v>
          </cell>
          <cell r="AM138">
            <v>370.73300170898438</v>
          </cell>
          <cell r="AN138">
            <v>369.66400146484375</v>
          </cell>
          <cell r="AO138">
            <v>389.57501220703125</v>
          </cell>
          <cell r="AP138">
            <v>352.822998046875</v>
          </cell>
          <cell r="AQ138">
            <v>379.49099731445313</v>
          </cell>
          <cell r="AR138">
            <v>468.30599975585938</v>
          </cell>
          <cell r="AS138">
            <v>542.08697509765625</v>
          </cell>
          <cell r="AT138">
            <v>350.9219970703125</v>
          </cell>
          <cell r="AU138">
            <v>446.73699951171875</v>
          </cell>
          <cell r="AV138">
            <v>208.31599426269531</v>
          </cell>
          <cell r="AW138">
            <v>207.38800048828125</v>
          </cell>
          <cell r="AX138">
            <v>331.3070068359375</v>
          </cell>
          <cell r="AY138">
            <v>412.53500366210938</v>
          </cell>
          <cell r="AZ138">
            <v>410.29098510742188</v>
          </cell>
          <cell r="BA138">
            <v>360.75900268554688</v>
          </cell>
          <cell r="BB138">
            <v>386.00100708007813</v>
          </cell>
          <cell r="BC138">
            <v>478.4110107421875</v>
          </cell>
          <cell r="BD138">
            <v>249.34599304199219</v>
          </cell>
          <cell r="BE138">
            <v>400.75100708007813</v>
          </cell>
          <cell r="BF138">
            <v>372.6099853515625</v>
          </cell>
          <cell r="BG138">
            <v>1080.8790283203125</v>
          </cell>
          <cell r="BH138">
            <v>2789.751953125</v>
          </cell>
          <cell r="BI138">
            <v>1137.6099853515625</v>
          </cell>
          <cell r="BJ138">
            <v>2059.361083984375</v>
          </cell>
          <cell r="BK138">
            <v>614.469970703125</v>
          </cell>
          <cell r="BL138">
            <v>639.61798095703125</v>
          </cell>
          <cell r="BM138">
            <v>668.27301025390625</v>
          </cell>
          <cell r="BN138">
            <v>775.8740234375</v>
          </cell>
          <cell r="BO138">
            <v>516.95001220703125</v>
          </cell>
          <cell r="BP138">
            <v>294.9949951171875</v>
          </cell>
          <cell r="BQ138">
            <v>544.91802978515625</v>
          </cell>
          <cell r="BR138">
            <v>406.239990234375</v>
          </cell>
          <cell r="BS138">
            <v>314.1300048828125</v>
          </cell>
          <cell r="BT138">
            <v>373.48098754882813</v>
          </cell>
          <cell r="BU138">
            <v>98.217002868652344</v>
          </cell>
          <cell r="BV138">
            <v>368.31500244140625</v>
          </cell>
          <cell r="BW138">
            <v>279.36898803710938</v>
          </cell>
          <cell r="BX138">
            <v>291.38800048828125</v>
          </cell>
          <cell r="BY138">
            <v>2616.172119140625</v>
          </cell>
          <cell r="BZ138">
            <v>2617.98095703125</v>
          </cell>
          <cell r="CA138">
            <v>288.16799926757813</v>
          </cell>
          <cell r="CB138">
            <v>263.404052734375</v>
          </cell>
          <cell r="CC138">
            <v>265.07333374023438</v>
          </cell>
          <cell r="CD138">
            <v>334.66455078125</v>
          </cell>
          <cell r="CE138">
            <v>355.37423706054688</v>
          </cell>
          <cell r="CF138">
            <v>336.25811767578125</v>
          </cell>
          <cell r="CG138">
            <v>364.2435302734375</v>
          </cell>
          <cell r="CH138">
            <v>299.91506958007813</v>
          </cell>
          <cell r="CI138">
            <v>705.7362060546875</v>
          </cell>
          <cell r="CJ138">
            <v>509.208251953125</v>
          </cell>
          <cell r="CK138">
            <v>420.10589599609375</v>
          </cell>
          <cell r="CL138">
            <v>469.61618041992188</v>
          </cell>
          <cell r="CM138">
            <v>1084.655517578125</v>
          </cell>
          <cell r="CN138">
            <v>339.70782470703125</v>
          </cell>
          <cell r="CO138">
            <v>170.07501220703125</v>
          </cell>
          <cell r="CP138">
            <v>435.12969970703125</v>
          </cell>
          <cell r="CQ138">
            <v>280.12997436523438</v>
          </cell>
          <cell r="CR138">
            <v>358.98980712890625</v>
          </cell>
          <cell r="CS138">
            <v>211.84239196777344</v>
          </cell>
          <cell r="CT138">
            <v>437.765869140625</v>
          </cell>
          <cell r="CU138">
            <v>439.12332153320313</v>
          </cell>
          <cell r="CV138">
            <v>233.88597106933594</v>
          </cell>
          <cell r="CW138">
            <v>216.82865905761719</v>
          </cell>
          <cell r="CX138">
            <v>380.5740966796875</v>
          </cell>
          <cell r="CY138">
            <v>189.20524597167969</v>
          </cell>
          <cell r="CZ138">
            <v>419.73077392578125</v>
          </cell>
          <cell r="DA138">
            <v>174.2008056640625</v>
          </cell>
          <cell r="DB138">
            <v>212.85099792480469</v>
          </cell>
          <cell r="DC138">
            <v>192.54727172851563</v>
          </cell>
          <cell r="DD138">
            <v>377.457275390625</v>
          </cell>
          <cell r="DE138">
            <v>632.28985595703125</v>
          </cell>
          <cell r="DF138">
            <v>170.53591918945313</v>
          </cell>
          <cell r="DG138">
            <v>201.28434753417969</v>
          </cell>
          <cell r="DH138">
            <v>210.33448791503906</v>
          </cell>
          <cell r="DI138">
            <v>273.55615234375</v>
          </cell>
          <cell r="DJ138">
            <v>332.6661376953125</v>
          </cell>
          <cell r="DK138">
            <v>238.26722717285156</v>
          </cell>
          <cell r="DL138">
            <v>1618.33984375</v>
          </cell>
          <cell r="DM138">
            <v>281.28878784179688</v>
          </cell>
          <cell r="DN138">
            <v>230.06956481933594</v>
          </cell>
          <cell r="DO138">
            <v>157.46598815917969</v>
          </cell>
          <cell r="DQ138">
            <v>885.45001220703125</v>
          </cell>
          <cell r="DR138">
            <v>2139.159912109375</v>
          </cell>
          <cell r="DS138">
            <v>233.26210021972656</v>
          </cell>
          <cell r="DT138">
            <v>129.74101257324219</v>
          </cell>
          <cell r="DV138">
            <v>42629</v>
          </cell>
          <cell r="DW138">
            <v>42629</v>
          </cell>
          <cell r="DX138">
            <v>440.27099609375</v>
          </cell>
          <cell r="DY138">
            <v>220.37600708007813</v>
          </cell>
          <cell r="DZ138">
            <v>416.875</v>
          </cell>
          <cell r="EA138">
            <v>510.98098754882813</v>
          </cell>
          <cell r="EB138">
            <v>320.39300537109375</v>
          </cell>
          <cell r="EC138">
            <v>484.10400390625</v>
          </cell>
          <cell r="ED138">
            <v>372.98098754882813</v>
          </cell>
          <cell r="EE138">
            <v>380.3389892578125</v>
          </cell>
          <cell r="EF138">
            <v>398.8389892578125</v>
          </cell>
          <cell r="EG138">
            <v>389.4010009765625</v>
          </cell>
          <cell r="EH138">
            <v>316.98199462890625</v>
          </cell>
          <cell r="EI138">
            <v>301.46200561523438</v>
          </cell>
          <cell r="EJ138">
            <v>455.71701049804688</v>
          </cell>
          <cell r="EK138">
            <v>324.7080078125</v>
          </cell>
          <cell r="EL138">
            <v>342.70098876953125</v>
          </cell>
          <cell r="EM138">
            <v>195.02499389648438</v>
          </cell>
          <cell r="EN138">
            <v>198.56399536132813</v>
          </cell>
          <cell r="EO138">
            <v>316.718994140625</v>
          </cell>
          <cell r="EP138">
            <v>205.165771484375</v>
          </cell>
          <cell r="EQ138">
            <v>197.966552734375</v>
          </cell>
        </row>
        <row r="139">
          <cell r="A139">
            <v>42632</v>
          </cell>
          <cell r="B139">
            <v>207.98899841308594</v>
          </cell>
          <cell r="C139">
            <v>156.92500305175781</v>
          </cell>
          <cell r="D139">
            <v>164.16600036621094</v>
          </cell>
          <cell r="E139">
            <v>480.7349853515625</v>
          </cell>
          <cell r="F139">
            <v>176.98100280761719</v>
          </cell>
          <cell r="G139">
            <v>499.72601318359375</v>
          </cell>
          <cell r="H139">
            <v>293.90899658203125</v>
          </cell>
          <cell r="I139">
            <v>344.26800537109375</v>
          </cell>
          <cell r="J139">
            <v>370.22601318359375</v>
          </cell>
          <cell r="K139">
            <v>527.48297119140625</v>
          </cell>
          <cell r="L139">
            <v>201.531005859375</v>
          </cell>
          <cell r="M139">
            <v>474.0159912109375</v>
          </cell>
          <cell r="N139">
            <v>264.05899047851563</v>
          </cell>
          <cell r="O139">
            <v>295.5469970703125</v>
          </cell>
          <cell r="P139">
            <v>300.02499389648438</v>
          </cell>
          <cell r="Q139">
            <v>322.98699951171875</v>
          </cell>
          <cell r="R139">
            <v>374.86099243164063</v>
          </cell>
          <cell r="S139">
            <v>399.27301025390625</v>
          </cell>
          <cell r="T139">
            <v>483.05398559570313</v>
          </cell>
          <cell r="U139">
            <v>379.260009765625</v>
          </cell>
          <cell r="V139">
            <v>519.59197998046875</v>
          </cell>
          <cell r="W139">
            <v>265.20498657226563</v>
          </cell>
          <cell r="X139">
            <v>374.52398681640625</v>
          </cell>
          <cell r="Y139">
            <v>325.11300659179688</v>
          </cell>
          <cell r="Z139">
            <v>389.7340087890625</v>
          </cell>
          <cell r="AA139">
            <v>379.18600463867188</v>
          </cell>
          <cell r="AB139">
            <v>398.2340087890625</v>
          </cell>
          <cell r="AC139">
            <v>419.16900634765625</v>
          </cell>
          <cell r="AD139">
            <v>384.73699951171875</v>
          </cell>
          <cell r="AE139">
            <v>378.37200927734375</v>
          </cell>
          <cell r="AF139">
            <v>496.38299560546875</v>
          </cell>
          <cell r="AG139">
            <v>428.94699096679688</v>
          </cell>
          <cell r="AH139">
            <v>1003.8099975585938</v>
          </cell>
          <cell r="AI139">
            <v>382.19601440429688</v>
          </cell>
          <cell r="AJ139">
            <v>349.94100952148438</v>
          </cell>
          <cell r="AK139">
            <v>352.94900512695313</v>
          </cell>
          <cell r="AL139">
            <v>323.65301513671875</v>
          </cell>
          <cell r="AM139">
            <v>371.06399536132813</v>
          </cell>
          <cell r="AN139">
            <v>369.8330078125</v>
          </cell>
          <cell r="AO139">
            <v>389.76699829101563</v>
          </cell>
          <cell r="AP139">
            <v>352.97698974609375</v>
          </cell>
          <cell r="AQ139">
            <v>379.40301513671875</v>
          </cell>
          <cell r="AR139">
            <v>468.41900634765625</v>
          </cell>
          <cell r="AS139">
            <v>542.6099853515625</v>
          </cell>
          <cell r="AT139">
            <v>351.27899169921875</v>
          </cell>
          <cell r="AU139">
            <v>447.34201049804688</v>
          </cell>
          <cell r="AV139">
            <v>208.5050048828125</v>
          </cell>
          <cell r="AW139">
            <v>207.52699279785156</v>
          </cell>
          <cell r="AX139">
            <v>331.4429931640625</v>
          </cell>
          <cell r="AY139">
            <v>412.56600952148438</v>
          </cell>
          <cell r="AZ139">
            <v>410.41799926757813</v>
          </cell>
          <cell r="BA139">
            <v>360.76998901367188</v>
          </cell>
          <cell r="BB139">
            <v>386.02801513671875</v>
          </cell>
          <cell r="BC139">
            <v>479.09298706054688</v>
          </cell>
          <cell r="BD139">
            <v>249.58000183105469</v>
          </cell>
          <cell r="BE139">
            <v>401.29901123046875</v>
          </cell>
          <cell r="BF139">
            <v>372.78399658203125</v>
          </cell>
          <cell r="BG139">
            <v>1083.5040283203125</v>
          </cell>
          <cell r="BH139">
            <v>2792.281005859375</v>
          </cell>
          <cell r="BI139">
            <v>1139.0899658203125</v>
          </cell>
          <cell r="BJ139">
            <v>2058.491943359375</v>
          </cell>
          <cell r="BK139">
            <v>615.573974609375</v>
          </cell>
          <cell r="BL139">
            <v>640.1209716796875</v>
          </cell>
          <cell r="BM139">
            <v>668.82501220703125</v>
          </cell>
          <cell r="BN139">
            <v>776.63299560546875</v>
          </cell>
          <cell r="BO139">
            <v>517.08001708984375</v>
          </cell>
          <cell r="BP139">
            <v>294.9530029296875</v>
          </cell>
          <cell r="BQ139">
            <v>544.84698486328125</v>
          </cell>
          <cell r="BR139">
            <v>406.58200073242188</v>
          </cell>
          <cell r="BS139">
            <v>314.5989990234375</v>
          </cell>
          <cell r="BT139">
            <v>374.406005859375</v>
          </cell>
          <cell r="BU139">
            <v>98.495002746582031</v>
          </cell>
          <cell r="BV139">
            <v>368.75100708007813</v>
          </cell>
          <cell r="BW139">
            <v>279.52200317382813</v>
          </cell>
          <cell r="BX139">
            <v>291.2659912109375</v>
          </cell>
          <cell r="BY139">
            <v>2618.990966796875</v>
          </cell>
          <cell r="BZ139">
            <v>2619.611083984375</v>
          </cell>
          <cell r="CA139">
            <v>288.26998901367188</v>
          </cell>
          <cell r="CB139">
            <v>263.8585205078125</v>
          </cell>
          <cell r="CC139">
            <v>265.19412231445313</v>
          </cell>
          <cell r="CD139">
            <v>334.50320434570313</v>
          </cell>
          <cell r="CE139">
            <v>355.61358642578125</v>
          </cell>
          <cell r="CF139">
            <v>336.56442260742188</v>
          </cell>
          <cell r="CG139">
            <v>364.21188354492188</v>
          </cell>
          <cell r="CH139">
            <v>300.28182983398438</v>
          </cell>
          <cell r="CI139">
            <v>706.7327880859375</v>
          </cell>
          <cell r="CJ139">
            <v>509.31524658203125</v>
          </cell>
          <cell r="CK139">
            <v>421.54736328125</v>
          </cell>
          <cell r="CL139">
            <v>470.12741088867188</v>
          </cell>
          <cell r="CM139">
            <v>1084.6568603515625</v>
          </cell>
          <cell r="CN139">
            <v>339.65939331054688</v>
          </cell>
          <cell r="CO139">
            <v>170.12135314941406</v>
          </cell>
          <cell r="CP139">
            <v>435.33123779296875</v>
          </cell>
          <cell r="CQ139">
            <v>280.0491943359375</v>
          </cell>
          <cell r="CR139">
            <v>359.45867919921875</v>
          </cell>
          <cell r="CS139">
            <v>211.81527709960938</v>
          </cell>
          <cell r="CT139">
            <v>438.01693725585938</v>
          </cell>
          <cell r="CU139">
            <v>439.63674926757813</v>
          </cell>
          <cell r="CV139">
            <v>234.15914916992188</v>
          </cell>
          <cell r="CW139">
            <v>217.00950622558594</v>
          </cell>
          <cell r="CX139">
            <v>381.21737670898438</v>
          </cell>
          <cell r="CY139">
            <v>189.06239318847656</v>
          </cell>
          <cell r="CZ139">
            <v>420.32095336914063</v>
          </cell>
          <cell r="DA139">
            <v>174.13174438476563</v>
          </cell>
          <cell r="DB139">
            <v>213.02424621582031</v>
          </cell>
          <cell r="DC139">
            <v>192.36412048339844</v>
          </cell>
          <cell r="DD139">
            <v>377.97897338867188</v>
          </cell>
          <cell r="DE139">
            <v>633.35552978515625</v>
          </cell>
          <cell r="DF139">
            <v>170.75117492675781</v>
          </cell>
          <cell r="DG139">
            <v>201.3248291015625</v>
          </cell>
          <cell r="DH139">
            <v>210.42391967773438</v>
          </cell>
          <cell r="DI139">
            <v>273.76193237304688</v>
          </cell>
          <cell r="DJ139">
            <v>332.46188354492188</v>
          </cell>
          <cell r="DK139">
            <v>238.30595397949219</v>
          </cell>
          <cell r="DL139">
            <v>1620.3677978515625</v>
          </cell>
          <cell r="DM139">
            <v>281.16680908203125</v>
          </cell>
          <cell r="DN139">
            <v>229.97950744628906</v>
          </cell>
          <cell r="DO139">
            <v>157.42636108398438</v>
          </cell>
          <cell r="DQ139">
            <v>897.67999267578125</v>
          </cell>
          <cell r="DR139">
            <v>2139.1201171875</v>
          </cell>
          <cell r="DS139">
            <v>233.79362487792969</v>
          </cell>
          <cell r="DT139">
            <v>129.820068359375</v>
          </cell>
          <cell r="DV139">
            <v>42632</v>
          </cell>
          <cell r="DW139">
            <v>42632</v>
          </cell>
          <cell r="DX139">
            <v>440.74600219726563</v>
          </cell>
          <cell r="DY139">
            <v>220.79400634765625</v>
          </cell>
          <cell r="DZ139">
            <v>417.32998657226563</v>
          </cell>
          <cell r="EA139">
            <v>511.85299682617188</v>
          </cell>
          <cell r="EB139">
            <v>321.00399780273438</v>
          </cell>
          <cell r="EC139">
            <v>484.4739990234375</v>
          </cell>
          <cell r="ED139">
            <v>373.3699951171875</v>
          </cell>
          <cell r="EE139">
            <v>380.947998046875</v>
          </cell>
          <cell r="EF139">
            <v>399.35400390625</v>
          </cell>
          <cell r="EG139">
            <v>389.33999633789063</v>
          </cell>
          <cell r="EH139">
            <v>317.2449951171875</v>
          </cell>
          <cell r="EI139">
            <v>301.9530029296875</v>
          </cell>
          <cell r="EJ139">
            <v>455.79501342773438</v>
          </cell>
          <cell r="EK139">
            <v>325.17898559570313</v>
          </cell>
          <cell r="EL139">
            <v>343.65798950195313</v>
          </cell>
          <cell r="EM139">
            <v>195.36399841308594</v>
          </cell>
          <cell r="EN139">
            <v>198.802001953125</v>
          </cell>
          <cell r="EO139">
            <v>316.78799438476563</v>
          </cell>
          <cell r="EP139">
            <v>205.4398193359375</v>
          </cell>
          <cell r="EQ139">
            <v>198.22261047363281</v>
          </cell>
        </row>
        <row r="140">
          <cell r="A140">
            <v>42633</v>
          </cell>
          <cell r="B140">
            <v>208.50300598144531</v>
          </cell>
          <cell r="C140">
            <v>156.96499633789063</v>
          </cell>
          <cell r="D140">
            <v>164.22900390625</v>
          </cell>
          <cell r="E140">
            <v>482.2650146484375</v>
          </cell>
          <cell r="F140">
            <v>177.12300109863281</v>
          </cell>
          <cell r="G140">
            <v>501.21701049804688</v>
          </cell>
          <cell r="H140">
            <v>294.156005859375</v>
          </cell>
          <cell r="I140">
            <v>344.27499389648438</v>
          </cell>
          <cell r="J140">
            <v>370.2760009765625</v>
          </cell>
          <cell r="K140">
            <v>527.96600341796875</v>
          </cell>
          <cell r="L140">
            <v>201.60400390625</v>
          </cell>
          <cell r="M140">
            <v>474.24200439453125</v>
          </cell>
          <cell r="N140">
            <v>263.38900756835938</v>
          </cell>
          <cell r="O140">
            <v>295.58499145507813</v>
          </cell>
          <cell r="P140">
            <v>300.03799438476563</v>
          </cell>
          <cell r="Q140">
            <v>323.06298828125</v>
          </cell>
          <cell r="R140">
            <v>375.00601196289063</v>
          </cell>
          <cell r="S140">
            <v>399.63101196289063</v>
          </cell>
          <cell r="T140">
            <v>484.76199340820313</v>
          </cell>
          <cell r="U140">
            <v>379.47799682617188</v>
          </cell>
          <cell r="V140">
            <v>521.1300048828125</v>
          </cell>
          <cell r="W140">
            <v>266.864013671875</v>
          </cell>
          <cell r="X140">
            <v>374.87600708007813</v>
          </cell>
          <cell r="Y140">
            <v>325.19400024414063</v>
          </cell>
          <cell r="Z140">
            <v>389.77099609375</v>
          </cell>
          <cell r="AA140">
            <v>379.3909912109375</v>
          </cell>
          <cell r="AB140">
            <v>401.04598999023438</v>
          </cell>
          <cell r="AC140">
            <v>420.23599243164063</v>
          </cell>
          <cell r="AD140">
            <v>384.72799682617188</v>
          </cell>
          <cell r="AE140">
            <v>378.43399047851563</v>
          </cell>
          <cell r="AF140">
            <v>496.739990234375</v>
          </cell>
          <cell r="AG140">
            <v>429.81399536132813</v>
          </cell>
          <cell r="AH140">
            <v>1004.1409912109375</v>
          </cell>
          <cell r="AI140">
            <v>383.56900024414063</v>
          </cell>
          <cell r="AJ140">
            <v>349.99099731445313</v>
          </cell>
          <cell r="AK140">
            <v>353.05899047851563</v>
          </cell>
          <cell r="AL140">
            <v>323.77899169921875</v>
          </cell>
          <cell r="AM140">
            <v>371.30398559570313</v>
          </cell>
          <cell r="AN140">
            <v>370.09100341796875</v>
          </cell>
          <cell r="AO140">
            <v>390.23199462890625</v>
          </cell>
          <cell r="AP140">
            <v>353.17098999023438</v>
          </cell>
          <cell r="AQ140">
            <v>379.48800659179688</v>
          </cell>
          <cell r="AR140">
            <v>468.50399780273438</v>
          </cell>
          <cell r="AS140">
            <v>542.8079833984375</v>
          </cell>
          <cell r="AT140">
            <v>352.05099487304688</v>
          </cell>
          <cell r="AU140">
            <v>447.76199340820313</v>
          </cell>
          <cell r="AV140">
            <v>208.79400634765625</v>
          </cell>
          <cell r="AW140">
            <v>207.76300048828125</v>
          </cell>
          <cell r="AX140">
            <v>331.61700439453125</v>
          </cell>
          <cell r="AY140">
            <v>412.92999267578125</v>
          </cell>
          <cell r="AZ140">
            <v>410.71200561523438</v>
          </cell>
          <cell r="BA140">
            <v>360.87899780273438</v>
          </cell>
          <cell r="BB140">
            <v>386.16799926757813</v>
          </cell>
          <cell r="BC140">
            <v>479.14498901367188</v>
          </cell>
          <cell r="BD140">
            <v>249.70799255371094</v>
          </cell>
          <cell r="BE140">
            <v>401.36199951171875</v>
          </cell>
          <cell r="BF140">
            <v>373.114013671875</v>
          </cell>
          <cell r="BG140">
            <v>1086.1600341796875</v>
          </cell>
          <cell r="BH140">
            <v>2794.883056640625</v>
          </cell>
          <cell r="BI140">
            <v>1139.6500244140625</v>
          </cell>
          <cell r="BJ140">
            <v>2058.30810546875</v>
          </cell>
          <cell r="BK140">
            <v>616.4000244140625</v>
          </cell>
          <cell r="BL140">
            <v>640.6259765625</v>
          </cell>
          <cell r="BM140">
            <v>669.4110107421875</v>
          </cell>
          <cell r="BN140">
            <v>777.41302490234375</v>
          </cell>
          <cell r="BO140">
            <v>517.25799560546875</v>
          </cell>
          <cell r="BP140">
            <v>294.73300170898438</v>
          </cell>
          <cell r="BQ140">
            <v>544.76800537109375</v>
          </cell>
          <cell r="BR140">
            <v>406.7349853515625</v>
          </cell>
          <cell r="BS140">
            <v>314.78399658203125</v>
          </cell>
          <cell r="BT140">
            <v>374.6510009765625</v>
          </cell>
          <cell r="BU140">
            <v>98.587997436523438</v>
          </cell>
          <cell r="BV140">
            <v>368.91900634765625</v>
          </cell>
          <cell r="BW140">
            <v>279.56399536132813</v>
          </cell>
          <cell r="BX140">
            <v>291.489013671875</v>
          </cell>
          <cell r="BY140">
            <v>2620.7119140625</v>
          </cell>
          <cell r="BZ140">
            <v>2620.132080078125</v>
          </cell>
          <cell r="CA140">
            <v>288.4110107421875</v>
          </cell>
          <cell r="CB140">
            <v>264.2059326171875</v>
          </cell>
          <cell r="CC140">
            <v>265.2120361328125</v>
          </cell>
          <cell r="CD140">
            <v>334.5418701171875</v>
          </cell>
          <cell r="CE140">
            <v>355.78411865234375</v>
          </cell>
          <cell r="CF140">
            <v>336.767822265625</v>
          </cell>
          <cell r="CG140">
            <v>364.26837158203125</v>
          </cell>
          <cell r="CH140">
            <v>300.77529907226563</v>
          </cell>
          <cell r="CI140">
            <v>706.9735107421875</v>
          </cell>
          <cell r="CJ140">
            <v>509.641357421875</v>
          </cell>
          <cell r="CK140">
            <v>423.33428955078125</v>
          </cell>
          <cell r="CL140">
            <v>470.45257568359375</v>
          </cell>
          <cell r="CM140">
            <v>1085.4049072265625</v>
          </cell>
          <cell r="CN140">
            <v>339.60787963867188</v>
          </cell>
          <cell r="CO140">
            <v>170.19839477539063</v>
          </cell>
          <cell r="CP140">
            <v>435.685302734375</v>
          </cell>
          <cell r="CQ140">
            <v>280.0894775390625</v>
          </cell>
          <cell r="CR140">
            <v>359.71359252929688</v>
          </cell>
          <cell r="CS140">
            <v>211.94532775878906</v>
          </cell>
          <cell r="CT140">
            <v>438.12994384765625</v>
          </cell>
          <cell r="CU140">
            <v>440.73541259765625</v>
          </cell>
          <cell r="CV140">
            <v>234.55143737792969</v>
          </cell>
          <cell r="CW140">
            <v>217.04147338867188</v>
          </cell>
          <cell r="CX140">
            <v>383.21722412109375</v>
          </cell>
          <cell r="CY140">
            <v>189.06953430175781</v>
          </cell>
          <cell r="CZ140">
            <v>420.632568359375</v>
          </cell>
          <cell r="DA140">
            <v>174.096923828125</v>
          </cell>
          <cell r="DB140">
            <v>213.41691589355469</v>
          </cell>
          <cell r="DC140">
            <v>192.79507446289063</v>
          </cell>
          <cell r="DD140">
            <v>378.3055419921875</v>
          </cell>
          <cell r="DE140">
            <v>633.75396728515625</v>
          </cell>
          <cell r="DF140">
            <v>170.84600830078125</v>
          </cell>
          <cell r="DG140">
            <v>201.37091064453125</v>
          </cell>
          <cell r="DH140">
            <v>210.37321472167969</v>
          </cell>
          <cell r="DI140">
            <v>273.74517822265625</v>
          </cell>
          <cell r="DJ140">
            <v>332.40277099609375</v>
          </cell>
          <cell r="DK140">
            <v>238.53593444824219</v>
          </cell>
          <cell r="DL140">
            <v>1620.0096435546875</v>
          </cell>
          <cell r="DM140">
            <v>281.02505493164063</v>
          </cell>
          <cell r="DN140">
            <v>230.15296936035156</v>
          </cell>
          <cell r="DO140">
            <v>157.2652587890625</v>
          </cell>
          <cell r="DQ140">
            <v>898.82000732421875</v>
          </cell>
          <cell r="DR140">
            <v>2139.760009765625</v>
          </cell>
          <cell r="DS140">
            <v>233.47683715820313</v>
          </cell>
          <cell r="DT140">
            <v>129.78150939941406</v>
          </cell>
          <cell r="DV140">
            <v>42633</v>
          </cell>
          <cell r="DW140">
            <v>42633</v>
          </cell>
          <cell r="DX140">
            <v>440.33401489257813</v>
          </cell>
          <cell r="DY140">
            <v>220.99899291992188</v>
          </cell>
          <cell r="DZ140">
            <v>417.4949951171875</v>
          </cell>
          <cell r="EA140">
            <v>512.28900146484375</v>
          </cell>
          <cell r="EB140">
            <v>321.1929931640625</v>
          </cell>
          <cell r="EC140">
            <v>484.84500122070313</v>
          </cell>
          <cell r="ED140">
            <v>373.68099975585938</v>
          </cell>
          <cell r="EE140">
            <v>381.31600952148438</v>
          </cell>
          <cell r="EF140">
            <v>399.27700805664063</v>
          </cell>
          <cell r="EG140">
            <v>389.86700439453125</v>
          </cell>
          <cell r="EH140">
            <v>317.32000732421875</v>
          </cell>
          <cell r="EI140">
            <v>301.7919921875</v>
          </cell>
          <cell r="EJ140">
            <v>456.03500366210938</v>
          </cell>
          <cell r="EK140">
            <v>325.17999267578125</v>
          </cell>
          <cell r="EL140">
            <v>343.78298950195313</v>
          </cell>
          <cell r="EM140">
            <v>196.16499328613281</v>
          </cell>
          <cell r="EN140">
            <v>199.14599609375</v>
          </cell>
          <cell r="EO140">
            <v>316.65301513671875</v>
          </cell>
          <cell r="EP140">
            <v>205.60081481933594</v>
          </cell>
          <cell r="EQ140">
            <v>198.32154846191406</v>
          </cell>
        </row>
        <row r="141">
          <cell r="A141">
            <v>42634</v>
          </cell>
          <cell r="B141">
            <v>208.88900756835938</v>
          </cell>
          <cell r="C141">
            <v>157.02400207519531</v>
          </cell>
          <cell r="D141">
            <v>164.30299377441406</v>
          </cell>
          <cell r="E141">
            <v>485.27700805664063</v>
          </cell>
          <cell r="F141">
            <v>177.7239990234375</v>
          </cell>
          <cell r="G141">
            <v>504.22900390625</v>
          </cell>
          <cell r="H141">
            <v>294.25799560546875</v>
          </cell>
          <cell r="I141">
            <v>344.28298950195313</v>
          </cell>
          <cell r="J141">
            <v>370.302001953125</v>
          </cell>
          <cell r="K141">
            <v>528.45501708984375</v>
          </cell>
          <cell r="L141">
            <v>201.66700744628906</v>
          </cell>
          <cell r="M141">
            <v>474.44900512695313</v>
          </cell>
          <cell r="N141">
            <v>263.59600830078125</v>
          </cell>
          <cell r="O141">
            <v>295.61801147460938</v>
          </cell>
          <cell r="P141">
            <v>300.0780029296875</v>
          </cell>
          <cell r="Q141">
            <v>323.20199584960938</v>
          </cell>
          <cell r="R141">
            <v>375.46200561523438</v>
          </cell>
          <cell r="S141">
            <v>400.30899047851563</v>
          </cell>
          <cell r="T141">
            <v>487.97698974609375</v>
          </cell>
          <cell r="U141">
            <v>380.00698852539063</v>
          </cell>
          <cell r="V141">
            <v>523.85601806640625</v>
          </cell>
          <cell r="W141">
            <v>270.3900146484375</v>
          </cell>
          <cell r="X141">
            <v>376</v>
          </cell>
          <cell r="Y141">
            <v>325.35000610351563</v>
          </cell>
          <cell r="Z141">
            <v>389.9849853515625</v>
          </cell>
          <cell r="AA141">
            <v>380.00399780273438</v>
          </cell>
          <cell r="AB141">
            <v>405.95700073242188</v>
          </cell>
          <cell r="AC141">
            <v>422.12399291992188</v>
          </cell>
          <cell r="AD141">
            <v>384.93899536132813</v>
          </cell>
          <cell r="AE141">
            <v>378.61300659179688</v>
          </cell>
          <cell r="AF141">
            <v>497.04800415039063</v>
          </cell>
          <cell r="AG141">
            <v>431.44699096679688</v>
          </cell>
          <cell r="AH141">
            <v>1005.344970703125</v>
          </cell>
          <cell r="AI141">
            <v>386.114013671875</v>
          </cell>
          <cell r="AJ141">
            <v>350.05599975585938</v>
          </cell>
          <cell r="AK141">
            <v>353.34799194335938</v>
          </cell>
          <cell r="AL141">
            <v>323.99899291992188</v>
          </cell>
          <cell r="AM141">
            <v>372.24099731445313</v>
          </cell>
          <cell r="AN141">
            <v>370.58599853515625</v>
          </cell>
          <cell r="AO141">
            <v>391.197998046875</v>
          </cell>
          <cell r="AP141">
            <v>353.56298828125</v>
          </cell>
          <cell r="AQ141">
            <v>379.58099365234375</v>
          </cell>
          <cell r="AR141">
            <v>468.55300903320313</v>
          </cell>
          <cell r="AS141">
            <v>543.2969970703125</v>
          </cell>
          <cell r="AT141">
            <v>353.7030029296875</v>
          </cell>
          <cell r="AU141">
            <v>448.3070068359375</v>
          </cell>
          <cell r="AV141">
            <v>209.43400573730469</v>
          </cell>
          <cell r="AW141">
            <v>208.28799438476563</v>
          </cell>
          <cell r="AX141">
            <v>332.07000732421875</v>
          </cell>
          <cell r="AY141">
            <v>413.197998046875</v>
          </cell>
          <cell r="AZ141">
            <v>412.04501342773438</v>
          </cell>
          <cell r="BA141">
            <v>361.52398681640625</v>
          </cell>
          <cell r="BB141">
            <v>386.93798828125</v>
          </cell>
          <cell r="BC141">
            <v>479.4219970703125</v>
          </cell>
          <cell r="BD141">
            <v>249.7550048828125</v>
          </cell>
          <cell r="BE141">
            <v>401.57501220703125</v>
          </cell>
          <cell r="BF141">
            <v>373.79299926757813</v>
          </cell>
          <cell r="BG141">
            <v>1090.114013671875</v>
          </cell>
          <cell r="BH141">
            <v>2798.72705078125</v>
          </cell>
          <cell r="BI141">
            <v>1141.31298828125</v>
          </cell>
          <cell r="BJ141">
            <v>2059.662109375</v>
          </cell>
          <cell r="BK141">
            <v>617.708984375</v>
          </cell>
          <cell r="BL141">
            <v>641.31298828125</v>
          </cell>
          <cell r="BM141">
            <v>670.35101318359375</v>
          </cell>
          <cell r="BN141">
            <v>778.5009765625</v>
          </cell>
          <cell r="BO141">
            <v>517.31500244140625</v>
          </cell>
          <cell r="BP141">
            <v>296.00299072265625</v>
          </cell>
          <cell r="BQ141">
            <v>544.78997802734375</v>
          </cell>
          <cell r="BR141">
            <v>407.19500732421875</v>
          </cell>
          <cell r="BS141">
            <v>315.31600952148438</v>
          </cell>
          <cell r="BT141">
            <v>375.41598510742188</v>
          </cell>
          <cell r="BU141">
            <v>98.880996704101563</v>
          </cell>
          <cell r="BV141">
            <v>369.41400146484375</v>
          </cell>
          <cell r="BW141">
            <v>279.67999267578125</v>
          </cell>
          <cell r="BX141">
            <v>291.27999877929688</v>
          </cell>
          <cell r="BY141">
            <v>2624.919921875</v>
          </cell>
          <cell r="BZ141">
            <v>2621.445068359375</v>
          </cell>
          <cell r="CA141">
            <v>288.69100952148438</v>
          </cell>
          <cell r="CB141">
            <v>264.998291015625</v>
          </cell>
          <cell r="CC141">
            <v>265.37359619140625</v>
          </cell>
          <cell r="CD141">
            <v>334.55490112304688</v>
          </cell>
          <cell r="CE141">
            <v>356.64694213867188</v>
          </cell>
          <cell r="CF141">
            <v>337.0145263671875</v>
          </cell>
          <cell r="CG141">
            <v>364.4149169921875</v>
          </cell>
          <cell r="CH141">
            <v>301.5784912109375</v>
          </cell>
          <cell r="CI141">
            <v>707.8792724609375</v>
          </cell>
          <cell r="CJ141">
            <v>509.86819458007813</v>
          </cell>
          <cell r="CK141">
            <v>426.54476928710938</v>
          </cell>
          <cell r="CL141">
            <v>471.025146484375</v>
          </cell>
          <cell r="CM141">
            <v>1086.4078369140625</v>
          </cell>
          <cell r="CN141">
            <v>339.66729736328125</v>
          </cell>
          <cell r="CO141">
            <v>170.37158203125</v>
          </cell>
          <cell r="CP141">
            <v>436.53750610351563</v>
          </cell>
          <cell r="CQ141">
            <v>280.15768432617188</v>
          </cell>
          <cell r="CR141">
            <v>360.70877075195313</v>
          </cell>
          <cell r="CS141">
            <v>211.939208984375</v>
          </cell>
          <cell r="CT141">
            <v>438.7208251953125</v>
          </cell>
          <cell r="CU141">
            <v>442.7021484375</v>
          </cell>
          <cell r="CV141">
            <v>234.96060180664063</v>
          </cell>
          <cell r="CW141">
            <v>217.12431335449219</v>
          </cell>
          <cell r="CX141">
            <v>386.4498291015625</v>
          </cell>
          <cell r="CY141">
            <v>189.11775207519531</v>
          </cell>
          <cell r="CZ141">
            <v>422.29196166992188</v>
          </cell>
          <cell r="DA141">
            <v>174.06253051757813</v>
          </cell>
          <cell r="DB141">
            <v>214.08059692382813</v>
          </cell>
          <cell r="DC141">
            <v>193.84848022460938</v>
          </cell>
          <cell r="DD141">
            <v>378.97760009765625</v>
          </cell>
          <cell r="DE141">
            <v>634.89776611328125</v>
          </cell>
          <cell r="DF141">
            <v>170.93521118164063</v>
          </cell>
          <cell r="DG141">
            <v>201.85643005371094</v>
          </cell>
          <cell r="DH141">
            <v>210.24093627929688</v>
          </cell>
          <cell r="DI141">
            <v>273.90591430664063</v>
          </cell>
          <cell r="DJ141">
            <v>332.441162109375</v>
          </cell>
          <cell r="DK141">
            <v>239.02694702148438</v>
          </cell>
          <cell r="DL141">
            <v>1621.4539794921875</v>
          </cell>
          <cell r="DM141">
            <v>281.163818359375</v>
          </cell>
          <cell r="DN141">
            <v>230.007568359375</v>
          </cell>
          <cell r="DO141">
            <v>157.27218627929688</v>
          </cell>
          <cell r="DQ141">
            <v>905.6500244140625</v>
          </cell>
          <cell r="DR141">
            <v>2163.1201171875</v>
          </cell>
          <cell r="DS141">
            <v>235.1866455078125</v>
          </cell>
          <cell r="DT141">
            <v>129.98411560058594</v>
          </cell>
          <cell r="DV141">
            <v>42634</v>
          </cell>
          <cell r="DW141">
            <v>42634</v>
          </cell>
          <cell r="DX141">
            <v>441.78799438476563</v>
          </cell>
          <cell r="DY141">
            <v>221.10899353027344</v>
          </cell>
          <cell r="DZ141">
            <v>417.76199340820313</v>
          </cell>
          <cell r="EA141">
            <v>513.3170166015625</v>
          </cell>
          <cell r="EB141">
            <v>321.3330078125</v>
          </cell>
          <cell r="EC141">
            <v>485.739013671875</v>
          </cell>
          <cell r="ED141">
            <v>374.2130126953125</v>
          </cell>
          <cell r="EE141">
            <v>382.1669921875</v>
          </cell>
          <cell r="EF141">
            <v>399.61898803710938</v>
          </cell>
          <cell r="EG141">
            <v>390.01300048828125</v>
          </cell>
          <cell r="EH141">
            <v>318.13299560546875</v>
          </cell>
          <cell r="EI141">
            <v>302.1820068359375</v>
          </cell>
          <cell r="EJ141">
            <v>456.38101196289063</v>
          </cell>
          <cell r="EK141">
            <v>325.68301391601563</v>
          </cell>
          <cell r="EL141">
            <v>344.15399169921875</v>
          </cell>
          <cell r="EM141">
            <v>196.36300659179688</v>
          </cell>
          <cell r="EN141">
            <v>199.73899841308594</v>
          </cell>
          <cell r="EO141">
            <v>317.35000610351563</v>
          </cell>
          <cell r="EP141">
            <v>205.86166381835938</v>
          </cell>
          <cell r="EQ141">
            <v>198.6397705078125</v>
          </cell>
        </row>
        <row r="142">
          <cell r="A142">
            <v>42635</v>
          </cell>
          <cell r="B142">
            <v>209.26199340820313</v>
          </cell>
          <cell r="C142">
            <v>157.4320068359375</v>
          </cell>
          <cell r="D142">
            <v>164.72300720214844</v>
          </cell>
          <cell r="E142">
            <v>488.75698852539063</v>
          </cell>
          <cell r="F142">
            <v>179.10299682617188</v>
          </cell>
          <cell r="G142">
            <v>507.86898803710938</v>
          </cell>
          <cell r="H142">
            <v>294.718994140625</v>
          </cell>
          <cell r="I142">
            <v>345.1610107421875</v>
          </cell>
          <cell r="J142">
            <v>371.19500732421875</v>
          </cell>
          <cell r="K142">
            <v>529.135009765625</v>
          </cell>
          <cell r="L142">
            <v>202.24200439453125</v>
          </cell>
          <cell r="M142">
            <v>475.64999389648438</v>
          </cell>
          <cell r="N142">
            <v>264.35501098632813</v>
          </cell>
          <cell r="O142">
            <v>296.33401489257813</v>
          </cell>
          <cell r="P142">
            <v>300.80999755859375</v>
          </cell>
          <cell r="Q142">
            <v>324.04998779296875</v>
          </cell>
          <cell r="R142">
            <v>376.95001220703125</v>
          </cell>
          <cell r="S142">
            <v>401.96798706054688</v>
          </cell>
          <cell r="T142">
            <v>490.81698608398438</v>
          </cell>
          <cell r="U142">
            <v>381.53799438476563</v>
          </cell>
          <cell r="V142">
            <v>526.51397705078125</v>
          </cell>
          <cell r="W142">
            <v>272.90399169921875</v>
          </cell>
          <cell r="X142">
            <v>377.93701171875</v>
          </cell>
          <cell r="Y142">
            <v>326.21099853515625</v>
          </cell>
          <cell r="Z142">
            <v>390.98098754882813</v>
          </cell>
          <cell r="AA142">
            <v>380.55801391601563</v>
          </cell>
          <cell r="AB142">
            <v>409.42898559570313</v>
          </cell>
          <cell r="AC142">
            <v>424.74600219726563</v>
          </cell>
          <cell r="AD142">
            <v>385.77398681640625</v>
          </cell>
          <cell r="AE142">
            <v>379.4110107421875</v>
          </cell>
          <cell r="AF142">
            <v>498.22000122070313</v>
          </cell>
          <cell r="AG142">
            <v>433.54400634765625</v>
          </cell>
          <cell r="AH142">
            <v>1008.593994140625</v>
          </cell>
          <cell r="AI142">
            <v>388.74398803710938</v>
          </cell>
          <cell r="AJ142">
            <v>351.02999877929688</v>
          </cell>
          <cell r="AK142">
            <v>354.510009765625</v>
          </cell>
          <cell r="AL142">
            <v>324.98001098632813</v>
          </cell>
          <cell r="AM142">
            <v>374.02499389648438</v>
          </cell>
          <cell r="AN142">
            <v>371.82598876953125</v>
          </cell>
          <cell r="AO142">
            <v>392.98300170898438</v>
          </cell>
          <cell r="AP142">
            <v>354.62600708007813</v>
          </cell>
          <cell r="AQ142">
            <v>380.614990234375</v>
          </cell>
          <cell r="AR142">
            <v>469.5679931640625</v>
          </cell>
          <cell r="AS142">
            <v>544.989013671875</v>
          </cell>
          <cell r="AT142">
            <v>355.7760009765625</v>
          </cell>
          <cell r="AU142">
            <v>449.8699951171875</v>
          </cell>
          <cell r="AV142">
            <v>210.49800109863281</v>
          </cell>
          <cell r="AW142">
            <v>209.21000671386719</v>
          </cell>
          <cell r="AX142">
            <v>333.31100463867188</v>
          </cell>
          <cell r="AY142">
            <v>414.95199584960938</v>
          </cell>
          <cell r="AZ142">
            <v>412.88198852539063</v>
          </cell>
          <cell r="BA142">
            <v>363.48300170898438</v>
          </cell>
          <cell r="BB142">
            <v>388.84799194335938</v>
          </cell>
          <cell r="BC142">
            <v>480.67498779296875</v>
          </cell>
          <cell r="BD142">
            <v>250.19000244140625</v>
          </cell>
          <cell r="BE142">
            <v>402.58200073242188</v>
          </cell>
          <cell r="BF142">
            <v>375.22000122070313</v>
          </cell>
          <cell r="BG142">
            <v>1099.4329833984375</v>
          </cell>
          <cell r="BH142">
            <v>2808.569091796875</v>
          </cell>
          <cell r="BI142">
            <v>1147.6290283203125</v>
          </cell>
          <cell r="BJ142">
            <v>2061.969970703125</v>
          </cell>
          <cell r="BK142">
            <v>620.75799560546875</v>
          </cell>
          <cell r="BL142">
            <v>643.1510009765625</v>
          </cell>
          <cell r="BM142">
            <v>672.6190185546875</v>
          </cell>
          <cell r="BN142">
            <v>781.4210205078125</v>
          </cell>
          <cell r="BO142">
            <v>517.93902587890625</v>
          </cell>
          <cell r="BP142">
            <v>297.51199340820313</v>
          </cell>
          <cell r="BQ142">
            <v>545.20697021484375</v>
          </cell>
          <cell r="BR142">
            <v>409.10501098632813</v>
          </cell>
          <cell r="BS142">
            <v>317.24398803710938</v>
          </cell>
          <cell r="BT142">
            <v>378.0679931640625</v>
          </cell>
          <cell r="BU142">
            <v>99.616996765136719</v>
          </cell>
          <cell r="BV142">
            <v>371.40399169921875</v>
          </cell>
          <cell r="BW142">
            <v>280.52099609375</v>
          </cell>
          <cell r="BX142">
            <v>292.20599365234375</v>
          </cell>
          <cell r="BY142">
            <v>2637.68310546875</v>
          </cell>
          <cell r="BZ142">
            <v>2623.52197265625</v>
          </cell>
          <cell r="CA142">
            <v>289.37200927734375</v>
          </cell>
          <cell r="CB142">
            <v>265.97296142578125</v>
          </cell>
          <cell r="CC142">
            <v>266.02252197265625</v>
          </cell>
          <cell r="CD142">
            <v>335.40072631835938</v>
          </cell>
          <cell r="CE142">
            <v>358.46405029296875</v>
          </cell>
          <cell r="CF142">
            <v>338.2379150390625</v>
          </cell>
          <cell r="CG142">
            <v>365.553466796875</v>
          </cell>
          <cell r="CH142">
            <v>303.18185424804688</v>
          </cell>
          <cell r="CI142">
            <v>710.4957275390625</v>
          </cell>
          <cell r="CJ142">
            <v>511.13934326171875</v>
          </cell>
          <cell r="CK142">
            <v>429.37112426757813</v>
          </cell>
          <cell r="CL142">
            <v>471.99566650390625</v>
          </cell>
          <cell r="CM142">
            <v>1089.0537109375</v>
          </cell>
          <cell r="CN142">
            <v>340.26513671875</v>
          </cell>
          <cell r="CO142">
            <v>171.01203918457031</v>
          </cell>
          <cell r="CP142">
            <v>438.95928955078125</v>
          </cell>
          <cell r="CQ142">
            <v>280.849365234375</v>
          </cell>
          <cell r="CR142">
            <v>362.4962158203125</v>
          </cell>
          <cell r="CS142">
            <v>212.60810852050781</v>
          </cell>
          <cell r="CT142">
            <v>440.0496826171875</v>
          </cell>
          <cell r="CU142">
            <v>445.07281494140625</v>
          </cell>
          <cell r="CV142">
            <v>235.45672607421875</v>
          </cell>
          <cell r="CW142">
            <v>217.69961547851563</v>
          </cell>
          <cell r="CX142">
            <v>389.24563598632813</v>
          </cell>
          <cell r="CY142">
            <v>189.57208251953125</v>
          </cell>
          <cell r="CZ142">
            <v>425.2451171875</v>
          </cell>
          <cell r="DA142">
            <v>174.48886108398438</v>
          </cell>
          <cell r="DB142">
            <v>215.8341064453125</v>
          </cell>
          <cell r="DC142">
            <v>195.12760925292969</v>
          </cell>
          <cell r="DD142">
            <v>379.08441162109375</v>
          </cell>
          <cell r="DE142">
            <v>637.4447021484375</v>
          </cell>
          <cell r="DF142">
            <v>171.49049377441406</v>
          </cell>
          <cell r="DG142">
            <v>202.36067199707031</v>
          </cell>
          <cell r="DH142">
            <v>210.49702453613281</v>
          </cell>
          <cell r="DI142">
            <v>274.53985595703125</v>
          </cell>
          <cell r="DJ142">
            <v>332.97311401367188</v>
          </cell>
          <cell r="DK142">
            <v>239.90559387207031</v>
          </cell>
          <cell r="DL142">
            <v>1626.1185302734375</v>
          </cell>
          <cell r="DM142">
            <v>281.52621459960938</v>
          </cell>
          <cell r="DN142">
            <v>230.67024230957031</v>
          </cell>
          <cell r="DO142">
            <v>157.51786804199219</v>
          </cell>
          <cell r="DQ142">
            <v>920.91998291015625</v>
          </cell>
          <cell r="DR142">
            <v>2177.179931640625</v>
          </cell>
          <cell r="DS142">
            <v>236.10902404785156</v>
          </cell>
          <cell r="DT142">
            <v>130.146240234375</v>
          </cell>
          <cell r="DV142">
            <v>42635</v>
          </cell>
          <cell r="DW142">
            <v>42635</v>
          </cell>
          <cell r="DX142">
            <v>444.95901489257813</v>
          </cell>
          <cell r="DY142">
            <v>222.26100158691406</v>
          </cell>
          <cell r="DZ142">
            <v>419.35198974609375</v>
          </cell>
          <cell r="EA142">
            <v>515.166015625</v>
          </cell>
          <cell r="EB142">
            <v>322.50299072265625</v>
          </cell>
          <cell r="EC142">
            <v>487.5369873046875</v>
          </cell>
          <cell r="ED142">
            <v>376.07901000976563</v>
          </cell>
          <cell r="EE142">
            <v>384.50299072265625</v>
          </cell>
          <cell r="EF142">
            <v>401.82000732421875</v>
          </cell>
          <cell r="EG142">
            <v>390.97500610351563</v>
          </cell>
          <cell r="EH142">
            <v>320.63800048828125</v>
          </cell>
          <cell r="EI142">
            <v>303.67999267578125</v>
          </cell>
          <cell r="EJ142">
            <v>457.75201416015625</v>
          </cell>
          <cell r="EK142">
            <v>326.81900024414063</v>
          </cell>
          <cell r="EL142">
            <v>346.22601318359375</v>
          </cell>
          <cell r="EM142">
            <v>198.03300476074219</v>
          </cell>
          <cell r="EN142">
            <v>200.25199890136719</v>
          </cell>
          <cell r="EO142">
            <v>319.41500854492188</v>
          </cell>
          <cell r="EP142">
            <v>206.915283203125</v>
          </cell>
          <cell r="EQ142">
            <v>199.72421264648438</v>
          </cell>
        </row>
        <row r="143">
          <cell r="A143">
            <v>42636</v>
          </cell>
          <cell r="B143">
            <v>209.36900329589844</v>
          </cell>
          <cell r="C143">
            <v>157.56700134277344</v>
          </cell>
          <cell r="D143">
            <v>164.86099243164063</v>
          </cell>
          <cell r="E143">
            <v>487.67401123046875</v>
          </cell>
          <cell r="F143">
            <v>178.67599487304688</v>
          </cell>
          <cell r="G143">
            <v>506.73699951171875</v>
          </cell>
          <cell r="H143">
            <v>295.12298583984375</v>
          </cell>
          <cell r="I143">
            <v>345.49700927734375</v>
          </cell>
          <cell r="J143">
            <v>371.57699584960938</v>
          </cell>
          <cell r="K143">
            <v>530.18798828125</v>
          </cell>
          <cell r="L143">
            <v>202.44200134277344</v>
          </cell>
          <cell r="M143">
            <v>476.21701049804688</v>
          </cell>
          <cell r="N143">
            <v>265.2869873046875</v>
          </cell>
          <cell r="O143">
            <v>296.55801391601563</v>
          </cell>
          <cell r="P143">
            <v>301.06399536132813</v>
          </cell>
          <cell r="Q143">
            <v>324.26800537109375</v>
          </cell>
          <cell r="R143">
            <v>376.65899658203125</v>
          </cell>
          <cell r="S143">
            <v>402.21499633789063</v>
          </cell>
          <cell r="T143">
            <v>490.18701171875</v>
          </cell>
          <cell r="U143">
            <v>381.43899536132813</v>
          </cell>
          <cell r="V143">
            <v>525.61297607421875</v>
          </cell>
          <cell r="W143">
            <v>273.09600830078125</v>
          </cell>
          <cell r="X143">
            <v>378.05899047851563</v>
          </cell>
          <cell r="Y143">
            <v>326.4119873046875</v>
          </cell>
          <cell r="Z143">
            <v>391.31201171875</v>
          </cell>
          <cell r="AA143">
            <v>380.656005859375</v>
          </cell>
          <cell r="AB143">
            <v>409.95199584960938</v>
          </cell>
          <cell r="AC143">
            <v>423.95098876953125</v>
          </cell>
          <cell r="AD143">
            <v>385.91900634765625</v>
          </cell>
          <cell r="AE143">
            <v>379.50799560546875</v>
          </cell>
          <cell r="AF143">
            <v>498.93399047851563</v>
          </cell>
          <cell r="AG143">
            <v>433.4580078125</v>
          </cell>
          <cell r="AH143">
            <v>1009.2260131835938</v>
          </cell>
          <cell r="AI143">
            <v>388.2349853515625</v>
          </cell>
          <cell r="AJ143">
            <v>351.3909912109375</v>
          </cell>
          <cell r="AK143">
            <v>354.49398803710938</v>
          </cell>
          <cell r="AL143">
            <v>325.23599243164063</v>
          </cell>
          <cell r="AM143">
            <v>372.71798706054688</v>
          </cell>
          <cell r="AN143">
            <v>372.02899169921875</v>
          </cell>
          <cell r="AO143">
            <v>392.73699951171875</v>
          </cell>
          <cell r="AP143">
            <v>354.79598999023438</v>
          </cell>
          <cell r="AQ143">
            <v>381.02801513671875</v>
          </cell>
          <cell r="AR143">
            <v>470.04800415039063</v>
          </cell>
          <cell r="AS143">
            <v>545.3800048828125</v>
          </cell>
          <cell r="AT143">
            <v>354.94400024414063</v>
          </cell>
          <cell r="AU143">
            <v>450.4949951171875</v>
          </cell>
          <cell r="AV143">
            <v>210.39199829101563</v>
          </cell>
          <cell r="AW143">
            <v>209.14599609375</v>
          </cell>
          <cell r="AX143">
            <v>333.24899291992188</v>
          </cell>
          <cell r="AY143">
            <v>415.10299682617188</v>
          </cell>
          <cell r="AZ143">
            <v>412.95999145507813</v>
          </cell>
          <cell r="BA143">
            <v>361.65399169921875</v>
          </cell>
          <cell r="BB143">
            <v>387.17898559570313</v>
          </cell>
          <cell r="BC143">
            <v>481.135009765625</v>
          </cell>
          <cell r="BD143">
            <v>250.44099426269531</v>
          </cell>
          <cell r="BE143">
            <v>402.968994140625</v>
          </cell>
          <cell r="BF143">
            <v>375.18399047851563</v>
          </cell>
          <cell r="BG143">
            <v>1098.0889892578125</v>
          </cell>
          <cell r="BH143">
            <v>2812.469970703125</v>
          </cell>
          <cell r="BI143">
            <v>1147.8680419921875</v>
          </cell>
          <cell r="BJ143">
            <v>2062.77392578125</v>
          </cell>
          <cell r="BK143">
            <v>622.07098388671875</v>
          </cell>
          <cell r="BL143">
            <v>644.0159912109375</v>
          </cell>
          <cell r="BM143">
            <v>673.5830078125</v>
          </cell>
          <cell r="BN143">
            <v>782.46502685546875</v>
          </cell>
          <cell r="BO143">
            <v>518.46099853515625</v>
          </cell>
          <cell r="BP143">
            <v>298.78201293945313</v>
          </cell>
          <cell r="BQ143">
            <v>545.54400634765625</v>
          </cell>
          <cell r="BR143">
            <v>409.20599365234375</v>
          </cell>
          <cell r="BS143">
            <v>317.37399291992188</v>
          </cell>
          <cell r="BT143">
            <v>377.88299560546875</v>
          </cell>
          <cell r="BU143">
            <v>99.540000915527344</v>
          </cell>
          <cell r="BV143">
            <v>371.510009765625</v>
          </cell>
          <cell r="BW143">
            <v>280.60400390625</v>
          </cell>
          <cell r="BX143">
            <v>292.18899536132813</v>
          </cell>
          <cell r="BY143">
            <v>2638.451904296875</v>
          </cell>
          <cell r="BZ143">
            <v>2624.7080078125</v>
          </cell>
          <cell r="CA143">
            <v>289.6409912109375</v>
          </cell>
          <cell r="CB143">
            <v>265.36581420898438</v>
          </cell>
          <cell r="CC143">
            <v>266.17361450195313</v>
          </cell>
          <cell r="CD143">
            <v>335.76904296875</v>
          </cell>
          <cell r="CE143">
            <v>357.10037231445313</v>
          </cell>
          <cell r="CF143">
            <v>338.49725341796875</v>
          </cell>
          <cell r="CG143">
            <v>365.93771362304688</v>
          </cell>
          <cell r="CH143">
            <v>303.34771728515625</v>
          </cell>
          <cell r="CI143">
            <v>710.851806640625</v>
          </cell>
          <cell r="CJ143">
            <v>511.71197509765625</v>
          </cell>
          <cell r="CK143">
            <v>427.90863037109375</v>
          </cell>
          <cell r="CL143">
            <v>472.55328369140625</v>
          </cell>
          <cell r="CM143">
            <v>1090.62890625</v>
          </cell>
          <cell r="CN143">
            <v>340.40863037109375</v>
          </cell>
          <cell r="CO143">
            <v>170.97956848144531</v>
          </cell>
          <cell r="CP143">
            <v>438.18759155273438</v>
          </cell>
          <cell r="CQ143">
            <v>281.00558471679688</v>
          </cell>
          <cell r="CR143">
            <v>362.33456420898438</v>
          </cell>
          <cell r="CS143">
            <v>212.72674560546875</v>
          </cell>
          <cell r="CT143">
            <v>440.17327880859375</v>
          </cell>
          <cell r="CU143">
            <v>444.92800903320313</v>
          </cell>
          <cell r="CV143">
            <v>235.59375</v>
          </cell>
          <cell r="CW143">
            <v>217.6849365234375</v>
          </cell>
          <cell r="CX143">
            <v>388.44717407226563</v>
          </cell>
          <cell r="CY143">
            <v>189.73576354980469</v>
          </cell>
          <cell r="CZ143">
            <v>425.8017578125</v>
          </cell>
          <cell r="DA143">
            <v>174.66340637207031</v>
          </cell>
          <cell r="DB143">
            <v>215.75932312011719</v>
          </cell>
          <cell r="DC143">
            <v>195.12637329101563</v>
          </cell>
          <cell r="DD143">
            <v>380.22305297851563</v>
          </cell>
          <cell r="DE143">
            <v>637.05609130859375</v>
          </cell>
          <cell r="DF143">
            <v>171.77568054199219</v>
          </cell>
          <cell r="DG143">
            <v>202.08403015136719</v>
          </cell>
          <cell r="DH143">
            <v>210.18141174316406</v>
          </cell>
          <cell r="DI143">
            <v>274.6566162109375</v>
          </cell>
          <cell r="DJ143">
            <v>333.207763671875</v>
          </cell>
          <cell r="DK143">
            <v>239.79638671875</v>
          </cell>
          <cell r="DL143">
            <v>1627.1971435546875</v>
          </cell>
          <cell r="DM143">
            <v>281.95025634765625</v>
          </cell>
          <cell r="DN143">
            <v>230.67901611328125</v>
          </cell>
          <cell r="DO143">
            <v>157.48701477050781</v>
          </cell>
          <cell r="DQ143">
            <v>917.5</v>
          </cell>
          <cell r="DR143">
            <v>2164.68994140625</v>
          </cell>
          <cell r="DS143">
            <v>235.68670654296875</v>
          </cell>
          <cell r="DT143">
            <v>130.09642028808594</v>
          </cell>
          <cell r="DV143">
            <v>42636</v>
          </cell>
          <cell r="DW143">
            <v>42636</v>
          </cell>
          <cell r="DX143">
            <v>444.343994140625</v>
          </cell>
          <cell r="DY143">
            <v>222.10099792480469</v>
          </cell>
          <cell r="DZ143">
            <v>420.20001220703125</v>
          </cell>
          <cell r="EA143">
            <v>515.64898681640625</v>
          </cell>
          <cell r="EB143">
            <v>322.2760009765625</v>
          </cell>
          <cell r="EC143">
            <v>487.97500610351563</v>
          </cell>
          <cell r="ED143">
            <v>376.26901245117188</v>
          </cell>
          <cell r="EE143">
            <v>384.7860107421875</v>
          </cell>
          <cell r="EF143">
            <v>401.72601318359375</v>
          </cell>
          <cell r="EG143">
            <v>391.20901489257813</v>
          </cell>
          <cell r="EH143">
            <v>320.79098510742188</v>
          </cell>
          <cell r="EI143">
            <v>303.80899047851563</v>
          </cell>
          <cell r="EJ143">
            <v>458.2869873046875</v>
          </cell>
          <cell r="EK143">
            <v>326.98001098632813</v>
          </cell>
          <cell r="EL143">
            <v>346.18099975585938</v>
          </cell>
          <cell r="EM143">
            <v>197.96499633789063</v>
          </cell>
          <cell r="EN143">
            <v>200.97500610351563</v>
          </cell>
          <cell r="EO143">
            <v>319.97799682617188</v>
          </cell>
          <cell r="EP143">
            <v>207.01029968261719</v>
          </cell>
          <cell r="EQ143">
            <v>199.75491333007813</v>
          </cell>
        </row>
        <row r="144">
          <cell r="A144">
            <v>42639</v>
          </cell>
          <cell r="B144">
            <v>209.16099548339844</v>
          </cell>
          <cell r="C144">
            <v>157.54800415039063</v>
          </cell>
          <cell r="D144">
            <v>164.83299255371094</v>
          </cell>
          <cell r="E144">
            <v>486.93798828125</v>
          </cell>
          <cell r="F144">
            <v>178.29299926757813</v>
          </cell>
          <cell r="G144">
            <v>505.94601440429688</v>
          </cell>
          <cell r="H144">
            <v>295.25900268554688</v>
          </cell>
          <cell r="I144">
            <v>345.57101440429688</v>
          </cell>
          <cell r="J144">
            <v>371.66900634765625</v>
          </cell>
          <cell r="K144">
            <v>529.89697265625</v>
          </cell>
          <cell r="L144">
            <v>202.51199340820313</v>
          </cell>
          <cell r="M144">
            <v>476.29400634765625</v>
          </cell>
          <cell r="N144">
            <v>264.81900024414063</v>
          </cell>
          <cell r="O144">
            <v>296.7860107421875</v>
          </cell>
          <cell r="P144">
            <v>301.27099609375</v>
          </cell>
          <cell r="Q144">
            <v>324.3389892578125</v>
          </cell>
          <cell r="R144">
            <v>375.95700073242188</v>
          </cell>
          <cell r="S144">
            <v>401.7650146484375</v>
          </cell>
          <cell r="T144">
            <v>489.42898559570313</v>
          </cell>
          <cell r="U144">
            <v>380.8330078125</v>
          </cell>
          <cell r="V144">
            <v>525.25299072265625</v>
          </cell>
          <cell r="W144">
            <v>271.58499145507813</v>
          </cell>
          <cell r="X144">
            <v>377.5830078125</v>
          </cell>
          <cell r="Y144">
            <v>326.46200561523438</v>
          </cell>
          <cell r="Z144">
            <v>391.5050048828125</v>
          </cell>
          <cell r="AA144">
            <v>380.26901245117188</v>
          </cell>
          <cell r="AB144">
            <v>408.07199096679688</v>
          </cell>
          <cell r="AC144">
            <v>422.80899047851563</v>
          </cell>
          <cell r="AD144">
            <v>385.61801147460938</v>
          </cell>
          <cell r="AE144">
            <v>379.15301513671875</v>
          </cell>
          <cell r="AF144">
            <v>499.02398681640625</v>
          </cell>
          <cell r="AG144">
            <v>432.89401245117188</v>
          </cell>
          <cell r="AH144">
            <v>1008.0570068359375</v>
          </cell>
          <cell r="AI144">
            <v>387.48699951171875</v>
          </cell>
          <cell r="AJ144">
            <v>351.4630126953125</v>
          </cell>
          <cell r="AK144">
            <v>354.20599365234375</v>
          </cell>
          <cell r="AL144">
            <v>324.92001342773438</v>
          </cell>
          <cell r="AM144">
            <v>371.53298950195313</v>
          </cell>
          <cell r="AN144">
            <v>371.82699584960938</v>
          </cell>
          <cell r="AO144">
            <v>392.24301147460938</v>
          </cell>
          <cell r="AP144">
            <v>354.55801391601563</v>
          </cell>
          <cell r="AQ144">
            <v>381.10501098632813</v>
          </cell>
          <cell r="AR144">
            <v>470.12100219726563</v>
          </cell>
          <cell r="AS144">
            <v>544.8070068359375</v>
          </cell>
          <cell r="AT144">
            <v>354.052001953125</v>
          </cell>
          <cell r="AU144">
            <v>450.2340087890625</v>
          </cell>
          <cell r="AV144">
            <v>210.03500366210938</v>
          </cell>
          <cell r="AW144">
            <v>208.86000061035156</v>
          </cell>
          <cell r="AX144">
            <v>332.90899658203125</v>
          </cell>
          <cell r="AY144">
            <v>415.02200317382813</v>
          </cell>
          <cell r="AZ144">
            <v>411.79299926757813</v>
          </cell>
          <cell r="BA144">
            <v>359.77099609375</v>
          </cell>
          <cell r="BB144">
            <v>385.29501342773438</v>
          </cell>
          <cell r="BC144">
            <v>480.885986328125</v>
          </cell>
          <cell r="BD144">
            <v>250.48399353027344</v>
          </cell>
          <cell r="BE144">
            <v>402.79400634765625</v>
          </cell>
          <cell r="BF144">
            <v>374.81698608398438</v>
          </cell>
          <cell r="BG144">
            <v>1094.3170166015625</v>
          </cell>
          <cell r="BH144">
            <v>2815.321044921875</v>
          </cell>
          <cell r="BI144">
            <v>1146.9019775390625</v>
          </cell>
          <cell r="BJ144">
            <v>2064.9619140625</v>
          </cell>
          <cell r="BK144">
            <v>622.822998046875</v>
          </cell>
          <cell r="BL144">
            <v>644.74200439453125</v>
          </cell>
          <cell r="BM144">
            <v>674.3179931640625</v>
          </cell>
          <cell r="BN144">
            <v>783.176025390625</v>
          </cell>
          <cell r="BO144">
            <v>519.177978515625</v>
          </cell>
          <cell r="BP144">
            <v>298.75399780273438</v>
          </cell>
          <cell r="BQ144">
            <v>545.68597412109375</v>
          </cell>
          <cell r="BR144">
            <v>408.84201049804688</v>
          </cell>
          <cell r="BS144">
            <v>316.99798583984375</v>
          </cell>
          <cell r="BT144">
            <v>377.989990234375</v>
          </cell>
          <cell r="BU144">
            <v>99.594001770019531</v>
          </cell>
          <cell r="BV144">
            <v>371.15701293945313</v>
          </cell>
          <cell r="BW144">
            <v>280.4119873046875</v>
          </cell>
          <cell r="BX144">
            <v>292.44400024414063</v>
          </cell>
          <cell r="BY144">
            <v>2637.8291015625</v>
          </cell>
          <cell r="BZ144">
            <v>2625.8291015625</v>
          </cell>
          <cell r="CA144">
            <v>289.95599365234375</v>
          </cell>
          <cell r="CB144">
            <v>265.22329711914063</v>
          </cell>
          <cell r="CC144">
            <v>266.21109008789063</v>
          </cell>
          <cell r="CD144">
            <v>335.860107421875</v>
          </cell>
          <cell r="CE144">
            <v>355.71450805664063</v>
          </cell>
          <cell r="CF144">
            <v>337.94985961914063</v>
          </cell>
          <cell r="CG144">
            <v>365.88839721679688</v>
          </cell>
          <cell r="CH144">
            <v>302.99307250976563</v>
          </cell>
          <cell r="CI144">
            <v>709.941650390625</v>
          </cell>
          <cell r="CJ144">
            <v>511.44293212890625</v>
          </cell>
          <cell r="CK144">
            <v>427.38128662109375</v>
          </cell>
          <cell r="CL144">
            <v>472.53848266601563</v>
          </cell>
          <cell r="CM144">
            <v>1091.1826171875</v>
          </cell>
          <cell r="CN144">
            <v>340.22216796875</v>
          </cell>
          <cell r="CO144">
            <v>170.8267822265625</v>
          </cell>
          <cell r="CP144">
            <v>436.77383422851563</v>
          </cell>
          <cell r="CQ144">
            <v>281.12954711914063</v>
          </cell>
          <cell r="CR144">
            <v>362.0286865234375</v>
          </cell>
          <cell r="CS144">
            <v>212.77525329589844</v>
          </cell>
          <cell r="CT144">
            <v>439.62368774414063</v>
          </cell>
          <cell r="CU144">
            <v>444.34231567382813</v>
          </cell>
          <cell r="CV144">
            <v>235.48399353027344</v>
          </cell>
          <cell r="CW144">
            <v>217.57135009765625</v>
          </cell>
          <cell r="CX144">
            <v>387.721923828125</v>
          </cell>
          <cell r="CY144">
            <v>189.76866149902344</v>
          </cell>
          <cell r="CZ144">
            <v>424.91766357421875</v>
          </cell>
          <cell r="DA144">
            <v>174.68359375</v>
          </cell>
          <cell r="DB144">
            <v>215.38827514648438</v>
          </cell>
          <cell r="DC144">
            <v>194.94921875</v>
          </cell>
          <cell r="DD144">
            <v>379.79751586914063</v>
          </cell>
          <cell r="DE144">
            <v>636.92755126953125</v>
          </cell>
          <cell r="DF144">
            <v>171.72708129882813</v>
          </cell>
          <cell r="DG144">
            <v>202.05732727050781</v>
          </cell>
          <cell r="DH144">
            <v>210.23760986328125</v>
          </cell>
          <cell r="DI144">
            <v>273.80825805664063</v>
          </cell>
          <cell r="DJ144">
            <v>333.35250854492188</v>
          </cell>
          <cell r="DK144">
            <v>239.56448364257813</v>
          </cell>
          <cell r="DL144">
            <v>1624.0975341796875</v>
          </cell>
          <cell r="DM144">
            <v>281.98825073242188</v>
          </cell>
          <cell r="DN144">
            <v>230.74356079101563</v>
          </cell>
          <cell r="DO144">
            <v>157.38674926757813</v>
          </cell>
          <cell r="DQ144">
            <v>905.489990234375</v>
          </cell>
          <cell r="DR144">
            <v>2146.10009765625</v>
          </cell>
          <cell r="DS144">
            <v>234.93592834472656</v>
          </cell>
          <cell r="DT144">
            <v>129.97146606445313</v>
          </cell>
          <cell r="DV144">
            <v>42639</v>
          </cell>
          <cell r="DW144">
            <v>42639</v>
          </cell>
          <cell r="DX144">
            <v>444.04000854492188</v>
          </cell>
          <cell r="DY144">
            <v>221.95599365234375</v>
          </cell>
          <cell r="DZ144">
            <v>419.7659912109375</v>
          </cell>
          <cell r="EA144">
            <v>515.46197509765625</v>
          </cell>
          <cell r="EB144">
            <v>322.21798706054688</v>
          </cell>
          <cell r="EC144">
            <v>487.64199829101563</v>
          </cell>
          <cell r="ED144">
            <v>375.38900756835938</v>
          </cell>
          <cell r="EE144">
            <v>384.7080078125</v>
          </cell>
          <cell r="EF144">
            <v>401.3330078125</v>
          </cell>
          <cell r="EG144">
            <v>390.98001098632813</v>
          </cell>
          <cell r="EH144">
            <v>320.5469970703125</v>
          </cell>
          <cell r="EI144">
            <v>303.30300903320313</v>
          </cell>
          <cell r="EJ144">
            <v>458.12200927734375</v>
          </cell>
          <cell r="EK144">
            <v>326.41799926757813</v>
          </cell>
          <cell r="EL144">
            <v>345.79400634765625</v>
          </cell>
          <cell r="EM144">
            <v>197.67100524902344</v>
          </cell>
          <cell r="EN144">
            <v>201.17799377441406</v>
          </cell>
          <cell r="EO144">
            <v>319.77301025390625</v>
          </cell>
          <cell r="EP144">
            <v>206.79762268066406</v>
          </cell>
          <cell r="EQ144">
            <v>199.56106567382813</v>
          </cell>
        </row>
        <row r="145">
          <cell r="A145">
            <v>42640</v>
          </cell>
          <cell r="B145">
            <v>209.26600646972656</v>
          </cell>
          <cell r="C145">
            <v>157.46000671386719</v>
          </cell>
          <cell r="D145">
            <v>164.75100708007813</v>
          </cell>
          <cell r="E145">
            <v>487.43499755859375</v>
          </cell>
          <cell r="F145">
            <v>178.7030029296875</v>
          </cell>
          <cell r="G145">
            <v>506.5150146484375</v>
          </cell>
          <cell r="H145">
            <v>295.24700927734375</v>
          </cell>
          <cell r="I145">
            <v>345.697998046875</v>
          </cell>
          <cell r="J145">
            <v>371.78500366210938</v>
          </cell>
          <cell r="K145">
            <v>529.61199951171875</v>
          </cell>
          <cell r="L145">
            <v>202.51100158691406</v>
          </cell>
          <cell r="M145">
            <v>476.24099731445313</v>
          </cell>
          <cell r="N145">
            <v>264.66598510742188</v>
          </cell>
          <cell r="O145">
            <v>296.95498657226563</v>
          </cell>
          <cell r="P145">
            <v>301.43099975585938</v>
          </cell>
          <cell r="Q145">
            <v>324.468994140625</v>
          </cell>
          <cell r="R145">
            <v>376.04299926757813</v>
          </cell>
          <cell r="S145">
            <v>401.7239990234375</v>
          </cell>
          <cell r="T145">
            <v>490.36898803710938</v>
          </cell>
          <cell r="U145">
            <v>380.87399291992188</v>
          </cell>
          <cell r="V145">
            <v>525.56298828125</v>
          </cell>
          <cell r="W145">
            <v>273.7860107421875</v>
          </cell>
          <cell r="X145">
            <v>377.80499267578125</v>
          </cell>
          <cell r="Y145">
            <v>326.57998657226563</v>
          </cell>
          <cell r="Z145">
            <v>391.7130126953125</v>
          </cell>
          <cell r="AA145">
            <v>380.23098754882813</v>
          </cell>
          <cell r="AB145">
            <v>410.87899780273438</v>
          </cell>
          <cell r="AC145">
            <v>423.30999755859375</v>
          </cell>
          <cell r="AD145">
            <v>385.72900390625</v>
          </cell>
          <cell r="AE145">
            <v>379.25201416015625</v>
          </cell>
          <cell r="AF145">
            <v>499.1719970703125</v>
          </cell>
          <cell r="AG145">
            <v>433.2239990234375</v>
          </cell>
          <cell r="AH145">
            <v>1007.7449951171875</v>
          </cell>
          <cell r="AI145">
            <v>388.11599731445313</v>
          </cell>
          <cell r="AJ145">
            <v>351.60699462890625</v>
          </cell>
          <cell r="AK145">
            <v>354.3179931640625</v>
          </cell>
          <cell r="AL145">
            <v>324.90899658203125</v>
          </cell>
          <cell r="AM145">
            <v>371.68899536132813</v>
          </cell>
          <cell r="AN145">
            <v>371.88400268554688</v>
          </cell>
          <cell r="AO145">
            <v>392.53799438476563</v>
          </cell>
          <cell r="AP145">
            <v>354.61300659179688</v>
          </cell>
          <cell r="AQ145">
            <v>381.2550048828125</v>
          </cell>
          <cell r="AR145">
            <v>470.12899780273438</v>
          </cell>
          <cell r="AS145">
            <v>544.7249755859375</v>
          </cell>
          <cell r="AT145">
            <v>354.42599487304688</v>
          </cell>
          <cell r="AU145">
            <v>450.46701049804688</v>
          </cell>
          <cell r="AV145">
            <v>210.16799926757813</v>
          </cell>
          <cell r="AW145">
            <v>208.98599243164063</v>
          </cell>
          <cell r="AX145">
            <v>332.69500732421875</v>
          </cell>
          <cell r="AY145">
            <v>415.22900390625</v>
          </cell>
          <cell r="AZ145">
            <v>411.60699462890625</v>
          </cell>
          <cell r="BA145">
            <v>359.83700561523438</v>
          </cell>
          <cell r="BB145">
            <v>385.32998657226563</v>
          </cell>
          <cell r="BC145">
            <v>480.72198486328125</v>
          </cell>
          <cell r="BD145">
            <v>250.48300170898438</v>
          </cell>
          <cell r="BE145">
            <v>402.67401123046875</v>
          </cell>
          <cell r="BF145">
            <v>374.99200439453125</v>
          </cell>
          <cell r="BG145">
            <v>1095.260986328125</v>
          </cell>
          <cell r="BH145">
            <v>2820.490966796875</v>
          </cell>
          <cell r="BI145">
            <v>1146.5269775390625</v>
          </cell>
          <cell r="BJ145">
            <v>2065.493896484375</v>
          </cell>
          <cell r="BK145">
            <v>624.82598876953125</v>
          </cell>
          <cell r="BL145">
            <v>645.95001220703125</v>
          </cell>
          <cell r="BM145">
            <v>675.60498046875</v>
          </cell>
          <cell r="BN145">
            <v>784.51898193359375</v>
          </cell>
          <cell r="BO145">
            <v>519.5999755859375</v>
          </cell>
          <cell r="BP145">
            <v>298.81698608398438</v>
          </cell>
          <cell r="BQ145">
            <v>546.333984375</v>
          </cell>
          <cell r="BR145">
            <v>408.77801513671875</v>
          </cell>
          <cell r="BS145">
            <v>316.84600830078125</v>
          </cell>
          <cell r="BT145">
            <v>377.7869873046875</v>
          </cell>
          <cell r="BU145">
            <v>99.512001037597656</v>
          </cell>
          <cell r="BV145">
            <v>371.04998779296875</v>
          </cell>
          <cell r="BW145">
            <v>280.05899047851563</v>
          </cell>
          <cell r="BX145">
            <v>292.70901489257813</v>
          </cell>
          <cell r="BY145">
            <v>2638.006103515625</v>
          </cell>
          <cell r="BZ145">
            <v>2626.97412109375</v>
          </cell>
          <cell r="CA145">
            <v>290.40899658203125</v>
          </cell>
          <cell r="CB145">
            <v>265.6556396484375</v>
          </cell>
          <cell r="CC145">
            <v>266.0736083984375</v>
          </cell>
          <cell r="CD145">
            <v>335.97976684570313</v>
          </cell>
          <cell r="CE145">
            <v>355.75506591796875</v>
          </cell>
          <cell r="CF145">
            <v>338.0316162109375</v>
          </cell>
          <cell r="CG145">
            <v>366.00677490234375</v>
          </cell>
          <cell r="CH145">
            <v>303.03524780273438</v>
          </cell>
          <cell r="CI145">
            <v>709.6727294921875</v>
          </cell>
          <cell r="CJ145">
            <v>511.4937744140625</v>
          </cell>
          <cell r="CK145">
            <v>427.6475830078125</v>
          </cell>
          <cell r="CL145">
            <v>472.716064453125</v>
          </cell>
          <cell r="CM145">
            <v>1091.880126953125</v>
          </cell>
          <cell r="CN145">
            <v>340.35580444335938</v>
          </cell>
          <cell r="CO145">
            <v>170.87652587890625</v>
          </cell>
          <cell r="CP145">
            <v>436.85284423828125</v>
          </cell>
          <cell r="CQ145">
            <v>281.17276000976563</v>
          </cell>
          <cell r="CR145">
            <v>362.35867309570313</v>
          </cell>
          <cell r="CS145">
            <v>212.91972351074219</v>
          </cell>
          <cell r="CT145">
            <v>439.65084838867188</v>
          </cell>
          <cell r="CU145">
            <v>444.7650146484375</v>
          </cell>
          <cell r="CV145">
            <v>235.48916625976563</v>
          </cell>
          <cell r="CW145">
            <v>217.55755615234375</v>
          </cell>
          <cell r="CX145">
            <v>388.78030395507813</v>
          </cell>
          <cell r="CY145">
            <v>189.78770446777344</v>
          </cell>
          <cell r="CZ145">
            <v>425.0733642578125</v>
          </cell>
          <cell r="DA145">
            <v>174.69940185546875</v>
          </cell>
          <cell r="DB145">
            <v>215.35707092285156</v>
          </cell>
          <cell r="DC145">
            <v>194.57937622070313</v>
          </cell>
          <cell r="DD145">
            <v>379.6192626953125</v>
          </cell>
          <cell r="DE145">
            <v>636.98846435546875</v>
          </cell>
          <cell r="DF145">
            <v>171.73446655273438</v>
          </cell>
          <cell r="DG145">
            <v>202.0506591796875</v>
          </cell>
          <cell r="DH145">
            <v>210.14439392089844</v>
          </cell>
          <cell r="DI145">
            <v>273.8734130859375</v>
          </cell>
          <cell r="DJ145">
            <v>333.54696655273438</v>
          </cell>
          <cell r="DK145">
            <v>239.56471252441406</v>
          </cell>
          <cell r="DL145">
            <v>1624.14697265625</v>
          </cell>
          <cell r="DM145">
            <v>282.09854125976563</v>
          </cell>
          <cell r="DN145">
            <v>230.78288269042969</v>
          </cell>
          <cell r="DO145">
            <v>157.22021484375</v>
          </cell>
          <cell r="DQ145">
            <v>911.1300048828125</v>
          </cell>
          <cell r="DR145">
            <v>2159.929931640625</v>
          </cell>
          <cell r="DS145">
            <v>235.56634521484375</v>
          </cell>
          <cell r="DT145">
            <v>130.07991027832031</v>
          </cell>
          <cell r="DV145">
            <v>42640</v>
          </cell>
          <cell r="DW145">
            <v>42640</v>
          </cell>
          <cell r="DX145">
            <v>443.2659912109375</v>
          </cell>
          <cell r="DY145">
            <v>222.52200317382813</v>
          </cell>
          <cell r="DZ145">
            <v>420.1409912109375</v>
          </cell>
          <cell r="EA145">
            <v>515.198974609375</v>
          </cell>
          <cell r="EB145">
            <v>321.89898681640625</v>
          </cell>
          <cell r="EC145">
            <v>487.56298828125</v>
          </cell>
          <cell r="ED145">
            <v>375.02301025390625</v>
          </cell>
          <cell r="EE145">
            <v>385.03500366210938</v>
          </cell>
          <cell r="EF145">
            <v>401.09500122070313</v>
          </cell>
          <cell r="EG145">
            <v>390.68499755859375</v>
          </cell>
          <cell r="EH145">
            <v>320.74099731445313</v>
          </cell>
          <cell r="EI145">
            <v>303.26901245117188</v>
          </cell>
          <cell r="EJ145">
            <v>458.2030029296875</v>
          </cell>
          <cell r="EK145">
            <v>326.33499145507813</v>
          </cell>
          <cell r="EL145">
            <v>345.91900634765625</v>
          </cell>
          <cell r="EM145">
            <v>197.53500366210938</v>
          </cell>
          <cell r="EN145">
            <v>201.10699462890625</v>
          </cell>
          <cell r="EO145">
            <v>320.2130126953125</v>
          </cell>
          <cell r="EP145">
            <v>206.77481079101563</v>
          </cell>
          <cell r="EQ145">
            <v>199.48506164550781</v>
          </cell>
        </row>
        <row r="146">
          <cell r="A146">
            <v>42641</v>
          </cell>
          <cell r="B146">
            <v>209.18899536132813</v>
          </cell>
          <cell r="C146">
            <v>157.45100402832031</v>
          </cell>
          <cell r="D146">
            <v>164.73800659179688</v>
          </cell>
          <cell r="E146">
            <v>488.3330078125</v>
          </cell>
          <cell r="F146">
            <v>178.74899291992188</v>
          </cell>
          <cell r="G146">
            <v>507.38299560546875</v>
          </cell>
          <cell r="H146">
            <v>295.32199096679688</v>
          </cell>
          <cell r="I146">
            <v>345.66598510742188</v>
          </cell>
          <cell r="J146">
            <v>371.76901245117188</v>
          </cell>
          <cell r="K146">
            <v>530.16302490234375</v>
          </cell>
          <cell r="L146">
            <v>202.50700378417969</v>
          </cell>
          <cell r="M146">
            <v>476.33499145507813</v>
          </cell>
          <cell r="N146">
            <v>265.18899536132813</v>
          </cell>
          <cell r="O146">
            <v>296.94000244140625</v>
          </cell>
          <cell r="P146">
            <v>301.43600463867188</v>
          </cell>
          <cell r="Q146">
            <v>324.45001220703125</v>
          </cell>
          <cell r="R146">
            <v>376.52499389648438</v>
          </cell>
          <cell r="S146">
            <v>401.9630126953125</v>
          </cell>
          <cell r="T146">
            <v>490.8800048828125</v>
          </cell>
          <cell r="U146">
            <v>381.2650146484375</v>
          </cell>
          <cell r="V146">
            <v>526.1939697265625</v>
          </cell>
          <cell r="W146">
            <v>273.87200927734375</v>
          </cell>
          <cell r="X146">
            <v>378.135009765625</v>
          </cell>
          <cell r="Y146">
            <v>326.54998779296875</v>
          </cell>
          <cell r="Z146">
            <v>391.91598510742188</v>
          </cell>
          <cell r="AA146">
            <v>380.57101440429688</v>
          </cell>
          <cell r="AB146">
            <v>411.29098510742188</v>
          </cell>
          <cell r="AC146">
            <v>424.21099853515625</v>
          </cell>
          <cell r="AD146">
            <v>385.81100463867188</v>
          </cell>
          <cell r="AE146">
            <v>379.3909912109375</v>
          </cell>
          <cell r="AF146">
            <v>499.34600830078125</v>
          </cell>
          <cell r="AG146">
            <v>433.56500244140625</v>
          </cell>
          <cell r="AH146">
            <v>1008.114990234375</v>
          </cell>
          <cell r="AI146">
            <v>388.58599853515625</v>
          </cell>
          <cell r="AJ146">
            <v>351.60000610351563</v>
          </cell>
          <cell r="AK146">
            <v>354.53201293945313</v>
          </cell>
          <cell r="AL146">
            <v>324.93499755859375</v>
          </cell>
          <cell r="AM146">
            <v>372.68099975585938</v>
          </cell>
          <cell r="AN146">
            <v>372.03298950195313</v>
          </cell>
          <cell r="AO146">
            <v>392.89599609375</v>
          </cell>
          <cell r="AP146">
            <v>354.75399780273438</v>
          </cell>
          <cell r="AQ146">
            <v>381.26699829101563</v>
          </cell>
          <cell r="AR146">
            <v>470.15499877929688</v>
          </cell>
          <cell r="AS146">
            <v>544.83502197265625</v>
          </cell>
          <cell r="AT146">
            <v>355.09799194335938</v>
          </cell>
          <cell r="AU146">
            <v>450.55499267578125</v>
          </cell>
          <cell r="AV146">
            <v>210.37100219726563</v>
          </cell>
          <cell r="AW146">
            <v>209.16999816894531</v>
          </cell>
          <cell r="AX146">
            <v>332.51199340820313</v>
          </cell>
          <cell r="AY146">
            <v>415.31698608398438</v>
          </cell>
          <cell r="AZ146">
            <v>411.82199096679688</v>
          </cell>
          <cell r="BA146">
            <v>361.22100830078125</v>
          </cell>
          <cell r="BB146">
            <v>386.6300048828125</v>
          </cell>
          <cell r="BC146">
            <v>480.9010009765625</v>
          </cell>
          <cell r="BD146">
            <v>250.64500427246094</v>
          </cell>
          <cell r="BE146">
            <v>402.83700561523438</v>
          </cell>
          <cell r="BF146">
            <v>375.24099731445313</v>
          </cell>
          <cell r="BG146">
            <v>1096.9840087890625</v>
          </cell>
          <cell r="BH146">
            <v>2819.697021484375</v>
          </cell>
          <cell r="BI146">
            <v>1148.3360595703125</v>
          </cell>
          <cell r="BJ146">
            <v>2065.10888671875</v>
          </cell>
          <cell r="BK146">
            <v>624.06097412109375</v>
          </cell>
          <cell r="BL146">
            <v>645.60797119140625</v>
          </cell>
          <cell r="BM146">
            <v>675.33697509765625</v>
          </cell>
          <cell r="BN146">
            <v>784.4530029296875</v>
          </cell>
          <cell r="BO146">
            <v>519.41302490234375</v>
          </cell>
          <cell r="BP146">
            <v>299.55300903320313</v>
          </cell>
          <cell r="BQ146">
            <v>546.4229736328125</v>
          </cell>
          <cell r="BR146">
            <v>409.25698852539063</v>
          </cell>
          <cell r="BS146">
            <v>317.44100952148438</v>
          </cell>
          <cell r="BT146">
            <v>378.6400146484375</v>
          </cell>
          <cell r="BU146">
            <v>99.814002990722656</v>
          </cell>
          <cell r="BV146">
            <v>371.59298706054688</v>
          </cell>
          <cell r="BW146">
            <v>280.24099731445313</v>
          </cell>
          <cell r="BX146">
            <v>292.72100830078125</v>
          </cell>
          <cell r="BY146">
            <v>2640.98095703125</v>
          </cell>
          <cell r="BZ146">
            <v>2627.958984375</v>
          </cell>
          <cell r="CA146">
            <v>290.32000732421875</v>
          </cell>
          <cell r="CB146">
            <v>265.52474975585938</v>
          </cell>
          <cell r="CC146">
            <v>266.04449462890625</v>
          </cell>
          <cell r="CD146">
            <v>335.97262573242188</v>
          </cell>
          <cell r="CE146">
            <v>356.99893188476563</v>
          </cell>
          <cell r="CF146">
            <v>338.0782470703125</v>
          </cell>
          <cell r="CG146">
            <v>365.9986572265625</v>
          </cell>
          <cell r="CH146">
            <v>303.3797607421875</v>
          </cell>
          <cell r="CI146">
            <v>709.8355712890625</v>
          </cell>
          <cell r="CJ146">
            <v>511.64068603515625</v>
          </cell>
          <cell r="CK146">
            <v>428.26681518554688</v>
          </cell>
          <cell r="CL146">
            <v>473.18765258789063</v>
          </cell>
          <cell r="CM146">
            <v>1092.531005859375</v>
          </cell>
          <cell r="CN146">
            <v>340.32974243164063</v>
          </cell>
          <cell r="CO146">
            <v>171.01571655273438</v>
          </cell>
          <cell r="CP146">
            <v>438.23867797851563</v>
          </cell>
          <cell r="CQ146">
            <v>281.18032836914063</v>
          </cell>
          <cell r="CR146">
            <v>362.31170654296875</v>
          </cell>
          <cell r="CS146">
            <v>212.8858642578125</v>
          </cell>
          <cell r="CT146">
            <v>440.00912475585938</v>
          </cell>
          <cell r="CU146">
            <v>445.11105346679688</v>
          </cell>
          <cell r="CV146">
            <v>235.6373291015625</v>
          </cell>
          <cell r="CW146">
            <v>217.50492858886719</v>
          </cell>
          <cell r="CX146">
            <v>388.9830322265625</v>
          </cell>
          <cell r="CY146">
            <v>189.84248352050781</v>
          </cell>
          <cell r="CZ146">
            <v>426.147705078125</v>
          </cell>
          <cell r="DA146">
            <v>174.66722106933594</v>
          </cell>
          <cell r="DB146">
            <v>215.68983459472656</v>
          </cell>
          <cell r="DC146">
            <v>194.43949890136719</v>
          </cell>
          <cell r="DD146">
            <v>380.2698974609375</v>
          </cell>
          <cell r="DE146">
            <v>636.99688720703125</v>
          </cell>
          <cell r="DF146">
            <v>171.80738830566406</v>
          </cell>
          <cell r="DG146">
            <v>202.13337707519531</v>
          </cell>
          <cell r="DH146">
            <v>210.16990661621094</v>
          </cell>
          <cell r="DI146">
            <v>273.8978271484375</v>
          </cell>
          <cell r="DJ146">
            <v>333.48776245117188</v>
          </cell>
          <cell r="DK146">
            <v>239.82795715332031</v>
          </cell>
          <cell r="DL146">
            <v>1625.28857421875</v>
          </cell>
          <cell r="DM146">
            <v>282.15911865234375</v>
          </cell>
          <cell r="DN146">
            <v>230.76585388183594</v>
          </cell>
          <cell r="DO146">
            <v>157.32882690429688</v>
          </cell>
          <cell r="DQ146">
            <v>912.19000244140625</v>
          </cell>
          <cell r="DR146">
            <v>2171.3701171875</v>
          </cell>
          <cell r="DS146">
            <v>236.69200134277344</v>
          </cell>
          <cell r="DT146">
            <v>130.22236633300781</v>
          </cell>
          <cell r="DV146">
            <v>42641</v>
          </cell>
          <cell r="DW146">
            <v>42641</v>
          </cell>
          <cell r="DX146">
            <v>444.43701171875</v>
          </cell>
          <cell r="DY146">
            <v>222.36199951171875</v>
          </cell>
          <cell r="DZ146">
            <v>420.38900756835938</v>
          </cell>
          <cell r="EA146">
            <v>515.7230224609375</v>
          </cell>
          <cell r="EB146">
            <v>321.79098510742188</v>
          </cell>
          <cell r="EC146">
            <v>488.01199340820313</v>
          </cell>
          <cell r="ED146">
            <v>374.35598754882813</v>
          </cell>
          <cell r="EE146">
            <v>385.54501342773438</v>
          </cell>
          <cell r="EF146">
            <v>402.23098754882813</v>
          </cell>
          <cell r="EG146">
            <v>391.29998779296875</v>
          </cell>
          <cell r="EH146">
            <v>321.43301391601563</v>
          </cell>
          <cell r="EI146">
            <v>303.77200317382813</v>
          </cell>
          <cell r="EJ146">
            <v>458.47698974609375</v>
          </cell>
          <cell r="EK146">
            <v>326.5780029296875</v>
          </cell>
          <cell r="EL146">
            <v>346.35598754882813</v>
          </cell>
          <cell r="EM146">
            <v>198.072998046875</v>
          </cell>
          <cell r="EN146">
            <v>201.08799743652344</v>
          </cell>
          <cell r="EO146">
            <v>320.49700927734375</v>
          </cell>
          <cell r="EP146">
            <v>207.05696105957031</v>
          </cell>
          <cell r="EQ146">
            <v>199.79945373535156</v>
          </cell>
        </row>
        <row r="147">
          <cell r="A147">
            <v>42642</v>
          </cell>
          <cell r="B147">
            <v>209.18499755859375</v>
          </cell>
          <cell r="C147">
            <v>157.48300170898438</v>
          </cell>
          <cell r="D147">
            <v>164.77000427246094</v>
          </cell>
          <cell r="E147">
            <v>488.31399536132813</v>
          </cell>
          <cell r="F147">
            <v>178.58999633789063</v>
          </cell>
          <cell r="G147">
            <v>507.32699584960938</v>
          </cell>
          <cell r="H147">
            <v>295.35598754882813</v>
          </cell>
          <cell r="I147">
            <v>345.53799438476563</v>
          </cell>
          <cell r="J147">
            <v>371.656005859375</v>
          </cell>
          <cell r="K147">
            <v>531.96002197265625</v>
          </cell>
          <cell r="L147">
            <v>202.45899963378906</v>
          </cell>
          <cell r="M147">
            <v>476.57598876953125</v>
          </cell>
          <cell r="N147">
            <v>265.09600830078125</v>
          </cell>
          <cell r="O147">
            <v>296.97601318359375</v>
          </cell>
          <cell r="P147">
            <v>301.46701049804688</v>
          </cell>
          <cell r="Q147">
            <v>324.34100341796875</v>
          </cell>
          <cell r="R147">
            <v>376.33999633789063</v>
          </cell>
          <cell r="S147">
            <v>402.135986328125</v>
          </cell>
          <cell r="T147">
            <v>492.57400512695313</v>
          </cell>
          <cell r="U147">
            <v>381.2080078125</v>
          </cell>
          <cell r="V147">
            <v>526.4749755859375</v>
          </cell>
          <cell r="W147">
            <v>278.50698852539063</v>
          </cell>
          <cell r="X147">
            <v>378.22900390625</v>
          </cell>
          <cell r="Y147">
            <v>326.39700317382813</v>
          </cell>
          <cell r="Z147">
            <v>391.70599365234375</v>
          </cell>
          <cell r="AA147">
            <v>380.31399536132813</v>
          </cell>
          <cell r="AB147">
            <v>417.81500244140625</v>
          </cell>
          <cell r="AC147">
            <v>424.8280029296875</v>
          </cell>
          <cell r="AD147">
            <v>385.73300170898438</v>
          </cell>
          <cell r="AE147">
            <v>379.32901000976563</v>
          </cell>
          <cell r="AF147">
            <v>499.82101440429688</v>
          </cell>
          <cell r="AG147">
            <v>434.31201171875</v>
          </cell>
          <cell r="AH147">
            <v>1008.8809814453125</v>
          </cell>
          <cell r="AI147">
            <v>389.60299682617188</v>
          </cell>
          <cell r="AJ147">
            <v>351.52200317382813</v>
          </cell>
          <cell r="AK147">
            <v>354.385986328125</v>
          </cell>
          <cell r="AL147">
            <v>324.87799072265625</v>
          </cell>
          <cell r="AM147">
            <v>372.2659912109375</v>
          </cell>
          <cell r="AN147">
            <v>372.114013671875</v>
          </cell>
          <cell r="AO147">
            <v>393.10598754882813</v>
          </cell>
          <cell r="AP147">
            <v>354.7760009765625</v>
          </cell>
          <cell r="AQ147">
            <v>381.2449951171875</v>
          </cell>
          <cell r="AR147">
            <v>469.9739990234375</v>
          </cell>
          <cell r="AS147">
            <v>544.9580078125</v>
          </cell>
          <cell r="AT147">
            <v>355.40499877929688</v>
          </cell>
          <cell r="AU147">
            <v>450.52398681640625</v>
          </cell>
          <cell r="AV147">
            <v>210.47700500488281</v>
          </cell>
          <cell r="AW147">
            <v>209.24299621582031</v>
          </cell>
          <cell r="AX147">
            <v>332.64300537109375</v>
          </cell>
          <cell r="AY147">
            <v>415.14300537109375</v>
          </cell>
          <cell r="AZ147">
            <v>411.61199951171875</v>
          </cell>
          <cell r="BA147">
            <v>360.45599365234375</v>
          </cell>
          <cell r="BB147">
            <v>385.89898681640625</v>
          </cell>
          <cell r="BC147">
            <v>481.239013671875</v>
          </cell>
          <cell r="BD147">
            <v>250.69500732421875</v>
          </cell>
          <cell r="BE147">
            <v>403.09600830078125</v>
          </cell>
          <cell r="BF147">
            <v>375.35699462890625</v>
          </cell>
          <cell r="BG147">
            <v>1097.654052734375</v>
          </cell>
          <cell r="BH147">
            <v>2822.52587890625</v>
          </cell>
          <cell r="BI147">
            <v>1150.9429931640625</v>
          </cell>
          <cell r="BJ147">
            <v>2065.2041015625</v>
          </cell>
          <cell r="BK147">
            <v>624.8079833984375</v>
          </cell>
          <cell r="BL147">
            <v>646.25897216796875</v>
          </cell>
          <cell r="BM147">
            <v>675.9229736328125</v>
          </cell>
          <cell r="BN147">
            <v>785.33001708984375</v>
          </cell>
          <cell r="BO147">
            <v>519.6929931640625</v>
          </cell>
          <cell r="BP147">
            <v>299.46600341796875</v>
          </cell>
          <cell r="BQ147">
            <v>546.1209716796875</v>
          </cell>
          <cell r="BR147">
            <v>409.89599609375</v>
          </cell>
          <cell r="BS147">
            <v>318.239013671875</v>
          </cell>
          <cell r="BT147">
            <v>380.23800659179688</v>
          </cell>
          <cell r="BU147">
            <v>100.34200286865234</v>
          </cell>
          <cell r="BV147">
            <v>372.3489990234375</v>
          </cell>
          <cell r="BW147">
            <v>280.52700805664063</v>
          </cell>
          <cell r="BX147">
            <v>292.44601440429688</v>
          </cell>
          <cell r="BY147">
            <v>2647.72509765625</v>
          </cell>
          <cell r="BZ147">
            <v>2629.006103515625</v>
          </cell>
          <cell r="CA147">
            <v>290.51800537109375</v>
          </cell>
          <cell r="CB147">
            <v>265.1129150390625</v>
          </cell>
          <cell r="CC147">
            <v>265.99673461914063</v>
          </cell>
          <cell r="CD147">
            <v>335.85238647460938</v>
          </cell>
          <cell r="CE147">
            <v>356.63409423828125</v>
          </cell>
          <cell r="CF147">
            <v>337.98989868164063</v>
          </cell>
          <cell r="CG147">
            <v>365.94619750976563</v>
          </cell>
          <cell r="CH147">
            <v>303.45571899414063</v>
          </cell>
          <cell r="CI147">
            <v>710.33282470703125</v>
          </cell>
          <cell r="CJ147">
            <v>511.69088745117188</v>
          </cell>
          <cell r="CK147">
            <v>428.24264526367188</v>
          </cell>
          <cell r="CL147">
            <v>473.58697509765625</v>
          </cell>
          <cell r="CM147">
            <v>1094.8018798828125</v>
          </cell>
          <cell r="CN147">
            <v>340.21478271484375</v>
          </cell>
          <cell r="CO147">
            <v>170.94132995605469</v>
          </cell>
          <cell r="CP147">
            <v>437.88140869140625</v>
          </cell>
          <cell r="CQ147">
            <v>281.23757934570313</v>
          </cell>
          <cell r="CR147">
            <v>362.226318359375</v>
          </cell>
          <cell r="CS147">
            <v>212.77180480957031</v>
          </cell>
          <cell r="CT147">
            <v>440.05389404296875</v>
          </cell>
          <cell r="CU147">
            <v>446.07186889648438</v>
          </cell>
          <cell r="CV147">
            <v>235.718017578125</v>
          </cell>
          <cell r="CW147">
            <v>217.37773132324219</v>
          </cell>
          <cell r="CX147">
            <v>390.90780639648438</v>
          </cell>
          <cell r="CY147">
            <v>189.71258544921875</v>
          </cell>
          <cell r="CZ147">
            <v>426.45233154296875</v>
          </cell>
          <cell r="DA147">
            <v>174.54295349121094</v>
          </cell>
          <cell r="DB147">
            <v>215.691650390625</v>
          </cell>
          <cell r="DC147">
            <v>194.93035888671875</v>
          </cell>
          <cell r="DD147">
            <v>380.02859497070313</v>
          </cell>
          <cell r="DE147">
            <v>638.19903564453125</v>
          </cell>
          <cell r="DF147">
            <v>171.69551086425781</v>
          </cell>
          <cell r="DG147">
            <v>201.99319458007813</v>
          </cell>
          <cell r="DH147">
            <v>209.97904968261719</v>
          </cell>
          <cell r="DI147">
            <v>273.80581665039063</v>
          </cell>
          <cell r="DJ147">
            <v>333.40301513671875</v>
          </cell>
          <cell r="DK147">
            <v>239.75236511230469</v>
          </cell>
          <cell r="DL147">
            <v>1625.964111328125</v>
          </cell>
          <cell r="DM147">
            <v>282.28399658203125</v>
          </cell>
          <cell r="DN147">
            <v>230.52351379394531</v>
          </cell>
          <cell r="DO147">
            <v>157.33944702148438</v>
          </cell>
          <cell r="DQ147">
            <v>913.3900146484375</v>
          </cell>
          <cell r="DR147">
            <v>2151.1298828125</v>
          </cell>
          <cell r="DS147">
            <v>235.70794677734375</v>
          </cell>
          <cell r="DT147">
            <v>130.03823852539063</v>
          </cell>
          <cell r="DV147">
            <v>42642</v>
          </cell>
          <cell r="DW147">
            <v>42642</v>
          </cell>
          <cell r="DX147">
            <v>447.9010009765625</v>
          </cell>
          <cell r="DY147">
            <v>222.64399719238281</v>
          </cell>
          <cell r="DZ147">
            <v>420.99600219726563</v>
          </cell>
          <cell r="EA147">
            <v>516.18499755859375</v>
          </cell>
          <cell r="EB147">
            <v>322.06500244140625</v>
          </cell>
          <cell r="EC147">
            <v>488.52200317382813</v>
          </cell>
          <cell r="ED147">
            <v>374.9010009765625</v>
          </cell>
          <cell r="EE147">
            <v>386</v>
          </cell>
          <cell r="EF147">
            <v>402.739990234375</v>
          </cell>
          <cell r="EG147">
            <v>391.6400146484375</v>
          </cell>
          <cell r="EH147">
            <v>322.093994140625</v>
          </cell>
          <cell r="EI147">
            <v>303.9110107421875</v>
          </cell>
          <cell r="EJ147">
            <v>459.0989990234375</v>
          </cell>
          <cell r="EK147">
            <v>326.77700805664063</v>
          </cell>
          <cell r="EL147">
            <v>346.76901245117188</v>
          </cell>
          <cell r="EM147">
            <v>198.01600646972656</v>
          </cell>
          <cell r="EN147">
            <v>200.91099548339844</v>
          </cell>
          <cell r="EO147">
            <v>321.80099487304688</v>
          </cell>
          <cell r="EP147">
            <v>207.25994873046875</v>
          </cell>
          <cell r="EQ147">
            <v>200.22084045410156</v>
          </cell>
        </row>
        <row r="148">
          <cell r="A148">
            <v>42643</v>
          </cell>
          <cell r="B148">
            <v>209.16999816894531</v>
          </cell>
          <cell r="C148">
            <v>157.46000671386719</v>
          </cell>
          <cell r="D148">
            <v>164.74699401855469</v>
          </cell>
          <cell r="E148">
            <v>487.23199462890625</v>
          </cell>
          <cell r="F148">
            <v>178.36199951171875</v>
          </cell>
          <cell r="G148">
            <v>506.24200439453125</v>
          </cell>
          <cell r="H148">
            <v>295.40200805664063</v>
          </cell>
          <cell r="I148">
            <v>345.85000610351563</v>
          </cell>
          <cell r="J148">
            <v>371.9530029296875</v>
          </cell>
          <cell r="K148">
            <v>531.06298828125</v>
          </cell>
          <cell r="L148">
            <v>202.35600280761719</v>
          </cell>
          <cell r="M148">
            <v>476.21798706054688</v>
          </cell>
          <cell r="N148">
            <v>266.08700561523438</v>
          </cell>
          <cell r="O148">
            <v>296.92800903320313</v>
          </cell>
          <cell r="P148">
            <v>301.45599365234375</v>
          </cell>
          <cell r="Q148">
            <v>324.4010009765625</v>
          </cell>
          <cell r="R148">
            <v>375.92498779296875</v>
          </cell>
          <cell r="S148">
            <v>401.97198486328125</v>
          </cell>
          <cell r="T148">
            <v>492.60101318359375</v>
          </cell>
          <cell r="U148">
            <v>380.885986328125</v>
          </cell>
          <cell r="V148">
            <v>526.093994140625</v>
          </cell>
          <cell r="W148">
            <v>279.50601196289063</v>
          </cell>
          <cell r="X148">
            <v>377.75601196289063</v>
          </cell>
          <cell r="Y148">
            <v>326.50100708007813</v>
          </cell>
          <cell r="Z148">
            <v>391.92898559570313</v>
          </cell>
          <cell r="AA148">
            <v>379.79000854492188</v>
          </cell>
          <cell r="AB148">
            <v>419.04098510742188</v>
          </cell>
          <cell r="AC148">
            <v>424.66400146484375</v>
          </cell>
          <cell r="AD148">
            <v>385.89401245117188</v>
          </cell>
          <cell r="AE148">
            <v>379.42300415039063</v>
          </cell>
          <cell r="AF148">
            <v>499.89599609375</v>
          </cell>
          <cell r="AG148">
            <v>434.22000122070313</v>
          </cell>
          <cell r="AH148">
            <v>1008.9940185546875</v>
          </cell>
          <cell r="AI148">
            <v>389.3909912109375</v>
          </cell>
          <cell r="AJ148">
            <v>351.70098876953125</v>
          </cell>
          <cell r="AK148">
            <v>354.22500610351563</v>
          </cell>
          <cell r="AL148">
            <v>324.80099487304688</v>
          </cell>
          <cell r="AM148">
            <v>371.1300048828125</v>
          </cell>
          <cell r="AN148">
            <v>371.77099609375</v>
          </cell>
          <cell r="AO148">
            <v>393.052001953125</v>
          </cell>
          <cell r="AP148">
            <v>354.552001953125</v>
          </cell>
          <cell r="AQ148">
            <v>381.42001342773438</v>
          </cell>
          <cell r="AR148">
            <v>470.14801025390625</v>
          </cell>
          <cell r="AS148">
            <v>544.90997314453125</v>
          </cell>
          <cell r="AT148">
            <v>354.79400634765625</v>
          </cell>
          <cell r="AU148">
            <v>450.64599609375</v>
          </cell>
          <cell r="AV148">
            <v>210.28199768066406</v>
          </cell>
          <cell r="AW148">
            <v>209.13400268554688</v>
          </cell>
          <cell r="AX148">
            <v>331.77999877929688</v>
          </cell>
          <cell r="AY148">
            <v>414.85800170898438</v>
          </cell>
          <cell r="AZ148">
            <v>411.7550048828125</v>
          </cell>
          <cell r="BA148">
            <v>359.03500366210938</v>
          </cell>
          <cell r="BB148">
            <v>384.614013671875</v>
          </cell>
          <cell r="BC148">
            <v>481.38198852539063</v>
          </cell>
          <cell r="BD148">
            <v>250.81199645996094</v>
          </cell>
          <cell r="BE148">
            <v>403.2239990234375</v>
          </cell>
          <cell r="BF148">
            <v>375.21701049804688</v>
          </cell>
          <cell r="BG148">
            <v>1097.0880126953125</v>
          </cell>
          <cell r="BH148">
            <v>2813.72412109375</v>
          </cell>
          <cell r="BI148">
            <v>1152.6240234375</v>
          </cell>
          <cell r="BJ148">
            <v>2064.051025390625</v>
          </cell>
          <cell r="BK148">
            <v>621.5670166015625</v>
          </cell>
          <cell r="BL148">
            <v>644.2919921875</v>
          </cell>
          <cell r="BM148">
            <v>673.69000244140625</v>
          </cell>
          <cell r="BN148">
            <v>783.052978515625</v>
          </cell>
          <cell r="BO148">
            <v>518.8380126953125</v>
          </cell>
          <cell r="BP148">
            <v>298.80099487304688</v>
          </cell>
          <cell r="BQ148">
            <v>545.86199951171875</v>
          </cell>
          <cell r="BR148">
            <v>410.22900390625</v>
          </cell>
          <cell r="BS148">
            <v>318.77801513671875</v>
          </cell>
          <cell r="BT148">
            <v>381.4630126953125</v>
          </cell>
          <cell r="BU148">
            <v>100.84300231933594</v>
          </cell>
          <cell r="BV148">
            <v>372.79098510742188</v>
          </cell>
          <cell r="BW148">
            <v>280.12298583984375</v>
          </cell>
          <cell r="BX148">
            <v>292.31201171875</v>
          </cell>
          <cell r="BY148">
            <v>2650.867919921875</v>
          </cell>
          <cell r="BZ148">
            <v>2630.376953125</v>
          </cell>
          <cell r="CA148">
            <v>289.82000732421875</v>
          </cell>
          <cell r="CB148">
            <v>264.37420654296875</v>
          </cell>
          <cell r="CC148">
            <v>265.9512939453125</v>
          </cell>
          <cell r="CD148">
            <v>336.16519165039063</v>
          </cell>
          <cell r="CE148">
            <v>355.51119995117188</v>
          </cell>
          <cell r="CF148">
            <v>337.89471435546875</v>
          </cell>
          <cell r="CG148">
            <v>366.031494140625</v>
          </cell>
          <cell r="CH148">
            <v>303.1453857421875</v>
          </cell>
          <cell r="CI148">
            <v>710.2001953125</v>
          </cell>
          <cell r="CJ148">
            <v>511.76300048828125</v>
          </cell>
          <cell r="CK148">
            <v>427.63400268554688</v>
          </cell>
          <cell r="CL148">
            <v>474.314697265625</v>
          </cell>
          <cell r="CM148">
            <v>1094.383056640625</v>
          </cell>
          <cell r="CN148">
            <v>340.39138793945313</v>
          </cell>
          <cell r="CO148">
            <v>170.81080627441406</v>
          </cell>
          <cell r="CP148">
            <v>437.35348510742188</v>
          </cell>
          <cell r="CQ148">
            <v>281.227294921875</v>
          </cell>
          <cell r="CR148">
            <v>361.697998046875</v>
          </cell>
          <cell r="CS148">
            <v>212.62579345703125</v>
          </cell>
          <cell r="CT148">
            <v>440.10610961914063</v>
          </cell>
          <cell r="CU148">
            <v>445.90948486328125</v>
          </cell>
          <cell r="CV148">
            <v>235.67269897460938</v>
          </cell>
          <cell r="CW148">
            <v>217.02679443359375</v>
          </cell>
          <cell r="CX148">
            <v>391.24700927734375</v>
          </cell>
          <cell r="CY148">
            <v>189.78909301757813</v>
          </cell>
          <cell r="CZ148">
            <v>425.72711181640625</v>
          </cell>
          <cell r="DA148">
            <v>174.75079345703125</v>
          </cell>
          <cell r="DB148">
            <v>215.50369262695313</v>
          </cell>
          <cell r="DC148">
            <v>193.70889282226563</v>
          </cell>
          <cell r="DD148">
            <v>379.80999755859375</v>
          </cell>
          <cell r="DE148">
            <v>638.076171875</v>
          </cell>
          <cell r="DF148">
            <v>171.74909973144531</v>
          </cell>
          <cell r="DG148">
            <v>201.50199890136719</v>
          </cell>
          <cell r="DH148">
            <v>209.8551025390625</v>
          </cell>
          <cell r="DI148">
            <v>273.88140869140625</v>
          </cell>
          <cell r="DJ148">
            <v>333.66571044921875</v>
          </cell>
          <cell r="DK148">
            <v>239.63290405273438</v>
          </cell>
          <cell r="DL148">
            <v>1626.9210205078125</v>
          </cell>
          <cell r="DM148">
            <v>282.4534912109375</v>
          </cell>
          <cell r="DN148">
            <v>230.24130249023438</v>
          </cell>
          <cell r="DO148">
            <v>157.00489807128906</v>
          </cell>
          <cell r="DQ148">
            <v>903.46002197265625</v>
          </cell>
          <cell r="DR148">
            <v>2168.27001953125</v>
          </cell>
          <cell r="DS148">
            <v>237.0655517578125</v>
          </cell>
          <cell r="DT148">
            <v>130.24691772460938</v>
          </cell>
          <cell r="DV148">
            <v>42643</v>
          </cell>
          <cell r="DW148">
            <v>42643</v>
          </cell>
          <cell r="DX148">
            <v>448.875</v>
          </cell>
          <cell r="DY148">
            <v>223.11306762695313</v>
          </cell>
          <cell r="DZ148">
            <v>421.09698486328125</v>
          </cell>
          <cell r="EA148">
            <v>516.70098876953125</v>
          </cell>
          <cell r="EB148">
            <v>322.27899169921875</v>
          </cell>
          <cell r="EC148">
            <v>489.0050048828125</v>
          </cell>
          <cell r="ED148">
            <v>375.531005859375</v>
          </cell>
          <cell r="EE148">
            <v>386.66400146484375</v>
          </cell>
          <cell r="EF148">
            <v>403.7080078125</v>
          </cell>
          <cell r="EG148">
            <v>391.739013671875</v>
          </cell>
          <cell r="EH148">
            <v>322.74700927734375</v>
          </cell>
          <cell r="EI148">
            <v>304.09100341796875</v>
          </cell>
          <cell r="EJ148">
            <v>459.36199951171875</v>
          </cell>
          <cell r="EK148">
            <v>327.65499877929688</v>
          </cell>
          <cell r="EL148">
            <v>347.11700439453125</v>
          </cell>
          <cell r="EM148">
            <v>198.62600708007813</v>
          </cell>
          <cell r="EN148">
            <v>201.20599365234375</v>
          </cell>
          <cell r="EO148">
            <v>321.84100341796875</v>
          </cell>
          <cell r="EP148">
            <v>207.49090576171875</v>
          </cell>
          <cell r="EQ148">
            <v>200.44979858398438</v>
          </cell>
        </row>
        <row r="149">
          <cell r="A149">
            <v>42646</v>
          </cell>
          <cell r="B149">
            <v>209.38200378417969</v>
          </cell>
          <cell r="C149">
            <v>157.47200012207031</v>
          </cell>
          <cell r="D149">
            <v>164.76800537109375</v>
          </cell>
          <cell r="E149">
            <v>487.43099975585938</v>
          </cell>
          <cell r="F149">
            <v>178.31399536132813</v>
          </cell>
          <cell r="G149">
            <v>506.41900634765625</v>
          </cell>
          <cell r="H149">
            <v>295.54598999023438</v>
          </cell>
          <cell r="I149">
            <v>345.23800659179688</v>
          </cell>
          <cell r="J149">
            <v>371.42098999023438</v>
          </cell>
          <cell r="K149">
            <v>531.7349853515625</v>
          </cell>
          <cell r="L149">
            <v>202.05900573730469</v>
          </cell>
          <cell r="M149">
            <v>475.79299926757813</v>
          </cell>
          <cell r="N149">
            <v>265.09500122070313</v>
          </cell>
          <cell r="O149">
            <v>296.39999389648438</v>
          </cell>
          <cell r="P149">
            <v>300.90701293945313</v>
          </cell>
          <cell r="Q149">
            <v>323.97799682617188</v>
          </cell>
          <cell r="R149">
            <v>375.84698486328125</v>
          </cell>
          <cell r="S149">
            <v>402.19000244140625</v>
          </cell>
          <cell r="T149">
            <v>493.83200073242188</v>
          </cell>
          <cell r="U149">
            <v>380.91500854492188</v>
          </cell>
          <cell r="V149">
            <v>526.72100830078125</v>
          </cell>
          <cell r="W149">
            <v>281.73800659179688</v>
          </cell>
          <cell r="X149">
            <v>377.68301391601563</v>
          </cell>
          <cell r="Y149">
            <v>326.06698608398438</v>
          </cell>
          <cell r="Z149">
            <v>391.65798950195313</v>
          </cell>
          <cell r="AA149">
            <v>379.88101196289063</v>
          </cell>
          <cell r="AB149">
            <v>422.74600219726563</v>
          </cell>
          <cell r="AC149">
            <v>425.27801513671875</v>
          </cell>
          <cell r="AD149">
            <v>385.62701416015625</v>
          </cell>
          <cell r="AE149">
            <v>379.28900146484375</v>
          </cell>
          <cell r="AF149">
            <v>500.1619873046875</v>
          </cell>
          <cell r="AG149">
            <v>434.81500244140625</v>
          </cell>
          <cell r="AH149">
            <v>1009.947021484375</v>
          </cell>
          <cell r="AI149">
            <v>390.1610107421875</v>
          </cell>
          <cell r="AJ149">
            <v>351.09500122070313</v>
          </cell>
          <cell r="AK149">
            <v>353.9530029296875</v>
          </cell>
          <cell r="AL149">
            <v>324.79800415039063</v>
          </cell>
          <cell r="AM149">
            <v>371.4630126953125</v>
          </cell>
          <cell r="AN149">
            <v>371.7449951171875</v>
          </cell>
          <cell r="AO149">
            <v>393.07598876953125</v>
          </cell>
          <cell r="AP149">
            <v>354.50100708007813</v>
          </cell>
          <cell r="AQ149">
            <v>380.88699340820313</v>
          </cell>
          <cell r="AR149">
            <v>469.7659912109375</v>
          </cell>
          <cell r="AS149">
            <v>545.1409912109375</v>
          </cell>
          <cell r="AT149">
            <v>355.31298828125</v>
          </cell>
          <cell r="AU149">
            <v>450.57998657226563</v>
          </cell>
          <cell r="AV149">
            <v>210.3699951171875</v>
          </cell>
          <cell r="AW149">
            <v>209.16400146484375</v>
          </cell>
          <cell r="AX149">
            <v>331.81100463867188</v>
          </cell>
          <cell r="AY149">
            <v>414.79098510742188</v>
          </cell>
          <cell r="AZ149">
            <v>412.45700073242188</v>
          </cell>
          <cell r="BA149">
            <v>359.739990234375</v>
          </cell>
          <cell r="BB149">
            <v>385.35598754882813</v>
          </cell>
          <cell r="BC149">
            <v>481.6510009765625</v>
          </cell>
          <cell r="BD149">
            <v>250.98199462890625</v>
          </cell>
          <cell r="BE149">
            <v>403.45498657226563</v>
          </cell>
          <cell r="BF149">
            <v>375.20401000976563</v>
          </cell>
          <cell r="BG149">
            <v>1099.136962890625</v>
          </cell>
          <cell r="BH149">
            <v>2813.159912109375</v>
          </cell>
          <cell r="BI149">
            <v>1153.904052734375</v>
          </cell>
          <cell r="BJ149">
            <v>2063.568115234375</v>
          </cell>
          <cell r="BK149">
            <v>621.88800048828125</v>
          </cell>
          <cell r="BL149">
            <v>644.08197021484375</v>
          </cell>
          <cell r="BM149">
            <v>673.4940185546875</v>
          </cell>
          <cell r="BN149">
            <v>782.96502685546875</v>
          </cell>
          <cell r="BO149">
            <v>518.114990234375</v>
          </cell>
          <cell r="BP149">
            <v>299.16400146484375</v>
          </cell>
          <cell r="BQ149">
            <v>545.95501708984375</v>
          </cell>
          <cell r="BR149">
            <v>410.55801391601563</v>
          </cell>
          <cell r="BS149">
            <v>319.15701293945313</v>
          </cell>
          <cell r="BT149">
            <v>382.27301025390625</v>
          </cell>
          <cell r="BU149">
            <v>101.25399780273438</v>
          </cell>
          <cell r="BV149">
            <v>373.1300048828125</v>
          </cell>
          <cell r="BW149">
            <v>280.38101196289063</v>
          </cell>
          <cell r="BX149">
            <v>292.1300048828125</v>
          </cell>
          <cell r="BY149">
            <v>2655.10791015625</v>
          </cell>
          <cell r="BZ149">
            <v>2631.780029296875</v>
          </cell>
          <cell r="CA149">
            <v>289.68600463867188</v>
          </cell>
          <cell r="CB149">
            <v>264.58792114257813</v>
          </cell>
          <cell r="CC149">
            <v>265.9263916015625</v>
          </cell>
          <cell r="CD149">
            <v>335.508544921875</v>
          </cell>
          <cell r="CE149">
            <v>355.84152221679688</v>
          </cell>
          <cell r="CF149">
            <v>337.89065551757813</v>
          </cell>
          <cell r="CG149">
            <v>365.51513671875</v>
          </cell>
          <cell r="CH149">
            <v>303.2166748046875</v>
          </cell>
          <cell r="CI149">
            <v>710.920654296875</v>
          </cell>
          <cell r="CJ149">
            <v>511.67919921875</v>
          </cell>
          <cell r="CK149">
            <v>428.23886108398438</v>
          </cell>
          <cell r="CL149">
            <v>474.53244018554688</v>
          </cell>
          <cell r="CM149">
            <v>1095.491943359375</v>
          </cell>
          <cell r="CN149">
            <v>339.99359130859375</v>
          </cell>
          <cell r="CO149">
            <v>170.69976806640625</v>
          </cell>
          <cell r="CP149">
            <v>437.2520751953125</v>
          </cell>
          <cell r="CQ149">
            <v>280.88970947265625</v>
          </cell>
          <cell r="CR149">
            <v>361.5399169921875</v>
          </cell>
          <cell r="CS149">
            <v>212.45184326171875</v>
          </cell>
          <cell r="CT149">
            <v>440.18869018554688</v>
          </cell>
          <cell r="CU149">
            <v>446.68365478515625</v>
          </cell>
          <cell r="CV149">
            <v>235.71087646484375</v>
          </cell>
          <cell r="CW149">
            <v>217.09066772460938</v>
          </cell>
          <cell r="CX149">
            <v>392.85858154296875</v>
          </cell>
          <cell r="CY149">
            <v>189.59165954589844</v>
          </cell>
          <cell r="CZ149">
            <v>425.87265014648438</v>
          </cell>
          <cell r="DA149">
            <v>174.4820556640625</v>
          </cell>
          <cell r="DB149">
            <v>215.97779846191406</v>
          </cell>
          <cell r="DC149">
            <v>193.62422180175781</v>
          </cell>
          <cell r="DD149">
            <v>380.20681762695313</v>
          </cell>
          <cell r="DE149">
            <v>638.28924560546875</v>
          </cell>
          <cell r="DF149">
            <v>171.70687866210938</v>
          </cell>
          <cell r="DG149">
            <v>201.43423461914063</v>
          </cell>
          <cell r="DH149">
            <v>209.79913330078125</v>
          </cell>
          <cell r="DI149">
            <v>273.92172241210938</v>
          </cell>
          <cell r="DJ149">
            <v>333.08355712890625</v>
          </cell>
          <cell r="DK149">
            <v>239.52159118652344</v>
          </cell>
          <cell r="DL149">
            <v>1628.31298828125</v>
          </cell>
          <cell r="DM149">
            <v>282.326416015625</v>
          </cell>
          <cell r="DN149">
            <v>230.21511840820313</v>
          </cell>
          <cell r="DO149">
            <v>157.17636108398438</v>
          </cell>
          <cell r="DQ149">
            <v>909.5999755859375</v>
          </cell>
          <cell r="DR149">
            <v>2179.97998046875</v>
          </cell>
          <cell r="DS149">
            <v>236.97210693359375</v>
          </cell>
          <cell r="DT149">
            <v>130.24909973144531</v>
          </cell>
          <cell r="DV149">
            <v>42646</v>
          </cell>
          <cell r="DW149">
            <v>42646</v>
          </cell>
          <cell r="DX149">
            <v>449.66900634765625</v>
          </cell>
          <cell r="DY149">
            <v>223.56939697265625</v>
          </cell>
          <cell r="DZ149">
            <v>421.49301147460938</v>
          </cell>
          <cell r="EA149">
            <v>517.41802978515625</v>
          </cell>
          <cell r="EB149">
            <v>322.90899658203125</v>
          </cell>
          <cell r="EC149">
            <v>489.31600952148438</v>
          </cell>
          <cell r="ED149">
            <v>375.73800659179688</v>
          </cell>
          <cell r="EE149">
            <v>386.95498657226563</v>
          </cell>
          <cell r="EF149">
            <v>403.69601440429688</v>
          </cell>
          <cell r="EG149">
            <v>391.90499877929688</v>
          </cell>
          <cell r="EH149">
            <v>322.90499877929688</v>
          </cell>
          <cell r="EI149">
            <v>304.406005859375</v>
          </cell>
          <cell r="EJ149">
            <v>459.75399780273438</v>
          </cell>
          <cell r="EK149">
            <v>328.05599975585938</v>
          </cell>
          <cell r="EL149">
            <v>347.70498657226563</v>
          </cell>
          <cell r="EM149">
            <v>198.83599853515625</v>
          </cell>
          <cell r="EN149">
            <v>201.12399291992188</v>
          </cell>
          <cell r="EO149">
            <v>322.36700439453125</v>
          </cell>
          <cell r="EP149">
            <v>207.68052673339844</v>
          </cell>
          <cell r="EQ149">
            <v>200.66224670410156</v>
          </cell>
        </row>
        <row r="150">
          <cell r="A150">
            <v>42647</v>
          </cell>
          <cell r="B150">
            <v>209.343994140625</v>
          </cell>
          <cell r="C150">
            <v>157.49299621582031</v>
          </cell>
          <cell r="D150">
            <v>164.78599548339844</v>
          </cell>
          <cell r="E150">
            <v>487.64401245117188</v>
          </cell>
          <cell r="F150">
            <v>177.96200561523438</v>
          </cell>
          <cell r="G150">
            <v>506.5360107421875</v>
          </cell>
          <cell r="H150">
            <v>295.82400512695313</v>
          </cell>
          <cell r="I150">
            <v>345.00799560546875</v>
          </cell>
          <cell r="J150">
            <v>371.26300048828125</v>
          </cell>
          <cell r="K150">
            <v>532.01702880859375</v>
          </cell>
          <cell r="L150">
            <v>201.93699645996094</v>
          </cell>
          <cell r="M150">
            <v>475.61700439453125</v>
          </cell>
          <cell r="N150">
            <v>265.15798950195313</v>
          </cell>
          <cell r="O150">
            <v>295.96600341796875</v>
          </cell>
          <cell r="P150">
            <v>300.47799682617188</v>
          </cell>
          <cell r="Q150">
            <v>323.68798828125</v>
          </cell>
          <cell r="R150">
            <v>375.85299682617188</v>
          </cell>
          <cell r="S150">
            <v>402.39599609375</v>
          </cell>
          <cell r="T150">
            <v>494.78799438476563</v>
          </cell>
          <cell r="U150">
            <v>380.99301147460938</v>
          </cell>
          <cell r="V150">
            <v>526.9739990234375</v>
          </cell>
          <cell r="W150">
            <v>283.98800659179688</v>
          </cell>
          <cell r="X150">
            <v>377.58200073242188</v>
          </cell>
          <cell r="Y150">
            <v>325.80300903320313</v>
          </cell>
          <cell r="Z150">
            <v>391.57901000976563</v>
          </cell>
          <cell r="AA150">
            <v>379.92498779296875</v>
          </cell>
          <cell r="AB150">
            <v>425.99700927734375</v>
          </cell>
          <cell r="AC150">
            <v>425.73599243164063</v>
          </cell>
          <cell r="AD150">
            <v>385.66598510742188</v>
          </cell>
          <cell r="AE150">
            <v>379.33700561523438</v>
          </cell>
          <cell r="AF150">
            <v>500.56201171875</v>
          </cell>
          <cell r="AG150">
            <v>435.29998779296875</v>
          </cell>
          <cell r="AH150">
            <v>1010.9240112304688</v>
          </cell>
          <cell r="AI150">
            <v>390.68099975585938</v>
          </cell>
          <cell r="AJ150">
            <v>350.8070068359375</v>
          </cell>
          <cell r="AK150">
            <v>353.79501342773438</v>
          </cell>
          <cell r="AL150">
            <v>324.73300170898438</v>
          </cell>
          <cell r="AM150">
            <v>371.55300903320313</v>
          </cell>
          <cell r="AN150">
            <v>371.67498779296875</v>
          </cell>
          <cell r="AO150">
            <v>393.17001342773438</v>
          </cell>
          <cell r="AP150">
            <v>354.47299194335938</v>
          </cell>
          <cell r="AQ150">
            <v>380.66400146484375</v>
          </cell>
          <cell r="AR150">
            <v>469.82000732421875</v>
          </cell>
          <cell r="AS150">
            <v>545.322021484375</v>
          </cell>
          <cell r="AT150">
            <v>355.60198974609375</v>
          </cell>
          <cell r="AU150">
            <v>450.6409912109375</v>
          </cell>
          <cell r="AV150">
            <v>210.40299987792969</v>
          </cell>
          <cell r="AW150">
            <v>209.19099426269531</v>
          </cell>
          <cell r="AX150">
            <v>331.57000732421875</v>
          </cell>
          <cell r="AY150">
            <v>414.65399169921875</v>
          </cell>
          <cell r="AZ150">
            <v>412.42599487304688</v>
          </cell>
          <cell r="BA150">
            <v>360.14999389648438</v>
          </cell>
          <cell r="BB150">
            <v>385.72900390625</v>
          </cell>
          <cell r="BC150">
            <v>481.8380126953125</v>
          </cell>
          <cell r="BD150">
            <v>250.99899291992188</v>
          </cell>
          <cell r="BE150">
            <v>403.59600830078125</v>
          </cell>
          <cell r="BF150">
            <v>375.23599243164063</v>
          </cell>
          <cell r="BG150">
            <v>1098.5799560546875</v>
          </cell>
          <cell r="BH150">
            <v>2803.47998046875</v>
          </cell>
          <cell r="BI150">
            <v>1155.2049560546875</v>
          </cell>
          <cell r="BJ150">
            <v>2061.52099609375</v>
          </cell>
          <cell r="BK150">
            <v>618.80401611328125</v>
          </cell>
          <cell r="BL150">
            <v>641.81500244140625</v>
          </cell>
          <cell r="BM150">
            <v>670.9630126953125</v>
          </cell>
          <cell r="BN150">
            <v>780.552001953125</v>
          </cell>
          <cell r="BO150">
            <v>517.05499267578125</v>
          </cell>
          <cell r="BP150">
            <v>297.68899536132813</v>
          </cell>
          <cell r="BQ150">
            <v>545.0560302734375</v>
          </cell>
          <cell r="BR150">
            <v>410.89599609375</v>
          </cell>
          <cell r="BS150">
            <v>319.53900146484375</v>
          </cell>
          <cell r="BT150">
            <v>383.09600830078125</v>
          </cell>
          <cell r="BU150">
            <v>101.58000183105469</v>
          </cell>
          <cell r="BV150">
            <v>373.49700927734375</v>
          </cell>
          <cell r="BW150">
            <v>280.75201416015625</v>
          </cell>
          <cell r="BX150">
            <v>292.14898681640625</v>
          </cell>
          <cell r="BY150">
            <v>2658.410888671875</v>
          </cell>
          <cell r="BZ150">
            <v>2632.01708984375</v>
          </cell>
          <cell r="CA150">
            <v>288.88400268554688</v>
          </cell>
          <cell r="CB150">
            <v>263.87503051757813</v>
          </cell>
          <cell r="CC150">
            <v>265.90924072265625</v>
          </cell>
          <cell r="CD150">
            <v>335.27810668945313</v>
          </cell>
          <cell r="CE150">
            <v>356.16787719726563</v>
          </cell>
          <cell r="CF150">
            <v>337.8009033203125</v>
          </cell>
          <cell r="CG150">
            <v>365.26727294921875</v>
          </cell>
          <cell r="CH150">
            <v>303.18539428710938</v>
          </cell>
          <cell r="CI150">
            <v>711.63055419921875</v>
          </cell>
          <cell r="CJ150">
            <v>511.94674682617188</v>
          </cell>
          <cell r="CK150">
            <v>428.377197265625</v>
          </cell>
          <cell r="CL150">
            <v>474.869384765625</v>
          </cell>
          <cell r="CM150">
            <v>1096.339111328125</v>
          </cell>
          <cell r="CN150">
            <v>339.88372802734375</v>
          </cell>
          <cell r="CO150">
            <v>170.6171875</v>
          </cell>
          <cell r="CP150">
            <v>437.39559936523438</v>
          </cell>
          <cell r="CQ150">
            <v>280.66970825195313</v>
          </cell>
          <cell r="CR150">
            <v>361.179931640625</v>
          </cell>
          <cell r="CS150">
            <v>212.32041931152344</v>
          </cell>
          <cell r="CT150">
            <v>440.5673828125</v>
          </cell>
          <cell r="CU150">
            <v>447.21676635742188</v>
          </cell>
          <cell r="CV150">
            <v>235.815673828125</v>
          </cell>
          <cell r="CW150">
            <v>216.81231689453125</v>
          </cell>
          <cell r="CX150">
            <v>393.74697875976563</v>
          </cell>
          <cell r="CY150">
            <v>189.49296569824219</v>
          </cell>
          <cell r="CZ150">
            <v>426.29586791992188</v>
          </cell>
          <cell r="DA150">
            <v>174.39913940429688</v>
          </cell>
          <cell r="DB150">
            <v>216.13035583496094</v>
          </cell>
          <cell r="DC150">
            <v>193.71784973144531</v>
          </cell>
          <cell r="DD150">
            <v>380.58816528320313</v>
          </cell>
          <cell r="DE150">
            <v>638.362548828125</v>
          </cell>
          <cell r="DF150">
            <v>171.71080017089844</v>
          </cell>
          <cell r="DG150">
            <v>201.216064453125</v>
          </cell>
          <cell r="DH150">
            <v>209.77720642089844</v>
          </cell>
          <cell r="DI150">
            <v>274.08160400390625</v>
          </cell>
          <cell r="DJ150">
            <v>332.86203002929688</v>
          </cell>
          <cell r="DK150">
            <v>239.39872741699219</v>
          </cell>
          <cell r="DL150">
            <v>1631.7080078125</v>
          </cell>
          <cell r="DM150">
            <v>282.38665771484375</v>
          </cell>
          <cell r="DN150">
            <v>230.22337341308594</v>
          </cell>
          <cell r="DO150">
            <v>157.26443481445313</v>
          </cell>
          <cell r="DQ150">
            <v>915.6099853515625</v>
          </cell>
          <cell r="DR150">
            <v>2150.489990234375</v>
          </cell>
          <cell r="DS150">
            <v>236.55027770996094</v>
          </cell>
          <cell r="DT150">
            <v>130.220947265625</v>
          </cell>
          <cell r="DV150">
            <v>42647</v>
          </cell>
          <cell r="DW150">
            <v>42647</v>
          </cell>
          <cell r="DX150">
            <v>450.98699951171875</v>
          </cell>
          <cell r="DY150">
            <v>223.97300720214844</v>
          </cell>
          <cell r="DZ150">
            <v>421.60299682617188</v>
          </cell>
          <cell r="EA150">
            <v>517.4959716796875</v>
          </cell>
          <cell r="EB150">
            <v>322.75799560546875</v>
          </cell>
          <cell r="EC150">
            <v>489.45401000976563</v>
          </cell>
          <cell r="ED150">
            <v>375.80999755859375</v>
          </cell>
          <cell r="EE150">
            <v>387.00601196289063</v>
          </cell>
          <cell r="EF150">
            <v>404.40899658203125</v>
          </cell>
          <cell r="EG150">
            <v>392.21798706054688</v>
          </cell>
          <cell r="EH150">
            <v>323.14898681640625</v>
          </cell>
          <cell r="EI150">
            <v>304.8699951171875</v>
          </cell>
          <cell r="EJ150">
            <v>460.09799194335938</v>
          </cell>
          <cell r="EK150">
            <v>328.06698608398438</v>
          </cell>
          <cell r="EL150">
            <v>348.23300170898438</v>
          </cell>
          <cell r="EM150">
            <v>199.15899658203125</v>
          </cell>
          <cell r="EN150">
            <v>201.14700317382813</v>
          </cell>
          <cell r="EO150">
            <v>322.92599487304688</v>
          </cell>
          <cell r="EP150">
            <v>207.89569091796875</v>
          </cell>
          <cell r="EQ150">
            <v>200.93513488769531</v>
          </cell>
        </row>
        <row r="151">
          <cell r="A151">
            <v>42648</v>
          </cell>
          <cell r="B151">
            <v>208.93600463867188</v>
          </cell>
          <cell r="C151">
            <v>157.44599914550781</v>
          </cell>
          <cell r="D151">
            <v>164.7239990234375</v>
          </cell>
          <cell r="E151">
            <v>488.0780029296875</v>
          </cell>
          <cell r="F151">
            <v>178.27000427246094</v>
          </cell>
          <cell r="G151">
            <v>507.02301025390625</v>
          </cell>
          <cell r="H151">
            <v>296.10800170898438</v>
          </cell>
          <cell r="I151">
            <v>344.47601318359375</v>
          </cell>
          <cell r="J151">
            <v>370.83099365234375</v>
          </cell>
          <cell r="K151">
            <v>531.9520263671875</v>
          </cell>
          <cell r="L151">
            <v>201.61399841308594</v>
          </cell>
          <cell r="M151">
            <v>475.00399780273438</v>
          </cell>
          <cell r="N151">
            <v>265.17300415039063</v>
          </cell>
          <cell r="O151">
            <v>295.53900146484375</v>
          </cell>
          <cell r="P151">
            <v>300.05499267578125</v>
          </cell>
          <cell r="Q151">
            <v>323.22100830078125</v>
          </cell>
          <cell r="R151">
            <v>375.47500610351563</v>
          </cell>
          <cell r="S151">
            <v>402.18600463867188</v>
          </cell>
          <cell r="T151">
            <v>495.343994140625</v>
          </cell>
          <cell r="U151">
            <v>380.67999267578125</v>
          </cell>
          <cell r="V151">
            <v>527.46697998046875</v>
          </cell>
          <cell r="W151">
            <v>284.5260009765625</v>
          </cell>
          <cell r="X151">
            <v>378.06201171875</v>
          </cell>
          <cell r="Y151">
            <v>325.33200073242188</v>
          </cell>
          <cell r="Z151">
            <v>391.41500854492188</v>
          </cell>
          <cell r="AA151">
            <v>380.0889892578125</v>
          </cell>
          <cell r="AB151">
            <v>429.76800537109375</v>
          </cell>
          <cell r="AC151">
            <v>424.89999389648438</v>
          </cell>
          <cell r="AD151">
            <v>385.5050048828125</v>
          </cell>
          <cell r="AE151">
            <v>379.21600341796875</v>
          </cell>
          <cell r="AF151">
            <v>500.95700073242188</v>
          </cell>
          <cell r="AG151">
            <v>435.37600708007813</v>
          </cell>
          <cell r="AH151">
            <v>1010.030029296875</v>
          </cell>
          <cell r="AI151">
            <v>390.9429931640625</v>
          </cell>
          <cell r="AJ151">
            <v>350.23199462890625</v>
          </cell>
          <cell r="AK151">
            <v>353.3599853515625</v>
          </cell>
          <cell r="AL151">
            <v>324.42999267578125</v>
          </cell>
          <cell r="AM151">
            <v>371.37200927734375</v>
          </cell>
          <cell r="AN151">
            <v>371.70098876953125</v>
          </cell>
          <cell r="AO151">
            <v>392.625</v>
          </cell>
          <cell r="AP151">
            <v>354.45999145507813</v>
          </cell>
          <cell r="AQ151">
            <v>380.17300415039063</v>
          </cell>
          <cell r="AR151">
            <v>470.76400756835938</v>
          </cell>
          <cell r="AS151">
            <v>544.82598876953125</v>
          </cell>
          <cell r="AT151">
            <v>355.64401245117188</v>
          </cell>
          <cell r="AU151">
            <v>450.37298583984375</v>
          </cell>
          <cell r="AV151">
            <v>210.21400451660156</v>
          </cell>
          <cell r="AW151">
            <v>208.9949951171875</v>
          </cell>
          <cell r="AX151">
            <v>331.2239990234375</v>
          </cell>
          <cell r="AY151">
            <v>414.11199951171875</v>
          </cell>
          <cell r="AZ151">
            <v>412.35299682617188</v>
          </cell>
          <cell r="BA151">
            <v>359.74099731445313</v>
          </cell>
          <cell r="BB151">
            <v>385.34201049804688</v>
          </cell>
          <cell r="BC151">
            <v>481.57199096679688</v>
          </cell>
          <cell r="BD151">
            <v>250.9429931640625</v>
          </cell>
          <cell r="BE151">
            <v>403.38900756835938</v>
          </cell>
          <cell r="BF151">
            <v>374.95599365234375</v>
          </cell>
          <cell r="BG151">
            <v>1095.7120361328125</v>
          </cell>
          <cell r="BH151">
            <v>2799.575927734375</v>
          </cell>
          <cell r="BI151">
            <v>1156.7149658203125</v>
          </cell>
          <cell r="BJ151">
            <v>2060.925048828125</v>
          </cell>
          <cell r="BK151">
            <v>617.6920166015625</v>
          </cell>
          <cell r="BL151">
            <v>640.86602783203125</v>
          </cell>
          <cell r="BM151">
            <v>669.73101806640625</v>
          </cell>
          <cell r="BN151">
            <v>779.80401611328125</v>
          </cell>
          <cell r="BO151">
            <v>516.29998779296875</v>
          </cell>
          <cell r="BP151">
            <v>296.98199462890625</v>
          </cell>
          <cell r="BQ151">
            <v>543.73297119140625</v>
          </cell>
          <cell r="BR151">
            <v>411.1400146484375</v>
          </cell>
          <cell r="BS151">
            <v>320.04400634765625</v>
          </cell>
          <cell r="BT151">
            <v>384.39498901367188</v>
          </cell>
          <cell r="BU151">
            <v>102.08300018310547</v>
          </cell>
          <cell r="BV151">
            <v>373.89300537109375</v>
          </cell>
          <cell r="BW151">
            <v>280.72900390625</v>
          </cell>
          <cell r="BX151">
            <v>291.3800048828125</v>
          </cell>
          <cell r="BY151">
            <v>2660.422119140625</v>
          </cell>
          <cell r="BZ151">
            <v>2633.819091796875</v>
          </cell>
          <cell r="CA151">
            <v>288.49200439453125</v>
          </cell>
          <cell r="CB151">
            <v>263.68951416015625</v>
          </cell>
          <cell r="CC151">
            <v>265.76300048828125</v>
          </cell>
          <cell r="CD151">
            <v>334.68344116210938</v>
          </cell>
          <cell r="CE151">
            <v>356.01901245117188</v>
          </cell>
          <cell r="CF151">
            <v>337.39859008789063</v>
          </cell>
          <cell r="CG151">
            <v>364.73580932617188</v>
          </cell>
          <cell r="CH151">
            <v>303.16207885742188</v>
          </cell>
          <cell r="CI151">
            <v>710.87738037109375</v>
          </cell>
          <cell r="CJ151">
            <v>511.96920776367188</v>
          </cell>
          <cell r="CK151">
            <v>428.81295776367188</v>
          </cell>
          <cell r="CL151">
            <v>474.63320922851563</v>
          </cell>
          <cell r="CM151">
            <v>1098.028564453125</v>
          </cell>
          <cell r="CN151">
            <v>339.60525512695313</v>
          </cell>
          <cell r="CO151">
            <v>170.38746643066406</v>
          </cell>
          <cell r="CP151">
            <v>436.43096923828125</v>
          </cell>
          <cell r="CQ151">
            <v>280.39071655273438</v>
          </cell>
          <cell r="CR151">
            <v>361.03237915039063</v>
          </cell>
          <cell r="CS151">
            <v>212.06617736816406</v>
          </cell>
          <cell r="CT151">
            <v>440.70089721679688</v>
          </cell>
          <cell r="CU151">
            <v>447.27731323242188</v>
          </cell>
          <cell r="CV151">
            <v>236.95582580566406</v>
          </cell>
          <cell r="CW151">
            <v>216.45260620117188</v>
          </cell>
          <cell r="CX151">
            <v>393.12603759765625</v>
          </cell>
          <cell r="CY151">
            <v>189.26228332519531</v>
          </cell>
          <cell r="CZ151">
            <v>426.16925048828125</v>
          </cell>
          <cell r="DA151">
            <v>174.15376281738281</v>
          </cell>
          <cell r="DB151">
            <v>215.76316833496094</v>
          </cell>
          <cell r="DC151">
            <v>193.81027221679688</v>
          </cell>
          <cell r="DD151">
            <v>381.39419555664063</v>
          </cell>
          <cell r="DE151">
            <v>638.12921142578125</v>
          </cell>
          <cell r="DF151">
            <v>171.57574462890625</v>
          </cell>
          <cell r="DG151">
            <v>201.25369262695313</v>
          </cell>
          <cell r="DH151">
            <v>209.78709411621094</v>
          </cell>
          <cell r="DI151">
            <v>273.96881103515625</v>
          </cell>
          <cell r="DJ151">
            <v>332.502685546875</v>
          </cell>
          <cell r="DK151">
            <v>239.46554565429688</v>
          </cell>
          <cell r="DL151">
            <v>1631.5126953125</v>
          </cell>
          <cell r="DM151">
            <v>282.95510864257813</v>
          </cell>
          <cell r="DN151">
            <v>229.78529357910156</v>
          </cell>
          <cell r="DO151">
            <v>157.49446105957031</v>
          </cell>
          <cell r="DQ151">
            <v>915.260009765625</v>
          </cell>
          <cell r="DR151">
            <v>2159.72998046875</v>
          </cell>
          <cell r="DS151">
            <v>237.00224304199219</v>
          </cell>
          <cell r="DT151">
            <v>130.28587341308594</v>
          </cell>
          <cell r="DV151">
            <v>42648</v>
          </cell>
          <cell r="DW151">
            <v>42648</v>
          </cell>
          <cell r="DX151">
            <v>452.87298583984375</v>
          </cell>
          <cell r="DY151">
            <v>223.98800659179688</v>
          </cell>
          <cell r="DZ151">
            <v>421.61099243164063</v>
          </cell>
          <cell r="EA151">
            <v>517.63897705078125</v>
          </cell>
          <cell r="EB151">
            <v>323.07901000976563</v>
          </cell>
          <cell r="EC151">
            <v>489.44100952148438</v>
          </cell>
          <cell r="ED151">
            <v>375.78298950195313</v>
          </cell>
          <cell r="EE151">
            <v>387.67001342773438</v>
          </cell>
          <cell r="EF151">
            <v>405.03900146484375</v>
          </cell>
          <cell r="EG151">
            <v>392.43399047851563</v>
          </cell>
          <cell r="EH151">
            <v>324.08700561523438</v>
          </cell>
          <cell r="EI151">
            <v>304.85299682617188</v>
          </cell>
          <cell r="EJ151">
            <v>460.5679931640625</v>
          </cell>
          <cell r="EK151">
            <v>328.35101318359375</v>
          </cell>
          <cell r="EL151">
            <v>348.77301025390625</v>
          </cell>
          <cell r="EM151">
            <v>199.07400512695313</v>
          </cell>
          <cell r="EN151">
            <v>201.197998046875</v>
          </cell>
          <cell r="EO151">
            <v>323.49798583984375</v>
          </cell>
          <cell r="EP151">
            <v>208.0224609375</v>
          </cell>
          <cell r="EQ151">
            <v>201.18057250976563</v>
          </cell>
        </row>
        <row r="152">
          <cell r="A152">
            <v>42649</v>
          </cell>
          <cell r="B152">
            <v>208.968994140625</v>
          </cell>
          <cell r="C152">
            <v>157.36700439453125</v>
          </cell>
          <cell r="D152">
            <v>164.64599609375</v>
          </cell>
          <cell r="E152">
            <v>489.3590087890625</v>
          </cell>
          <cell r="F152">
            <v>177.67300415039063</v>
          </cell>
          <cell r="G152">
            <v>508.093994140625</v>
          </cell>
          <cell r="H152">
            <v>296.50900268554688</v>
          </cell>
          <cell r="I152">
            <v>344.18701171875</v>
          </cell>
          <cell r="J152">
            <v>370.64300537109375</v>
          </cell>
          <cell r="K152">
            <v>532.8740234375</v>
          </cell>
          <cell r="L152">
            <v>201.45399475097656</v>
          </cell>
          <cell r="M152">
            <v>474.87799072265625</v>
          </cell>
          <cell r="N152">
            <v>265.23199462890625</v>
          </cell>
          <cell r="O152">
            <v>295.25100708007813</v>
          </cell>
          <cell r="P152">
            <v>299.77099609375</v>
          </cell>
          <cell r="Q152">
            <v>322.98300170898438</v>
          </cell>
          <cell r="R152">
            <v>375.51901245117188</v>
          </cell>
          <cell r="S152">
            <v>402.14300537109375</v>
          </cell>
          <cell r="T152">
            <v>496.32998657226563</v>
          </cell>
          <cell r="U152">
            <v>380.69198608398438</v>
          </cell>
          <cell r="V152">
            <v>528.468017578125</v>
          </cell>
          <cell r="W152">
            <v>285.20401000976563</v>
          </cell>
          <cell r="X152">
            <v>377.98300170898438</v>
          </cell>
          <cell r="Y152">
            <v>325.10000610351563</v>
          </cell>
          <cell r="Z152">
            <v>391.24899291992188</v>
          </cell>
          <cell r="AA152">
            <v>380.16900634765625</v>
          </cell>
          <cell r="AB152">
            <v>430.76400756835938</v>
          </cell>
          <cell r="AC152">
            <v>425.39801025390625</v>
          </cell>
          <cell r="AD152">
            <v>385.43399047851563</v>
          </cell>
          <cell r="AE152">
            <v>379.19601440429688</v>
          </cell>
          <cell r="AF152">
            <v>501.68399047851563</v>
          </cell>
          <cell r="AG152">
            <v>435.71701049804688</v>
          </cell>
          <cell r="AH152">
            <v>1009.5540161132813</v>
          </cell>
          <cell r="AI152">
            <v>391.48599243164063</v>
          </cell>
          <cell r="AJ152">
            <v>349.93701171875</v>
          </cell>
          <cell r="AK152">
            <v>353.24798583984375</v>
          </cell>
          <cell r="AL152">
            <v>324.29299926757813</v>
          </cell>
          <cell r="AM152">
            <v>371.76699829101563</v>
          </cell>
          <cell r="AN152">
            <v>371.70700073242188</v>
          </cell>
          <cell r="AO152">
            <v>392.66598510742188</v>
          </cell>
          <cell r="AP152">
            <v>354.4630126953125</v>
          </cell>
          <cell r="AQ152">
            <v>379.97900390625</v>
          </cell>
          <cell r="AR152">
            <v>470.71600341796875</v>
          </cell>
          <cell r="AS152">
            <v>544.5830078125</v>
          </cell>
          <cell r="AT152">
            <v>356.0830078125</v>
          </cell>
          <cell r="AU152">
            <v>450.25799560546875</v>
          </cell>
          <cell r="AV152">
            <v>210.27999877929688</v>
          </cell>
          <cell r="AW152">
            <v>209.04499816894531</v>
          </cell>
          <cell r="AX152">
            <v>331.385009765625</v>
          </cell>
          <cell r="AY152">
            <v>413.86700439453125</v>
          </cell>
          <cell r="AZ152">
            <v>411.61700439453125</v>
          </cell>
          <cell r="BA152">
            <v>360.31298828125</v>
          </cell>
          <cell r="BB152">
            <v>385.77499389648438</v>
          </cell>
          <cell r="BC152">
            <v>481.14898681640625</v>
          </cell>
          <cell r="BD152">
            <v>250.73699951171875</v>
          </cell>
          <cell r="BE152">
            <v>403.0369873046875</v>
          </cell>
          <cell r="BF152">
            <v>374.97799682617188</v>
          </cell>
          <cell r="BG152">
            <v>1094.177001953125</v>
          </cell>
          <cell r="BH152">
            <v>2798.35302734375</v>
          </cell>
          <cell r="BI152">
            <v>1157.385986328125</v>
          </cell>
          <cell r="BJ152">
            <v>2059.823974609375</v>
          </cell>
          <cell r="BK152">
            <v>616.68701171875</v>
          </cell>
          <cell r="BL152">
            <v>640.41998291015625</v>
          </cell>
          <cell r="BM152">
            <v>669.19000244140625</v>
          </cell>
          <cell r="BN152">
            <v>779.8060302734375</v>
          </cell>
          <cell r="BO152">
            <v>515.70697021484375</v>
          </cell>
          <cell r="BP152">
            <v>296.85299682617188</v>
          </cell>
          <cell r="BQ152">
            <v>543.0009765625</v>
          </cell>
          <cell r="BR152">
            <v>411.2349853515625</v>
          </cell>
          <cell r="BS152">
            <v>320.19400024414063</v>
          </cell>
          <cell r="BT152">
            <v>385.27899169921875</v>
          </cell>
          <cell r="BU152">
            <v>102.65399932861328</v>
          </cell>
          <cell r="BV152">
            <v>373.98199462890625</v>
          </cell>
          <cell r="BW152">
            <v>280.94000244140625</v>
          </cell>
          <cell r="BX152">
            <v>291.30899047851563</v>
          </cell>
          <cell r="BY152">
            <v>2662.193115234375</v>
          </cell>
          <cell r="BZ152">
            <v>2634.674072265625</v>
          </cell>
          <cell r="CA152">
            <v>288.22100830078125</v>
          </cell>
          <cell r="CB152">
            <v>263.72134399414063</v>
          </cell>
          <cell r="CC152">
            <v>265.6114501953125</v>
          </cell>
          <cell r="CD152">
            <v>334.38967895507813</v>
          </cell>
          <cell r="CE152">
            <v>356.481201171875</v>
          </cell>
          <cell r="CF152">
            <v>337.240234375</v>
          </cell>
          <cell r="CG152">
            <v>364.49148559570313</v>
          </cell>
          <cell r="CH152">
            <v>303.23306274414063</v>
          </cell>
          <cell r="CI152">
            <v>710.49267578125</v>
          </cell>
          <cell r="CJ152">
            <v>512.16949462890625</v>
          </cell>
          <cell r="CK152">
            <v>429.876220703125</v>
          </cell>
          <cell r="CL152">
            <v>474.54776000976563</v>
          </cell>
          <cell r="CM152">
            <v>1099.7060546875</v>
          </cell>
          <cell r="CN152">
            <v>339.49346923828125</v>
          </cell>
          <cell r="CO152">
            <v>170.33375549316406</v>
          </cell>
          <cell r="CP152">
            <v>436.54891967773438</v>
          </cell>
          <cell r="CQ152">
            <v>280.23236083984375</v>
          </cell>
          <cell r="CR152">
            <v>360.91818237304688</v>
          </cell>
          <cell r="CS152">
            <v>211.91650390625</v>
          </cell>
          <cell r="CT152">
            <v>440.73678588867188</v>
          </cell>
          <cell r="CU152">
            <v>447.72418212890625</v>
          </cell>
          <cell r="CV152">
            <v>236.90121459960938</v>
          </cell>
          <cell r="CW152">
            <v>216.40322875976563</v>
          </cell>
          <cell r="CX152">
            <v>394.14532470703125</v>
          </cell>
          <cell r="CY152">
            <v>189.09402465820313</v>
          </cell>
          <cell r="CZ152">
            <v>426.45791625976563</v>
          </cell>
          <cell r="DA152">
            <v>174.01513671875</v>
          </cell>
          <cell r="DB152">
            <v>215.72207641601563</v>
          </cell>
          <cell r="DC152">
            <v>194.32829284667969</v>
          </cell>
          <cell r="DD152">
            <v>381.65408325195313</v>
          </cell>
          <cell r="DE152">
            <v>637.3809814453125</v>
          </cell>
          <cell r="DF152">
            <v>171.55760192871094</v>
          </cell>
          <cell r="DG152">
            <v>201.21138000488281</v>
          </cell>
          <cell r="DH152">
            <v>209.85150146484375</v>
          </cell>
          <cell r="DI152">
            <v>274.0106201171875</v>
          </cell>
          <cell r="DJ152">
            <v>332.30880737304688</v>
          </cell>
          <cell r="DK152">
            <v>239.51606750488281</v>
          </cell>
          <cell r="DL152">
            <v>1631.27099609375</v>
          </cell>
          <cell r="DM152">
            <v>283.12042236328125</v>
          </cell>
          <cell r="DN152">
            <v>229.72944641113281</v>
          </cell>
          <cell r="DO152">
            <v>157.62620544433594</v>
          </cell>
          <cell r="DQ152">
            <v>917.03997802734375</v>
          </cell>
          <cell r="DR152">
            <v>2160.77001953125</v>
          </cell>
          <cell r="DS152">
            <v>237.21597290039063</v>
          </cell>
          <cell r="DT152">
            <v>130.31675720214844</v>
          </cell>
          <cell r="DV152">
            <v>42649</v>
          </cell>
          <cell r="DW152">
            <v>42649</v>
          </cell>
          <cell r="DX152">
            <v>454.5570068359375</v>
          </cell>
          <cell r="DY152">
            <v>224.30099487304688</v>
          </cell>
          <cell r="DZ152">
            <v>422.00900268554688</v>
          </cell>
          <cell r="EA152">
            <v>517.7020263671875</v>
          </cell>
          <cell r="EB152">
            <v>323.05099487304688</v>
          </cell>
          <cell r="EC152">
            <v>489.88900756835938</v>
          </cell>
          <cell r="ED152">
            <v>376.00900268554688</v>
          </cell>
          <cell r="EE152">
            <v>388.22698974609375</v>
          </cell>
          <cell r="EF152">
            <v>404.57901000976563</v>
          </cell>
          <cell r="EG152">
            <v>392.197998046875</v>
          </cell>
          <cell r="EH152">
            <v>324.12298583984375</v>
          </cell>
          <cell r="EI152">
            <v>305.0679931640625</v>
          </cell>
          <cell r="EJ152">
            <v>460.34799194335938</v>
          </cell>
          <cell r="EK152">
            <v>328.2239990234375</v>
          </cell>
          <cell r="EL152">
            <v>348.58401489257813</v>
          </cell>
          <cell r="EM152">
            <v>198.87399291992188</v>
          </cell>
          <cell r="EN152">
            <v>201</v>
          </cell>
          <cell r="EO152">
            <v>323.83099365234375</v>
          </cell>
          <cell r="EP152">
            <v>208.01132202148438</v>
          </cell>
          <cell r="EQ152">
            <v>201.3001708984375</v>
          </cell>
        </row>
        <row r="153">
          <cell r="A153">
            <v>42650</v>
          </cell>
          <cell r="B153">
            <v>209.17999267578125</v>
          </cell>
          <cell r="C153">
            <v>157.32000732421875</v>
          </cell>
          <cell r="D153">
            <v>164.60800170898438</v>
          </cell>
          <cell r="E153">
            <v>489.45999145507813</v>
          </cell>
          <cell r="F153">
            <v>177.62600708007813</v>
          </cell>
          <cell r="G153">
            <v>508.17800903320313</v>
          </cell>
          <cell r="H153">
            <v>296.76699829101563</v>
          </cell>
          <cell r="I153">
            <v>343.90399169921875</v>
          </cell>
          <cell r="J153">
            <v>370.43301391601563</v>
          </cell>
          <cell r="K153">
            <v>532.63800048828125</v>
          </cell>
          <cell r="L153">
            <v>201.2239990234375</v>
          </cell>
          <cell r="M153">
            <v>474.40701293945313</v>
          </cell>
          <cell r="N153">
            <v>266.28298950195313</v>
          </cell>
          <cell r="O153">
            <v>295.06698608398438</v>
          </cell>
          <cell r="P153">
            <v>299.61599731445313</v>
          </cell>
          <cell r="Q153">
            <v>322.75201416015625</v>
          </cell>
          <cell r="R153">
            <v>375.49398803710938</v>
          </cell>
          <cell r="S153">
            <v>402.18099975585938</v>
          </cell>
          <cell r="T153">
            <v>495.58599853515625</v>
          </cell>
          <cell r="U153">
            <v>380.69000244140625</v>
          </cell>
          <cell r="V153">
            <v>528.60400390625</v>
          </cell>
          <cell r="W153">
            <v>282.70999145507813</v>
          </cell>
          <cell r="X153">
            <v>378.17599487304688</v>
          </cell>
          <cell r="Y153">
            <v>324.8489990234375</v>
          </cell>
          <cell r="Z153">
            <v>391.156005859375</v>
          </cell>
          <cell r="AA153">
            <v>380.22299194335938</v>
          </cell>
          <cell r="AB153">
            <v>428.07101440429688</v>
          </cell>
          <cell r="AC153">
            <v>424.656005859375</v>
          </cell>
          <cell r="AD153">
            <v>385.39498901367188</v>
          </cell>
          <cell r="AE153">
            <v>379.22100830078125</v>
          </cell>
          <cell r="AF153">
            <v>502.1610107421875</v>
          </cell>
          <cell r="AG153">
            <v>435.4630126953125</v>
          </cell>
          <cell r="AH153">
            <v>1009.31298828125</v>
          </cell>
          <cell r="AI153">
            <v>390.94100952148438</v>
          </cell>
          <cell r="AJ153">
            <v>349.61700439453125</v>
          </cell>
          <cell r="AK153">
            <v>353.10699462890625</v>
          </cell>
          <cell r="AL153">
            <v>324.16400146484375</v>
          </cell>
          <cell r="AM153">
            <v>372.08700561523438</v>
          </cell>
          <cell r="AN153">
            <v>371.7969970703125</v>
          </cell>
          <cell r="AO153">
            <v>392.25</v>
          </cell>
          <cell r="AP153">
            <v>354.53500366210938</v>
          </cell>
          <cell r="AQ153">
            <v>379.7349853515625</v>
          </cell>
          <cell r="AR153">
            <v>470.69100952148438</v>
          </cell>
          <cell r="AS153">
            <v>544.406005859375</v>
          </cell>
          <cell r="AT153">
            <v>355.968994140625</v>
          </cell>
          <cell r="AU153">
            <v>450.21099853515625</v>
          </cell>
          <cell r="AV153">
            <v>210.15800476074219</v>
          </cell>
          <cell r="AW153">
            <v>208.90800476074219</v>
          </cell>
          <cell r="AX153">
            <v>331.41299438476563</v>
          </cell>
          <cell r="AY153">
            <v>413.64898681640625</v>
          </cell>
          <cell r="AZ153">
            <v>412.53500366210938</v>
          </cell>
          <cell r="BA153">
            <v>360.62399291992188</v>
          </cell>
          <cell r="BB153">
            <v>386.18099975585938</v>
          </cell>
          <cell r="BC153">
            <v>480.760986328125</v>
          </cell>
          <cell r="BD153">
            <v>250.45700073242188</v>
          </cell>
          <cell r="BE153">
            <v>402.69699096679688</v>
          </cell>
          <cell r="BF153">
            <v>374.80599975585938</v>
          </cell>
          <cell r="BG153">
            <v>1092.64599609375</v>
          </cell>
          <cell r="BH153">
            <v>2799.822998046875</v>
          </cell>
          <cell r="BI153">
            <v>1157.7540283203125</v>
          </cell>
          <cell r="BJ153">
            <v>2059.64501953125</v>
          </cell>
          <cell r="BK153">
            <v>616.89501953125</v>
          </cell>
          <cell r="BL153">
            <v>640.60797119140625</v>
          </cell>
          <cell r="BM153">
            <v>669.45098876953125</v>
          </cell>
          <cell r="BN153">
            <v>780.36102294921875</v>
          </cell>
          <cell r="BO153">
            <v>516.02801513671875</v>
          </cell>
          <cell r="BP153">
            <v>296.82199096679688</v>
          </cell>
          <cell r="BQ153">
            <v>542.9000244140625</v>
          </cell>
          <cell r="BR153">
            <v>411.4530029296875</v>
          </cell>
          <cell r="BS153">
            <v>320.14999389648438</v>
          </cell>
          <cell r="BT153">
            <v>385.58200073242188</v>
          </cell>
          <cell r="BU153">
            <v>102.77500152587891</v>
          </cell>
          <cell r="BV153">
            <v>374.0780029296875</v>
          </cell>
          <cell r="BW153">
            <v>280.84600830078125</v>
          </cell>
          <cell r="BX153">
            <v>291.17999267578125</v>
          </cell>
          <cell r="BY153">
            <v>2661.554931640625</v>
          </cell>
          <cell r="BZ153">
            <v>2635.87109375</v>
          </cell>
          <cell r="CA153">
            <v>288.24700927734375</v>
          </cell>
          <cell r="CB153">
            <v>263.77755737304688</v>
          </cell>
          <cell r="CC153">
            <v>265.50070190429688</v>
          </cell>
          <cell r="CD153">
            <v>334.05209350585938</v>
          </cell>
          <cell r="CE153">
            <v>356.84014892578125</v>
          </cell>
          <cell r="CF153">
            <v>337.1317138671875</v>
          </cell>
          <cell r="CG153">
            <v>364.146240234375</v>
          </cell>
          <cell r="CH153">
            <v>303.289794921875</v>
          </cell>
          <cell r="CI153">
            <v>710.40716552734375</v>
          </cell>
          <cell r="CJ153">
            <v>512.4442138671875</v>
          </cell>
          <cell r="CK153">
            <v>429.97787475585938</v>
          </cell>
          <cell r="CL153">
            <v>474.32730102539063</v>
          </cell>
          <cell r="CM153">
            <v>1100.505126953125</v>
          </cell>
          <cell r="CN153">
            <v>339.42742919921875</v>
          </cell>
          <cell r="CO153">
            <v>170.256103515625</v>
          </cell>
          <cell r="CP153">
            <v>436.42535400390625</v>
          </cell>
          <cell r="CQ153">
            <v>280.1092529296875</v>
          </cell>
          <cell r="CR153">
            <v>360.7244873046875</v>
          </cell>
          <cell r="CS153">
            <v>211.80308532714844</v>
          </cell>
          <cell r="CT153">
            <v>440.7677001953125</v>
          </cell>
          <cell r="CU153">
            <v>447.37332153320313</v>
          </cell>
          <cell r="CV153">
            <v>237.21221923828125</v>
          </cell>
          <cell r="CW153">
            <v>216.29444885253906</v>
          </cell>
          <cell r="CX153">
            <v>392.54925537109375</v>
          </cell>
          <cell r="CY153">
            <v>188.9820556640625</v>
          </cell>
          <cell r="CZ153">
            <v>426.9532470703125</v>
          </cell>
          <cell r="DA153">
            <v>173.84518432617188</v>
          </cell>
          <cell r="DB153">
            <v>215.61578369140625</v>
          </cell>
          <cell r="DC153">
            <v>194.70205688476563</v>
          </cell>
          <cell r="DD153">
            <v>381.71588134765625</v>
          </cell>
          <cell r="DE153">
            <v>637.59637451171875</v>
          </cell>
          <cell r="DF153">
            <v>171.53779602050781</v>
          </cell>
          <cell r="DG153">
            <v>201.21531677246094</v>
          </cell>
          <cell r="DH153">
            <v>210.10426330566406</v>
          </cell>
          <cell r="DI153">
            <v>273.99179077148438</v>
          </cell>
          <cell r="DJ153">
            <v>332.16534423828125</v>
          </cell>
          <cell r="DK153">
            <v>239.38525390625</v>
          </cell>
          <cell r="DL153">
            <v>1632.03759765625</v>
          </cell>
          <cell r="DM153">
            <v>283.22116088867188</v>
          </cell>
          <cell r="DN153">
            <v>229.51155090332031</v>
          </cell>
          <cell r="DO153">
            <v>157.615478515625</v>
          </cell>
          <cell r="DQ153">
            <v>917.03997802734375</v>
          </cell>
          <cell r="DR153">
            <v>2160.77001953125</v>
          </cell>
          <cell r="DS153">
            <v>237.234375</v>
          </cell>
          <cell r="DT153">
            <v>130.31655883789063</v>
          </cell>
          <cell r="DV153">
            <v>42650</v>
          </cell>
          <cell r="DW153">
            <v>42650</v>
          </cell>
          <cell r="DX153">
            <v>455.05099487304688</v>
          </cell>
          <cell r="DY153">
            <v>224.34800720214844</v>
          </cell>
          <cell r="DZ153">
            <v>422.02700805664063</v>
          </cell>
          <cell r="EA153">
            <v>517.87200927734375</v>
          </cell>
          <cell r="EB153">
            <v>323.23300170898438</v>
          </cell>
          <cell r="EC153">
            <v>490.4320068359375</v>
          </cell>
          <cell r="ED153">
            <v>375.53201293945313</v>
          </cell>
          <cell r="EE153">
            <v>388.4840087890625</v>
          </cell>
          <cell r="EF153">
            <v>404.47698974609375</v>
          </cell>
          <cell r="EG153">
            <v>392.52499389648438</v>
          </cell>
          <cell r="EH153">
            <v>323.99798583984375</v>
          </cell>
          <cell r="EI153">
            <v>304.99798583984375</v>
          </cell>
          <cell r="EJ153">
            <v>460.56298828125</v>
          </cell>
          <cell r="EK153">
            <v>328.41799926757813</v>
          </cell>
          <cell r="EL153">
            <v>349.04998779296875</v>
          </cell>
          <cell r="EM153">
            <v>198.99699401855469</v>
          </cell>
          <cell r="EN153">
            <v>201.11900329589844</v>
          </cell>
          <cell r="EO153">
            <v>324.15499877929688</v>
          </cell>
          <cell r="EP153">
            <v>208.09010314941406</v>
          </cell>
          <cell r="EQ153">
            <v>201.40093994140625</v>
          </cell>
        </row>
        <row r="154">
          <cell r="A154">
            <v>42653</v>
          </cell>
          <cell r="B154">
            <v>209.2969970703125</v>
          </cell>
          <cell r="C154">
            <v>157.36399841308594</v>
          </cell>
          <cell r="D154">
            <v>164.65699768066406</v>
          </cell>
          <cell r="E154">
            <v>489.75900268554688</v>
          </cell>
          <cell r="F154">
            <v>177.71400451660156</v>
          </cell>
          <cell r="G154">
            <v>508.48300170898438</v>
          </cell>
          <cell r="H154">
            <v>296.94100952148438</v>
          </cell>
          <cell r="I154">
            <v>343.989013671875</v>
          </cell>
          <cell r="J154">
            <v>370.54299926757813</v>
          </cell>
          <cell r="K154">
            <v>532.90301513671875</v>
          </cell>
          <cell r="L154">
            <v>201.29400634765625</v>
          </cell>
          <cell r="M154">
            <v>474.58700561523438</v>
          </cell>
          <cell r="N154">
            <v>266.39401245117188</v>
          </cell>
          <cell r="O154">
            <v>295.13299560546875</v>
          </cell>
          <cell r="P154">
            <v>299.68399047851563</v>
          </cell>
          <cell r="Q154">
            <v>322.81698608398438</v>
          </cell>
          <cell r="R154">
            <v>375.62799072265625</v>
          </cell>
          <cell r="S154">
            <v>402.37399291992188</v>
          </cell>
          <cell r="T154">
            <v>495.92098999023438</v>
          </cell>
          <cell r="U154">
            <v>380.84298706054688</v>
          </cell>
          <cell r="V154">
            <v>528.92901611328125</v>
          </cell>
          <cell r="W154">
            <v>282.9739990234375</v>
          </cell>
          <cell r="X154">
            <v>378.35101318359375</v>
          </cell>
          <cell r="Y154">
            <v>324.91799926757813</v>
          </cell>
          <cell r="Z154">
            <v>391.22198486328125</v>
          </cell>
          <cell r="AA154">
            <v>380.40499877929688</v>
          </cell>
          <cell r="AB154">
            <v>428.46499633789063</v>
          </cell>
          <cell r="AC154">
            <v>424.86700439453125</v>
          </cell>
          <cell r="AD154">
            <v>385.52999877929688</v>
          </cell>
          <cell r="AE154">
            <v>379.36199951171875</v>
          </cell>
          <cell r="AF154">
            <v>502.44000244140625</v>
          </cell>
          <cell r="AG154">
            <v>435.7080078125</v>
          </cell>
          <cell r="AH154">
            <v>1009.802001953125</v>
          </cell>
          <cell r="AI154">
            <v>391.18301391601563</v>
          </cell>
          <cell r="AJ154">
            <v>349.70599365234375</v>
          </cell>
          <cell r="AK154">
            <v>353.20599365234375</v>
          </cell>
          <cell r="AL154">
            <v>324.23199462890625</v>
          </cell>
          <cell r="AM154">
            <v>372.23800659179688</v>
          </cell>
          <cell r="AN154">
            <v>371.93701171875</v>
          </cell>
          <cell r="AO154">
            <v>392.39801025390625</v>
          </cell>
          <cell r="AP154">
            <v>354.66799926757813</v>
          </cell>
          <cell r="AQ154">
            <v>379.84799194335938</v>
          </cell>
          <cell r="AR154">
            <v>470.9219970703125</v>
          </cell>
          <cell r="AS154">
            <v>544.5880126953125</v>
          </cell>
          <cell r="AT154">
            <v>356.15301513671875</v>
          </cell>
          <cell r="AU154">
            <v>450.38900756835938</v>
          </cell>
          <cell r="AV154">
            <v>210.24699401855469</v>
          </cell>
          <cell r="AW154">
            <v>208.99200439453125</v>
          </cell>
          <cell r="AX154">
            <v>331.49899291992188</v>
          </cell>
          <cell r="AY154">
            <v>413.77398681640625</v>
          </cell>
          <cell r="AZ154">
            <v>412.781005859375</v>
          </cell>
          <cell r="BA154">
            <v>360.77301025390625</v>
          </cell>
          <cell r="BB154">
            <v>386.35000610351563</v>
          </cell>
          <cell r="BC154">
            <v>480.96798706054688</v>
          </cell>
          <cell r="BD154">
            <v>250.55900573730469</v>
          </cell>
          <cell r="BE154">
            <v>402.8699951171875</v>
          </cell>
          <cell r="BF154">
            <v>374.94699096679688</v>
          </cell>
          <cell r="BG154">
            <v>1093.0880126953125</v>
          </cell>
          <cell r="BH154">
            <v>2800.7080078125</v>
          </cell>
          <cell r="BI154">
            <v>1158.373046875</v>
          </cell>
          <cell r="BJ154">
            <v>2059.64892578125</v>
          </cell>
          <cell r="BK154">
            <v>617.0479736328125</v>
          </cell>
          <cell r="BL154">
            <v>640.76702880859375</v>
          </cell>
          <cell r="BM154">
            <v>669.6500244140625</v>
          </cell>
          <cell r="BN154">
            <v>780.63702392578125</v>
          </cell>
          <cell r="BO154">
            <v>516.07598876953125</v>
          </cell>
          <cell r="BP154">
            <v>296.86898803710938</v>
          </cell>
          <cell r="BQ154">
            <v>543.09100341796875</v>
          </cell>
          <cell r="BR154">
            <v>411.64401245117188</v>
          </cell>
          <cell r="BS154">
            <v>320.32598876953125</v>
          </cell>
          <cell r="BT154">
            <v>385.88198852539063</v>
          </cell>
          <cell r="BU154">
            <v>102.87000274658203</v>
          </cell>
          <cell r="BV154">
            <v>374.26800537109375</v>
          </cell>
          <cell r="BW154">
            <v>281.0050048828125</v>
          </cell>
          <cell r="BX154">
            <v>290.87600708007813</v>
          </cell>
          <cell r="BY154">
            <v>2662.93603515625</v>
          </cell>
          <cell r="BZ154">
            <v>2636.927001953125</v>
          </cell>
          <cell r="CA154">
            <v>288.29800415039063</v>
          </cell>
          <cell r="CB154">
            <v>263.80642700195313</v>
          </cell>
          <cell r="CC154">
            <v>265.56500244140625</v>
          </cell>
          <cell r="CD154">
            <v>334.1256103515625</v>
          </cell>
          <cell r="CE154">
            <v>357.0107421875</v>
          </cell>
          <cell r="CF154">
            <v>337.19790649414063</v>
          </cell>
          <cell r="CG154">
            <v>364.26873779296875</v>
          </cell>
          <cell r="CH154">
            <v>303.44973754882813</v>
          </cell>
          <cell r="CI154">
            <v>710.72357177734375</v>
          </cell>
          <cell r="CJ154">
            <v>512.68267822265625</v>
          </cell>
          <cell r="CK154">
            <v>430.2440185546875</v>
          </cell>
          <cell r="CL154">
            <v>474.61758422851563</v>
          </cell>
          <cell r="CM154">
            <v>1101.173828125</v>
          </cell>
          <cell r="CN154">
            <v>339.52410888671875</v>
          </cell>
          <cell r="CO154">
            <v>170.30331420898438</v>
          </cell>
          <cell r="CP154">
            <v>436.60198974609375</v>
          </cell>
          <cell r="CQ154">
            <v>280.17138671875</v>
          </cell>
          <cell r="CR154">
            <v>360.85556030273438</v>
          </cell>
          <cell r="CS154">
            <v>211.85530090332031</v>
          </cell>
          <cell r="CT154">
            <v>440.974609375</v>
          </cell>
          <cell r="CU154">
            <v>447.63818359375</v>
          </cell>
          <cell r="CV154">
            <v>237.36032104492188</v>
          </cell>
          <cell r="CW154">
            <v>216.31687927246094</v>
          </cell>
          <cell r="CX154">
            <v>392.8023681640625</v>
          </cell>
          <cell r="CY154">
            <v>189.00619506835938</v>
          </cell>
          <cell r="CZ154">
            <v>427.21490478515625</v>
          </cell>
          <cell r="DA154">
            <v>173.9088134765625</v>
          </cell>
          <cell r="DB154">
            <v>215.72477722167969</v>
          </cell>
          <cell r="DC154">
            <v>194.81596374511719</v>
          </cell>
          <cell r="DD154">
            <v>381.96322631835938</v>
          </cell>
          <cell r="DE154">
            <v>637.87750244140625</v>
          </cell>
          <cell r="DF154">
            <v>171.59312438964844</v>
          </cell>
          <cell r="DG154">
            <v>201.29586791992188</v>
          </cell>
          <cell r="DH154">
            <v>210.18589782714844</v>
          </cell>
          <cell r="DI154">
            <v>274.07083129882813</v>
          </cell>
          <cell r="DJ154">
            <v>332.25473022460938</v>
          </cell>
          <cell r="DK154">
            <v>239.49990844726563</v>
          </cell>
          <cell r="DL154">
            <v>1632.81689453125</v>
          </cell>
          <cell r="DM154">
            <v>283.33740234375</v>
          </cell>
          <cell r="DN154">
            <v>229.29299926757813</v>
          </cell>
          <cell r="DO154">
            <v>157.6107177734375</v>
          </cell>
          <cell r="DQ154">
            <v>914.80999755859375</v>
          </cell>
          <cell r="DR154">
            <v>2153.739990234375</v>
          </cell>
          <cell r="DV154">
            <v>42653</v>
          </cell>
          <cell r="DW154">
            <v>42653</v>
          </cell>
          <cell r="DX154">
            <v>455.2969970703125</v>
          </cell>
          <cell r="DY154">
            <v>224.46299743652344</v>
          </cell>
          <cell r="DZ154">
            <v>422.24798583984375</v>
          </cell>
          <cell r="EA154">
            <v>518.15399169921875</v>
          </cell>
          <cell r="EB154">
            <v>323.39801025390625</v>
          </cell>
          <cell r="EC154">
            <v>490.68099975585938</v>
          </cell>
          <cell r="ED154">
            <v>375.73300170898438</v>
          </cell>
          <cell r="EE154">
            <v>388.69900512695313</v>
          </cell>
          <cell r="EF154">
            <v>404.68701171875</v>
          </cell>
          <cell r="EG154">
            <v>392.71099853515625</v>
          </cell>
          <cell r="EH154">
            <v>324.1669921875</v>
          </cell>
          <cell r="EI154">
            <v>305.16400146484375</v>
          </cell>
          <cell r="EJ154">
            <v>460.7860107421875</v>
          </cell>
          <cell r="EK154">
            <v>328.59600830078125</v>
          </cell>
          <cell r="EL154">
            <v>349.239013671875</v>
          </cell>
          <cell r="EM154">
            <v>199.11599731445313</v>
          </cell>
          <cell r="EN154">
            <v>201.24000549316406</v>
          </cell>
          <cell r="EO154">
            <v>324.3330078125</v>
          </cell>
          <cell r="EP154">
            <v>208.20185852050781</v>
          </cell>
          <cell r="EQ154">
            <v>201.50924682617188</v>
          </cell>
        </row>
        <row r="155">
          <cell r="A155">
            <v>42654</v>
          </cell>
          <cell r="B155">
            <v>209.17799377441406</v>
          </cell>
          <cell r="C155">
            <v>157.16600036621094</v>
          </cell>
          <cell r="D155">
            <v>164.45599365234375</v>
          </cell>
          <cell r="E155">
            <v>490.51300048828125</v>
          </cell>
          <cell r="F155">
            <v>177.70799255371094</v>
          </cell>
          <cell r="G155">
            <v>509.197998046875</v>
          </cell>
          <cell r="H155">
            <v>296.9840087890625</v>
          </cell>
          <cell r="I155">
            <v>343.6400146484375</v>
          </cell>
          <cell r="J155">
            <v>370.23300170898438</v>
          </cell>
          <cell r="K155">
            <v>533.11199951171875</v>
          </cell>
          <cell r="L155">
            <v>201.02499389648438</v>
          </cell>
          <cell r="M155">
            <v>474.125</v>
          </cell>
          <cell r="N155">
            <v>266.14898681640625</v>
          </cell>
          <cell r="O155">
            <v>294.8489990234375</v>
          </cell>
          <cell r="P155">
            <v>299.39599609375</v>
          </cell>
          <cell r="Q155">
            <v>322.50900268554688</v>
          </cell>
          <cell r="R155">
            <v>375.54901123046875</v>
          </cell>
          <cell r="S155">
            <v>402.04098510742188</v>
          </cell>
          <cell r="T155">
            <v>496.77999877929688</v>
          </cell>
          <cell r="U155">
            <v>380.67401123046875</v>
          </cell>
          <cell r="V155">
            <v>529.35198974609375</v>
          </cell>
          <cell r="W155">
            <v>284.55899047851563</v>
          </cell>
          <cell r="X155">
            <v>378.24398803710938</v>
          </cell>
          <cell r="Y155">
            <v>324.63101196289063</v>
          </cell>
          <cell r="Z155">
            <v>390.90301513671875</v>
          </cell>
          <cell r="AA155">
            <v>380.57199096679688</v>
          </cell>
          <cell r="AB155">
            <v>430.40798950195313</v>
          </cell>
          <cell r="AC155">
            <v>425.3179931640625</v>
          </cell>
          <cell r="AD155">
            <v>385.28900146484375</v>
          </cell>
          <cell r="AE155">
            <v>379.16000366210938</v>
          </cell>
          <cell r="AF155">
            <v>502.16400146484375</v>
          </cell>
          <cell r="AG155">
            <v>435.82101440429688</v>
          </cell>
          <cell r="AH155">
            <v>1008.3209838867188</v>
          </cell>
          <cell r="AI155">
            <v>391.864013671875</v>
          </cell>
          <cell r="AJ155">
            <v>349.32101440429688</v>
          </cell>
          <cell r="AK155">
            <v>352.99798583984375</v>
          </cell>
          <cell r="AL155">
            <v>323.82501220703125</v>
          </cell>
          <cell r="AM155">
            <v>372.70498657226563</v>
          </cell>
          <cell r="AN155">
            <v>371.86199951171875</v>
          </cell>
          <cell r="AO155">
            <v>392.27700805664063</v>
          </cell>
          <cell r="AP155">
            <v>354.56698608398438</v>
          </cell>
          <cell r="AQ155">
            <v>379.45999145507813</v>
          </cell>
          <cell r="AR155">
            <v>470.73098754882813</v>
          </cell>
          <cell r="AS155">
            <v>543.85198974609375</v>
          </cell>
          <cell r="AT155">
            <v>356.69100952148438</v>
          </cell>
          <cell r="AU155">
            <v>449.97299194335938</v>
          </cell>
          <cell r="AV155">
            <v>210.16299438476563</v>
          </cell>
          <cell r="AW155">
            <v>208.91200256347656</v>
          </cell>
          <cell r="AX155">
            <v>331.322998046875</v>
          </cell>
          <cell r="AY155">
            <v>412.843994140625</v>
          </cell>
          <cell r="AZ155">
            <v>412.260986328125</v>
          </cell>
          <cell r="BA155">
            <v>361.68399047851563</v>
          </cell>
          <cell r="BB155">
            <v>387.125</v>
          </cell>
          <cell r="BC155">
            <v>480.26300048828125</v>
          </cell>
          <cell r="BD155">
            <v>250.11599731445313</v>
          </cell>
          <cell r="BE155">
            <v>402.2650146484375</v>
          </cell>
          <cell r="BF155">
            <v>374.83499145507813</v>
          </cell>
          <cell r="BG155">
            <v>1090.5570068359375</v>
          </cell>
          <cell r="BH155">
            <v>2797.843017578125</v>
          </cell>
          <cell r="BI155">
            <v>1158.301025390625</v>
          </cell>
          <cell r="BJ155">
            <v>2058.5849609375</v>
          </cell>
          <cell r="BK155">
            <v>615.91802978515625</v>
          </cell>
          <cell r="BL155">
            <v>640.08001708984375</v>
          </cell>
          <cell r="BM155">
            <v>668.85601806640625</v>
          </cell>
          <cell r="BN155">
            <v>779.9840087890625</v>
          </cell>
          <cell r="BO155">
            <v>515.5040283203125</v>
          </cell>
          <cell r="BP155">
            <v>296.54299926757813</v>
          </cell>
          <cell r="BQ155">
            <v>541.94598388671875</v>
          </cell>
          <cell r="BR155">
            <v>411.47500610351563</v>
          </cell>
          <cell r="BS155">
            <v>320.29098510742188</v>
          </cell>
          <cell r="BT155">
            <v>386.45098876953125</v>
          </cell>
          <cell r="BU155">
            <v>103.12999725341797</v>
          </cell>
          <cell r="BV155">
            <v>374.17800903320313</v>
          </cell>
          <cell r="BW155">
            <v>281.14498901367188</v>
          </cell>
          <cell r="BX155">
            <v>290.97601318359375</v>
          </cell>
          <cell r="BY155">
            <v>2662.339111328125</v>
          </cell>
          <cell r="BZ155">
            <v>2638.156005859375</v>
          </cell>
          <cell r="CA155">
            <v>287.99200439453125</v>
          </cell>
          <cell r="CB155">
            <v>263.91867065429688</v>
          </cell>
          <cell r="CC155">
            <v>265.20883178710938</v>
          </cell>
          <cell r="CD155">
            <v>333.79721069335938</v>
          </cell>
          <cell r="CE155">
            <v>357.52218627929688</v>
          </cell>
          <cell r="CF155">
            <v>336.81192016601563</v>
          </cell>
          <cell r="CG155">
            <v>363.81695556640625</v>
          </cell>
          <cell r="CH155">
            <v>303.58868408203125</v>
          </cell>
          <cell r="CI155">
            <v>709.3936767578125</v>
          </cell>
          <cell r="CJ155">
            <v>512.28680419921875</v>
          </cell>
          <cell r="CK155">
            <v>430.982177734375</v>
          </cell>
          <cell r="CL155">
            <v>474.3990478515625</v>
          </cell>
          <cell r="CM155">
            <v>1100.14990234375</v>
          </cell>
          <cell r="CN155">
            <v>339.24639892578125</v>
          </cell>
          <cell r="CO155">
            <v>170.21421813964844</v>
          </cell>
          <cell r="CP155">
            <v>436.75241088867188</v>
          </cell>
          <cell r="CQ155">
            <v>279.90182495117188</v>
          </cell>
          <cell r="CR155">
            <v>360.65972900390625</v>
          </cell>
          <cell r="CS155">
            <v>211.55029296875</v>
          </cell>
          <cell r="CT155">
            <v>440.85400390625</v>
          </cell>
          <cell r="CU155">
            <v>447.82742309570313</v>
          </cell>
          <cell r="CV155">
            <v>237.31248474121094</v>
          </cell>
          <cell r="CW155">
            <v>216.17433166503906</v>
          </cell>
          <cell r="CX155">
            <v>393.66543579101563</v>
          </cell>
          <cell r="CY155">
            <v>188.9486083984375</v>
          </cell>
          <cell r="CZ155">
            <v>427.25225830078125</v>
          </cell>
          <cell r="DA155">
            <v>173.82081604003906</v>
          </cell>
          <cell r="DB155">
            <v>214.61581420898438</v>
          </cell>
          <cell r="DC155">
            <v>195.01185607910156</v>
          </cell>
          <cell r="DD155">
            <v>382.96209716796875</v>
          </cell>
          <cell r="DE155">
            <v>637.6019287109375</v>
          </cell>
          <cell r="DF155">
            <v>171.33665466308594</v>
          </cell>
          <cell r="DG155">
            <v>201.17961120605469</v>
          </cell>
          <cell r="DH155">
            <v>210.09588623046875</v>
          </cell>
          <cell r="DI155">
            <v>273.94259643554688</v>
          </cell>
          <cell r="DJ155">
            <v>331.9249267578125</v>
          </cell>
          <cell r="DK155">
            <v>239.5860595703125</v>
          </cell>
          <cell r="DL155">
            <v>1631.56884765625</v>
          </cell>
          <cell r="DM155">
            <v>283.264892578125</v>
          </cell>
          <cell r="DN155">
            <v>229.346923828125</v>
          </cell>
          <cell r="DO155">
            <v>157.5972900390625</v>
          </cell>
          <cell r="DQ155">
            <v>905.57000732421875</v>
          </cell>
          <cell r="DR155">
            <v>2136.72998046875</v>
          </cell>
          <cell r="DS155">
            <v>236.78721618652344</v>
          </cell>
          <cell r="DT155">
            <v>130.24734497070313</v>
          </cell>
          <cell r="DV155">
            <v>42654</v>
          </cell>
          <cell r="DW155">
            <v>42654</v>
          </cell>
          <cell r="DX155">
            <v>456.6300048828125</v>
          </cell>
          <cell r="DY155">
            <v>224.32200622558594</v>
          </cell>
          <cell r="DZ155">
            <v>421.71499633789063</v>
          </cell>
          <cell r="EA155">
            <v>518.1409912109375</v>
          </cell>
          <cell r="EB155">
            <v>323.73300170898438</v>
          </cell>
          <cell r="EC155">
            <v>490.6199951171875</v>
          </cell>
          <cell r="ED155">
            <v>375.49200439453125</v>
          </cell>
          <cell r="EE155">
            <v>388.49600219726563</v>
          </cell>
          <cell r="EF155">
            <v>403.98098754882813</v>
          </cell>
          <cell r="EG155">
            <v>392.2139892578125</v>
          </cell>
          <cell r="EH155">
            <v>324.05599975585938</v>
          </cell>
          <cell r="EI155">
            <v>305.29998779296875</v>
          </cell>
          <cell r="EJ155">
            <v>460.25799560546875</v>
          </cell>
          <cell r="EK155">
            <v>327.97900390625</v>
          </cell>
          <cell r="EL155">
            <v>349.01901245117188</v>
          </cell>
          <cell r="EM155">
            <v>198.80799865722656</v>
          </cell>
          <cell r="EN155">
            <v>201.24000549316406</v>
          </cell>
          <cell r="EO155">
            <v>324.52499389648438</v>
          </cell>
          <cell r="EP155">
            <v>208.04890441894531</v>
          </cell>
          <cell r="EQ155">
            <v>201.48838806152344</v>
          </cell>
        </row>
        <row r="156">
          <cell r="A156">
            <v>42655</v>
          </cell>
          <cell r="B156">
            <v>209.23300170898438</v>
          </cell>
          <cell r="C156">
            <v>156.99800109863281</v>
          </cell>
          <cell r="D156">
            <v>164.29200744628906</v>
          </cell>
          <cell r="E156">
            <v>491.2080078125</v>
          </cell>
          <cell r="F156">
            <v>177.74099731445313</v>
          </cell>
          <cell r="G156">
            <v>509.86599731445313</v>
          </cell>
          <cell r="H156">
            <v>296.81900024414063</v>
          </cell>
          <cell r="I156">
            <v>343.64498901367188</v>
          </cell>
          <cell r="J156">
            <v>370.20599365234375</v>
          </cell>
          <cell r="K156">
            <v>532.99298095703125</v>
          </cell>
          <cell r="L156">
            <v>201.04600524902344</v>
          </cell>
          <cell r="M156">
            <v>474.14199829101563</v>
          </cell>
          <cell r="N156">
            <v>265.81698608398438</v>
          </cell>
          <cell r="O156">
            <v>294.718994140625</v>
          </cell>
          <cell r="P156">
            <v>299.25900268554688</v>
          </cell>
          <cell r="Q156">
            <v>322.3590087890625</v>
          </cell>
          <cell r="R156">
            <v>375.46798706054688</v>
          </cell>
          <cell r="S156">
            <v>401.8699951171875</v>
          </cell>
          <cell r="T156">
            <v>496.4949951171875</v>
          </cell>
          <cell r="U156">
            <v>380.56201171875</v>
          </cell>
          <cell r="V156">
            <v>529.46002197265625</v>
          </cell>
          <cell r="W156">
            <v>283.48098754882813</v>
          </cell>
          <cell r="X156">
            <v>378.40301513671875</v>
          </cell>
          <cell r="Y156">
            <v>324.48300170898438</v>
          </cell>
          <cell r="Z156">
            <v>390.60101318359375</v>
          </cell>
          <cell r="AA156">
            <v>380.54901123046875</v>
          </cell>
          <cell r="AB156">
            <v>428.88299560546875</v>
          </cell>
          <cell r="AC156">
            <v>424.98699951171875</v>
          </cell>
          <cell r="AD156">
            <v>385.22299194335938</v>
          </cell>
          <cell r="AE156">
            <v>379.06399536132813</v>
          </cell>
          <cell r="AF156">
            <v>501.82998657226563</v>
          </cell>
          <cell r="AG156">
            <v>435.6090087890625</v>
          </cell>
          <cell r="AH156">
            <v>1007.051025390625</v>
          </cell>
          <cell r="AI156">
            <v>391.90499877929688</v>
          </cell>
          <cell r="AJ156">
            <v>349.23098754882813</v>
          </cell>
          <cell r="AK156">
            <v>352.87701416015625</v>
          </cell>
          <cell r="AL156">
            <v>323.489013671875</v>
          </cell>
          <cell r="AM156">
            <v>372.73199462890625</v>
          </cell>
          <cell r="AN156">
            <v>371.81298828125</v>
          </cell>
          <cell r="AO156">
            <v>392.04598999023438</v>
          </cell>
          <cell r="AP156">
            <v>354.5050048828125</v>
          </cell>
          <cell r="AQ156">
            <v>379.33999633789063</v>
          </cell>
          <cell r="AR156">
            <v>470.70599365234375</v>
          </cell>
          <cell r="AS156">
            <v>543.23297119140625</v>
          </cell>
          <cell r="AT156">
            <v>356.72299194335938</v>
          </cell>
          <cell r="AU156">
            <v>449.5880126953125</v>
          </cell>
          <cell r="AV156">
            <v>210.02999877929688</v>
          </cell>
          <cell r="AW156">
            <v>208.81199645996094</v>
          </cell>
          <cell r="AX156">
            <v>331.15701293945313</v>
          </cell>
          <cell r="AY156">
            <v>412.6199951171875</v>
          </cell>
          <cell r="AZ156">
            <v>413.03399658203125</v>
          </cell>
          <cell r="BA156">
            <v>361.79400634765625</v>
          </cell>
          <cell r="BB156">
            <v>387.32598876953125</v>
          </cell>
          <cell r="BC156">
            <v>479.48001098632813</v>
          </cell>
          <cell r="BD156">
            <v>249.89999389648438</v>
          </cell>
          <cell r="BE156">
            <v>401.64599609375</v>
          </cell>
          <cell r="BF156">
            <v>374.68798828125</v>
          </cell>
          <cell r="BG156">
            <v>1088.0360107421875</v>
          </cell>
          <cell r="BH156">
            <v>2796.467041015625</v>
          </cell>
          <cell r="BI156">
            <v>1157.876953125</v>
          </cell>
          <cell r="BJ156">
            <v>2058.387939453125</v>
          </cell>
          <cell r="BK156">
            <v>615.15399169921875</v>
          </cell>
          <cell r="BL156">
            <v>639.70098876953125</v>
          </cell>
          <cell r="BM156">
            <v>668.5360107421875</v>
          </cell>
          <cell r="BN156">
            <v>779.6300048828125</v>
          </cell>
          <cell r="BO156">
            <v>515.2760009765625</v>
          </cell>
          <cell r="BP156">
            <v>296.06500244140625</v>
          </cell>
          <cell r="BQ156">
            <v>541.26702880859375</v>
          </cell>
          <cell r="BR156">
            <v>411.364990234375</v>
          </cell>
          <cell r="BS156">
            <v>320.25601196289063</v>
          </cell>
          <cell r="BT156">
            <v>385.86599731445313</v>
          </cell>
          <cell r="BU156">
            <v>102.89900207519531</v>
          </cell>
          <cell r="BV156">
            <v>374.08999633789063</v>
          </cell>
          <cell r="BW156">
            <v>281.19699096679688</v>
          </cell>
          <cell r="BX156">
            <v>290.69100952148438</v>
          </cell>
          <cell r="BY156">
            <v>2662.176025390625</v>
          </cell>
          <cell r="BZ156">
            <v>2638.780029296875</v>
          </cell>
          <cell r="CA156">
            <v>287.82998657226563</v>
          </cell>
          <cell r="CB156">
            <v>263.32061767578125</v>
          </cell>
          <cell r="CC156">
            <v>264.88922119140625</v>
          </cell>
          <cell r="CD156">
            <v>333.79861450195313</v>
          </cell>
          <cell r="CE156">
            <v>357.75244140625</v>
          </cell>
          <cell r="CF156">
            <v>336.4732666015625</v>
          </cell>
          <cell r="CG156">
            <v>363.60800170898438</v>
          </cell>
          <cell r="CH156">
            <v>303.84393310546875</v>
          </cell>
          <cell r="CI156">
            <v>708.4217529296875</v>
          </cell>
          <cell r="CJ156">
            <v>511.96212768554688</v>
          </cell>
          <cell r="CK156">
            <v>431.2904052734375</v>
          </cell>
          <cell r="CL156">
            <v>474.187255859375</v>
          </cell>
          <cell r="CM156">
            <v>1099.278076171875</v>
          </cell>
          <cell r="CN156">
            <v>339.2950439453125</v>
          </cell>
          <cell r="CO156">
            <v>170.13182067871094</v>
          </cell>
          <cell r="CP156">
            <v>436.54049682617188</v>
          </cell>
          <cell r="CQ156">
            <v>279.78955078125</v>
          </cell>
          <cell r="CR156">
            <v>360.478515625</v>
          </cell>
          <cell r="CS156">
            <v>211.41220092773438</v>
          </cell>
          <cell r="CT156">
            <v>440.52597045898438</v>
          </cell>
          <cell r="CU156">
            <v>447.64468383789063</v>
          </cell>
          <cell r="CV156">
            <v>237.3541259765625</v>
          </cell>
          <cell r="CW156">
            <v>215.89103698730469</v>
          </cell>
          <cell r="CX156">
            <v>393.17703247070313</v>
          </cell>
          <cell r="CY156">
            <v>188.90733337402344</v>
          </cell>
          <cell r="CZ156">
            <v>427.84417724609375</v>
          </cell>
          <cell r="DA156">
            <v>173.81314086914063</v>
          </cell>
          <cell r="DB156">
            <v>214.58282470703125</v>
          </cell>
          <cell r="DC156">
            <v>195.24755859375</v>
          </cell>
          <cell r="DD156">
            <v>383.06259155273438</v>
          </cell>
          <cell r="DE156">
            <v>636.95697021484375</v>
          </cell>
          <cell r="DF156">
            <v>171.235107421875</v>
          </cell>
          <cell r="DG156">
            <v>201.28890991210938</v>
          </cell>
          <cell r="DH156">
            <v>210.06056213378906</v>
          </cell>
          <cell r="DI156">
            <v>273.854248046875</v>
          </cell>
          <cell r="DJ156">
            <v>332.04022216796875</v>
          </cell>
          <cell r="DK156">
            <v>239.59950256347656</v>
          </cell>
          <cell r="DL156">
            <v>1629.0531005859375</v>
          </cell>
          <cell r="DM156">
            <v>283.25411987304688</v>
          </cell>
          <cell r="DN156">
            <v>229.10157775878906</v>
          </cell>
          <cell r="DO156">
            <v>157.59103393554688</v>
          </cell>
          <cell r="DQ156">
            <v>902.739990234375</v>
          </cell>
          <cell r="DR156">
            <v>2139.179931640625</v>
          </cell>
          <cell r="DS156">
            <v>236.997314453125</v>
          </cell>
          <cell r="DT156">
            <v>130.26603698730469</v>
          </cell>
          <cell r="DV156">
            <v>42655</v>
          </cell>
          <cell r="DW156">
            <v>42655</v>
          </cell>
          <cell r="DX156">
            <v>456.85299682617188</v>
          </cell>
          <cell r="DY156">
            <v>224.30599975585938</v>
          </cell>
          <cell r="DZ156">
            <v>421.56100463867188</v>
          </cell>
          <cell r="EA156">
            <v>517.593017578125</v>
          </cell>
          <cell r="EB156">
            <v>323.56600952148438</v>
          </cell>
          <cell r="EC156">
            <v>490.54400634765625</v>
          </cell>
          <cell r="ED156">
            <v>374.81600952148438</v>
          </cell>
          <cell r="EE156">
            <v>388.63800048828125</v>
          </cell>
          <cell r="EF156">
            <v>403.18600463867188</v>
          </cell>
          <cell r="EG156">
            <v>392.03201293945313</v>
          </cell>
          <cell r="EH156">
            <v>323.85501098632813</v>
          </cell>
          <cell r="EI156">
            <v>304.93798828125</v>
          </cell>
          <cell r="EJ156">
            <v>460.3389892578125</v>
          </cell>
          <cell r="EK156">
            <v>327.73599243164063</v>
          </cell>
          <cell r="EL156">
            <v>349.41900634765625</v>
          </cell>
          <cell r="EM156">
            <v>198.67999267578125</v>
          </cell>
          <cell r="EN156">
            <v>201.12100219726563</v>
          </cell>
          <cell r="EO156">
            <v>324.4849853515625</v>
          </cell>
          <cell r="EP156">
            <v>207.91748046875</v>
          </cell>
          <cell r="EQ156">
            <v>201.40011596679688</v>
          </cell>
        </row>
        <row r="157">
          <cell r="A157">
            <v>42656</v>
          </cell>
          <cell r="B157">
            <v>209.14399719238281</v>
          </cell>
          <cell r="C157">
            <v>156.96200561523438</v>
          </cell>
          <cell r="D157">
            <v>164.25300598144531</v>
          </cell>
          <cell r="E157">
            <v>492.72799682617188</v>
          </cell>
          <cell r="F157">
            <v>177.90800476074219</v>
          </cell>
          <cell r="G157">
            <v>511.35000610351563</v>
          </cell>
          <cell r="H157">
            <v>296.54400634765625</v>
          </cell>
          <cell r="I157">
            <v>344</v>
          </cell>
          <cell r="J157">
            <v>370.47799682617188</v>
          </cell>
          <cell r="K157">
            <v>532.614013671875</v>
          </cell>
          <cell r="L157">
            <v>201.38200378417969</v>
          </cell>
          <cell r="M157">
            <v>474.69601440429688</v>
          </cell>
          <cell r="N157">
            <v>265.66400146484375</v>
          </cell>
          <cell r="O157">
            <v>295.10101318359375</v>
          </cell>
          <cell r="P157">
            <v>299.63299560546875</v>
          </cell>
          <cell r="Q157">
            <v>322.7239990234375</v>
          </cell>
          <cell r="R157">
            <v>375.9530029296875</v>
          </cell>
          <cell r="S157">
            <v>401.79400634765625</v>
          </cell>
          <cell r="T157">
            <v>496.302001953125</v>
          </cell>
          <cell r="U157">
            <v>380.83999633789063</v>
          </cell>
          <cell r="V157">
            <v>529.9420166015625</v>
          </cell>
          <cell r="W157">
            <v>281.84201049804688</v>
          </cell>
          <cell r="X157">
            <v>378.73300170898438</v>
          </cell>
          <cell r="Y157">
            <v>324.864990234375</v>
          </cell>
          <cell r="Z157">
            <v>390.87399291992188</v>
          </cell>
          <cell r="AA157">
            <v>381.07598876953125</v>
          </cell>
          <cell r="AB157">
            <v>426.47000122070313</v>
          </cell>
          <cell r="AC157">
            <v>425.4429931640625</v>
          </cell>
          <cell r="AD157">
            <v>385.26998901367188</v>
          </cell>
          <cell r="AE157">
            <v>379.16299438476563</v>
          </cell>
          <cell r="AF157">
            <v>501.40899658203125</v>
          </cell>
          <cell r="AG157">
            <v>435.489990234375</v>
          </cell>
          <cell r="AH157">
            <v>1005.9829711914063</v>
          </cell>
          <cell r="AI157">
            <v>392.09100341796875</v>
          </cell>
          <cell r="AJ157">
            <v>349.60198974609375</v>
          </cell>
          <cell r="AK157">
            <v>353.30398559570313</v>
          </cell>
          <cell r="AL157">
            <v>323.49099731445313</v>
          </cell>
          <cell r="AM157">
            <v>373.72100830078125</v>
          </cell>
          <cell r="AN157">
            <v>372.12701416015625</v>
          </cell>
          <cell r="AO157">
            <v>392.32501220703125</v>
          </cell>
          <cell r="AP157">
            <v>354.74899291992188</v>
          </cell>
          <cell r="AQ157">
            <v>379.63800048828125</v>
          </cell>
          <cell r="AR157">
            <v>470.635009765625</v>
          </cell>
          <cell r="AS157">
            <v>542.97198486328125</v>
          </cell>
          <cell r="AT157">
            <v>357.26199340820313</v>
          </cell>
          <cell r="AU157">
            <v>449.67001342773438</v>
          </cell>
          <cell r="AV157">
            <v>210.24099731445313</v>
          </cell>
          <cell r="AW157">
            <v>208.99600219726563</v>
          </cell>
          <cell r="AX157">
            <v>331.7349853515625</v>
          </cell>
          <cell r="AY157">
            <v>413.18399047851563</v>
          </cell>
          <cell r="AZ157">
            <v>413.14498901367188</v>
          </cell>
          <cell r="BA157">
            <v>363.22299194335938</v>
          </cell>
          <cell r="BB157">
            <v>388.65899658203125</v>
          </cell>
          <cell r="BC157">
            <v>478.47299194335938</v>
          </cell>
          <cell r="BD157">
            <v>249.50399780273438</v>
          </cell>
          <cell r="BE157">
            <v>400.8280029296875</v>
          </cell>
          <cell r="BF157">
            <v>374.95098876953125</v>
          </cell>
          <cell r="BG157">
            <v>1088.885009765625</v>
          </cell>
          <cell r="BH157">
            <v>2804.194091796875</v>
          </cell>
          <cell r="BI157">
            <v>1156.6070556640625</v>
          </cell>
          <cell r="BJ157">
            <v>2060.388916015625</v>
          </cell>
          <cell r="BK157">
            <v>617.33599853515625</v>
          </cell>
          <cell r="BL157">
            <v>641.25701904296875</v>
          </cell>
          <cell r="BM157">
            <v>670.322021484375</v>
          </cell>
          <cell r="BN157">
            <v>781.8909912109375</v>
          </cell>
          <cell r="BO157">
            <v>516.489990234375</v>
          </cell>
          <cell r="BP157">
            <v>296.71798706054688</v>
          </cell>
          <cell r="BQ157">
            <v>541.281005859375</v>
          </cell>
          <cell r="BR157">
            <v>410.91598510742188</v>
          </cell>
          <cell r="BS157">
            <v>319.73098754882813</v>
          </cell>
          <cell r="BT157">
            <v>386.04400634765625</v>
          </cell>
          <cell r="BU157">
            <v>103.052001953125</v>
          </cell>
          <cell r="BV157">
            <v>373.61300659179688</v>
          </cell>
          <cell r="BW157">
            <v>281.14898681640625</v>
          </cell>
          <cell r="BX157">
            <v>290.93701171875</v>
          </cell>
          <cell r="BY157">
            <v>2658.68798828125</v>
          </cell>
          <cell r="BZ157">
            <v>2639.445068359375</v>
          </cell>
          <cell r="CA157">
            <v>288.43099975585938</v>
          </cell>
          <cell r="CB157">
            <v>264.40753173828125</v>
          </cell>
          <cell r="CC157">
            <v>264.88339233398438</v>
          </cell>
          <cell r="CD157">
            <v>334.13088989257813</v>
          </cell>
          <cell r="CE157">
            <v>358.59140014648438</v>
          </cell>
          <cell r="CF157">
            <v>336.48739624023438</v>
          </cell>
          <cell r="CG157">
            <v>363.97882080078125</v>
          </cell>
          <cell r="CH157">
            <v>304.24923706054688</v>
          </cell>
          <cell r="CI157">
            <v>707.47308349609375</v>
          </cell>
          <cell r="CJ157">
            <v>511.75613403320313</v>
          </cell>
          <cell r="CK157">
            <v>432.24081420898438</v>
          </cell>
          <cell r="CL157">
            <v>473.46481323242188</v>
          </cell>
          <cell r="CM157">
            <v>1097.9801025390625</v>
          </cell>
          <cell r="CN157">
            <v>339.43240356445313</v>
          </cell>
          <cell r="CO157">
            <v>170.37774658203125</v>
          </cell>
          <cell r="CP157">
            <v>437.51922607421875</v>
          </cell>
          <cell r="CQ157">
            <v>279.94976806640625</v>
          </cell>
          <cell r="CR157">
            <v>360.95220947265625</v>
          </cell>
          <cell r="CS157">
            <v>211.67337036132813</v>
          </cell>
          <cell r="CT157">
            <v>440.35824584960938</v>
          </cell>
          <cell r="CU157">
            <v>447.53707885742188</v>
          </cell>
          <cell r="CV157">
            <v>237.20013427734375</v>
          </cell>
          <cell r="CW157">
            <v>216.32998657226563</v>
          </cell>
          <cell r="CX157">
            <v>392.87008666992188</v>
          </cell>
          <cell r="CY157">
            <v>189.04075622558594</v>
          </cell>
          <cell r="CZ157">
            <v>428.07443237304688</v>
          </cell>
          <cell r="DA157">
            <v>173.94084167480469</v>
          </cell>
          <cell r="DB157">
            <v>214.978515625</v>
          </cell>
          <cell r="DC157">
            <v>195.3160400390625</v>
          </cell>
          <cell r="DD157">
            <v>383.57308959960938</v>
          </cell>
          <cell r="DE157">
            <v>636.39862060546875</v>
          </cell>
          <cell r="DF157">
            <v>171.35301208496094</v>
          </cell>
          <cell r="DG157">
            <v>201.67433166503906</v>
          </cell>
          <cell r="DH157">
            <v>210.10429382324219</v>
          </cell>
          <cell r="DI157">
            <v>273.822509765625</v>
          </cell>
          <cell r="DJ157">
            <v>332.24334716796875</v>
          </cell>
          <cell r="DK157">
            <v>239.76268005371094</v>
          </cell>
          <cell r="DL157">
            <v>1626.9710693359375</v>
          </cell>
          <cell r="DM157">
            <v>283.23333740234375</v>
          </cell>
          <cell r="DN157">
            <v>229.21830749511719</v>
          </cell>
          <cell r="DO157">
            <v>157.56695556640625</v>
          </cell>
          <cell r="DQ157">
            <v>890.6500244140625</v>
          </cell>
          <cell r="DR157">
            <v>2132.550048828125</v>
          </cell>
          <cell r="DS157">
            <v>236.51997375488281</v>
          </cell>
          <cell r="DT157">
            <v>130.23399353027344</v>
          </cell>
          <cell r="DV157">
            <v>42656</v>
          </cell>
          <cell r="DW157">
            <v>42656</v>
          </cell>
          <cell r="DX157">
            <v>456.54598999023438</v>
          </cell>
          <cell r="DY157">
            <v>223.88800048828125</v>
          </cell>
          <cell r="DZ157">
            <v>422.32901000976563</v>
          </cell>
          <cell r="EA157">
            <v>517.31298828125</v>
          </cell>
          <cell r="EB157">
            <v>323.42999267578125</v>
          </cell>
          <cell r="EC157">
            <v>489.56100463867188</v>
          </cell>
          <cell r="ED157">
            <v>374.54501342773438</v>
          </cell>
          <cell r="EE157">
            <v>388.260009765625</v>
          </cell>
          <cell r="EF157">
            <v>402.06201171875</v>
          </cell>
          <cell r="EG157">
            <v>392.27999877929688</v>
          </cell>
          <cell r="EH157">
            <v>323.08499145507813</v>
          </cell>
          <cell r="EI157">
            <v>304.85598754882813</v>
          </cell>
          <cell r="EJ157">
            <v>460.22000122070313</v>
          </cell>
          <cell r="EK157">
            <v>327.71499633789063</v>
          </cell>
          <cell r="EL157">
            <v>349.66500854492188</v>
          </cell>
          <cell r="EM157">
            <v>198.00599670410156</v>
          </cell>
          <cell r="EN157">
            <v>202.06100463867188</v>
          </cell>
          <cell r="EO157">
            <v>324.36801147460938</v>
          </cell>
          <cell r="EP157">
            <v>207.7005615234375</v>
          </cell>
          <cell r="EQ157">
            <v>201.20294189453125</v>
          </cell>
        </row>
        <row r="158">
          <cell r="A158">
            <v>42657</v>
          </cell>
          <cell r="B158">
            <v>209.38099670410156</v>
          </cell>
          <cell r="C158">
            <v>157.00700378417969</v>
          </cell>
          <cell r="D158">
            <v>164.3070068359375</v>
          </cell>
          <cell r="E158">
            <v>494.24798583984375</v>
          </cell>
          <cell r="F158">
            <v>177.9530029296875</v>
          </cell>
          <cell r="G158">
            <v>512.80499267578125</v>
          </cell>
          <cell r="H158">
            <v>296.49200439453125</v>
          </cell>
          <cell r="I158">
            <v>343.66299438476563</v>
          </cell>
          <cell r="J158">
            <v>370.1610107421875</v>
          </cell>
          <cell r="K158">
            <v>532.468994140625</v>
          </cell>
          <cell r="L158">
            <v>201.23500061035156</v>
          </cell>
          <cell r="M158">
            <v>474.39599609375</v>
          </cell>
          <cell r="N158">
            <v>265.59600830078125</v>
          </cell>
          <cell r="O158">
            <v>294.69198608398438</v>
          </cell>
          <cell r="P158">
            <v>299.22601318359375</v>
          </cell>
          <cell r="Q158">
            <v>322.33700561523438</v>
          </cell>
          <cell r="R158">
            <v>375.70901489257813</v>
          </cell>
          <cell r="S158">
            <v>401.9320068359375</v>
          </cell>
          <cell r="T158">
            <v>496.42300415039063</v>
          </cell>
          <cell r="U158">
            <v>380.7349853515625</v>
          </cell>
          <cell r="V158">
            <v>530.927978515625</v>
          </cell>
          <cell r="W158">
            <v>280.00399780273438</v>
          </cell>
          <cell r="X158">
            <v>378.6610107421875</v>
          </cell>
          <cell r="Y158">
            <v>324.47299194335938</v>
          </cell>
          <cell r="Z158">
            <v>390.7139892578125</v>
          </cell>
          <cell r="AA158">
            <v>380.79901123046875</v>
          </cell>
          <cell r="AB158">
            <v>424.05398559570313</v>
          </cell>
          <cell r="AC158">
            <v>425.18899536132813</v>
          </cell>
          <cell r="AD158">
            <v>385.23300170898438</v>
          </cell>
          <cell r="AE158">
            <v>379.19400024414063</v>
          </cell>
          <cell r="AF158">
            <v>501.40899658203125</v>
          </cell>
          <cell r="AG158">
            <v>435.6199951171875</v>
          </cell>
          <cell r="AH158">
            <v>1005.77001953125</v>
          </cell>
          <cell r="AI158">
            <v>392.38900756835938</v>
          </cell>
          <cell r="AJ158">
            <v>349.23098754882813</v>
          </cell>
          <cell r="AK158">
            <v>352.97601318359375</v>
          </cell>
          <cell r="AL158">
            <v>323.40798950195313</v>
          </cell>
          <cell r="AM158">
            <v>373.26901245117188</v>
          </cell>
          <cell r="AN158">
            <v>371.92999267578125</v>
          </cell>
          <cell r="AO158">
            <v>392.07598876953125</v>
          </cell>
          <cell r="AP158">
            <v>354.61898803710938</v>
          </cell>
          <cell r="AQ158">
            <v>379.29400634765625</v>
          </cell>
          <cell r="AR158">
            <v>470.53500366210938</v>
          </cell>
          <cell r="AS158">
            <v>542.843994140625</v>
          </cell>
          <cell r="AT158">
            <v>357.197998046875</v>
          </cell>
          <cell r="AU158">
            <v>449.59799194335938</v>
          </cell>
          <cell r="AV158">
            <v>210.03799438476563</v>
          </cell>
          <cell r="AW158">
            <v>208.83299255371094</v>
          </cell>
          <cell r="AX158">
            <v>330.96499633789063</v>
          </cell>
          <cell r="AY158">
            <v>413.09201049804688</v>
          </cell>
          <cell r="AZ158">
            <v>413.61801147460938</v>
          </cell>
          <cell r="BA158">
            <v>362.80999755859375</v>
          </cell>
          <cell r="BB158">
            <v>388.3389892578125</v>
          </cell>
          <cell r="BC158">
            <v>478.22601318359375</v>
          </cell>
          <cell r="BD158">
            <v>249.38499450683594</v>
          </cell>
          <cell r="BE158">
            <v>400.62200927734375</v>
          </cell>
          <cell r="BF158">
            <v>374.760009765625</v>
          </cell>
          <cell r="BG158">
            <v>1087.5760498046875</v>
          </cell>
          <cell r="BH158">
            <v>2794.22705078125</v>
          </cell>
          <cell r="BI158">
            <v>1158.6529541015625</v>
          </cell>
          <cell r="BJ158">
            <v>2058.7958984375</v>
          </cell>
          <cell r="BK158">
            <v>613.75299072265625</v>
          </cell>
          <cell r="BL158">
            <v>639.06500244140625</v>
          </cell>
          <cell r="BM158">
            <v>667.88397216796875</v>
          </cell>
          <cell r="BN158">
            <v>779.2039794921875</v>
          </cell>
          <cell r="BO158">
            <v>515.8759765625</v>
          </cell>
          <cell r="BP158">
            <v>296.22799682617188</v>
          </cell>
          <cell r="BQ158">
            <v>540.73602294921875</v>
          </cell>
          <cell r="BR158">
            <v>411.48699951171875</v>
          </cell>
          <cell r="BS158">
            <v>320.3599853515625</v>
          </cell>
          <cell r="BT158">
            <v>387.093994140625</v>
          </cell>
          <cell r="BU158">
            <v>103.46499633789063</v>
          </cell>
          <cell r="BV158">
            <v>374.21600341796875</v>
          </cell>
          <cell r="BW158">
            <v>281.34698486328125</v>
          </cell>
          <cell r="BX158">
            <v>290.7650146484375</v>
          </cell>
          <cell r="BY158">
            <v>2661.4150390625</v>
          </cell>
          <cell r="BZ158">
            <v>2640.77001953125</v>
          </cell>
          <cell r="CA158">
            <v>287.66900634765625</v>
          </cell>
          <cell r="CB158">
            <v>263.127685546875</v>
          </cell>
          <cell r="CC158">
            <v>264.91262817382813</v>
          </cell>
          <cell r="CD158">
            <v>333.81695556640625</v>
          </cell>
          <cell r="CE158">
            <v>358.45956420898438</v>
          </cell>
          <cell r="CF158">
            <v>336.30856323242188</v>
          </cell>
          <cell r="CG158">
            <v>363.61614990234375</v>
          </cell>
          <cell r="CH158">
            <v>304.66085815429688</v>
          </cell>
          <cell r="CI158">
            <v>707.3096923828125</v>
          </cell>
          <cell r="CJ158">
            <v>511.5496826171875</v>
          </cell>
          <cell r="CK158">
            <v>433.43203735351563</v>
          </cell>
          <cell r="CL158">
            <v>473.62881469726563</v>
          </cell>
          <cell r="CM158">
            <v>1098.32080078125</v>
          </cell>
          <cell r="CN158">
            <v>339.29510498046875</v>
          </cell>
          <cell r="CO158">
            <v>170.19351196289063</v>
          </cell>
          <cell r="CP158">
            <v>437.051513671875</v>
          </cell>
          <cell r="CQ158">
            <v>279.74783325195313</v>
          </cell>
          <cell r="CR158">
            <v>360.43267822265625</v>
          </cell>
          <cell r="CS158">
            <v>211.5390625</v>
          </cell>
          <cell r="CT158">
            <v>440.56118774414063</v>
          </cell>
          <cell r="CU158">
            <v>447.6490478515625</v>
          </cell>
          <cell r="CV158">
            <v>237.21926879882813</v>
          </cell>
          <cell r="CW158">
            <v>215.8206787109375</v>
          </cell>
          <cell r="CX158">
            <v>392.92974853515625</v>
          </cell>
          <cell r="CY158">
            <v>188.9293212890625</v>
          </cell>
          <cell r="CZ158">
            <v>428.6002197265625</v>
          </cell>
          <cell r="DA158">
            <v>173.88108825683594</v>
          </cell>
          <cell r="DB158">
            <v>215.24908447265625</v>
          </cell>
          <cell r="DC158">
            <v>195.08328247070313</v>
          </cell>
          <cell r="DD158">
            <v>384.12835693359375</v>
          </cell>
          <cell r="DE158">
            <v>636.1749267578125</v>
          </cell>
          <cell r="DF158">
            <v>171.36735534667969</v>
          </cell>
          <cell r="DG158">
            <v>201.24259948730469</v>
          </cell>
          <cell r="DH158">
            <v>210.22064208984375</v>
          </cell>
          <cell r="DI158">
            <v>273.91934204101563</v>
          </cell>
          <cell r="DJ158">
            <v>331.97799682617188</v>
          </cell>
          <cell r="DK158">
            <v>240.06513977050781</v>
          </cell>
          <cell r="DL158">
            <v>1627.069580078125</v>
          </cell>
          <cell r="DM158">
            <v>283.12661743164063</v>
          </cell>
          <cell r="DN158">
            <v>229.04154968261719</v>
          </cell>
          <cell r="DO158">
            <v>157.63346862792969</v>
          </cell>
          <cell r="DQ158">
            <v>897.030029296875</v>
          </cell>
          <cell r="DR158">
            <v>2132.97998046875</v>
          </cell>
          <cell r="DS158">
            <v>236.98582458496094</v>
          </cell>
          <cell r="DT158">
            <v>130.26715087890625</v>
          </cell>
          <cell r="DV158">
            <v>42657</v>
          </cell>
          <cell r="DW158">
            <v>42657</v>
          </cell>
          <cell r="DX158">
            <v>457.70401000976563</v>
          </cell>
          <cell r="DY158">
            <v>224.53500366210938</v>
          </cell>
          <cell r="DZ158">
            <v>422.760986328125</v>
          </cell>
          <cell r="EA158">
            <v>518.23199462890625</v>
          </cell>
          <cell r="EB158">
            <v>323.68600463867188</v>
          </cell>
          <cell r="EC158">
            <v>490.17999267578125</v>
          </cell>
          <cell r="ED158">
            <v>375.21701049804688</v>
          </cell>
          <cell r="EE158">
            <v>389.02801513671875</v>
          </cell>
          <cell r="EF158">
            <v>403.17898559570313</v>
          </cell>
          <cell r="EG158">
            <v>392.51800537109375</v>
          </cell>
          <cell r="EH158">
            <v>323.84500122070313</v>
          </cell>
          <cell r="EI158">
            <v>305.364013671875</v>
          </cell>
          <cell r="EJ158">
            <v>460.64199829101563</v>
          </cell>
          <cell r="EK158">
            <v>328.135009765625</v>
          </cell>
          <cell r="EL158">
            <v>350.17498779296875</v>
          </cell>
          <cell r="EM158">
            <v>198.26899719238281</v>
          </cell>
          <cell r="EN158">
            <v>202.56599426269531</v>
          </cell>
          <cell r="EO158">
            <v>324.6929931640625</v>
          </cell>
          <cell r="EP158">
            <v>208.03579711914063</v>
          </cell>
          <cell r="EQ158">
            <v>201.55978393554688</v>
          </cell>
        </row>
        <row r="159">
          <cell r="A159">
            <v>42660</v>
          </cell>
          <cell r="B159">
            <v>209.49299621582031</v>
          </cell>
          <cell r="C159">
            <v>157.09199523925781</v>
          </cell>
          <cell r="D159">
            <v>164.39599609375</v>
          </cell>
          <cell r="E159">
            <v>493.81600952148438</v>
          </cell>
          <cell r="F159">
            <v>177.93299865722656</v>
          </cell>
          <cell r="G159">
            <v>512.38897705078125</v>
          </cell>
          <cell r="H159">
            <v>296.47799682617188</v>
          </cell>
          <cell r="I159">
            <v>343.47900390625</v>
          </cell>
          <cell r="J159">
            <v>369.989990234375</v>
          </cell>
          <cell r="K159">
            <v>532.67498779296875</v>
          </cell>
          <cell r="L159">
            <v>201.197998046875</v>
          </cell>
          <cell r="M159">
            <v>474.36599731445313</v>
          </cell>
          <cell r="N159">
            <v>265.52200317382813</v>
          </cell>
          <cell r="O159">
            <v>294.77700805664063</v>
          </cell>
          <cell r="P159">
            <v>299.30801391601563</v>
          </cell>
          <cell r="Q159">
            <v>322.37701416015625</v>
          </cell>
          <cell r="R159">
            <v>375.58599853515625</v>
          </cell>
          <cell r="S159">
            <v>401.61898803710938</v>
          </cell>
          <cell r="T159">
            <v>495.37100219726563</v>
          </cell>
          <cell r="U159">
            <v>380.54501342773438</v>
          </cell>
          <cell r="V159">
            <v>530.47198486328125</v>
          </cell>
          <cell r="W159">
            <v>277.92001342773438</v>
          </cell>
          <cell r="X159">
            <v>378.71600341796875</v>
          </cell>
          <cell r="Y159">
            <v>324.5</v>
          </cell>
          <cell r="Z159">
            <v>390.57598876953125</v>
          </cell>
          <cell r="AA159">
            <v>381.07000732421875</v>
          </cell>
          <cell r="AB159">
            <v>420.84799194335938</v>
          </cell>
          <cell r="AC159">
            <v>424.19699096679688</v>
          </cell>
          <cell r="AD159">
            <v>385.1409912109375</v>
          </cell>
          <cell r="AE159">
            <v>379.09600830078125</v>
          </cell>
          <cell r="AF159">
            <v>501.28399658203125</v>
          </cell>
          <cell r="AG159">
            <v>435.03298950195313</v>
          </cell>
          <cell r="AH159">
            <v>1004.93798828125</v>
          </cell>
          <cell r="AI159">
            <v>391.55899047851563</v>
          </cell>
          <cell r="AJ159">
            <v>349.05999755859375</v>
          </cell>
          <cell r="AK159">
            <v>352.94100952148438</v>
          </cell>
          <cell r="AL159">
            <v>323.47900390625</v>
          </cell>
          <cell r="AM159">
            <v>373.48300170898438</v>
          </cell>
          <cell r="AN159">
            <v>372.0150146484375</v>
          </cell>
          <cell r="AO159">
            <v>391.6510009765625</v>
          </cell>
          <cell r="AP159">
            <v>354.6510009765625</v>
          </cell>
          <cell r="AQ159">
            <v>379.12100219726563</v>
          </cell>
          <cell r="AR159">
            <v>470.13800048828125</v>
          </cell>
          <cell r="AS159">
            <v>542.70501708984375</v>
          </cell>
          <cell r="AT159">
            <v>356.89999389648438</v>
          </cell>
          <cell r="AU159">
            <v>449.51400756835938</v>
          </cell>
          <cell r="AV159">
            <v>209.88699340820313</v>
          </cell>
          <cell r="AW159">
            <v>208.68699645996094</v>
          </cell>
          <cell r="AX159">
            <v>331.489013671875</v>
          </cell>
          <cell r="AY159">
            <v>413.05999755859375</v>
          </cell>
          <cell r="AZ159">
            <v>412.95098876953125</v>
          </cell>
          <cell r="BA159">
            <v>362.91299438476563</v>
          </cell>
          <cell r="BB159">
            <v>388.34799194335938</v>
          </cell>
          <cell r="BC159">
            <v>477.80300903320313</v>
          </cell>
          <cell r="BD159">
            <v>248.94599914550781</v>
          </cell>
          <cell r="BE159">
            <v>400.22601318359375</v>
          </cell>
          <cell r="BF159">
            <v>374.56298828125</v>
          </cell>
          <cell r="BG159">
            <v>1085.904052734375</v>
          </cell>
          <cell r="BH159">
            <v>2800.93310546875</v>
          </cell>
          <cell r="BI159">
            <v>1159.324951171875</v>
          </cell>
          <cell r="BJ159">
            <v>2059.659912109375</v>
          </cell>
          <cell r="BK159">
            <v>616.25</v>
          </cell>
          <cell r="BL159">
            <v>640.49700927734375</v>
          </cell>
          <cell r="BM159">
            <v>669.44500732421875</v>
          </cell>
          <cell r="BN159">
            <v>781.10498046875</v>
          </cell>
          <cell r="BO159">
            <v>516.53302001953125</v>
          </cell>
          <cell r="BP159">
            <v>297.552001953125</v>
          </cell>
          <cell r="BQ159">
            <v>540.698974609375</v>
          </cell>
          <cell r="BR159">
            <v>411.69500732421875</v>
          </cell>
          <cell r="BS159">
            <v>320.625</v>
          </cell>
          <cell r="BT159">
            <v>387.156005859375</v>
          </cell>
          <cell r="BU159">
            <v>103.52400207519531</v>
          </cell>
          <cell r="BV159">
            <v>374.43399047851563</v>
          </cell>
          <cell r="BW159">
            <v>281.58499145507813</v>
          </cell>
          <cell r="BX159">
            <v>290.86801147460938</v>
          </cell>
          <cell r="BY159">
            <v>2662.468994140625</v>
          </cell>
          <cell r="BZ159">
            <v>2642.614990234375</v>
          </cell>
          <cell r="CA159">
            <v>288.14300537109375</v>
          </cell>
          <cell r="CB159">
            <v>264.22689819335938</v>
          </cell>
          <cell r="CC159">
            <v>265.05023193359375</v>
          </cell>
          <cell r="CD159">
            <v>333.59487915039063</v>
          </cell>
          <cell r="CE159">
            <v>358.35647583007813</v>
          </cell>
          <cell r="CF159">
            <v>336.31594848632813</v>
          </cell>
          <cell r="CG159">
            <v>363.40841674804688</v>
          </cell>
          <cell r="CH159">
            <v>304.4869384765625</v>
          </cell>
          <cell r="CI159">
            <v>706.5987548828125</v>
          </cell>
          <cell r="CJ159">
            <v>511.24371337890625</v>
          </cell>
          <cell r="CK159">
            <v>432.83868408203125</v>
          </cell>
          <cell r="CL159">
            <v>473.68923950195313</v>
          </cell>
          <cell r="CM159">
            <v>1098.27783203125</v>
          </cell>
          <cell r="CN159">
            <v>339.30810546875</v>
          </cell>
          <cell r="CO159">
            <v>170.17027282714844</v>
          </cell>
          <cell r="CP159">
            <v>436.29489135742188</v>
          </cell>
          <cell r="CQ159">
            <v>279.75650024414063</v>
          </cell>
          <cell r="CR159">
            <v>360.75</v>
          </cell>
          <cell r="CS159">
            <v>211.64309692382813</v>
          </cell>
          <cell r="CT159">
            <v>440.24130249023438</v>
          </cell>
          <cell r="CU159">
            <v>446.95938110351563</v>
          </cell>
          <cell r="CV159">
            <v>236.91798400878906</v>
          </cell>
          <cell r="CW159">
            <v>216.25743103027344</v>
          </cell>
          <cell r="CX159">
            <v>391.63900756835938</v>
          </cell>
          <cell r="CY159">
            <v>188.85740661621094</v>
          </cell>
          <cell r="CZ159">
            <v>428.75189208984375</v>
          </cell>
          <cell r="DA159">
            <v>173.77091979980469</v>
          </cell>
          <cell r="DB159">
            <v>214.79232788085938</v>
          </cell>
          <cell r="DC159">
            <v>195.05415344238281</v>
          </cell>
          <cell r="DD159">
            <v>384.26235961914063</v>
          </cell>
          <cell r="DE159">
            <v>635.5784912109375</v>
          </cell>
          <cell r="DF159">
            <v>171.35917663574219</v>
          </cell>
          <cell r="DG159">
            <v>201.58631896972656</v>
          </cell>
          <cell r="DH159">
            <v>210.39015197753906</v>
          </cell>
          <cell r="DI159">
            <v>273.94064331054688</v>
          </cell>
          <cell r="DJ159">
            <v>331.95071411132813</v>
          </cell>
          <cell r="DK159">
            <v>239.81338500976563</v>
          </cell>
          <cell r="DL159">
            <v>1625.90380859375</v>
          </cell>
          <cell r="DM159">
            <v>283.18240356445313</v>
          </cell>
          <cell r="DN159">
            <v>229.11112976074219</v>
          </cell>
          <cell r="DO159">
            <v>157.97419738769531</v>
          </cell>
          <cell r="DQ159">
            <v>894.71002197265625</v>
          </cell>
          <cell r="DR159">
            <v>2126.5</v>
          </cell>
          <cell r="DS159">
            <v>236.86177062988281</v>
          </cell>
          <cell r="DT159">
            <v>130.24717712402344</v>
          </cell>
          <cell r="DV159">
            <v>42660</v>
          </cell>
          <cell r="DW159">
            <v>42660</v>
          </cell>
          <cell r="DX159">
            <v>458.06500244140625</v>
          </cell>
          <cell r="DY159">
            <v>224.54899597167969</v>
          </cell>
          <cell r="DZ159">
            <v>422.96701049804688</v>
          </cell>
          <cell r="EA159">
            <v>518.47698974609375</v>
          </cell>
          <cell r="EB159">
            <v>324.114990234375</v>
          </cell>
          <cell r="EC159">
            <v>490.7130126953125</v>
          </cell>
          <cell r="ED159">
            <v>375.62100219726563</v>
          </cell>
          <cell r="EE159">
            <v>388.92599487304688</v>
          </cell>
          <cell r="EF159">
            <v>402.69900512695313</v>
          </cell>
          <cell r="EG159">
            <v>392.81600952148438</v>
          </cell>
          <cell r="EH159">
            <v>323.80398559570313</v>
          </cell>
          <cell r="EI159">
            <v>305.35299682617188</v>
          </cell>
          <cell r="EJ159">
            <v>460.67401123046875</v>
          </cell>
          <cell r="EK159">
            <v>328.35400390625</v>
          </cell>
          <cell r="EL159">
            <v>350.45700073242188</v>
          </cell>
          <cell r="EM159">
            <v>198.92999267578125</v>
          </cell>
          <cell r="EN159">
            <v>202.406005859375</v>
          </cell>
          <cell r="EO159">
            <v>324.89498901367188</v>
          </cell>
          <cell r="EP159">
            <v>208.162353515625</v>
          </cell>
          <cell r="EQ159">
            <v>201.68870544433594</v>
          </cell>
        </row>
        <row r="160">
          <cell r="A160">
            <v>42661</v>
          </cell>
          <cell r="B160">
            <v>209.61000061035156</v>
          </cell>
          <cell r="C160">
            <v>157.16200256347656</v>
          </cell>
          <cell r="D160">
            <v>164.47000122070313</v>
          </cell>
          <cell r="E160">
            <v>494.74899291992188</v>
          </cell>
          <cell r="F160">
            <v>178.14799499511719</v>
          </cell>
          <cell r="G160">
            <v>513.3280029296875</v>
          </cell>
          <cell r="H160">
            <v>296.34500122070313</v>
          </cell>
          <cell r="I160">
            <v>343.9320068359375</v>
          </cell>
          <cell r="J160">
            <v>370.37899780273438</v>
          </cell>
          <cell r="K160">
            <v>532.2769775390625</v>
          </cell>
          <cell r="L160">
            <v>201.47000122070313</v>
          </cell>
          <cell r="M160">
            <v>474.7969970703125</v>
          </cell>
          <cell r="N160">
            <v>265.35598754882813</v>
          </cell>
          <cell r="O160">
            <v>295.0260009765625</v>
          </cell>
          <cell r="P160">
            <v>299.55099487304688</v>
          </cell>
          <cell r="Q160">
            <v>322.83099365234375</v>
          </cell>
          <cell r="R160">
            <v>375.947998046875</v>
          </cell>
          <cell r="S160">
            <v>401.79998779296875</v>
          </cell>
          <cell r="T160">
            <v>494.281005859375</v>
          </cell>
          <cell r="U160">
            <v>380.8380126953125</v>
          </cell>
          <cell r="V160">
            <v>530.96600341796875</v>
          </cell>
          <cell r="W160">
            <v>273.61599731445313</v>
          </cell>
          <cell r="X160">
            <v>379.19400024414063</v>
          </cell>
          <cell r="Y160">
            <v>325.00399780273438</v>
          </cell>
          <cell r="Z160">
            <v>391.04000854492188</v>
          </cell>
          <cell r="AA160">
            <v>381.45001220703125</v>
          </cell>
          <cell r="AB160">
            <v>414.4580078125</v>
          </cell>
          <cell r="AC160">
            <v>423.91500854492188</v>
          </cell>
          <cell r="AD160">
            <v>385.4110107421875</v>
          </cell>
          <cell r="AE160">
            <v>379.35598754882813</v>
          </cell>
          <cell r="AF160">
            <v>501.10598754882813</v>
          </cell>
          <cell r="AG160">
            <v>434.739990234375</v>
          </cell>
          <cell r="AH160">
            <v>1005.1489868164063</v>
          </cell>
          <cell r="AI160">
            <v>391.01400756835938</v>
          </cell>
          <cell r="AJ160">
            <v>349.48199462890625</v>
          </cell>
          <cell r="AK160">
            <v>353.36099243164063</v>
          </cell>
          <cell r="AL160">
            <v>323.79098510742188</v>
          </cell>
          <cell r="AM160">
            <v>373.9849853515625</v>
          </cell>
          <cell r="AN160">
            <v>372.38699340820313</v>
          </cell>
          <cell r="AO160">
            <v>391.73098754882813</v>
          </cell>
          <cell r="AP160">
            <v>354.98098754882813</v>
          </cell>
          <cell r="AQ160">
            <v>379.49301147460938</v>
          </cell>
          <cell r="AR160">
            <v>470.19400024414063</v>
          </cell>
          <cell r="AS160">
            <v>543.0419921875</v>
          </cell>
          <cell r="AT160">
            <v>356.86801147460938</v>
          </cell>
          <cell r="AU160">
            <v>449.6820068359375</v>
          </cell>
          <cell r="AV160">
            <v>210.00199890136719</v>
          </cell>
          <cell r="AW160">
            <v>208.802001953125</v>
          </cell>
          <cell r="AX160">
            <v>332.08401489257813</v>
          </cell>
          <cell r="AY160">
            <v>413.56399536132813</v>
          </cell>
          <cell r="AZ160">
            <v>414.06698608398438</v>
          </cell>
          <cell r="BA160">
            <v>363.4630126953125</v>
          </cell>
          <cell r="BB160">
            <v>388.99899291992188</v>
          </cell>
          <cell r="BC160">
            <v>478.08499145507813</v>
          </cell>
          <cell r="BD160">
            <v>248.85400390625</v>
          </cell>
          <cell r="BE160">
            <v>400.41500854492188</v>
          </cell>
          <cell r="BF160">
            <v>374.76901245117188</v>
          </cell>
          <cell r="BG160">
            <v>1085.5670166015625</v>
          </cell>
          <cell r="BH160">
            <v>2805.298095703125</v>
          </cell>
          <cell r="BI160">
            <v>1161.864013671875</v>
          </cell>
          <cell r="BJ160">
            <v>2060.77099609375</v>
          </cell>
          <cell r="BK160">
            <v>618.35400390625</v>
          </cell>
          <cell r="BL160">
            <v>641.52001953125</v>
          </cell>
          <cell r="BM160">
            <v>670.38800048828125</v>
          </cell>
          <cell r="BN160">
            <v>782.3699951171875</v>
          </cell>
          <cell r="BO160">
            <v>517.0770263671875</v>
          </cell>
          <cell r="BP160">
            <v>297.84799194335938</v>
          </cell>
          <cell r="BQ160">
            <v>540.60198974609375</v>
          </cell>
          <cell r="BR160">
            <v>412.48800659179688</v>
          </cell>
          <cell r="BS160">
            <v>321.30899047851563</v>
          </cell>
          <cell r="BT160">
            <v>388.47601318359375</v>
          </cell>
          <cell r="BU160">
            <v>104.04399871826172</v>
          </cell>
          <cell r="BV160">
            <v>375.17999267578125</v>
          </cell>
          <cell r="BW160">
            <v>282.01400756835938</v>
          </cell>
          <cell r="BX160">
            <v>291.17498779296875</v>
          </cell>
          <cell r="BY160">
            <v>2668.662109375</v>
          </cell>
          <cell r="BZ160">
            <v>2643.498046875</v>
          </cell>
          <cell r="CA160">
            <v>288.42800903320313</v>
          </cell>
          <cell r="CB160">
            <v>264.81439208984375</v>
          </cell>
          <cell r="CC160">
            <v>265.50094604492188</v>
          </cell>
          <cell r="CD160">
            <v>334.06600952148438</v>
          </cell>
          <cell r="CE160">
            <v>358.771728515625</v>
          </cell>
          <cell r="CF160">
            <v>336.48770141601563</v>
          </cell>
          <cell r="CG160">
            <v>363.78701782226563</v>
          </cell>
          <cell r="CH160">
            <v>304.78036499023438</v>
          </cell>
          <cell r="CI160">
            <v>706.7247314453125</v>
          </cell>
          <cell r="CJ160">
            <v>511.25814819335938</v>
          </cell>
          <cell r="CK160">
            <v>433.54251098632813</v>
          </cell>
          <cell r="CL160">
            <v>473.79806518554688</v>
          </cell>
          <cell r="CM160">
            <v>1097.6751708984375</v>
          </cell>
          <cell r="CN160">
            <v>339.58978271484375</v>
          </cell>
          <cell r="CO160">
            <v>170.39041137695313</v>
          </cell>
          <cell r="CP160">
            <v>436.83023071289063</v>
          </cell>
          <cell r="CQ160">
            <v>279.97335815429688</v>
          </cell>
          <cell r="CR160">
            <v>361.31436157226563</v>
          </cell>
          <cell r="CS160">
            <v>212.03582763671875</v>
          </cell>
          <cell r="CT160">
            <v>440.44546508789063</v>
          </cell>
          <cell r="CU160">
            <v>446.501708984375</v>
          </cell>
          <cell r="CV160">
            <v>236.89627075195313</v>
          </cell>
          <cell r="CW160">
            <v>216.599365234375</v>
          </cell>
          <cell r="CX160">
            <v>390.20260620117188</v>
          </cell>
          <cell r="CY160">
            <v>189.14080810546875</v>
          </cell>
          <cell r="CZ160">
            <v>429.26788330078125</v>
          </cell>
          <cell r="DA160">
            <v>173.93630981445313</v>
          </cell>
          <cell r="DB160">
            <v>214.56370544433594</v>
          </cell>
          <cell r="DC160">
            <v>195.30618286132813</v>
          </cell>
          <cell r="DD160">
            <v>384.74365234375</v>
          </cell>
          <cell r="DE160">
            <v>635.55859375</v>
          </cell>
          <cell r="DF160">
            <v>171.4552001953125</v>
          </cell>
          <cell r="DG160">
            <v>201.9757080078125</v>
          </cell>
          <cell r="DH160">
            <v>210.48141479492188</v>
          </cell>
          <cell r="DI160">
            <v>273.96768188476563</v>
          </cell>
          <cell r="DJ160">
            <v>332.328369140625</v>
          </cell>
          <cell r="DK160">
            <v>240.13850402832031</v>
          </cell>
          <cell r="DL160">
            <v>1625.4969482421875</v>
          </cell>
          <cell r="DM160">
            <v>283.34127807617188</v>
          </cell>
          <cell r="DN160">
            <v>229.38809204101563</v>
          </cell>
          <cell r="DO160">
            <v>158.19749450683594</v>
          </cell>
          <cell r="DQ160">
            <v>908.54998779296875</v>
          </cell>
          <cell r="DR160">
            <v>2139.60009765625</v>
          </cell>
          <cell r="DS160">
            <v>237.35688781738281</v>
          </cell>
          <cell r="DT160">
            <v>130.32624816894531</v>
          </cell>
          <cell r="DV160">
            <v>42661</v>
          </cell>
          <cell r="DW160">
            <v>42661</v>
          </cell>
          <cell r="DX160">
            <v>459.60400390625</v>
          </cell>
          <cell r="DY160">
            <v>224.94000244140625</v>
          </cell>
          <cell r="DZ160">
            <v>423.91598510742188</v>
          </cell>
          <cell r="EA160">
            <v>519.14697265625</v>
          </cell>
          <cell r="EB160">
            <v>324.96200561523438</v>
          </cell>
          <cell r="EC160">
            <v>491.52801513671875</v>
          </cell>
          <cell r="ED160">
            <v>376.14999389648438</v>
          </cell>
          <cell r="EE160">
            <v>389.71600341796875</v>
          </cell>
          <cell r="EF160">
            <v>403.42898559570313</v>
          </cell>
          <cell r="EG160">
            <v>393.27899169921875</v>
          </cell>
          <cell r="EH160">
            <v>324.35400390625</v>
          </cell>
          <cell r="EI160">
            <v>306.07000732421875</v>
          </cell>
          <cell r="EJ160">
            <v>461.4580078125</v>
          </cell>
          <cell r="EK160">
            <v>328.9010009765625</v>
          </cell>
          <cell r="EL160">
            <v>351.32901000976563</v>
          </cell>
          <cell r="EM160">
            <v>199.46699523925781</v>
          </cell>
          <cell r="EN160">
            <v>202.88299560546875</v>
          </cell>
          <cell r="EO160">
            <v>325.42800903320313</v>
          </cell>
          <cell r="EP160">
            <v>208.57803344726563</v>
          </cell>
          <cell r="EQ160">
            <v>202.13911437988281</v>
          </cell>
        </row>
        <row r="161">
          <cell r="A161">
            <v>42662</v>
          </cell>
          <cell r="B161">
            <v>210</v>
          </cell>
          <cell r="C161">
            <v>157.28900146484375</v>
          </cell>
          <cell r="D161">
            <v>164.61300659179688</v>
          </cell>
          <cell r="E161">
            <v>495.36700439453125</v>
          </cell>
          <cell r="F161">
            <v>178.17300415039063</v>
          </cell>
          <cell r="G161">
            <v>513.9210205078125</v>
          </cell>
          <cell r="H161">
            <v>296.36700439453125</v>
          </cell>
          <cell r="I161">
            <v>344.24099731445313</v>
          </cell>
          <cell r="J161">
            <v>370.66598510742188</v>
          </cell>
          <cell r="K161">
            <v>533.00299072265625</v>
          </cell>
          <cell r="L161">
            <v>201.66700744628906</v>
          </cell>
          <cell r="M161">
            <v>475.30099487304688</v>
          </cell>
          <cell r="N161">
            <v>265.3900146484375</v>
          </cell>
          <cell r="O161">
            <v>295.17001342773438</v>
          </cell>
          <cell r="P161">
            <v>299.69500732421875</v>
          </cell>
          <cell r="Q161">
            <v>323.10501098632813</v>
          </cell>
          <cell r="R161">
            <v>376.47000122070313</v>
          </cell>
          <cell r="S161">
            <v>402.15399169921875</v>
          </cell>
          <cell r="T161">
            <v>494.76998901367188</v>
          </cell>
          <cell r="U161">
            <v>381.29400634765625</v>
          </cell>
          <cell r="V161">
            <v>531.53900146484375</v>
          </cell>
          <cell r="W161">
            <v>273.77700805664063</v>
          </cell>
          <cell r="X161">
            <v>379.57699584960938</v>
          </cell>
          <cell r="Y161">
            <v>325.31399536132813</v>
          </cell>
          <cell r="Z161">
            <v>391.5469970703125</v>
          </cell>
          <cell r="AA161">
            <v>381.3599853515625</v>
          </cell>
          <cell r="AB161">
            <v>414.53201293945313</v>
          </cell>
          <cell r="AC161">
            <v>424.77398681640625</v>
          </cell>
          <cell r="AD161">
            <v>385.68301391601563</v>
          </cell>
          <cell r="AE161">
            <v>379.57699584960938</v>
          </cell>
          <cell r="AF161">
            <v>501.36199951171875</v>
          </cell>
          <cell r="AG161">
            <v>435.14199829101563</v>
          </cell>
          <cell r="AH161">
            <v>1006</v>
          </cell>
          <cell r="AI161">
            <v>391.4580078125</v>
          </cell>
          <cell r="AJ161">
            <v>349.7969970703125</v>
          </cell>
          <cell r="AK161">
            <v>353.7550048828125</v>
          </cell>
          <cell r="AL161">
            <v>324.0260009765625</v>
          </cell>
          <cell r="AM161">
            <v>374.72299194335938</v>
          </cell>
          <cell r="AN161">
            <v>372.62399291992188</v>
          </cell>
          <cell r="AO161">
            <v>392.29299926757813</v>
          </cell>
          <cell r="AP161">
            <v>355.2030029296875</v>
          </cell>
          <cell r="AQ161">
            <v>379.81399536132813</v>
          </cell>
          <cell r="AR161">
            <v>470.34201049804688</v>
          </cell>
          <cell r="AS161">
            <v>543.46600341796875</v>
          </cell>
          <cell r="AT161">
            <v>357.41598510742188</v>
          </cell>
          <cell r="AU161">
            <v>450.15301513671875</v>
          </cell>
          <cell r="AV161">
            <v>210.27900695800781</v>
          </cell>
          <cell r="AW161">
            <v>209.07000732421875</v>
          </cell>
          <cell r="AX161">
            <v>332.39199829101563</v>
          </cell>
          <cell r="AY161">
            <v>414.0830078125</v>
          </cell>
          <cell r="AZ161">
            <v>414.89300537109375</v>
          </cell>
          <cell r="BA161">
            <v>364.76400756835938</v>
          </cell>
          <cell r="BB161">
            <v>390.30801391601563</v>
          </cell>
          <cell r="BC161">
            <v>478.38400268554688</v>
          </cell>
          <cell r="BD161">
            <v>248.85499572753906</v>
          </cell>
          <cell r="BE161">
            <v>400.635009765625</v>
          </cell>
          <cell r="BF161">
            <v>375.1619873046875</v>
          </cell>
          <cell r="BG161">
            <v>1088.446044921875</v>
          </cell>
          <cell r="BH161">
            <v>2807.031982421875</v>
          </cell>
          <cell r="BI161">
            <v>1164.428955078125</v>
          </cell>
          <cell r="BJ161">
            <v>2060.923095703125</v>
          </cell>
          <cell r="BK161">
            <v>618.48199462890625</v>
          </cell>
          <cell r="BL161">
            <v>641.802978515625</v>
          </cell>
          <cell r="BM161">
            <v>670.71197509765625</v>
          </cell>
          <cell r="BN161">
            <v>782.9949951171875</v>
          </cell>
          <cell r="BO161">
            <v>517.072998046875</v>
          </cell>
          <cell r="BP161">
            <v>298.04299926757813</v>
          </cell>
          <cell r="BQ161">
            <v>540.5999755859375</v>
          </cell>
          <cell r="BR161">
            <v>413.12100219726563</v>
          </cell>
          <cell r="BS161">
            <v>322.08700561523438</v>
          </cell>
          <cell r="BT161">
            <v>390.13900756835938</v>
          </cell>
          <cell r="BU161">
            <v>104.70099639892578</v>
          </cell>
          <cell r="BV161">
            <v>375.9010009765625</v>
          </cell>
          <cell r="BW161">
            <v>282.42498779296875</v>
          </cell>
          <cell r="BX161">
            <v>291.35699462890625</v>
          </cell>
          <cell r="BY161">
            <v>2672.69091796875</v>
          </cell>
          <cell r="BZ161">
            <v>2645.10302734375</v>
          </cell>
          <cell r="CA161">
            <v>288.489990234375</v>
          </cell>
          <cell r="CB161">
            <v>264.84707641601563</v>
          </cell>
          <cell r="CC161">
            <v>265.93515014648438</v>
          </cell>
          <cell r="CD161">
            <v>334.3746337890625</v>
          </cell>
          <cell r="CE161">
            <v>359.64822387695313</v>
          </cell>
          <cell r="CF161">
            <v>336.60336303710938</v>
          </cell>
          <cell r="CG161">
            <v>364.14654541015625</v>
          </cell>
          <cell r="CH161">
            <v>305.10995483398438</v>
          </cell>
          <cell r="CI161">
            <v>707.38153076171875</v>
          </cell>
          <cell r="CJ161">
            <v>511.37075805664063</v>
          </cell>
          <cell r="CK161">
            <v>434.1134033203125</v>
          </cell>
          <cell r="CL161">
            <v>474.00677490234375</v>
          </cell>
          <cell r="CM161">
            <v>1098.5615234375</v>
          </cell>
          <cell r="CN161">
            <v>339.84237670898438</v>
          </cell>
          <cell r="CO161">
            <v>170.59840393066406</v>
          </cell>
          <cell r="CP161">
            <v>437.98162841796875</v>
          </cell>
          <cell r="CQ161">
            <v>280.15728759765625</v>
          </cell>
          <cell r="CR161">
            <v>361.457763671875</v>
          </cell>
          <cell r="CS161">
            <v>212.3231201171875</v>
          </cell>
          <cell r="CT161">
            <v>440.72195434570313</v>
          </cell>
          <cell r="CU161">
            <v>446.95614624023438</v>
          </cell>
          <cell r="CV161">
            <v>236.87873840332031</v>
          </cell>
          <cell r="CW161">
            <v>216.74810791015625</v>
          </cell>
          <cell r="CX161">
            <v>390.61517333984375</v>
          </cell>
          <cell r="CY161">
            <v>189.35090637207031</v>
          </cell>
          <cell r="CZ161">
            <v>430.32467651367188</v>
          </cell>
          <cell r="DA161">
            <v>174.14454650878906</v>
          </cell>
          <cell r="DB161">
            <v>214.75587463378906</v>
          </cell>
          <cell r="DC161">
            <v>195.64512634277344</v>
          </cell>
          <cell r="DD161">
            <v>384.7529296875</v>
          </cell>
          <cell r="DE161">
            <v>635.95037841796875</v>
          </cell>
          <cell r="DF161">
            <v>171.60421752929688</v>
          </cell>
          <cell r="DG161">
            <v>201.81639099121094</v>
          </cell>
          <cell r="DH161">
            <v>210.56202697753906</v>
          </cell>
          <cell r="DI161">
            <v>274.131591796875</v>
          </cell>
          <cell r="DJ161">
            <v>332.60888671875</v>
          </cell>
          <cell r="DK161">
            <v>240.22871398925781</v>
          </cell>
          <cell r="DL161">
            <v>1627.05908203125</v>
          </cell>
          <cell r="DM161">
            <v>283.36825561523438</v>
          </cell>
          <cell r="DN161">
            <v>229.58357238769531</v>
          </cell>
          <cell r="DO161">
            <v>158.39317321777344</v>
          </cell>
          <cell r="DQ161">
            <v>913.3499755859375</v>
          </cell>
          <cell r="DR161">
            <v>2144.2900390625</v>
          </cell>
          <cell r="DS161">
            <v>237.94589233398438</v>
          </cell>
          <cell r="DT161">
            <v>130.41552734375</v>
          </cell>
          <cell r="DV161">
            <v>42662</v>
          </cell>
          <cell r="DW161">
            <v>42662</v>
          </cell>
          <cell r="DX161">
            <v>461.70999145507813</v>
          </cell>
          <cell r="DY161">
            <v>224.99699401855469</v>
          </cell>
          <cell r="DZ161">
            <v>423.67999267578125</v>
          </cell>
          <cell r="EA161">
            <v>519.239013671875</v>
          </cell>
          <cell r="EB161">
            <v>325.32998657226563</v>
          </cell>
          <cell r="EC161">
            <v>491.81600952148438</v>
          </cell>
          <cell r="ED161">
            <v>376.37298583984375</v>
          </cell>
          <cell r="EE161">
            <v>390.29901123046875</v>
          </cell>
          <cell r="EF161">
            <v>404.30300903320313</v>
          </cell>
          <cell r="EG161">
            <v>393.85101318359375</v>
          </cell>
          <cell r="EH161">
            <v>324.87100219726563</v>
          </cell>
          <cell r="EI161">
            <v>306.76199340820313</v>
          </cell>
          <cell r="EJ161">
            <v>461.8280029296875</v>
          </cell>
          <cell r="EK161">
            <v>329.24600219726563</v>
          </cell>
          <cell r="EL161">
            <v>352.30398559570313</v>
          </cell>
          <cell r="EM161">
            <v>200.17399597167969</v>
          </cell>
          <cell r="EN161">
            <v>203.42100524902344</v>
          </cell>
          <cell r="EO161">
            <v>326.20001220703125</v>
          </cell>
          <cell r="EP161">
            <v>208.943603515625</v>
          </cell>
          <cell r="EQ161">
            <v>202.59260559082031</v>
          </cell>
        </row>
        <row r="162">
          <cell r="A162">
            <v>42663</v>
          </cell>
          <cell r="B162">
            <v>209.99299621582031</v>
          </cell>
          <cell r="C162">
            <v>157.35499572753906</v>
          </cell>
          <cell r="D162">
            <v>164.67799377441406</v>
          </cell>
          <cell r="E162">
            <v>495.96200561523438</v>
          </cell>
          <cell r="F162">
            <v>178.40499877929688</v>
          </cell>
          <cell r="G162">
            <v>514.54302978515625</v>
          </cell>
          <cell r="H162">
            <v>296.46600341796875</v>
          </cell>
          <cell r="I162">
            <v>344.375</v>
          </cell>
          <cell r="J162">
            <v>370.80599975585938</v>
          </cell>
          <cell r="K162">
            <v>533.29400634765625</v>
          </cell>
          <cell r="L162">
            <v>201.77099609375</v>
          </cell>
          <cell r="M162">
            <v>475.54800415039063</v>
          </cell>
          <cell r="N162">
            <v>265.75</v>
          </cell>
          <cell r="O162">
            <v>295.20001220703125</v>
          </cell>
          <cell r="P162">
            <v>299.7340087890625</v>
          </cell>
          <cell r="Q162">
            <v>323.26901245117188</v>
          </cell>
          <cell r="R162">
            <v>376.98699951171875</v>
          </cell>
          <cell r="S162">
            <v>402.4110107421875</v>
          </cell>
          <cell r="T162">
            <v>496.68301391601563</v>
          </cell>
          <cell r="U162">
            <v>381.71099853515625</v>
          </cell>
          <cell r="V162">
            <v>531.64697265625</v>
          </cell>
          <cell r="W162">
            <v>279.16799926757813</v>
          </cell>
          <cell r="X162">
            <v>380.07699584960938</v>
          </cell>
          <cell r="Y162">
            <v>325.5159912109375</v>
          </cell>
          <cell r="Z162">
            <v>391.60699462890625</v>
          </cell>
          <cell r="AA162">
            <v>381.66400146484375</v>
          </cell>
          <cell r="AB162">
            <v>422.10198974609375</v>
          </cell>
          <cell r="AC162">
            <v>426.26901245117188</v>
          </cell>
          <cell r="AD162">
            <v>385.85598754882813</v>
          </cell>
          <cell r="AE162">
            <v>379.74200439453125</v>
          </cell>
          <cell r="AF162">
            <v>501.58099365234375</v>
          </cell>
          <cell r="AG162">
            <v>436.0159912109375</v>
          </cell>
          <cell r="AH162">
            <v>1006.7080078125</v>
          </cell>
          <cell r="AI162">
            <v>392.82199096679688</v>
          </cell>
          <cell r="AJ162">
            <v>349.95901489257813</v>
          </cell>
          <cell r="AK162">
            <v>354.08499145507813</v>
          </cell>
          <cell r="AL162">
            <v>324.197998046875</v>
          </cell>
          <cell r="AM162">
            <v>375.635009765625</v>
          </cell>
          <cell r="AN162">
            <v>372.93899536132813</v>
          </cell>
          <cell r="AO162">
            <v>392.99700927734375</v>
          </cell>
          <cell r="AP162">
            <v>355.47198486328125</v>
          </cell>
          <cell r="AQ162">
            <v>379.98800659179688</v>
          </cell>
          <cell r="AR162">
            <v>470.385009765625</v>
          </cell>
          <cell r="AS162">
            <v>543.7969970703125</v>
          </cell>
          <cell r="AT162">
            <v>358.48199462890625</v>
          </cell>
          <cell r="AU162">
            <v>450.53399658203125</v>
          </cell>
          <cell r="AV162">
            <v>210.697998046875</v>
          </cell>
          <cell r="AW162">
            <v>209.41499328613281</v>
          </cell>
          <cell r="AX162">
            <v>332.75601196289063</v>
          </cell>
          <cell r="AY162">
            <v>414.375</v>
          </cell>
          <cell r="AZ162">
            <v>414.88900756835938</v>
          </cell>
          <cell r="BA162">
            <v>365.91000366210938</v>
          </cell>
          <cell r="BB162">
            <v>391.364990234375</v>
          </cell>
          <cell r="BC162">
            <v>478.72100830078125</v>
          </cell>
          <cell r="BD162">
            <v>249.01800537109375</v>
          </cell>
          <cell r="BE162">
            <v>400.91500854492188</v>
          </cell>
          <cell r="BF162">
            <v>375.64999389648438</v>
          </cell>
          <cell r="BG162">
            <v>1091.7659912109375</v>
          </cell>
          <cell r="BH162">
            <v>2809.110107421875</v>
          </cell>
          <cell r="BI162">
            <v>1165.9029541015625</v>
          </cell>
          <cell r="BJ162">
            <v>2061.219970703125</v>
          </cell>
          <cell r="BK162">
            <v>618.9949951171875</v>
          </cell>
          <cell r="BL162">
            <v>642.11199951171875</v>
          </cell>
          <cell r="BM162">
            <v>671.1409912109375</v>
          </cell>
          <cell r="BN162">
            <v>783.6929931640625</v>
          </cell>
          <cell r="BO162">
            <v>516.947021484375</v>
          </cell>
          <cell r="BP162">
            <v>297.99200439453125</v>
          </cell>
          <cell r="BQ162">
            <v>541.0250244140625</v>
          </cell>
          <cell r="BR162">
            <v>413.49099731445313</v>
          </cell>
          <cell r="BS162">
            <v>322.67800903320313</v>
          </cell>
          <cell r="BT162">
            <v>390.56698608398438</v>
          </cell>
          <cell r="BU162">
            <v>104.84200286865234</v>
          </cell>
          <cell r="BV162">
            <v>376.375</v>
          </cell>
          <cell r="BW162">
            <v>282.87298583984375</v>
          </cell>
          <cell r="BX162">
            <v>291.65899658203125</v>
          </cell>
          <cell r="BY162">
            <v>2675.89990234375</v>
          </cell>
          <cell r="BZ162">
            <v>2646.945068359375</v>
          </cell>
          <cell r="CA162">
            <v>288.60699462890625</v>
          </cell>
          <cell r="CB162">
            <v>265.52005004882813</v>
          </cell>
          <cell r="CC162">
            <v>266.025634765625</v>
          </cell>
          <cell r="CD162">
            <v>334.50228881835938</v>
          </cell>
          <cell r="CE162">
            <v>360.5247802734375</v>
          </cell>
          <cell r="CF162">
            <v>336.8468017578125</v>
          </cell>
          <cell r="CG162">
            <v>364.41064453125</v>
          </cell>
          <cell r="CH162">
            <v>305.27978515625</v>
          </cell>
          <cell r="CI162">
            <v>707.91070556640625</v>
          </cell>
          <cell r="CJ162">
            <v>511.63165283203125</v>
          </cell>
          <cell r="CK162">
            <v>434.15866088867188</v>
          </cell>
          <cell r="CL162">
            <v>474.1875</v>
          </cell>
          <cell r="CM162">
            <v>1098.960693359375</v>
          </cell>
          <cell r="CN162">
            <v>339.98648071289063</v>
          </cell>
          <cell r="CO162">
            <v>170.78285217285156</v>
          </cell>
          <cell r="CP162">
            <v>438.88156127929688</v>
          </cell>
          <cell r="CQ162">
            <v>280.22207641601563</v>
          </cell>
          <cell r="CR162">
            <v>361.84161376953125</v>
          </cell>
          <cell r="CS162">
            <v>212.4478759765625</v>
          </cell>
          <cell r="CT162">
            <v>440.9361572265625</v>
          </cell>
          <cell r="CU162">
            <v>448.06329345703125</v>
          </cell>
          <cell r="CV162">
            <v>236.92216491699219</v>
          </cell>
          <cell r="CW162">
            <v>216.92533874511719</v>
          </cell>
          <cell r="CX162">
            <v>392.9036865234375</v>
          </cell>
          <cell r="CY162">
            <v>189.40798950195313</v>
          </cell>
          <cell r="CZ162">
            <v>431.35870361328125</v>
          </cell>
          <cell r="DA162">
            <v>174.17231750488281</v>
          </cell>
          <cell r="DB162">
            <v>214.99845886230469</v>
          </cell>
          <cell r="DC162">
            <v>195.73495483398438</v>
          </cell>
          <cell r="DD162">
            <v>384.48489379882813</v>
          </cell>
          <cell r="DE162">
            <v>636.3072509765625</v>
          </cell>
          <cell r="DF162">
            <v>171.76837158203125</v>
          </cell>
          <cell r="DG162">
            <v>202.22344970703125</v>
          </cell>
          <cell r="DH162">
            <v>210.82955932617188</v>
          </cell>
          <cell r="DI162">
            <v>274.22738647460938</v>
          </cell>
          <cell r="DJ162">
            <v>332.71939086914063</v>
          </cell>
          <cell r="DK162">
            <v>240.36271667480469</v>
          </cell>
          <cell r="DL162">
            <v>1627.7847900390625</v>
          </cell>
          <cell r="DM162">
            <v>283.489013671875</v>
          </cell>
          <cell r="DN162">
            <v>229.79069519042969</v>
          </cell>
          <cell r="DO162">
            <v>158.61546325683594</v>
          </cell>
          <cell r="DQ162">
            <v>913.3800048828125</v>
          </cell>
          <cell r="DR162">
            <v>2141.340087890625</v>
          </cell>
          <cell r="DS162">
            <v>237.8568115234375</v>
          </cell>
          <cell r="DT162">
            <v>130.40509033203125</v>
          </cell>
          <cell r="DV162">
            <v>42663</v>
          </cell>
          <cell r="DW162">
            <v>42663</v>
          </cell>
          <cell r="DX162">
            <v>462.64199829101563</v>
          </cell>
          <cell r="DY162">
            <v>225.12600708007813</v>
          </cell>
          <cell r="DZ162">
            <v>424.23800659179688</v>
          </cell>
          <cell r="EA162">
            <v>519.89599609375</v>
          </cell>
          <cell r="EB162">
            <v>325.66500854492188</v>
          </cell>
          <cell r="EC162">
            <v>492.1669921875</v>
          </cell>
          <cell r="ED162">
            <v>377.2760009765625</v>
          </cell>
          <cell r="EE162">
            <v>390.79598999023438</v>
          </cell>
          <cell r="EF162">
            <v>404.96499633789063</v>
          </cell>
          <cell r="EG162">
            <v>394.06100463867188</v>
          </cell>
          <cell r="EH162">
            <v>324.98699951171875</v>
          </cell>
          <cell r="EI162">
            <v>306.9320068359375</v>
          </cell>
          <cell r="EJ162">
            <v>462.13900756835938</v>
          </cell>
          <cell r="EK162">
            <v>329.45401000976563</v>
          </cell>
          <cell r="EL162">
            <v>352.63400268554688</v>
          </cell>
          <cell r="EM162">
            <v>200.55099487304688</v>
          </cell>
          <cell r="EN162">
            <v>203.70799255371094</v>
          </cell>
          <cell r="EO162">
            <v>326.83599853515625</v>
          </cell>
          <cell r="EP162">
            <v>209.19479370117188</v>
          </cell>
          <cell r="EQ162">
            <v>202.86491394042969</v>
          </cell>
        </row>
        <row r="163">
          <cell r="A163">
            <v>42664</v>
          </cell>
          <cell r="B163">
            <v>209.96000671386719</v>
          </cell>
          <cell r="C163">
            <v>157.42999267578125</v>
          </cell>
          <cell r="D163">
            <v>164.75100708007813</v>
          </cell>
          <cell r="E163">
            <v>496.9219970703125</v>
          </cell>
          <cell r="F163">
            <v>178.32499694824219</v>
          </cell>
          <cell r="G163">
            <v>515.43402099609375</v>
          </cell>
          <cell r="H163">
            <v>296.5989990234375</v>
          </cell>
          <cell r="I163">
            <v>344.51199340820313</v>
          </cell>
          <cell r="J163">
            <v>370.95700073242188</v>
          </cell>
          <cell r="K163">
            <v>534.01202392578125</v>
          </cell>
          <cell r="L163">
            <v>201.78900146484375</v>
          </cell>
          <cell r="M163">
            <v>475.71600341796875</v>
          </cell>
          <cell r="N163">
            <v>265.77301025390625</v>
          </cell>
          <cell r="O163">
            <v>295.2139892578125</v>
          </cell>
          <cell r="P163">
            <v>299.74899291992188</v>
          </cell>
          <cell r="Q163">
            <v>323.34600830078125</v>
          </cell>
          <cell r="R163">
            <v>377.18798828125</v>
          </cell>
          <cell r="S163">
            <v>402.65798950195313</v>
          </cell>
          <cell r="T163">
            <v>497.19198608398438</v>
          </cell>
          <cell r="U163">
            <v>381.92599487304688</v>
          </cell>
          <cell r="V163">
            <v>532.6510009765625</v>
          </cell>
          <cell r="W163">
            <v>278.4320068359375</v>
          </cell>
          <cell r="X163">
            <v>380.44100952148438</v>
          </cell>
          <cell r="Y163">
            <v>325.593994140625</v>
          </cell>
          <cell r="Z163">
            <v>391.64700317382813</v>
          </cell>
          <cell r="AA163">
            <v>381.77301025390625</v>
          </cell>
          <cell r="AB163">
            <v>421.6929931640625</v>
          </cell>
          <cell r="AC163">
            <v>426.68499755859375</v>
          </cell>
          <cell r="AD163">
            <v>385.91000366210938</v>
          </cell>
          <cell r="AE163">
            <v>379.74600219726563</v>
          </cell>
          <cell r="AF163">
            <v>501.8800048828125</v>
          </cell>
          <cell r="AG163">
            <v>436.3590087890625</v>
          </cell>
          <cell r="AH163">
            <v>1007.416015625</v>
          </cell>
          <cell r="AI163">
            <v>393.1820068359375</v>
          </cell>
          <cell r="AJ163">
            <v>350.07501220703125</v>
          </cell>
          <cell r="AK163">
            <v>354.22100830078125</v>
          </cell>
          <cell r="AL163">
            <v>324.25601196289063</v>
          </cell>
          <cell r="AM163">
            <v>375.89498901367188</v>
          </cell>
          <cell r="AN163">
            <v>373.12200927734375</v>
          </cell>
          <cell r="AO163">
            <v>393.26199340820313</v>
          </cell>
          <cell r="AP163">
            <v>355.59799194335938</v>
          </cell>
          <cell r="AQ163">
            <v>380.12899780273438</v>
          </cell>
          <cell r="AR163">
            <v>470.73599243164063</v>
          </cell>
          <cell r="AS163">
            <v>544.02398681640625</v>
          </cell>
          <cell r="AT163">
            <v>358.77200317382813</v>
          </cell>
          <cell r="AU163">
            <v>450.96798706054688</v>
          </cell>
          <cell r="AV163">
            <v>210.84599304199219</v>
          </cell>
          <cell r="AW163">
            <v>209.5469970703125</v>
          </cell>
          <cell r="AX163">
            <v>332.66500854492188</v>
          </cell>
          <cell r="AY163">
            <v>414.69100952148438</v>
          </cell>
          <cell r="AZ163">
            <v>415.23800659179688</v>
          </cell>
          <cell r="BA163">
            <v>366.2919921875</v>
          </cell>
          <cell r="BB163">
            <v>391.76199340820313</v>
          </cell>
          <cell r="BC163">
            <v>478.79501342773438</v>
          </cell>
          <cell r="BD163">
            <v>249.00199890136719</v>
          </cell>
          <cell r="BE163">
            <v>400.96600341796875</v>
          </cell>
          <cell r="BF163">
            <v>375.84698486328125</v>
          </cell>
          <cell r="BG163">
            <v>1092.498046875</v>
          </cell>
          <cell r="BH163">
            <v>2809.455078125</v>
          </cell>
          <cell r="BI163">
            <v>1165.758056640625</v>
          </cell>
          <cell r="BJ163">
            <v>2061.528076171875</v>
          </cell>
          <cell r="BK163">
            <v>618.53802490234375</v>
          </cell>
          <cell r="BL163">
            <v>642.16400146484375</v>
          </cell>
          <cell r="BM163">
            <v>671.406982421875</v>
          </cell>
          <cell r="BN163">
            <v>783.62799072265625</v>
          </cell>
          <cell r="BO163">
            <v>516.88201904296875</v>
          </cell>
          <cell r="BP163">
            <v>298.09698486328125</v>
          </cell>
          <cell r="BQ163">
            <v>541.03497314453125</v>
          </cell>
          <cell r="BR163">
            <v>413.48699951171875</v>
          </cell>
          <cell r="BS163">
            <v>322.5780029296875</v>
          </cell>
          <cell r="BT163">
            <v>390.54901123046875</v>
          </cell>
          <cell r="BU163">
            <v>104.93699645996094</v>
          </cell>
          <cell r="BV163">
            <v>376.30099487304688</v>
          </cell>
          <cell r="BW163">
            <v>283.0780029296875</v>
          </cell>
          <cell r="BX163">
            <v>291.57998657226563</v>
          </cell>
          <cell r="BY163">
            <v>2673.81689453125</v>
          </cell>
          <cell r="BZ163">
            <v>2648.0458984375</v>
          </cell>
          <cell r="CA163">
            <v>288.65899658203125</v>
          </cell>
          <cell r="CB163">
            <v>265.37216186523438</v>
          </cell>
          <cell r="CC163">
            <v>266.04635620117188</v>
          </cell>
          <cell r="CD163">
            <v>334.63723754882813</v>
          </cell>
          <cell r="CE163">
            <v>360.88082885742188</v>
          </cell>
          <cell r="CF163">
            <v>336.91122436523438</v>
          </cell>
          <cell r="CG163">
            <v>364.51849365234375</v>
          </cell>
          <cell r="CH163">
            <v>305.46066284179688</v>
          </cell>
          <cell r="CI163">
            <v>708.28460693359375</v>
          </cell>
          <cell r="CJ163">
            <v>512.1083984375</v>
          </cell>
          <cell r="CK163">
            <v>435.34262084960938</v>
          </cell>
          <cell r="CL163">
            <v>474.5867919921875</v>
          </cell>
          <cell r="CM163">
            <v>1099.20361328125</v>
          </cell>
          <cell r="CN163">
            <v>340.0482177734375</v>
          </cell>
          <cell r="CO163">
            <v>170.85848999023438</v>
          </cell>
          <cell r="CP163">
            <v>439.34683227539063</v>
          </cell>
          <cell r="CQ163">
            <v>280.29202270507813</v>
          </cell>
          <cell r="CR163">
            <v>361.86477661132813</v>
          </cell>
          <cell r="CS163">
            <v>212.57260131835938</v>
          </cell>
          <cell r="CT163">
            <v>440.96401977539063</v>
          </cell>
          <cell r="CU163">
            <v>448.51669311523438</v>
          </cell>
          <cell r="CV163">
            <v>237.22201538085938</v>
          </cell>
          <cell r="CW163">
            <v>216.88758850097656</v>
          </cell>
          <cell r="CX163">
            <v>393.23550415039063</v>
          </cell>
          <cell r="CY163">
            <v>189.44438171386719</v>
          </cell>
          <cell r="CZ163">
            <v>432.14584350585938</v>
          </cell>
          <cell r="DA163">
            <v>174.18980407714844</v>
          </cell>
          <cell r="DB163">
            <v>215.29873657226563</v>
          </cell>
          <cell r="DC163">
            <v>195.68020629882813</v>
          </cell>
          <cell r="DD163">
            <v>384.5733642578125</v>
          </cell>
          <cell r="DE163">
            <v>637.17645263671875</v>
          </cell>
          <cell r="DF163">
            <v>171.91651916503906</v>
          </cell>
          <cell r="DG163">
            <v>202.32180786132813</v>
          </cell>
          <cell r="DH163">
            <v>210.84353637695313</v>
          </cell>
          <cell r="DI163">
            <v>274.26797485351563</v>
          </cell>
          <cell r="DJ163">
            <v>332.78900146484375</v>
          </cell>
          <cell r="DK163">
            <v>240.1842041015625</v>
          </cell>
          <cell r="DL163">
            <v>1628.7879638671875</v>
          </cell>
          <cell r="DM163">
            <v>283.58343505859375</v>
          </cell>
          <cell r="DN163">
            <v>229.8143310546875</v>
          </cell>
          <cell r="DO163">
            <v>158.69142150878906</v>
          </cell>
          <cell r="DQ163">
            <v>911.239990234375</v>
          </cell>
          <cell r="DR163">
            <v>2141.159912109375</v>
          </cell>
          <cell r="DS163">
            <v>237.96562194824219</v>
          </cell>
          <cell r="DT163">
            <v>130.41604614257813</v>
          </cell>
          <cell r="DV163">
            <v>42664</v>
          </cell>
          <cell r="DW163">
            <v>42664</v>
          </cell>
          <cell r="DX163">
            <v>463.20001220703125</v>
          </cell>
          <cell r="DY163">
            <v>225.01699829101563</v>
          </cell>
          <cell r="DZ163">
            <v>424.17999267578125</v>
          </cell>
          <cell r="EA163">
            <v>520.51898193359375</v>
          </cell>
          <cell r="EB163">
            <v>325.56201171875</v>
          </cell>
          <cell r="EC163">
            <v>492.57400512695313</v>
          </cell>
          <cell r="ED163">
            <v>377.02801513671875</v>
          </cell>
          <cell r="EE163">
            <v>390.6820068359375</v>
          </cell>
          <cell r="EF163">
            <v>404.03298950195313</v>
          </cell>
          <cell r="EG163">
            <v>394.02200317382813</v>
          </cell>
          <cell r="EH163">
            <v>325.18701171875</v>
          </cell>
          <cell r="EI163">
            <v>306.85501098632813</v>
          </cell>
          <cell r="EJ163">
            <v>462.1619873046875</v>
          </cell>
          <cell r="EK163">
            <v>329.1719970703125</v>
          </cell>
          <cell r="EL163">
            <v>352.07998657226563</v>
          </cell>
          <cell r="EM163">
            <v>200.24800109863281</v>
          </cell>
          <cell r="EN163">
            <v>203.52900695800781</v>
          </cell>
          <cell r="EO163">
            <v>326.93798828125</v>
          </cell>
          <cell r="EP163">
            <v>209.05978393554688</v>
          </cell>
          <cell r="EQ163">
            <v>202.79934692382813</v>
          </cell>
        </row>
        <row r="164">
          <cell r="A164">
            <v>42667</v>
          </cell>
          <cell r="B164">
            <v>209.97599792480469</v>
          </cell>
          <cell r="C164">
            <v>157.53300476074219</v>
          </cell>
          <cell r="D164">
            <v>164.85299682617188</v>
          </cell>
          <cell r="E164">
            <v>498.3179931640625</v>
          </cell>
          <cell r="F164">
            <v>178.78599548339844</v>
          </cell>
          <cell r="G164">
            <v>516.87298583984375</v>
          </cell>
          <cell r="H164">
            <v>296.906005859375</v>
          </cell>
          <cell r="I164">
            <v>344.57598876953125</v>
          </cell>
          <cell r="J164">
            <v>371.07400512695313</v>
          </cell>
          <cell r="K164">
            <v>534.39300537109375</v>
          </cell>
          <cell r="L164">
            <v>201.83500671386719</v>
          </cell>
          <cell r="M164">
            <v>475.87298583984375</v>
          </cell>
          <cell r="N164">
            <v>266.24600219726563</v>
          </cell>
          <cell r="O164">
            <v>295.14700317382813</v>
          </cell>
          <cell r="P164">
            <v>299.69500732421875</v>
          </cell>
          <cell r="Q164">
            <v>323.35198974609375</v>
          </cell>
          <cell r="R164">
            <v>377.22900390625</v>
          </cell>
          <cell r="S164">
            <v>403.11898803710938</v>
          </cell>
          <cell r="T164">
            <v>499.99899291992188</v>
          </cell>
          <cell r="U164">
            <v>382.11801147460938</v>
          </cell>
          <cell r="V164">
            <v>533.906005859375</v>
          </cell>
          <cell r="W164">
            <v>283.90200805664063</v>
          </cell>
          <cell r="X164">
            <v>380.94100952148438</v>
          </cell>
          <cell r="Y164">
            <v>325.61300659179688</v>
          </cell>
          <cell r="Z164">
            <v>391.87399291992188</v>
          </cell>
          <cell r="AA164">
            <v>381.9949951171875</v>
          </cell>
          <cell r="AB164">
            <v>429.57101440429688</v>
          </cell>
          <cell r="AC164">
            <v>427.93899536132813</v>
          </cell>
          <cell r="AD164">
            <v>385.98098754882813</v>
          </cell>
          <cell r="AE164">
            <v>379.80398559570313</v>
          </cell>
          <cell r="AF164">
            <v>502.45001220703125</v>
          </cell>
          <cell r="AG164">
            <v>437.69400024414063</v>
          </cell>
          <cell r="AH164">
            <v>1008.7769775390625</v>
          </cell>
          <cell r="AI164">
            <v>395.12200927734375</v>
          </cell>
          <cell r="AJ164">
            <v>350.12100219726563</v>
          </cell>
          <cell r="AK164">
            <v>354.24301147460938</v>
          </cell>
          <cell r="AL164">
            <v>324.36300659179688</v>
          </cell>
          <cell r="AM164">
            <v>375.7650146484375</v>
          </cell>
          <cell r="AN164">
            <v>373.4219970703125</v>
          </cell>
          <cell r="AO164">
            <v>393.85101318359375</v>
          </cell>
          <cell r="AP164">
            <v>355.82400512695313</v>
          </cell>
          <cell r="AQ164">
            <v>380.2340087890625</v>
          </cell>
          <cell r="AR164">
            <v>470.89498901367188</v>
          </cell>
          <cell r="AS164">
            <v>544.45599365234375</v>
          </cell>
          <cell r="AT164">
            <v>359.63900756835938</v>
          </cell>
          <cell r="AU164">
            <v>451.30599975585938</v>
          </cell>
          <cell r="AV164">
            <v>211.14900207519531</v>
          </cell>
          <cell r="AW164">
            <v>209.80999755859375</v>
          </cell>
          <cell r="AX164">
            <v>332.96099853515625</v>
          </cell>
          <cell r="AY164">
            <v>415.06399536132813</v>
          </cell>
          <cell r="AZ164">
            <v>415.72799682617188</v>
          </cell>
          <cell r="BA164">
            <v>366.09698486328125</v>
          </cell>
          <cell r="BB164">
            <v>391.64599609375</v>
          </cell>
          <cell r="BC164">
            <v>479.09298706054688</v>
          </cell>
          <cell r="BD164">
            <v>249.09800720214844</v>
          </cell>
          <cell r="BE164">
            <v>401.20498657226563</v>
          </cell>
          <cell r="BF164">
            <v>376.25601196289063</v>
          </cell>
          <cell r="BG164">
            <v>1094.0279541015625</v>
          </cell>
          <cell r="BH164">
            <v>2805.9189453125</v>
          </cell>
          <cell r="BI164">
            <v>1167.0570068359375</v>
          </cell>
          <cell r="BJ164">
            <v>2060.72412109375</v>
          </cell>
          <cell r="BK164">
            <v>616.80499267578125</v>
          </cell>
          <cell r="BL164">
            <v>641.3270263671875</v>
          </cell>
          <cell r="BM164">
            <v>670.63299560546875</v>
          </cell>
          <cell r="BN164">
            <v>782.61700439453125</v>
          </cell>
          <cell r="BO164">
            <v>516.34100341796875</v>
          </cell>
          <cell r="BP164">
            <v>297.61801147460938</v>
          </cell>
          <cell r="BQ164">
            <v>541.1090087890625</v>
          </cell>
          <cell r="BR164">
            <v>413.89801025390625</v>
          </cell>
          <cell r="BS164">
            <v>322.89300537109375</v>
          </cell>
          <cell r="BT164">
            <v>391.3280029296875</v>
          </cell>
          <cell r="BU164">
            <v>105.14800262451172</v>
          </cell>
          <cell r="BV164">
            <v>376.69699096679688</v>
          </cell>
          <cell r="BW164">
            <v>283.46499633789063</v>
          </cell>
          <cell r="BX164">
            <v>291.40899658203125</v>
          </cell>
          <cell r="BY164">
            <v>2677.625</v>
          </cell>
          <cell r="BZ164">
            <v>2649.544921875</v>
          </cell>
          <cell r="CA164">
            <v>288.38299560546875</v>
          </cell>
          <cell r="CB164">
            <v>265.094482421875</v>
          </cell>
          <cell r="CC164">
            <v>266.22763061523438</v>
          </cell>
          <cell r="CD164">
            <v>334.66665649414063</v>
          </cell>
          <cell r="CE164">
            <v>360.81106567382813</v>
          </cell>
          <cell r="CF164">
            <v>336.94577026367188</v>
          </cell>
          <cell r="CG164">
            <v>364.66549682617188</v>
          </cell>
          <cell r="CH164">
            <v>305.93414306640625</v>
          </cell>
          <cell r="CI164">
            <v>709.0245361328125</v>
          </cell>
          <cell r="CJ164">
            <v>512.3385009765625</v>
          </cell>
          <cell r="CK164">
            <v>436.81838989257813</v>
          </cell>
          <cell r="CL164">
            <v>474.8525390625</v>
          </cell>
          <cell r="CM164">
            <v>1099.841552734375</v>
          </cell>
          <cell r="CN164">
            <v>340.10052490234375</v>
          </cell>
          <cell r="CO164">
            <v>170.864501953125</v>
          </cell>
          <cell r="CP164">
            <v>439.3270263671875</v>
          </cell>
          <cell r="CQ164">
            <v>280.31655883789063</v>
          </cell>
          <cell r="CR164">
            <v>361.95364379882813</v>
          </cell>
          <cell r="CS164">
            <v>212.57363891601563</v>
          </cell>
          <cell r="CT164">
            <v>441.06658935546875</v>
          </cell>
          <cell r="CU164">
            <v>450.27825927734375</v>
          </cell>
          <cell r="CV164">
            <v>237.37397766113281</v>
          </cell>
          <cell r="CW164">
            <v>216.96188354492188</v>
          </cell>
          <cell r="CX164">
            <v>396.25668334960938</v>
          </cell>
          <cell r="CY164">
            <v>189.48875427246094</v>
          </cell>
          <cell r="CZ164">
            <v>433.55078125</v>
          </cell>
          <cell r="DA164">
            <v>174.26956176757813</v>
          </cell>
          <cell r="DB164">
            <v>216.18655395507813</v>
          </cell>
          <cell r="DC164">
            <v>196.05743408203125</v>
          </cell>
          <cell r="DD164">
            <v>385.1900634765625</v>
          </cell>
          <cell r="DE164">
            <v>638.0211181640625</v>
          </cell>
          <cell r="DF164">
            <v>172.01519775390625</v>
          </cell>
          <cell r="DG164">
            <v>202.08625793457031</v>
          </cell>
          <cell r="DH164">
            <v>210.84463500976563</v>
          </cell>
          <cell r="DI164">
            <v>274.4110107421875</v>
          </cell>
          <cell r="DJ164">
            <v>332.80487060546875</v>
          </cell>
          <cell r="DK164">
            <v>240.11155700683594</v>
          </cell>
          <cell r="DL164">
            <v>1630.108642578125</v>
          </cell>
          <cell r="DM164">
            <v>283.4688720703125</v>
          </cell>
          <cell r="DN164">
            <v>229.76179504394531</v>
          </cell>
          <cell r="DO164">
            <v>158.86552429199219</v>
          </cell>
          <cell r="DQ164">
            <v>918.4000244140625</v>
          </cell>
          <cell r="DR164">
            <v>2151.330078125</v>
          </cell>
          <cell r="DS164">
            <v>238.19003295898438</v>
          </cell>
          <cell r="DT164">
            <v>130.43177795410156</v>
          </cell>
          <cell r="DV164">
            <v>42667</v>
          </cell>
          <cell r="DW164">
            <v>42667</v>
          </cell>
          <cell r="DX164">
            <v>463.74099731445313</v>
          </cell>
          <cell r="DY164">
            <v>225.08799743652344</v>
          </cell>
          <cell r="DZ164">
            <v>424.59100341796875</v>
          </cell>
          <cell r="EA164">
            <v>520.7550048828125</v>
          </cell>
          <cell r="EB164">
            <v>326.43399047851563</v>
          </cell>
          <cell r="EC164">
            <v>492.88198852539063</v>
          </cell>
          <cell r="ED164">
            <v>377.4639892578125</v>
          </cell>
          <cell r="EE164">
            <v>391.10501098632813</v>
          </cell>
          <cell r="EF164">
            <v>403.99200439453125</v>
          </cell>
          <cell r="EG164">
            <v>394.1719970703125</v>
          </cell>
          <cell r="EH164">
            <v>325.7449951171875</v>
          </cell>
          <cell r="EI164">
            <v>307.29800415039063</v>
          </cell>
          <cell r="EJ164">
            <v>462.52099609375</v>
          </cell>
          <cell r="EK164">
            <v>329.49398803710938</v>
          </cell>
          <cell r="EL164">
            <v>353.06100463867188</v>
          </cell>
          <cell r="EM164">
            <v>200.49899291992188</v>
          </cell>
          <cell r="EN164">
            <v>203.9530029296875</v>
          </cell>
          <cell r="EO164">
            <v>327.09201049804688</v>
          </cell>
          <cell r="EP164">
            <v>209.26864624023438</v>
          </cell>
          <cell r="EQ164">
            <v>203.0079345703125</v>
          </cell>
        </row>
        <row r="165">
          <cell r="A165">
            <v>42668</v>
          </cell>
          <cell r="B165">
            <v>210.29800415039063</v>
          </cell>
          <cell r="C165">
            <v>157.52900695800781</v>
          </cell>
          <cell r="D165">
            <v>164.86300659179688</v>
          </cell>
          <cell r="E165">
            <v>497.96099853515625</v>
          </cell>
          <cell r="F165">
            <v>178.34300231933594</v>
          </cell>
          <cell r="G165">
            <v>516.42498779296875</v>
          </cell>
          <cell r="H165">
            <v>296.90899658203125</v>
          </cell>
          <cell r="I165">
            <v>344.3590087890625</v>
          </cell>
          <cell r="J165">
            <v>370.87600708007813</v>
          </cell>
          <cell r="K165">
            <v>534.66302490234375</v>
          </cell>
          <cell r="L165">
            <v>201.78300476074219</v>
          </cell>
          <cell r="M165">
            <v>475.82699584960938</v>
          </cell>
          <cell r="N165">
            <v>266.70700073242188</v>
          </cell>
          <cell r="O165">
            <v>295.03900146484375</v>
          </cell>
          <cell r="P165">
            <v>299.59799194335938</v>
          </cell>
          <cell r="Q165">
            <v>323.22100830078125</v>
          </cell>
          <cell r="R165">
            <v>377.11801147460938</v>
          </cell>
          <cell r="S165">
            <v>403.34698486328125</v>
          </cell>
          <cell r="T165">
            <v>499.8280029296875</v>
          </cell>
          <cell r="U165">
            <v>382.1300048828125</v>
          </cell>
          <cell r="V165">
            <v>533.7750244140625</v>
          </cell>
          <cell r="W165">
            <v>283.69198608398438</v>
          </cell>
          <cell r="X165">
            <v>381.18899536132813</v>
          </cell>
          <cell r="Y165">
            <v>325.48699951171875</v>
          </cell>
          <cell r="Z165">
            <v>391.67498779296875</v>
          </cell>
          <cell r="AA165">
            <v>381.99600219726563</v>
          </cell>
          <cell r="AB165">
            <v>429.89999389648438</v>
          </cell>
          <cell r="AC165">
            <v>427.39401245117188</v>
          </cell>
          <cell r="AD165">
            <v>386.00799560546875</v>
          </cell>
          <cell r="AE165">
            <v>379.85598754882813</v>
          </cell>
          <cell r="AF165">
            <v>502.66799926757813</v>
          </cell>
          <cell r="AG165">
            <v>437.77200317382813</v>
          </cell>
          <cell r="AH165">
            <v>1009.3460083007813</v>
          </cell>
          <cell r="AI165">
            <v>395.05300903320313</v>
          </cell>
          <cell r="AJ165">
            <v>349.92800903320313</v>
          </cell>
          <cell r="AK165">
            <v>354.11898803710938</v>
          </cell>
          <cell r="AL165">
            <v>324.35501098632813</v>
          </cell>
          <cell r="AM165">
            <v>375.70700073242188</v>
          </cell>
          <cell r="AN165">
            <v>373.5989990234375</v>
          </cell>
          <cell r="AO165">
            <v>393.5880126953125</v>
          </cell>
          <cell r="AP165">
            <v>355.96099853515625</v>
          </cell>
          <cell r="AQ165">
            <v>380.07901000976563</v>
          </cell>
          <cell r="AR165">
            <v>471.01998901367188</v>
          </cell>
          <cell r="AS165">
            <v>544.5889892578125</v>
          </cell>
          <cell r="AT165">
            <v>359.57901000976563</v>
          </cell>
          <cell r="AU165">
            <v>451.40301513671875</v>
          </cell>
          <cell r="AV165">
            <v>211.12399291992188</v>
          </cell>
          <cell r="AW165">
            <v>209.75399780273438</v>
          </cell>
          <cell r="AX165">
            <v>333.43600463867188</v>
          </cell>
          <cell r="AY165">
            <v>415.1669921875</v>
          </cell>
          <cell r="AZ165">
            <v>416.25100708007813</v>
          </cell>
          <cell r="BA165">
            <v>365.7449951171875</v>
          </cell>
          <cell r="BB165">
            <v>391.38900756835938</v>
          </cell>
          <cell r="BC165">
            <v>479.41799926757813</v>
          </cell>
          <cell r="BD165">
            <v>249.22700500488281</v>
          </cell>
          <cell r="BE165">
            <v>401.468994140625</v>
          </cell>
          <cell r="BF165">
            <v>376.1929931640625</v>
          </cell>
          <cell r="BG165">
            <v>1093.177978515625</v>
          </cell>
          <cell r="BH165">
            <v>2806.888916015625</v>
          </cell>
          <cell r="BI165">
            <v>1167.1180419921875</v>
          </cell>
          <cell r="BJ165">
            <v>2060.301025390625</v>
          </cell>
          <cell r="BK165">
            <v>617.0419921875</v>
          </cell>
          <cell r="BL165">
            <v>641.37298583984375</v>
          </cell>
          <cell r="BM165">
            <v>670.89599609375</v>
          </cell>
          <cell r="BN165">
            <v>782.906982421875</v>
          </cell>
          <cell r="BO165">
            <v>516.19500732421875</v>
          </cell>
          <cell r="BP165">
            <v>298.197998046875</v>
          </cell>
          <cell r="BQ165">
            <v>541.10101318359375</v>
          </cell>
          <cell r="BR165">
            <v>413.9739990234375</v>
          </cell>
          <cell r="BS165">
            <v>322.82000732421875</v>
          </cell>
          <cell r="BT165">
            <v>391.45498657226563</v>
          </cell>
          <cell r="BU165">
            <v>105.12599945068359</v>
          </cell>
          <cell r="BV165">
            <v>376.7239990234375</v>
          </cell>
          <cell r="BW165">
            <v>283.64999389648438</v>
          </cell>
          <cell r="BX165">
            <v>291.44198608398438</v>
          </cell>
          <cell r="BY165">
            <v>2676.68798828125</v>
          </cell>
          <cell r="BZ165">
            <v>2650.529052734375</v>
          </cell>
          <cell r="CA165">
            <v>288.45199584960938</v>
          </cell>
          <cell r="CB165">
            <v>265.48208618164063</v>
          </cell>
          <cell r="CC165">
            <v>266.22994995117188</v>
          </cell>
          <cell r="CD165">
            <v>334.40777587890625</v>
          </cell>
          <cell r="CE165">
            <v>360.61788940429688</v>
          </cell>
          <cell r="CF165">
            <v>336.9521484375</v>
          </cell>
          <cell r="CG165">
            <v>364.5772705078125</v>
          </cell>
          <cell r="CH165">
            <v>306.0595703125</v>
          </cell>
          <cell r="CI165">
            <v>709.58087158203125</v>
          </cell>
          <cell r="CJ165">
            <v>512.478759765625</v>
          </cell>
          <cell r="CK165">
            <v>436.51901245117188</v>
          </cell>
          <cell r="CL165">
            <v>474.88900756835938</v>
          </cell>
          <cell r="CM165">
            <v>1100.68408203125</v>
          </cell>
          <cell r="CN165">
            <v>340.07464599609375</v>
          </cell>
          <cell r="CO165">
            <v>170.79110717773438</v>
          </cell>
          <cell r="CP165">
            <v>438.6995849609375</v>
          </cell>
          <cell r="CQ165">
            <v>280.20809936523438</v>
          </cell>
          <cell r="CR165">
            <v>362.04885864257813</v>
          </cell>
          <cell r="CS165">
            <v>212.55732727050781</v>
          </cell>
          <cell r="CT165">
            <v>441.2149658203125</v>
          </cell>
          <cell r="CU165">
            <v>450.33743286132813</v>
          </cell>
          <cell r="CV165">
            <v>237.59736633300781</v>
          </cell>
          <cell r="CW165">
            <v>217.08650207519531</v>
          </cell>
          <cell r="CX165">
            <v>395.849365234375</v>
          </cell>
          <cell r="CY165">
            <v>189.36944580078125</v>
          </cell>
          <cell r="CZ165">
            <v>433.77145385742188</v>
          </cell>
          <cell r="DA165">
            <v>174.24320983886719</v>
          </cell>
          <cell r="DB165">
            <v>216.49301147460938</v>
          </cell>
          <cell r="DC165">
            <v>196.63516235351563</v>
          </cell>
          <cell r="DD165">
            <v>385.15643310546875</v>
          </cell>
          <cell r="DE165">
            <v>638.033935546875</v>
          </cell>
          <cell r="DF165">
            <v>171.93344116210938</v>
          </cell>
          <cell r="DG165">
            <v>202.29740905761719</v>
          </cell>
          <cell r="DH165">
            <v>210.94837951660156</v>
          </cell>
          <cell r="DI165">
            <v>274.47048950195313</v>
          </cell>
          <cell r="DJ165">
            <v>332.71969604492188</v>
          </cell>
          <cell r="DK165">
            <v>240.10316467285156</v>
          </cell>
          <cell r="DL165">
            <v>1630.91455078125</v>
          </cell>
          <cell r="DM165">
            <v>283.70468139648438</v>
          </cell>
          <cell r="DN165">
            <v>229.7781982421875</v>
          </cell>
          <cell r="DO165">
            <v>159.03517150878906</v>
          </cell>
          <cell r="DQ165">
            <v>918.25</v>
          </cell>
          <cell r="DR165">
            <v>2143.159912109375</v>
          </cell>
          <cell r="DS165">
            <v>237.86474609375</v>
          </cell>
          <cell r="DT165">
            <v>130.37774658203125</v>
          </cell>
          <cell r="DV165">
            <v>42668</v>
          </cell>
          <cell r="DW165">
            <v>42668</v>
          </cell>
          <cell r="DX165">
            <v>463.50900268554688</v>
          </cell>
          <cell r="DY165">
            <v>225.16000366210938</v>
          </cell>
          <cell r="DZ165">
            <v>424.8179931640625</v>
          </cell>
          <cell r="EA165">
            <v>521.18902587890625</v>
          </cell>
          <cell r="EB165">
            <v>326.70199584960938</v>
          </cell>
          <cell r="EC165">
            <v>492.45401000976563</v>
          </cell>
          <cell r="ED165">
            <v>377.85400390625</v>
          </cell>
          <cell r="EE165">
            <v>391.32101440429688</v>
          </cell>
          <cell r="EF165">
            <v>403.69601440429688</v>
          </cell>
          <cell r="EG165">
            <v>394.1610107421875</v>
          </cell>
          <cell r="EH165">
            <v>326.43899536132813</v>
          </cell>
          <cell r="EI165">
            <v>307.26300048828125</v>
          </cell>
          <cell r="EJ165">
            <v>462.68798828125</v>
          </cell>
          <cell r="EK165">
            <v>329.48001098632813</v>
          </cell>
          <cell r="EL165">
            <v>352.84201049804688</v>
          </cell>
          <cell r="EM165">
            <v>200.33500671386719</v>
          </cell>
          <cell r="EN165">
            <v>204.17799377441406</v>
          </cell>
          <cell r="EO165">
            <v>326.79598999023438</v>
          </cell>
          <cell r="EP165">
            <v>209.22422790527344</v>
          </cell>
          <cell r="EQ165">
            <v>202.95457458496094</v>
          </cell>
        </row>
        <row r="166">
          <cell r="A166">
            <v>42669</v>
          </cell>
          <cell r="B166">
            <v>210.4320068359375</v>
          </cell>
          <cell r="C166">
            <v>157.47599792480469</v>
          </cell>
          <cell r="D166">
            <v>164.81599426269531</v>
          </cell>
          <cell r="E166">
            <v>496.56201171875</v>
          </cell>
          <cell r="F166">
            <v>178.22200012207031</v>
          </cell>
          <cell r="G166">
            <v>515.0670166015625</v>
          </cell>
          <cell r="H166">
            <v>296.54098510742188</v>
          </cell>
          <cell r="I166">
            <v>343.7349853515625</v>
          </cell>
          <cell r="J166">
            <v>370.23599243164063</v>
          </cell>
          <cell r="K166">
            <v>533.7750244140625</v>
          </cell>
          <cell r="L166">
            <v>201.57099914550781</v>
          </cell>
          <cell r="M166">
            <v>475.2659912109375</v>
          </cell>
          <cell r="N166">
            <v>266.40798950195313</v>
          </cell>
          <cell r="O166">
            <v>294.51400756835938</v>
          </cell>
          <cell r="P166">
            <v>299.07000732421875</v>
          </cell>
          <cell r="Q166">
            <v>322.68798828125</v>
          </cell>
          <cell r="R166">
            <v>376.15798950195313</v>
          </cell>
          <cell r="S166">
            <v>402.89599609375</v>
          </cell>
          <cell r="T166">
            <v>497.72900390625</v>
          </cell>
          <cell r="U166">
            <v>381.364013671875</v>
          </cell>
          <cell r="V166">
            <v>532.8909912109375</v>
          </cell>
          <cell r="W166">
            <v>279.48098754882813</v>
          </cell>
          <cell r="X166">
            <v>380.44900512695313</v>
          </cell>
          <cell r="Y166">
            <v>324.9119873046875</v>
          </cell>
          <cell r="Z166">
            <v>391.16799926757813</v>
          </cell>
          <cell r="AA166">
            <v>380.77398681640625</v>
          </cell>
          <cell r="AB166">
            <v>424.0150146484375</v>
          </cell>
          <cell r="AC166">
            <v>425.26800537109375</v>
          </cell>
          <cell r="AD166">
            <v>385.65499877929688</v>
          </cell>
          <cell r="AE166">
            <v>379.66900634765625</v>
          </cell>
          <cell r="AF166">
            <v>502.17001342773438</v>
          </cell>
          <cell r="AG166">
            <v>436.7080078125</v>
          </cell>
          <cell r="AH166">
            <v>1008.9169921875</v>
          </cell>
          <cell r="AI166">
            <v>393.34500122070313</v>
          </cell>
          <cell r="AJ166">
            <v>349.36599731445313</v>
          </cell>
          <cell r="AK166">
            <v>353.37899780273438</v>
          </cell>
          <cell r="AL166">
            <v>324.09201049804688</v>
          </cell>
          <cell r="AM166">
            <v>374.05499267578125</v>
          </cell>
          <cell r="AN166">
            <v>373.01901245117188</v>
          </cell>
          <cell r="AO166">
            <v>392.37298583984375</v>
          </cell>
          <cell r="AP166">
            <v>355.52301025390625</v>
          </cell>
          <cell r="AQ166">
            <v>379.50201416015625</v>
          </cell>
          <cell r="AR166">
            <v>470.19699096679688</v>
          </cell>
          <cell r="AS166">
            <v>544.24298095703125</v>
          </cell>
          <cell r="AT166">
            <v>358.01300048828125</v>
          </cell>
          <cell r="AU166">
            <v>450.9110107421875</v>
          </cell>
          <cell r="AV166">
            <v>210.54899597167969</v>
          </cell>
          <cell r="AW166">
            <v>209.20100402832031</v>
          </cell>
          <cell r="AX166">
            <v>333.05599975585938</v>
          </cell>
          <cell r="AY166">
            <v>414.69100952148438</v>
          </cell>
          <cell r="AZ166">
            <v>416.3699951171875</v>
          </cell>
          <cell r="BA166">
            <v>363.5369873046875</v>
          </cell>
          <cell r="BB166">
            <v>389.36599731445313</v>
          </cell>
          <cell r="BC166">
            <v>479.2760009765625</v>
          </cell>
          <cell r="BD166">
            <v>249.21600341796875</v>
          </cell>
          <cell r="BE166">
            <v>401.36199951171875</v>
          </cell>
          <cell r="BF166">
            <v>375.36300659179688</v>
          </cell>
          <cell r="BG166">
            <v>1089.8070068359375</v>
          </cell>
          <cell r="BH166">
            <v>2799.468017578125</v>
          </cell>
          <cell r="BI166">
            <v>1164.3570556640625</v>
          </cell>
          <cell r="BJ166">
            <v>2059.3759765625</v>
          </cell>
          <cell r="BK166">
            <v>614.447021484375</v>
          </cell>
          <cell r="BL166">
            <v>639.7540283203125</v>
          </cell>
          <cell r="BM166">
            <v>669.22198486328125</v>
          </cell>
          <cell r="BN166">
            <v>780.7509765625</v>
          </cell>
          <cell r="BO166">
            <v>515.5419921875</v>
          </cell>
          <cell r="BP166">
            <v>297.9580078125</v>
          </cell>
          <cell r="BQ166">
            <v>541.03900146484375</v>
          </cell>
          <cell r="BR166">
            <v>413.22000122070313</v>
          </cell>
          <cell r="BS166">
            <v>321.88800048828125</v>
          </cell>
          <cell r="BT166">
            <v>390.26998901367188</v>
          </cell>
          <cell r="BU166">
            <v>104.72899627685547</v>
          </cell>
          <cell r="BV166">
            <v>375.8699951171875</v>
          </cell>
          <cell r="BW166">
            <v>283.39599609375</v>
          </cell>
          <cell r="BX166">
            <v>290.66000366210938</v>
          </cell>
          <cell r="BY166">
            <v>2670.56591796875</v>
          </cell>
          <cell r="BZ166">
            <v>2650.84912109375</v>
          </cell>
          <cell r="CA166">
            <v>287.9840087890625</v>
          </cell>
          <cell r="CB166">
            <v>264.50949096679688</v>
          </cell>
          <cell r="CC166">
            <v>266.14791870117188</v>
          </cell>
          <cell r="CD166">
            <v>333.80401611328125</v>
          </cell>
          <cell r="CE166">
            <v>358.95693969726563</v>
          </cell>
          <cell r="CF166">
            <v>336.55679321289063</v>
          </cell>
          <cell r="CG166">
            <v>364.08132934570313</v>
          </cell>
          <cell r="CH166">
            <v>305.62744140625</v>
          </cell>
          <cell r="CI166">
            <v>709.0599365234375</v>
          </cell>
          <cell r="CJ166">
            <v>511.669677734375</v>
          </cell>
          <cell r="CK166">
            <v>435.43621826171875</v>
          </cell>
          <cell r="CL166">
            <v>475.19598388671875</v>
          </cell>
          <cell r="CM166">
            <v>1099.87451171875</v>
          </cell>
          <cell r="CN166">
            <v>339.55859375</v>
          </cell>
          <cell r="CO166">
            <v>170.40574645996094</v>
          </cell>
          <cell r="CP166">
            <v>437.03958129882813</v>
          </cell>
          <cell r="CQ166">
            <v>279.77374267578125</v>
          </cell>
          <cell r="CR166">
            <v>361.2894287109375</v>
          </cell>
          <cell r="CS166">
            <v>212.304443359375</v>
          </cell>
          <cell r="CT166">
            <v>441.29989624023438</v>
          </cell>
          <cell r="CU166">
            <v>448.88031005859375</v>
          </cell>
          <cell r="CV166">
            <v>237.15347290039063</v>
          </cell>
          <cell r="CW166">
            <v>216.72052001953125</v>
          </cell>
          <cell r="CX166">
            <v>393.13565063476563</v>
          </cell>
          <cell r="CY166">
            <v>189.08265686035156</v>
          </cell>
          <cell r="CZ166">
            <v>433.07022094726563</v>
          </cell>
          <cell r="DA166">
            <v>173.98674011230469</v>
          </cell>
          <cell r="DB166">
            <v>216.27676391601563</v>
          </cell>
          <cell r="DC166">
            <v>196.95330810546875</v>
          </cell>
          <cell r="DD166">
            <v>382.66619873046875</v>
          </cell>
          <cell r="DE166">
            <v>637.43048095703125</v>
          </cell>
          <cell r="DF166">
            <v>171.66615295410156</v>
          </cell>
          <cell r="DG166">
            <v>201.91567993164063</v>
          </cell>
          <cell r="DH166">
            <v>211.03639221191406</v>
          </cell>
          <cell r="DI166">
            <v>274.50701904296875</v>
          </cell>
          <cell r="DJ166">
            <v>331.93582153320313</v>
          </cell>
          <cell r="DK166">
            <v>240.21141052246094</v>
          </cell>
          <cell r="DL166">
            <v>1631.1943359375</v>
          </cell>
          <cell r="DM166">
            <v>283.56448364257813</v>
          </cell>
          <cell r="DN166">
            <v>229.24826049804688</v>
          </cell>
          <cell r="DO166">
            <v>158.85337829589844</v>
          </cell>
          <cell r="DQ166">
            <v>910.58001708984375</v>
          </cell>
          <cell r="DR166">
            <v>2139.429931640625</v>
          </cell>
          <cell r="DS166">
            <v>237.31443786621094</v>
          </cell>
          <cell r="DT166">
            <v>130.33541870117188</v>
          </cell>
          <cell r="DV166">
            <v>42669</v>
          </cell>
          <cell r="DW166">
            <v>42669</v>
          </cell>
          <cell r="DX166">
            <v>461.25698852539063</v>
          </cell>
          <cell r="DY166">
            <v>224.69700622558594</v>
          </cell>
          <cell r="DZ166">
            <v>424.17098999023438</v>
          </cell>
          <cell r="EA166">
            <v>520.46099853515625</v>
          </cell>
          <cell r="EB166">
            <v>326.73001098632813</v>
          </cell>
          <cell r="EC166">
            <v>491.03201293945313</v>
          </cell>
          <cell r="ED166">
            <v>377.24301147460938</v>
          </cell>
          <cell r="EE166">
            <v>390.86599731445313</v>
          </cell>
          <cell r="EF166">
            <v>402.593994140625</v>
          </cell>
          <cell r="EG166">
            <v>394.0780029296875</v>
          </cell>
          <cell r="EH166">
            <v>325.88101196289063</v>
          </cell>
          <cell r="EI166">
            <v>306.64498901367188</v>
          </cell>
          <cell r="EJ166">
            <v>462.19100952148438</v>
          </cell>
          <cell r="EK166">
            <v>328.91000366210938</v>
          </cell>
          <cell r="EL166">
            <v>352.48199462890625</v>
          </cell>
          <cell r="EM166">
            <v>199.64799499511719</v>
          </cell>
          <cell r="EN166">
            <v>204.33200073242188</v>
          </cell>
          <cell r="EO166">
            <v>325.54098510742188</v>
          </cell>
          <cell r="EP166">
            <v>208.79032897949219</v>
          </cell>
          <cell r="EQ166">
            <v>202.43527221679688</v>
          </cell>
        </row>
        <row r="167">
          <cell r="A167">
            <v>42670</v>
          </cell>
          <cell r="B167">
            <v>210.25599670410156</v>
          </cell>
          <cell r="C167">
            <v>157.31199645996094</v>
          </cell>
          <cell r="D167">
            <v>164.64599609375</v>
          </cell>
          <cell r="E167">
            <v>495.78500366210938</v>
          </cell>
          <cell r="F167">
            <v>177.8800048828125</v>
          </cell>
          <cell r="G167">
            <v>514.2459716796875</v>
          </cell>
          <cell r="H167">
            <v>296.96600341796875</v>
          </cell>
          <cell r="I167">
            <v>343.68798828125</v>
          </cell>
          <cell r="J167">
            <v>370.27301025390625</v>
          </cell>
          <cell r="K167">
            <v>533.01898193359375</v>
          </cell>
          <cell r="L167">
            <v>201.27000427246094</v>
          </cell>
          <cell r="M167">
            <v>474.56399536132813</v>
          </cell>
          <cell r="N167">
            <v>266.40499877929688</v>
          </cell>
          <cell r="O167">
            <v>294.27999877929688</v>
          </cell>
          <cell r="P167">
            <v>298.8380126953125</v>
          </cell>
          <cell r="Q167">
            <v>322.3489990234375</v>
          </cell>
          <cell r="R167">
            <v>375.38101196289063</v>
          </cell>
          <cell r="S167">
            <v>402.67898559570313</v>
          </cell>
          <cell r="T167">
            <v>496.29901123046875</v>
          </cell>
          <cell r="U167">
            <v>380.79800415039063</v>
          </cell>
          <cell r="V167">
            <v>532.00201416015625</v>
          </cell>
          <cell r="W167">
            <v>277.25</v>
          </cell>
          <cell r="X167">
            <v>380.260986328125</v>
          </cell>
          <cell r="Y167">
            <v>324.59100341796875</v>
          </cell>
          <cell r="Z167">
            <v>390.8070068359375</v>
          </cell>
          <cell r="AA167">
            <v>380.42800903320313</v>
          </cell>
          <cell r="AB167">
            <v>420.53500366210938</v>
          </cell>
          <cell r="AC167">
            <v>423.32501220703125</v>
          </cell>
          <cell r="AD167">
            <v>385.7030029296875</v>
          </cell>
          <cell r="AE167">
            <v>379.66799926757813</v>
          </cell>
          <cell r="AF167">
            <v>502.40899658203125</v>
          </cell>
          <cell r="AG167">
            <v>436.04000854492188</v>
          </cell>
          <cell r="AH167">
            <v>1007.89501953125</v>
          </cell>
          <cell r="AI167">
            <v>392.30899047851563</v>
          </cell>
          <cell r="AJ167">
            <v>349.15701293945313</v>
          </cell>
          <cell r="AK167">
            <v>352.83099365234375</v>
          </cell>
          <cell r="AL167">
            <v>323.67401123046875</v>
          </cell>
          <cell r="AM167">
            <v>372.52301025390625</v>
          </cell>
          <cell r="AN167">
            <v>372.7659912109375</v>
          </cell>
          <cell r="AO167">
            <v>391.40499877929688</v>
          </cell>
          <cell r="AP167">
            <v>355.33700561523438</v>
          </cell>
          <cell r="AQ167">
            <v>379.33499145507813</v>
          </cell>
          <cell r="AR167">
            <v>470.39898681640625</v>
          </cell>
          <cell r="AS167">
            <v>543.6099853515625</v>
          </cell>
          <cell r="AT167">
            <v>356.82101440429688</v>
          </cell>
          <cell r="AU167">
            <v>450.3389892578125</v>
          </cell>
          <cell r="AV167">
            <v>209.98500061035156</v>
          </cell>
          <cell r="AW167">
            <v>208.74200439453125</v>
          </cell>
          <cell r="AX167">
            <v>332.19000244140625</v>
          </cell>
          <cell r="AY167">
            <v>413.93899536132813</v>
          </cell>
          <cell r="AZ167">
            <v>416.67098999023438</v>
          </cell>
          <cell r="BA167">
            <v>361.46701049804688</v>
          </cell>
          <cell r="BB167">
            <v>387.49398803710938</v>
          </cell>
          <cell r="BC167">
            <v>478.95098876953125</v>
          </cell>
          <cell r="BD167">
            <v>249.052001953125</v>
          </cell>
          <cell r="BE167">
            <v>401.09100341796875</v>
          </cell>
          <cell r="BF167">
            <v>374.78298950195313</v>
          </cell>
          <cell r="BG167">
            <v>1085.2049560546875</v>
          </cell>
          <cell r="BH167">
            <v>2789.97607421875</v>
          </cell>
          <cell r="BI167">
            <v>1162.0350341796875</v>
          </cell>
          <cell r="BJ167">
            <v>2057.426025390625</v>
          </cell>
          <cell r="BK167">
            <v>611.04901123046875</v>
          </cell>
          <cell r="BL167">
            <v>637.63702392578125</v>
          </cell>
          <cell r="BM167">
            <v>667.0009765625</v>
          </cell>
          <cell r="BN167">
            <v>778.094970703125</v>
          </cell>
          <cell r="BO167">
            <v>514.52301025390625</v>
          </cell>
          <cell r="BP167">
            <v>296.64401245117188</v>
          </cell>
          <cell r="BQ167">
            <v>540.02899169921875</v>
          </cell>
          <cell r="BR167">
            <v>412.67001342773438</v>
          </cell>
          <cell r="BS167">
            <v>320.90399169921875</v>
          </cell>
          <cell r="BT167">
            <v>389.65200805664063</v>
          </cell>
          <cell r="BU167">
            <v>104.65000152587891</v>
          </cell>
          <cell r="BV167">
            <v>375.08700561523438</v>
          </cell>
          <cell r="BW167">
            <v>283.07000732421875</v>
          </cell>
          <cell r="BX167">
            <v>289.8330078125</v>
          </cell>
          <cell r="BY167">
            <v>2663.821044921875</v>
          </cell>
          <cell r="BZ167">
            <v>2650.945068359375</v>
          </cell>
          <cell r="CA167">
            <v>287.25601196289063</v>
          </cell>
          <cell r="CB167">
            <v>263.08172607421875</v>
          </cell>
          <cell r="CC167">
            <v>265.85552978515625</v>
          </cell>
          <cell r="CD167">
            <v>333.71652221679688</v>
          </cell>
          <cell r="CE167">
            <v>357.57962036132813</v>
          </cell>
          <cell r="CF167">
            <v>336.06051635742188</v>
          </cell>
          <cell r="CG167">
            <v>363.8267822265625</v>
          </cell>
          <cell r="CH167">
            <v>305.647216796875</v>
          </cell>
          <cell r="CI167">
            <v>708.21832275390625</v>
          </cell>
          <cell r="CJ167">
            <v>511.65042114257813</v>
          </cell>
          <cell r="CK167">
            <v>434.1492919921875</v>
          </cell>
          <cell r="CL167">
            <v>475.20925903320313</v>
          </cell>
          <cell r="CM167">
            <v>1100.8116455078125</v>
          </cell>
          <cell r="CN167">
            <v>339.6927490234375</v>
          </cell>
          <cell r="CO167">
            <v>170.04541015625</v>
          </cell>
          <cell r="CP167">
            <v>435.2664794921875</v>
          </cell>
          <cell r="CQ167">
            <v>279.64361572265625</v>
          </cell>
          <cell r="CR167">
            <v>360.58444213867188</v>
          </cell>
          <cell r="CS167">
            <v>211.98863220214844</v>
          </cell>
          <cell r="CT167">
            <v>441.13137817382813</v>
          </cell>
          <cell r="CU167">
            <v>448.034423828125</v>
          </cell>
          <cell r="CV167">
            <v>237.43910217285156</v>
          </cell>
          <cell r="CW167">
            <v>216.17466735839844</v>
          </cell>
          <cell r="CX167">
            <v>391.02291870117188</v>
          </cell>
          <cell r="CY167">
            <v>188.91653442382813</v>
          </cell>
          <cell r="CZ167">
            <v>433.51443481445313</v>
          </cell>
          <cell r="DA167">
            <v>173.94033813476563</v>
          </cell>
          <cell r="DB167">
            <v>215.63250732421875</v>
          </cell>
          <cell r="DC167">
            <v>196.58523559570313</v>
          </cell>
          <cell r="DD167">
            <v>382.61599731445313</v>
          </cell>
          <cell r="DE167">
            <v>636.87091064453125</v>
          </cell>
          <cell r="DF167">
            <v>171.42411804199219</v>
          </cell>
          <cell r="DG167">
            <v>201.45780944824219</v>
          </cell>
          <cell r="DH167">
            <v>210.92506408691406</v>
          </cell>
          <cell r="DI167">
            <v>274.37301635742188</v>
          </cell>
          <cell r="DJ167">
            <v>332.2110595703125</v>
          </cell>
          <cell r="DK167">
            <v>240.2177734375</v>
          </cell>
          <cell r="DL167">
            <v>1629.7564697265625</v>
          </cell>
          <cell r="DM167">
            <v>283.65835571289063</v>
          </cell>
          <cell r="DN167">
            <v>228.74488830566406</v>
          </cell>
          <cell r="DO167">
            <v>158.82447814941406</v>
          </cell>
          <cell r="DQ167">
            <v>905.30999755859375</v>
          </cell>
          <cell r="DR167">
            <v>2133.0400390625</v>
          </cell>
          <cell r="DS167">
            <v>236.75138854980469</v>
          </cell>
          <cell r="DT167">
            <v>130.28868103027344</v>
          </cell>
          <cell r="DV167">
            <v>42670</v>
          </cell>
          <cell r="DW167">
            <v>42670</v>
          </cell>
          <cell r="DX167">
            <v>460.09600830078125</v>
          </cell>
          <cell r="DY167">
            <v>224.54600524902344</v>
          </cell>
          <cell r="DZ167">
            <v>424.32699584960938</v>
          </cell>
          <cell r="EA167">
            <v>519.95001220703125</v>
          </cell>
          <cell r="EB167">
            <v>326.45199584960938</v>
          </cell>
          <cell r="EC167">
            <v>491.28298950195313</v>
          </cell>
          <cell r="ED167">
            <v>376.44601440429688</v>
          </cell>
          <cell r="EE167">
            <v>389.72000122070313</v>
          </cell>
          <cell r="EF167">
            <v>398.99398803710938</v>
          </cell>
          <cell r="EG167">
            <v>393.58999633789063</v>
          </cell>
          <cell r="EH167">
            <v>326.16400146484375</v>
          </cell>
          <cell r="EI167">
            <v>305.79501342773438</v>
          </cell>
          <cell r="EJ167">
            <v>461.98800659179688</v>
          </cell>
          <cell r="EK167">
            <v>328.08999633789063</v>
          </cell>
          <cell r="EL167">
            <v>351.92498779296875</v>
          </cell>
          <cell r="EM167">
            <v>199.67300415039063</v>
          </cell>
          <cell r="EN167">
            <v>203.45399475097656</v>
          </cell>
          <cell r="EO167">
            <v>323.89999389648438</v>
          </cell>
          <cell r="EP167">
            <v>208.27569580078125</v>
          </cell>
          <cell r="EQ167">
            <v>201.93449401855469</v>
          </cell>
        </row>
        <row r="168">
          <cell r="A168">
            <v>42671</v>
          </cell>
          <cell r="B168">
            <v>210.31300354003906</v>
          </cell>
          <cell r="C168">
            <v>157.22700500488281</v>
          </cell>
          <cell r="D168">
            <v>164.56399536132813</v>
          </cell>
          <cell r="E168">
            <v>495.385986328125</v>
          </cell>
          <cell r="F168">
            <v>177.81100463867188</v>
          </cell>
          <cell r="G168">
            <v>513.8499755859375</v>
          </cell>
          <cell r="H168">
            <v>297.18600463867188</v>
          </cell>
          <cell r="I168">
            <v>343.25799560546875</v>
          </cell>
          <cell r="J168">
            <v>369.92300415039063</v>
          </cell>
          <cell r="K168">
            <v>533.10400390625</v>
          </cell>
          <cell r="L168">
            <v>201.14500427246094</v>
          </cell>
          <cell r="M168">
            <v>474.34698486328125</v>
          </cell>
          <cell r="N168">
            <v>266.5570068359375</v>
          </cell>
          <cell r="O168">
            <v>293.99600219726563</v>
          </cell>
          <cell r="P168">
            <v>298.55999755859375</v>
          </cell>
          <cell r="Q168">
            <v>322.00299072265625</v>
          </cell>
          <cell r="R168">
            <v>374.55099487304688</v>
          </cell>
          <cell r="S168">
            <v>402.5360107421875</v>
          </cell>
          <cell r="T168">
            <v>494.43301391601563</v>
          </cell>
          <cell r="U168">
            <v>380.22500610351563</v>
          </cell>
          <cell r="V168">
            <v>531.5570068359375</v>
          </cell>
          <cell r="W168">
            <v>272.7449951171875</v>
          </cell>
          <cell r="X168">
            <v>379.875</v>
          </cell>
          <cell r="Y168">
            <v>324.24200439453125</v>
          </cell>
          <cell r="Z168">
            <v>390.49798583984375</v>
          </cell>
          <cell r="AA168">
            <v>380.36700439453125</v>
          </cell>
          <cell r="AB168">
            <v>414.46499633789063</v>
          </cell>
          <cell r="AC168">
            <v>421.2080078125</v>
          </cell>
          <cell r="AD168">
            <v>385.55999755859375</v>
          </cell>
          <cell r="AE168">
            <v>379.48599243164063</v>
          </cell>
          <cell r="AF168">
            <v>502.67401123046875</v>
          </cell>
          <cell r="AG168">
            <v>435.2550048828125</v>
          </cell>
          <cell r="AH168">
            <v>1007.4829711914063</v>
          </cell>
          <cell r="AI168">
            <v>390.88900756835938</v>
          </cell>
          <cell r="AJ168">
            <v>348.6929931640625</v>
          </cell>
          <cell r="AK168">
            <v>352.2550048828125</v>
          </cell>
          <cell r="AL168">
            <v>323.45901489257813</v>
          </cell>
          <cell r="AM168">
            <v>371.31698608398438</v>
          </cell>
          <cell r="AN168">
            <v>372.52801513671875</v>
          </cell>
          <cell r="AO168">
            <v>390.35800170898438</v>
          </cell>
          <cell r="AP168">
            <v>355.12298583984375</v>
          </cell>
          <cell r="AQ168">
            <v>378.93399047851563</v>
          </cell>
          <cell r="AR168">
            <v>470.28799438476563</v>
          </cell>
          <cell r="AS168">
            <v>543.31097412109375</v>
          </cell>
          <cell r="AT168">
            <v>355.593994140625</v>
          </cell>
          <cell r="AU168">
            <v>450.08099365234375</v>
          </cell>
          <cell r="AV168">
            <v>209.60200500488281</v>
          </cell>
          <cell r="AW168">
            <v>208.39999389648438</v>
          </cell>
          <cell r="AX168">
            <v>331.79000854492188</v>
          </cell>
          <cell r="AY168">
            <v>413.41500854492188</v>
          </cell>
          <cell r="AZ168">
            <v>416.00799560546875</v>
          </cell>
          <cell r="BA168">
            <v>359.68499755859375</v>
          </cell>
          <cell r="BB168">
            <v>385.76400756835938</v>
          </cell>
          <cell r="BC168">
            <v>478.8179931640625</v>
          </cell>
          <cell r="BD168">
            <v>249.06300354003906</v>
          </cell>
          <cell r="BE168">
            <v>400.9949951171875</v>
          </cell>
          <cell r="BF168">
            <v>374.14999389648438</v>
          </cell>
          <cell r="BG168">
            <v>1082.6429443359375</v>
          </cell>
          <cell r="BH168">
            <v>2788.011962890625</v>
          </cell>
          <cell r="BI168">
            <v>1159.677001953125</v>
          </cell>
          <cell r="BJ168">
            <v>2057.777099609375</v>
          </cell>
          <cell r="BK168">
            <v>610.13299560546875</v>
          </cell>
          <cell r="BL168">
            <v>637.36199951171875</v>
          </cell>
          <cell r="BM168">
            <v>666.5999755859375</v>
          </cell>
          <cell r="BN168">
            <v>777.4429931640625</v>
          </cell>
          <cell r="BO168">
            <v>514.843017578125</v>
          </cell>
          <cell r="BP168">
            <v>296.760009765625</v>
          </cell>
          <cell r="BQ168">
            <v>540.50701904296875</v>
          </cell>
          <cell r="BR168">
            <v>412.10598754882813</v>
          </cell>
          <cell r="BS168">
            <v>319.92001342773438</v>
          </cell>
          <cell r="BT168">
            <v>388.99200439453125</v>
          </cell>
          <cell r="BU168">
            <v>104.43599700927734</v>
          </cell>
          <cell r="BV168">
            <v>374.32699584960938</v>
          </cell>
          <cell r="BW168">
            <v>282.70599365234375</v>
          </cell>
          <cell r="BX168">
            <v>289.83999633789063</v>
          </cell>
          <cell r="BY168">
            <v>2659.491943359375</v>
          </cell>
          <cell r="BZ168">
            <v>2651.160888671875</v>
          </cell>
          <cell r="CA168">
            <v>287.2030029296875</v>
          </cell>
          <cell r="CB168">
            <v>262.9495849609375</v>
          </cell>
          <cell r="CC168">
            <v>265.75372314453125</v>
          </cell>
          <cell r="CD168">
            <v>333.27301025390625</v>
          </cell>
          <cell r="CE168">
            <v>356.17706298828125</v>
          </cell>
          <cell r="CF168">
            <v>335.79232788085938</v>
          </cell>
          <cell r="CG168">
            <v>363.31845092773438</v>
          </cell>
          <cell r="CH168">
            <v>305.470947265625</v>
          </cell>
          <cell r="CI168">
            <v>707.9683837890625</v>
          </cell>
          <cell r="CJ168">
            <v>511.75137329101563</v>
          </cell>
          <cell r="CK168">
            <v>433.55865478515625</v>
          </cell>
          <cell r="CL168">
            <v>474.95980834960938</v>
          </cell>
          <cell r="CM168">
            <v>1101.25439453125</v>
          </cell>
          <cell r="CN168">
            <v>339.55770874023438</v>
          </cell>
          <cell r="CO168">
            <v>169.70686340332031</v>
          </cell>
          <cell r="CP168">
            <v>433.36834716796875</v>
          </cell>
          <cell r="CQ168">
            <v>279.39083862304688</v>
          </cell>
          <cell r="CR168">
            <v>360.16357421875</v>
          </cell>
          <cell r="CS168">
            <v>211.60592651367188</v>
          </cell>
          <cell r="CT168">
            <v>440.9945068359375</v>
          </cell>
          <cell r="CU168">
            <v>447.02200317382813</v>
          </cell>
          <cell r="CV168">
            <v>237.45849609375</v>
          </cell>
          <cell r="CW168">
            <v>216.05265808105469</v>
          </cell>
          <cell r="CX168">
            <v>388.6697998046875</v>
          </cell>
          <cell r="CY168">
            <v>188.76055908203125</v>
          </cell>
          <cell r="CZ168">
            <v>433.02874755859375</v>
          </cell>
          <cell r="DA168">
            <v>173.71580505371094</v>
          </cell>
          <cell r="DB168">
            <v>215.77592468261719</v>
          </cell>
          <cell r="DC168">
            <v>196.27694702148438</v>
          </cell>
          <cell r="DD168">
            <v>382.3880615234375</v>
          </cell>
          <cell r="DE168">
            <v>636.4793701171875</v>
          </cell>
          <cell r="DF168">
            <v>171.27862548828125</v>
          </cell>
          <cell r="DG168">
            <v>201.39678955078125</v>
          </cell>
          <cell r="DH168">
            <v>210.95050048828125</v>
          </cell>
          <cell r="DI168">
            <v>274.30633544921875</v>
          </cell>
          <cell r="DJ168">
            <v>332.03729248046875</v>
          </cell>
          <cell r="DK168">
            <v>240.23382568359375</v>
          </cell>
          <cell r="DL168">
            <v>1628.5076904296875</v>
          </cell>
          <cell r="DM168">
            <v>283.75067138671875</v>
          </cell>
          <cell r="DN168">
            <v>228.71041870117188</v>
          </cell>
          <cell r="DO168">
            <v>158.756591796875</v>
          </cell>
          <cell r="DQ168">
            <v>905.30999755859375</v>
          </cell>
          <cell r="DR168">
            <v>2133.0400390625</v>
          </cell>
          <cell r="DS168">
            <v>236.0078125</v>
          </cell>
          <cell r="DT168">
            <v>130.19674682617188</v>
          </cell>
          <cell r="DV168">
            <v>42671</v>
          </cell>
          <cell r="DW168">
            <v>42671</v>
          </cell>
          <cell r="DX168">
            <v>459.22601318359375</v>
          </cell>
          <cell r="DY168">
            <v>224.125</v>
          </cell>
          <cell r="DZ168">
            <v>423.593994140625</v>
          </cell>
          <cell r="EA168">
            <v>519.19000244140625</v>
          </cell>
          <cell r="EB168">
            <v>326.24798583984375</v>
          </cell>
          <cell r="EC168">
            <v>490.70999145507813</v>
          </cell>
          <cell r="ED168">
            <v>375.9169921875</v>
          </cell>
          <cell r="EE168">
            <v>389.0889892578125</v>
          </cell>
          <cell r="EF168">
            <v>396.69699096679688</v>
          </cell>
          <cell r="EG168">
            <v>393.00698852539063</v>
          </cell>
          <cell r="EH168">
            <v>325.6099853515625</v>
          </cell>
          <cell r="EI168">
            <v>305.1719970703125</v>
          </cell>
          <cell r="EJ168">
            <v>461.30499267578125</v>
          </cell>
          <cell r="EK168">
            <v>328.10101318359375</v>
          </cell>
          <cell r="EL168">
            <v>351.2340087890625</v>
          </cell>
          <cell r="EM168">
            <v>199.44700622558594</v>
          </cell>
          <cell r="EN168">
            <v>203.45199584960938</v>
          </cell>
          <cell r="EO168">
            <v>323.13900756835938</v>
          </cell>
          <cell r="EP168">
            <v>207.8416748046875</v>
          </cell>
          <cell r="EQ168">
            <v>201.52043151855469</v>
          </cell>
        </row>
        <row r="169">
          <cell r="A169">
            <v>42674</v>
          </cell>
          <cell r="B169">
            <v>210.08399963378906</v>
          </cell>
          <cell r="C169">
            <v>157.25700378417969</v>
          </cell>
          <cell r="D169">
            <v>164.58399963378906</v>
          </cell>
          <cell r="E169">
            <v>495.61199951171875</v>
          </cell>
          <cell r="F169">
            <v>177.94700622558594</v>
          </cell>
          <cell r="G169">
            <v>514.0980224609375</v>
          </cell>
          <cell r="H169">
            <v>297.52899169921875</v>
          </cell>
          <cell r="I169">
            <v>343.42300415039063</v>
          </cell>
          <cell r="J169">
            <v>370.13800048828125</v>
          </cell>
          <cell r="K169">
            <v>533.2239990234375</v>
          </cell>
          <cell r="L169">
            <v>201.28500366210938</v>
          </cell>
          <cell r="M169">
            <v>474.6300048828125</v>
          </cell>
          <cell r="N169">
            <v>265.84698486328125</v>
          </cell>
          <cell r="O169">
            <v>294.17098999023438</v>
          </cell>
          <cell r="P169">
            <v>298.71499633789063</v>
          </cell>
          <cell r="Q169">
            <v>322.21200561523438</v>
          </cell>
          <cell r="R169">
            <v>374.58200073242188</v>
          </cell>
          <cell r="S169">
            <v>402.61898803710938</v>
          </cell>
          <cell r="T169">
            <v>495.22299194335938</v>
          </cell>
          <cell r="U169">
            <v>380.27398681640625</v>
          </cell>
          <cell r="V169">
            <v>531.84197998046875</v>
          </cell>
          <cell r="W169">
            <v>274.43701171875</v>
          </cell>
          <cell r="X169">
            <v>380.18701171875</v>
          </cell>
          <cell r="Y169">
            <v>324.44699096679688</v>
          </cell>
          <cell r="Z169">
            <v>390.739990234375</v>
          </cell>
          <cell r="AA169">
            <v>380.40899658203125</v>
          </cell>
          <cell r="AB169">
            <v>417.11700439453125</v>
          </cell>
          <cell r="AC169">
            <v>421.52499389648438</v>
          </cell>
          <cell r="AD169">
            <v>385.62701416015625</v>
          </cell>
          <cell r="AE169">
            <v>379.54299926757813</v>
          </cell>
          <cell r="AF169">
            <v>503.05099487304688</v>
          </cell>
          <cell r="AG169">
            <v>435.60101318359375</v>
          </cell>
          <cell r="AH169">
            <v>1008.041015625</v>
          </cell>
          <cell r="AI169">
            <v>391.27099609375</v>
          </cell>
          <cell r="AJ169">
            <v>348.88101196289063</v>
          </cell>
          <cell r="AK169">
            <v>352.385986328125</v>
          </cell>
          <cell r="AL169">
            <v>323.55899047851563</v>
          </cell>
          <cell r="AM169">
            <v>371.32501220703125</v>
          </cell>
          <cell r="AN169">
            <v>372.71200561523438</v>
          </cell>
          <cell r="AO169">
            <v>390.60000610351563</v>
          </cell>
          <cell r="AP169">
            <v>355.2659912109375</v>
          </cell>
          <cell r="AQ169">
            <v>379.14898681640625</v>
          </cell>
          <cell r="AR169">
            <v>470.6929931640625</v>
          </cell>
          <cell r="AS169">
            <v>543.53997802734375</v>
          </cell>
          <cell r="AT169">
            <v>355.77999877929688</v>
          </cell>
          <cell r="AU169">
            <v>450.4010009765625</v>
          </cell>
          <cell r="AV169">
            <v>209.73899841308594</v>
          </cell>
          <cell r="AW169">
            <v>208.52900695800781</v>
          </cell>
          <cell r="AX169">
            <v>332.06500244140625</v>
          </cell>
          <cell r="AY169">
            <v>413.58401489257813</v>
          </cell>
          <cell r="AZ169">
            <v>416.32199096679688</v>
          </cell>
          <cell r="BA169">
            <v>359.72000122070313</v>
          </cell>
          <cell r="BB169">
            <v>385.83700561523438</v>
          </cell>
          <cell r="BC169">
            <v>478.97100830078125</v>
          </cell>
          <cell r="BD169">
            <v>249.15199279785156</v>
          </cell>
          <cell r="BE169">
            <v>401.125</v>
          </cell>
          <cell r="BF169">
            <v>374.34298706054688</v>
          </cell>
          <cell r="BG169">
            <v>1082.8690185546875</v>
          </cell>
          <cell r="BH169">
            <v>2790.43408203125</v>
          </cell>
          <cell r="BI169">
            <v>1156.2259521484375</v>
          </cell>
          <cell r="BJ169">
            <v>2058.138916015625</v>
          </cell>
          <cell r="BK169">
            <v>610.7239990234375</v>
          </cell>
          <cell r="BL169">
            <v>637.91497802734375</v>
          </cell>
          <cell r="BM169">
            <v>667.3909912109375</v>
          </cell>
          <cell r="BN169">
            <v>777.89398193359375</v>
          </cell>
          <cell r="BO169">
            <v>515.17498779296875</v>
          </cell>
          <cell r="BP169">
            <v>297.27301025390625</v>
          </cell>
          <cell r="BQ169">
            <v>540.75201416015625</v>
          </cell>
          <cell r="BR169">
            <v>410.9840087890625</v>
          </cell>
          <cell r="BS169">
            <v>318.96099853515625</v>
          </cell>
          <cell r="BT169">
            <v>387.46499633789063</v>
          </cell>
          <cell r="BU169">
            <v>103.96600341796875</v>
          </cell>
          <cell r="BV169">
            <v>373.25299072265625</v>
          </cell>
          <cell r="BW169">
            <v>282.63900756835938</v>
          </cell>
          <cell r="BX169">
            <v>289.96499633789063</v>
          </cell>
          <cell r="BY169">
            <v>2648.89599609375</v>
          </cell>
          <cell r="BZ169">
            <v>2652.089111328125</v>
          </cell>
          <cell r="CA169">
            <v>287.46701049804688</v>
          </cell>
          <cell r="CB169">
            <v>263.37423706054688</v>
          </cell>
          <cell r="CC169">
            <v>265.854248046875</v>
          </cell>
          <cell r="CD169">
            <v>333.45169067382813</v>
          </cell>
          <cell r="CE169">
            <v>356.0474853515625</v>
          </cell>
          <cell r="CF169">
            <v>335.87835693359375</v>
          </cell>
          <cell r="CG169">
            <v>363.46920776367188</v>
          </cell>
          <cell r="CH169">
            <v>305.39599609375</v>
          </cell>
          <cell r="CI169">
            <v>708.364501953125</v>
          </cell>
          <cell r="CJ169">
            <v>511.87469482421875</v>
          </cell>
          <cell r="CK169">
            <v>433.83578491210938</v>
          </cell>
          <cell r="CL169">
            <v>475.32766723632813</v>
          </cell>
          <cell r="CM169">
            <v>1101.387451171875</v>
          </cell>
          <cell r="CN169">
            <v>339.60281372070313</v>
          </cell>
          <cell r="CO169">
            <v>169.78153991699219</v>
          </cell>
          <cell r="CP169">
            <v>433.478271484375</v>
          </cell>
          <cell r="CQ169">
            <v>279.49826049804688</v>
          </cell>
          <cell r="CR169">
            <v>360.43124389648438</v>
          </cell>
          <cell r="CS169">
            <v>211.65274047851563</v>
          </cell>
          <cell r="CT169">
            <v>441.10357666015625</v>
          </cell>
          <cell r="CU169">
            <v>447.45346069335938</v>
          </cell>
          <cell r="CV169">
            <v>237.7601318359375</v>
          </cell>
          <cell r="CW169">
            <v>216.22900390625</v>
          </cell>
          <cell r="CX169">
            <v>389.27090454101563</v>
          </cell>
          <cell r="CY169">
            <v>188.85923767089844</v>
          </cell>
          <cell r="CZ169">
            <v>433.36077880859375</v>
          </cell>
          <cell r="DA169">
            <v>173.79550170898438</v>
          </cell>
          <cell r="DB169">
            <v>216.00942993164063</v>
          </cell>
          <cell r="DC169">
            <v>196.26167297363281</v>
          </cell>
          <cell r="DD169">
            <v>382.2723388671875</v>
          </cell>
          <cell r="DE169">
            <v>636.9176025390625</v>
          </cell>
          <cell r="DF169">
            <v>171.45265197753906</v>
          </cell>
          <cell r="DG169">
            <v>201.50857543945313</v>
          </cell>
          <cell r="DH169">
            <v>210.67987060546875</v>
          </cell>
          <cell r="DI169">
            <v>274.3031005859375</v>
          </cell>
          <cell r="DJ169">
            <v>332.16354370117188</v>
          </cell>
          <cell r="DK169">
            <v>240.4010009765625</v>
          </cell>
          <cell r="DL169">
            <v>1628.5262451171875</v>
          </cell>
          <cell r="DM169">
            <v>283.70004272460938</v>
          </cell>
          <cell r="DN169">
            <v>228.8270263671875</v>
          </cell>
          <cell r="DO169">
            <v>158.76808166503906</v>
          </cell>
          <cell r="DQ169">
            <v>905.09002685546875</v>
          </cell>
          <cell r="DR169">
            <v>2126.14990234375</v>
          </cell>
          <cell r="DS169">
            <v>235.77459716796875</v>
          </cell>
          <cell r="DT169">
            <v>130.14396667480469</v>
          </cell>
          <cell r="DV169">
            <v>42674</v>
          </cell>
          <cell r="DW169">
            <v>42674</v>
          </cell>
          <cell r="DX169">
            <v>456.5989990234375</v>
          </cell>
          <cell r="DY169">
            <v>223.4739990234375</v>
          </cell>
          <cell r="DZ169">
            <v>423.489990234375</v>
          </cell>
          <cell r="EA169">
            <v>517.75799560546875</v>
          </cell>
          <cell r="EB169">
            <v>325.82400512695313</v>
          </cell>
          <cell r="EC169">
            <v>489.74899291992188</v>
          </cell>
          <cell r="ED169">
            <v>374.89700317382813</v>
          </cell>
          <cell r="EE169">
            <v>387.92599487304688</v>
          </cell>
          <cell r="EF169">
            <v>395.40499877929688</v>
          </cell>
          <cell r="EG169">
            <v>392.63800048828125</v>
          </cell>
          <cell r="EH169">
            <v>325.135009765625</v>
          </cell>
          <cell r="EI169">
            <v>303.90399169921875</v>
          </cell>
          <cell r="EJ169">
            <v>461.125</v>
          </cell>
          <cell r="EK169">
            <v>327.29598999023438</v>
          </cell>
          <cell r="EL169">
            <v>350.552001953125</v>
          </cell>
          <cell r="EM169">
            <v>198.30099487304688</v>
          </cell>
          <cell r="EN169">
            <v>203.44200134277344</v>
          </cell>
          <cell r="EO169">
            <v>321.43600463867188</v>
          </cell>
          <cell r="EP169">
            <v>207.21633911132813</v>
          </cell>
          <cell r="EQ169">
            <v>200.81907653808594</v>
          </cell>
        </row>
      </sheetData>
      <sheetData sheetId="6"/>
      <sheetData sheetId="7"/>
      <sheetData sheetId="8"/>
      <sheetData sheetId="9"/>
      <sheetData sheetId="10"/>
      <sheetData sheetId="11"/>
      <sheetData sheetId="12"/>
      <sheetData sheetId="13"/>
      <sheetData sheetId="14"/>
      <sheetData sheetId="15"/>
      <sheetData sheetId="16"/>
      <sheetData sheetId="17"/>
      <sheetData sheetId="18">
        <row r="5">
          <cell r="A5" t="str">
            <v>Month</v>
          </cell>
          <cell r="B5" t="str">
            <v>LTM Defaults</v>
          </cell>
          <cell r="C5" t="str">
            <v>Universe</v>
          </cell>
          <cell r="D5" t="str">
            <v>BofA-ML US HY Default Rate</v>
          </cell>
          <cell r="I5" t="str">
            <v>Defaults</v>
          </cell>
          <cell r="J5" t="str">
            <v>Universe</v>
          </cell>
          <cell r="K5" t="str">
            <v>Automotive</v>
          </cell>
          <cell r="M5" t="str">
            <v>Defaults</v>
          </cell>
          <cell r="N5" t="str">
            <v>Universe</v>
          </cell>
          <cell r="O5" t="str">
            <v>Capital Goods</v>
          </cell>
          <cell r="Q5" t="str">
            <v>Defaults</v>
          </cell>
          <cell r="R5" t="str">
            <v>Universe</v>
          </cell>
          <cell r="S5" t="str">
            <v>Commercial Services</v>
          </cell>
          <cell r="U5" t="str">
            <v>Defaults</v>
          </cell>
          <cell r="V5" t="str">
            <v>Universe</v>
          </cell>
          <cell r="W5" t="str">
            <v>Consumer Products</v>
          </cell>
          <cell r="Y5" t="str">
            <v>Defaults</v>
          </cell>
          <cell r="Z5" t="str">
            <v>Universe</v>
          </cell>
          <cell r="AA5" t="str">
            <v>Energy</v>
          </cell>
          <cell r="AC5" t="str">
            <v>Defaults</v>
          </cell>
          <cell r="AD5" t="str">
            <v>Universe</v>
          </cell>
          <cell r="AE5" t="str">
            <v>Financials</v>
          </cell>
          <cell r="AG5" t="str">
            <v>Defaults</v>
          </cell>
          <cell r="AH5" t="str">
            <v>Universe</v>
          </cell>
          <cell r="AI5" t="str">
            <v>Food</v>
          </cell>
          <cell r="AK5" t="str">
            <v>Defaults</v>
          </cell>
          <cell r="AL5" t="str">
            <v>Universe</v>
          </cell>
          <cell r="AM5" t="str">
            <v>Gaming</v>
          </cell>
          <cell r="AO5" t="str">
            <v>Defaults</v>
          </cell>
          <cell r="AP5" t="str">
            <v>Universe</v>
          </cell>
          <cell r="AQ5" t="str">
            <v>Health Care</v>
          </cell>
          <cell r="AS5" t="str">
            <v>Defaults</v>
          </cell>
          <cell r="AT5" t="str">
            <v>Universe</v>
          </cell>
          <cell r="AU5" t="str">
            <v>Hotels &amp; Leisure</v>
          </cell>
          <cell r="AW5" t="str">
            <v>Defaults</v>
          </cell>
          <cell r="AX5" t="str">
            <v>Universe</v>
          </cell>
          <cell r="AY5" t="str">
            <v>Materials</v>
          </cell>
          <cell r="BA5" t="str">
            <v>Defaults</v>
          </cell>
          <cell r="BB5" t="str">
            <v>Universe</v>
          </cell>
          <cell r="BC5" t="str">
            <v>Media</v>
          </cell>
          <cell r="BE5" t="str">
            <v>Defaults</v>
          </cell>
          <cell r="BF5" t="str">
            <v>Universe</v>
          </cell>
          <cell r="BG5" t="str">
            <v>Real Estate</v>
          </cell>
          <cell r="BI5" t="str">
            <v>Defaults</v>
          </cell>
          <cell r="BJ5" t="str">
            <v>Universe</v>
          </cell>
          <cell r="BK5" t="str">
            <v>Retail</v>
          </cell>
          <cell r="BM5" t="str">
            <v>Defaults</v>
          </cell>
          <cell r="BN5" t="str">
            <v>Universe</v>
          </cell>
          <cell r="BO5" t="str">
            <v>Technology</v>
          </cell>
          <cell r="BQ5" t="str">
            <v>Defaults</v>
          </cell>
          <cell r="BR5" t="str">
            <v>Universe</v>
          </cell>
          <cell r="BS5" t="str">
            <v>Telecommunications</v>
          </cell>
          <cell r="BU5" t="str">
            <v>Defaults</v>
          </cell>
          <cell r="BV5" t="str">
            <v>Universe</v>
          </cell>
          <cell r="BW5" t="str">
            <v>Transportation</v>
          </cell>
          <cell r="BY5" t="str">
            <v>Defaults</v>
          </cell>
          <cell r="BZ5" t="str">
            <v>Universe</v>
          </cell>
          <cell r="CA5" t="str">
            <v>Utilities</v>
          </cell>
          <cell r="CC5" t="str">
            <v>Defaults</v>
          </cell>
          <cell r="CD5" t="str">
            <v>Universe</v>
          </cell>
          <cell r="CE5" t="str">
            <v>Energy</v>
          </cell>
          <cell r="CG5" t="str">
            <v>ReportDate</v>
          </cell>
          <cell r="CH5" t="str">
            <v>Counts</v>
          </cell>
          <cell r="CI5" t="str">
            <v>Universe</v>
          </cell>
          <cell r="CJ5" t="str">
            <v>BofA-ML US HY Distress Ratio</v>
          </cell>
          <cell r="CL5" t="str">
            <v>Counts</v>
          </cell>
          <cell r="CM5" t="str">
            <v>Universe</v>
          </cell>
          <cell r="CN5" t="str">
            <v xml:space="preserve">Automotive </v>
          </cell>
          <cell r="CP5" t="str">
            <v>Counts</v>
          </cell>
          <cell r="CQ5" t="str">
            <v>Universe</v>
          </cell>
          <cell r="CR5" t="str">
            <v xml:space="preserve">Capital Goods </v>
          </cell>
          <cell r="CT5" t="str">
            <v>Counts</v>
          </cell>
          <cell r="CU5" t="str">
            <v>Universe</v>
          </cell>
          <cell r="CV5" t="str">
            <v xml:space="preserve">Commercial Services </v>
          </cell>
          <cell r="CX5" t="str">
            <v>Counts</v>
          </cell>
          <cell r="CY5" t="str">
            <v>Universe</v>
          </cell>
          <cell r="CZ5" t="str">
            <v xml:space="preserve">Consumer Products </v>
          </cell>
          <cell r="DB5" t="str">
            <v>Counts</v>
          </cell>
          <cell r="DC5" t="str">
            <v>Universe</v>
          </cell>
          <cell r="DD5" t="str">
            <v xml:space="preserve">Energy </v>
          </cell>
          <cell r="DF5" t="str">
            <v>Counts</v>
          </cell>
          <cell r="DG5" t="str">
            <v>Universe</v>
          </cell>
          <cell r="DH5" t="str">
            <v xml:space="preserve">Financials </v>
          </cell>
          <cell r="DJ5" t="str">
            <v>Counts</v>
          </cell>
          <cell r="DK5" t="str">
            <v>Universe</v>
          </cell>
          <cell r="DL5" t="str">
            <v xml:space="preserve">Food </v>
          </cell>
          <cell r="DN5" t="str">
            <v>Counts</v>
          </cell>
          <cell r="DO5" t="str">
            <v>Universe</v>
          </cell>
          <cell r="DP5" t="str">
            <v xml:space="preserve">Gaming </v>
          </cell>
          <cell r="DR5" t="str">
            <v>Counts</v>
          </cell>
          <cell r="DS5" t="str">
            <v>Universe</v>
          </cell>
          <cell r="DT5" t="str">
            <v xml:space="preserve">Health Care </v>
          </cell>
          <cell r="DV5" t="str">
            <v>Counts</v>
          </cell>
          <cell r="DW5" t="str">
            <v>Universe</v>
          </cell>
          <cell r="DX5" t="str">
            <v xml:space="preserve">Hotels &amp; Leisure </v>
          </cell>
          <cell r="DZ5" t="str">
            <v>Counts</v>
          </cell>
          <cell r="EA5" t="str">
            <v>Universe</v>
          </cell>
          <cell r="EB5" t="str">
            <v xml:space="preserve">Materials </v>
          </cell>
          <cell r="ED5" t="str">
            <v>Counts</v>
          </cell>
          <cell r="EE5" t="str">
            <v>Universe</v>
          </cell>
          <cell r="EF5" t="str">
            <v xml:space="preserve">Media </v>
          </cell>
          <cell r="EH5" t="str">
            <v>Counts</v>
          </cell>
          <cell r="EI5" t="str">
            <v>Universe</v>
          </cell>
          <cell r="EJ5" t="str">
            <v xml:space="preserve">Real Estate </v>
          </cell>
          <cell r="EL5" t="str">
            <v>Counts</v>
          </cell>
          <cell r="EM5" t="str">
            <v>Universe</v>
          </cell>
          <cell r="EN5" t="str">
            <v xml:space="preserve">Retail </v>
          </cell>
          <cell r="EP5" t="str">
            <v>Counts</v>
          </cell>
          <cell r="EQ5" t="str">
            <v>Universe</v>
          </cell>
          <cell r="ER5" t="str">
            <v xml:space="preserve">Technology </v>
          </cell>
          <cell r="ET5" t="str">
            <v>Counts</v>
          </cell>
          <cell r="EU5" t="str">
            <v>Universe</v>
          </cell>
          <cell r="EV5" t="str">
            <v xml:space="preserve">Telecommunications </v>
          </cell>
          <cell r="EX5" t="str">
            <v>Counts</v>
          </cell>
          <cell r="EY5" t="str">
            <v>Universe</v>
          </cell>
          <cell r="EZ5" t="str">
            <v xml:space="preserve">Transportation </v>
          </cell>
          <cell r="FB5" t="str">
            <v>Counts</v>
          </cell>
          <cell r="FC5" t="str">
            <v>Universe</v>
          </cell>
          <cell r="FD5" t="str">
            <v xml:space="preserve">Utilities </v>
          </cell>
          <cell r="FF5" t="str">
            <v>Counts</v>
          </cell>
          <cell r="FG5" t="str">
            <v>Universe</v>
          </cell>
          <cell r="FH5" t="str">
            <v>Energy</v>
          </cell>
        </row>
        <row r="6">
          <cell r="A6">
            <v>35826</v>
          </cell>
          <cell r="B6">
            <v>11</v>
          </cell>
          <cell r="C6">
            <v>515</v>
          </cell>
          <cell r="D6">
            <v>2.1359223300970873</v>
          </cell>
          <cell r="I6">
            <v>1</v>
          </cell>
          <cell r="J6">
            <v>8</v>
          </cell>
          <cell r="K6">
            <v>12.5</v>
          </cell>
          <cell r="N6">
            <v>27</v>
          </cell>
          <cell r="O6">
            <v>0</v>
          </cell>
          <cell r="R6">
            <v>14</v>
          </cell>
          <cell r="S6">
            <v>0</v>
          </cell>
          <cell r="U6">
            <v>1</v>
          </cell>
          <cell r="V6">
            <v>30</v>
          </cell>
          <cell r="W6">
            <v>3.3333333333333335</v>
          </cell>
          <cell r="Z6">
            <v>34</v>
          </cell>
          <cell r="AA6">
            <v>0</v>
          </cell>
          <cell r="AC6">
            <v>2</v>
          </cell>
          <cell r="AD6">
            <v>33</v>
          </cell>
          <cell r="AE6">
            <v>6.0606060606060606</v>
          </cell>
          <cell r="AG6">
            <v>1</v>
          </cell>
          <cell r="AH6">
            <v>45</v>
          </cell>
          <cell r="AI6">
            <v>2.2222222222222223</v>
          </cell>
          <cell r="AL6">
            <v>20</v>
          </cell>
          <cell r="AM6">
            <v>0</v>
          </cell>
          <cell r="AP6">
            <v>20</v>
          </cell>
          <cell r="AQ6">
            <v>0</v>
          </cell>
          <cell r="AS6">
            <v>2</v>
          </cell>
          <cell r="AT6">
            <v>21</v>
          </cell>
          <cell r="AU6">
            <v>9.5238095238095237</v>
          </cell>
          <cell r="AX6">
            <v>66</v>
          </cell>
          <cell r="AY6">
            <v>0</v>
          </cell>
          <cell r="BB6">
            <v>65</v>
          </cell>
          <cell r="BC6">
            <v>0</v>
          </cell>
          <cell r="BF6">
            <v>31</v>
          </cell>
          <cell r="BG6">
            <v>0</v>
          </cell>
          <cell r="BI6">
            <v>4</v>
          </cell>
          <cell r="BJ6">
            <v>34</v>
          </cell>
          <cell r="BK6">
            <v>11.76470588235294</v>
          </cell>
          <cell r="BN6">
            <v>12</v>
          </cell>
          <cell r="BO6">
            <v>0</v>
          </cell>
          <cell r="BR6">
            <v>27</v>
          </cell>
          <cell r="BS6">
            <v>0</v>
          </cell>
          <cell r="BV6">
            <v>14</v>
          </cell>
          <cell r="BW6">
            <v>0</v>
          </cell>
          <cell r="BZ6">
            <v>17</v>
          </cell>
          <cell r="CA6">
            <v>0</v>
          </cell>
          <cell r="CC6" t="str">
            <v/>
          </cell>
          <cell r="CD6">
            <v>34</v>
          </cell>
          <cell r="CE6">
            <v>0</v>
          </cell>
          <cell r="CG6">
            <v>35430</v>
          </cell>
          <cell r="CH6">
            <v>28</v>
          </cell>
          <cell r="CI6">
            <v>526</v>
          </cell>
          <cell r="CJ6">
            <v>5.3231939163498092</v>
          </cell>
          <cell r="CM6">
            <v>8</v>
          </cell>
          <cell r="CQ6">
            <v>28</v>
          </cell>
          <cell r="CU6">
            <v>14</v>
          </cell>
          <cell r="CX6">
            <v>1</v>
          </cell>
          <cell r="CY6">
            <v>31</v>
          </cell>
          <cell r="CZ6">
            <v>3.225806451612903</v>
          </cell>
          <cell r="DB6">
            <v>1</v>
          </cell>
          <cell r="DC6">
            <v>35</v>
          </cell>
          <cell r="DD6">
            <v>2.8571428571428572</v>
          </cell>
          <cell r="DF6">
            <v>1</v>
          </cell>
          <cell r="DG6">
            <v>34</v>
          </cell>
          <cell r="DH6">
            <v>2.9411764705882351</v>
          </cell>
          <cell r="DJ6">
            <v>6</v>
          </cell>
          <cell r="DK6">
            <v>47</v>
          </cell>
          <cell r="DL6">
            <v>12.76595744680851</v>
          </cell>
          <cell r="DN6">
            <v>1</v>
          </cell>
          <cell r="DO6">
            <v>21</v>
          </cell>
          <cell r="DP6">
            <v>4.7619047619047619</v>
          </cell>
          <cell r="DR6">
            <v>1</v>
          </cell>
          <cell r="DS6">
            <v>20</v>
          </cell>
          <cell r="DT6">
            <v>5</v>
          </cell>
          <cell r="DV6">
            <v>4</v>
          </cell>
          <cell r="DW6">
            <v>20</v>
          </cell>
          <cell r="DX6">
            <v>20</v>
          </cell>
          <cell r="EA6">
            <v>68</v>
          </cell>
          <cell r="ED6">
            <v>5</v>
          </cell>
          <cell r="EE6">
            <v>68</v>
          </cell>
          <cell r="EF6">
            <v>7.3529411764705888</v>
          </cell>
          <cell r="EI6">
            <v>31</v>
          </cell>
          <cell r="EL6">
            <v>6</v>
          </cell>
          <cell r="EM6">
            <v>34</v>
          </cell>
          <cell r="EN6">
            <v>17.647058823529409</v>
          </cell>
          <cell r="EP6">
            <v>1</v>
          </cell>
          <cell r="EQ6">
            <v>12</v>
          </cell>
          <cell r="ER6">
            <v>8.3333333333333321</v>
          </cell>
          <cell r="ET6">
            <v>1</v>
          </cell>
          <cell r="EU6">
            <v>28</v>
          </cell>
          <cell r="EV6">
            <v>3.5714285714285712</v>
          </cell>
          <cell r="EY6">
            <v>13</v>
          </cell>
          <cell r="FC6">
            <v>17</v>
          </cell>
          <cell r="FF6">
            <v>1</v>
          </cell>
          <cell r="FG6">
            <v>35</v>
          </cell>
          <cell r="FH6">
            <v>2.8571428571428572</v>
          </cell>
        </row>
        <row r="7">
          <cell r="A7">
            <v>35854</v>
          </cell>
          <cell r="B7">
            <v>15</v>
          </cell>
          <cell r="C7">
            <v>530</v>
          </cell>
          <cell r="D7">
            <v>2.8301886792452833</v>
          </cell>
          <cell r="I7">
            <v>1</v>
          </cell>
          <cell r="J7">
            <v>8</v>
          </cell>
          <cell r="K7">
            <v>12.5</v>
          </cell>
          <cell r="N7">
            <v>28</v>
          </cell>
          <cell r="O7">
            <v>0</v>
          </cell>
          <cell r="R7">
            <v>16</v>
          </cell>
          <cell r="S7">
            <v>0</v>
          </cell>
          <cell r="U7">
            <v>2</v>
          </cell>
          <cell r="V7">
            <v>31</v>
          </cell>
          <cell r="W7">
            <v>6.4516129032258061</v>
          </cell>
          <cell r="Y7">
            <v>1</v>
          </cell>
          <cell r="Z7">
            <v>40</v>
          </cell>
          <cell r="AA7">
            <v>2.5</v>
          </cell>
          <cell r="AC7">
            <v>2</v>
          </cell>
          <cell r="AD7">
            <v>37</v>
          </cell>
          <cell r="AE7">
            <v>5.4054054054054053</v>
          </cell>
          <cell r="AG7">
            <v>3</v>
          </cell>
          <cell r="AH7">
            <v>43</v>
          </cell>
          <cell r="AI7">
            <v>6.9767441860465116</v>
          </cell>
          <cell r="AL7">
            <v>20</v>
          </cell>
          <cell r="AM7">
            <v>0</v>
          </cell>
          <cell r="AP7">
            <v>20</v>
          </cell>
          <cell r="AQ7">
            <v>0</v>
          </cell>
          <cell r="AS7">
            <v>2</v>
          </cell>
          <cell r="AT7">
            <v>22</v>
          </cell>
          <cell r="AU7">
            <v>9.0909090909090917</v>
          </cell>
          <cell r="AX7">
            <v>67</v>
          </cell>
          <cell r="AY7">
            <v>0</v>
          </cell>
          <cell r="BB7">
            <v>66</v>
          </cell>
          <cell r="BC7">
            <v>0</v>
          </cell>
          <cell r="BF7">
            <v>30</v>
          </cell>
          <cell r="BG7">
            <v>0</v>
          </cell>
          <cell r="BI7">
            <v>4</v>
          </cell>
          <cell r="BJ7">
            <v>33</v>
          </cell>
          <cell r="BK7">
            <v>12.121212121212121</v>
          </cell>
          <cell r="BN7">
            <v>13</v>
          </cell>
          <cell r="BO7">
            <v>0</v>
          </cell>
          <cell r="BR7">
            <v>28</v>
          </cell>
          <cell r="BS7">
            <v>0</v>
          </cell>
          <cell r="BV7">
            <v>14</v>
          </cell>
          <cell r="BW7">
            <v>0</v>
          </cell>
          <cell r="BZ7">
            <v>17</v>
          </cell>
          <cell r="CA7">
            <v>0</v>
          </cell>
          <cell r="CC7">
            <v>1</v>
          </cell>
          <cell r="CD7">
            <v>40</v>
          </cell>
          <cell r="CE7">
            <v>2.5</v>
          </cell>
          <cell r="CG7">
            <v>35461</v>
          </cell>
          <cell r="CH7">
            <v>27</v>
          </cell>
          <cell r="CI7">
            <v>515</v>
          </cell>
          <cell r="CJ7">
            <v>5.2427184466019412</v>
          </cell>
          <cell r="CL7">
            <v>1</v>
          </cell>
          <cell r="CM7">
            <v>8</v>
          </cell>
          <cell r="CN7">
            <v>12.5</v>
          </cell>
          <cell r="CQ7">
            <v>27</v>
          </cell>
          <cell r="CU7">
            <v>14</v>
          </cell>
          <cell r="CX7">
            <v>1</v>
          </cell>
          <cell r="CY7">
            <v>30</v>
          </cell>
          <cell r="CZ7">
            <v>3.333333333333333</v>
          </cell>
          <cell r="DC7">
            <v>34</v>
          </cell>
          <cell r="DF7">
            <v>1</v>
          </cell>
          <cell r="DG7">
            <v>33</v>
          </cell>
          <cell r="DH7">
            <v>3.0303030303030303</v>
          </cell>
          <cell r="DJ7">
            <v>7</v>
          </cell>
          <cell r="DK7">
            <v>45</v>
          </cell>
          <cell r="DL7">
            <v>15.555555555555555</v>
          </cell>
          <cell r="DN7">
            <v>2</v>
          </cell>
          <cell r="DO7">
            <v>20</v>
          </cell>
          <cell r="DP7">
            <v>10</v>
          </cell>
          <cell r="DR7">
            <v>1</v>
          </cell>
          <cell r="DS7">
            <v>20</v>
          </cell>
          <cell r="DT7">
            <v>5</v>
          </cell>
          <cell r="DV7">
            <v>3</v>
          </cell>
          <cell r="DW7">
            <v>21</v>
          </cell>
          <cell r="DX7">
            <v>14.285714285714286</v>
          </cell>
          <cell r="EA7">
            <v>66</v>
          </cell>
          <cell r="ED7">
            <v>3</v>
          </cell>
          <cell r="EE7">
            <v>65</v>
          </cell>
          <cell r="EF7">
            <v>4.615384615384615</v>
          </cell>
          <cell r="EI7">
            <v>31</v>
          </cell>
          <cell r="EL7">
            <v>7</v>
          </cell>
          <cell r="EM7">
            <v>34</v>
          </cell>
          <cell r="EN7">
            <v>20.588235294117649</v>
          </cell>
          <cell r="EP7">
            <v>1</v>
          </cell>
          <cell r="EQ7">
            <v>12</v>
          </cell>
          <cell r="ER7">
            <v>8.3333333333333321</v>
          </cell>
          <cell r="EU7">
            <v>27</v>
          </cell>
          <cell r="EY7">
            <v>14</v>
          </cell>
          <cell r="FC7">
            <v>17</v>
          </cell>
          <cell r="FF7" t="str">
            <v/>
          </cell>
          <cell r="FG7">
            <v>34</v>
          </cell>
          <cell r="FH7">
            <v>0</v>
          </cell>
        </row>
        <row r="8">
          <cell r="A8">
            <v>35885</v>
          </cell>
          <cell r="B8">
            <v>15</v>
          </cell>
          <cell r="C8">
            <v>532</v>
          </cell>
          <cell r="D8">
            <v>2.8195488721804511</v>
          </cell>
          <cell r="I8">
            <v>1</v>
          </cell>
          <cell r="J8">
            <v>9</v>
          </cell>
          <cell r="K8">
            <v>11.111111111111111</v>
          </cell>
          <cell r="N8">
            <v>29</v>
          </cell>
          <cell r="O8">
            <v>0</v>
          </cell>
          <cell r="R8">
            <v>16</v>
          </cell>
          <cell r="S8">
            <v>0</v>
          </cell>
          <cell r="U8">
            <v>3</v>
          </cell>
          <cell r="V8">
            <v>30</v>
          </cell>
          <cell r="W8">
            <v>10</v>
          </cell>
          <cell r="Y8">
            <v>1</v>
          </cell>
          <cell r="Z8">
            <v>41</v>
          </cell>
          <cell r="AA8">
            <v>2.4390243902439024</v>
          </cell>
          <cell r="AC8">
            <v>2</v>
          </cell>
          <cell r="AD8">
            <v>35</v>
          </cell>
          <cell r="AE8">
            <v>5.7142857142857144</v>
          </cell>
          <cell r="AG8">
            <v>3</v>
          </cell>
          <cell r="AH8">
            <v>44</v>
          </cell>
          <cell r="AI8">
            <v>6.8181818181818175</v>
          </cell>
          <cell r="AL8">
            <v>21</v>
          </cell>
          <cell r="AM8">
            <v>0</v>
          </cell>
          <cell r="AP8">
            <v>21</v>
          </cell>
          <cell r="AQ8">
            <v>0</v>
          </cell>
          <cell r="AS8">
            <v>1</v>
          </cell>
          <cell r="AT8">
            <v>21</v>
          </cell>
          <cell r="AU8">
            <v>4.7619047619047619</v>
          </cell>
          <cell r="AX8">
            <v>66</v>
          </cell>
          <cell r="AY8">
            <v>0</v>
          </cell>
          <cell r="BB8">
            <v>65</v>
          </cell>
          <cell r="BC8">
            <v>0</v>
          </cell>
          <cell r="BF8">
            <v>30</v>
          </cell>
          <cell r="BG8">
            <v>0</v>
          </cell>
          <cell r="BI8">
            <v>4</v>
          </cell>
          <cell r="BJ8">
            <v>33</v>
          </cell>
          <cell r="BK8">
            <v>12.121212121212121</v>
          </cell>
          <cell r="BN8">
            <v>13</v>
          </cell>
          <cell r="BO8">
            <v>0</v>
          </cell>
          <cell r="BR8">
            <v>29</v>
          </cell>
          <cell r="BS8">
            <v>0</v>
          </cell>
          <cell r="BV8">
            <v>15</v>
          </cell>
          <cell r="BW8">
            <v>0</v>
          </cell>
          <cell r="BZ8">
            <v>17</v>
          </cell>
          <cell r="CA8">
            <v>0</v>
          </cell>
          <cell r="CC8">
            <v>1</v>
          </cell>
          <cell r="CD8">
            <v>41</v>
          </cell>
          <cell r="CE8">
            <v>2.4390243902439024</v>
          </cell>
          <cell r="CG8">
            <v>35489</v>
          </cell>
          <cell r="CH8">
            <v>24</v>
          </cell>
          <cell r="CI8">
            <v>530</v>
          </cell>
          <cell r="CJ8">
            <v>4.5283018867924527</v>
          </cell>
          <cell r="CL8">
            <v>1</v>
          </cell>
          <cell r="CM8">
            <v>8</v>
          </cell>
          <cell r="CN8">
            <v>12.5</v>
          </cell>
          <cell r="CQ8">
            <v>28</v>
          </cell>
          <cell r="CU8">
            <v>16</v>
          </cell>
          <cell r="CX8">
            <v>1</v>
          </cell>
          <cell r="CY8">
            <v>31</v>
          </cell>
          <cell r="CZ8">
            <v>3.225806451612903</v>
          </cell>
          <cell r="DC8">
            <v>40</v>
          </cell>
          <cell r="DF8">
            <v>1</v>
          </cell>
          <cell r="DG8">
            <v>37</v>
          </cell>
          <cell r="DH8">
            <v>2.7027027027027026</v>
          </cell>
          <cell r="DJ8">
            <v>5</v>
          </cell>
          <cell r="DK8">
            <v>43</v>
          </cell>
          <cell r="DL8">
            <v>11.627906976744185</v>
          </cell>
          <cell r="DN8">
            <v>1</v>
          </cell>
          <cell r="DO8">
            <v>20</v>
          </cell>
          <cell r="DP8">
            <v>5</v>
          </cell>
          <cell r="DR8">
            <v>1</v>
          </cell>
          <cell r="DS8">
            <v>20</v>
          </cell>
          <cell r="DT8">
            <v>5</v>
          </cell>
          <cell r="DV8">
            <v>3</v>
          </cell>
          <cell r="DW8">
            <v>22</v>
          </cell>
          <cell r="DX8">
            <v>13.636363636363637</v>
          </cell>
          <cell r="EA8">
            <v>67</v>
          </cell>
          <cell r="ED8">
            <v>4</v>
          </cell>
          <cell r="EE8">
            <v>66</v>
          </cell>
          <cell r="EF8">
            <v>6.0606060606060606</v>
          </cell>
          <cell r="EI8">
            <v>30</v>
          </cell>
          <cell r="EL8">
            <v>6</v>
          </cell>
          <cell r="EM8">
            <v>33</v>
          </cell>
          <cell r="EN8">
            <v>18.181818181818183</v>
          </cell>
          <cell r="EP8">
            <v>1</v>
          </cell>
          <cell r="EQ8">
            <v>13</v>
          </cell>
          <cell r="ER8">
            <v>7.6923076923076925</v>
          </cell>
          <cell r="EU8">
            <v>28</v>
          </cell>
          <cell r="EY8">
            <v>14</v>
          </cell>
          <cell r="FC8">
            <v>17</v>
          </cell>
          <cell r="FF8" t="str">
            <v/>
          </cell>
          <cell r="FG8">
            <v>40</v>
          </cell>
          <cell r="FH8">
            <v>0</v>
          </cell>
        </row>
        <row r="9">
          <cell r="A9">
            <v>35915</v>
          </cell>
          <cell r="B9">
            <v>16</v>
          </cell>
          <cell r="C9">
            <v>537</v>
          </cell>
          <cell r="D9">
            <v>2.9795158286778398</v>
          </cell>
          <cell r="I9">
            <v>1</v>
          </cell>
          <cell r="J9">
            <v>9</v>
          </cell>
          <cell r="K9">
            <v>11.111111111111111</v>
          </cell>
          <cell r="N9">
            <v>29</v>
          </cell>
          <cell r="O9">
            <v>0</v>
          </cell>
          <cell r="R9">
            <v>16</v>
          </cell>
          <cell r="S9">
            <v>0</v>
          </cell>
          <cell r="U9">
            <v>3</v>
          </cell>
          <cell r="V9">
            <v>30</v>
          </cell>
          <cell r="W9">
            <v>10</v>
          </cell>
          <cell r="Y9">
            <v>1</v>
          </cell>
          <cell r="Z9">
            <v>46</v>
          </cell>
          <cell r="AA9">
            <v>2.1739130434782608</v>
          </cell>
          <cell r="AC9">
            <v>2</v>
          </cell>
          <cell r="AD9">
            <v>35</v>
          </cell>
          <cell r="AE9">
            <v>5.7142857142857144</v>
          </cell>
          <cell r="AG9">
            <v>3</v>
          </cell>
          <cell r="AH9">
            <v>43</v>
          </cell>
          <cell r="AI9">
            <v>6.9767441860465116</v>
          </cell>
          <cell r="AL9">
            <v>20</v>
          </cell>
          <cell r="AM9">
            <v>0</v>
          </cell>
          <cell r="AP9">
            <v>21</v>
          </cell>
          <cell r="AQ9">
            <v>0</v>
          </cell>
          <cell r="AS9">
            <v>1</v>
          </cell>
          <cell r="AT9">
            <v>22</v>
          </cell>
          <cell r="AU9">
            <v>4.5454545454545459</v>
          </cell>
          <cell r="AX9">
            <v>67</v>
          </cell>
          <cell r="AY9">
            <v>0</v>
          </cell>
          <cell r="BA9">
            <v>1</v>
          </cell>
          <cell r="BB9">
            <v>66</v>
          </cell>
          <cell r="BC9">
            <v>1.5151515151515151</v>
          </cell>
          <cell r="BF9">
            <v>30</v>
          </cell>
          <cell r="BG9">
            <v>0</v>
          </cell>
          <cell r="BI9">
            <v>4</v>
          </cell>
          <cell r="BJ9">
            <v>33</v>
          </cell>
          <cell r="BK9">
            <v>12.121212121212121</v>
          </cell>
          <cell r="BN9">
            <v>12</v>
          </cell>
          <cell r="BO9">
            <v>0</v>
          </cell>
          <cell r="BR9">
            <v>29</v>
          </cell>
          <cell r="BS9">
            <v>0</v>
          </cell>
          <cell r="BV9">
            <v>14</v>
          </cell>
          <cell r="BW9">
            <v>0</v>
          </cell>
          <cell r="BZ9">
            <v>18</v>
          </cell>
          <cell r="CA9">
            <v>0</v>
          </cell>
          <cell r="CC9">
            <v>1</v>
          </cell>
          <cell r="CD9">
            <v>46</v>
          </cell>
          <cell r="CE9">
            <v>2.1739130434782608</v>
          </cell>
          <cell r="CG9">
            <v>35520</v>
          </cell>
          <cell r="CH9">
            <v>23</v>
          </cell>
          <cell r="CI9">
            <v>532</v>
          </cell>
          <cell r="CJ9">
            <v>4.3233082706766917</v>
          </cell>
          <cell r="CL9">
            <v>1</v>
          </cell>
          <cell r="CM9">
            <v>9</v>
          </cell>
          <cell r="CN9">
            <v>11.111111111111111</v>
          </cell>
          <cell r="CQ9">
            <v>29</v>
          </cell>
          <cell r="CU9">
            <v>16</v>
          </cell>
          <cell r="CX9">
            <v>1</v>
          </cell>
          <cell r="CY9">
            <v>30</v>
          </cell>
          <cell r="CZ9">
            <v>3.333333333333333</v>
          </cell>
          <cell r="DC9">
            <v>41</v>
          </cell>
          <cell r="DF9">
            <v>2</v>
          </cell>
          <cell r="DG9">
            <v>35</v>
          </cell>
          <cell r="DH9">
            <v>5.7142857142857144</v>
          </cell>
          <cell r="DJ9">
            <v>4</v>
          </cell>
          <cell r="DK9">
            <v>44</v>
          </cell>
          <cell r="DL9">
            <v>9.0909090909090917</v>
          </cell>
          <cell r="DN9">
            <v>1</v>
          </cell>
          <cell r="DO9">
            <v>21</v>
          </cell>
          <cell r="DP9">
            <v>4.7619047619047619</v>
          </cell>
          <cell r="DS9">
            <v>21</v>
          </cell>
          <cell r="DV9">
            <v>4</v>
          </cell>
          <cell r="DW9">
            <v>21</v>
          </cell>
          <cell r="DX9">
            <v>19.047619047619047</v>
          </cell>
          <cell r="DZ9">
            <v>1</v>
          </cell>
          <cell r="EA9">
            <v>66</v>
          </cell>
          <cell r="EB9">
            <v>1.5151515151515151</v>
          </cell>
          <cell r="ED9">
            <v>4</v>
          </cell>
          <cell r="EE9">
            <v>65</v>
          </cell>
          <cell r="EF9">
            <v>6.1538461538461533</v>
          </cell>
          <cell r="EI9">
            <v>30</v>
          </cell>
          <cell r="EL9">
            <v>3</v>
          </cell>
          <cell r="EM9">
            <v>33</v>
          </cell>
          <cell r="EN9">
            <v>9.0909090909090917</v>
          </cell>
          <cell r="EP9">
            <v>2</v>
          </cell>
          <cell r="EQ9">
            <v>13</v>
          </cell>
          <cell r="ER9">
            <v>15.384615384615385</v>
          </cell>
          <cell r="EU9">
            <v>29</v>
          </cell>
          <cell r="EY9">
            <v>15</v>
          </cell>
          <cell r="FC9">
            <v>17</v>
          </cell>
          <cell r="FF9" t="str">
            <v/>
          </cell>
          <cell r="FG9">
            <v>41</v>
          </cell>
          <cell r="FH9">
            <v>0</v>
          </cell>
        </row>
        <row r="10">
          <cell r="A10">
            <v>35946</v>
          </cell>
          <cell r="B10">
            <v>16</v>
          </cell>
          <cell r="C10">
            <v>532</v>
          </cell>
          <cell r="D10">
            <v>3.007518796992481</v>
          </cell>
          <cell r="J10">
            <v>8</v>
          </cell>
          <cell r="K10">
            <v>0</v>
          </cell>
          <cell r="N10">
            <v>29</v>
          </cell>
          <cell r="O10">
            <v>0</v>
          </cell>
          <cell r="R10">
            <v>14</v>
          </cell>
          <cell r="S10">
            <v>0</v>
          </cell>
          <cell r="U10">
            <v>3</v>
          </cell>
          <cell r="V10">
            <v>29</v>
          </cell>
          <cell r="W10">
            <v>10.344827586206897</v>
          </cell>
          <cell r="Y10">
            <v>1</v>
          </cell>
          <cell r="Z10">
            <v>47</v>
          </cell>
          <cell r="AA10">
            <v>2.1276595744680851</v>
          </cell>
          <cell r="AC10">
            <v>2</v>
          </cell>
          <cell r="AD10">
            <v>38</v>
          </cell>
          <cell r="AE10">
            <v>5.2631578947368416</v>
          </cell>
          <cell r="AG10">
            <v>3</v>
          </cell>
          <cell r="AH10">
            <v>40</v>
          </cell>
          <cell r="AI10">
            <v>7.5</v>
          </cell>
          <cell r="AL10">
            <v>20</v>
          </cell>
          <cell r="AM10">
            <v>0</v>
          </cell>
          <cell r="AP10">
            <v>20</v>
          </cell>
          <cell r="AQ10">
            <v>0</v>
          </cell>
          <cell r="AS10">
            <v>1</v>
          </cell>
          <cell r="AT10">
            <v>22</v>
          </cell>
          <cell r="AU10">
            <v>4.5454545454545459</v>
          </cell>
          <cell r="AX10">
            <v>67</v>
          </cell>
          <cell r="AY10">
            <v>0</v>
          </cell>
          <cell r="BA10">
            <v>2</v>
          </cell>
          <cell r="BB10">
            <v>67</v>
          </cell>
          <cell r="BC10">
            <v>2.9850746268656714</v>
          </cell>
          <cell r="BF10">
            <v>30</v>
          </cell>
          <cell r="BG10">
            <v>0</v>
          </cell>
          <cell r="BI10">
            <v>4</v>
          </cell>
          <cell r="BJ10">
            <v>32</v>
          </cell>
          <cell r="BK10">
            <v>12.5</v>
          </cell>
          <cell r="BN10">
            <v>13</v>
          </cell>
          <cell r="BO10">
            <v>0</v>
          </cell>
          <cell r="BR10">
            <v>28</v>
          </cell>
          <cell r="BS10">
            <v>0</v>
          </cell>
          <cell r="BV10">
            <v>14</v>
          </cell>
          <cell r="BW10">
            <v>0</v>
          </cell>
          <cell r="BZ10">
            <v>17</v>
          </cell>
          <cell r="CA10">
            <v>0</v>
          </cell>
          <cell r="CC10">
            <v>1</v>
          </cell>
          <cell r="CD10">
            <v>47</v>
          </cell>
          <cell r="CE10">
            <v>2.1276595744680851</v>
          </cell>
          <cell r="CG10">
            <v>35550</v>
          </cell>
          <cell r="CH10">
            <v>23</v>
          </cell>
          <cell r="CI10">
            <v>537</v>
          </cell>
          <cell r="CJ10">
            <v>4.2830540037243949</v>
          </cell>
          <cell r="CL10">
            <v>1</v>
          </cell>
          <cell r="CM10">
            <v>9</v>
          </cell>
          <cell r="CN10">
            <v>11.111111111111111</v>
          </cell>
          <cell r="CQ10">
            <v>29</v>
          </cell>
          <cell r="CU10">
            <v>16</v>
          </cell>
          <cell r="CX10">
            <v>1</v>
          </cell>
          <cell r="CY10">
            <v>30</v>
          </cell>
          <cell r="CZ10">
            <v>3.333333333333333</v>
          </cell>
          <cell r="DC10">
            <v>46</v>
          </cell>
          <cell r="DF10">
            <v>1</v>
          </cell>
          <cell r="DG10">
            <v>35</v>
          </cell>
          <cell r="DH10">
            <v>2.8571428571428572</v>
          </cell>
          <cell r="DJ10">
            <v>4</v>
          </cell>
          <cell r="DK10">
            <v>43</v>
          </cell>
          <cell r="DL10">
            <v>9.3023255813953494</v>
          </cell>
          <cell r="DN10">
            <v>2</v>
          </cell>
          <cell r="DO10">
            <v>20</v>
          </cell>
          <cell r="DP10">
            <v>10</v>
          </cell>
          <cell r="DS10">
            <v>21</v>
          </cell>
          <cell r="DV10">
            <v>3</v>
          </cell>
          <cell r="DW10">
            <v>22</v>
          </cell>
          <cell r="DX10">
            <v>13.636363636363637</v>
          </cell>
          <cell r="DZ10">
            <v>1</v>
          </cell>
          <cell r="EA10">
            <v>67</v>
          </cell>
          <cell r="EB10">
            <v>1.4925373134328359</v>
          </cell>
          <cell r="ED10">
            <v>5</v>
          </cell>
          <cell r="EE10">
            <v>66</v>
          </cell>
          <cell r="EF10">
            <v>7.5757575757575761</v>
          </cell>
          <cell r="EI10">
            <v>30</v>
          </cell>
          <cell r="EL10">
            <v>3</v>
          </cell>
          <cell r="EM10">
            <v>33</v>
          </cell>
          <cell r="EN10">
            <v>9.0909090909090917</v>
          </cell>
          <cell r="EP10">
            <v>2</v>
          </cell>
          <cell r="EQ10">
            <v>12</v>
          </cell>
          <cell r="ER10">
            <v>16.666666666666664</v>
          </cell>
          <cell r="EU10">
            <v>29</v>
          </cell>
          <cell r="EY10">
            <v>14</v>
          </cell>
          <cell r="FC10">
            <v>18</v>
          </cell>
          <cell r="FF10" t="str">
            <v/>
          </cell>
          <cell r="FG10">
            <v>46</v>
          </cell>
          <cell r="FH10">
            <v>0</v>
          </cell>
        </row>
        <row r="11">
          <cell r="A11">
            <v>35976</v>
          </cell>
          <cell r="B11">
            <v>14</v>
          </cell>
          <cell r="C11">
            <v>531</v>
          </cell>
          <cell r="D11">
            <v>2.6365348399246704</v>
          </cell>
          <cell r="J11">
            <v>8</v>
          </cell>
          <cell r="K11">
            <v>0</v>
          </cell>
          <cell r="N11">
            <v>29</v>
          </cell>
          <cell r="O11">
            <v>0</v>
          </cell>
          <cell r="R11">
            <v>15</v>
          </cell>
          <cell r="S11">
            <v>0</v>
          </cell>
          <cell r="U11">
            <v>3</v>
          </cell>
          <cell r="V11">
            <v>28</v>
          </cell>
          <cell r="W11">
            <v>10.714285714285714</v>
          </cell>
          <cell r="Y11">
            <v>1</v>
          </cell>
          <cell r="Z11">
            <v>46</v>
          </cell>
          <cell r="AA11">
            <v>2.1739130434782608</v>
          </cell>
          <cell r="AC11">
            <v>1</v>
          </cell>
          <cell r="AD11">
            <v>36</v>
          </cell>
          <cell r="AE11">
            <v>2.7777777777777777</v>
          </cell>
          <cell r="AG11">
            <v>3</v>
          </cell>
          <cell r="AH11">
            <v>40</v>
          </cell>
          <cell r="AI11">
            <v>7.5</v>
          </cell>
          <cell r="AL11">
            <v>21</v>
          </cell>
          <cell r="AM11">
            <v>0</v>
          </cell>
          <cell r="AP11">
            <v>19</v>
          </cell>
          <cell r="AQ11">
            <v>0</v>
          </cell>
          <cell r="AS11">
            <v>1</v>
          </cell>
          <cell r="AT11">
            <v>22</v>
          </cell>
          <cell r="AU11">
            <v>4.5454545454545459</v>
          </cell>
          <cell r="AX11">
            <v>68</v>
          </cell>
          <cell r="AY11">
            <v>0</v>
          </cell>
          <cell r="BA11">
            <v>2</v>
          </cell>
          <cell r="BB11">
            <v>68</v>
          </cell>
          <cell r="BC11">
            <v>2.9411764705882351</v>
          </cell>
          <cell r="BF11">
            <v>31</v>
          </cell>
          <cell r="BG11">
            <v>0</v>
          </cell>
          <cell r="BI11">
            <v>3</v>
          </cell>
          <cell r="BJ11">
            <v>32</v>
          </cell>
          <cell r="BK11">
            <v>9.375</v>
          </cell>
          <cell r="BN11">
            <v>13</v>
          </cell>
          <cell r="BO11">
            <v>0</v>
          </cell>
          <cell r="BR11">
            <v>28</v>
          </cell>
          <cell r="BS11">
            <v>0</v>
          </cell>
          <cell r="BV11">
            <v>13</v>
          </cell>
          <cell r="BW11">
            <v>0</v>
          </cell>
          <cell r="BZ11">
            <v>17</v>
          </cell>
          <cell r="CA11">
            <v>0</v>
          </cell>
          <cell r="CC11">
            <v>1</v>
          </cell>
          <cell r="CD11">
            <v>46</v>
          </cell>
          <cell r="CE11">
            <v>2.1739130434782608</v>
          </cell>
          <cell r="CG11">
            <v>35581</v>
          </cell>
          <cell r="CH11">
            <v>24</v>
          </cell>
          <cell r="CI11">
            <v>532</v>
          </cell>
          <cell r="CJ11">
            <v>4.511278195488722</v>
          </cell>
          <cell r="CM11">
            <v>8</v>
          </cell>
          <cell r="CQ11">
            <v>29</v>
          </cell>
          <cell r="CU11">
            <v>14</v>
          </cell>
          <cell r="CX11">
            <v>1</v>
          </cell>
          <cell r="CY11">
            <v>29</v>
          </cell>
          <cell r="CZ11">
            <v>3.4482758620689657</v>
          </cell>
          <cell r="DC11">
            <v>47</v>
          </cell>
          <cell r="DF11">
            <v>1</v>
          </cell>
          <cell r="DG11">
            <v>38</v>
          </cell>
          <cell r="DH11">
            <v>2.6315789473684212</v>
          </cell>
          <cell r="DJ11">
            <v>5</v>
          </cell>
          <cell r="DK11">
            <v>40</v>
          </cell>
          <cell r="DL11">
            <v>12.5</v>
          </cell>
          <cell r="DN11">
            <v>2</v>
          </cell>
          <cell r="DO11">
            <v>20</v>
          </cell>
          <cell r="DP11">
            <v>10</v>
          </cell>
          <cell r="DS11">
            <v>20</v>
          </cell>
          <cell r="DV11">
            <v>3</v>
          </cell>
          <cell r="DW11">
            <v>22</v>
          </cell>
          <cell r="DX11">
            <v>13.636363636363637</v>
          </cell>
          <cell r="DZ11">
            <v>1</v>
          </cell>
          <cell r="EA11">
            <v>67</v>
          </cell>
          <cell r="EB11">
            <v>1.4925373134328359</v>
          </cell>
          <cell r="ED11">
            <v>5</v>
          </cell>
          <cell r="EE11">
            <v>67</v>
          </cell>
          <cell r="EF11">
            <v>7.4626865671641793</v>
          </cell>
          <cell r="EI11">
            <v>30</v>
          </cell>
          <cell r="EL11">
            <v>4</v>
          </cell>
          <cell r="EM11">
            <v>32</v>
          </cell>
          <cell r="EN11">
            <v>12.5</v>
          </cell>
          <cell r="EP11">
            <v>2</v>
          </cell>
          <cell r="EQ11">
            <v>13</v>
          </cell>
          <cell r="ER11">
            <v>15.384615384615385</v>
          </cell>
          <cell r="EU11">
            <v>28</v>
          </cell>
          <cell r="EY11">
            <v>14</v>
          </cell>
          <cell r="FC11">
            <v>17</v>
          </cell>
          <cell r="FF11" t="str">
            <v/>
          </cell>
          <cell r="FG11">
            <v>47</v>
          </cell>
          <cell r="FH11">
            <v>0</v>
          </cell>
        </row>
        <row r="12">
          <cell r="A12">
            <v>36007</v>
          </cell>
          <cell r="B12">
            <v>12</v>
          </cell>
          <cell r="C12">
            <v>534</v>
          </cell>
          <cell r="D12">
            <v>2.2471910112359552</v>
          </cell>
          <cell r="J12">
            <v>8</v>
          </cell>
          <cell r="K12">
            <v>0</v>
          </cell>
          <cell r="N12">
            <v>28</v>
          </cell>
          <cell r="O12">
            <v>0</v>
          </cell>
          <cell r="R12">
            <v>15</v>
          </cell>
          <cell r="S12">
            <v>0</v>
          </cell>
          <cell r="U12">
            <v>2</v>
          </cell>
          <cell r="V12">
            <v>26</v>
          </cell>
          <cell r="W12">
            <v>7.6923076923076925</v>
          </cell>
          <cell r="Y12">
            <v>1</v>
          </cell>
          <cell r="Z12">
            <v>46</v>
          </cell>
          <cell r="AA12">
            <v>2.1739130434782608</v>
          </cell>
          <cell r="AC12">
            <v>1</v>
          </cell>
          <cell r="AD12">
            <v>42</v>
          </cell>
          <cell r="AE12">
            <v>2.3809523809523809</v>
          </cell>
          <cell r="AG12">
            <v>3</v>
          </cell>
          <cell r="AH12">
            <v>40</v>
          </cell>
          <cell r="AI12">
            <v>7.5</v>
          </cell>
          <cell r="AL12">
            <v>20</v>
          </cell>
          <cell r="AM12">
            <v>0</v>
          </cell>
          <cell r="AP12">
            <v>19</v>
          </cell>
          <cell r="AQ12">
            <v>0</v>
          </cell>
          <cell r="AT12">
            <v>21</v>
          </cell>
          <cell r="AU12">
            <v>0</v>
          </cell>
          <cell r="AX12">
            <v>67</v>
          </cell>
          <cell r="AY12">
            <v>0</v>
          </cell>
          <cell r="BA12">
            <v>2</v>
          </cell>
          <cell r="BB12">
            <v>69</v>
          </cell>
          <cell r="BC12">
            <v>2.8985507246376812</v>
          </cell>
          <cell r="BF12">
            <v>32</v>
          </cell>
          <cell r="BG12">
            <v>0</v>
          </cell>
          <cell r="BI12">
            <v>2</v>
          </cell>
          <cell r="BJ12">
            <v>31</v>
          </cell>
          <cell r="BK12">
            <v>6.4516129032258061</v>
          </cell>
          <cell r="BM12">
            <v>1</v>
          </cell>
          <cell r="BN12">
            <v>13</v>
          </cell>
          <cell r="BO12">
            <v>7.6923076923076925</v>
          </cell>
          <cell r="BR12">
            <v>31</v>
          </cell>
          <cell r="BS12">
            <v>0</v>
          </cell>
          <cell r="BV12">
            <v>13</v>
          </cell>
          <cell r="BW12">
            <v>0</v>
          </cell>
          <cell r="BZ12">
            <v>16</v>
          </cell>
          <cell r="CA12">
            <v>0</v>
          </cell>
          <cell r="CC12">
            <v>1</v>
          </cell>
          <cell r="CD12">
            <v>46</v>
          </cell>
          <cell r="CE12">
            <v>2.1739130434782608</v>
          </cell>
          <cell r="CG12">
            <v>35611</v>
          </cell>
          <cell r="CH12">
            <v>22</v>
          </cell>
          <cell r="CI12">
            <v>531</v>
          </cell>
          <cell r="CJ12">
            <v>4.1431261770244827</v>
          </cell>
          <cell r="CM12">
            <v>8</v>
          </cell>
          <cell r="CQ12">
            <v>29</v>
          </cell>
          <cell r="CU12">
            <v>15</v>
          </cell>
          <cell r="CX12">
            <v>2</v>
          </cell>
          <cell r="CY12">
            <v>28</v>
          </cell>
          <cell r="CZ12">
            <v>7.1428571428571432</v>
          </cell>
          <cell r="DC12">
            <v>46</v>
          </cell>
          <cell r="DG12">
            <v>36</v>
          </cell>
          <cell r="DJ12">
            <v>5</v>
          </cell>
          <cell r="DK12">
            <v>40</v>
          </cell>
          <cell r="DL12">
            <v>12.5</v>
          </cell>
          <cell r="DN12">
            <v>1</v>
          </cell>
          <cell r="DO12">
            <v>21</v>
          </cell>
          <cell r="DP12">
            <v>4.7619047619047619</v>
          </cell>
          <cell r="DS12">
            <v>19</v>
          </cell>
          <cell r="DV12">
            <v>4</v>
          </cell>
          <cell r="DW12">
            <v>22</v>
          </cell>
          <cell r="DX12">
            <v>18.181818181818183</v>
          </cell>
          <cell r="EA12">
            <v>68</v>
          </cell>
          <cell r="ED12">
            <v>5</v>
          </cell>
          <cell r="EE12">
            <v>68</v>
          </cell>
          <cell r="EF12">
            <v>7.3529411764705888</v>
          </cell>
          <cell r="EI12">
            <v>31</v>
          </cell>
          <cell r="EL12">
            <v>3</v>
          </cell>
          <cell r="EM12">
            <v>32</v>
          </cell>
          <cell r="EN12">
            <v>9.375</v>
          </cell>
          <cell r="EP12">
            <v>2</v>
          </cell>
          <cell r="EQ12">
            <v>13</v>
          </cell>
          <cell r="ER12">
            <v>15.384615384615385</v>
          </cell>
          <cell r="EU12">
            <v>28</v>
          </cell>
          <cell r="EY12">
            <v>13</v>
          </cell>
          <cell r="FC12">
            <v>17</v>
          </cell>
          <cell r="FF12" t="str">
            <v/>
          </cell>
          <cell r="FG12">
            <v>46</v>
          </cell>
          <cell r="FH12">
            <v>0</v>
          </cell>
        </row>
        <row r="13">
          <cell r="A13">
            <v>36038</v>
          </cell>
          <cell r="B13">
            <v>12</v>
          </cell>
          <cell r="C13">
            <v>529</v>
          </cell>
          <cell r="D13">
            <v>2.2684310018903595</v>
          </cell>
          <cell r="J13">
            <v>8</v>
          </cell>
          <cell r="K13">
            <v>0</v>
          </cell>
          <cell r="N13">
            <v>29</v>
          </cell>
          <cell r="O13">
            <v>0</v>
          </cell>
          <cell r="R13">
            <v>15</v>
          </cell>
          <cell r="S13">
            <v>0</v>
          </cell>
          <cell r="U13">
            <v>2</v>
          </cell>
          <cell r="V13">
            <v>26</v>
          </cell>
          <cell r="W13">
            <v>7.6923076923076925</v>
          </cell>
          <cell r="Y13">
            <v>1</v>
          </cell>
          <cell r="Z13">
            <v>43</v>
          </cell>
          <cell r="AA13">
            <v>2.3255813953488373</v>
          </cell>
          <cell r="AC13">
            <v>1</v>
          </cell>
          <cell r="AD13">
            <v>42</v>
          </cell>
          <cell r="AE13">
            <v>2.3809523809523809</v>
          </cell>
          <cell r="AG13">
            <v>3</v>
          </cell>
          <cell r="AH13">
            <v>39</v>
          </cell>
          <cell r="AI13">
            <v>7.6923076923076925</v>
          </cell>
          <cell r="AL13">
            <v>19</v>
          </cell>
          <cell r="AM13">
            <v>0</v>
          </cell>
          <cell r="AP13">
            <v>19</v>
          </cell>
          <cell r="AQ13">
            <v>0</v>
          </cell>
          <cell r="AT13">
            <v>20</v>
          </cell>
          <cell r="AU13">
            <v>0</v>
          </cell>
          <cell r="AX13">
            <v>68</v>
          </cell>
          <cell r="AY13">
            <v>0</v>
          </cell>
          <cell r="BA13">
            <v>2</v>
          </cell>
          <cell r="BB13">
            <v>68</v>
          </cell>
          <cell r="BC13">
            <v>2.9411764705882351</v>
          </cell>
          <cell r="BF13">
            <v>32</v>
          </cell>
          <cell r="BG13">
            <v>0</v>
          </cell>
          <cell r="BI13">
            <v>2</v>
          </cell>
          <cell r="BJ13">
            <v>32</v>
          </cell>
          <cell r="BK13">
            <v>6.25</v>
          </cell>
          <cell r="BM13">
            <v>1</v>
          </cell>
          <cell r="BN13">
            <v>13</v>
          </cell>
          <cell r="BO13">
            <v>7.6923076923076925</v>
          </cell>
          <cell r="BR13">
            <v>31</v>
          </cell>
          <cell r="BS13">
            <v>0</v>
          </cell>
          <cell r="BV13">
            <v>13</v>
          </cell>
          <cell r="BW13">
            <v>0</v>
          </cell>
          <cell r="BZ13">
            <v>15</v>
          </cell>
          <cell r="CA13">
            <v>0</v>
          </cell>
          <cell r="CC13">
            <v>1</v>
          </cell>
          <cell r="CD13">
            <v>43</v>
          </cell>
          <cell r="CE13">
            <v>2.3255813953488373</v>
          </cell>
          <cell r="CG13">
            <v>35642</v>
          </cell>
          <cell r="CH13">
            <v>22</v>
          </cell>
          <cell r="CI13">
            <v>534</v>
          </cell>
          <cell r="CJ13">
            <v>4.1198501872659179</v>
          </cell>
          <cell r="CM13">
            <v>8</v>
          </cell>
          <cell r="CQ13">
            <v>28</v>
          </cell>
          <cell r="CU13">
            <v>15</v>
          </cell>
          <cell r="CX13">
            <v>1</v>
          </cell>
          <cell r="CY13">
            <v>26</v>
          </cell>
          <cell r="CZ13">
            <v>3.8461538461538463</v>
          </cell>
          <cell r="DC13">
            <v>46</v>
          </cell>
          <cell r="DG13">
            <v>42</v>
          </cell>
          <cell r="DJ13">
            <v>5</v>
          </cell>
          <cell r="DK13">
            <v>40</v>
          </cell>
          <cell r="DL13">
            <v>12.5</v>
          </cell>
          <cell r="DN13">
            <v>1</v>
          </cell>
          <cell r="DO13">
            <v>20</v>
          </cell>
          <cell r="DP13">
            <v>5</v>
          </cell>
          <cell r="DS13">
            <v>19</v>
          </cell>
          <cell r="DV13">
            <v>3</v>
          </cell>
          <cell r="DW13">
            <v>21</v>
          </cell>
          <cell r="DX13">
            <v>14.285714285714286</v>
          </cell>
          <cell r="DZ13">
            <v>1</v>
          </cell>
          <cell r="EA13">
            <v>67</v>
          </cell>
          <cell r="EB13">
            <v>1.4925373134328359</v>
          </cell>
          <cell r="ED13">
            <v>5</v>
          </cell>
          <cell r="EE13">
            <v>69</v>
          </cell>
          <cell r="EF13">
            <v>7.2463768115942031</v>
          </cell>
          <cell r="EI13">
            <v>32</v>
          </cell>
          <cell r="EL13">
            <v>2</v>
          </cell>
          <cell r="EM13">
            <v>31</v>
          </cell>
          <cell r="EN13">
            <v>6.4516129032258061</v>
          </cell>
          <cell r="EP13">
            <v>4</v>
          </cell>
          <cell r="EQ13">
            <v>13</v>
          </cell>
          <cell r="ER13">
            <v>30.76923076923077</v>
          </cell>
          <cell r="EU13">
            <v>31</v>
          </cell>
          <cell r="EY13">
            <v>13</v>
          </cell>
          <cell r="FC13">
            <v>16</v>
          </cell>
          <cell r="FF13" t="str">
            <v/>
          </cell>
          <cell r="FG13">
            <v>46</v>
          </cell>
          <cell r="FH13">
            <v>0</v>
          </cell>
        </row>
        <row r="14">
          <cell r="A14">
            <v>36068</v>
          </cell>
          <cell r="B14">
            <v>13</v>
          </cell>
          <cell r="C14">
            <v>536</v>
          </cell>
          <cell r="D14">
            <v>2.4253731343283582</v>
          </cell>
          <cell r="J14">
            <v>10</v>
          </cell>
          <cell r="K14">
            <v>0</v>
          </cell>
          <cell r="N14">
            <v>28</v>
          </cell>
          <cell r="O14">
            <v>0</v>
          </cell>
          <cell r="R14">
            <v>14</v>
          </cell>
          <cell r="S14">
            <v>0</v>
          </cell>
          <cell r="U14">
            <v>2</v>
          </cell>
          <cell r="V14">
            <v>27</v>
          </cell>
          <cell r="W14">
            <v>7.4074074074074066</v>
          </cell>
          <cell r="Y14">
            <v>1</v>
          </cell>
          <cell r="Z14">
            <v>43</v>
          </cell>
          <cell r="AA14">
            <v>2.3255813953488373</v>
          </cell>
          <cell r="AC14">
            <v>2</v>
          </cell>
          <cell r="AD14">
            <v>42</v>
          </cell>
          <cell r="AE14">
            <v>4.7619047619047619</v>
          </cell>
          <cell r="AG14">
            <v>2</v>
          </cell>
          <cell r="AH14">
            <v>38</v>
          </cell>
          <cell r="AI14">
            <v>5.2631578947368416</v>
          </cell>
          <cell r="AL14">
            <v>19</v>
          </cell>
          <cell r="AM14">
            <v>0</v>
          </cell>
          <cell r="AP14">
            <v>21</v>
          </cell>
          <cell r="AQ14">
            <v>0</v>
          </cell>
          <cell r="AT14">
            <v>21</v>
          </cell>
          <cell r="AU14">
            <v>0</v>
          </cell>
          <cell r="AW14">
            <v>1</v>
          </cell>
          <cell r="AX14">
            <v>68</v>
          </cell>
          <cell r="AY14">
            <v>1.4705882352941175</v>
          </cell>
          <cell r="BA14">
            <v>2</v>
          </cell>
          <cell r="BB14">
            <v>68</v>
          </cell>
          <cell r="BC14">
            <v>2.9411764705882351</v>
          </cell>
          <cell r="BF14">
            <v>33</v>
          </cell>
          <cell r="BG14">
            <v>0</v>
          </cell>
          <cell r="BI14">
            <v>2</v>
          </cell>
          <cell r="BJ14">
            <v>33</v>
          </cell>
          <cell r="BK14">
            <v>6.0606060606060606</v>
          </cell>
          <cell r="BM14">
            <v>1</v>
          </cell>
          <cell r="BN14">
            <v>12</v>
          </cell>
          <cell r="BO14">
            <v>8.3333333333333321</v>
          </cell>
          <cell r="BR14">
            <v>34</v>
          </cell>
          <cell r="BS14">
            <v>0</v>
          </cell>
          <cell r="BV14">
            <v>13</v>
          </cell>
          <cell r="BW14">
            <v>0</v>
          </cell>
          <cell r="BZ14">
            <v>15</v>
          </cell>
          <cell r="CA14">
            <v>0</v>
          </cell>
          <cell r="CC14">
            <v>1</v>
          </cell>
          <cell r="CD14">
            <v>43</v>
          </cell>
          <cell r="CE14">
            <v>2.3255813953488373</v>
          </cell>
          <cell r="CG14">
            <v>35673</v>
          </cell>
          <cell r="CH14">
            <v>19</v>
          </cell>
          <cell r="CI14">
            <v>529</v>
          </cell>
          <cell r="CJ14">
            <v>3.591682419659735</v>
          </cell>
          <cell r="CM14">
            <v>8</v>
          </cell>
          <cell r="CQ14">
            <v>29</v>
          </cell>
          <cell r="CU14">
            <v>15</v>
          </cell>
          <cell r="CX14">
            <v>1</v>
          </cell>
          <cell r="CY14">
            <v>26</v>
          </cell>
          <cell r="CZ14">
            <v>3.8461538461538463</v>
          </cell>
          <cell r="DC14">
            <v>43</v>
          </cell>
          <cell r="DG14">
            <v>42</v>
          </cell>
          <cell r="DJ14">
            <v>5</v>
          </cell>
          <cell r="DK14">
            <v>39</v>
          </cell>
          <cell r="DL14">
            <v>12.820512820512821</v>
          </cell>
          <cell r="DN14">
            <v>1</v>
          </cell>
          <cell r="DO14">
            <v>19</v>
          </cell>
          <cell r="DP14">
            <v>5.2631578947368425</v>
          </cell>
          <cell r="DS14">
            <v>19</v>
          </cell>
          <cell r="DV14">
            <v>1</v>
          </cell>
          <cell r="DW14">
            <v>20</v>
          </cell>
          <cell r="DX14">
            <v>5</v>
          </cell>
          <cell r="EA14">
            <v>68</v>
          </cell>
          <cell r="ED14">
            <v>5</v>
          </cell>
          <cell r="EE14">
            <v>68</v>
          </cell>
          <cell r="EF14">
            <v>7.3529411764705888</v>
          </cell>
          <cell r="EI14">
            <v>32</v>
          </cell>
          <cell r="EL14">
            <v>2</v>
          </cell>
          <cell r="EM14">
            <v>32</v>
          </cell>
          <cell r="EN14">
            <v>6.25</v>
          </cell>
          <cell r="EP14">
            <v>4</v>
          </cell>
          <cell r="EQ14">
            <v>13</v>
          </cell>
          <cell r="ER14">
            <v>30.76923076923077</v>
          </cell>
          <cell r="EU14">
            <v>31</v>
          </cell>
          <cell r="EY14">
            <v>13</v>
          </cell>
          <cell r="FC14">
            <v>15</v>
          </cell>
          <cell r="FF14" t="str">
            <v/>
          </cell>
          <cell r="FG14">
            <v>43</v>
          </cell>
          <cell r="FH14">
            <v>0</v>
          </cell>
        </row>
        <row r="15">
          <cell r="A15">
            <v>36099</v>
          </cell>
          <cell r="B15">
            <v>13</v>
          </cell>
          <cell r="C15">
            <v>548</v>
          </cell>
          <cell r="D15">
            <v>2.3722627737226274</v>
          </cell>
          <cell r="J15">
            <v>10</v>
          </cell>
          <cell r="K15">
            <v>0</v>
          </cell>
          <cell r="N15">
            <v>28</v>
          </cell>
          <cell r="O15">
            <v>0</v>
          </cell>
          <cell r="R15">
            <v>13</v>
          </cell>
          <cell r="S15">
            <v>0</v>
          </cell>
          <cell r="U15">
            <v>2</v>
          </cell>
          <cell r="V15">
            <v>29</v>
          </cell>
          <cell r="W15">
            <v>6.8965517241379306</v>
          </cell>
          <cell r="Y15">
            <v>1</v>
          </cell>
          <cell r="Z15">
            <v>45</v>
          </cell>
          <cell r="AA15">
            <v>2.2222222222222223</v>
          </cell>
          <cell r="AC15">
            <v>2</v>
          </cell>
          <cell r="AD15">
            <v>43</v>
          </cell>
          <cell r="AE15">
            <v>4.6511627906976747</v>
          </cell>
          <cell r="AG15">
            <v>2</v>
          </cell>
          <cell r="AH15">
            <v>38</v>
          </cell>
          <cell r="AI15">
            <v>5.2631578947368416</v>
          </cell>
          <cell r="AL15">
            <v>19</v>
          </cell>
          <cell r="AM15">
            <v>0</v>
          </cell>
          <cell r="AP15">
            <v>23</v>
          </cell>
          <cell r="AQ15">
            <v>0</v>
          </cell>
          <cell r="AT15">
            <v>21</v>
          </cell>
          <cell r="AU15">
            <v>0</v>
          </cell>
          <cell r="AW15">
            <v>1</v>
          </cell>
          <cell r="AX15">
            <v>64</v>
          </cell>
          <cell r="AY15">
            <v>1.5625</v>
          </cell>
          <cell r="BA15">
            <v>2</v>
          </cell>
          <cell r="BB15">
            <v>69</v>
          </cell>
          <cell r="BC15">
            <v>2.8985507246376812</v>
          </cell>
          <cell r="BF15">
            <v>33</v>
          </cell>
          <cell r="BG15">
            <v>0</v>
          </cell>
          <cell r="BI15">
            <v>2</v>
          </cell>
          <cell r="BJ15">
            <v>33</v>
          </cell>
          <cell r="BK15">
            <v>6.0606060606060606</v>
          </cell>
          <cell r="BM15">
            <v>1</v>
          </cell>
          <cell r="BN15">
            <v>15</v>
          </cell>
          <cell r="BO15">
            <v>6.666666666666667</v>
          </cell>
          <cell r="BR15">
            <v>39</v>
          </cell>
          <cell r="BS15">
            <v>0</v>
          </cell>
          <cell r="BV15">
            <v>14</v>
          </cell>
          <cell r="BW15">
            <v>0</v>
          </cell>
          <cell r="BZ15">
            <v>15</v>
          </cell>
          <cell r="CA15">
            <v>0</v>
          </cell>
          <cell r="CC15">
            <v>1</v>
          </cell>
          <cell r="CD15">
            <v>45</v>
          </cell>
          <cell r="CE15">
            <v>2.2222222222222223</v>
          </cell>
          <cell r="CG15">
            <v>35703</v>
          </cell>
          <cell r="CH15">
            <v>18</v>
          </cell>
          <cell r="CI15">
            <v>536</v>
          </cell>
          <cell r="CJ15">
            <v>3.3582089552238807</v>
          </cell>
          <cell r="CM15">
            <v>10</v>
          </cell>
          <cell r="CQ15">
            <v>28</v>
          </cell>
          <cell r="CU15">
            <v>14</v>
          </cell>
          <cell r="CX15">
            <v>2</v>
          </cell>
          <cell r="CY15">
            <v>27</v>
          </cell>
          <cell r="CZ15">
            <v>7.4074074074074083</v>
          </cell>
          <cell r="DC15">
            <v>43</v>
          </cell>
          <cell r="DG15">
            <v>42</v>
          </cell>
          <cell r="DJ15">
            <v>5</v>
          </cell>
          <cell r="DK15">
            <v>38</v>
          </cell>
          <cell r="DL15">
            <v>13.157894736842106</v>
          </cell>
          <cell r="DN15">
            <v>1</v>
          </cell>
          <cell r="DO15">
            <v>19</v>
          </cell>
          <cell r="DP15">
            <v>5.2631578947368425</v>
          </cell>
          <cell r="DS15">
            <v>21</v>
          </cell>
          <cell r="DV15">
            <v>1</v>
          </cell>
          <cell r="DW15">
            <v>21</v>
          </cell>
          <cell r="DX15">
            <v>4.7619047619047619</v>
          </cell>
          <cell r="EA15">
            <v>68</v>
          </cell>
          <cell r="ED15">
            <v>5</v>
          </cell>
          <cell r="EE15">
            <v>68</v>
          </cell>
          <cell r="EF15">
            <v>7.3529411764705888</v>
          </cell>
          <cell r="EI15">
            <v>33</v>
          </cell>
          <cell r="EL15">
            <v>1</v>
          </cell>
          <cell r="EM15">
            <v>33</v>
          </cell>
          <cell r="EN15">
            <v>3.0303030303030303</v>
          </cell>
          <cell r="EP15">
            <v>3</v>
          </cell>
          <cell r="EQ15">
            <v>12</v>
          </cell>
          <cell r="ER15">
            <v>25</v>
          </cell>
          <cell r="EU15">
            <v>34</v>
          </cell>
          <cell r="EY15">
            <v>13</v>
          </cell>
          <cell r="FC15">
            <v>15</v>
          </cell>
          <cell r="FF15" t="str">
            <v/>
          </cell>
          <cell r="FG15">
            <v>43</v>
          </cell>
          <cell r="FH15">
            <v>0</v>
          </cell>
        </row>
        <row r="16">
          <cell r="A16">
            <v>36129</v>
          </cell>
          <cell r="B16">
            <v>15</v>
          </cell>
          <cell r="C16">
            <v>556</v>
          </cell>
          <cell r="D16">
            <v>2.6978417266187051</v>
          </cell>
          <cell r="J16">
            <v>11</v>
          </cell>
          <cell r="K16">
            <v>0</v>
          </cell>
          <cell r="N16">
            <v>28</v>
          </cell>
          <cell r="O16">
            <v>0</v>
          </cell>
          <cell r="R16">
            <v>13</v>
          </cell>
          <cell r="S16">
            <v>0</v>
          </cell>
          <cell r="U16">
            <v>2</v>
          </cell>
          <cell r="V16">
            <v>30</v>
          </cell>
          <cell r="W16">
            <v>6.666666666666667</v>
          </cell>
          <cell r="Y16">
            <v>2</v>
          </cell>
          <cell r="Z16">
            <v>45</v>
          </cell>
          <cell r="AA16">
            <v>4.4444444444444446</v>
          </cell>
          <cell r="AC16">
            <v>2</v>
          </cell>
          <cell r="AD16">
            <v>44</v>
          </cell>
          <cell r="AE16">
            <v>4.5454545454545459</v>
          </cell>
          <cell r="AG16">
            <v>2</v>
          </cell>
          <cell r="AH16">
            <v>38</v>
          </cell>
          <cell r="AI16">
            <v>5.2631578947368416</v>
          </cell>
          <cell r="AL16">
            <v>19</v>
          </cell>
          <cell r="AM16">
            <v>0</v>
          </cell>
          <cell r="AP16">
            <v>22</v>
          </cell>
          <cell r="AQ16">
            <v>0</v>
          </cell>
          <cell r="AT16">
            <v>21</v>
          </cell>
          <cell r="AU16">
            <v>0</v>
          </cell>
          <cell r="AW16">
            <v>1</v>
          </cell>
          <cell r="AX16">
            <v>64</v>
          </cell>
          <cell r="AY16">
            <v>1.5625</v>
          </cell>
          <cell r="BA16">
            <v>2</v>
          </cell>
          <cell r="BB16">
            <v>69</v>
          </cell>
          <cell r="BC16">
            <v>2.8985507246376812</v>
          </cell>
          <cell r="BF16">
            <v>35</v>
          </cell>
          <cell r="BG16">
            <v>0</v>
          </cell>
          <cell r="BI16">
            <v>2</v>
          </cell>
          <cell r="BJ16">
            <v>33</v>
          </cell>
          <cell r="BK16">
            <v>6.0606060606060606</v>
          </cell>
          <cell r="BM16">
            <v>1</v>
          </cell>
          <cell r="BN16">
            <v>15</v>
          </cell>
          <cell r="BO16">
            <v>6.666666666666667</v>
          </cell>
          <cell r="BR16">
            <v>42</v>
          </cell>
          <cell r="BS16">
            <v>0</v>
          </cell>
          <cell r="BU16">
            <v>1</v>
          </cell>
          <cell r="BV16">
            <v>14</v>
          </cell>
          <cell r="BW16">
            <v>7.1428571428571423</v>
          </cell>
          <cell r="BZ16">
            <v>16</v>
          </cell>
          <cell r="CA16">
            <v>0</v>
          </cell>
          <cell r="CC16">
            <v>2</v>
          </cell>
          <cell r="CD16">
            <v>45</v>
          </cell>
          <cell r="CE16">
            <v>4.4444444444444446</v>
          </cell>
          <cell r="CG16">
            <v>35734</v>
          </cell>
          <cell r="CH16">
            <v>21</v>
          </cell>
          <cell r="CI16">
            <v>548</v>
          </cell>
          <cell r="CJ16">
            <v>3.832116788321168</v>
          </cell>
          <cell r="CM16">
            <v>10</v>
          </cell>
          <cell r="CQ16">
            <v>28</v>
          </cell>
          <cell r="CU16">
            <v>13</v>
          </cell>
          <cell r="CX16">
            <v>2</v>
          </cell>
          <cell r="CY16">
            <v>29</v>
          </cell>
          <cell r="CZ16">
            <v>6.8965517241379315</v>
          </cell>
          <cell r="DC16">
            <v>45</v>
          </cell>
          <cell r="DF16">
            <v>1</v>
          </cell>
          <cell r="DG16">
            <v>43</v>
          </cell>
          <cell r="DH16">
            <v>2.3255813953488373</v>
          </cell>
          <cell r="DJ16">
            <v>5</v>
          </cell>
          <cell r="DK16">
            <v>38</v>
          </cell>
          <cell r="DL16">
            <v>13.157894736842106</v>
          </cell>
          <cell r="DN16">
            <v>1</v>
          </cell>
          <cell r="DO16">
            <v>19</v>
          </cell>
          <cell r="DP16">
            <v>5.2631578947368425</v>
          </cell>
          <cell r="DS16">
            <v>23</v>
          </cell>
          <cell r="DV16">
            <v>2</v>
          </cell>
          <cell r="DW16">
            <v>21</v>
          </cell>
          <cell r="DX16">
            <v>9.5238095238095237</v>
          </cell>
          <cell r="EA16">
            <v>64</v>
          </cell>
          <cell r="ED16">
            <v>5</v>
          </cell>
          <cell r="EE16">
            <v>69</v>
          </cell>
          <cell r="EF16">
            <v>7.2463768115942031</v>
          </cell>
          <cell r="EI16">
            <v>33</v>
          </cell>
          <cell r="EL16">
            <v>1</v>
          </cell>
          <cell r="EM16">
            <v>33</v>
          </cell>
          <cell r="EN16">
            <v>3.0303030303030303</v>
          </cell>
          <cell r="EP16">
            <v>4</v>
          </cell>
          <cell r="EQ16">
            <v>15</v>
          </cell>
          <cell r="ER16">
            <v>26.666666666666664</v>
          </cell>
          <cell r="EU16">
            <v>39</v>
          </cell>
          <cell r="EY16">
            <v>14</v>
          </cell>
          <cell r="FC16">
            <v>15</v>
          </cell>
          <cell r="FF16" t="str">
            <v/>
          </cell>
          <cell r="FG16">
            <v>45</v>
          </cell>
          <cell r="FH16">
            <v>0</v>
          </cell>
        </row>
        <row r="17">
          <cell r="A17">
            <v>36160</v>
          </cell>
          <cell r="B17">
            <v>19</v>
          </cell>
          <cell r="C17">
            <v>558</v>
          </cell>
          <cell r="D17">
            <v>3.4050179211469538</v>
          </cell>
          <cell r="J17">
            <v>9</v>
          </cell>
          <cell r="K17">
            <v>0</v>
          </cell>
          <cell r="N17">
            <v>24</v>
          </cell>
          <cell r="O17">
            <v>0</v>
          </cell>
          <cell r="R17">
            <v>13</v>
          </cell>
          <cell r="S17">
            <v>0</v>
          </cell>
          <cell r="U17">
            <v>2</v>
          </cell>
          <cell r="V17">
            <v>31</v>
          </cell>
          <cell r="W17">
            <v>6.4516129032258061</v>
          </cell>
          <cell r="Y17">
            <v>2</v>
          </cell>
          <cell r="Z17">
            <v>45</v>
          </cell>
          <cell r="AA17">
            <v>4.4444444444444446</v>
          </cell>
          <cell r="AC17">
            <v>2</v>
          </cell>
          <cell r="AD17">
            <v>45</v>
          </cell>
          <cell r="AE17">
            <v>4.4444444444444446</v>
          </cell>
          <cell r="AG17">
            <v>4</v>
          </cell>
          <cell r="AH17">
            <v>38</v>
          </cell>
          <cell r="AI17">
            <v>10.526315789473683</v>
          </cell>
          <cell r="AL17">
            <v>18</v>
          </cell>
          <cell r="AM17">
            <v>0</v>
          </cell>
          <cell r="AP17">
            <v>24</v>
          </cell>
          <cell r="AQ17">
            <v>0</v>
          </cell>
          <cell r="AT17">
            <v>22</v>
          </cell>
          <cell r="AU17">
            <v>0</v>
          </cell>
          <cell r="AW17">
            <v>1</v>
          </cell>
          <cell r="AX17">
            <v>64</v>
          </cell>
          <cell r="AY17">
            <v>1.5625</v>
          </cell>
          <cell r="BA17">
            <v>2</v>
          </cell>
          <cell r="BB17">
            <v>72</v>
          </cell>
          <cell r="BC17">
            <v>2.7777777777777777</v>
          </cell>
          <cell r="BF17">
            <v>34</v>
          </cell>
          <cell r="BG17">
            <v>0</v>
          </cell>
          <cell r="BI17">
            <v>4</v>
          </cell>
          <cell r="BJ17">
            <v>32</v>
          </cell>
          <cell r="BK17">
            <v>12.5</v>
          </cell>
          <cell r="BM17">
            <v>1</v>
          </cell>
          <cell r="BN17">
            <v>15</v>
          </cell>
          <cell r="BO17">
            <v>6.666666666666667</v>
          </cell>
          <cell r="BR17">
            <v>42</v>
          </cell>
          <cell r="BS17">
            <v>0</v>
          </cell>
          <cell r="BU17">
            <v>1</v>
          </cell>
          <cell r="BV17">
            <v>16</v>
          </cell>
          <cell r="BW17">
            <v>6.25</v>
          </cell>
          <cell r="BZ17">
            <v>16</v>
          </cell>
          <cell r="CA17">
            <v>0</v>
          </cell>
          <cell r="CC17">
            <v>2</v>
          </cell>
          <cell r="CD17">
            <v>45</v>
          </cell>
          <cell r="CE17">
            <v>4.4444444444444446</v>
          </cell>
          <cell r="CG17">
            <v>35764</v>
          </cell>
          <cell r="CH17">
            <v>22</v>
          </cell>
          <cell r="CI17">
            <v>556</v>
          </cell>
          <cell r="CJ17">
            <v>3.956834532374101</v>
          </cell>
          <cell r="CM17">
            <v>11</v>
          </cell>
          <cell r="CQ17">
            <v>28</v>
          </cell>
          <cell r="CU17">
            <v>13</v>
          </cell>
          <cell r="CX17">
            <v>3</v>
          </cell>
          <cell r="CY17">
            <v>30</v>
          </cell>
          <cell r="CZ17">
            <v>10</v>
          </cell>
          <cell r="DC17">
            <v>45</v>
          </cell>
          <cell r="DF17">
            <v>2</v>
          </cell>
          <cell r="DG17">
            <v>44</v>
          </cell>
          <cell r="DH17">
            <v>4.5454545454545459</v>
          </cell>
          <cell r="DJ17">
            <v>5</v>
          </cell>
          <cell r="DK17">
            <v>38</v>
          </cell>
          <cell r="DL17">
            <v>13.157894736842106</v>
          </cell>
          <cell r="DO17">
            <v>19</v>
          </cell>
          <cell r="DS17">
            <v>22</v>
          </cell>
          <cell r="DV17">
            <v>3</v>
          </cell>
          <cell r="DW17">
            <v>21</v>
          </cell>
          <cell r="DX17">
            <v>14.285714285714286</v>
          </cell>
          <cell r="EA17">
            <v>64</v>
          </cell>
          <cell r="ED17">
            <v>5</v>
          </cell>
          <cell r="EE17">
            <v>69</v>
          </cell>
          <cell r="EF17">
            <v>7.2463768115942031</v>
          </cell>
          <cell r="EI17">
            <v>35</v>
          </cell>
          <cell r="EL17">
            <v>2</v>
          </cell>
          <cell r="EM17">
            <v>33</v>
          </cell>
          <cell r="EN17">
            <v>6.0606060606060606</v>
          </cell>
          <cell r="EP17">
            <v>2</v>
          </cell>
          <cell r="EQ17">
            <v>15</v>
          </cell>
          <cell r="ER17">
            <v>13.333333333333332</v>
          </cell>
          <cell r="EU17">
            <v>42</v>
          </cell>
          <cell r="EY17">
            <v>14</v>
          </cell>
          <cell r="FC17">
            <v>16</v>
          </cell>
          <cell r="FF17" t="str">
            <v/>
          </cell>
          <cell r="FG17">
            <v>45</v>
          </cell>
          <cell r="FH17">
            <v>0</v>
          </cell>
        </row>
        <row r="18">
          <cell r="A18">
            <v>36191</v>
          </cell>
          <cell r="B18">
            <v>14</v>
          </cell>
          <cell r="C18">
            <v>568</v>
          </cell>
          <cell r="D18">
            <v>2.464788732394366</v>
          </cell>
          <cell r="J18">
            <v>9</v>
          </cell>
          <cell r="K18">
            <v>0</v>
          </cell>
          <cell r="N18">
            <v>23</v>
          </cell>
          <cell r="O18">
            <v>0</v>
          </cell>
          <cell r="R18">
            <v>13</v>
          </cell>
          <cell r="S18">
            <v>0</v>
          </cell>
          <cell r="U18">
            <v>1</v>
          </cell>
          <cell r="V18">
            <v>29</v>
          </cell>
          <cell r="W18">
            <v>3.4482758620689653</v>
          </cell>
          <cell r="Z18">
            <v>46</v>
          </cell>
          <cell r="AA18">
            <v>0</v>
          </cell>
          <cell r="AC18">
            <v>1</v>
          </cell>
          <cell r="AD18">
            <v>44</v>
          </cell>
          <cell r="AE18">
            <v>2.2727272727272729</v>
          </cell>
          <cell r="AG18">
            <v>4</v>
          </cell>
          <cell r="AH18">
            <v>41</v>
          </cell>
          <cell r="AI18">
            <v>9.7560975609756095</v>
          </cell>
          <cell r="AL18">
            <v>21</v>
          </cell>
          <cell r="AM18">
            <v>0</v>
          </cell>
          <cell r="AP18">
            <v>25</v>
          </cell>
          <cell r="AQ18">
            <v>0</v>
          </cell>
          <cell r="AT18">
            <v>24</v>
          </cell>
          <cell r="AU18">
            <v>0</v>
          </cell>
          <cell r="AW18">
            <v>1</v>
          </cell>
          <cell r="AX18">
            <v>63</v>
          </cell>
          <cell r="AY18">
            <v>1.5873015873015872</v>
          </cell>
          <cell r="BA18">
            <v>2</v>
          </cell>
          <cell r="BB18">
            <v>73</v>
          </cell>
          <cell r="BC18">
            <v>2.7397260273972601</v>
          </cell>
          <cell r="BF18">
            <v>34</v>
          </cell>
          <cell r="BG18">
            <v>0</v>
          </cell>
          <cell r="BI18">
            <v>3</v>
          </cell>
          <cell r="BJ18">
            <v>31</v>
          </cell>
          <cell r="BK18">
            <v>9.67741935483871</v>
          </cell>
          <cell r="BM18">
            <v>1</v>
          </cell>
          <cell r="BN18">
            <v>17</v>
          </cell>
          <cell r="BO18">
            <v>5.8823529411764701</v>
          </cell>
          <cell r="BR18">
            <v>43</v>
          </cell>
          <cell r="BS18">
            <v>0</v>
          </cell>
          <cell r="BU18">
            <v>1</v>
          </cell>
          <cell r="BV18">
            <v>18</v>
          </cell>
          <cell r="BW18">
            <v>5.5555555555555554</v>
          </cell>
          <cell r="BZ18">
            <v>17</v>
          </cell>
          <cell r="CA18">
            <v>0</v>
          </cell>
          <cell r="CC18" t="str">
            <v/>
          </cell>
          <cell r="CD18">
            <v>46</v>
          </cell>
          <cell r="CE18">
            <v>0</v>
          </cell>
          <cell r="CG18">
            <v>35795</v>
          </cell>
          <cell r="CH18">
            <v>22</v>
          </cell>
          <cell r="CI18">
            <v>558</v>
          </cell>
          <cell r="CJ18">
            <v>3.9426523297491038</v>
          </cell>
          <cell r="CM18">
            <v>9</v>
          </cell>
          <cell r="CQ18">
            <v>24</v>
          </cell>
          <cell r="CU18">
            <v>13</v>
          </cell>
          <cell r="CX18">
            <v>2</v>
          </cell>
          <cell r="CY18">
            <v>31</v>
          </cell>
          <cell r="CZ18">
            <v>6.4516129032258061</v>
          </cell>
          <cell r="DC18">
            <v>45</v>
          </cell>
          <cell r="DF18">
            <v>1</v>
          </cell>
          <cell r="DG18">
            <v>45</v>
          </cell>
          <cell r="DH18">
            <v>2.2222222222222223</v>
          </cell>
          <cell r="DJ18">
            <v>5</v>
          </cell>
          <cell r="DK18">
            <v>38</v>
          </cell>
          <cell r="DL18">
            <v>13.157894736842106</v>
          </cell>
          <cell r="DO18">
            <v>18</v>
          </cell>
          <cell r="DS18">
            <v>24</v>
          </cell>
          <cell r="DV18">
            <v>3</v>
          </cell>
          <cell r="DW18">
            <v>22</v>
          </cell>
          <cell r="DX18">
            <v>13.636363636363637</v>
          </cell>
          <cell r="EA18">
            <v>64</v>
          </cell>
          <cell r="ED18">
            <v>5</v>
          </cell>
          <cell r="EE18">
            <v>72</v>
          </cell>
          <cell r="EF18">
            <v>6.9444444444444446</v>
          </cell>
          <cell r="EI18">
            <v>34</v>
          </cell>
          <cell r="EL18">
            <v>3</v>
          </cell>
          <cell r="EM18">
            <v>32</v>
          </cell>
          <cell r="EN18">
            <v>9.375</v>
          </cell>
          <cell r="EP18">
            <v>2</v>
          </cell>
          <cell r="EQ18">
            <v>15</v>
          </cell>
          <cell r="ER18">
            <v>13.333333333333332</v>
          </cell>
          <cell r="ET18">
            <v>1</v>
          </cell>
          <cell r="EU18">
            <v>42</v>
          </cell>
          <cell r="EV18">
            <v>2.3809523809523809</v>
          </cell>
          <cell r="EY18">
            <v>16</v>
          </cell>
          <cell r="FC18">
            <v>16</v>
          </cell>
          <cell r="FF18" t="str">
            <v/>
          </cell>
          <cell r="FG18">
            <v>45</v>
          </cell>
          <cell r="FH18">
            <v>0</v>
          </cell>
        </row>
        <row r="19">
          <cell r="A19">
            <v>36219</v>
          </cell>
          <cell r="B19">
            <v>14</v>
          </cell>
          <cell r="C19">
            <v>581</v>
          </cell>
          <cell r="D19">
            <v>2.4096385542168677</v>
          </cell>
          <cell r="J19">
            <v>10</v>
          </cell>
          <cell r="K19">
            <v>0</v>
          </cell>
          <cell r="N19">
            <v>24</v>
          </cell>
          <cell r="O19">
            <v>0</v>
          </cell>
          <cell r="R19">
            <v>13</v>
          </cell>
          <cell r="S19">
            <v>0</v>
          </cell>
          <cell r="V19">
            <v>31</v>
          </cell>
          <cell r="W19">
            <v>0</v>
          </cell>
          <cell r="Y19">
            <v>1</v>
          </cell>
          <cell r="Z19">
            <v>48</v>
          </cell>
          <cell r="AA19">
            <v>2.083333333333333</v>
          </cell>
          <cell r="AC19">
            <v>1</v>
          </cell>
          <cell r="AD19">
            <v>44</v>
          </cell>
          <cell r="AE19">
            <v>2.2727272727272729</v>
          </cell>
          <cell r="AG19">
            <v>2</v>
          </cell>
          <cell r="AH19">
            <v>37</v>
          </cell>
          <cell r="AI19">
            <v>5.4054054054054053</v>
          </cell>
          <cell r="AL19">
            <v>21</v>
          </cell>
          <cell r="AM19">
            <v>0</v>
          </cell>
          <cell r="AP19">
            <v>30</v>
          </cell>
          <cell r="AQ19">
            <v>0</v>
          </cell>
          <cell r="AT19">
            <v>26</v>
          </cell>
          <cell r="AU19">
            <v>0</v>
          </cell>
          <cell r="AW19">
            <v>1</v>
          </cell>
          <cell r="AX19">
            <v>63</v>
          </cell>
          <cell r="AY19">
            <v>1.5873015873015872</v>
          </cell>
          <cell r="BA19">
            <v>2</v>
          </cell>
          <cell r="BB19">
            <v>74</v>
          </cell>
          <cell r="BC19">
            <v>2.7027027027027026</v>
          </cell>
          <cell r="BF19">
            <v>34</v>
          </cell>
          <cell r="BG19">
            <v>0</v>
          </cell>
          <cell r="BI19">
            <v>3</v>
          </cell>
          <cell r="BJ19">
            <v>31</v>
          </cell>
          <cell r="BK19">
            <v>9.67741935483871</v>
          </cell>
          <cell r="BM19">
            <v>2</v>
          </cell>
          <cell r="BN19">
            <v>16</v>
          </cell>
          <cell r="BO19">
            <v>12.5</v>
          </cell>
          <cell r="BQ19">
            <v>1</v>
          </cell>
          <cell r="BR19">
            <v>46</v>
          </cell>
          <cell r="BS19">
            <v>2.1739130434782608</v>
          </cell>
          <cell r="BU19">
            <v>1</v>
          </cell>
          <cell r="BV19">
            <v>18</v>
          </cell>
          <cell r="BW19">
            <v>5.5555555555555554</v>
          </cell>
          <cell r="BZ19">
            <v>18</v>
          </cell>
          <cell r="CA19">
            <v>0</v>
          </cell>
          <cell r="CC19">
            <v>1</v>
          </cell>
          <cell r="CD19">
            <v>48</v>
          </cell>
          <cell r="CE19">
            <v>2.083333333333333</v>
          </cell>
          <cell r="CG19">
            <v>35826</v>
          </cell>
          <cell r="CH19">
            <v>26</v>
          </cell>
          <cell r="CI19">
            <v>568</v>
          </cell>
          <cell r="CJ19">
            <v>4.577464788732394</v>
          </cell>
          <cell r="CM19">
            <v>9</v>
          </cell>
          <cell r="CQ19">
            <v>23</v>
          </cell>
          <cell r="CU19">
            <v>13</v>
          </cell>
          <cell r="CX19">
            <v>3</v>
          </cell>
          <cell r="CY19">
            <v>29</v>
          </cell>
          <cell r="CZ19">
            <v>10.344827586206897</v>
          </cell>
          <cell r="DB19">
            <v>1</v>
          </cell>
          <cell r="DC19">
            <v>46</v>
          </cell>
          <cell r="DD19">
            <v>2.1739130434782608</v>
          </cell>
          <cell r="DF19">
            <v>1</v>
          </cell>
          <cell r="DG19">
            <v>44</v>
          </cell>
          <cell r="DH19">
            <v>2.2727272727272729</v>
          </cell>
          <cell r="DJ19">
            <v>5</v>
          </cell>
          <cell r="DK19">
            <v>41</v>
          </cell>
          <cell r="DL19">
            <v>12.195121951219512</v>
          </cell>
          <cell r="DN19">
            <v>1</v>
          </cell>
          <cell r="DO19">
            <v>21</v>
          </cell>
          <cell r="DP19">
            <v>4.7619047619047619</v>
          </cell>
          <cell r="DS19">
            <v>25</v>
          </cell>
          <cell r="DV19">
            <v>3</v>
          </cell>
          <cell r="DW19">
            <v>24</v>
          </cell>
          <cell r="DX19">
            <v>12.5</v>
          </cell>
          <cell r="EA19">
            <v>63</v>
          </cell>
          <cell r="ED19">
            <v>5</v>
          </cell>
          <cell r="EE19">
            <v>73</v>
          </cell>
          <cell r="EF19">
            <v>6.8493150684931505</v>
          </cell>
          <cell r="EI19">
            <v>34</v>
          </cell>
          <cell r="EL19">
            <v>3</v>
          </cell>
          <cell r="EM19">
            <v>31</v>
          </cell>
          <cell r="EN19">
            <v>9.67741935483871</v>
          </cell>
          <cell r="EP19">
            <v>2</v>
          </cell>
          <cell r="EQ19">
            <v>17</v>
          </cell>
          <cell r="ER19">
            <v>11.76470588235294</v>
          </cell>
          <cell r="ET19">
            <v>2</v>
          </cell>
          <cell r="EU19">
            <v>43</v>
          </cell>
          <cell r="EV19">
            <v>4.6511627906976747</v>
          </cell>
          <cell r="EY19">
            <v>18</v>
          </cell>
          <cell r="FC19">
            <v>17</v>
          </cell>
          <cell r="FF19">
            <v>1</v>
          </cell>
          <cell r="FG19">
            <v>46</v>
          </cell>
          <cell r="FH19">
            <v>2.1739130434782608</v>
          </cell>
        </row>
        <row r="20">
          <cell r="A20">
            <v>36250</v>
          </cell>
          <cell r="B20">
            <v>15</v>
          </cell>
          <cell r="C20">
            <v>590</v>
          </cell>
          <cell r="D20">
            <v>2.5423728813559325</v>
          </cell>
          <cell r="J20">
            <v>11</v>
          </cell>
          <cell r="K20">
            <v>0</v>
          </cell>
          <cell r="N20">
            <v>24</v>
          </cell>
          <cell r="O20">
            <v>0</v>
          </cell>
          <cell r="R20">
            <v>14</v>
          </cell>
          <cell r="S20">
            <v>0</v>
          </cell>
          <cell r="V20">
            <v>31</v>
          </cell>
          <cell r="W20">
            <v>0</v>
          </cell>
          <cell r="Y20">
            <v>2</v>
          </cell>
          <cell r="Z20">
            <v>52</v>
          </cell>
          <cell r="AA20">
            <v>3.8461538461538463</v>
          </cell>
          <cell r="AC20">
            <v>1</v>
          </cell>
          <cell r="AD20">
            <v>43</v>
          </cell>
          <cell r="AE20">
            <v>2.3255813953488373</v>
          </cell>
          <cell r="AG20">
            <v>2</v>
          </cell>
          <cell r="AH20">
            <v>38</v>
          </cell>
          <cell r="AI20">
            <v>5.2631578947368416</v>
          </cell>
          <cell r="AL20">
            <v>21</v>
          </cell>
          <cell r="AM20">
            <v>0</v>
          </cell>
          <cell r="AP20">
            <v>30</v>
          </cell>
          <cell r="AQ20">
            <v>0</v>
          </cell>
          <cell r="AT20">
            <v>25</v>
          </cell>
          <cell r="AU20">
            <v>0</v>
          </cell>
          <cell r="AW20">
            <v>1</v>
          </cell>
          <cell r="AX20">
            <v>62</v>
          </cell>
          <cell r="AY20">
            <v>1.6129032258064515</v>
          </cell>
          <cell r="BA20">
            <v>2</v>
          </cell>
          <cell r="BB20">
            <v>74</v>
          </cell>
          <cell r="BC20">
            <v>2.7027027027027026</v>
          </cell>
          <cell r="BF20">
            <v>34</v>
          </cell>
          <cell r="BG20">
            <v>0</v>
          </cell>
          <cell r="BI20">
            <v>3</v>
          </cell>
          <cell r="BJ20">
            <v>32</v>
          </cell>
          <cell r="BK20">
            <v>9.375</v>
          </cell>
          <cell r="BM20">
            <v>2</v>
          </cell>
          <cell r="BN20">
            <v>17</v>
          </cell>
          <cell r="BO20">
            <v>11.76470588235294</v>
          </cell>
          <cell r="BQ20">
            <v>1</v>
          </cell>
          <cell r="BR20">
            <v>49</v>
          </cell>
          <cell r="BS20">
            <v>2.0408163265306123</v>
          </cell>
          <cell r="BU20">
            <v>1</v>
          </cell>
          <cell r="BV20">
            <v>18</v>
          </cell>
          <cell r="BW20">
            <v>5.5555555555555554</v>
          </cell>
          <cell r="BZ20">
            <v>18</v>
          </cell>
          <cell r="CA20">
            <v>0</v>
          </cell>
          <cell r="CC20">
            <v>2</v>
          </cell>
          <cell r="CD20">
            <v>52</v>
          </cell>
          <cell r="CE20">
            <v>3.8461538461538463</v>
          </cell>
          <cell r="CG20">
            <v>35854</v>
          </cell>
          <cell r="CH20">
            <v>19</v>
          </cell>
          <cell r="CI20">
            <v>581</v>
          </cell>
          <cell r="CJ20">
            <v>3.270223752151463</v>
          </cell>
          <cell r="CM20">
            <v>10</v>
          </cell>
          <cell r="CQ20">
            <v>24</v>
          </cell>
          <cell r="CU20">
            <v>13</v>
          </cell>
          <cell r="CX20">
            <v>1</v>
          </cell>
          <cell r="CY20">
            <v>31</v>
          </cell>
          <cell r="CZ20">
            <v>3.225806451612903</v>
          </cell>
          <cell r="DB20">
            <v>1</v>
          </cell>
          <cell r="DC20">
            <v>48</v>
          </cell>
          <cell r="DD20">
            <v>2.083333333333333</v>
          </cell>
          <cell r="DF20">
            <v>1</v>
          </cell>
          <cell r="DG20">
            <v>44</v>
          </cell>
          <cell r="DH20">
            <v>2.2727272727272729</v>
          </cell>
          <cell r="DJ20">
            <v>3</v>
          </cell>
          <cell r="DK20">
            <v>37</v>
          </cell>
          <cell r="DL20">
            <v>8.1081081081081088</v>
          </cell>
          <cell r="DO20">
            <v>21</v>
          </cell>
          <cell r="DS20">
            <v>30</v>
          </cell>
          <cell r="DV20">
            <v>3</v>
          </cell>
          <cell r="DW20">
            <v>26</v>
          </cell>
          <cell r="DX20">
            <v>11.538461538461538</v>
          </cell>
          <cell r="EA20">
            <v>63</v>
          </cell>
          <cell r="ED20">
            <v>3</v>
          </cell>
          <cell r="EE20">
            <v>74</v>
          </cell>
          <cell r="EF20">
            <v>4.0540540540540544</v>
          </cell>
          <cell r="EI20">
            <v>34</v>
          </cell>
          <cell r="EL20">
            <v>3</v>
          </cell>
          <cell r="EM20">
            <v>31</v>
          </cell>
          <cell r="EN20">
            <v>9.67741935483871</v>
          </cell>
          <cell r="EP20">
            <v>2</v>
          </cell>
          <cell r="EQ20">
            <v>16</v>
          </cell>
          <cell r="ER20">
            <v>12.5</v>
          </cell>
          <cell r="ET20">
            <v>1</v>
          </cell>
          <cell r="EU20">
            <v>46</v>
          </cell>
          <cell r="EV20">
            <v>2.1739130434782608</v>
          </cell>
          <cell r="EY20">
            <v>18</v>
          </cell>
          <cell r="FB20">
            <v>1</v>
          </cell>
          <cell r="FC20">
            <v>18</v>
          </cell>
          <cell r="FD20">
            <v>5.5555555555555554</v>
          </cell>
          <cell r="FF20">
            <v>1</v>
          </cell>
          <cell r="FG20">
            <v>48</v>
          </cell>
          <cell r="FH20">
            <v>2.083333333333333</v>
          </cell>
        </row>
        <row r="21">
          <cell r="A21">
            <v>36280</v>
          </cell>
          <cell r="B21">
            <v>19</v>
          </cell>
          <cell r="C21">
            <v>592</v>
          </cell>
          <cell r="D21">
            <v>3.2094594594594592</v>
          </cell>
          <cell r="J21">
            <v>11</v>
          </cell>
          <cell r="K21">
            <v>0</v>
          </cell>
          <cell r="N21">
            <v>25</v>
          </cell>
          <cell r="O21">
            <v>0</v>
          </cell>
          <cell r="R21">
            <v>14</v>
          </cell>
          <cell r="S21">
            <v>0</v>
          </cell>
          <cell r="V21">
            <v>30</v>
          </cell>
          <cell r="W21">
            <v>0</v>
          </cell>
          <cell r="Y21">
            <v>3</v>
          </cell>
          <cell r="Z21">
            <v>54</v>
          </cell>
          <cell r="AA21">
            <v>5.5555555555555554</v>
          </cell>
          <cell r="AC21">
            <v>1</v>
          </cell>
          <cell r="AD21">
            <v>43</v>
          </cell>
          <cell r="AE21">
            <v>2.3255813953488373</v>
          </cell>
          <cell r="AG21">
            <v>2</v>
          </cell>
          <cell r="AH21">
            <v>36</v>
          </cell>
          <cell r="AI21">
            <v>5.5555555555555554</v>
          </cell>
          <cell r="AL21">
            <v>22</v>
          </cell>
          <cell r="AM21">
            <v>0</v>
          </cell>
          <cell r="AP21">
            <v>32</v>
          </cell>
          <cell r="AQ21">
            <v>0</v>
          </cell>
          <cell r="AS21">
            <v>1</v>
          </cell>
          <cell r="AT21">
            <v>27</v>
          </cell>
          <cell r="AU21">
            <v>3.7037037037037033</v>
          </cell>
          <cell r="AW21">
            <v>2</v>
          </cell>
          <cell r="AX21">
            <v>63</v>
          </cell>
          <cell r="AY21">
            <v>3.1746031746031744</v>
          </cell>
          <cell r="BA21">
            <v>2</v>
          </cell>
          <cell r="BB21">
            <v>70</v>
          </cell>
          <cell r="BC21">
            <v>2.8571428571428572</v>
          </cell>
          <cell r="BF21">
            <v>35</v>
          </cell>
          <cell r="BG21">
            <v>0</v>
          </cell>
          <cell r="BI21">
            <v>3</v>
          </cell>
          <cell r="BJ21">
            <v>33</v>
          </cell>
          <cell r="BK21">
            <v>9.0909090909090917</v>
          </cell>
          <cell r="BM21">
            <v>2</v>
          </cell>
          <cell r="BN21">
            <v>17</v>
          </cell>
          <cell r="BO21">
            <v>11.76470588235294</v>
          </cell>
          <cell r="BQ21">
            <v>1</v>
          </cell>
          <cell r="BR21">
            <v>46</v>
          </cell>
          <cell r="BS21">
            <v>2.1739130434782608</v>
          </cell>
          <cell r="BU21">
            <v>1</v>
          </cell>
          <cell r="BV21">
            <v>18</v>
          </cell>
          <cell r="BW21">
            <v>5.5555555555555554</v>
          </cell>
          <cell r="BY21">
            <v>1</v>
          </cell>
          <cell r="BZ21">
            <v>19</v>
          </cell>
          <cell r="CA21">
            <v>5.2631578947368416</v>
          </cell>
          <cell r="CC21">
            <v>3</v>
          </cell>
          <cell r="CD21">
            <v>54</v>
          </cell>
          <cell r="CE21">
            <v>5.5555555555555554</v>
          </cell>
          <cell r="CG21">
            <v>35885</v>
          </cell>
          <cell r="CH21">
            <v>18</v>
          </cell>
          <cell r="CI21">
            <v>590</v>
          </cell>
          <cell r="CJ21">
            <v>3.0508474576271185</v>
          </cell>
          <cell r="CM21">
            <v>11</v>
          </cell>
          <cell r="CQ21">
            <v>24</v>
          </cell>
          <cell r="CU21">
            <v>14</v>
          </cell>
          <cell r="CX21">
            <v>1</v>
          </cell>
          <cell r="CY21">
            <v>31</v>
          </cell>
          <cell r="CZ21">
            <v>3.225806451612903</v>
          </cell>
          <cell r="DB21">
            <v>1</v>
          </cell>
          <cell r="DC21">
            <v>52</v>
          </cell>
          <cell r="DD21">
            <v>1.9230769230769231</v>
          </cell>
          <cell r="DF21">
            <v>1</v>
          </cell>
          <cell r="DG21">
            <v>43</v>
          </cell>
          <cell r="DH21">
            <v>2.3255813953488373</v>
          </cell>
          <cell r="DJ21">
            <v>3</v>
          </cell>
          <cell r="DK21">
            <v>38</v>
          </cell>
          <cell r="DL21">
            <v>7.8947368421052637</v>
          </cell>
          <cell r="DO21">
            <v>21</v>
          </cell>
          <cell r="DS21">
            <v>30</v>
          </cell>
          <cell r="DV21">
            <v>2</v>
          </cell>
          <cell r="DW21">
            <v>25</v>
          </cell>
          <cell r="DX21">
            <v>8</v>
          </cell>
          <cell r="EA21">
            <v>62</v>
          </cell>
          <cell r="ED21">
            <v>3</v>
          </cell>
          <cell r="EE21">
            <v>74</v>
          </cell>
          <cell r="EF21">
            <v>4.0540540540540544</v>
          </cell>
          <cell r="EI21">
            <v>34</v>
          </cell>
          <cell r="EL21">
            <v>2</v>
          </cell>
          <cell r="EM21">
            <v>32</v>
          </cell>
          <cell r="EN21">
            <v>6.25</v>
          </cell>
          <cell r="EP21">
            <v>2</v>
          </cell>
          <cell r="EQ21">
            <v>17</v>
          </cell>
          <cell r="ER21">
            <v>11.76470588235294</v>
          </cell>
          <cell r="ET21">
            <v>1</v>
          </cell>
          <cell r="EU21">
            <v>49</v>
          </cell>
          <cell r="EV21">
            <v>2.0408163265306118</v>
          </cell>
          <cell r="EX21">
            <v>1</v>
          </cell>
          <cell r="EY21">
            <v>18</v>
          </cell>
          <cell r="EZ21">
            <v>5.5555555555555554</v>
          </cell>
          <cell r="FB21">
            <v>1</v>
          </cell>
          <cell r="FC21">
            <v>18</v>
          </cell>
          <cell r="FD21">
            <v>5.5555555555555554</v>
          </cell>
          <cell r="FF21">
            <v>1</v>
          </cell>
          <cell r="FG21">
            <v>52</v>
          </cell>
          <cell r="FH21">
            <v>1.9230769230769231</v>
          </cell>
        </row>
        <row r="22">
          <cell r="A22">
            <v>36311</v>
          </cell>
          <cell r="B22">
            <v>23</v>
          </cell>
          <cell r="C22">
            <v>591</v>
          </cell>
          <cell r="D22">
            <v>3.8917089678511001</v>
          </cell>
          <cell r="J22">
            <v>12</v>
          </cell>
          <cell r="K22">
            <v>0</v>
          </cell>
          <cell r="N22">
            <v>23</v>
          </cell>
          <cell r="O22">
            <v>0</v>
          </cell>
          <cell r="R22">
            <v>12</v>
          </cell>
          <cell r="S22">
            <v>0</v>
          </cell>
          <cell r="U22">
            <v>1</v>
          </cell>
          <cell r="V22">
            <v>30</v>
          </cell>
          <cell r="W22">
            <v>3.3333333333333335</v>
          </cell>
          <cell r="Y22">
            <v>4</v>
          </cell>
          <cell r="Z22">
            <v>54</v>
          </cell>
          <cell r="AA22">
            <v>7.4074074074074066</v>
          </cell>
          <cell r="AD22">
            <v>42</v>
          </cell>
          <cell r="AE22">
            <v>0</v>
          </cell>
          <cell r="AG22">
            <v>2</v>
          </cell>
          <cell r="AH22">
            <v>35</v>
          </cell>
          <cell r="AI22">
            <v>5.7142857142857144</v>
          </cell>
          <cell r="AL22">
            <v>22</v>
          </cell>
          <cell r="AM22">
            <v>0</v>
          </cell>
          <cell r="AP22">
            <v>33</v>
          </cell>
          <cell r="AQ22">
            <v>0</v>
          </cell>
          <cell r="AS22">
            <v>2</v>
          </cell>
          <cell r="AT22">
            <v>26</v>
          </cell>
          <cell r="AU22">
            <v>7.6923076923076925</v>
          </cell>
          <cell r="AW22">
            <v>2</v>
          </cell>
          <cell r="AX22">
            <v>63</v>
          </cell>
          <cell r="AY22">
            <v>3.1746031746031744</v>
          </cell>
          <cell r="BA22">
            <v>2</v>
          </cell>
          <cell r="BB22">
            <v>70</v>
          </cell>
          <cell r="BC22">
            <v>2.8571428571428572</v>
          </cell>
          <cell r="BF22">
            <v>35</v>
          </cell>
          <cell r="BG22">
            <v>0</v>
          </cell>
          <cell r="BI22">
            <v>5</v>
          </cell>
          <cell r="BJ22">
            <v>33</v>
          </cell>
          <cell r="BK22">
            <v>15.151515151515152</v>
          </cell>
          <cell r="BM22">
            <v>2</v>
          </cell>
          <cell r="BN22">
            <v>17</v>
          </cell>
          <cell r="BO22">
            <v>11.76470588235294</v>
          </cell>
          <cell r="BQ22">
            <v>1</v>
          </cell>
          <cell r="BR22">
            <v>46</v>
          </cell>
          <cell r="BS22">
            <v>2.1739130434782608</v>
          </cell>
          <cell r="BU22">
            <v>1</v>
          </cell>
          <cell r="BV22">
            <v>20</v>
          </cell>
          <cell r="BW22">
            <v>5</v>
          </cell>
          <cell r="BY22">
            <v>1</v>
          </cell>
          <cell r="BZ22">
            <v>20</v>
          </cell>
          <cell r="CA22">
            <v>5</v>
          </cell>
          <cell r="CC22">
            <v>4</v>
          </cell>
          <cell r="CD22">
            <v>54</v>
          </cell>
          <cell r="CE22">
            <v>7.4074074074074066</v>
          </cell>
          <cell r="CG22">
            <v>35915</v>
          </cell>
          <cell r="CH22">
            <v>16</v>
          </cell>
          <cell r="CI22">
            <v>592</v>
          </cell>
          <cell r="CJ22">
            <v>2.7027027027027026</v>
          </cell>
          <cell r="CM22">
            <v>11</v>
          </cell>
          <cell r="CQ22">
            <v>25</v>
          </cell>
          <cell r="CU22">
            <v>14</v>
          </cell>
          <cell r="CY22">
            <v>30</v>
          </cell>
          <cell r="DC22">
            <v>54</v>
          </cell>
          <cell r="DF22">
            <v>1</v>
          </cell>
          <cell r="DG22">
            <v>43</v>
          </cell>
          <cell r="DH22">
            <v>2.3255813953488373</v>
          </cell>
          <cell r="DJ22">
            <v>3</v>
          </cell>
          <cell r="DK22">
            <v>36</v>
          </cell>
          <cell r="DL22">
            <v>8.3333333333333321</v>
          </cell>
          <cell r="DO22">
            <v>22</v>
          </cell>
          <cell r="DS22">
            <v>32</v>
          </cell>
          <cell r="DV22">
            <v>3</v>
          </cell>
          <cell r="DW22">
            <v>27</v>
          </cell>
          <cell r="DX22">
            <v>11.111111111111111</v>
          </cell>
          <cell r="EA22">
            <v>63</v>
          </cell>
          <cell r="ED22">
            <v>2</v>
          </cell>
          <cell r="EE22">
            <v>70</v>
          </cell>
          <cell r="EF22">
            <v>2.8571428571428572</v>
          </cell>
          <cell r="EI22">
            <v>35</v>
          </cell>
          <cell r="EL22">
            <v>2</v>
          </cell>
          <cell r="EM22">
            <v>33</v>
          </cell>
          <cell r="EN22">
            <v>6.0606060606060606</v>
          </cell>
          <cell r="EP22">
            <v>2</v>
          </cell>
          <cell r="EQ22">
            <v>17</v>
          </cell>
          <cell r="ER22">
            <v>11.76470588235294</v>
          </cell>
          <cell r="ET22">
            <v>1</v>
          </cell>
          <cell r="EU22">
            <v>46</v>
          </cell>
          <cell r="EV22">
            <v>2.1739130434782608</v>
          </cell>
          <cell r="EX22">
            <v>1</v>
          </cell>
          <cell r="EY22">
            <v>18</v>
          </cell>
          <cell r="EZ22">
            <v>5.5555555555555554</v>
          </cell>
          <cell r="FB22">
            <v>1</v>
          </cell>
          <cell r="FC22">
            <v>19</v>
          </cell>
          <cell r="FD22">
            <v>5.2631578947368425</v>
          </cell>
          <cell r="FF22" t="str">
            <v/>
          </cell>
          <cell r="FG22">
            <v>54</v>
          </cell>
          <cell r="FH22">
            <v>0</v>
          </cell>
        </row>
        <row r="23">
          <cell r="A23">
            <v>36341</v>
          </cell>
          <cell r="B23">
            <v>28</v>
          </cell>
          <cell r="C23">
            <v>589</v>
          </cell>
          <cell r="D23">
            <v>4.7538200339558569</v>
          </cell>
          <cell r="J23">
            <v>12</v>
          </cell>
          <cell r="K23">
            <v>0</v>
          </cell>
          <cell r="N23">
            <v>23</v>
          </cell>
          <cell r="O23">
            <v>0</v>
          </cell>
          <cell r="R23">
            <v>11</v>
          </cell>
          <cell r="S23">
            <v>0</v>
          </cell>
          <cell r="U23">
            <v>1</v>
          </cell>
          <cell r="V23">
            <v>31</v>
          </cell>
          <cell r="W23">
            <v>3.225806451612903</v>
          </cell>
          <cell r="Y23">
            <v>5</v>
          </cell>
          <cell r="Z23">
            <v>53</v>
          </cell>
          <cell r="AA23">
            <v>9.433962264150944</v>
          </cell>
          <cell r="AD23">
            <v>39</v>
          </cell>
          <cell r="AE23">
            <v>0</v>
          </cell>
          <cell r="AG23">
            <v>4</v>
          </cell>
          <cell r="AH23">
            <v>34</v>
          </cell>
          <cell r="AI23">
            <v>11.76470588235294</v>
          </cell>
          <cell r="AL23">
            <v>23</v>
          </cell>
          <cell r="AM23">
            <v>0</v>
          </cell>
          <cell r="AO23">
            <v>1</v>
          </cell>
          <cell r="AP23">
            <v>33</v>
          </cell>
          <cell r="AQ23">
            <v>3.0303030303030303</v>
          </cell>
          <cell r="AS23">
            <v>2</v>
          </cell>
          <cell r="AT23">
            <v>26</v>
          </cell>
          <cell r="AU23">
            <v>7.6923076923076925</v>
          </cell>
          <cell r="AW23">
            <v>2</v>
          </cell>
          <cell r="AX23">
            <v>65</v>
          </cell>
          <cell r="AY23">
            <v>3.0769230769230771</v>
          </cell>
          <cell r="BA23">
            <v>2</v>
          </cell>
          <cell r="BB23">
            <v>68</v>
          </cell>
          <cell r="BC23">
            <v>2.9411764705882351</v>
          </cell>
          <cell r="BF23">
            <v>34</v>
          </cell>
          <cell r="BG23">
            <v>0</v>
          </cell>
          <cell r="BI23">
            <v>5</v>
          </cell>
          <cell r="BJ23">
            <v>32</v>
          </cell>
          <cell r="BK23">
            <v>15.625</v>
          </cell>
          <cell r="BM23">
            <v>2</v>
          </cell>
          <cell r="BN23">
            <v>17</v>
          </cell>
          <cell r="BO23">
            <v>11.76470588235294</v>
          </cell>
          <cell r="BQ23">
            <v>1</v>
          </cell>
          <cell r="BR23">
            <v>49</v>
          </cell>
          <cell r="BS23">
            <v>2.0408163265306123</v>
          </cell>
          <cell r="BU23">
            <v>2</v>
          </cell>
          <cell r="BV23">
            <v>22</v>
          </cell>
          <cell r="BW23">
            <v>9.0909090909090917</v>
          </cell>
          <cell r="BY23">
            <v>1</v>
          </cell>
          <cell r="BZ23">
            <v>19</v>
          </cell>
          <cell r="CA23">
            <v>5.2631578947368416</v>
          </cell>
          <cell r="CC23">
            <v>5</v>
          </cell>
          <cell r="CD23">
            <v>53</v>
          </cell>
          <cell r="CE23">
            <v>9.433962264150944</v>
          </cell>
          <cell r="CG23">
            <v>35946</v>
          </cell>
          <cell r="CH23">
            <v>18</v>
          </cell>
          <cell r="CI23">
            <v>591</v>
          </cell>
          <cell r="CJ23">
            <v>3.0456852791878171</v>
          </cell>
          <cell r="CM23">
            <v>12</v>
          </cell>
          <cell r="CQ23">
            <v>23</v>
          </cell>
          <cell r="CU23">
            <v>12</v>
          </cell>
          <cell r="CX23">
            <v>1</v>
          </cell>
          <cell r="CY23">
            <v>30</v>
          </cell>
          <cell r="CZ23">
            <v>3.333333333333333</v>
          </cell>
          <cell r="DC23">
            <v>54</v>
          </cell>
          <cell r="DF23">
            <v>1</v>
          </cell>
          <cell r="DG23">
            <v>42</v>
          </cell>
          <cell r="DH23">
            <v>2.3809523809523809</v>
          </cell>
          <cell r="DJ23">
            <v>2</v>
          </cell>
          <cell r="DK23">
            <v>35</v>
          </cell>
          <cell r="DL23">
            <v>5.7142857142857144</v>
          </cell>
          <cell r="DN23">
            <v>1</v>
          </cell>
          <cell r="DO23">
            <v>22</v>
          </cell>
          <cell r="DP23">
            <v>4.5454545454545459</v>
          </cell>
          <cell r="DS23">
            <v>33</v>
          </cell>
          <cell r="DV23">
            <v>3</v>
          </cell>
          <cell r="DW23">
            <v>26</v>
          </cell>
          <cell r="DX23">
            <v>11.538461538461538</v>
          </cell>
          <cell r="EA23">
            <v>63</v>
          </cell>
          <cell r="ED23">
            <v>2</v>
          </cell>
          <cell r="EE23">
            <v>70</v>
          </cell>
          <cell r="EF23">
            <v>2.8571428571428572</v>
          </cell>
          <cell r="EI23">
            <v>35</v>
          </cell>
          <cell r="EL23">
            <v>1</v>
          </cell>
          <cell r="EM23">
            <v>33</v>
          </cell>
          <cell r="EN23">
            <v>3.0303030303030303</v>
          </cell>
          <cell r="EP23">
            <v>2</v>
          </cell>
          <cell r="EQ23">
            <v>17</v>
          </cell>
          <cell r="ER23">
            <v>11.76470588235294</v>
          </cell>
          <cell r="ET23">
            <v>1</v>
          </cell>
          <cell r="EU23">
            <v>46</v>
          </cell>
          <cell r="EV23">
            <v>2.1739130434782608</v>
          </cell>
          <cell r="EX23">
            <v>2</v>
          </cell>
          <cell r="EY23">
            <v>20</v>
          </cell>
          <cell r="EZ23">
            <v>10</v>
          </cell>
          <cell r="FB23">
            <v>2</v>
          </cell>
          <cell r="FC23">
            <v>20</v>
          </cell>
          <cell r="FD23">
            <v>10</v>
          </cell>
          <cell r="FF23" t="str">
            <v/>
          </cell>
          <cell r="FG23">
            <v>54</v>
          </cell>
          <cell r="FH23">
            <v>0</v>
          </cell>
        </row>
        <row r="24">
          <cell r="A24">
            <v>36372</v>
          </cell>
          <cell r="B24">
            <v>30</v>
          </cell>
          <cell r="C24">
            <v>593</v>
          </cell>
          <cell r="D24">
            <v>5.0590219224283306</v>
          </cell>
          <cell r="J24">
            <v>12</v>
          </cell>
          <cell r="K24">
            <v>0</v>
          </cell>
          <cell r="N24">
            <v>21</v>
          </cell>
          <cell r="O24">
            <v>0</v>
          </cell>
          <cell r="R24">
            <v>12</v>
          </cell>
          <cell r="S24">
            <v>0</v>
          </cell>
          <cell r="U24">
            <v>1</v>
          </cell>
          <cell r="V24">
            <v>31</v>
          </cell>
          <cell r="W24">
            <v>3.225806451612903</v>
          </cell>
          <cell r="Y24">
            <v>6</v>
          </cell>
          <cell r="Z24">
            <v>55</v>
          </cell>
          <cell r="AA24">
            <v>10.909090909090908</v>
          </cell>
          <cell r="AD24">
            <v>41</v>
          </cell>
          <cell r="AE24">
            <v>0</v>
          </cell>
          <cell r="AG24">
            <v>4</v>
          </cell>
          <cell r="AH24">
            <v>35</v>
          </cell>
          <cell r="AI24">
            <v>11.428571428571429</v>
          </cell>
          <cell r="AL24">
            <v>24</v>
          </cell>
          <cell r="AM24">
            <v>0</v>
          </cell>
          <cell r="AO24">
            <v>1</v>
          </cell>
          <cell r="AP24">
            <v>35</v>
          </cell>
          <cell r="AQ24">
            <v>2.8571428571428572</v>
          </cell>
          <cell r="AS24">
            <v>2</v>
          </cell>
          <cell r="AT24">
            <v>27</v>
          </cell>
          <cell r="AU24">
            <v>7.4074074074074066</v>
          </cell>
          <cell r="AW24">
            <v>3</v>
          </cell>
          <cell r="AX24">
            <v>64</v>
          </cell>
          <cell r="AY24">
            <v>4.6875</v>
          </cell>
          <cell r="BA24">
            <v>2</v>
          </cell>
          <cell r="BB24">
            <v>71</v>
          </cell>
          <cell r="BC24">
            <v>2.8169014084507045</v>
          </cell>
          <cell r="BF24">
            <v>31</v>
          </cell>
          <cell r="BG24">
            <v>0</v>
          </cell>
          <cell r="BI24">
            <v>5</v>
          </cell>
          <cell r="BJ24">
            <v>31</v>
          </cell>
          <cell r="BK24">
            <v>16.129032258064516</v>
          </cell>
          <cell r="BM24">
            <v>1</v>
          </cell>
          <cell r="BN24">
            <v>15</v>
          </cell>
          <cell r="BO24">
            <v>6.666666666666667</v>
          </cell>
          <cell r="BQ24">
            <v>1</v>
          </cell>
          <cell r="BR24">
            <v>49</v>
          </cell>
          <cell r="BS24">
            <v>2.0408163265306123</v>
          </cell>
          <cell r="BU24">
            <v>3</v>
          </cell>
          <cell r="BV24">
            <v>22</v>
          </cell>
          <cell r="BW24">
            <v>13.636363636363635</v>
          </cell>
          <cell r="BY24">
            <v>1</v>
          </cell>
          <cell r="BZ24">
            <v>19</v>
          </cell>
          <cell r="CA24">
            <v>5.2631578947368416</v>
          </cell>
          <cell r="CC24">
            <v>6</v>
          </cell>
          <cell r="CD24">
            <v>55</v>
          </cell>
          <cell r="CE24">
            <v>10.909090909090908</v>
          </cell>
          <cell r="CG24">
            <v>35976</v>
          </cell>
          <cell r="CH24">
            <v>19</v>
          </cell>
          <cell r="CI24">
            <v>589</v>
          </cell>
          <cell r="CJ24">
            <v>3.225806451612903</v>
          </cell>
          <cell r="CM24">
            <v>12</v>
          </cell>
          <cell r="CQ24">
            <v>23</v>
          </cell>
          <cell r="CU24">
            <v>11</v>
          </cell>
          <cell r="CX24">
            <v>1</v>
          </cell>
          <cell r="CY24">
            <v>31</v>
          </cell>
          <cell r="CZ24">
            <v>3.225806451612903</v>
          </cell>
          <cell r="DC24">
            <v>53</v>
          </cell>
          <cell r="DG24">
            <v>39</v>
          </cell>
          <cell r="DJ24">
            <v>3</v>
          </cell>
          <cell r="DK24">
            <v>34</v>
          </cell>
          <cell r="DL24">
            <v>8.8235294117647047</v>
          </cell>
          <cell r="DN24">
            <v>1</v>
          </cell>
          <cell r="DO24">
            <v>23</v>
          </cell>
          <cell r="DP24">
            <v>4.3478260869565215</v>
          </cell>
          <cell r="DS24">
            <v>33</v>
          </cell>
          <cell r="DV24">
            <v>3</v>
          </cell>
          <cell r="DW24">
            <v>26</v>
          </cell>
          <cell r="DX24">
            <v>11.538461538461538</v>
          </cell>
          <cell r="EA24">
            <v>65</v>
          </cell>
          <cell r="ED24">
            <v>2</v>
          </cell>
          <cell r="EE24">
            <v>68</v>
          </cell>
          <cell r="EF24">
            <v>2.9411764705882351</v>
          </cell>
          <cell r="EH24">
            <v>1</v>
          </cell>
          <cell r="EI24">
            <v>34</v>
          </cell>
          <cell r="EJ24">
            <v>2.9411764705882351</v>
          </cell>
          <cell r="EL24">
            <v>1</v>
          </cell>
          <cell r="EM24">
            <v>32</v>
          </cell>
          <cell r="EN24">
            <v>3.125</v>
          </cell>
          <cell r="EP24">
            <v>2</v>
          </cell>
          <cell r="EQ24">
            <v>17</v>
          </cell>
          <cell r="ER24">
            <v>11.76470588235294</v>
          </cell>
          <cell r="ET24">
            <v>1</v>
          </cell>
          <cell r="EU24">
            <v>49</v>
          </cell>
          <cell r="EV24">
            <v>2.0408163265306118</v>
          </cell>
          <cell r="EX24">
            <v>2</v>
          </cell>
          <cell r="EY24">
            <v>22</v>
          </cell>
          <cell r="EZ24">
            <v>9.0909090909090917</v>
          </cell>
          <cell r="FB24">
            <v>2</v>
          </cell>
          <cell r="FC24">
            <v>19</v>
          </cell>
          <cell r="FD24">
            <v>10.526315789473685</v>
          </cell>
          <cell r="FF24" t="str">
            <v/>
          </cell>
          <cell r="FG24">
            <v>53</v>
          </cell>
          <cell r="FH24">
            <v>0</v>
          </cell>
        </row>
        <row r="25">
          <cell r="A25">
            <v>36403</v>
          </cell>
          <cell r="B25">
            <v>31</v>
          </cell>
          <cell r="C25">
            <v>587</v>
          </cell>
          <cell r="D25">
            <v>5.2810902896081773</v>
          </cell>
          <cell r="J25">
            <v>12</v>
          </cell>
          <cell r="K25">
            <v>0</v>
          </cell>
          <cell r="N25">
            <v>19</v>
          </cell>
          <cell r="O25">
            <v>0</v>
          </cell>
          <cell r="R25">
            <v>11</v>
          </cell>
          <cell r="S25">
            <v>0</v>
          </cell>
          <cell r="U25">
            <v>1</v>
          </cell>
          <cell r="V25">
            <v>31</v>
          </cell>
          <cell r="W25">
            <v>3.225806451612903</v>
          </cell>
          <cell r="Y25">
            <v>6</v>
          </cell>
          <cell r="Z25">
            <v>58</v>
          </cell>
          <cell r="AA25">
            <v>10.344827586206897</v>
          </cell>
          <cell r="AD25">
            <v>36</v>
          </cell>
          <cell r="AE25">
            <v>0</v>
          </cell>
          <cell r="AG25">
            <v>4</v>
          </cell>
          <cell r="AH25">
            <v>36</v>
          </cell>
          <cell r="AI25">
            <v>11.111111111111111</v>
          </cell>
          <cell r="AK25">
            <v>1</v>
          </cell>
          <cell r="AL25">
            <v>25</v>
          </cell>
          <cell r="AM25">
            <v>4</v>
          </cell>
          <cell r="AO25">
            <v>2</v>
          </cell>
          <cell r="AP25">
            <v>35</v>
          </cell>
          <cell r="AQ25">
            <v>5.7142857142857144</v>
          </cell>
          <cell r="AS25">
            <v>2</v>
          </cell>
          <cell r="AT25">
            <v>26</v>
          </cell>
          <cell r="AU25">
            <v>7.6923076923076925</v>
          </cell>
          <cell r="AW25">
            <v>3</v>
          </cell>
          <cell r="AX25">
            <v>65</v>
          </cell>
          <cell r="AY25">
            <v>4.6153846153846159</v>
          </cell>
          <cell r="BA25">
            <v>2</v>
          </cell>
          <cell r="BB25">
            <v>69</v>
          </cell>
          <cell r="BC25">
            <v>2.8985507246376812</v>
          </cell>
          <cell r="BF25">
            <v>29</v>
          </cell>
          <cell r="BG25">
            <v>0</v>
          </cell>
          <cell r="BI25">
            <v>4</v>
          </cell>
          <cell r="BJ25">
            <v>30</v>
          </cell>
          <cell r="BK25">
            <v>13.333333333333334</v>
          </cell>
          <cell r="BM25">
            <v>1</v>
          </cell>
          <cell r="BN25">
            <v>15</v>
          </cell>
          <cell r="BO25">
            <v>6.666666666666667</v>
          </cell>
          <cell r="BQ25">
            <v>1</v>
          </cell>
          <cell r="BR25">
            <v>51</v>
          </cell>
          <cell r="BS25">
            <v>1.9607843137254901</v>
          </cell>
          <cell r="BU25">
            <v>3</v>
          </cell>
          <cell r="BV25">
            <v>22</v>
          </cell>
          <cell r="BW25">
            <v>13.636363636363635</v>
          </cell>
          <cell r="BY25">
            <v>1</v>
          </cell>
          <cell r="BZ25">
            <v>19</v>
          </cell>
          <cell r="CA25">
            <v>5.2631578947368416</v>
          </cell>
          <cell r="CC25">
            <v>6</v>
          </cell>
          <cell r="CD25">
            <v>58</v>
          </cell>
          <cell r="CE25">
            <v>10.344827586206897</v>
          </cell>
          <cell r="CG25">
            <v>36007</v>
          </cell>
          <cell r="CH25">
            <v>23</v>
          </cell>
          <cell r="CI25">
            <v>593</v>
          </cell>
          <cell r="CJ25">
            <v>3.87858347386172</v>
          </cell>
          <cell r="CM25">
            <v>12</v>
          </cell>
          <cell r="CQ25">
            <v>21</v>
          </cell>
          <cell r="CU25">
            <v>12</v>
          </cell>
          <cell r="CX25">
            <v>1</v>
          </cell>
          <cell r="CY25">
            <v>31</v>
          </cell>
          <cell r="CZ25">
            <v>3.225806451612903</v>
          </cell>
          <cell r="DC25">
            <v>55</v>
          </cell>
          <cell r="DG25">
            <v>41</v>
          </cell>
          <cell r="DJ25">
            <v>3</v>
          </cell>
          <cell r="DK25">
            <v>35</v>
          </cell>
          <cell r="DL25">
            <v>8.5714285714285712</v>
          </cell>
          <cell r="DN25">
            <v>1</v>
          </cell>
          <cell r="DO25">
            <v>24</v>
          </cell>
          <cell r="DP25">
            <v>4.1666666666666661</v>
          </cell>
          <cell r="DS25">
            <v>35</v>
          </cell>
          <cell r="DV25">
            <v>3</v>
          </cell>
          <cell r="DW25">
            <v>27</v>
          </cell>
          <cell r="DX25">
            <v>11.111111111111111</v>
          </cell>
          <cell r="DZ25">
            <v>4</v>
          </cell>
          <cell r="EA25">
            <v>64</v>
          </cell>
          <cell r="EB25">
            <v>6.25</v>
          </cell>
          <cell r="ED25">
            <v>2</v>
          </cell>
          <cell r="EE25">
            <v>71</v>
          </cell>
          <cell r="EF25">
            <v>2.816901408450704</v>
          </cell>
          <cell r="EH25">
            <v>1</v>
          </cell>
          <cell r="EI25">
            <v>31</v>
          </cell>
          <cell r="EJ25">
            <v>3.225806451612903</v>
          </cell>
          <cell r="EL25">
            <v>2</v>
          </cell>
          <cell r="EM25">
            <v>31</v>
          </cell>
          <cell r="EN25">
            <v>6.4516129032258061</v>
          </cell>
          <cell r="EP25">
            <v>1</v>
          </cell>
          <cell r="EQ25">
            <v>15</v>
          </cell>
          <cell r="ER25">
            <v>6.6666666666666661</v>
          </cell>
          <cell r="ET25">
            <v>1</v>
          </cell>
          <cell r="EU25">
            <v>49</v>
          </cell>
          <cell r="EV25">
            <v>2.0408163265306118</v>
          </cell>
          <cell r="EX25">
            <v>2</v>
          </cell>
          <cell r="EY25">
            <v>22</v>
          </cell>
          <cell r="EZ25">
            <v>9.0909090909090917</v>
          </cell>
          <cell r="FB25">
            <v>2</v>
          </cell>
          <cell r="FC25">
            <v>19</v>
          </cell>
          <cell r="FD25">
            <v>10.526315789473685</v>
          </cell>
          <cell r="FF25" t="str">
            <v/>
          </cell>
          <cell r="FG25">
            <v>55</v>
          </cell>
          <cell r="FH25">
            <v>0</v>
          </cell>
        </row>
        <row r="26">
          <cell r="A26">
            <v>36433</v>
          </cell>
          <cell r="B26">
            <v>31</v>
          </cell>
          <cell r="C26">
            <v>601</v>
          </cell>
          <cell r="D26">
            <v>5.1580698835274541</v>
          </cell>
          <cell r="J26">
            <v>13</v>
          </cell>
          <cell r="K26">
            <v>0</v>
          </cell>
          <cell r="N26">
            <v>19</v>
          </cell>
          <cell r="O26">
            <v>0</v>
          </cell>
          <cell r="R26">
            <v>11</v>
          </cell>
          <cell r="S26">
            <v>0</v>
          </cell>
          <cell r="U26">
            <v>1</v>
          </cell>
          <cell r="V26">
            <v>33</v>
          </cell>
          <cell r="W26">
            <v>3.0303030303030303</v>
          </cell>
          <cell r="Y26">
            <v>7</v>
          </cell>
          <cell r="Z26">
            <v>59</v>
          </cell>
          <cell r="AA26">
            <v>11.864406779661017</v>
          </cell>
          <cell r="AD26">
            <v>35</v>
          </cell>
          <cell r="AE26">
            <v>0</v>
          </cell>
          <cell r="AG26">
            <v>4</v>
          </cell>
          <cell r="AH26">
            <v>34</v>
          </cell>
          <cell r="AI26">
            <v>11.76470588235294</v>
          </cell>
          <cell r="AK26">
            <v>1</v>
          </cell>
          <cell r="AL26">
            <v>25</v>
          </cell>
          <cell r="AM26">
            <v>4</v>
          </cell>
          <cell r="AO26">
            <v>3</v>
          </cell>
          <cell r="AP26">
            <v>37</v>
          </cell>
          <cell r="AQ26">
            <v>8.1081081081081088</v>
          </cell>
          <cell r="AS26">
            <v>2</v>
          </cell>
          <cell r="AT26">
            <v>28</v>
          </cell>
          <cell r="AU26">
            <v>7.1428571428571423</v>
          </cell>
          <cell r="AW26">
            <v>2</v>
          </cell>
          <cell r="AX26">
            <v>68</v>
          </cell>
          <cell r="AY26">
            <v>2.9411764705882351</v>
          </cell>
          <cell r="BA26">
            <v>1</v>
          </cell>
          <cell r="BB26">
            <v>71</v>
          </cell>
          <cell r="BC26">
            <v>1.4084507042253522</v>
          </cell>
          <cell r="BF26">
            <v>29</v>
          </cell>
          <cell r="BG26">
            <v>0</v>
          </cell>
          <cell r="BI26">
            <v>4</v>
          </cell>
          <cell r="BJ26">
            <v>30</v>
          </cell>
          <cell r="BK26">
            <v>13.333333333333334</v>
          </cell>
          <cell r="BM26">
            <v>1</v>
          </cell>
          <cell r="BN26">
            <v>17</v>
          </cell>
          <cell r="BO26">
            <v>5.8823529411764701</v>
          </cell>
          <cell r="BQ26">
            <v>1</v>
          </cell>
          <cell r="BR26">
            <v>53</v>
          </cell>
          <cell r="BS26">
            <v>1.8867924528301887</v>
          </cell>
          <cell r="BU26">
            <v>3</v>
          </cell>
          <cell r="BV26">
            <v>22</v>
          </cell>
          <cell r="BW26">
            <v>13.636363636363635</v>
          </cell>
          <cell r="BY26">
            <v>1</v>
          </cell>
          <cell r="BZ26">
            <v>18</v>
          </cell>
          <cell r="CA26">
            <v>5.5555555555555554</v>
          </cell>
          <cell r="CC26">
            <v>7</v>
          </cell>
          <cell r="CD26">
            <v>59</v>
          </cell>
          <cell r="CE26">
            <v>11.864406779661017</v>
          </cell>
          <cell r="CG26">
            <v>36038</v>
          </cell>
          <cell r="CH26">
            <v>44</v>
          </cell>
          <cell r="CI26">
            <v>587</v>
          </cell>
          <cell r="CJ26">
            <v>7.4957410562180575</v>
          </cell>
          <cell r="CM26">
            <v>12</v>
          </cell>
          <cell r="CQ26">
            <v>19</v>
          </cell>
          <cell r="CU26">
            <v>11</v>
          </cell>
          <cell r="CX26">
            <v>1</v>
          </cell>
          <cell r="CY26">
            <v>31</v>
          </cell>
          <cell r="CZ26">
            <v>3.225806451612903</v>
          </cell>
          <cell r="DB26">
            <v>3</v>
          </cell>
          <cell r="DC26">
            <v>58</v>
          </cell>
          <cell r="DD26">
            <v>5.1724137931034484</v>
          </cell>
          <cell r="DF26">
            <v>1</v>
          </cell>
          <cell r="DG26">
            <v>36</v>
          </cell>
          <cell r="DH26">
            <v>2.7777777777777777</v>
          </cell>
          <cell r="DJ26">
            <v>5</v>
          </cell>
          <cell r="DK26">
            <v>36</v>
          </cell>
          <cell r="DL26">
            <v>13.888888888888889</v>
          </cell>
          <cell r="DN26">
            <v>2</v>
          </cell>
          <cell r="DO26">
            <v>25</v>
          </cell>
          <cell r="DP26">
            <v>8</v>
          </cell>
          <cell r="DS26">
            <v>35</v>
          </cell>
          <cell r="DV26">
            <v>3</v>
          </cell>
          <cell r="DW26">
            <v>26</v>
          </cell>
          <cell r="DX26">
            <v>11.538461538461538</v>
          </cell>
          <cell r="DZ26">
            <v>6</v>
          </cell>
          <cell r="EA26">
            <v>65</v>
          </cell>
          <cell r="EB26">
            <v>9.2307692307692299</v>
          </cell>
          <cell r="ED26">
            <v>4</v>
          </cell>
          <cell r="EE26">
            <v>69</v>
          </cell>
          <cell r="EF26">
            <v>5.7971014492753623</v>
          </cell>
          <cell r="EH26">
            <v>2</v>
          </cell>
          <cell r="EI26">
            <v>29</v>
          </cell>
          <cell r="EJ26">
            <v>6.8965517241379315</v>
          </cell>
          <cell r="EL26">
            <v>3</v>
          </cell>
          <cell r="EM26">
            <v>30</v>
          </cell>
          <cell r="EN26">
            <v>10</v>
          </cell>
          <cell r="EP26">
            <v>2</v>
          </cell>
          <cell r="EQ26">
            <v>15</v>
          </cell>
          <cell r="ER26">
            <v>13.333333333333332</v>
          </cell>
          <cell r="ET26">
            <v>8</v>
          </cell>
          <cell r="EU26">
            <v>51</v>
          </cell>
          <cell r="EV26">
            <v>15.686274509803923</v>
          </cell>
          <cell r="EX26">
            <v>2</v>
          </cell>
          <cell r="EY26">
            <v>22</v>
          </cell>
          <cell r="EZ26">
            <v>9.0909090909090917</v>
          </cell>
          <cell r="FB26">
            <v>2</v>
          </cell>
          <cell r="FC26">
            <v>19</v>
          </cell>
          <cell r="FD26">
            <v>10.526315789473685</v>
          </cell>
          <cell r="FF26">
            <v>3</v>
          </cell>
          <cell r="FG26">
            <v>58</v>
          </cell>
          <cell r="FH26">
            <v>5.1724137931034484</v>
          </cell>
        </row>
        <row r="27">
          <cell r="A27">
            <v>36464</v>
          </cell>
          <cell r="B27">
            <v>37</v>
          </cell>
          <cell r="C27">
            <v>608</v>
          </cell>
          <cell r="D27">
            <v>6.0855263157894735</v>
          </cell>
          <cell r="J27">
            <v>13</v>
          </cell>
          <cell r="K27">
            <v>0</v>
          </cell>
          <cell r="N27">
            <v>20</v>
          </cell>
          <cell r="O27">
            <v>0</v>
          </cell>
          <cell r="R27">
            <v>10</v>
          </cell>
          <cell r="S27">
            <v>0</v>
          </cell>
          <cell r="U27">
            <v>2</v>
          </cell>
          <cell r="V27">
            <v>35</v>
          </cell>
          <cell r="W27">
            <v>5.7142857142857144</v>
          </cell>
          <cell r="Y27">
            <v>8</v>
          </cell>
          <cell r="Z27">
            <v>59</v>
          </cell>
          <cell r="AA27">
            <v>13.559322033898304</v>
          </cell>
          <cell r="AD27">
            <v>36</v>
          </cell>
          <cell r="AE27">
            <v>0</v>
          </cell>
          <cell r="AG27">
            <v>5</v>
          </cell>
          <cell r="AH27">
            <v>34</v>
          </cell>
          <cell r="AI27">
            <v>14.705882352941178</v>
          </cell>
          <cell r="AK27">
            <v>1</v>
          </cell>
          <cell r="AL27">
            <v>24</v>
          </cell>
          <cell r="AM27">
            <v>4.1666666666666661</v>
          </cell>
          <cell r="AO27">
            <v>4</v>
          </cell>
          <cell r="AP27">
            <v>37</v>
          </cell>
          <cell r="AQ27">
            <v>10.810810810810811</v>
          </cell>
          <cell r="AS27">
            <v>2</v>
          </cell>
          <cell r="AT27">
            <v>30</v>
          </cell>
          <cell r="AU27">
            <v>6.666666666666667</v>
          </cell>
          <cell r="AW27">
            <v>3</v>
          </cell>
          <cell r="AX27">
            <v>69</v>
          </cell>
          <cell r="AY27">
            <v>4.3478260869565215</v>
          </cell>
          <cell r="BA27">
            <v>1</v>
          </cell>
          <cell r="BB27">
            <v>71</v>
          </cell>
          <cell r="BC27">
            <v>1.4084507042253522</v>
          </cell>
          <cell r="BF27">
            <v>28</v>
          </cell>
          <cell r="BG27">
            <v>0</v>
          </cell>
          <cell r="BI27">
            <v>4</v>
          </cell>
          <cell r="BJ27">
            <v>31</v>
          </cell>
          <cell r="BK27">
            <v>12.903225806451612</v>
          </cell>
          <cell r="BM27">
            <v>1</v>
          </cell>
          <cell r="BN27">
            <v>17</v>
          </cell>
          <cell r="BO27">
            <v>5.8823529411764701</v>
          </cell>
          <cell r="BQ27">
            <v>2</v>
          </cell>
          <cell r="BR27">
            <v>53</v>
          </cell>
          <cell r="BS27">
            <v>3.7735849056603774</v>
          </cell>
          <cell r="BU27">
            <v>3</v>
          </cell>
          <cell r="BV27">
            <v>24</v>
          </cell>
          <cell r="BW27">
            <v>12.5</v>
          </cell>
          <cell r="BY27">
            <v>1</v>
          </cell>
          <cell r="BZ27">
            <v>18</v>
          </cell>
          <cell r="CA27">
            <v>5.5555555555555554</v>
          </cell>
          <cell r="CC27">
            <v>8</v>
          </cell>
          <cell r="CD27">
            <v>59</v>
          </cell>
          <cell r="CE27">
            <v>13.559322033898304</v>
          </cell>
          <cell r="CG27">
            <v>36068</v>
          </cell>
          <cell r="CH27">
            <v>71</v>
          </cell>
          <cell r="CI27">
            <v>601</v>
          </cell>
          <cell r="CJ27">
            <v>11.813643926788684</v>
          </cell>
          <cell r="CM27">
            <v>13</v>
          </cell>
          <cell r="CP27">
            <v>2</v>
          </cell>
          <cell r="CQ27">
            <v>19</v>
          </cell>
          <cell r="CR27">
            <v>10.526315789473685</v>
          </cell>
          <cell r="CU27">
            <v>11</v>
          </cell>
          <cell r="CX27">
            <v>1</v>
          </cell>
          <cell r="CY27">
            <v>33</v>
          </cell>
          <cell r="CZ27">
            <v>3.0303030303030303</v>
          </cell>
          <cell r="DB27">
            <v>6</v>
          </cell>
          <cell r="DC27">
            <v>59</v>
          </cell>
          <cell r="DD27">
            <v>10.169491525423728</v>
          </cell>
          <cell r="DF27">
            <v>5</v>
          </cell>
          <cell r="DG27">
            <v>35</v>
          </cell>
          <cell r="DH27">
            <v>14.285714285714286</v>
          </cell>
          <cell r="DJ27">
            <v>5</v>
          </cell>
          <cell r="DK27">
            <v>34</v>
          </cell>
          <cell r="DL27">
            <v>14.705882352941178</v>
          </cell>
          <cell r="DN27">
            <v>3</v>
          </cell>
          <cell r="DO27">
            <v>25</v>
          </cell>
          <cell r="DP27">
            <v>12</v>
          </cell>
          <cell r="DR27">
            <v>2</v>
          </cell>
          <cell r="DS27">
            <v>37</v>
          </cell>
          <cell r="DT27">
            <v>5.4054054054054053</v>
          </cell>
          <cell r="DV27">
            <v>5</v>
          </cell>
          <cell r="DW27">
            <v>28</v>
          </cell>
          <cell r="DX27">
            <v>17.857142857142858</v>
          </cell>
          <cell r="DZ27">
            <v>10</v>
          </cell>
          <cell r="EA27">
            <v>68</v>
          </cell>
          <cell r="EB27">
            <v>14.705882352941178</v>
          </cell>
          <cell r="ED27">
            <v>4</v>
          </cell>
          <cell r="EE27">
            <v>71</v>
          </cell>
          <cell r="EF27">
            <v>5.6338028169014089</v>
          </cell>
          <cell r="EH27">
            <v>2</v>
          </cell>
          <cell r="EI27">
            <v>29</v>
          </cell>
          <cell r="EJ27">
            <v>6.8965517241379315</v>
          </cell>
          <cell r="EL27">
            <v>5</v>
          </cell>
          <cell r="EM27">
            <v>30</v>
          </cell>
          <cell r="EN27">
            <v>16.666666666666664</v>
          </cell>
          <cell r="EP27">
            <v>3</v>
          </cell>
          <cell r="EQ27">
            <v>17</v>
          </cell>
          <cell r="ER27">
            <v>17.647058823529409</v>
          </cell>
          <cell r="ET27">
            <v>13</v>
          </cell>
          <cell r="EU27">
            <v>53</v>
          </cell>
          <cell r="EV27">
            <v>24.528301886792455</v>
          </cell>
          <cell r="EX27">
            <v>3</v>
          </cell>
          <cell r="EY27">
            <v>22</v>
          </cell>
          <cell r="EZ27">
            <v>13.636363636363637</v>
          </cell>
          <cell r="FB27">
            <v>2</v>
          </cell>
          <cell r="FC27">
            <v>18</v>
          </cell>
          <cell r="FD27">
            <v>11.111111111111111</v>
          </cell>
          <cell r="FF27">
            <v>6</v>
          </cell>
          <cell r="FG27">
            <v>59</v>
          </cell>
          <cell r="FH27">
            <v>10.16949152542373</v>
          </cell>
        </row>
        <row r="28">
          <cell r="A28">
            <v>36494</v>
          </cell>
          <cell r="B28">
            <v>38</v>
          </cell>
          <cell r="C28">
            <v>610</v>
          </cell>
          <cell r="D28">
            <v>6.2295081967213122</v>
          </cell>
          <cell r="J28">
            <v>13</v>
          </cell>
          <cell r="K28">
            <v>0</v>
          </cell>
          <cell r="N28">
            <v>19</v>
          </cell>
          <cell r="O28">
            <v>0</v>
          </cell>
          <cell r="R28">
            <v>11</v>
          </cell>
          <cell r="S28">
            <v>0</v>
          </cell>
          <cell r="U28">
            <v>2</v>
          </cell>
          <cell r="V28">
            <v>36</v>
          </cell>
          <cell r="W28">
            <v>5.5555555555555554</v>
          </cell>
          <cell r="Y28">
            <v>7</v>
          </cell>
          <cell r="Z28">
            <v>58</v>
          </cell>
          <cell r="AA28">
            <v>12.068965517241379</v>
          </cell>
          <cell r="AD28">
            <v>37</v>
          </cell>
          <cell r="AE28">
            <v>0</v>
          </cell>
          <cell r="AG28">
            <v>5</v>
          </cell>
          <cell r="AH28">
            <v>33</v>
          </cell>
          <cell r="AI28">
            <v>15.151515151515152</v>
          </cell>
          <cell r="AK28">
            <v>1</v>
          </cell>
          <cell r="AL28">
            <v>25</v>
          </cell>
          <cell r="AM28">
            <v>4</v>
          </cell>
          <cell r="AO28">
            <v>5</v>
          </cell>
          <cell r="AP28">
            <v>38</v>
          </cell>
          <cell r="AQ28">
            <v>13.157894736842104</v>
          </cell>
          <cell r="AS28">
            <v>2</v>
          </cell>
          <cell r="AT28">
            <v>32</v>
          </cell>
          <cell r="AU28">
            <v>6.25</v>
          </cell>
          <cell r="AW28">
            <v>4</v>
          </cell>
          <cell r="AX28">
            <v>69</v>
          </cell>
          <cell r="AY28">
            <v>5.7971014492753623</v>
          </cell>
          <cell r="BA28">
            <v>1</v>
          </cell>
          <cell r="BB28">
            <v>70</v>
          </cell>
          <cell r="BC28">
            <v>1.4285714285714286</v>
          </cell>
          <cell r="BF28">
            <v>29</v>
          </cell>
          <cell r="BG28">
            <v>0</v>
          </cell>
          <cell r="BI28">
            <v>3</v>
          </cell>
          <cell r="BJ28">
            <v>32</v>
          </cell>
          <cell r="BK28">
            <v>9.375</v>
          </cell>
          <cell r="BM28">
            <v>1</v>
          </cell>
          <cell r="BN28">
            <v>18</v>
          </cell>
          <cell r="BO28">
            <v>5.5555555555555554</v>
          </cell>
          <cell r="BQ28">
            <v>3</v>
          </cell>
          <cell r="BR28">
            <v>51</v>
          </cell>
          <cell r="BS28">
            <v>5.8823529411764701</v>
          </cell>
          <cell r="BU28">
            <v>3</v>
          </cell>
          <cell r="BV28">
            <v>22</v>
          </cell>
          <cell r="BW28">
            <v>13.636363636363635</v>
          </cell>
          <cell r="BY28">
            <v>1</v>
          </cell>
          <cell r="BZ28">
            <v>18</v>
          </cell>
          <cell r="CA28">
            <v>5.5555555555555554</v>
          </cell>
          <cell r="CC28">
            <v>7</v>
          </cell>
          <cell r="CD28">
            <v>58</v>
          </cell>
          <cell r="CE28">
            <v>12.068965517241379</v>
          </cell>
          <cell r="CG28">
            <v>36099</v>
          </cell>
          <cell r="CH28">
            <v>113</v>
          </cell>
          <cell r="CI28">
            <v>608</v>
          </cell>
          <cell r="CJ28">
            <v>18.585526315789476</v>
          </cell>
          <cell r="CM28">
            <v>13</v>
          </cell>
          <cell r="CP28">
            <v>3</v>
          </cell>
          <cell r="CQ28">
            <v>20</v>
          </cell>
          <cell r="CR28">
            <v>15</v>
          </cell>
          <cell r="CU28">
            <v>10</v>
          </cell>
          <cell r="CX28">
            <v>6</v>
          </cell>
          <cell r="CY28">
            <v>35</v>
          </cell>
          <cell r="CZ28">
            <v>17.142857142857142</v>
          </cell>
          <cell r="DB28">
            <v>12</v>
          </cell>
          <cell r="DC28">
            <v>59</v>
          </cell>
          <cell r="DD28">
            <v>20.338983050847457</v>
          </cell>
          <cell r="DF28">
            <v>11</v>
          </cell>
          <cell r="DG28">
            <v>36</v>
          </cell>
          <cell r="DH28">
            <v>30.555555555555557</v>
          </cell>
          <cell r="DJ28">
            <v>6</v>
          </cell>
          <cell r="DK28">
            <v>34</v>
          </cell>
          <cell r="DL28">
            <v>17.647058823529409</v>
          </cell>
          <cell r="DN28">
            <v>3</v>
          </cell>
          <cell r="DO28">
            <v>24</v>
          </cell>
          <cell r="DP28">
            <v>12.5</v>
          </cell>
          <cell r="DR28">
            <v>5</v>
          </cell>
          <cell r="DS28">
            <v>37</v>
          </cell>
          <cell r="DT28">
            <v>13.513513513513514</v>
          </cell>
          <cell r="DV28">
            <v>4</v>
          </cell>
          <cell r="DW28">
            <v>30</v>
          </cell>
          <cell r="DX28">
            <v>13.333333333333332</v>
          </cell>
          <cell r="DZ28">
            <v>20</v>
          </cell>
          <cell r="EA28">
            <v>69</v>
          </cell>
          <cell r="EB28">
            <v>28.985507246376812</v>
          </cell>
          <cell r="ED28">
            <v>6</v>
          </cell>
          <cell r="EE28">
            <v>71</v>
          </cell>
          <cell r="EF28">
            <v>8.4507042253521121</v>
          </cell>
          <cell r="EH28">
            <v>3</v>
          </cell>
          <cell r="EI28">
            <v>28</v>
          </cell>
          <cell r="EJ28">
            <v>10.714285714285714</v>
          </cell>
          <cell r="EL28">
            <v>5</v>
          </cell>
          <cell r="EM28">
            <v>31</v>
          </cell>
          <cell r="EN28">
            <v>16.129032258064516</v>
          </cell>
          <cell r="EP28">
            <v>3</v>
          </cell>
          <cell r="EQ28">
            <v>17</v>
          </cell>
          <cell r="ER28">
            <v>17.647058823529409</v>
          </cell>
          <cell r="ET28">
            <v>19</v>
          </cell>
          <cell r="EU28">
            <v>53</v>
          </cell>
          <cell r="EV28">
            <v>35.84905660377359</v>
          </cell>
          <cell r="EX28">
            <v>5</v>
          </cell>
          <cell r="EY28">
            <v>24</v>
          </cell>
          <cell r="EZ28">
            <v>20.833333333333336</v>
          </cell>
          <cell r="FB28">
            <v>2</v>
          </cell>
          <cell r="FC28">
            <v>18</v>
          </cell>
          <cell r="FD28">
            <v>11.111111111111111</v>
          </cell>
          <cell r="FF28">
            <v>12</v>
          </cell>
          <cell r="FG28">
            <v>59</v>
          </cell>
          <cell r="FH28">
            <v>20.33898305084746</v>
          </cell>
        </row>
        <row r="29">
          <cell r="A29">
            <v>36525</v>
          </cell>
          <cell r="B29">
            <v>37</v>
          </cell>
          <cell r="C29">
            <v>605</v>
          </cell>
          <cell r="D29">
            <v>6.115702479338843</v>
          </cell>
          <cell r="J29">
            <v>13</v>
          </cell>
          <cell r="K29">
            <v>0</v>
          </cell>
          <cell r="N29">
            <v>20</v>
          </cell>
          <cell r="O29">
            <v>0</v>
          </cell>
          <cell r="R29">
            <v>9</v>
          </cell>
          <cell r="S29">
            <v>0</v>
          </cell>
          <cell r="U29">
            <v>3</v>
          </cell>
          <cell r="V29">
            <v>35</v>
          </cell>
          <cell r="W29">
            <v>8.5714285714285712</v>
          </cell>
          <cell r="Y29">
            <v>8</v>
          </cell>
          <cell r="Z29">
            <v>58</v>
          </cell>
          <cell r="AA29">
            <v>13.793103448275861</v>
          </cell>
          <cell r="AD29">
            <v>38</v>
          </cell>
          <cell r="AE29">
            <v>0</v>
          </cell>
          <cell r="AG29">
            <v>4</v>
          </cell>
          <cell r="AH29">
            <v>31</v>
          </cell>
          <cell r="AI29">
            <v>12.903225806451612</v>
          </cell>
          <cell r="AK29">
            <v>1</v>
          </cell>
          <cell r="AL29">
            <v>25</v>
          </cell>
          <cell r="AM29">
            <v>4</v>
          </cell>
          <cell r="AO29">
            <v>6</v>
          </cell>
          <cell r="AP29">
            <v>38</v>
          </cell>
          <cell r="AQ29">
            <v>15.789473684210526</v>
          </cell>
          <cell r="AS29">
            <v>2</v>
          </cell>
          <cell r="AT29">
            <v>33</v>
          </cell>
          <cell r="AU29">
            <v>6.0606060606060606</v>
          </cell>
          <cell r="AW29">
            <v>3</v>
          </cell>
          <cell r="AX29">
            <v>68</v>
          </cell>
          <cell r="AY29">
            <v>4.4117647058823533</v>
          </cell>
          <cell r="BA29">
            <v>1</v>
          </cell>
          <cell r="BB29">
            <v>64</v>
          </cell>
          <cell r="BC29">
            <v>1.5625</v>
          </cell>
          <cell r="BF29">
            <v>29</v>
          </cell>
          <cell r="BG29">
            <v>0</v>
          </cell>
          <cell r="BI29">
            <v>1</v>
          </cell>
          <cell r="BJ29">
            <v>32</v>
          </cell>
          <cell r="BK29">
            <v>3.125</v>
          </cell>
          <cell r="BM29">
            <v>1</v>
          </cell>
          <cell r="BN29">
            <v>20</v>
          </cell>
          <cell r="BO29">
            <v>5</v>
          </cell>
          <cell r="BQ29">
            <v>3</v>
          </cell>
          <cell r="BR29">
            <v>51</v>
          </cell>
          <cell r="BS29">
            <v>5.8823529411764701</v>
          </cell>
          <cell r="BU29">
            <v>3</v>
          </cell>
          <cell r="BV29">
            <v>25</v>
          </cell>
          <cell r="BW29">
            <v>12</v>
          </cell>
          <cell r="BY29">
            <v>1</v>
          </cell>
          <cell r="BZ29">
            <v>18</v>
          </cell>
          <cell r="CA29">
            <v>5.5555555555555554</v>
          </cell>
          <cell r="CC29">
            <v>8</v>
          </cell>
          <cell r="CD29">
            <v>58</v>
          </cell>
          <cell r="CE29">
            <v>13.793103448275861</v>
          </cell>
          <cell r="CG29">
            <v>36129</v>
          </cell>
          <cell r="CH29">
            <v>87</v>
          </cell>
          <cell r="CI29">
            <v>610</v>
          </cell>
          <cell r="CJ29">
            <v>14.262295081967213</v>
          </cell>
          <cell r="CM29">
            <v>13</v>
          </cell>
          <cell r="CP29">
            <v>1</v>
          </cell>
          <cell r="CQ29">
            <v>19</v>
          </cell>
          <cell r="CR29">
            <v>5.2631578947368425</v>
          </cell>
          <cell r="CT29">
            <v>1</v>
          </cell>
          <cell r="CU29">
            <v>11</v>
          </cell>
          <cell r="CV29">
            <v>9.0909090909090917</v>
          </cell>
          <cell r="CX29">
            <v>6</v>
          </cell>
          <cell r="CY29">
            <v>36</v>
          </cell>
          <cell r="CZ29">
            <v>16.666666666666664</v>
          </cell>
          <cell r="DB29">
            <v>11</v>
          </cell>
          <cell r="DC29">
            <v>58</v>
          </cell>
          <cell r="DD29">
            <v>18.96551724137931</v>
          </cell>
          <cell r="DF29">
            <v>9</v>
          </cell>
          <cell r="DG29">
            <v>37</v>
          </cell>
          <cell r="DH29">
            <v>24.324324324324323</v>
          </cell>
          <cell r="DJ29">
            <v>6</v>
          </cell>
          <cell r="DK29">
            <v>33</v>
          </cell>
          <cell r="DL29">
            <v>18.181818181818183</v>
          </cell>
          <cell r="DN29">
            <v>2</v>
          </cell>
          <cell r="DO29">
            <v>25</v>
          </cell>
          <cell r="DP29">
            <v>8</v>
          </cell>
          <cell r="DR29">
            <v>3</v>
          </cell>
          <cell r="DS29">
            <v>38</v>
          </cell>
          <cell r="DT29">
            <v>7.8947368421052637</v>
          </cell>
          <cell r="DV29">
            <v>3</v>
          </cell>
          <cell r="DW29">
            <v>32</v>
          </cell>
          <cell r="DX29">
            <v>9.375</v>
          </cell>
          <cell r="DZ29">
            <v>13</v>
          </cell>
          <cell r="EA29">
            <v>69</v>
          </cell>
          <cell r="EB29">
            <v>18.840579710144929</v>
          </cell>
          <cell r="ED29">
            <v>3</v>
          </cell>
          <cell r="EE29">
            <v>70</v>
          </cell>
          <cell r="EF29">
            <v>4.2857142857142856</v>
          </cell>
          <cell r="EH29">
            <v>2</v>
          </cell>
          <cell r="EI29">
            <v>29</v>
          </cell>
          <cell r="EJ29">
            <v>6.8965517241379315</v>
          </cell>
          <cell r="EL29">
            <v>4</v>
          </cell>
          <cell r="EM29">
            <v>32</v>
          </cell>
          <cell r="EN29">
            <v>12.5</v>
          </cell>
          <cell r="EP29">
            <v>4</v>
          </cell>
          <cell r="EQ29">
            <v>18</v>
          </cell>
          <cell r="ER29">
            <v>22.222222222222221</v>
          </cell>
          <cell r="ET29">
            <v>13</v>
          </cell>
          <cell r="EU29">
            <v>51</v>
          </cell>
          <cell r="EV29">
            <v>25.490196078431374</v>
          </cell>
          <cell r="EX29">
            <v>4</v>
          </cell>
          <cell r="EY29">
            <v>22</v>
          </cell>
          <cell r="EZ29">
            <v>18.181818181818183</v>
          </cell>
          <cell r="FB29">
            <v>2</v>
          </cell>
          <cell r="FC29">
            <v>18</v>
          </cell>
          <cell r="FD29">
            <v>11.111111111111111</v>
          </cell>
          <cell r="FF29">
            <v>11</v>
          </cell>
          <cell r="FG29">
            <v>58</v>
          </cell>
          <cell r="FH29">
            <v>18.96551724137931</v>
          </cell>
        </row>
        <row r="30">
          <cell r="A30">
            <v>36556</v>
          </cell>
          <cell r="B30">
            <v>39</v>
          </cell>
          <cell r="C30">
            <v>603</v>
          </cell>
          <cell r="D30">
            <v>6.467661691542288</v>
          </cell>
          <cell r="J30">
            <v>13</v>
          </cell>
          <cell r="K30">
            <v>0</v>
          </cell>
          <cell r="N30">
            <v>22</v>
          </cell>
          <cell r="O30">
            <v>0</v>
          </cell>
          <cell r="R30">
            <v>9</v>
          </cell>
          <cell r="S30">
            <v>0</v>
          </cell>
          <cell r="U30">
            <v>3</v>
          </cell>
          <cell r="V30">
            <v>36</v>
          </cell>
          <cell r="W30">
            <v>8.3333333333333321</v>
          </cell>
          <cell r="Y30">
            <v>8</v>
          </cell>
          <cell r="Z30">
            <v>59</v>
          </cell>
          <cell r="AA30">
            <v>13.559322033898304</v>
          </cell>
          <cell r="AD30">
            <v>38</v>
          </cell>
          <cell r="AE30">
            <v>0</v>
          </cell>
          <cell r="AG30">
            <v>5</v>
          </cell>
          <cell r="AH30">
            <v>31</v>
          </cell>
          <cell r="AI30">
            <v>16.129032258064516</v>
          </cell>
          <cell r="AK30">
            <v>1</v>
          </cell>
          <cell r="AL30">
            <v>25</v>
          </cell>
          <cell r="AM30">
            <v>4</v>
          </cell>
          <cell r="AO30">
            <v>6</v>
          </cell>
          <cell r="AP30">
            <v>38</v>
          </cell>
          <cell r="AQ30">
            <v>15.789473684210526</v>
          </cell>
          <cell r="AS30">
            <v>2</v>
          </cell>
          <cell r="AT30">
            <v>33</v>
          </cell>
          <cell r="AU30">
            <v>6.0606060606060606</v>
          </cell>
          <cell r="AW30">
            <v>3</v>
          </cell>
          <cell r="AX30">
            <v>67</v>
          </cell>
          <cell r="AY30">
            <v>4.4776119402985071</v>
          </cell>
          <cell r="BA30">
            <v>1</v>
          </cell>
          <cell r="BB30">
            <v>61</v>
          </cell>
          <cell r="BC30">
            <v>1.639344262295082</v>
          </cell>
          <cell r="BF30">
            <v>30</v>
          </cell>
          <cell r="BG30">
            <v>0</v>
          </cell>
          <cell r="BI30">
            <v>1</v>
          </cell>
          <cell r="BJ30">
            <v>32</v>
          </cell>
          <cell r="BK30">
            <v>3.125</v>
          </cell>
          <cell r="BM30">
            <v>2</v>
          </cell>
          <cell r="BN30">
            <v>20</v>
          </cell>
          <cell r="BO30">
            <v>10</v>
          </cell>
          <cell r="BQ30">
            <v>3</v>
          </cell>
          <cell r="BR30">
            <v>50</v>
          </cell>
          <cell r="BS30">
            <v>6</v>
          </cell>
          <cell r="BU30">
            <v>3</v>
          </cell>
          <cell r="BV30">
            <v>24</v>
          </cell>
          <cell r="BW30">
            <v>12.5</v>
          </cell>
          <cell r="BY30">
            <v>1</v>
          </cell>
          <cell r="BZ30">
            <v>17</v>
          </cell>
          <cell r="CA30">
            <v>5.8823529411764701</v>
          </cell>
          <cell r="CC30">
            <v>8</v>
          </cell>
          <cell r="CD30">
            <v>59</v>
          </cell>
          <cell r="CE30">
            <v>13.559322033898304</v>
          </cell>
          <cell r="CG30">
            <v>36160</v>
          </cell>
          <cell r="CH30">
            <v>94</v>
          </cell>
          <cell r="CI30">
            <v>605</v>
          </cell>
          <cell r="CJ30">
            <v>15.537190082644628</v>
          </cell>
          <cell r="CM30">
            <v>13</v>
          </cell>
          <cell r="CP30">
            <v>2</v>
          </cell>
          <cell r="CQ30">
            <v>20</v>
          </cell>
          <cell r="CR30">
            <v>10</v>
          </cell>
          <cell r="CT30">
            <v>1</v>
          </cell>
          <cell r="CU30">
            <v>9</v>
          </cell>
          <cell r="CV30">
            <v>11.111111111111111</v>
          </cell>
          <cell r="CX30">
            <v>6</v>
          </cell>
          <cell r="CY30">
            <v>35</v>
          </cell>
          <cell r="CZ30">
            <v>17.142857142857142</v>
          </cell>
          <cell r="DB30">
            <v>14</v>
          </cell>
          <cell r="DC30">
            <v>58</v>
          </cell>
          <cell r="DD30">
            <v>24.137931034482758</v>
          </cell>
          <cell r="DF30">
            <v>10</v>
          </cell>
          <cell r="DG30">
            <v>38</v>
          </cell>
          <cell r="DH30">
            <v>26.315789473684212</v>
          </cell>
          <cell r="DJ30">
            <v>6</v>
          </cell>
          <cell r="DK30">
            <v>31</v>
          </cell>
          <cell r="DL30">
            <v>19.35483870967742</v>
          </cell>
          <cell r="DN30">
            <v>1</v>
          </cell>
          <cell r="DO30">
            <v>25</v>
          </cell>
          <cell r="DP30">
            <v>4</v>
          </cell>
          <cell r="DR30">
            <v>3</v>
          </cell>
          <cell r="DS30">
            <v>38</v>
          </cell>
          <cell r="DT30">
            <v>7.8947368421052637</v>
          </cell>
          <cell r="DV30">
            <v>4</v>
          </cell>
          <cell r="DW30">
            <v>33</v>
          </cell>
          <cell r="DX30">
            <v>12.121212121212121</v>
          </cell>
          <cell r="DZ30">
            <v>13</v>
          </cell>
          <cell r="EA30">
            <v>68</v>
          </cell>
          <cell r="EB30">
            <v>19.117647058823529</v>
          </cell>
          <cell r="ED30">
            <v>3</v>
          </cell>
          <cell r="EE30">
            <v>64</v>
          </cell>
          <cell r="EF30">
            <v>4.6875</v>
          </cell>
          <cell r="EH30">
            <v>2</v>
          </cell>
          <cell r="EI30">
            <v>29</v>
          </cell>
          <cell r="EJ30">
            <v>6.8965517241379315</v>
          </cell>
          <cell r="EL30">
            <v>4</v>
          </cell>
          <cell r="EM30">
            <v>32</v>
          </cell>
          <cell r="EN30">
            <v>12.5</v>
          </cell>
          <cell r="EP30">
            <v>4</v>
          </cell>
          <cell r="EQ30">
            <v>20</v>
          </cell>
          <cell r="ER30">
            <v>20</v>
          </cell>
          <cell r="ET30">
            <v>14</v>
          </cell>
          <cell r="EU30">
            <v>51</v>
          </cell>
          <cell r="EV30">
            <v>27.450980392156865</v>
          </cell>
          <cell r="EX30">
            <v>5</v>
          </cell>
          <cell r="EY30">
            <v>25</v>
          </cell>
          <cell r="EZ30">
            <v>20</v>
          </cell>
          <cell r="FB30">
            <v>2</v>
          </cell>
          <cell r="FC30">
            <v>18</v>
          </cell>
          <cell r="FD30">
            <v>11.111111111111111</v>
          </cell>
          <cell r="FF30">
            <v>14</v>
          </cell>
          <cell r="FG30">
            <v>58</v>
          </cell>
          <cell r="FH30">
            <v>24.137931034482758</v>
          </cell>
        </row>
        <row r="31">
          <cell r="A31">
            <v>36585</v>
          </cell>
          <cell r="B31">
            <v>39</v>
          </cell>
          <cell r="C31">
            <v>601</v>
          </cell>
          <cell r="D31">
            <v>6.4891846921797001</v>
          </cell>
          <cell r="J31">
            <v>14</v>
          </cell>
          <cell r="K31">
            <v>0</v>
          </cell>
          <cell r="N31">
            <v>22</v>
          </cell>
          <cell r="O31">
            <v>0</v>
          </cell>
          <cell r="R31">
            <v>8</v>
          </cell>
          <cell r="S31">
            <v>0</v>
          </cell>
          <cell r="U31">
            <v>3</v>
          </cell>
          <cell r="V31">
            <v>36</v>
          </cell>
          <cell r="W31">
            <v>8.3333333333333321</v>
          </cell>
          <cell r="Y31">
            <v>8</v>
          </cell>
          <cell r="Z31">
            <v>58</v>
          </cell>
          <cell r="AA31">
            <v>13.793103448275861</v>
          </cell>
          <cell r="AC31">
            <v>1</v>
          </cell>
          <cell r="AD31">
            <v>39</v>
          </cell>
          <cell r="AE31">
            <v>2.5641025641025639</v>
          </cell>
          <cell r="AG31">
            <v>5</v>
          </cell>
          <cell r="AH31">
            <v>31</v>
          </cell>
          <cell r="AI31">
            <v>16.129032258064516</v>
          </cell>
          <cell r="AK31">
            <v>1</v>
          </cell>
          <cell r="AL31">
            <v>24</v>
          </cell>
          <cell r="AM31">
            <v>4.1666666666666661</v>
          </cell>
          <cell r="AO31">
            <v>7</v>
          </cell>
          <cell r="AP31">
            <v>39</v>
          </cell>
          <cell r="AQ31">
            <v>17.948717948717949</v>
          </cell>
          <cell r="AS31">
            <v>1</v>
          </cell>
          <cell r="AT31">
            <v>32</v>
          </cell>
          <cell r="AU31">
            <v>3.125</v>
          </cell>
          <cell r="AW31">
            <v>3</v>
          </cell>
          <cell r="AX31">
            <v>66</v>
          </cell>
          <cell r="AY31">
            <v>4.5454545454545459</v>
          </cell>
          <cell r="BA31">
            <v>1</v>
          </cell>
          <cell r="BB31">
            <v>58</v>
          </cell>
          <cell r="BC31">
            <v>1.7241379310344827</v>
          </cell>
          <cell r="BF31">
            <v>32</v>
          </cell>
          <cell r="BG31">
            <v>0</v>
          </cell>
          <cell r="BI31">
            <v>2</v>
          </cell>
          <cell r="BJ31">
            <v>34</v>
          </cell>
          <cell r="BK31">
            <v>5.8823529411764701</v>
          </cell>
          <cell r="BM31">
            <v>1</v>
          </cell>
          <cell r="BN31">
            <v>20</v>
          </cell>
          <cell r="BO31">
            <v>5</v>
          </cell>
          <cell r="BQ31">
            <v>2</v>
          </cell>
          <cell r="BR31">
            <v>50</v>
          </cell>
          <cell r="BS31">
            <v>4</v>
          </cell>
          <cell r="BU31">
            <v>3</v>
          </cell>
          <cell r="BV31">
            <v>24</v>
          </cell>
          <cell r="BW31">
            <v>12.5</v>
          </cell>
          <cell r="BY31">
            <v>1</v>
          </cell>
          <cell r="BZ31">
            <v>17</v>
          </cell>
          <cell r="CA31">
            <v>5.8823529411764701</v>
          </cell>
          <cell r="CC31">
            <v>8</v>
          </cell>
          <cell r="CD31">
            <v>58</v>
          </cell>
          <cell r="CE31">
            <v>13.793103448275861</v>
          </cell>
          <cell r="CG31">
            <v>36191</v>
          </cell>
          <cell r="CH31">
            <v>96</v>
          </cell>
          <cell r="CI31">
            <v>603</v>
          </cell>
          <cell r="CJ31">
            <v>15.920398009950249</v>
          </cell>
          <cell r="CM31">
            <v>13</v>
          </cell>
          <cell r="CP31">
            <v>2</v>
          </cell>
          <cell r="CQ31">
            <v>22</v>
          </cell>
          <cell r="CR31">
            <v>9.0909090909090917</v>
          </cell>
          <cell r="CT31">
            <v>1</v>
          </cell>
          <cell r="CU31">
            <v>9</v>
          </cell>
          <cell r="CV31">
            <v>11.111111111111111</v>
          </cell>
          <cell r="CX31">
            <v>4</v>
          </cell>
          <cell r="CY31">
            <v>36</v>
          </cell>
          <cell r="CZ31">
            <v>11.111111111111111</v>
          </cell>
          <cell r="DB31">
            <v>15</v>
          </cell>
          <cell r="DC31">
            <v>59</v>
          </cell>
          <cell r="DD31">
            <v>25.423728813559322</v>
          </cell>
          <cell r="DF31">
            <v>9</v>
          </cell>
          <cell r="DG31">
            <v>38</v>
          </cell>
          <cell r="DH31">
            <v>23.684210526315788</v>
          </cell>
          <cell r="DJ31">
            <v>6</v>
          </cell>
          <cell r="DK31">
            <v>31</v>
          </cell>
          <cell r="DL31">
            <v>19.35483870967742</v>
          </cell>
          <cell r="DN31">
            <v>2</v>
          </cell>
          <cell r="DO31">
            <v>25</v>
          </cell>
          <cell r="DP31">
            <v>8</v>
          </cell>
          <cell r="DR31">
            <v>4</v>
          </cell>
          <cell r="DS31">
            <v>38</v>
          </cell>
          <cell r="DT31">
            <v>10.526315789473685</v>
          </cell>
          <cell r="DV31">
            <v>5</v>
          </cell>
          <cell r="DW31">
            <v>33</v>
          </cell>
          <cell r="DX31">
            <v>15.151515151515152</v>
          </cell>
          <cell r="DZ31">
            <v>15</v>
          </cell>
          <cell r="EA31">
            <v>67</v>
          </cell>
          <cell r="EB31">
            <v>22.388059701492537</v>
          </cell>
          <cell r="ED31">
            <v>3</v>
          </cell>
          <cell r="EE31">
            <v>61</v>
          </cell>
          <cell r="EF31">
            <v>4.918032786885246</v>
          </cell>
          <cell r="EH31">
            <v>2</v>
          </cell>
          <cell r="EI31">
            <v>30</v>
          </cell>
          <cell r="EJ31">
            <v>6.6666666666666661</v>
          </cell>
          <cell r="EL31">
            <v>5</v>
          </cell>
          <cell r="EM31">
            <v>32</v>
          </cell>
          <cell r="EN31">
            <v>15.625</v>
          </cell>
          <cell r="EP31">
            <v>4</v>
          </cell>
          <cell r="EQ31">
            <v>20</v>
          </cell>
          <cell r="ER31">
            <v>20</v>
          </cell>
          <cell r="ET31">
            <v>12</v>
          </cell>
          <cell r="EU31">
            <v>50</v>
          </cell>
          <cell r="EV31">
            <v>24</v>
          </cell>
          <cell r="EX31">
            <v>6</v>
          </cell>
          <cell r="EY31">
            <v>24</v>
          </cell>
          <cell r="EZ31">
            <v>25</v>
          </cell>
          <cell r="FB31">
            <v>1</v>
          </cell>
          <cell r="FC31">
            <v>17</v>
          </cell>
          <cell r="FD31">
            <v>5.8823529411764701</v>
          </cell>
          <cell r="FF31">
            <v>15</v>
          </cell>
          <cell r="FG31">
            <v>59</v>
          </cell>
          <cell r="FH31">
            <v>25.423728813559322</v>
          </cell>
        </row>
        <row r="32">
          <cell r="A32">
            <v>36616</v>
          </cell>
          <cell r="B32">
            <v>42</v>
          </cell>
          <cell r="C32">
            <v>597</v>
          </cell>
          <cell r="D32">
            <v>7.0351758793969852</v>
          </cell>
          <cell r="J32">
            <v>14</v>
          </cell>
          <cell r="K32">
            <v>0</v>
          </cell>
          <cell r="M32">
            <v>1</v>
          </cell>
          <cell r="N32">
            <v>22</v>
          </cell>
          <cell r="O32">
            <v>4.5454545454545459</v>
          </cell>
          <cell r="R32">
            <v>10</v>
          </cell>
          <cell r="S32">
            <v>0</v>
          </cell>
          <cell r="U32">
            <v>3</v>
          </cell>
          <cell r="V32">
            <v>36</v>
          </cell>
          <cell r="W32">
            <v>8.3333333333333321</v>
          </cell>
          <cell r="Y32">
            <v>7</v>
          </cell>
          <cell r="Z32">
            <v>56</v>
          </cell>
          <cell r="AA32">
            <v>12.5</v>
          </cell>
          <cell r="AC32">
            <v>1</v>
          </cell>
          <cell r="AD32">
            <v>40</v>
          </cell>
          <cell r="AE32">
            <v>2.5</v>
          </cell>
          <cell r="AG32">
            <v>5</v>
          </cell>
          <cell r="AH32">
            <v>31</v>
          </cell>
          <cell r="AI32">
            <v>16.129032258064516</v>
          </cell>
          <cell r="AK32">
            <v>1</v>
          </cell>
          <cell r="AL32">
            <v>22</v>
          </cell>
          <cell r="AM32">
            <v>4.5454545454545459</v>
          </cell>
          <cell r="AO32">
            <v>7</v>
          </cell>
          <cell r="AP32">
            <v>39</v>
          </cell>
          <cell r="AQ32">
            <v>17.948717948717949</v>
          </cell>
          <cell r="AS32">
            <v>1</v>
          </cell>
          <cell r="AT32">
            <v>32</v>
          </cell>
          <cell r="AU32">
            <v>3.125</v>
          </cell>
          <cell r="AW32">
            <v>6</v>
          </cell>
          <cell r="AX32">
            <v>66</v>
          </cell>
          <cell r="AY32">
            <v>9.0909090909090917</v>
          </cell>
          <cell r="BA32">
            <v>1</v>
          </cell>
          <cell r="BB32">
            <v>53</v>
          </cell>
          <cell r="BC32">
            <v>1.8867924528301887</v>
          </cell>
          <cell r="BF32">
            <v>31</v>
          </cell>
          <cell r="BG32">
            <v>0</v>
          </cell>
          <cell r="BI32">
            <v>2</v>
          </cell>
          <cell r="BJ32">
            <v>35</v>
          </cell>
          <cell r="BK32">
            <v>5.7142857142857144</v>
          </cell>
          <cell r="BM32">
            <v>1</v>
          </cell>
          <cell r="BN32">
            <v>20</v>
          </cell>
          <cell r="BO32">
            <v>5</v>
          </cell>
          <cell r="BQ32">
            <v>2</v>
          </cell>
          <cell r="BR32">
            <v>51</v>
          </cell>
          <cell r="BS32">
            <v>3.9215686274509802</v>
          </cell>
          <cell r="BU32">
            <v>3</v>
          </cell>
          <cell r="BV32">
            <v>24</v>
          </cell>
          <cell r="BW32">
            <v>12.5</v>
          </cell>
          <cell r="BY32">
            <v>1</v>
          </cell>
          <cell r="BZ32">
            <v>18</v>
          </cell>
          <cell r="CA32">
            <v>5.5555555555555554</v>
          </cell>
          <cell r="CC32">
            <v>7</v>
          </cell>
          <cell r="CD32">
            <v>56</v>
          </cell>
          <cell r="CE32">
            <v>12.5</v>
          </cell>
          <cell r="CG32">
            <v>36219</v>
          </cell>
          <cell r="CH32">
            <v>93</v>
          </cell>
          <cell r="CI32">
            <v>601</v>
          </cell>
          <cell r="CJ32">
            <v>15.474209650582361</v>
          </cell>
          <cell r="CM32">
            <v>14</v>
          </cell>
          <cell r="CP32">
            <v>2</v>
          </cell>
          <cell r="CQ32">
            <v>22</v>
          </cell>
          <cell r="CR32">
            <v>9.0909090909090917</v>
          </cell>
          <cell r="CU32">
            <v>8</v>
          </cell>
          <cell r="CX32">
            <v>5</v>
          </cell>
          <cell r="CY32">
            <v>36</v>
          </cell>
          <cell r="CZ32">
            <v>13.888888888888889</v>
          </cell>
          <cell r="DB32">
            <v>17</v>
          </cell>
          <cell r="DC32">
            <v>58</v>
          </cell>
          <cell r="DD32">
            <v>29.310344827586206</v>
          </cell>
          <cell r="DF32">
            <v>7</v>
          </cell>
          <cell r="DG32">
            <v>39</v>
          </cell>
          <cell r="DH32">
            <v>17.948717948717949</v>
          </cell>
          <cell r="DJ32">
            <v>6</v>
          </cell>
          <cell r="DK32">
            <v>31</v>
          </cell>
          <cell r="DL32">
            <v>19.35483870967742</v>
          </cell>
          <cell r="DN32">
            <v>2</v>
          </cell>
          <cell r="DO32">
            <v>24</v>
          </cell>
          <cell r="DP32">
            <v>8.3333333333333321</v>
          </cell>
          <cell r="DR32">
            <v>5</v>
          </cell>
          <cell r="DS32">
            <v>39</v>
          </cell>
          <cell r="DT32">
            <v>12.820512820512821</v>
          </cell>
          <cell r="DV32">
            <v>3</v>
          </cell>
          <cell r="DW32">
            <v>32</v>
          </cell>
          <cell r="DX32">
            <v>9.375</v>
          </cell>
          <cell r="DZ32">
            <v>14</v>
          </cell>
          <cell r="EA32">
            <v>66</v>
          </cell>
          <cell r="EB32">
            <v>21.212121212121211</v>
          </cell>
          <cell r="ED32">
            <v>4</v>
          </cell>
          <cell r="EE32">
            <v>58</v>
          </cell>
          <cell r="EF32">
            <v>6.8965517241379315</v>
          </cell>
          <cell r="EH32">
            <v>2</v>
          </cell>
          <cell r="EI32">
            <v>32</v>
          </cell>
          <cell r="EJ32">
            <v>6.25</v>
          </cell>
          <cell r="EL32">
            <v>5</v>
          </cell>
          <cell r="EM32">
            <v>34</v>
          </cell>
          <cell r="EN32">
            <v>14.705882352941178</v>
          </cell>
          <cell r="EP32">
            <v>4</v>
          </cell>
          <cell r="EQ32">
            <v>20</v>
          </cell>
          <cell r="ER32">
            <v>20</v>
          </cell>
          <cell r="ET32">
            <v>10</v>
          </cell>
          <cell r="EU32">
            <v>50</v>
          </cell>
          <cell r="EV32">
            <v>20</v>
          </cell>
          <cell r="EX32">
            <v>6</v>
          </cell>
          <cell r="EY32">
            <v>24</v>
          </cell>
          <cell r="EZ32">
            <v>25</v>
          </cell>
          <cell r="FB32">
            <v>1</v>
          </cell>
          <cell r="FC32">
            <v>17</v>
          </cell>
          <cell r="FD32">
            <v>5.8823529411764701</v>
          </cell>
          <cell r="FF32">
            <v>17</v>
          </cell>
          <cell r="FG32">
            <v>58</v>
          </cell>
          <cell r="FH32">
            <v>29.310344827586203</v>
          </cell>
        </row>
        <row r="33">
          <cell r="A33">
            <v>36646</v>
          </cell>
          <cell r="B33">
            <v>39</v>
          </cell>
          <cell r="C33">
            <v>607</v>
          </cell>
          <cell r="D33">
            <v>6.4250411861614491</v>
          </cell>
          <cell r="J33">
            <v>15</v>
          </cell>
          <cell r="K33">
            <v>0</v>
          </cell>
          <cell r="M33">
            <v>2</v>
          </cell>
          <cell r="N33">
            <v>23</v>
          </cell>
          <cell r="O33">
            <v>8.695652173913043</v>
          </cell>
          <cell r="R33">
            <v>11</v>
          </cell>
          <cell r="S33">
            <v>0</v>
          </cell>
          <cell r="U33">
            <v>3</v>
          </cell>
          <cell r="V33">
            <v>37</v>
          </cell>
          <cell r="W33">
            <v>8.1081081081081088</v>
          </cell>
          <cell r="Y33">
            <v>6</v>
          </cell>
          <cell r="Z33">
            <v>55</v>
          </cell>
          <cell r="AA33">
            <v>10.909090909090908</v>
          </cell>
          <cell r="AC33">
            <v>1</v>
          </cell>
          <cell r="AD33">
            <v>41</v>
          </cell>
          <cell r="AE33">
            <v>2.4390243902439024</v>
          </cell>
          <cell r="AG33">
            <v>5</v>
          </cell>
          <cell r="AH33">
            <v>29</v>
          </cell>
          <cell r="AI33">
            <v>17.241379310344829</v>
          </cell>
          <cell r="AK33">
            <v>1</v>
          </cell>
          <cell r="AL33">
            <v>25</v>
          </cell>
          <cell r="AM33">
            <v>4</v>
          </cell>
          <cell r="AO33">
            <v>8</v>
          </cell>
          <cell r="AP33">
            <v>40</v>
          </cell>
          <cell r="AQ33">
            <v>20</v>
          </cell>
          <cell r="AS33">
            <v>2</v>
          </cell>
          <cell r="AT33">
            <v>32</v>
          </cell>
          <cell r="AU33">
            <v>6.25</v>
          </cell>
          <cell r="AW33">
            <v>4</v>
          </cell>
          <cell r="AX33">
            <v>67</v>
          </cell>
          <cell r="AY33">
            <v>5.9701492537313428</v>
          </cell>
          <cell r="BB33">
            <v>56</v>
          </cell>
          <cell r="BC33">
            <v>0</v>
          </cell>
          <cell r="BF33">
            <v>32</v>
          </cell>
          <cell r="BG33">
            <v>0</v>
          </cell>
          <cell r="BI33">
            <v>1</v>
          </cell>
          <cell r="BJ33">
            <v>34</v>
          </cell>
          <cell r="BK33">
            <v>2.9411764705882351</v>
          </cell>
          <cell r="BM33">
            <v>1</v>
          </cell>
          <cell r="BN33">
            <v>20</v>
          </cell>
          <cell r="BO33">
            <v>5</v>
          </cell>
          <cell r="BQ33">
            <v>2</v>
          </cell>
          <cell r="BR33">
            <v>51</v>
          </cell>
          <cell r="BS33">
            <v>3.9215686274509802</v>
          </cell>
          <cell r="BU33">
            <v>3</v>
          </cell>
          <cell r="BV33">
            <v>24</v>
          </cell>
          <cell r="BW33">
            <v>12.5</v>
          </cell>
          <cell r="BZ33">
            <v>18</v>
          </cell>
          <cell r="CA33">
            <v>0</v>
          </cell>
          <cell r="CC33">
            <v>6</v>
          </cell>
          <cell r="CD33">
            <v>55</v>
          </cell>
          <cell r="CE33">
            <v>10.909090909090908</v>
          </cell>
          <cell r="CG33">
            <v>36250</v>
          </cell>
          <cell r="CH33">
            <v>92</v>
          </cell>
          <cell r="CI33">
            <v>597</v>
          </cell>
          <cell r="CJ33">
            <v>15.410385259631491</v>
          </cell>
          <cell r="CM33">
            <v>14</v>
          </cell>
          <cell r="CP33">
            <v>2</v>
          </cell>
          <cell r="CQ33">
            <v>22</v>
          </cell>
          <cell r="CR33">
            <v>9.0909090909090917</v>
          </cell>
          <cell r="CU33">
            <v>10</v>
          </cell>
          <cell r="CX33">
            <v>5</v>
          </cell>
          <cell r="CY33">
            <v>36</v>
          </cell>
          <cell r="CZ33">
            <v>13.888888888888889</v>
          </cell>
          <cell r="DB33">
            <v>16</v>
          </cell>
          <cell r="DC33">
            <v>56</v>
          </cell>
          <cell r="DD33">
            <v>28.571428571428573</v>
          </cell>
          <cell r="DF33">
            <v>6</v>
          </cell>
          <cell r="DG33">
            <v>40</v>
          </cell>
          <cell r="DH33">
            <v>15</v>
          </cell>
          <cell r="DJ33">
            <v>6</v>
          </cell>
          <cell r="DK33">
            <v>31</v>
          </cell>
          <cell r="DL33">
            <v>19.35483870967742</v>
          </cell>
          <cell r="DN33">
            <v>2</v>
          </cell>
          <cell r="DO33">
            <v>22</v>
          </cell>
          <cell r="DP33">
            <v>9.0909090909090917</v>
          </cell>
          <cell r="DR33">
            <v>11</v>
          </cell>
          <cell r="DS33">
            <v>39</v>
          </cell>
          <cell r="DT33">
            <v>28.205128205128204</v>
          </cell>
          <cell r="DV33">
            <v>3</v>
          </cell>
          <cell r="DW33">
            <v>32</v>
          </cell>
          <cell r="DX33">
            <v>9.375</v>
          </cell>
          <cell r="DZ33">
            <v>12</v>
          </cell>
          <cell r="EA33">
            <v>66</v>
          </cell>
          <cell r="EB33">
            <v>18.181818181818183</v>
          </cell>
          <cell r="ED33">
            <v>4</v>
          </cell>
          <cell r="EE33">
            <v>53</v>
          </cell>
          <cell r="EF33">
            <v>7.5471698113207548</v>
          </cell>
          <cell r="EH33">
            <v>2</v>
          </cell>
          <cell r="EI33">
            <v>31</v>
          </cell>
          <cell r="EJ33">
            <v>6.4516129032258061</v>
          </cell>
          <cell r="EL33">
            <v>5</v>
          </cell>
          <cell r="EM33">
            <v>35</v>
          </cell>
          <cell r="EN33">
            <v>14.285714285714286</v>
          </cell>
          <cell r="EP33">
            <v>2</v>
          </cell>
          <cell r="EQ33">
            <v>20</v>
          </cell>
          <cell r="ER33">
            <v>10</v>
          </cell>
          <cell r="ET33">
            <v>9</v>
          </cell>
          <cell r="EU33">
            <v>51</v>
          </cell>
          <cell r="EV33">
            <v>17.647058823529409</v>
          </cell>
          <cell r="EX33">
            <v>6</v>
          </cell>
          <cell r="EY33">
            <v>24</v>
          </cell>
          <cell r="EZ33">
            <v>25</v>
          </cell>
          <cell r="FB33">
            <v>1</v>
          </cell>
          <cell r="FC33">
            <v>18</v>
          </cell>
          <cell r="FD33">
            <v>5.5555555555555554</v>
          </cell>
          <cell r="FF33">
            <v>16</v>
          </cell>
          <cell r="FG33">
            <v>56</v>
          </cell>
          <cell r="FH33">
            <v>28.571428571428569</v>
          </cell>
        </row>
        <row r="34">
          <cell r="A34">
            <v>36677</v>
          </cell>
          <cell r="B34">
            <v>36</v>
          </cell>
          <cell r="C34">
            <v>599</v>
          </cell>
          <cell r="D34">
            <v>6.010016694490818</v>
          </cell>
          <cell r="I34">
            <v>1</v>
          </cell>
          <cell r="J34">
            <v>16</v>
          </cell>
          <cell r="K34">
            <v>6.25</v>
          </cell>
          <cell r="M34">
            <v>2</v>
          </cell>
          <cell r="N34">
            <v>22</v>
          </cell>
          <cell r="O34">
            <v>9.0909090909090917</v>
          </cell>
          <cell r="R34">
            <v>11</v>
          </cell>
          <cell r="S34">
            <v>0</v>
          </cell>
          <cell r="U34">
            <v>2</v>
          </cell>
          <cell r="V34">
            <v>37</v>
          </cell>
          <cell r="W34">
            <v>5.4054054054054053</v>
          </cell>
          <cell r="Y34">
            <v>4</v>
          </cell>
          <cell r="Z34">
            <v>55</v>
          </cell>
          <cell r="AA34">
            <v>7.2727272727272725</v>
          </cell>
          <cell r="AC34">
            <v>2</v>
          </cell>
          <cell r="AD34">
            <v>41</v>
          </cell>
          <cell r="AE34">
            <v>4.8780487804878048</v>
          </cell>
          <cell r="AG34">
            <v>6</v>
          </cell>
          <cell r="AH34">
            <v>29</v>
          </cell>
          <cell r="AI34">
            <v>20.689655172413794</v>
          </cell>
          <cell r="AL34">
            <v>23</v>
          </cell>
          <cell r="AM34">
            <v>0</v>
          </cell>
          <cell r="AO34">
            <v>7</v>
          </cell>
          <cell r="AP34">
            <v>38</v>
          </cell>
          <cell r="AQ34">
            <v>18.421052631578945</v>
          </cell>
          <cell r="AS34">
            <v>2</v>
          </cell>
          <cell r="AT34">
            <v>31</v>
          </cell>
          <cell r="AU34">
            <v>6.4516129032258061</v>
          </cell>
          <cell r="AW34">
            <v>4</v>
          </cell>
          <cell r="AX34">
            <v>67</v>
          </cell>
          <cell r="AY34">
            <v>5.9701492537313428</v>
          </cell>
          <cell r="BB34">
            <v>55</v>
          </cell>
          <cell r="BC34">
            <v>0</v>
          </cell>
          <cell r="BF34">
            <v>32</v>
          </cell>
          <cell r="BG34">
            <v>0</v>
          </cell>
          <cell r="BJ34">
            <v>33</v>
          </cell>
          <cell r="BK34">
            <v>0</v>
          </cell>
          <cell r="BM34">
            <v>1</v>
          </cell>
          <cell r="BN34">
            <v>19</v>
          </cell>
          <cell r="BO34">
            <v>5.2631578947368416</v>
          </cell>
          <cell r="BQ34">
            <v>2</v>
          </cell>
          <cell r="BR34">
            <v>52</v>
          </cell>
          <cell r="BS34">
            <v>3.8461538461538463</v>
          </cell>
          <cell r="BU34">
            <v>3</v>
          </cell>
          <cell r="BV34">
            <v>24</v>
          </cell>
          <cell r="BW34">
            <v>12.5</v>
          </cell>
          <cell r="BZ34">
            <v>17</v>
          </cell>
          <cell r="CA34">
            <v>0</v>
          </cell>
          <cell r="CC34">
            <v>4</v>
          </cell>
          <cell r="CD34">
            <v>55</v>
          </cell>
          <cell r="CE34">
            <v>7.2727272727272725</v>
          </cell>
          <cell r="CG34">
            <v>36280</v>
          </cell>
          <cell r="CH34">
            <v>80</v>
          </cell>
          <cell r="CI34">
            <v>607</v>
          </cell>
          <cell r="CJ34">
            <v>13.179571663920923</v>
          </cell>
          <cell r="CM34">
            <v>15</v>
          </cell>
          <cell r="CP34">
            <v>1</v>
          </cell>
          <cell r="CQ34">
            <v>23</v>
          </cell>
          <cell r="CR34">
            <v>4.3478260869565215</v>
          </cell>
          <cell r="CT34">
            <v>1</v>
          </cell>
          <cell r="CU34">
            <v>11</v>
          </cell>
          <cell r="CV34">
            <v>9.0909090909090917</v>
          </cell>
          <cell r="CX34">
            <v>6</v>
          </cell>
          <cell r="CY34">
            <v>37</v>
          </cell>
          <cell r="CZ34">
            <v>16.216216216216218</v>
          </cell>
          <cell r="DB34">
            <v>14</v>
          </cell>
          <cell r="DC34">
            <v>55</v>
          </cell>
          <cell r="DD34">
            <v>25.454545454545457</v>
          </cell>
          <cell r="DF34">
            <v>5</v>
          </cell>
          <cell r="DG34">
            <v>41</v>
          </cell>
          <cell r="DH34">
            <v>12.195121951219512</v>
          </cell>
          <cell r="DJ34">
            <v>4</v>
          </cell>
          <cell r="DK34">
            <v>29</v>
          </cell>
          <cell r="DL34">
            <v>13.793103448275863</v>
          </cell>
          <cell r="DN34">
            <v>1</v>
          </cell>
          <cell r="DO34">
            <v>25</v>
          </cell>
          <cell r="DP34">
            <v>4</v>
          </cell>
          <cell r="DR34">
            <v>9</v>
          </cell>
          <cell r="DS34">
            <v>40</v>
          </cell>
          <cell r="DT34">
            <v>22.5</v>
          </cell>
          <cell r="DV34">
            <v>3</v>
          </cell>
          <cell r="DW34">
            <v>32</v>
          </cell>
          <cell r="DX34">
            <v>9.375</v>
          </cell>
          <cell r="DZ34">
            <v>11</v>
          </cell>
          <cell r="EA34">
            <v>67</v>
          </cell>
          <cell r="EB34">
            <v>16.417910447761194</v>
          </cell>
          <cell r="ED34">
            <v>3</v>
          </cell>
          <cell r="EE34">
            <v>56</v>
          </cell>
          <cell r="EF34">
            <v>5.3571428571428568</v>
          </cell>
          <cell r="EH34">
            <v>2</v>
          </cell>
          <cell r="EI34">
            <v>32</v>
          </cell>
          <cell r="EJ34">
            <v>6.25</v>
          </cell>
          <cell r="EL34">
            <v>4</v>
          </cell>
          <cell r="EM34">
            <v>34</v>
          </cell>
          <cell r="EN34">
            <v>11.76470588235294</v>
          </cell>
          <cell r="EP34">
            <v>2</v>
          </cell>
          <cell r="EQ34">
            <v>20</v>
          </cell>
          <cell r="ER34">
            <v>10</v>
          </cell>
          <cell r="ET34">
            <v>8</v>
          </cell>
          <cell r="EU34">
            <v>51</v>
          </cell>
          <cell r="EV34">
            <v>15.686274509803923</v>
          </cell>
          <cell r="EX34">
            <v>6</v>
          </cell>
          <cell r="EY34">
            <v>24</v>
          </cell>
          <cell r="EZ34">
            <v>25</v>
          </cell>
          <cell r="FC34">
            <v>18</v>
          </cell>
          <cell r="FF34">
            <v>14</v>
          </cell>
          <cell r="FG34">
            <v>55</v>
          </cell>
          <cell r="FH34">
            <v>25.454545454545453</v>
          </cell>
        </row>
        <row r="35">
          <cell r="A35">
            <v>36707</v>
          </cell>
          <cell r="B35">
            <v>33</v>
          </cell>
          <cell r="C35">
            <v>591</v>
          </cell>
          <cell r="D35">
            <v>5.5837563451776653</v>
          </cell>
          <cell r="I35">
            <v>1</v>
          </cell>
          <cell r="J35">
            <v>17</v>
          </cell>
          <cell r="K35">
            <v>5.8823529411764701</v>
          </cell>
          <cell r="M35">
            <v>1</v>
          </cell>
          <cell r="N35">
            <v>20</v>
          </cell>
          <cell r="O35">
            <v>5</v>
          </cell>
          <cell r="R35">
            <v>10</v>
          </cell>
          <cell r="S35">
            <v>0</v>
          </cell>
          <cell r="U35">
            <v>3</v>
          </cell>
          <cell r="V35">
            <v>35</v>
          </cell>
          <cell r="W35">
            <v>8.5714285714285712</v>
          </cell>
          <cell r="Y35">
            <v>4</v>
          </cell>
          <cell r="Z35">
            <v>53</v>
          </cell>
          <cell r="AA35">
            <v>7.5471698113207548</v>
          </cell>
          <cell r="AC35">
            <v>2</v>
          </cell>
          <cell r="AD35">
            <v>41</v>
          </cell>
          <cell r="AE35">
            <v>4.8780487804878048</v>
          </cell>
          <cell r="AG35">
            <v>4</v>
          </cell>
          <cell r="AH35">
            <v>30</v>
          </cell>
          <cell r="AI35">
            <v>13.333333333333334</v>
          </cell>
          <cell r="AL35">
            <v>21</v>
          </cell>
          <cell r="AM35">
            <v>0</v>
          </cell>
          <cell r="AO35">
            <v>6</v>
          </cell>
          <cell r="AP35">
            <v>36</v>
          </cell>
          <cell r="AQ35">
            <v>16.666666666666664</v>
          </cell>
          <cell r="AS35">
            <v>2</v>
          </cell>
          <cell r="AT35">
            <v>32</v>
          </cell>
          <cell r="AU35">
            <v>6.25</v>
          </cell>
          <cell r="AW35">
            <v>4</v>
          </cell>
          <cell r="AX35">
            <v>68</v>
          </cell>
          <cell r="AY35">
            <v>5.8823529411764701</v>
          </cell>
          <cell r="BB35">
            <v>54</v>
          </cell>
          <cell r="BC35">
            <v>0</v>
          </cell>
          <cell r="BF35">
            <v>32</v>
          </cell>
          <cell r="BG35">
            <v>0</v>
          </cell>
          <cell r="BI35">
            <v>1</v>
          </cell>
          <cell r="BJ35">
            <v>30</v>
          </cell>
          <cell r="BK35">
            <v>3.3333333333333335</v>
          </cell>
          <cell r="BM35">
            <v>1</v>
          </cell>
          <cell r="BN35">
            <v>21</v>
          </cell>
          <cell r="BO35">
            <v>4.7619047619047619</v>
          </cell>
          <cell r="BQ35">
            <v>2</v>
          </cell>
          <cell r="BR35">
            <v>56</v>
          </cell>
          <cell r="BS35">
            <v>3.5714285714285712</v>
          </cell>
          <cell r="BU35">
            <v>2</v>
          </cell>
          <cell r="BV35">
            <v>24</v>
          </cell>
          <cell r="BW35">
            <v>8.3333333333333321</v>
          </cell>
          <cell r="BZ35">
            <v>14</v>
          </cell>
          <cell r="CA35">
            <v>0</v>
          </cell>
          <cell r="CC35">
            <v>4</v>
          </cell>
          <cell r="CD35">
            <v>53</v>
          </cell>
          <cell r="CE35">
            <v>7.5471698113207548</v>
          </cell>
          <cell r="CG35">
            <v>36311</v>
          </cell>
          <cell r="CH35">
            <v>79</v>
          </cell>
          <cell r="CI35">
            <v>599</v>
          </cell>
          <cell r="CJ35">
            <v>13.188647746243738</v>
          </cell>
          <cell r="CL35">
            <v>1</v>
          </cell>
          <cell r="CM35">
            <v>16</v>
          </cell>
          <cell r="CN35">
            <v>6.25</v>
          </cell>
          <cell r="CP35">
            <v>1</v>
          </cell>
          <cell r="CQ35">
            <v>22</v>
          </cell>
          <cell r="CR35">
            <v>4.5454545454545459</v>
          </cell>
          <cell r="CT35">
            <v>2</v>
          </cell>
          <cell r="CU35">
            <v>11</v>
          </cell>
          <cell r="CV35">
            <v>18.181818181818183</v>
          </cell>
          <cell r="CX35">
            <v>7</v>
          </cell>
          <cell r="CY35">
            <v>37</v>
          </cell>
          <cell r="CZ35">
            <v>18.918918918918919</v>
          </cell>
          <cell r="DB35">
            <v>11</v>
          </cell>
          <cell r="DC35">
            <v>55</v>
          </cell>
          <cell r="DD35">
            <v>20</v>
          </cell>
          <cell r="DF35">
            <v>5</v>
          </cell>
          <cell r="DG35">
            <v>41</v>
          </cell>
          <cell r="DH35">
            <v>12.195121951219512</v>
          </cell>
          <cell r="DJ35">
            <v>4</v>
          </cell>
          <cell r="DK35">
            <v>29</v>
          </cell>
          <cell r="DL35">
            <v>13.793103448275863</v>
          </cell>
          <cell r="DN35">
            <v>1</v>
          </cell>
          <cell r="DO35">
            <v>23</v>
          </cell>
          <cell r="DP35">
            <v>4.3478260869565215</v>
          </cell>
          <cell r="DR35">
            <v>7</v>
          </cell>
          <cell r="DS35">
            <v>38</v>
          </cell>
          <cell r="DT35">
            <v>18.421052631578949</v>
          </cell>
          <cell r="DV35">
            <v>2</v>
          </cell>
          <cell r="DW35">
            <v>31</v>
          </cell>
          <cell r="DX35">
            <v>6.4516129032258061</v>
          </cell>
          <cell r="DZ35">
            <v>11</v>
          </cell>
          <cell r="EA35">
            <v>67</v>
          </cell>
          <cell r="EB35">
            <v>16.417910447761194</v>
          </cell>
          <cell r="ED35">
            <v>2</v>
          </cell>
          <cell r="EE35">
            <v>55</v>
          </cell>
          <cell r="EF35">
            <v>3.6363636363636367</v>
          </cell>
          <cell r="EH35">
            <v>2</v>
          </cell>
          <cell r="EI35">
            <v>32</v>
          </cell>
          <cell r="EJ35">
            <v>6.25</v>
          </cell>
          <cell r="EL35">
            <v>4</v>
          </cell>
          <cell r="EM35">
            <v>33</v>
          </cell>
          <cell r="EN35">
            <v>12.121212121212121</v>
          </cell>
          <cell r="EP35">
            <v>3</v>
          </cell>
          <cell r="EQ35">
            <v>19</v>
          </cell>
          <cell r="ER35">
            <v>15.789473684210526</v>
          </cell>
          <cell r="ET35">
            <v>10</v>
          </cell>
          <cell r="EU35">
            <v>52</v>
          </cell>
          <cell r="EV35">
            <v>19.230769230769234</v>
          </cell>
          <cell r="EX35">
            <v>6</v>
          </cell>
          <cell r="EY35">
            <v>24</v>
          </cell>
          <cell r="EZ35">
            <v>25</v>
          </cell>
          <cell r="FC35">
            <v>17</v>
          </cell>
          <cell r="FF35">
            <v>11</v>
          </cell>
          <cell r="FG35">
            <v>55</v>
          </cell>
          <cell r="FH35">
            <v>20</v>
          </cell>
        </row>
        <row r="36">
          <cell r="A36">
            <v>36738</v>
          </cell>
          <cell r="B36">
            <v>32</v>
          </cell>
          <cell r="C36">
            <v>601</v>
          </cell>
          <cell r="D36">
            <v>5.3244592346089847</v>
          </cell>
          <cell r="I36">
            <v>1</v>
          </cell>
          <cell r="J36">
            <v>18</v>
          </cell>
          <cell r="K36">
            <v>5.5555555555555554</v>
          </cell>
          <cell r="M36">
            <v>2</v>
          </cell>
          <cell r="N36">
            <v>20</v>
          </cell>
          <cell r="O36">
            <v>10</v>
          </cell>
          <cell r="R36">
            <v>11</v>
          </cell>
          <cell r="S36">
            <v>0</v>
          </cell>
          <cell r="U36">
            <v>3</v>
          </cell>
          <cell r="V36">
            <v>37</v>
          </cell>
          <cell r="W36">
            <v>8.1081081081081088</v>
          </cell>
          <cell r="Y36">
            <v>3</v>
          </cell>
          <cell r="Z36">
            <v>54</v>
          </cell>
          <cell r="AA36">
            <v>5.5555555555555554</v>
          </cell>
          <cell r="AC36">
            <v>2</v>
          </cell>
          <cell r="AD36">
            <v>41</v>
          </cell>
          <cell r="AE36">
            <v>4.8780487804878048</v>
          </cell>
          <cell r="AG36">
            <v>4</v>
          </cell>
          <cell r="AH36">
            <v>28</v>
          </cell>
          <cell r="AI36">
            <v>14.285714285714285</v>
          </cell>
          <cell r="AL36">
            <v>22</v>
          </cell>
          <cell r="AM36">
            <v>0</v>
          </cell>
          <cell r="AO36">
            <v>6</v>
          </cell>
          <cell r="AP36">
            <v>36</v>
          </cell>
          <cell r="AQ36">
            <v>16.666666666666664</v>
          </cell>
          <cell r="AS36">
            <v>2</v>
          </cell>
          <cell r="AT36">
            <v>32</v>
          </cell>
          <cell r="AU36">
            <v>6.25</v>
          </cell>
          <cell r="AW36">
            <v>4</v>
          </cell>
          <cell r="AX36">
            <v>67</v>
          </cell>
          <cell r="AY36">
            <v>5.9701492537313428</v>
          </cell>
          <cell r="BB36">
            <v>56</v>
          </cell>
          <cell r="BC36">
            <v>0</v>
          </cell>
          <cell r="BE36">
            <v>1</v>
          </cell>
          <cell r="BF36">
            <v>36</v>
          </cell>
          <cell r="BG36">
            <v>2.7777777777777777</v>
          </cell>
          <cell r="BI36">
            <v>1</v>
          </cell>
          <cell r="BJ36">
            <v>30</v>
          </cell>
          <cell r="BK36">
            <v>3.3333333333333335</v>
          </cell>
          <cell r="BM36">
            <v>1</v>
          </cell>
          <cell r="BN36">
            <v>22</v>
          </cell>
          <cell r="BO36">
            <v>4.5454545454545459</v>
          </cell>
          <cell r="BQ36">
            <v>1</v>
          </cell>
          <cell r="BR36">
            <v>57</v>
          </cell>
          <cell r="BS36">
            <v>1.7543859649122806</v>
          </cell>
          <cell r="BU36">
            <v>1</v>
          </cell>
          <cell r="BV36">
            <v>23</v>
          </cell>
          <cell r="BW36">
            <v>4.3478260869565215</v>
          </cell>
          <cell r="BZ36">
            <v>14</v>
          </cell>
          <cell r="CA36">
            <v>0</v>
          </cell>
          <cell r="CC36">
            <v>3</v>
          </cell>
          <cell r="CD36">
            <v>54</v>
          </cell>
          <cell r="CE36">
            <v>5.5555555555555554</v>
          </cell>
          <cell r="CG36">
            <v>36341</v>
          </cell>
          <cell r="CH36">
            <v>76</v>
          </cell>
          <cell r="CI36">
            <v>591</v>
          </cell>
          <cell r="CJ36">
            <v>12.859560067681894</v>
          </cell>
          <cell r="CL36">
            <v>1</v>
          </cell>
          <cell r="CM36">
            <v>17</v>
          </cell>
          <cell r="CN36">
            <v>5.8823529411764701</v>
          </cell>
          <cell r="CP36">
            <v>1</v>
          </cell>
          <cell r="CQ36">
            <v>20</v>
          </cell>
          <cell r="CR36">
            <v>5</v>
          </cell>
          <cell r="CT36">
            <v>2</v>
          </cell>
          <cell r="CU36">
            <v>10</v>
          </cell>
          <cell r="CV36">
            <v>20</v>
          </cell>
          <cell r="CX36">
            <v>6</v>
          </cell>
          <cell r="CY36">
            <v>35</v>
          </cell>
          <cell r="CZ36">
            <v>17.142857142857142</v>
          </cell>
          <cell r="DB36">
            <v>10</v>
          </cell>
          <cell r="DC36">
            <v>53</v>
          </cell>
          <cell r="DD36">
            <v>18.867924528301888</v>
          </cell>
          <cell r="DF36">
            <v>3</v>
          </cell>
          <cell r="DG36">
            <v>41</v>
          </cell>
          <cell r="DH36">
            <v>7.3170731707317076</v>
          </cell>
          <cell r="DJ36">
            <v>5</v>
          </cell>
          <cell r="DK36">
            <v>30</v>
          </cell>
          <cell r="DL36">
            <v>16.666666666666664</v>
          </cell>
          <cell r="DN36">
            <v>1</v>
          </cell>
          <cell r="DO36">
            <v>21</v>
          </cell>
          <cell r="DP36">
            <v>4.7619047619047619</v>
          </cell>
          <cell r="DR36">
            <v>6</v>
          </cell>
          <cell r="DS36">
            <v>36</v>
          </cell>
          <cell r="DT36">
            <v>16.666666666666664</v>
          </cell>
          <cell r="DV36">
            <v>2</v>
          </cell>
          <cell r="DW36">
            <v>32</v>
          </cell>
          <cell r="DX36">
            <v>6.25</v>
          </cell>
          <cell r="DZ36">
            <v>12</v>
          </cell>
          <cell r="EA36">
            <v>68</v>
          </cell>
          <cell r="EB36">
            <v>17.647058823529409</v>
          </cell>
          <cell r="ED36">
            <v>2</v>
          </cell>
          <cell r="EE36">
            <v>54</v>
          </cell>
          <cell r="EF36">
            <v>3.7037037037037042</v>
          </cell>
          <cell r="EH36">
            <v>2</v>
          </cell>
          <cell r="EI36">
            <v>32</v>
          </cell>
          <cell r="EJ36">
            <v>6.25</v>
          </cell>
          <cell r="EL36">
            <v>3</v>
          </cell>
          <cell r="EM36">
            <v>30</v>
          </cell>
          <cell r="EN36">
            <v>10</v>
          </cell>
          <cell r="EP36">
            <v>3</v>
          </cell>
          <cell r="EQ36">
            <v>21</v>
          </cell>
          <cell r="ER36">
            <v>14.285714285714286</v>
          </cell>
          <cell r="ET36">
            <v>11</v>
          </cell>
          <cell r="EU36">
            <v>56</v>
          </cell>
          <cell r="EV36">
            <v>19.642857142857142</v>
          </cell>
          <cell r="EX36">
            <v>6</v>
          </cell>
          <cell r="EY36">
            <v>24</v>
          </cell>
          <cell r="EZ36">
            <v>25</v>
          </cell>
          <cell r="FC36">
            <v>14</v>
          </cell>
          <cell r="FF36">
            <v>10</v>
          </cell>
          <cell r="FG36">
            <v>53</v>
          </cell>
          <cell r="FH36">
            <v>18.867924528301888</v>
          </cell>
        </row>
        <row r="37">
          <cell r="A37">
            <v>36769</v>
          </cell>
          <cell r="B37">
            <v>36</v>
          </cell>
          <cell r="C37">
            <v>599</v>
          </cell>
          <cell r="D37">
            <v>6.010016694490818</v>
          </cell>
          <cell r="I37">
            <v>1</v>
          </cell>
          <cell r="J37">
            <v>18</v>
          </cell>
          <cell r="K37">
            <v>5.5555555555555554</v>
          </cell>
          <cell r="M37">
            <v>2</v>
          </cell>
          <cell r="N37">
            <v>21</v>
          </cell>
          <cell r="O37">
            <v>9.5238095238095237</v>
          </cell>
          <cell r="R37">
            <v>11</v>
          </cell>
          <cell r="S37">
            <v>0</v>
          </cell>
          <cell r="U37">
            <v>4</v>
          </cell>
          <cell r="V37">
            <v>37</v>
          </cell>
          <cell r="W37">
            <v>10.810810810810811</v>
          </cell>
          <cell r="Y37">
            <v>2</v>
          </cell>
          <cell r="Z37">
            <v>51</v>
          </cell>
          <cell r="AA37">
            <v>3.9215686274509802</v>
          </cell>
          <cell r="AC37">
            <v>3</v>
          </cell>
          <cell r="AD37">
            <v>41</v>
          </cell>
          <cell r="AE37">
            <v>7.3170731707317067</v>
          </cell>
          <cell r="AG37">
            <v>4</v>
          </cell>
          <cell r="AH37">
            <v>27</v>
          </cell>
          <cell r="AI37">
            <v>14.814814814814813</v>
          </cell>
          <cell r="AL37">
            <v>21</v>
          </cell>
          <cell r="AM37">
            <v>0</v>
          </cell>
          <cell r="AO37">
            <v>6</v>
          </cell>
          <cell r="AP37">
            <v>36</v>
          </cell>
          <cell r="AQ37">
            <v>16.666666666666664</v>
          </cell>
          <cell r="AS37">
            <v>4</v>
          </cell>
          <cell r="AT37">
            <v>33</v>
          </cell>
          <cell r="AU37">
            <v>12.121212121212121</v>
          </cell>
          <cell r="AW37">
            <v>4</v>
          </cell>
          <cell r="AX37">
            <v>68</v>
          </cell>
          <cell r="AY37">
            <v>5.8823529411764701</v>
          </cell>
          <cell r="BB37">
            <v>58</v>
          </cell>
          <cell r="BC37">
            <v>0</v>
          </cell>
          <cell r="BE37">
            <v>1</v>
          </cell>
          <cell r="BF37">
            <v>37</v>
          </cell>
          <cell r="BG37">
            <v>2.7027027027027026</v>
          </cell>
          <cell r="BI37">
            <v>1</v>
          </cell>
          <cell r="BJ37">
            <v>31</v>
          </cell>
          <cell r="BK37">
            <v>3.225806451612903</v>
          </cell>
          <cell r="BM37">
            <v>1</v>
          </cell>
          <cell r="BN37">
            <v>23</v>
          </cell>
          <cell r="BO37">
            <v>4.3478260869565215</v>
          </cell>
          <cell r="BQ37">
            <v>1</v>
          </cell>
          <cell r="BR37">
            <v>53</v>
          </cell>
          <cell r="BS37">
            <v>1.8867924528301887</v>
          </cell>
          <cell r="BU37">
            <v>1</v>
          </cell>
          <cell r="BV37">
            <v>21</v>
          </cell>
          <cell r="BW37">
            <v>4.7619047619047619</v>
          </cell>
          <cell r="BZ37">
            <v>13</v>
          </cell>
          <cell r="CA37">
            <v>0</v>
          </cell>
          <cell r="CC37">
            <v>2</v>
          </cell>
          <cell r="CD37">
            <v>51</v>
          </cell>
          <cell r="CE37">
            <v>3.9215686274509802</v>
          </cell>
          <cell r="CG37">
            <v>36372</v>
          </cell>
          <cell r="CH37">
            <v>69</v>
          </cell>
          <cell r="CI37">
            <v>601</v>
          </cell>
          <cell r="CJ37">
            <v>11.480865224625624</v>
          </cell>
          <cell r="CL37">
            <v>1</v>
          </cell>
          <cell r="CM37">
            <v>18</v>
          </cell>
          <cell r="CN37">
            <v>5.5555555555555554</v>
          </cell>
          <cell r="CP37">
            <v>2</v>
          </cell>
          <cell r="CQ37">
            <v>20</v>
          </cell>
          <cell r="CR37">
            <v>10</v>
          </cell>
          <cell r="CT37">
            <v>2</v>
          </cell>
          <cell r="CU37">
            <v>11</v>
          </cell>
          <cell r="CV37">
            <v>18.181818181818183</v>
          </cell>
          <cell r="CX37">
            <v>5</v>
          </cell>
          <cell r="CY37">
            <v>37</v>
          </cell>
          <cell r="CZ37">
            <v>13.513513513513514</v>
          </cell>
          <cell r="DB37">
            <v>9</v>
          </cell>
          <cell r="DC37">
            <v>54</v>
          </cell>
          <cell r="DD37">
            <v>16.666666666666664</v>
          </cell>
          <cell r="DF37">
            <v>4</v>
          </cell>
          <cell r="DG37">
            <v>41</v>
          </cell>
          <cell r="DH37">
            <v>9.7560975609756095</v>
          </cell>
          <cell r="DJ37">
            <v>3</v>
          </cell>
          <cell r="DK37">
            <v>28</v>
          </cell>
          <cell r="DL37">
            <v>10.714285714285714</v>
          </cell>
          <cell r="DN37">
            <v>1</v>
          </cell>
          <cell r="DO37">
            <v>22</v>
          </cell>
          <cell r="DP37">
            <v>4.5454545454545459</v>
          </cell>
          <cell r="DR37">
            <v>7</v>
          </cell>
          <cell r="DS37">
            <v>36</v>
          </cell>
          <cell r="DT37">
            <v>19.444444444444446</v>
          </cell>
          <cell r="DV37">
            <v>3</v>
          </cell>
          <cell r="DW37">
            <v>32</v>
          </cell>
          <cell r="DX37">
            <v>9.375</v>
          </cell>
          <cell r="DZ37">
            <v>13</v>
          </cell>
          <cell r="EA37">
            <v>67</v>
          </cell>
          <cell r="EB37">
            <v>19.402985074626866</v>
          </cell>
          <cell r="ED37">
            <v>1</v>
          </cell>
          <cell r="EE37">
            <v>56</v>
          </cell>
          <cell r="EF37">
            <v>1.7857142857142856</v>
          </cell>
          <cell r="EH37">
            <v>2</v>
          </cell>
          <cell r="EI37">
            <v>36</v>
          </cell>
          <cell r="EJ37">
            <v>5.5555555555555554</v>
          </cell>
          <cell r="EL37">
            <v>2</v>
          </cell>
          <cell r="EM37">
            <v>30</v>
          </cell>
          <cell r="EN37">
            <v>6.6666666666666661</v>
          </cell>
          <cell r="EP37">
            <v>2</v>
          </cell>
          <cell r="EQ37">
            <v>22</v>
          </cell>
          <cell r="ER37">
            <v>9.0909090909090917</v>
          </cell>
          <cell r="ET37">
            <v>8</v>
          </cell>
          <cell r="EU37">
            <v>57</v>
          </cell>
          <cell r="EV37">
            <v>14.035087719298247</v>
          </cell>
          <cell r="EX37">
            <v>4</v>
          </cell>
          <cell r="EY37">
            <v>23</v>
          </cell>
          <cell r="EZ37">
            <v>17.391304347826086</v>
          </cell>
          <cell r="FC37">
            <v>14</v>
          </cell>
          <cell r="FF37">
            <v>9</v>
          </cell>
          <cell r="FG37">
            <v>54</v>
          </cell>
          <cell r="FH37">
            <v>16.666666666666664</v>
          </cell>
        </row>
        <row r="38">
          <cell r="A38">
            <v>36799</v>
          </cell>
          <cell r="B38">
            <v>38</v>
          </cell>
          <cell r="C38">
            <v>604</v>
          </cell>
          <cell r="D38">
            <v>6.2913907284768218</v>
          </cell>
          <cell r="J38">
            <v>16</v>
          </cell>
          <cell r="K38">
            <v>0</v>
          </cell>
          <cell r="M38">
            <v>2</v>
          </cell>
          <cell r="N38">
            <v>21</v>
          </cell>
          <cell r="O38">
            <v>9.5238095238095237</v>
          </cell>
          <cell r="Q38">
            <v>1</v>
          </cell>
          <cell r="R38">
            <v>12</v>
          </cell>
          <cell r="S38">
            <v>8.3333333333333321</v>
          </cell>
          <cell r="U38">
            <v>5</v>
          </cell>
          <cell r="V38">
            <v>38</v>
          </cell>
          <cell r="W38">
            <v>13.157894736842104</v>
          </cell>
          <cell r="Y38">
            <v>2</v>
          </cell>
          <cell r="Z38">
            <v>51</v>
          </cell>
          <cell r="AA38">
            <v>3.9215686274509802</v>
          </cell>
          <cell r="AC38">
            <v>3</v>
          </cell>
          <cell r="AD38">
            <v>37</v>
          </cell>
          <cell r="AE38">
            <v>8.1081081081081088</v>
          </cell>
          <cell r="AG38">
            <v>5</v>
          </cell>
          <cell r="AH38">
            <v>27</v>
          </cell>
          <cell r="AI38">
            <v>18.518518518518519</v>
          </cell>
          <cell r="AL38">
            <v>21</v>
          </cell>
          <cell r="AM38">
            <v>0</v>
          </cell>
          <cell r="AO38">
            <v>6</v>
          </cell>
          <cell r="AP38">
            <v>34</v>
          </cell>
          <cell r="AQ38">
            <v>17.647058823529413</v>
          </cell>
          <cell r="AS38">
            <v>4</v>
          </cell>
          <cell r="AT38">
            <v>34</v>
          </cell>
          <cell r="AU38">
            <v>11.76470588235294</v>
          </cell>
          <cell r="AW38">
            <v>4</v>
          </cell>
          <cell r="AX38">
            <v>67</v>
          </cell>
          <cell r="AY38">
            <v>5.9701492537313428</v>
          </cell>
          <cell r="BB38">
            <v>62</v>
          </cell>
          <cell r="BC38">
            <v>0</v>
          </cell>
          <cell r="BE38">
            <v>1</v>
          </cell>
          <cell r="BF38">
            <v>39</v>
          </cell>
          <cell r="BG38">
            <v>2.5641025641025639</v>
          </cell>
          <cell r="BI38">
            <v>1</v>
          </cell>
          <cell r="BJ38">
            <v>31</v>
          </cell>
          <cell r="BK38">
            <v>3.225806451612903</v>
          </cell>
          <cell r="BM38">
            <v>1</v>
          </cell>
          <cell r="BN38">
            <v>24</v>
          </cell>
          <cell r="BO38">
            <v>4.1666666666666661</v>
          </cell>
          <cell r="BQ38">
            <v>2</v>
          </cell>
          <cell r="BR38">
            <v>57</v>
          </cell>
          <cell r="BS38">
            <v>3.5087719298245612</v>
          </cell>
          <cell r="BU38">
            <v>1</v>
          </cell>
          <cell r="BV38">
            <v>23</v>
          </cell>
          <cell r="BW38">
            <v>4.3478260869565215</v>
          </cell>
          <cell r="BZ38">
            <v>13</v>
          </cell>
          <cell r="CA38">
            <v>0</v>
          </cell>
          <cell r="CC38">
            <v>2</v>
          </cell>
          <cell r="CD38">
            <v>51</v>
          </cell>
          <cell r="CE38">
            <v>3.9215686274509802</v>
          </cell>
          <cell r="CG38">
            <v>36403</v>
          </cell>
          <cell r="CH38">
            <v>75</v>
          </cell>
          <cell r="CI38">
            <v>599</v>
          </cell>
          <cell r="CJ38">
            <v>12.520868113522537</v>
          </cell>
          <cell r="CL38">
            <v>1</v>
          </cell>
          <cell r="CM38">
            <v>18</v>
          </cell>
          <cell r="CN38">
            <v>5.5555555555555554</v>
          </cell>
          <cell r="CP38">
            <v>2</v>
          </cell>
          <cell r="CQ38">
            <v>21</v>
          </cell>
          <cell r="CR38">
            <v>9.5238095238095237</v>
          </cell>
          <cell r="CT38">
            <v>3</v>
          </cell>
          <cell r="CU38">
            <v>11</v>
          </cell>
          <cell r="CV38">
            <v>27.272727272727273</v>
          </cell>
          <cell r="CX38">
            <v>8</v>
          </cell>
          <cell r="CY38">
            <v>37</v>
          </cell>
          <cell r="CZ38">
            <v>21.621621621621621</v>
          </cell>
          <cell r="DB38">
            <v>8</v>
          </cell>
          <cell r="DC38">
            <v>51</v>
          </cell>
          <cell r="DD38">
            <v>15.686274509803923</v>
          </cell>
          <cell r="DF38">
            <v>3</v>
          </cell>
          <cell r="DG38">
            <v>41</v>
          </cell>
          <cell r="DH38">
            <v>7.3170731707317076</v>
          </cell>
          <cell r="DJ38">
            <v>3</v>
          </cell>
          <cell r="DK38">
            <v>27</v>
          </cell>
          <cell r="DL38">
            <v>11.111111111111111</v>
          </cell>
          <cell r="DN38">
            <v>1</v>
          </cell>
          <cell r="DO38">
            <v>21</v>
          </cell>
          <cell r="DP38">
            <v>4.7619047619047619</v>
          </cell>
          <cell r="DR38">
            <v>8</v>
          </cell>
          <cell r="DS38">
            <v>36</v>
          </cell>
          <cell r="DT38">
            <v>22.222222222222221</v>
          </cell>
          <cell r="DV38">
            <v>4</v>
          </cell>
          <cell r="DW38">
            <v>33</v>
          </cell>
          <cell r="DX38">
            <v>12.121212121212121</v>
          </cell>
          <cell r="DZ38">
            <v>13</v>
          </cell>
          <cell r="EA38">
            <v>68</v>
          </cell>
          <cell r="EB38">
            <v>19.117647058823529</v>
          </cell>
          <cell r="ED38">
            <v>1</v>
          </cell>
          <cell r="EE38">
            <v>58</v>
          </cell>
          <cell r="EF38">
            <v>1.7241379310344829</v>
          </cell>
          <cell r="EH38">
            <v>2</v>
          </cell>
          <cell r="EI38">
            <v>37</v>
          </cell>
          <cell r="EJ38">
            <v>5.4054054054054053</v>
          </cell>
          <cell r="EL38">
            <v>4</v>
          </cell>
          <cell r="EM38">
            <v>31</v>
          </cell>
          <cell r="EN38">
            <v>12.903225806451612</v>
          </cell>
          <cell r="EP38">
            <v>4</v>
          </cell>
          <cell r="EQ38">
            <v>23</v>
          </cell>
          <cell r="ER38">
            <v>17.391304347826086</v>
          </cell>
          <cell r="ET38">
            <v>6</v>
          </cell>
          <cell r="EU38">
            <v>53</v>
          </cell>
          <cell r="EV38">
            <v>11.320754716981133</v>
          </cell>
          <cell r="EX38">
            <v>3</v>
          </cell>
          <cell r="EY38">
            <v>21</v>
          </cell>
          <cell r="EZ38">
            <v>14.285714285714286</v>
          </cell>
          <cell r="FC38">
            <v>13</v>
          </cell>
          <cell r="FF38">
            <v>8</v>
          </cell>
          <cell r="FG38">
            <v>51</v>
          </cell>
          <cell r="FH38">
            <v>15.686274509803921</v>
          </cell>
        </row>
        <row r="39">
          <cell r="A39">
            <v>36830</v>
          </cell>
          <cell r="B39">
            <v>37</v>
          </cell>
          <cell r="C39">
            <v>618</v>
          </cell>
          <cell r="D39">
            <v>5.9870550161812295</v>
          </cell>
          <cell r="J39">
            <v>17</v>
          </cell>
          <cell r="K39">
            <v>0</v>
          </cell>
          <cell r="M39">
            <v>2</v>
          </cell>
          <cell r="N39">
            <v>22</v>
          </cell>
          <cell r="O39">
            <v>9.0909090909090917</v>
          </cell>
          <cell r="Q39">
            <v>2</v>
          </cell>
          <cell r="R39">
            <v>13</v>
          </cell>
          <cell r="S39">
            <v>15.384615384615385</v>
          </cell>
          <cell r="U39">
            <v>6</v>
          </cell>
          <cell r="V39">
            <v>38</v>
          </cell>
          <cell r="W39">
            <v>15.789473684210526</v>
          </cell>
          <cell r="Y39">
            <v>1</v>
          </cell>
          <cell r="Z39">
            <v>51</v>
          </cell>
          <cell r="AA39">
            <v>1.9607843137254901</v>
          </cell>
          <cell r="AC39">
            <v>3</v>
          </cell>
          <cell r="AD39">
            <v>43</v>
          </cell>
          <cell r="AE39">
            <v>6.9767441860465116</v>
          </cell>
          <cell r="AG39">
            <v>4</v>
          </cell>
          <cell r="AH39">
            <v>26</v>
          </cell>
          <cell r="AI39">
            <v>15.384615384615385</v>
          </cell>
          <cell r="AL39">
            <v>23</v>
          </cell>
          <cell r="AM39">
            <v>0</v>
          </cell>
          <cell r="AO39">
            <v>5</v>
          </cell>
          <cell r="AP39">
            <v>35</v>
          </cell>
          <cell r="AQ39">
            <v>14.285714285714285</v>
          </cell>
          <cell r="AS39">
            <v>4</v>
          </cell>
          <cell r="AT39">
            <v>34</v>
          </cell>
          <cell r="AU39">
            <v>11.76470588235294</v>
          </cell>
          <cell r="AW39">
            <v>4</v>
          </cell>
          <cell r="AX39">
            <v>66</v>
          </cell>
          <cell r="AY39">
            <v>6.0606060606060606</v>
          </cell>
          <cell r="BB39">
            <v>63</v>
          </cell>
          <cell r="BC39">
            <v>0</v>
          </cell>
          <cell r="BE39">
            <v>1</v>
          </cell>
          <cell r="BF39">
            <v>40</v>
          </cell>
          <cell r="BG39">
            <v>2.5</v>
          </cell>
          <cell r="BI39">
            <v>1</v>
          </cell>
          <cell r="BJ39">
            <v>31</v>
          </cell>
          <cell r="BK39">
            <v>3.225806451612903</v>
          </cell>
          <cell r="BM39">
            <v>2</v>
          </cell>
          <cell r="BN39">
            <v>25</v>
          </cell>
          <cell r="BO39">
            <v>8</v>
          </cell>
          <cell r="BQ39">
            <v>1</v>
          </cell>
          <cell r="BR39">
            <v>58</v>
          </cell>
          <cell r="BS39">
            <v>1.7241379310344827</v>
          </cell>
          <cell r="BU39">
            <v>1</v>
          </cell>
          <cell r="BV39">
            <v>23</v>
          </cell>
          <cell r="BW39">
            <v>4.3478260869565215</v>
          </cell>
          <cell r="BZ39">
            <v>13</v>
          </cell>
          <cell r="CA39">
            <v>0</v>
          </cell>
          <cell r="CC39">
            <v>1</v>
          </cell>
          <cell r="CD39">
            <v>51</v>
          </cell>
          <cell r="CE39">
            <v>1.9607843137254901</v>
          </cell>
          <cell r="CG39">
            <v>36433</v>
          </cell>
          <cell r="CH39">
            <v>82</v>
          </cell>
          <cell r="CI39">
            <v>604</v>
          </cell>
          <cell r="CJ39">
            <v>13.576158940397351</v>
          </cell>
          <cell r="CL39">
            <v>1</v>
          </cell>
          <cell r="CM39">
            <v>16</v>
          </cell>
          <cell r="CN39">
            <v>6.25</v>
          </cell>
          <cell r="CP39">
            <v>2</v>
          </cell>
          <cell r="CQ39">
            <v>21</v>
          </cell>
          <cell r="CR39">
            <v>9.5238095238095237</v>
          </cell>
          <cell r="CT39">
            <v>2</v>
          </cell>
          <cell r="CU39">
            <v>12</v>
          </cell>
          <cell r="CV39">
            <v>16.666666666666664</v>
          </cell>
          <cell r="CX39">
            <v>9</v>
          </cell>
          <cell r="CY39">
            <v>38</v>
          </cell>
          <cell r="CZ39">
            <v>23.684210526315788</v>
          </cell>
          <cell r="DB39">
            <v>8</v>
          </cell>
          <cell r="DC39">
            <v>51</v>
          </cell>
          <cell r="DD39">
            <v>15.686274509803923</v>
          </cell>
          <cell r="DF39">
            <v>6</v>
          </cell>
          <cell r="DG39">
            <v>37</v>
          </cell>
          <cell r="DH39">
            <v>16.216216216216218</v>
          </cell>
          <cell r="DJ39">
            <v>3</v>
          </cell>
          <cell r="DK39">
            <v>27</v>
          </cell>
          <cell r="DL39">
            <v>11.111111111111111</v>
          </cell>
          <cell r="DN39">
            <v>1</v>
          </cell>
          <cell r="DO39">
            <v>21</v>
          </cell>
          <cell r="DP39">
            <v>4.7619047619047619</v>
          </cell>
          <cell r="DR39">
            <v>9</v>
          </cell>
          <cell r="DS39">
            <v>34</v>
          </cell>
          <cell r="DT39">
            <v>26.47058823529412</v>
          </cell>
          <cell r="DV39">
            <v>4</v>
          </cell>
          <cell r="DW39">
            <v>34</v>
          </cell>
          <cell r="DX39">
            <v>11.76470588235294</v>
          </cell>
          <cell r="DZ39">
            <v>13</v>
          </cell>
          <cell r="EA39">
            <v>67</v>
          </cell>
          <cell r="EB39">
            <v>19.402985074626866</v>
          </cell>
          <cell r="ED39">
            <v>2</v>
          </cell>
          <cell r="EE39">
            <v>62</v>
          </cell>
          <cell r="EF39">
            <v>3.225806451612903</v>
          </cell>
          <cell r="EH39">
            <v>2</v>
          </cell>
          <cell r="EI39">
            <v>39</v>
          </cell>
          <cell r="EJ39">
            <v>5.1282051282051277</v>
          </cell>
          <cell r="EL39">
            <v>4</v>
          </cell>
          <cell r="EM39">
            <v>31</v>
          </cell>
          <cell r="EN39">
            <v>12.903225806451612</v>
          </cell>
          <cell r="EP39">
            <v>5</v>
          </cell>
          <cell r="EQ39">
            <v>24</v>
          </cell>
          <cell r="ER39">
            <v>20.833333333333336</v>
          </cell>
          <cell r="ET39">
            <v>9</v>
          </cell>
          <cell r="EU39">
            <v>57</v>
          </cell>
          <cell r="EV39">
            <v>15.789473684210526</v>
          </cell>
          <cell r="EX39">
            <v>3</v>
          </cell>
          <cell r="EY39">
            <v>23</v>
          </cell>
          <cell r="EZ39">
            <v>13.043478260869565</v>
          </cell>
          <cell r="FC39">
            <v>13</v>
          </cell>
          <cell r="FF39">
            <v>8</v>
          </cell>
          <cell r="FG39">
            <v>51</v>
          </cell>
          <cell r="FH39">
            <v>15.686274509803921</v>
          </cell>
        </row>
        <row r="40">
          <cell r="A40">
            <v>36860</v>
          </cell>
          <cell r="B40">
            <v>40</v>
          </cell>
          <cell r="C40">
            <v>611</v>
          </cell>
          <cell r="D40">
            <v>6.5466448445171856</v>
          </cell>
          <cell r="J40">
            <v>17</v>
          </cell>
          <cell r="K40">
            <v>0</v>
          </cell>
          <cell r="M40">
            <v>2</v>
          </cell>
          <cell r="N40">
            <v>21</v>
          </cell>
          <cell r="O40">
            <v>9.5238095238095237</v>
          </cell>
          <cell r="Q40">
            <v>3</v>
          </cell>
          <cell r="R40">
            <v>13</v>
          </cell>
          <cell r="S40">
            <v>23.076923076923077</v>
          </cell>
          <cell r="U40">
            <v>7</v>
          </cell>
          <cell r="V40">
            <v>38</v>
          </cell>
          <cell r="W40">
            <v>18.421052631578945</v>
          </cell>
          <cell r="Z40">
            <v>50</v>
          </cell>
          <cell r="AA40">
            <v>0</v>
          </cell>
          <cell r="AC40">
            <v>4</v>
          </cell>
          <cell r="AD40">
            <v>43</v>
          </cell>
          <cell r="AE40">
            <v>9.3023255813953494</v>
          </cell>
          <cell r="AG40">
            <v>4</v>
          </cell>
          <cell r="AH40">
            <v>25</v>
          </cell>
          <cell r="AI40">
            <v>16</v>
          </cell>
          <cell r="AL40">
            <v>23</v>
          </cell>
          <cell r="AM40">
            <v>0</v>
          </cell>
          <cell r="AO40">
            <v>4</v>
          </cell>
          <cell r="AP40">
            <v>32</v>
          </cell>
          <cell r="AQ40">
            <v>12.5</v>
          </cell>
          <cell r="AS40">
            <v>4</v>
          </cell>
          <cell r="AT40">
            <v>34</v>
          </cell>
          <cell r="AU40">
            <v>11.76470588235294</v>
          </cell>
          <cell r="AW40">
            <v>4</v>
          </cell>
          <cell r="AX40">
            <v>68</v>
          </cell>
          <cell r="AY40">
            <v>5.8823529411764701</v>
          </cell>
          <cell r="BB40">
            <v>62</v>
          </cell>
          <cell r="BC40">
            <v>0</v>
          </cell>
          <cell r="BE40">
            <v>1</v>
          </cell>
          <cell r="BF40">
            <v>42</v>
          </cell>
          <cell r="BG40">
            <v>2.3809523809523809</v>
          </cell>
          <cell r="BI40">
            <v>1</v>
          </cell>
          <cell r="BJ40">
            <v>30</v>
          </cell>
          <cell r="BK40">
            <v>3.3333333333333335</v>
          </cell>
          <cell r="BM40">
            <v>3</v>
          </cell>
          <cell r="BN40">
            <v>25</v>
          </cell>
          <cell r="BO40">
            <v>12</v>
          </cell>
          <cell r="BQ40">
            <v>3</v>
          </cell>
          <cell r="BR40">
            <v>60</v>
          </cell>
          <cell r="BS40">
            <v>5</v>
          </cell>
          <cell r="BV40">
            <v>21</v>
          </cell>
          <cell r="BW40">
            <v>0</v>
          </cell>
          <cell r="BZ40">
            <v>12</v>
          </cell>
          <cell r="CA40">
            <v>0</v>
          </cell>
          <cell r="CC40" t="str">
            <v/>
          </cell>
          <cell r="CD40">
            <v>50</v>
          </cell>
          <cell r="CE40">
            <v>0</v>
          </cell>
          <cell r="CG40">
            <v>36464</v>
          </cell>
          <cell r="CH40">
            <v>95</v>
          </cell>
          <cell r="CI40">
            <v>618</v>
          </cell>
          <cell r="CJ40">
            <v>15.372168284789645</v>
          </cell>
          <cell r="CL40">
            <v>1</v>
          </cell>
          <cell r="CM40">
            <v>17</v>
          </cell>
          <cell r="CN40">
            <v>5.8823529411764701</v>
          </cell>
          <cell r="CP40">
            <v>4</v>
          </cell>
          <cell r="CQ40">
            <v>22</v>
          </cell>
          <cell r="CR40">
            <v>18.181818181818183</v>
          </cell>
          <cell r="CT40">
            <v>3</v>
          </cell>
          <cell r="CU40">
            <v>13</v>
          </cell>
          <cell r="CV40">
            <v>23.076923076923077</v>
          </cell>
          <cell r="CX40">
            <v>11</v>
          </cell>
          <cell r="CY40">
            <v>38</v>
          </cell>
          <cell r="CZ40">
            <v>28.947368421052634</v>
          </cell>
          <cell r="DB40">
            <v>8</v>
          </cell>
          <cell r="DC40">
            <v>51</v>
          </cell>
          <cell r="DD40">
            <v>15.686274509803923</v>
          </cell>
          <cell r="DF40">
            <v>8</v>
          </cell>
          <cell r="DG40">
            <v>43</v>
          </cell>
          <cell r="DH40">
            <v>18.604651162790699</v>
          </cell>
          <cell r="DJ40">
            <v>5</v>
          </cell>
          <cell r="DK40">
            <v>26</v>
          </cell>
          <cell r="DL40">
            <v>19.230769230769234</v>
          </cell>
          <cell r="DN40">
            <v>1</v>
          </cell>
          <cell r="DO40">
            <v>23</v>
          </cell>
          <cell r="DP40">
            <v>4.3478260869565215</v>
          </cell>
          <cell r="DR40">
            <v>9</v>
          </cell>
          <cell r="DS40">
            <v>35</v>
          </cell>
          <cell r="DT40">
            <v>25.714285714285715</v>
          </cell>
          <cell r="DV40">
            <v>6</v>
          </cell>
          <cell r="DW40">
            <v>34</v>
          </cell>
          <cell r="DX40">
            <v>17.647058823529409</v>
          </cell>
          <cell r="DZ40">
            <v>13</v>
          </cell>
          <cell r="EA40">
            <v>66</v>
          </cell>
          <cell r="EB40">
            <v>19.696969696969695</v>
          </cell>
          <cell r="ED40">
            <v>2</v>
          </cell>
          <cell r="EE40">
            <v>63</v>
          </cell>
          <cell r="EF40">
            <v>3.1746031746031744</v>
          </cell>
          <cell r="EH40">
            <v>2</v>
          </cell>
          <cell r="EI40">
            <v>40</v>
          </cell>
          <cell r="EJ40">
            <v>5</v>
          </cell>
          <cell r="EL40">
            <v>4</v>
          </cell>
          <cell r="EM40">
            <v>31</v>
          </cell>
          <cell r="EN40">
            <v>12.903225806451612</v>
          </cell>
          <cell r="EP40">
            <v>5</v>
          </cell>
          <cell r="EQ40">
            <v>25</v>
          </cell>
          <cell r="ER40">
            <v>20</v>
          </cell>
          <cell r="ET40">
            <v>11</v>
          </cell>
          <cell r="EU40">
            <v>58</v>
          </cell>
          <cell r="EV40">
            <v>18.96551724137931</v>
          </cell>
          <cell r="EX40">
            <v>3</v>
          </cell>
          <cell r="EY40">
            <v>23</v>
          </cell>
          <cell r="EZ40">
            <v>13.043478260869565</v>
          </cell>
          <cell r="FC40">
            <v>13</v>
          </cell>
          <cell r="FF40">
            <v>8</v>
          </cell>
          <cell r="FG40">
            <v>51</v>
          </cell>
          <cell r="FH40">
            <v>15.686274509803921</v>
          </cell>
        </row>
        <row r="41">
          <cell r="A41">
            <v>36891</v>
          </cell>
          <cell r="B41">
            <v>39</v>
          </cell>
          <cell r="C41">
            <v>606</v>
          </cell>
          <cell r="D41">
            <v>6.435643564356436</v>
          </cell>
          <cell r="J41">
            <v>18</v>
          </cell>
          <cell r="K41">
            <v>0</v>
          </cell>
          <cell r="M41">
            <v>2</v>
          </cell>
          <cell r="N41">
            <v>20</v>
          </cell>
          <cell r="O41">
            <v>10</v>
          </cell>
          <cell r="Q41">
            <v>3</v>
          </cell>
          <cell r="R41">
            <v>14</v>
          </cell>
          <cell r="S41">
            <v>21.428571428571427</v>
          </cell>
          <cell r="U41">
            <v>6</v>
          </cell>
          <cell r="V41">
            <v>38</v>
          </cell>
          <cell r="W41">
            <v>15.789473684210526</v>
          </cell>
          <cell r="Z41">
            <v>49</v>
          </cell>
          <cell r="AA41">
            <v>0</v>
          </cell>
          <cell r="AC41">
            <v>3</v>
          </cell>
          <cell r="AD41">
            <v>41</v>
          </cell>
          <cell r="AE41">
            <v>7.3170731707317067</v>
          </cell>
          <cell r="AG41">
            <v>3</v>
          </cell>
          <cell r="AH41">
            <v>24</v>
          </cell>
          <cell r="AI41">
            <v>12.5</v>
          </cell>
          <cell r="AL41">
            <v>23</v>
          </cell>
          <cell r="AM41">
            <v>0</v>
          </cell>
          <cell r="AO41">
            <v>3</v>
          </cell>
          <cell r="AP41">
            <v>32</v>
          </cell>
          <cell r="AQ41">
            <v>9.375</v>
          </cell>
          <cell r="AS41">
            <v>5</v>
          </cell>
          <cell r="AT41">
            <v>33</v>
          </cell>
          <cell r="AU41">
            <v>15.151515151515152</v>
          </cell>
          <cell r="AW41">
            <v>6</v>
          </cell>
          <cell r="AX41">
            <v>67</v>
          </cell>
          <cell r="AY41">
            <v>8.9552238805970141</v>
          </cell>
          <cell r="BB41">
            <v>59</v>
          </cell>
          <cell r="BC41">
            <v>0</v>
          </cell>
          <cell r="BE41">
            <v>1</v>
          </cell>
          <cell r="BF41">
            <v>42</v>
          </cell>
          <cell r="BG41">
            <v>2.3809523809523809</v>
          </cell>
          <cell r="BI41">
            <v>1</v>
          </cell>
          <cell r="BJ41">
            <v>30</v>
          </cell>
          <cell r="BK41">
            <v>3.3333333333333335</v>
          </cell>
          <cell r="BM41">
            <v>3</v>
          </cell>
          <cell r="BN41">
            <v>27</v>
          </cell>
          <cell r="BO41">
            <v>11.111111111111111</v>
          </cell>
          <cell r="BQ41">
            <v>3</v>
          </cell>
          <cell r="BR41">
            <v>61</v>
          </cell>
          <cell r="BS41">
            <v>4.918032786885246</v>
          </cell>
          <cell r="BV41">
            <v>21</v>
          </cell>
          <cell r="BW41">
            <v>0</v>
          </cell>
          <cell r="BZ41">
            <v>12</v>
          </cell>
          <cell r="CA41">
            <v>0</v>
          </cell>
          <cell r="CC41" t="str">
            <v/>
          </cell>
          <cell r="CD41">
            <v>49</v>
          </cell>
          <cell r="CE41">
            <v>0</v>
          </cell>
          <cell r="CG41">
            <v>36494</v>
          </cell>
          <cell r="CH41">
            <v>97</v>
          </cell>
          <cell r="CI41">
            <v>611</v>
          </cell>
          <cell r="CJ41">
            <v>15.875613747954173</v>
          </cell>
          <cell r="CL41">
            <v>1</v>
          </cell>
          <cell r="CM41">
            <v>17</v>
          </cell>
          <cell r="CN41">
            <v>5.8823529411764701</v>
          </cell>
          <cell r="CP41">
            <v>4</v>
          </cell>
          <cell r="CQ41">
            <v>21</v>
          </cell>
          <cell r="CR41">
            <v>19.047619047619047</v>
          </cell>
          <cell r="CT41">
            <v>3</v>
          </cell>
          <cell r="CU41">
            <v>13</v>
          </cell>
          <cell r="CV41">
            <v>23.076923076923077</v>
          </cell>
          <cell r="CX41">
            <v>15</v>
          </cell>
          <cell r="CY41">
            <v>38</v>
          </cell>
          <cell r="CZ41">
            <v>39.473684210526315</v>
          </cell>
          <cell r="DB41">
            <v>7</v>
          </cell>
          <cell r="DC41">
            <v>50</v>
          </cell>
          <cell r="DD41">
            <v>14</v>
          </cell>
          <cell r="DF41">
            <v>8</v>
          </cell>
          <cell r="DG41">
            <v>43</v>
          </cell>
          <cell r="DH41">
            <v>18.604651162790699</v>
          </cell>
          <cell r="DJ41">
            <v>6</v>
          </cell>
          <cell r="DK41">
            <v>25</v>
          </cell>
          <cell r="DL41">
            <v>24</v>
          </cell>
          <cell r="DN41">
            <v>2</v>
          </cell>
          <cell r="DO41">
            <v>23</v>
          </cell>
          <cell r="DP41">
            <v>8.695652173913043</v>
          </cell>
          <cell r="DR41">
            <v>8</v>
          </cell>
          <cell r="DS41">
            <v>32</v>
          </cell>
          <cell r="DT41">
            <v>25</v>
          </cell>
          <cell r="DV41">
            <v>6</v>
          </cell>
          <cell r="DW41">
            <v>34</v>
          </cell>
          <cell r="DX41">
            <v>17.647058823529409</v>
          </cell>
          <cell r="DZ41">
            <v>14</v>
          </cell>
          <cell r="EA41">
            <v>68</v>
          </cell>
          <cell r="EB41">
            <v>20.588235294117649</v>
          </cell>
          <cell r="ED41">
            <v>2</v>
          </cell>
          <cell r="EE41">
            <v>62</v>
          </cell>
          <cell r="EF41">
            <v>3.225806451612903</v>
          </cell>
          <cell r="EH41">
            <v>2</v>
          </cell>
          <cell r="EI41">
            <v>42</v>
          </cell>
          <cell r="EJ41">
            <v>4.7619047619047619</v>
          </cell>
          <cell r="EL41">
            <v>4</v>
          </cell>
          <cell r="EM41">
            <v>30</v>
          </cell>
          <cell r="EN41">
            <v>13.333333333333332</v>
          </cell>
          <cell r="EP41">
            <v>5</v>
          </cell>
          <cell r="EQ41">
            <v>25</v>
          </cell>
          <cell r="ER41">
            <v>20</v>
          </cell>
          <cell r="ET41">
            <v>9</v>
          </cell>
          <cell r="EU41">
            <v>60</v>
          </cell>
          <cell r="EV41">
            <v>15</v>
          </cell>
          <cell r="EX41">
            <v>2</v>
          </cell>
          <cell r="EY41">
            <v>21</v>
          </cell>
          <cell r="EZ41">
            <v>9.5238095238095237</v>
          </cell>
          <cell r="FC41">
            <v>12</v>
          </cell>
          <cell r="FF41">
            <v>7</v>
          </cell>
          <cell r="FG41">
            <v>50</v>
          </cell>
          <cell r="FH41">
            <v>14.000000000000002</v>
          </cell>
        </row>
        <row r="42">
          <cell r="A42">
            <v>36922</v>
          </cell>
          <cell r="B42">
            <v>43</v>
          </cell>
          <cell r="C42">
            <v>602</v>
          </cell>
          <cell r="D42">
            <v>7.1428571428571423</v>
          </cell>
          <cell r="J42">
            <v>18</v>
          </cell>
          <cell r="K42">
            <v>0</v>
          </cell>
          <cell r="M42">
            <v>2</v>
          </cell>
          <cell r="N42">
            <v>20</v>
          </cell>
          <cell r="O42">
            <v>10</v>
          </cell>
          <cell r="Q42">
            <v>3</v>
          </cell>
          <cell r="R42">
            <v>14</v>
          </cell>
          <cell r="S42">
            <v>21.428571428571427</v>
          </cell>
          <cell r="U42">
            <v>5</v>
          </cell>
          <cell r="V42">
            <v>36</v>
          </cell>
          <cell r="W42">
            <v>13.888888888888889</v>
          </cell>
          <cell r="Z42">
            <v>49</v>
          </cell>
          <cell r="AA42">
            <v>0</v>
          </cell>
          <cell r="AC42">
            <v>3</v>
          </cell>
          <cell r="AD42">
            <v>42</v>
          </cell>
          <cell r="AE42">
            <v>7.1428571428571423</v>
          </cell>
          <cell r="AG42">
            <v>5</v>
          </cell>
          <cell r="AH42">
            <v>23</v>
          </cell>
          <cell r="AI42">
            <v>21.739130434782609</v>
          </cell>
          <cell r="AL42">
            <v>23</v>
          </cell>
          <cell r="AM42">
            <v>0</v>
          </cell>
          <cell r="AO42">
            <v>3</v>
          </cell>
          <cell r="AP42">
            <v>32</v>
          </cell>
          <cell r="AQ42">
            <v>9.375</v>
          </cell>
          <cell r="AS42">
            <v>6</v>
          </cell>
          <cell r="AT42">
            <v>33</v>
          </cell>
          <cell r="AU42">
            <v>18.181818181818183</v>
          </cell>
          <cell r="AW42">
            <v>7</v>
          </cell>
          <cell r="AX42">
            <v>67</v>
          </cell>
          <cell r="AY42">
            <v>10.44776119402985</v>
          </cell>
          <cell r="BB42">
            <v>59</v>
          </cell>
          <cell r="BC42">
            <v>0</v>
          </cell>
          <cell r="BE42">
            <v>1</v>
          </cell>
          <cell r="BF42">
            <v>42</v>
          </cell>
          <cell r="BG42">
            <v>2.3809523809523809</v>
          </cell>
          <cell r="BI42">
            <v>1</v>
          </cell>
          <cell r="BJ42">
            <v>30</v>
          </cell>
          <cell r="BK42">
            <v>3.3333333333333335</v>
          </cell>
          <cell r="BM42">
            <v>2</v>
          </cell>
          <cell r="BN42">
            <v>27</v>
          </cell>
          <cell r="BO42">
            <v>7.4074074074074066</v>
          </cell>
          <cell r="BQ42">
            <v>4</v>
          </cell>
          <cell r="BR42">
            <v>59</v>
          </cell>
          <cell r="BS42">
            <v>6.7796610169491522</v>
          </cell>
          <cell r="BU42">
            <v>1</v>
          </cell>
          <cell r="BV42">
            <v>21</v>
          </cell>
          <cell r="BW42">
            <v>4.7619047619047619</v>
          </cell>
          <cell r="BZ42">
            <v>12</v>
          </cell>
          <cell r="CA42">
            <v>0</v>
          </cell>
          <cell r="CC42" t="str">
            <v/>
          </cell>
          <cell r="CD42">
            <v>49</v>
          </cell>
          <cell r="CE42">
            <v>0</v>
          </cell>
          <cell r="CG42">
            <v>36525</v>
          </cell>
          <cell r="CH42">
            <v>97</v>
          </cell>
          <cell r="CI42">
            <v>606</v>
          </cell>
          <cell r="CJ42">
            <v>16.006600660066006</v>
          </cell>
          <cell r="CL42">
            <v>1</v>
          </cell>
          <cell r="CM42">
            <v>18</v>
          </cell>
          <cell r="CN42">
            <v>5.5555555555555554</v>
          </cell>
          <cell r="CP42">
            <v>4</v>
          </cell>
          <cell r="CQ42">
            <v>20</v>
          </cell>
          <cell r="CR42">
            <v>20</v>
          </cell>
          <cell r="CT42">
            <v>3</v>
          </cell>
          <cell r="CU42">
            <v>14</v>
          </cell>
          <cell r="CV42">
            <v>21.428571428571427</v>
          </cell>
          <cell r="CX42">
            <v>15</v>
          </cell>
          <cell r="CY42">
            <v>38</v>
          </cell>
          <cell r="CZ42">
            <v>39.473684210526315</v>
          </cell>
          <cell r="DB42">
            <v>8</v>
          </cell>
          <cell r="DC42">
            <v>49</v>
          </cell>
          <cell r="DD42">
            <v>16.326530612244898</v>
          </cell>
          <cell r="DF42">
            <v>8</v>
          </cell>
          <cell r="DG42">
            <v>41</v>
          </cell>
          <cell r="DH42">
            <v>19.512195121951219</v>
          </cell>
          <cell r="DJ42">
            <v>7</v>
          </cell>
          <cell r="DK42">
            <v>24</v>
          </cell>
          <cell r="DL42">
            <v>29.166666666666668</v>
          </cell>
          <cell r="DN42">
            <v>1</v>
          </cell>
          <cell r="DO42">
            <v>23</v>
          </cell>
          <cell r="DP42">
            <v>4.3478260869565215</v>
          </cell>
          <cell r="DR42">
            <v>6</v>
          </cell>
          <cell r="DS42">
            <v>32</v>
          </cell>
          <cell r="DT42">
            <v>18.75</v>
          </cell>
          <cell r="DV42">
            <v>6</v>
          </cell>
          <cell r="DW42">
            <v>33</v>
          </cell>
          <cell r="DX42">
            <v>18.181818181818183</v>
          </cell>
          <cell r="DZ42">
            <v>14</v>
          </cell>
          <cell r="EA42">
            <v>67</v>
          </cell>
          <cell r="EB42">
            <v>20.895522388059703</v>
          </cell>
          <cell r="ED42">
            <v>3</v>
          </cell>
          <cell r="EE42">
            <v>59</v>
          </cell>
          <cell r="EF42">
            <v>5.0847457627118642</v>
          </cell>
          <cell r="EH42">
            <v>4</v>
          </cell>
          <cell r="EI42">
            <v>42</v>
          </cell>
          <cell r="EJ42">
            <v>9.5238095238095237</v>
          </cell>
          <cell r="EL42">
            <v>4</v>
          </cell>
          <cell r="EM42">
            <v>30</v>
          </cell>
          <cell r="EN42">
            <v>13.333333333333332</v>
          </cell>
          <cell r="EP42">
            <v>4</v>
          </cell>
          <cell r="EQ42">
            <v>27</v>
          </cell>
          <cell r="ER42">
            <v>14.814814814814817</v>
          </cell>
          <cell r="ET42">
            <v>8</v>
          </cell>
          <cell r="EU42">
            <v>61</v>
          </cell>
          <cell r="EV42">
            <v>13.114754098360656</v>
          </cell>
          <cell r="EX42">
            <v>2</v>
          </cell>
          <cell r="EY42">
            <v>21</v>
          </cell>
          <cell r="EZ42">
            <v>9.5238095238095237</v>
          </cell>
          <cell r="FC42">
            <v>12</v>
          </cell>
          <cell r="FF42">
            <v>8</v>
          </cell>
          <cell r="FG42">
            <v>49</v>
          </cell>
          <cell r="FH42">
            <v>16.326530612244898</v>
          </cell>
        </row>
        <row r="43">
          <cell r="A43">
            <v>36950</v>
          </cell>
          <cell r="B43">
            <v>46</v>
          </cell>
          <cell r="C43">
            <v>609</v>
          </cell>
          <cell r="D43">
            <v>7.5533661740558298</v>
          </cell>
          <cell r="J43">
            <v>18</v>
          </cell>
          <cell r="K43">
            <v>0</v>
          </cell>
          <cell r="M43">
            <v>3</v>
          </cell>
          <cell r="N43">
            <v>22</v>
          </cell>
          <cell r="O43">
            <v>13.636363636363635</v>
          </cell>
          <cell r="Q43">
            <v>3</v>
          </cell>
          <cell r="R43">
            <v>15</v>
          </cell>
          <cell r="S43">
            <v>20</v>
          </cell>
          <cell r="U43">
            <v>7</v>
          </cell>
          <cell r="V43">
            <v>37</v>
          </cell>
          <cell r="W43">
            <v>18.918918918918919</v>
          </cell>
          <cell r="Z43">
            <v>49</v>
          </cell>
          <cell r="AA43">
            <v>0</v>
          </cell>
          <cell r="AC43">
            <v>2</v>
          </cell>
          <cell r="AD43">
            <v>42</v>
          </cell>
          <cell r="AE43">
            <v>4.7619047619047619</v>
          </cell>
          <cell r="AG43">
            <v>5</v>
          </cell>
          <cell r="AH43">
            <v>23</v>
          </cell>
          <cell r="AI43">
            <v>21.739130434782609</v>
          </cell>
          <cell r="AL43">
            <v>23</v>
          </cell>
          <cell r="AM43">
            <v>0</v>
          </cell>
          <cell r="AO43">
            <v>2</v>
          </cell>
          <cell r="AP43">
            <v>31</v>
          </cell>
          <cell r="AQ43">
            <v>6.4516129032258061</v>
          </cell>
          <cell r="AS43">
            <v>7</v>
          </cell>
          <cell r="AT43">
            <v>33</v>
          </cell>
          <cell r="AU43">
            <v>21.212121212121211</v>
          </cell>
          <cell r="AW43">
            <v>8</v>
          </cell>
          <cell r="AX43">
            <v>69</v>
          </cell>
          <cell r="AY43">
            <v>11.594202898550725</v>
          </cell>
          <cell r="BB43">
            <v>58</v>
          </cell>
          <cell r="BC43">
            <v>0</v>
          </cell>
          <cell r="BE43">
            <v>1</v>
          </cell>
          <cell r="BF43">
            <v>41</v>
          </cell>
          <cell r="BG43">
            <v>2.4390243902439024</v>
          </cell>
          <cell r="BI43">
            <v>1</v>
          </cell>
          <cell r="BJ43">
            <v>30</v>
          </cell>
          <cell r="BK43">
            <v>3.3333333333333335</v>
          </cell>
          <cell r="BM43">
            <v>2</v>
          </cell>
          <cell r="BN43">
            <v>29</v>
          </cell>
          <cell r="BO43">
            <v>6.8965517241379306</v>
          </cell>
          <cell r="BQ43">
            <v>4</v>
          </cell>
          <cell r="BR43">
            <v>60</v>
          </cell>
          <cell r="BS43">
            <v>6.666666666666667</v>
          </cell>
          <cell r="BU43">
            <v>1</v>
          </cell>
          <cell r="BV43">
            <v>20</v>
          </cell>
          <cell r="BW43">
            <v>5</v>
          </cell>
          <cell r="BZ43">
            <v>13</v>
          </cell>
          <cell r="CA43">
            <v>0</v>
          </cell>
          <cell r="CC43" t="str">
            <v/>
          </cell>
          <cell r="CD43">
            <v>49</v>
          </cell>
          <cell r="CE43">
            <v>0</v>
          </cell>
          <cell r="CG43">
            <v>36556</v>
          </cell>
          <cell r="CH43">
            <v>95</v>
          </cell>
          <cell r="CI43">
            <v>602</v>
          </cell>
          <cell r="CJ43">
            <v>15.780730897009969</v>
          </cell>
          <cell r="CL43">
            <v>1</v>
          </cell>
          <cell r="CM43">
            <v>18</v>
          </cell>
          <cell r="CN43">
            <v>5.5555555555555554</v>
          </cell>
          <cell r="CP43">
            <v>5</v>
          </cell>
          <cell r="CQ43">
            <v>20</v>
          </cell>
          <cell r="CR43">
            <v>25</v>
          </cell>
          <cell r="CT43">
            <v>3</v>
          </cell>
          <cell r="CU43">
            <v>14</v>
          </cell>
          <cell r="CV43">
            <v>21.428571428571427</v>
          </cell>
          <cell r="CX43">
            <v>13</v>
          </cell>
          <cell r="CY43">
            <v>36</v>
          </cell>
          <cell r="CZ43">
            <v>36.111111111111107</v>
          </cell>
          <cell r="DB43">
            <v>8</v>
          </cell>
          <cell r="DC43">
            <v>49</v>
          </cell>
          <cell r="DD43">
            <v>16.326530612244898</v>
          </cell>
          <cell r="DF43">
            <v>8</v>
          </cell>
          <cell r="DG43">
            <v>42</v>
          </cell>
          <cell r="DH43">
            <v>19.047619047619047</v>
          </cell>
          <cell r="DJ43">
            <v>6</v>
          </cell>
          <cell r="DK43">
            <v>23</v>
          </cell>
          <cell r="DL43">
            <v>26.086956521739129</v>
          </cell>
          <cell r="DN43">
            <v>2</v>
          </cell>
          <cell r="DO43">
            <v>23</v>
          </cell>
          <cell r="DP43">
            <v>8.695652173913043</v>
          </cell>
          <cell r="DR43">
            <v>5</v>
          </cell>
          <cell r="DS43">
            <v>32</v>
          </cell>
          <cell r="DT43">
            <v>15.625</v>
          </cell>
          <cell r="DV43">
            <v>8</v>
          </cell>
          <cell r="DW43">
            <v>33</v>
          </cell>
          <cell r="DX43">
            <v>24.242424242424242</v>
          </cell>
          <cell r="DZ43">
            <v>13</v>
          </cell>
          <cell r="EA43">
            <v>67</v>
          </cell>
          <cell r="EB43">
            <v>19.402985074626866</v>
          </cell>
          <cell r="ED43">
            <v>3</v>
          </cell>
          <cell r="EE43">
            <v>59</v>
          </cell>
          <cell r="EF43">
            <v>5.0847457627118642</v>
          </cell>
          <cell r="EH43">
            <v>3</v>
          </cell>
          <cell r="EI43">
            <v>42</v>
          </cell>
          <cell r="EJ43">
            <v>7.1428571428571432</v>
          </cell>
          <cell r="EL43">
            <v>6</v>
          </cell>
          <cell r="EM43">
            <v>30</v>
          </cell>
          <cell r="EN43">
            <v>20</v>
          </cell>
          <cell r="EP43">
            <v>3</v>
          </cell>
          <cell r="EQ43">
            <v>27</v>
          </cell>
          <cell r="ER43">
            <v>11.111111111111111</v>
          </cell>
          <cell r="ET43">
            <v>7</v>
          </cell>
          <cell r="EU43">
            <v>59</v>
          </cell>
          <cell r="EV43">
            <v>11.864406779661017</v>
          </cell>
          <cell r="EX43">
            <v>2</v>
          </cell>
          <cell r="EY43">
            <v>21</v>
          </cell>
          <cell r="EZ43">
            <v>9.5238095238095237</v>
          </cell>
          <cell r="FC43">
            <v>12</v>
          </cell>
          <cell r="FF43">
            <v>8</v>
          </cell>
          <cell r="FG43">
            <v>49</v>
          </cell>
          <cell r="FH43">
            <v>16.326530612244898</v>
          </cell>
        </row>
        <row r="44">
          <cell r="A44">
            <v>36981</v>
          </cell>
          <cell r="B44">
            <v>45</v>
          </cell>
          <cell r="C44">
            <v>635</v>
          </cell>
          <cell r="D44">
            <v>7.0866141732283463</v>
          </cell>
          <cell r="J44">
            <v>17</v>
          </cell>
          <cell r="K44">
            <v>0</v>
          </cell>
          <cell r="M44">
            <v>3</v>
          </cell>
          <cell r="N44">
            <v>24</v>
          </cell>
          <cell r="O44">
            <v>12.5</v>
          </cell>
          <cell r="Q44">
            <v>3</v>
          </cell>
          <cell r="R44">
            <v>16</v>
          </cell>
          <cell r="S44">
            <v>18.75</v>
          </cell>
          <cell r="U44">
            <v>6</v>
          </cell>
          <cell r="V44">
            <v>39</v>
          </cell>
          <cell r="W44">
            <v>15.384615384615385</v>
          </cell>
          <cell r="Z44">
            <v>51</v>
          </cell>
          <cell r="AA44">
            <v>0</v>
          </cell>
          <cell r="AC44">
            <v>3</v>
          </cell>
          <cell r="AD44">
            <v>42</v>
          </cell>
          <cell r="AE44">
            <v>7.1428571428571423</v>
          </cell>
          <cell r="AG44">
            <v>5</v>
          </cell>
          <cell r="AH44">
            <v>26</v>
          </cell>
          <cell r="AI44">
            <v>19.230769230769234</v>
          </cell>
          <cell r="AL44">
            <v>22</v>
          </cell>
          <cell r="AM44">
            <v>0</v>
          </cell>
          <cell r="AO44">
            <v>2</v>
          </cell>
          <cell r="AP44">
            <v>37</v>
          </cell>
          <cell r="AQ44">
            <v>5.4054054054054053</v>
          </cell>
          <cell r="AS44">
            <v>7</v>
          </cell>
          <cell r="AT44">
            <v>33</v>
          </cell>
          <cell r="AU44">
            <v>21.212121212121211</v>
          </cell>
          <cell r="AW44">
            <v>5</v>
          </cell>
          <cell r="AX44">
            <v>67</v>
          </cell>
          <cell r="AY44">
            <v>7.4626865671641784</v>
          </cell>
          <cell r="BB44">
            <v>61</v>
          </cell>
          <cell r="BC44">
            <v>0</v>
          </cell>
          <cell r="BE44">
            <v>1</v>
          </cell>
          <cell r="BF44">
            <v>42</v>
          </cell>
          <cell r="BG44">
            <v>2.3809523809523809</v>
          </cell>
          <cell r="BI44">
            <v>2</v>
          </cell>
          <cell r="BJ44">
            <v>30</v>
          </cell>
          <cell r="BK44">
            <v>6.666666666666667</v>
          </cell>
          <cell r="BM44">
            <v>2</v>
          </cell>
          <cell r="BN44">
            <v>30</v>
          </cell>
          <cell r="BO44">
            <v>6.666666666666667</v>
          </cell>
          <cell r="BQ44">
            <v>5</v>
          </cell>
          <cell r="BR44">
            <v>66</v>
          </cell>
          <cell r="BS44">
            <v>7.5757575757575761</v>
          </cell>
          <cell r="BU44">
            <v>1</v>
          </cell>
          <cell r="BV44">
            <v>20</v>
          </cell>
          <cell r="BW44">
            <v>5</v>
          </cell>
          <cell r="BZ44">
            <v>15</v>
          </cell>
          <cell r="CA44">
            <v>0</v>
          </cell>
          <cell r="CC44" t="str">
            <v/>
          </cell>
          <cell r="CD44">
            <v>51</v>
          </cell>
          <cell r="CE44">
            <v>0</v>
          </cell>
          <cell r="CG44">
            <v>36585</v>
          </cell>
          <cell r="CH44">
            <v>92</v>
          </cell>
          <cell r="CI44">
            <v>609</v>
          </cell>
          <cell r="CJ44">
            <v>15.106732348111658</v>
          </cell>
          <cell r="CL44">
            <v>1</v>
          </cell>
          <cell r="CM44">
            <v>18</v>
          </cell>
          <cell r="CN44">
            <v>5.5555555555555554</v>
          </cell>
          <cell r="CP44">
            <v>5</v>
          </cell>
          <cell r="CQ44">
            <v>22</v>
          </cell>
          <cell r="CR44">
            <v>22.727272727272727</v>
          </cell>
          <cell r="CT44">
            <v>3</v>
          </cell>
          <cell r="CU44">
            <v>15</v>
          </cell>
          <cell r="CV44">
            <v>20</v>
          </cell>
          <cell r="CX44">
            <v>13</v>
          </cell>
          <cell r="CY44">
            <v>37</v>
          </cell>
          <cell r="CZ44">
            <v>35.135135135135137</v>
          </cell>
          <cell r="DB44">
            <v>7</v>
          </cell>
          <cell r="DC44">
            <v>49</v>
          </cell>
          <cell r="DD44">
            <v>14.285714285714286</v>
          </cell>
          <cell r="DF44">
            <v>7</v>
          </cell>
          <cell r="DG44">
            <v>42</v>
          </cell>
          <cell r="DH44">
            <v>16.666666666666664</v>
          </cell>
          <cell r="DJ44">
            <v>4</v>
          </cell>
          <cell r="DK44">
            <v>23</v>
          </cell>
          <cell r="DL44">
            <v>17.391304347826086</v>
          </cell>
          <cell r="DN44">
            <v>1</v>
          </cell>
          <cell r="DO44">
            <v>23</v>
          </cell>
          <cell r="DP44">
            <v>4.3478260869565215</v>
          </cell>
          <cell r="DR44">
            <v>7</v>
          </cell>
          <cell r="DS44">
            <v>31</v>
          </cell>
          <cell r="DT44">
            <v>22.580645161290324</v>
          </cell>
          <cell r="DV44">
            <v>10</v>
          </cell>
          <cell r="DW44">
            <v>33</v>
          </cell>
          <cell r="DX44">
            <v>30.303030303030305</v>
          </cell>
          <cell r="DZ44">
            <v>12</v>
          </cell>
          <cell r="EA44">
            <v>69</v>
          </cell>
          <cell r="EB44">
            <v>17.391304347826086</v>
          </cell>
          <cell r="ED44">
            <v>3</v>
          </cell>
          <cell r="EE44">
            <v>58</v>
          </cell>
          <cell r="EF44">
            <v>5.1724137931034484</v>
          </cell>
          <cell r="EH44">
            <v>3</v>
          </cell>
          <cell r="EI44">
            <v>41</v>
          </cell>
          <cell r="EJ44">
            <v>7.3170731707317076</v>
          </cell>
          <cell r="EL44">
            <v>7</v>
          </cell>
          <cell r="EM44">
            <v>30</v>
          </cell>
          <cell r="EN44">
            <v>23.333333333333336</v>
          </cell>
          <cell r="EP44">
            <v>1</v>
          </cell>
          <cell r="EQ44">
            <v>29</v>
          </cell>
          <cell r="ER44">
            <v>3.4482758620689657</v>
          </cell>
          <cell r="ET44">
            <v>7</v>
          </cell>
          <cell r="EU44">
            <v>60</v>
          </cell>
          <cell r="EV44">
            <v>11.666666666666668</v>
          </cell>
          <cell r="EX44">
            <v>2</v>
          </cell>
          <cell r="EY44">
            <v>20</v>
          </cell>
          <cell r="EZ44">
            <v>10</v>
          </cell>
          <cell r="FC44">
            <v>13</v>
          </cell>
          <cell r="FF44">
            <v>7</v>
          </cell>
          <cell r="FG44">
            <v>49</v>
          </cell>
          <cell r="FH44">
            <v>14.285714285714285</v>
          </cell>
        </row>
        <row r="45">
          <cell r="A45">
            <v>37011</v>
          </cell>
          <cell r="B45">
            <v>46</v>
          </cell>
          <cell r="C45">
            <v>629</v>
          </cell>
          <cell r="D45">
            <v>7.3131955484896665</v>
          </cell>
          <cell r="J45">
            <v>16</v>
          </cell>
          <cell r="K45">
            <v>0</v>
          </cell>
          <cell r="M45">
            <v>2</v>
          </cell>
          <cell r="N45">
            <v>24</v>
          </cell>
          <cell r="O45">
            <v>8.3333333333333321</v>
          </cell>
          <cell r="Q45">
            <v>3</v>
          </cell>
          <cell r="R45">
            <v>16</v>
          </cell>
          <cell r="S45">
            <v>18.75</v>
          </cell>
          <cell r="U45">
            <v>7</v>
          </cell>
          <cell r="V45">
            <v>39</v>
          </cell>
          <cell r="W45">
            <v>17.948717948717949</v>
          </cell>
          <cell r="Z45">
            <v>51</v>
          </cell>
          <cell r="AA45">
            <v>0</v>
          </cell>
          <cell r="AC45">
            <v>3</v>
          </cell>
          <cell r="AD45">
            <v>42</v>
          </cell>
          <cell r="AE45">
            <v>7.1428571428571423</v>
          </cell>
          <cell r="AG45">
            <v>5</v>
          </cell>
          <cell r="AH45">
            <v>26</v>
          </cell>
          <cell r="AI45">
            <v>19.230769230769234</v>
          </cell>
          <cell r="AL45">
            <v>22</v>
          </cell>
          <cell r="AM45">
            <v>0</v>
          </cell>
          <cell r="AP45">
            <v>37</v>
          </cell>
          <cell r="AQ45">
            <v>0</v>
          </cell>
          <cell r="AS45">
            <v>6</v>
          </cell>
          <cell r="AT45">
            <v>32</v>
          </cell>
          <cell r="AU45">
            <v>18.75</v>
          </cell>
          <cell r="AW45">
            <v>6</v>
          </cell>
          <cell r="AX45">
            <v>67</v>
          </cell>
          <cell r="AY45">
            <v>8.9552238805970141</v>
          </cell>
          <cell r="BB45">
            <v>56</v>
          </cell>
          <cell r="BC45">
            <v>0</v>
          </cell>
          <cell r="BE45">
            <v>1</v>
          </cell>
          <cell r="BF45">
            <v>42</v>
          </cell>
          <cell r="BG45">
            <v>2.3809523809523809</v>
          </cell>
          <cell r="BI45">
            <v>2</v>
          </cell>
          <cell r="BJ45">
            <v>32</v>
          </cell>
          <cell r="BK45">
            <v>6.25</v>
          </cell>
          <cell r="BM45">
            <v>3</v>
          </cell>
          <cell r="BN45">
            <v>30</v>
          </cell>
          <cell r="BO45">
            <v>10</v>
          </cell>
          <cell r="BQ45">
            <v>7</v>
          </cell>
          <cell r="BR45">
            <v>65</v>
          </cell>
          <cell r="BS45">
            <v>10.76923076923077</v>
          </cell>
          <cell r="BU45">
            <v>1</v>
          </cell>
          <cell r="BV45">
            <v>19</v>
          </cell>
          <cell r="BW45">
            <v>5.2631578947368416</v>
          </cell>
          <cell r="BZ45">
            <v>16</v>
          </cell>
          <cell r="CA45">
            <v>0</v>
          </cell>
          <cell r="CC45" t="str">
            <v/>
          </cell>
          <cell r="CD45">
            <v>51</v>
          </cell>
          <cell r="CE45">
            <v>0</v>
          </cell>
          <cell r="CG45">
            <v>36616</v>
          </cell>
          <cell r="CH45">
            <v>112</v>
          </cell>
          <cell r="CI45">
            <v>635</v>
          </cell>
          <cell r="CJ45">
            <v>17.637795275590552</v>
          </cell>
          <cell r="CL45">
            <v>3</v>
          </cell>
          <cell r="CM45">
            <v>17</v>
          </cell>
          <cell r="CN45">
            <v>17.647058823529409</v>
          </cell>
          <cell r="CP45">
            <v>7</v>
          </cell>
          <cell r="CQ45">
            <v>24</v>
          </cell>
          <cell r="CR45">
            <v>29.166666666666668</v>
          </cell>
          <cell r="CT45">
            <v>5</v>
          </cell>
          <cell r="CU45">
            <v>16</v>
          </cell>
          <cell r="CV45">
            <v>31.25</v>
          </cell>
          <cell r="CX45">
            <v>12</v>
          </cell>
          <cell r="CY45">
            <v>39</v>
          </cell>
          <cell r="CZ45">
            <v>30.76923076923077</v>
          </cell>
          <cell r="DB45">
            <v>9</v>
          </cell>
          <cell r="DC45">
            <v>51</v>
          </cell>
          <cell r="DD45">
            <v>17.647058823529409</v>
          </cell>
          <cell r="DF45">
            <v>9</v>
          </cell>
          <cell r="DG45">
            <v>42</v>
          </cell>
          <cell r="DH45">
            <v>21.428571428571427</v>
          </cell>
          <cell r="DJ45">
            <v>5</v>
          </cell>
          <cell r="DK45">
            <v>26</v>
          </cell>
          <cell r="DL45">
            <v>19.230769230769234</v>
          </cell>
          <cell r="DN45">
            <v>1</v>
          </cell>
          <cell r="DO45">
            <v>22</v>
          </cell>
          <cell r="DP45">
            <v>4.5454545454545459</v>
          </cell>
          <cell r="DR45">
            <v>8</v>
          </cell>
          <cell r="DS45">
            <v>37</v>
          </cell>
          <cell r="DT45">
            <v>21.621621621621621</v>
          </cell>
          <cell r="DV45">
            <v>15</v>
          </cell>
          <cell r="DW45">
            <v>33</v>
          </cell>
          <cell r="DX45">
            <v>45.454545454545453</v>
          </cell>
          <cell r="DZ45">
            <v>12</v>
          </cell>
          <cell r="EA45">
            <v>67</v>
          </cell>
          <cell r="EB45">
            <v>17.910447761194028</v>
          </cell>
          <cell r="ED45">
            <v>3</v>
          </cell>
          <cell r="EE45">
            <v>61</v>
          </cell>
          <cell r="EF45">
            <v>4.918032786885246</v>
          </cell>
          <cell r="EH45">
            <v>3</v>
          </cell>
          <cell r="EI45">
            <v>42</v>
          </cell>
          <cell r="EJ45">
            <v>7.1428571428571432</v>
          </cell>
          <cell r="EL45">
            <v>9</v>
          </cell>
          <cell r="EM45">
            <v>30</v>
          </cell>
          <cell r="EN45">
            <v>30</v>
          </cell>
          <cell r="EP45">
            <v>3</v>
          </cell>
          <cell r="EQ45">
            <v>30</v>
          </cell>
          <cell r="ER45">
            <v>10</v>
          </cell>
          <cell r="ET45">
            <v>7</v>
          </cell>
          <cell r="EU45">
            <v>66</v>
          </cell>
          <cell r="EV45">
            <v>10.606060606060606</v>
          </cell>
          <cell r="EX45">
            <v>2</v>
          </cell>
          <cell r="EY45">
            <v>20</v>
          </cell>
          <cell r="EZ45">
            <v>10</v>
          </cell>
          <cell r="FC45">
            <v>15</v>
          </cell>
          <cell r="FF45">
            <v>9</v>
          </cell>
          <cell r="FG45">
            <v>51</v>
          </cell>
          <cell r="FH45">
            <v>17.647058823529413</v>
          </cell>
        </row>
        <row r="46">
          <cell r="A46">
            <v>37042</v>
          </cell>
          <cell r="B46">
            <v>49</v>
          </cell>
          <cell r="C46">
            <v>633</v>
          </cell>
          <cell r="D46">
            <v>7.7409162717219591</v>
          </cell>
          <cell r="I46">
            <v>1</v>
          </cell>
          <cell r="J46">
            <v>16</v>
          </cell>
          <cell r="K46">
            <v>6.25</v>
          </cell>
          <cell r="M46">
            <v>3</v>
          </cell>
          <cell r="N46">
            <v>25</v>
          </cell>
          <cell r="O46">
            <v>12</v>
          </cell>
          <cell r="Q46">
            <v>1</v>
          </cell>
          <cell r="R46">
            <v>15</v>
          </cell>
          <cell r="S46">
            <v>6.666666666666667</v>
          </cell>
          <cell r="U46">
            <v>8</v>
          </cell>
          <cell r="V46">
            <v>40</v>
          </cell>
          <cell r="W46">
            <v>20</v>
          </cell>
          <cell r="Z46">
            <v>51</v>
          </cell>
          <cell r="AA46">
            <v>0</v>
          </cell>
          <cell r="AC46">
            <v>2</v>
          </cell>
          <cell r="AD46">
            <v>40</v>
          </cell>
          <cell r="AE46">
            <v>5</v>
          </cell>
          <cell r="AG46">
            <v>4</v>
          </cell>
          <cell r="AH46">
            <v>27</v>
          </cell>
          <cell r="AI46">
            <v>14.814814814814813</v>
          </cell>
          <cell r="AL46">
            <v>23</v>
          </cell>
          <cell r="AM46">
            <v>0</v>
          </cell>
          <cell r="AO46">
            <v>1</v>
          </cell>
          <cell r="AP46">
            <v>37</v>
          </cell>
          <cell r="AQ46">
            <v>2.7027027027027026</v>
          </cell>
          <cell r="AS46">
            <v>5</v>
          </cell>
          <cell r="AT46">
            <v>30</v>
          </cell>
          <cell r="AU46">
            <v>16.666666666666664</v>
          </cell>
          <cell r="AW46">
            <v>7</v>
          </cell>
          <cell r="AX46">
            <v>68</v>
          </cell>
          <cell r="AY46">
            <v>10.294117647058822</v>
          </cell>
          <cell r="BB46">
            <v>56</v>
          </cell>
          <cell r="BC46">
            <v>0</v>
          </cell>
          <cell r="BE46">
            <v>1</v>
          </cell>
          <cell r="BF46">
            <v>42</v>
          </cell>
          <cell r="BG46">
            <v>2.3809523809523809</v>
          </cell>
          <cell r="BI46">
            <v>2</v>
          </cell>
          <cell r="BJ46">
            <v>32</v>
          </cell>
          <cell r="BK46">
            <v>6.25</v>
          </cell>
          <cell r="BM46">
            <v>5</v>
          </cell>
          <cell r="BN46">
            <v>31</v>
          </cell>
          <cell r="BO46">
            <v>16.129032258064516</v>
          </cell>
          <cell r="BQ46">
            <v>9</v>
          </cell>
          <cell r="BR46">
            <v>68</v>
          </cell>
          <cell r="BS46">
            <v>13.23529411764706</v>
          </cell>
          <cell r="BU46">
            <v>1</v>
          </cell>
          <cell r="BV46">
            <v>19</v>
          </cell>
          <cell r="BW46">
            <v>5.2631578947368416</v>
          </cell>
          <cell r="BZ46">
            <v>16</v>
          </cell>
          <cell r="CA46">
            <v>0</v>
          </cell>
          <cell r="CC46" t="str">
            <v/>
          </cell>
          <cell r="CD46">
            <v>51</v>
          </cell>
          <cell r="CE46">
            <v>0</v>
          </cell>
          <cell r="CG46">
            <v>36646</v>
          </cell>
          <cell r="CH46">
            <v>122</v>
          </cell>
          <cell r="CI46">
            <v>629</v>
          </cell>
          <cell r="CJ46">
            <v>19.395866454689983</v>
          </cell>
          <cell r="CL46">
            <v>3</v>
          </cell>
          <cell r="CM46">
            <v>16</v>
          </cell>
          <cell r="CN46">
            <v>18.75</v>
          </cell>
          <cell r="CP46">
            <v>6</v>
          </cell>
          <cell r="CQ46">
            <v>24</v>
          </cell>
          <cell r="CR46">
            <v>25</v>
          </cell>
          <cell r="CT46">
            <v>6</v>
          </cell>
          <cell r="CU46">
            <v>16</v>
          </cell>
          <cell r="CV46">
            <v>37.5</v>
          </cell>
          <cell r="CX46">
            <v>12</v>
          </cell>
          <cell r="CY46">
            <v>39</v>
          </cell>
          <cell r="CZ46">
            <v>30.76923076923077</v>
          </cell>
          <cell r="DB46">
            <v>9</v>
          </cell>
          <cell r="DC46">
            <v>51</v>
          </cell>
          <cell r="DD46">
            <v>17.647058823529409</v>
          </cell>
          <cell r="DF46">
            <v>13</v>
          </cell>
          <cell r="DG46">
            <v>42</v>
          </cell>
          <cell r="DH46">
            <v>30.952380952380953</v>
          </cell>
          <cell r="DJ46">
            <v>6</v>
          </cell>
          <cell r="DK46">
            <v>26</v>
          </cell>
          <cell r="DL46">
            <v>23.076923076923077</v>
          </cell>
          <cell r="DN46">
            <v>1</v>
          </cell>
          <cell r="DO46">
            <v>22</v>
          </cell>
          <cell r="DP46">
            <v>4.5454545454545459</v>
          </cell>
          <cell r="DR46">
            <v>9</v>
          </cell>
          <cell r="DS46">
            <v>37</v>
          </cell>
          <cell r="DT46">
            <v>24.324324324324323</v>
          </cell>
          <cell r="DV46">
            <v>14</v>
          </cell>
          <cell r="DW46">
            <v>32</v>
          </cell>
          <cell r="DX46">
            <v>43.75</v>
          </cell>
          <cell r="DZ46">
            <v>12</v>
          </cell>
          <cell r="EA46">
            <v>67</v>
          </cell>
          <cell r="EB46">
            <v>17.910447761194028</v>
          </cell>
          <cell r="ED46">
            <v>3</v>
          </cell>
          <cell r="EE46">
            <v>56</v>
          </cell>
          <cell r="EF46">
            <v>5.3571428571428568</v>
          </cell>
          <cell r="EH46">
            <v>5</v>
          </cell>
          <cell r="EI46">
            <v>42</v>
          </cell>
          <cell r="EJ46">
            <v>11.904761904761903</v>
          </cell>
          <cell r="EL46">
            <v>9</v>
          </cell>
          <cell r="EM46">
            <v>32</v>
          </cell>
          <cell r="EN46">
            <v>28.125</v>
          </cell>
          <cell r="EP46">
            <v>3</v>
          </cell>
          <cell r="EQ46">
            <v>30</v>
          </cell>
          <cell r="ER46">
            <v>10</v>
          </cell>
          <cell r="ET46">
            <v>9</v>
          </cell>
          <cell r="EU46">
            <v>65</v>
          </cell>
          <cell r="EV46">
            <v>13.846153846153847</v>
          </cell>
          <cell r="EX46">
            <v>3</v>
          </cell>
          <cell r="EY46">
            <v>19</v>
          </cell>
          <cell r="EZ46">
            <v>15.789473684210526</v>
          </cell>
          <cell r="FC46">
            <v>16</v>
          </cell>
          <cell r="FF46">
            <v>9</v>
          </cell>
          <cell r="FG46">
            <v>51</v>
          </cell>
          <cell r="FH46">
            <v>17.647058823529413</v>
          </cell>
        </row>
        <row r="47">
          <cell r="A47">
            <v>37072</v>
          </cell>
          <cell r="B47">
            <v>52</v>
          </cell>
          <cell r="C47">
            <v>617</v>
          </cell>
          <cell r="D47">
            <v>8.4278768233387353</v>
          </cell>
          <cell r="I47">
            <v>1</v>
          </cell>
          <cell r="J47">
            <v>16</v>
          </cell>
          <cell r="K47">
            <v>6.25</v>
          </cell>
          <cell r="M47">
            <v>3</v>
          </cell>
          <cell r="N47">
            <v>25</v>
          </cell>
          <cell r="O47">
            <v>12</v>
          </cell>
          <cell r="Q47">
            <v>2</v>
          </cell>
          <cell r="R47">
            <v>14</v>
          </cell>
          <cell r="S47">
            <v>14.285714285714285</v>
          </cell>
          <cell r="U47">
            <v>7</v>
          </cell>
          <cell r="V47">
            <v>41</v>
          </cell>
          <cell r="W47">
            <v>17.073170731707318</v>
          </cell>
          <cell r="Z47">
            <v>50</v>
          </cell>
          <cell r="AA47">
            <v>0</v>
          </cell>
          <cell r="AC47">
            <v>3</v>
          </cell>
          <cell r="AD47">
            <v>36</v>
          </cell>
          <cell r="AE47">
            <v>8.3333333333333321</v>
          </cell>
          <cell r="AG47">
            <v>4</v>
          </cell>
          <cell r="AH47">
            <v>26</v>
          </cell>
          <cell r="AI47">
            <v>15.384615384615385</v>
          </cell>
          <cell r="AL47">
            <v>21</v>
          </cell>
          <cell r="AM47">
            <v>0</v>
          </cell>
          <cell r="AO47">
            <v>1</v>
          </cell>
          <cell r="AP47">
            <v>33</v>
          </cell>
          <cell r="AQ47">
            <v>3.0303030303030303</v>
          </cell>
          <cell r="AS47">
            <v>6</v>
          </cell>
          <cell r="AT47">
            <v>30</v>
          </cell>
          <cell r="AU47">
            <v>20</v>
          </cell>
          <cell r="AW47">
            <v>7</v>
          </cell>
          <cell r="AX47">
            <v>66</v>
          </cell>
          <cell r="AY47">
            <v>10.606060606060606</v>
          </cell>
          <cell r="BB47">
            <v>58</v>
          </cell>
          <cell r="BC47">
            <v>0</v>
          </cell>
          <cell r="BE47">
            <v>2</v>
          </cell>
          <cell r="BF47">
            <v>40</v>
          </cell>
          <cell r="BG47">
            <v>5</v>
          </cell>
          <cell r="BI47">
            <v>1</v>
          </cell>
          <cell r="BJ47">
            <v>31</v>
          </cell>
          <cell r="BK47">
            <v>3.225806451612903</v>
          </cell>
          <cell r="BM47">
            <v>6</v>
          </cell>
          <cell r="BN47">
            <v>32</v>
          </cell>
          <cell r="BO47">
            <v>18.75</v>
          </cell>
          <cell r="BQ47">
            <v>9</v>
          </cell>
          <cell r="BR47">
            <v>66</v>
          </cell>
          <cell r="BS47">
            <v>13.636363636363635</v>
          </cell>
          <cell r="BU47">
            <v>1</v>
          </cell>
          <cell r="BV47">
            <v>19</v>
          </cell>
          <cell r="BW47">
            <v>5.2631578947368416</v>
          </cell>
          <cell r="BZ47">
            <v>16</v>
          </cell>
          <cell r="CA47">
            <v>0</v>
          </cell>
          <cell r="CC47" t="str">
            <v/>
          </cell>
          <cell r="CD47">
            <v>50</v>
          </cell>
          <cell r="CE47">
            <v>0</v>
          </cell>
          <cell r="CG47">
            <v>36677</v>
          </cell>
          <cell r="CH47">
            <v>134</v>
          </cell>
          <cell r="CI47">
            <v>633</v>
          </cell>
          <cell r="CJ47">
            <v>21.169036334913113</v>
          </cell>
          <cell r="CL47">
            <v>2</v>
          </cell>
          <cell r="CM47">
            <v>16</v>
          </cell>
          <cell r="CN47">
            <v>12.5</v>
          </cell>
          <cell r="CP47">
            <v>6</v>
          </cell>
          <cell r="CQ47">
            <v>25</v>
          </cell>
          <cell r="CR47">
            <v>24</v>
          </cell>
          <cell r="CT47">
            <v>6</v>
          </cell>
          <cell r="CU47">
            <v>15</v>
          </cell>
          <cell r="CV47">
            <v>40</v>
          </cell>
          <cell r="CX47">
            <v>14</v>
          </cell>
          <cell r="CY47">
            <v>40</v>
          </cell>
          <cell r="CZ47">
            <v>35</v>
          </cell>
          <cell r="DB47">
            <v>9</v>
          </cell>
          <cell r="DC47">
            <v>51</v>
          </cell>
          <cell r="DD47">
            <v>17.647058823529409</v>
          </cell>
          <cell r="DF47">
            <v>14</v>
          </cell>
          <cell r="DG47">
            <v>40</v>
          </cell>
          <cell r="DH47">
            <v>35</v>
          </cell>
          <cell r="DJ47">
            <v>8</v>
          </cell>
          <cell r="DK47">
            <v>27</v>
          </cell>
          <cell r="DL47">
            <v>29.629629629629633</v>
          </cell>
          <cell r="DN47">
            <v>1</v>
          </cell>
          <cell r="DO47">
            <v>23</v>
          </cell>
          <cell r="DP47">
            <v>4.3478260869565215</v>
          </cell>
          <cell r="DR47">
            <v>10</v>
          </cell>
          <cell r="DS47">
            <v>37</v>
          </cell>
          <cell r="DT47">
            <v>27.027027027027028</v>
          </cell>
          <cell r="DV47">
            <v>13</v>
          </cell>
          <cell r="DW47">
            <v>30</v>
          </cell>
          <cell r="DX47">
            <v>43.333333333333329</v>
          </cell>
          <cell r="DZ47">
            <v>12</v>
          </cell>
          <cell r="EA47">
            <v>68</v>
          </cell>
          <cell r="EB47">
            <v>17.647058823529409</v>
          </cell>
          <cell r="ED47">
            <v>3</v>
          </cell>
          <cell r="EE47">
            <v>56</v>
          </cell>
          <cell r="EF47">
            <v>5.3571428571428568</v>
          </cell>
          <cell r="EH47">
            <v>5</v>
          </cell>
          <cell r="EI47">
            <v>42</v>
          </cell>
          <cell r="EJ47">
            <v>11.904761904761903</v>
          </cell>
          <cell r="EL47">
            <v>11</v>
          </cell>
          <cell r="EM47">
            <v>32</v>
          </cell>
          <cell r="EN47">
            <v>34.375</v>
          </cell>
          <cell r="EP47">
            <v>4</v>
          </cell>
          <cell r="EQ47">
            <v>31</v>
          </cell>
          <cell r="ER47">
            <v>12.903225806451612</v>
          </cell>
          <cell r="ET47">
            <v>13</v>
          </cell>
          <cell r="EU47">
            <v>68</v>
          </cell>
          <cell r="EV47">
            <v>19.117647058823529</v>
          </cell>
          <cell r="EX47">
            <v>4</v>
          </cell>
          <cell r="EY47">
            <v>19</v>
          </cell>
          <cell r="EZ47">
            <v>21.05263157894737</v>
          </cell>
          <cell r="FC47">
            <v>16</v>
          </cell>
          <cell r="FF47">
            <v>9</v>
          </cell>
          <cell r="FG47">
            <v>51</v>
          </cell>
          <cell r="FH47">
            <v>17.647058823529413</v>
          </cell>
        </row>
        <row r="48">
          <cell r="A48">
            <v>37103</v>
          </cell>
          <cell r="B48">
            <v>61</v>
          </cell>
          <cell r="C48">
            <v>627</v>
          </cell>
          <cell r="D48">
            <v>9.7288676236044669</v>
          </cell>
          <cell r="I48">
            <v>1</v>
          </cell>
          <cell r="J48">
            <v>17</v>
          </cell>
          <cell r="K48">
            <v>5.8823529411764701</v>
          </cell>
          <cell r="M48">
            <v>3</v>
          </cell>
          <cell r="N48">
            <v>26</v>
          </cell>
          <cell r="O48">
            <v>11.538461538461538</v>
          </cell>
          <cell r="Q48">
            <v>2</v>
          </cell>
          <cell r="R48">
            <v>14</v>
          </cell>
          <cell r="S48">
            <v>14.285714285714285</v>
          </cell>
          <cell r="U48">
            <v>7</v>
          </cell>
          <cell r="V48">
            <v>41</v>
          </cell>
          <cell r="W48">
            <v>17.073170731707318</v>
          </cell>
          <cell r="Z48">
            <v>51</v>
          </cell>
          <cell r="AA48">
            <v>0</v>
          </cell>
          <cell r="AC48">
            <v>4</v>
          </cell>
          <cell r="AD48">
            <v>37</v>
          </cell>
          <cell r="AE48">
            <v>10.810810810810811</v>
          </cell>
          <cell r="AG48">
            <v>4</v>
          </cell>
          <cell r="AH48">
            <v>26</v>
          </cell>
          <cell r="AI48">
            <v>15.384615384615385</v>
          </cell>
          <cell r="AL48">
            <v>21</v>
          </cell>
          <cell r="AM48">
            <v>0</v>
          </cell>
          <cell r="AO48">
            <v>1</v>
          </cell>
          <cell r="AP48">
            <v>34</v>
          </cell>
          <cell r="AQ48">
            <v>2.9411764705882351</v>
          </cell>
          <cell r="AS48">
            <v>7</v>
          </cell>
          <cell r="AT48">
            <v>32</v>
          </cell>
          <cell r="AU48">
            <v>21.875</v>
          </cell>
          <cell r="AW48">
            <v>9</v>
          </cell>
          <cell r="AX48">
            <v>69</v>
          </cell>
          <cell r="AY48">
            <v>13.043478260869565</v>
          </cell>
          <cell r="BA48">
            <v>1</v>
          </cell>
          <cell r="BB48">
            <v>58</v>
          </cell>
          <cell r="BC48">
            <v>1.7241379310344827</v>
          </cell>
          <cell r="BE48">
            <v>1</v>
          </cell>
          <cell r="BF48">
            <v>40</v>
          </cell>
          <cell r="BG48">
            <v>2.5</v>
          </cell>
          <cell r="BI48">
            <v>1</v>
          </cell>
          <cell r="BJ48">
            <v>31</v>
          </cell>
          <cell r="BK48">
            <v>3.225806451612903</v>
          </cell>
          <cell r="BM48">
            <v>8</v>
          </cell>
          <cell r="BN48">
            <v>33</v>
          </cell>
          <cell r="BO48">
            <v>24.242424242424242</v>
          </cell>
          <cell r="BQ48">
            <v>12</v>
          </cell>
          <cell r="BR48">
            <v>66</v>
          </cell>
          <cell r="BS48">
            <v>18.181818181818183</v>
          </cell>
          <cell r="BU48">
            <v>1</v>
          </cell>
          <cell r="BV48">
            <v>19</v>
          </cell>
          <cell r="BW48">
            <v>5.2631578947368416</v>
          </cell>
          <cell r="BZ48">
            <v>16</v>
          </cell>
          <cell r="CA48">
            <v>0</v>
          </cell>
          <cell r="CC48" t="str">
            <v/>
          </cell>
          <cell r="CD48">
            <v>51</v>
          </cell>
          <cell r="CE48">
            <v>0</v>
          </cell>
          <cell r="CG48">
            <v>36707</v>
          </cell>
          <cell r="CH48">
            <v>142</v>
          </cell>
          <cell r="CI48">
            <v>617</v>
          </cell>
          <cell r="CJ48">
            <v>23.014586709886547</v>
          </cell>
          <cell r="CL48">
            <v>2</v>
          </cell>
          <cell r="CM48">
            <v>16</v>
          </cell>
          <cell r="CN48">
            <v>12.5</v>
          </cell>
          <cell r="CP48">
            <v>7</v>
          </cell>
          <cell r="CQ48">
            <v>25</v>
          </cell>
          <cell r="CR48">
            <v>28</v>
          </cell>
          <cell r="CT48">
            <v>5</v>
          </cell>
          <cell r="CU48">
            <v>14</v>
          </cell>
          <cell r="CV48">
            <v>35.714285714285715</v>
          </cell>
          <cell r="CX48">
            <v>14</v>
          </cell>
          <cell r="CY48">
            <v>41</v>
          </cell>
          <cell r="CZ48">
            <v>34.146341463414636</v>
          </cell>
          <cell r="DB48">
            <v>10</v>
          </cell>
          <cell r="DC48">
            <v>50</v>
          </cell>
          <cell r="DD48">
            <v>20</v>
          </cell>
          <cell r="DF48">
            <v>14</v>
          </cell>
          <cell r="DG48">
            <v>36</v>
          </cell>
          <cell r="DH48">
            <v>38.888888888888893</v>
          </cell>
          <cell r="DJ48">
            <v>7</v>
          </cell>
          <cell r="DK48">
            <v>26</v>
          </cell>
          <cell r="DL48">
            <v>26.923076923076923</v>
          </cell>
          <cell r="DN48">
            <v>1</v>
          </cell>
          <cell r="DO48">
            <v>21</v>
          </cell>
          <cell r="DP48">
            <v>4.7619047619047619</v>
          </cell>
          <cell r="DR48">
            <v>12</v>
          </cell>
          <cell r="DS48">
            <v>33</v>
          </cell>
          <cell r="DT48">
            <v>36.363636363636367</v>
          </cell>
          <cell r="DV48">
            <v>11</v>
          </cell>
          <cell r="DW48">
            <v>30</v>
          </cell>
          <cell r="DX48">
            <v>36.666666666666671</v>
          </cell>
          <cell r="DZ48">
            <v>16</v>
          </cell>
          <cell r="EA48">
            <v>66</v>
          </cell>
          <cell r="EB48">
            <v>24.242424242424242</v>
          </cell>
          <cell r="ED48">
            <v>5</v>
          </cell>
          <cell r="EE48">
            <v>58</v>
          </cell>
          <cell r="EF48">
            <v>8.6206896551724146</v>
          </cell>
          <cell r="EH48">
            <v>4</v>
          </cell>
          <cell r="EI48">
            <v>40</v>
          </cell>
          <cell r="EJ48">
            <v>10</v>
          </cell>
          <cell r="EL48">
            <v>11</v>
          </cell>
          <cell r="EM48">
            <v>31</v>
          </cell>
          <cell r="EN48">
            <v>35.483870967741936</v>
          </cell>
          <cell r="EP48">
            <v>6</v>
          </cell>
          <cell r="EQ48">
            <v>32</v>
          </cell>
          <cell r="ER48">
            <v>18.75</v>
          </cell>
          <cell r="ET48">
            <v>13</v>
          </cell>
          <cell r="EU48">
            <v>66</v>
          </cell>
          <cell r="EV48">
            <v>19.696969696969695</v>
          </cell>
          <cell r="EX48">
            <v>5</v>
          </cell>
          <cell r="EY48">
            <v>19</v>
          </cell>
          <cell r="EZ48">
            <v>26.315789473684212</v>
          </cell>
          <cell r="FC48">
            <v>16</v>
          </cell>
          <cell r="FF48">
            <v>10</v>
          </cell>
          <cell r="FG48">
            <v>50</v>
          </cell>
          <cell r="FH48">
            <v>20</v>
          </cell>
        </row>
        <row r="49">
          <cell r="A49">
            <v>37134</v>
          </cell>
          <cell r="B49">
            <v>65</v>
          </cell>
          <cell r="C49">
            <v>633</v>
          </cell>
          <cell r="D49">
            <v>10.268562401263823</v>
          </cell>
          <cell r="I49">
            <v>1</v>
          </cell>
          <cell r="J49">
            <v>17</v>
          </cell>
          <cell r="K49">
            <v>5.8823529411764701</v>
          </cell>
          <cell r="M49">
            <v>3</v>
          </cell>
          <cell r="N49">
            <v>25</v>
          </cell>
          <cell r="O49">
            <v>12</v>
          </cell>
          <cell r="Q49">
            <v>2</v>
          </cell>
          <cell r="R49">
            <v>14</v>
          </cell>
          <cell r="S49">
            <v>14.285714285714285</v>
          </cell>
          <cell r="U49">
            <v>6</v>
          </cell>
          <cell r="V49">
            <v>41</v>
          </cell>
          <cell r="W49">
            <v>14.634146341463413</v>
          </cell>
          <cell r="Z49">
            <v>50</v>
          </cell>
          <cell r="AA49">
            <v>0</v>
          </cell>
          <cell r="AC49">
            <v>5</v>
          </cell>
          <cell r="AD49">
            <v>38</v>
          </cell>
          <cell r="AE49">
            <v>13.157894736842104</v>
          </cell>
          <cell r="AG49">
            <v>4</v>
          </cell>
          <cell r="AH49">
            <v>26</v>
          </cell>
          <cell r="AI49">
            <v>15.384615384615385</v>
          </cell>
          <cell r="AL49">
            <v>21</v>
          </cell>
          <cell r="AM49">
            <v>0</v>
          </cell>
          <cell r="AO49">
            <v>1</v>
          </cell>
          <cell r="AP49">
            <v>37</v>
          </cell>
          <cell r="AQ49">
            <v>2.7027027027027026</v>
          </cell>
          <cell r="AS49">
            <v>5</v>
          </cell>
          <cell r="AT49">
            <v>30</v>
          </cell>
          <cell r="AU49">
            <v>16.666666666666664</v>
          </cell>
          <cell r="AW49">
            <v>10</v>
          </cell>
          <cell r="AX49">
            <v>69</v>
          </cell>
          <cell r="AY49">
            <v>14.492753623188406</v>
          </cell>
          <cell r="BA49">
            <v>1</v>
          </cell>
          <cell r="BB49">
            <v>57</v>
          </cell>
          <cell r="BC49">
            <v>1.7543859649122806</v>
          </cell>
          <cell r="BE49">
            <v>1</v>
          </cell>
          <cell r="BF49">
            <v>41</v>
          </cell>
          <cell r="BG49">
            <v>2.4390243902439024</v>
          </cell>
          <cell r="BI49">
            <v>3</v>
          </cell>
          <cell r="BJ49">
            <v>32</v>
          </cell>
          <cell r="BK49">
            <v>9.375</v>
          </cell>
          <cell r="BM49">
            <v>10</v>
          </cell>
          <cell r="BN49">
            <v>32</v>
          </cell>
          <cell r="BO49">
            <v>31.25</v>
          </cell>
          <cell r="BQ49">
            <v>13</v>
          </cell>
          <cell r="BR49">
            <v>70</v>
          </cell>
          <cell r="BS49">
            <v>18.571428571428573</v>
          </cell>
          <cell r="BU49">
            <v>1</v>
          </cell>
          <cell r="BV49">
            <v>20</v>
          </cell>
          <cell r="BW49">
            <v>5</v>
          </cell>
          <cell r="BZ49">
            <v>18</v>
          </cell>
          <cell r="CA49">
            <v>0</v>
          </cell>
          <cell r="CC49" t="str">
            <v/>
          </cell>
          <cell r="CD49">
            <v>50</v>
          </cell>
          <cell r="CE49">
            <v>0</v>
          </cell>
          <cell r="CG49">
            <v>36738</v>
          </cell>
          <cell r="CH49">
            <v>147</v>
          </cell>
          <cell r="CI49">
            <v>627</v>
          </cell>
          <cell r="CJ49">
            <v>23.444976076555022</v>
          </cell>
          <cell r="CL49">
            <v>3</v>
          </cell>
          <cell r="CM49">
            <v>17</v>
          </cell>
          <cell r="CN49">
            <v>17.647058823529409</v>
          </cell>
          <cell r="CP49">
            <v>7</v>
          </cell>
          <cell r="CQ49">
            <v>26</v>
          </cell>
          <cell r="CR49">
            <v>26.923076923076923</v>
          </cell>
          <cell r="CT49">
            <v>4</v>
          </cell>
          <cell r="CU49">
            <v>14</v>
          </cell>
          <cell r="CV49">
            <v>28.571428571428573</v>
          </cell>
          <cell r="CX49">
            <v>13</v>
          </cell>
          <cell r="CY49">
            <v>41</v>
          </cell>
          <cell r="CZ49">
            <v>31.707317073170731</v>
          </cell>
          <cell r="DB49">
            <v>7</v>
          </cell>
          <cell r="DC49">
            <v>51</v>
          </cell>
          <cell r="DD49">
            <v>13.725490196078432</v>
          </cell>
          <cell r="DF49">
            <v>14</v>
          </cell>
          <cell r="DG49">
            <v>37</v>
          </cell>
          <cell r="DH49">
            <v>37.837837837837839</v>
          </cell>
          <cell r="DJ49">
            <v>6</v>
          </cell>
          <cell r="DK49">
            <v>26</v>
          </cell>
          <cell r="DL49">
            <v>23.076923076923077</v>
          </cell>
          <cell r="DN49">
            <v>1</v>
          </cell>
          <cell r="DO49">
            <v>21</v>
          </cell>
          <cell r="DP49">
            <v>4.7619047619047619</v>
          </cell>
          <cell r="DR49">
            <v>8</v>
          </cell>
          <cell r="DS49">
            <v>34</v>
          </cell>
          <cell r="DT49">
            <v>23.52941176470588</v>
          </cell>
          <cell r="DV49">
            <v>14</v>
          </cell>
          <cell r="DW49">
            <v>32</v>
          </cell>
          <cell r="DX49">
            <v>43.75</v>
          </cell>
          <cell r="DZ49">
            <v>17</v>
          </cell>
          <cell r="EA49">
            <v>69</v>
          </cell>
          <cell r="EB49">
            <v>24.637681159420293</v>
          </cell>
          <cell r="ED49">
            <v>5</v>
          </cell>
          <cell r="EE49">
            <v>58</v>
          </cell>
          <cell r="EF49">
            <v>8.6206896551724146</v>
          </cell>
          <cell r="EH49">
            <v>4</v>
          </cell>
          <cell r="EI49">
            <v>40</v>
          </cell>
          <cell r="EJ49">
            <v>10</v>
          </cell>
          <cell r="EL49">
            <v>12</v>
          </cell>
          <cell r="EM49">
            <v>31</v>
          </cell>
          <cell r="EN49">
            <v>38.70967741935484</v>
          </cell>
          <cell r="EP49">
            <v>8</v>
          </cell>
          <cell r="EQ49">
            <v>33</v>
          </cell>
          <cell r="ER49">
            <v>24.242424242424242</v>
          </cell>
          <cell r="ET49">
            <v>20</v>
          </cell>
          <cell r="EU49">
            <v>66</v>
          </cell>
          <cell r="EV49">
            <v>30.303030303030305</v>
          </cell>
          <cell r="EX49">
            <v>5</v>
          </cell>
          <cell r="EY49">
            <v>19</v>
          </cell>
          <cell r="EZ49">
            <v>26.315789473684212</v>
          </cell>
          <cell r="FC49">
            <v>16</v>
          </cell>
          <cell r="FF49">
            <v>7</v>
          </cell>
          <cell r="FG49">
            <v>51</v>
          </cell>
          <cell r="FH49">
            <v>13.725490196078432</v>
          </cell>
        </row>
        <row r="50">
          <cell r="A50">
            <v>37164</v>
          </cell>
          <cell r="B50">
            <v>68</v>
          </cell>
          <cell r="C50">
            <v>645</v>
          </cell>
          <cell r="D50">
            <v>10.542635658914728</v>
          </cell>
          <cell r="I50">
            <v>1</v>
          </cell>
          <cell r="J50">
            <v>17</v>
          </cell>
          <cell r="K50">
            <v>5.8823529411764701</v>
          </cell>
          <cell r="M50">
            <v>6</v>
          </cell>
          <cell r="N50">
            <v>29</v>
          </cell>
          <cell r="O50">
            <v>20.689655172413794</v>
          </cell>
          <cell r="Q50">
            <v>2</v>
          </cell>
          <cell r="R50">
            <v>14</v>
          </cell>
          <cell r="S50">
            <v>14.285714285714285</v>
          </cell>
          <cell r="U50">
            <v>5</v>
          </cell>
          <cell r="V50">
            <v>42</v>
          </cell>
          <cell r="W50">
            <v>11.904761904761903</v>
          </cell>
          <cell r="Z50">
            <v>50</v>
          </cell>
          <cell r="AA50">
            <v>0</v>
          </cell>
          <cell r="AC50">
            <v>5</v>
          </cell>
          <cell r="AD50">
            <v>40</v>
          </cell>
          <cell r="AE50">
            <v>12.5</v>
          </cell>
          <cell r="AG50">
            <v>3</v>
          </cell>
          <cell r="AH50">
            <v>25</v>
          </cell>
          <cell r="AI50">
            <v>12</v>
          </cell>
          <cell r="AL50">
            <v>21</v>
          </cell>
          <cell r="AM50">
            <v>0</v>
          </cell>
          <cell r="AO50">
            <v>1</v>
          </cell>
          <cell r="AP50">
            <v>38</v>
          </cell>
          <cell r="AQ50">
            <v>2.6315789473684208</v>
          </cell>
          <cell r="AS50">
            <v>5</v>
          </cell>
          <cell r="AT50">
            <v>29</v>
          </cell>
          <cell r="AU50">
            <v>17.241379310344829</v>
          </cell>
          <cell r="AW50">
            <v>10</v>
          </cell>
          <cell r="AX50">
            <v>69</v>
          </cell>
          <cell r="AY50">
            <v>14.492753623188406</v>
          </cell>
          <cell r="BA50">
            <v>1</v>
          </cell>
          <cell r="BB50">
            <v>59</v>
          </cell>
          <cell r="BC50">
            <v>1.6949152542372881</v>
          </cell>
          <cell r="BE50">
            <v>1</v>
          </cell>
          <cell r="BF50">
            <v>45</v>
          </cell>
          <cell r="BG50">
            <v>2.2222222222222223</v>
          </cell>
          <cell r="BI50">
            <v>3</v>
          </cell>
          <cell r="BJ50">
            <v>32</v>
          </cell>
          <cell r="BK50">
            <v>9.375</v>
          </cell>
          <cell r="BM50">
            <v>11</v>
          </cell>
          <cell r="BN50">
            <v>28</v>
          </cell>
          <cell r="BO50">
            <v>39.285714285714285</v>
          </cell>
          <cell r="BQ50">
            <v>14</v>
          </cell>
          <cell r="BR50">
            <v>70</v>
          </cell>
          <cell r="BS50">
            <v>20</v>
          </cell>
          <cell r="BU50">
            <v>1</v>
          </cell>
          <cell r="BV50">
            <v>20</v>
          </cell>
          <cell r="BW50">
            <v>5</v>
          </cell>
          <cell r="BZ50">
            <v>18</v>
          </cell>
          <cell r="CA50">
            <v>0</v>
          </cell>
          <cell r="CC50" t="str">
            <v/>
          </cell>
          <cell r="CD50">
            <v>50</v>
          </cell>
          <cell r="CE50">
            <v>0</v>
          </cell>
          <cell r="CG50">
            <v>36769</v>
          </cell>
          <cell r="CH50">
            <v>160</v>
          </cell>
          <cell r="CI50">
            <v>633</v>
          </cell>
          <cell r="CJ50">
            <v>25.276461295418638</v>
          </cell>
          <cell r="CL50">
            <v>4</v>
          </cell>
          <cell r="CM50">
            <v>17</v>
          </cell>
          <cell r="CN50">
            <v>23.52941176470588</v>
          </cell>
          <cell r="CP50">
            <v>8</v>
          </cell>
          <cell r="CQ50">
            <v>25</v>
          </cell>
          <cell r="CR50">
            <v>32</v>
          </cell>
          <cell r="CT50">
            <v>4</v>
          </cell>
          <cell r="CU50">
            <v>14</v>
          </cell>
          <cell r="CV50">
            <v>28.571428571428573</v>
          </cell>
          <cell r="CX50">
            <v>13</v>
          </cell>
          <cell r="CY50">
            <v>41</v>
          </cell>
          <cell r="CZ50">
            <v>31.707317073170731</v>
          </cell>
          <cell r="DB50">
            <v>7</v>
          </cell>
          <cell r="DC50">
            <v>50</v>
          </cell>
          <cell r="DD50">
            <v>14</v>
          </cell>
          <cell r="DF50">
            <v>16</v>
          </cell>
          <cell r="DG50">
            <v>38</v>
          </cell>
          <cell r="DH50">
            <v>42.10526315789474</v>
          </cell>
          <cell r="DJ50">
            <v>5</v>
          </cell>
          <cell r="DK50">
            <v>26</v>
          </cell>
          <cell r="DL50">
            <v>19.230769230769234</v>
          </cell>
          <cell r="DN50">
            <v>1</v>
          </cell>
          <cell r="DO50">
            <v>21</v>
          </cell>
          <cell r="DP50">
            <v>4.7619047619047619</v>
          </cell>
          <cell r="DR50">
            <v>8</v>
          </cell>
          <cell r="DS50">
            <v>37</v>
          </cell>
          <cell r="DT50">
            <v>21.621621621621621</v>
          </cell>
          <cell r="DV50">
            <v>14</v>
          </cell>
          <cell r="DW50">
            <v>30</v>
          </cell>
          <cell r="DX50">
            <v>46.666666666666671</v>
          </cell>
          <cell r="DZ50">
            <v>19</v>
          </cell>
          <cell r="EA50">
            <v>69</v>
          </cell>
          <cell r="EB50">
            <v>27.536231884057973</v>
          </cell>
          <cell r="ED50">
            <v>4</v>
          </cell>
          <cell r="EE50">
            <v>57</v>
          </cell>
          <cell r="EF50">
            <v>7.0175438596491233</v>
          </cell>
          <cell r="EH50">
            <v>5</v>
          </cell>
          <cell r="EI50">
            <v>41</v>
          </cell>
          <cell r="EJ50">
            <v>12.195121951219512</v>
          </cell>
          <cell r="EL50">
            <v>13</v>
          </cell>
          <cell r="EM50">
            <v>32</v>
          </cell>
          <cell r="EN50">
            <v>40.625</v>
          </cell>
          <cell r="EP50">
            <v>6</v>
          </cell>
          <cell r="EQ50">
            <v>32</v>
          </cell>
          <cell r="ER50">
            <v>18.75</v>
          </cell>
          <cell r="ET50">
            <v>27</v>
          </cell>
          <cell r="EU50">
            <v>70</v>
          </cell>
          <cell r="EV50">
            <v>38.571428571428569</v>
          </cell>
          <cell r="EX50">
            <v>6</v>
          </cell>
          <cell r="EY50">
            <v>20</v>
          </cell>
          <cell r="EZ50">
            <v>30</v>
          </cell>
          <cell r="FB50">
            <v>1</v>
          </cell>
          <cell r="FC50">
            <v>18</v>
          </cell>
          <cell r="FD50">
            <v>5.5555555555555554</v>
          </cell>
          <cell r="FF50">
            <v>7</v>
          </cell>
          <cell r="FG50">
            <v>50</v>
          </cell>
          <cell r="FH50">
            <v>14.000000000000002</v>
          </cell>
        </row>
        <row r="51">
          <cell r="A51">
            <v>37195</v>
          </cell>
          <cell r="B51">
            <v>83</v>
          </cell>
          <cell r="C51">
            <v>740</v>
          </cell>
          <cell r="D51">
            <v>11.216216216216218</v>
          </cell>
          <cell r="I51">
            <v>1</v>
          </cell>
          <cell r="J51">
            <v>18</v>
          </cell>
          <cell r="K51">
            <v>5.5555555555555554</v>
          </cell>
          <cell r="M51">
            <v>7</v>
          </cell>
          <cell r="N51">
            <v>36</v>
          </cell>
          <cell r="O51">
            <v>19.444444444444446</v>
          </cell>
          <cell r="Q51">
            <v>2</v>
          </cell>
          <cell r="R51">
            <v>15</v>
          </cell>
          <cell r="S51">
            <v>13.333333333333334</v>
          </cell>
          <cell r="U51">
            <v>8</v>
          </cell>
          <cell r="V51">
            <v>56</v>
          </cell>
          <cell r="W51">
            <v>14.285714285714285</v>
          </cell>
          <cell r="Z51">
            <v>55</v>
          </cell>
          <cell r="AA51">
            <v>0</v>
          </cell>
          <cell r="AC51">
            <v>5</v>
          </cell>
          <cell r="AD51">
            <v>41</v>
          </cell>
          <cell r="AE51">
            <v>12.195121951219512</v>
          </cell>
          <cell r="AG51">
            <v>5</v>
          </cell>
          <cell r="AH51">
            <v>35</v>
          </cell>
          <cell r="AI51">
            <v>14.285714285714285</v>
          </cell>
          <cell r="AL51">
            <v>24</v>
          </cell>
          <cell r="AM51">
            <v>0</v>
          </cell>
          <cell r="AO51">
            <v>1</v>
          </cell>
          <cell r="AP51">
            <v>41</v>
          </cell>
          <cell r="AQ51">
            <v>2.4390243902439024</v>
          </cell>
          <cell r="AS51">
            <v>5</v>
          </cell>
          <cell r="AT51">
            <v>35</v>
          </cell>
          <cell r="AU51">
            <v>14.285714285714285</v>
          </cell>
          <cell r="AW51">
            <v>13</v>
          </cell>
          <cell r="AX51">
            <v>80</v>
          </cell>
          <cell r="AY51">
            <v>16.25</v>
          </cell>
          <cell r="BA51">
            <v>1</v>
          </cell>
          <cell r="BB51">
            <v>64</v>
          </cell>
          <cell r="BC51">
            <v>1.5625</v>
          </cell>
          <cell r="BF51">
            <v>50</v>
          </cell>
          <cell r="BG51">
            <v>0</v>
          </cell>
          <cell r="BI51">
            <v>5</v>
          </cell>
          <cell r="BJ51">
            <v>39</v>
          </cell>
          <cell r="BK51">
            <v>12.820512820512819</v>
          </cell>
          <cell r="BM51">
            <v>11</v>
          </cell>
          <cell r="BN51">
            <v>33</v>
          </cell>
          <cell r="BO51">
            <v>33.333333333333329</v>
          </cell>
          <cell r="BQ51">
            <v>17</v>
          </cell>
          <cell r="BR51">
            <v>76</v>
          </cell>
          <cell r="BS51">
            <v>22.368421052631579</v>
          </cell>
          <cell r="BU51">
            <v>2</v>
          </cell>
          <cell r="BV51">
            <v>23</v>
          </cell>
          <cell r="BW51">
            <v>8.695652173913043</v>
          </cell>
          <cell r="BZ51">
            <v>19</v>
          </cell>
          <cell r="CA51">
            <v>0</v>
          </cell>
          <cell r="CC51" t="str">
            <v/>
          </cell>
          <cell r="CD51">
            <v>55</v>
          </cell>
          <cell r="CE51">
            <v>0</v>
          </cell>
          <cell r="CG51">
            <v>36799</v>
          </cell>
          <cell r="CH51">
            <v>175</v>
          </cell>
          <cell r="CI51">
            <v>645</v>
          </cell>
          <cell r="CJ51">
            <v>27.131782945736436</v>
          </cell>
          <cell r="CL51">
            <v>7</v>
          </cell>
          <cell r="CM51">
            <v>17</v>
          </cell>
          <cell r="CN51">
            <v>41.176470588235297</v>
          </cell>
          <cell r="CP51">
            <v>10</v>
          </cell>
          <cell r="CQ51">
            <v>29</v>
          </cell>
          <cell r="CR51">
            <v>34.482758620689658</v>
          </cell>
          <cell r="CT51">
            <v>3</v>
          </cell>
          <cell r="CU51">
            <v>14</v>
          </cell>
          <cell r="CV51">
            <v>21.428571428571427</v>
          </cell>
          <cell r="CX51">
            <v>13</v>
          </cell>
          <cell r="CY51">
            <v>42</v>
          </cell>
          <cell r="CZ51">
            <v>30.952380952380953</v>
          </cell>
          <cell r="DB51">
            <v>5</v>
          </cell>
          <cell r="DC51">
            <v>50</v>
          </cell>
          <cell r="DD51">
            <v>10</v>
          </cell>
          <cell r="DF51">
            <v>16</v>
          </cell>
          <cell r="DG51">
            <v>40</v>
          </cell>
          <cell r="DH51">
            <v>40</v>
          </cell>
          <cell r="DJ51">
            <v>6</v>
          </cell>
          <cell r="DK51">
            <v>25</v>
          </cell>
          <cell r="DL51">
            <v>24</v>
          </cell>
          <cell r="DN51">
            <v>1</v>
          </cell>
          <cell r="DO51">
            <v>21</v>
          </cell>
          <cell r="DP51">
            <v>4.7619047619047619</v>
          </cell>
          <cell r="DR51">
            <v>10</v>
          </cell>
          <cell r="DS51">
            <v>38</v>
          </cell>
          <cell r="DT51">
            <v>26.315789473684212</v>
          </cell>
          <cell r="DV51">
            <v>12</v>
          </cell>
          <cell r="DW51">
            <v>29</v>
          </cell>
          <cell r="DX51">
            <v>41.379310344827587</v>
          </cell>
          <cell r="DZ51">
            <v>25</v>
          </cell>
          <cell r="EA51">
            <v>69</v>
          </cell>
          <cell r="EB51">
            <v>36.231884057971016</v>
          </cell>
          <cell r="ED51">
            <v>6</v>
          </cell>
          <cell r="EE51">
            <v>59</v>
          </cell>
          <cell r="EF51">
            <v>10.169491525423728</v>
          </cell>
          <cell r="EH51">
            <v>6</v>
          </cell>
          <cell r="EI51">
            <v>45</v>
          </cell>
          <cell r="EJ51">
            <v>13.333333333333332</v>
          </cell>
          <cell r="EL51">
            <v>13</v>
          </cell>
          <cell r="EM51">
            <v>32</v>
          </cell>
          <cell r="EN51">
            <v>40.625</v>
          </cell>
          <cell r="EP51">
            <v>7</v>
          </cell>
          <cell r="EQ51">
            <v>28</v>
          </cell>
          <cell r="ER51">
            <v>25</v>
          </cell>
          <cell r="ET51">
            <v>30</v>
          </cell>
          <cell r="EU51">
            <v>70</v>
          </cell>
          <cell r="EV51">
            <v>42.857142857142854</v>
          </cell>
          <cell r="EX51">
            <v>6</v>
          </cell>
          <cell r="EY51">
            <v>20</v>
          </cell>
          <cell r="EZ51">
            <v>30</v>
          </cell>
          <cell r="FC51">
            <v>18</v>
          </cell>
          <cell r="FF51">
            <v>5</v>
          </cell>
          <cell r="FG51">
            <v>50</v>
          </cell>
          <cell r="FH51">
            <v>10</v>
          </cell>
        </row>
        <row r="52">
          <cell r="A52">
            <v>37225</v>
          </cell>
          <cell r="B52">
            <v>87</v>
          </cell>
          <cell r="C52">
            <v>746</v>
          </cell>
          <cell r="D52">
            <v>11.662198391420912</v>
          </cell>
          <cell r="I52">
            <v>1</v>
          </cell>
          <cell r="J52">
            <v>18</v>
          </cell>
          <cell r="K52">
            <v>5.5555555555555554</v>
          </cell>
          <cell r="M52">
            <v>7</v>
          </cell>
          <cell r="N52">
            <v>38</v>
          </cell>
          <cell r="O52">
            <v>18.421052631578945</v>
          </cell>
          <cell r="Q52">
            <v>1</v>
          </cell>
          <cell r="R52">
            <v>14</v>
          </cell>
          <cell r="S52">
            <v>7.1428571428571423</v>
          </cell>
          <cell r="U52">
            <v>10</v>
          </cell>
          <cell r="V52">
            <v>57</v>
          </cell>
          <cell r="W52">
            <v>17.543859649122805</v>
          </cell>
          <cell r="Z52">
            <v>55</v>
          </cell>
          <cell r="AA52">
            <v>0</v>
          </cell>
          <cell r="AC52">
            <v>5</v>
          </cell>
          <cell r="AD52">
            <v>40</v>
          </cell>
          <cell r="AE52">
            <v>12.5</v>
          </cell>
          <cell r="AG52">
            <v>5</v>
          </cell>
          <cell r="AH52">
            <v>35</v>
          </cell>
          <cell r="AI52">
            <v>14.285714285714285</v>
          </cell>
          <cell r="AL52">
            <v>24</v>
          </cell>
          <cell r="AM52">
            <v>0</v>
          </cell>
          <cell r="AO52">
            <v>1</v>
          </cell>
          <cell r="AP52">
            <v>42</v>
          </cell>
          <cell r="AQ52">
            <v>2.3809523809523809</v>
          </cell>
          <cell r="AS52">
            <v>5</v>
          </cell>
          <cell r="AT52">
            <v>34</v>
          </cell>
          <cell r="AU52">
            <v>14.705882352941178</v>
          </cell>
          <cell r="AW52">
            <v>15</v>
          </cell>
          <cell r="AX52">
            <v>84</v>
          </cell>
          <cell r="AY52">
            <v>17.857142857142858</v>
          </cell>
          <cell r="BA52">
            <v>2</v>
          </cell>
          <cell r="BB52">
            <v>66</v>
          </cell>
          <cell r="BC52">
            <v>3.0303030303030303</v>
          </cell>
          <cell r="BF52">
            <v>49</v>
          </cell>
          <cell r="BG52">
            <v>0</v>
          </cell>
          <cell r="BI52">
            <v>5</v>
          </cell>
          <cell r="BJ52">
            <v>38</v>
          </cell>
          <cell r="BK52">
            <v>13.157894736842104</v>
          </cell>
          <cell r="BM52">
            <v>11</v>
          </cell>
          <cell r="BN52">
            <v>35</v>
          </cell>
          <cell r="BO52">
            <v>31.428571428571427</v>
          </cell>
          <cell r="BQ52">
            <v>17</v>
          </cell>
          <cell r="BR52">
            <v>74</v>
          </cell>
          <cell r="BS52">
            <v>22.972972972972975</v>
          </cell>
          <cell r="BU52">
            <v>2</v>
          </cell>
          <cell r="BV52">
            <v>24</v>
          </cell>
          <cell r="BW52">
            <v>8.3333333333333321</v>
          </cell>
          <cell r="BZ52">
            <v>19</v>
          </cell>
          <cell r="CA52">
            <v>0</v>
          </cell>
          <cell r="CC52" t="str">
            <v/>
          </cell>
          <cell r="CD52">
            <v>55</v>
          </cell>
          <cell r="CE52">
            <v>0</v>
          </cell>
          <cell r="CG52">
            <v>36830</v>
          </cell>
          <cell r="CH52">
            <v>235</v>
          </cell>
          <cell r="CI52">
            <v>740</v>
          </cell>
          <cell r="CJ52">
            <v>31.756756756756754</v>
          </cell>
          <cell r="CL52">
            <v>7</v>
          </cell>
          <cell r="CM52">
            <v>18</v>
          </cell>
          <cell r="CN52">
            <v>38.888888888888893</v>
          </cell>
          <cell r="CP52">
            <v>13</v>
          </cell>
          <cell r="CQ52">
            <v>36</v>
          </cell>
          <cell r="CR52">
            <v>36.111111111111107</v>
          </cell>
          <cell r="CT52">
            <v>4</v>
          </cell>
          <cell r="CU52">
            <v>15</v>
          </cell>
          <cell r="CV52">
            <v>26.666666666666664</v>
          </cell>
          <cell r="CX52">
            <v>22</v>
          </cell>
          <cell r="CY52">
            <v>56</v>
          </cell>
          <cell r="CZ52">
            <v>39.285714285714285</v>
          </cell>
          <cell r="DB52">
            <v>6</v>
          </cell>
          <cell r="DC52">
            <v>55</v>
          </cell>
          <cell r="DD52">
            <v>10.909090909090908</v>
          </cell>
          <cell r="DF52">
            <v>18</v>
          </cell>
          <cell r="DG52">
            <v>41</v>
          </cell>
          <cell r="DH52">
            <v>43.902439024390247</v>
          </cell>
          <cell r="DJ52">
            <v>13</v>
          </cell>
          <cell r="DK52">
            <v>35</v>
          </cell>
          <cell r="DL52">
            <v>37.142857142857146</v>
          </cell>
          <cell r="DN52">
            <v>1</v>
          </cell>
          <cell r="DO52">
            <v>24</v>
          </cell>
          <cell r="DP52">
            <v>4.1666666666666661</v>
          </cell>
          <cell r="DR52">
            <v>11</v>
          </cell>
          <cell r="DS52">
            <v>41</v>
          </cell>
          <cell r="DT52">
            <v>26.829268292682929</v>
          </cell>
          <cell r="DV52">
            <v>15</v>
          </cell>
          <cell r="DW52">
            <v>35</v>
          </cell>
          <cell r="DX52">
            <v>42.857142857142854</v>
          </cell>
          <cell r="DZ52">
            <v>36</v>
          </cell>
          <cell r="EA52">
            <v>80</v>
          </cell>
          <cell r="EB52">
            <v>45</v>
          </cell>
          <cell r="ED52">
            <v>9</v>
          </cell>
          <cell r="EE52">
            <v>64</v>
          </cell>
          <cell r="EF52">
            <v>14.0625</v>
          </cell>
          <cell r="EH52">
            <v>7</v>
          </cell>
          <cell r="EI52">
            <v>50</v>
          </cell>
          <cell r="EJ52">
            <v>14</v>
          </cell>
          <cell r="EL52">
            <v>18</v>
          </cell>
          <cell r="EM52">
            <v>39</v>
          </cell>
          <cell r="EN52">
            <v>46.153846153846153</v>
          </cell>
          <cell r="EP52">
            <v>12</v>
          </cell>
          <cell r="EQ52">
            <v>33</v>
          </cell>
          <cell r="ER52">
            <v>36.363636363636367</v>
          </cell>
          <cell r="ET52">
            <v>35</v>
          </cell>
          <cell r="EU52">
            <v>76</v>
          </cell>
          <cell r="EV52">
            <v>46.05263157894737</v>
          </cell>
          <cell r="EX52">
            <v>8</v>
          </cell>
          <cell r="EY52">
            <v>23</v>
          </cell>
          <cell r="EZ52">
            <v>34.782608695652172</v>
          </cell>
          <cell r="FC52">
            <v>19</v>
          </cell>
          <cell r="FF52">
            <v>6</v>
          </cell>
          <cell r="FG52">
            <v>55</v>
          </cell>
          <cell r="FH52">
            <v>10.909090909090908</v>
          </cell>
        </row>
        <row r="53">
          <cell r="A53">
            <v>37256</v>
          </cell>
          <cell r="B53">
            <v>92</v>
          </cell>
          <cell r="C53">
            <v>743</v>
          </cell>
          <cell r="D53">
            <v>12.382234185733513</v>
          </cell>
          <cell r="I53">
            <v>3</v>
          </cell>
          <cell r="J53">
            <v>18</v>
          </cell>
          <cell r="K53">
            <v>16.666666666666664</v>
          </cell>
          <cell r="M53">
            <v>7</v>
          </cell>
          <cell r="N53">
            <v>37</v>
          </cell>
          <cell r="O53">
            <v>18.918918918918919</v>
          </cell>
          <cell r="Q53">
            <v>2</v>
          </cell>
          <cell r="R53">
            <v>16</v>
          </cell>
          <cell r="S53">
            <v>12.5</v>
          </cell>
          <cell r="U53">
            <v>12</v>
          </cell>
          <cell r="V53">
            <v>59</v>
          </cell>
          <cell r="W53">
            <v>20.33898305084746</v>
          </cell>
          <cell r="Z53">
            <v>57</v>
          </cell>
          <cell r="AA53">
            <v>0</v>
          </cell>
          <cell r="AC53">
            <v>6</v>
          </cell>
          <cell r="AD53">
            <v>39</v>
          </cell>
          <cell r="AE53">
            <v>15.384615384615385</v>
          </cell>
          <cell r="AG53">
            <v>4</v>
          </cell>
          <cell r="AH53">
            <v>33</v>
          </cell>
          <cell r="AI53">
            <v>12.121212121212121</v>
          </cell>
          <cell r="AL53">
            <v>23</v>
          </cell>
          <cell r="AM53">
            <v>0</v>
          </cell>
          <cell r="AO53">
            <v>1</v>
          </cell>
          <cell r="AP53">
            <v>41</v>
          </cell>
          <cell r="AQ53">
            <v>2.4390243902439024</v>
          </cell>
          <cell r="AS53">
            <v>3</v>
          </cell>
          <cell r="AT53">
            <v>33</v>
          </cell>
          <cell r="AU53">
            <v>9.0909090909090917</v>
          </cell>
          <cell r="AW53">
            <v>14</v>
          </cell>
          <cell r="AX53">
            <v>83</v>
          </cell>
          <cell r="AY53">
            <v>16.867469879518072</v>
          </cell>
          <cell r="BA53">
            <v>2</v>
          </cell>
          <cell r="BB53">
            <v>66</v>
          </cell>
          <cell r="BC53">
            <v>3.0303030303030303</v>
          </cell>
          <cell r="BE53">
            <v>1</v>
          </cell>
          <cell r="BF53">
            <v>52</v>
          </cell>
          <cell r="BG53">
            <v>1.9230769230769231</v>
          </cell>
          <cell r="BI53">
            <v>5</v>
          </cell>
          <cell r="BJ53">
            <v>36</v>
          </cell>
          <cell r="BK53">
            <v>13.888888888888889</v>
          </cell>
          <cell r="BM53">
            <v>11</v>
          </cell>
          <cell r="BN53">
            <v>34</v>
          </cell>
          <cell r="BO53">
            <v>32.352941176470587</v>
          </cell>
          <cell r="BQ53">
            <v>19</v>
          </cell>
          <cell r="BR53">
            <v>73</v>
          </cell>
          <cell r="BS53">
            <v>26.027397260273972</v>
          </cell>
          <cell r="BU53">
            <v>2</v>
          </cell>
          <cell r="BV53">
            <v>24</v>
          </cell>
          <cell r="BW53">
            <v>8.3333333333333321</v>
          </cell>
          <cell r="BZ53">
            <v>20</v>
          </cell>
          <cell r="CA53">
            <v>0</v>
          </cell>
          <cell r="CC53" t="str">
            <v/>
          </cell>
          <cell r="CD53">
            <v>57</v>
          </cell>
          <cell r="CE53">
            <v>0</v>
          </cell>
          <cell r="CG53">
            <v>36860</v>
          </cell>
          <cell r="CH53">
            <v>280</v>
          </cell>
          <cell r="CI53">
            <v>746</v>
          </cell>
          <cell r="CJ53">
            <v>37.533512064343164</v>
          </cell>
          <cell r="CL53">
            <v>11</v>
          </cell>
          <cell r="CM53">
            <v>18</v>
          </cell>
          <cell r="CN53">
            <v>61.111111111111114</v>
          </cell>
          <cell r="CP53">
            <v>19</v>
          </cell>
          <cell r="CQ53">
            <v>38</v>
          </cell>
          <cell r="CR53">
            <v>50</v>
          </cell>
          <cell r="CT53">
            <v>3</v>
          </cell>
          <cell r="CU53">
            <v>14</v>
          </cell>
          <cell r="CV53">
            <v>21.428571428571427</v>
          </cell>
          <cell r="CX53">
            <v>24</v>
          </cell>
          <cell r="CY53">
            <v>57</v>
          </cell>
          <cell r="CZ53">
            <v>42.10526315789474</v>
          </cell>
          <cell r="DB53">
            <v>9</v>
          </cell>
          <cell r="DC53">
            <v>55</v>
          </cell>
          <cell r="DD53">
            <v>16.363636363636363</v>
          </cell>
          <cell r="DF53">
            <v>18</v>
          </cell>
          <cell r="DG53">
            <v>40</v>
          </cell>
          <cell r="DH53">
            <v>45</v>
          </cell>
          <cell r="DJ53">
            <v>17</v>
          </cell>
          <cell r="DK53">
            <v>35</v>
          </cell>
          <cell r="DL53">
            <v>48.571428571428569</v>
          </cell>
          <cell r="DN53">
            <v>1</v>
          </cell>
          <cell r="DO53">
            <v>24</v>
          </cell>
          <cell r="DP53">
            <v>4.1666666666666661</v>
          </cell>
          <cell r="DR53">
            <v>11</v>
          </cell>
          <cell r="DS53">
            <v>42</v>
          </cell>
          <cell r="DT53">
            <v>26.190476190476193</v>
          </cell>
          <cell r="DV53">
            <v>15</v>
          </cell>
          <cell r="DW53">
            <v>34</v>
          </cell>
          <cell r="DX53">
            <v>44.117647058823529</v>
          </cell>
          <cell r="DZ53">
            <v>42</v>
          </cell>
          <cell r="EA53">
            <v>84</v>
          </cell>
          <cell r="EB53">
            <v>50</v>
          </cell>
          <cell r="ED53">
            <v>17</v>
          </cell>
          <cell r="EE53">
            <v>66</v>
          </cell>
          <cell r="EF53">
            <v>25.757575757575758</v>
          </cell>
          <cell r="EH53">
            <v>7</v>
          </cell>
          <cell r="EI53">
            <v>49</v>
          </cell>
          <cell r="EJ53">
            <v>14.285714285714286</v>
          </cell>
          <cell r="EL53">
            <v>20</v>
          </cell>
          <cell r="EM53">
            <v>38</v>
          </cell>
          <cell r="EN53">
            <v>52.631578947368425</v>
          </cell>
          <cell r="EP53">
            <v>15</v>
          </cell>
          <cell r="EQ53">
            <v>35</v>
          </cell>
          <cell r="ER53">
            <v>42.857142857142854</v>
          </cell>
          <cell r="ET53">
            <v>43</v>
          </cell>
          <cell r="EU53">
            <v>74</v>
          </cell>
          <cell r="EV53">
            <v>58.108108108108112</v>
          </cell>
          <cell r="EX53">
            <v>8</v>
          </cell>
          <cell r="EY53">
            <v>24</v>
          </cell>
          <cell r="EZ53">
            <v>33.333333333333329</v>
          </cell>
          <cell r="FC53">
            <v>19</v>
          </cell>
          <cell r="FF53">
            <v>9</v>
          </cell>
          <cell r="FG53">
            <v>55</v>
          </cell>
          <cell r="FH53">
            <v>16.363636363636363</v>
          </cell>
        </row>
        <row r="54">
          <cell r="A54">
            <v>37287</v>
          </cell>
          <cell r="B54">
            <v>95</v>
          </cell>
          <cell r="C54">
            <v>741</v>
          </cell>
          <cell r="D54">
            <v>12.820512820512819</v>
          </cell>
          <cell r="I54">
            <v>3</v>
          </cell>
          <cell r="J54">
            <v>18</v>
          </cell>
          <cell r="K54">
            <v>16.666666666666664</v>
          </cell>
          <cell r="M54">
            <v>7</v>
          </cell>
          <cell r="N54">
            <v>37</v>
          </cell>
          <cell r="O54">
            <v>18.918918918918919</v>
          </cell>
          <cell r="Q54">
            <v>2</v>
          </cell>
          <cell r="R54">
            <v>16</v>
          </cell>
          <cell r="S54">
            <v>12.5</v>
          </cell>
          <cell r="U54">
            <v>12</v>
          </cell>
          <cell r="V54">
            <v>59</v>
          </cell>
          <cell r="W54">
            <v>20.33898305084746</v>
          </cell>
          <cell r="Z54">
            <v>59</v>
          </cell>
          <cell r="AA54">
            <v>0</v>
          </cell>
          <cell r="AC54">
            <v>6</v>
          </cell>
          <cell r="AD54">
            <v>40</v>
          </cell>
          <cell r="AE54">
            <v>15</v>
          </cell>
          <cell r="AG54">
            <v>2</v>
          </cell>
          <cell r="AH54">
            <v>31</v>
          </cell>
          <cell r="AI54">
            <v>6.4516129032258061</v>
          </cell>
          <cell r="AL54">
            <v>23</v>
          </cell>
          <cell r="AM54">
            <v>0</v>
          </cell>
          <cell r="AO54">
            <v>1</v>
          </cell>
          <cell r="AP54">
            <v>42</v>
          </cell>
          <cell r="AQ54">
            <v>2.3809523809523809</v>
          </cell>
          <cell r="AS54">
            <v>2</v>
          </cell>
          <cell r="AT54">
            <v>32</v>
          </cell>
          <cell r="AU54">
            <v>6.25</v>
          </cell>
          <cell r="AW54">
            <v>15</v>
          </cell>
          <cell r="AX54">
            <v>82</v>
          </cell>
          <cell r="AY54">
            <v>18.292682926829269</v>
          </cell>
          <cell r="BA54">
            <v>3</v>
          </cell>
          <cell r="BB54">
            <v>65</v>
          </cell>
          <cell r="BC54">
            <v>4.6153846153846159</v>
          </cell>
          <cell r="BE54">
            <v>1</v>
          </cell>
          <cell r="BF54">
            <v>51</v>
          </cell>
          <cell r="BG54">
            <v>1.9607843137254901</v>
          </cell>
          <cell r="BI54">
            <v>6</v>
          </cell>
          <cell r="BJ54">
            <v>36</v>
          </cell>
          <cell r="BK54">
            <v>16.666666666666664</v>
          </cell>
          <cell r="BM54">
            <v>10</v>
          </cell>
          <cell r="BN54">
            <v>33</v>
          </cell>
          <cell r="BO54">
            <v>30.303030303030305</v>
          </cell>
          <cell r="BQ54">
            <v>23</v>
          </cell>
          <cell r="BR54">
            <v>72</v>
          </cell>
          <cell r="BS54">
            <v>31.944444444444443</v>
          </cell>
          <cell r="BU54">
            <v>1</v>
          </cell>
          <cell r="BV54">
            <v>23</v>
          </cell>
          <cell r="BW54">
            <v>4.3478260869565215</v>
          </cell>
          <cell r="BY54">
            <v>1</v>
          </cell>
          <cell r="BZ54">
            <v>23</v>
          </cell>
          <cell r="CA54">
            <v>4.3478260869565215</v>
          </cell>
          <cell r="CC54" t="str">
            <v/>
          </cell>
          <cell r="CD54">
            <v>59</v>
          </cell>
          <cell r="CE54">
            <v>0</v>
          </cell>
          <cell r="CG54">
            <v>36891</v>
          </cell>
          <cell r="CH54">
            <v>308</v>
          </cell>
          <cell r="CI54">
            <v>743</v>
          </cell>
          <cell r="CJ54">
            <v>41.453566621803503</v>
          </cell>
          <cell r="CL54">
            <v>12</v>
          </cell>
          <cell r="CM54">
            <v>18</v>
          </cell>
          <cell r="CN54">
            <v>66.666666666666657</v>
          </cell>
          <cell r="CP54">
            <v>20</v>
          </cell>
          <cell r="CQ54">
            <v>37</v>
          </cell>
          <cell r="CR54">
            <v>54.054054054054056</v>
          </cell>
          <cell r="CT54">
            <v>6</v>
          </cell>
          <cell r="CU54">
            <v>16</v>
          </cell>
          <cell r="CV54">
            <v>37.5</v>
          </cell>
          <cell r="CX54">
            <v>29</v>
          </cell>
          <cell r="CY54">
            <v>59</v>
          </cell>
          <cell r="CZ54">
            <v>49.152542372881356</v>
          </cell>
          <cell r="DB54">
            <v>11</v>
          </cell>
          <cell r="DC54">
            <v>57</v>
          </cell>
          <cell r="DD54">
            <v>19.298245614035089</v>
          </cell>
          <cell r="DF54">
            <v>19</v>
          </cell>
          <cell r="DG54">
            <v>39</v>
          </cell>
          <cell r="DH54">
            <v>48.717948717948715</v>
          </cell>
          <cell r="DJ54">
            <v>18</v>
          </cell>
          <cell r="DK54">
            <v>33</v>
          </cell>
          <cell r="DL54">
            <v>54.545454545454547</v>
          </cell>
          <cell r="DN54">
            <v>2</v>
          </cell>
          <cell r="DO54">
            <v>23</v>
          </cell>
          <cell r="DP54">
            <v>8.695652173913043</v>
          </cell>
          <cell r="DR54">
            <v>15</v>
          </cell>
          <cell r="DS54">
            <v>41</v>
          </cell>
          <cell r="DT54">
            <v>36.585365853658537</v>
          </cell>
          <cell r="DV54">
            <v>14</v>
          </cell>
          <cell r="DW54">
            <v>33</v>
          </cell>
          <cell r="DX54">
            <v>42.424242424242422</v>
          </cell>
          <cell r="DZ54">
            <v>48</v>
          </cell>
          <cell r="EA54">
            <v>83</v>
          </cell>
          <cell r="EB54">
            <v>57.831325301204828</v>
          </cell>
          <cell r="ED54">
            <v>18</v>
          </cell>
          <cell r="EE54">
            <v>66</v>
          </cell>
          <cell r="EF54">
            <v>27.272727272727273</v>
          </cell>
          <cell r="EH54">
            <v>10</v>
          </cell>
          <cell r="EI54">
            <v>52</v>
          </cell>
          <cell r="EJ54">
            <v>19.230769230769234</v>
          </cell>
          <cell r="EL54">
            <v>18</v>
          </cell>
          <cell r="EM54">
            <v>36</v>
          </cell>
          <cell r="EN54">
            <v>50</v>
          </cell>
          <cell r="EP54">
            <v>16</v>
          </cell>
          <cell r="EQ54">
            <v>34</v>
          </cell>
          <cell r="ER54">
            <v>47.058823529411761</v>
          </cell>
          <cell r="ET54">
            <v>44</v>
          </cell>
          <cell r="EU54">
            <v>73</v>
          </cell>
          <cell r="EV54">
            <v>60.273972602739725</v>
          </cell>
          <cell r="EX54">
            <v>9</v>
          </cell>
          <cell r="EY54">
            <v>24</v>
          </cell>
          <cell r="EZ54">
            <v>37.5</v>
          </cell>
          <cell r="FC54">
            <v>20</v>
          </cell>
          <cell r="FF54">
            <v>11</v>
          </cell>
          <cell r="FG54">
            <v>57</v>
          </cell>
          <cell r="FH54">
            <v>19.298245614035086</v>
          </cell>
        </row>
        <row r="55">
          <cell r="A55">
            <v>37315</v>
          </cell>
          <cell r="B55">
            <v>93</v>
          </cell>
          <cell r="C55">
            <v>738</v>
          </cell>
          <cell r="D55">
            <v>12.601626016260163</v>
          </cell>
          <cell r="I55">
            <v>3</v>
          </cell>
          <cell r="J55">
            <v>17</v>
          </cell>
          <cell r="K55">
            <v>17.647058823529413</v>
          </cell>
          <cell r="M55">
            <v>6</v>
          </cell>
          <cell r="N55">
            <v>36</v>
          </cell>
          <cell r="O55">
            <v>16.666666666666664</v>
          </cell>
          <cell r="Q55">
            <v>2</v>
          </cell>
          <cell r="R55">
            <v>17</v>
          </cell>
          <cell r="S55">
            <v>11.76470588235294</v>
          </cell>
          <cell r="U55">
            <v>13</v>
          </cell>
          <cell r="V55">
            <v>60</v>
          </cell>
          <cell r="W55">
            <v>21.666666666666668</v>
          </cell>
          <cell r="Z55">
            <v>57</v>
          </cell>
          <cell r="AA55">
            <v>0</v>
          </cell>
          <cell r="AC55">
            <v>4</v>
          </cell>
          <cell r="AD55">
            <v>41</v>
          </cell>
          <cell r="AE55">
            <v>9.7560975609756095</v>
          </cell>
          <cell r="AG55">
            <v>2</v>
          </cell>
          <cell r="AH55">
            <v>31</v>
          </cell>
          <cell r="AI55">
            <v>6.4516129032258061</v>
          </cell>
          <cell r="AL55">
            <v>25</v>
          </cell>
          <cell r="AM55">
            <v>0</v>
          </cell>
          <cell r="AO55">
            <v>1</v>
          </cell>
          <cell r="AP55">
            <v>42</v>
          </cell>
          <cell r="AQ55">
            <v>2.3809523809523809</v>
          </cell>
          <cell r="AS55">
            <v>1</v>
          </cell>
          <cell r="AT55">
            <v>30</v>
          </cell>
          <cell r="AU55">
            <v>3.3333333333333335</v>
          </cell>
          <cell r="AW55">
            <v>14</v>
          </cell>
          <cell r="AX55">
            <v>81</v>
          </cell>
          <cell r="AY55">
            <v>17.283950617283949</v>
          </cell>
          <cell r="BA55">
            <v>3</v>
          </cell>
          <cell r="BB55">
            <v>64</v>
          </cell>
          <cell r="BC55">
            <v>4.6875</v>
          </cell>
          <cell r="BE55">
            <v>1</v>
          </cell>
          <cell r="BF55">
            <v>54</v>
          </cell>
          <cell r="BG55">
            <v>1.8518518518518516</v>
          </cell>
          <cell r="BI55">
            <v>6</v>
          </cell>
          <cell r="BJ55">
            <v>35</v>
          </cell>
          <cell r="BK55">
            <v>17.142857142857142</v>
          </cell>
          <cell r="BM55">
            <v>10</v>
          </cell>
          <cell r="BN55">
            <v>33</v>
          </cell>
          <cell r="BO55">
            <v>30.303030303030305</v>
          </cell>
          <cell r="BQ55">
            <v>25</v>
          </cell>
          <cell r="BR55">
            <v>70</v>
          </cell>
          <cell r="BS55">
            <v>35.714285714285715</v>
          </cell>
          <cell r="BU55">
            <v>1</v>
          </cell>
          <cell r="BV55">
            <v>23</v>
          </cell>
          <cell r="BW55">
            <v>4.3478260869565215</v>
          </cell>
          <cell r="BY55">
            <v>1</v>
          </cell>
          <cell r="BZ55">
            <v>23</v>
          </cell>
          <cell r="CA55">
            <v>4.3478260869565215</v>
          </cell>
          <cell r="CC55" t="str">
            <v/>
          </cell>
          <cell r="CD55">
            <v>57</v>
          </cell>
          <cell r="CE55">
            <v>0</v>
          </cell>
          <cell r="CG55">
            <v>36922</v>
          </cell>
          <cell r="CH55">
            <v>267</v>
          </cell>
          <cell r="CI55">
            <v>741</v>
          </cell>
          <cell r="CJ55">
            <v>36.032388663967609</v>
          </cell>
          <cell r="CL55">
            <v>12</v>
          </cell>
          <cell r="CM55">
            <v>18</v>
          </cell>
          <cell r="CN55">
            <v>66.666666666666657</v>
          </cell>
          <cell r="CP55">
            <v>19</v>
          </cell>
          <cell r="CQ55">
            <v>37</v>
          </cell>
          <cell r="CR55">
            <v>51.351351351351354</v>
          </cell>
          <cell r="CT55">
            <v>6</v>
          </cell>
          <cell r="CU55">
            <v>16</v>
          </cell>
          <cell r="CV55">
            <v>37.5</v>
          </cell>
          <cell r="CX55">
            <v>25</v>
          </cell>
          <cell r="CY55">
            <v>59</v>
          </cell>
          <cell r="CZ55">
            <v>42.372881355932208</v>
          </cell>
          <cell r="DB55">
            <v>10</v>
          </cell>
          <cell r="DC55">
            <v>59</v>
          </cell>
          <cell r="DD55">
            <v>16.949152542372879</v>
          </cell>
          <cell r="DF55">
            <v>17</v>
          </cell>
          <cell r="DG55">
            <v>40</v>
          </cell>
          <cell r="DH55">
            <v>42.5</v>
          </cell>
          <cell r="DJ55">
            <v>14</v>
          </cell>
          <cell r="DK55">
            <v>31</v>
          </cell>
          <cell r="DL55">
            <v>45.161290322580648</v>
          </cell>
          <cell r="DN55">
            <v>3</v>
          </cell>
          <cell r="DO55">
            <v>23</v>
          </cell>
          <cell r="DP55">
            <v>13.043478260869565</v>
          </cell>
          <cell r="DR55">
            <v>12</v>
          </cell>
          <cell r="DS55">
            <v>42</v>
          </cell>
          <cell r="DT55">
            <v>28.571428571428573</v>
          </cell>
          <cell r="DV55">
            <v>11</v>
          </cell>
          <cell r="DW55">
            <v>32</v>
          </cell>
          <cell r="DX55">
            <v>34.375</v>
          </cell>
          <cell r="DZ55">
            <v>44</v>
          </cell>
          <cell r="EA55">
            <v>82</v>
          </cell>
          <cell r="EB55">
            <v>53.658536585365859</v>
          </cell>
          <cell r="ED55">
            <v>13</v>
          </cell>
          <cell r="EE55">
            <v>65</v>
          </cell>
          <cell r="EF55">
            <v>20</v>
          </cell>
          <cell r="EH55">
            <v>7</v>
          </cell>
          <cell r="EI55">
            <v>51</v>
          </cell>
          <cell r="EJ55">
            <v>13.725490196078432</v>
          </cell>
          <cell r="EL55">
            <v>18</v>
          </cell>
          <cell r="EM55">
            <v>36</v>
          </cell>
          <cell r="EN55">
            <v>50</v>
          </cell>
          <cell r="EP55">
            <v>14</v>
          </cell>
          <cell r="EQ55">
            <v>33</v>
          </cell>
          <cell r="ER55">
            <v>42.424242424242422</v>
          </cell>
          <cell r="ET55">
            <v>32</v>
          </cell>
          <cell r="EU55">
            <v>72</v>
          </cell>
          <cell r="EV55">
            <v>44.444444444444443</v>
          </cell>
          <cell r="EX55">
            <v>8</v>
          </cell>
          <cell r="EY55">
            <v>23</v>
          </cell>
          <cell r="EZ55">
            <v>34.782608695652172</v>
          </cell>
          <cell r="FB55">
            <v>2</v>
          </cell>
          <cell r="FC55">
            <v>23</v>
          </cell>
          <cell r="FD55">
            <v>8.695652173913043</v>
          </cell>
          <cell r="FF55">
            <v>10</v>
          </cell>
          <cell r="FG55">
            <v>59</v>
          </cell>
          <cell r="FH55">
            <v>16.949152542372879</v>
          </cell>
        </row>
        <row r="56">
          <cell r="A56">
            <v>37346</v>
          </cell>
          <cell r="B56">
            <v>96</v>
          </cell>
          <cell r="C56">
            <v>745</v>
          </cell>
          <cell r="D56">
            <v>12.885906040268457</v>
          </cell>
          <cell r="I56">
            <v>3</v>
          </cell>
          <cell r="J56">
            <v>20</v>
          </cell>
          <cell r="K56">
            <v>15</v>
          </cell>
          <cell r="M56">
            <v>5</v>
          </cell>
          <cell r="N56">
            <v>42</v>
          </cell>
          <cell r="O56">
            <v>11.904761904761903</v>
          </cell>
          <cell r="Q56">
            <v>2</v>
          </cell>
          <cell r="R56">
            <v>19</v>
          </cell>
          <cell r="S56">
            <v>10.526315789473683</v>
          </cell>
          <cell r="U56">
            <v>11</v>
          </cell>
          <cell r="V56">
            <v>56</v>
          </cell>
          <cell r="W56">
            <v>19.642857142857142</v>
          </cell>
          <cell r="Z56">
            <v>59</v>
          </cell>
          <cell r="AA56">
            <v>0</v>
          </cell>
          <cell r="AC56">
            <v>4</v>
          </cell>
          <cell r="AD56">
            <v>38</v>
          </cell>
          <cell r="AE56">
            <v>10.526315789473683</v>
          </cell>
          <cell r="AG56">
            <v>2</v>
          </cell>
          <cell r="AH56">
            <v>29</v>
          </cell>
          <cell r="AI56">
            <v>6.8965517241379306</v>
          </cell>
          <cell r="AK56">
            <v>1</v>
          </cell>
          <cell r="AL56">
            <v>27</v>
          </cell>
          <cell r="AM56">
            <v>3.7037037037037033</v>
          </cell>
          <cell r="AO56">
            <v>1</v>
          </cell>
          <cell r="AP56">
            <v>48</v>
          </cell>
          <cell r="AQ56">
            <v>2.083333333333333</v>
          </cell>
          <cell r="AS56">
            <v>2</v>
          </cell>
          <cell r="AT56">
            <v>39</v>
          </cell>
          <cell r="AU56">
            <v>5.1282051282051277</v>
          </cell>
          <cell r="AW56">
            <v>19</v>
          </cell>
          <cell r="AX56">
            <v>88</v>
          </cell>
          <cell r="AY56">
            <v>21.59090909090909</v>
          </cell>
          <cell r="BA56">
            <v>3</v>
          </cell>
          <cell r="BB56">
            <v>64</v>
          </cell>
          <cell r="BC56">
            <v>4.6875</v>
          </cell>
          <cell r="BE56">
            <v>3</v>
          </cell>
          <cell r="BF56">
            <v>38</v>
          </cell>
          <cell r="BG56">
            <v>7.8947368421052628</v>
          </cell>
          <cell r="BI56">
            <v>4</v>
          </cell>
          <cell r="BJ56">
            <v>35</v>
          </cell>
          <cell r="BK56">
            <v>11.428571428571429</v>
          </cell>
          <cell r="BM56">
            <v>7</v>
          </cell>
          <cell r="BN56">
            <v>25</v>
          </cell>
          <cell r="BO56">
            <v>28.000000000000004</v>
          </cell>
          <cell r="BQ56">
            <v>28</v>
          </cell>
          <cell r="BR56">
            <v>79</v>
          </cell>
          <cell r="BS56">
            <v>35.443037974683541</v>
          </cell>
          <cell r="BU56">
            <v>1</v>
          </cell>
          <cell r="BV56">
            <v>15</v>
          </cell>
          <cell r="BW56">
            <v>6.666666666666667</v>
          </cell>
          <cell r="BY56">
            <v>1</v>
          </cell>
          <cell r="BZ56">
            <v>27</v>
          </cell>
          <cell r="CA56">
            <v>3.7037037037037033</v>
          </cell>
          <cell r="CC56" t="str">
            <v/>
          </cell>
          <cell r="CD56">
            <v>59</v>
          </cell>
          <cell r="CE56">
            <v>0</v>
          </cell>
          <cell r="CG56">
            <v>36950</v>
          </cell>
          <cell r="CH56">
            <v>258</v>
          </cell>
          <cell r="CI56">
            <v>738</v>
          </cell>
          <cell r="CJ56">
            <v>34.959349593495936</v>
          </cell>
          <cell r="CL56">
            <v>11</v>
          </cell>
          <cell r="CM56">
            <v>17</v>
          </cell>
          <cell r="CN56">
            <v>64.705882352941174</v>
          </cell>
          <cell r="CP56">
            <v>19</v>
          </cell>
          <cell r="CQ56">
            <v>36</v>
          </cell>
          <cell r="CR56">
            <v>52.777777777777779</v>
          </cell>
          <cell r="CT56">
            <v>6</v>
          </cell>
          <cell r="CU56">
            <v>17</v>
          </cell>
          <cell r="CV56">
            <v>35.294117647058819</v>
          </cell>
          <cell r="CX56">
            <v>23</v>
          </cell>
          <cell r="CY56">
            <v>60</v>
          </cell>
          <cell r="CZ56">
            <v>38.333333333333329</v>
          </cell>
          <cell r="DB56">
            <v>9</v>
          </cell>
          <cell r="DC56">
            <v>57</v>
          </cell>
          <cell r="DD56">
            <v>15.789473684210526</v>
          </cell>
          <cell r="DF56">
            <v>18</v>
          </cell>
          <cell r="DG56">
            <v>41</v>
          </cell>
          <cell r="DH56">
            <v>43.902439024390247</v>
          </cell>
          <cell r="DJ56">
            <v>12</v>
          </cell>
          <cell r="DK56">
            <v>31</v>
          </cell>
          <cell r="DL56">
            <v>38.70967741935484</v>
          </cell>
          <cell r="DN56">
            <v>3</v>
          </cell>
          <cell r="DO56">
            <v>25</v>
          </cell>
          <cell r="DP56">
            <v>12</v>
          </cell>
          <cell r="DR56">
            <v>10</v>
          </cell>
          <cell r="DS56">
            <v>42</v>
          </cell>
          <cell r="DT56">
            <v>23.809523809523807</v>
          </cell>
          <cell r="DV56">
            <v>9</v>
          </cell>
          <cell r="DW56">
            <v>30</v>
          </cell>
          <cell r="DX56">
            <v>30</v>
          </cell>
          <cell r="DZ56">
            <v>43</v>
          </cell>
          <cell r="EA56">
            <v>81</v>
          </cell>
          <cell r="EB56">
            <v>53.086419753086417</v>
          </cell>
          <cell r="ED56">
            <v>13</v>
          </cell>
          <cell r="EE56">
            <v>64</v>
          </cell>
          <cell r="EF56">
            <v>20.3125</v>
          </cell>
          <cell r="EH56">
            <v>7</v>
          </cell>
          <cell r="EI56">
            <v>54</v>
          </cell>
          <cell r="EJ56">
            <v>12.962962962962964</v>
          </cell>
          <cell r="EL56">
            <v>17</v>
          </cell>
          <cell r="EM56">
            <v>35</v>
          </cell>
          <cell r="EN56">
            <v>48.571428571428569</v>
          </cell>
          <cell r="EP56">
            <v>16</v>
          </cell>
          <cell r="EQ56">
            <v>33</v>
          </cell>
          <cell r="ER56">
            <v>48.484848484848484</v>
          </cell>
          <cell r="ET56">
            <v>32</v>
          </cell>
          <cell r="EU56">
            <v>70</v>
          </cell>
          <cell r="EV56">
            <v>45.714285714285715</v>
          </cell>
          <cell r="EX56">
            <v>8</v>
          </cell>
          <cell r="EY56">
            <v>23</v>
          </cell>
          <cell r="EZ56">
            <v>34.782608695652172</v>
          </cell>
          <cell r="FB56">
            <v>2</v>
          </cell>
          <cell r="FC56">
            <v>23</v>
          </cell>
          <cell r="FD56">
            <v>8.695652173913043</v>
          </cell>
          <cell r="FF56">
            <v>9</v>
          </cell>
          <cell r="FG56">
            <v>57</v>
          </cell>
          <cell r="FH56">
            <v>15.789473684210526</v>
          </cell>
        </row>
        <row r="57">
          <cell r="A57">
            <v>37376</v>
          </cell>
          <cell r="B57">
            <v>101</v>
          </cell>
          <cell r="C57">
            <v>745</v>
          </cell>
          <cell r="D57">
            <v>13.557046979865772</v>
          </cell>
          <cell r="I57">
            <v>4</v>
          </cell>
          <cell r="J57">
            <v>20</v>
          </cell>
          <cell r="K57">
            <v>20</v>
          </cell>
          <cell r="M57">
            <v>6</v>
          </cell>
          <cell r="N57">
            <v>45</v>
          </cell>
          <cell r="O57">
            <v>13.333333333333334</v>
          </cell>
          <cell r="Q57">
            <v>4</v>
          </cell>
          <cell r="R57">
            <v>22</v>
          </cell>
          <cell r="S57">
            <v>18.181818181818183</v>
          </cell>
          <cell r="U57">
            <v>10</v>
          </cell>
          <cell r="V57">
            <v>54</v>
          </cell>
          <cell r="W57">
            <v>18.518518518518519</v>
          </cell>
          <cell r="Z57">
            <v>58</v>
          </cell>
          <cell r="AA57">
            <v>0</v>
          </cell>
          <cell r="AC57">
            <v>4</v>
          </cell>
          <cell r="AD57">
            <v>37</v>
          </cell>
          <cell r="AE57">
            <v>10.810810810810811</v>
          </cell>
          <cell r="AG57">
            <v>2</v>
          </cell>
          <cell r="AH57">
            <v>30</v>
          </cell>
          <cell r="AI57">
            <v>6.666666666666667</v>
          </cell>
          <cell r="AK57">
            <v>1</v>
          </cell>
          <cell r="AL57">
            <v>29</v>
          </cell>
          <cell r="AM57">
            <v>3.4482758620689653</v>
          </cell>
          <cell r="AO57">
            <v>2</v>
          </cell>
          <cell r="AP57">
            <v>50</v>
          </cell>
          <cell r="AQ57">
            <v>4</v>
          </cell>
          <cell r="AS57">
            <v>2</v>
          </cell>
          <cell r="AT57">
            <v>37</v>
          </cell>
          <cell r="AU57">
            <v>5.4054054054054053</v>
          </cell>
          <cell r="AW57">
            <v>18</v>
          </cell>
          <cell r="AX57">
            <v>87</v>
          </cell>
          <cell r="AY57">
            <v>20.689655172413794</v>
          </cell>
          <cell r="BA57">
            <v>8</v>
          </cell>
          <cell r="BB57">
            <v>67</v>
          </cell>
          <cell r="BC57">
            <v>11.940298507462686</v>
          </cell>
          <cell r="BE57">
            <v>3</v>
          </cell>
          <cell r="BF57">
            <v>38</v>
          </cell>
          <cell r="BG57">
            <v>7.8947368421052628</v>
          </cell>
          <cell r="BI57">
            <v>3</v>
          </cell>
          <cell r="BJ57">
            <v>36</v>
          </cell>
          <cell r="BK57">
            <v>8.3333333333333321</v>
          </cell>
          <cell r="BM57">
            <v>7</v>
          </cell>
          <cell r="BN57">
            <v>25</v>
          </cell>
          <cell r="BO57">
            <v>28.000000000000004</v>
          </cell>
          <cell r="BQ57">
            <v>27</v>
          </cell>
          <cell r="BR57">
            <v>73</v>
          </cell>
          <cell r="BS57">
            <v>36.986301369863014</v>
          </cell>
          <cell r="BU57">
            <v>1</v>
          </cell>
          <cell r="BV57">
            <v>15</v>
          </cell>
          <cell r="BW57">
            <v>6.666666666666667</v>
          </cell>
          <cell r="BZ57">
            <v>26</v>
          </cell>
          <cell r="CA57">
            <v>0</v>
          </cell>
          <cell r="CC57" t="str">
            <v/>
          </cell>
          <cell r="CD57">
            <v>58</v>
          </cell>
          <cell r="CE57">
            <v>0</v>
          </cell>
          <cell r="CG57">
            <v>36981</v>
          </cell>
          <cell r="CH57">
            <v>260</v>
          </cell>
          <cell r="CI57">
            <v>745</v>
          </cell>
          <cell r="CJ57">
            <v>34.899328859060404</v>
          </cell>
          <cell r="CL57">
            <v>13</v>
          </cell>
          <cell r="CM57">
            <v>20</v>
          </cell>
          <cell r="CN57">
            <v>65</v>
          </cell>
          <cell r="CP57">
            <v>16</v>
          </cell>
          <cell r="CQ57">
            <v>42</v>
          </cell>
          <cell r="CR57">
            <v>38.095238095238095</v>
          </cell>
          <cell r="CT57">
            <v>6</v>
          </cell>
          <cell r="CU57">
            <v>19</v>
          </cell>
          <cell r="CV57">
            <v>31.578947368421051</v>
          </cell>
          <cell r="CX57">
            <v>24</v>
          </cell>
          <cell r="CY57">
            <v>56</v>
          </cell>
          <cell r="CZ57">
            <v>42.857142857142854</v>
          </cell>
          <cell r="DB57">
            <v>9</v>
          </cell>
          <cell r="DC57">
            <v>59</v>
          </cell>
          <cell r="DD57">
            <v>15.254237288135593</v>
          </cell>
          <cell r="DF57">
            <v>14</v>
          </cell>
          <cell r="DG57">
            <v>38</v>
          </cell>
          <cell r="DH57">
            <v>36.842105263157897</v>
          </cell>
          <cell r="DJ57">
            <v>11</v>
          </cell>
          <cell r="DK57">
            <v>29</v>
          </cell>
          <cell r="DL57">
            <v>37.931034482758619</v>
          </cell>
          <cell r="DN57">
            <v>5</v>
          </cell>
          <cell r="DO57">
            <v>27</v>
          </cell>
          <cell r="DP57">
            <v>18.518518518518519</v>
          </cell>
          <cell r="DR57">
            <v>12</v>
          </cell>
          <cell r="DS57">
            <v>48</v>
          </cell>
          <cell r="DT57">
            <v>25</v>
          </cell>
          <cell r="DV57">
            <v>11</v>
          </cell>
          <cell r="DW57">
            <v>39</v>
          </cell>
          <cell r="DX57">
            <v>28.205128205128204</v>
          </cell>
          <cell r="DZ57">
            <v>44</v>
          </cell>
          <cell r="EA57">
            <v>88</v>
          </cell>
          <cell r="EB57">
            <v>50</v>
          </cell>
          <cell r="ED57">
            <v>15</v>
          </cell>
          <cell r="EE57">
            <v>64</v>
          </cell>
          <cell r="EF57">
            <v>23.4375</v>
          </cell>
          <cell r="EH57">
            <v>5</v>
          </cell>
          <cell r="EI57">
            <v>38</v>
          </cell>
          <cell r="EJ57">
            <v>13.157894736842106</v>
          </cell>
          <cell r="EL57">
            <v>15</v>
          </cell>
          <cell r="EM57">
            <v>35</v>
          </cell>
          <cell r="EN57">
            <v>42.857142857142854</v>
          </cell>
          <cell r="EP57">
            <v>13</v>
          </cell>
          <cell r="EQ57">
            <v>25</v>
          </cell>
          <cell r="ER57">
            <v>52</v>
          </cell>
          <cell r="ET57">
            <v>43</v>
          </cell>
          <cell r="EU57">
            <v>79</v>
          </cell>
          <cell r="EV57">
            <v>54.430379746835442</v>
          </cell>
          <cell r="EX57">
            <v>4</v>
          </cell>
          <cell r="EY57">
            <v>15</v>
          </cell>
          <cell r="EZ57">
            <v>26.666666666666664</v>
          </cell>
          <cell r="FB57">
            <v>1</v>
          </cell>
          <cell r="FC57">
            <v>27</v>
          </cell>
          <cell r="FD57">
            <v>3.7037037037037042</v>
          </cell>
          <cell r="FF57">
            <v>9</v>
          </cell>
          <cell r="FG57">
            <v>59</v>
          </cell>
          <cell r="FH57">
            <v>15.254237288135593</v>
          </cell>
        </row>
        <row r="58">
          <cell r="A58">
            <v>37407</v>
          </cell>
          <cell r="B58">
            <v>98</v>
          </cell>
          <cell r="C58">
            <v>736</v>
          </cell>
          <cell r="D58">
            <v>13.315217391304349</v>
          </cell>
          <cell r="I58">
            <v>4</v>
          </cell>
          <cell r="J58">
            <v>21</v>
          </cell>
          <cell r="K58">
            <v>19.047619047619047</v>
          </cell>
          <cell r="M58">
            <v>5</v>
          </cell>
          <cell r="N58">
            <v>45</v>
          </cell>
          <cell r="O58">
            <v>11.111111111111111</v>
          </cell>
          <cell r="Q58">
            <v>4</v>
          </cell>
          <cell r="R58">
            <v>22</v>
          </cell>
          <cell r="S58">
            <v>18.181818181818183</v>
          </cell>
          <cell r="U58">
            <v>10</v>
          </cell>
          <cell r="V58">
            <v>53</v>
          </cell>
          <cell r="W58">
            <v>18.867924528301888</v>
          </cell>
          <cell r="Z58">
            <v>57</v>
          </cell>
          <cell r="AA58">
            <v>0</v>
          </cell>
          <cell r="AC58">
            <v>4</v>
          </cell>
          <cell r="AD58">
            <v>37</v>
          </cell>
          <cell r="AE58">
            <v>10.810810810810811</v>
          </cell>
          <cell r="AG58">
            <v>1</v>
          </cell>
          <cell r="AH58">
            <v>29</v>
          </cell>
          <cell r="AI58">
            <v>3.4482758620689653</v>
          </cell>
          <cell r="AK58">
            <v>1</v>
          </cell>
          <cell r="AL58">
            <v>29</v>
          </cell>
          <cell r="AM58">
            <v>3.4482758620689653</v>
          </cell>
          <cell r="AO58">
            <v>1</v>
          </cell>
          <cell r="AP58">
            <v>49</v>
          </cell>
          <cell r="AQ58">
            <v>2.0408163265306123</v>
          </cell>
          <cell r="AS58">
            <v>2</v>
          </cell>
          <cell r="AT58">
            <v>35</v>
          </cell>
          <cell r="AU58">
            <v>5.7142857142857144</v>
          </cell>
          <cell r="AW58">
            <v>19</v>
          </cell>
          <cell r="AX58">
            <v>88</v>
          </cell>
          <cell r="AY58">
            <v>21.59090909090909</v>
          </cell>
          <cell r="BA58">
            <v>11</v>
          </cell>
          <cell r="BB58">
            <v>67</v>
          </cell>
          <cell r="BC58">
            <v>16.417910447761194</v>
          </cell>
          <cell r="BE58">
            <v>3</v>
          </cell>
          <cell r="BF58">
            <v>37</v>
          </cell>
          <cell r="BG58">
            <v>8.1081081081081088</v>
          </cell>
          <cell r="BI58">
            <v>3</v>
          </cell>
          <cell r="BJ58">
            <v>36</v>
          </cell>
          <cell r="BK58">
            <v>8.3333333333333321</v>
          </cell>
          <cell r="BM58">
            <v>5</v>
          </cell>
          <cell r="BN58">
            <v>24</v>
          </cell>
          <cell r="BO58">
            <v>20.833333333333336</v>
          </cell>
          <cell r="BQ58">
            <v>24</v>
          </cell>
          <cell r="BR58">
            <v>69</v>
          </cell>
          <cell r="BS58">
            <v>34.782608695652172</v>
          </cell>
          <cell r="BU58">
            <v>1</v>
          </cell>
          <cell r="BV58">
            <v>15</v>
          </cell>
          <cell r="BW58">
            <v>6.666666666666667</v>
          </cell>
          <cell r="BZ58">
            <v>25</v>
          </cell>
          <cell r="CA58">
            <v>0</v>
          </cell>
          <cell r="CC58" t="str">
            <v/>
          </cell>
          <cell r="CD58">
            <v>57</v>
          </cell>
          <cell r="CE58">
            <v>0</v>
          </cell>
          <cell r="CG58">
            <v>37011</v>
          </cell>
          <cell r="CH58">
            <v>253</v>
          </cell>
          <cell r="CI58">
            <v>745</v>
          </cell>
          <cell r="CJ58">
            <v>33.959731543624159</v>
          </cell>
          <cell r="CL58">
            <v>11</v>
          </cell>
          <cell r="CM58">
            <v>20</v>
          </cell>
          <cell r="CN58">
            <v>55</v>
          </cell>
          <cell r="CP58">
            <v>20</v>
          </cell>
          <cell r="CQ58">
            <v>45</v>
          </cell>
          <cell r="CR58">
            <v>44.444444444444443</v>
          </cell>
          <cell r="CT58">
            <v>9</v>
          </cell>
          <cell r="CU58">
            <v>22</v>
          </cell>
          <cell r="CV58">
            <v>40.909090909090914</v>
          </cell>
          <cell r="CX58">
            <v>24</v>
          </cell>
          <cell r="CY58">
            <v>54</v>
          </cell>
          <cell r="CZ58">
            <v>44.444444444444443</v>
          </cell>
          <cell r="DB58">
            <v>8</v>
          </cell>
          <cell r="DC58">
            <v>58</v>
          </cell>
          <cell r="DD58">
            <v>13.793103448275863</v>
          </cell>
          <cell r="DF58">
            <v>12</v>
          </cell>
          <cell r="DG58">
            <v>37</v>
          </cell>
          <cell r="DH58">
            <v>32.432432432432435</v>
          </cell>
          <cell r="DJ58">
            <v>11</v>
          </cell>
          <cell r="DK58">
            <v>30</v>
          </cell>
          <cell r="DL58">
            <v>36.666666666666671</v>
          </cell>
          <cell r="DN58">
            <v>6</v>
          </cell>
          <cell r="DO58">
            <v>29</v>
          </cell>
          <cell r="DP58">
            <v>20.689655172413794</v>
          </cell>
          <cell r="DR58">
            <v>11</v>
          </cell>
          <cell r="DS58">
            <v>50</v>
          </cell>
          <cell r="DT58">
            <v>22</v>
          </cell>
          <cell r="DV58">
            <v>9</v>
          </cell>
          <cell r="DW58">
            <v>37</v>
          </cell>
          <cell r="DX58">
            <v>24.324324324324323</v>
          </cell>
          <cell r="DZ58">
            <v>37</v>
          </cell>
          <cell r="EA58">
            <v>87</v>
          </cell>
          <cell r="EB58">
            <v>42.52873563218391</v>
          </cell>
          <cell r="ED58">
            <v>17</v>
          </cell>
          <cell r="EE58">
            <v>67</v>
          </cell>
          <cell r="EF58">
            <v>25.373134328358208</v>
          </cell>
          <cell r="EH58">
            <v>5</v>
          </cell>
          <cell r="EI58">
            <v>38</v>
          </cell>
          <cell r="EJ58">
            <v>13.157894736842106</v>
          </cell>
          <cell r="EL58">
            <v>13</v>
          </cell>
          <cell r="EM58">
            <v>36</v>
          </cell>
          <cell r="EN58">
            <v>36.111111111111107</v>
          </cell>
          <cell r="EP58">
            <v>13</v>
          </cell>
          <cell r="EQ58">
            <v>25</v>
          </cell>
          <cell r="ER58">
            <v>52</v>
          </cell>
          <cell r="ET58">
            <v>42</v>
          </cell>
          <cell r="EU58">
            <v>73</v>
          </cell>
          <cell r="EV58">
            <v>57.534246575342465</v>
          </cell>
          <cell r="EX58">
            <v>4</v>
          </cell>
          <cell r="EY58">
            <v>15</v>
          </cell>
          <cell r="EZ58">
            <v>26.666666666666664</v>
          </cell>
          <cell r="FB58">
            <v>2</v>
          </cell>
          <cell r="FC58">
            <v>26</v>
          </cell>
          <cell r="FD58">
            <v>7.6923076923076925</v>
          </cell>
          <cell r="FF58">
            <v>8</v>
          </cell>
          <cell r="FG58">
            <v>58</v>
          </cell>
          <cell r="FH58">
            <v>13.793103448275861</v>
          </cell>
        </row>
        <row r="59">
          <cell r="A59">
            <v>37437</v>
          </cell>
          <cell r="B59">
            <v>95</v>
          </cell>
          <cell r="C59">
            <v>728</v>
          </cell>
          <cell r="D59">
            <v>13.049450549450551</v>
          </cell>
          <cell r="I59">
            <v>4</v>
          </cell>
          <cell r="J59">
            <v>21</v>
          </cell>
          <cell r="K59">
            <v>19.047619047619047</v>
          </cell>
          <cell r="M59">
            <v>4</v>
          </cell>
          <cell r="N59">
            <v>42</v>
          </cell>
          <cell r="O59">
            <v>9.5238095238095237</v>
          </cell>
          <cell r="Q59">
            <v>3</v>
          </cell>
          <cell r="R59">
            <v>22</v>
          </cell>
          <cell r="S59">
            <v>13.636363636363635</v>
          </cell>
          <cell r="U59">
            <v>9</v>
          </cell>
          <cell r="V59">
            <v>52</v>
          </cell>
          <cell r="W59">
            <v>17.307692307692307</v>
          </cell>
          <cell r="Z59">
            <v>56</v>
          </cell>
          <cell r="AA59">
            <v>0</v>
          </cell>
          <cell r="AC59">
            <v>3</v>
          </cell>
          <cell r="AD59">
            <v>36</v>
          </cell>
          <cell r="AE59">
            <v>8.3333333333333321</v>
          </cell>
          <cell r="AG59">
            <v>1</v>
          </cell>
          <cell r="AH59">
            <v>30</v>
          </cell>
          <cell r="AI59">
            <v>3.3333333333333335</v>
          </cell>
          <cell r="AK59">
            <v>1</v>
          </cell>
          <cell r="AL59">
            <v>29</v>
          </cell>
          <cell r="AM59">
            <v>3.4482758620689653</v>
          </cell>
          <cell r="AO59">
            <v>1</v>
          </cell>
          <cell r="AP59">
            <v>51</v>
          </cell>
          <cell r="AQ59">
            <v>1.9607843137254901</v>
          </cell>
          <cell r="AS59">
            <v>1</v>
          </cell>
          <cell r="AT59">
            <v>35</v>
          </cell>
          <cell r="AU59">
            <v>2.8571428571428572</v>
          </cell>
          <cell r="AW59">
            <v>17</v>
          </cell>
          <cell r="AX59">
            <v>89</v>
          </cell>
          <cell r="AY59">
            <v>19.101123595505616</v>
          </cell>
          <cell r="BA59">
            <v>13</v>
          </cell>
          <cell r="BB59">
            <v>66</v>
          </cell>
          <cell r="BC59">
            <v>19.696969696969695</v>
          </cell>
          <cell r="BE59">
            <v>2</v>
          </cell>
          <cell r="BF59">
            <v>35</v>
          </cell>
          <cell r="BG59">
            <v>5.7142857142857144</v>
          </cell>
          <cell r="BI59">
            <v>3</v>
          </cell>
          <cell r="BJ59">
            <v>37</v>
          </cell>
          <cell r="BK59">
            <v>8.1081081081081088</v>
          </cell>
          <cell r="BM59">
            <v>6</v>
          </cell>
          <cell r="BN59">
            <v>22</v>
          </cell>
          <cell r="BO59">
            <v>27.27272727272727</v>
          </cell>
          <cell r="BQ59">
            <v>24</v>
          </cell>
          <cell r="BR59">
            <v>66</v>
          </cell>
          <cell r="BS59">
            <v>36.363636363636367</v>
          </cell>
          <cell r="BU59">
            <v>1</v>
          </cell>
          <cell r="BV59">
            <v>15</v>
          </cell>
          <cell r="BW59">
            <v>6.666666666666667</v>
          </cell>
          <cell r="BY59">
            <v>2</v>
          </cell>
          <cell r="BZ59">
            <v>26</v>
          </cell>
          <cell r="CA59">
            <v>7.6923076923076925</v>
          </cell>
          <cell r="CC59" t="str">
            <v/>
          </cell>
          <cell r="CD59">
            <v>56</v>
          </cell>
          <cell r="CE59">
            <v>0</v>
          </cell>
          <cell r="CG59">
            <v>37042</v>
          </cell>
          <cell r="CH59">
            <v>229</v>
          </cell>
          <cell r="CI59">
            <v>736</v>
          </cell>
          <cell r="CJ59">
            <v>31.114130434782613</v>
          </cell>
          <cell r="CL59">
            <v>9</v>
          </cell>
          <cell r="CM59">
            <v>21</v>
          </cell>
          <cell r="CN59">
            <v>42.857142857142854</v>
          </cell>
          <cell r="CP59">
            <v>17</v>
          </cell>
          <cell r="CQ59">
            <v>45</v>
          </cell>
          <cell r="CR59">
            <v>37.777777777777779</v>
          </cell>
          <cell r="CT59">
            <v>6</v>
          </cell>
          <cell r="CU59">
            <v>22</v>
          </cell>
          <cell r="CV59">
            <v>27.272727272727273</v>
          </cell>
          <cell r="CX59">
            <v>21</v>
          </cell>
          <cell r="CY59">
            <v>53</v>
          </cell>
          <cell r="CZ59">
            <v>39.622641509433961</v>
          </cell>
          <cell r="DB59">
            <v>6</v>
          </cell>
          <cell r="DC59">
            <v>57</v>
          </cell>
          <cell r="DD59">
            <v>10.526315789473685</v>
          </cell>
          <cell r="DF59">
            <v>13</v>
          </cell>
          <cell r="DG59">
            <v>37</v>
          </cell>
          <cell r="DH59">
            <v>35.135135135135137</v>
          </cell>
          <cell r="DJ59">
            <v>10</v>
          </cell>
          <cell r="DK59">
            <v>29</v>
          </cell>
          <cell r="DL59">
            <v>34.482758620689658</v>
          </cell>
          <cell r="DN59">
            <v>6</v>
          </cell>
          <cell r="DO59">
            <v>29</v>
          </cell>
          <cell r="DP59">
            <v>20.689655172413794</v>
          </cell>
          <cell r="DR59">
            <v>10</v>
          </cell>
          <cell r="DS59">
            <v>49</v>
          </cell>
          <cell r="DT59">
            <v>20.408163265306122</v>
          </cell>
          <cell r="DV59">
            <v>8</v>
          </cell>
          <cell r="DW59">
            <v>35</v>
          </cell>
          <cell r="DX59">
            <v>22.857142857142858</v>
          </cell>
          <cell r="DZ59">
            <v>37</v>
          </cell>
          <cell r="EA59">
            <v>88</v>
          </cell>
          <cell r="EB59">
            <v>42.045454545454547</v>
          </cell>
          <cell r="ED59">
            <v>18</v>
          </cell>
          <cell r="EE59">
            <v>67</v>
          </cell>
          <cell r="EF59">
            <v>26.865671641791046</v>
          </cell>
          <cell r="EH59">
            <v>4</v>
          </cell>
          <cell r="EI59">
            <v>37</v>
          </cell>
          <cell r="EJ59">
            <v>10.810810810810811</v>
          </cell>
          <cell r="EL59">
            <v>10</v>
          </cell>
          <cell r="EM59">
            <v>36</v>
          </cell>
          <cell r="EN59">
            <v>27.777777777777779</v>
          </cell>
          <cell r="EP59">
            <v>13</v>
          </cell>
          <cell r="EQ59">
            <v>24</v>
          </cell>
          <cell r="ER59">
            <v>54.166666666666671</v>
          </cell>
          <cell r="ET59">
            <v>38</v>
          </cell>
          <cell r="EU59">
            <v>69</v>
          </cell>
          <cell r="EV59">
            <v>55.072463768115945</v>
          </cell>
          <cell r="EX59">
            <v>3</v>
          </cell>
          <cell r="EY59">
            <v>15</v>
          </cell>
          <cell r="EZ59">
            <v>20</v>
          </cell>
          <cell r="FB59">
            <v>1</v>
          </cell>
          <cell r="FC59">
            <v>25</v>
          </cell>
          <cell r="FD59">
            <v>4</v>
          </cell>
          <cell r="FF59">
            <v>6</v>
          </cell>
          <cell r="FG59">
            <v>57</v>
          </cell>
          <cell r="FH59">
            <v>10.526315789473683</v>
          </cell>
        </row>
        <row r="60">
          <cell r="A60">
            <v>37468</v>
          </cell>
          <cell r="B60">
            <v>89</v>
          </cell>
          <cell r="C60">
            <v>722</v>
          </cell>
          <cell r="D60">
            <v>12.326869806094184</v>
          </cell>
          <cell r="I60">
            <v>4</v>
          </cell>
          <cell r="J60">
            <v>23</v>
          </cell>
          <cell r="K60">
            <v>17.391304347826086</v>
          </cell>
          <cell r="M60">
            <v>5</v>
          </cell>
          <cell r="N60">
            <v>41</v>
          </cell>
          <cell r="O60">
            <v>12.195121951219512</v>
          </cell>
          <cell r="Q60">
            <v>1</v>
          </cell>
          <cell r="R60">
            <v>19</v>
          </cell>
          <cell r="S60">
            <v>5.2631578947368416</v>
          </cell>
          <cell r="U60">
            <v>7</v>
          </cell>
          <cell r="V60">
            <v>51</v>
          </cell>
          <cell r="W60">
            <v>13.725490196078432</v>
          </cell>
          <cell r="Z60">
            <v>58</v>
          </cell>
          <cell r="AA60">
            <v>0</v>
          </cell>
          <cell r="AC60">
            <v>2</v>
          </cell>
          <cell r="AD60">
            <v>34</v>
          </cell>
          <cell r="AE60">
            <v>5.8823529411764701</v>
          </cell>
          <cell r="AG60">
            <v>1</v>
          </cell>
          <cell r="AH60">
            <v>29</v>
          </cell>
          <cell r="AI60">
            <v>3.4482758620689653</v>
          </cell>
          <cell r="AK60">
            <v>1</v>
          </cell>
          <cell r="AL60">
            <v>30</v>
          </cell>
          <cell r="AM60">
            <v>3.3333333333333335</v>
          </cell>
          <cell r="AO60">
            <v>1</v>
          </cell>
          <cell r="AP60">
            <v>47</v>
          </cell>
          <cell r="AQ60">
            <v>2.1276595744680851</v>
          </cell>
          <cell r="AS60">
            <v>1</v>
          </cell>
          <cell r="AT60">
            <v>37</v>
          </cell>
          <cell r="AU60">
            <v>2.7027027027027026</v>
          </cell>
          <cell r="AW60">
            <v>15</v>
          </cell>
          <cell r="AX60">
            <v>88</v>
          </cell>
          <cell r="AY60">
            <v>17.045454545454543</v>
          </cell>
          <cell r="BA60">
            <v>13</v>
          </cell>
          <cell r="BB60">
            <v>66</v>
          </cell>
          <cell r="BC60">
            <v>19.696969696969695</v>
          </cell>
          <cell r="BE60">
            <v>2</v>
          </cell>
          <cell r="BF60">
            <v>36</v>
          </cell>
          <cell r="BG60">
            <v>5.5555555555555554</v>
          </cell>
          <cell r="BI60">
            <v>4</v>
          </cell>
          <cell r="BJ60">
            <v>37</v>
          </cell>
          <cell r="BK60">
            <v>10.810810810810811</v>
          </cell>
          <cell r="BM60">
            <v>6</v>
          </cell>
          <cell r="BN60">
            <v>23</v>
          </cell>
          <cell r="BO60">
            <v>26.086956521739129</v>
          </cell>
          <cell r="BQ60">
            <v>21</v>
          </cell>
          <cell r="BR60">
            <v>64</v>
          </cell>
          <cell r="BS60">
            <v>32.8125</v>
          </cell>
          <cell r="BU60">
            <v>3</v>
          </cell>
          <cell r="BV60">
            <v>15</v>
          </cell>
          <cell r="BW60">
            <v>20</v>
          </cell>
          <cell r="BY60">
            <v>2</v>
          </cell>
          <cell r="BZ60">
            <v>25</v>
          </cell>
          <cell r="CA60">
            <v>8</v>
          </cell>
          <cell r="CC60" t="str">
            <v/>
          </cell>
          <cell r="CD60">
            <v>58</v>
          </cell>
          <cell r="CE60">
            <v>0</v>
          </cell>
          <cell r="CG60">
            <v>37072</v>
          </cell>
          <cell r="CH60">
            <v>223</v>
          </cell>
          <cell r="CI60">
            <v>728</v>
          </cell>
          <cell r="CJ60">
            <v>30.631868131868135</v>
          </cell>
          <cell r="CL60">
            <v>11</v>
          </cell>
          <cell r="CM60">
            <v>21</v>
          </cell>
          <cell r="CN60">
            <v>52.380952380952387</v>
          </cell>
          <cell r="CP60">
            <v>15</v>
          </cell>
          <cell r="CQ60">
            <v>42</v>
          </cell>
          <cell r="CR60">
            <v>35.714285714285715</v>
          </cell>
          <cell r="CT60">
            <v>9</v>
          </cell>
          <cell r="CU60">
            <v>22</v>
          </cell>
          <cell r="CV60">
            <v>40.909090909090914</v>
          </cell>
          <cell r="CX60">
            <v>21</v>
          </cell>
          <cell r="CY60">
            <v>52</v>
          </cell>
          <cell r="CZ60">
            <v>40.384615384615387</v>
          </cell>
          <cell r="DB60">
            <v>6</v>
          </cell>
          <cell r="DC60">
            <v>56</v>
          </cell>
          <cell r="DD60">
            <v>10.714285714285714</v>
          </cell>
          <cell r="DF60">
            <v>11</v>
          </cell>
          <cell r="DG60">
            <v>36</v>
          </cell>
          <cell r="DH60">
            <v>30.555555555555557</v>
          </cell>
          <cell r="DJ60">
            <v>8</v>
          </cell>
          <cell r="DK60">
            <v>30</v>
          </cell>
          <cell r="DL60">
            <v>26.666666666666664</v>
          </cell>
          <cell r="DN60">
            <v>6</v>
          </cell>
          <cell r="DO60">
            <v>29</v>
          </cell>
          <cell r="DP60">
            <v>20.689655172413794</v>
          </cell>
          <cell r="DR60">
            <v>7</v>
          </cell>
          <cell r="DS60">
            <v>51</v>
          </cell>
          <cell r="DT60">
            <v>13.725490196078432</v>
          </cell>
          <cell r="DV60">
            <v>8</v>
          </cell>
          <cell r="DW60">
            <v>35</v>
          </cell>
          <cell r="DX60">
            <v>22.857142857142858</v>
          </cell>
          <cell r="DZ60">
            <v>33</v>
          </cell>
          <cell r="EA60">
            <v>89</v>
          </cell>
          <cell r="EB60">
            <v>37.078651685393261</v>
          </cell>
          <cell r="ED60">
            <v>18</v>
          </cell>
          <cell r="EE60">
            <v>66</v>
          </cell>
          <cell r="EF60">
            <v>27.272727272727273</v>
          </cell>
          <cell r="EH60">
            <v>3</v>
          </cell>
          <cell r="EI60">
            <v>35</v>
          </cell>
          <cell r="EJ60">
            <v>8.5714285714285712</v>
          </cell>
          <cell r="EL60">
            <v>10</v>
          </cell>
          <cell r="EM60">
            <v>37</v>
          </cell>
          <cell r="EN60">
            <v>27.027027027027028</v>
          </cell>
          <cell r="EP60">
            <v>11</v>
          </cell>
          <cell r="EQ60">
            <v>22</v>
          </cell>
          <cell r="ER60">
            <v>50</v>
          </cell>
          <cell r="ET60">
            <v>41</v>
          </cell>
          <cell r="EU60">
            <v>66</v>
          </cell>
          <cell r="EV60">
            <v>62.121212121212125</v>
          </cell>
          <cell r="EX60">
            <v>4</v>
          </cell>
          <cell r="EY60">
            <v>15</v>
          </cell>
          <cell r="EZ60">
            <v>26.666666666666664</v>
          </cell>
          <cell r="FB60">
            <v>1</v>
          </cell>
          <cell r="FC60">
            <v>26</v>
          </cell>
          <cell r="FD60">
            <v>3.8461538461538463</v>
          </cell>
          <cell r="FF60">
            <v>6</v>
          </cell>
          <cell r="FG60">
            <v>56</v>
          </cell>
          <cell r="FH60">
            <v>10.714285714285714</v>
          </cell>
        </row>
        <row r="61">
          <cell r="A61">
            <v>37499</v>
          </cell>
          <cell r="B61">
            <v>83</v>
          </cell>
          <cell r="C61">
            <v>719</v>
          </cell>
          <cell r="D61">
            <v>11.543810848400557</v>
          </cell>
          <cell r="I61">
            <v>4</v>
          </cell>
          <cell r="J61">
            <v>22</v>
          </cell>
          <cell r="K61">
            <v>18.181818181818183</v>
          </cell>
          <cell r="M61">
            <v>3</v>
          </cell>
          <cell r="N61">
            <v>40</v>
          </cell>
          <cell r="O61">
            <v>7.5</v>
          </cell>
          <cell r="Q61">
            <v>1</v>
          </cell>
          <cell r="R61">
            <v>20</v>
          </cell>
          <cell r="S61">
            <v>5</v>
          </cell>
          <cell r="U61">
            <v>7</v>
          </cell>
          <cell r="V61">
            <v>49</v>
          </cell>
          <cell r="W61">
            <v>14.285714285714285</v>
          </cell>
          <cell r="Z61">
            <v>56</v>
          </cell>
          <cell r="AA61">
            <v>0</v>
          </cell>
          <cell r="AC61">
            <v>4</v>
          </cell>
          <cell r="AD61">
            <v>35</v>
          </cell>
          <cell r="AE61">
            <v>11.428571428571429</v>
          </cell>
          <cell r="AG61">
            <v>1</v>
          </cell>
          <cell r="AH61">
            <v>32</v>
          </cell>
          <cell r="AI61">
            <v>3.125</v>
          </cell>
          <cell r="AK61">
            <v>1</v>
          </cell>
          <cell r="AL61">
            <v>31</v>
          </cell>
          <cell r="AM61">
            <v>3.225806451612903</v>
          </cell>
          <cell r="AO61">
            <v>1</v>
          </cell>
          <cell r="AP61">
            <v>48</v>
          </cell>
          <cell r="AQ61">
            <v>2.083333333333333</v>
          </cell>
          <cell r="AS61">
            <v>1</v>
          </cell>
          <cell r="AT61">
            <v>37</v>
          </cell>
          <cell r="AU61">
            <v>2.7027027027027026</v>
          </cell>
          <cell r="AW61">
            <v>13</v>
          </cell>
          <cell r="AX61">
            <v>88</v>
          </cell>
          <cell r="AY61">
            <v>14.772727272727273</v>
          </cell>
          <cell r="BA61">
            <v>13</v>
          </cell>
          <cell r="BB61">
            <v>66</v>
          </cell>
          <cell r="BC61">
            <v>19.696969696969695</v>
          </cell>
          <cell r="BE61">
            <v>2</v>
          </cell>
          <cell r="BF61">
            <v>37</v>
          </cell>
          <cell r="BG61">
            <v>5.4054054054054053</v>
          </cell>
          <cell r="BI61">
            <v>3</v>
          </cell>
          <cell r="BJ61">
            <v>34</v>
          </cell>
          <cell r="BK61">
            <v>8.8235294117647065</v>
          </cell>
          <cell r="BM61">
            <v>5</v>
          </cell>
          <cell r="BN61">
            <v>22</v>
          </cell>
          <cell r="BO61">
            <v>22.727272727272727</v>
          </cell>
          <cell r="BQ61">
            <v>18</v>
          </cell>
          <cell r="BR61">
            <v>63</v>
          </cell>
          <cell r="BS61">
            <v>28.571428571428569</v>
          </cell>
          <cell r="BU61">
            <v>4</v>
          </cell>
          <cell r="BV61">
            <v>15</v>
          </cell>
          <cell r="BW61">
            <v>26.666666666666668</v>
          </cell>
          <cell r="BY61">
            <v>2</v>
          </cell>
          <cell r="BZ61">
            <v>25</v>
          </cell>
          <cell r="CA61">
            <v>8</v>
          </cell>
          <cell r="CC61" t="str">
            <v/>
          </cell>
          <cell r="CD61">
            <v>56</v>
          </cell>
          <cell r="CE61">
            <v>0</v>
          </cell>
          <cell r="CG61">
            <v>37103</v>
          </cell>
          <cell r="CH61">
            <v>227</v>
          </cell>
          <cell r="CI61">
            <v>722</v>
          </cell>
          <cell r="CJ61">
            <v>31.440443213296398</v>
          </cell>
          <cell r="CL61">
            <v>12</v>
          </cell>
          <cell r="CM61">
            <v>23</v>
          </cell>
          <cell r="CN61">
            <v>52.173913043478258</v>
          </cell>
          <cell r="CP61">
            <v>16</v>
          </cell>
          <cell r="CQ61">
            <v>41</v>
          </cell>
          <cell r="CR61">
            <v>39.024390243902438</v>
          </cell>
          <cell r="CT61">
            <v>6</v>
          </cell>
          <cell r="CU61">
            <v>19</v>
          </cell>
          <cell r="CV61">
            <v>31.578947368421051</v>
          </cell>
          <cell r="CX61">
            <v>22</v>
          </cell>
          <cell r="CY61">
            <v>51</v>
          </cell>
          <cell r="CZ61">
            <v>43.137254901960787</v>
          </cell>
          <cell r="DB61">
            <v>10</v>
          </cell>
          <cell r="DC61">
            <v>58</v>
          </cell>
          <cell r="DD61">
            <v>17.241379310344829</v>
          </cell>
          <cell r="DF61">
            <v>10</v>
          </cell>
          <cell r="DG61">
            <v>34</v>
          </cell>
          <cell r="DH61">
            <v>29.411764705882355</v>
          </cell>
          <cell r="DJ61">
            <v>9</v>
          </cell>
          <cell r="DK61">
            <v>29</v>
          </cell>
          <cell r="DL61">
            <v>31.03448275862069</v>
          </cell>
          <cell r="DN61">
            <v>6</v>
          </cell>
          <cell r="DO61">
            <v>30</v>
          </cell>
          <cell r="DP61">
            <v>20</v>
          </cell>
          <cell r="DR61">
            <v>7</v>
          </cell>
          <cell r="DS61">
            <v>47</v>
          </cell>
          <cell r="DT61">
            <v>14.893617021276595</v>
          </cell>
          <cell r="DV61">
            <v>9</v>
          </cell>
          <cell r="DW61">
            <v>37</v>
          </cell>
          <cell r="DX61">
            <v>24.324324324324323</v>
          </cell>
          <cell r="DZ61">
            <v>31</v>
          </cell>
          <cell r="EA61">
            <v>88</v>
          </cell>
          <cell r="EB61">
            <v>35.227272727272727</v>
          </cell>
          <cell r="ED61">
            <v>19</v>
          </cell>
          <cell r="EE61">
            <v>66</v>
          </cell>
          <cell r="EF61">
            <v>28.787878787878789</v>
          </cell>
          <cell r="EH61">
            <v>3</v>
          </cell>
          <cell r="EI61">
            <v>36</v>
          </cell>
          <cell r="EJ61">
            <v>8.3333333333333321</v>
          </cell>
          <cell r="EL61">
            <v>11</v>
          </cell>
          <cell r="EM61">
            <v>37</v>
          </cell>
          <cell r="EN61">
            <v>29.729729729729726</v>
          </cell>
          <cell r="EP61">
            <v>11</v>
          </cell>
          <cell r="EQ61">
            <v>23</v>
          </cell>
          <cell r="ER61">
            <v>47.826086956521742</v>
          </cell>
          <cell r="ET61">
            <v>40</v>
          </cell>
          <cell r="EU61">
            <v>64</v>
          </cell>
          <cell r="EV61">
            <v>62.5</v>
          </cell>
          <cell r="EX61">
            <v>4</v>
          </cell>
          <cell r="EY61">
            <v>15</v>
          </cell>
          <cell r="EZ61">
            <v>26.666666666666664</v>
          </cell>
          <cell r="FB61">
            <v>1</v>
          </cell>
          <cell r="FC61">
            <v>25</v>
          </cell>
          <cell r="FD61">
            <v>4</v>
          </cell>
          <cell r="FF61">
            <v>10</v>
          </cell>
          <cell r="FG61">
            <v>58</v>
          </cell>
          <cell r="FH61">
            <v>17.241379310344829</v>
          </cell>
        </row>
        <row r="62">
          <cell r="A62">
            <v>37529</v>
          </cell>
          <cell r="B62">
            <v>79</v>
          </cell>
          <cell r="C62">
            <v>724</v>
          </cell>
          <cell r="D62">
            <v>10.911602209944752</v>
          </cell>
          <cell r="I62">
            <v>4</v>
          </cell>
          <cell r="J62">
            <v>23</v>
          </cell>
          <cell r="K62">
            <v>17.391304347826086</v>
          </cell>
          <cell r="M62">
            <v>3</v>
          </cell>
          <cell r="N62">
            <v>39</v>
          </cell>
          <cell r="O62">
            <v>7.6923076923076925</v>
          </cell>
          <cell r="Q62">
            <v>1</v>
          </cell>
          <cell r="R62">
            <v>20</v>
          </cell>
          <cell r="S62">
            <v>5</v>
          </cell>
          <cell r="U62">
            <v>7</v>
          </cell>
          <cell r="V62">
            <v>50</v>
          </cell>
          <cell r="W62">
            <v>14.000000000000002</v>
          </cell>
          <cell r="Z62">
            <v>55</v>
          </cell>
          <cell r="AA62">
            <v>0</v>
          </cell>
          <cell r="AC62">
            <v>4</v>
          </cell>
          <cell r="AD62">
            <v>35</v>
          </cell>
          <cell r="AE62">
            <v>11.428571428571429</v>
          </cell>
          <cell r="AG62">
            <v>1</v>
          </cell>
          <cell r="AH62">
            <v>32</v>
          </cell>
          <cell r="AI62">
            <v>3.125</v>
          </cell>
          <cell r="AL62">
            <v>30</v>
          </cell>
          <cell r="AM62">
            <v>0</v>
          </cell>
          <cell r="AO62">
            <v>1</v>
          </cell>
          <cell r="AP62">
            <v>50</v>
          </cell>
          <cell r="AQ62">
            <v>2</v>
          </cell>
          <cell r="AS62">
            <v>1</v>
          </cell>
          <cell r="AT62">
            <v>37</v>
          </cell>
          <cell r="AU62">
            <v>2.7027027027027026</v>
          </cell>
          <cell r="AW62">
            <v>13</v>
          </cell>
          <cell r="AX62">
            <v>88</v>
          </cell>
          <cell r="AY62">
            <v>14.772727272727273</v>
          </cell>
          <cell r="BA62">
            <v>15</v>
          </cell>
          <cell r="BB62">
            <v>67</v>
          </cell>
          <cell r="BC62">
            <v>22.388059701492537</v>
          </cell>
          <cell r="BE62">
            <v>2</v>
          </cell>
          <cell r="BF62">
            <v>37</v>
          </cell>
          <cell r="BG62">
            <v>5.4054054054054053</v>
          </cell>
          <cell r="BI62">
            <v>3</v>
          </cell>
          <cell r="BJ62">
            <v>34</v>
          </cell>
          <cell r="BK62">
            <v>8.8235294117647065</v>
          </cell>
          <cell r="BM62">
            <v>1</v>
          </cell>
          <cell r="BN62">
            <v>21</v>
          </cell>
          <cell r="BO62">
            <v>4.7619047619047619</v>
          </cell>
          <cell r="BQ62">
            <v>18</v>
          </cell>
          <cell r="BR62">
            <v>60</v>
          </cell>
          <cell r="BS62">
            <v>30</v>
          </cell>
          <cell r="BU62">
            <v>3</v>
          </cell>
          <cell r="BV62">
            <v>22</v>
          </cell>
          <cell r="BW62">
            <v>13.636363636363635</v>
          </cell>
          <cell r="BY62">
            <v>2</v>
          </cell>
          <cell r="BZ62">
            <v>25</v>
          </cell>
          <cell r="CA62">
            <v>8</v>
          </cell>
          <cell r="CC62" t="str">
            <v/>
          </cell>
          <cell r="CD62">
            <v>55</v>
          </cell>
          <cell r="CE62">
            <v>0</v>
          </cell>
          <cell r="CG62">
            <v>37134</v>
          </cell>
          <cell r="CH62">
            <v>218</v>
          </cell>
          <cell r="CI62">
            <v>719</v>
          </cell>
          <cell r="CJ62">
            <v>30.319888734353267</v>
          </cell>
          <cell r="CL62">
            <v>11</v>
          </cell>
          <cell r="CM62">
            <v>22</v>
          </cell>
          <cell r="CN62">
            <v>50</v>
          </cell>
          <cell r="CP62">
            <v>15</v>
          </cell>
          <cell r="CQ62">
            <v>40</v>
          </cell>
          <cell r="CR62">
            <v>37.5</v>
          </cell>
          <cell r="CT62">
            <v>4</v>
          </cell>
          <cell r="CU62">
            <v>20</v>
          </cell>
          <cell r="CV62">
            <v>20</v>
          </cell>
          <cell r="CX62">
            <v>20</v>
          </cell>
          <cell r="CY62">
            <v>49</v>
          </cell>
          <cell r="CZ62">
            <v>40.816326530612244</v>
          </cell>
          <cell r="DB62">
            <v>10</v>
          </cell>
          <cell r="DC62">
            <v>56</v>
          </cell>
          <cell r="DD62">
            <v>17.857142857142858</v>
          </cell>
          <cell r="DF62">
            <v>12</v>
          </cell>
          <cell r="DG62">
            <v>35</v>
          </cell>
          <cell r="DH62">
            <v>34.285714285714285</v>
          </cell>
          <cell r="DJ62">
            <v>9</v>
          </cell>
          <cell r="DK62">
            <v>32</v>
          </cell>
          <cell r="DL62">
            <v>28.125</v>
          </cell>
          <cell r="DN62">
            <v>5</v>
          </cell>
          <cell r="DO62">
            <v>31</v>
          </cell>
          <cell r="DP62">
            <v>16.129032258064516</v>
          </cell>
          <cell r="DR62">
            <v>8</v>
          </cell>
          <cell r="DS62">
            <v>48</v>
          </cell>
          <cell r="DT62">
            <v>16.666666666666664</v>
          </cell>
          <cell r="DV62">
            <v>7</v>
          </cell>
          <cell r="DW62">
            <v>37</v>
          </cell>
          <cell r="DX62">
            <v>18.918918918918919</v>
          </cell>
          <cell r="DZ62">
            <v>31</v>
          </cell>
          <cell r="EA62">
            <v>88</v>
          </cell>
          <cell r="EB62">
            <v>35.227272727272727</v>
          </cell>
          <cell r="ED62">
            <v>20</v>
          </cell>
          <cell r="EE62">
            <v>66</v>
          </cell>
          <cell r="EF62">
            <v>30.303030303030305</v>
          </cell>
          <cell r="EH62">
            <v>3</v>
          </cell>
          <cell r="EI62">
            <v>37</v>
          </cell>
          <cell r="EJ62">
            <v>8.1081081081081088</v>
          </cell>
          <cell r="EL62">
            <v>10</v>
          </cell>
          <cell r="EM62">
            <v>34</v>
          </cell>
          <cell r="EN62">
            <v>29.411764705882355</v>
          </cell>
          <cell r="EP62">
            <v>10</v>
          </cell>
          <cell r="EQ62">
            <v>22</v>
          </cell>
          <cell r="ER62">
            <v>45.454545454545453</v>
          </cell>
          <cell r="ET62">
            <v>38</v>
          </cell>
          <cell r="EU62">
            <v>63</v>
          </cell>
          <cell r="EV62">
            <v>60.317460317460316</v>
          </cell>
          <cell r="EX62">
            <v>4</v>
          </cell>
          <cell r="EY62">
            <v>15</v>
          </cell>
          <cell r="EZ62">
            <v>26.666666666666664</v>
          </cell>
          <cell r="FB62">
            <v>1</v>
          </cell>
          <cell r="FC62">
            <v>25</v>
          </cell>
          <cell r="FD62">
            <v>4</v>
          </cell>
          <cell r="FF62">
            <v>10</v>
          </cell>
          <cell r="FG62">
            <v>56</v>
          </cell>
          <cell r="FH62">
            <v>17.857142857142858</v>
          </cell>
        </row>
        <row r="63">
          <cell r="A63">
            <v>37560</v>
          </cell>
          <cell r="B63">
            <v>73</v>
          </cell>
          <cell r="C63">
            <v>721</v>
          </cell>
          <cell r="D63">
            <v>10.124826629680998</v>
          </cell>
          <cell r="I63">
            <v>4</v>
          </cell>
          <cell r="J63">
            <v>23</v>
          </cell>
          <cell r="K63">
            <v>17.391304347826086</v>
          </cell>
          <cell r="M63">
            <v>2</v>
          </cell>
          <cell r="N63">
            <v>40</v>
          </cell>
          <cell r="O63">
            <v>5</v>
          </cell>
          <cell r="Q63">
            <v>1</v>
          </cell>
          <cell r="R63">
            <v>20</v>
          </cell>
          <cell r="S63">
            <v>5</v>
          </cell>
          <cell r="U63">
            <v>6</v>
          </cell>
          <cell r="V63">
            <v>50</v>
          </cell>
          <cell r="W63">
            <v>12</v>
          </cell>
          <cell r="Y63">
            <v>1</v>
          </cell>
          <cell r="Z63">
            <v>56</v>
          </cell>
          <cell r="AA63">
            <v>1.7857142857142856</v>
          </cell>
          <cell r="AC63">
            <v>4</v>
          </cell>
          <cell r="AD63">
            <v>35</v>
          </cell>
          <cell r="AE63">
            <v>11.428571428571429</v>
          </cell>
          <cell r="AG63">
            <v>1</v>
          </cell>
          <cell r="AH63">
            <v>34</v>
          </cell>
          <cell r="AI63">
            <v>2.9411764705882351</v>
          </cell>
          <cell r="AL63">
            <v>30</v>
          </cell>
          <cell r="AM63">
            <v>0</v>
          </cell>
          <cell r="AO63">
            <v>1</v>
          </cell>
          <cell r="AP63">
            <v>51</v>
          </cell>
          <cell r="AQ63">
            <v>1.9607843137254901</v>
          </cell>
          <cell r="AS63">
            <v>1</v>
          </cell>
          <cell r="AT63">
            <v>38</v>
          </cell>
          <cell r="AU63">
            <v>2.6315789473684208</v>
          </cell>
          <cell r="AW63">
            <v>10</v>
          </cell>
          <cell r="AX63">
            <v>87</v>
          </cell>
          <cell r="AY63">
            <v>11.494252873563218</v>
          </cell>
          <cell r="BA63">
            <v>15</v>
          </cell>
          <cell r="BB63">
            <v>66</v>
          </cell>
          <cell r="BC63">
            <v>22.727272727272727</v>
          </cell>
          <cell r="BE63">
            <v>2</v>
          </cell>
          <cell r="BF63">
            <v>38</v>
          </cell>
          <cell r="BG63">
            <v>5.2631578947368416</v>
          </cell>
          <cell r="BI63">
            <v>2</v>
          </cell>
          <cell r="BJ63">
            <v>35</v>
          </cell>
          <cell r="BK63">
            <v>5.7142857142857144</v>
          </cell>
          <cell r="BM63">
            <v>1</v>
          </cell>
          <cell r="BN63">
            <v>17</v>
          </cell>
          <cell r="BO63">
            <v>5.8823529411764701</v>
          </cell>
          <cell r="BQ63">
            <v>17</v>
          </cell>
          <cell r="BR63">
            <v>59</v>
          </cell>
          <cell r="BS63">
            <v>28.8135593220339</v>
          </cell>
          <cell r="BU63">
            <v>3</v>
          </cell>
          <cell r="BV63">
            <v>22</v>
          </cell>
          <cell r="BW63">
            <v>13.636363636363635</v>
          </cell>
          <cell r="BY63">
            <v>2</v>
          </cell>
          <cell r="BZ63">
            <v>21</v>
          </cell>
          <cell r="CA63">
            <v>9.5238095238095237</v>
          </cell>
          <cell r="CC63">
            <v>1</v>
          </cell>
          <cell r="CD63">
            <v>56</v>
          </cell>
          <cell r="CE63">
            <v>1.7857142857142856</v>
          </cell>
          <cell r="CG63">
            <v>37164</v>
          </cell>
          <cell r="CH63">
            <v>285</v>
          </cell>
          <cell r="CI63">
            <v>724</v>
          </cell>
          <cell r="CJ63">
            <v>39.364640883977899</v>
          </cell>
          <cell r="CL63">
            <v>13</v>
          </cell>
          <cell r="CM63">
            <v>23</v>
          </cell>
          <cell r="CN63">
            <v>56.521739130434781</v>
          </cell>
          <cell r="CP63">
            <v>21</v>
          </cell>
          <cell r="CQ63">
            <v>39</v>
          </cell>
          <cell r="CR63">
            <v>53.846153846153847</v>
          </cell>
          <cell r="CT63">
            <v>7</v>
          </cell>
          <cell r="CU63">
            <v>20</v>
          </cell>
          <cell r="CV63">
            <v>35</v>
          </cell>
          <cell r="CX63">
            <v>25</v>
          </cell>
          <cell r="CY63">
            <v>50</v>
          </cell>
          <cell r="CZ63">
            <v>50</v>
          </cell>
          <cell r="DB63">
            <v>13</v>
          </cell>
          <cell r="DC63">
            <v>55</v>
          </cell>
          <cell r="DD63">
            <v>23.636363636363637</v>
          </cell>
          <cell r="DF63">
            <v>16</v>
          </cell>
          <cell r="DG63">
            <v>35</v>
          </cell>
          <cell r="DH63">
            <v>45.714285714285715</v>
          </cell>
          <cell r="DJ63">
            <v>11</v>
          </cell>
          <cell r="DK63">
            <v>32</v>
          </cell>
          <cell r="DL63">
            <v>34.375</v>
          </cell>
          <cell r="DN63">
            <v>8</v>
          </cell>
          <cell r="DO63">
            <v>30</v>
          </cell>
          <cell r="DP63">
            <v>26.666666666666664</v>
          </cell>
          <cell r="DR63">
            <v>9</v>
          </cell>
          <cell r="DS63">
            <v>50</v>
          </cell>
          <cell r="DT63">
            <v>18</v>
          </cell>
          <cell r="DV63">
            <v>10</v>
          </cell>
          <cell r="DW63">
            <v>37</v>
          </cell>
          <cell r="DX63">
            <v>27.027027027027028</v>
          </cell>
          <cell r="DZ63">
            <v>40</v>
          </cell>
          <cell r="EA63">
            <v>88</v>
          </cell>
          <cell r="EB63">
            <v>45.454545454545453</v>
          </cell>
          <cell r="ED63">
            <v>31</v>
          </cell>
          <cell r="EE63">
            <v>67</v>
          </cell>
          <cell r="EF63">
            <v>46.268656716417908</v>
          </cell>
          <cell r="EH63">
            <v>4</v>
          </cell>
          <cell r="EI63">
            <v>37</v>
          </cell>
          <cell r="EJ63">
            <v>10.810810810810811</v>
          </cell>
          <cell r="EL63">
            <v>13</v>
          </cell>
          <cell r="EM63">
            <v>34</v>
          </cell>
          <cell r="EN63">
            <v>38.235294117647058</v>
          </cell>
          <cell r="EP63">
            <v>11</v>
          </cell>
          <cell r="EQ63">
            <v>21</v>
          </cell>
          <cell r="ER63">
            <v>52.380952380952387</v>
          </cell>
          <cell r="ET63">
            <v>42</v>
          </cell>
          <cell r="EU63">
            <v>60</v>
          </cell>
          <cell r="EV63">
            <v>70</v>
          </cell>
          <cell r="EX63">
            <v>8</v>
          </cell>
          <cell r="EY63">
            <v>22</v>
          </cell>
          <cell r="EZ63">
            <v>36.363636363636367</v>
          </cell>
          <cell r="FB63">
            <v>3</v>
          </cell>
          <cell r="FC63">
            <v>25</v>
          </cell>
          <cell r="FD63">
            <v>12</v>
          </cell>
          <cell r="FF63">
            <v>13</v>
          </cell>
          <cell r="FG63">
            <v>55</v>
          </cell>
          <cell r="FH63">
            <v>23.636363636363637</v>
          </cell>
        </row>
        <row r="64">
          <cell r="A64">
            <v>37590</v>
          </cell>
          <cell r="B64">
            <v>69</v>
          </cell>
          <cell r="C64">
            <v>724</v>
          </cell>
          <cell r="D64">
            <v>9.5303867403314921</v>
          </cell>
          <cell r="I64">
            <v>4</v>
          </cell>
          <cell r="J64">
            <v>23</v>
          </cell>
          <cell r="K64">
            <v>17.391304347826086</v>
          </cell>
          <cell r="M64">
            <v>3</v>
          </cell>
          <cell r="N64">
            <v>42</v>
          </cell>
          <cell r="O64">
            <v>7.1428571428571423</v>
          </cell>
          <cell r="Q64">
            <v>2</v>
          </cell>
          <cell r="R64">
            <v>21</v>
          </cell>
          <cell r="S64">
            <v>9.5238095238095237</v>
          </cell>
          <cell r="U64">
            <v>4</v>
          </cell>
          <cell r="V64">
            <v>49</v>
          </cell>
          <cell r="W64">
            <v>8.1632653061224492</v>
          </cell>
          <cell r="Y64">
            <v>2</v>
          </cell>
          <cell r="Z64">
            <v>55</v>
          </cell>
          <cell r="AA64">
            <v>3.6363636363636362</v>
          </cell>
          <cell r="AC64">
            <v>5</v>
          </cell>
          <cell r="AD64">
            <v>37</v>
          </cell>
          <cell r="AE64">
            <v>13.513513513513514</v>
          </cell>
          <cell r="AG64">
            <v>1</v>
          </cell>
          <cell r="AH64">
            <v>34</v>
          </cell>
          <cell r="AI64">
            <v>2.9411764705882351</v>
          </cell>
          <cell r="AL64">
            <v>29</v>
          </cell>
          <cell r="AM64">
            <v>0</v>
          </cell>
          <cell r="AO64">
            <v>1</v>
          </cell>
          <cell r="AP64">
            <v>50</v>
          </cell>
          <cell r="AQ64">
            <v>2</v>
          </cell>
          <cell r="AT64">
            <v>37</v>
          </cell>
          <cell r="AU64">
            <v>0</v>
          </cell>
          <cell r="AW64">
            <v>8</v>
          </cell>
          <cell r="AX64">
            <v>87</v>
          </cell>
          <cell r="AY64">
            <v>9.1954022988505741</v>
          </cell>
          <cell r="BA64">
            <v>14</v>
          </cell>
          <cell r="BB64">
            <v>66</v>
          </cell>
          <cell r="BC64">
            <v>21.212121212121211</v>
          </cell>
          <cell r="BE64">
            <v>2</v>
          </cell>
          <cell r="BF64">
            <v>41</v>
          </cell>
          <cell r="BG64">
            <v>4.8780487804878048</v>
          </cell>
          <cell r="BI64">
            <v>2</v>
          </cell>
          <cell r="BJ64">
            <v>37</v>
          </cell>
          <cell r="BK64">
            <v>5.4054054054054053</v>
          </cell>
          <cell r="BM64">
            <v>1</v>
          </cell>
          <cell r="BN64">
            <v>16</v>
          </cell>
          <cell r="BO64">
            <v>6.25</v>
          </cell>
          <cell r="BQ64">
            <v>15</v>
          </cell>
          <cell r="BR64">
            <v>58</v>
          </cell>
          <cell r="BS64">
            <v>25.862068965517242</v>
          </cell>
          <cell r="BU64">
            <v>3</v>
          </cell>
          <cell r="BV64">
            <v>23</v>
          </cell>
          <cell r="BW64">
            <v>13.043478260869565</v>
          </cell>
          <cell r="BY64">
            <v>2</v>
          </cell>
          <cell r="BZ64">
            <v>22</v>
          </cell>
          <cell r="CA64">
            <v>9.0909090909090917</v>
          </cell>
          <cell r="CC64">
            <v>2</v>
          </cell>
          <cell r="CD64">
            <v>55</v>
          </cell>
          <cell r="CE64">
            <v>3.6363636363636362</v>
          </cell>
          <cell r="CG64">
            <v>37195</v>
          </cell>
          <cell r="CH64">
            <v>278</v>
          </cell>
          <cell r="CI64">
            <v>721</v>
          </cell>
          <cell r="CJ64">
            <v>38.557558945908461</v>
          </cell>
          <cell r="CL64">
            <v>13</v>
          </cell>
          <cell r="CM64">
            <v>23</v>
          </cell>
          <cell r="CN64">
            <v>56.521739130434781</v>
          </cell>
          <cell r="CP64">
            <v>22</v>
          </cell>
          <cell r="CQ64">
            <v>40</v>
          </cell>
          <cell r="CR64">
            <v>55</v>
          </cell>
          <cell r="CT64">
            <v>8</v>
          </cell>
          <cell r="CU64">
            <v>20</v>
          </cell>
          <cell r="CV64">
            <v>40</v>
          </cell>
          <cell r="CX64">
            <v>28</v>
          </cell>
          <cell r="CY64">
            <v>50</v>
          </cell>
          <cell r="CZ64">
            <v>56</v>
          </cell>
          <cell r="DB64">
            <v>14</v>
          </cell>
          <cell r="DC64">
            <v>56</v>
          </cell>
          <cell r="DD64">
            <v>25</v>
          </cell>
          <cell r="DF64">
            <v>16</v>
          </cell>
          <cell r="DG64">
            <v>35</v>
          </cell>
          <cell r="DH64">
            <v>45.714285714285715</v>
          </cell>
          <cell r="DJ64">
            <v>10</v>
          </cell>
          <cell r="DK64">
            <v>34</v>
          </cell>
          <cell r="DL64">
            <v>29.411764705882355</v>
          </cell>
          <cell r="DN64">
            <v>7</v>
          </cell>
          <cell r="DO64">
            <v>30</v>
          </cell>
          <cell r="DP64">
            <v>23.333333333333336</v>
          </cell>
          <cell r="DR64">
            <v>8</v>
          </cell>
          <cell r="DS64">
            <v>51</v>
          </cell>
          <cell r="DT64">
            <v>15.686274509803923</v>
          </cell>
          <cell r="DV64">
            <v>10</v>
          </cell>
          <cell r="DW64">
            <v>38</v>
          </cell>
          <cell r="DX64">
            <v>26.315789473684212</v>
          </cell>
          <cell r="DZ64">
            <v>44</v>
          </cell>
          <cell r="EA64">
            <v>87</v>
          </cell>
          <cell r="EB64">
            <v>50.574712643678161</v>
          </cell>
          <cell r="ED64">
            <v>28</v>
          </cell>
          <cell r="EE64">
            <v>66</v>
          </cell>
          <cell r="EF64">
            <v>42.424242424242422</v>
          </cell>
          <cell r="EH64">
            <v>4</v>
          </cell>
          <cell r="EI64">
            <v>38</v>
          </cell>
          <cell r="EJ64">
            <v>10.526315789473685</v>
          </cell>
          <cell r="EL64">
            <v>11</v>
          </cell>
          <cell r="EM64">
            <v>35</v>
          </cell>
          <cell r="EN64">
            <v>31.428571428571431</v>
          </cell>
          <cell r="EP64">
            <v>7</v>
          </cell>
          <cell r="EQ64">
            <v>17</v>
          </cell>
          <cell r="ER64">
            <v>41.176470588235297</v>
          </cell>
          <cell r="ET64">
            <v>37</v>
          </cell>
          <cell r="EU64">
            <v>59</v>
          </cell>
          <cell r="EV64">
            <v>62.711864406779661</v>
          </cell>
          <cell r="EX64">
            <v>9</v>
          </cell>
          <cell r="EY64">
            <v>22</v>
          </cell>
          <cell r="EZ64">
            <v>40.909090909090914</v>
          </cell>
          <cell r="FB64">
            <v>2</v>
          </cell>
          <cell r="FC64">
            <v>21</v>
          </cell>
          <cell r="FD64">
            <v>9.5238095238095237</v>
          </cell>
          <cell r="FF64">
            <v>14</v>
          </cell>
          <cell r="FG64">
            <v>56</v>
          </cell>
          <cell r="FH64">
            <v>25</v>
          </cell>
        </row>
        <row r="65">
          <cell r="A65">
            <v>37621</v>
          </cell>
          <cell r="B65">
            <v>66</v>
          </cell>
          <cell r="C65">
            <v>722</v>
          </cell>
          <cell r="D65">
            <v>9.1412742382271475</v>
          </cell>
          <cell r="I65">
            <v>1</v>
          </cell>
          <cell r="J65">
            <v>20</v>
          </cell>
          <cell r="K65">
            <v>5</v>
          </cell>
          <cell r="M65">
            <v>3</v>
          </cell>
          <cell r="N65">
            <v>42</v>
          </cell>
          <cell r="O65">
            <v>7.1428571428571423</v>
          </cell>
          <cell r="Q65">
            <v>1</v>
          </cell>
          <cell r="R65">
            <v>19</v>
          </cell>
          <cell r="S65">
            <v>5.2631578947368416</v>
          </cell>
          <cell r="U65">
            <v>3</v>
          </cell>
          <cell r="V65">
            <v>47</v>
          </cell>
          <cell r="W65">
            <v>6.3829787234042552</v>
          </cell>
          <cell r="Y65">
            <v>1</v>
          </cell>
          <cell r="Z65">
            <v>54</v>
          </cell>
          <cell r="AA65">
            <v>1.8518518518518516</v>
          </cell>
          <cell r="AC65">
            <v>5</v>
          </cell>
          <cell r="AD65">
            <v>35</v>
          </cell>
          <cell r="AE65">
            <v>14.285714285714285</v>
          </cell>
          <cell r="AG65">
            <v>1</v>
          </cell>
          <cell r="AH65">
            <v>34</v>
          </cell>
          <cell r="AI65">
            <v>2.9411764705882351</v>
          </cell>
          <cell r="AL65">
            <v>30</v>
          </cell>
          <cell r="AM65">
            <v>0</v>
          </cell>
          <cell r="AO65">
            <v>1</v>
          </cell>
          <cell r="AP65">
            <v>52</v>
          </cell>
          <cell r="AQ65">
            <v>1.9230769230769231</v>
          </cell>
          <cell r="AT65">
            <v>37</v>
          </cell>
          <cell r="AU65">
            <v>0</v>
          </cell>
          <cell r="AW65">
            <v>7</v>
          </cell>
          <cell r="AX65">
            <v>86</v>
          </cell>
          <cell r="AY65">
            <v>8.1395348837209305</v>
          </cell>
          <cell r="BA65">
            <v>14</v>
          </cell>
          <cell r="BB65">
            <v>69</v>
          </cell>
          <cell r="BC65">
            <v>20.289855072463769</v>
          </cell>
          <cell r="BE65">
            <v>1</v>
          </cell>
          <cell r="BF65">
            <v>40</v>
          </cell>
          <cell r="BG65">
            <v>2.5</v>
          </cell>
          <cell r="BI65">
            <v>2</v>
          </cell>
          <cell r="BJ65">
            <v>36</v>
          </cell>
          <cell r="BK65">
            <v>5.5555555555555554</v>
          </cell>
          <cell r="BM65">
            <v>1</v>
          </cell>
          <cell r="BN65">
            <v>18</v>
          </cell>
          <cell r="BO65">
            <v>5.5555555555555554</v>
          </cell>
          <cell r="BQ65">
            <v>15</v>
          </cell>
          <cell r="BR65">
            <v>57</v>
          </cell>
          <cell r="BS65">
            <v>26.315789473684209</v>
          </cell>
          <cell r="BU65">
            <v>8</v>
          </cell>
          <cell r="BV65">
            <v>25</v>
          </cell>
          <cell r="BW65">
            <v>32</v>
          </cell>
          <cell r="BY65">
            <v>2</v>
          </cell>
          <cell r="BZ65">
            <v>22</v>
          </cell>
          <cell r="CA65">
            <v>9.0909090909090917</v>
          </cell>
          <cell r="CC65">
            <v>1</v>
          </cell>
          <cell r="CD65">
            <v>54</v>
          </cell>
          <cell r="CE65">
            <v>1.8518518518518516</v>
          </cell>
          <cell r="CG65">
            <v>37225</v>
          </cell>
          <cell r="CH65">
            <v>229</v>
          </cell>
          <cell r="CI65">
            <v>724</v>
          </cell>
          <cell r="CJ65">
            <v>31.629834254143649</v>
          </cell>
          <cell r="CL65">
            <v>12</v>
          </cell>
          <cell r="CM65">
            <v>23</v>
          </cell>
          <cell r="CN65">
            <v>52.173913043478258</v>
          </cell>
          <cell r="CP65">
            <v>17</v>
          </cell>
          <cell r="CQ65">
            <v>42</v>
          </cell>
          <cell r="CR65">
            <v>40.476190476190474</v>
          </cell>
          <cell r="CT65">
            <v>5</v>
          </cell>
          <cell r="CU65">
            <v>21</v>
          </cell>
          <cell r="CV65">
            <v>23.809523809523807</v>
          </cell>
          <cell r="CX65">
            <v>24</v>
          </cell>
          <cell r="CY65">
            <v>49</v>
          </cell>
          <cell r="CZ65">
            <v>48.979591836734691</v>
          </cell>
          <cell r="DB65">
            <v>15</v>
          </cell>
          <cell r="DC65">
            <v>55</v>
          </cell>
          <cell r="DD65">
            <v>27.272727272727273</v>
          </cell>
          <cell r="DF65">
            <v>17</v>
          </cell>
          <cell r="DG65">
            <v>37</v>
          </cell>
          <cell r="DH65">
            <v>45.945945945945944</v>
          </cell>
          <cell r="DJ65">
            <v>9</v>
          </cell>
          <cell r="DK65">
            <v>34</v>
          </cell>
          <cell r="DL65">
            <v>26.47058823529412</v>
          </cell>
          <cell r="DN65">
            <v>4</v>
          </cell>
          <cell r="DO65">
            <v>29</v>
          </cell>
          <cell r="DP65">
            <v>13.793103448275863</v>
          </cell>
          <cell r="DR65">
            <v>5</v>
          </cell>
          <cell r="DS65">
            <v>50</v>
          </cell>
          <cell r="DT65">
            <v>10</v>
          </cell>
          <cell r="DV65">
            <v>7</v>
          </cell>
          <cell r="DW65">
            <v>37</v>
          </cell>
          <cell r="DX65">
            <v>18.918918918918919</v>
          </cell>
          <cell r="DZ65">
            <v>29</v>
          </cell>
          <cell r="EA65">
            <v>87</v>
          </cell>
          <cell r="EB65">
            <v>33.333333333333329</v>
          </cell>
          <cell r="ED65">
            <v>24</v>
          </cell>
          <cell r="EE65">
            <v>66</v>
          </cell>
          <cell r="EF65">
            <v>36.363636363636367</v>
          </cell>
          <cell r="EH65">
            <v>3</v>
          </cell>
          <cell r="EI65">
            <v>41</v>
          </cell>
          <cell r="EJ65">
            <v>7.3170731707317076</v>
          </cell>
          <cell r="EL65">
            <v>9</v>
          </cell>
          <cell r="EM65">
            <v>37</v>
          </cell>
          <cell r="EN65">
            <v>24.324324324324323</v>
          </cell>
          <cell r="EP65">
            <v>6</v>
          </cell>
          <cell r="EQ65">
            <v>16</v>
          </cell>
          <cell r="ER65">
            <v>37.5</v>
          </cell>
          <cell r="ET65">
            <v>31</v>
          </cell>
          <cell r="EU65">
            <v>58</v>
          </cell>
          <cell r="EV65">
            <v>53.448275862068968</v>
          </cell>
          <cell r="EX65">
            <v>9</v>
          </cell>
          <cell r="EY65">
            <v>23</v>
          </cell>
          <cell r="EZ65">
            <v>39.130434782608695</v>
          </cell>
          <cell r="FB65">
            <v>3</v>
          </cell>
          <cell r="FC65">
            <v>22</v>
          </cell>
          <cell r="FD65">
            <v>13.636363636363637</v>
          </cell>
          <cell r="FF65">
            <v>15</v>
          </cell>
          <cell r="FG65">
            <v>55</v>
          </cell>
          <cell r="FH65">
            <v>27.27272727272727</v>
          </cell>
        </row>
        <row r="66">
          <cell r="A66">
            <v>37652</v>
          </cell>
          <cell r="B66">
            <v>56</v>
          </cell>
          <cell r="C66">
            <v>720</v>
          </cell>
          <cell r="D66">
            <v>7.7777777777777777</v>
          </cell>
          <cell r="I66">
            <v>1</v>
          </cell>
          <cell r="J66">
            <v>22</v>
          </cell>
          <cell r="K66">
            <v>4.5454545454545459</v>
          </cell>
          <cell r="M66">
            <v>2</v>
          </cell>
          <cell r="N66">
            <v>41</v>
          </cell>
          <cell r="O66">
            <v>4.8780487804878048</v>
          </cell>
          <cell r="Q66">
            <v>2</v>
          </cell>
          <cell r="R66">
            <v>20</v>
          </cell>
          <cell r="S66">
            <v>10</v>
          </cell>
          <cell r="U66">
            <v>3</v>
          </cell>
          <cell r="V66">
            <v>50</v>
          </cell>
          <cell r="W66">
            <v>6</v>
          </cell>
          <cell r="Y66">
            <v>1</v>
          </cell>
          <cell r="Z66">
            <v>55</v>
          </cell>
          <cell r="AA66">
            <v>1.8181818181818181</v>
          </cell>
          <cell r="AC66">
            <v>4</v>
          </cell>
          <cell r="AD66">
            <v>30</v>
          </cell>
          <cell r="AE66">
            <v>13.333333333333334</v>
          </cell>
          <cell r="AG66">
            <v>1</v>
          </cell>
          <cell r="AH66">
            <v>34</v>
          </cell>
          <cell r="AI66">
            <v>2.9411764705882351</v>
          </cell>
          <cell r="AL66">
            <v>32</v>
          </cell>
          <cell r="AM66">
            <v>0</v>
          </cell>
          <cell r="AO66">
            <v>1</v>
          </cell>
          <cell r="AP66">
            <v>49</v>
          </cell>
          <cell r="AQ66">
            <v>2.0408163265306123</v>
          </cell>
          <cell r="AT66">
            <v>38</v>
          </cell>
          <cell r="AU66">
            <v>0</v>
          </cell>
          <cell r="AW66">
            <v>5</v>
          </cell>
          <cell r="AX66">
            <v>84</v>
          </cell>
          <cell r="AY66">
            <v>5.9523809523809517</v>
          </cell>
          <cell r="BA66">
            <v>13</v>
          </cell>
          <cell r="BB66">
            <v>69</v>
          </cell>
          <cell r="BC66">
            <v>18.840579710144929</v>
          </cell>
          <cell r="BE66">
            <v>1</v>
          </cell>
          <cell r="BF66">
            <v>40</v>
          </cell>
          <cell r="BG66">
            <v>2.5</v>
          </cell>
          <cell r="BI66">
            <v>1</v>
          </cell>
          <cell r="BJ66">
            <v>34</v>
          </cell>
          <cell r="BK66">
            <v>2.9411764705882351</v>
          </cell>
          <cell r="BM66">
            <v>1</v>
          </cell>
          <cell r="BN66">
            <v>20</v>
          </cell>
          <cell r="BO66">
            <v>5</v>
          </cell>
          <cell r="BQ66">
            <v>10</v>
          </cell>
          <cell r="BR66">
            <v>54</v>
          </cell>
          <cell r="BS66">
            <v>18.518518518518519</v>
          </cell>
          <cell r="BU66">
            <v>8</v>
          </cell>
          <cell r="BV66">
            <v>27</v>
          </cell>
          <cell r="BW66">
            <v>29.629629629629626</v>
          </cell>
          <cell r="BY66">
            <v>2</v>
          </cell>
          <cell r="BZ66">
            <v>23</v>
          </cell>
          <cell r="CA66">
            <v>8.695652173913043</v>
          </cell>
          <cell r="CC66">
            <v>1</v>
          </cell>
          <cell r="CD66">
            <v>55</v>
          </cell>
          <cell r="CE66">
            <v>1.8181818181818181</v>
          </cell>
          <cell r="CG66">
            <v>37256</v>
          </cell>
          <cell r="CH66">
            <v>212</v>
          </cell>
          <cell r="CI66">
            <v>722</v>
          </cell>
          <cell r="CJ66">
            <v>29.362880886426591</v>
          </cell>
          <cell r="CL66">
            <v>8</v>
          </cell>
          <cell r="CM66">
            <v>20</v>
          </cell>
          <cell r="CN66">
            <v>40</v>
          </cell>
          <cell r="CP66">
            <v>17</v>
          </cell>
          <cell r="CQ66">
            <v>42</v>
          </cell>
          <cell r="CR66">
            <v>40.476190476190474</v>
          </cell>
          <cell r="CT66">
            <v>4</v>
          </cell>
          <cell r="CU66">
            <v>19</v>
          </cell>
          <cell r="CV66">
            <v>21.05263157894737</v>
          </cell>
          <cell r="CX66">
            <v>20</v>
          </cell>
          <cell r="CY66">
            <v>47</v>
          </cell>
          <cell r="CZ66">
            <v>42.553191489361701</v>
          </cell>
          <cell r="DB66">
            <v>12</v>
          </cell>
          <cell r="DC66">
            <v>54</v>
          </cell>
          <cell r="DD66">
            <v>22.222222222222221</v>
          </cell>
          <cell r="DF66">
            <v>15</v>
          </cell>
          <cell r="DG66">
            <v>35</v>
          </cell>
          <cell r="DH66">
            <v>42.857142857142854</v>
          </cell>
          <cell r="DJ66">
            <v>9</v>
          </cell>
          <cell r="DK66">
            <v>34</v>
          </cell>
          <cell r="DL66">
            <v>26.47058823529412</v>
          </cell>
          <cell r="DN66">
            <v>5</v>
          </cell>
          <cell r="DO66">
            <v>30</v>
          </cell>
          <cell r="DP66">
            <v>16.666666666666664</v>
          </cell>
          <cell r="DR66">
            <v>6</v>
          </cell>
          <cell r="DS66">
            <v>52</v>
          </cell>
          <cell r="DT66">
            <v>11.538461538461538</v>
          </cell>
          <cell r="DV66">
            <v>5</v>
          </cell>
          <cell r="DW66">
            <v>37</v>
          </cell>
          <cell r="DX66">
            <v>13.513513513513514</v>
          </cell>
          <cell r="DZ66">
            <v>29</v>
          </cell>
          <cell r="EA66">
            <v>86</v>
          </cell>
          <cell r="EB66">
            <v>33.720930232558139</v>
          </cell>
          <cell r="ED66">
            <v>22</v>
          </cell>
          <cell r="EE66">
            <v>69</v>
          </cell>
          <cell r="EF66">
            <v>31.884057971014489</v>
          </cell>
          <cell r="EH66">
            <v>2</v>
          </cell>
          <cell r="EI66">
            <v>40</v>
          </cell>
          <cell r="EJ66">
            <v>5</v>
          </cell>
          <cell r="EL66">
            <v>10</v>
          </cell>
          <cell r="EM66">
            <v>36</v>
          </cell>
          <cell r="EN66">
            <v>27.777777777777779</v>
          </cell>
          <cell r="EP66">
            <v>6</v>
          </cell>
          <cell r="EQ66">
            <v>18</v>
          </cell>
          <cell r="ER66">
            <v>33.333333333333329</v>
          </cell>
          <cell r="ET66">
            <v>32</v>
          </cell>
          <cell r="EU66">
            <v>57</v>
          </cell>
          <cell r="EV66">
            <v>56.140350877192986</v>
          </cell>
          <cell r="EX66">
            <v>8</v>
          </cell>
          <cell r="EY66">
            <v>25</v>
          </cell>
          <cell r="EZ66">
            <v>32</v>
          </cell>
          <cell r="FB66">
            <v>2</v>
          </cell>
          <cell r="FC66">
            <v>22</v>
          </cell>
          <cell r="FD66">
            <v>9.0909090909090917</v>
          </cell>
          <cell r="FF66">
            <v>12</v>
          </cell>
          <cell r="FG66">
            <v>54</v>
          </cell>
          <cell r="FH66">
            <v>22.222222222222221</v>
          </cell>
        </row>
        <row r="67">
          <cell r="A67">
            <v>37680</v>
          </cell>
          <cell r="B67">
            <v>54</v>
          </cell>
          <cell r="C67">
            <v>717</v>
          </cell>
          <cell r="D67">
            <v>7.5313807531380759</v>
          </cell>
          <cell r="I67">
            <v>1</v>
          </cell>
          <cell r="J67">
            <v>22</v>
          </cell>
          <cell r="K67">
            <v>4.5454545454545459</v>
          </cell>
          <cell r="M67">
            <v>2</v>
          </cell>
          <cell r="N67">
            <v>40</v>
          </cell>
          <cell r="O67">
            <v>5</v>
          </cell>
          <cell r="Q67">
            <v>2</v>
          </cell>
          <cell r="R67">
            <v>18</v>
          </cell>
          <cell r="S67">
            <v>11.111111111111111</v>
          </cell>
          <cell r="U67">
            <v>1</v>
          </cell>
          <cell r="V67">
            <v>48</v>
          </cell>
          <cell r="W67">
            <v>2.083333333333333</v>
          </cell>
          <cell r="Y67">
            <v>1</v>
          </cell>
          <cell r="Z67">
            <v>57</v>
          </cell>
          <cell r="AA67">
            <v>1.7543859649122806</v>
          </cell>
          <cell r="AC67">
            <v>4</v>
          </cell>
          <cell r="AD67">
            <v>30</v>
          </cell>
          <cell r="AE67">
            <v>13.333333333333334</v>
          </cell>
          <cell r="AG67">
            <v>1</v>
          </cell>
          <cell r="AH67">
            <v>33</v>
          </cell>
          <cell r="AI67">
            <v>3.0303030303030303</v>
          </cell>
          <cell r="AL67">
            <v>32</v>
          </cell>
          <cell r="AM67">
            <v>0</v>
          </cell>
          <cell r="AO67">
            <v>1</v>
          </cell>
          <cell r="AP67">
            <v>51</v>
          </cell>
          <cell r="AQ67">
            <v>1.9607843137254901</v>
          </cell>
          <cell r="AT67">
            <v>38</v>
          </cell>
          <cell r="AU67">
            <v>0</v>
          </cell>
          <cell r="AW67">
            <v>5</v>
          </cell>
          <cell r="AX67">
            <v>84</v>
          </cell>
          <cell r="AY67">
            <v>5.9523809523809517</v>
          </cell>
          <cell r="BA67">
            <v>13</v>
          </cell>
          <cell r="BB67">
            <v>68</v>
          </cell>
          <cell r="BC67">
            <v>19.117647058823529</v>
          </cell>
          <cell r="BE67">
            <v>1</v>
          </cell>
          <cell r="BF67">
            <v>41</v>
          </cell>
          <cell r="BG67">
            <v>2.4390243902439024</v>
          </cell>
          <cell r="BI67">
            <v>1</v>
          </cell>
          <cell r="BJ67">
            <v>35</v>
          </cell>
          <cell r="BK67">
            <v>2.8571428571428572</v>
          </cell>
          <cell r="BM67">
            <v>1</v>
          </cell>
          <cell r="BN67">
            <v>19</v>
          </cell>
          <cell r="BO67">
            <v>5.2631578947368416</v>
          </cell>
          <cell r="BQ67">
            <v>10</v>
          </cell>
          <cell r="BR67">
            <v>51</v>
          </cell>
          <cell r="BS67">
            <v>19.607843137254903</v>
          </cell>
          <cell r="BU67">
            <v>8</v>
          </cell>
          <cell r="BV67">
            <v>28</v>
          </cell>
          <cell r="BW67">
            <v>28.571428571428569</v>
          </cell>
          <cell r="BY67">
            <v>2</v>
          </cell>
          <cell r="BZ67">
            <v>23</v>
          </cell>
          <cell r="CA67">
            <v>8.695652173913043</v>
          </cell>
          <cell r="CC67">
            <v>1</v>
          </cell>
          <cell r="CD67">
            <v>57</v>
          </cell>
          <cell r="CE67">
            <v>1.7543859649122806</v>
          </cell>
          <cell r="CG67">
            <v>37287</v>
          </cell>
          <cell r="CH67">
            <v>203</v>
          </cell>
          <cell r="CI67">
            <v>720</v>
          </cell>
          <cell r="CJ67">
            <v>28.194444444444446</v>
          </cell>
          <cell r="CL67">
            <v>8</v>
          </cell>
          <cell r="CM67">
            <v>22</v>
          </cell>
          <cell r="CN67">
            <v>36.363636363636367</v>
          </cell>
          <cell r="CP67">
            <v>15</v>
          </cell>
          <cell r="CQ67">
            <v>41</v>
          </cell>
          <cell r="CR67">
            <v>36.585365853658537</v>
          </cell>
          <cell r="CT67">
            <v>5</v>
          </cell>
          <cell r="CU67">
            <v>20</v>
          </cell>
          <cell r="CV67">
            <v>25</v>
          </cell>
          <cell r="CX67">
            <v>20</v>
          </cell>
          <cell r="CY67">
            <v>50</v>
          </cell>
          <cell r="CZ67">
            <v>40</v>
          </cell>
          <cell r="DB67">
            <v>11</v>
          </cell>
          <cell r="DC67">
            <v>55</v>
          </cell>
          <cell r="DD67">
            <v>20</v>
          </cell>
          <cell r="DF67">
            <v>14</v>
          </cell>
          <cell r="DG67">
            <v>30</v>
          </cell>
          <cell r="DH67">
            <v>46.666666666666671</v>
          </cell>
          <cell r="DJ67">
            <v>10</v>
          </cell>
          <cell r="DK67">
            <v>34</v>
          </cell>
          <cell r="DL67">
            <v>29.411764705882355</v>
          </cell>
          <cell r="DN67">
            <v>5</v>
          </cell>
          <cell r="DO67">
            <v>32</v>
          </cell>
          <cell r="DP67">
            <v>15.625</v>
          </cell>
          <cell r="DR67">
            <v>5</v>
          </cell>
          <cell r="DS67">
            <v>49</v>
          </cell>
          <cell r="DT67">
            <v>10.204081632653061</v>
          </cell>
          <cell r="DV67">
            <v>6</v>
          </cell>
          <cell r="DW67">
            <v>38</v>
          </cell>
          <cell r="DX67">
            <v>15.789473684210526</v>
          </cell>
          <cell r="DZ67">
            <v>26</v>
          </cell>
          <cell r="EA67">
            <v>84</v>
          </cell>
          <cell r="EB67">
            <v>30.952380952380953</v>
          </cell>
          <cell r="ED67">
            <v>17</v>
          </cell>
          <cell r="EE67">
            <v>69</v>
          </cell>
          <cell r="EF67">
            <v>24.637681159420293</v>
          </cell>
          <cell r="EH67">
            <v>1</v>
          </cell>
          <cell r="EI67">
            <v>40</v>
          </cell>
          <cell r="EJ67">
            <v>2.5</v>
          </cell>
          <cell r="EL67">
            <v>9</v>
          </cell>
          <cell r="EM67">
            <v>34</v>
          </cell>
          <cell r="EN67">
            <v>26.47058823529412</v>
          </cell>
          <cell r="EP67">
            <v>6</v>
          </cell>
          <cell r="EQ67">
            <v>20</v>
          </cell>
          <cell r="ER67">
            <v>30</v>
          </cell>
          <cell r="ET67">
            <v>34</v>
          </cell>
          <cell r="EU67">
            <v>54</v>
          </cell>
          <cell r="EV67">
            <v>62.962962962962955</v>
          </cell>
          <cell r="EX67">
            <v>8</v>
          </cell>
          <cell r="EY67">
            <v>27</v>
          </cell>
          <cell r="EZ67">
            <v>29.629629629629633</v>
          </cell>
          <cell r="FB67">
            <v>3</v>
          </cell>
          <cell r="FC67">
            <v>23</v>
          </cell>
          <cell r="FD67">
            <v>13.043478260869565</v>
          </cell>
          <cell r="FF67">
            <v>11</v>
          </cell>
          <cell r="FG67">
            <v>55</v>
          </cell>
          <cell r="FH67">
            <v>20</v>
          </cell>
        </row>
        <row r="68">
          <cell r="A68">
            <v>37711</v>
          </cell>
          <cell r="B68">
            <v>51</v>
          </cell>
          <cell r="C68">
            <v>720</v>
          </cell>
          <cell r="D68">
            <v>7.083333333333333</v>
          </cell>
          <cell r="I68">
            <v>2</v>
          </cell>
          <cell r="J68">
            <v>22</v>
          </cell>
          <cell r="K68">
            <v>9.0909090909090917</v>
          </cell>
          <cell r="M68">
            <v>2</v>
          </cell>
          <cell r="N68">
            <v>40</v>
          </cell>
          <cell r="O68">
            <v>5</v>
          </cell>
          <cell r="Q68">
            <v>2</v>
          </cell>
          <cell r="R68">
            <v>18</v>
          </cell>
          <cell r="S68">
            <v>11.111111111111111</v>
          </cell>
          <cell r="U68">
            <v>1</v>
          </cell>
          <cell r="V68">
            <v>47</v>
          </cell>
          <cell r="W68">
            <v>2.1276595744680851</v>
          </cell>
          <cell r="Y68">
            <v>1</v>
          </cell>
          <cell r="Z68">
            <v>58</v>
          </cell>
          <cell r="AA68">
            <v>1.7241379310344827</v>
          </cell>
          <cell r="AC68">
            <v>4</v>
          </cell>
          <cell r="AD68">
            <v>30</v>
          </cell>
          <cell r="AE68">
            <v>13.333333333333334</v>
          </cell>
          <cell r="AG68">
            <v>1</v>
          </cell>
          <cell r="AH68">
            <v>32</v>
          </cell>
          <cell r="AI68">
            <v>3.125</v>
          </cell>
          <cell r="AL68">
            <v>32</v>
          </cell>
          <cell r="AM68">
            <v>0</v>
          </cell>
          <cell r="AO68">
            <v>3</v>
          </cell>
          <cell r="AP68">
            <v>53</v>
          </cell>
          <cell r="AQ68">
            <v>5.6603773584905666</v>
          </cell>
          <cell r="AT68">
            <v>39</v>
          </cell>
          <cell r="AU68">
            <v>0</v>
          </cell>
          <cell r="AW68">
            <v>2</v>
          </cell>
          <cell r="AX68">
            <v>83</v>
          </cell>
          <cell r="AY68">
            <v>2.4096385542168677</v>
          </cell>
          <cell r="BA68">
            <v>13</v>
          </cell>
          <cell r="BB68">
            <v>70</v>
          </cell>
          <cell r="BC68">
            <v>18.571428571428573</v>
          </cell>
          <cell r="BF68">
            <v>40</v>
          </cell>
          <cell r="BG68">
            <v>0</v>
          </cell>
          <cell r="BI68">
            <v>1</v>
          </cell>
          <cell r="BJ68">
            <v>36</v>
          </cell>
          <cell r="BK68">
            <v>2.7777777777777777</v>
          </cell>
          <cell r="BM68">
            <v>1</v>
          </cell>
          <cell r="BN68">
            <v>18</v>
          </cell>
          <cell r="BO68">
            <v>5.5555555555555554</v>
          </cell>
          <cell r="BQ68">
            <v>7</v>
          </cell>
          <cell r="BR68">
            <v>50</v>
          </cell>
          <cell r="BS68">
            <v>14.000000000000002</v>
          </cell>
          <cell r="BU68">
            <v>9</v>
          </cell>
          <cell r="BV68">
            <v>30</v>
          </cell>
          <cell r="BW68">
            <v>30</v>
          </cell>
          <cell r="BY68">
            <v>2</v>
          </cell>
          <cell r="BZ68">
            <v>22</v>
          </cell>
          <cell r="CA68">
            <v>9.0909090909090917</v>
          </cell>
          <cell r="CC68">
            <v>1</v>
          </cell>
          <cell r="CD68">
            <v>58</v>
          </cell>
          <cell r="CE68">
            <v>1.7241379310344827</v>
          </cell>
          <cell r="CG68">
            <v>37315</v>
          </cell>
          <cell r="CH68">
            <v>207</v>
          </cell>
          <cell r="CI68">
            <v>717</v>
          </cell>
          <cell r="CJ68">
            <v>28.870292887029287</v>
          </cell>
          <cell r="CL68">
            <v>10</v>
          </cell>
          <cell r="CM68">
            <v>22</v>
          </cell>
          <cell r="CN68">
            <v>45.454545454545453</v>
          </cell>
          <cell r="CP68">
            <v>15</v>
          </cell>
          <cell r="CQ68">
            <v>40</v>
          </cell>
          <cell r="CR68">
            <v>37.5</v>
          </cell>
          <cell r="CT68">
            <v>7</v>
          </cell>
          <cell r="CU68">
            <v>18</v>
          </cell>
          <cell r="CV68">
            <v>38.888888888888893</v>
          </cell>
          <cell r="CX68">
            <v>19</v>
          </cell>
          <cell r="CY68">
            <v>48</v>
          </cell>
          <cell r="CZ68">
            <v>39.583333333333329</v>
          </cell>
          <cell r="DB68">
            <v>14</v>
          </cell>
          <cell r="DC68">
            <v>57</v>
          </cell>
          <cell r="DD68">
            <v>24.561403508771928</v>
          </cell>
          <cell r="DF68">
            <v>14</v>
          </cell>
          <cell r="DG68">
            <v>30</v>
          </cell>
          <cell r="DH68">
            <v>46.666666666666671</v>
          </cell>
          <cell r="DJ68">
            <v>8</v>
          </cell>
          <cell r="DK68">
            <v>33</v>
          </cell>
          <cell r="DL68">
            <v>24.242424242424242</v>
          </cell>
          <cell r="DN68">
            <v>5</v>
          </cell>
          <cell r="DO68">
            <v>32</v>
          </cell>
          <cell r="DP68">
            <v>15.625</v>
          </cell>
          <cell r="DR68">
            <v>4</v>
          </cell>
          <cell r="DS68">
            <v>51</v>
          </cell>
          <cell r="DT68">
            <v>7.8431372549019613</v>
          </cell>
          <cell r="DV68">
            <v>6</v>
          </cell>
          <cell r="DW68">
            <v>38</v>
          </cell>
          <cell r="DX68">
            <v>15.789473684210526</v>
          </cell>
          <cell r="DZ68">
            <v>27</v>
          </cell>
          <cell r="EA68">
            <v>84</v>
          </cell>
          <cell r="EB68">
            <v>32.142857142857146</v>
          </cell>
          <cell r="ED68">
            <v>16</v>
          </cell>
          <cell r="EE68">
            <v>68</v>
          </cell>
          <cell r="EF68">
            <v>23.52941176470588</v>
          </cell>
          <cell r="EH68">
            <v>1</v>
          </cell>
          <cell r="EI68">
            <v>41</v>
          </cell>
          <cell r="EJ68">
            <v>2.4390243902439024</v>
          </cell>
          <cell r="EL68">
            <v>7</v>
          </cell>
          <cell r="EM68">
            <v>35</v>
          </cell>
          <cell r="EN68">
            <v>20</v>
          </cell>
          <cell r="EP68">
            <v>5</v>
          </cell>
          <cell r="EQ68">
            <v>19</v>
          </cell>
          <cell r="ER68">
            <v>26.315789473684212</v>
          </cell>
          <cell r="ET68">
            <v>36</v>
          </cell>
          <cell r="EU68">
            <v>51</v>
          </cell>
          <cell r="EV68">
            <v>70.588235294117638</v>
          </cell>
          <cell r="EX68">
            <v>7</v>
          </cell>
          <cell r="EY68">
            <v>28</v>
          </cell>
          <cell r="EZ68">
            <v>25</v>
          </cell>
          <cell r="FB68">
            <v>6</v>
          </cell>
          <cell r="FC68">
            <v>23</v>
          </cell>
          <cell r="FD68">
            <v>26.086956521739129</v>
          </cell>
          <cell r="FF68">
            <v>14</v>
          </cell>
          <cell r="FG68">
            <v>57</v>
          </cell>
          <cell r="FH68">
            <v>24.561403508771928</v>
          </cell>
        </row>
        <row r="69">
          <cell r="A69">
            <v>37741</v>
          </cell>
          <cell r="B69">
            <v>46</v>
          </cell>
          <cell r="C69">
            <v>723</v>
          </cell>
          <cell r="D69">
            <v>6.3623789764868599</v>
          </cell>
          <cell r="I69">
            <v>1</v>
          </cell>
          <cell r="J69">
            <v>22</v>
          </cell>
          <cell r="K69">
            <v>4.5454545454545459</v>
          </cell>
          <cell r="M69">
            <v>2</v>
          </cell>
          <cell r="N69">
            <v>39</v>
          </cell>
          <cell r="O69">
            <v>5.1282051282051277</v>
          </cell>
          <cell r="Q69">
            <v>2</v>
          </cell>
          <cell r="R69">
            <v>18</v>
          </cell>
          <cell r="S69">
            <v>11.111111111111111</v>
          </cell>
          <cell r="U69">
            <v>1</v>
          </cell>
          <cell r="V69">
            <v>48</v>
          </cell>
          <cell r="W69">
            <v>2.083333333333333</v>
          </cell>
          <cell r="Y69">
            <v>1</v>
          </cell>
          <cell r="Z69">
            <v>59</v>
          </cell>
          <cell r="AA69">
            <v>1.6949152542372881</v>
          </cell>
          <cell r="AC69">
            <v>2</v>
          </cell>
          <cell r="AD69">
            <v>28</v>
          </cell>
          <cell r="AE69">
            <v>7.1428571428571423</v>
          </cell>
          <cell r="AG69">
            <v>2</v>
          </cell>
          <cell r="AH69">
            <v>35</v>
          </cell>
          <cell r="AI69">
            <v>5.7142857142857144</v>
          </cell>
          <cell r="AL69">
            <v>32</v>
          </cell>
          <cell r="AM69">
            <v>0</v>
          </cell>
          <cell r="AO69">
            <v>2</v>
          </cell>
          <cell r="AP69">
            <v>51</v>
          </cell>
          <cell r="AQ69">
            <v>3.9215686274509802</v>
          </cell>
          <cell r="AT69">
            <v>40</v>
          </cell>
          <cell r="AU69">
            <v>0</v>
          </cell>
          <cell r="AW69">
            <v>2</v>
          </cell>
          <cell r="AX69">
            <v>82</v>
          </cell>
          <cell r="AY69">
            <v>2.4390243902439024</v>
          </cell>
          <cell r="BA69">
            <v>9</v>
          </cell>
          <cell r="BB69">
            <v>71</v>
          </cell>
          <cell r="BC69">
            <v>12.676056338028168</v>
          </cell>
          <cell r="BF69">
            <v>40</v>
          </cell>
          <cell r="BG69">
            <v>0</v>
          </cell>
          <cell r="BI69">
            <v>3</v>
          </cell>
          <cell r="BJ69">
            <v>37</v>
          </cell>
          <cell r="BK69">
            <v>8.1081081081081088</v>
          </cell>
          <cell r="BM69">
            <v>1</v>
          </cell>
          <cell r="BN69">
            <v>18</v>
          </cell>
          <cell r="BO69">
            <v>5.5555555555555554</v>
          </cell>
          <cell r="BQ69">
            <v>7</v>
          </cell>
          <cell r="BR69">
            <v>47</v>
          </cell>
          <cell r="BS69">
            <v>14.893617021276595</v>
          </cell>
          <cell r="BU69">
            <v>9</v>
          </cell>
          <cell r="BV69">
            <v>30</v>
          </cell>
          <cell r="BW69">
            <v>30</v>
          </cell>
          <cell r="BY69">
            <v>2</v>
          </cell>
          <cell r="BZ69">
            <v>26</v>
          </cell>
          <cell r="CA69">
            <v>7.6923076923076925</v>
          </cell>
          <cell r="CC69">
            <v>1</v>
          </cell>
          <cell r="CD69">
            <v>59</v>
          </cell>
          <cell r="CE69">
            <v>1.6949152542372881</v>
          </cell>
          <cell r="CG69">
            <v>37346</v>
          </cell>
          <cell r="CH69">
            <v>171</v>
          </cell>
          <cell r="CI69">
            <v>720</v>
          </cell>
          <cell r="CJ69">
            <v>23.75</v>
          </cell>
          <cell r="CL69">
            <v>8</v>
          </cell>
          <cell r="CM69">
            <v>22</v>
          </cell>
          <cell r="CN69">
            <v>36.363636363636367</v>
          </cell>
          <cell r="CP69">
            <v>15</v>
          </cell>
          <cell r="CQ69">
            <v>40</v>
          </cell>
          <cell r="CR69">
            <v>37.5</v>
          </cell>
          <cell r="CT69">
            <v>4</v>
          </cell>
          <cell r="CU69">
            <v>18</v>
          </cell>
          <cell r="CV69">
            <v>22.222222222222221</v>
          </cell>
          <cell r="CX69">
            <v>13</v>
          </cell>
          <cell r="CY69">
            <v>47</v>
          </cell>
          <cell r="CZ69">
            <v>27.659574468085108</v>
          </cell>
          <cell r="DB69">
            <v>11</v>
          </cell>
          <cell r="DC69">
            <v>58</v>
          </cell>
          <cell r="DD69">
            <v>18.96551724137931</v>
          </cell>
          <cell r="DF69">
            <v>12</v>
          </cell>
          <cell r="DG69">
            <v>30</v>
          </cell>
          <cell r="DH69">
            <v>40</v>
          </cell>
          <cell r="DJ69">
            <v>6</v>
          </cell>
          <cell r="DK69">
            <v>32</v>
          </cell>
          <cell r="DL69">
            <v>18.75</v>
          </cell>
          <cell r="DN69">
            <v>5</v>
          </cell>
          <cell r="DO69">
            <v>32</v>
          </cell>
          <cell r="DP69">
            <v>15.625</v>
          </cell>
          <cell r="DR69">
            <v>4</v>
          </cell>
          <cell r="DS69">
            <v>53</v>
          </cell>
          <cell r="DT69">
            <v>7.5471698113207548</v>
          </cell>
          <cell r="DV69">
            <v>6</v>
          </cell>
          <cell r="DW69">
            <v>39</v>
          </cell>
          <cell r="DX69">
            <v>15.384615384615385</v>
          </cell>
          <cell r="DZ69">
            <v>20</v>
          </cell>
          <cell r="EA69">
            <v>83</v>
          </cell>
          <cell r="EB69">
            <v>24.096385542168676</v>
          </cell>
          <cell r="ED69">
            <v>14</v>
          </cell>
          <cell r="EE69">
            <v>70</v>
          </cell>
          <cell r="EF69">
            <v>20</v>
          </cell>
          <cell r="EI69">
            <v>40</v>
          </cell>
          <cell r="EL69">
            <v>5</v>
          </cell>
          <cell r="EM69">
            <v>36</v>
          </cell>
          <cell r="EN69">
            <v>13.888888888888889</v>
          </cell>
          <cell r="EP69">
            <v>5</v>
          </cell>
          <cell r="EQ69">
            <v>18</v>
          </cell>
          <cell r="ER69">
            <v>27.777777777777779</v>
          </cell>
          <cell r="ET69">
            <v>34</v>
          </cell>
          <cell r="EU69">
            <v>50</v>
          </cell>
          <cell r="EV69">
            <v>68</v>
          </cell>
          <cell r="EX69">
            <v>7</v>
          </cell>
          <cell r="EY69">
            <v>30</v>
          </cell>
          <cell r="EZ69">
            <v>23.333333333333336</v>
          </cell>
          <cell r="FB69">
            <v>2</v>
          </cell>
          <cell r="FC69">
            <v>22</v>
          </cell>
          <cell r="FD69">
            <v>9.0909090909090917</v>
          </cell>
          <cell r="FF69">
            <v>11</v>
          </cell>
          <cell r="FG69">
            <v>58</v>
          </cell>
          <cell r="FH69">
            <v>18.96551724137931</v>
          </cell>
        </row>
        <row r="70">
          <cell r="A70">
            <v>37772</v>
          </cell>
          <cell r="B70">
            <v>45</v>
          </cell>
          <cell r="C70">
            <v>726</v>
          </cell>
          <cell r="D70">
            <v>6.1983471074380168</v>
          </cell>
          <cell r="I70">
            <v>1</v>
          </cell>
          <cell r="J70">
            <v>22</v>
          </cell>
          <cell r="K70">
            <v>4.5454545454545459</v>
          </cell>
          <cell r="M70">
            <v>2</v>
          </cell>
          <cell r="N70">
            <v>39</v>
          </cell>
          <cell r="O70">
            <v>5.1282051282051277</v>
          </cell>
          <cell r="Q70">
            <v>1</v>
          </cell>
          <cell r="R70">
            <v>17</v>
          </cell>
          <cell r="S70">
            <v>5.8823529411764701</v>
          </cell>
          <cell r="V70">
            <v>48</v>
          </cell>
          <cell r="W70">
            <v>0</v>
          </cell>
          <cell r="Y70">
            <v>1</v>
          </cell>
          <cell r="Z70">
            <v>59</v>
          </cell>
          <cell r="AA70">
            <v>1.6949152542372881</v>
          </cell>
          <cell r="AC70">
            <v>3</v>
          </cell>
          <cell r="AD70">
            <v>29</v>
          </cell>
          <cell r="AE70">
            <v>10.344827586206897</v>
          </cell>
          <cell r="AG70">
            <v>2</v>
          </cell>
          <cell r="AH70">
            <v>35</v>
          </cell>
          <cell r="AI70">
            <v>5.7142857142857144</v>
          </cell>
          <cell r="AL70">
            <v>32</v>
          </cell>
          <cell r="AM70">
            <v>0</v>
          </cell>
          <cell r="AO70">
            <v>2</v>
          </cell>
          <cell r="AP70">
            <v>54</v>
          </cell>
          <cell r="AQ70">
            <v>3.7037037037037033</v>
          </cell>
          <cell r="AT70">
            <v>39</v>
          </cell>
          <cell r="AU70">
            <v>0</v>
          </cell>
          <cell r="AW70">
            <v>3</v>
          </cell>
          <cell r="AX70">
            <v>88</v>
          </cell>
          <cell r="AY70">
            <v>3.4090909090909087</v>
          </cell>
          <cell r="BA70">
            <v>6</v>
          </cell>
          <cell r="BB70">
            <v>64</v>
          </cell>
          <cell r="BC70">
            <v>9.375</v>
          </cell>
          <cell r="BF70">
            <v>39</v>
          </cell>
          <cell r="BG70">
            <v>0</v>
          </cell>
          <cell r="BI70">
            <v>3</v>
          </cell>
          <cell r="BJ70">
            <v>37</v>
          </cell>
          <cell r="BK70">
            <v>8.1081081081081088</v>
          </cell>
          <cell r="BM70">
            <v>1</v>
          </cell>
          <cell r="BN70">
            <v>17</v>
          </cell>
          <cell r="BO70">
            <v>5.8823529411764701</v>
          </cell>
          <cell r="BQ70">
            <v>10</v>
          </cell>
          <cell r="BR70">
            <v>51</v>
          </cell>
          <cell r="BS70">
            <v>19.607843137254903</v>
          </cell>
          <cell r="BU70">
            <v>9</v>
          </cell>
          <cell r="BV70">
            <v>32</v>
          </cell>
          <cell r="BW70">
            <v>28.125</v>
          </cell>
          <cell r="BY70">
            <v>1</v>
          </cell>
          <cell r="BZ70">
            <v>25</v>
          </cell>
          <cell r="CA70">
            <v>4</v>
          </cell>
          <cell r="CC70">
            <v>1</v>
          </cell>
          <cell r="CD70">
            <v>59</v>
          </cell>
          <cell r="CE70">
            <v>1.6949152542372881</v>
          </cell>
          <cell r="CG70">
            <v>37376</v>
          </cell>
          <cell r="CH70">
            <v>160</v>
          </cell>
          <cell r="CI70">
            <v>723</v>
          </cell>
          <cell r="CJ70">
            <v>22.130013831258644</v>
          </cell>
          <cell r="CL70">
            <v>5</v>
          </cell>
          <cell r="CM70">
            <v>22</v>
          </cell>
          <cell r="CN70">
            <v>22.727272727272727</v>
          </cell>
          <cell r="CP70">
            <v>13</v>
          </cell>
          <cell r="CQ70">
            <v>39</v>
          </cell>
          <cell r="CR70">
            <v>33.333333333333329</v>
          </cell>
          <cell r="CT70">
            <v>4</v>
          </cell>
          <cell r="CU70">
            <v>18</v>
          </cell>
          <cell r="CV70">
            <v>22.222222222222221</v>
          </cell>
          <cell r="CX70">
            <v>14</v>
          </cell>
          <cell r="CY70">
            <v>48</v>
          </cell>
          <cell r="CZ70">
            <v>29.166666666666668</v>
          </cell>
          <cell r="DB70">
            <v>11</v>
          </cell>
          <cell r="DC70">
            <v>59</v>
          </cell>
          <cell r="DD70">
            <v>18.64406779661017</v>
          </cell>
          <cell r="DF70">
            <v>9</v>
          </cell>
          <cell r="DG70">
            <v>28</v>
          </cell>
          <cell r="DH70">
            <v>32.142857142857146</v>
          </cell>
          <cell r="DJ70">
            <v>7</v>
          </cell>
          <cell r="DK70">
            <v>35</v>
          </cell>
          <cell r="DL70">
            <v>20</v>
          </cell>
          <cell r="DN70">
            <v>4</v>
          </cell>
          <cell r="DO70">
            <v>32</v>
          </cell>
          <cell r="DP70">
            <v>12.5</v>
          </cell>
          <cell r="DR70">
            <v>1</v>
          </cell>
          <cell r="DS70">
            <v>51</v>
          </cell>
          <cell r="DT70">
            <v>1.9607843137254903</v>
          </cell>
          <cell r="DV70">
            <v>6</v>
          </cell>
          <cell r="DW70">
            <v>40</v>
          </cell>
          <cell r="DX70">
            <v>15</v>
          </cell>
          <cell r="DZ70">
            <v>20</v>
          </cell>
          <cell r="EA70">
            <v>82</v>
          </cell>
          <cell r="EB70">
            <v>24.390243902439025</v>
          </cell>
          <cell r="ED70">
            <v>17</v>
          </cell>
          <cell r="EE70">
            <v>71</v>
          </cell>
          <cell r="EF70">
            <v>23.943661971830984</v>
          </cell>
          <cell r="EI70">
            <v>40</v>
          </cell>
          <cell r="EL70">
            <v>5</v>
          </cell>
          <cell r="EM70">
            <v>37</v>
          </cell>
          <cell r="EN70">
            <v>13.513513513513514</v>
          </cell>
          <cell r="EP70">
            <v>5</v>
          </cell>
          <cell r="EQ70">
            <v>18</v>
          </cell>
          <cell r="ER70">
            <v>27.777777777777779</v>
          </cell>
          <cell r="ET70">
            <v>31</v>
          </cell>
          <cell r="EU70">
            <v>47</v>
          </cell>
          <cell r="EV70">
            <v>65.957446808510639</v>
          </cell>
          <cell r="EX70">
            <v>6</v>
          </cell>
          <cell r="EY70">
            <v>30</v>
          </cell>
          <cell r="EZ70">
            <v>20</v>
          </cell>
          <cell r="FB70">
            <v>2</v>
          </cell>
          <cell r="FC70">
            <v>26</v>
          </cell>
          <cell r="FD70">
            <v>7.6923076923076925</v>
          </cell>
          <cell r="FF70">
            <v>11</v>
          </cell>
          <cell r="FG70">
            <v>59</v>
          </cell>
          <cell r="FH70">
            <v>18.64406779661017</v>
          </cell>
        </row>
        <row r="71">
          <cell r="A71">
            <v>37802</v>
          </cell>
          <cell r="B71">
            <v>43</v>
          </cell>
          <cell r="C71">
            <v>818</v>
          </cell>
          <cell r="D71">
            <v>5.2567237163814182</v>
          </cell>
          <cell r="I71">
            <v>1</v>
          </cell>
          <cell r="J71">
            <v>24</v>
          </cell>
          <cell r="K71">
            <v>4.1666666666666661</v>
          </cell>
          <cell r="M71">
            <v>2</v>
          </cell>
          <cell r="N71">
            <v>44</v>
          </cell>
          <cell r="O71">
            <v>4.5454545454545459</v>
          </cell>
          <cell r="Q71">
            <v>2</v>
          </cell>
          <cell r="R71">
            <v>26</v>
          </cell>
          <cell r="S71">
            <v>7.6923076923076925</v>
          </cell>
          <cell r="U71">
            <v>1</v>
          </cell>
          <cell r="V71">
            <v>53</v>
          </cell>
          <cell r="W71">
            <v>1.8867924528301887</v>
          </cell>
          <cell r="Y71">
            <v>1</v>
          </cell>
          <cell r="Z71">
            <v>65</v>
          </cell>
          <cell r="AA71">
            <v>1.5384615384615385</v>
          </cell>
          <cell r="AC71">
            <v>2</v>
          </cell>
          <cell r="AD71">
            <v>31</v>
          </cell>
          <cell r="AE71">
            <v>6.4516129032258061</v>
          </cell>
          <cell r="AG71">
            <v>2</v>
          </cell>
          <cell r="AH71">
            <v>40</v>
          </cell>
          <cell r="AI71">
            <v>5</v>
          </cell>
          <cell r="AL71">
            <v>38</v>
          </cell>
          <cell r="AM71">
            <v>0</v>
          </cell>
          <cell r="AO71">
            <v>2</v>
          </cell>
          <cell r="AP71">
            <v>63</v>
          </cell>
          <cell r="AQ71">
            <v>3.1746031746031744</v>
          </cell>
          <cell r="AT71">
            <v>41</v>
          </cell>
          <cell r="AU71">
            <v>0</v>
          </cell>
          <cell r="AW71">
            <v>3</v>
          </cell>
          <cell r="AX71">
            <v>104</v>
          </cell>
          <cell r="AY71">
            <v>2.8846153846153846</v>
          </cell>
          <cell r="BA71">
            <v>4</v>
          </cell>
          <cell r="BB71">
            <v>65</v>
          </cell>
          <cell r="BC71">
            <v>6.1538461538461542</v>
          </cell>
          <cell r="BF71">
            <v>43</v>
          </cell>
          <cell r="BG71">
            <v>0</v>
          </cell>
          <cell r="BI71">
            <v>3</v>
          </cell>
          <cell r="BJ71">
            <v>42</v>
          </cell>
          <cell r="BK71">
            <v>7.1428571428571423</v>
          </cell>
          <cell r="BN71">
            <v>21</v>
          </cell>
          <cell r="BO71">
            <v>0</v>
          </cell>
          <cell r="BQ71">
            <v>11</v>
          </cell>
          <cell r="BR71">
            <v>58</v>
          </cell>
          <cell r="BS71">
            <v>18.96551724137931</v>
          </cell>
          <cell r="BU71">
            <v>9</v>
          </cell>
          <cell r="BV71">
            <v>31</v>
          </cell>
          <cell r="BW71">
            <v>29.032258064516132</v>
          </cell>
          <cell r="BZ71">
            <v>30</v>
          </cell>
          <cell r="CA71">
            <v>0</v>
          </cell>
          <cell r="CC71">
            <v>1</v>
          </cell>
          <cell r="CD71">
            <v>65</v>
          </cell>
          <cell r="CE71">
            <v>1.5384615384615385</v>
          </cell>
          <cell r="CG71">
            <v>37407</v>
          </cell>
          <cell r="CH71">
            <v>163</v>
          </cell>
          <cell r="CI71">
            <v>726</v>
          </cell>
          <cell r="CJ71">
            <v>22.451790633608816</v>
          </cell>
          <cell r="CL71">
            <v>6</v>
          </cell>
          <cell r="CM71">
            <v>22</v>
          </cell>
          <cell r="CN71">
            <v>27.272727272727273</v>
          </cell>
          <cell r="CP71">
            <v>13</v>
          </cell>
          <cell r="CQ71">
            <v>39</v>
          </cell>
          <cell r="CR71">
            <v>33.333333333333329</v>
          </cell>
          <cell r="CT71">
            <v>4</v>
          </cell>
          <cell r="CU71">
            <v>17</v>
          </cell>
          <cell r="CV71">
            <v>23.52941176470588</v>
          </cell>
          <cell r="CX71">
            <v>11</v>
          </cell>
          <cell r="CY71">
            <v>48</v>
          </cell>
          <cell r="CZ71">
            <v>22.916666666666664</v>
          </cell>
          <cell r="DB71">
            <v>10</v>
          </cell>
          <cell r="DC71">
            <v>59</v>
          </cell>
          <cell r="DD71">
            <v>16.949152542372879</v>
          </cell>
          <cell r="DF71">
            <v>9</v>
          </cell>
          <cell r="DG71">
            <v>29</v>
          </cell>
          <cell r="DH71">
            <v>31.03448275862069</v>
          </cell>
          <cell r="DJ71">
            <v>8</v>
          </cell>
          <cell r="DK71">
            <v>35</v>
          </cell>
          <cell r="DL71">
            <v>22.857142857142858</v>
          </cell>
          <cell r="DN71">
            <v>3</v>
          </cell>
          <cell r="DO71">
            <v>32</v>
          </cell>
          <cell r="DP71">
            <v>9.375</v>
          </cell>
          <cell r="DR71">
            <v>2</v>
          </cell>
          <cell r="DS71">
            <v>54</v>
          </cell>
          <cell r="DT71">
            <v>3.7037037037037042</v>
          </cell>
          <cell r="DV71">
            <v>6</v>
          </cell>
          <cell r="DW71">
            <v>39</v>
          </cell>
          <cell r="DX71">
            <v>15.384615384615385</v>
          </cell>
          <cell r="DZ71">
            <v>20</v>
          </cell>
          <cell r="EA71">
            <v>88</v>
          </cell>
          <cell r="EB71">
            <v>22.727272727272727</v>
          </cell>
          <cell r="ED71">
            <v>17</v>
          </cell>
          <cell r="EE71">
            <v>64</v>
          </cell>
          <cell r="EF71">
            <v>26.5625</v>
          </cell>
          <cell r="EI71">
            <v>39</v>
          </cell>
          <cell r="EL71">
            <v>4</v>
          </cell>
          <cell r="EM71">
            <v>37</v>
          </cell>
          <cell r="EN71">
            <v>10.810810810810811</v>
          </cell>
          <cell r="EP71">
            <v>4</v>
          </cell>
          <cell r="EQ71">
            <v>17</v>
          </cell>
          <cell r="ER71">
            <v>23.52941176470588</v>
          </cell>
          <cell r="ET71">
            <v>37</v>
          </cell>
          <cell r="EU71">
            <v>51</v>
          </cell>
          <cell r="EV71">
            <v>72.549019607843135</v>
          </cell>
          <cell r="EX71">
            <v>7</v>
          </cell>
          <cell r="EY71">
            <v>32</v>
          </cell>
          <cell r="EZ71">
            <v>21.875</v>
          </cell>
          <cell r="FB71">
            <v>3</v>
          </cell>
          <cell r="FC71">
            <v>25</v>
          </cell>
          <cell r="FD71">
            <v>12</v>
          </cell>
          <cell r="FF71">
            <v>10</v>
          </cell>
          <cell r="FG71">
            <v>59</v>
          </cell>
          <cell r="FH71">
            <v>16.949152542372879</v>
          </cell>
        </row>
        <row r="72">
          <cell r="A72">
            <v>37833</v>
          </cell>
          <cell r="B72">
            <v>45</v>
          </cell>
          <cell r="C72">
            <v>835</v>
          </cell>
          <cell r="D72">
            <v>5.3892215568862278</v>
          </cell>
          <cell r="I72">
            <v>1</v>
          </cell>
          <cell r="J72">
            <v>25</v>
          </cell>
          <cell r="K72">
            <v>4</v>
          </cell>
          <cell r="M72">
            <v>1</v>
          </cell>
          <cell r="N72">
            <v>43</v>
          </cell>
          <cell r="O72">
            <v>2.3255813953488373</v>
          </cell>
          <cell r="Q72">
            <v>2</v>
          </cell>
          <cell r="R72">
            <v>26</v>
          </cell>
          <cell r="S72">
            <v>7.6923076923076925</v>
          </cell>
          <cell r="U72">
            <v>1</v>
          </cell>
          <cell r="V72">
            <v>53</v>
          </cell>
          <cell r="W72">
            <v>1.8867924528301887</v>
          </cell>
          <cell r="Y72">
            <v>1</v>
          </cell>
          <cell r="Z72">
            <v>76</v>
          </cell>
          <cell r="AA72">
            <v>1.3157894736842104</v>
          </cell>
          <cell r="AC72">
            <v>2</v>
          </cell>
          <cell r="AD72">
            <v>33</v>
          </cell>
          <cell r="AE72">
            <v>6.0606060606060606</v>
          </cell>
          <cell r="AG72">
            <v>3</v>
          </cell>
          <cell r="AH72">
            <v>40</v>
          </cell>
          <cell r="AI72">
            <v>7.5</v>
          </cell>
          <cell r="AL72">
            <v>38</v>
          </cell>
          <cell r="AM72">
            <v>0</v>
          </cell>
          <cell r="AO72">
            <v>2</v>
          </cell>
          <cell r="AP72">
            <v>63</v>
          </cell>
          <cell r="AQ72">
            <v>3.1746031746031744</v>
          </cell>
          <cell r="AT72">
            <v>44</v>
          </cell>
          <cell r="AU72">
            <v>0</v>
          </cell>
          <cell r="AW72">
            <v>4</v>
          </cell>
          <cell r="AX72">
            <v>104</v>
          </cell>
          <cell r="AY72">
            <v>3.8461538461538463</v>
          </cell>
          <cell r="BA72">
            <v>4</v>
          </cell>
          <cell r="BB72">
            <v>66</v>
          </cell>
          <cell r="BC72">
            <v>6.0606060606060606</v>
          </cell>
          <cell r="BE72">
            <v>1</v>
          </cell>
          <cell r="BF72">
            <v>47</v>
          </cell>
          <cell r="BG72">
            <v>2.1276595744680851</v>
          </cell>
          <cell r="BI72">
            <v>2</v>
          </cell>
          <cell r="BJ72">
            <v>42</v>
          </cell>
          <cell r="BK72">
            <v>4.7619047619047619</v>
          </cell>
          <cell r="BN72">
            <v>23</v>
          </cell>
          <cell r="BO72">
            <v>0</v>
          </cell>
          <cell r="BQ72">
            <v>9</v>
          </cell>
          <cell r="BR72">
            <v>51</v>
          </cell>
          <cell r="BS72">
            <v>17.647058823529413</v>
          </cell>
          <cell r="BU72">
            <v>7</v>
          </cell>
          <cell r="BV72">
            <v>32</v>
          </cell>
          <cell r="BW72">
            <v>21.875</v>
          </cell>
          <cell r="BY72">
            <v>5</v>
          </cell>
          <cell r="BZ72">
            <v>33</v>
          </cell>
          <cell r="CA72">
            <v>15.151515151515152</v>
          </cell>
          <cell r="CC72">
            <v>1</v>
          </cell>
          <cell r="CD72">
            <v>76</v>
          </cell>
          <cell r="CE72">
            <v>1.3157894736842104</v>
          </cell>
          <cell r="CG72">
            <v>37437</v>
          </cell>
          <cell r="CH72">
            <v>205</v>
          </cell>
          <cell r="CI72">
            <v>818</v>
          </cell>
          <cell r="CJ72">
            <v>25.061124694376527</v>
          </cell>
          <cell r="CL72">
            <v>8</v>
          </cell>
          <cell r="CM72">
            <v>24</v>
          </cell>
          <cell r="CN72">
            <v>33.333333333333329</v>
          </cell>
          <cell r="CP72">
            <v>14</v>
          </cell>
          <cell r="CQ72">
            <v>44</v>
          </cell>
          <cell r="CR72">
            <v>31.818181818181817</v>
          </cell>
          <cell r="CT72">
            <v>9</v>
          </cell>
          <cell r="CU72">
            <v>26</v>
          </cell>
          <cell r="CV72">
            <v>34.615384615384613</v>
          </cell>
          <cell r="CX72">
            <v>13</v>
          </cell>
          <cell r="CY72">
            <v>53</v>
          </cell>
          <cell r="CZ72">
            <v>24.528301886792455</v>
          </cell>
          <cell r="DB72">
            <v>13</v>
          </cell>
          <cell r="DC72">
            <v>65</v>
          </cell>
          <cell r="DD72">
            <v>20</v>
          </cell>
          <cell r="DF72">
            <v>8</v>
          </cell>
          <cell r="DG72">
            <v>31</v>
          </cell>
          <cell r="DH72">
            <v>25.806451612903224</v>
          </cell>
          <cell r="DJ72">
            <v>8</v>
          </cell>
          <cell r="DK72">
            <v>40</v>
          </cell>
          <cell r="DL72">
            <v>20</v>
          </cell>
          <cell r="DN72">
            <v>3</v>
          </cell>
          <cell r="DO72">
            <v>38</v>
          </cell>
          <cell r="DP72">
            <v>7.8947368421052637</v>
          </cell>
          <cell r="DR72">
            <v>5</v>
          </cell>
          <cell r="DS72">
            <v>63</v>
          </cell>
          <cell r="DT72">
            <v>7.9365079365079358</v>
          </cell>
          <cell r="DV72">
            <v>4</v>
          </cell>
          <cell r="DW72">
            <v>41</v>
          </cell>
          <cell r="DX72">
            <v>9.7560975609756095</v>
          </cell>
          <cell r="DZ72">
            <v>21</v>
          </cell>
          <cell r="EA72">
            <v>104</v>
          </cell>
          <cell r="EB72">
            <v>20.192307692307693</v>
          </cell>
          <cell r="ED72">
            <v>20</v>
          </cell>
          <cell r="EE72">
            <v>65</v>
          </cell>
          <cell r="EF72">
            <v>30.76923076923077</v>
          </cell>
          <cell r="EH72">
            <v>1</v>
          </cell>
          <cell r="EI72">
            <v>43</v>
          </cell>
          <cell r="EJ72">
            <v>2.3255813953488373</v>
          </cell>
          <cell r="EL72">
            <v>4</v>
          </cell>
          <cell r="EM72">
            <v>42</v>
          </cell>
          <cell r="EN72">
            <v>9.5238095238095237</v>
          </cell>
          <cell r="EP72">
            <v>6</v>
          </cell>
          <cell r="EQ72">
            <v>21</v>
          </cell>
          <cell r="ER72">
            <v>28.571428571428573</v>
          </cell>
          <cell r="ET72">
            <v>46</v>
          </cell>
          <cell r="EU72">
            <v>58</v>
          </cell>
          <cell r="EV72">
            <v>79.310344827586206</v>
          </cell>
          <cell r="EX72">
            <v>10</v>
          </cell>
          <cell r="EY72">
            <v>31</v>
          </cell>
          <cell r="EZ72">
            <v>32.258064516129032</v>
          </cell>
          <cell r="FB72">
            <v>12</v>
          </cell>
          <cell r="FC72">
            <v>30</v>
          </cell>
          <cell r="FD72">
            <v>40</v>
          </cell>
          <cell r="FF72">
            <v>13</v>
          </cell>
          <cell r="FG72">
            <v>65</v>
          </cell>
          <cell r="FH72">
            <v>20</v>
          </cell>
        </row>
        <row r="73">
          <cell r="A73">
            <v>37864</v>
          </cell>
          <cell r="B73">
            <v>49</v>
          </cell>
          <cell r="C73">
            <v>852</v>
          </cell>
          <cell r="D73">
            <v>5.751173708920188</v>
          </cell>
          <cell r="I73">
            <v>1</v>
          </cell>
          <cell r="J73">
            <v>25</v>
          </cell>
          <cell r="K73">
            <v>4</v>
          </cell>
          <cell r="M73">
            <v>1</v>
          </cell>
          <cell r="N73">
            <v>43</v>
          </cell>
          <cell r="O73">
            <v>2.3255813953488373</v>
          </cell>
          <cell r="Q73">
            <v>2</v>
          </cell>
          <cell r="R73">
            <v>30</v>
          </cell>
          <cell r="S73">
            <v>6.666666666666667</v>
          </cell>
          <cell r="U73">
            <v>1</v>
          </cell>
          <cell r="V73">
            <v>51</v>
          </cell>
          <cell r="W73">
            <v>1.9607843137254901</v>
          </cell>
          <cell r="Y73">
            <v>1</v>
          </cell>
          <cell r="Z73">
            <v>74</v>
          </cell>
          <cell r="AA73">
            <v>1.3513513513513513</v>
          </cell>
          <cell r="AC73">
            <v>2</v>
          </cell>
          <cell r="AD73">
            <v>34</v>
          </cell>
          <cell r="AE73">
            <v>5.8823529411764701</v>
          </cell>
          <cell r="AG73">
            <v>3</v>
          </cell>
          <cell r="AH73">
            <v>44</v>
          </cell>
          <cell r="AI73">
            <v>6.8181818181818175</v>
          </cell>
          <cell r="AL73">
            <v>39</v>
          </cell>
          <cell r="AM73">
            <v>0</v>
          </cell>
          <cell r="AO73">
            <v>2</v>
          </cell>
          <cell r="AP73">
            <v>66</v>
          </cell>
          <cell r="AQ73">
            <v>3.0303030303030303</v>
          </cell>
          <cell r="AT73">
            <v>45</v>
          </cell>
          <cell r="AU73">
            <v>0</v>
          </cell>
          <cell r="AW73">
            <v>6</v>
          </cell>
          <cell r="AX73">
            <v>104</v>
          </cell>
          <cell r="AY73">
            <v>5.7692307692307692</v>
          </cell>
          <cell r="BA73">
            <v>4</v>
          </cell>
          <cell r="BB73">
            <v>67</v>
          </cell>
          <cell r="BC73">
            <v>5.9701492537313428</v>
          </cell>
          <cell r="BE73">
            <v>1</v>
          </cell>
          <cell r="BF73">
            <v>46</v>
          </cell>
          <cell r="BG73">
            <v>2.1739130434782608</v>
          </cell>
          <cell r="BI73">
            <v>2</v>
          </cell>
          <cell r="BJ73">
            <v>43</v>
          </cell>
          <cell r="BK73">
            <v>4.6511627906976747</v>
          </cell>
          <cell r="BM73">
            <v>1</v>
          </cell>
          <cell r="BN73">
            <v>25</v>
          </cell>
          <cell r="BO73">
            <v>4</v>
          </cell>
          <cell r="BQ73">
            <v>10</v>
          </cell>
          <cell r="BR73">
            <v>50</v>
          </cell>
          <cell r="BS73">
            <v>20</v>
          </cell>
          <cell r="BU73">
            <v>6</v>
          </cell>
          <cell r="BV73">
            <v>31</v>
          </cell>
          <cell r="BW73">
            <v>19.35483870967742</v>
          </cell>
          <cell r="BY73">
            <v>6</v>
          </cell>
          <cell r="BZ73">
            <v>38</v>
          </cell>
          <cell r="CA73">
            <v>15.789473684210526</v>
          </cell>
          <cell r="CC73">
            <v>1</v>
          </cell>
          <cell r="CD73">
            <v>74</v>
          </cell>
          <cell r="CE73">
            <v>1.3513513513513513</v>
          </cell>
          <cell r="CG73">
            <v>37468</v>
          </cell>
          <cell r="CH73">
            <v>269</v>
          </cell>
          <cell r="CI73">
            <v>835</v>
          </cell>
          <cell r="CJ73">
            <v>32.215568862275447</v>
          </cell>
          <cell r="CL73">
            <v>9</v>
          </cell>
          <cell r="CM73">
            <v>25</v>
          </cell>
          <cell r="CN73">
            <v>36</v>
          </cell>
          <cell r="CP73">
            <v>15</v>
          </cell>
          <cell r="CQ73">
            <v>43</v>
          </cell>
          <cell r="CR73">
            <v>34.883720930232556</v>
          </cell>
          <cell r="CT73">
            <v>9</v>
          </cell>
          <cell r="CU73">
            <v>26</v>
          </cell>
          <cell r="CV73">
            <v>34.615384615384613</v>
          </cell>
          <cell r="CX73">
            <v>14</v>
          </cell>
          <cell r="CY73">
            <v>53</v>
          </cell>
          <cell r="CZ73">
            <v>26.415094339622641</v>
          </cell>
          <cell r="DB73">
            <v>26</v>
          </cell>
          <cell r="DC73">
            <v>76</v>
          </cell>
          <cell r="DD73">
            <v>34.210526315789473</v>
          </cell>
          <cell r="DF73">
            <v>12</v>
          </cell>
          <cell r="DG73">
            <v>33</v>
          </cell>
          <cell r="DH73">
            <v>36.363636363636367</v>
          </cell>
          <cell r="DJ73">
            <v>9</v>
          </cell>
          <cell r="DK73">
            <v>40</v>
          </cell>
          <cell r="DL73">
            <v>22.5</v>
          </cell>
          <cell r="DN73">
            <v>5</v>
          </cell>
          <cell r="DO73">
            <v>38</v>
          </cell>
          <cell r="DP73">
            <v>13.157894736842106</v>
          </cell>
          <cell r="DR73">
            <v>9</v>
          </cell>
          <cell r="DS73">
            <v>63</v>
          </cell>
          <cell r="DT73">
            <v>14.285714285714286</v>
          </cell>
          <cell r="DV73">
            <v>6</v>
          </cell>
          <cell r="DW73">
            <v>44</v>
          </cell>
          <cell r="DX73">
            <v>13.636363636363637</v>
          </cell>
          <cell r="DZ73">
            <v>29</v>
          </cell>
          <cell r="EA73">
            <v>104</v>
          </cell>
          <cell r="EB73">
            <v>27.884615384615387</v>
          </cell>
          <cell r="ED73">
            <v>26</v>
          </cell>
          <cell r="EE73">
            <v>66</v>
          </cell>
          <cell r="EF73">
            <v>39.393939393939391</v>
          </cell>
          <cell r="EH73">
            <v>6</v>
          </cell>
          <cell r="EI73">
            <v>47</v>
          </cell>
          <cell r="EJ73">
            <v>12.76595744680851</v>
          </cell>
          <cell r="EL73">
            <v>5</v>
          </cell>
          <cell r="EM73">
            <v>42</v>
          </cell>
          <cell r="EN73">
            <v>11.904761904761903</v>
          </cell>
          <cell r="EP73">
            <v>8</v>
          </cell>
          <cell r="EQ73">
            <v>23</v>
          </cell>
          <cell r="ER73">
            <v>34.782608695652172</v>
          </cell>
          <cell r="ET73">
            <v>45</v>
          </cell>
          <cell r="EU73">
            <v>51</v>
          </cell>
          <cell r="EV73">
            <v>88.235294117647058</v>
          </cell>
          <cell r="EX73">
            <v>16</v>
          </cell>
          <cell r="EY73">
            <v>32</v>
          </cell>
          <cell r="EZ73">
            <v>50</v>
          </cell>
          <cell r="FB73">
            <v>21</v>
          </cell>
          <cell r="FC73">
            <v>33</v>
          </cell>
          <cell r="FD73">
            <v>63.636363636363633</v>
          </cell>
          <cell r="FF73">
            <v>26</v>
          </cell>
          <cell r="FG73">
            <v>76</v>
          </cell>
          <cell r="FH73">
            <v>34.210526315789473</v>
          </cell>
        </row>
        <row r="74">
          <cell r="A74">
            <v>37894</v>
          </cell>
          <cell r="B74">
            <v>45</v>
          </cell>
          <cell r="C74">
            <v>862</v>
          </cell>
          <cell r="D74">
            <v>5.2204176334106727</v>
          </cell>
          <cell r="I74">
            <v>1</v>
          </cell>
          <cell r="J74">
            <v>25</v>
          </cell>
          <cell r="K74">
            <v>4</v>
          </cell>
          <cell r="M74">
            <v>1</v>
          </cell>
          <cell r="N74">
            <v>44</v>
          </cell>
          <cell r="O74">
            <v>2.2727272727272729</v>
          </cell>
          <cell r="Q74">
            <v>2</v>
          </cell>
          <cell r="R74">
            <v>30</v>
          </cell>
          <cell r="S74">
            <v>6.666666666666667</v>
          </cell>
          <cell r="U74">
            <v>2</v>
          </cell>
          <cell r="V74">
            <v>51</v>
          </cell>
          <cell r="W74">
            <v>3.9215686274509802</v>
          </cell>
          <cell r="Y74">
            <v>1</v>
          </cell>
          <cell r="Z74">
            <v>76</v>
          </cell>
          <cell r="AA74">
            <v>1.3157894736842104</v>
          </cell>
          <cell r="AC74">
            <v>2</v>
          </cell>
          <cell r="AD74">
            <v>37</v>
          </cell>
          <cell r="AE74">
            <v>5.4054054054054053</v>
          </cell>
          <cell r="AG74">
            <v>3</v>
          </cell>
          <cell r="AH74">
            <v>44</v>
          </cell>
          <cell r="AI74">
            <v>6.8181818181818175</v>
          </cell>
          <cell r="AL74">
            <v>40</v>
          </cell>
          <cell r="AM74">
            <v>0</v>
          </cell>
          <cell r="AO74">
            <v>2</v>
          </cell>
          <cell r="AP74">
            <v>67</v>
          </cell>
          <cell r="AQ74">
            <v>2.9850746268656714</v>
          </cell>
          <cell r="AT74">
            <v>46</v>
          </cell>
          <cell r="AU74">
            <v>0</v>
          </cell>
          <cell r="AW74">
            <v>6</v>
          </cell>
          <cell r="AX74">
            <v>103</v>
          </cell>
          <cell r="AY74">
            <v>5.825242718446602</v>
          </cell>
          <cell r="BA74">
            <v>2</v>
          </cell>
          <cell r="BB74">
            <v>66</v>
          </cell>
          <cell r="BC74">
            <v>3.0303030303030303</v>
          </cell>
          <cell r="BF74">
            <v>45</v>
          </cell>
          <cell r="BG74">
            <v>0</v>
          </cell>
          <cell r="BI74">
            <v>2</v>
          </cell>
          <cell r="BJ74">
            <v>43</v>
          </cell>
          <cell r="BK74">
            <v>4.6511627906976747</v>
          </cell>
          <cell r="BM74">
            <v>1</v>
          </cell>
          <cell r="BN74">
            <v>24</v>
          </cell>
          <cell r="BO74">
            <v>4.1666666666666661</v>
          </cell>
          <cell r="BQ74">
            <v>9</v>
          </cell>
          <cell r="BR74">
            <v>50</v>
          </cell>
          <cell r="BS74">
            <v>18</v>
          </cell>
          <cell r="BU74">
            <v>7</v>
          </cell>
          <cell r="BV74">
            <v>32</v>
          </cell>
          <cell r="BW74">
            <v>21.875</v>
          </cell>
          <cell r="BY74">
            <v>4</v>
          </cell>
          <cell r="BZ74">
            <v>42</v>
          </cell>
          <cell r="CA74">
            <v>9.5238095238095237</v>
          </cell>
          <cell r="CC74">
            <v>1</v>
          </cell>
          <cell r="CD74">
            <v>76</v>
          </cell>
          <cell r="CE74">
            <v>1.3157894736842104</v>
          </cell>
          <cell r="CG74">
            <v>37499</v>
          </cell>
          <cell r="CH74">
            <v>282</v>
          </cell>
          <cell r="CI74">
            <v>852</v>
          </cell>
          <cell r="CJ74">
            <v>33.098591549295776</v>
          </cell>
          <cell r="CL74">
            <v>9</v>
          </cell>
          <cell r="CM74">
            <v>25</v>
          </cell>
          <cell r="CN74">
            <v>36</v>
          </cell>
          <cell r="CP74">
            <v>13</v>
          </cell>
          <cell r="CQ74">
            <v>43</v>
          </cell>
          <cell r="CR74">
            <v>30.232558139534888</v>
          </cell>
          <cell r="CT74">
            <v>11</v>
          </cell>
          <cell r="CU74">
            <v>30</v>
          </cell>
          <cell r="CV74">
            <v>36.666666666666671</v>
          </cell>
          <cell r="CX74">
            <v>15</v>
          </cell>
          <cell r="CY74">
            <v>51</v>
          </cell>
          <cell r="CZ74">
            <v>29.411764705882355</v>
          </cell>
          <cell r="DB74">
            <v>21</v>
          </cell>
          <cell r="DC74">
            <v>74</v>
          </cell>
          <cell r="DD74">
            <v>28.378378378378379</v>
          </cell>
          <cell r="DF74">
            <v>15</v>
          </cell>
          <cell r="DG74">
            <v>34</v>
          </cell>
          <cell r="DH74">
            <v>44.117647058823529</v>
          </cell>
          <cell r="DJ74">
            <v>11</v>
          </cell>
          <cell r="DK74">
            <v>44</v>
          </cell>
          <cell r="DL74">
            <v>25</v>
          </cell>
          <cell r="DN74">
            <v>5</v>
          </cell>
          <cell r="DO74">
            <v>39</v>
          </cell>
          <cell r="DP74">
            <v>12.820512820512821</v>
          </cell>
          <cell r="DR74">
            <v>9</v>
          </cell>
          <cell r="DS74">
            <v>66</v>
          </cell>
          <cell r="DT74">
            <v>13.636363636363637</v>
          </cell>
          <cell r="DV74">
            <v>8</v>
          </cell>
          <cell r="DW74">
            <v>45</v>
          </cell>
          <cell r="DX74">
            <v>17.777777777777779</v>
          </cell>
          <cell r="DZ74">
            <v>31</v>
          </cell>
          <cell r="EA74">
            <v>104</v>
          </cell>
          <cell r="EB74">
            <v>29.807692307692307</v>
          </cell>
          <cell r="ED74">
            <v>26</v>
          </cell>
          <cell r="EE74">
            <v>67</v>
          </cell>
          <cell r="EF74">
            <v>38.805970149253731</v>
          </cell>
          <cell r="EH74">
            <v>5</v>
          </cell>
          <cell r="EI74">
            <v>46</v>
          </cell>
          <cell r="EJ74">
            <v>10.869565217391305</v>
          </cell>
          <cell r="EL74">
            <v>4</v>
          </cell>
          <cell r="EM74">
            <v>43</v>
          </cell>
          <cell r="EN74">
            <v>9.3023255813953494</v>
          </cell>
          <cell r="EP74">
            <v>11</v>
          </cell>
          <cell r="EQ74">
            <v>25</v>
          </cell>
          <cell r="ER74">
            <v>44</v>
          </cell>
          <cell r="ET74">
            <v>47</v>
          </cell>
          <cell r="EU74">
            <v>50</v>
          </cell>
          <cell r="EV74">
            <v>94</v>
          </cell>
          <cell r="EX74">
            <v>19</v>
          </cell>
          <cell r="EY74">
            <v>31</v>
          </cell>
          <cell r="EZ74">
            <v>61.29032258064516</v>
          </cell>
          <cell r="FB74">
            <v>23</v>
          </cell>
          <cell r="FC74">
            <v>38</v>
          </cell>
          <cell r="FD74">
            <v>60.526315789473692</v>
          </cell>
          <cell r="FF74">
            <v>21</v>
          </cell>
          <cell r="FG74">
            <v>74</v>
          </cell>
          <cell r="FH74">
            <v>28.378378378378379</v>
          </cell>
        </row>
        <row r="75">
          <cell r="A75">
            <v>37925</v>
          </cell>
          <cell r="B75">
            <v>43</v>
          </cell>
          <cell r="C75">
            <v>881</v>
          </cell>
          <cell r="D75">
            <v>4.8808172531214531</v>
          </cell>
          <cell r="I75">
            <v>1</v>
          </cell>
          <cell r="J75">
            <v>26</v>
          </cell>
          <cell r="K75">
            <v>3.8461538461538463</v>
          </cell>
          <cell r="M75">
            <v>1</v>
          </cell>
          <cell r="N75">
            <v>44</v>
          </cell>
          <cell r="O75">
            <v>2.2727272727272729</v>
          </cell>
          <cell r="Q75">
            <v>1</v>
          </cell>
          <cell r="R75">
            <v>30</v>
          </cell>
          <cell r="S75">
            <v>3.3333333333333335</v>
          </cell>
          <cell r="U75">
            <v>2</v>
          </cell>
          <cell r="V75">
            <v>49</v>
          </cell>
          <cell r="W75">
            <v>4.0816326530612246</v>
          </cell>
          <cell r="Z75">
            <v>76</v>
          </cell>
          <cell r="AA75">
            <v>0</v>
          </cell>
          <cell r="AC75">
            <v>2</v>
          </cell>
          <cell r="AD75">
            <v>38</v>
          </cell>
          <cell r="AE75">
            <v>5.2631578947368416</v>
          </cell>
          <cell r="AG75">
            <v>3</v>
          </cell>
          <cell r="AH75">
            <v>44</v>
          </cell>
          <cell r="AI75">
            <v>6.8181818181818175</v>
          </cell>
          <cell r="AL75">
            <v>41</v>
          </cell>
          <cell r="AM75">
            <v>0</v>
          </cell>
          <cell r="AO75">
            <v>2</v>
          </cell>
          <cell r="AP75">
            <v>68</v>
          </cell>
          <cell r="AQ75">
            <v>2.9411764705882351</v>
          </cell>
          <cell r="AT75">
            <v>46</v>
          </cell>
          <cell r="AU75">
            <v>0</v>
          </cell>
          <cell r="AW75">
            <v>6</v>
          </cell>
          <cell r="AX75">
            <v>106</v>
          </cell>
          <cell r="AY75">
            <v>5.6603773584905666</v>
          </cell>
          <cell r="BA75">
            <v>3</v>
          </cell>
          <cell r="BB75">
            <v>67</v>
          </cell>
          <cell r="BC75">
            <v>4.4776119402985071</v>
          </cell>
          <cell r="BF75">
            <v>46</v>
          </cell>
          <cell r="BG75">
            <v>0</v>
          </cell>
          <cell r="BI75">
            <v>2</v>
          </cell>
          <cell r="BJ75">
            <v>43</v>
          </cell>
          <cell r="BK75">
            <v>4.6511627906976747</v>
          </cell>
          <cell r="BM75">
            <v>1</v>
          </cell>
          <cell r="BN75">
            <v>24</v>
          </cell>
          <cell r="BO75">
            <v>4.1666666666666661</v>
          </cell>
          <cell r="BQ75">
            <v>9</v>
          </cell>
          <cell r="BR75">
            <v>52</v>
          </cell>
          <cell r="BS75">
            <v>17.307692307692307</v>
          </cell>
          <cell r="BU75">
            <v>6</v>
          </cell>
          <cell r="BV75">
            <v>33</v>
          </cell>
          <cell r="BW75">
            <v>18.181818181818183</v>
          </cell>
          <cell r="BY75">
            <v>4</v>
          </cell>
          <cell r="BZ75">
            <v>51</v>
          </cell>
          <cell r="CA75">
            <v>7.8431372549019605</v>
          </cell>
          <cell r="CC75" t="str">
            <v/>
          </cell>
          <cell r="CD75">
            <v>76</v>
          </cell>
          <cell r="CE75">
            <v>0</v>
          </cell>
          <cell r="CG75">
            <v>37529</v>
          </cell>
          <cell r="CH75">
            <v>327</v>
          </cell>
          <cell r="CI75">
            <v>862</v>
          </cell>
          <cell r="CJ75">
            <v>37.935034802784223</v>
          </cell>
          <cell r="CL75">
            <v>9</v>
          </cell>
          <cell r="CM75">
            <v>25</v>
          </cell>
          <cell r="CN75">
            <v>36</v>
          </cell>
          <cell r="CP75">
            <v>16</v>
          </cell>
          <cell r="CQ75">
            <v>44</v>
          </cell>
          <cell r="CR75">
            <v>36.363636363636367</v>
          </cell>
          <cell r="CT75">
            <v>15</v>
          </cell>
          <cell r="CU75">
            <v>30</v>
          </cell>
          <cell r="CV75">
            <v>50</v>
          </cell>
          <cell r="CX75">
            <v>17</v>
          </cell>
          <cell r="CY75">
            <v>51</v>
          </cell>
          <cell r="CZ75">
            <v>33.333333333333329</v>
          </cell>
          <cell r="DB75">
            <v>22</v>
          </cell>
          <cell r="DC75">
            <v>76</v>
          </cell>
          <cell r="DD75">
            <v>28.947368421052634</v>
          </cell>
          <cell r="DF75">
            <v>19</v>
          </cell>
          <cell r="DG75">
            <v>37</v>
          </cell>
          <cell r="DH75">
            <v>51.351351351351354</v>
          </cell>
          <cell r="DJ75">
            <v>15</v>
          </cell>
          <cell r="DK75">
            <v>44</v>
          </cell>
          <cell r="DL75">
            <v>34.090909090909086</v>
          </cell>
          <cell r="DN75">
            <v>7</v>
          </cell>
          <cell r="DO75">
            <v>40</v>
          </cell>
          <cell r="DP75">
            <v>17.5</v>
          </cell>
          <cell r="DR75">
            <v>15</v>
          </cell>
          <cell r="DS75">
            <v>67</v>
          </cell>
          <cell r="DT75">
            <v>22.388059701492537</v>
          </cell>
          <cell r="DV75">
            <v>10</v>
          </cell>
          <cell r="DW75">
            <v>46</v>
          </cell>
          <cell r="DX75">
            <v>21.739130434782609</v>
          </cell>
          <cell r="DZ75">
            <v>35</v>
          </cell>
          <cell r="EA75">
            <v>103</v>
          </cell>
          <cell r="EB75">
            <v>33.980582524271846</v>
          </cell>
          <cell r="ED75">
            <v>28</v>
          </cell>
          <cell r="EE75">
            <v>66</v>
          </cell>
          <cell r="EF75">
            <v>42.424242424242422</v>
          </cell>
          <cell r="EH75">
            <v>6</v>
          </cell>
          <cell r="EI75">
            <v>45</v>
          </cell>
          <cell r="EJ75">
            <v>13.333333333333332</v>
          </cell>
          <cell r="EL75">
            <v>6</v>
          </cell>
          <cell r="EM75">
            <v>43</v>
          </cell>
          <cell r="EN75">
            <v>13.953488372093023</v>
          </cell>
          <cell r="EP75">
            <v>14</v>
          </cell>
          <cell r="EQ75">
            <v>24</v>
          </cell>
          <cell r="ER75">
            <v>58.333333333333336</v>
          </cell>
          <cell r="ET75">
            <v>48</v>
          </cell>
          <cell r="EU75">
            <v>50</v>
          </cell>
          <cell r="EV75">
            <v>96</v>
          </cell>
          <cell r="EX75">
            <v>24</v>
          </cell>
          <cell r="EY75">
            <v>32</v>
          </cell>
          <cell r="EZ75">
            <v>75</v>
          </cell>
          <cell r="FB75">
            <v>22</v>
          </cell>
          <cell r="FC75">
            <v>42</v>
          </cell>
          <cell r="FD75">
            <v>52.380952380952387</v>
          </cell>
          <cell r="FF75">
            <v>22</v>
          </cell>
          <cell r="FG75">
            <v>76</v>
          </cell>
          <cell r="FH75">
            <v>28.947368421052634</v>
          </cell>
        </row>
        <row r="76">
          <cell r="A76">
            <v>37955</v>
          </cell>
          <cell r="B76">
            <v>41</v>
          </cell>
          <cell r="C76">
            <v>902</v>
          </cell>
          <cell r="D76">
            <v>4.5454545454545459</v>
          </cell>
          <cell r="I76">
            <v>1</v>
          </cell>
          <cell r="J76">
            <v>27</v>
          </cell>
          <cell r="K76">
            <v>3.7037037037037033</v>
          </cell>
          <cell r="N76">
            <v>47</v>
          </cell>
          <cell r="O76">
            <v>0</v>
          </cell>
          <cell r="Q76">
            <v>1</v>
          </cell>
          <cell r="R76">
            <v>32</v>
          </cell>
          <cell r="S76">
            <v>3.125</v>
          </cell>
          <cell r="U76">
            <v>2</v>
          </cell>
          <cell r="V76">
            <v>50</v>
          </cell>
          <cell r="W76">
            <v>4</v>
          </cell>
          <cell r="Z76">
            <v>82</v>
          </cell>
          <cell r="AA76">
            <v>0</v>
          </cell>
          <cell r="AC76">
            <v>2</v>
          </cell>
          <cell r="AD76">
            <v>39</v>
          </cell>
          <cell r="AE76">
            <v>5.1282051282051277</v>
          </cell>
          <cell r="AG76">
            <v>2</v>
          </cell>
          <cell r="AH76">
            <v>43</v>
          </cell>
          <cell r="AI76">
            <v>4.6511627906976747</v>
          </cell>
          <cell r="AL76">
            <v>39</v>
          </cell>
          <cell r="AM76">
            <v>0</v>
          </cell>
          <cell r="AO76">
            <v>2</v>
          </cell>
          <cell r="AP76">
            <v>71</v>
          </cell>
          <cell r="AQ76">
            <v>2.8169014084507045</v>
          </cell>
          <cell r="AT76">
            <v>45</v>
          </cell>
          <cell r="AU76">
            <v>0</v>
          </cell>
          <cell r="AW76">
            <v>5</v>
          </cell>
          <cell r="AX76">
            <v>108</v>
          </cell>
          <cell r="AY76">
            <v>4.6296296296296298</v>
          </cell>
          <cell r="BA76">
            <v>3</v>
          </cell>
          <cell r="BB76">
            <v>70</v>
          </cell>
          <cell r="BC76">
            <v>4.2857142857142856</v>
          </cell>
          <cell r="BF76">
            <v>46</v>
          </cell>
          <cell r="BG76">
            <v>0</v>
          </cell>
          <cell r="BI76">
            <v>2</v>
          </cell>
          <cell r="BJ76">
            <v>45</v>
          </cell>
          <cell r="BK76">
            <v>4.4444444444444446</v>
          </cell>
          <cell r="BM76">
            <v>1</v>
          </cell>
          <cell r="BN76">
            <v>26</v>
          </cell>
          <cell r="BO76">
            <v>3.8461538461538463</v>
          </cell>
          <cell r="BQ76">
            <v>11</v>
          </cell>
          <cell r="BR76">
            <v>50</v>
          </cell>
          <cell r="BS76">
            <v>22</v>
          </cell>
          <cell r="BU76">
            <v>6</v>
          </cell>
          <cell r="BV76">
            <v>31</v>
          </cell>
          <cell r="BW76">
            <v>19.35483870967742</v>
          </cell>
          <cell r="BY76">
            <v>3</v>
          </cell>
          <cell r="BZ76">
            <v>54</v>
          </cell>
          <cell r="CA76">
            <v>5.5555555555555554</v>
          </cell>
          <cell r="CC76" t="str">
            <v/>
          </cell>
          <cell r="CD76">
            <v>82</v>
          </cell>
          <cell r="CE76">
            <v>0</v>
          </cell>
          <cell r="CG76">
            <v>37560</v>
          </cell>
          <cell r="CH76">
            <v>368</v>
          </cell>
          <cell r="CI76">
            <v>881</v>
          </cell>
          <cell r="CJ76">
            <v>41.770715096481275</v>
          </cell>
          <cell r="CL76">
            <v>15</v>
          </cell>
          <cell r="CM76">
            <v>26</v>
          </cell>
          <cell r="CN76">
            <v>57.692307692307686</v>
          </cell>
          <cell r="CP76">
            <v>22</v>
          </cell>
          <cell r="CQ76">
            <v>44</v>
          </cell>
          <cell r="CR76">
            <v>50</v>
          </cell>
          <cell r="CT76">
            <v>14</v>
          </cell>
          <cell r="CU76">
            <v>30</v>
          </cell>
          <cell r="CV76">
            <v>46.666666666666671</v>
          </cell>
          <cell r="CX76">
            <v>19</v>
          </cell>
          <cell r="CY76">
            <v>49</v>
          </cell>
          <cell r="CZ76">
            <v>38.775510204081634</v>
          </cell>
          <cell r="DB76">
            <v>21</v>
          </cell>
          <cell r="DC76">
            <v>76</v>
          </cell>
          <cell r="DD76">
            <v>27.631578947368421</v>
          </cell>
          <cell r="DF76">
            <v>16</v>
          </cell>
          <cell r="DG76">
            <v>38</v>
          </cell>
          <cell r="DH76">
            <v>42.10526315789474</v>
          </cell>
          <cell r="DJ76">
            <v>14</v>
          </cell>
          <cell r="DK76">
            <v>44</v>
          </cell>
          <cell r="DL76">
            <v>31.818181818181817</v>
          </cell>
          <cell r="DN76">
            <v>7</v>
          </cell>
          <cell r="DO76">
            <v>41</v>
          </cell>
          <cell r="DP76">
            <v>17.073170731707318</v>
          </cell>
          <cell r="DR76">
            <v>14</v>
          </cell>
          <cell r="DS76">
            <v>68</v>
          </cell>
          <cell r="DT76">
            <v>20.588235294117649</v>
          </cell>
          <cell r="DV76">
            <v>11</v>
          </cell>
          <cell r="DW76">
            <v>46</v>
          </cell>
          <cell r="DX76">
            <v>23.913043478260871</v>
          </cell>
          <cell r="DZ76">
            <v>46</v>
          </cell>
          <cell r="EA76">
            <v>106</v>
          </cell>
          <cell r="EB76">
            <v>43.39622641509434</v>
          </cell>
          <cell r="ED76">
            <v>30</v>
          </cell>
          <cell r="EE76">
            <v>67</v>
          </cell>
          <cell r="EF76">
            <v>44.776119402985074</v>
          </cell>
          <cell r="EH76">
            <v>7</v>
          </cell>
          <cell r="EI76">
            <v>46</v>
          </cell>
          <cell r="EJ76">
            <v>15.217391304347828</v>
          </cell>
          <cell r="EL76">
            <v>8</v>
          </cell>
          <cell r="EM76">
            <v>43</v>
          </cell>
          <cell r="EN76">
            <v>18.604651162790699</v>
          </cell>
          <cell r="EP76">
            <v>17</v>
          </cell>
          <cell r="EQ76">
            <v>24</v>
          </cell>
          <cell r="ER76">
            <v>70.833333333333343</v>
          </cell>
          <cell r="ET76">
            <v>48</v>
          </cell>
          <cell r="EU76">
            <v>52</v>
          </cell>
          <cell r="EV76">
            <v>92.307692307692307</v>
          </cell>
          <cell r="EX76">
            <v>26</v>
          </cell>
          <cell r="EY76">
            <v>33</v>
          </cell>
          <cell r="EZ76">
            <v>78.787878787878782</v>
          </cell>
          <cell r="FB76">
            <v>34</v>
          </cell>
          <cell r="FC76">
            <v>51</v>
          </cell>
          <cell r="FD76">
            <v>66.666666666666657</v>
          </cell>
          <cell r="FF76">
            <v>21</v>
          </cell>
          <cell r="FG76">
            <v>76</v>
          </cell>
          <cell r="FH76">
            <v>27.631578947368425</v>
          </cell>
        </row>
        <row r="77">
          <cell r="A77">
            <v>37986</v>
          </cell>
          <cell r="B77">
            <v>39</v>
          </cell>
          <cell r="C77">
            <v>928</v>
          </cell>
          <cell r="D77">
            <v>4.2025862068965516</v>
          </cell>
          <cell r="I77">
            <v>1</v>
          </cell>
          <cell r="J77">
            <v>31</v>
          </cell>
          <cell r="K77">
            <v>3.225806451612903</v>
          </cell>
          <cell r="M77">
            <v>2</v>
          </cell>
          <cell r="N77">
            <v>47</v>
          </cell>
          <cell r="O77">
            <v>4.2553191489361701</v>
          </cell>
          <cell r="Q77">
            <v>1</v>
          </cell>
          <cell r="R77">
            <v>34</v>
          </cell>
          <cell r="S77">
            <v>2.9411764705882351</v>
          </cell>
          <cell r="U77">
            <v>2</v>
          </cell>
          <cell r="V77">
            <v>48</v>
          </cell>
          <cell r="W77">
            <v>4.1666666666666661</v>
          </cell>
          <cell r="Z77">
            <v>91</v>
          </cell>
          <cell r="AA77">
            <v>0</v>
          </cell>
          <cell r="AC77">
            <v>2</v>
          </cell>
          <cell r="AD77">
            <v>39</v>
          </cell>
          <cell r="AE77">
            <v>5.1282051282051277</v>
          </cell>
          <cell r="AG77">
            <v>3</v>
          </cell>
          <cell r="AH77">
            <v>48</v>
          </cell>
          <cell r="AI77">
            <v>6.25</v>
          </cell>
          <cell r="AL77">
            <v>40</v>
          </cell>
          <cell r="AM77">
            <v>0</v>
          </cell>
          <cell r="AO77">
            <v>2</v>
          </cell>
          <cell r="AP77">
            <v>71</v>
          </cell>
          <cell r="AQ77">
            <v>2.8169014084507045</v>
          </cell>
          <cell r="AT77">
            <v>44</v>
          </cell>
          <cell r="AU77">
            <v>0</v>
          </cell>
          <cell r="AW77">
            <v>7</v>
          </cell>
          <cell r="AX77">
            <v>108</v>
          </cell>
          <cell r="AY77">
            <v>6.481481481481481</v>
          </cell>
          <cell r="BA77">
            <v>2</v>
          </cell>
          <cell r="BB77">
            <v>72</v>
          </cell>
          <cell r="BC77">
            <v>2.7777777777777777</v>
          </cell>
          <cell r="BE77">
            <v>2</v>
          </cell>
          <cell r="BF77">
            <v>47</v>
          </cell>
          <cell r="BG77">
            <v>4.2553191489361701</v>
          </cell>
          <cell r="BI77">
            <v>2</v>
          </cell>
          <cell r="BJ77">
            <v>45</v>
          </cell>
          <cell r="BK77">
            <v>4.4444444444444446</v>
          </cell>
          <cell r="BM77">
            <v>1</v>
          </cell>
          <cell r="BN77">
            <v>25</v>
          </cell>
          <cell r="BO77">
            <v>4</v>
          </cell>
          <cell r="BQ77">
            <v>10</v>
          </cell>
          <cell r="BR77">
            <v>51</v>
          </cell>
          <cell r="BS77">
            <v>19.607843137254903</v>
          </cell>
          <cell r="BU77">
            <v>1</v>
          </cell>
          <cell r="BV77">
            <v>33</v>
          </cell>
          <cell r="BW77">
            <v>3.0303030303030303</v>
          </cell>
          <cell r="BY77">
            <v>2</v>
          </cell>
          <cell r="BZ77">
            <v>57</v>
          </cell>
          <cell r="CA77">
            <v>3.5087719298245612</v>
          </cell>
          <cell r="CC77" t="str">
            <v/>
          </cell>
          <cell r="CD77">
            <v>91</v>
          </cell>
          <cell r="CE77">
            <v>0</v>
          </cell>
          <cell r="CG77">
            <v>37590</v>
          </cell>
          <cell r="CH77">
            <v>314</v>
          </cell>
          <cell r="CI77">
            <v>902</v>
          </cell>
          <cell r="CJ77">
            <v>34.811529933481154</v>
          </cell>
          <cell r="CL77">
            <v>12</v>
          </cell>
          <cell r="CM77">
            <v>27</v>
          </cell>
          <cell r="CN77">
            <v>44.444444444444443</v>
          </cell>
          <cell r="CP77">
            <v>24</v>
          </cell>
          <cell r="CQ77">
            <v>47</v>
          </cell>
          <cell r="CR77">
            <v>51.063829787234042</v>
          </cell>
          <cell r="CT77">
            <v>8</v>
          </cell>
          <cell r="CU77">
            <v>32</v>
          </cell>
          <cell r="CV77">
            <v>25</v>
          </cell>
          <cell r="CX77">
            <v>14</v>
          </cell>
          <cell r="CY77">
            <v>50</v>
          </cell>
          <cell r="CZ77">
            <v>28</v>
          </cell>
          <cell r="DB77">
            <v>27</v>
          </cell>
          <cell r="DC77">
            <v>82</v>
          </cell>
          <cell r="DD77">
            <v>32.926829268292686</v>
          </cell>
          <cell r="DF77">
            <v>13</v>
          </cell>
          <cell r="DG77">
            <v>39</v>
          </cell>
          <cell r="DH77">
            <v>33.333333333333329</v>
          </cell>
          <cell r="DJ77">
            <v>15</v>
          </cell>
          <cell r="DK77">
            <v>43</v>
          </cell>
          <cell r="DL77">
            <v>34.883720930232556</v>
          </cell>
          <cell r="DN77">
            <v>4</v>
          </cell>
          <cell r="DO77">
            <v>39</v>
          </cell>
          <cell r="DP77">
            <v>10.256410256410255</v>
          </cell>
          <cell r="DR77">
            <v>9</v>
          </cell>
          <cell r="DS77">
            <v>71</v>
          </cell>
          <cell r="DT77">
            <v>12.67605633802817</v>
          </cell>
          <cell r="DV77">
            <v>7</v>
          </cell>
          <cell r="DW77">
            <v>45</v>
          </cell>
          <cell r="DX77">
            <v>15.555555555555555</v>
          </cell>
          <cell r="DZ77">
            <v>36</v>
          </cell>
          <cell r="EA77">
            <v>108</v>
          </cell>
          <cell r="EB77">
            <v>33.333333333333329</v>
          </cell>
          <cell r="ED77">
            <v>24</v>
          </cell>
          <cell r="EE77">
            <v>70</v>
          </cell>
          <cell r="EF77">
            <v>34.285714285714285</v>
          </cell>
          <cell r="EH77">
            <v>6</v>
          </cell>
          <cell r="EI77">
            <v>46</v>
          </cell>
          <cell r="EJ77">
            <v>13.043478260869565</v>
          </cell>
          <cell r="EL77">
            <v>7</v>
          </cell>
          <cell r="EM77">
            <v>45</v>
          </cell>
          <cell r="EN77">
            <v>15.555555555555555</v>
          </cell>
          <cell r="EP77">
            <v>12</v>
          </cell>
          <cell r="EQ77">
            <v>26</v>
          </cell>
          <cell r="ER77">
            <v>46.153846153846153</v>
          </cell>
          <cell r="ET77">
            <v>42</v>
          </cell>
          <cell r="EU77">
            <v>50</v>
          </cell>
          <cell r="EV77">
            <v>84</v>
          </cell>
          <cell r="EX77">
            <v>24</v>
          </cell>
          <cell r="EY77">
            <v>31</v>
          </cell>
          <cell r="EZ77">
            <v>77.41935483870968</v>
          </cell>
          <cell r="FB77">
            <v>31</v>
          </cell>
          <cell r="FC77">
            <v>54</v>
          </cell>
          <cell r="FD77">
            <v>57.407407407407405</v>
          </cell>
          <cell r="FF77">
            <v>27</v>
          </cell>
          <cell r="FG77">
            <v>82</v>
          </cell>
          <cell r="FH77">
            <v>32.926829268292686</v>
          </cell>
        </row>
        <row r="78">
          <cell r="A78">
            <v>38017</v>
          </cell>
          <cell r="B78">
            <v>39</v>
          </cell>
          <cell r="C78">
            <v>933</v>
          </cell>
          <cell r="D78">
            <v>4.180064308681672</v>
          </cell>
          <cell r="J78">
            <v>30</v>
          </cell>
          <cell r="K78">
            <v>0</v>
          </cell>
          <cell r="M78">
            <v>2</v>
          </cell>
          <cell r="N78">
            <v>49</v>
          </cell>
          <cell r="O78">
            <v>4.0816326530612246</v>
          </cell>
          <cell r="Q78">
            <v>1</v>
          </cell>
          <cell r="R78">
            <v>35</v>
          </cell>
          <cell r="S78">
            <v>2.8571428571428572</v>
          </cell>
          <cell r="U78">
            <v>2</v>
          </cell>
          <cell r="V78">
            <v>48</v>
          </cell>
          <cell r="W78">
            <v>4.1666666666666661</v>
          </cell>
          <cell r="Z78">
            <v>91</v>
          </cell>
          <cell r="AA78">
            <v>0</v>
          </cell>
          <cell r="AC78">
            <v>2</v>
          </cell>
          <cell r="AD78">
            <v>40</v>
          </cell>
          <cell r="AE78">
            <v>5</v>
          </cell>
          <cell r="AG78">
            <v>3</v>
          </cell>
          <cell r="AH78">
            <v>48</v>
          </cell>
          <cell r="AI78">
            <v>6.25</v>
          </cell>
          <cell r="AL78">
            <v>39</v>
          </cell>
          <cell r="AM78">
            <v>0</v>
          </cell>
          <cell r="AO78">
            <v>2</v>
          </cell>
          <cell r="AP78">
            <v>71</v>
          </cell>
          <cell r="AQ78">
            <v>2.8169014084507045</v>
          </cell>
          <cell r="AT78">
            <v>45</v>
          </cell>
          <cell r="AU78">
            <v>0</v>
          </cell>
          <cell r="AW78">
            <v>7</v>
          </cell>
          <cell r="AX78">
            <v>106</v>
          </cell>
          <cell r="AY78">
            <v>6.6037735849056602</v>
          </cell>
          <cell r="BA78">
            <v>1</v>
          </cell>
          <cell r="BB78">
            <v>71</v>
          </cell>
          <cell r="BC78">
            <v>1.4084507042253522</v>
          </cell>
          <cell r="BE78">
            <v>2</v>
          </cell>
          <cell r="BF78">
            <v>48</v>
          </cell>
          <cell r="BG78">
            <v>4.1666666666666661</v>
          </cell>
          <cell r="BI78">
            <v>2</v>
          </cell>
          <cell r="BJ78">
            <v>46</v>
          </cell>
          <cell r="BK78">
            <v>4.3478260869565215</v>
          </cell>
          <cell r="BM78">
            <v>1</v>
          </cell>
          <cell r="BN78">
            <v>27</v>
          </cell>
          <cell r="BO78">
            <v>3.7037037037037033</v>
          </cell>
          <cell r="BQ78">
            <v>11</v>
          </cell>
          <cell r="BR78">
            <v>52</v>
          </cell>
          <cell r="BS78">
            <v>21.153846153846153</v>
          </cell>
          <cell r="BU78">
            <v>1</v>
          </cell>
          <cell r="BV78">
            <v>32</v>
          </cell>
          <cell r="BW78">
            <v>3.125</v>
          </cell>
          <cell r="BY78">
            <v>3</v>
          </cell>
          <cell r="BZ78">
            <v>58</v>
          </cell>
          <cell r="CA78">
            <v>5.1724137931034484</v>
          </cell>
          <cell r="CC78" t="str">
            <v/>
          </cell>
          <cell r="CD78">
            <v>91</v>
          </cell>
          <cell r="CE78">
            <v>0</v>
          </cell>
          <cell r="CG78">
            <v>37621</v>
          </cell>
          <cell r="CH78">
            <v>337</v>
          </cell>
          <cell r="CI78">
            <v>928</v>
          </cell>
          <cell r="CJ78">
            <v>36.314655172413794</v>
          </cell>
          <cell r="CL78">
            <v>16</v>
          </cell>
          <cell r="CM78">
            <v>31</v>
          </cell>
          <cell r="CN78">
            <v>51.612903225806448</v>
          </cell>
          <cell r="CP78">
            <v>25</v>
          </cell>
          <cell r="CQ78">
            <v>47</v>
          </cell>
          <cell r="CR78">
            <v>53.191489361702125</v>
          </cell>
          <cell r="CT78">
            <v>11</v>
          </cell>
          <cell r="CU78">
            <v>34</v>
          </cell>
          <cell r="CV78">
            <v>32.352941176470587</v>
          </cell>
          <cell r="CX78">
            <v>14</v>
          </cell>
          <cell r="CY78">
            <v>48</v>
          </cell>
          <cell r="CZ78">
            <v>29.166666666666668</v>
          </cell>
          <cell r="DB78">
            <v>26</v>
          </cell>
          <cell r="DC78">
            <v>91</v>
          </cell>
          <cell r="DD78">
            <v>28.571428571428573</v>
          </cell>
          <cell r="DF78">
            <v>15</v>
          </cell>
          <cell r="DG78">
            <v>39</v>
          </cell>
          <cell r="DH78">
            <v>38.461538461538467</v>
          </cell>
          <cell r="DJ78">
            <v>16</v>
          </cell>
          <cell r="DK78">
            <v>48</v>
          </cell>
          <cell r="DL78">
            <v>33.333333333333329</v>
          </cell>
          <cell r="DN78">
            <v>6</v>
          </cell>
          <cell r="DO78">
            <v>40</v>
          </cell>
          <cell r="DP78">
            <v>15</v>
          </cell>
          <cell r="DR78">
            <v>10</v>
          </cell>
          <cell r="DS78">
            <v>71</v>
          </cell>
          <cell r="DT78">
            <v>14.084507042253522</v>
          </cell>
          <cell r="DV78">
            <v>8</v>
          </cell>
          <cell r="DW78">
            <v>44</v>
          </cell>
          <cell r="DX78">
            <v>18.181818181818183</v>
          </cell>
          <cell r="DZ78">
            <v>39</v>
          </cell>
          <cell r="EA78">
            <v>108</v>
          </cell>
          <cell r="EB78">
            <v>36.111111111111107</v>
          </cell>
          <cell r="ED78">
            <v>26</v>
          </cell>
          <cell r="EE78">
            <v>72</v>
          </cell>
          <cell r="EF78">
            <v>36.111111111111107</v>
          </cell>
          <cell r="EH78">
            <v>8</v>
          </cell>
          <cell r="EI78">
            <v>47</v>
          </cell>
          <cell r="EJ78">
            <v>17.021276595744681</v>
          </cell>
          <cell r="EL78">
            <v>8</v>
          </cell>
          <cell r="EM78">
            <v>45</v>
          </cell>
          <cell r="EN78">
            <v>17.777777777777779</v>
          </cell>
          <cell r="EP78">
            <v>12</v>
          </cell>
          <cell r="EQ78">
            <v>25</v>
          </cell>
          <cell r="ER78">
            <v>48</v>
          </cell>
          <cell r="ET78">
            <v>43</v>
          </cell>
          <cell r="EU78">
            <v>51</v>
          </cell>
          <cell r="EV78">
            <v>84.313725490196077</v>
          </cell>
          <cell r="EX78">
            <v>25</v>
          </cell>
          <cell r="EY78">
            <v>33</v>
          </cell>
          <cell r="EZ78">
            <v>75.757575757575751</v>
          </cell>
          <cell r="FB78">
            <v>30</v>
          </cell>
          <cell r="FC78">
            <v>57</v>
          </cell>
          <cell r="FD78">
            <v>52.631578947368425</v>
          </cell>
          <cell r="FF78">
            <v>26</v>
          </cell>
          <cell r="FG78">
            <v>91</v>
          </cell>
          <cell r="FH78">
            <v>28.571428571428569</v>
          </cell>
        </row>
        <row r="79">
          <cell r="A79">
            <v>38046</v>
          </cell>
          <cell r="B79">
            <v>36</v>
          </cell>
          <cell r="C79">
            <v>941</v>
          </cell>
          <cell r="D79">
            <v>3.8257173219978751</v>
          </cell>
          <cell r="J79">
            <v>32</v>
          </cell>
          <cell r="K79">
            <v>0</v>
          </cell>
          <cell r="M79">
            <v>3</v>
          </cell>
          <cell r="N79">
            <v>52</v>
          </cell>
          <cell r="O79">
            <v>5.7692307692307692</v>
          </cell>
          <cell r="Q79">
            <v>1</v>
          </cell>
          <cell r="R79">
            <v>34</v>
          </cell>
          <cell r="S79">
            <v>2.9411764705882351</v>
          </cell>
          <cell r="U79">
            <v>2</v>
          </cell>
          <cell r="V79">
            <v>48</v>
          </cell>
          <cell r="W79">
            <v>4.1666666666666661</v>
          </cell>
          <cell r="Z79">
            <v>94</v>
          </cell>
          <cell r="AA79">
            <v>0</v>
          </cell>
          <cell r="AC79">
            <v>1</v>
          </cell>
          <cell r="AD79">
            <v>41</v>
          </cell>
          <cell r="AE79">
            <v>2.4390243902439024</v>
          </cell>
          <cell r="AG79">
            <v>3</v>
          </cell>
          <cell r="AH79">
            <v>54</v>
          </cell>
          <cell r="AI79">
            <v>5.5555555555555554</v>
          </cell>
          <cell r="AL79">
            <v>40</v>
          </cell>
          <cell r="AM79">
            <v>0</v>
          </cell>
          <cell r="AO79">
            <v>2</v>
          </cell>
          <cell r="AP79">
            <v>71</v>
          </cell>
          <cell r="AQ79">
            <v>2.8169014084507045</v>
          </cell>
          <cell r="AT79">
            <v>45</v>
          </cell>
          <cell r="AU79">
            <v>0</v>
          </cell>
          <cell r="AW79">
            <v>7</v>
          </cell>
          <cell r="AX79">
            <v>107</v>
          </cell>
          <cell r="AY79">
            <v>6.5420560747663545</v>
          </cell>
          <cell r="BA79">
            <v>1</v>
          </cell>
          <cell r="BB79">
            <v>69</v>
          </cell>
          <cell r="BC79">
            <v>1.4492753623188406</v>
          </cell>
          <cell r="BE79">
            <v>2</v>
          </cell>
          <cell r="BF79">
            <v>47</v>
          </cell>
          <cell r="BG79">
            <v>4.2553191489361701</v>
          </cell>
          <cell r="BI79">
            <v>2</v>
          </cell>
          <cell r="BJ79">
            <v>47</v>
          </cell>
          <cell r="BK79">
            <v>4.2553191489361701</v>
          </cell>
          <cell r="BM79">
            <v>1</v>
          </cell>
          <cell r="BN79">
            <v>25</v>
          </cell>
          <cell r="BO79">
            <v>4</v>
          </cell>
          <cell r="BQ79">
            <v>8</v>
          </cell>
          <cell r="BR79">
            <v>49</v>
          </cell>
          <cell r="BS79">
            <v>16.326530612244898</v>
          </cell>
          <cell r="BU79">
            <v>1</v>
          </cell>
          <cell r="BV79">
            <v>30</v>
          </cell>
          <cell r="BW79">
            <v>3.3333333333333335</v>
          </cell>
          <cell r="BY79">
            <v>3</v>
          </cell>
          <cell r="BZ79">
            <v>59</v>
          </cell>
          <cell r="CA79">
            <v>5.0847457627118651</v>
          </cell>
          <cell r="CC79" t="str">
            <v/>
          </cell>
          <cell r="CD79">
            <v>94</v>
          </cell>
          <cell r="CE79">
            <v>0</v>
          </cell>
          <cell r="CG79">
            <v>37652</v>
          </cell>
          <cell r="CH79">
            <v>299</v>
          </cell>
          <cell r="CI79">
            <v>933</v>
          </cell>
          <cell r="CJ79">
            <v>32.047159699892816</v>
          </cell>
          <cell r="CL79">
            <v>14</v>
          </cell>
          <cell r="CM79">
            <v>30</v>
          </cell>
          <cell r="CN79">
            <v>46.666666666666671</v>
          </cell>
          <cell r="CP79">
            <v>24</v>
          </cell>
          <cell r="CQ79">
            <v>49</v>
          </cell>
          <cell r="CR79">
            <v>48.979591836734691</v>
          </cell>
          <cell r="CT79">
            <v>9</v>
          </cell>
          <cell r="CU79">
            <v>35</v>
          </cell>
          <cell r="CV79">
            <v>25.714285714285715</v>
          </cell>
          <cell r="CX79">
            <v>12</v>
          </cell>
          <cell r="CY79">
            <v>48</v>
          </cell>
          <cell r="CZ79">
            <v>25</v>
          </cell>
          <cell r="DB79">
            <v>23</v>
          </cell>
          <cell r="DC79">
            <v>91</v>
          </cell>
          <cell r="DD79">
            <v>25.274725274725274</v>
          </cell>
          <cell r="DF79">
            <v>15</v>
          </cell>
          <cell r="DG79">
            <v>40</v>
          </cell>
          <cell r="DH79">
            <v>37.5</v>
          </cell>
          <cell r="DJ79">
            <v>16</v>
          </cell>
          <cell r="DK79">
            <v>48</v>
          </cell>
          <cell r="DL79">
            <v>33.333333333333329</v>
          </cell>
          <cell r="DN79">
            <v>5</v>
          </cell>
          <cell r="DO79">
            <v>39</v>
          </cell>
          <cell r="DP79">
            <v>12.820512820512821</v>
          </cell>
          <cell r="DR79">
            <v>9</v>
          </cell>
          <cell r="DS79">
            <v>71</v>
          </cell>
          <cell r="DT79">
            <v>12.67605633802817</v>
          </cell>
          <cell r="DV79">
            <v>9</v>
          </cell>
          <cell r="DW79">
            <v>45</v>
          </cell>
          <cell r="DX79">
            <v>20</v>
          </cell>
          <cell r="DZ79">
            <v>33</v>
          </cell>
          <cell r="EA79">
            <v>106</v>
          </cell>
          <cell r="EB79">
            <v>31.132075471698112</v>
          </cell>
          <cell r="ED79">
            <v>22</v>
          </cell>
          <cell r="EE79">
            <v>71</v>
          </cell>
          <cell r="EF79">
            <v>30.985915492957748</v>
          </cell>
          <cell r="EH79">
            <v>8</v>
          </cell>
          <cell r="EI79">
            <v>48</v>
          </cell>
          <cell r="EJ79">
            <v>16.666666666666664</v>
          </cell>
          <cell r="EL79">
            <v>3</v>
          </cell>
          <cell r="EM79">
            <v>46</v>
          </cell>
          <cell r="EN79">
            <v>6.5217391304347823</v>
          </cell>
          <cell r="EP79">
            <v>12</v>
          </cell>
          <cell r="EQ79">
            <v>27</v>
          </cell>
          <cell r="ER79">
            <v>44.444444444444443</v>
          </cell>
          <cell r="ET79">
            <v>39</v>
          </cell>
          <cell r="EU79">
            <v>52</v>
          </cell>
          <cell r="EV79">
            <v>75</v>
          </cell>
          <cell r="EX79">
            <v>23</v>
          </cell>
          <cell r="EY79">
            <v>32</v>
          </cell>
          <cell r="EZ79">
            <v>71.875</v>
          </cell>
          <cell r="FB79">
            <v>24</v>
          </cell>
          <cell r="FC79">
            <v>58</v>
          </cell>
          <cell r="FD79">
            <v>41.379310344827587</v>
          </cell>
          <cell r="FF79">
            <v>23</v>
          </cell>
          <cell r="FG79">
            <v>91</v>
          </cell>
          <cell r="FH79">
            <v>25.274725274725274</v>
          </cell>
        </row>
        <row r="80">
          <cell r="A80">
            <v>38077</v>
          </cell>
          <cell r="B80">
            <v>35</v>
          </cell>
          <cell r="C80">
            <v>955</v>
          </cell>
          <cell r="D80">
            <v>3.664921465968586</v>
          </cell>
          <cell r="J80">
            <v>32</v>
          </cell>
          <cell r="K80">
            <v>0</v>
          </cell>
          <cell r="M80">
            <v>3</v>
          </cell>
          <cell r="N80">
            <v>52</v>
          </cell>
          <cell r="O80">
            <v>5.7692307692307692</v>
          </cell>
          <cell r="Q80">
            <v>1</v>
          </cell>
          <cell r="R80">
            <v>34</v>
          </cell>
          <cell r="S80">
            <v>2.9411764705882351</v>
          </cell>
          <cell r="U80">
            <v>2</v>
          </cell>
          <cell r="V80">
            <v>52</v>
          </cell>
          <cell r="W80">
            <v>3.8461538461538463</v>
          </cell>
          <cell r="Z80">
            <v>96</v>
          </cell>
          <cell r="AA80">
            <v>0</v>
          </cell>
          <cell r="AD80">
            <v>41</v>
          </cell>
          <cell r="AE80">
            <v>0</v>
          </cell>
          <cell r="AG80">
            <v>4</v>
          </cell>
          <cell r="AH80">
            <v>53</v>
          </cell>
          <cell r="AI80">
            <v>7.5471698113207548</v>
          </cell>
          <cell r="AL80">
            <v>42</v>
          </cell>
          <cell r="AM80">
            <v>0</v>
          </cell>
          <cell r="AP80">
            <v>68</v>
          </cell>
          <cell r="AQ80">
            <v>0</v>
          </cell>
          <cell r="AT80">
            <v>47</v>
          </cell>
          <cell r="AU80">
            <v>0</v>
          </cell>
          <cell r="AW80">
            <v>10</v>
          </cell>
          <cell r="AX80">
            <v>108</v>
          </cell>
          <cell r="AY80">
            <v>9.2592592592592595</v>
          </cell>
          <cell r="BA80">
            <v>1</v>
          </cell>
          <cell r="BB80">
            <v>71</v>
          </cell>
          <cell r="BC80">
            <v>1.4084507042253522</v>
          </cell>
          <cell r="BE80">
            <v>2</v>
          </cell>
          <cell r="BF80">
            <v>51</v>
          </cell>
          <cell r="BG80">
            <v>3.9215686274509802</v>
          </cell>
          <cell r="BI80">
            <v>2</v>
          </cell>
          <cell r="BJ80">
            <v>47</v>
          </cell>
          <cell r="BK80">
            <v>4.2553191489361701</v>
          </cell>
          <cell r="BM80">
            <v>1</v>
          </cell>
          <cell r="BN80">
            <v>27</v>
          </cell>
          <cell r="BO80">
            <v>3.7037037037037033</v>
          </cell>
          <cell r="BQ80">
            <v>7</v>
          </cell>
          <cell r="BR80">
            <v>47</v>
          </cell>
          <cell r="BS80">
            <v>14.893617021276595</v>
          </cell>
          <cell r="BV80">
            <v>31</v>
          </cell>
          <cell r="BW80">
            <v>0</v>
          </cell>
          <cell r="BY80">
            <v>3</v>
          </cell>
          <cell r="BZ80">
            <v>58</v>
          </cell>
          <cell r="CA80">
            <v>5.1724137931034484</v>
          </cell>
          <cell r="CC80" t="str">
            <v/>
          </cell>
          <cell r="CD80">
            <v>96</v>
          </cell>
          <cell r="CE80">
            <v>0</v>
          </cell>
          <cell r="CG80">
            <v>37680</v>
          </cell>
          <cell r="CH80">
            <v>313</v>
          </cell>
          <cell r="CI80">
            <v>941</v>
          </cell>
          <cell r="CJ80">
            <v>33.262486716259296</v>
          </cell>
          <cell r="CL80">
            <v>15</v>
          </cell>
          <cell r="CM80">
            <v>32</v>
          </cell>
          <cell r="CN80">
            <v>46.875</v>
          </cell>
          <cell r="CP80">
            <v>29</v>
          </cell>
          <cell r="CQ80">
            <v>52</v>
          </cell>
          <cell r="CR80">
            <v>55.769230769230774</v>
          </cell>
          <cell r="CT80">
            <v>11</v>
          </cell>
          <cell r="CU80">
            <v>34</v>
          </cell>
          <cell r="CV80">
            <v>32.352941176470587</v>
          </cell>
          <cell r="CX80">
            <v>15</v>
          </cell>
          <cell r="CY80">
            <v>48</v>
          </cell>
          <cell r="CZ80">
            <v>31.25</v>
          </cell>
          <cell r="DB80">
            <v>25</v>
          </cell>
          <cell r="DC80">
            <v>94</v>
          </cell>
          <cell r="DD80">
            <v>26.595744680851062</v>
          </cell>
          <cell r="DF80">
            <v>12</v>
          </cell>
          <cell r="DG80">
            <v>41</v>
          </cell>
          <cell r="DH80">
            <v>29.26829268292683</v>
          </cell>
          <cell r="DJ80">
            <v>17</v>
          </cell>
          <cell r="DK80">
            <v>54</v>
          </cell>
          <cell r="DL80">
            <v>31.481481481481477</v>
          </cell>
          <cell r="DN80">
            <v>7</v>
          </cell>
          <cell r="DO80">
            <v>40</v>
          </cell>
          <cell r="DP80">
            <v>17.5</v>
          </cell>
          <cell r="DR80">
            <v>9</v>
          </cell>
          <cell r="DS80">
            <v>71</v>
          </cell>
          <cell r="DT80">
            <v>12.67605633802817</v>
          </cell>
          <cell r="DV80">
            <v>12</v>
          </cell>
          <cell r="DW80">
            <v>45</v>
          </cell>
          <cell r="DX80">
            <v>26.666666666666664</v>
          </cell>
          <cell r="DZ80">
            <v>37</v>
          </cell>
          <cell r="EA80">
            <v>107</v>
          </cell>
          <cell r="EB80">
            <v>34.579439252336449</v>
          </cell>
          <cell r="ED80">
            <v>21</v>
          </cell>
          <cell r="EE80">
            <v>69</v>
          </cell>
          <cell r="EF80">
            <v>30.434782608695656</v>
          </cell>
          <cell r="EH80">
            <v>8</v>
          </cell>
          <cell r="EI80">
            <v>47</v>
          </cell>
          <cell r="EJ80">
            <v>17.021276595744681</v>
          </cell>
          <cell r="EL80">
            <v>5</v>
          </cell>
          <cell r="EM80">
            <v>47</v>
          </cell>
          <cell r="EN80">
            <v>10.638297872340425</v>
          </cell>
          <cell r="EP80">
            <v>12</v>
          </cell>
          <cell r="EQ80">
            <v>25</v>
          </cell>
          <cell r="ER80">
            <v>48</v>
          </cell>
          <cell r="ET80">
            <v>34</v>
          </cell>
          <cell r="EU80">
            <v>49</v>
          </cell>
          <cell r="EV80">
            <v>69.387755102040813</v>
          </cell>
          <cell r="EX80">
            <v>20</v>
          </cell>
          <cell r="EY80">
            <v>30</v>
          </cell>
          <cell r="EZ80">
            <v>66.666666666666657</v>
          </cell>
          <cell r="FB80">
            <v>25</v>
          </cell>
          <cell r="FC80">
            <v>59</v>
          </cell>
          <cell r="FD80">
            <v>42.372881355932208</v>
          </cell>
          <cell r="FF80">
            <v>25</v>
          </cell>
          <cell r="FG80">
            <v>94</v>
          </cell>
          <cell r="FH80">
            <v>26.595744680851062</v>
          </cell>
        </row>
        <row r="81">
          <cell r="A81">
            <v>38107</v>
          </cell>
          <cell r="B81">
            <v>34</v>
          </cell>
          <cell r="C81">
            <v>952</v>
          </cell>
          <cell r="D81">
            <v>3.5714285714285712</v>
          </cell>
          <cell r="J81">
            <v>32</v>
          </cell>
          <cell r="K81">
            <v>0</v>
          </cell>
          <cell r="M81">
            <v>2</v>
          </cell>
          <cell r="N81">
            <v>52</v>
          </cell>
          <cell r="O81">
            <v>3.8461538461538463</v>
          </cell>
          <cell r="Q81">
            <v>1</v>
          </cell>
          <cell r="R81">
            <v>33</v>
          </cell>
          <cell r="S81">
            <v>3.0303030303030303</v>
          </cell>
          <cell r="U81">
            <v>3</v>
          </cell>
          <cell r="V81">
            <v>53</v>
          </cell>
          <cell r="W81">
            <v>5.6603773584905666</v>
          </cell>
          <cell r="Z81">
            <v>96</v>
          </cell>
          <cell r="AA81">
            <v>0</v>
          </cell>
          <cell r="AD81">
            <v>41</v>
          </cell>
          <cell r="AE81">
            <v>0</v>
          </cell>
          <cell r="AG81">
            <v>4</v>
          </cell>
          <cell r="AH81">
            <v>52</v>
          </cell>
          <cell r="AI81">
            <v>7.6923076923076925</v>
          </cell>
          <cell r="AL81">
            <v>42</v>
          </cell>
          <cell r="AM81">
            <v>0</v>
          </cell>
          <cell r="AO81">
            <v>1</v>
          </cell>
          <cell r="AP81">
            <v>67</v>
          </cell>
          <cell r="AQ81">
            <v>1.4925373134328357</v>
          </cell>
          <cell r="AT81">
            <v>48</v>
          </cell>
          <cell r="AU81">
            <v>0</v>
          </cell>
          <cell r="AW81">
            <v>10</v>
          </cell>
          <cell r="AX81">
            <v>109</v>
          </cell>
          <cell r="AY81">
            <v>9.1743119266055047</v>
          </cell>
          <cell r="BA81">
            <v>1</v>
          </cell>
          <cell r="BB81">
            <v>70</v>
          </cell>
          <cell r="BC81">
            <v>1.4285714285714286</v>
          </cell>
          <cell r="BE81">
            <v>2</v>
          </cell>
          <cell r="BF81">
            <v>51</v>
          </cell>
          <cell r="BG81">
            <v>3.9215686274509802</v>
          </cell>
          <cell r="BJ81">
            <v>44</v>
          </cell>
          <cell r="BK81">
            <v>0</v>
          </cell>
          <cell r="BM81">
            <v>1</v>
          </cell>
          <cell r="BN81">
            <v>27</v>
          </cell>
          <cell r="BO81">
            <v>3.7037037037037033</v>
          </cell>
          <cell r="BQ81">
            <v>6</v>
          </cell>
          <cell r="BR81">
            <v>46</v>
          </cell>
          <cell r="BS81">
            <v>13.043478260869565</v>
          </cell>
          <cell r="BV81">
            <v>30</v>
          </cell>
          <cell r="BW81">
            <v>0</v>
          </cell>
          <cell r="BY81">
            <v>4</v>
          </cell>
          <cell r="BZ81">
            <v>61</v>
          </cell>
          <cell r="CA81">
            <v>6.557377049180328</v>
          </cell>
          <cell r="CC81" t="str">
            <v/>
          </cell>
          <cell r="CD81">
            <v>96</v>
          </cell>
          <cell r="CE81">
            <v>0</v>
          </cell>
          <cell r="CG81">
            <v>37711</v>
          </cell>
          <cell r="CH81">
            <v>268</v>
          </cell>
          <cell r="CI81">
            <v>955</v>
          </cell>
          <cell r="CJ81">
            <v>28.062827225130889</v>
          </cell>
          <cell r="CL81">
            <v>16</v>
          </cell>
          <cell r="CM81">
            <v>32</v>
          </cell>
          <cell r="CN81">
            <v>50</v>
          </cell>
          <cell r="CP81">
            <v>26</v>
          </cell>
          <cell r="CQ81">
            <v>52</v>
          </cell>
          <cell r="CR81">
            <v>50</v>
          </cell>
          <cell r="CT81">
            <v>9</v>
          </cell>
          <cell r="CU81">
            <v>34</v>
          </cell>
          <cell r="CV81">
            <v>26.47058823529412</v>
          </cell>
          <cell r="CX81">
            <v>15</v>
          </cell>
          <cell r="CY81">
            <v>52</v>
          </cell>
          <cell r="CZ81">
            <v>28.846153846153843</v>
          </cell>
          <cell r="DB81">
            <v>19</v>
          </cell>
          <cell r="DC81">
            <v>96</v>
          </cell>
          <cell r="DD81">
            <v>19.791666666666664</v>
          </cell>
          <cell r="DF81">
            <v>11</v>
          </cell>
          <cell r="DG81">
            <v>41</v>
          </cell>
          <cell r="DH81">
            <v>26.829268292682929</v>
          </cell>
          <cell r="DJ81">
            <v>17</v>
          </cell>
          <cell r="DK81">
            <v>53</v>
          </cell>
          <cell r="DL81">
            <v>32.075471698113212</v>
          </cell>
          <cell r="DN81">
            <v>7</v>
          </cell>
          <cell r="DO81">
            <v>42</v>
          </cell>
          <cell r="DP81">
            <v>16.666666666666664</v>
          </cell>
          <cell r="DR81">
            <v>7</v>
          </cell>
          <cell r="DS81">
            <v>68</v>
          </cell>
          <cell r="DT81">
            <v>10.294117647058824</v>
          </cell>
          <cell r="DV81">
            <v>11</v>
          </cell>
          <cell r="DW81">
            <v>47</v>
          </cell>
          <cell r="DX81">
            <v>23.404255319148938</v>
          </cell>
          <cell r="DZ81">
            <v>28</v>
          </cell>
          <cell r="EA81">
            <v>108</v>
          </cell>
          <cell r="EB81">
            <v>25.925925925925927</v>
          </cell>
          <cell r="ED81">
            <v>15</v>
          </cell>
          <cell r="EE81">
            <v>71</v>
          </cell>
          <cell r="EF81">
            <v>21.12676056338028</v>
          </cell>
          <cell r="EH81">
            <v>8</v>
          </cell>
          <cell r="EI81">
            <v>51</v>
          </cell>
          <cell r="EJ81">
            <v>15.686274509803923</v>
          </cell>
          <cell r="EL81">
            <v>6</v>
          </cell>
          <cell r="EM81">
            <v>47</v>
          </cell>
          <cell r="EN81">
            <v>12.76595744680851</v>
          </cell>
          <cell r="EP81">
            <v>8</v>
          </cell>
          <cell r="EQ81">
            <v>27</v>
          </cell>
          <cell r="ER81">
            <v>29.629629629629633</v>
          </cell>
          <cell r="ET81">
            <v>28</v>
          </cell>
          <cell r="EU81">
            <v>47</v>
          </cell>
          <cell r="EV81">
            <v>59.574468085106382</v>
          </cell>
          <cell r="EX81">
            <v>21</v>
          </cell>
          <cell r="EY81">
            <v>31</v>
          </cell>
          <cell r="EZ81">
            <v>67.741935483870961</v>
          </cell>
          <cell r="FB81">
            <v>17</v>
          </cell>
          <cell r="FC81">
            <v>58</v>
          </cell>
          <cell r="FD81">
            <v>29.310344827586206</v>
          </cell>
          <cell r="FF81">
            <v>19</v>
          </cell>
          <cell r="FG81">
            <v>96</v>
          </cell>
          <cell r="FH81">
            <v>19.791666666666664</v>
          </cell>
        </row>
        <row r="82">
          <cell r="A82">
            <v>38138</v>
          </cell>
          <cell r="B82">
            <v>30</v>
          </cell>
          <cell r="C82">
            <v>964</v>
          </cell>
          <cell r="D82">
            <v>3.1120331950207469</v>
          </cell>
          <cell r="J82">
            <v>35</v>
          </cell>
          <cell r="K82">
            <v>0</v>
          </cell>
          <cell r="M82">
            <v>2</v>
          </cell>
          <cell r="N82">
            <v>52</v>
          </cell>
          <cell r="O82">
            <v>3.8461538461538463</v>
          </cell>
          <cell r="R82">
            <v>34</v>
          </cell>
          <cell r="S82">
            <v>0</v>
          </cell>
          <cell r="U82">
            <v>3</v>
          </cell>
          <cell r="V82">
            <v>54</v>
          </cell>
          <cell r="W82">
            <v>5.5555555555555554</v>
          </cell>
          <cell r="Y82">
            <v>1</v>
          </cell>
          <cell r="Z82">
            <v>95</v>
          </cell>
          <cell r="AA82">
            <v>1.0526315789473684</v>
          </cell>
          <cell r="AD82">
            <v>42</v>
          </cell>
          <cell r="AE82">
            <v>0</v>
          </cell>
          <cell r="AG82">
            <v>3</v>
          </cell>
          <cell r="AH82">
            <v>53</v>
          </cell>
          <cell r="AI82">
            <v>5.6603773584905666</v>
          </cell>
          <cell r="AL82">
            <v>41</v>
          </cell>
          <cell r="AM82">
            <v>0</v>
          </cell>
          <cell r="AO82">
            <v>1</v>
          </cell>
          <cell r="AP82">
            <v>70</v>
          </cell>
          <cell r="AQ82">
            <v>1.4285714285714286</v>
          </cell>
          <cell r="AS82">
            <v>1</v>
          </cell>
          <cell r="AT82">
            <v>49</v>
          </cell>
          <cell r="AU82">
            <v>2.0408163265306123</v>
          </cell>
          <cell r="AW82">
            <v>8</v>
          </cell>
          <cell r="AX82">
            <v>110</v>
          </cell>
          <cell r="AY82">
            <v>7.2727272727272725</v>
          </cell>
          <cell r="BA82">
            <v>1</v>
          </cell>
          <cell r="BB82">
            <v>70</v>
          </cell>
          <cell r="BC82">
            <v>1.4285714285714286</v>
          </cell>
          <cell r="BE82">
            <v>1</v>
          </cell>
          <cell r="BF82">
            <v>54</v>
          </cell>
          <cell r="BG82">
            <v>1.8518518518518516</v>
          </cell>
          <cell r="BJ82">
            <v>43</v>
          </cell>
          <cell r="BK82">
            <v>0</v>
          </cell>
          <cell r="BN82">
            <v>26</v>
          </cell>
          <cell r="BO82">
            <v>0</v>
          </cell>
          <cell r="BQ82">
            <v>5</v>
          </cell>
          <cell r="BR82">
            <v>46</v>
          </cell>
          <cell r="BS82">
            <v>10.869565217391305</v>
          </cell>
          <cell r="BV82">
            <v>29</v>
          </cell>
          <cell r="BW82">
            <v>0</v>
          </cell>
          <cell r="BY82">
            <v>4</v>
          </cell>
          <cell r="BZ82">
            <v>62</v>
          </cell>
          <cell r="CA82">
            <v>6.4516129032258061</v>
          </cell>
          <cell r="CC82">
            <v>1</v>
          </cell>
          <cell r="CD82">
            <v>95</v>
          </cell>
          <cell r="CE82">
            <v>1.0526315789473684</v>
          </cell>
          <cell r="CG82">
            <v>37741</v>
          </cell>
          <cell r="CH82">
            <v>208</v>
          </cell>
          <cell r="CI82">
            <v>952</v>
          </cell>
          <cell r="CJ82">
            <v>21.84873949579832</v>
          </cell>
          <cell r="CL82">
            <v>13</v>
          </cell>
          <cell r="CM82">
            <v>32</v>
          </cell>
          <cell r="CN82">
            <v>40.625</v>
          </cell>
          <cell r="CP82">
            <v>23</v>
          </cell>
          <cell r="CQ82">
            <v>52</v>
          </cell>
          <cell r="CR82">
            <v>44.230769230769226</v>
          </cell>
          <cell r="CT82">
            <v>6</v>
          </cell>
          <cell r="CU82">
            <v>33</v>
          </cell>
          <cell r="CV82">
            <v>18.181818181818183</v>
          </cell>
          <cell r="CX82">
            <v>14</v>
          </cell>
          <cell r="CY82">
            <v>53</v>
          </cell>
          <cell r="CZ82">
            <v>26.415094339622641</v>
          </cell>
          <cell r="DB82">
            <v>8</v>
          </cell>
          <cell r="DC82">
            <v>96</v>
          </cell>
          <cell r="DD82">
            <v>8.3333333333333321</v>
          </cell>
          <cell r="DF82">
            <v>11</v>
          </cell>
          <cell r="DG82">
            <v>41</v>
          </cell>
          <cell r="DH82">
            <v>26.829268292682929</v>
          </cell>
          <cell r="DJ82">
            <v>11</v>
          </cell>
          <cell r="DK82">
            <v>52</v>
          </cell>
          <cell r="DL82">
            <v>21.153846153846153</v>
          </cell>
          <cell r="DN82">
            <v>3</v>
          </cell>
          <cell r="DO82">
            <v>42</v>
          </cell>
          <cell r="DP82">
            <v>7.1428571428571432</v>
          </cell>
          <cell r="DR82">
            <v>7</v>
          </cell>
          <cell r="DS82">
            <v>67</v>
          </cell>
          <cell r="DT82">
            <v>10.447761194029852</v>
          </cell>
          <cell r="DV82">
            <v>8</v>
          </cell>
          <cell r="DW82">
            <v>48</v>
          </cell>
          <cell r="DX82">
            <v>16.666666666666664</v>
          </cell>
          <cell r="DZ82">
            <v>25</v>
          </cell>
          <cell r="EA82">
            <v>109</v>
          </cell>
          <cell r="EB82">
            <v>22.935779816513762</v>
          </cell>
          <cell r="ED82">
            <v>10</v>
          </cell>
          <cell r="EE82">
            <v>70</v>
          </cell>
          <cell r="EF82">
            <v>14.285714285714286</v>
          </cell>
          <cell r="EH82">
            <v>7</v>
          </cell>
          <cell r="EI82">
            <v>51</v>
          </cell>
          <cell r="EJ82">
            <v>13.725490196078432</v>
          </cell>
          <cell r="EL82">
            <v>5</v>
          </cell>
          <cell r="EM82">
            <v>44</v>
          </cell>
          <cell r="EN82">
            <v>11.363636363636363</v>
          </cell>
          <cell r="EP82">
            <v>7</v>
          </cell>
          <cell r="EQ82">
            <v>27</v>
          </cell>
          <cell r="ER82">
            <v>25.925925925925927</v>
          </cell>
          <cell r="ET82">
            <v>21</v>
          </cell>
          <cell r="EU82">
            <v>46</v>
          </cell>
          <cell r="EV82">
            <v>45.652173913043477</v>
          </cell>
          <cell r="EX82">
            <v>21</v>
          </cell>
          <cell r="EY82">
            <v>30</v>
          </cell>
          <cell r="EZ82">
            <v>70</v>
          </cell>
          <cell r="FB82">
            <v>9</v>
          </cell>
          <cell r="FC82">
            <v>61</v>
          </cell>
          <cell r="FD82">
            <v>14.754098360655737</v>
          </cell>
          <cell r="FF82">
            <v>8</v>
          </cell>
          <cell r="FG82">
            <v>96</v>
          </cell>
          <cell r="FH82">
            <v>8.3333333333333321</v>
          </cell>
        </row>
        <row r="83">
          <cell r="A83">
            <v>38168</v>
          </cell>
          <cell r="B83">
            <v>33</v>
          </cell>
          <cell r="C83">
            <v>987</v>
          </cell>
          <cell r="D83">
            <v>3.3434650455927049</v>
          </cell>
          <cell r="J83">
            <v>38</v>
          </cell>
          <cell r="K83">
            <v>0</v>
          </cell>
          <cell r="M83">
            <v>2</v>
          </cell>
          <cell r="N83">
            <v>53</v>
          </cell>
          <cell r="O83">
            <v>3.7735849056603774</v>
          </cell>
          <cell r="R83">
            <v>36</v>
          </cell>
          <cell r="S83">
            <v>0</v>
          </cell>
          <cell r="U83">
            <v>2</v>
          </cell>
          <cell r="V83">
            <v>54</v>
          </cell>
          <cell r="W83">
            <v>3.7037037037037033</v>
          </cell>
          <cell r="Y83">
            <v>1</v>
          </cell>
          <cell r="Z83">
            <v>92</v>
          </cell>
          <cell r="AA83">
            <v>1.0869565217391304</v>
          </cell>
          <cell r="AD83">
            <v>48</v>
          </cell>
          <cell r="AE83">
            <v>0</v>
          </cell>
          <cell r="AG83">
            <v>3</v>
          </cell>
          <cell r="AH83">
            <v>54</v>
          </cell>
          <cell r="AI83">
            <v>5.5555555555555554</v>
          </cell>
          <cell r="AL83">
            <v>40</v>
          </cell>
          <cell r="AM83">
            <v>0</v>
          </cell>
          <cell r="AO83">
            <v>1</v>
          </cell>
          <cell r="AP83">
            <v>72</v>
          </cell>
          <cell r="AQ83">
            <v>1.3888888888888888</v>
          </cell>
          <cell r="AS83">
            <v>1</v>
          </cell>
          <cell r="AT83">
            <v>49</v>
          </cell>
          <cell r="AU83">
            <v>2.0408163265306123</v>
          </cell>
          <cell r="AW83">
            <v>10</v>
          </cell>
          <cell r="AX83">
            <v>113</v>
          </cell>
          <cell r="AY83">
            <v>8.8495575221238933</v>
          </cell>
          <cell r="BA83">
            <v>3</v>
          </cell>
          <cell r="BB83">
            <v>71</v>
          </cell>
          <cell r="BC83">
            <v>4.225352112676056</v>
          </cell>
          <cell r="BE83">
            <v>1</v>
          </cell>
          <cell r="BF83">
            <v>54</v>
          </cell>
          <cell r="BG83">
            <v>1.8518518518518516</v>
          </cell>
          <cell r="BJ83">
            <v>42</v>
          </cell>
          <cell r="BK83">
            <v>0</v>
          </cell>
          <cell r="BN83">
            <v>26</v>
          </cell>
          <cell r="BO83">
            <v>0</v>
          </cell>
          <cell r="BQ83">
            <v>5</v>
          </cell>
          <cell r="BR83">
            <v>49</v>
          </cell>
          <cell r="BS83">
            <v>10.204081632653061</v>
          </cell>
          <cell r="BV83">
            <v>30</v>
          </cell>
          <cell r="BW83">
            <v>0</v>
          </cell>
          <cell r="BY83">
            <v>4</v>
          </cell>
          <cell r="BZ83">
            <v>67</v>
          </cell>
          <cell r="CA83">
            <v>5.9701492537313428</v>
          </cell>
          <cell r="CC83">
            <v>1</v>
          </cell>
          <cell r="CD83">
            <v>92</v>
          </cell>
          <cell r="CE83">
            <v>1.0869565217391304</v>
          </cell>
          <cell r="CG83">
            <v>37772</v>
          </cell>
          <cell r="CH83">
            <v>205</v>
          </cell>
          <cell r="CI83">
            <v>964</v>
          </cell>
          <cell r="CJ83">
            <v>21.265560165975103</v>
          </cell>
          <cell r="CL83">
            <v>12</v>
          </cell>
          <cell r="CM83">
            <v>35</v>
          </cell>
          <cell r="CN83">
            <v>34.285714285714285</v>
          </cell>
          <cell r="CP83">
            <v>23</v>
          </cell>
          <cell r="CQ83">
            <v>52</v>
          </cell>
          <cell r="CR83">
            <v>44.230769230769226</v>
          </cell>
          <cell r="CT83">
            <v>7</v>
          </cell>
          <cell r="CU83">
            <v>34</v>
          </cell>
          <cell r="CV83">
            <v>20.588235294117649</v>
          </cell>
          <cell r="CX83">
            <v>17</v>
          </cell>
          <cell r="CY83">
            <v>54</v>
          </cell>
          <cell r="CZ83">
            <v>31.481481481481477</v>
          </cell>
          <cell r="DB83">
            <v>6</v>
          </cell>
          <cell r="DC83">
            <v>95</v>
          </cell>
          <cell r="DD83">
            <v>6.3157894736842106</v>
          </cell>
          <cell r="DF83">
            <v>11</v>
          </cell>
          <cell r="DG83">
            <v>42</v>
          </cell>
          <cell r="DH83">
            <v>26.190476190476193</v>
          </cell>
          <cell r="DJ83">
            <v>11</v>
          </cell>
          <cell r="DK83">
            <v>53</v>
          </cell>
          <cell r="DL83">
            <v>20.754716981132077</v>
          </cell>
          <cell r="DN83">
            <v>3</v>
          </cell>
          <cell r="DO83">
            <v>41</v>
          </cell>
          <cell r="DP83">
            <v>7.3170731707317076</v>
          </cell>
          <cell r="DR83">
            <v>7</v>
          </cell>
          <cell r="DS83">
            <v>70</v>
          </cell>
          <cell r="DT83">
            <v>10</v>
          </cell>
          <cell r="DV83">
            <v>7</v>
          </cell>
          <cell r="DW83">
            <v>49</v>
          </cell>
          <cell r="DX83">
            <v>14.285714285714286</v>
          </cell>
          <cell r="DZ83">
            <v>26</v>
          </cell>
          <cell r="EA83">
            <v>110</v>
          </cell>
          <cell r="EB83">
            <v>23.636363636363637</v>
          </cell>
          <cell r="ED83">
            <v>13</v>
          </cell>
          <cell r="EE83">
            <v>70</v>
          </cell>
          <cell r="EF83">
            <v>18.571428571428573</v>
          </cell>
          <cell r="EH83">
            <v>5</v>
          </cell>
          <cell r="EI83">
            <v>54</v>
          </cell>
          <cell r="EJ83">
            <v>9.2592592592592595</v>
          </cell>
          <cell r="EL83">
            <v>5</v>
          </cell>
          <cell r="EM83">
            <v>43</v>
          </cell>
          <cell r="EN83">
            <v>11.627906976744185</v>
          </cell>
          <cell r="EP83">
            <v>6</v>
          </cell>
          <cell r="EQ83">
            <v>26</v>
          </cell>
          <cell r="ER83">
            <v>23.076923076923077</v>
          </cell>
          <cell r="ET83">
            <v>18</v>
          </cell>
          <cell r="EU83">
            <v>46</v>
          </cell>
          <cell r="EV83">
            <v>39.130434782608695</v>
          </cell>
          <cell r="EX83">
            <v>19</v>
          </cell>
          <cell r="EY83">
            <v>29</v>
          </cell>
          <cell r="EZ83">
            <v>65.517241379310349</v>
          </cell>
          <cell r="FB83">
            <v>9</v>
          </cell>
          <cell r="FC83">
            <v>62</v>
          </cell>
          <cell r="FD83">
            <v>14.516129032258064</v>
          </cell>
          <cell r="FF83">
            <v>6</v>
          </cell>
          <cell r="FG83">
            <v>95</v>
          </cell>
          <cell r="FH83">
            <v>6.3157894736842106</v>
          </cell>
        </row>
        <row r="84">
          <cell r="A84">
            <v>38199</v>
          </cell>
          <cell r="B84">
            <v>29</v>
          </cell>
          <cell r="C84">
            <v>985</v>
          </cell>
          <cell r="D84">
            <v>2.9441624365482233</v>
          </cell>
          <cell r="J84">
            <v>38</v>
          </cell>
          <cell r="K84">
            <v>0</v>
          </cell>
          <cell r="M84">
            <v>2</v>
          </cell>
          <cell r="N84">
            <v>55</v>
          </cell>
          <cell r="O84">
            <v>3.6363636363636362</v>
          </cell>
          <cell r="R84">
            <v>36</v>
          </cell>
          <cell r="S84">
            <v>0</v>
          </cell>
          <cell r="U84">
            <v>2</v>
          </cell>
          <cell r="V84">
            <v>52</v>
          </cell>
          <cell r="W84">
            <v>3.8461538461538463</v>
          </cell>
          <cell r="Y84">
            <v>1</v>
          </cell>
          <cell r="Z84">
            <v>91</v>
          </cell>
          <cell r="AA84">
            <v>1.098901098901099</v>
          </cell>
          <cell r="AD84">
            <v>46</v>
          </cell>
          <cell r="AE84">
            <v>0</v>
          </cell>
          <cell r="AG84">
            <v>2</v>
          </cell>
          <cell r="AH84">
            <v>56</v>
          </cell>
          <cell r="AI84">
            <v>3.5714285714285712</v>
          </cell>
          <cell r="AL84">
            <v>39</v>
          </cell>
          <cell r="AM84">
            <v>0</v>
          </cell>
          <cell r="AO84">
            <v>1</v>
          </cell>
          <cell r="AP84">
            <v>71</v>
          </cell>
          <cell r="AQ84">
            <v>1.4084507042253522</v>
          </cell>
          <cell r="AS84">
            <v>1</v>
          </cell>
          <cell r="AT84">
            <v>52</v>
          </cell>
          <cell r="AU84">
            <v>1.9230769230769231</v>
          </cell>
          <cell r="AW84">
            <v>10</v>
          </cell>
          <cell r="AX84">
            <v>113</v>
          </cell>
          <cell r="AY84">
            <v>8.8495575221238933</v>
          </cell>
          <cell r="BA84">
            <v>3</v>
          </cell>
          <cell r="BB84">
            <v>71</v>
          </cell>
          <cell r="BC84">
            <v>4.225352112676056</v>
          </cell>
          <cell r="BE84">
            <v>1</v>
          </cell>
          <cell r="BF84">
            <v>52</v>
          </cell>
          <cell r="BG84">
            <v>1.9230769230769231</v>
          </cell>
          <cell r="BJ84">
            <v>42</v>
          </cell>
          <cell r="BK84">
            <v>0</v>
          </cell>
          <cell r="BN84">
            <v>27</v>
          </cell>
          <cell r="BO84">
            <v>0</v>
          </cell>
          <cell r="BQ84">
            <v>4</v>
          </cell>
          <cell r="BR84">
            <v>49</v>
          </cell>
          <cell r="BS84">
            <v>8.1632653061224492</v>
          </cell>
          <cell r="BV84">
            <v>30</v>
          </cell>
          <cell r="BW84">
            <v>0</v>
          </cell>
          <cell r="BY84">
            <v>2</v>
          </cell>
          <cell r="BZ84">
            <v>65</v>
          </cell>
          <cell r="CA84">
            <v>3.0769230769230771</v>
          </cell>
          <cell r="CC84">
            <v>1</v>
          </cell>
          <cell r="CD84">
            <v>91</v>
          </cell>
          <cell r="CE84">
            <v>1.098901098901099</v>
          </cell>
          <cell r="CG84">
            <v>37802</v>
          </cell>
          <cell r="CH84">
            <v>182</v>
          </cell>
          <cell r="CI84">
            <v>987</v>
          </cell>
          <cell r="CJ84">
            <v>18.439716312056735</v>
          </cell>
          <cell r="CL84">
            <v>12</v>
          </cell>
          <cell r="CM84">
            <v>38</v>
          </cell>
          <cell r="CN84">
            <v>31.578947368421051</v>
          </cell>
          <cell r="CP84">
            <v>22</v>
          </cell>
          <cell r="CQ84">
            <v>53</v>
          </cell>
          <cell r="CR84">
            <v>41.509433962264154</v>
          </cell>
          <cell r="CT84">
            <v>6</v>
          </cell>
          <cell r="CU84">
            <v>36</v>
          </cell>
          <cell r="CV84">
            <v>16.666666666666664</v>
          </cell>
          <cell r="CX84">
            <v>14</v>
          </cell>
          <cell r="CY84">
            <v>54</v>
          </cell>
          <cell r="CZ84">
            <v>25.925925925925927</v>
          </cell>
          <cell r="DB84">
            <v>5</v>
          </cell>
          <cell r="DC84">
            <v>92</v>
          </cell>
          <cell r="DD84">
            <v>5.4347826086956523</v>
          </cell>
          <cell r="DF84">
            <v>8</v>
          </cell>
          <cell r="DG84">
            <v>48</v>
          </cell>
          <cell r="DH84">
            <v>16.666666666666664</v>
          </cell>
          <cell r="DJ84">
            <v>8</v>
          </cell>
          <cell r="DK84">
            <v>54</v>
          </cell>
          <cell r="DL84">
            <v>14.814814814814817</v>
          </cell>
          <cell r="DN84">
            <v>2</v>
          </cell>
          <cell r="DO84">
            <v>40</v>
          </cell>
          <cell r="DP84">
            <v>5</v>
          </cell>
          <cell r="DR84">
            <v>3</v>
          </cell>
          <cell r="DS84">
            <v>72</v>
          </cell>
          <cell r="DT84">
            <v>4.1666666666666661</v>
          </cell>
          <cell r="DV84">
            <v>8</v>
          </cell>
          <cell r="DW84">
            <v>49</v>
          </cell>
          <cell r="DX84">
            <v>16.326530612244898</v>
          </cell>
          <cell r="DZ84">
            <v>26</v>
          </cell>
          <cell r="EA84">
            <v>113</v>
          </cell>
          <cell r="EB84">
            <v>23.008849557522126</v>
          </cell>
          <cell r="ED84">
            <v>11</v>
          </cell>
          <cell r="EE84">
            <v>71</v>
          </cell>
          <cell r="EF84">
            <v>15.492957746478874</v>
          </cell>
          <cell r="EH84">
            <v>6</v>
          </cell>
          <cell r="EI84">
            <v>54</v>
          </cell>
          <cell r="EJ84">
            <v>11.111111111111111</v>
          </cell>
          <cell r="EL84">
            <v>2</v>
          </cell>
          <cell r="EM84">
            <v>42</v>
          </cell>
          <cell r="EN84">
            <v>4.7619047619047619</v>
          </cell>
          <cell r="EP84">
            <v>5</v>
          </cell>
          <cell r="EQ84">
            <v>26</v>
          </cell>
          <cell r="ER84">
            <v>19.230769230769234</v>
          </cell>
          <cell r="ET84">
            <v>16</v>
          </cell>
          <cell r="EU84">
            <v>49</v>
          </cell>
          <cell r="EV84">
            <v>32.653061224489797</v>
          </cell>
          <cell r="EX84">
            <v>20</v>
          </cell>
          <cell r="EY84">
            <v>30</v>
          </cell>
          <cell r="EZ84">
            <v>66.666666666666657</v>
          </cell>
          <cell r="FB84">
            <v>8</v>
          </cell>
          <cell r="FC84">
            <v>67</v>
          </cell>
          <cell r="FD84">
            <v>11.940298507462687</v>
          </cell>
          <cell r="FF84">
            <v>5</v>
          </cell>
          <cell r="FG84">
            <v>92</v>
          </cell>
          <cell r="FH84">
            <v>5.4347826086956523</v>
          </cell>
        </row>
        <row r="85">
          <cell r="A85">
            <v>38230</v>
          </cell>
          <cell r="B85">
            <v>27</v>
          </cell>
          <cell r="C85">
            <v>1002</v>
          </cell>
          <cell r="D85">
            <v>2.6946107784431139</v>
          </cell>
          <cell r="I85">
            <v>1</v>
          </cell>
          <cell r="J85">
            <v>36</v>
          </cell>
          <cell r="K85">
            <v>2.7777777777777777</v>
          </cell>
          <cell r="M85">
            <v>1</v>
          </cell>
          <cell r="N85">
            <v>57</v>
          </cell>
          <cell r="O85">
            <v>1.7543859649122806</v>
          </cell>
          <cell r="R85">
            <v>41</v>
          </cell>
          <cell r="S85">
            <v>0</v>
          </cell>
          <cell r="U85">
            <v>2</v>
          </cell>
          <cell r="V85">
            <v>53</v>
          </cell>
          <cell r="W85">
            <v>3.7735849056603774</v>
          </cell>
          <cell r="Y85">
            <v>1</v>
          </cell>
          <cell r="Z85">
            <v>95</v>
          </cell>
          <cell r="AA85">
            <v>1.0526315789473684</v>
          </cell>
          <cell r="AD85">
            <v>44</v>
          </cell>
          <cell r="AE85">
            <v>0</v>
          </cell>
          <cell r="AG85">
            <v>2</v>
          </cell>
          <cell r="AH85">
            <v>56</v>
          </cell>
          <cell r="AI85">
            <v>3.5714285714285712</v>
          </cell>
          <cell r="AL85">
            <v>39</v>
          </cell>
          <cell r="AM85">
            <v>0</v>
          </cell>
          <cell r="AO85">
            <v>1</v>
          </cell>
          <cell r="AP85">
            <v>72</v>
          </cell>
          <cell r="AQ85">
            <v>1.3888888888888888</v>
          </cell>
          <cell r="AS85">
            <v>1</v>
          </cell>
          <cell r="AT85">
            <v>52</v>
          </cell>
          <cell r="AU85">
            <v>1.9230769230769231</v>
          </cell>
          <cell r="AW85">
            <v>9</v>
          </cell>
          <cell r="AX85">
            <v>114</v>
          </cell>
          <cell r="AY85">
            <v>7.8947368421052628</v>
          </cell>
          <cell r="BA85">
            <v>3</v>
          </cell>
          <cell r="BB85">
            <v>74</v>
          </cell>
          <cell r="BC85">
            <v>4.0540540540540544</v>
          </cell>
          <cell r="BE85">
            <v>1</v>
          </cell>
          <cell r="BF85">
            <v>56</v>
          </cell>
          <cell r="BG85">
            <v>1.7857142857142856</v>
          </cell>
          <cell r="BJ85">
            <v>42</v>
          </cell>
          <cell r="BK85">
            <v>0</v>
          </cell>
          <cell r="BN85">
            <v>27</v>
          </cell>
          <cell r="BO85">
            <v>0</v>
          </cell>
          <cell r="BQ85">
            <v>3</v>
          </cell>
          <cell r="BR85">
            <v>49</v>
          </cell>
          <cell r="BS85">
            <v>6.1224489795918364</v>
          </cell>
          <cell r="BV85">
            <v>31</v>
          </cell>
          <cell r="BW85">
            <v>0</v>
          </cell>
          <cell r="BY85">
            <v>2</v>
          </cell>
          <cell r="BZ85">
            <v>64</v>
          </cell>
          <cell r="CA85">
            <v>3.125</v>
          </cell>
          <cell r="CC85">
            <v>1</v>
          </cell>
          <cell r="CD85">
            <v>95</v>
          </cell>
          <cell r="CE85">
            <v>1.0526315789473684</v>
          </cell>
          <cell r="CG85">
            <v>37833</v>
          </cell>
          <cell r="CH85">
            <v>168</v>
          </cell>
          <cell r="CI85">
            <v>985</v>
          </cell>
          <cell r="CJ85">
            <v>17.055837563451774</v>
          </cell>
          <cell r="CL85">
            <v>11</v>
          </cell>
          <cell r="CM85">
            <v>38</v>
          </cell>
          <cell r="CN85">
            <v>28.947368421052634</v>
          </cell>
          <cell r="CP85">
            <v>20</v>
          </cell>
          <cell r="CQ85">
            <v>55</v>
          </cell>
          <cell r="CR85">
            <v>36.363636363636367</v>
          </cell>
          <cell r="CT85">
            <v>4</v>
          </cell>
          <cell r="CU85">
            <v>36</v>
          </cell>
          <cell r="CV85">
            <v>11.111111111111111</v>
          </cell>
          <cell r="CX85">
            <v>12</v>
          </cell>
          <cell r="CY85">
            <v>52</v>
          </cell>
          <cell r="CZ85">
            <v>23.076923076923077</v>
          </cell>
          <cell r="DB85">
            <v>7</v>
          </cell>
          <cell r="DC85">
            <v>91</v>
          </cell>
          <cell r="DD85">
            <v>7.6923076923076925</v>
          </cell>
          <cell r="DF85">
            <v>5</v>
          </cell>
          <cell r="DG85">
            <v>46</v>
          </cell>
          <cell r="DH85">
            <v>10.869565217391305</v>
          </cell>
          <cell r="DJ85">
            <v>7</v>
          </cell>
          <cell r="DK85">
            <v>56</v>
          </cell>
          <cell r="DL85">
            <v>12.5</v>
          </cell>
          <cell r="DN85">
            <v>1</v>
          </cell>
          <cell r="DO85">
            <v>39</v>
          </cell>
          <cell r="DP85">
            <v>2.5641025641025639</v>
          </cell>
          <cell r="DR85">
            <v>3</v>
          </cell>
          <cell r="DS85">
            <v>71</v>
          </cell>
          <cell r="DT85">
            <v>4.225352112676056</v>
          </cell>
          <cell r="DV85">
            <v>7</v>
          </cell>
          <cell r="DW85">
            <v>52</v>
          </cell>
          <cell r="DX85">
            <v>13.461538461538462</v>
          </cell>
          <cell r="DZ85">
            <v>27</v>
          </cell>
          <cell r="EA85">
            <v>113</v>
          </cell>
          <cell r="EB85">
            <v>23.89380530973451</v>
          </cell>
          <cell r="ED85">
            <v>10</v>
          </cell>
          <cell r="EE85">
            <v>71</v>
          </cell>
          <cell r="EF85">
            <v>14.084507042253522</v>
          </cell>
          <cell r="EH85">
            <v>8</v>
          </cell>
          <cell r="EI85">
            <v>52</v>
          </cell>
          <cell r="EJ85">
            <v>15.384615384615385</v>
          </cell>
          <cell r="EL85">
            <v>2</v>
          </cell>
          <cell r="EM85">
            <v>42</v>
          </cell>
          <cell r="EN85">
            <v>4.7619047619047619</v>
          </cell>
          <cell r="EP85">
            <v>4</v>
          </cell>
          <cell r="EQ85">
            <v>27</v>
          </cell>
          <cell r="ER85">
            <v>14.814814814814817</v>
          </cell>
          <cell r="ET85">
            <v>15</v>
          </cell>
          <cell r="EU85">
            <v>49</v>
          </cell>
          <cell r="EV85">
            <v>30.612244897959179</v>
          </cell>
          <cell r="EX85">
            <v>19</v>
          </cell>
          <cell r="EY85">
            <v>30</v>
          </cell>
          <cell r="EZ85">
            <v>63.333333333333336</v>
          </cell>
          <cell r="FB85">
            <v>6</v>
          </cell>
          <cell r="FC85">
            <v>65</v>
          </cell>
          <cell r="FD85">
            <v>9.2307692307692299</v>
          </cell>
          <cell r="FF85">
            <v>7</v>
          </cell>
          <cell r="FG85">
            <v>91</v>
          </cell>
          <cell r="FH85">
            <v>7.6923076923076925</v>
          </cell>
        </row>
        <row r="86">
          <cell r="A86">
            <v>38260</v>
          </cell>
          <cell r="B86">
            <v>26</v>
          </cell>
          <cell r="C86">
            <v>1008</v>
          </cell>
          <cell r="D86">
            <v>2.5793650793650791</v>
          </cell>
          <cell r="I86">
            <v>1</v>
          </cell>
          <cell r="J86">
            <v>36</v>
          </cell>
          <cell r="K86">
            <v>2.7777777777777777</v>
          </cell>
          <cell r="M86">
            <v>2</v>
          </cell>
          <cell r="N86">
            <v>57</v>
          </cell>
          <cell r="O86">
            <v>3.5087719298245612</v>
          </cell>
          <cell r="Q86">
            <v>1</v>
          </cell>
          <cell r="R86">
            <v>43</v>
          </cell>
          <cell r="S86">
            <v>2.3255813953488373</v>
          </cell>
          <cell r="U86">
            <v>1</v>
          </cell>
          <cell r="V86">
            <v>55</v>
          </cell>
          <cell r="W86">
            <v>1.8181818181818181</v>
          </cell>
          <cell r="Y86">
            <v>1</v>
          </cell>
          <cell r="Z86">
            <v>95</v>
          </cell>
          <cell r="AA86">
            <v>1.0526315789473684</v>
          </cell>
          <cell r="AD86">
            <v>44</v>
          </cell>
          <cell r="AE86">
            <v>0</v>
          </cell>
          <cell r="AG86">
            <v>2</v>
          </cell>
          <cell r="AH86">
            <v>58</v>
          </cell>
          <cell r="AI86">
            <v>3.4482758620689653</v>
          </cell>
          <cell r="AL86">
            <v>39</v>
          </cell>
          <cell r="AM86">
            <v>0</v>
          </cell>
          <cell r="AO86">
            <v>1</v>
          </cell>
          <cell r="AP86">
            <v>72</v>
          </cell>
          <cell r="AQ86">
            <v>1.3888888888888888</v>
          </cell>
          <cell r="AS86">
            <v>1</v>
          </cell>
          <cell r="AT86">
            <v>51</v>
          </cell>
          <cell r="AU86">
            <v>1.9607843137254901</v>
          </cell>
          <cell r="AW86">
            <v>8</v>
          </cell>
          <cell r="AX86">
            <v>115</v>
          </cell>
          <cell r="AY86">
            <v>6.9565217391304346</v>
          </cell>
          <cell r="BA86">
            <v>3</v>
          </cell>
          <cell r="BB86">
            <v>73</v>
          </cell>
          <cell r="BC86">
            <v>4.10958904109589</v>
          </cell>
          <cell r="BE86">
            <v>1</v>
          </cell>
          <cell r="BF86">
            <v>56</v>
          </cell>
          <cell r="BG86">
            <v>1.7857142857142856</v>
          </cell>
          <cell r="BJ86">
            <v>41</v>
          </cell>
          <cell r="BK86">
            <v>0</v>
          </cell>
          <cell r="BN86">
            <v>28</v>
          </cell>
          <cell r="BO86">
            <v>0</v>
          </cell>
          <cell r="BQ86">
            <v>3</v>
          </cell>
          <cell r="BR86">
            <v>50</v>
          </cell>
          <cell r="BS86">
            <v>6</v>
          </cell>
          <cell r="BU86">
            <v>1</v>
          </cell>
          <cell r="BV86">
            <v>31</v>
          </cell>
          <cell r="BW86">
            <v>3.225806451612903</v>
          </cell>
          <cell r="BZ86">
            <v>64</v>
          </cell>
          <cell r="CA86">
            <v>0</v>
          </cell>
          <cell r="CC86">
            <v>1</v>
          </cell>
          <cell r="CD86">
            <v>95</v>
          </cell>
          <cell r="CE86">
            <v>1.0526315789473684</v>
          </cell>
          <cell r="CG86">
            <v>37864</v>
          </cell>
          <cell r="CH86">
            <v>154</v>
          </cell>
          <cell r="CI86">
            <v>1002</v>
          </cell>
          <cell r="CJ86">
            <v>15.369261477045907</v>
          </cell>
          <cell r="CL86">
            <v>7</v>
          </cell>
          <cell r="CM86">
            <v>36</v>
          </cell>
          <cell r="CN86">
            <v>19.444444444444446</v>
          </cell>
          <cell r="CP86">
            <v>17</v>
          </cell>
          <cell r="CQ86">
            <v>57</v>
          </cell>
          <cell r="CR86">
            <v>29.824561403508774</v>
          </cell>
          <cell r="CT86">
            <v>6</v>
          </cell>
          <cell r="CU86">
            <v>41</v>
          </cell>
          <cell r="CV86">
            <v>14.634146341463415</v>
          </cell>
          <cell r="CX86">
            <v>13</v>
          </cell>
          <cell r="CY86">
            <v>53</v>
          </cell>
          <cell r="CZ86">
            <v>24.528301886792455</v>
          </cell>
          <cell r="DB86">
            <v>6</v>
          </cell>
          <cell r="DC86">
            <v>95</v>
          </cell>
          <cell r="DD86">
            <v>6.3157894736842106</v>
          </cell>
          <cell r="DF86">
            <v>3</v>
          </cell>
          <cell r="DG86">
            <v>44</v>
          </cell>
          <cell r="DH86">
            <v>6.8181818181818183</v>
          </cell>
          <cell r="DJ86">
            <v>7</v>
          </cell>
          <cell r="DK86">
            <v>56</v>
          </cell>
          <cell r="DL86">
            <v>12.5</v>
          </cell>
          <cell r="DN86">
            <v>2</v>
          </cell>
          <cell r="DO86">
            <v>39</v>
          </cell>
          <cell r="DP86">
            <v>5.1282051282051277</v>
          </cell>
          <cell r="DR86">
            <v>3</v>
          </cell>
          <cell r="DS86">
            <v>72</v>
          </cell>
          <cell r="DT86">
            <v>4.1666666666666661</v>
          </cell>
          <cell r="DV86">
            <v>6</v>
          </cell>
          <cell r="DW86">
            <v>52</v>
          </cell>
          <cell r="DX86">
            <v>11.538461538461538</v>
          </cell>
          <cell r="DZ86">
            <v>25</v>
          </cell>
          <cell r="EA86">
            <v>114</v>
          </cell>
          <cell r="EB86">
            <v>21.929824561403507</v>
          </cell>
          <cell r="ED86">
            <v>11</v>
          </cell>
          <cell r="EE86">
            <v>74</v>
          </cell>
          <cell r="EF86">
            <v>14.864864864864863</v>
          </cell>
          <cell r="EH86">
            <v>6</v>
          </cell>
          <cell r="EI86">
            <v>56</v>
          </cell>
          <cell r="EJ86">
            <v>10.714285714285714</v>
          </cell>
          <cell r="EL86">
            <v>2</v>
          </cell>
          <cell r="EM86">
            <v>42</v>
          </cell>
          <cell r="EN86">
            <v>4.7619047619047619</v>
          </cell>
          <cell r="EP86">
            <v>4</v>
          </cell>
          <cell r="EQ86">
            <v>27</v>
          </cell>
          <cell r="ER86">
            <v>14.814814814814817</v>
          </cell>
          <cell r="ET86">
            <v>11</v>
          </cell>
          <cell r="EU86">
            <v>49</v>
          </cell>
          <cell r="EV86">
            <v>22.448979591836736</v>
          </cell>
          <cell r="EX86">
            <v>20</v>
          </cell>
          <cell r="EY86">
            <v>31</v>
          </cell>
          <cell r="EZ86">
            <v>64.516129032258064</v>
          </cell>
          <cell r="FB86">
            <v>5</v>
          </cell>
          <cell r="FC86">
            <v>64</v>
          </cell>
          <cell r="FD86">
            <v>7.8125</v>
          </cell>
          <cell r="FF86">
            <v>6</v>
          </cell>
          <cell r="FG86">
            <v>95</v>
          </cell>
          <cell r="FH86">
            <v>6.3157894736842106</v>
          </cell>
        </row>
        <row r="87">
          <cell r="A87">
            <v>38291</v>
          </cell>
          <cell r="B87">
            <v>27</v>
          </cell>
          <cell r="C87">
            <v>1011</v>
          </cell>
          <cell r="D87">
            <v>2.6706231454005933</v>
          </cell>
          <cell r="I87">
            <v>1</v>
          </cell>
          <cell r="J87">
            <v>36</v>
          </cell>
          <cell r="K87">
            <v>2.7777777777777777</v>
          </cell>
          <cell r="M87">
            <v>2</v>
          </cell>
          <cell r="N87">
            <v>58</v>
          </cell>
          <cell r="O87">
            <v>3.4482758620689653</v>
          </cell>
          <cell r="Q87">
            <v>1</v>
          </cell>
          <cell r="R87">
            <v>44</v>
          </cell>
          <cell r="S87">
            <v>2.2727272727272729</v>
          </cell>
          <cell r="U87">
            <v>2</v>
          </cell>
          <cell r="V87">
            <v>53</v>
          </cell>
          <cell r="W87">
            <v>3.7735849056603774</v>
          </cell>
          <cell r="Y87">
            <v>1</v>
          </cell>
          <cell r="Z87">
            <v>94</v>
          </cell>
          <cell r="AA87">
            <v>1.0638297872340425</v>
          </cell>
          <cell r="AD87">
            <v>42</v>
          </cell>
          <cell r="AE87">
            <v>0</v>
          </cell>
          <cell r="AG87">
            <v>2</v>
          </cell>
          <cell r="AH87">
            <v>57</v>
          </cell>
          <cell r="AI87">
            <v>3.5087719298245612</v>
          </cell>
          <cell r="AL87">
            <v>37</v>
          </cell>
          <cell r="AM87">
            <v>0</v>
          </cell>
          <cell r="AO87">
            <v>1</v>
          </cell>
          <cell r="AP87">
            <v>74</v>
          </cell>
          <cell r="AQ87">
            <v>1.3513513513513513</v>
          </cell>
          <cell r="AS87">
            <v>1</v>
          </cell>
          <cell r="AT87">
            <v>51</v>
          </cell>
          <cell r="AU87">
            <v>1.9607843137254901</v>
          </cell>
          <cell r="AW87">
            <v>8</v>
          </cell>
          <cell r="AX87">
            <v>121</v>
          </cell>
          <cell r="AY87">
            <v>6.6115702479338845</v>
          </cell>
          <cell r="BA87">
            <v>2</v>
          </cell>
          <cell r="BB87">
            <v>75</v>
          </cell>
          <cell r="BC87">
            <v>2.666666666666667</v>
          </cell>
          <cell r="BE87">
            <v>1</v>
          </cell>
          <cell r="BF87">
            <v>56</v>
          </cell>
          <cell r="BG87">
            <v>1.7857142857142856</v>
          </cell>
          <cell r="BJ87">
            <v>42</v>
          </cell>
          <cell r="BK87">
            <v>0</v>
          </cell>
          <cell r="BN87">
            <v>28</v>
          </cell>
          <cell r="BO87">
            <v>0</v>
          </cell>
          <cell r="BQ87">
            <v>3</v>
          </cell>
          <cell r="BR87">
            <v>50</v>
          </cell>
          <cell r="BS87">
            <v>6</v>
          </cell>
          <cell r="BU87">
            <v>2</v>
          </cell>
          <cell r="BV87">
            <v>30</v>
          </cell>
          <cell r="BW87">
            <v>6.666666666666667</v>
          </cell>
          <cell r="BZ87">
            <v>63</v>
          </cell>
          <cell r="CA87">
            <v>0</v>
          </cell>
          <cell r="CC87">
            <v>1</v>
          </cell>
          <cell r="CD87">
            <v>94</v>
          </cell>
          <cell r="CE87">
            <v>1.0638297872340425</v>
          </cell>
          <cell r="CG87">
            <v>37894</v>
          </cell>
          <cell r="CH87">
            <v>156</v>
          </cell>
          <cell r="CI87">
            <v>1008</v>
          </cell>
          <cell r="CJ87">
            <v>15.476190476190476</v>
          </cell>
          <cell r="CL87">
            <v>7</v>
          </cell>
          <cell r="CM87">
            <v>36</v>
          </cell>
          <cell r="CN87">
            <v>19.444444444444446</v>
          </cell>
          <cell r="CP87">
            <v>16</v>
          </cell>
          <cell r="CQ87">
            <v>57</v>
          </cell>
          <cell r="CR87">
            <v>28.070175438596493</v>
          </cell>
          <cell r="CT87">
            <v>6</v>
          </cell>
          <cell r="CU87">
            <v>43</v>
          </cell>
          <cell r="CV87">
            <v>13.953488372093023</v>
          </cell>
          <cell r="CX87">
            <v>12</v>
          </cell>
          <cell r="CY87">
            <v>55</v>
          </cell>
          <cell r="CZ87">
            <v>21.818181818181817</v>
          </cell>
          <cell r="DB87">
            <v>7</v>
          </cell>
          <cell r="DC87">
            <v>95</v>
          </cell>
          <cell r="DD87">
            <v>7.3684210526315788</v>
          </cell>
          <cell r="DF87">
            <v>3</v>
          </cell>
          <cell r="DG87">
            <v>44</v>
          </cell>
          <cell r="DH87">
            <v>6.8181818181818183</v>
          </cell>
          <cell r="DJ87">
            <v>8</v>
          </cell>
          <cell r="DK87">
            <v>58</v>
          </cell>
          <cell r="DL87">
            <v>13.793103448275863</v>
          </cell>
          <cell r="DN87">
            <v>2</v>
          </cell>
          <cell r="DO87">
            <v>39</v>
          </cell>
          <cell r="DP87">
            <v>5.1282051282051277</v>
          </cell>
          <cell r="DR87">
            <v>3</v>
          </cell>
          <cell r="DS87">
            <v>72</v>
          </cell>
          <cell r="DT87">
            <v>4.1666666666666661</v>
          </cell>
          <cell r="DV87">
            <v>8</v>
          </cell>
          <cell r="DW87">
            <v>51</v>
          </cell>
          <cell r="DX87">
            <v>15.686274509803923</v>
          </cell>
          <cell r="DZ87">
            <v>28</v>
          </cell>
          <cell r="EA87">
            <v>115</v>
          </cell>
          <cell r="EB87">
            <v>24.347826086956523</v>
          </cell>
          <cell r="ED87">
            <v>10</v>
          </cell>
          <cell r="EE87">
            <v>73</v>
          </cell>
          <cell r="EF87">
            <v>13.698630136986301</v>
          </cell>
          <cell r="EH87">
            <v>6</v>
          </cell>
          <cell r="EI87">
            <v>56</v>
          </cell>
          <cell r="EJ87">
            <v>10.714285714285714</v>
          </cell>
          <cell r="EL87">
            <v>2</v>
          </cell>
          <cell r="EM87">
            <v>41</v>
          </cell>
          <cell r="EN87">
            <v>4.8780487804878048</v>
          </cell>
          <cell r="EP87">
            <v>2</v>
          </cell>
          <cell r="EQ87">
            <v>28</v>
          </cell>
          <cell r="ER87">
            <v>7.1428571428571432</v>
          </cell>
          <cell r="ET87">
            <v>10</v>
          </cell>
          <cell r="EU87">
            <v>50</v>
          </cell>
          <cell r="EV87">
            <v>20</v>
          </cell>
          <cell r="EX87">
            <v>20</v>
          </cell>
          <cell r="EY87">
            <v>31</v>
          </cell>
          <cell r="EZ87">
            <v>64.516129032258064</v>
          </cell>
          <cell r="FB87">
            <v>6</v>
          </cell>
          <cell r="FC87">
            <v>64</v>
          </cell>
          <cell r="FD87">
            <v>9.375</v>
          </cell>
          <cell r="FF87">
            <v>7</v>
          </cell>
          <cell r="FG87">
            <v>95</v>
          </cell>
          <cell r="FH87">
            <v>7.3684210526315779</v>
          </cell>
        </row>
        <row r="88">
          <cell r="A88">
            <v>38321</v>
          </cell>
          <cell r="B88">
            <v>27</v>
          </cell>
          <cell r="C88">
            <v>1020</v>
          </cell>
          <cell r="D88">
            <v>2.6470588235294117</v>
          </cell>
          <cell r="I88">
            <v>1</v>
          </cell>
          <cell r="J88">
            <v>37</v>
          </cell>
          <cell r="K88">
            <v>2.7027027027027026</v>
          </cell>
          <cell r="M88">
            <v>2</v>
          </cell>
          <cell r="N88">
            <v>59</v>
          </cell>
          <cell r="O88">
            <v>3.3898305084745761</v>
          </cell>
          <cell r="Q88">
            <v>1</v>
          </cell>
          <cell r="R88">
            <v>45</v>
          </cell>
          <cell r="S88">
            <v>2.2222222222222223</v>
          </cell>
          <cell r="U88">
            <v>2</v>
          </cell>
          <cell r="V88">
            <v>53</v>
          </cell>
          <cell r="W88">
            <v>3.7735849056603774</v>
          </cell>
          <cell r="Y88">
            <v>1</v>
          </cell>
          <cell r="Z88">
            <v>94</v>
          </cell>
          <cell r="AA88">
            <v>1.0638297872340425</v>
          </cell>
          <cell r="AD88">
            <v>39</v>
          </cell>
          <cell r="AE88">
            <v>0</v>
          </cell>
          <cell r="AG88">
            <v>2</v>
          </cell>
          <cell r="AH88">
            <v>58</v>
          </cell>
          <cell r="AI88">
            <v>3.4482758620689653</v>
          </cell>
          <cell r="AK88">
            <v>2</v>
          </cell>
          <cell r="AL88">
            <v>39</v>
          </cell>
          <cell r="AM88">
            <v>5.1282051282051277</v>
          </cell>
          <cell r="AO88">
            <v>1</v>
          </cell>
          <cell r="AP88">
            <v>74</v>
          </cell>
          <cell r="AQ88">
            <v>1.3513513513513513</v>
          </cell>
          <cell r="AS88">
            <v>1</v>
          </cell>
          <cell r="AT88">
            <v>53</v>
          </cell>
          <cell r="AU88">
            <v>1.8867924528301887</v>
          </cell>
          <cell r="AW88">
            <v>8</v>
          </cell>
          <cell r="AX88">
            <v>122</v>
          </cell>
          <cell r="AY88">
            <v>6.557377049180328</v>
          </cell>
          <cell r="BA88">
            <v>2</v>
          </cell>
          <cell r="BB88">
            <v>78</v>
          </cell>
          <cell r="BC88">
            <v>2.5641025641025639</v>
          </cell>
          <cell r="BE88">
            <v>1</v>
          </cell>
          <cell r="BF88">
            <v>55</v>
          </cell>
          <cell r="BG88">
            <v>1.8181818181818181</v>
          </cell>
          <cell r="BJ88">
            <v>40</v>
          </cell>
          <cell r="BK88">
            <v>0</v>
          </cell>
          <cell r="BN88">
            <v>30</v>
          </cell>
          <cell r="BO88">
            <v>0</v>
          </cell>
          <cell r="BQ88">
            <v>1</v>
          </cell>
          <cell r="BR88">
            <v>49</v>
          </cell>
          <cell r="BS88">
            <v>2.0408163265306123</v>
          </cell>
          <cell r="BU88">
            <v>2</v>
          </cell>
          <cell r="BV88">
            <v>31</v>
          </cell>
          <cell r="BW88">
            <v>6.4516129032258061</v>
          </cell>
          <cell r="BZ88">
            <v>64</v>
          </cell>
          <cell r="CA88">
            <v>0</v>
          </cell>
          <cell r="CC88">
            <v>1</v>
          </cell>
          <cell r="CD88">
            <v>94</v>
          </cell>
          <cell r="CE88">
            <v>1.0638297872340425</v>
          </cell>
          <cell r="CG88">
            <v>37925</v>
          </cell>
          <cell r="CH88">
            <v>137</v>
          </cell>
          <cell r="CI88">
            <v>1011</v>
          </cell>
          <cell r="CJ88">
            <v>13.550939663699307</v>
          </cell>
          <cell r="CL88">
            <v>5</v>
          </cell>
          <cell r="CM88">
            <v>36</v>
          </cell>
          <cell r="CN88">
            <v>13.888888888888889</v>
          </cell>
          <cell r="CP88">
            <v>14</v>
          </cell>
          <cell r="CQ88">
            <v>58</v>
          </cell>
          <cell r="CR88">
            <v>24.137931034482758</v>
          </cell>
          <cell r="CT88">
            <v>5</v>
          </cell>
          <cell r="CU88">
            <v>44</v>
          </cell>
          <cell r="CV88">
            <v>11.363636363636363</v>
          </cell>
          <cell r="CX88">
            <v>11</v>
          </cell>
          <cell r="CY88">
            <v>53</v>
          </cell>
          <cell r="CZ88">
            <v>20.754716981132077</v>
          </cell>
          <cell r="DB88">
            <v>6</v>
          </cell>
          <cell r="DC88">
            <v>94</v>
          </cell>
          <cell r="DD88">
            <v>6.3829787234042552</v>
          </cell>
          <cell r="DF88">
            <v>1</v>
          </cell>
          <cell r="DG88">
            <v>42</v>
          </cell>
          <cell r="DH88">
            <v>2.3809523809523809</v>
          </cell>
          <cell r="DJ88">
            <v>8</v>
          </cell>
          <cell r="DK88">
            <v>57</v>
          </cell>
          <cell r="DL88">
            <v>14.035087719298247</v>
          </cell>
          <cell r="DN88">
            <v>2</v>
          </cell>
          <cell r="DO88">
            <v>37</v>
          </cell>
          <cell r="DP88">
            <v>5.4054054054054053</v>
          </cell>
          <cell r="DR88">
            <v>2</v>
          </cell>
          <cell r="DS88">
            <v>74</v>
          </cell>
          <cell r="DT88">
            <v>2.7027027027027026</v>
          </cell>
          <cell r="DV88">
            <v>7</v>
          </cell>
          <cell r="DW88">
            <v>51</v>
          </cell>
          <cell r="DX88">
            <v>13.725490196078432</v>
          </cell>
          <cell r="DZ88">
            <v>27</v>
          </cell>
          <cell r="EA88">
            <v>121</v>
          </cell>
          <cell r="EB88">
            <v>22.314049586776861</v>
          </cell>
          <cell r="ED88">
            <v>11</v>
          </cell>
          <cell r="EE88">
            <v>75</v>
          </cell>
          <cell r="EF88">
            <v>14.666666666666666</v>
          </cell>
          <cell r="EH88">
            <v>5</v>
          </cell>
          <cell r="EI88">
            <v>56</v>
          </cell>
          <cell r="EJ88">
            <v>8.9285714285714288</v>
          </cell>
          <cell r="EL88">
            <v>2</v>
          </cell>
          <cell r="EM88">
            <v>42</v>
          </cell>
          <cell r="EN88">
            <v>4.7619047619047619</v>
          </cell>
          <cell r="EP88">
            <v>2</v>
          </cell>
          <cell r="EQ88">
            <v>28</v>
          </cell>
          <cell r="ER88">
            <v>7.1428571428571432</v>
          </cell>
          <cell r="ET88">
            <v>9</v>
          </cell>
          <cell r="EU88">
            <v>50</v>
          </cell>
          <cell r="EV88">
            <v>18</v>
          </cell>
          <cell r="EX88">
            <v>17</v>
          </cell>
          <cell r="EY88">
            <v>30</v>
          </cell>
          <cell r="EZ88">
            <v>56.666666666666671</v>
          </cell>
          <cell r="FB88">
            <v>3</v>
          </cell>
          <cell r="FC88">
            <v>63</v>
          </cell>
          <cell r="FD88">
            <v>4.7619047619047619</v>
          </cell>
          <cell r="FF88">
            <v>6</v>
          </cell>
          <cell r="FG88">
            <v>94</v>
          </cell>
          <cell r="FH88">
            <v>6.3829787234042552</v>
          </cell>
        </row>
        <row r="89">
          <cell r="A89">
            <v>38352</v>
          </cell>
          <cell r="B89">
            <v>25</v>
          </cell>
          <cell r="C89">
            <v>1034</v>
          </cell>
          <cell r="D89">
            <v>2.4177949709864603</v>
          </cell>
          <cell r="I89">
            <v>2</v>
          </cell>
          <cell r="J89">
            <v>39</v>
          </cell>
          <cell r="K89">
            <v>5.1282051282051277</v>
          </cell>
          <cell r="M89">
            <v>2</v>
          </cell>
          <cell r="N89">
            <v>60</v>
          </cell>
          <cell r="O89">
            <v>3.3333333333333335</v>
          </cell>
          <cell r="Q89">
            <v>1</v>
          </cell>
          <cell r="R89">
            <v>44</v>
          </cell>
          <cell r="S89">
            <v>2.2727272727272729</v>
          </cell>
          <cell r="U89">
            <v>2</v>
          </cell>
          <cell r="V89">
            <v>55</v>
          </cell>
          <cell r="W89">
            <v>3.6363636363636362</v>
          </cell>
          <cell r="Y89">
            <v>1</v>
          </cell>
          <cell r="Z89">
            <v>93</v>
          </cell>
          <cell r="AA89">
            <v>1.0752688172043012</v>
          </cell>
          <cell r="AD89">
            <v>40</v>
          </cell>
          <cell r="AE89">
            <v>0</v>
          </cell>
          <cell r="AG89">
            <v>1</v>
          </cell>
          <cell r="AH89">
            <v>56</v>
          </cell>
          <cell r="AI89">
            <v>1.7857142857142856</v>
          </cell>
          <cell r="AK89">
            <v>2</v>
          </cell>
          <cell r="AL89">
            <v>40</v>
          </cell>
          <cell r="AM89">
            <v>5</v>
          </cell>
          <cell r="AO89">
            <v>1</v>
          </cell>
          <cell r="AP89">
            <v>75</v>
          </cell>
          <cell r="AQ89">
            <v>1.3333333333333335</v>
          </cell>
          <cell r="AS89">
            <v>1</v>
          </cell>
          <cell r="AT89">
            <v>52</v>
          </cell>
          <cell r="AU89">
            <v>1.9230769230769231</v>
          </cell>
          <cell r="AW89">
            <v>5</v>
          </cell>
          <cell r="AX89">
            <v>126</v>
          </cell>
          <cell r="AY89">
            <v>3.9682539682539679</v>
          </cell>
          <cell r="BA89">
            <v>2</v>
          </cell>
          <cell r="BB89">
            <v>78</v>
          </cell>
          <cell r="BC89">
            <v>2.5641025641025639</v>
          </cell>
          <cell r="BE89">
            <v>1</v>
          </cell>
          <cell r="BF89">
            <v>55</v>
          </cell>
          <cell r="BG89">
            <v>1.8181818181818181</v>
          </cell>
          <cell r="BJ89">
            <v>41</v>
          </cell>
          <cell r="BK89">
            <v>0</v>
          </cell>
          <cell r="BN89">
            <v>31</v>
          </cell>
          <cell r="BO89">
            <v>0</v>
          </cell>
          <cell r="BQ89">
            <v>2</v>
          </cell>
          <cell r="BR89">
            <v>47</v>
          </cell>
          <cell r="BS89">
            <v>4.2553191489361701</v>
          </cell>
          <cell r="BU89">
            <v>2</v>
          </cell>
          <cell r="BV89">
            <v>31</v>
          </cell>
          <cell r="BW89">
            <v>6.4516129032258061</v>
          </cell>
          <cell r="BZ89">
            <v>72</v>
          </cell>
          <cell r="CA89">
            <v>0</v>
          </cell>
          <cell r="CC89">
            <v>1</v>
          </cell>
          <cell r="CD89">
            <v>93</v>
          </cell>
          <cell r="CE89">
            <v>1.0752688172043012</v>
          </cell>
          <cell r="CG89">
            <v>37955</v>
          </cell>
          <cell r="CH89">
            <v>125</v>
          </cell>
          <cell r="CI89">
            <v>1020</v>
          </cell>
          <cell r="CJ89">
            <v>12.254901960784313</v>
          </cell>
          <cell r="CL89">
            <v>5</v>
          </cell>
          <cell r="CM89">
            <v>37</v>
          </cell>
          <cell r="CN89">
            <v>13.513513513513514</v>
          </cell>
          <cell r="CP89">
            <v>13</v>
          </cell>
          <cell r="CQ89">
            <v>59</v>
          </cell>
          <cell r="CR89">
            <v>22.033898305084744</v>
          </cell>
          <cell r="CT89">
            <v>5</v>
          </cell>
          <cell r="CU89">
            <v>45</v>
          </cell>
          <cell r="CV89">
            <v>11.111111111111111</v>
          </cell>
          <cell r="CX89">
            <v>10</v>
          </cell>
          <cell r="CY89">
            <v>53</v>
          </cell>
          <cell r="CZ89">
            <v>18.867924528301888</v>
          </cell>
          <cell r="DB89">
            <v>4</v>
          </cell>
          <cell r="DC89">
            <v>94</v>
          </cell>
          <cell r="DD89">
            <v>4.2553191489361701</v>
          </cell>
          <cell r="DF89">
            <v>2</v>
          </cell>
          <cell r="DG89">
            <v>39</v>
          </cell>
          <cell r="DH89">
            <v>5.1282051282051277</v>
          </cell>
          <cell r="DJ89">
            <v>6</v>
          </cell>
          <cell r="DK89">
            <v>58</v>
          </cell>
          <cell r="DL89">
            <v>10.344827586206897</v>
          </cell>
          <cell r="DN89">
            <v>1</v>
          </cell>
          <cell r="DO89">
            <v>39</v>
          </cell>
          <cell r="DP89">
            <v>2.5641025641025639</v>
          </cell>
          <cell r="DR89">
            <v>1</v>
          </cell>
          <cell r="DS89">
            <v>74</v>
          </cell>
          <cell r="DT89">
            <v>1.3513513513513513</v>
          </cell>
          <cell r="DV89">
            <v>8</v>
          </cell>
          <cell r="DW89">
            <v>53</v>
          </cell>
          <cell r="DX89">
            <v>15.09433962264151</v>
          </cell>
          <cell r="DZ89">
            <v>26</v>
          </cell>
          <cell r="EA89">
            <v>122</v>
          </cell>
          <cell r="EB89">
            <v>21.311475409836063</v>
          </cell>
          <cell r="ED89">
            <v>10</v>
          </cell>
          <cell r="EE89">
            <v>78</v>
          </cell>
          <cell r="EF89">
            <v>12.820512820512821</v>
          </cell>
          <cell r="EH89">
            <v>5</v>
          </cell>
          <cell r="EI89">
            <v>55</v>
          </cell>
          <cell r="EJ89">
            <v>9.0909090909090917</v>
          </cell>
          <cell r="EL89">
            <v>2</v>
          </cell>
          <cell r="EM89">
            <v>40</v>
          </cell>
          <cell r="EN89">
            <v>5</v>
          </cell>
          <cell r="EP89">
            <v>2</v>
          </cell>
          <cell r="EQ89">
            <v>30</v>
          </cell>
          <cell r="ER89">
            <v>6.6666666666666661</v>
          </cell>
          <cell r="ET89">
            <v>5</v>
          </cell>
          <cell r="EU89">
            <v>49</v>
          </cell>
          <cell r="EV89">
            <v>10.204081632653061</v>
          </cell>
          <cell r="EX89">
            <v>17</v>
          </cell>
          <cell r="EY89">
            <v>31</v>
          </cell>
          <cell r="EZ89">
            <v>54.838709677419352</v>
          </cell>
          <cell r="FB89">
            <v>3</v>
          </cell>
          <cell r="FC89">
            <v>64</v>
          </cell>
          <cell r="FD89">
            <v>4.6875</v>
          </cell>
          <cell r="FF89">
            <v>4</v>
          </cell>
          <cell r="FG89">
            <v>94</v>
          </cell>
          <cell r="FH89">
            <v>4.2553191489361701</v>
          </cell>
        </row>
        <row r="90">
          <cell r="A90">
            <v>38383</v>
          </cell>
          <cell r="B90">
            <v>24</v>
          </cell>
          <cell r="C90">
            <v>1036</v>
          </cell>
          <cell r="D90">
            <v>2.3166023166023164</v>
          </cell>
          <cell r="I90">
            <v>2</v>
          </cell>
          <cell r="J90">
            <v>39</v>
          </cell>
          <cell r="K90">
            <v>5.1282051282051277</v>
          </cell>
          <cell r="M90">
            <v>2</v>
          </cell>
          <cell r="N90">
            <v>62</v>
          </cell>
          <cell r="O90">
            <v>3.225806451612903</v>
          </cell>
          <cell r="Q90">
            <v>1</v>
          </cell>
          <cell r="R90">
            <v>44</v>
          </cell>
          <cell r="S90">
            <v>2.2727272727272729</v>
          </cell>
          <cell r="U90">
            <v>2</v>
          </cell>
          <cell r="V90">
            <v>52</v>
          </cell>
          <cell r="W90">
            <v>3.8461538461538463</v>
          </cell>
          <cell r="Y90">
            <v>1</v>
          </cell>
          <cell r="Z90">
            <v>95</v>
          </cell>
          <cell r="AA90">
            <v>1.0526315789473684</v>
          </cell>
          <cell r="AD90">
            <v>37</v>
          </cell>
          <cell r="AE90">
            <v>0</v>
          </cell>
          <cell r="AG90">
            <v>1</v>
          </cell>
          <cell r="AH90">
            <v>57</v>
          </cell>
          <cell r="AI90">
            <v>1.7543859649122806</v>
          </cell>
          <cell r="AK90">
            <v>2</v>
          </cell>
          <cell r="AL90">
            <v>41</v>
          </cell>
          <cell r="AM90">
            <v>4.8780487804878048</v>
          </cell>
          <cell r="AO90">
            <v>1</v>
          </cell>
          <cell r="AP90">
            <v>75</v>
          </cell>
          <cell r="AQ90">
            <v>1.3333333333333335</v>
          </cell>
          <cell r="AS90">
            <v>1</v>
          </cell>
          <cell r="AT90">
            <v>52</v>
          </cell>
          <cell r="AU90">
            <v>1.9230769230769231</v>
          </cell>
          <cell r="AW90">
            <v>5</v>
          </cell>
          <cell r="AX90">
            <v>127</v>
          </cell>
          <cell r="AY90">
            <v>3.9370078740157481</v>
          </cell>
          <cell r="BA90">
            <v>2</v>
          </cell>
          <cell r="BB90">
            <v>79</v>
          </cell>
          <cell r="BC90">
            <v>2.5316455696202533</v>
          </cell>
          <cell r="BE90">
            <v>1</v>
          </cell>
          <cell r="BF90">
            <v>52</v>
          </cell>
          <cell r="BG90">
            <v>1.9230769230769231</v>
          </cell>
          <cell r="BJ90">
            <v>42</v>
          </cell>
          <cell r="BK90">
            <v>0</v>
          </cell>
          <cell r="BN90">
            <v>32</v>
          </cell>
          <cell r="BO90">
            <v>0</v>
          </cell>
          <cell r="BQ90">
            <v>1</v>
          </cell>
          <cell r="BR90">
            <v>49</v>
          </cell>
          <cell r="BS90">
            <v>2.0408163265306123</v>
          </cell>
          <cell r="BU90">
            <v>2</v>
          </cell>
          <cell r="BV90">
            <v>30</v>
          </cell>
          <cell r="BW90">
            <v>6.666666666666667</v>
          </cell>
          <cell r="BZ90">
            <v>71</v>
          </cell>
          <cell r="CA90">
            <v>0</v>
          </cell>
          <cell r="CC90">
            <v>1</v>
          </cell>
          <cell r="CD90">
            <v>95</v>
          </cell>
          <cell r="CE90">
            <v>1.0526315789473684</v>
          </cell>
          <cell r="CG90">
            <v>37986</v>
          </cell>
          <cell r="CH90">
            <v>116</v>
          </cell>
          <cell r="CI90">
            <v>1034</v>
          </cell>
          <cell r="CJ90">
            <v>11.218568665377177</v>
          </cell>
          <cell r="CL90">
            <v>5</v>
          </cell>
          <cell r="CM90">
            <v>39</v>
          </cell>
          <cell r="CN90">
            <v>12.820512820512821</v>
          </cell>
          <cell r="CP90">
            <v>12</v>
          </cell>
          <cell r="CQ90">
            <v>60</v>
          </cell>
          <cell r="CR90">
            <v>20</v>
          </cell>
          <cell r="CT90">
            <v>4</v>
          </cell>
          <cell r="CU90">
            <v>44</v>
          </cell>
          <cell r="CV90">
            <v>9.0909090909090917</v>
          </cell>
          <cell r="CX90">
            <v>11</v>
          </cell>
          <cell r="CY90">
            <v>55</v>
          </cell>
          <cell r="CZ90">
            <v>20</v>
          </cell>
          <cell r="DB90">
            <v>6</v>
          </cell>
          <cell r="DC90">
            <v>93</v>
          </cell>
          <cell r="DD90">
            <v>6.4516129032258061</v>
          </cell>
          <cell r="DF90">
            <v>1</v>
          </cell>
          <cell r="DG90">
            <v>40</v>
          </cell>
          <cell r="DH90">
            <v>2.5</v>
          </cell>
          <cell r="DJ90">
            <v>3</v>
          </cell>
          <cell r="DK90">
            <v>56</v>
          </cell>
          <cell r="DL90">
            <v>5.3571428571428568</v>
          </cell>
          <cell r="DN90">
            <v>1</v>
          </cell>
          <cell r="DO90">
            <v>40</v>
          </cell>
          <cell r="DP90">
            <v>2.5</v>
          </cell>
          <cell r="DR90">
            <v>1</v>
          </cell>
          <cell r="DS90">
            <v>75</v>
          </cell>
          <cell r="DT90">
            <v>1.3333333333333333</v>
          </cell>
          <cell r="DV90">
            <v>9</v>
          </cell>
          <cell r="DW90">
            <v>52</v>
          </cell>
          <cell r="DX90">
            <v>17.307692307692307</v>
          </cell>
          <cell r="DZ90">
            <v>20</v>
          </cell>
          <cell r="EA90">
            <v>126</v>
          </cell>
          <cell r="EB90">
            <v>15.873015873015872</v>
          </cell>
          <cell r="ED90">
            <v>10</v>
          </cell>
          <cell r="EE90">
            <v>78</v>
          </cell>
          <cell r="EF90">
            <v>12.820512820512821</v>
          </cell>
          <cell r="EH90">
            <v>5</v>
          </cell>
          <cell r="EI90">
            <v>55</v>
          </cell>
          <cell r="EJ90">
            <v>9.0909090909090917</v>
          </cell>
          <cell r="EL90">
            <v>2</v>
          </cell>
          <cell r="EM90">
            <v>41</v>
          </cell>
          <cell r="EN90">
            <v>4.8780487804878048</v>
          </cell>
          <cell r="EP90">
            <v>1</v>
          </cell>
          <cell r="EQ90">
            <v>31</v>
          </cell>
          <cell r="ER90">
            <v>3.225806451612903</v>
          </cell>
          <cell r="ET90">
            <v>5</v>
          </cell>
          <cell r="EU90">
            <v>47</v>
          </cell>
          <cell r="EV90">
            <v>10.638297872340425</v>
          </cell>
          <cell r="EX90">
            <v>17</v>
          </cell>
          <cell r="EY90">
            <v>31</v>
          </cell>
          <cell r="EZ90">
            <v>54.838709677419352</v>
          </cell>
          <cell r="FB90">
            <v>3</v>
          </cell>
          <cell r="FC90">
            <v>72</v>
          </cell>
          <cell r="FD90">
            <v>4.1666666666666661</v>
          </cell>
          <cell r="FF90">
            <v>6</v>
          </cell>
          <cell r="FG90">
            <v>93</v>
          </cell>
          <cell r="FH90">
            <v>6.4516129032258061</v>
          </cell>
        </row>
        <row r="91">
          <cell r="A91">
            <v>38411</v>
          </cell>
          <cell r="B91">
            <v>25</v>
          </cell>
          <cell r="C91">
            <v>1053</v>
          </cell>
          <cell r="D91">
            <v>2.3741690408357075</v>
          </cell>
          <cell r="I91">
            <v>4</v>
          </cell>
          <cell r="J91">
            <v>37</v>
          </cell>
          <cell r="K91">
            <v>10.810810810810811</v>
          </cell>
          <cell r="M91">
            <v>1</v>
          </cell>
          <cell r="N91">
            <v>63</v>
          </cell>
          <cell r="O91">
            <v>1.5873015873015872</v>
          </cell>
          <cell r="Q91">
            <v>1</v>
          </cell>
          <cell r="R91">
            <v>44</v>
          </cell>
          <cell r="S91">
            <v>2.2727272727272729</v>
          </cell>
          <cell r="U91">
            <v>2</v>
          </cell>
          <cell r="V91">
            <v>51</v>
          </cell>
          <cell r="W91">
            <v>3.9215686274509802</v>
          </cell>
          <cell r="Y91">
            <v>1</v>
          </cell>
          <cell r="Z91">
            <v>95</v>
          </cell>
          <cell r="AA91">
            <v>1.0526315789473684</v>
          </cell>
          <cell r="AD91">
            <v>37</v>
          </cell>
          <cell r="AE91">
            <v>0</v>
          </cell>
          <cell r="AG91">
            <v>2</v>
          </cell>
          <cell r="AH91">
            <v>58</v>
          </cell>
          <cell r="AI91">
            <v>3.4482758620689653</v>
          </cell>
          <cell r="AK91">
            <v>2</v>
          </cell>
          <cell r="AL91">
            <v>41</v>
          </cell>
          <cell r="AM91">
            <v>4.8780487804878048</v>
          </cell>
          <cell r="AO91">
            <v>1</v>
          </cell>
          <cell r="AP91">
            <v>75</v>
          </cell>
          <cell r="AQ91">
            <v>1.3333333333333335</v>
          </cell>
          <cell r="AS91">
            <v>1</v>
          </cell>
          <cell r="AT91">
            <v>53</v>
          </cell>
          <cell r="AU91">
            <v>1.8867924528301887</v>
          </cell>
          <cell r="AW91">
            <v>5</v>
          </cell>
          <cell r="AX91">
            <v>128</v>
          </cell>
          <cell r="AY91">
            <v>3.90625</v>
          </cell>
          <cell r="BA91">
            <v>2</v>
          </cell>
          <cell r="BB91">
            <v>81</v>
          </cell>
          <cell r="BC91">
            <v>2.4691358024691357</v>
          </cell>
          <cell r="BE91">
            <v>1</v>
          </cell>
          <cell r="BF91">
            <v>56</v>
          </cell>
          <cell r="BG91">
            <v>1.7857142857142856</v>
          </cell>
          <cell r="BJ91">
            <v>46</v>
          </cell>
          <cell r="BK91">
            <v>0</v>
          </cell>
          <cell r="BN91">
            <v>31</v>
          </cell>
          <cell r="BO91">
            <v>0</v>
          </cell>
          <cell r="BQ91">
            <v>1</v>
          </cell>
          <cell r="BR91">
            <v>52</v>
          </cell>
          <cell r="BS91">
            <v>1.9230769230769231</v>
          </cell>
          <cell r="BU91">
            <v>1</v>
          </cell>
          <cell r="BV91">
            <v>31</v>
          </cell>
          <cell r="BW91">
            <v>3.225806451612903</v>
          </cell>
          <cell r="BZ91">
            <v>74</v>
          </cell>
          <cell r="CA91">
            <v>0</v>
          </cell>
          <cell r="CC91">
            <v>1</v>
          </cell>
          <cell r="CD91">
            <v>95</v>
          </cell>
          <cell r="CE91">
            <v>1.0526315789473684</v>
          </cell>
          <cell r="CG91">
            <v>38017</v>
          </cell>
          <cell r="CH91">
            <v>96</v>
          </cell>
          <cell r="CI91">
            <v>1036</v>
          </cell>
          <cell r="CJ91">
            <v>9.2664092664092674</v>
          </cell>
          <cell r="CL91">
            <v>5</v>
          </cell>
          <cell r="CM91">
            <v>39</v>
          </cell>
          <cell r="CN91">
            <v>12.820512820512821</v>
          </cell>
          <cell r="CP91">
            <v>12</v>
          </cell>
          <cell r="CQ91">
            <v>62</v>
          </cell>
          <cell r="CR91">
            <v>19.35483870967742</v>
          </cell>
          <cell r="CT91">
            <v>4</v>
          </cell>
          <cell r="CU91">
            <v>44</v>
          </cell>
          <cell r="CV91">
            <v>9.0909090909090917</v>
          </cell>
          <cell r="CX91">
            <v>10</v>
          </cell>
          <cell r="CY91">
            <v>52</v>
          </cell>
          <cell r="CZ91">
            <v>19.230769230769234</v>
          </cell>
          <cell r="DB91">
            <v>4</v>
          </cell>
          <cell r="DC91">
            <v>95</v>
          </cell>
          <cell r="DD91">
            <v>4.2105263157894735</v>
          </cell>
          <cell r="DF91">
            <v>1</v>
          </cell>
          <cell r="DG91">
            <v>37</v>
          </cell>
          <cell r="DH91">
            <v>2.7027027027027026</v>
          </cell>
          <cell r="DJ91">
            <v>2</v>
          </cell>
          <cell r="DK91">
            <v>57</v>
          </cell>
          <cell r="DL91">
            <v>3.5087719298245617</v>
          </cell>
          <cell r="DN91">
            <v>1</v>
          </cell>
          <cell r="DO91">
            <v>41</v>
          </cell>
          <cell r="DP91">
            <v>2.4390243902439024</v>
          </cell>
          <cell r="DR91">
            <v>1</v>
          </cell>
          <cell r="DS91">
            <v>75</v>
          </cell>
          <cell r="DT91">
            <v>1.3333333333333333</v>
          </cell>
          <cell r="DV91">
            <v>8</v>
          </cell>
          <cell r="DW91">
            <v>52</v>
          </cell>
          <cell r="DX91">
            <v>15.384615384615385</v>
          </cell>
          <cell r="DZ91">
            <v>17</v>
          </cell>
          <cell r="EA91">
            <v>127</v>
          </cell>
          <cell r="EB91">
            <v>13.385826771653544</v>
          </cell>
          <cell r="ED91">
            <v>6</v>
          </cell>
          <cell r="EE91">
            <v>79</v>
          </cell>
          <cell r="EF91">
            <v>7.59493670886076</v>
          </cell>
          <cell r="EH91">
            <v>3</v>
          </cell>
          <cell r="EI91">
            <v>52</v>
          </cell>
          <cell r="EJ91">
            <v>5.7692307692307692</v>
          </cell>
          <cell r="EL91">
            <v>2</v>
          </cell>
          <cell r="EM91">
            <v>42</v>
          </cell>
          <cell r="EN91">
            <v>4.7619047619047619</v>
          </cell>
          <cell r="EP91">
            <v>1</v>
          </cell>
          <cell r="EQ91">
            <v>32</v>
          </cell>
          <cell r="ER91">
            <v>3.125</v>
          </cell>
          <cell r="ET91">
            <v>3</v>
          </cell>
          <cell r="EU91">
            <v>49</v>
          </cell>
          <cell r="EV91">
            <v>6.1224489795918364</v>
          </cell>
          <cell r="EX91">
            <v>14</v>
          </cell>
          <cell r="EY91">
            <v>30</v>
          </cell>
          <cell r="EZ91">
            <v>46.666666666666671</v>
          </cell>
          <cell r="FB91">
            <v>2</v>
          </cell>
          <cell r="FC91">
            <v>71</v>
          </cell>
          <cell r="FD91">
            <v>2.816901408450704</v>
          </cell>
          <cell r="FF91">
            <v>4</v>
          </cell>
          <cell r="FG91">
            <v>95</v>
          </cell>
          <cell r="FH91">
            <v>4.2105263157894735</v>
          </cell>
        </row>
        <row r="92">
          <cell r="A92">
            <v>38442</v>
          </cell>
          <cell r="B92">
            <v>23</v>
          </cell>
          <cell r="C92">
            <v>1053</v>
          </cell>
          <cell r="D92">
            <v>2.184235517568851</v>
          </cell>
          <cell r="I92">
            <v>4</v>
          </cell>
          <cell r="J92">
            <v>35</v>
          </cell>
          <cell r="K92">
            <v>11.428571428571429</v>
          </cell>
          <cell r="M92">
            <v>1</v>
          </cell>
          <cell r="N92">
            <v>65</v>
          </cell>
          <cell r="O92">
            <v>1.5384615384615385</v>
          </cell>
          <cell r="Q92">
            <v>1</v>
          </cell>
          <cell r="R92">
            <v>41</v>
          </cell>
          <cell r="S92">
            <v>2.4390243902439024</v>
          </cell>
          <cell r="U92">
            <v>1</v>
          </cell>
          <cell r="V92">
            <v>51</v>
          </cell>
          <cell r="W92">
            <v>1.9607843137254901</v>
          </cell>
          <cell r="Y92">
            <v>1</v>
          </cell>
          <cell r="Z92">
            <v>92</v>
          </cell>
          <cell r="AA92">
            <v>1.0869565217391304</v>
          </cell>
          <cell r="AD92">
            <v>38</v>
          </cell>
          <cell r="AE92">
            <v>0</v>
          </cell>
          <cell r="AG92">
            <v>2</v>
          </cell>
          <cell r="AH92">
            <v>61</v>
          </cell>
          <cell r="AI92">
            <v>3.278688524590164</v>
          </cell>
          <cell r="AK92">
            <v>2</v>
          </cell>
          <cell r="AL92">
            <v>41</v>
          </cell>
          <cell r="AM92">
            <v>4.8780487804878048</v>
          </cell>
          <cell r="AO92">
            <v>1</v>
          </cell>
          <cell r="AP92">
            <v>74</v>
          </cell>
          <cell r="AQ92">
            <v>1.3513513513513513</v>
          </cell>
          <cell r="AS92">
            <v>1</v>
          </cell>
          <cell r="AT92">
            <v>55</v>
          </cell>
          <cell r="AU92">
            <v>1.8181818181818181</v>
          </cell>
          <cell r="AW92">
            <v>4</v>
          </cell>
          <cell r="AX92">
            <v>127</v>
          </cell>
          <cell r="AY92">
            <v>3.1496062992125982</v>
          </cell>
          <cell r="BA92">
            <v>2</v>
          </cell>
          <cell r="BB92">
            <v>81</v>
          </cell>
          <cell r="BC92">
            <v>2.4691358024691357</v>
          </cell>
          <cell r="BE92">
            <v>1</v>
          </cell>
          <cell r="BF92">
            <v>58</v>
          </cell>
          <cell r="BG92">
            <v>1.7241379310344827</v>
          </cell>
          <cell r="BJ92">
            <v>45</v>
          </cell>
          <cell r="BK92">
            <v>0</v>
          </cell>
          <cell r="BN92">
            <v>32</v>
          </cell>
          <cell r="BO92">
            <v>0</v>
          </cell>
          <cell r="BQ92">
            <v>1</v>
          </cell>
          <cell r="BR92">
            <v>53</v>
          </cell>
          <cell r="BS92">
            <v>1.8867924528301887</v>
          </cell>
          <cell r="BU92">
            <v>1</v>
          </cell>
          <cell r="BV92">
            <v>30</v>
          </cell>
          <cell r="BW92">
            <v>3.3333333333333335</v>
          </cell>
          <cell r="BZ92">
            <v>75</v>
          </cell>
          <cell r="CA92">
            <v>0</v>
          </cell>
          <cell r="CC92">
            <v>1</v>
          </cell>
          <cell r="CD92">
            <v>92</v>
          </cell>
          <cell r="CE92">
            <v>1.0869565217391304</v>
          </cell>
          <cell r="CG92">
            <v>38046</v>
          </cell>
          <cell r="CH92">
            <v>105</v>
          </cell>
          <cell r="CI92">
            <v>1053</v>
          </cell>
          <cell r="CJ92">
            <v>9.9715099715099704</v>
          </cell>
          <cell r="CL92">
            <v>5</v>
          </cell>
          <cell r="CM92">
            <v>37</v>
          </cell>
          <cell r="CN92">
            <v>13.513513513513514</v>
          </cell>
          <cell r="CP92">
            <v>11</v>
          </cell>
          <cell r="CQ92">
            <v>63</v>
          </cell>
          <cell r="CR92">
            <v>17.460317460317459</v>
          </cell>
          <cell r="CT92">
            <v>6</v>
          </cell>
          <cell r="CU92">
            <v>44</v>
          </cell>
          <cell r="CV92">
            <v>13.636363636363637</v>
          </cell>
          <cell r="CX92">
            <v>9</v>
          </cell>
          <cell r="CY92">
            <v>51</v>
          </cell>
          <cell r="CZ92">
            <v>17.647058823529409</v>
          </cell>
          <cell r="DB92">
            <v>3</v>
          </cell>
          <cell r="DC92">
            <v>95</v>
          </cell>
          <cell r="DD92">
            <v>3.1578947368421053</v>
          </cell>
          <cell r="DF92">
            <v>1</v>
          </cell>
          <cell r="DG92">
            <v>37</v>
          </cell>
          <cell r="DH92">
            <v>2.7027027027027026</v>
          </cell>
          <cell r="DJ92">
            <v>4</v>
          </cell>
          <cell r="DK92">
            <v>58</v>
          </cell>
          <cell r="DL92">
            <v>6.8965517241379315</v>
          </cell>
          <cell r="DN92">
            <v>1</v>
          </cell>
          <cell r="DO92">
            <v>41</v>
          </cell>
          <cell r="DP92">
            <v>2.4390243902439024</v>
          </cell>
          <cell r="DS92">
            <v>75</v>
          </cell>
          <cell r="DV92">
            <v>8</v>
          </cell>
          <cell r="DW92">
            <v>53</v>
          </cell>
          <cell r="DX92">
            <v>15.09433962264151</v>
          </cell>
          <cell r="DZ92">
            <v>22</v>
          </cell>
          <cell r="EA92">
            <v>128</v>
          </cell>
          <cell r="EB92">
            <v>17.1875</v>
          </cell>
          <cell r="ED92">
            <v>8</v>
          </cell>
          <cell r="EE92">
            <v>81</v>
          </cell>
          <cell r="EF92">
            <v>9.8765432098765444</v>
          </cell>
          <cell r="EH92">
            <v>3</v>
          </cell>
          <cell r="EI92">
            <v>56</v>
          </cell>
          <cell r="EJ92">
            <v>5.3571428571428568</v>
          </cell>
          <cell r="EL92">
            <v>1</v>
          </cell>
          <cell r="EM92">
            <v>46</v>
          </cell>
          <cell r="EN92">
            <v>2.1739130434782608</v>
          </cell>
          <cell r="EP92">
            <v>1</v>
          </cell>
          <cell r="EQ92">
            <v>31</v>
          </cell>
          <cell r="ER92">
            <v>3.225806451612903</v>
          </cell>
          <cell r="ET92">
            <v>3</v>
          </cell>
          <cell r="EU92">
            <v>52</v>
          </cell>
          <cell r="EV92">
            <v>5.7692307692307692</v>
          </cell>
          <cell r="EX92">
            <v>17</v>
          </cell>
          <cell r="EY92">
            <v>31</v>
          </cell>
          <cell r="EZ92">
            <v>54.838709677419352</v>
          </cell>
          <cell r="FB92">
            <v>2</v>
          </cell>
          <cell r="FC92">
            <v>74</v>
          </cell>
          <cell r="FD92">
            <v>2.7027027027027026</v>
          </cell>
          <cell r="FF92">
            <v>3</v>
          </cell>
          <cell r="FG92">
            <v>95</v>
          </cell>
          <cell r="FH92">
            <v>3.1578947368421053</v>
          </cell>
        </row>
        <row r="93">
          <cell r="A93">
            <v>38472</v>
          </cell>
          <cell r="B93">
            <v>21</v>
          </cell>
          <cell r="C93">
            <v>1061</v>
          </cell>
          <cell r="D93">
            <v>1.9792648444863337</v>
          </cell>
          <cell r="I93">
            <v>6</v>
          </cell>
          <cell r="J93">
            <v>37</v>
          </cell>
          <cell r="K93">
            <v>16.216216216216218</v>
          </cell>
          <cell r="N93">
            <v>64</v>
          </cell>
          <cell r="O93">
            <v>0</v>
          </cell>
          <cell r="Q93">
            <v>1</v>
          </cell>
          <cell r="R93">
            <v>44</v>
          </cell>
          <cell r="S93">
            <v>2.2727272727272729</v>
          </cell>
          <cell r="U93">
            <v>1</v>
          </cell>
          <cell r="V93">
            <v>51</v>
          </cell>
          <cell r="W93">
            <v>1.9607843137254901</v>
          </cell>
          <cell r="Y93">
            <v>1</v>
          </cell>
          <cell r="Z93">
            <v>95</v>
          </cell>
          <cell r="AA93">
            <v>1.0526315789473684</v>
          </cell>
          <cell r="AD93">
            <v>36</v>
          </cell>
          <cell r="AE93">
            <v>0</v>
          </cell>
          <cell r="AG93">
            <v>1</v>
          </cell>
          <cell r="AH93">
            <v>57</v>
          </cell>
          <cell r="AI93">
            <v>1.7543859649122806</v>
          </cell>
          <cell r="AK93">
            <v>2</v>
          </cell>
          <cell r="AL93">
            <v>41</v>
          </cell>
          <cell r="AM93">
            <v>4.8780487804878048</v>
          </cell>
          <cell r="AP93">
            <v>77</v>
          </cell>
          <cell r="AQ93">
            <v>0</v>
          </cell>
          <cell r="AS93">
            <v>1</v>
          </cell>
          <cell r="AT93">
            <v>55</v>
          </cell>
          <cell r="AU93">
            <v>1.8181818181818181</v>
          </cell>
          <cell r="AW93">
            <v>3</v>
          </cell>
          <cell r="AX93">
            <v>125</v>
          </cell>
          <cell r="AY93">
            <v>2.4</v>
          </cell>
          <cell r="BA93">
            <v>2</v>
          </cell>
          <cell r="BB93">
            <v>84</v>
          </cell>
          <cell r="BC93">
            <v>2.3809523809523809</v>
          </cell>
          <cell r="BE93">
            <v>1</v>
          </cell>
          <cell r="BF93">
            <v>56</v>
          </cell>
          <cell r="BG93">
            <v>1.7857142857142856</v>
          </cell>
          <cell r="BJ93">
            <v>45</v>
          </cell>
          <cell r="BK93">
            <v>0</v>
          </cell>
          <cell r="BN93">
            <v>32</v>
          </cell>
          <cell r="BO93">
            <v>0</v>
          </cell>
          <cell r="BQ93">
            <v>1</v>
          </cell>
          <cell r="BR93">
            <v>58</v>
          </cell>
          <cell r="BS93">
            <v>1.7241379310344827</v>
          </cell>
          <cell r="BU93">
            <v>1</v>
          </cell>
          <cell r="BV93">
            <v>30</v>
          </cell>
          <cell r="BW93">
            <v>3.3333333333333335</v>
          </cell>
          <cell r="BZ93">
            <v>74</v>
          </cell>
          <cell r="CA93">
            <v>0</v>
          </cell>
          <cell r="CC93">
            <v>1</v>
          </cell>
          <cell r="CD93">
            <v>95</v>
          </cell>
          <cell r="CE93">
            <v>1.0526315789473684</v>
          </cell>
          <cell r="CG93">
            <v>38077</v>
          </cell>
          <cell r="CH93">
            <v>103</v>
          </cell>
          <cell r="CI93">
            <v>1053</v>
          </cell>
          <cell r="CJ93">
            <v>9.7815764482431149</v>
          </cell>
          <cell r="CL93">
            <v>5</v>
          </cell>
          <cell r="CM93">
            <v>35</v>
          </cell>
          <cell r="CN93">
            <v>14.285714285714286</v>
          </cell>
          <cell r="CP93">
            <v>10</v>
          </cell>
          <cell r="CQ93">
            <v>65</v>
          </cell>
          <cell r="CR93">
            <v>15.384615384615385</v>
          </cell>
          <cell r="CT93">
            <v>5</v>
          </cell>
          <cell r="CU93">
            <v>41</v>
          </cell>
          <cell r="CV93">
            <v>12.195121951219512</v>
          </cell>
          <cell r="CX93">
            <v>11</v>
          </cell>
          <cell r="CY93">
            <v>51</v>
          </cell>
          <cell r="CZ93">
            <v>21.568627450980394</v>
          </cell>
          <cell r="DB93">
            <v>2</v>
          </cell>
          <cell r="DC93">
            <v>92</v>
          </cell>
          <cell r="DD93">
            <v>2.1739130434782608</v>
          </cell>
          <cell r="DG93">
            <v>38</v>
          </cell>
          <cell r="DJ93">
            <v>4</v>
          </cell>
          <cell r="DK93">
            <v>61</v>
          </cell>
          <cell r="DL93">
            <v>6.557377049180328</v>
          </cell>
          <cell r="DN93">
            <v>1</v>
          </cell>
          <cell r="DO93">
            <v>41</v>
          </cell>
          <cell r="DP93">
            <v>2.4390243902439024</v>
          </cell>
          <cell r="DR93">
            <v>1</v>
          </cell>
          <cell r="DS93">
            <v>74</v>
          </cell>
          <cell r="DT93">
            <v>1.3513513513513513</v>
          </cell>
          <cell r="DV93">
            <v>8</v>
          </cell>
          <cell r="DW93">
            <v>55</v>
          </cell>
          <cell r="DX93">
            <v>14.545454545454543</v>
          </cell>
          <cell r="DZ93">
            <v>20</v>
          </cell>
          <cell r="EA93">
            <v>127</v>
          </cell>
          <cell r="EB93">
            <v>15.748031496062993</v>
          </cell>
          <cell r="ED93">
            <v>7</v>
          </cell>
          <cell r="EE93">
            <v>81</v>
          </cell>
          <cell r="EF93">
            <v>8.6419753086419764</v>
          </cell>
          <cell r="EH93">
            <v>3</v>
          </cell>
          <cell r="EI93">
            <v>58</v>
          </cell>
          <cell r="EJ93">
            <v>5.1724137931034484</v>
          </cell>
          <cell r="EL93">
            <v>1</v>
          </cell>
          <cell r="EM93">
            <v>45</v>
          </cell>
          <cell r="EN93">
            <v>2.2222222222222223</v>
          </cell>
          <cell r="EP93">
            <v>1</v>
          </cell>
          <cell r="EQ93">
            <v>32</v>
          </cell>
          <cell r="ER93">
            <v>3.125</v>
          </cell>
          <cell r="ET93">
            <v>4</v>
          </cell>
          <cell r="EU93">
            <v>53</v>
          </cell>
          <cell r="EV93">
            <v>7.5471698113207548</v>
          </cell>
          <cell r="EX93">
            <v>18</v>
          </cell>
          <cell r="EY93">
            <v>30</v>
          </cell>
          <cell r="EZ93">
            <v>60</v>
          </cell>
          <cell r="FB93">
            <v>2</v>
          </cell>
          <cell r="FC93">
            <v>75</v>
          </cell>
          <cell r="FD93">
            <v>2.666666666666667</v>
          </cell>
          <cell r="FF93">
            <v>2</v>
          </cell>
          <cell r="FG93">
            <v>92</v>
          </cell>
          <cell r="FH93">
            <v>2.1739130434782608</v>
          </cell>
        </row>
        <row r="94">
          <cell r="A94">
            <v>38503</v>
          </cell>
          <cell r="B94">
            <v>20</v>
          </cell>
          <cell r="C94">
            <v>1068</v>
          </cell>
          <cell r="D94">
            <v>1.8726591760299627</v>
          </cell>
          <cell r="I94">
            <v>7</v>
          </cell>
          <cell r="J94">
            <v>37</v>
          </cell>
          <cell r="K94">
            <v>18.918918918918919</v>
          </cell>
          <cell r="N94">
            <v>65</v>
          </cell>
          <cell r="O94">
            <v>0</v>
          </cell>
          <cell r="Q94">
            <v>1</v>
          </cell>
          <cell r="R94">
            <v>45</v>
          </cell>
          <cell r="S94">
            <v>2.2222222222222223</v>
          </cell>
          <cell r="U94">
            <v>1</v>
          </cell>
          <cell r="V94">
            <v>51</v>
          </cell>
          <cell r="W94">
            <v>1.9607843137254901</v>
          </cell>
          <cell r="Z94">
            <v>94</v>
          </cell>
          <cell r="AA94">
            <v>0</v>
          </cell>
          <cell r="AD94">
            <v>39</v>
          </cell>
          <cell r="AE94">
            <v>0</v>
          </cell>
          <cell r="AG94">
            <v>1</v>
          </cell>
          <cell r="AH94">
            <v>57</v>
          </cell>
          <cell r="AI94">
            <v>1.7543859649122806</v>
          </cell>
          <cell r="AK94">
            <v>2</v>
          </cell>
          <cell r="AL94">
            <v>43</v>
          </cell>
          <cell r="AM94">
            <v>4.6511627906976747</v>
          </cell>
          <cell r="AP94">
            <v>77</v>
          </cell>
          <cell r="AQ94">
            <v>0</v>
          </cell>
          <cell r="AT94">
            <v>52</v>
          </cell>
          <cell r="AU94">
            <v>0</v>
          </cell>
          <cell r="AW94">
            <v>3</v>
          </cell>
          <cell r="AX94">
            <v>125</v>
          </cell>
          <cell r="AY94">
            <v>2.4</v>
          </cell>
          <cell r="BA94">
            <v>2</v>
          </cell>
          <cell r="BB94">
            <v>85</v>
          </cell>
          <cell r="BC94">
            <v>2.3529411764705883</v>
          </cell>
          <cell r="BE94">
            <v>1</v>
          </cell>
          <cell r="BF94">
            <v>58</v>
          </cell>
          <cell r="BG94">
            <v>1.7241379310344827</v>
          </cell>
          <cell r="BJ94">
            <v>46</v>
          </cell>
          <cell r="BK94">
            <v>0</v>
          </cell>
          <cell r="BN94">
            <v>32</v>
          </cell>
          <cell r="BO94">
            <v>0</v>
          </cell>
          <cell r="BQ94">
            <v>1</v>
          </cell>
          <cell r="BR94">
            <v>56</v>
          </cell>
          <cell r="BS94">
            <v>1.7857142857142856</v>
          </cell>
          <cell r="BU94">
            <v>1</v>
          </cell>
          <cell r="BV94">
            <v>32</v>
          </cell>
          <cell r="BW94">
            <v>3.125</v>
          </cell>
          <cell r="BZ94">
            <v>74</v>
          </cell>
          <cell r="CA94">
            <v>0</v>
          </cell>
          <cell r="CC94" t="str">
            <v/>
          </cell>
          <cell r="CD94">
            <v>94</v>
          </cell>
          <cell r="CE94">
            <v>0</v>
          </cell>
          <cell r="CG94">
            <v>38107</v>
          </cell>
          <cell r="CH94">
            <v>86</v>
          </cell>
          <cell r="CI94">
            <v>1061</v>
          </cell>
          <cell r="CJ94">
            <v>8.1055607917059369</v>
          </cell>
          <cell r="CL94">
            <v>3</v>
          </cell>
          <cell r="CM94">
            <v>37</v>
          </cell>
          <cell r="CN94">
            <v>8.1081081081081088</v>
          </cell>
          <cell r="CP94">
            <v>9</v>
          </cell>
          <cell r="CQ94">
            <v>64</v>
          </cell>
          <cell r="CR94">
            <v>14.0625</v>
          </cell>
          <cell r="CT94">
            <v>5</v>
          </cell>
          <cell r="CU94">
            <v>44</v>
          </cell>
          <cell r="CV94">
            <v>11.363636363636363</v>
          </cell>
          <cell r="CX94">
            <v>9</v>
          </cell>
          <cell r="CY94">
            <v>51</v>
          </cell>
          <cell r="CZ94">
            <v>17.647058823529409</v>
          </cell>
          <cell r="DB94">
            <v>2</v>
          </cell>
          <cell r="DC94">
            <v>95</v>
          </cell>
          <cell r="DD94">
            <v>2.1052631578947367</v>
          </cell>
          <cell r="DG94">
            <v>36</v>
          </cell>
          <cell r="DJ94">
            <v>3</v>
          </cell>
          <cell r="DK94">
            <v>57</v>
          </cell>
          <cell r="DL94">
            <v>5.2631578947368425</v>
          </cell>
          <cell r="DN94">
            <v>1</v>
          </cell>
          <cell r="DO94">
            <v>41</v>
          </cell>
          <cell r="DP94">
            <v>2.4390243902439024</v>
          </cell>
          <cell r="DS94">
            <v>77</v>
          </cell>
          <cell r="DV94">
            <v>7</v>
          </cell>
          <cell r="DW94">
            <v>55</v>
          </cell>
          <cell r="DX94">
            <v>12.727272727272728</v>
          </cell>
          <cell r="DZ94">
            <v>13</v>
          </cell>
          <cell r="EA94">
            <v>125</v>
          </cell>
          <cell r="EB94">
            <v>10.4</v>
          </cell>
          <cell r="ED94">
            <v>6</v>
          </cell>
          <cell r="EE94">
            <v>84</v>
          </cell>
          <cell r="EF94">
            <v>7.1428571428571432</v>
          </cell>
          <cell r="EH94">
            <v>3</v>
          </cell>
          <cell r="EI94">
            <v>56</v>
          </cell>
          <cell r="EJ94">
            <v>5.3571428571428568</v>
          </cell>
          <cell r="EL94">
            <v>1</v>
          </cell>
          <cell r="EM94">
            <v>45</v>
          </cell>
          <cell r="EN94">
            <v>2.2222222222222223</v>
          </cell>
          <cell r="EP94">
            <v>1</v>
          </cell>
          <cell r="EQ94">
            <v>32</v>
          </cell>
          <cell r="ER94">
            <v>3.125</v>
          </cell>
          <cell r="ET94">
            <v>5</v>
          </cell>
          <cell r="EU94">
            <v>58</v>
          </cell>
          <cell r="EV94">
            <v>8.6206896551724146</v>
          </cell>
          <cell r="EX94">
            <v>16</v>
          </cell>
          <cell r="EY94">
            <v>30</v>
          </cell>
          <cell r="EZ94">
            <v>53.333333333333329</v>
          </cell>
          <cell r="FB94">
            <v>2</v>
          </cell>
          <cell r="FC94">
            <v>74</v>
          </cell>
          <cell r="FD94">
            <v>2.7027027027027026</v>
          </cell>
          <cell r="FF94">
            <v>2</v>
          </cell>
          <cell r="FG94">
            <v>95</v>
          </cell>
          <cell r="FH94">
            <v>2.1052631578947367</v>
          </cell>
        </row>
        <row r="95">
          <cell r="A95">
            <v>38533</v>
          </cell>
          <cell r="B95">
            <v>17</v>
          </cell>
          <cell r="C95">
            <v>1066</v>
          </cell>
          <cell r="D95">
            <v>1.5947467166979361</v>
          </cell>
          <cell r="I95">
            <v>7</v>
          </cell>
          <cell r="J95">
            <v>36</v>
          </cell>
          <cell r="K95">
            <v>19.444444444444446</v>
          </cell>
          <cell r="N95">
            <v>65</v>
          </cell>
          <cell r="O95">
            <v>0</v>
          </cell>
          <cell r="Q95">
            <v>1</v>
          </cell>
          <cell r="R95">
            <v>52</v>
          </cell>
          <cell r="S95">
            <v>1.9230769230769231</v>
          </cell>
          <cell r="U95">
            <v>1</v>
          </cell>
          <cell r="V95">
            <v>54</v>
          </cell>
          <cell r="W95">
            <v>1.8518518518518516</v>
          </cell>
          <cell r="Z95">
            <v>92</v>
          </cell>
          <cell r="AA95">
            <v>0</v>
          </cell>
          <cell r="AD95">
            <v>42</v>
          </cell>
          <cell r="AE95">
            <v>0</v>
          </cell>
          <cell r="AG95">
            <v>1</v>
          </cell>
          <cell r="AH95">
            <v>58</v>
          </cell>
          <cell r="AI95">
            <v>1.7241379310344827</v>
          </cell>
          <cell r="AK95">
            <v>2</v>
          </cell>
          <cell r="AL95">
            <v>43</v>
          </cell>
          <cell r="AM95">
            <v>4.6511627906976747</v>
          </cell>
          <cell r="AP95">
            <v>77</v>
          </cell>
          <cell r="AQ95">
            <v>0</v>
          </cell>
          <cell r="AT95">
            <v>52</v>
          </cell>
          <cell r="AU95">
            <v>0</v>
          </cell>
          <cell r="AW95">
            <v>2</v>
          </cell>
          <cell r="AX95">
            <v>125</v>
          </cell>
          <cell r="AY95">
            <v>1.6</v>
          </cell>
          <cell r="BB95">
            <v>81</v>
          </cell>
          <cell r="BC95">
            <v>0</v>
          </cell>
          <cell r="BE95">
            <v>1</v>
          </cell>
          <cell r="BF95">
            <v>57</v>
          </cell>
          <cell r="BG95">
            <v>1.7543859649122806</v>
          </cell>
          <cell r="BJ95">
            <v>45</v>
          </cell>
          <cell r="BK95">
            <v>0</v>
          </cell>
          <cell r="BN95">
            <v>31</v>
          </cell>
          <cell r="BO95">
            <v>0</v>
          </cell>
          <cell r="BQ95">
            <v>1</v>
          </cell>
          <cell r="BR95">
            <v>54</v>
          </cell>
          <cell r="BS95">
            <v>1.8518518518518516</v>
          </cell>
          <cell r="BU95">
            <v>1</v>
          </cell>
          <cell r="BV95">
            <v>28</v>
          </cell>
          <cell r="BW95">
            <v>3.5714285714285712</v>
          </cell>
          <cell r="BZ95">
            <v>75</v>
          </cell>
          <cell r="CA95">
            <v>0</v>
          </cell>
          <cell r="CC95" t="str">
            <v/>
          </cell>
          <cell r="CD95">
            <v>92</v>
          </cell>
          <cell r="CE95">
            <v>0</v>
          </cell>
          <cell r="CG95">
            <v>38138</v>
          </cell>
          <cell r="CH95">
            <v>87</v>
          </cell>
          <cell r="CI95">
            <v>1068</v>
          </cell>
          <cell r="CJ95">
            <v>8.1460674157303377</v>
          </cell>
          <cell r="CL95">
            <v>5</v>
          </cell>
          <cell r="CM95">
            <v>37</v>
          </cell>
          <cell r="CN95">
            <v>13.513513513513514</v>
          </cell>
          <cell r="CP95">
            <v>8</v>
          </cell>
          <cell r="CQ95">
            <v>65</v>
          </cell>
          <cell r="CR95">
            <v>12.307692307692307</v>
          </cell>
          <cell r="CT95">
            <v>5</v>
          </cell>
          <cell r="CU95">
            <v>45</v>
          </cell>
          <cell r="CV95">
            <v>11.111111111111111</v>
          </cell>
          <cell r="CX95">
            <v>9</v>
          </cell>
          <cell r="CY95">
            <v>51</v>
          </cell>
          <cell r="CZ95">
            <v>17.647058823529409</v>
          </cell>
          <cell r="DB95">
            <v>2</v>
          </cell>
          <cell r="DC95">
            <v>94</v>
          </cell>
          <cell r="DD95">
            <v>2.1276595744680851</v>
          </cell>
          <cell r="DG95">
            <v>39</v>
          </cell>
          <cell r="DJ95">
            <v>2</v>
          </cell>
          <cell r="DK95">
            <v>57</v>
          </cell>
          <cell r="DL95">
            <v>3.5087719298245617</v>
          </cell>
          <cell r="DN95">
            <v>1</v>
          </cell>
          <cell r="DO95">
            <v>43</v>
          </cell>
          <cell r="DP95">
            <v>2.3255813953488373</v>
          </cell>
          <cell r="DR95">
            <v>1</v>
          </cell>
          <cell r="DS95">
            <v>77</v>
          </cell>
          <cell r="DT95">
            <v>1.2987012987012987</v>
          </cell>
          <cell r="DV95">
            <v>7</v>
          </cell>
          <cell r="DW95">
            <v>52</v>
          </cell>
          <cell r="DX95">
            <v>13.461538461538462</v>
          </cell>
          <cell r="DZ95">
            <v>11</v>
          </cell>
          <cell r="EA95">
            <v>125</v>
          </cell>
          <cell r="EB95">
            <v>8.8000000000000007</v>
          </cell>
          <cell r="ED95">
            <v>7</v>
          </cell>
          <cell r="EE95">
            <v>85</v>
          </cell>
          <cell r="EF95">
            <v>8.2352941176470598</v>
          </cell>
          <cell r="EH95">
            <v>3</v>
          </cell>
          <cell r="EI95">
            <v>58</v>
          </cell>
          <cell r="EJ95">
            <v>5.1724137931034484</v>
          </cell>
          <cell r="EL95">
            <v>1</v>
          </cell>
          <cell r="EM95">
            <v>46</v>
          </cell>
          <cell r="EN95">
            <v>2.1739130434782608</v>
          </cell>
          <cell r="EP95">
            <v>1</v>
          </cell>
          <cell r="EQ95">
            <v>32</v>
          </cell>
          <cell r="ER95">
            <v>3.125</v>
          </cell>
          <cell r="ET95">
            <v>3</v>
          </cell>
          <cell r="EU95">
            <v>56</v>
          </cell>
          <cell r="EV95">
            <v>5.3571428571428568</v>
          </cell>
          <cell r="EX95">
            <v>17</v>
          </cell>
          <cell r="EY95">
            <v>32</v>
          </cell>
          <cell r="EZ95">
            <v>53.125</v>
          </cell>
          <cell r="FB95">
            <v>4</v>
          </cell>
          <cell r="FC95">
            <v>74</v>
          </cell>
          <cell r="FD95">
            <v>5.4054054054054053</v>
          </cell>
          <cell r="FF95">
            <v>2</v>
          </cell>
          <cell r="FG95">
            <v>94</v>
          </cell>
          <cell r="FH95">
            <v>2.1276595744680851</v>
          </cell>
        </row>
        <row r="96">
          <cell r="A96">
            <v>38564</v>
          </cell>
          <cell r="B96">
            <v>18</v>
          </cell>
          <cell r="C96">
            <v>1060</v>
          </cell>
          <cell r="D96">
            <v>1.6981132075471699</v>
          </cell>
          <cell r="I96">
            <v>7</v>
          </cell>
          <cell r="J96">
            <v>34</v>
          </cell>
          <cell r="K96">
            <v>20.588235294117645</v>
          </cell>
          <cell r="N96">
            <v>64</v>
          </cell>
          <cell r="O96">
            <v>0</v>
          </cell>
          <cell r="Q96">
            <v>1</v>
          </cell>
          <cell r="R96">
            <v>54</v>
          </cell>
          <cell r="S96">
            <v>1.8518518518518516</v>
          </cell>
          <cell r="U96">
            <v>2</v>
          </cell>
          <cell r="V96">
            <v>52</v>
          </cell>
          <cell r="W96">
            <v>3.8461538461538463</v>
          </cell>
          <cell r="Z96">
            <v>88</v>
          </cell>
          <cell r="AA96">
            <v>0</v>
          </cell>
          <cell r="AD96">
            <v>40</v>
          </cell>
          <cell r="AE96">
            <v>0</v>
          </cell>
          <cell r="AG96">
            <v>1</v>
          </cell>
          <cell r="AH96">
            <v>59</v>
          </cell>
          <cell r="AI96">
            <v>1.6949152542372881</v>
          </cell>
          <cell r="AK96">
            <v>2</v>
          </cell>
          <cell r="AL96">
            <v>41</v>
          </cell>
          <cell r="AM96">
            <v>4.8780487804878048</v>
          </cell>
          <cell r="AP96">
            <v>75</v>
          </cell>
          <cell r="AQ96">
            <v>0</v>
          </cell>
          <cell r="AT96">
            <v>52</v>
          </cell>
          <cell r="AU96">
            <v>0</v>
          </cell>
          <cell r="AW96">
            <v>1</v>
          </cell>
          <cell r="AX96">
            <v>127</v>
          </cell>
          <cell r="AY96">
            <v>0.78740157480314954</v>
          </cell>
          <cell r="BB96">
            <v>79</v>
          </cell>
          <cell r="BC96">
            <v>0</v>
          </cell>
          <cell r="BE96">
            <v>1</v>
          </cell>
          <cell r="BF96">
            <v>55</v>
          </cell>
          <cell r="BG96">
            <v>1.8181818181818181</v>
          </cell>
          <cell r="BJ96">
            <v>45</v>
          </cell>
          <cell r="BK96">
            <v>0</v>
          </cell>
          <cell r="BN96">
            <v>34</v>
          </cell>
          <cell r="BO96">
            <v>0</v>
          </cell>
          <cell r="BQ96">
            <v>1</v>
          </cell>
          <cell r="BR96">
            <v>57</v>
          </cell>
          <cell r="BS96">
            <v>1.7543859649122806</v>
          </cell>
          <cell r="BU96">
            <v>2</v>
          </cell>
          <cell r="BV96">
            <v>29</v>
          </cell>
          <cell r="BW96">
            <v>6.8965517241379306</v>
          </cell>
          <cell r="BZ96">
            <v>75</v>
          </cell>
          <cell r="CA96">
            <v>0</v>
          </cell>
          <cell r="CC96" t="str">
            <v/>
          </cell>
          <cell r="CD96">
            <v>88</v>
          </cell>
          <cell r="CE96">
            <v>0</v>
          </cell>
          <cell r="CG96">
            <v>38168</v>
          </cell>
          <cell r="CH96">
            <v>73</v>
          </cell>
          <cell r="CI96">
            <v>1066</v>
          </cell>
          <cell r="CJ96">
            <v>6.848030018761726</v>
          </cell>
          <cell r="CL96">
            <v>3</v>
          </cell>
          <cell r="CM96">
            <v>36</v>
          </cell>
          <cell r="CN96">
            <v>8.3333333333333321</v>
          </cell>
          <cell r="CP96">
            <v>6</v>
          </cell>
          <cell r="CQ96">
            <v>65</v>
          </cell>
          <cell r="CR96">
            <v>9.2307692307692299</v>
          </cell>
          <cell r="CT96">
            <v>6</v>
          </cell>
          <cell r="CU96">
            <v>52</v>
          </cell>
          <cell r="CV96">
            <v>11.538461538461538</v>
          </cell>
          <cell r="CX96">
            <v>9</v>
          </cell>
          <cell r="CY96">
            <v>54</v>
          </cell>
          <cell r="CZ96">
            <v>16.666666666666664</v>
          </cell>
          <cell r="DC96">
            <v>92</v>
          </cell>
          <cell r="DG96">
            <v>42</v>
          </cell>
          <cell r="DJ96">
            <v>1</v>
          </cell>
          <cell r="DK96">
            <v>58</v>
          </cell>
          <cell r="DL96">
            <v>1.7241379310344829</v>
          </cell>
          <cell r="DN96">
            <v>1</v>
          </cell>
          <cell r="DO96">
            <v>43</v>
          </cell>
          <cell r="DP96">
            <v>2.3255813953488373</v>
          </cell>
          <cell r="DR96">
            <v>1</v>
          </cell>
          <cell r="DS96">
            <v>77</v>
          </cell>
          <cell r="DT96">
            <v>1.2987012987012987</v>
          </cell>
          <cell r="DV96">
            <v>6</v>
          </cell>
          <cell r="DW96">
            <v>52</v>
          </cell>
          <cell r="DX96">
            <v>11.538461538461538</v>
          </cell>
          <cell r="DZ96">
            <v>10</v>
          </cell>
          <cell r="EA96">
            <v>125</v>
          </cell>
          <cell r="EB96">
            <v>8</v>
          </cell>
          <cell r="ED96">
            <v>6</v>
          </cell>
          <cell r="EE96">
            <v>81</v>
          </cell>
          <cell r="EF96">
            <v>7.4074074074074083</v>
          </cell>
          <cell r="EH96">
            <v>3</v>
          </cell>
          <cell r="EI96">
            <v>57</v>
          </cell>
          <cell r="EJ96">
            <v>5.2631578947368425</v>
          </cell>
          <cell r="EM96">
            <v>45</v>
          </cell>
          <cell r="EP96">
            <v>1</v>
          </cell>
          <cell r="EQ96">
            <v>31</v>
          </cell>
          <cell r="ER96">
            <v>3.225806451612903</v>
          </cell>
          <cell r="ET96">
            <v>4</v>
          </cell>
          <cell r="EU96">
            <v>54</v>
          </cell>
          <cell r="EV96">
            <v>7.4074074074074083</v>
          </cell>
          <cell r="EX96">
            <v>13</v>
          </cell>
          <cell r="EY96">
            <v>28</v>
          </cell>
          <cell r="EZ96">
            <v>46.428571428571431</v>
          </cell>
          <cell r="FB96">
            <v>3</v>
          </cell>
          <cell r="FC96">
            <v>75</v>
          </cell>
          <cell r="FD96">
            <v>4</v>
          </cell>
          <cell r="FF96" t="str">
            <v/>
          </cell>
          <cell r="FG96">
            <v>92</v>
          </cell>
          <cell r="FH96">
            <v>0</v>
          </cell>
        </row>
        <row r="97">
          <cell r="A97">
            <v>38595</v>
          </cell>
          <cell r="B97">
            <v>20</v>
          </cell>
          <cell r="C97">
            <v>1065</v>
          </cell>
          <cell r="D97">
            <v>1.8779342723004695</v>
          </cell>
          <cell r="I97">
            <v>6</v>
          </cell>
          <cell r="J97">
            <v>34</v>
          </cell>
          <cell r="K97">
            <v>17.647058823529413</v>
          </cell>
          <cell r="M97">
            <v>1</v>
          </cell>
          <cell r="N97">
            <v>64</v>
          </cell>
          <cell r="O97">
            <v>1.5625</v>
          </cell>
          <cell r="Q97">
            <v>1</v>
          </cell>
          <cell r="R97">
            <v>54</v>
          </cell>
          <cell r="S97">
            <v>1.8518518518518516</v>
          </cell>
          <cell r="U97">
            <v>2</v>
          </cell>
          <cell r="V97">
            <v>52</v>
          </cell>
          <cell r="W97">
            <v>3.8461538461538463</v>
          </cell>
          <cell r="Z97">
            <v>87</v>
          </cell>
          <cell r="AA97">
            <v>0</v>
          </cell>
          <cell r="AD97">
            <v>41</v>
          </cell>
          <cell r="AE97">
            <v>0</v>
          </cell>
          <cell r="AG97">
            <v>1</v>
          </cell>
          <cell r="AH97">
            <v>59</v>
          </cell>
          <cell r="AI97">
            <v>1.6949152542372881</v>
          </cell>
          <cell r="AK97">
            <v>2</v>
          </cell>
          <cell r="AL97">
            <v>41</v>
          </cell>
          <cell r="AM97">
            <v>4.8780487804878048</v>
          </cell>
          <cell r="AP97">
            <v>76</v>
          </cell>
          <cell r="AQ97">
            <v>0</v>
          </cell>
          <cell r="AT97">
            <v>52</v>
          </cell>
          <cell r="AU97">
            <v>0</v>
          </cell>
          <cell r="AW97">
            <v>3</v>
          </cell>
          <cell r="AX97">
            <v>129</v>
          </cell>
          <cell r="AY97">
            <v>2.3255813953488373</v>
          </cell>
          <cell r="BB97">
            <v>79</v>
          </cell>
          <cell r="BC97">
            <v>0</v>
          </cell>
          <cell r="BE97">
            <v>1</v>
          </cell>
          <cell r="BF97">
            <v>56</v>
          </cell>
          <cell r="BG97">
            <v>1.7857142857142856</v>
          </cell>
          <cell r="BJ97">
            <v>46</v>
          </cell>
          <cell r="BK97">
            <v>0</v>
          </cell>
          <cell r="BN97">
            <v>35</v>
          </cell>
          <cell r="BO97">
            <v>0</v>
          </cell>
          <cell r="BQ97">
            <v>1</v>
          </cell>
          <cell r="BR97">
            <v>58</v>
          </cell>
          <cell r="BS97">
            <v>1.7241379310344827</v>
          </cell>
          <cell r="BU97">
            <v>2</v>
          </cell>
          <cell r="BV97">
            <v>29</v>
          </cell>
          <cell r="BW97">
            <v>6.8965517241379306</v>
          </cell>
          <cell r="BZ97">
            <v>73</v>
          </cell>
          <cell r="CA97">
            <v>0</v>
          </cell>
          <cell r="CC97" t="str">
            <v/>
          </cell>
          <cell r="CD97">
            <v>87</v>
          </cell>
          <cell r="CE97">
            <v>0</v>
          </cell>
          <cell r="CG97">
            <v>38199</v>
          </cell>
          <cell r="CH97">
            <v>73</v>
          </cell>
          <cell r="CI97">
            <v>1060</v>
          </cell>
          <cell r="CJ97">
            <v>6.8867924528301891</v>
          </cell>
          <cell r="CL97">
            <v>3</v>
          </cell>
          <cell r="CM97">
            <v>34</v>
          </cell>
          <cell r="CN97">
            <v>8.8235294117647047</v>
          </cell>
          <cell r="CP97">
            <v>6</v>
          </cell>
          <cell r="CQ97">
            <v>64</v>
          </cell>
          <cell r="CR97">
            <v>9.375</v>
          </cell>
          <cell r="CT97">
            <v>5</v>
          </cell>
          <cell r="CU97">
            <v>54</v>
          </cell>
          <cell r="CV97">
            <v>9.2592592592592595</v>
          </cell>
          <cell r="CX97">
            <v>8</v>
          </cell>
          <cell r="CY97">
            <v>52</v>
          </cell>
          <cell r="CZ97">
            <v>15.384615384615385</v>
          </cell>
          <cell r="DC97">
            <v>88</v>
          </cell>
          <cell r="DG97">
            <v>40</v>
          </cell>
          <cell r="DJ97">
            <v>1</v>
          </cell>
          <cell r="DK97">
            <v>59</v>
          </cell>
          <cell r="DL97">
            <v>1.6949152542372881</v>
          </cell>
          <cell r="DN97">
            <v>1</v>
          </cell>
          <cell r="DO97">
            <v>41</v>
          </cell>
          <cell r="DP97">
            <v>2.4390243902439024</v>
          </cell>
          <cell r="DR97">
            <v>1</v>
          </cell>
          <cell r="DS97">
            <v>75</v>
          </cell>
          <cell r="DT97">
            <v>1.3333333333333333</v>
          </cell>
          <cell r="DV97">
            <v>7</v>
          </cell>
          <cell r="DW97">
            <v>52</v>
          </cell>
          <cell r="DX97">
            <v>13.461538461538462</v>
          </cell>
          <cell r="DZ97">
            <v>10</v>
          </cell>
          <cell r="EA97">
            <v>127</v>
          </cell>
          <cell r="EB97">
            <v>7.8740157480314963</v>
          </cell>
          <cell r="ED97">
            <v>5</v>
          </cell>
          <cell r="EE97">
            <v>79</v>
          </cell>
          <cell r="EF97">
            <v>6.3291139240506329</v>
          </cell>
          <cell r="EH97">
            <v>3</v>
          </cell>
          <cell r="EI97">
            <v>55</v>
          </cell>
          <cell r="EJ97">
            <v>5.4545454545454541</v>
          </cell>
          <cell r="EM97">
            <v>45</v>
          </cell>
          <cell r="EP97">
            <v>1</v>
          </cell>
          <cell r="EQ97">
            <v>34</v>
          </cell>
          <cell r="ER97">
            <v>2.9411764705882351</v>
          </cell>
          <cell r="ET97">
            <v>5</v>
          </cell>
          <cell r="EU97">
            <v>57</v>
          </cell>
          <cell r="EV97">
            <v>8.7719298245614024</v>
          </cell>
          <cell r="EX97">
            <v>14</v>
          </cell>
          <cell r="EY97">
            <v>29</v>
          </cell>
          <cell r="EZ97">
            <v>48.275862068965516</v>
          </cell>
          <cell r="FB97">
            <v>3</v>
          </cell>
          <cell r="FC97">
            <v>75</v>
          </cell>
          <cell r="FD97">
            <v>4</v>
          </cell>
          <cell r="FF97" t="str">
            <v/>
          </cell>
          <cell r="FG97">
            <v>88</v>
          </cell>
          <cell r="FH97">
            <v>0</v>
          </cell>
        </row>
        <row r="98">
          <cell r="A98">
            <v>38625</v>
          </cell>
          <cell r="B98">
            <v>23</v>
          </cell>
          <cell r="C98">
            <v>1066</v>
          </cell>
          <cell r="D98">
            <v>2.1575984990619137</v>
          </cell>
          <cell r="I98">
            <v>5</v>
          </cell>
          <cell r="J98">
            <v>34</v>
          </cell>
          <cell r="K98">
            <v>14.705882352941178</v>
          </cell>
          <cell r="M98">
            <v>1</v>
          </cell>
          <cell r="N98">
            <v>65</v>
          </cell>
          <cell r="O98">
            <v>1.5384615384615385</v>
          </cell>
          <cell r="R98">
            <v>53</v>
          </cell>
          <cell r="S98">
            <v>0</v>
          </cell>
          <cell r="U98">
            <v>2</v>
          </cell>
          <cell r="V98">
            <v>54</v>
          </cell>
          <cell r="W98">
            <v>3.7037037037037033</v>
          </cell>
          <cell r="Z98">
            <v>84</v>
          </cell>
          <cell r="AA98">
            <v>0</v>
          </cell>
          <cell r="AD98">
            <v>40</v>
          </cell>
          <cell r="AE98">
            <v>0</v>
          </cell>
          <cell r="AG98">
            <v>1</v>
          </cell>
          <cell r="AH98">
            <v>59</v>
          </cell>
          <cell r="AI98">
            <v>1.6949152542372881</v>
          </cell>
          <cell r="AK98">
            <v>2</v>
          </cell>
          <cell r="AL98">
            <v>41</v>
          </cell>
          <cell r="AM98">
            <v>4.8780487804878048</v>
          </cell>
          <cell r="AP98">
            <v>78</v>
          </cell>
          <cell r="AQ98">
            <v>0</v>
          </cell>
          <cell r="AT98">
            <v>48</v>
          </cell>
          <cell r="AU98">
            <v>0</v>
          </cell>
          <cell r="AW98">
            <v>3</v>
          </cell>
          <cell r="AX98">
            <v>130</v>
          </cell>
          <cell r="AY98">
            <v>2.3076923076923079</v>
          </cell>
          <cell r="BA98">
            <v>1</v>
          </cell>
          <cell r="BB98">
            <v>80</v>
          </cell>
          <cell r="BC98">
            <v>1.25</v>
          </cell>
          <cell r="BE98">
            <v>1</v>
          </cell>
          <cell r="BF98">
            <v>56</v>
          </cell>
          <cell r="BG98">
            <v>1.7857142857142856</v>
          </cell>
          <cell r="BJ98">
            <v>46</v>
          </cell>
          <cell r="BK98">
            <v>0</v>
          </cell>
          <cell r="BN98">
            <v>34</v>
          </cell>
          <cell r="BO98">
            <v>0</v>
          </cell>
          <cell r="BQ98">
            <v>1</v>
          </cell>
          <cell r="BR98">
            <v>60</v>
          </cell>
          <cell r="BS98">
            <v>1.6666666666666667</v>
          </cell>
          <cell r="BU98">
            <v>6</v>
          </cell>
          <cell r="BV98">
            <v>30</v>
          </cell>
          <cell r="BW98">
            <v>20</v>
          </cell>
          <cell r="BZ98">
            <v>74</v>
          </cell>
          <cell r="CA98">
            <v>0</v>
          </cell>
          <cell r="CC98" t="str">
            <v/>
          </cell>
          <cell r="CD98">
            <v>84</v>
          </cell>
          <cell r="CE98">
            <v>0</v>
          </cell>
          <cell r="CG98">
            <v>38230</v>
          </cell>
          <cell r="CH98">
            <v>81</v>
          </cell>
          <cell r="CI98">
            <v>1065</v>
          </cell>
          <cell r="CJ98">
            <v>7.605633802816901</v>
          </cell>
          <cell r="CL98">
            <v>2</v>
          </cell>
          <cell r="CM98">
            <v>34</v>
          </cell>
          <cell r="CN98">
            <v>5.8823529411764701</v>
          </cell>
          <cell r="CP98">
            <v>6</v>
          </cell>
          <cell r="CQ98">
            <v>64</v>
          </cell>
          <cell r="CR98">
            <v>9.375</v>
          </cell>
          <cell r="CT98">
            <v>5</v>
          </cell>
          <cell r="CU98">
            <v>54</v>
          </cell>
          <cell r="CV98">
            <v>9.2592592592592595</v>
          </cell>
          <cell r="CX98">
            <v>8</v>
          </cell>
          <cell r="CY98">
            <v>52</v>
          </cell>
          <cell r="CZ98">
            <v>15.384615384615385</v>
          </cell>
          <cell r="DC98">
            <v>87</v>
          </cell>
          <cell r="DG98">
            <v>41</v>
          </cell>
          <cell r="DJ98">
            <v>3</v>
          </cell>
          <cell r="DK98">
            <v>59</v>
          </cell>
          <cell r="DL98">
            <v>5.0847457627118642</v>
          </cell>
          <cell r="DN98">
            <v>1</v>
          </cell>
          <cell r="DO98">
            <v>41</v>
          </cell>
          <cell r="DP98">
            <v>2.4390243902439024</v>
          </cell>
          <cell r="DR98">
            <v>1</v>
          </cell>
          <cell r="DS98">
            <v>76</v>
          </cell>
          <cell r="DT98">
            <v>1.3157894736842104</v>
          </cell>
          <cell r="DV98">
            <v>6</v>
          </cell>
          <cell r="DW98">
            <v>52</v>
          </cell>
          <cell r="DX98">
            <v>11.538461538461538</v>
          </cell>
          <cell r="DZ98">
            <v>10</v>
          </cell>
          <cell r="EA98">
            <v>129</v>
          </cell>
          <cell r="EB98">
            <v>7.7519379844961245</v>
          </cell>
          <cell r="ED98">
            <v>6</v>
          </cell>
          <cell r="EE98">
            <v>79</v>
          </cell>
          <cell r="EF98">
            <v>7.59493670886076</v>
          </cell>
          <cell r="EH98">
            <v>3</v>
          </cell>
          <cell r="EI98">
            <v>56</v>
          </cell>
          <cell r="EJ98">
            <v>5.3571428571428568</v>
          </cell>
          <cell r="EL98">
            <v>2</v>
          </cell>
          <cell r="EM98">
            <v>46</v>
          </cell>
          <cell r="EN98">
            <v>4.3478260869565215</v>
          </cell>
          <cell r="EP98">
            <v>2</v>
          </cell>
          <cell r="EQ98">
            <v>35</v>
          </cell>
          <cell r="ER98">
            <v>5.7142857142857144</v>
          </cell>
          <cell r="ET98">
            <v>8</v>
          </cell>
          <cell r="EU98">
            <v>58</v>
          </cell>
          <cell r="EV98">
            <v>13.793103448275863</v>
          </cell>
          <cell r="EX98">
            <v>15</v>
          </cell>
          <cell r="EY98">
            <v>29</v>
          </cell>
          <cell r="EZ98">
            <v>51.724137931034484</v>
          </cell>
          <cell r="FB98">
            <v>3</v>
          </cell>
          <cell r="FC98">
            <v>73</v>
          </cell>
          <cell r="FD98">
            <v>4.10958904109589</v>
          </cell>
          <cell r="FF98" t="str">
            <v/>
          </cell>
          <cell r="FG98">
            <v>87</v>
          </cell>
          <cell r="FH98">
            <v>0</v>
          </cell>
        </row>
        <row r="99">
          <cell r="A99">
            <v>38656</v>
          </cell>
          <cell r="B99">
            <v>22</v>
          </cell>
          <cell r="C99">
            <v>1057</v>
          </cell>
          <cell r="D99">
            <v>2.0813623462630089</v>
          </cell>
          <cell r="I99">
            <v>5</v>
          </cell>
          <cell r="J99">
            <v>33</v>
          </cell>
          <cell r="K99">
            <v>15.151515151515152</v>
          </cell>
          <cell r="M99">
            <v>1</v>
          </cell>
          <cell r="N99">
            <v>66</v>
          </cell>
          <cell r="O99">
            <v>1.5151515151515151</v>
          </cell>
          <cell r="R99">
            <v>53</v>
          </cell>
          <cell r="S99">
            <v>0</v>
          </cell>
          <cell r="U99">
            <v>1</v>
          </cell>
          <cell r="V99">
            <v>52</v>
          </cell>
          <cell r="W99">
            <v>1.9230769230769231</v>
          </cell>
          <cell r="Z99">
            <v>82</v>
          </cell>
          <cell r="AA99">
            <v>0</v>
          </cell>
          <cell r="AD99">
            <v>38</v>
          </cell>
          <cell r="AE99">
            <v>0</v>
          </cell>
          <cell r="AG99">
            <v>1</v>
          </cell>
          <cell r="AH99">
            <v>62</v>
          </cell>
          <cell r="AI99">
            <v>1.6129032258064515</v>
          </cell>
          <cell r="AK99">
            <v>2</v>
          </cell>
          <cell r="AL99">
            <v>41</v>
          </cell>
          <cell r="AM99">
            <v>4.8780487804878048</v>
          </cell>
          <cell r="AP99">
            <v>79</v>
          </cell>
          <cell r="AQ99">
            <v>0</v>
          </cell>
          <cell r="AT99">
            <v>47</v>
          </cell>
          <cell r="AU99">
            <v>0</v>
          </cell>
          <cell r="AW99">
            <v>3</v>
          </cell>
          <cell r="AX99">
            <v>129</v>
          </cell>
          <cell r="AY99">
            <v>2.3255813953488373</v>
          </cell>
          <cell r="BA99">
            <v>1</v>
          </cell>
          <cell r="BB99">
            <v>80</v>
          </cell>
          <cell r="BC99">
            <v>1.25</v>
          </cell>
          <cell r="BE99">
            <v>1</v>
          </cell>
          <cell r="BF99">
            <v>54</v>
          </cell>
          <cell r="BG99">
            <v>1.8518518518518516</v>
          </cell>
          <cell r="BJ99">
            <v>46</v>
          </cell>
          <cell r="BK99">
            <v>0</v>
          </cell>
          <cell r="BN99">
            <v>34</v>
          </cell>
          <cell r="BO99">
            <v>0</v>
          </cell>
          <cell r="BQ99">
            <v>1</v>
          </cell>
          <cell r="BR99">
            <v>60</v>
          </cell>
          <cell r="BS99">
            <v>1.6666666666666667</v>
          </cell>
          <cell r="BU99">
            <v>6</v>
          </cell>
          <cell r="BV99">
            <v>28</v>
          </cell>
          <cell r="BW99">
            <v>21.428571428571427</v>
          </cell>
          <cell r="BZ99">
            <v>73</v>
          </cell>
          <cell r="CA99">
            <v>0</v>
          </cell>
          <cell r="CC99" t="str">
            <v/>
          </cell>
          <cell r="CD99">
            <v>82</v>
          </cell>
          <cell r="CE99">
            <v>0</v>
          </cell>
          <cell r="CG99">
            <v>38260</v>
          </cell>
          <cell r="CH99">
            <v>84</v>
          </cell>
          <cell r="CI99">
            <v>1066</v>
          </cell>
          <cell r="CJ99">
            <v>7.879924953095685</v>
          </cell>
          <cell r="CL99">
            <v>7</v>
          </cell>
          <cell r="CM99">
            <v>34</v>
          </cell>
          <cell r="CN99">
            <v>20.588235294117649</v>
          </cell>
          <cell r="CP99">
            <v>6</v>
          </cell>
          <cell r="CQ99">
            <v>65</v>
          </cell>
          <cell r="CR99">
            <v>9.2307692307692299</v>
          </cell>
          <cell r="CT99">
            <v>4</v>
          </cell>
          <cell r="CU99">
            <v>53</v>
          </cell>
          <cell r="CV99">
            <v>7.5471698113207548</v>
          </cell>
          <cell r="CX99">
            <v>8</v>
          </cell>
          <cell r="CY99">
            <v>54</v>
          </cell>
          <cell r="CZ99">
            <v>14.814814814814817</v>
          </cell>
          <cell r="DC99">
            <v>84</v>
          </cell>
          <cell r="DG99">
            <v>40</v>
          </cell>
          <cell r="DJ99">
            <v>3</v>
          </cell>
          <cell r="DK99">
            <v>59</v>
          </cell>
          <cell r="DL99">
            <v>5.0847457627118642</v>
          </cell>
          <cell r="DN99">
            <v>1</v>
          </cell>
          <cell r="DO99">
            <v>41</v>
          </cell>
          <cell r="DP99">
            <v>2.4390243902439024</v>
          </cell>
          <cell r="DR99">
            <v>1</v>
          </cell>
          <cell r="DS99">
            <v>78</v>
          </cell>
          <cell r="DT99">
            <v>1.2820512820512819</v>
          </cell>
          <cell r="DV99">
            <v>4</v>
          </cell>
          <cell r="DW99">
            <v>48</v>
          </cell>
          <cell r="DX99">
            <v>8.3333333333333321</v>
          </cell>
          <cell r="DZ99">
            <v>11</v>
          </cell>
          <cell r="EA99">
            <v>130</v>
          </cell>
          <cell r="EB99">
            <v>8.4615384615384617</v>
          </cell>
          <cell r="ED99">
            <v>6</v>
          </cell>
          <cell r="EE99">
            <v>80</v>
          </cell>
          <cell r="EF99">
            <v>7.5</v>
          </cell>
          <cell r="EH99">
            <v>3</v>
          </cell>
          <cell r="EI99">
            <v>56</v>
          </cell>
          <cell r="EJ99">
            <v>5.3571428571428568</v>
          </cell>
          <cell r="EL99">
            <v>1</v>
          </cell>
          <cell r="EM99">
            <v>46</v>
          </cell>
          <cell r="EN99">
            <v>2.1739130434782608</v>
          </cell>
          <cell r="EP99">
            <v>3</v>
          </cell>
          <cell r="EQ99">
            <v>34</v>
          </cell>
          <cell r="ER99">
            <v>8.8235294117647047</v>
          </cell>
          <cell r="ET99">
            <v>8</v>
          </cell>
          <cell r="EU99">
            <v>60</v>
          </cell>
          <cell r="EV99">
            <v>13.333333333333332</v>
          </cell>
          <cell r="EX99">
            <v>15</v>
          </cell>
          <cell r="EY99">
            <v>30</v>
          </cell>
          <cell r="EZ99">
            <v>50</v>
          </cell>
          <cell r="FB99">
            <v>3</v>
          </cell>
          <cell r="FC99">
            <v>74</v>
          </cell>
          <cell r="FD99">
            <v>4.0540540540540544</v>
          </cell>
          <cell r="FF99" t="str">
            <v/>
          </cell>
          <cell r="FG99">
            <v>84</v>
          </cell>
          <cell r="FH99">
            <v>0</v>
          </cell>
        </row>
        <row r="100">
          <cell r="A100">
            <v>38686</v>
          </cell>
          <cell r="B100">
            <v>19</v>
          </cell>
          <cell r="C100">
            <v>1055</v>
          </cell>
          <cell r="D100">
            <v>1.8009478672985781</v>
          </cell>
          <cell r="I100">
            <v>4</v>
          </cell>
          <cell r="J100">
            <v>34</v>
          </cell>
          <cell r="K100">
            <v>11.76470588235294</v>
          </cell>
          <cell r="M100">
            <v>1</v>
          </cell>
          <cell r="N100">
            <v>69</v>
          </cell>
          <cell r="O100">
            <v>1.4492753623188406</v>
          </cell>
          <cell r="R100">
            <v>55</v>
          </cell>
          <cell r="S100">
            <v>0</v>
          </cell>
          <cell r="U100">
            <v>1</v>
          </cell>
          <cell r="V100">
            <v>53</v>
          </cell>
          <cell r="W100">
            <v>1.8867924528301887</v>
          </cell>
          <cell r="Z100">
            <v>80</v>
          </cell>
          <cell r="AA100">
            <v>0</v>
          </cell>
          <cell r="AD100">
            <v>38</v>
          </cell>
          <cell r="AE100">
            <v>0</v>
          </cell>
          <cell r="AG100">
            <v>1</v>
          </cell>
          <cell r="AH100">
            <v>60</v>
          </cell>
          <cell r="AI100">
            <v>1.6666666666666667</v>
          </cell>
          <cell r="AL100">
            <v>40</v>
          </cell>
          <cell r="AM100">
            <v>0</v>
          </cell>
          <cell r="AP100">
            <v>80</v>
          </cell>
          <cell r="AQ100">
            <v>0</v>
          </cell>
          <cell r="AT100">
            <v>45</v>
          </cell>
          <cell r="AU100">
            <v>0</v>
          </cell>
          <cell r="AW100">
            <v>3</v>
          </cell>
          <cell r="AX100">
            <v>129</v>
          </cell>
          <cell r="AY100">
            <v>2.3255813953488373</v>
          </cell>
          <cell r="BA100">
            <v>1</v>
          </cell>
          <cell r="BB100">
            <v>79</v>
          </cell>
          <cell r="BC100">
            <v>1.2658227848101267</v>
          </cell>
          <cell r="BE100">
            <v>1</v>
          </cell>
          <cell r="BF100">
            <v>52</v>
          </cell>
          <cell r="BG100">
            <v>1.9230769230769231</v>
          </cell>
          <cell r="BJ100">
            <v>45</v>
          </cell>
          <cell r="BK100">
            <v>0</v>
          </cell>
          <cell r="BN100">
            <v>34</v>
          </cell>
          <cell r="BO100">
            <v>0</v>
          </cell>
          <cell r="BQ100">
            <v>1</v>
          </cell>
          <cell r="BR100">
            <v>61</v>
          </cell>
          <cell r="BS100">
            <v>1.639344262295082</v>
          </cell>
          <cell r="BU100">
            <v>6</v>
          </cell>
          <cell r="BV100">
            <v>28</v>
          </cell>
          <cell r="BW100">
            <v>21.428571428571427</v>
          </cell>
          <cell r="BZ100">
            <v>73</v>
          </cell>
          <cell r="CA100">
            <v>0</v>
          </cell>
          <cell r="CC100" t="str">
            <v/>
          </cell>
          <cell r="CD100">
            <v>80</v>
          </cell>
          <cell r="CE100">
            <v>0</v>
          </cell>
          <cell r="CG100">
            <v>38291</v>
          </cell>
          <cell r="CH100">
            <v>77</v>
          </cell>
          <cell r="CI100">
            <v>1057</v>
          </cell>
          <cell r="CJ100">
            <v>7.2847682119205297</v>
          </cell>
          <cell r="CL100">
            <v>6</v>
          </cell>
          <cell r="CM100">
            <v>33</v>
          </cell>
          <cell r="CN100">
            <v>18.181818181818183</v>
          </cell>
          <cell r="CP100">
            <v>5</v>
          </cell>
          <cell r="CQ100">
            <v>66</v>
          </cell>
          <cell r="CR100">
            <v>7.5757575757575761</v>
          </cell>
          <cell r="CT100">
            <v>4</v>
          </cell>
          <cell r="CU100">
            <v>53</v>
          </cell>
          <cell r="CV100">
            <v>7.5471698113207548</v>
          </cell>
          <cell r="CX100">
            <v>8</v>
          </cell>
          <cell r="CY100">
            <v>52</v>
          </cell>
          <cell r="CZ100">
            <v>15.384615384615385</v>
          </cell>
          <cell r="DC100">
            <v>82</v>
          </cell>
          <cell r="DG100">
            <v>38</v>
          </cell>
          <cell r="DJ100">
            <v>2</v>
          </cell>
          <cell r="DK100">
            <v>62</v>
          </cell>
          <cell r="DL100">
            <v>3.225806451612903</v>
          </cell>
          <cell r="DN100">
            <v>1</v>
          </cell>
          <cell r="DO100">
            <v>41</v>
          </cell>
          <cell r="DP100">
            <v>2.4390243902439024</v>
          </cell>
          <cell r="DR100">
            <v>1</v>
          </cell>
          <cell r="DS100">
            <v>79</v>
          </cell>
          <cell r="DT100">
            <v>1.2658227848101267</v>
          </cell>
          <cell r="DV100">
            <v>3</v>
          </cell>
          <cell r="DW100">
            <v>47</v>
          </cell>
          <cell r="DX100">
            <v>6.3829787234042552</v>
          </cell>
          <cell r="DZ100">
            <v>10</v>
          </cell>
          <cell r="EA100">
            <v>129</v>
          </cell>
          <cell r="EB100">
            <v>7.7519379844961245</v>
          </cell>
          <cell r="ED100">
            <v>6</v>
          </cell>
          <cell r="EE100">
            <v>80</v>
          </cell>
          <cell r="EF100">
            <v>7.5</v>
          </cell>
          <cell r="EH100">
            <v>2</v>
          </cell>
          <cell r="EI100">
            <v>54</v>
          </cell>
          <cell r="EJ100">
            <v>3.7037037037037042</v>
          </cell>
          <cell r="EL100">
            <v>2</v>
          </cell>
          <cell r="EM100">
            <v>46</v>
          </cell>
          <cell r="EN100">
            <v>4.3478260869565215</v>
          </cell>
          <cell r="EP100">
            <v>2</v>
          </cell>
          <cell r="EQ100">
            <v>34</v>
          </cell>
          <cell r="ER100">
            <v>5.8823529411764701</v>
          </cell>
          <cell r="ET100">
            <v>8</v>
          </cell>
          <cell r="EU100">
            <v>60</v>
          </cell>
          <cell r="EV100">
            <v>13.333333333333332</v>
          </cell>
          <cell r="EX100">
            <v>14</v>
          </cell>
          <cell r="EY100">
            <v>28</v>
          </cell>
          <cell r="EZ100">
            <v>50</v>
          </cell>
          <cell r="FB100">
            <v>3</v>
          </cell>
          <cell r="FC100">
            <v>73</v>
          </cell>
          <cell r="FD100">
            <v>4.10958904109589</v>
          </cell>
          <cell r="FF100" t="str">
            <v/>
          </cell>
          <cell r="FG100">
            <v>82</v>
          </cell>
          <cell r="FH100">
            <v>0</v>
          </cell>
        </row>
        <row r="101">
          <cell r="A101">
            <v>38717</v>
          </cell>
          <cell r="B101">
            <v>23</v>
          </cell>
          <cell r="C101">
            <v>1030</v>
          </cell>
          <cell r="D101">
            <v>2.233009708737864</v>
          </cell>
          <cell r="I101">
            <v>4</v>
          </cell>
          <cell r="J101">
            <v>36</v>
          </cell>
          <cell r="K101">
            <v>11.111111111111111</v>
          </cell>
          <cell r="M101">
            <v>1</v>
          </cell>
          <cell r="N101">
            <v>69</v>
          </cell>
          <cell r="O101">
            <v>1.4492753623188406</v>
          </cell>
          <cell r="R101">
            <v>55</v>
          </cell>
          <cell r="S101">
            <v>0</v>
          </cell>
          <cell r="U101">
            <v>1</v>
          </cell>
          <cell r="V101">
            <v>52</v>
          </cell>
          <cell r="W101">
            <v>1.9230769230769231</v>
          </cell>
          <cell r="Y101">
            <v>1</v>
          </cell>
          <cell r="Z101">
            <v>75</v>
          </cell>
          <cell r="AA101">
            <v>1.3333333333333335</v>
          </cell>
          <cell r="AD101">
            <v>37</v>
          </cell>
          <cell r="AE101">
            <v>0</v>
          </cell>
          <cell r="AG101">
            <v>1</v>
          </cell>
          <cell r="AH101">
            <v>59</v>
          </cell>
          <cell r="AI101">
            <v>1.6949152542372881</v>
          </cell>
          <cell r="AL101">
            <v>39</v>
          </cell>
          <cell r="AM101">
            <v>0</v>
          </cell>
          <cell r="AP101">
            <v>78</v>
          </cell>
          <cell r="AQ101">
            <v>0</v>
          </cell>
          <cell r="AT101">
            <v>45</v>
          </cell>
          <cell r="AU101">
            <v>0</v>
          </cell>
          <cell r="AW101">
            <v>5</v>
          </cell>
          <cell r="AX101">
            <v>126</v>
          </cell>
          <cell r="AY101">
            <v>3.9682539682539679</v>
          </cell>
          <cell r="BA101">
            <v>1</v>
          </cell>
          <cell r="BB101">
            <v>80</v>
          </cell>
          <cell r="BC101">
            <v>1.25</v>
          </cell>
          <cell r="BF101">
            <v>50</v>
          </cell>
          <cell r="BG101">
            <v>0</v>
          </cell>
          <cell r="BJ101">
            <v>43</v>
          </cell>
          <cell r="BK101">
            <v>0</v>
          </cell>
          <cell r="BN101">
            <v>30</v>
          </cell>
          <cell r="BO101">
            <v>0</v>
          </cell>
          <cell r="BR101">
            <v>60</v>
          </cell>
          <cell r="BS101">
            <v>0</v>
          </cell>
          <cell r="BU101">
            <v>6</v>
          </cell>
          <cell r="BV101">
            <v>30</v>
          </cell>
          <cell r="BW101">
            <v>20</v>
          </cell>
          <cell r="BY101">
            <v>3</v>
          </cell>
          <cell r="BZ101">
            <v>66</v>
          </cell>
          <cell r="CA101">
            <v>4.5454545454545459</v>
          </cell>
          <cell r="CC101">
            <v>1</v>
          </cell>
          <cell r="CD101">
            <v>75</v>
          </cell>
          <cell r="CE101">
            <v>1.3333333333333335</v>
          </cell>
          <cell r="CG101">
            <v>38321</v>
          </cell>
          <cell r="CH101">
            <v>66</v>
          </cell>
          <cell r="CI101">
            <v>1055</v>
          </cell>
          <cell r="CJ101">
            <v>6.2559241706161135</v>
          </cell>
          <cell r="CL101">
            <v>5</v>
          </cell>
          <cell r="CM101">
            <v>34</v>
          </cell>
          <cell r="CN101">
            <v>14.705882352941178</v>
          </cell>
          <cell r="CP101">
            <v>3</v>
          </cell>
          <cell r="CQ101">
            <v>69</v>
          </cell>
          <cell r="CR101">
            <v>4.3478260869565215</v>
          </cell>
          <cell r="CT101">
            <v>4</v>
          </cell>
          <cell r="CU101">
            <v>55</v>
          </cell>
          <cell r="CV101">
            <v>7.2727272727272716</v>
          </cell>
          <cell r="CX101">
            <v>5</v>
          </cell>
          <cell r="CY101">
            <v>53</v>
          </cell>
          <cell r="CZ101">
            <v>9.433962264150944</v>
          </cell>
          <cell r="DC101">
            <v>80</v>
          </cell>
          <cell r="DG101">
            <v>38</v>
          </cell>
          <cell r="DJ101">
            <v>4</v>
          </cell>
          <cell r="DK101">
            <v>60</v>
          </cell>
          <cell r="DL101">
            <v>6.6666666666666661</v>
          </cell>
          <cell r="DN101">
            <v>1</v>
          </cell>
          <cell r="DO101">
            <v>40</v>
          </cell>
          <cell r="DP101">
            <v>2.5</v>
          </cell>
          <cell r="DR101">
            <v>2</v>
          </cell>
          <cell r="DS101">
            <v>80</v>
          </cell>
          <cell r="DT101">
            <v>2.5</v>
          </cell>
          <cell r="DV101">
            <v>3</v>
          </cell>
          <cell r="DW101">
            <v>45</v>
          </cell>
          <cell r="DX101">
            <v>6.6666666666666661</v>
          </cell>
          <cell r="DZ101">
            <v>9</v>
          </cell>
          <cell r="EA101">
            <v>129</v>
          </cell>
          <cell r="EB101">
            <v>6.9767441860465116</v>
          </cell>
          <cell r="ED101">
            <v>5</v>
          </cell>
          <cell r="EE101">
            <v>79</v>
          </cell>
          <cell r="EF101">
            <v>6.3291139240506329</v>
          </cell>
          <cell r="EH101">
            <v>2</v>
          </cell>
          <cell r="EI101">
            <v>52</v>
          </cell>
          <cell r="EJ101">
            <v>3.8461538461538463</v>
          </cell>
          <cell r="EL101">
            <v>1</v>
          </cell>
          <cell r="EM101">
            <v>45</v>
          </cell>
          <cell r="EN101">
            <v>2.2222222222222223</v>
          </cell>
          <cell r="EP101">
            <v>1</v>
          </cell>
          <cell r="EQ101">
            <v>34</v>
          </cell>
          <cell r="ER101">
            <v>2.9411764705882351</v>
          </cell>
          <cell r="ET101">
            <v>6</v>
          </cell>
          <cell r="EU101">
            <v>61</v>
          </cell>
          <cell r="EV101">
            <v>9.8360655737704921</v>
          </cell>
          <cell r="EX101">
            <v>13</v>
          </cell>
          <cell r="EY101">
            <v>28</v>
          </cell>
          <cell r="EZ101">
            <v>46.428571428571431</v>
          </cell>
          <cell r="FB101">
            <v>2</v>
          </cell>
          <cell r="FC101">
            <v>73</v>
          </cell>
          <cell r="FD101">
            <v>2.7397260273972606</v>
          </cell>
          <cell r="FF101" t="str">
            <v/>
          </cell>
          <cell r="FG101">
            <v>80</v>
          </cell>
          <cell r="FH101">
            <v>0</v>
          </cell>
        </row>
        <row r="102">
          <cell r="A102">
            <v>38748</v>
          </cell>
          <cell r="B102">
            <v>23</v>
          </cell>
          <cell r="C102">
            <v>1033</v>
          </cell>
          <cell r="D102">
            <v>2.2265246853823815</v>
          </cell>
          <cell r="I102">
            <v>4</v>
          </cell>
          <cell r="J102">
            <v>36</v>
          </cell>
          <cell r="K102">
            <v>11.111111111111111</v>
          </cell>
          <cell r="M102">
            <v>1</v>
          </cell>
          <cell r="N102">
            <v>70</v>
          </cell>
          <cell r="O102">
            <v>1.4285714285714286</v>
          </cell>
          <cell r="R102">
            <v>53</v>
          </cell>
          <cell r="S102">
            <v>0</v>
          </cell>
          <cell r="U102">
            <v>1</v>
          </cell>
          <cell r="V102">
            <v>53</v>
          </cell>
          <cell r="W102">
            <v>1.8867924528301887</v>
          </cell>
          <cell r="Y102">
            <v>1</v>
          </cell>
          <cell r="Z102">
            <v>74</v>
          </cell>
          <cell r="AA102">
            <v>1.3513513513513513</v>
          </cell>
          <cell r="AD102">
            <v>37</v>
          </cell>
          <cell r="AE102">
            <v>0</v>
          </cell>
          <cell r="AG102">
            <v>1</v>
          </cell>
          <cell r="AH102">
            <v>59</v>
          </cell>
          <cell r="AI102">
            <v>1.6949152542372881</v>
          </cell>
          <cell r="AL102">
            <v>39</v>
          </cell>
          <cell r="AM102">
            <v>0</v>
          </cell>
          <cell r="AP102">
            <v>81</v>
          </cell>
          <cell r="AQ102">
            <v>0</v>
          </cell>
          <cell r="AT102">
            <v>45</v>
          </cell>
          <cell r="AU102">
            <v>0</v>
          </cell>
          <cell r="AW102">
            <v>5</v>
          </cell>
          <cell r="AX102">
            <v>128</v>
          </cell>
          <cell r="AY102">
            <v>3.90625</v>
          </cell>
          <cell r="BA102">
            <v>1</v>
          </cell>
          <cell r="BB102">
            <v>81</v>
          </cell>
          <cell r="BC102">
            <v>1.2345679012345678</v>
          </cell>
          <cell r="BF102">
            <v>49</v>
          </cell>
          <cell r="BG102">
            <v>0</v>
          </cell>
          <cell r="BJ102">
            <v>43</v>
          </cell>
          <cell r="BK102">
            <v>0</v>
          </cell>
          <cell r="BN102">
            <v>28</v>
          </cell>
          <cell r="BO102">
            <v>0</v>
          </cell>
          <cell r="BR102">
            <v>61</v>
          </cell>
          <cell r="BS102">
            <v>0</v>
          </cell>
          <cell r="BU102">
            <v>6</v>
          </cell>
          <cell r="BV102">
            <v>30</v>
          </cell>
          <cell r="BW102">
            <v>20</v>
          </cell>
          <cell r="BY102">
            <v>3</v>
          </cell>
          <cell r="BZ102">
            <v>66</v>
          </cell>
          <cell r="CA102">
            <v>4.5454545454545459</v>
          </cell>
          <cell r="CC102">
            <v>1</v>
          </cell>
          <cell r="CD102">
            <v>74</v>
          </cell>
          <cell r="CE102">
            <v>1.3513513513513513</v>
          </cell>
          <cell r="CG102">
            <v>38352</v>
          </cell>
          <cell r="CH102">
            <v>58</v>
          </cell>
          <cell r="CI102">
            <v>1030</v>
          </cell>
          <cell r="CJ102">
            <v>5.6310679611650487</v>
          </cell>
          <cell r="CL102">
            <v>5</v>
          </cell>
          <cell r="CM102">
            <v>36</v>
          </cell>
          <cell r="CN102">
            <v>13.888888888888889</v>
          </cell>
          <cell r="CP102">
            <v>3</v>
          </cell>
          <cell r="CQ102">
            <v>69</v>
          </cell>
          <cell r="CR102">
            <v>4.3478260869565215</v>
          </cell>
          <cell r="CT102">
            <v>3</v>
          </cell>
          <cell r="CU102">
            <v>55</v>
          </cell>
          <cell r="CV102">
            <v>5.4545454545454541</v>
          </cell>
          <cell r="CX102">
            <v>5</v>
          </cell>
          <cell r="CY102">
            <v>52</v>
          </cell>
          <cell r="CZ102">
            <v>9.6153846153846168</v>
          </cell>
          <cell r="DC102">
            <v>75</v>
          </cell>
          <cell r="DG102">
            <v>37</v>
          </cell>
          <cell r="DJ102">
            <v>3</v>
          </cell>
          <cell r="DK102">
            <v>59</v>
          </cell>
          <cell r="DL102">
            <v>5.0847457627118642</v>
          </cell>
          <cell r="DO102">
            <v>39</v>
          </cell>
          <cell r="DR102">
            <v>1</v>
          </cell>
          <cell r="DS102">
            <v>78</v>
          </cell>
          <cell r="DT102">
            <v>1.2820512820512819</v>
          </cell>
          <cell r="DV102">
            <v>3</v>
          </cell>
          <cell r="DW102">
            <v>45</v>
          </cell>
          <cell r="DX102">
            <v>6.6666666666666661</v>
          </cell>
          <cell r="DZ102">
            <v>5</v>
          </cell>
          <cell r="EA102">
            <v>126</v>
          </cell>
          <cell r="EB102">
            <v>3.9682539682539679</v>
          </cell>
          <cell r="ED102">
            <v>6</v>
          </cell>
          <cell r="EE102">
            <v>80</v>
          </cell>
          <cell r="EF102">
            <v>7.5</v>
          </cell>
          <cell r="EH102">
            <v>2</v>
          </cell>
          <cell r="EI102">
            <v>50</v>
          </cell>
          <cell r="EJ102">
            <v>4</v>
          </cell>
          <cell r="EL102">
            <v>2</v>
          </cell>
          <cell r="EM102">
            <v>43</v>
          </cell>
          <cell r="EN102">
            <v>4.6511627906976747</v>
          </cell>
          <cell r="EP102">
            <v>1</v>
          </cell>
          <cell r="EQ102">
            <v>30</v>
          </cell>
          <cell r="ER102">
            <v>3.333333333333333</v>
          </cell>
          <cell r="ET102">
            <v>5</v>
          </cell>
          <cell r="EU102">
            <v>60</v>
          </cell>
          <cell r="EV102">
            <v>8.3333333333333321</v>
          </cell>
          <cell r="EX102">
            <v>12</v>
          </cell>
          <cell r="EY102">
            <v>30</v>
          </cell>
          <cell r="EZ102">
            <v>40</v>
          </cell>
          <cell r="FB102">
            <v>2</v>
          </cell>
          <cell r="FC102">
            <v>66</v>
          </cell>
          <cell r="FD102">
            <v>3.0303030303030303</v>
          </cell>
          <cell r="FF102" t="str">
            <v/>
          </cell>
          <cell r="FG102">
            <v>75</v>
          </cell>
          <cell r="FH102">
            <v>0</v>
          </cell>
        </row>
        <row r="103">
          <cell r="A103">
            <v>38776</v>
          </cell>
          <cell r="B103">
            <v>21</v>
          </cell>
          <cell r="C103">
            <v>1036</v>
          </cell>
          <cell r="D103">
            <v>2.0270270270270272</v>
          </cell>
          <cell r="I103">
            <v>2</v>
          </cell>
          <cell r="J103">
            <v>33</v>
          </cell>
          <cell r="K103">
            <v>6.0606060606060606</v>
          </cell>
          <cell r="M103">
            <v>1</v>
          </cell>
          <cell r="N103">
            <v>68</v>
          </cell>
          <cell r="O103">
            <v>1.4705882352941175</v>
          </cell>
          <cell r="Q103">
            <v>1</v>
          </cell>
          <cell r="R103">
            <v>54</v>
          </cell>
          <cell r="S103">
            <v>1.8518518518518516</v>
          </cell>
          <cell r="U103">
            <v>1</v>
          </cell>
          <cell r="V103">
            <v>52</v>
          </cell>
          <cell r="W103">
            <v>1.9230769230769231</v>
          </cell>
          <cell r="Y103">
            <v>1</v>
          </cell>
          <cell r="Z103">
            <v>75</v>
          </cell>
          <cell r="AA103">
            <v>1.3333333333333335</v>
          </cell>
          <cell r="AD103">
            <v>36</v>
          </cell>
          <cell r="AE103">
            <v>0</v>
          </cell>
          <cell r="AH103">
            <v>57</v>
          </cell>
          <cell r="AI103">
            <v>0</v>
          </cell>
          <cell r="AL103">
            <v>40</v>
          </cell>
          <cell r="AM103">
            <v>0</v>
          </cell>
          <cell r="AP103">
            <v>81</v>
          </cell>
          <cell r="AQ103">
            <v>0</v>
          </cell>
          <cell r="AT103">
            <v>47</v>
          </cell>
          <cell r="AU103">
            <v>0</v>
          </cell>
          <cell r="AW103">
            <v>5</v>
          </cell>
          <cell r="AX103">
            <v>128</v>
          </cell>
          <cell r="AY103">
            <v>3.90625</v>
          </cell>
          <cell r="BA103">
            <v>1</v>
          </cell>
          <cell r="BB103">
            <v>81</v>
          </cell>
          <cell r="BC103">
            <v>1.2345679012345678</v>
          </cell>
          <cell r="BF103">
            <v>49</v>
          </cell>
          <cell r="BG103">
            <v>0</v>
          </cell>
          <cell r="BJ103">
            <v>44</v>
          </cell>
          <cell r="BK103">
            <v>0</v>
          </cell>
          <cell r="BN103">
            <v>28</v>
          </cell>
          <cell r="BO103">
            <v>0</v>
          </cell>
          <cell r="BR103">
            <v>62</v>
          </cell>
          <cell r="BS103">
            <v>0</v>
          </cell>
          <cell r="BU103">
            <v>6</v>
          </cell>
          <cell r="BV103">
            <v>31</v>
          </cell>
          <cell r="BW103">
            <v>19.35483870967742</v>
          </cell>
          <cell r="BY103">
            <v>3</v>
          </cell>
          <cell r="BZ103">
            <v>70</v>
          </cell>
          <cell r="CA103">
            <v>4.2857142857142856</v>
          </cell>
          <cell r="CC103">
            <v>1</v>
          </cell>
          <cell r="CD103">
            <v>75</v>
          </cell>
          <cell r="CE103">
            <v>1.3333333333333335</v>
          </cell>
          <cell r="CG103">
            <v>38383</v>
          </cell>
          <cell r="CH103">
            <v>56</v>
          </cell>
          <cell r="CI103">
            <v>1032</v>
          </cell>
          <cell r="CJ103">
            <v>5.4263565891472867</v>
          </cell>
          <cell r="CL103">
            <v>6</v>
          </cell>
          <cell r="CM103">
            <v>36</v>
          </cell>
          <cell r="CN103">
            <v>16.666666666666664</v>
          </cell>
          <cell r="CP103">
            <v>4</v>
          </cell>
          <cell r="CQ103">
            <v>70</v>
          </cell>
          <cell r="CR103">
            <v>5.7142857142857144</v>
          </cell>
          <cell r="CT103">
            <v>2</v>
          </cell>
          <cell r="CU103">
            <v>53</v>
          </cell>
          <cell r="CV103">
            <v>3.7735849056603774</v>
          </cell>
          <cell r="CX103">
            <v>4</v>
          </cell>
          <cell r="CY103">
            <v>53</v>
          </cell>
          <cell r="CZ103">
            <v>7.5471698113207548</v>
          </cell>
          <cell r="DC103">
            <v>74</v>
          </cell>
          <cell r="DG103">
            <v>37</v>
          </cell>
          <cell r="DJ103">
            <v>4</v>
          </cell>
          <cell r="DK103">
            <v>59</v>
          </cell>
          <cell r="DL103">
            <v>6.7796610169491531</v>
          </cell>
          <cell r="DO103">
            <v>39</v>
          </cell>
          <cell r="DR103">
            <v>1</v>
          </cell>
          <cell r="DS103">
            <v>81</v>
          </cell>
          <cell r="DT103">
            <v>1.2345679012345681</v>
          </cell>
          <cell r="DV103">
            <v>3</v>
          </cell>
          <cell r="DW103">
            <v>45</v>
          </cell>
          <cell r="DX103">
            <v>6.6666666666666661</v>
          </cell>
          <cell r="DZ103">
            <v>4</v>
          </cell>
          <cell r="EA103">
            <v>127</v>
          </cell>
          <cell r="EB103">
            <v>3.1496062992125986</v>
          </cell>
          <cell r="ED103">
            <v>5</v>
          </cell>
          <cell r="EE103">
            <v>81</v>
          </cell>
          <cell r="EF103">
            <v>6.1728395061728394</v>
          </cell>
          <cell r="EH103">
            <v>2</v>
          </cell>
          <cell r="EI103">
            <v>49</v>
          </cell>
          <cell r="EJ103">
            <v>4.0816326530612246</v>
          </cell>
          <cell r="EL103">
            <v>2</v>
          </cell>
          <cell r="EM103">
            <v>43</v>
          </cell>
          <cell r="EN103">
            <v>4.6511627906976747</v>
          </cell>
          <cell r="EQ103">
            <v>28</v>
          </cell>
          <cell r="ET103">
            <v>5</v>
          </cell>
          <cell r="EU103">
            <v>61</v>
          </cell>
          <cell r="EV103">
            <v>8.1967213114754092</v>
          </cell>
          <cell r="EX103">
            <v>12</v>
          </cell>
          <cell r="EY103">
            <v>30</v>
          </cell>
          <cell r="EZ103">
            <v>40</v>
          </cell>
          <cell r="FB103">
            <v>2</v>
          </cell>
          <cell r="FC103">
            <v>66</v>
          </cell>
          <cell r="FD103">
            <v>3.0303030303030303</v>
          </cell>
          <cell r="FF103" t="str">
            <v/>
          </cell>
          <cell r="FG103">
            <v>74</v>
          </cell>
          <cell r="FH103">
            <v>0</v>
          </cell>
        </row>
        <row r="104">
          <cell r="A104">
            <v>38807</v>
          </cell>
          <cell r="B104">
            <v>23</v>
          </cell>
          <cell r="C104">
            <v>1040</v>
          </cell>
          <cell r="D104">
            <v>2.2115384615384617</v>
          </cell>
          <cell r="I104">
            <v>4</v>
          </cell>
          <cell r="J104">
            <v>36</v>
          </cell>
          <cell r="K104">
            <v>11.111111111111111</v>
          </cell>
          <cell r="M104">
            <v>1</v>
          </cell>
          <cell r="N104">
            <v>67</v>
          </cell>
          <cell r="O104">
            <v>1.4925373134328357</v>
          </cell>
          <cell r="Q104">
            <v>1</v>
          </cell>
          <cell r="R104">
            <v>53</v>
          </cell>
          <cell r="S104">
            <v>1.8867924528301887</v>
          </cell>
          <cell r="U104">
            <v>1</v>
          </cell>
          <cell r="V104">
            <v>54</v>
          </cell>
          <cell r="W104">
            <v>1.8518518518518516</v>
          </cell>
          <cell r="Y104">
            <v>1</v>
          </cell>
          <cell r="Z104">
            <v>73</v>
          </cell>
          <cell r="AA104">
            <v>1.3698630136986301</v>
          </cell>
          <cell r="AD104">
            <v>36</v>
          </cell>
          <cell r="AE104">
            <v>0</v>
          </cell>
          <cell r="AH104">
            <v>59</v>
          </cell>
          <cell r="AI104">
            <v>0</v>
          </cell>
          <cell r="AL104">
            <v>40</v>
          </cell>
          <cell r="AM104">
            <v>0</v>
          </cell>
          <cell r="AP104">
            <v>82</v>
          </cell>
          <cell r="AQ104">
            <v>0</v>
          </cell>
          <cell r="AT104">
            <v>47</v>
          </cell>
          <cell r="AU104">
            <v>0</v>
          </cell>
          <cell r="AW104">
            <v>5</v>
          </cell>
          <cell r="AX104">
            <v>128</v>
          </cell>
          <cell r="AY104">
            <v>3.90625</v>
          </cell>
          <cell r="BA104">
            <v>1</v>
          </cell>
          <cell r="BB104">
            <v>80</v>
          </cell>
          <cell r="BC104">
            <v>1.25</v>
          </cell>
          <cell r="BF104">
            <v>50</v>
          </cell>
          <cell r="BG104">
            <v>0</v>
          </cell>
          <cell r="BJ104">
            <v>43</v>
          </cell>
          <cell r="BK104">
            <v>0</v>
          </cell>
          <cell r="BN104">
            <v>28</v>
          </cell>
          <cell r="BO104">
            <v>0</v>
          </cell>
          <cell r="BR104">
            <v>62</v>
          </cell>
          <cell r="BS104">
            <v>0</v>
          </cell>
          <cell r="BU104">
            <v>6</v>
          </cell>
          <cell r="BV104">
            <v>32</v>
          </cell>
          <cell r="BW104">
            <v>18.75</v>
          </cell>
          <cell r="BY104">
            <v>3</v>
          </cell>
          <cell r="BZ104">
            <v>70</v>
          </cell>
          <cell r="CA104">
            <v>4.2857142857142856</v>
          </cell>
          <cell r="CC104">
            <v>1</v>
          </cell>
          <cell r="CD104">
            <v>73</v>
          </cell>
          <cell r="CE104">
            <v>1.3698630136986301</v>
          </cell>
          <cell r="CG104">
            <v>38411</v>
          </cell>
          <cell r="CH104">
            <v>46</v>
          </cell>
          <cell r="CI104">
            <v>1035</v>
          </cell>
          <cell r="CJ104">
            <v>4.4444444444444446</v>
          </cell>
          <cell r="CL104">
            <v>3</v>
          </cell>
          <cell r="CM104">
            <v>33</v>
          </cell>
          <cell r="CN104">
            <v>9.0909090909090917</v>
          </cell>
          <cell r="CP104">
            <v>4</v>
          </cell>
          <cell r="CQ104">
            <v>68</v>
          </cell>
          <cell r="CR104">
            <v>5.8823529411764701</v>
          </cell>
          <cell r="CT104">
            <v>2</v>
          </cell>
          <cell r="CU104">
            <v>54</v>
          </cell>
          <cell r="CV104">
            <v>3.7037037037037042</v>
          </cell>
          <cell r="CX104">
            <v>4</v>
          </cell>
          <cell r="CY104">
            <v>52</v>
          </cell>
          <cell r="CZ104">
            <v>7.6923076923076925</v>
          </cell>
          <cell r="DC104">
            <v>75</v>
          </cell>
          <cell r="DG104">
            <v>36</v>
          </cell>
          <cell r="DJ104">
            <v>3</v>
          </cell>
          <cell r="DK104">
            <v>57</v>
          </cell>
          <cell r="DL104">
            <v>5.2631578947368425</v>
          </cell>
          <cell r="DO104">
            <v>40</v>
          </cell>
          <cell r="DR104">
            <v>1</v>
          </cell>
          <cell r="DS104">
            <v>81</v>
          </cell>
          <cell r="DT104">
            <v>1.2345679012345681</v>
          </cell>
          <cell r="DV104">
            <v>1</v>
          </cell>
          <cell r="DW104">
            <v>47</v>
          </cell>
          <cell r="DX104">
            <v>2.1276595744680851</v>
          </cell>
          <cell r="DZ104">
            <v>4</v>
          </cell>
          <cell r="EA104">
            <v>127</v>
          </cell>
          <cell r="EB104">
            <v>3.1496062992125986</v>
          </cell>
          <cell r="ED104">
            <v>5</v>
          </cell>
          <cell r="EE104">
            <v>81</v>
          </cell>
          <cell r="EF104">
            <v>6.1728395061728394</v>
          </cell>
          <cell r="EH104">
            <v>2</v>
          </cell>
          <cell r="EI104">
            <v>49</v>
          </cell>
          <cell r="EJ104">
            <v>4.0816326530612246</v>
          </cell>
          <cell r="EL104">
            <v>2</v>
          </cell>
          <cell r="EM104">
            <v>44</v>
          </cell>
          <cell r="EN104">
            <v>4.5454545454545459</v>
          </cell>
          <cell r="EQ104">
            <v>28</v>
          </cell>
          <cell r="ET104">
            <v>1</v>
          </cell>
          <cell r="EU104">
            <v>62</v>
          </cell>
          <cell r="EV104">
            <v>1.6129032258064515</v>
          </cell>
          <cell r="EX104">
            <v>12</v>
          </cell>
          <cell r="EY104">
            <v>31</v>
          </cell>
          <cell r="EZ104">
            <v>38.70967741935484</v>
          </cell>
          <cell r="FB104">
            <v>2</v>
          </cell>
          <cell r="FC104">
            <v>70</v>
          </cell>
          <cell r="FD104">
            <v>2.8571428571428572</v>
          </cell>
          <cell r="FF104" t="str">
            <v/>
          </cell>
          <cell r="FG104">
            <v>75</v>
          </cell>
          <cell r="FH104">
            <v>0</v>
          </cell>
        </row>
        <row r="105">
          <cell r="A105">
            <v>38837</v>
          </cell>
          <cell r="B105">
            <v>23</v>
          </cell>
          <cell r="C105">
            <v>1031</v>
          </cell>
          <cell r="D105">
            <v>2.2308438409311346</v>
          </cell>
          <cell r="I105">
            <v>4</v>
          </cell>
          <cell r="J105">
            <v>35</v>
          </cell>
          <cell r="K105">
            <v>11.428571428571429</v>
          </cell>
          <cell r="M105">
            <v>1</v>
          </cell>
          <cell r="N105">
            <v>66</v>
          </cell>
          <cell r="O105">
            <v>1.5151515151515151</v>
          </cell>
          <cell r="Q105">
            <v>1</v>
          </cell>
          <cell r="R105">
            <v>55</v>
          </cell>
          <cell r="S105">
            <v>1.8181818181818181</v>
          </cell>
          <cell r="U105">
            <v>1</v>
          </cell>
          <cell r="V105">
            <v>54</v>
          </cell>
          <cell r="W105">
            <v>1.8518518518518516</v>
          </cell>
          <cell r="Y105">
            <v>1</v>
          </cell>
          <cell r="Z105">
            <v>71</v>
          </cell>
          <cell r="AA105">
            <v>1.4084507042253522</v>
          </cell>
          <cell r="AD105">
            <v>35</v>
          </cell>
          <cell r="AE105">
            <v>0</v>
          </cell>
          <cell r="AH105">
            <v>58</v>
          </cell>
          <cell r="AI105">
            <v>0</v>
          </cell>
          <cell r="AL105">
            <v>40</v>
          </cell>
          <cell r="AM105">
            <v>0</v>
          </cell>
          <cell r="AP105">
            <v>80</v>
          </cell>
          <cell r="AQ105">
            <v>0</v>
          </cell>
          <cell r="AT105">
            <v>46</v>
          </cell>
          <cell r="AU105">
            <v>0</v>
          </cell>
          <cell r="AW105">
            <v>5</v>
          </cell>
          <cell r="AX105">
            <v>127</v>
          </cell>
          <cell r="AY105">
            <v>3.9370078740157481</v>
          </cell>
          <cell r="BA105">
            <v>1</v>
          </cell>
          <cell r="BB105">
            <v>79</v>
          </cell>
          <cell r="BC105">
            <v>1.2658227848101267</v>
          </cell>
          <cell r="BF105">
            <v>49</v>
          </cell>
          <cell r="BG105">
            <v>0</v>
          </cell>
          <cell r="BJ105">
            <v>44</v>
          </cell>
          <cell r="BK105">
            <v>0</v>
          </cell>
          <cell r="BN105">
            <v>29</v>
          </cell>
          <cell r="BO105">
            <v>0</v>
          </cell>
          <cell r="BR105">
            <v>62</v>
          </cell>
          <cell r="BS105">
            <v>0</v>
          </cell>
          <cell r="BU105">
            <v>6</v>
          </cell>
          <cell r="BV105">
            <v>32</v>
          </cell>
          <cell r="BW105">
            <v>18.75</v>
          </cell>
          <cell r="BY105">
            <v>3</v>
          </cell>
          <cell r="BZ105">
            <v>69</v>
          </cell>
          <cell r="CA105">
            <v>4.3478260869565215</v>
          </cell>
          <cell r="CC105">
            <v>1</v>
          </cell>
          <cell r="CD105">
            <v>71</v>
          </cell>
          <cell r="CE105">
            <v>1.4084507042253522</v>
          </cell>
          <cell r="CG105">
            <v>38442</v>
          </cell>
          <cell r="CH105">
            <v>61</v>
          </cell>
          <cell r="CI105">
            <v>1039</v>
          </cell>
          <cell r="CJ105">
            <v>5.871029836381136</v>
          </cell>
          <cell r="CL105">
            <v>7</v>
          </cell>
          <cell r="CM105">
            <v>36</v>
          </cell>
          <cell r="CN105">
            <v>19.444444444444446</v>
          </cell>
          <cell r="CP105">
            <v>4</v>
          </cell>
          <cell r="CQ105">
            <v>67</v>
          </cell>
          <cell r="CR105">
            <v>5.9701492537313436</v>
          </cell>
          <cell r="CT105">
            <v>3</v>
          </cell>
          <cell r="CU105">
            <v>53</v>
          </cell>
          <cell r="CV105">
            <v>5.6603773584905666</v>
          </cell>
          <cell r="CX105">
            <v>5</v>
          </cell>
          <cell r="CY105">
            <v>54</v>
          </cell>
          <cell r="CZ105">
            <v>9.2592592592592595</v>
          </cell>
          <cell r="DC105">
            <v>73</v>
          </cell>
          <cell r="DG105">
            <v>36</v>
          </cell>
          <cell r="DJ105">
            <v>4</v>
          </cell>
          <cell r="DK105">
            <v>59</v>
          </cell>
          <cell r="DL105">
            <v>6.7796610169491531</v>
          </cell>
          <cell r="DO105">
            <v>40</v>
          </cell>
          <cell r="DR105">
            <v>4</v>
          </cell>
          <cell r="DS105">
            <v>82</v>
          </cell>
          <cell r="DT105">
            <v>4.8780487804878048</v>
          </cell>
          <cell r="DV105">
            <v>1</v>
          </cell>
          <cell r="DW105">
            <v>47</v>
          </cell>
          <cell r="DX105">
            <v>2.1276595744680851</v>
          </cell>
          <cell r="DZ105">
            <v>7</v>
          </cell>
          <cell r="EA105">
            <v>127</v>
          </cell>
          <cell r="EB105">
            <v>5.5118110236220472</v>
          </cell>
          <cell r="ED105">
            <v>5</v>
          </cell>
          <cell r="EE105">
            <v>80</v>
          </cell>
          <cell r="EF105">
            <v>6.25</v>
          </cell>
          <cell r="EH105">
            <v>3</v>
          </cell>
          <cell r="EI105">
            <v>50</v>
          </cell>
          <cell r="EJ105">
            <v>6</v>
          </cell>
          <cell r="EL105">
            <v>3</v>
          </cell>
          <cell r="EM105">
            <v>43</v>
          </cell>
          <cell r="EN105">
            <v>6.9767441860465116</v>
          </cell>
          <cell r="EQ105">
            <v>28</v>
          </cell>
          <cell r="ET105">
            <v>2</v>
          </cell>
          <cell r="EU105">
            <v>62</v>
          </cell>
          <cell r="EV105">
            <v>3.225806451612903</v>
          </cell>
          <cell r="EX105">
            <v>11</v>
          </cell>
          <cell r="EY105">
            <v>32</v>
          </cell>
          <cell r="EZ105">
            <v>34.375</v>
          </cell>
          <cell r="FB105">
            <v>2</v>
          </cell>
          <cell r="FC105">
            <v>70</v>
          </cell>
          <cell r="FD105">
            <v>2.8571428571428572</v>
          </cell>
          <cell r="FF105" t="str">
            <v/>
          </cell>
          <cell r="FG105">
            <v>73</v>
          </cell>
          <cell r="FH105">
            <v>0</v>
          </cell>
        </row>
        <row r="106">
          <cell r="A106">
            <v>38868</v>
          </cell>
          <cell r="B106">
            <v>23</v>
          </cell>
          <cell r="C106">
            <v>1040</v>
          </cell>
          <cell r="D106">
            <v>2.2115384615384617</v>
          </cell>
          <cell r="I106">
            <v>3</v>
          </cell>
          <cell r="J106">
            <v>36</v>
          </cell>
          <cell r="K106">
            <v>8.3333333333333321</v>
          </cell>
          <cell r="M106">
            <v>1</v>
          </cell>
          <cell r="N106">
            <v>67</v>
          </cell>
          <cell r="O106">
            <v>1.4925373134328357</v>
          </cell>
          <cell r="Q106">
            <v>1</v>
          </cell>
          <cell r="R106">
            <v>54</v>
          </cell>
          <cell r="S106">
            <v>1.8518518518518516</v>
          </cell>
          <cell r="U106">
            <v>1</v>
          </cell>
          <cell r="V106">
            <v>54</v>
          </cell>
          <cell r="W106">
            <v>1.8518518518518516</v>
          </cell>
          <cell r="Y106">
            <v>1</v>
          </cell>
          <cell r="Z106">
            <v>72</v>
          </cell>
          <cell r="AA106">
            <v>1.3888888888888888</v>
          </cell>
          <cell r="AD106">
            <v>50</v>
          </cell>
          <cell r="AE106">
            <v>0</v>
          </cell>
          <cell r="AH106">
            <v>56</v>
          </cell>
          <cell r="AI106">
            <v>0</v>
          </cell>
          <cell r="AL106">
            <v>41</v>
          </cell>
          <cell r="AM106">
            <v>0</v>
          </cell>
          <cell r="AP106">
            <v>76</v>
          </cell>
          <cell r="AQ106">
            <v>0</v>
          </cell>
          <cell r="AT106">
            <v>46</v>
          </cell>
          <cell r="AU106">
            <v>0</v>
          </cell>
          <cell r="AW106">
            <v>4</v>
          </cell>
          <cell r="AX106">
            <v>130</v>
          </cell>
          <cell r="AY106">
            <v>3.0769230769230771</v>
          </cell>
          <cell r="BA106">
            <v>1</v>
          </cell>
          <cell r="BB106">
            <v>79</v>
          </cell>
          <cell r="BC106">
            <v>1.2658227848101267</v>
          </cell>
          <cell r="BE106">
            <v>1</v>
          </cell>
          <cell r="BF106">
            <v>48</v>
          </cell>
          <cell r="BG106">
            <v>2.083333333333333</v>
          </cell>
          <cell r="BI106">
            <v>1</v>
          </cell>
          <cell r="BJ106">
            <v>43</v>
          </cell>
          <cell r="BK106">
            <v>2.3255813953488373</v>
          </cell>
          <cell r="BN106">
            <v>27</v>
          </cell>
          <cell r="BO106">
            <v>0</v>
          </cell>
          <cell r="BR106">
            <v>64</v>
          </cell>
          <cell r="BS106">
            <v>0</v>
          </cell>
          <cell r="BU106">
            <v>6</v>
          </cell>
          <cell r="BV106">
            <v>32</v>
          </cell>
          <cell r="BW106">
            <v>18.75</v>
          </cell>
          <cell r="BY106">
            <v>3</v>
          </cell>
          <cell r="BZ106">
            <v>67</v>
          </cell>
          <cell r="CA106">
            <v>4.4776119402985071</v>
          </cell>
          <cell r="CC106">
            <v>1</v>
          </cell>
          <cell r="CD106">
            <v>72</v>
          </cell>
          <cell r="CE106">
            <v>1.3888888888888888</v>
          </cell>
          <cell r="CG106">
            <v>38472</v>
          </cell>
          <cell r="CH106">
            <v>72</v>
          </cell>
          <cell r="CI106">
            <v>1031</v>
          </cell>
          <cell r="CJ106">
            <v>6.9835111542192045</v>
          </cell>
          <cell r="CL106">
            <v>8</v>
          </cell>
          <cell r="CM106">
            <v>35</v>
          </cell>
          <cell r="CN106">
            <v>22.857142857142858</v>
          </cell>
          <cell r="CP106">
            <v>6</v>
          </cell>
          <cell r="CQ106">
            <v>66</v>
          </cell>
          <cell r="CR106">
            <v>9.0909090909090917</v>
          </cell>
          <cell r="CT106">
            <v>4</v>
          </cell>
          <cell r="CU106">
            <v>55</v>
          </cell>
          <cell r="CV106">
            <v>7.2727272727272716</v>
          </cell>
          <cell r="CX106">
            <v>6</v>
          </cell>
          <cell r="CY106">
            <v>54</v>
          </cell>
          <cell r="CZ106">
            <v>11.111111111111111</v>
          </cell>
          <cell r="DC106">
            <v>71</v>
          </cell>
          <cell r="DG106">
            <v>35</v>
          </cell>
          <cell r="DJ106">
            <v>4</v>
          </cell>
          <cell r="DK106">
            <v>58</v>
          </cell>
          <cell r="DL106">
            <v>6.8965517241379315</v>
          </cell>
          <cell r="DO106">
            <v>40</v>
          </cell>
          <cell r="DR106">
            <v>3</v>
          </cell>
          <cell r="DS106">
            <v>80</v>
          </cell>
          <cell r="DT106">
            <v>3.75</v>
          </cell>
          <cell r="DV106">
            <v>1</v>
          </cell>
          <cell r="DW106">
            <v>46</v>
          </cell>
          <cell r="DX106">
            <v>2.1739130434782608</v>
          </cell>
          <cell r="DZ106">
            <v>9</v>
          </cell>
          <cell r="EA106">
            <v>127</v>
          </cell>
          <cell r="EB106">
            <v>7.0866141732283463</v>
          </cell>
          <cell r="ED106">
            <v>5</v>
          </cell>
          <cell r="EE106">
            <v>79</v>
          </cell>
          <cell r="EF106">
            <v>6.3291139240506329</v>
          </cell>
          <cell r="EH106">
            <v>3</v>
          </cell>
          <cell r="EI106">
            <v>49</v>
          </cell>
          <cell r="EJ106">
            <v>6.1224489795918364</v>
          </cell>
          <cell r="EL106">
            <v>4</v>
          </cell>
          <cell r="EM106">
            <v>44</v>
          </cell>
          <cell r="EN106">
            <v>9.0909090909090917</v>
          </cell>
          <cell r="EP106">
            <v>1</v>
          </cell>
          <cell r="EQ106">
            <v>29</v>
          </cell>
          <cell r="ER106">
            <v>3.4482758620689657</v>
          </cell>
          <cell r="ET106">
            <v>4</v>
          </cell>
          <cell r="EU106">
            <v>62</v>
          </cell>
          <cell r="EV106">
            <v>6.4516129032258061</v>
          </cell>
          <cell r="EX106">
            <v>11</v>
          </cell>
          <cell r="EY106">
            <v>32</v>
          </cell>
          <cell r="EZ106">
            <v>34.375</v>
          </cell>
          <cell r="FB106">
            <v>3</v>
          </cell>
          <cell r="FC106">
            <v>69</v>
          </cell>
          <cell r="FD106">
            <v>4.3478260869565215</v>
          </cell>
          <cell r="FF106" t="str">
            <v/>
          </cell>
          <cell r="FG106">
            <v>71</v>
          </cell>
          <cell r="FH106">
            <v>0</v>
          </cell>
        </row>
        <row r="107">
          <cell r="A107">
            <v>38898</v>
          </cell>
          <cell r="B107">
            <v>24</v>
          </cell>
          <cell r="C107">
            <v>1030</v>
          </cell>
          <cell r="D107">
            <v>2.3300970873786406</v>
          </cell>
          <cell r="I107">
            <v>3</v>
          </cell>
          <cell r="J107">
            <v>36</v>
          </cell>
          <cell r="K107">
            <v>8.3333333333333321</v>
          </cell>
          <cell r="M107">
            <v>1</v>
          </cell>
          <cell r="N107">
            <v>65</v>
          </cell>
          <cell r="O107">
            <v>1.5384615384615385</v>
          </cell>
          <cell r="Q107">
            <v>1</v>
          </cell>
          <cell r="R107">
            <v>54</v>
          </cell>
          <cell r="S107">
            <v>1.8518518518518516</v>
          </cell>
          <cell r="U107">
            <v>1</v>
          </cell>
          <cell r="V107">
            <v>54</v>
          </cell>
          <cell r="W107">
            <v>1.8518518518518516</v>
          </cell>
          <cell r="Y107">
            <v>1</v>
          </cell>
          <cell r="Z107">
            <v>72</v>
          </cell>
          <cell r="AA107">
            <v>1.3888888888888888</v>
          </cell>
          <cell r="AD107">
            <v>50</v>
          </cell>
          <cell r="AE107">
            <v>0</v>
          </cell>
          <cell r="AH107">
            <v>56</v>
          </cell>
          <cell r="AI107">
            <v>0</v>
          </cell>
          <cell r="AL107">
            <v>41</v>
          </cell>
          <cell r="AM107">
            <v>0</v>
          </cell>
          <cell r="AP107">
            <v>75</v>
          </cell>
          <cell r="AQ107">
            <v>0</v>
          </cell>
          <cell r="AT107">
            <v>45</v>
          </cell>
          <cell r="AU107">
            <v>0</v>
          </cell>
          <cell r="AW107">
            <v>4</v>
          </cell>
          <cell r="AX107">
            <v>129</v>
          </cell>
          <cell r="AY107">
            <v>3.1007751937984498</v>
          </cell>
          <cell r="BA107">
            <v>2</v>
          </cell>
          <cell r="BB107">
            <v>76</v>
          </cell>
          <cell r="BC107">
            <v>2.6315789473684208</v>
          </cell>
          <cell r="BE107">
            <v>1</v>
          </cell>
          <cell r="BF107">
            <v>47</v>
          </cell>
          <cell r="BG107">
            <v>2.1276595744680851</v>
          </cell>
          <cell r="BI107">
            <v>1</v>
          </cell>
          <cell r="BJ107">
            <v>42</v>
          </cell>
          <cell r="BK107">
            <v>2.3809523809523809</v>
          </cell>
          <cell r="BN107">
            <v>27</v>
          </cell>
          <cell r="BO107">
            <v>0</v>
          </cell>
          <cell r="BR107">
            <v>62</v>
          </cell>
          <cell r="BS107">
            <v>0</v>
          </cell>
          <cell r="BU107">
            <v>6</v>
          </cell>
          <cell r="BV107">
            <v>32</v>
          </cell>
          <cell r="BW107">
            <v>18.75</v>
          </cell>
          <cell r="BY107">
            <v>3</v>
          </cell>
          <cell r="BZ107">
            <v>68</v>
          </cell>
          <cell r="CA107">
            <v>4.4117647058823533</v>
          </cell>
          <cell r="CC107">
            <v>1</v>
          </cell>
          <cell r="CD107">
            <v>72</v>
          </cell>
          <cell r="CE107">
            <v>1.3888888888888888</v>
          </cell>
          <cell r="CG107">
            <v>38503</v>
          </cell>
          <cell r="CH107">
            <v>86</v>
          </cell>
          <cell r="CI107">
            <v>1040</v>
          </cell>
          <cell r="CJ107">
            <v>8.2692307692307701</v>
          </cell>
          <cell r="CL107">
            <v>7</v>
          </cell>
          <cell r="CM107">
            <v>36</v>
          </cell>
          <cell r="CN107">
            <v>19.444444444444446</v>
          </cell>
          <cell r="CP107">
            <v>7</v>
          </cell>
          <cell r="CQ107">
            <v>67</v>
          </cell>
          <cell r="CR107">
            <v>10.447761194029852</v>
          </cell>
          <cell r="CT107">
            <v>4</v>
          </cell>
          <cell r="CU107">
            <v>54</v>
          </cell>
          <cell r="CV107">
            <v>7.4074074074074083</v>
          </cell>
          <cell r="CX107">
            <v>9</v>
          </cell>
          <cell r="CY107">
            <v>54</v>
          </cell>
          <cell r="CZ107">
            <v>16.666666666666664</v>
          </cell>
          <cell r="DC107">
            <v>72</v>
          </cell>
          <cell r="DG107">
            <v>50</v>
          </cell>
          <cell r="DJ107">
            <v>6</v>
          </cell>
          <cell r="DK107">
            <v>56</v>
          </cell>
          <cell r="DL107">
            <v>10.714285714285714</v>
          </cell>
          <cell r="DO107">
            <v>41</v>
          </cell>
          <cell r="DR107">
            <v>2</v>
          </cell>
          <cell r="DS107">
            <v>76</v>
          </cell>
          <cell r="DT107">
            <v>2.6315789473684212</v>
          </cell>
          <cell r="DV107">
            <v>1</v>
          </cell>
          <cell r="DW107">
            <v>46</v>
          </cell>
          <cell r="DX107">
            <v>2.1739130434782608</v>
          </cell>
          <cell r="DZ107">
            <v>14</v>
          </cell>
          <cell r="EA107">
            <v>130</v>
          </cell>
          <cell r="EB107">
            <v>10.76923076923077</v>
          </cell>
          <cell r="ED107">
            <v>6</v>
          </cell>
          <cell r="EE107">
            <v>79</v>
          </cell>
          <cell r="EF107">
            <v>7.59493670886076</v>
          </cell>
          <cell r="EH107">
            <v>5</v>
          </cell>
          <cell r="EI107">
            <v>48</v>
          </cell>
          <cell r="EJ107">
            <v>10.416666666666668</v>
          </cell>
          <cell r="EL107">
            <v>4</v>
          </cell>
          <cell r="EM107">
            <v>43</v>
          </cell>
          <cell r="EN107">
            <v>9.3023255813953494</v>
          </cell>
          <cell r="EP107">
            <v>1</v>
          </cell>
          <cell r="EQ107">
            <v>27</v>
          </cell>
          <cell r="ER107">
            <v>3.7037037037037042</v>
          </cell>
          <cell r="ET107">
            <v>5</v>
          </cell>
          <cell r="EU107">
            <v>64</v>
          </cell>
          <cell r="EV107">
            <v>7.8125</v>
          </cell>
          <cell r="EX107">
            <v>12</v>
          </cell>
          <cell r="EY107">
            <v>32</v>
          </cell>
          <cell r="EZ107">
            <v>37.5</v>
          </cell>
          <cell r="FB107">
            <v>3</v>
          </cell>
          <cell r="FC107">
            <v>67</v>
          </cell>
          <cell r="FD107">
            <v>4.4776119402985071</v>
          </cell>
          <cell r="FF107" t="str">
            <v/>
          </cell>
          <cell r="FG107">
            <v>72</v>
          </cell>
          <cell r="FH107">
            <v>0</v>
          </cell>
        </row>
        <row r="108">
          <cell r="A108">
            <v>38929</v>
          </cell>
          <cell r="B108">
            <v>22</v>
          </cell>
          <cell r="C108">
            <v>1019</v>
          </cell>
          <cell r="D108">
            <v>2.1589793915603535</v>
          </cell>
          <cell r="I108">
            <v>3</v>
          </cell>
          <cell r="J108">
            <v>37</v>
          </cell>
          <cell r="K108">
            <v>8.1081081081081088</v>
          </cell>
          <cell r="M108">
            <v>1</v>
          </cell>
          <cell r="N108">
            <v>64</v>
          </cell>
          <cell r="O108">
            <v>1.5625</v>
          </cell>
          <cell r="Q108">
            <v>1</v>
          </cell>
          <cell r="R108">
            <v>52</v>
          </cell>
          <cell r="S108">
            <v>1.9230769230769231</v>
          </cell>
          <cell r="V108">
            <v>55</v>
          </cell>
          <cell r="W108">
            <v>0</v>
          </cell>
          <cell r="Y108">
            <v>1</v>
          </cell>
          <cell r="Z108">
            <v>73</v>
          </cell>
          <cell r="AA108">
            <v>1.3698630136986301</v>
          </cell>
          <cell r="AD108">
            <v>48</v>
          </cell>
          <cell r="AE108">
            <v>0</v>
          </cell>
          <cell r="AH108">
            <v>55</v>
          </cell>
          <cell r="AI108">
            <v>0</v>
          </cell>
          <cell r="AL108">
            <v>42</v>
          </cell>
          <cell r="AM108">
            <v>0</v>
          </cell>
          <cell r="AP108">
            <v>75</v>
          </cell>
          <cell r="AQ108">
            <v>0</v>
          </cell>
          <cell r="AT108">
            <v>43</v>
          </cell>
          <cell r="AU108">
            <v>0</v>
          </cell>
          <cell r="AW108">
            <v>4</v>
          </cell>
          <cell r="AX108">
            <v>132</v>
          </cell>
          <cell r="AY108">
            <v>3.0303030303030303</v>
          </cell>
          <cell r="BA108">
            <v>2</v>
          </cell>
          <cell r="BB108">
            <v>75</v>
          </cell>
          <cell r="BC108">
            <v>2.666666666666667</v>
          </cell>
          <cell r="BE108">
            <v>1</v>
          </cell>
          <cell r="BF108">
            <v>47</v>
          </cell>
          <cell r="BG108">
            <v>2.1276595744680851</v>
          </cell>
          <cell r="BI108">
            <v>1</v>
          </cell>
          <cell r="BJ108">
            <v>42</v>
          </cell>
          <cell r="BK108">
            <v>2.3809523809523809</v>
          </cell>
          <cell r="BN108">
            <v>27</v>
          </cell>
          <cell r="BO108">
            <v>0</v>
          </cell>
          <cell r="BR108">
            <v>61</v>
          </cell>
          <cell r="BS108">
            <v>0</v>
          </cell>
          <cell r="BU108">
            <v>5</v>
          </cell>
          <cell r="BV108">
            <v>28</v>
          </cell>
          <cell r="BW108">
            <v>17.857142857142858</v>
          </cell>
          <cell r="BY108">
            <v>3</v>
          </cell>
          <cell r="BZ108">
            <v>64</v>
          </cell>
          <cell r="CA108">
            <v>4.6875</v>
          </cell>
          <cell r="CC108">
            <v>1</v>
          </cell>
          <cell r="CD108">
            <v>73</v>
          </cell>
          <cell r="CE108">
            <v>1.3698630136986301</v>
          </cell>
          <cell r="CG108">
            <v>38533</v>
          </cell>
          <cell r="CH108">
            <v>83</v>
          </cell>
          <cell r="CI108">
            <v>1030</v>
          </cell>
          <cell r="CJ108">
            <v>8.0582524271844651</v>
          </cell>
          <cell r="CL108">
            <v>7</v>
          </cell>
          <cell r="CM108">
            <v>36</v>
          </cell>
          <cell r="CN108">
            <v>19.444444444444446</v>
          </cell>
          <cell r="CP108">
            <v>6</v>
          </cell>
          <cell r="CQ108">
            <v>65</v>
          </cell>
          <cell r="CR108">
            <v>9.2307692307692299</v>
          </cell>
          <cell r="CT108">
            <v>4</v>
          </cell>
          <cell r="CU108">
            <v>54</v>
          </cell>
          <cell r="CV108">
            <v>7.4074074074074083</v>
          </cell>
          <cell r="CX108">
            <v>8</v>
          </cell>
          <cell r="CY108">
            <v>54</v>
          </cell>
          <cell r="CZ108">
            <v>14.814814814814817</v>
          </cell>
          <cell r="DC108">
            <v>72</v>
          </cell>
          <cell r="DG108">
            <v>50</v>
          </cell>
          <cell r="DJ108">
            <v>5</v>
          </cell>
          <cell r="DK108">
            <v>56</v>
          </cell>
          <cell r="DL108">
            <v>8.9285714285714288</v>
          </cell>
          <cell r="DO108">
            <v>41</v>
          </cell>
          <cell r="DR108">
            <v>3</v>
          </cell>
          <cell r="DS108">
            <v>75</v>
          </cell>
          <cell r="DT108">
            <v>4</v>
          </cell>
          <cell r="DV108">
            <v>2</v>
          </cell>
          <cell r="DW108">
            <v>45</v>
          </cell>
          <cell r="DX108">
            <v>4.4444444444444446</v>
          </cell>
          <cell r="DZ108">
            <v>14</v>
          </cell>
          <cell r="EA108">
            <v>129</v>
          </cell>
          <cell r="EB108">
            <v>10.852713178294573</v>
          </cell>
          <cell r="ED108">
            <v>5</v>
          </cell>
          <cell r="EE108">
            <v>76</v>
          </cell>
          <cell r="EF108">
            <v>6.5789473684210531</v>
          </cell>
          <cell r="EH108">
            <v>4</v>
          </cell>
          <cell r="EI108">
            <v>47</v>
          </cell>
          <cell r="EJ108">
            <v>8.5106382978723403</v>
          </cell>
          <cell r="EL108">
            <v>3</v>
          </cell>
          <cell r="EM108">
            <v>42</v>
          </cell>
          <cell r="EN108">
            <v>7.1428571428571432</v>
          </cell>
          <cell r="EP108">
            <v>1</v>
          </cell>
          <cell r="EQ108">
            <v>27</v>
          </cell>
          <cell r="ER108">
            <v>3.7037037037037042</v>
          </cell>
          <cell r="ET108">
            <v>6</v>
          </cell>
          <cell r="EU108">
            <v>62</v>
          </cell>
          <cell r="EV108">
            <v>9.67741935483871</v>
          </cell>
          <cell r="EX108">
            <v>12</v>
          </cell>
          <cell r="EY108">
            <v>32</v>
          </cell>
          <cell r="EZ108">
            <v>37.5</v>
          </cell>
          <cell r="FB108">
            <v>3</v>
          </cell>
          <cell r="FC108">
            <v>68</v>
          </cell>
          <cell r="FD108">
            <v>4.4117647058823524</v>
          </cell>
          <cell r="FF108" t="str">
            <v/>
          </cell>
          <cell r="FG108">
            <v>72</v>
          </cell>
          <cell r="FH108">
            <v>0</v>
          </cell>
        </row>
        <row r="109">
          <cell r="A109">
            <v>38960</v>
          </cell>
          <cell r="B109">
            <v>21</v>
          </cell>
          <cell r="C109">
            <v>1021</v>
          </cell>
          <cell r="D109">
            <v>2.056807051909892</v>
          </cell>
          <cell r="I109">
            <v>3</v>
          </cell>
          <cell r="J109">
            <v>41</v>
          </cell>
          <cell r="K109">
            <v>7.3170731707317067</v>
          </cell>
          <cell r="N109">
            <v>59</v>
          </cell>
          <cell r="O109">
            <v>0</v>
          </cell>
          <cell r="Q109">
            <v>1</v>
          </cell>
          <cell r="R109">
            <v>53</v>
          </cell>
          <cell r="S109">
            <v>1.8867924528301887</v>
          </cell>
          <cell r="V109">
            <v>56</v>
          </cell>
          <cell r="W109">
            <v>0</v>
          </cell>
          <cell r="Y109">
            <v>1</v>
          </cell>
          <cell r="Z109">
            <v>76</v>
          </cell>
          <cell r="AA109">
            <v>1.3157894736842104</v>
          </cell>
          <cell r="AC109">
            <v>1</v>
          </cell>
          <cell r="AD109">
            <v>49</v>
          </cell>
          <cell r="AE109">
            <v>2.0408163265306123</v>
          </cell>
          <cell r="AH109">
            <v>53</v>
          </cell>
          <cell r="AI109">
            <v>0</v>
          </cell>
          <cell r="AL109">
            <v>41</v>
          </cell>
          <cell r="AM109">
            <v>0</v>
          </cell>
          <cell r="AP109">
            <v>75</v>
          </cell>
          <cell r="AQ109">
            <v>0</v>
          </cell>
          <cell r="AT109">
            <v>44</v>
          </cell>
          <cell r="AU109">
            <v>0</v>
          </cell>
          <cell r="AW109">
            <v>3</v>
          </cell>
          <cell r="AX109">
            <v>130</v>
          </cell>
          <cell r="AY109">
            <v>2.3076923076923079</v>
          </cell>
          <cell r="BA109">
            <v>2</v>
          </cell>
          <cell r="BB109">
            <v>76</v>
          </cell>
          <cell r="BC109">
            <v>2.6315789473684208</v>
          </cell>
          <cell r="BE109">
            <v>1</v>
          </cell>
          <cell r="BF109">
            <v>51</v>
          </cell>
          <cell r="BG109">
            <v>1.9607843137254901</v>
          </cell>
          <cell r="BI109">
            <v>1</v>
          </cell>
          <cell r="BJ109">
            <v>43</v>
          </cell>
          <cell r="BK109">
            <v>2.3255813953488373</v>
          </cell>
          <cell r="BN109">
            <v>26</v>
          </cell>
          <cell r="BO109">
            <v>0</v>
          </cell>
          <cell r="BR109">
            <v>58</v>
          </cell>
          <cell r="BS109">
            <v>0</v>
          </cell>
          <cell r="BU109">
            <v>5</v>
          </cell>
          <cell r="BV109">
            <v>27</v>
          </cell>
          <cell r="BW109">
            <v>18.518518518518519</v>
          </cell>
          <cell r="BY109">
            <v>3</v>
          </cell>
          <cell r="BZ109">
            <v>64</v>
          </cell>
          <cell r="CA109">
            <v>4.6875</v>
          </cell>
          <cell r="CC109">
            <v>1</v>
          </cell>
          <cell r="CD109">
            <v>76</v>
          </cell>
          <cell r="CE109">
            <v>1.3157894736842104</v>
          </cell>
          <cell r="CG109">
            <v>38564</v>
          </cell>
          <cell r="CH109">
            <v>68</v>
          </cell>
          <cell r="CI109">
            <v>1019</v>
          </cell>
          <cell r="CJ109">
            <v>6.673209028459274</v>
          </cell>
          <cell r="CL109">
            <v>7</v>
          </cell>
          <cell r="CM109">
            <v>37</v>
          </cell>
          <cell r="CN109">
            <v>18.918918918918919</v>
          </cell>
          <cell r="CP109">
            <v>4</v>
          </cell>
          <cell r="CQ109">
            <v>64</v>
          </cell>
          <cell r="CR109">
            <v>6.25</v>
          </cell>
          <cell r="CT109">
            <v>4</v>
          </cell>
          <cell r="CU109">
            <v>52</v>
          </cell>
          <cell r="CV109">
            <v>7.6923076923076925</v>
          </cell>
          <cell r="CX109">
            <v>6</v>
          </cell>
          <cell r="CY109">
            <v>55</v>
          </cell>
          <cell r="CZ109">
            <v>10.909090909090908</v>
          </cell>
          <cell r="DC109">
            <v>73</v>
          </cell>
          <cell r="DG109">
            <v>48</v>
          </cell>
          <cell r="DJ109">
            <v>5</v>
          </cell>
          <cell r="DK109">
            <v>55</v>
          </cell>
          <cell r="DL109">
            <v>9.0909090909090917</v>
          </cell>
          <cell r="DO109">
            <v>42</v>
          </cell>
          <cell r="DR109">
            <v>2</v>
          </cell>
          <cell r="DS109">
            <v>75</v>
          </cell>
          <cell r="DT109">
            <v>2.666666666666667</v>
          </cell>
          <cell r="DV109">
            <v>2</v>
          </cell>
          <cell r="DW109">
            <v>43</v>
          </cell>
          <cell r="DX109">
            <v>4.6511627906976747</v>
          </cell>
          <cell r="DZ109">
            <v>10</v>
          </cell>
          <cell r="EA109">
            <v>132</v>
          </cell>
          <cell r="EB109">
            <v>7.5757575757575761</v>
          </cell>
          <cell r="ED109">
            <v>4</v>
          </cell>
          <cell r="EE109">
            <v>75</v>
          </cell>
          <cell r="EF109">
            <v>5.3333333333333339</v>
          </cell>
          <cell r="EH109">
            <v>3</v>
          </cell>
          <cell r="EI109">
            <v>47</v>
          </cell>
          <cell r="EJ109">
            <v>6.3829787234042552</v>
          </cell>
          <cell r="EL109">
            <v>2</v>
          </cell>
          <cell r="EM109">
            <v>42</v>
          </cell>
          <cell r="EN109">
            <v>4.7619047619047619</v>
          </cell>
          <cell r="EQ109">
            <v>27</v>
          </cell>
          <cell r="ET109">
            <v>5</v>
          </cell>
          <cell r="EU109">
            <v>61</v>
          </cell>
          <cell r="EV109">
            <v>8.1967213114754092</v>
          </cell>
          <cell r="EX109">
            <v>12</v>
          </cell>
          <cell r="EY109">
            <v>28</v>
          </cell>
          <cell r="EZ109">
            <v>42.857142857142854</v>
          </cell>
          <cell r="FB109">
            <v>2</v>
          </cell>
          <cell r="FC109">
            <v>64</v>
          </cell>
          <cell r="FD109">
            <v>3.125</v>
          </cell>
          <cell r="FF109" t="str">
            <v/>
          </cell>
          <cell r="FG109">
            <v>73</v>
          </cell>
          <cell r="FH109">
            <v>0</v>
          </cell>
        </row>
        <row r="110">
          <cell r="A110">
            <v>38990</v>
          </cell>
          <cell r="B110">
            <v>17</v>
          </cell>
          <cell r="C110">
            <v>1006</v>
          </cell>
          <cell r="D110">
            <v>1.6898608349900597</v>
          </cell>
          <cell r="I110">
            <v>3</v>
          </cell>
          <cell r="J110">
            <v>41</v>
          </cell>
          <cell r="K110">
            <v>7.3170731707317067</v>
          </cell>
          <cell r="N110">
            <v>58</v>
          </cell>
          <cell r="O110">
            <v>0</v>
          </cell>
          <cell r="Q110">
            <v>1</v>
          </cell>
          <cell r="R110">
            <v>53</v>
          </cell>
          <cell r="S110">
            <v>1.8867924528301887</v>
          </cell>
          <cell r="V110">
            <v>57</v>
          </cell>
          <cell r="W110">
            <v>0</v>
          </cell>
          <cell r="Y110">
            <v>1</v>
          </cell>
          <cell r="Z110">
            <v>75</v>
          </cell>
          <cell r="AA110">
            <v>1.3333333333333335</v>
          </cell>
          <cell r="AC110">
            <v>1</v>
          </cell>
          <cell r="AD110">
            <v>48</v>
          </cell>
          <cell r="AE110">
            <v>2.083333333333333</v>
          </cell>
          <cell r="AH110">
            <v>51</v>
          </cell>
          <cell r="AI110">
            <v>0</v>
          </cell>
          <cell r="AK110">
            <v>1</v>
          </cell>
          <cell r="AL110">
            <v>42</v>
          </cell>
          <cell r="AM110">
            <v>2.3809523809523809</v>
          </cell>
          <cell r="AP110">
            <v>73</v>
          </cell>
          <cell r="AQ110">
            <v>0</v>
          </cell>
          <cell r="AT110">
            <v>43</v>
          </cell>
          <cell r="AU110">
            <v>0</v>
          </cell>
          <cell r="AW110">
            <v>3</v>
          </cell>
          <cell r="AX110">
            <v>128</v>
          </cell>
          <cell r="AY110">
            <v>2.34375</v>
          </cell>
          <cell r="BA110">
            <v>2</v>
          </cell>
          <cell r="BB110">
            <v>79</v>
          </cell>
          <cell r="BC110">
            <v>2.5316455696202533</v>
          </cell>
          <cell r="BE110">
            <v>1</v>
          </cell>
          <cell r="BF110">
            <v>52</v>
          </cell>
          <cell r="BG110">
            <v>1.9230769230769231</v>
          </cell>
          <cell r="BI110">
            <v>1</v>
          </cell>
          <cell r="BJ110">
            <v>45</v>
          </cell>
          <cell r="BK110">
            <v>2.2222222222222223</v>
          </cell>
          <cell r="BN110">
            <v>22</v>
          </cell>
          <cell r="BO110">
            <v>0</v>
          </cell>
          <cell r="BR110">
            <v>55</v>
          </cell>
          <cell r="BS110">
            <v>0</v>
          </cell>
          <cell r="BV110">
            <v>23</v>
          </cell>
          <cell r="BW110">
            <v>0</v>
          </cell>
          <cell r="BY110">
            <v>3</v>
          </cell>
          <cell r="BZ110">
            <v>62</v>
          </cell>
          <cell r="CA110">
            <v>4.838709677419355</v>
          </cell>
          <cell r="CC110">
            <v>1</v>
          </cell>
          <cell r="CD110">
            <v>75</v>
          </cell>
          <cell r="CE110">
            <v>1.3333333333333335</v>
          </cell>
          <cell r="CG110">
            <v>38595</v>
          </cell>
          <cell r="CH110">
            <v>66</v>
          </cell>
          <cell r="CI110">
            <v>1021</v>
          </cell>
          <cell r="CJ110">
            <v>6.4642507345739473</v>
          </cell>
          <cell r="CL110">
            <v>7</v>
          </cell>
          <cell r="CM110">
            <v>41</v>
          </cell>
          <cell r="CN110">
            <v>17.073170731707318</v>
          </cell>
          <cell r="CP110">
            <v>4</v>
          </cell>
          <cell r="CQ110">
            <v>59</v>
          </cell>
          <cell r="CR110">
            <v>6.7796610169491531</v>
          </cell>
          <cell r="CT110">
            <v>4</v>
          </cell>
          <cell r="CU110">
            <v>53</v>
          </cell>
          <cell r="CV110">
            <v>7.5471698113207548</v>
          </cell>
          <cell r="CX110">
            <v>6</v>
          </cell>
          <cell r="CY110">
            <v>56</v>
          </cell>
          <cell r="CZ110">
            <v>10.714285714285714</v>
          </cell>
          <cell r="DC110">
            <v>76</v>
          </cell>
          <cell r="DG110">
            <v>49</v>
          </cell>
          <cell r="DJ110">
            <v>6</v>
          </cell>
          <cell r="DK110">
            <v>53</v>
          </cell>
          <cell r="DL110">
            <v>11.320754716981133</v>
          </cell>
          <cell r="DN110">
            <v>1</v>
          </cell>
          <cell r="DO110">
            <v>41</v>
          </cell>
          <cell r="DP110">
            <v>2.4390243902439024</v>
          </cell>
          <cell r="DR110">
            <v>2</v>
          </cell>
          <cell r="DS110">
            <v>75</v>
          </cell>
          <cell r="DT110">
            <v>2.666666666666667</v>
          </cell>
          <cell r="DV110">
            <v>2</v>
          </cell>
          <cell r="DW110">
            <v>44</v>
          </cell>
          <cell r="DX110">
            <v>4.5454545454545459</v>
          </cell>
          <cell r="DZ110">
            <v>9</v>
          </cell>
          <cell r="EA110">
            <v>130</v>
          </cell>
          <cell r="EB110">
            <v>6.9230769230769234</v>
          </cell>
          <cell r="ED110">
            <v>4</v>
          </cell>
          <cell r="EE110">
            <v>76</v>
          </cell>
          <cell r="EF110">
            <v>5.2631578947368425</v>
          </cell>
          <cell r="EH110">
            <v>2</v>
          </cell>
          <cell r="EI110">
            <v>51</v>
          </cell>
          <cell r="EJ110">
            <v>3.9215686274509807</v>
          </cell>
          <cell r="EL110">
            <v>2</v>
          </cell>
          <cell r="EM110">
            <v>43</v>
          </cell>
          <cell r="EN110">
            <v>4.6511627906976747</v>
          </cell>
          <cell r="EQ110">
            <v>26</v>
          </cell>
          <cell r="ET110">
            <v>4</v>
          </cell>
          <cell r="EU110">
            <v>58</v>
          </cell>
          <cell r="EV110">
            <v>6.8965517241379315</v>
          </cell>
          <cell r="EX110">
            <v>11</v>
          </cell>
          <cell r="EY110">
            <v>27</v>
          </cell>
          <cell r="EZ110">
            <v>40.74074074074074</v>
          </cell>
          <cell r="FB110">
            <v>2</v>
          </cell>
          <cell r="FC110">
            <v>64</v>
          </cell>
          <cell r="FD110">
            <v>3.125</v>
          </cell>
          <cell r="FF110" t="str">
            <v/>
          </cell>
          <cell r="FG110">
            <v>76</v>
          </cell>
          <cell r="FH110">
            <v>0</v>
          </cell>
        </row>
        <row r="111">
          <cell r="A111">
            <v>39021</v>
          </cell>
          <cell r="B111">
            <v>17</v>
          </cell>
          <cell r="C111">
            <v>998</v>
          </cell>
          <cell r="D111">
            <v>1.7034068136272544</v>
          </cell>
          <cell r="I111">
            <v>3</v>
          </cell>
          <cell r="J111">
            <v>41</v>
          </cell>
          <cell r="K111">
            <v>7.3170731707317067</v>
          </cell>
          <cell r="N111">
            <v>59</v>
          </cell>
          <cell r="O111">
            <v>0</v>
          </cell>
          <cell r="Q111">
            <v>1</v>
          </cell>
          <cell r="R111">
            <v>54</v>
          </cell>
          <cell r="S111">
            <v>1.8518518518518516</v>
          </cell>
          <cell r="V111">
            <v>57</v>
          </cell>
          <cell r="W111">
            <v>0</v>
          </cell>
          <cell r="Y111">
            <v>1</v>
          </cell>
          <cell r="Z111">
            <v>76</v>
          </cell>
          <cell r="AA111">
            <v>1.3157894736842104</v>
          </cell>
          <cell r="AC111">
            <v>1</v>
          </cell>
          <cell r="AD111">
            <v>44</v>
          </cell>
          <cell r="AE111">
            <v>2.2727272727272729</v>
          </cell>
          <cell r="AH111">
            <v>51</v>
          </cell>
          <cell r="AI111">
            <v>0</v>
          </cell>
          <cell r="AK111">
            <v>1</v>
          </cell>
          <cell r="AL111">
            <v>41</v>
          </cell>
          <cell r="AM111">
            <v>2.4390243902439024</v>
          </cell>
          <cell r="AP111">
            <v>73</v>
          </cell>
          <cell r="AQ111">
            <v>0</v>
          </cell>
          <cell r="AT111">
            <v>42</v>
          </cell>
          <cell r="AU111">
            <v>0</v>
          </cell>
          <cell r="AW111">
            <v>3</v>
          </cell>
          <cell r="AX111">
            <v>126</v>
          </cell>
          <cell r="AY111">
            <v>2.3809523809523809</v>
          </cell>
          <cell r="BA111">
            <v>2</v>
          </cell>
          <cell r="BB111">
            <v>79</v>
          </cell>
          <cell r="BC111">
            <v>2.5316455696202533</v>
          </cell>
          <cell r="BE111">
            <v>1</v>
          </cell>
          <cell r="BF111">
            <v>49</v>
          </cell>
          <cell r="BG111">
            <v>2.0408163265306123</v>
          </cell>
          <cell r="BI111">
            <v>1</v>
          </cell>
          <cell r="BJ111">
            <v>46</v>
          </cell>
          <cell r="BK111">
            <v>2.1739130434782608</v>
          </cell>
          <cell r="BN111">
            <v>21</v>
          </cell>
          <cell r="BO111">
            <v>0</v>
          </cell>
          <cell r="BR111">
            <v>56</v>
          </cell>
          <cell r="BS111">
            <v>0</v>
          </cell>
          <cell r="BV111">
            <v>23</v>
          </cell>
          <cell r="BW111">
            <v>0</v>
          </cell>
          <cell r="BY111">
            <v>3</v>
          </cell>
          <cell r="BZ111">
            <v>61</v>
          </cell>
          <cell r="CA111">
            <v>4.918032786885246</v>
          </cell>
          <cell r="CC111">
            <v>1</v>
          </cell>
          <cell r="CD111">
            <v>76</v>
          </cell>
          <cell r="CE111">
            <v>1.3157894736842104</v>
          </cell>
          <cell r="CG111">
            <v>38625</v>
          </cell>
          <cell r="CH111">
            <v>71</v>
          </cell>
          <cell r="CI111">
            <v>1006</v>
          </cell>
          <cell r="CJ111">
            <v>7.0576540755467203</v>
          </cell>
          <cell r="CL111">
            <v>9</v>
          </cell>
          <cell r="CM111">
            <v>41</v>
          </cell>
          <cell r="CN111">
            <v>21.951219512195124</v>
          </cell>
          <cell r="CP111">
            <v>4</v>
          </cell>
          <cell r="CQ111">
            <v>58</v>
          </cell>
          <cell r="CR111">
            <v>6.8965517241379315</v>
          </cell>
          <cell r="CT111">
            <v>4</v>
          </cell>
          <cell r="CU111">
            <v>53</v>
          </cell>
          <cell r="CV111">
            <v>7.5471698113207548</v>
          </cell>
          <cell r="CX111">
            <v>6</v>
          </cell>
          <cell r="CY111">
            <v>57</v>
          </cell>
          <cell r="CZ111">
            <v>10.526315789473685</v>
          </cell>
          <cell r="DB111">
            <v>1</v>
          </cell>
          <cell r="DC111">
            <v>75</v>
          </cell>
          <cell r="DD111">
            <v>1.3333333333333333</v>
          </cell>
          <cell r="DG111">
            <v>48</v>
          </cell>
          <cell r="DJ111">
            <v>7</v>
          </cell>
          <cell r="DK111">
            <v>51</v>
          </cell>
          <cell r="DL111">
            <v>13.725490196078432</v>
          </cell>
          <cell r="DO111">
            <v>42</v>
          </cell>
          <cell r="DR111">
            <v>2</v>
          </cell>
          <cell r="DS111">
            <v>73</v>
          </cell>
          <cell r="DT111">
            <v>2.7397260273972606</v>
          </cell>
          <cell r="DV111">
            <v>1</v>
          </cell>
          <cell r="DW111">
            <v>43</v>
          </cell>
          <cell r="DX111">
            <v>2.3255813953488373</v>
          </cell>
          <cell r="DZ111">
            <v>11</v>
          </cell>
          <cell r="EA111">
            <v>128</v>
          </cell>
          <cell r="EB111">
            <v>8.59375</v>
          </cell>
          <cell r="ED111">
            <v>5</v>
          </cell>
          <cell r="EE111">
            <v>79</v>
          </cell>
          <cell r="EF111">
            <v>6.3291139240506329</v>
          </cell>
          <cell r="EH111">
            <v>3</v>
          </cell>
          <cell r="EI111">
            <v>52</v>
          </cell>
          <cell r="EJ111">
            <v>5.7692307692307692</v>
          </cell>
          <cell r="EL111">
            <v>2</v>
          </cell>
          <cell r="EM111">
            <v>45</v>
          </cell>
          <cell r="EN111">
            <v>4.4444444444444446</v>
          </cell>
          <cell r="EP111">
            <v>1</v>
          </cell>
          <cell r="EQ111">
            <v>22</v>
          </cell>
          <cell r="ER111">
            <v>4.5454545454545459</v>
          </cell>
          <cell r="ET111">
            <v>5</v>
          </cell>
          <cell r="EU111">
            <v>55</v>
          </cell>
          <cell r="EV111">
            <v>9.0909090909090917</v>
          </cell>
          <cell r="EX111">
            <v>8</v>
          </cell>
          <cell r="EY111">
            <v>23</v>
          </cell>
          <cell r="EZ111">
            <v>34.782608695652172</v>
          </cell>
          <cell r="FB111">
            <v>2</v>
          </cell>
          <cell r="FC111">
            <v>62</v>
          </cell>
          <cell r="FD111">
            <v>3.225806451612903</v>
          </cell>
          <cell r="FF111">
            <v>1</v>
          </cell>
          <cell r="FG111">
            <v>75</v>
          </cell>
          <cell r="FH111">
            <v>1.3333333333333335</v>
          </cell>
        </row>
        <row r="112">
          <cell r="A112">
            <v>39051</v>
          </cell>
          <cell r="B112">
            <v>18</v>
          </cell>
          <cell r="C112">
            <v>991</v>
          </cell>
          <cell r="D112">
            <v>1.8163471241170535</v>
          </cell>
          <cell r="I112">
            <v>3</v>
          </cell>
          <cell r="J112">
            <v>40</v>
          </cell>
          <cell r="K112">
            <v>7.5</v>
          </cell>
          <cell r="N112">
            <v>57</v>
          </cell>
          <cell r="O112">
            <v>0</v>
          </cell>
          <cell r="Q112">
            <v>1</v>
          </cell>
          <cell r="R112">
            <v>53</v>
          </cell>
          <cell r="S112">
            <v>1.8867924528301887</v>
          </cell>
          <cell r="V112">
            <v>56</v>
          </cell>
          <cell r="W112">
            <v>0</v>
          </cell>
          <cell r="Y112">
            <v>1</v>
          </cell>
          <cell r="Z112">
            <v>75</v>
          </cell>
          <cell r="AA112">
            <v>1.3333333333333335</v>
          </cell>
          <cell r="AC112">
            <v>1</v>
          </cell>
          <cell r="AD112">
            <v>43</v>
          </cell>
          <cell r="AE112">
            <v>2.3255813953488373</v>
          </cell>
          <cell r="AG112">
            <v>1</v>
          </cell>
          <cell r="AH112">
            <v>49</v>
          </cell>
          <cell r="AI112">
            <v>2.0408163265306123</v>
          </cell>
          <cell r="AK112">
            <v>1</v>
          </cell>
          <cell r="AL112">
            <v>43</v>
          </cell>
          <cell r="AM112">
            <v>2.3255813953488373</v>
          </cell>
          <cell r="AP112">
            <v>71</v>
          </cell>
          <cell r="AQ112">
            <v>0</v>
          </cell>
          <cell r="AT112">
            <v>42</v>
          </cell>
          <cell r="AU112">
            <v>0</v>
          </cell>
          <cell r="AW112">
            <v>3</v>
          </cell>
          <cell r="AX112">
            <v>130</v>
          </cell>
          <cell r="AY112">
            <v>2.3076923076923079</v>
          </cell>
          <cell r="BA112">
            <v>2</v>
          </cell>
          <cell r="BB112">
            <v>78</v>
          </cell>
          <cell r="BC112">
            <v>2.5641025641025639</v>
          </cell>
          <cell r="BE112">
            <v>1</v>
          </cell>
          <cell r="BF112">
            <v>50</v>
          </cell>
          <cell r="BG112">
            <v>2</v>
          </cell>
          <cell r="BI112">
            <v>1</v>
          </cell>
          <cell r="BJ112">
            <v>47</v>
          </cell>
          <cell r="BK112">
            <v>2.1276595744680851</v>
          </cell>
          <cell r="BN112">
            <v>22</v>
          </cell>
          <cell r="BO112">
            <v>0</v>
          </cell>
          <cell r="BR112">
            <v>53</v>
          </cell>
          <cell r="BS112">
            <v>0</v>
          </cell>
          <cell r="BV112">
            <v>23</v>
          </cell>
          <cell r="BW112">
            <v>0</v>
          </cell>
          <cell r="BY112">
            <v>3</v>
          </cell>
          <cell r="BZ112">
            <v>60</v>
          </cell>
          <cell r="CA112">
            <v>5</v>
          </cell>
          <cell r="CC112">
            <v>1</v>
          </cell>
          <cell r="CD112">
            <v>75</v>
          </cell>
          <cell r="CE112">
            <v>1.3333333333333335</v>
          </cell>
          <cell r="CG112">
            <v>38656</v>
          </cell>
          <cell r="CH112">
            <v>75</v>
          </cell>
          <cell r="CI112">
            <v>998</v>
          </cell>
          <cell r="CJ112">
            <v>7.5150300601202398</v>
          </cell>
          <cell r="CL112">
            <v>8</v>
          </cell>
          <cell r="CM112">
            <v>41</v>
          </cell>
          <cell r="CN112">
            <v>19.512195121951219</v>
          </cell>
          <cell r="CP112">
            <v>5</v>
          </cell>
          <cell r="CQ112">
            <v>59</v>
          </cell>
          <cell r="CR112">
            <v>8.4745762711864394</v>
          </cell>
          <cell r="CT112">
            <v>5</v>
          </cell>
          <cell r="CU112">
            <v>54</v>
          </cell>
          <cell r="CV112">
            <v>9.2592592592592595</v>
          </cell>
          <cell r="CX112">
            <v>8</v>
          </cell>
          <cell r="CY112">
            <v>57</v>
          </cell>
          <cell r="CZ112">
            <v>14.035087719298247</v>
          </cell>
          <cell r="DC112">
            <v>76</v>
          </cell>
          <cell r="DG112">
            <v>44</v>
          </cell>
          <cell r="DJ112">
            <v>7</v>
          </cell>
          <cell r="DK112">
            <v>51</v>
          </cell>
          <cell r="DL112">
            <v>13.725490196078432</v>
          </cell>
          <cell r="DO112">
            <v>41</v>
          </cell>
          <cell r="DR112">
            <v>4</v>
          </cell>
          <cell r="DS112">
            <v>73</v>
          </cell>
          <cell r="DT112">
            <v>5.4794520547945211</v>
          </cell>
          <cell r="DV112">
            <v>1</v>
          </cell>
          <cell r="DW112">
            <v>42</v>
          </cell>
          <cell r="DX112">
            <v>2.3809523809523809</v>
          </cell>
          <cell r="DZ112">
            <v>9</v>
          </cell>
          <cell r="EA112">
            <v>126</v>
          </cell>
          <cell r="EB112">
            <v>7.1428571428571432</v>
          </cell>
          <cell r="ED112">
            <v>5</v>
          </cell>
          <cell r="EE112">
            <v>79</v>
          </cell>
          <cell r="EF112">
            <v>6.3291139240506329</v>
          </cell>
          <cell r="EH112">
            <v>3</v>
          </cell>
          <cell r="EI112">
            <v>49</v>
          </cell>
          <cell r="EJ112">
            <v>6.1224489795918364</v>
          </cell>
          <cell r="EL112">
            <v>4</v>
          </cell>
          <cell r="EM112">
            <v>46</v>
          </cell>
          <cell r="EN112">
            <v>8.695652173913043</v>
          </cell>
          <cell r="EP112">
            <v>1</v>
          </cell>
          <cell r="EQ112">
            <v>21</v>
          </cell>
          <cell r="ER112">
            <v>4.7619047619047619</v>
          </cell>
          <cell r="ET112">
            <v>5</v>
          </cell>
          <cell r="EU112">
            <v>56</v>
          </cell>
          <cell r="EV112">
            <v>8.9285714285714288</v>
          </cell>
          <cell r="EX112">
            <v>8</v>
          </cell>
          <cell r="EY112">
            <v>23</v>
          </cell>
          <cell r="EZ112">
            <v>34.782608695652172</v>
          </cell>
          <cell r="FB112">
            <v>2</v>
          </cell>
          <cell r="FC112">
            <v>61</v>
          </cell>
          <cell r="FD112">
            <v>3.278688524590164</v>
          </cell>
          <cell r="FF112" t="str">
            <v/>
          </cell>
          <cell r="FG112">
            <v>76</v>
          </cell>
          <cell r="FH112">
            <v>0</v>
          </cell>
        </row>
        <row r="113">
          <cell r="A113">
            <v>39082</v>
          </cell>
          <cell r="B113">
            <v>14</v>
          </cell>
          <cell r="C113">
            <v>1008</v>
          </cell>
          <cell r="D113">
            <v>1.3888888888888888</v>
          </cell>
          <cell r="I113">
            <v>4</v>
          </cell>
          <cell r="J113">
            <v>43</v>
          </cell>
          <cell r="K113">
            <v>9.3023255813953494</v>
          </cell>
          <cell r="N113">
            <v>56</v>
          </cell>
          <cell r="O113">
            <v>0</v>
          </cell>
          <cell r="Q113">
            <v>1</v>
          </cell>
          <cell r="R113">
            <v>55</v>
          </cell>
          <cell r="S113">
            <v>1.8181818181818181</v>
          </cell>
          <cell r="V113">
            <v>57</v>
          </cell>
          <cell r="W113">
            <v>0</v>
          </cell>
          <cell r="Z113">
            <v>78</v>
          </cell>
          <cell r="AA113">
            <v>0</v>
          </cell>
          <cell r="AC113">
            <v>1</v>
          </cell>
          <cell r="AD113">
            <v>55</v>
          </cell>
          <cell r="AE113">
            <v>1.8181818181818181</v>
          </cell>
          <cell r="AG113">
            <v>1</v>
          </cell>
          <cell r="AH113">
            <v>48</v>
          </cell>
          <cell r="AI113">
            <v>2.083333333333333</v>
          </cell>
          <cell r="AK113">
            <v>1</v>
          </cell>
          <cell r="AL113">
            <v>46</v>
          </cell>
          <cell r="AM113">
            <v>2.1739130434782608</v>
          </cell>
          <cell r="AP113">
            <v>67</v>
          </cell>
          <cell r="AQ113">
            <v>0</v>
          </cell>
          <cell r="AT113">
            <v>44</v>
          </cell>
          <cell r="AU113">
            <v>0</v>
          </cell>
          <cell r="AW113">
            <v>1</v>
          </cell>
          <cell r="AX113">
            <v>130</v>
          </cell>
          <cell r="AY113">
            <v>0.76923076923076927</v>
          </cell>
          <cell r="BA113">
            <v>2</v>
          </cell>
          <cell r="BB113">
            <v>76</v>
          </cell>
          <cell r="BC113">
            <v>2.6315789473684208</v>
          </cell>
          <cell r="BE113">
            <v>1</v>
          </cell>
          <cell r="BF113">
            <v>51</v>
          </cell>
          <cell r="BG113">
            <v>1.9607843137254901</v>
          </cell>
          <cell r="BI113">
            <v>1</v>
          </cell>
          <cell r="BJ113">
            <v>48</v>
          </cell>
          <cell r="BK113">
            <v>2.083333333333333</v>
          </cell>
          <cell r="BN113">
            <v>22</v>
          </cell>
          <cell r="BO113">
            <v>0</v>
          </cell>
          <cell r="BR113">
            <v>52</v>
          </cell>
          <cell r="BS113">
            <v>0</v>
          </cell>
          <cell r="BU113">
            <v>1</v>
          </cell>
          <cell r="BV113">
            <v>24</v>
          </cell>
          <cell r="BW113">
            <v>4.1666666666666661</v>
          </cell>
          <cell r="BZ113">
            <v>57</v>
          </cell>
          <cell r="CA113">
            <v>0</v>
          </cell>
          <cell r="CC113" t="str">
            <v/>
          </cell>
          <cell r="CD113">
            <v>78</v>
          </cell>
          <cell r="CE113">
            <v>0</v>
          </cell>
          <cell r="CG113">
            <v>38686</v>
          </cell>
          <cell r="CH113">
            <v>67</v>
          </cell>
          <cell r="CI113">
            <v>991</v>
          </cell>
          <cell r="CJ113">
            <v>6.7608476286579213</v>
          </cell>
          <cell r="CL113">
            <v>11</v>
          </cell>
          <cell r="CM113">
            <v>40</v>
          </cell>
          <cell r="CN113">
            <v>27.5</v>
          </cell>
          <cell r="CP113">
            <v>4</v>
          </cell>
          <cell r="CQ113">
            <v>57</v>
          </cell>
          <cell r="CR113">
            <v>7.0175438596491233</v>
          </cell>
          <cell r="CT113">
            <v>3</v>
          </cell>
          <cell r="CU113">
            <v>53</v>
          </cell>
          <cell r="CV113">
            <v>5.6603773584905666</v>
          </cell>
          <cell r="CX113">
            <v>5</v>
          </cell>
          <cell r="CY113">
            <v>56</v>
          </cell>
          <cell r="CZ113">
            <v>8.9285714285714288</v>
          </cell>
          <cell r="DC113">
            <v>75</v>
          </cell>
          <cell r="DG113">
            <v>43</v>
          </cell>
          <cell r="DJ113">
            <v>6</v>
          </cell>
          <cell r="DK113">
            <v>49</v>
          </cell>
          <cell r="DL113">
            <v>12.244897959183673</v>
          </cell>
          <cell r="DO113">
            <v>43</v>
          </cell>
          <cell r="DR113">
            <v>3</v>
          </cell>
          <cell r="DS113">
            <v>71</v>
          </cell>
          <cell r="DT113">
            <v>4.225352112676056</v>
          </cell>
          <cell r="DW113">
            <v>42</v>
          </cell>
          <cell r="DZ113">
            <v>8</v>
          </cell>
          <cell r="EA113">
            <v>130</v>
          </cell>
          <cell r="EB113">
            <v>6.1538461538461533</v>
          </cell>
          <cell r="ED113">
            <v>6</v>
          </cell>
          <cell r="EE113">
            <v>78</v>
          </cell>
          <cell r="EF113">
            <v>7.6923076923076925</v>
          </cell>
          <cell r="EH113">
            <v>3</v>
          </cell>
          <cell r="EI113">
            <v>50</v>
          </cell>
          <cell r="EJ113">
            <v>6</v>
          </cell>
          <cell r="EL113">
            <v>3</v>
          </cell>
          <cell r="EM113">
            <v>47</v>
          </cell>
          <cell r="EN113">
            <v>6.3829787234042552</v>
          </cell>
          <cell r="EQ113">
            <v>22</v>
          </cell>
          <cell r="ET113">
            <v>5</v>
          </cell>
          <cell r="EU113">
            <v>53</v>
          </cell>
          <cell r="EV113">
            <v>9.433962264150944</v>
          </cell>
          <cell r="EX113">
            <v>8</v>
          </cell>
          <cell r="EY113">
            <v>23</v>
          </cell>
          <cell r="EZ113">
            <v>34.782608695652172</v>
          </cell>
          <cell r="FB113">
            <v>2</v>
          </cell>
          <cell r="FC113">
            <v>60</v>
          </cell>
          <cell r="FD113">
            <v>3.333333333333333</v>
          </cell>
          <cell r="FF113" t="str">
            <v/>
          </cell>
          <cell r="FG113">
            <v>75</v>
          </cell>
          <cell r="FH113">
            <v>0</v>
          </cell>
        </row>
        <row r="114">
          <cell r="A114">
            <v>39113</v>
          </cell>
          <cell r="B114">
            <v>15</v>
          </cell>
          <cell r="C114">
            <v>998</v>
          </cell>
          <cell r="D114">
            <v>1.503006012024048</v>
          </cell>
          <cell r="I114">
            <v>4</v>
          </cell>
          <cell r="J114">
            <v>43</v>
          </cell>
          <cell r="K114">
            <v>9.3023255813953494</v>
          </cell>
          <cell r="N114">
            <v>56</v>
          </cell>
          <cell r="O114">
            <v>0</v>
          </cell>
          <cell r="Q114">
            <v>1</v>
          </cell>
          <cell r="R114">
            <v>52</v>
          </cell>
          <cell r="S114">
            <v>1.9230769230769231</v>
          </cell>
          <cell r="V114">
            <v>57</v>
          </cell>
          <cell r="W114">
            <v>0</v>
          </cell>
          <cell r="Z114">
            <v>80</v>
          </cell>
          <cell r="AA114">
            <v>0</v>
          </cell>
          <cell r="AC114">
            <v>1</v>
          </cell>
          <cell r="AD114">
            <v>54</v>
          </cell>
          <cell r="AE114">
            <v>1.8518518518518516</v>
          </cell>
          <cell r="AG114">
            <v>1</v>
          </cell>
          <cell r="AH114">
            <v>48</v>
          </cell>
          <cell r="AI114">
            <v>2.083333333333333</v>
          </cell>
          <cell r="AK114">
            <v>1</v>
          </cell>
          <cell r="AL114">
            <v>46</v>
          </cell>
          <cell r="AM114">
            <v>2.1739130434782608</v>
          </cell>
          <cell r="AP114">
            <v>65</v>
          </cell>
          <cell r="AQ114">
            <v>0</v>
          </cell>
          <cell r="AT114">
            <v>44</v>
          </cell>
          <cell r="AU114">
            <v>0</v>
          </cell>
          <cell r="AW114">
            <v>1</v>
          </cell>
          <cell r="AX114">
            <v>126</v>
          </cell>
          <cell r="AY114">
            <v>0.79365079365079361</v>
          </cell>
          <cell r="BA114">
            <v>2</v>
          </cell>
          <cell r="BB114">
            <v>75</v>
          </cell>
          <cell r="BC114">
            <v>2.666666666666667</v>
          </cell>
          <cell r="BE114">
            <v>1</v>
          </cell>
          <cell r="BF114">
            <v>53</v>
          </cell>
          <cell r="BG114">
            <v>1.8867924528301887</v>
          </cell>
          <cell r="BI114">
            <v>1</v>
          </cell>
          <cell r="BJ114">
            <v>47</v>
          </cell>
          <cell r="BK114">
            <v>2.1276595744680851</v>
          </cell>
          <cell r="BN114">
            <v>22</v>
          </cell>
          <cell r="BO114">
            <v>0</v>
          </cell>
          <cell r="BQ114">
            <v>1</v>
          </cell>
          <cell r="BR114">
            <v>49</v>
          </cell>
          <cell r="BS114">
            <v>2.0408163265306123</v>
          </cell>
          <cell r="BU114">
            <v>1</v>
          </cell>
          <cell r="BV114">
            <v>24</v>
          </cell>
          <cell r="BW114">
            <v>4.1666666666666661</v>
          </cell>
          <cell r="BZ114">
            <v>58</v>
          </cell>
          <cell r="CA114">
            <v>0</v>
          </cell>
          <cell r="CC114" t="str">
            <v/>
          </cell>
          <cell r="CD114">
            <v>80</v>
          </cell>
          <cell r="CE114">
            <v>0</v>
          </cell>
          <cell r="CG114">
            <v>38717</v>
          </cell>
          <cell r="CH114">
            <v>68</v>
          </cell>
          <cell r="CI114">
            <v>1012</v>
          </cell>
          <cell r="CJ114">
            <v>6.7193675889328066</v>
          </cell>
          <cell r="CL114">
            <v>14</v>
          </cell>
          <cell r="CM114">
            <v>43</v>
          </cell>
          <cell r="CN114">
            <v>32.558139534883722</v>
          </cell>
          <cell r="CP114">
            <v>4</v>
          </cell>
          <cell r="CQ114">
            <v>56</v>
          </cell>
          <cell r="CR114">
            <v>7.1428571428571432</v>
          </cell>
          <cell r="CT114">
            <v>3</v>
          </cell>
          <cell r="CU114">
            <v>55</v>
          </cell>
          <cell r="CV114">
            <v>5.4545454545454541</v>
          </cell>
          <cell r="CX114">
            <v>6</v>
          </cell>
          <cell r="CY114">
            <v>57</v>
          </cell>
          <cell r="CZ114">
            <v>10.526315789473685</v>
          </cell>
          <cell r="DC114">
            <v>78</v>
          </cell>
          <cell r="DG114">
            <v>59</v>
          </cell>
          <cell r="DJ114">
            <v>7</v>
          </cell>
          <cell r="DK114">
            <v>48</v>
          </cell>
          <cell r="DL114">
            <v>14.583333333333334</v>
          </cell>
          <cell r="DO114">
            <v>46</v>
          </cell>
          <cell r="DR114">
            <v>2</v>
          </cell>
          <cell r="DS114">
            <v>67</v>
          </cell>
          <cell r="DT114">
            <v>2.9850746268656718</v>
          </cell>
          <cell r="DW114">
            <v>44</v>
          </cell>
          <cell r="DZ114">
            <v>9</v>
          </cell>
          <cell r="EA114">
            <v>130</v>
          </cell>
          <cell r="EB114">
            <v>6.9230769230769234</v>
          </cell>
          <cell r="ED114">
            <v>6</v>
          </cell>
          <cell r="EE114">
            <v>76</v>
          </cell>
          <cell r="EF114">
            <v>7.8947368421052637</v>
          </cell>
          <cell r="EH114">
            <v>3</v>
          </cell>
          <cell r="EI114">
            <v>51</v>
          </cell>
          <cell r="EJ114">
            <v>5.8823529411764701</v>
          </cell>
          <cell r="EL114">
            <v>3</v>
          </cell>
          <cell r="EM114">
            <v>48</v>
          </cell>
          <cell r="EN114">
            <v>6.25</v>
          </cell>
          <cell r="EQ114">
            <v>22</v>
          </cell>
          <cell r="ET114">
            <v>5</v>
          </cell>
          <cell r="EU114">
            <v>52</v>
          </cell>
          <cell r="EV114">
            <v>9.6153846153846168</v>
          </cell>
          <cell r="EX114">
            <v>6</v>
          </cell>
          <cell r="EY114">
            <v>24</v>
          </cell>
          <cell r="EZ114">
            <v>25</v>
          </cell>
          <cell r="FC114">
            <v>57</v>
          </cell>
          <cell r="FF114" t="str">
            <v/>
          </cell>
          <cell r="FG114">
            <v>78</v>
          </cell>
          <cell r="FH114">
            <v>0</v>
          </cell>
        </row>
        <row r="115">
          <cell r="A115">
            <v>39141</v>
          </cell>
          <cell r="B115">
            <v>14</v>
          </cell>
          <cell r="C115">
            <v>990</v>
          </cell>
          <cell r="D115">
            <v>1.4141414141414141</v>
          </cell>
          <cell r="I115">
            <v>4</v>
          </cell>
          <cell r="J115">
            <v>42</v>
          </cell>
          <cell r="K115">
            <v>9.5238095238095237</v>
          </cell>
          <cell r="N115">
            <v>55</v>
          </cell>
          <cell r="O115">
            <v>0</v>
          </cell>
          <cell r="R115">
            <v>51</v>
          </cell>
          <cell r="S115">
            <v>0</v>
          </cell>
          <cell r="V115">
            <v>56</v>
          </cell>
          <cell r="W115">
            <v>0</v>
          </cell>
          <cell r="Z115">
            <v>79</v>
          </cell>
          <cell r="AA115">
            <v>0</v>
          </cell>
          <cell r="AC115">
            <v>1</v>
          </cell>
          <cell r="AD115">
            <v>51</v>
          </cell>
          <cell r="AE115">
            <v>1.9607843137254901</v>
          </cell>
          <cell r="AG115">
            <v>1</v>
          </cell>
          <cell r="AH115">
            <v>48</v>
          </cell>
          <cell r="AI115">
            <v>2.083333333333333</v>
          </cell>
          <cell r="AK115">
            <v>1</v>
          </cell>
          <cell r="AL115">
            <v>47</v>
          </cell>
          <cell r="AM115">
            <v>2.1276595744680851</v>
          </cell>
          <cell r="AP115">
            <v>66</v>
          </cell>
          <cell r="AQ115">
            <v>0</v>
          </cell>
          <cell r="AT115">
            <v>42</v>
          </cell>
          <cell r="AU115">
            <v>0</v>
          </cell>
          <cell r="AW115">
            <v>1</v>
          </cell>
          <cell r="AX115">
            <v>129</v>
          </cell>
          <cell r="AY115">
            <v>0.77519379844961245</v>
          </cell>
          <cell r="BA115">
            <v>2</v>
          </cell>
          <cell r="BB115">
            <v>74</v>
          </cell>
          <cell r="BC115">
            <v>2.7027027027027026</v>
          </cell>
          <cell r="BE115">
            <v>1</v>
          </cell>
          <cell r="BF115">
            <v>53</v>
          </cell>
          <cell r="BG115">
            <v>1.8867924528301887</v>
          </cell>
          <cell r="BI115">
            <v>1</v>
          </cell>
          <cell r="BJ115">
            <v>44</v>
          </cell>
          <cell r="BK115">
            <v>2.2727272727272729</v>
          </cell>
          <cell r="BN115">
            <v>24</v>
          </cell>
          <cell r="BO115">
            <v>0</v>
          </cell>
          <cell r="BQ115">
            <v>1</v>
          </cell>
          <cell r="BR115">
            <v>49</v>
          </cell>
          <cell r="BS115">
            <v>2.0408163265306123</v>
          </cell>
          <cell r="BU115">
            <v>1</v>
          </cell>
          <cell r="BV115">
            <v>24</v>
          </cell>
          <cell r="BW115">
            <v>4.1666666666666661</v>
          </cell>
          <cell r="BZ115">
            <v>57</v>
          </cell>
          <cell r="CA115">
            <v>0</v>
          </cell>
          <cell r="CC115" t="str">
            <v/>
          </cell>
          <cell r="CD115">
            <v>79</v>
          </cell>
          <cell r="CE115">
            <v>0</v>
          </cell>
          <cell r="CG115">
            <v>38748</v>
          </cell>
          <cell r="CH115">
            <v>64</v>
          </cell>
          <cell r="CI115">
            <v>1002</v>
          </cell>
          <cell r="CJ115">
            <v>6.3872255489021956</v>
          </cell>
          <cell r="CL115">
            <v>11</v>
          </cell>
          <cell r="CM115">
            <v>43</v>
          </cell>
          <cell r="CN115">
            <v>25.581395348837209</v>
          </cell>
          <cell r="CP115">
            <v>3</v>
          </cell>
          <cell r="CQ115">
            <v>56</v>
          </cell>
          <cell r="CR115">
            <v>5.3571428571428568</v>
          </cell>
          <cell r="CT115">
            <v>3</v>
          </cell>
          <cell r="CU115">
            <v>52</v>
          </cell>
          <cell r="CV115">
            <v>5.7692307692307692</v>
          </cell>
          <cell r="CX115">
            <v>5</v>
          </cell>
          <cell r="CY115">
            <v>57</v>
          </cell>
          <cell r="CZ115">
            <v>8.7719298245614024</v>
          </cell>
          <cell r="DC115">
            <v>80</v>
          </cell>
          <cell r="DG115">
            <v>58</v>
          </cell>
          <cell r="DJ115">
            <v>8</v>
          </cell>
          <cell r="DK115">
            <v>48</v>
          </cell>
          <cell r="DL115">
            <v>16.666666666666664</v>
          </cell>
          <cell r="DO115">
            <v>46</v>
          </cell>
          <cell r="DR115">
            <v>4</v>
          </cell>
          <cell r="DS115">
            <v>65</v>
          </cell>
          <cell r="DT115">
            <v>6.1538461538461533</v>
          </cell>
          <cell r="DV115">
            <v>1</v>
          </cell>
          <cell r="DW115">
            <v>44</v>
          </cell>
          <cell r="DX115">
            <v>2.2727272727272729</v>
          </cell>
          <cell r="DZ115">
            <v>7</v>
          </cell>
          <cell r="EA115">
            <v>126</v>
          </cell>
          <cell r="EB115">
            <v>5.5555555555555554</v>
          </cell>
          <cell r="ED115">
            <v>7</v>
          </cell>
          <cell r="EE115">
            <v>75</v>
          </cell>
          <cell r="EF115">
            <v>9.3333333333333321</v>
          </cell>
          <cell r="EH115">
            <v>3</v>
          </cell>
          <cell r="EI115">
            <v>53</v>
          </cell>
          <cell r="EJ115">
            <v>5.6603773584905666</v>
          </cell>
          <cell r="EL115">
            <v>2</v>
          </cell>
          <cell r="EM115">
            <v>47</v>
          </cell>
          <cell r="EN115">
            <v>4.2553191489361701</v>
          </cell>
          <cell r="EQ115">
            <v>22</v>
          </cell>
          <cell r="ET115">
            <v>5</v>
          </cell>
          <cell r="EU115">
            <v>49</v>
          </cell>
          <cell r="EV115">
            <v>10.204081632653061</v>
          </cell>
          <cell r="EX115">
            <v>5</v>
          </cell>
          <cell r="EY115">
            <v>24</v>
          </cell>
          <cell r="EZ115">
            <v>20.833333333333336</v>
          </cell>
          <cell r="FC115">
            <v>58</v>
          </cell>
          <cell r="FF115" t="str">
            <v/>
          </cell>
          <cell r="FG115">
            <v>80</v>
          </cell>
          <cell r="FH115">
            <v>0</v>
          </cell>
        </row>
        <row r="116">
          <cell r="A116">
            <v>39172</v>
          </cell>
          <cell r="B116">
            <v>13</v>
          </cell>
          <cell r="C116">
            <v>980</v>
          </cell>
          <cell r="D116">
            <v>1.3265306122448979</v>
          </cell>
          <cell r="I116">
            <v>3</v>
          </cell>
          <cell r="J116">
            <v>38</v>
          </cell>
          <cell r="K116">
            <v>7.8947368421052628</v>
          </cell>
          <cell r="N116">
            <v>54</v>
          </cell>
          <cell r="O116">
            <v>0</v>
          </cell>
          <cell r="R116">
            <v>52</v>
          </cell>
          <cell r="S116">
            <v>0</v>
          </cell>
          <cell r="V116">
            <v>55</v>
          </cell>
          <cell r="W116">
            <v>0</v>
          </cell>
          <cell r="Z116">
            <v>80</v>
          </cell>
          <cell r="AA116">
            <v>0</v>
          </cell>
          <cell r="AC116">
            <v>1</v>
          </cell>
          <cell r="AD116">
            <v>48</v>
          </cell>
          <cell r="AE116">
            <v>2.083333333333333</v>
          </cell>
          <cell r="AG116">
            <v>1</v>
          </cell>
          <cell r="AH116">
            <v>49</v>
          </cell>
          <cell r="AI116">
            <v>2.0408163265306123</v>
          </cell>
          <cell r="AK116">
            <v>1</v>
          </cell>
          <cell r="AL116">
            <v>47</v>
          </cell>
          <cell r="AM116">
            <v>2.1276595744680851</v>
          </cell>
          <cell r="AP116">
            <v>65</v>
          </cell>
          <cell r="AQ116">
            <v>0</v>
          </cell>
          <cell r="AT116">
            <v>42</v>
          </cell>
          <cell r="AU116">
            <v>0</v>
          </cell>
          <cell r="AW116">
            <v>1</v>
          </cell>
          <cell r="AX116">
            <v>126</v>
          </cell>
          <cell r="AY116">
            <v>0.79365079365079361</v>
          </cell>
          <cell r="BA116">
            <v>2</v>
          </cell>
          <cell r="BB116">
            <v>76</v>
          </cell>
          <cell r="BC116">
            <v>2.6315789473684208</v>
          </cell>
          <cell r="BE116">
            <v>1</v>
          </cell>
          <cell r="BF116">
            <v>52</v>
          </cell>
          <cell r="BG116">
            <v>1.9230769230769231</v>
          </cell>
          <cell r="BI116">
            <v>1</v>
          </cell>
          <cell r="BJ116">
            <v>44</v>
          </cell>
          <cell r="BK116">
            <v>2.2727272727272729</v>
          </cell>
          <cell r="BN116">
            <v>26</v>
          </cell>
          <cell r="BO116">
            <v>0</v>
          </cell>
          <cell r="BQ116">
            <v>1</v>
          </cell>
          <cell r="BR116">
            <v>46</v>
          </cell>
          <cell r="BS116">
            <v>2.1739130434782608</v>
          </cell>
          <cell r="BU116">
            <v>1</v>
          </cell>
          <cell r="BV116">
            <v>24</v>
          </cell>
          <cell r="BW116">
            <v>4.1666666666666661</v>
          </cell>
          <cell r="BZ116">
            <v>57</v>
          </cell>
          <cell r="CA116">
            <v>0</v>
          </cell>
          <cell r="CC116" t="str">
            <v/>
          </cell>
          <cell r="CD116">
            <v>80</v>
          </cell>
          <cell r="CE116">
            <v>0</v>
          </cell>
          <cell r="CG116">
            <v>38776</v>
          </cell>
          <cell r="CH116">
            <v>62</v>
          </cell>
          <cell r="CI116">
            <v>993</v>
          </cell>
          <cell r="CJ116">
            <v>6.2437059415911378</v>
          </cell>
          <cell r="CL116">
            <v>13</v>
          </cell>
          <cell r="CM116">
            <v>42</v>
          </cell>
          <cell r="CN116">
            <v>30.952380952380953</v>
          </cell>
          <cell r="CP116">
            <v>2</v>
          </cell>
          <cell r="CQ116">
            <v>55</v>
          </cell>
          <cell r="CR116">
            <v>3.6363636363636367</v>
          </cell>
          <cell r="CT116">
            <v>2</v>
          </cell>
          <cell r="CU116">
            <v>51</v>
          </cell>
          <cell r="CV116">
            <v>3.9215686274509807</v>
          </cell>
          <cell r="CX116">
            <v>4</v>
          </cell>
          <cell r="CY116">
            <v>56</v>
          </cell>
          <cell r="CZ116">
            <v>7.1428571428571432</v>
          </cell>
          <cell r="DC116">
            <v>79</v>
          </cell>
          <cell r="DG116">
            <v>54</v>
          </cell>
          <cell r="DJ116">
            <v>8</v>
          </cell>
          <cell r="DK116">
            <v>48</v>
          </cell>
          <cell r="DL116">
            <v>16.666666666666664</v>
          </cell>
          <cell r="DO116">
            <v>47</v>
          </cell>
          <cell r="DR116">
            <v>5</v>
          </cell>
          <cell r="DS116">
            <v>66</v>
          </cell>
          <cell r="DT116">
            <v>7.5757575757575761</v>
          </cell>
          <cell r="DV116">
            <v>1</v>
          </cell>
          <cell r="DW116">
            <v>42</v>
          </cell>
          <cell r="DX116">
            <v>2.3809523809523809</v>
          </cell>
          <cell r="DZ116">
            <v>8</v>
          </cell>
          <cell r="EA116">
            <v>129</v>
          </cell>
          <cell r="EB116">
            <v>6.2015503875968996</v>
          </cell>
          <cell r="ED116">
            <v>6</v>
          </cell>
          <cell r="EE116">
            <v>74</v>
          </cell>
          <cell r="EF116">
            <v>8.1081081081081088</v>
          </cell>
          <cell r="EH116">
            <v>3</v>
          </cell>
          <cell r="EI116">
            <v>53</v>
          </cell>
          <cell r="EJ116">
            <v>5.6603773584905666</v>
          </cell>
          <cell r="EL116">
            <v>2</v>
          </cell>
          <cell r="EM116">
            <v>44</v>
          </cell>
          <cell r="EN116">
            <v>4.5454545454545459</v>
          </cell>
          <cell r="EQ116">
            <v>24</v>
          </cell>
          <cell r="ET116">
            <v>5</v>
          </cell>
          <cell r="EU116">
            <v>49</v>
          </cell>
          <cell r="EV116">
            <v>10.204081632653061</v>
          </cell>
          <cell r="EX116">
            <v>3</v>
          </cell>
          <cell r="EY116">
            <v>24</v>
          </cell>
          <cell r="EZ116">
            <v>12.5</v>
          </cell>
          <cell r="FC116">
            <v>57</v>
          </cell>
          <cell r="FF116" t="str">
            <v/>
          </cell>
          <cell r="FG116">
            <v>79</v>
          </cell>
          <cell r="FH116">
            <v>0</v>
          </cell>
        </row>
        <row r="117">
          <cell r="A117">
            <v>39202</v>
          </cell>
          <cell r="B117">
            <v>13</v>
          </cell>
          <cell r="C117">
            <v>998</v>
          </cell>
          <cell r="D117">
            <v>1.3026052104208417</v>
          </cell>
          <cell r="I117">
            <v>2</v>
          </cell>
          <cell r="J117">
            <v>38</v>
          </cell>
          <cell r="K117">
            <v>5.2631578947368416</v>
          </cell>
          <cell r="N117">
            <v>57</v>
          </cell>
          <cell r="O117">
            <v>0</v>
          </cell>
          <cell r="R117">
            <v>52</v>
          </cell>
          <cell r="S117">
            <v>0</v>
          </cell>
          <cell r="V117">
            <v>57</v>
          </cell>
          <cell r="W117">
            <v>0</v>
          </cell>
          <cell r="Z117">
            <v>84</v>
          </cell>
          <cell r="AA117">
            <v>0</v>
          </cell>
          <cell r="AC117">
            <v>1</v>
          </cell>
          <cell r="AD117">
            <v>47</v>
          </cell>
          <cell r="AE117">
            <v>2.1276595744680851</v>
          </cell>
          <cell r="AG117">
            <v>1</v>
          </cell>
          <cell r="AH117">
            <v>51</v>
          </cell>
          <cell r="AI117">
            <v>1.9607843137254901</v>
          </cell>
          <cell r="AK117">
            <v>1</v>
          </cell>
          <cell r="AL117">
            <v>48</v>
          </cell>
          <cell r="AM117">
            <v>2.083333333333333</v>
          </cell>
          <cell r="AP117">
            <v>64</v>
          </cell>
          <cell r="AQ117">
            <v>0</v>
          </cell>
          <cell r="AS117">
            <v>1</v>
          </cell>
          <cell r="AT117">
            <v>44</v>
          </cell>
          <cell r="AU117">
            <v>2.2727272727272729</v>
          </cell>
          <cell r="AW117">
            <v>1</v>
          </cell>
          <cell r="AX117">
            <v>130</v>
          </cell>
          <cell r="AY117">
            <v>0.76923076923076927</v>
          </cell>
          <cell r="BA117">
            <v>2</v>
          </cell>
          <cell r="BB117">
            <v>75</v>
          </cell>
          <cell r="BC117">
            <v>2.666666666666667</v>
          </cell>
          <cell r="BE117">
            <v>1</v>
          </cell>
          <cell r="BF117">
            <v>52</v>
          </cell>
          <cell r="BG117">
            <v>1.9230769230769231</v>
          </cell>
          <cell r="BI117">
            <v>1</v>
          </cell>
          <cell r="BJ117">
            <v>46</v>
          </cell>
          <cell r="BK117">
            <v>2.1739130434782608</v>
          </cell>
          <cell r="BN117">
            <v>25</v>
          </cell>
          <cell r="BO117">
            <v>0</v>
          </cell>
          <cell r="BQ117">
            <v>1</v>
          </cell>
          <cell r="BR117">
            <v>49</v>
          </cell>
          <cell r="BS117">
            <v>2.0408163265306123</v>
          </cell>
          <cell r="BU117">
            <v>1</v>
          </cell>
          <cell r="BV117">
            <v>23</v>
          </cell>
          <cell r="BW117">
            <v>4.3478260869565215</v>
          </cell>
          <cell r="BZ117">
            <v>57</v>
          </cell>
          <cell r="CA117">
            <v>0</v>
          </cell>
          <cell r="CC117" t="str">
            <v/>
          </cell>
          <cell r="CD117">
            <v>84</v>
          </cell>
          <cell r="CE117">
            <v>0</v>
          </cell>
          <cell r="CG117">
            <v>38807</v>
          </cell>
          <cell r="CH117">
            <v>48</v>
          </cell>
          <cell r="CI117">
            <v>983</v>
          </cell>
          <cell r="CJ117">
            <v>4.8830111902339777</v>
          </cell>
          <cell r="CL117">
            <v>9</v>
          </cell>
          <cell r="CM117">
            <v>38</v>
          </cell>
          <cell r="CN117">
            <v>23.684210526315788</v>
          </cell>
          <cell r="CQ117">
            <v>54</v>
          </cell>
          <cell r="CT117">
            <v>2</v>
          </cell>
          <cell r="CU117">
            <v>52</v>
          </cell>
          <cell r="CV117">
            <v>3.8461538461538463</v>
          </cell>
          <cell r="CX117">
            <v>2</v>
          </cell>
          <cell r="CY117">
            <v>55</v>
          </cell>
          <cell r="CZ117">
            <v>3.6363636363636367</v>
          </cell>
          <cell r="DC117">
            <v>80</v>
          </cell>
          <cell r="DG117">
            <v>51</v>
          </cell>
          <cell r="DJ117">
            <v>8</v>
          </cell>
          <cell r="DK117">
            <v>49</v>
          </cell>
          <cell r="DL117">
            <v>16.326530612244898</v>
          </cell>
          <cell r="DO117">
            <v>47</v>
          </cell>
          <cell r="DR117">
            <v>5</v>
          </cell>
          <cell r="DS117">
            <v>65</v>
          </cell>
          <cell r="DT117">
            <v>7.6923076923076925</v>
          </cell>
          <cell r="DV117">
            <v>1</v>
          </cell>
          <cell r="DW117">
            <v>42</v>
          </cell>
          <cell r="DX117">
            <v>2.3809523809523809</v>
          </cell>
          <cell r="DZ117">
            <v>6</v>
          </cell>
          <cell r="EA117">
            <v>126</v>
          </cell>
          <cell r="EB117">
            <v>4.7619047619047619</v>
          </cell>
          <cell r="ED117">
            <v>6</v>
          </cell>
          <cell r="EE117">
            <v>76</v>
          </cell>
          <cell r="EF117">
            <v>7.8947368421052637</v>
          </cell>
          <cell r="EH117">
            <v>2</v>
          </cell>
          <cell r="EI117">
            <v>52</v>
          </cell>
          <cell r="EJ117">
            <v>3.8461538461538463</v>
          </cell>
          <cell r="EL117">
            <v>2</v>
          </cell>
          <cell r="EM117">
            <v>44</v>
          </cell>
          <cell r="EN117">
            <v>4.5454545454545459</v>
          </cell>
          <cell r="EQ117">
            <v>26</v>
          </cell>
          <cell r="ET117">
            <v>3</v>
          </cell>
          <cell r="EU117">
            <v>46</v>
          </cell>
          <cell r="EV117">
            <v>6.5217391304347823</v>
          </cell>
          <cell r="EX117">
            <v>2</v>
          </cell>
          <cell r="EY117">
            <v>24</v>
          </cell>
          <cell r="EZ117">
            <v>8.3333333333333321</v>
          </cell>
          <cell r="FC117">
            <v>57</v>
          </cell>
          <cell r="FF117" t="str">
            <v/>
          </cell>
          <cell r="FG117">
            <v>80</v>
          </cell>
          <cell r="FH117">
            <v>0</v>
          </cell>
        </row>
        <row r="118">
          <cell r="A118">
            <v>39233</v>
          </cell>
          <cell r="B118">
            <v>14</v>
          </cell>
          <cell r="C118">
            <v>987</v>
          </cell>
          <cell r="D118">
            <v>1.4184397163120568</v>
          </cell>
          <cell r="I118">
            <v>3</v>
          </cell>
          <cell r="J118">
            <v>35</v>
          </cell>
          <cell r="K118">
            <v>8.5714285714285712</v>
          </cell>
          <cell r="N118">
            <v>53</v>
          </cell>
          <cell r="O118">
            <v>0</v>
          </cell>
          <cell r="R118">
            <v>50</v>
          </cell>
          <cell r="S118">
            <v>0</v>
          </cell>
          <cell r="V118">
            <v>56</v>
          </cell>
          <cell r="W118">
            <v>0</v>
          </cell>
          <cell r="Z118">
            <v>81</v>
          </cell>
          <cell r="AA118">
            <v>0</v>
          </cell>
          <cell r="AC118">
            <v>1</v>
          </cell>
          <cell r="AD118">
            <v>47</v>
          </cell>
          <cell r="AE118">
            <v>2.1276595744680851</v>
          </cell>
          <cell r="AG118">
            <v>2</v>
          </cell>
          <cell r="AH118">
            <v>54</v>
          </cell>
          <cell r="AI118">
            <v>3.7037037037037033</v>
          </cell>
          <cell r="AK118">
            <v>1</v>
          </cell>
          <cell r="AL118">
            <v>48</v>
          </cell>
          <cell r="AM118">
            <v>2.083333333333333</v>
          </cell>
          <cell r="AO118">
            <v>1</v>
          </cell>
          <cell r="AP118">
            <v>64</v>
          </cell>
          <cell r="AQ118">
            <v>1.5625</v>
          </cell>
          <cell r="AS118">
            <v>1</v>
          </cell>
          <cell r="AT118">
            <v>42</v>
          </cell>
          <cell r="AU118">
            <v>2.3809523809523809</v>
          </cell>
          <cell r="AW118">
            <v>1</v>
          </cell>
          <cell r="AX118">
            <v>131</v>
          </cell>
          <cell r="AY118">
            <v>0.76335877862595414</v>
          </cell>
          <cell r="BA118">
            <v>2</v>
          </cell>
          <cell r="BB118">
            <v>76</v>
          </cell>
          <cell r="BC118">
            <v>2.6315789473684208</v>
          </cell>
          <cell r="BF118">
            <v>53</v>
          </cell>
          <cell r="BG118">
            <v>0</v>
          </cell>
          <cell r="BJ118">
            <v>46</v>
          </cell>
          <cell r="BK118">
            <v>0</v>
          </cell>
          <cell r="BN118">
            <v>25</v>
          </cell>
          <cell r="BO118">
            <v>0</v>
          </cell>
          <cell r="BQ118">
            <v>1</v>
          </cell>
          <cell r="BR118">
            <v>46</v>
          </cell>
          <cell r="BS118">
            <v>2.1739130434782608</v>
          </cell>
          <cell r="BU118">
            <v>1</v>
          </cell>
          <cell r="BV118">
            <v>25</v>
          </cell>
          <cell r="BW118">
            <v>4</v>
          </cell>
          <cell r="BZ118">
            <v>56</v>
          </cell>
          <cell r="CA118">
            <v>0</v>
          </cell>
          <cell r="CC118" t="str">
            <v/>
          </cell>
          <cell r="CD118">
            <v>81</v>
          </cell>
          <cell r="CE118">
            <v>0</v>
          </cell>
          <cell r="CG118">
            <v>38837</v>
          </cell>
          <cell r="CH118">
            <v>43</v>
          </cell>
          <cell r="CI118">
            <v>1001</v>
          </cell>
          <cell r="CJ118">
            <v>4.2957042957042963</v>
          </cell>
          <cell r="CL118">
            <v>8</v>
          </cell>
          <cell r="CM118">
            <v>38</v>
          </cell>
          <cell r="CN118">
            <v>21.05263157894737</v>
          </cell>
          <cell r="CP118">
            <v>1</v>
          </cell>
          <cell r="CQ118">
            <v>57</v>
          </cell>
          <cell r="CR118">
            <v>1.7543859649122808</v>
          </cell>
          <cell r="CT118">
            <v>2</v>
          </cell>
          <cell r="CU118">
            <v>52</v>
          </cell>
          <cell r="CV118">
            <v>3.8461538461538463</v>
          </cell>
          <cell r="CX118">
            <v>1</v>
          </cell>
          <cell r="CY118">
            <v>57</v>
          </cell>
          <cell r="CZ118">
            <v>1.7543859649122808</v>
          </cell>
          <cell r="DC118">
            <v>84</v>
          </cell>
          <cell r="DG118">
            <v>50</v>
          </cell>
          <cell r="DJ118">
            <v>4</v>
          </cell>
          <cell r="DK118">
            <v>51</v>
          </cell>
          <cell r="DL118">
            <v>7.8431372549019613</v>
          </cell>
          <cell r="DO118">
            <v>48</v>
          </cell>
          <cell r="DR118">
            <v>5</v>
          </cell>
          <cell r="DS118">
            <v>64</v>
          </cell>
          <cell r="DT118">
            <v>7.8125</v>
          </cell>
          <cell r="DV118">
            <v>1</v>
          </cell>
          <cell r="DW118">
            <v>44</v>
          </cell>
          <cell r="DX118">
            <v>2.2727272727272729</v>
          </cell>
          <cell r="DZ118">
            <v>6</v>
          </cell>
          <cell r="EA118">
            <v>130</v>
          </cell>
          <cell r="EB118">
            <v>4.615384615384615</v>
          </cell>
          <cell r="ED118">
            <v>6</v>
          </cell>
          <cell r="EE118">
            <v>75</v>
          </cell>
          <cell r="EF118">
            <v>8</v>
          </cell>
          <cell r="EH118">
            <v>2</v>
          </cell>
          <cell r="EI118">
            <v>52</v>
          </cell>
          <cell r="EJ118">
            <v>3.8461538461538463</v>
          </cell>
          <cell r="EL118">
            <v>3</v>
          </cell>
          <cell r="EM118">
            <v>46</v>
          </cell>
          <cell r="EN118">
            <v>6.5217391304347823</v>
          </cell>
          <cell r="EQ118">
            <v>25</v>
          </cell>
          <cell r="ET118">
            <v>2</v>
          </cell>
          <cell r="EU118">
            <v>49</v>
          </cell>
          <cell r="EV118">
            <v>4.0816326530612246</v>
          </cell>
          <cell r="EX118">
            <v>2</v>
          </cell>
          <cell r="EY118">
            <v>23</v>
          </cell>
          <cell r="EZ118">
            <v>8.695652173913043</v>
          </cell>
          <cell r="FC118">
            <v>57</v>
          </cell>
          <cell r="FF118" t="str">
            <v/>
          </cell>
          <cell r="FG118">
            <v>84</v>
          </cell>
          <cell r="FH118">
            <v>0</v>
          </cell>
        </row>
        <row r="119">
          <cell r="A119">
            <v>39263</v>
          </cell>
          <cell r="B119">
            <v>13</v>
          </cell>
          <cell r="C119">
            <v>980</v>
          </cell>
          <cell r="D119">
            <v>1.3265306122448979</v>
          </cell>
          <cell r="I119">
            <v>3</v>
          </cell>
          <cell r="J119">
            <v>34</v>
          </cell>
          <cell r="K119">
            <v>8.8235294117647065</v>
          </cell>
          <cell r="N119">
            <v>53</v>
          </cell>
          <cell r="O119">
            <v>0</v>
          </cell>
          <cell r="R119">
            <v>51</v>
          </cell>
          <cell r="S119">
            <v>0</v>
          </cell>
          <cell r="V119">
            <v>56</v>
          </cell>
          <cell r="W119">
            <v>0</v>
          </cell>
          <cell r="Z119">
            <v>82</v>
          </cell>
          <cell r="AA119">
            <v>0</v>
          </cell>
          <cell r="AC119">
            <v>1</v>
          </cell>
          <cell r="AD119">
            <v>47</v>
          </cell>
          <cell r="AE119">
            <v>2.1276595744680851</v>
          </cell>
          <cell r="AG119">
            <v>2</v>
          </cell>
          <cell r="AH119">
            <v>51</v>
          </cell>
          <cell r="AI119">
            <v>3.9215686274509802</v>
          </cell>
          <cell r="AK119">
            <v>1</v>
          </cell>
          <cell r="AL119">
            <v>49</v>
          </cell>
          <cell r="AM119">
            <v>2.0408163265306123</v>
          </cell>
          <cell r="AO119">
            <v>1</v>
          </cell>
          <cell r="AP119">
            <v>65</v>
          </cell>
          <cell r="AQ119">
            <v>1.5384615384615385</v>
          </cell>
          <cell r="AS119">
            <v>1</v>
          </cell>
          <cell r="AT119">
            <v>41</v>
          </cell>
          <cell r="AU119">
            <v>2.4390243902439024</v>
          </cell>
          <cell r="AW119">
            <v>1</v>
          </cell>
          <cell r="AX119">
            <v>129</v>
          </cell>
          <cell r="AY119">
            <v>0.77519379844961245</v>
          </cell>
          <cell r="BA119">
            <v>1</v>
          </cell>
          <cell r="BB119">
            <v>77</v>
          </cell>
          <cell r="BC119">
            <v>1.2987012987012987</v>
          </cell>
          <cell r="BF119">
            <v>51</v>
          </cell>
          <cell r="BG119">
            <v>0</v>
          </cell>
          <cell r="BJ119">
            <v>44</v>
          </cell>
          <cell r="BK119">
            <v>0</v>
          </cell>
          <cell r="BN119">
            <v>25</v>
          </cell>
          <cell r="BO119">
            <v>0</v>
          </cell>
          <cell r="BQ119">
            <v>1</v>
          </cell>
          <cell r="BR119">
            <v>46</v>
          </cell>
          <cell r="BS119">
            <v>2.1739130434782608</v>
          </cell>
          <cell r="BU119">
            <v>1</v>
          </cell>
          <cell r="BV119">
            <v>25</v>
          </cell>
          <cell r="BW119">
            <v>4</v>
          </cell>
          <cell r="BZ119">
            <v>55</v>
          </cell>
          <cell r="CA119">
            <v>0</v>
          </cell>
          <cell r="CC119" t="str">
            <v/>
          </cell>
          <cell r="CD119">
            <v>82</v>
          </cell>
          <cell r="CE119">
            <v>0</v>
          </cell>
          <cell r="CG119">
            <v>38868</v>
          </cell>
          <cell r="CH119">
            <v>35</v>
          </cell>
          <cell r="CI119">
            <v>990</v>
          </cell>
          <cell r="CJ119">
            <v>3.535353535353535</v>
          </cell>
          <cell r="CL119">
            <v>5</v>
          </cell>
          <cell r="CM119">
            <v>35</v>
          </cell>
          <cell r="CN119">
            <v>14.285714285714286</v>
          </cell>
          <cell r="CQ119">
            <v>53</v>
          </cell>
          <cell r="CT119">
            <v>1</v>
          </cell>
          <cell r="CU119">
            <v>50</v>
          </cell>
          <cell r="CV119">
            <v>2</v>
          </cell>
          <cell r="CX119">
            <v>2</v>
          </cell>
          <cell r="CY119">
            <v>56</v>
          </cell>
          <cell r="CZ119">
            <v>3.5714285714285712</v>
          </cell>
          <cell r="DC119">
            <v>81</v>
          </cell>
          <cell r="DG119">
            <v>50</v>
          </cell>
          <cell r="DJ119">
            <v>4</v>
          </cell>
          <cell r="DK119">
            <v>54</v>
          </cell>
          <cell r="DL119">
            <v>7.4074074074074083</v>
          </cell>
          <cell r="DO119">
            <v>48</v>
          </cell>
          <cell r="DR119">
            <v>4</v>
          </cell>
          <cell r="DS119">
            <v>64</v>
          </cell>
          <cell r="DT119">
            <v>6.25</v>
          </cell>
          <cell r="DV119">
            <v>1</v>
          </cell>
          <cell r="DW119">
            <v>42</v>
          </cell>
          <cell r="DX119">
            <v>2.3809523809523809</v>
          </cell>
          <cell r="DZ119">
            <v>5</v>
          </cell>
          <cell r="EA119">
            <v>131</v>
          </cell>
          <cell r="EB119">
            <v>3.8167938931297711</v>
          </cell>
          <cell r="ED119">
            <v>6</v>
          </cell>
          <cell r="EE119">
            <v>76</v>
          </cell>
          <cell r="EF119">
            <v>7.8947368421052637</v>
          </cell>
          <cell r="EH119">
            <v>2</v>
          </cell>
          <cell r="EI119">
            <v>53</v>
          </cell>
          <cell r="EJ119">
            <v>3.7735849056603774</v>
          </cell>
          <cell r="EL119">
            <v>2</v>
          </cell>
          <cell r="EM119">
            <v>46</v>
          </cell>
          <cell r="EN119">
            <v>4.3478260869565215</v>
          </cell>
          <cell r="EQ119">
            <v>25</v>
          </cell>
          <cell r="ET119">
            <v>2</v>
          </cell>
          <cell r="EU119">
            <v>46</v>
          </cell>
          <cell r="EV119">
            <v>4.3478260869565215</v>
          </cell>
          <cell r="EX119">
            <v>1</v>
          </cell>
          <cell r="EY119">
            <v>25</v>
          </cell>
          <cell r="EZ119">
            <v>4</v>
          </cell>
          <cell r="FC119">
            <v>56</v>
          </cell>
          <cell r="FF119" t="str">
            <v/>
          </cell>
          <cell r="FG119">
            <v>81</v>
          </cell>
          <cell r="FH119">
            <v>0</v>
          </cell>
        </row>
        <row r="120">
          <cell r="A120">
            <v>39294</v>
          </cell>
          <cell r="B120">
            <v>14</v>
          </cell>
          <cell r="C120">
            <v>975</v>
          </cell>
          <cell r="D120">
            <v>1.4358974358974359</v>
          </cell>
          <cell r="I120">
            <v>3</v>
          </cell>
          <cell r="J120">
            <v>34</v>
          </cell>
          <cell r="K120">
            <v>8.8235294117647065</v>
          </cell>
          <cell r="N120">
            <v>52</v>
          </cell>
          <cell r="O120">
            <v>0</v>
          </cell>
          <cell r="R120">
            <v>53</v>
          </cell>
          <cell r="S120">
            <v>0</v>
          </cell>
          <cell r="V120">
            <v>53</v>
          </cell>
          <cell r="W120">
            <v>0</v>
          </cell>
          <cell r="Z120">
            <v>84</v>
          </cell>
          <cell r="AA120">
            <v>0</v>
          </cell>
          <cell r="AC120">
            <v>1</v>
          </cell>
          <cell r="AD120">
            <v>47</v>
          </cell>
          <cell r="AE120">
            <v>2.1276595744680851</v>
          </cell>
          <cell r="AG120">
            <v>3</v>
          </cell>
          <cell r="AH120">
            <v>48</v>
          </cell>
          <cell r="AI120">
            <v>6.25</v>
          </cell>
          <cell r="AK120">
            <v>1</v>
          </cell>
          <cell r="AL120">
            <v>49</v>
          </cell>
          <cell r="AM120">
            <v>2.0408163265306123</v>
          </cell>
          <cell r="AO120">
            <v>1</v>
          </cell>
          <cell r="AP120">
            <v>64</v>
          </cell>
          <cell r="AQ120">
            <v>1.5625</v>
          </cell>
          <cell r="AS120">
            <v>1</v>
          </cell>
          <cell r="AT120">
            <v>42</v>
          </cell>
          <cell r="AU120">
            <v>2.3809523809523809</v>
          </cell>
          <cell r="AW120">
            <v>1</v>
          </cell>
          <cell r="AX120">
            <v>128</v>
          </cell>
          <cell r="AY120">
            <v>0.78125</v>
          </cell>
          <cell r="BA120">
            <v>1</v>
          </cell>
          <cell r="BB120">
            <v>76</v>
          </cell>
          <cell r="BC120">
            <v>1.3157894736842104</v>
          </cell>
          <cell r="BF120">
            <v>51</v>
          </cell>
          <cell r="BG120">
            <v>0</v>
          </cell>
          <cell r="BJ120">
            <v>44</v>
          </cell>
          <cell r="BK120">
            <v>0</v>
          </cell>
          <cell r="BN120">
            <v>26</v>
          </cell>
          <cell r="BO120">
            <v>0</v>
          </cell>
          <cell r="BQ120">
            <v>1</v>
          </cell>
          <cell r="BR120">
            <v>47</v>
          </cell>
          <cell r="BS120">
            <v>2.1276595744680851</v>
          </cell>
          <cell r="BU120">
            <v>1</v>
          </cell>
          <cell r="BV120">
            <v>24</v>
          </cell>
          <cell r="BW120">
            <v>4.1666666666666661</v>
          </cell>
          <cell r="BZ120">
            <v>54</v>
          </cell>
          <cell r="CA120">
            <v>0</v>
          </cell>
          <cell r="CC120" t="str">
            <v/>
          </cell>
          <cell r="CD120">
            <v>84</v>
          </cell>
          <cell r="CE120">
            <v>0</v>
          </cell>
          <cell r="CG120">
            <v>38898</v>
          </cell>
          <cell r="CH120">
            <v>36</v>
          </cell>
          <cell r="CI120">
            <v>983</v>
          </cell>
          <cell r="CJ120">
            <v>3.6622583926754833</v>
          </cell>
          <cell r="CL120">
            <v>5</v>
          </cell>
          <cell r="CM120">
            <v>34</v>
          </cell>
          <cell r="CN120">
            <v>14.705882352941178</v>
          </cell>
          <cell r="CQ120">
            <v>53</v>
          </cell>
          <cell r="CT120">
            <v>1</v>
          </cell>
          <cell r="CU120">
            <v>51</v>
          </cell>
          <cell r="CV120">
            <v>1.9607843137254903</v>
          </cell>
          <cell r="CX120">
            <v>1</v>
          </cell>
          <cell r="CY120">
            <v>56</v>
          </cell>
          <cell r="CZ120">
            <v>1.7857142857142856</v>
          </cell>
          <cell r="DC120">
            <v>82</v>
          </cell>
          <cell r="DG120">
            <v>50</v>
          </cell>
          <cell r="DJ120">
            <v>5</v>
          </cell>
          <cell r="DK120">
            <v>51</v>
          </cell>
          <cell r="DL120">
            <v>9.8039215686274517</v>
          </cell>
          <cell r="DO120">
            <v>49</v>
          </cell>
          <cell r="DR120">
            <v>4</v>
          </cell>
          <cell r="DS120">
            <v>65</v>
          </cell>
          <cell r="DT120">
            <v>6.1538461538461533</v>
          </cell>
          <cell r="DV120">
            <v>1</v>
          </cell>
          <cell r="DW120">
            <v>41</v>
          </cell>
          <cell r="DX120">
            <v>2.4390243902439024</v>
          </cell>
          <cell r="DZ120">
            <v>5</v>
          </cell>
          <cell r="EA120">
            <v>129</v>
          </cell>
          <cell r="EB120">
            <v>3.8759689922480622</v>
          </cell>
          <cell r="ED120">
            <v>6</v>
          </cell>
          <cell r="EE120">
            <v>77</v>
          </cell>
          <cell r="EF120">
            <v>7.7922077922077921</v>
          </cell>
          <cell r="EH120">
            <v>1</v>
          </cell>
          <cell r="EI120">
            <v>51</v>
          </cell>
          <cell r="EJ120">
            <v>1.9607843137254903</v>
          </cell>
          <cell r="EL120">
            <v>2</v>
          </cell>
          <cell r="EM120">
            <v>44</v>
          </cell>
          <cell r="EN120">
            <v>4.5454545454545459</v>
          </cell>
          <cell r="EQ120">
            <v>25</v>
          </cell>
          <cell r="ET120">
            <v>3</v>
          </cell>
          <cell r="EU120">
            <v>46</v>
          </cell>
          <cell r="EV120">
            <v>6.5217391304347823</v>
          </cell>
          <cell r="EX120">
            <v>2</v>
          </cell>
          <cell r="EY120">
            <v>25</v>
          </cell>
          <cell r="EZ120">
            <v>8</v>
          </cell>
          <cell r="FC120">
            <v>55</v>
          </cell>
          <cell r="FF120" t="str">
            <v/>
          </cell>
          <cell r="FG120">
            <v>82</v>
          </cell>
          <cell r="FH120">
            <v>0</v>
          </cell>
        </row>
        <row r="121">
          <cell r="A121">
            <v>39325</v>
          </cell>
          <cell r="B121">
            <v>13</v>
          </cell>
          <cell r="C121">
            <v>976</v>
          </cell>
          <cell r="D121">
            <v>1.331967213114754</v>
          </cell>
          <cell r="I121">
            <v>3</v>
          </cell>
          <cell r="J121">
            <v>34</v>
          </cell>
          <cell r="K121">
            <v>8.8235294117647065</v>
          </cell>
          <cell r="N121">
            <v>52</v>
          </cell>
          <cell r="O121">
            <v>0</v>
          </cell>
          <cell r="R121">
            <v>58</v>
          </cell>
          <cell r="S121">
            <v>0</v>
          </cell>
          <cell r="U121">
            <v>1</v>
          </cell>
          <cell r="V121">
            <v>51</v>
          </cell>
          <cell r="W121">
            <v>1.9607843137254901</v>
          </cell>
          <cell r="Z121">
            <v>83</v>
          </cell>
          <cell r="AA121">
            <v>0</v>
          </cell>
          <cell r="AD121">
            <v>47</v>
          </cell>
          <cell r="AE121">
            <v>0</v>
          </cell>
          <cell r="AG121">
            <v>3</v>
          </cell>
          <cell r="AH121">
            <v>48</v>
          </cell>
          <cell r="AI121">
            <v>6.25</v>
          </cell>
          <cell r="AK121">
            <v>1</v>
          </cell>
          <cell r="AL121">
            <v>48</v>
          </cell>
          <cell r="AM121">
            <v>2.083333333333333</v>
          </cell>
          <cell r="AO121">
            <v>1</v>
          </cell>
          <cell r="AP121">
            <v>63</v>
          </cell>
          <cell r="AQ121">
            <v>1.5873015873015872</v>
          </cell>
          <cell r="AS121">
            <v>1</v>
          </cell>
          <cell r="AT121">
            <v>40</v>
          </cell>
          <cell r="AU121">
            <v>2.5</v>
          </cell>
          <cell r="AX121">
            <v>130</v>
          </cell>
          <cell r="AY121">
            <v>0</v>
          </cell>
          <cell r="BA121">
            <v>1</v>
          </cell>
          <cell r="BB121">
            <v>77</v>
          </cell>
          <cell r="BC121">
            <v>1.2987012987012987</v>
          </cell>
          <cell r="BF121">
            <v>51</v>
          </cell>
          <cell r="BG121">
            <v>0</v>
          </cell>
          <cell r="BJ121">
            <v>44</v>
          </cell>
          <cell r="BK121">
            <v>0</v>
          </cell>
          <cell r="BN121">
            <v>25</v>
          </cell>
          <cell r="BO121">
            <v>0</v>
          </cell>
          <cell r="BQ121">
            <v>1</v>
          </cell>
          <cell r="BR121">
            <v>47</v>
          </cell>
          <cell r="BS121">
            <v>2.1276595744680851</v>
          </cell>
          <cell r="BU121">
            <v>1</v>
          </cell>
          <cell r="BV121">
            <v>25</v>
          </cell>
          <cell r="BW121">
            <v>4</v>
          </cell>
          <cell r="BZ121">
            <v>54</v>
          </cell>
          <cell r="CA121">
            <v>0</v>
          </cell>
          <cell r="CC121" t="str">
            <v/>
          </cell>
          <cell r="CD121">
            <v>83</v>
          </cell>
          <cell r="CE121">
            <v>0</v>
          </cell>
          <cell r="CG121">
            <v>38929</v>
          </cell>
          <cell r="CH121">
            <v>35</v>
          </cell>
          <cell r="CI121">
            <v>976</v>
          </cell>
          <cell r="CJ121">
            <v>3.5860655737704921</v>
          </cell>
          <cell r="CL121">
            <v>6</v>
          </cell>
          <cell r="CM121">
            <v>34</v>
          </cell>
          <cell r="CN121">
            <v>17.647058823529409</v>
          </cell>
          <cell r="CQ121">
            <v>52</v>
          </cell>
          <cell r="CT121">
            <v>1</v>
          </cell>
          <cell r="CU121">
            <v>53</v>
          </cell>
          <cell r="CV121">
            <v>1.8867924528301887</v>
          </cell>
          <cell r="CY121">
            <v>53</v>
          </cell>
          <cell r="DC121">
            <v>84</v>
          </cell>
          <cell r="DG121">
            <v>48</v>
          </cell>
          <cell r="DJ121">
            <v>4</v>
          </cell>
          <cell r="DK121">
            <v>48</v>
          </cell>
          <cell r="DL121">
            <v>8.3333333333333321</v>
          </cell>
          <cell r="DO121">
            <v>49</v>
          </cell>
          <cell r="DR121">
            <v>4</v>
          </cell>
          <cell r="DS121">
            <v>64</v>
          </cell>
          <cell r="DT121">
            <v>6.25</v>
          </cell>
          <cell r="DV121">
            <v>1</v>
          </cell>
          <cell r="DW121">
            <v>42</v>
          </cell>
          <cell r="DX121">
            <v>2.3809523809523809</v>
          </cell>
          <cell r="DZ121">
            <v>5</v>
          </cell>
          <cell r="EA121">
            <v>128</v>
          </cell>
          <cell r="EB121">
            <v>3.90625</v>
          </cell>
          <cell r="ED121">
            <v>6</v>
          </cell>
          <cell r="EE121">
            <v>76</v>
          </cell>
          <cell r="EF121">
            <v>7.8947368421052637</v>
          </cell>
          <cell r="EH121">
            <v>2</v>
          </cell>
          <cell r="EI121">
            <v>51</v>
          </cell>
          <cell r="EJ121">
            <v>3.9215686274509807</v>
          </cell>
          <cell r="EL121">
            <v>1</v>
          </cell>
          <cell r="EM121">
            <v>44</v>
          </cell>
          <cell r="EN121">
            <v>2.2727272727272729</v>
          </cell>
          <cell r="EQ121">
            <v>26</v>
          </cell>
          <cell r="ET121">
            <v>3</v>
          </cell>
          <cell r="EU121">
            <v>47</v>
          </cell>
          <cell r="EV121">
            <v>6.3829787234042552</v>
          </cell>
          <cell r="EX121">
            <v>2</v>
          </cell>
          <cell r="EY121">
            <v>24</v>
          </cell>
          <cell r="EZ121">
            <v>8.3333333333333321</v>
          </cell>
          <cell r="FC121">
            <v>54</v>
          </cell>
          <cell r="FF121" t="str">
            <v/>
          </cell>
          <cell r="FG121">
            <v>84</v>
          </cell>
          <cell r="FH121">
            <v>0</v>
          </cell>
        </row>
        <row r="122">
          <cell r="A122">
            <v>39355</v>
          </cell>
          <cell r="B122">
            <v>12</v>
          </cell>
          <cell r="C122">
            <v>977</v>
          </cell>
          <cell r="D122">
            <v>1.2282497441146365</v>
          </cell>
          <cell r="I122">
            <v>3</v>
          </cell>
          <cell r="J122">
            <v>34</v>
          </cell>
          <cell r="K122">
            <v>8.8235294117647065</v>
          </cell>
          <cell r="N122">
            <v>51</v>
          </cell>
          <cell r="O122">
            <v>0</v>
          </cell>
          <cell r="R122">
            <v>56</v>
          </cell>
          <cell r="S122">
            <v>0</v>
          </cell>
          <cell r="U122">
            <v>1</v>
          </cell>
          <cell r="V122">
            <v>51</v>
          </cell>
          <cell r="W122">
            <v>1.9607843137254901</v>
          </cell>
          <cell r="Z122">
            <v>82</v>
          </cell>
          <cell r="AA122">
            <v>0</v>
          </cell>
          <cell r="AD122">
            <v>47</v>
          </cell>
          <cell r="AE122">
            <v>0</v>
          </cell>
          <cell r="AG122">
            <v>3</v>
          </cell>
          <cell r="AH122">
            <v>49</v>
          </cell>
          <cell r="AI122">
            <v>6.1224489795918364</v>
          </cell>
          <cell r="AL122">
            <v>48</v>
          </cell>
          <cell r="AM122">
            <v>0</v>
          </cell>
          <cell r="AO122">
            <v>1</v>
          </cell>
          <cell r="AP122">
            <v>64</v>
          </cell>
          <cell r="AQ122">
            <v>1.5625</v>
          </cell>
          <cell r="AS122">
            <v>1</v>
          </cell>
          <cell r="AT122">
            <v>40</v>
          </cell>
          <cell r="AU122">
            <v>2.5</v>
          </cell>
          <cell r="AX122">
            <v>132</v>
          </cell>
          <cell r="AY122">
            <v>0</v>
          </cell>
          <cell r="BB122">
            <v>80</v>
          </cell>
          <cell r="BC122">
            <v>0</v>
          </cell>
          <cell r="BF122">
            <v>51</v>
          </cell>
          <cell r="BG122">
            <v>0</v>
          </cell>
          <cell r="BI122">
            <v>1</v>
          </cell>
          <cell r="BJ122">
            <v>44</v>
          </cell>
          <cell r="BK122">
            <v>2.2727272727272729</v>
          </cell>
          <cell r="BN122">
            <v>26</v>
          </cell>
          <cell r="BO122">
            <v>0</v>
          </cell>
          <cell r="BQ122">
            <v>1</v>
          </cell>
          <cell r="BR122">
            <v>45</v>
          </cell>
          <cell r="BS122">
            <v>2.2222222222222223</v>
          </cell>
          <cell r="BU122">
            <v>1</v>
          </cell>
          <cell r="BV122">
            <v>24</v>
          </cell>
          <cell r="BW122">
            <v>4.1666666666666661</v>
          </cell>
          <cell r="BZ122">
            <v>54</v>
          </cell>
          <cell r="CA122">
            <v>0</v>
          </cell>
          <cell r="CC122" t="str">
            <v/>
          </cell>
          <cell r="CD122">
            <v>82</v>
          </cell>
          <cell r="CE122">
            <v>0</v>
          </cell>
          <cell r="CG122">
            <v>38960</v>
          </cell>
          <cell r="CH122">
            <v>38</v>
          </cell>
          <cell r="CI122">
            <v>977</v>
          </cell>
          <cell r="CJ122">
            <v>3.8894575230296824</v>
          </cell>
          <cell r="CL122">
            <v>4</v>
          </cell>
          <cell r="CM122">
            <v>34</v>
          </cell>
          <cell r="CN122">
            <v>11.76470588235294</v>
          </cell>
          <cell r="CP122">
            <v>1</v>
          </cell>
          <cell r="CQ122">
            <v>52</v>
          </cell>
          <cell r="CR122">
            <v>1.9230769230769231</v>
          </cell>
          <cell r="CT122">
            <v>1</v>
          </cell>
          <cell r="CU122">
            <v>58</v>
          </cell>
          <cell r="CV122">
            <v>1.7241379310344829</v>
          </cell>
          <cell r="CX122">
            <v>1</v>
          </cell>
          <cell r="CY122">
            <v>51</v>
          </cell>
          <cell r="CZ122">
            <v>1.9607843137254903</v>
          </cell>
          <cell r="DC122">
            <v>83</v>
          </cell>
          <cell r="DG122">
            <v>48</v>
          </cell>
          <cell r="DJ122">
            <v>4</v>
          </cell>
          <cell r="DK122">
            <v>48</v>
          </cell>
          <cell r="DL122">
            <v>8.3333333333333321</v>
          </cell>
          <cell r="DO122">
            <v>48</v>
          </cell>
          <cell r="DR122">
            <v>4</v>
          </cell>
          <cell r="DS122">
            <v>63</v>
          </cell>
          <cell r="DT122">
            <v>6.3492063492063489</v>
          </cell>
          <cell r="DV122">
            <v>2</v>
          </cell>
          <cell r="DW122">
            <v>40</v>
          </cell>
          <cell r="DX122">
            <v>5</v>
          </cell>
          <cell r="DZ122">
            <v>5</v>
          </cell>
          <cell r="EA122">
            <v>130</v>
          </cell>
          <cell r="EB122">
            <v>3.8461538461538463</v>
          </cell>
          <cell r="ED122">
            <v>6</v>
          </cell>
          <cell r="EE122">
            <v>77</v>
          </cell>
          <cell r="EF122">
            <v>7.7922077922077921</v>
          </cell>
          <cell r="EH122">
            <v>3</v>
          </cell>
          <cell r="EI122">
            <v>51</v>
          </cell>
          <cell r="EJ122">
            <v>5.8823529411764701</v>
          </cell>
          <cell r="EL122">
            <v>1</v>
          </cell>
          <cell r="EM122">
            <v>44</v>
          </cell>
          <cell r="EN122">
            <v>2.2727272727272729</v>
          </cell>
          <cell r="EQ122">
            <v>25</v>
          </cell>
          <cell r="ET122">
            <v>4</v>
          </cell>
          <cell r="EU122">
            <v>47</v>
          </cell>
          <cell r="EV122">
            <v>8.5106382978723403</v>
          </cell>
          <cell r="EX122">
            <v>2</v>
          </cell>
          <cell r="EY122">
            <v>25</v>
          </cell>
          <cell r="EZ122">
            <v>8</v>
          </cell>
          <cell r="FC122">
            <v>54</v>
          </cell>
          <cell r="FF122" t="str">
            <v/>
          </cell>
          <cell r="FG122">
            <v>83</v>
          </cell>
          <cell r="FH122">
            <v>0</v>
          </cell>
        </row>
        <row r="123">
          <cell r="A123">
            <v>39386</v>
          </cell>
          <cell r="B123">
            <v>10</v>
          </cell>
          <cell r="C123">
            <v>979</v>
          </cell>
          <cell r="D123">
            <v>1.0214504596527068</v>
          </cell>
          <cell r="I123">
            <v>2</v>
          </cell>
          <cell r="J123">
            <v>34</v>
          </cell>
          <cell r="K123">
            <v>5.8823529411764701</v>
          </cell>
          <cell r="N123">
            <v>50</v>
          </cell>
          <cell r="O123">
            <v>0</v>
          </cell>
          <cell r="R123">
            <v>56</v>
          </cell>
          <cell r="S123">
            <v>0</v>
          </cell>
          <cell r="U123">
            <v>1</v>
          </cell>
          <cell r="V123">
            <v>51</v>
          </cell>
          <cell r="W123">
            <v>1.9607843137254901</v>
          </cell>
          <cell r="Z123">
            <v>82</v>
          </cell>
          <cell r="AA123">
            <v>0</v>
          </cell>
          <cell r="AD123">
            <v>49</v>
          </cell>
          <cell r="AE123">
            <v>0</v>
          </cell>
          <cell r="AG123">
            <v>3</v>
          </cell>
          <cell r="AH123">
            <v>48</v>
          </cell>
          <cell r="AI123">
            <v>6.25</v>
          </cell>
          <cell r="AL123">
            <v>48</v>
          </cell>
          <cell r="AM123">
            <v>0</v>
          </cell>
          <cell r="AO123">
            <v>1</v>
          </cell>
          <cell r="AP123">
            <v>63</v>
          </cell>
          <cell r="AQ123">
            <v>1.5873015873015872</v>
          </cell>
          <cell r="AS123">
            <v>1</v>
          </cell>
          <cell r="AT123">
            <v>40</v>
          </cell>
          <cell r="AU123">
            <v>2.5</v>
          </cell>
          <cell r="AX123">
            <v>133</v>
          </cell>
          <cell r="AY123">
            <v>0</v>
          </cell>
          <cell r="BB123">
            <v>81</v>
          </cell>
          <cell r="BC123">
            <v>0</v>
          </cell>
          <cell r="BF123">
            <v>50</v>
          </cell>
          <cell r="BG123">
            <v>0</v>
          </cell>
          <cell r="BI123">
            <v>1</v>
          </cell>
          <cell r="BJ123">
            <v>47</v>
          </cell>
          <cell r="BK123">
            <v>2.1276595744680851</v>
          </cell>
          <cell r="BN123">
            <v>26</v>
          </cell>
          <cell r="BO123">
            <v>0</v>
          </cell>
          <cell r="BQ123">
            <v>1</v>
          </cell>
          <cell r="BR123">
            <v>46</v>
          </cell>
          <cell r="BS123">
            <v>2.1739130434782608</v>
          </cell>
          <cell r="BV123">
            <v>23</v>
          </cell>
          <cell r="BW123">
            <v>0</v>
          </cell>
          <cell r="BZ123">
            <v>53</v>
          </cell>
          <cell r="CA123">
            <v>0</v>
          </cell>
          <cell r="CC123" t="str">
            <v/>
          </cell>
          <cell r="CD123">
            <v>82</v>
          </cell>
          <cell r="CE123">
            <v>0</v>
          </cell>
          <cell r="CG123">
            <v>38990</v>
          </cell>
          <cell r="CH123">
            <v>38</v>
          </cell>
          <cell r="CI123">
            <v>978</v>
          </cell>
          <cell r="CJ123">
            <v>3.8854805725971366</v>
          </cell>
          <cell r="CL123">
            <v>4</v>
          </cell>
          <cell r="CM123">
            <v>34</v>
          </cell>
          <cell r="CN123">
            <v>11.76470588235294</v>
          </cell>
          <cell r="CP123">
            <v>1</v>
          </cell>
          <cell r="CQ123">
            <v>51</v>
          </cell>
          <cell r="CR123">
            <v>1.9607843137254903</v>
          </cell>
          <cell r="CT123">
            <v>1</v>
          </cell>
          <cell r="CU123">
            <v>56</v>
          </cell>
          <cell r="CV123">
            <v>1.7857142857142856</v>
          </cell>
          <cell r="CX123">
            <v>1</v>
          </cell>
          <cell r="CY123">
            <v>51</v>
          </cell>
          <cell r="CZ123">
            <v>1.9607843137254903</v>
          </cell>
          <cell r="DC123">
            <v>82</v>
          </cell>
          <cell r="DG123">
            <v>48</v>
          </cell>
          <cell r="DJ123">
            <v>5</v>
          </cell>
          <cell r="DK123">
            <v>49</v>
          </cell>
          <cell r="DL123">
            <v>10.204081632653061</v>
          </cell>
          <cell r="DO123">
            <v>48</v>
          </cell>
          <cell r="DR123">
            <v>5</v>
          </cell>
          <cell r="DS123">
            <v>64</v>
          </cell>
          <cell r="DT123">
            <v>7.8125</v>
          </cell>
          <cell r="DV123">
            <v>2</v>
          </cell>
          <cell r="DW123">
            <v>40</v>
          </cell>
          <cell r="DX123">
            <v>5</v>
          </cell>
          <cell r="DZ123">
            <v>4</v>
          </cell>
          <cell r="EA123">
            <v>132</v>
          </cell>
          <cell r="EB123">
            <v>3.0303030303030303</v>
          </cell>
          <cell r="ED123">
            <v>5</v>
          </cell>
          <cell r="EE123">
            <v>80</v>
          </cell>
          <cell r="EF123">
            <v>6.25</v>
          </cell>
          <cell r="EH123">
            <v>3</v>
          </cell>
          <cell r="EI123">
            <v>51</v>
          </cell>
          <cell r="EJ123">
            <v>5.8823529411764701</v>
          </cell>
          <cell r="EL123">
            <v>1</v>
          </cell>
          <cell r="EM123">
            <v>44</v>
          </cell>
          <cell r="EN123">
            <v>2.2727272727272729</v>
          </cell>
          <cell r="EQ123">
            <v>26</v>
          </cell>
          <cell r="ET123">
            <v>4</v>
          </cell>
          <cell r="EU123">
            <v>45</v>
          </cell>
          <cell r="EV123">
            <v>8.8888888888888893</v>
          </cell>
          <cell r="EX123">
            <v>2</v>
          </cell>
          <cell r="EY123">
            <v>24</v>
          </cell>
          <cell r="EZ123">
            <v>8.3333333333333321</v>
          </cell>
          <cell r="FC123">
            <v>54</v>
          </cell>
          <cell r="FF123" t="str">
            <v/>
          </cell>
          <cell r="FG123">
            <v>82</v>
          </cell>
          <cell r="FH123">
            <v>0</v>
          </cell>
        </row>
        <row r="124">
          <cell r="A124">
            <v>39416</v>
          </cell>
          <cell r="B124">
            <v>10</v>
          </cell>
          <cell r="C124">
            <v>971</v>
          </cell>
          <cell r="D124">
            <v>1.0298661174047374</v>
          </cell>
          <cell r="I124">
            <v>2</v>
          </cell>
          <cell r="J124">
            <v>33</v>
          </cell>
          <cell r="K124">
            <v>6.0606060606060606</v>
          </cell>
          <cell r="N124">
            <v>49</v>
          </cell>
          <cell r="O124">
            <v>0</v>
          </cell>
          <cell r="R124">
            <v>59</v>
          </cell>
          <cell r="S124">
            <v>0</v>
          </cell>
          <cell r="U124">
            <v>1</v>
          </cell>
          <cell r="V124">
            <v>52</v>
          </cell>
          <cell r="W124">
            <v>1.9230769230769231</v>
          </cell>
          <cell r="Z124">
            <v>80</v>
          </cell>
          <cell r="AA124">
            <v>0</v>
          </cell>
          <cell r="AD124">
            <v>49</v>
          </cell>
          <cell r="AE124">
            <v>0</v>
          </cell>
          <cell r="AG124">
            <v>2</v>
          </cell>
          <cell r="AH124">
            <v>47</v>
          </cell>
          <cell r="AI124">
            <v>4.2553191489361701</v>
          </cell>
          <cell r="AL124">
            <v>48</v>
          </cell>
          <cell r="AM124">
            <v>0</v>
          </cell>
          <cell r="AO124">
            <v>1</v>
          </cell>
          <cell r="AP124">
            <v>59</v>
          </cell>
          <cell r="AQ124">
            <v>1.6949152542372881</v>
          </cell>
          <cell r="AS124">
            <v>1</v>
          </cell>
          <cell r="AT124">
            <v>40</v>
          </cell>
          <cell r="AU124">
            <v>2.5</v>
          </cell>
          <cell r="AX124">
            <v>130</v>
          </cell>
          <cell r="AY124">
            <v>0</v>
          </cell>
          <cell r="BA124">
            <v>1</v>
          </cell>
          <cell r="BB124">
            <v>84</v>
          </cell>
          <cell r="BC124">
            <v>1.1904761904761905</v>
          </cell>
          <cell r="BF124">
            <v>50</v>
          </cell>
          <cell r="BG124">
            <v>0</v>
          </cell>
          <cell r="BI124">
            <v>1</v>
          </cell>
          <cell r="BJ124">
            <v>46</v>
          </cell>
          <cell r="BK124">
            <v>2.1739130434782608</v>
          </cell>
          <cell r="BN124">
            <v>26</v>
          </cell>
          <cell r="BO124">
            <v>0</v>
          </cell>
          <cell r="BQ124">
            <v>1</v>
          </cell>
          <cell r="BR124">
            <v>45</v>
          </cell>
          <cell r="BS124">
            <v>2.2222222222222223</v>
          </cell>
          <cell r="BV124">
            <v>22</v>
          </cell>
          <cell r="BW124">
            <v>0</v>
          </cell>
          <cell r="BZ124">
            <v>53</v>
          </cell>
          <cell r="CA124">
            <v>0</v>
          </cell>
          <cell r="CC124" t="str">
            <v/>
          </cell>
          <cell r="CD124">
            <v>80</v>
          </cell>
          <cell r="CE124">
            <v>0</v>
          </cell>
          <cell r="CG124">
            <v>39021</v>
          </cell>
          <cell r="CH124">
            <v>32</v>
          </cell>
          <cell r="CI124">
            <v>980</v>
          </cell>
          <cell r="CJ124">
            <v>3.2653061224489797</v>
          </cell>
          <cell r="CL124">
            <v>4</v>
          </cell>
          <cell r="CM124">
            <v>34</v>
          </cell>
          <cell r="CN124">
            <v>11.76470588235294</v>
          </cell>
          <cell r="CQ124">
            <v>50</v>
          </cell>
          <cell r="CT124">
            <v>1</v>
          </cell>
          <cell r="CU124">
            <v>56</v>
          </cell>
          <cell r="CV124">
            <v>1.7857142857142856</v>
          </cell>
          <cell r="CX124">
            <v>1</v>
          </cell>
          <cell r="CY124">
            <v>51</v>
          </cell>
          <cell r="CZ124">
            <v>1.9607843137254903</v>
          </cell>
          <cell r="DC124">
            <v>82</v>
          </cell>
          <cell r="DG124">
            <v>50</v>
          </cell>
          <cell r="DJ124">
            <v>4</v>
          </cell>
          <cell r="DK124">
            <v>48</v>
          </cell>
          <cell r="DL124">
            <v>8.3333333333333321</v>
          </cell>
          <cell r="DO124">
            <v>48</v>
          </cell>
          <cell r="DR124">
            <v>5</v>
          </cell>
          <cell r="DS124">
            <v>63</v>
          </cell>
          <cell r="DT124">
            <v>7.9365079365079358</v>
          </cell>
          <cell r="DV124">
            <v>2</v>
          </cell>
          <cell r="DW124">
            <v>40</v>
          </cell>
          <cell r="DX124">
            <v>5</v>
          </cell>
          <cell r="DZ124">
            <v>3</v>
          </cell>
          <cell r="EA124">
            <v>133</v>
          </cell>
          <cell r="EB124">
            <v>2.255639097744361</v>
          </cell>
          <cell r="ED124">
            <v>5</v>
          </cell>
          <cell r="EE124">
            <v>81</v>
          </cell>
          <cell r="EF124">
            <v>6.1728395061728394</v>
          </cell>
          <cell r="EH124">
            <v>2</v>
          </cell>
          <cell r="EI124">
            <v>50</v>
          </cell>
          <cell r="EJ124">
            <v>4</v>
          </cell>
          <cell r="EL124">
            <v>1</v>
          </cell>
          <cell r="EM124">
            <v>47</v>
          </cell>
          <cell r="EN124">
            <v>2.1276595744680851</v>
          </cell>
          <cell r="EQ124">
            <v>26</v>
          </cell>
          <cell r="ET124">
            <v>3</v>
          </cell>
          <cell r="EU124">
            <v>46</v>
          </cell>
          <cell r="EV124">
            <v>6.5217391304347823</v>
          </cell>
          <cell r="EX124">
            <v>1</v>
          </cell>
          <cell r="EY124">
            <v>23</v>
          </cell>
          <cell r="EZ124">
            <v>4.3478260869565215</v>
          </cell>
          <cell r="FC124">
            <v>53</v>
          </cell>
          <cell r="FF124" t="str">
            <v/>
          </cell>
          <cell r="FG124">
            <v>82</v>
          </cell>
          <cell r="FH124">
            <v>0</v>
          </cell>
        </row>
        <row r="125">
          <cell r="A125">
            <v>39447</v>
          </cell>
          <cell r="B125">
            <v>9</v>
          </cell>
          <cell r="C125">
            <v>969</v>
          </cell>
          <cell r="D125">
            <v>0.92879256965944268</v>
          </cell>
          <cell r="I125">
            <v>1</v>
          </cell>
          <cell r="J125">
            <v>33</v>
          </cell>
          <cell r="K125">
            <v>3.0303030303030303</v>
          </cell>
          <cell r="N125">
            <v>49</v>
          </cell>
          <cell r="O125">
            <v>0</v>
          </cell>
          <cell r="R125">
            <v>58</v>
          </cell>
          <cell r="S125">
            <v>0</v>
          </cell>
          <cell r="U125">
            <v>1</v>
          </cell>
          <cell r="V125">
            <v>50</v>
          </cell>
          <cell r="W125">
            <v>2</v>
          </cell>
          <cell r="Z125">
            <v>85</v>
          </cell>
          <cell r="AA125">
            <v>0</v>
          </cell>
          <cell r="AD125">
            <v>47</v>
          </cell>
          <cell r="AE125">
            <v>0</v>
          </cell>
          <cell r="AG125">
            <v>2</v>
          </cell>
          <cell r="AH125">
            <v>46</v>
          </cell>
          <cell r="AI125">
            <v>4.3478260869565215</v>
          </cell>
          <cell r="AL125">
            <v>50</v>
          </cell>
          <cell r="AM125">
            <v>0</v>
          </cell>
          <cell r="AO125">
            <v>1</v>
          </cell>
          <cell r="AP125">
            <v>58</v>
          </cell>
          <cell r="AQ125">
            <v>1.7241379310344827</v>
          </cell>
          <cell r="AS125">
            <v>1</v>
          </cell>
          <cell r="AT125">
            <v>40</v>
          </cell>
          <cell r="AU125">
            <v>2.5</v>
          </cell>
          <cell r="AX125">
            <v>131</v>
          </cell>
          <cell r="AY125">
            <v>0</v>
          </cell>
          <cell r="BA125">
            <v>1</v>
          </cell>
          <cell r="BB125">
            <v>83</v>
          </cell>
          <cell r="BC125">
            <v>1.2048192771084338</v>
          </cell>
          <cell r="BF125">
            <v>49</v>
          </cell>
          <cell r="BG125">
            <v>0</v>
          </cell>
          <cell r="BI125">
            <v>1</v>
          </cell>
          <cell r="BJ125">
            <v>45</v>
          </cell>
          <cell r="BK125">
            <v>2.2222222222222223</v>
          </cell>
          <cell r="BN125">
            <v>26</v>
          </cell>
          <cell r="BO125">
            <v>0</v>
          </cell>
          <cell r="BQ125">
            <v>1</v>
          </cell>
          <cell r="BR125">
            <v>45</v>
          </cell>
          <cell r="BS125">
            <v>2.2222222222222223</v>
          </cell>
          <cell r="BV125">
            <v>22</v>
          </cell>
          <cell r="BW125">
            <v>0</v>
          </cell>
          <cell r="BZ125">
            <v>53</v>
          </cell>
          <cell r="CA125">
            <v>0</v>
          </cell>
          <cell r="CC125" t="str">
            <v/>
          </cell>
          <cell r="CD125">
            <v>85</v>
          </cell>
          <cell r="CE125">
            <v>0</v>
          </cell>
          <cell r="CG125">
            <v>39051</v>
          </cell>
          <cell r="CH125">
            <v>30</v>
          </cell>
          <cell r="CI125">
            <v>971</v>
          </cell>
          <cell r="CJ125">
            <v>3.0895983522142121</v>
          </cell>
          <cell r="CL125">
            <v>3</v>
          </cell>
          <cell r="CM125">
            <v>33</v>
          </cell>
          <cell r="CN125">
            <v>9.0909090909090917</v>
          </cell>
          <cell r="CQ125">
            <v>49</v>
          </cell>
          <cell r="CT125">
            <v>1</v>
          </cell>
          <cell r="CU125">
            <v>59</v>
          </cell>
          <cell r="CV125">
            <v>1.6949152542372881</v>
          </cell>
          <cell r="CX125">
            <v>2</v>
          </cell>
          <cell r="CY125">
            <v>52</v>
          </cell>
          <cell r="CZ125">
            <v>3.8461538461538463</v>
          </cell>
          <cell r="DC125">
            <v>80</v>
          </cell>
          <cell r="DG125">
            <v>49</v>
          </cell>
          <cell r="DJ125">
            <v>5</v>
          </cell>
          <cell r="DK125">
            <v>47</v>
          </cell>
          <cell r="DL125">
            <v>10.638297872340425</v>
          </cell>
          <cell r="DO125">
            <v>48</v>
          </cell>
          <cell r="DR125">
            <v>4</v>
          </cell>
          <cell r="DS125">
            <v>59</v>
          </cell>
          <cell r="DT125">
            <v>6.7796610169491531</v>
          </cell>
          <cell r="DV125">
            <v>2</v>
          </cell>
          <cell r="DW125">
            <v>40</v>
          </cell>
          <cell r="DX125">
            <v>5</v>
          </cell>
          <cell r="DZ125">
            <v>2</v>
          </cell>
          <cell r="EA125">
            <v>130</v>
          </cell>
          <cell r="EB125">
            <v>1.5384615384615383</v>
          </cell>
          <cell r="ED125">
            <v>5</v>
          </cell>
          <cell r="EE125">
            <v>84</v>
          </cell>
          <cell r="EF125">
            <v>5.9523809523809517</v>
          </cell>
          <cell r="EH125">
            <v>3</v>
          </cell>
          <cell r="EI125">
            <v>50</v>
          </cell>
          <cell r="EJ125">
            <v>6</v>
          </cell>
          <cell r="EL125">
            <v>1</v>
          </cell>
          <cell r="EM125">
            <v>46</v>
          </cell>
          <cell r="EN125">
            <v>2.1739130434782608</v>
          </cell>
          <cell r="EQ125">
            <v>26</v>
          </cell>
          <cell r="ET125">
            <v>1</v>
          </cell>
          <cell r="EU125">
            <v>45</v>
          </cell>
          <cell r="EV125">
            <v>2.2222222222222223</v>
          </cell>
          <cell r="EX125">
            <v>1</v>
          </cell>
          <cell r="EY125">
            <v>22</v>
          </cell>
          <cell r="EZ125">
            <v>4.5454545454545459</v>
          </cell>
          <cell r="FC125">
            <v>53</v>
          </cell>
          <cell r="FF125" t="str">
            <v/>
          </cell>
          <cell r="FG125">
            <v>80</v>
          </cell>
          <cell r="FH125">
            <v>0</v>
          </cell>
        </row>
        <row r="126">
          <cell r="A126">
            <v>39478</v>
          </cell>
          <cell r="B126">
            <v>13</v>
          </cell>
          <cell r="C126">
            <v>971</v>
          </cell>
          <cell r="D126">
            <v>1.3388259526261586</v>
          </cell>
          <cell r="I126">
            <v>1</v>
          </cell>
          <cell r="J126">
            <v>32</v>
          </cell>
          <cell r="K126">
            <v>3.125</v>
          </cell>
          <cell r="N126">
            <v>50</v>
          </cell>
          <cell r="O126">
            <v>0</v>
          </cell>
          <cell r="R126">
            <v>57</v>
          </cell>
          <cell r="S126">
            <v>0</v>
          </cell>
          <cell r="U126">
            <v>2</v>
          </cell>
          <cell r="V126">
            <v>50</v>
          </cell>
          <cell r="W126">
            <v>4</v>
          </cell>
          <cell r="Z126">
            <v>89</v>
          </cell>
          <cell r="AA126">
            <v>0</v>
          </cell>
          <cell r="AD126">
            <v>43</v>
          </cell>
          <cell r="AE126">
            <v>0</v>
          </cell>
          <cell r="AG126">
            <v>2</v>
          </cell>
          <cell r="AH126">
            <v>45</v>
          </cell>
          <cell r="AI126">
            <v>4.4444444444444446</v>
          </cell>
          <cell r="AL126">
            <v>50</v>
          </cell>
          <cell r="AM126">
            <v>0</v>
          </cell>
          <cell r="AO126">
            <v>1</v>
          </cell>
          <cell r="AP126">
            <v>58</v>
          </cell>
          <cell r="AQ126">
            <v>1.7241379310344827</v>
          </cell>
          <cell r="AS126">
            <v>2</v>
          </cell>
          <cell r="AT126">
            <v>41</v>
          </cell>
          <cell r="AU126">
            <v>4.8780487804878048</v>
          </cell>
          <cell r="AW126">
            <v>1</v>
          </cell>
          <cell r="AX126">
            <v>132</v>
          </cell>
          <cell r="AY126">
            <v>0.75757575757575757</v>
          </cell>
          <cell r="BA126">
            <v>2</v>
          </cell>
          <cell r="BB126">
            <v>83</v>
          </cell>
          <cell r="BC126">
            <v>2.4096385542168677</v>
          </cell>
          <cell r="BE126">
            <v>1</v>
          </cell>
          <cell r="BF126">
            <v>49</v>
          </cell>
          <cell r="BG126">
            <v>2.0408163265306123</v>
          </cell>
          <cell r="BI126">
            <v>1</v>
          </cell>
          <cell r="BJ126">
            <v>46</v>
          </cell>
          <cell r="BK126">
            <v>2.1739130434782608</v>
          </cell>
          <cell r="BN126">
            <v>27</v>
          </cell>
          <cell r="BO126">
            <v>0</v>
          </cell>
          <cell r="BR126">
            <v>45</v>
          </cell>
          <cell r="BS126">
            <v>0</v>
          </cell>
          <cell r="BV126">
            <v>23</v>
          </cell>
          <cell r="BW126">
            <v>0</v>
          </cell>
          <cell r="BZ126">
            <v>52</v>
          </cell>
          <cell r="CA126">
            <v>0</v>
          </cell>
          <cell r="CC126" t="str">
            <v/>
          </cell>
          <cell r="CD126">
            <v>89</v>
          </cell>
          <cell r="CE126">
            <v>0</v>
          </cell>
          <cell r="CG126">
            <v>39082</v>
          </cell>
          <cell r="CH126">
            <v>25</v>
          </cell>
          <cell r="CI126">
            <v>969</v>
          </cell>
          <cell r="CJ126">
            <v>2.5799793601651189</v>
          </cell>
          <cell r="CL126">
            <v>2</v>
          </cell>
          <cell r="CM126">
            <v>33</v>
          </cell>
          <cell r="CN126">
            <v>6.0606060606060606</v>
          </cell>
          <cell r="CQ126">
            <v>49</v>
          </cell>
          <cell r="CT126">
            <v>1</v>
          </cell>
          <cell r="CU126">
            <v>58</v>
          </cell>
          <cell r="CV126">
            <v>1.7241379310344829</v>
          </cell>
          <cell r="CX126">
            <v>1</v>
          </cell>
          <cell r="CY126">
            <v>50</v>
          </cell>
          <cell r="CZ126">
            <v>2</v>
          </cell>
          <cell r="DC126">
            <v>85</v>
          </cell>
          <cell r="DG126">
            <v>47</v>
          </cell>
          <cell r="DJ126">
            <v>4</v>
          </cell>
          <cell r="DK126">
            <v>46</v>
          </cell>
          <cell r="DL126">
            <v>8.695652173913043</v>
          </cell>
          <cell r="DO126">
            <v>50</v>
          </cell>
          <cell r="DR126">
            <v>4</v>
          </cell>
          <cell r="DS126">
            <v>58</v>
          </cell>
          <cell r="DT126">
            <v>6.8965517241379315</v>
          </cell>
          <cell r="DV126">
            <v>2</v>
          </cell>
          <cell r="DW126">
            <v>40</v>
          </cell>
          <cell r="DX126">
            <v>5</v>
          </cell>
          <cell r="DZ126">
            <v>3</v>
          </cell>
          <cell r="EA126">
            <v>131</v>
          </cell>
          <cell r="EB126">
            <v>2.2900763358778624</v>
          </cell>
          <cell r="ED126">
            <v>4</v>
          </cell>
          <cell r="EE126">
            <v>83</v>
          </cell>
          <cell r="EF126">
            <v>4.8192771084337354</v>
          </cell>
          <cell r="EH126">
            <v>1</v>
          </cell>
          <cell r="EI126">
            <v>49</v>
          </cell>
          <cell r="EJ126">
            <v>2.0408163265306118</v>
          </cell>
          <cell r="EL126">
            <v>1</v>
          </cell>
          <cell r="EM126">
            <v>45</v>
          </cell>
          <cell r="EN126">
            <v>2.2222222222222223</v>
          </cell>
          <cell r="EQ126">
            <v>26</v>
          </cell>
          <cell r="ET126">
            <v>1</v>
          </cell>
          <cell r="EU126">
            <v>45</v>
          </cell>
          <cell r="EV126">
            <v>2.2222222222222223</v>
          </cell>
          <cell r="EX126">
            <v>1</v>
          </cell>
          <cell r="EY126">
            <v>22</v>
          </cell>
          <cell r="EZ126">
            <v>4.5454545454545459</v>
          </cell>
          <cell r="FC126">
            <v>53</v>
          </cell>
          <cell r="FF126" t="str">
            <v/>
          </cell>
          <cell r="FG126">
            <v>85</v>
          </cell>
          <cell r="FH126">
            <v>0</v>
          </cell>
        </row>
        <row r="127">
          <cell r="A127">
            <v>39507</v>
          </cell>
          <cell r="B127">
            <v>12</v>
          </cell>
          <cell r="C127">
            <v>965</v>
          </cell>
          <cell r="D127">
            <v>1.2435233160621761</v>
          </cell>
          <cell r="I127">
            <v>1</v>
          </cell>
          <cell r="J127">
            <v>32</v>
          </cell>
          <cell r="K127">
            <v>3.125</v>
          </cell>
          <cell r="N127">
            <v>51</v>
          </cell>
          <cell r="O127">
            <v>0</v>
          </cell>
          <cell r="R127">
            <v>55</v>
          </cell>
          <cell r="S127">
            <v>0</v>
          </cell>
          <cell r="U127">
            <v>2</v>
          </cell>
          <cell r="V127">
            <v>50</v>
          </cell>
          <cell r="W127">
            <v>4</v>
          </cell>
          <cell r="Z127">
            <v>89</v>
          </cell>
          <cell r="AA127">
            <v>0</v>
          </cell>
          <cell r="AD127">
            <v>44</v>
          </cell>
          <cell r="AE127">
            <v>0</v>
          </cell>
          <cell r="AG127">
            <v>2</v>
          </cell>
          <cell r="AH127">
            <v>46</v>
          </cell>
          <cell r="AI127">
            <v>4.3478260869565215</v>
          </cell>
          <cell r="AL127">
            <v>49</v>
          </cell>
          <cell r="AM127">
            <v>0</v>
          </cell>
          <cell r="AO127">
            <v>1</v>
          </cell>
          <cell r="AP127">
            <v>60</v>
          </cell>
          <cell r="AQ127">
            <v>1.6666666666666667</v>
          </cell>
          <cell r="AS127">
            <v>2</v>
          </cell>
          <cell r="AT127">
            <v>40</v>
          </cell>
          <cell r="AU127">
            <v>5</v>
          </cell>
          <cell r="AW127">
            <v>1</v>
          </cell>
          <cell r="AX127">
            <v>132</v>
          </cell>
          <cell r="AY127">
            <v>0.75757575757575757</v>
          </cell>
          <cell r="BA127">
            <v>1</v>
          </cell>
          <cell r="BB127">
            <v>80</v>
          </cell>
          <cell r="BC127">
            <v>1.25</v>
          </cell>
          <cell r="BE127">
            <v>1</v>
          </cell>
          <cell r="BF127">
            <v>48</v>
          </cell>
          <cell r="BG127">
            <v>2.083333333333333</v>
          </cell>
          <cell r="BI127">
            <v>1</v>
          </cell>
          <cell r="BJ127">
            <v>47</v>
          </cell>
          <cell r="BK127">
            <v>2.1276595744680851</v>
          </cell>
          <cell r="BN127">
            <v>27</v>
          </cell>
          <cell r="BO127">
            <v>0</v>
          </cell>
          <cell r="BR127">
            <v>45</v>
          </cell>
          <cell r="BS127">
            <v>0</v>
          </cell>
          <cell r="BV127">
            <v>22</v>
          </cell>
          <cell r="BW127">
            <v>0</v>
          </cell>
          <cell r="BZ127">
            <v>49</v>
          </cell>
          <cell r="CA127">
            <v>0</v>
          </cell>
          <cell r="CC127" t="str">
            <v/>
          </cell>
          <cell r="CD127">
            <v>89</v>
          </cell>
          <cell r="CE127">
            <v>0</v>
          </cell>
          <cell r="CG127">
            <v>39113</v>
          </cell>
          <cell r="CH127">
            <v>22</v>
          </cell>
          <cell r="CI127">
            <v>971</v>
          </cell>
          <cell r="CJ127">
            <v>2.2657054582904226</v>
          </cell>
          <cell r="CL127">
            <v>1</v>
          </cell>
          <cell r="CM127">
            <v>32</v>
          </cell>
          <cell r="CN127">
            <v>3.125</v>
          </cell>
          <cell r="CQ127">
            <v>50</v>
          </cell>
          <cell r="CT127">
            <v>1</v>
          </cell>
          <cell r="CU127">
            <v>57</v>
          </cell>
          <cell r="CV127">
            <v>1.7543859649122808</v>
          </cell>
          <cell r="CX127">
            <v>1</v>
          </cell>
          <cell r="CY127">
            <v>50</v>
          </cell>
          <cell r="CZ127">
            <v>2</v>
          </cell>
          <cell r="DC127">
            <v>89</v>
          </cell>
          <cell r="DG127">
            <v>43</v>
          </cell>
          <cell r="DJ127">
            <v>4</v>
          </cell>
          <cell r="DK127">
            <v>45</v>
          </cell>
          <cell r="DL127">
            <v>8.8888888888888893</v>
          </cell>
          <cell r="DO127">
            <v>50</v>
          </cell>
          <cell r="DR127">
            <v>3</v>
          </cell>
          <cell r="DS127">
            <v>58</v>
          </cell>
          <cell r="DT127">
            <v>5.1724137931034484</v>
          </cell>
          <cell r="DV127">
            <v>2</v>
          </cell>
          <cell r="DW127">
            <v>41</v>
          </cell>
          <cell r="DX127">
            <v>4.8780487804878048</v>
          </cell>
          <cell r="DZ127">
            <v>2</v>
          </cell>
          <cell r="EA127">
            <v>132</v>
          </cell>
          <cell r="EB127">
            <v>1.5151515151515151</v>
          </cell>
          <cell r="ED127">
            <v>5</v>
          </cell>
          <cell r="EE127">
            <v>83</v>
          </cell>
          <cell r="EF127">
            <v>6.024096385542169</v>
          </cell>
          <cell r="EI127">
            <v>49</v>
          </cell>
          <cell r="EL127">
            <v>1</v>
          </cell>
          <cell r="EM127">
            <v>46</v>
          </cell>
          <cell r="EN127">
            <v>2.1739130434782608</v>
          </cell>
          <cell r="EQ127">
            <v>27</v>
          </cell>
          <cell r="ET127">
            <v>1</v>
          </cell>
          <cell r="EU127">
            <v>45</v>
          </cell>
          <cell r="EV127">
            <v>2.2222222222222223</v>
          </cell>
          <cell r="EX127">
            <v>1</v>
          </cell>
          <cell r="EY127">
            <v>23</v>
          </cell>
          <cell r="EZ127">
            <v>4.3478260869565215</v>
          </cell>
          <cell r="FC127">
            <v>52</v>
          </cell>
          <cell r="FF127" t="str">
            <v/>
          </cell>
          <cell r="FG127">
            <v>89</v>
          </cell>
          <cell r="FH127">
            <v>0</v>
          </cell>
        </row>
        <row r="128">
          <cell r="A128">
            <v>39538</v>
          </cell>
          <cell r="B128">
            <v>14</v>
          </cell>
          <cell r="C128">
            <v>966</v>
          </cell>
          <cell r="D128">
            <v>1.4492753623188406</v>
          </cell>
          <cell r="I128">
            <v>1</v>
          </cell>
          <cell r="J128">
            <v>33</v>
          </cell>
          <cell r="K128">
            <v>3.0303030303030303</v>
          </cell>
          <cell r="N128">
            <v>54</v>
          </cell>
          <cell r="O128">
            <v>0</v>
          </cell>
          <cell r="R128">
            <v>57</v>
          </cell>
          <cell r="S128">
            <v>0</v>
          </cell>
          <cell r="U128">
            <v>2</v>
          </cell>
          <cell r="V128">
            <v>49</v>
          </cell>
          <cell r="W128">
            <v>4.0816326530612246</v>
          </cell>
          <cell r="Z128">
            <v>92</v>
          </cell>
          <cell r="AA128">
            <v>0</v>
          </cell>
          <cell r="AD128">
            <v>40</v>
          </cell>
          <cell r="AE128">
            <v>0</v>
          </cell>
          <cell r="AG128">
            <v>3</v>
          </cell>
          <cell r="AH128">
            <v>46</v>
          </cell>
          <cell r="AI128">
            <v>6.5217391304347823</v>
          </cell>
          <cell r="AL128">
            <v>48</v>
          </cell>
          <cell r="AM128">
            <v>0</v>
          </cell>
          <cell r="AO128">
            <v>1</v>
          </cell>
          <cell r="AP128">
            <v>60</v>
          </cell>
          <cell r="AQ128">
            <v>1.6666666666666667</v>
          </cell>
          <cell r="AS128">
            <v>2</v>
          </cell>
          <cell r="AT128">
            <v>38</v>
          </cell>
          <cell r="AU128">
            <v>5.2631578947368416</v>
          </cell>
          <cell r="AW128">
            <v>1</v>
          </cell>
          <cell r="AX128">
            <v>131</v>
          </cell>
          <cell r="AY128">
            <v>0.76335877862595414</v>
          </cell>
          <cell r="BA128">
            <v>2</v>
          </cell>
          <cell r="BB128">
            <v>79</v>
          </cell>
          <cell r="BC128">
            <v>2.5316455696202533</v>
          </cell>
          <cell r="BE128">
            <v>1</v>
          </cell>
          <cell r="BF128">
            <v>49</v>
          </cell>
          <cell r="BG128">
            <v>2.0408163265306123</v>
          </cell>
          <cell r="BI128">
            <v>1</v>
          </cell>
          <cell r="BJ128">
            <v>47</v>
          </cell>
          <cell r="BK128">
            <v>2.1276595744680851</v>
          </cell>
          <cell r="BN128">
            <v>29</v>
          </cell>
          <cell r="BO128">
            <v>0</v>
          </cell>
          <cell r="BR128">
            <v>43</v>
          </cell>
          <cell r="BS128">
            <v>0</v>
          </cell>
          <cell r="BV128">
            <v>22</v>
          </cell>
          <cell r="BW128">
            <v>0</v>
          </cell>
          <cell r="BZ128">
            <v>50</v>
          </cell>
          <cell r="CA128">
            <v>0</v>
          </cell>
          <cell r="CC128" t="str">
            <v/>
          </cell>
          <cell r="CD128">
            <v>92</v>
          </cell>
          <cell r="CE128">
            <v>0</v>
          </cell>
          <cell r="CG128">
            <v>39141</v>
          </cell>
          <cell r="CH128">
            <v>18</v>
          </cell>
          <cell r="CI128">
            <v>965</v>
          </cell>
          <cell r="CJ128">
            <v>1.865284974093264</v>
          </cell>
          <cell r="CL128">
            <v>1</v>
          </cell>
          <cell r="CM128">
            <v>32</v>
          </cell>
          <cell r="CN128">
            <v>3.125</v>
          </cell>
          <cell r="CQ128">
            <v>51</v>
          </cell>
          <cell r="CT128">
            <v>1</v>
          </cell>
          <cell r="CU128">
            <v>55</v>
          </cell>
          <cell r="CV128">
            <v>1.8181818181818183</v>
          </cell>
          <cell r="CX128">
            <v>2</v>
          </cell>
          <cell r="CY128">
            <v>50</v>
          </cell>
          <cell r="CZ128">
            <v>4</v>
          </cell>
          <cell r="DC128">
            <v>89</v>
          </cell>
          <cell r="DG128">
            <v>44</v>
          </cell>
          <cell r="DJ128">
            <v>4</v>
          </cell>
          <cell r="DK128">
            <v>46</v>
          </cell>
          <cell r="DL128">
            <v>8.695652173913043</v>
          </cell>
          <cell r="DO128">
            <v>49</v>
          </cell>
          <cell r="DR128">
            <v>2</v>
          </cell>
          <cell r="DS128">
            <v>60</v>
          </cell>
          <cell r="DT128">
            <v>3.333333333333333</v>
          </cell>
          <cell r="DV128">
            <v>2</v>
          </cell>
          <cell r="DW128">
            <v>40</v>
          </cell>
          <cell r="DX128">
            <v>5</v>
          </cell>
          <cell r="DZ128">
            <v>1</v>
          </cell>
          <cell r="EA128">
            <v>132</v>
          </cell>
          <cell r="EB128">
            <v>0.75757575757575757</v>
          </cell>
          <cell r="ED128">
            <v>4</v>
          </cell>
          <cell r="EE128">
            <v>80</v>
          </cell>
          <cell r="EF128">
            <v>5</v>
          </cell>
          <cell r="EI128">
            <v>48</v>
          </cell>
          <cell r="EM128">
            <v>47</v>
          </cell>
          <cell r="EQ128">
            <v>27</v>
          </cell>
          <cell r="ET128">
            <v>1</v>
          </cell>
          <cell r="EU128">
            <v>45</v>
          </cell>
          <cell r="EV128">
            <v>2.2222222222222223</v>
          </cell>
          <cell r="EY128">
            <v>22</v>
          </cell>
          <cell r="FC128">
            <v>49</v>
          </cell>
          <cell r="FF128" t="str">
            <v/>
          </cell>
          <cell r="FG128">
            <v>89</v>
          </cell>
          <cell r="FH128">
            <v>0</v>
          </cell>
        </row>
        <row r="129">
          <cell r="A129">
            <v>39568</v>
          </cell>
          <cell r="B129">
            <v>17</v>
          </cell>
          <cell r="C129">
            <v>955</v>
          </cell>
          <cell r="D129">
            <v>1.7801047120418849</v>
          </cell>
          <cell r="I129">
            <v>1</v>
          </cell>
          <cell r="J129">
            <v>31</v>
          </cell>
          <cell r="K129">
            <v>3.225806451612903</v>
          </cell>
          <cell r="N129">
            <v>52</v>
          </cell>
          <cell r="O129">
            <v>0</v>
          </cell>
          <cell r="R129">
            <v>56</v>
          </cell>
          <cell r="S129">
            <v>0</v>
          </cell>
          <cell r="U129">
            <v>2</v>
          </cell>
          <cell r="V129">
            <v>47</v>
          </cell>
          <cell r="W129">
            <v>4.2553191489361701</v>
          </cell>
          <cell r="Z129">
            <v>92</v>
          </cell>
          <cell r="AA129">
            <v>0</v>
          </cell>
          <cell r="AC129">
            <v>1</v>
          </cell>
          <cell r="AD129">
            <v>38</v>
          </cell>
          <cell r="AE129">
            <v>2.6315789473684208</v>
          </cell>
          <cell r="AG129">
            <v>3</v>
          </cell>
          <cell r="AH129">
            <v>46</v>
          </cell>
          <cell r="AI129">
            <v>6.5217391304347823</v>
          </cell>
          <cell r="AK129">
            <v>1</v>
          </cell>
          <cell r="AL129">
            <v>48</v>
          </cell>
          <cell r="AM129">
            <v>2.083333333333333</v>
          </cell>
          <cell r="AO129">
            <v>1</v>
          </cell>
          <cell r="AP129">
            <v>64</v>
          </cell>
          <cell r="AQ129">
            <v>1.5625</v>
          </cell>
          <cell r="AS129">
            <v>2</v>
          </cell>
          <cell r="AT129">
            <v>37</v>
          </cell>
          <cell r="AU129">
            <v>5.4054054054054053</v>
          </cell>
          <cell r="AW129">
            <v>1</v>
          </cell>
          <cell r="AX129">
            <v>130</v>
          </cell>
          <cell r="AY129">
            <v>0.76923076923076927</v>
          </cell>
          <cell r="BA129">
            <v>2</v>
          </cell>
          <cell r="BB129">
            <v>77</v>
          </cell>
          <cell r="BC129">
            <v>2.5974025974025974</v>
          </cell>
          <cell r="BE129">
            <v>2</v>
          </cell>
          <cell r="BF129">
            <v>50</v>
          </cell>
          <cell r="BG129">
            <v>4</v>
          </cell>
          <cell r="BI129">
            <v>1</v>
          </cell>
          <cell r="BJ129">
            <v>47</v>
          </cell>
          <cell r="BK129">
            <v>2.1276595744680851</v>
          </cell>
          <cell r="BN129">
            <v>27</v>
          </cell>
          <cell r="BO129">
            <v>0</v>
          </cell>
          <cell r="BR129">
            <v>41</v>
          </cell>
          <cell r="BS129">
            <v>0</v>
          </cell>
          <cell r="BV129">
            <v>22</v>
          </cell>
          <cell r="BW129">
            <v>0</v>
          </cell>
          <cell r="BZ129">
            <v>51</v>
          </cell>
          <cell r="CA129">
            <v>0</v>
          </cell>
          <cell r="CC129" t="str">
            <v/>
          </cell>
          <cell r="CD129">
            <v>92</v>
          </cell>
          <cell r="CE129">
            <v>0</v>
          </cell>
          <cell r="CG129">
            <v>39172</v>
          </cell>
          <cell r="CH129">
            <v>18</v>
          </cell>
          <cell r="CI129">
            <v>966</v>
          </cell>
          <cell r="CJ129">
            <v>1.8633540372670807</v>
          </cell>
          <cell r="CL129">
            <v>1</v>
          </cell>
          <cell r="CM129">
            <v>33</v>
          </cell>
          <cell r="CN129">
            <v>3.0303030303030303</v>
          </cell>
          <cell r="CQ129">
            <v>54</v>
          </cell>
          <cell r="CT129">
            <v>1</v>
          </cell>
          <cell r="CU129">
            <v>57</v>
          </cell>
          <cell r="CV129">
            <v>1.7543859649122808</v>
          </cell>
          <cell r="CX129">
            <v>2</v>
          </cell>
          <cell r="CY129">
            <v>49</v>
          </cell>
          <cell r="CZ129">
            <v>4.0816326530612246</v>
          </cell>
          <cell r="DC129">
            <v>92</v>
          </cell>
          <cell r="DG129">
            <v>40</v>
          </cell>
          <cell r="DJ129">
            <v>3</v>
          </cell>
          <cell r="DK129">
            <v>46</v>
          </cell>
          <cell r="DL129">
            <v>6.5217391304347823</v>
          </cell>
          <cell r="DO129">
            <v>48</v>
          </cell>
          <cell r="DR129">
            <v>2</v>
          </cell>
          <cell r="DS129">
            <v>60</v>
          </cell>
          <cell r="DT129">
            <v>3.333333333333333</v>
          </cell>
          <cell r="DV129">
            <v>2</v>
          </cell>
          <cell r="DW129">
            <v>38</v>
          </cell>
          <cell r="DX129">
            <v>5.2631578947368425</v>
          </cell>
          <cell r="DZ129">
            <v>1</v>
          </cell>
          <cell r="EA129">
            <v>131</v>
          </cell>
          <cell r="EB129">
            <v>0.76335877862595425</v>
          </cell>
          <cell r="ED129">
            <v>4</v>
          </cell>
          <cell r="EE129">
            <v>79</v>
          </cell>
          <cell r="EF129">
            <v>5.0632911392405067</v>
          </cell>
          <cell r="EH129">
            <v>1</v>
          </cell>
          <cell r="EI129">
            <v>49</v>
          </cell>
          <cell r="EJ129">
            <v>2.0408163265306118</v>
          </cell>
          <cell r="EM129">
            <v>47</v>
          </cell>
          <cell r="EQ129">
            <v>29</v>
          </cell>
          <cell r="ET129">
            <v>1</v>
          </cell>
          <cell r="EU129">
            <v>43</v>
          </cell>
          <cell r="EV129">
            <v>2.3255813953488373</v>
          </cell>
          <cell r="EY129">
            <v>22</v>
          </cell>
          <cell r="FC129">
            <v>50</v>
          </cell>
          <cell r="FF129" t="str">
            <v/>
          </cell>
          <cell r="FG129">
            <v>92</v>
          </cell>
          <cell r="FH129">
            <v>0</v>
          </cell>
        </row>
        <row r="130">
          <cell r="A130">
            <v>39599</v>
          </cell>
          <cell r="B130">
            <v>18</v>
          </cell>
          <cell r="C130">
            <v>962</v>
          </cell>
          <cell r="D130">
            <v>1.8711018711018712</v>
          </cell>
          <cell r="J130">
            <v>32</v>
          </cell>
          <cell r="K130">
            <v>0</v>
          </cell>
          <cell r="N130">
            <v>53</v>
          </cell>
          <cell r="O130">
            <v>0</v>
          </cell>
          <cell r="R130">
            <v>58</v>
          </cell>
          <cell r="S130">
            <v>0</v>
          </cell>
          <cell r="U130">
            <v>2</v>
          </cell>
          <cell r="V130">
            <v>47</v>
          </cell>
          <cell r="W130">
            <v>4.2553191489361701</v>
          </cell>
          <cell r="Z130">
            <v>95</v>
          </cell>
          <cell r="AA130">
            <v>0</v>
          </cell>
          <cell r="AC130">
            <v>1</v>
          </cell>
          <cell r="AD130">
            <v>42</v>
          </cell>
          <cell r="AE130">
            <v>2.3809523809523809</v>
          </cell>
          <cell r="AG130">
            <v>2</v>
          </cell>
          <cell r="AH130">
            <v>45</v>
          </cell>
          <cell r="AI130">
            <v>4.4444444444444446</v>
          </cell>
          <cell r="AK130">
            <v>2</v>
          </cell>
          <cell r="AL130">
            <v>48</v>
          </cell>
          <cell r="AM130">
            <v>4.1666666666666661</v>
          </cell>
          <cell r="AP130">
            <v>65</v>
          </cell>
          <cell r="AQ130">
            <v>0</v>
          </cell>
          <cell r="AS130">
            <v>2</v>
          </cell>
          <cell r="AT130">
            <v>38</v>
          </cell>
          <cell r="AU130">
            <v>5.2631578947368416</v>
          </cell>
          <cell r="AW130">
            <v>1</v>
          </cell>
          <cell r="AX130">
            <v>129</v>
          </cell>
          <cell r="AY130">
            <v>0.77519379844961245</v>
          </cell>
          <cell r="BA130">
            <v>3</v>
          </cell>
          <cell r="BB130">
            <v>78</v>
          </cell>
          <cell r="BC130">
            <v>3.8461538461538463</v>
          </cell>
          <cell r="BE130">
            <v>3</v>
          </cell>
          <cell r="BF130">
            <v>50</v>
          </cell>
          <cell r="BG130">
            <v>6</v>
          </cell>
          <cell r="BI130">
            <v>1</v>
          </cell>
          <cell r="BJ130">
            <v>48</v>
          </cell>
          <cell r="BK130">
            <v>2.083333333333333</v>
          </cell>
          <cell r="BN130">
            <v>26</v>
          </cell>
          <cell r="BO130">
            <v>0</v>
          </cell>
          <cell r="BQ130">
            <v>1</v>
          </cell>
          <cell r="BR130">
            <v>37</v>
          </cell>
          <cell r="BS130">
            <v>2.7027027027027026</v>
          </cell>
          <cell r="BV130">
            <v>24</v>
          </cell>
          <cell r="BW130">
            <v>0</v>
          </cell>
          <cell r="BZ130">
            <v>48</v>
          </cell>
          <cell r="CA130">
            <v>0</v>
          </cell>
          <cell r="CC130" t="str">
            <v/>
          </cell>
          <cell r="CD130">
            <v>95</v>
          </cell>
          <cell r="CE130">
            <v>0</v>
          </cell>
          <cell r="CG130">
            <v>39202</v>
          </cell>
          <cell r="CH130">
            <v>15</v>
          </cell>
          <cell r="CI130">
            <v>955</v>
          </cell>
          <cell r="CJ130">
            <v>1.5706806282722512</v>
          </cell>
          <cell r="CL130">
            <v>1</v>
          </cell>
          <cell r="CM130">
            <v>31</v>
          </cell>
          <cell r="CN130">
            <v>3.225806451612903</v>
          </cell>
          <cell r="CQ130">
            <v>52</v>
          </cell>
          <cell r="CU130">
            <v>56</v>
          </cell>
          <cell r="CX130">
            <v>2</v>
          </cell>
          <cell r="CY130">
            <v>47</v>
          </cell>
          <cell r="CZ130">
            <v>4.2553191489361701</v>
          </cell>
          <cell r="DC130">
            <v>92</v>
          </cell>
          <cell r="DG130">
            <v>38</v>
          </cell>
          <cell r="DJ130">
            <v>3</v>
          </cell>
          <cell r="DK130">
            <v>46</v>
          </cell>
          <cell r="DL130">
            <v>6.5217391304347823</v>
          </cell>
          <cell r="DO130">
            <v>48</v>
          </cell>
          <cell r="DR130">
            <v>3</v>
          </cell>
          <cell r="DS130">
            <v>64</v>
          </cell>
          <cell r="DT130">
            <v>4.6875</v>
          </cell>
          <cell r="DV130">
            <v>1</v>
          </cell>
          <cell r="DW130">
            <v>37</v>
          </cell>
          <cell r="DX130">
            <v>2.7027027027027026</v>
          </cell>
          <cell r="EA130">
            <v>130</v>
          </cell>
          <cell r="ED130">
            <v>3</v>
          </cell>
          <cell r="EE130">
            <v>77</v>
          </cell>
          <cell r="EF130">
            <v>3.8961038961038961</v>
          </cell>
          <cell r="EH130">
            <v>1</v>
          </cell>
          <cell r="EI130">
            <v>50</v>
          </cell>
          <cell r="EJ130">
            <v>2</v>
          </cell>
          <cell r="EM130">
            <v>47</v>
          </cell>
          <cell r="EQ130">
            <v>27</v>
          </cell>
          <cell r="ET130">
            <v>1</v>
          </cell>
          <cell r="EU130">
            <v>41</v>
          </cell>
          <cell r="EV130">
            <v>2.4390243902439024</v>
          </cell>
          <cell r="EY130">
            <v>22</v>
          </cell>
          <cell r="FC130">
            <v>51</v>
          </cell>
          <cell r="FF130" t="str">
            <v/>
          </cell>
          <cell r="FG130">
            <v>92</v>
          </cell>
          <cell r="FH130">
            <v>0</v>
          </cell>
        </row>
        <row r="131">
          <cell r="A131">
            <v>39629</v>
          </cell>
          <cell r="B131">
            <v>20</v>
          </cell>
          <cell r="C131">
            <v>947</v>
          </cell>
          <cell r="D131">
            <v>2.1119324181626187</v>
          </cell>
          <cell r="J131">
            <v>30</v>
          </cell>
          <cell r="K131">
            <v>0</v>
          </cell>
          <cell r="N131">
            <v>52</v>
          </cell>
          <cell r="O131">
            <v>0</v>
          </cell>
          <cell r="R131">
            <v>57</v>
          </cell>
          <cell r="S131">
            <v>0</v>
          </cell>
          <cell r="U131">
            <v>2</v>
          </cell>
          <cell r="V131">
            <v>47</v>
          </cell>
          <cell r="W131">
            <v>4.2553191489361701</v>
          </cell>
          <cell r="Z131">
            <v>93</v>
          </cell>
          <cell r="AA131">
            <v>0</v>
          </cell>
          <cell r="AC131">
            <v>1</v>
          </cell>
          <cell r="AD131">
            <v>45</v>
          </cell>
          <cell r="AE131">
            <v>2.2222222222222223</v>
          </cell>
          <cell r="AG131">
            <v>2</v>
          </cell>
          <cell r="AH131">
            <v>43</v>
          </cell>
          <cell r="AI131">
            <v>4.6511627906976747</v>
          </cell>
          <cell r="AK131">
            <v>3</v>
          </cell>
          <cell r="AL131">
            <v>47</v>
          </cell>
          <cell r="AM131">
            <v>6.3829787234042552</v>
          </cell>
          <cell r="AP131">
            <v>62</v>
          </cell>
          <cell r="AQ131">
            <v>0</v>
          </cell>
          <cell r="AS131">
            <v>3</v>
          </cell>
          <cell r="AT131">
            <v>38</v>
          </cell>
          <cell r="AU131">
            <v>7.8947368421052628</v>
          </cell>
          <cell r="AW131">
            <v>1</v>
          </cell>
          <cell r="AX131">
            <v>127</v>
          </cell>
          <cell r="AY131">
            <v>0.78740157480314954</v>
          </cell>
          <cell r="BA131">
            <v>3</v>
          </cell>
          <cell r="BB131">
            <v>77</v>
          </cell>
          <cell r="BC131">
            <v>3.8961038961038961</v>
          </cell>
          <cell r="BE131">
            <v>3</v>
          </cell>
          <cell r="BF131">
            <v>48</v>
          </cell>
          <cell r="BG131">
            <v>6.25</v>
          </cell>
          <cell r="BI131">
            <v>1</v>
          </cell>
          <cell r="BJ131">
            <v>48</v>
          </cell>
          <cell r="BK131">
            <v>2.083333333333333</v>
          </cell>
          <cell r="BN131">
            <v>26</v>
          </cell>
          <cell r="BO131">
            <v>0</v>
          </cell>
          <cell r="BQ131">
            <v>1</v>
          </cell>
          <cell r="BR131">
            <v>35</v>
          </cell>
          <cell r="BS131">
            <v>2.8571428571428572</v>
          </cell>
          <cell r="BV131">
            <v>23</v>
          </cell>
          <cell r="BW131">
            <v>0</v>
          </cell>
          <cell r="BZ131">
            <v>50</v>
          </cell>
          <cell r="CA131">
            <v>0</v>
          </cell>
          <cell r="CC131" t="str">
            <v/>
          </cell>
          <cell r="CD131">
            <v>93</v>
          </cell>
          <cell r="CE131">
            <v>0</v>
          </cell>
          <cell r="CG131">
            <v>39233</v>
          </cell>
          <cell r="CH131">
            <v>19</v>
          </cell>
          <cell r="CI131">
            <v>962</v>
          </cell>
          <cell r="CJ131">
            <v>1.9750519750519753</v>
          </cell>
          <cell r="CL131">
            <v>1</v>
          </cell>
          <cell r="CM131">
            <v>32</v>
          </cell>
          <cell r="CN131">
            <v>3.125</v>
          </cell>
          <cell r="CQ131">
            <v>53</v>
          </cell>
          <cell r="CU131">
            <v>58</v>
          </cell>
          <cell r="CX131">
            <v>2</v>
          </cell>
          <cell r="CY131">
            <v>47</v>
          </cell>
          <cell r="CZ131">
            <v>4.2553191489361701</v>
          </cell>
          <cell r="DC131">
            <v>95</v>
          </cell>
          <cell r="DG131">
            <v>42</v>
          </cell>
          <cell r="DJ131">
            <v>3</v>
          </cell>
          <cell r="DK131">
            <v>45</v>
          </cell>
          <cell r="DL131">
            <v>6.6666666666666661</v>
          </cell>
          <cell r="DO131">
            <v>48</v>
          </cell>
          <cell r="DR131">
            <v>4</v>
          </cell>
          <cell r="DS131">
            <v>65</v>
          </cell>
          <cell r="DT131">
            <v>6.1538461538461533</v>
          </cell>
          <cell r="DV131">
            <v>2</v>
          </cell>
          <cell r="DW131">
            <v>38</v>
          </cell>
          <cell r="DX131">
            <v>5.2631578947368425</v>
          </cell>
          <cell r="DZ131">
            <v>1</v>
          </cell>
          <cell r="EA131">
            <v>129</v>
          </cell>
          <cell r="EB131">
            <v>0.77519379844961245</v>
          </cell>
          <cell r="ED131">
            <v>3</v>
          </cell>
          <cell r="EE131">
            <v>78</v>
          </cell>
          <cell r="EF131">
            <v>3.8461538461538463</v>
          </cell>
          <cell r="EH131">
            <v>1</v>
          </cell>
          <cell r="EI131">
            <v>50</v>
          </cell>
          <cell r="EJ131">
            <v>2</v>
          </cell>
          <cell r="EL131">
            <v>1</v>
          </cell>
          <cell r="EM131">
            <v>48</v>
          </cell>
          <cell r="EN131">
            <v>2.083333333333333</v>
          </cell>
          <cell r="EQ131">
            <v>26</v>
          </cell>
          <cell r="ET131">
            <v>1</v>
          </cell>
          <cell r="EU131">
            <v>37</v>
          </cell>
          <cell r="EV131">
            <v>2.7027027027027026</v>
          </cell>
          <cell r="EY131">
            <v>24</v>
          </cell>
          <cell r="FC131">
            <v>48</v>
          </cell>
          <cell r="FF131" t="str">
            <v/>
          </cell>
          <cell r="FG131">
            <v>95</v>
          </cell>
          <cell r="FH131">
            <v>0</v>
          </cell>
        </row>
        <row r="132">
          <cell r="A132">
            <v>39660</v>
          </cell>
          <cell r="B132">
            <v>22</v>
          </cell>
          <cell r="C132">
            <v>939</v>
          </cell>
          <cell r="D132">
            <v>2.3429179978700745</v>
          </cell>
          <cell r="J132">
            <v>30</v>
          </cell>
          <cell r="K132">
            <v>0</v>
          </cell>
          <cell r="N132">
            <v>50</v>
          </cell>
          <cell r="O132">
            <v>0</v>
          </cell>
          <cell r="R132">
            <v>57</v>
          </cell>
          <cell r="S132">
            <v>0</v>
          </cell>
          <cell r="U132">
            <v>2</v>
          </cell>
          <cell r="V132">
            <v>46</v>
          </cell>
          <cell r="W132">
            <v>4.3478260869565215</v>
          </cell>
          <cell r="Y132">
            <v>1</v>
          </cell>
          <cell r="Z132">
            <v>98</v>
          </cell>
          <cell r="AA132">
            <v>1.0204081632653061</v>
          </cell>
          <cell r="AC132">
            <v>1</v>
          </cell>
          <cell r="AD132">
            <v>43</v>
          </cell>
          <cell r="AE132">
            <v>2.3255813953488373</v>
          </cell>
          <cell r="AG132">
            <v>2</v>
          </cell>
          <cell r="AH132">
            <v>42</v>
          </cell>
          <cell r="AI132">
            <v>4.7619047619047619</v>
          </cell>
          <cell r="AK132">
            <v>3</v>
          </cell>
          <cell r="AL132">
            <v>48</v>
          </cell>
          <cell r="AM132">
            <v>6.25</v>
          </cell>
          <cell r="AP132">
            <v>59</v>
          </cell>
          <cell r="AQ132">
            <v>0</v>
          </cell>
          <cell r="AS132">
            <v>3</v>
          </cell>
          <cell r="AT132">
            <v>38</v>
          </cell>
          <cell r="AU132">
            <v>7.8947368421052628</v>
          </cell>
          <cell r="AW132">
            <v>1</v>
          </cell>
          <cell r="AX132">
            <v>128</v>
          </cell>
          <cell r="AY132">
            <v>0.78125</v>
          </cell>
          <cell r="BA132">
            <v>3</v>
          </cell>
          <cell r="BB132">
            <v>78</v>
          </cell>
          <cell r="BC132">
            <v>3.8461538461538463</v>
          </cell>
          <cell r="BE132">
            <v>4</v>
          </cell>
          <cell r="BF132">
            <v>49</v>
          </cell>
          <cell r="BG132">
            <v>8.1632653061224492</v>
          </cell>
          <cell r="BI132">
            <v>1</v>
          </cell>
          <cell r="BJ132">
            <v>46</v>
          </cell>
          <cell r="BK132">
            <v>2.1739130434782608</v>
          </cell>
          <cell r="BN132">
            <v>25</v>
          </cell>
          <cell r="BO132">
            <v>0</v>
          </cell>
          <cell r="BQ132">
            <v>1</v>
          </cell>
          <cell r="BR132">
            <v>34</v>
          </cell>
          <cell r="BS132">
            <v>2.9411764705882351</v>
          </cell>
          <cell r="BV132">
            <v>18</v>
          </cell>
          <cell r="BW132">
            <v>0</v>
          </cell>
          <cell r="BZ132">
            <v>51</v>
          </cell>
          <cell r="CA132">
            <v>0</v>
          </cell>
          <cell r="CC132">
            <v>1</v>
          </cell>
          <cell r="CD132">
            <v>98</v>
          </cell>
          <cell r="CE132">
            <v>1.0204081632653061</v>
          </cell>
          <cell r="CG132">
            <v>39263</v>
          </cell>
          <cell r="CH132">
            <v>18</v>
          </cell>
          <cell r="CI132">
            <v>947</v>
          </cell>
          <cell r="CJ132">
            <v>1.9007391763463568</v>
          </cell>
          <cell r="CM132">
            <v>30</v>
          </cell>
          <cell r="CQ132">
            <v>52</v>
          </cell>
          <cell r="CU132">
            <v>57</v>
          </cell>
          <cell r="CX132">
            <v>2</v>
          </cell>
          <cell r="CY132">
            <v>47</v>
          </cell>
          <cell r="CZ132">
            <v>4.2553191489361701</v>
          </cell>
          <cell r="DC132">
            <v>93</v>
          </cell>
          <cell r="DG132">
            <v>45</v>
          </cell>
          <cell r="DJ132">
            <v>3</v>
          </cell>
          <cell r="DK132">
            <v>43</v>
          </cell>
          <cell r="DL132">
            <v>6.9767441860465116</v>
          </cell>
          <cell r="DO132">
            <v>47</v>
          </cell>
          <cell r="DR132">
            <v>4</v>
          </cell>
          <cell r="DS132">
            <v>62</v>
          </cell>
          <cell r="DT132">
            <v>6.4516129032258061</v>
          </cell>
          <cell r="DV132">
            <v>2</v>
          </cell>
          <cell r="DW132">
            <v>38</v>
          </cell>
          <cell r="DX132">
            <v>5.2631578947368425</v>
          </cell>
          <cell r="DZ132">
            <v>1</v>
          </cell>
          <cell r="EA132">
            <v>127</v>
          </cell>
          <cell r="EB132">
            <v>0.78740157480314965</v>
          </cell>
          <cell r="ED132">
            <v>3</v>
          </cell>
          <cell r="EE132">
            <v>77</v>
          </cell>
          <cell r="EF132">
            <v>3.8961038961038961</v>
          </cell>
          <cell r="EH132">
            <v>2</v>
          </cell>
          <cell r="EI132">
            <v>48</v>
          </cell>
          <cell r="EJ132">
            <v>4.1666666666666661</v>
          </cell>
          <cell r="EL132">
            <v>1</v>
          </cell>
          <cell r="EM132">
            <v>48</v>
          </cell>
          <cell r="EN132">
            <v>2.083333333333333</v>
          </cell>
          <cell r="EQ132">
            <v>26</v>
          </cell>
          <cell r="EU132">
            <v>35</v>
          </cell>
          <cell r="EY132">
            <v>23</v>
          </cell>
          <cell r="FC132">
            <v>50</v>
          </cell>
          <cell r="FF132" t="str">
            <v/>
          </cell>
          <cell r="FG132">
            <v>93</v>
          </cell>
          <cell r="FH132">
            <v>0</v>
          </cell>
        </row>
        <row r="133">
          <cell r="A133">
            <v>39691</v>
          </cell>
          <cell r="B133">
            <v>29</v>
          </cell>
          <cell r="C133">
            <v>930</v>
          </cell>
          <cell r="D133">
            <v>3.118279569892473</v>
          </cell>
          <cell r="J133">
            <v>30</v>
          </cell>
          <cell r="K133">
            <v>0</v>
          </cell>
          <cell r="N133">
            <v>45</v>
          </cell>
          <cell r="O133">
            <v>0</v>
          </cell>
          <cell r="R133">
            <v>55</v>
          </cell>
          <cell r="S133">
            <v>0</v>
          </cell>
          <cell r="U133">
            <v>2</v>
          </cell>
          <cell r="V133">
            <v>43</v>
          </cell>
          <cell r="W133">
            <v>4.6511627906976747</v>
          </cell>
          <cell r="Y133">
            <v>1</v>
          </cell>
          <cell r="Z133">
            <v>97</v>
          </cell>
          <cell r="AA133">
            <v>1.0309278350515463</v>
          </cell>
          <cell r="AC133">
            <v>5</v>
          </cell>
          <cell r="AD133">
            <v>49</v>
          </cell>
          <cell r="AE133">
            <v>10.204081632653061</v>
          </cell>
          <cell r="AG133">
            <v>3</v>
          </cell>
          <cell r="AH133">
            <v>42</v>
          </cell>
          <cell r="AI133">
            <v>7.1428571428571423</v>
          </cell>
          <cell r="AK133">
            <v>3</v>
          </cell>
          <cell r="AL133">
            <v>48</v>
          </cell>
          <cell r="AM133">
            <v>6.25</v>
          </cell>
          <cell r="AP133">
            <v>59</v>
          </cell>
          <cell r="AQ133">
            <v>0</v>
          </cell>
          <cell r="AS133">
            <v>3</v>
          </cell>
          <cell r="AT133">
            <v>37</v>
          </cell>
          <cell r="AU133">
            <v>8.1081081081081088</v>
          </cell>
          <cell r="AW133">
            <v>2</v>
          </cell>
          <cell r="AX133">
            <v>129</v>
          </cell>
          <cell r="AY133">
            <v>1.5503875968992249</v>
          </cell>
          <cell r="BA133">
            <v>3</v>
          </cell>
          <cell r="BB133">
            <v>77</v>
          </cell>
          <cell r="BC133">
            <v>3.8961038961038961</v>
          </cell>
          <cell r="BE133">
            <v>5</v>
          </cell>
          <cell r="BF133">
            <v>48</v>
          </cell>
          <cell r="BG133">
            <v>10.416666666666668</v>
          </cell>
          <cell r="BI133">
            <v>1</v>
          </cell>
          <cell r="BJ133">
            <v>45</v>
          </cell>
          <cell r="BK133">
            <v>2.2222222222222223</v>
          </cell>
          <cell r="BN133">
            <v>26</v>
          </cell>
          <cell r="BO133">
            <v>0</v>
          </cell>
          <cell r="BQ133">
            <v>1</v>
          </cell>
          <cell r="BR133">
            <v>34</v>
          </cell>
          <cell r="BS133">
            <v>2.9411764705882351</v>
          </cell>
          <cell r="BV133">
            <v>16</v>
          </cell>
          <cell r="BW133">
            <v>0</v>
          </cell>
          <cell r="BZ133">
            <v>51</v>
          </cell>
          <cell r="CA133">
            <v>0</v>
          </cell>
          <cell r="CC133">
            <v>1</v>
          </cell>
          <cell r="CD133">
            <v>97</v>
          </cell>
          <cell r="CE133">
            <v>1.0309278350515463</v>
          </cell>
          <cell r="CG133">
            <v>39294</v>
          </cell>
          <cell r="CH133">
            <v>45</v>
          </cell>
          <cell r="CI133">
            <v>939</v>
          </cell>
          <cell r="CJ133">
            <v>4.7923322683706076</v>
          </cell>
          <cell r="CL133">
            <v>1</v>
          </cell>
          <cell r="CM133">
            <v>30</v>
          </cell>
          <cell r="CN133">
            <v>3.333333333333333</v>
          </cell>
          <cell r="CQ133">
            <v>50</v>
          </cell>
          <cell r="CU133">
            <v>57</v>
          </cell>
          <cell r="CX133">
            <v>4</v>
          </cell>
          <cell r="CY133">
            <v>46</v>
          </cell>
          <cell r="CZ133">
            <v>8.695652173913043</v>
          </cell>
          <cell r="DC133">
            <v>98</v>
          </cell>
          <cell r="DG133">
            <v>43</v>
          </cell>
          <cell r="DJ133">
            <v>4</v>
          </cell>
          <cell r="DK133">
            <v>42</v>
          </cell>
          <cell r="DL133">
            <v>9.5238095238095237</v>
          </cell>
          <cell r="DN133">
            <v>1</v>
          </cell>
          <cell r="DO133">
            <v>48</v>
          </cell>
          <cell r="DP133">
            <v>2.083333333333333</v>
          </cell>
          <cell r="DR133">
            <v>4</v>
          </cell>
          <cell r="DS133">
            <v>59</v>
          </cell>
          <cell r="DT133">
            <v>6.7796610169491531</v>
          </cell>
          <cell r="DV133">
            <v>5</v>
          </cell>
          <cell r="DW133">
            <v>38</v>
          </cell>
          <cell r="DX133">
            <v>13.157894736842106</v>
          </cell>
          <cell r="DZ133">
            <v>4</v>
          </cell>
          <cell r="EA133">
            <v>128</v>
          </cell>
          <cell r="EB133">
            <v>3.125</v>
          </cell>
          <cell r="ED133">
            <v>6</v>
          </cell>
          <cell r="EE133">
            <v>78</v>
          </cell>
          <cell r="EF133">
            <v>7.6923076923076925</v>
          </cell>
          <cell r="EH133">
            <v>11</v>
          </cell>
          <cell r="EI133">
            <v>49</v>
          </cell>
          <cell r="EJ133">
            <v>22.448979591836736</v>
          </cell>
          <cell r="EL133">
            <v>2</v>
          </cell>
          <cell r="EM133">
            <v>46</v>
          </cell>
          <cell r="EN133">
            <v>4.3478260869565215</v>
          </cell>
          <cell r="EP133">
            <v>1</v>
          </cell>
          <cell r="EQ133">
            <v>25</v>
          </cell>
          <cell r="ER133">
            <v>4</v>
          </cell>
          <cell r="ET133">
            <v>1</v>
          </cell>
          <cell r="EU133">
            <v>34</v>
          </cell>
          <cell r="EV133">
            <v>2.9411764705882351</v>
          </cell>
          <cell r="EX133">
            <v>1</v>
          </cell>
          <cell r="EY133">
            <v>18</v>
          </cell>
          <cell r="EZ133">
            <v>5.5555555555555554</v>
          </cell>
          <cell r="FC133">
            <v>51</v>
          </cell>
          <cell r="FF133" t="str">
            <v/>
          </cell>
          <cell r="FG133">
            <v>98</v>
          </cell>
          <cell r="FH133">
            <v>0</v>
          </cell>
        </row>
        <row r="134">
          <cell r="A134">
            <v>39721</v>
          </cell>
          <cell r="B134">
            <v>29</v>
          </cell>
          <cell r="C134">
            <v>930</v>
          </cell>
          <cell r="D134">
            <v>3.118279569892473</v>
          </cell>
          <cell r="J134">
            <v>30</v>
          </cell>
          <cell r="K134">
            <v>0</v>
          </cell>
          <cell r="N134">
            <v>44</v>
          </cell>
          <cell r="O134">
            <v>0</v>
          </cell>
          <cell r="R134">
            <v>54</v>
          </cell>
          <cell r="S134">
            <v>0</v>
          </cell>
          <cell r="U134">
            <v>2</v>
          </cell>
          <cell r="V134">
            <v>44</v>
          </cell>
          <cell r="W134">
            <v>4.5454545454545459</v>
          </cell>
          <cell r="Y134">
            <v>1</v>
          </cell>
          <cell r="Z134">
            <v>98</v>
          </cell>
          <cell r="AA134">
            <v>1.0204081632653061</v>
          </cell>
          <cell r="AC134">
            <v>5</v>
          </cell>
          <cell r="AD134">
            <v>48</v>
          </cell>
          <cell r="AE134">
            <v>10.416666666666668</v>
          </cell>
          <cell r="AG134">
            <v>3</v>
          </cell>
          <cell r="AH134">
            <v>43</v>
          </cell>
          <cell r="AI134">
            <v>6.9767441860465116</v>
          </cell>
          <cell r="AK134">
            <v>3</v>
          </cell>
          <cell r="AL134">
            <v>48</v>
          </cell>
          <cell r="AM134">
            <v>6.25</v>
          </cell>
          <cell r="AP134">
            <v>60</v>
          </cell>
          <cell r="AQ134">
            <v>0</v>
          </cell>
          <cell r="AS134">
            <v>4</v>
          </cell>
          <cell r="AT134">
            <v>36</v>
          </cell>
          <cell r="AU134">
            <v>11.111111111111111</v>
          </cell>
          <cell r="AW134">
            <v>2</v>
          </cell>
          <cell r="AX134">
            <v>131</v>
          </cell>
          <cell r="AY134">
            <v>1.5267175572519083</v>
          </cell>
          <cell r="BA134">
            <v>3</v>
          </cell>
          <cell r="BB134">
            <v>76</v>
          </cell>
          <cell r="BC134">
            <v>3.9473684210526314</v>
          </cell>
          <cell r="BE134">
            <v>5</v>
          </cell>
          <cell r="BF134">
            <v>49</v>
          </cell>
          <cell r="BG134">
            <v>10.204081632653061</v>
          </cell>
          <cell r="BJ134">
            <v>44</v>
          </cell>
          <cell r="BK134">
            <v>0</v>
          </cell>
          <cell r="BN134">
            <v>26</v>
          </cell>
          <cell r="BO134">
            <v>0</v>
          </cell>
          <cell r="BQ134">
            <v>1</v>
          </cell>
          <cell r="BR134">
            <v>33</v>
          </cell>
          <cell r="BS134">
            <v>3.0303030303030303</v>
          </cell>
          <cell r="BV134">
            <v>15</v>
          </cell>
          <cell r="BW134">
            <v>0</v>
          </cell>
          <cell r="BZ134">
            <v>51</v>
          </cell>
          <cell r="CA134">
            <v>0</v>
          </cell>
          <cell r="CC134">
            <v>1</v>
          </cell>
          <cell r="CD134">
            <v>98</v>
          </cell>
          <cell r="CE134">
            <v>1.0204081632653061</v>
          </cell>
          <cell r="CG134">
            <v>39325</v>
          </cell>
          <cell r="CH134">
            <v>60</v>
          </cell>
          <cell r="CI134">
            <v>930</v>
          </cell>
          <cell r="CJ134">
            <v>6.4516129032258061</v>
          </cell>
          <cell r="CL134">
            <v>2</v>
          </cell>
          <cell r="CM134">
            <v>30</v>
          </cell>
          <cell r="CN134">
            <v>6.6666666666666661</v>
          </cell>
          <cell r="CQ134">
            <v>45</v>
          </cell>
          <cell r="CU134">
            <v>55</v>
          </cell>
          <cell r="CX134">
            <v>6</v>
          </cell>
          <cell r="CY134">
            <v>43</v>
          </cell>
          <cell r="CZ134">
            <v>13.953488372093023</v>
          </cell>
          <cell r="DC134">
            <v>97</v>
          </cell>
          <cell r="DF134">
            <v>6</v>
          </cell>
          <cell r="DG134">
            <v>49</v>
          </cell>
          <cell r="DH134">
            <v>12.244897959183673</v>
          </cell>
          <cell r="DJ134">
            <v>5</v>
          </cell>
          <cell r="DK134">
            <v>42</v>
          </cell>
          <cell r="DL134">
            <v>11.904761904761903</v>
          </cell>
          <cell r="DN134">
            <v>3</v>
          </cell>
          <cell r="DO134">
            <v>48</v>
          </cell>
          <cell r="DP134">
            <v>6.25</v>
          </cell>
          <cell r="DR134">
            <v>2</v>
          </cell>
          <cell r="DS134">
            <v>59</v>
          </cell>
          <cell r="DT134">
            <v>3.3898305084745766</v>
          </cell>
          <cell r="DV134">
            <v>4</v>
          </cell>
          <cell r="DW134">
            <v>37</v>
          </cell>
          <cell r="DX134">
            <v>10.810810810810811</v>
          </cell>
          <cell r="DZ134">
            <v>6</v>
          </cell>
          <cell r="EA134">
            <v>129</v>
          </cell>
          <cell r="EB134">
            <v>4.6511627906976747</v>
          </cell>
          <cell r="ED134">
            <v>5</v>
          </cell>
          <cell r="EE134">
            <v>77</v>
          </cell>
          <cell r="EF134">
            <v>6.4935064935064934</v>
          </cell>
          <cell r="EH134">
            <v>14</v>
          </cell>
          <cell r="EI134">
            <v>48</v>
          </cell>
          <cell r="EJ134">
            <v>29.166666666666668</v>
          </cell>
          <cell r="EL134">
            <v>4</v>
          </cell>
          <cell r="EM134">
            <v>45</v>
          </cell>
          <cell r="EN134">
            <v>8.8888888888888893</v>
          </cell>
          <cell r="EP134">
            <v>1</v>
          </cell>
          <cell r="EQ134">
            <v>26</v>
          </cell>
          <cell r="ER134">
            <v>3.8461538461538463</v>
          </cell>
          <cell r="ET134">
            <v>1</v>
          </cell>
          <cell r="EU134">
            <v>34</v>
          </cell>
          <cell r="EV134">
            <v>2.9411764705882351</v>
          </cell>
          <cell r="EX134">
            <v>1</v>
          </cell>
          <cell r="EY134">
            <v>16</v>
          </cell>
          <cell r="EZ134">
            <v>6.25</v>
          </cell>
          <cell r="FC134">
            <v>51</v>
          </cell>
          <cell r="FF134" t="str">
            <v/>
          </cell>
          <cell r="FG134">
            <v>97</v>
          </cell>
          <cell r="FH134">
            <v>0</v>
          </cell>
        </row>
        <row r="135">
          <cell r="A135">
            <v>39752</v>
          </cell>
          <cell r="B135">
            <v>32</v>
          </cell>
          <cell r="C135">
            <v>931</v>
          </cell>
          <cell r="D135">
            <v>3.4371643394199785</v>
          </cell>
          <cell r="J135">
            <v>31</v>
          </cell>
          <cell r="K135">
            <v>0</v>
          </cell>
          <cell r="N135">
            <v>44</v>
          </cell>
          <cell r="O135">
            <v>0</v>
          </cell>
          <cell r="R135">
            <v>54</v>
          </cell>
          <cell r="S135">
            <v>0</v>
          </cell>
          <cell r="U135">
            <v>2</v>
          </cell>
          <cell r="V135">
            <v>43</v>
          </cell>
          <cell r="W135">
            <v>4.6511627906976747</v>
          </cell>
          <cell r="Y135">
            <v>2</v>
          </cell>
          <cell r="Z135">
            <v>98</v>
          </cell>
          <cell r="AA135">
            <v>2.0408163265306123</v>
          </cell>
          <cell r="AC135">
            <v>5</v>
          </cell>
          <cell r="AD135">
            <v>49</v>
          </cell>
          <cell r="AE135">
            <v>10.204081632653061</v>
          </cell>
          <cell r="AG135">
            <v>3</v>
          </cell>
          <cell r="AH135">
            <v>43</v>
          </cell>
          <cell r="AI135">
            <v>6.9767441860465116</v>
          </cell>
          <cell r="AK135">
            <v>3</v>
          </cell>
          <cell r="AL135">
            <v>50</v>
          </cell>
          <cell r="AM135">
            <v>6</v>
          </cell>
          <cell r="AP135">
            <v>59</v>
          </cell>
          <cell r="AQ135">
            <v>0</v>
          </cell>
          <cell r="AS135">
            <v>4</v>
          </cell>
          <cell r="AT135">
            <v>36</v>
          </cell>
          <cell r="AU135">
            <v>11.111111111111111</v>
          </cell>
          <cell r="AW135">
            <v>2</v>
          </cell>
          <cell r="AX135">
            <v>129</v>
          </cell>
          <cell r="AY135">
            <v>1.5503875968992249</v>
          </cell>
          <cell r="BA135">
            <v>4</v>
          </cell>
          <cell r="BB135">
            <v>75</v>
          </cell>
          <cell r="BC135">
            <v>5.3333333333333339</v>
          </cell>
          <cell r="BE135">
            <v>6</v>
          </cell>
          <cell r="BF135">
            <v>49</v>
          </cell>
          <cell r="BG135">
            <v>12.244897959183673</v>
          </cell>
          <cell r="BJ135">
            <v>43</v>
          </cell>
          <cell r="BK135">
            <v>0</v>
          </cell>
          <cell r="BN135">
            <v>28</v>
          </cell>
          <cell r="BO135">
            <v>0</v>
          </cell>
          <cell r="BQ135">
            <v>1</v>
          </cell>
          <cell r="BR135">
            <v>33</v>
          </cell>
          <cell r="BS135">
            <v>3.0303030303030303</v>
          </cell>
          <cell r="BV135">
            <v>15</v>
          </cell>
          <cell r="BW135">
            <v>0</v>
          </cell>
          <cell r="BZ135">
            <v>52</v>
          </cell>
          <cell r="CA135">
            <v>0</v>
          </cell>
          <cell r="CC135">
            <v>2</v>
          </cell>
          <cell r="CD135">
            <v>98</v>
          </cell>
          <cell r="CE135">
            <v>2.0408163265306123</v>
          </cell>
          <cell r="CG135">
            <v>39355</v>
          </cell>
          <cell r="CH135">
            <v>58</v>
          </cell>
          <cell r="CI135">
            <v>930</v>
          </cell>
          <cell r="CJ135">
            <v>6.236559139784946</v>
          </cell>
          <cell r="CL135">
            <v>2</v>
          </cell>
          <cell r="CM135">
            <v>30</v>
          </cell>
          <cell r="CN135">
            <v>6.6666666666666661</v>
          </cell>
          <cell r="CQ135">
            <v>44</v>
          </cell>
          <cell r="CT135">
            <v>2</v>
          </cell>
          <cell r="CU135">
            <v>54</v>
          </cell>
          <cell r="CV135">
            <v>3.7037037037037042</v>
          </cell>
          <cell r="CX135">
            <v>5</v>
          </cell>
          <cell r="CY135">
            <v>44</v>
          </cell>
          <cell r="CZ135">
            <v>11.363636363636363</v>
          </cell>
          <cell r="DC135">
            <v>98</v>
          </cell>
          <cell r="DF135">
            <v>2</v>
          </cell>
          <cell r="DG135">
            <v>48</v>
          </cell>
          <cell r="DH135">
            <v>4.1666666666666661</v>
          </cell>
          <cell r="DJ135">
            <v>6</v>
          </cell>
          <cell r="DK135">
            <v>43</v>
          </cell>
          <cell r="DL135">
            <v>13.953488372093023</v>
          </cell>
          <cell r="DN135">
            <v>3</v>
          </cell>
          <cell r="DO135">
            <v>48</v>
          </cell>
          <cell r="DP135">
            <v>6.25</v>
          </cell>
          <cell r="DR135">
            <v>2</v>
          </cell>
          <cell r="DS135">
            <v>60</v>
          </cell>
          <cell r="DT135">
            <v>3.333333333333333</v>
          </cell>
          <cell r="DV135">
            <v>3</v>
          </cell>
          <cell r="DW135">
            <v>36</v>
          </cell>
          <cell r="DX135">
            <v>8.3333333333333321</v>
          </cell>
          <cell r="DZ135">
            <v>6</v>
          </cell>
          <cell r="EA135">
            <v>131</v>
          </cell>
          <cell r="EB135">
            <v>4.5801526717557248</v>
          </cell>
          <cell r="ED135">
            <v>4</v>
          </cell>
          <cell r="EE135">
            <v>76</v>
          </cell>
          <cell r="EF135">
            <v>5.2631578947368425</v>
          </cell>
          <cell r="EH135">
            <v>15</v>
          </cell>
          <cell r="EI135">
            <v>49</v>
          </cell>
          <cell r="EJ135">
            <v>30.612244897959179</v>
          </cell>
          <cell r="EL135">
            <v>4</v>
          </cell>
          <cell r="EM135">
            <v>44</v>
          </cell>
          <cell r="EN135">
            <v>9.0909090909090917</v>
          </cell>
          <cell r="EP135">
            <v>1</v>
          </cell>
          <cell r="EQ135">
            <v>26</v>
          </cell>
          <cell r="ER135">
            <v>3.8461538461538463</v>
          </cell>
          <cell r="ET135">
            <v>2</v>
          </cell>
          <cell r="EU135">
            <v>33</v>
          </cell>
          <cell r="EV135">
            <v>6.0606060606060606</v>
          </cell>
          <cell r="EX135">
            <v>1</v>
          </cell>
          <cell r="EY135">
            <v>15</v>
          </cell>
          <cell r="EZ135">
            <v>6.6666666666666661</v>
          </cell>
          <cell r="FC135">
            <v>51</v>
          </cell>
          <cell r="FF135" t="str">
            <v/>
          </cell>
          <cell r="FG135">
            <v>98</v>
          </cell>
          <cell r="FH135">
            <v>0</v>
          </cell>
        </row>
        <row r="136">
          <cell r="A136">
            <v>39782</v>
          </cell>
          <cell r="B136">
            <v>36</v>
          </cell>
          <cell r="C136">
            <v>930</v>
          </cell>
          <cell r="D136">
            <v>3.870967741935484</v>
          </cell>
          <cell r="I136">
            <v>1</v>
          </cell>
          <cell r="J136">
            <v>31</v>
          </cell>
          <cell r="K136">
            <v>3.225806451612903</v>
          </cell>
          <cell r="N136">
            <v>44</v>
          </cell>
          <cell r="O136">
            <v>0</v>
          </cell>
          <cell r="R136">
            <v>54</v>
          </cell>
          <cell r="S136">
            <v>0</v>
          </cell>
          <cell r="U136">
            <v>2</v>
          </cell>
          <cell r="V136">
            <v>43</v>
          </cell>
          <cell r="W136">
            <v>4.6511627906976747</v>
          </cell>
          <cell r="Y136">
            <v>3</v>
          </cell>
          <cell r="Z136">
            <v>97</v>
          </cell>
          <cell r="AA136">
            <v>3.0927835051546393</v>
          </cell>
          <cell r="AC136">
            <v>5</v>
          </cell>
          <cell r="AD136">
            <v>49</v>
          </cell>
          <cell r="AE136">
            <v>10.204081632653061</v>
          </cell>
          <cell r="AG136">
            <v>3</v>
          </cell>
          <cell r="AH136">
            <v>43</v>
          </cell>
          <cell r="AI136">
            <v>6.9767441860465116</v>
          </cell>
          <cell r="AK136">
            <v>5</v>
          </cell>
          <cell r="AL136">
            <v>51</v>
          </cell>
          <cell r="AM136">
            <v>9.8039215686274517</v>
          </cell>
          <cell r="AP136">
            <v>58</v>
          </cell>
          <cell r="AQ136">
            <v>0</v>
          </cell>
          <cell r="AS136">
            <v>4</v>
          </cell>
          <cell r="AT136">
            <v>35</v>
          </cell>
          <cell r="AU136">
            <v>11.428571428571429</v>
          </cell>
          <cell r="AW136">
            <v>2</v>
          </cell>
          <cell r="AX136">
            <v>131</v>
          </cell>
          <cell r="AY136">
            <v>1.5267175572519083</v>
          </cell>
          <cell r="BA136">
            <v>3</v>
          </cell>
          <cell r="BB136">
            <v>74</v>
          </cell>
          <cell r="BC136">
            <v>4.0540540540540544</v>
          </cell>
          <cell r="BE136">
            <v>6</v>
          </cell>
          <cell r="BF136">
            <v>50</v>
          </cell>
          <cell r="BG136">
            <v>12</v>
          </cell>
          <cell r="BI136">
            <v>1</v>
          </cell>
          <cell r="BJ136">
            <v>43</v>
          </cell>
          <cell r="BK136">
            <v>2.3255813953488373</v>
          </cell>
          <cell r="BN136">
            <v>28</v>
          </cell>
          <cell r="BO136">
            <v>0</v>
          </cell>
          <cell r="BQ136">
            <v>1</v>
          </cell>
          <cell r="BR136">
            <v>33</v>
          </cell>
          <cell r="BS136">
            <v>3.0303030303030303</v>
          </cell>
          <cell r="BV136">
            <v>16</v>
          </cell>
          <cell r="BW136">
            <v>0</v>
          </cell>
          <cell r="BZ136">
            <v>50</v>
          </cell>
          <cell r="CA136">
            <v>0</v>
          </cell>
          <cell r="CC136">
            <v>3</v>
          </cell>
          <cell r="CD136">
            <v>97</v>
          </cell>
          <cell r="CE136">
            <v>3.0927835051546393</v>
          </cell>
          <cell r="CG136">
            <v>39386</v>
          </cell>
          <cell r="CH136">
            <v>64</v>
          </cell>
          <cell r="CI136">
            <v>931</v>
          </cell>
          <cell r="CJ136">
            <v>6.8743286788399569</v>
          </cell>
          <cell r="CL136">
            <v>2</v>
          </cell>
          <cell r="CM136">
            <v>31</v>
          </cell>
          <cell r="CN136">
            <v>6.4516129032258061</v>
          </cell>
          <cell r="CP136">
            <v>1</v>
          </cell>
          <cell r="CQ136">
            <v>44</v>
          </cell>
          <cell r="CR136">
            <v>2.2727272727272729</v>
          </cell>
          <cell r="CT136">
            <v>2</v>
          </cell>
          <cell r="CU136">
            <v>54</v>
          </cell>
          <cell r="CV136">
            <v>3.7037037037037042</v>
          </cell>
          <cell r="CX136">
            <v>6</v>
          </cell>
          <cell r="CY136">
            <v>43</v>
          </cell>
          <cell r="CZ136">
            <v>13.953488372093023</v>
          </cell>
          <cell r="DC136">
            <v>98</v>
          </cell>
          <cell r="DF136">
            <v>5</v>
          </cell>
          <cell r="DG136">
            <v>49</v>
          </cell>
          <cell r="DH136">
            <v>10.204081632653061</v>
          </cell>
          <cell r="DJ136">
            <v>7</v>
          </cell>
          <cell r="DK136">
            <v>43</v>
          </cell>
          <cell r="DL136">
            <v>16.279069767441861</v>
          </cell>
          <cell r="DN136">
            <v>3</v>
          </cell>
          <cell r="DO136">
            <v>50</v>
          </cell>
          <cell r="DP136">
            <v>6</v>
          </cell>
          <cell r="DR136">
            <v>2</v>
          </cell>
          <cell r="DS136">
            <v>59</v>
          </cell>
          <cell r="DT136">
            <v>3.3898305084745766</v>
          </cell>
          <cell r="DV136">
            <v>4</v>
          </cell>
          <cell r="DW136">
            <v>36</v>
          </cell>
          <cell r="DX136">
            <v>11.111111111111111</v>
          </cell>
          <cell r="DZ136">
            <v>6</v>
          </cell>
          <cell r="EA136">
            <v>129</v>
          </cell>
          <cell r="EB136">
            <v>4.6511627906976747</v>
          </cell>
          <cell r="ED136">
            <v>4</v>
          </cell>
          <cell r="EE136">
            <v>75</v>
          </cell>
          <cell r="EF136">
            <v>5.3333333333333339</v>
          </cell>
          <cell r="EH136">
            <v>15</v>
          </cell>
          <cell r="EI136">
            <v>49</v>
          </cell>
          <cell r="EJ136">
            <v>30.612244897959179</v>
          </cell>
          <cell r="EL136">
            <v>3</v>
          </cell>
          <cell r="EM136">
            <v>43</v>
          </cell>
          <cell r="EN136">
            <v>6.9767441860465116</v>
          </cell>
          <cell r="EP136">
            <v>1</v>
          </cell>
          <cell r="EQ136">
            <v>28</v>
          </cell>
          <cell r="ER136">
            <v>3.5714285714285712</v>
          </cell>
          <cell r="ET136">
            <v>2</v>
          </cell>
          <cell r="EU136">
            <v>33</v>
          </cell>
          <cell r="EV136">
            <v>6.0606060606060606</v>
          </cell>
          <cell r="EX136">
            <v>1</v>
          </cell>
          <cell r="EY136">
            <v>15</v>
          </cell>
          <cell r="EZ136">
            <v>6.6666666666666661</v>
          </cell>
          <cell r="FC136">
            <v>52</v>
          </cell>
          <cell r="FF136" t="str">
            <v/>
          </cell>
          <cell r="FG136">
            <v>98</v>
          </cell>
          <cell r="FH136">
            <v>0</v>
          </cell>
        </row>
        <row r="137">
          <cell r="A137">
            <v>39813</v>
          </cell>
          <cell r="B137">
            <v>60</v>
          </cell>
          <cell r="C137">
            <v>934</v>
          </cell>
          <cell r="D137">
            <v>6.4239828693790146</v>
          </cell>
          <cell r="I137">
            <v>1</v>
          </cell>
          <cell r="J137">
            <v>31</v>
          </cell>
          <cell r="K137">
            <v>3.225806451612903</v>
          </cell>
          <cell r="N137">
            <v>44</v>
          </cell>
          <cell r="O137">
            <v>0</v>
          </cell>
          <cell r="Q137">
            <v>1</v>
          </cell>
          <cell r="R137">
            <v>55</v>
          </cell>
          <cell r="S137">
            <v>1.8181818181818181</v>
          </cell>
          <cell r="U137">
            <v>2</v>
          </cell>
          <cell r="V137">
            <v>44</v>
          </cell>
          <cell r="W137">
            <v>4.5454545454545459</v>
          </cell>
          <cell r="Y137">
            <v>3</v>
          </cell>
          <cell r="Z137">
            <v>98</v>
          </cell>
          <cell r="AA137">
            <v>3.0612244897959182</v>
          </cell>
          <cell r="AC137">
            <v>11</v>
          </cell>
          <cell r="AD137">
            <v>48</v>
          </cell>
          <cell r="AE137">
            <v>22.916666666666664</v>
          </cell>
          <cell r="AG137">
            <v>4</v>
          </cell>
          <cell r="AH137">
            <v>42</v>
          </cell>
          <cell r="AI137">
            <v>9.5238095238095237</v>
          </cell>
          <cell r="AK137">
            <v>9</v>
          </cell>
          <cell r="AL137">
            <v>50</v>
          </cell>
          <cell r="AM137">
            <v>18</v>
          </cell>
          <cell r="AO137">
            <v>1</v>
          </cell>
          <cell r="AP137">
            <v>61</v>
          </cell>
          <cell r="AQ137">
            <v>1.639344262295082</v>
          </cell>
          <cell r="AS137">
            <v>4</v>
          </cell>
          <cell r="AT137">
            <v>35</v>
          </cell>
          <cell r="AU137">
            <v>11.428571428571429</v>
          </cell>
          <cell r="AW137">
            <v>6</v>
          </cell>
          <cell r="AX137">
            <v>128</v>
          </cell>
          <cell r="AY137">
            <v>4.6875</v>
          </cell>
          <cell r="BA137">
            <v>7</v>
          </cell>
          <cell r="BB137">
            <v>75</v>
          </cell>
          <cell r="BC137">
            <v>9.3333333333333339</v>
          </cell>
          <cell r="BE137">
            <v>7</v>
          </cell>
          <cell r="BF137">
            <v>51</v>
          </cell>
          <cell r="BG137">
            <v>13.725490196078432</v>
          </cell>
          <cell r="BI137">
            <v>2</v>
          </cell>
          <cell r="BJ137">
            <v>44</v>
          </cell>
          <cell r="BK137">
            <v>4.5454545454545459</v>
          </cell>
          <cell r="BN137">
            <v>28</v>
          </cell>
          <cell r="BO137">
            <v>0</v>
          </cell>
          <cell r="BQ137">
            <v>2</v>
          </cell>
          <cell r="BR137">
            <v>33</v>
          </cell>
          <cell r="BS137">
            <v>6.0606060606060606</v>
          </cell>
          <cell r="BV137">
            <v>18</v>
          </cell>
          <cell r="BW137">
            <v>0</v>
          </cell>
          <cell r="BZ137">
            <v>49</v>
          </cell>
          <cell r="CA137">
            <v>0</v>
          </cell>
          <cell r="CC137">
            <v>3</v>
          </cell>
          <cell r="CD137">
            <v>98</v>
          </cell>
          <cell r="CE137">
            <v>3.0612244897959182</v>
          </cell>
          <cell r="CG137">
            <v>39416</v>
          </cell>
          <cell r="CH137">
            <v>98</v>
          </cell>
          <cell r="CI137">
            <v>930</v>
          </cell>
          <cell r="CJ137">
            <v>10.53763440860215</v>
          </cell>
          <cell r="CL137">
            <v>3</v>
          </cell>
          <cell r="CM137">
            <v>31</v>
          </cell>
          <cell r="CN137">
            <v>9.67741935483871</v>
          </cell>
          <cell r="CP137">
            <v>1</v>
          </cell>
          <cell r="CQ137">
            <v>44</v>
          </cell>
          <cell r="CR137">
            <v>2.2727272727272729</v>
          </cell>
          <cell r="CT137">
            <v>3</v>
          </cell>
          <cell r="CU137">
            <v>54</v>
          </cell>
          <cell r="CV137">
            <v>5.5555555555555554</v>
          </cell>
          <cell r="CX137">
            <v>7</v>
          </cell>
          <cell r="CY137">
            <v>43</v>
          </cell>
          <cell r="CZ137">
            <v>16.279069767441861</v>
          </cell>
          <cell r="DB137">
            <v>1</v>
          </cell>
          <cell r="DC137">
            <v>97</v>
          </cell>
          <cell r="DD137">
            <v>1.0309278350515465</v>
          </cell>
          <cell r="DF137">
            <v>9</v>
          </cell>
          <cell r="DG137">
            <v>49</v>
          </cell>
          <cell r="DH137">
            <v>18.367346938775512</v>
          </cell>
          <cell r="DJ137">
            <v>7</v>
          </cell>
          <cell r="DK137">
            <v>43</v>
          </cell>
          <cell r="DL137">
            <v>16.279069767441861</v>
          </cell>
          <cell r="DN137">
            <v>4</v>
          </cell>
          <cell r="DO137">
            <v>51</v>
          </cell>
          <cell r="DP137">
            <v>7.8431372549019613</v>
          </cell>
          <cell r="DR137">
            <v>3</v>
          </cell>
          <cell r="DS137">
            <v>58</v>
          </cell>
          <cell r="DT137">
            <v>5.1724137931034484</v>
          </cell>
          <cell r="DV137">
            <v>7</v>
          </cell>
          <cell r="DW137">
            <v>35</v>
          </cell>
          <cell r="DX137">
            <v>20</v>
          </cell>
          <cell r="DZ137">
            <v>13</v>
          </cell>
          <cell r="EA137">
            <v>131</v>
          </cell>
          <cell r="EB137">
            <v>9.9236641221374047</v>
          </cell>
          <cell r="ED137">
            <v>13</v>
          </cell>
          <cell r="EE137">
            <v>74</v>
          </cell>
          <cell r="EF137">
            <v>17.567567567567568</v>
          </cell>
          <cell r="EH137">
            <v>17</v>
          </cell>
          <cell r="EI137">
            <v>50</v>
          </cell>
          <cell r="EJ137">
            <v>34</v>
          </cell>
          <cell r="EL137">
            <v>6</v>
          </cell>
          <cell r="EM137">
            <v>43</v>
          </cell>
          <cell r="EN137">
            <v>13.953488372093023</v>
          </cell>
          <cell r="EP137">
            <v>1</v>
          </cell>
          <cell r="EQ137">
            <v>28</v>
          </cell>
          <cell r="ER137">
            <v>3.5714285714285712</v>
          </cell>
          <cell r="ET137">
            <v>2</v>
          </cell>
          <cell r="EU137">
            <v>33</v>
          </cell>
          <cell r="EV137">
            <v>6.0606060606060606</v>
          </cell>
          <cell r="EX137">
            <v>1</v>
          </cell>
          <cell r="EY137">
            <v>16</v>
          </cell>
          <cell r="EZ137">
            <v>6.25</v>
          </cell>
          <cell r="FC137">
            <v>50</v>
          </cell>
          <cell r="FF137">
            <v>1</v>
          </cell>
          <cell r="FG137">
            <v>97</v>
          </cell>
          <cell r="FH137">
            <v>1.0309278350515463</v>
          </cell>
        </row>
        <row r="138">
          <cell r="A138">
            <v>39844</v>
          </cell>
          <cell r="B138">
            <v>66</v>
          </cell>
          <cell r="C138">
            <v>932</v>
          </cell>
          <cell r="D138">
            <v>7.0815450643776829</v>
          </cell>
          <cell r="I138">
            <v>1</v>
          </cell>
          <cell r="J138">
            <v>31</v>
          </cell>
          <cell r="K138">
            <v>3.225806451612903</v>
          </cell>
          <cell r="N138">
            <v>44</v>
          </cell>
          <cell r="O138">
            <v>0</v>
          </cell>
          <cell r="Q138">
            <v>1</v>
          </cell>
          <cell r="R138">
            <v>55</v>
          </cell>
          <cell r="S138">
            <v>1.8181818181818181</v>
          </cell>
          <cell r="U138">
            <v>1</v>
          </cell>
          <cell r="V138">
            <v>42</v>
          </cell>
          <cell r="W138">
            <v>2.3809523809523809</v>
          </cell>
          <cell r="Y138">
            <v>3</v>
          </cell>
          <cell r="Z138">
            <v>100</v>
          </cell>
          <cell r="AA138">
            <v>3</v>
          </cell>
          <cell r="AC138">
            <v>11</v>
          </cell>
          <cell r="AD138">
            <v>48</v>
          </cell>
          <cell r="AE138">
            <v>22.916666666666664</v>
          </cell>
          <cell r="AG138">
            <v>6</v>
          </cell>
          <cell r="AH138">
            <v>42</v>
          </cell>
          <cell r="AI138">
            <v>14.285714285714285</v>
          </cell>
          <cell r="AK138">
            <v>9</v>
          </cell>
          <cell r="AL138">
            <v>50</v>
          </cell>
          <cell r="AM138">
            <v>18</v>
          </cell>
          <cell r="AO138">
            <v>1</v>
          </cell>
          <cell r="AP138">
            <v>60</v>
          </cell>
          <cell r="AQ138">
            <v>1.6666666666666667</v>
          </cell>
          <cell r="AS138">
            <v>3</v>
          </cell>
          <cell r="AT138">
            <v>34</v>
          </cell>
          <cell r="AU138">
            <v>8.8235294117647065</v>
          </cell>
          <cell r="AW138">
            <v>12</v>
          </cell>
          <cell r="AX138">
            <v>128</v>
          </cell>
          <cell r="AY138">
            <v>9.375</v>
          </cell>
          <cell r="BA138">
            <v>7</v>
          </cell>
          <cell r="BB138">
            <v>75</v>
          </cell>
          <cell r="BC138">
            <v>9.3333333333333339</v>
          </cell>
          <cell r="BE138">
            <v>6</v>
          </cell>
          <cell r="BF138">
            <v>51</v>
          </cell>
          <cell r="BG138">
            <v>11.76470588235294</v>
          </cell>
          <cell r="BI138">
            <v>2</v>
          </cell>
          <cell r="BJ138">
            <v>44</v>
          </cell>
          <cell r="BK138">
            <v>4.5454545454545459</v>
          </cell>
          <cell r="BN138">
            <v>28</v>
          </cell>
          <cell r="BO138">
            <v>0</v>
          </cell>
          <cell r="BQ138">
            <v>2</v>
          </cell>
          <cell r="BR138">
            <v>33</v>
          </cell>
          <cell r="BS138">
            <v>6.0606060606060606</v>
          </cell>
          <cell r="BU138">
            <v>1</v>
          </cell>
          <cell r="BV138">
            <v>18</v>
          </cell>
          <cell r="BW138">
            <v>5.5555555555555554</v>
          </cell>
          <cell r="BZ138">
            <v>49</v>
          </cell>
          <cell r="CA138">
            <v>0</v>
          </cell>
          <cell r="CC138">
            <v>3</v>
          </cell>
          <cell r="CD138">
            <v>100</v>
          </cell>
          <cell r="CE138">
            <v>3</v>
          </cell>
          <cell r="CG138">
            <v>39447</v>
          </cell>
          <cell r="CH138">
            <v>116</v>
          </cell>
          <cell r="CI138">
            <v>934</v>
          </cell>
          <cell r="CJ138">
            <v>12.419700214132762</v>
          </cell>
          <cell r="CL138">
            <v>3</v>
          </cell>
          <cell r="CM138">
            <v>31</v>
          </cell>
          <cell r="CN138">
            <v>9.67741935483871</v>
          </cell>
          <cell r="CP138">
            <v>1</v>
          </cell>
          <cell r="CQ138">
            <v>44</v>
          </cell>
          <cell r="CR138">
            <v>2.2727272727272729</v>
          </cell>
          <cell r="CT138">
            <v>6</v>
          </cell>
          <cell r="CU138">
            <v>55</v>
          </cell>
          <cell r="CV138">
            <v>10.909090909090908</v>
          </cell>
          <cell r="CX138">
            <v>8</v>
          </cell>
          <cell r="CY138">
            <v>44</v>
          </cell>
          <cell r="CZ138">
            <v>18.181818181818183</v>
          </cell>
          <cell r="DB138">
            <v>1</v>
          </cell>
          <cell r="DC138">
            <v>98</v>
          </cell>
          <cell r="DD138">
            <v>1.0204081632653059</v>
          </cell>
          <cell r="DF138">
            <v>7</v>
          </cell>
          <cell r="DG138">
            <v>48</v>
          </cell>
          <cell r="DH138">
            <v>14.583333333333334</v>
          </cell>
          <cell r="DJ138">
            <v>9</v>
          </cell>
          <cell r="DK138">
            <v>42</v>
          </cell>
          <cell r="DL138">
            <v>21.428571428571427</v>
          </cell>
          <cell r="DN138">
            <v>5</v>
          </cell>
          <cell r="DO138">
            <v>50</v>
          </cell>
          <cell r="DP138">
            <v>10</v>
          </cell>
          <cell r="DR138">
            <v>4</v>
          </cell>
          <cell r="DS138">
            <v>61</v>
          </cell>
          <cell r="DT138">
            <v>6.557377049180328</v>
          </cell>
          <cell r="DV138">
            <v>7</v>
          </cell>
          <cell r="DW138">
            <v>35</v>
          </cell>
          <cell r="DX138">
            <v>20</v>
          </cell>
          <cell r="DZ138">
            <v>15</v>
          </cell>
          <cell r="EA138">
            <v>128</v>
          </cell>
          <cell r="EB138">
            <v>11.71875</v>
          </cell>
          <cell r="ED138">
            <v>17</v>
          </cell>
          <cell r="EE138">
            <v>75</v>
          </cell>
          <cell r="EF138">
            <v>22.666666666666664</v>
          </cell>
          <cell r="EH138">
            <v>18</v>
          </cell>
          <cell r="EI138">
            <v>51</v>
          </cell>
          <cell r="EJ138">
            <v>35.294117647058819</v>
          </cell>
          <cell r="EL138">
            <v>9</v>
          </cell>
          <cell r="EM138">
            <v>44</v>
          </cell>
          <cell r="EN138">
            <v>20.454545454545457</v>
          </cell>
          <cell r="EP138">
            <v>2</v>
          </cell>
          <cell r="EQ138">
            <v>28</v>
          </cell>
          <cell r="ER138">
            <v>7.1428571428571432</v>
          </cell>
          <cell r="ET138">
            <v>2</v>
          </cell>
          <cell r="EU138">
            <v>33</v>
          </cell>
          <cell r="EV138">
            <v>6.0606060606060606</v>
          </cell>
          <cell r="EX138">
            <v>2</v>
          </cell>
          <cell r="EY138">
            <v>18</v>
          </cell>
          <cell r="EZ138">
            <v>11.111111111111111</v>
          </cell>
          <cell r="FC138">
            <v>49</v>
          </cell>
          <cell r="FF138">
            <v>1</v>
          </cell>
          <cell r="FG138">
            <v>98</v>
          </cell>
          <cell r="FH138">
            <v>1.0204081632653061</v>
          </cell>
        </row>
        <row r="139">
          <cell r="A139">
            <v>39872</v>
          </cell>
          <cell r="B139">
            <v>75</v>
          </cell>
          <cell r="C139">
            <v>917</v>
          </cell>
          <cell r="D139">
            <v>8.1788440567066516</v>
          </cell>
          <cell r="I139">
            <v>1</v>
          </cell>
          <cell r="J139">
            <v>31</v>
          </cell>
          <cell r="K139">
            <v>3.225806451612903</v>
          </cell>
          <cell r="N139">
            <v>44</v>
          </cell>
          <cell r="O139">
            <v>0</v>
          </cell>
          <cell r="Q139">
            <v>2</v>
          </cell>
          <cell r="R139">
            <v>55</v>
          </cell>
          <cell r="S139">
            <v>3.6363636363636362</v>
          </cell>
          <cell r="U139">
            <v>3</v>
          </cell>
          <cell r="V139">
            <v>41</v>
          </cell>
          <cell r="W139">
            <v>7.3170731707317067</v>
          </cell>
          <cell r="Y139">
            <v>3</v>
          </cell>
          <cell r="Z139">
            <v>101</v>
          </cell>
          <cell r="AA139">
            <v>2.9702970297029703</v>
          </cell>
          <cell r="AC139">
            <v>11</v>
          </cell>
          <cell r="AD139">
            <v>47</v>
          </cell>
          <cell r="AE139">
            <v>23.404255319148938</v>
          </cell>
          <cell r="AG139">
            <v>7</v>
          </cell>
          <cell r="AH139">
            <v>41</v>
          </cell>
          <cell r="AI139">
            <v>17.073170731707318</v>
          </cell>
          <cell r="AK139">
            <v>10</v>
          </cell>
          <cell r="AL139">
            <v>49</v>
          </cell>
          <cell r="AM139">
            <v>20.408163265306122</v>
          </cell>
          <cell r="AO139">
            <v>1</v>
          </cell>
          <cell r="AP139">
            <v>59</v>
          </cell>
          <cell r="AQ139">
            <v>1.6949152542372881</v>
          </cell>
          <cell r="AS139">
            <v>3</v>
          </cell>
          <cell r="AT139">
            <v>33</v>
          </cell>
          <cell r="AU139">
            <v>9.0909090909090917</v>
          </cell>
          <cell r="AW139">
            <v>14</v>
          </cell>
          <cell r="AX139">
            <v>123</v>
          </cell>
          <cell r="AY139">
            <v>11.38211382113821</v>
          </cell>
          <cell r="BA139">
            <v>8</v>
          </cell>
          <cell r="BB139">
            <v>75</v>
          </cell>
          <cell r="BC139">
            <v>10.666666666666668</v>
          </cell>
          <cell r="BE139">
            <v>6</v>
          </cell>
          <cell r="BF139">
            <v>49</v>
          </cell>
          <cell r="BG139">
            <v>12.244897959183673</v>
          </cell>
          <cell r="BI139">
            <v>2</v>
          </cell>
          <cell r="BJ139">
            <v>44</v>
          </cell>
          <cell r="BK139">
            <v>4.5454545454545459</v>
          </cell>
          <cell r="BM139">
            <v>1</v>
          </cell>
          <cell r="BN139">
            <v>27</v>
          </cell>
          <cell r="BO139">
            <v>3.7037037037037033</v>
          </cell>
          <cell r="BQ139">
            <v>2</v>
          </cell>
          <cell r="BR139">
            <v>32</v>
          </cell>
          <cell r="BS139">
            <v>6.25</v>
          </cell>
          <cell r="BU139">
            <v>1</v>
          </cell>
          <cell r="BV139">
            <v>18</v>
          </cell>
          <cell r="BW139">
            <v>5.5555555555555554</v>
          </cell>
          <cell r="BZ139">
            <v>48</v>
          </cell>
          <cell r="CA139">
            <v>0</v>
          </cell>
          <cell r="CC139">
            <v>3</v>
          </cell>
          <cell r="CD139">
            <v>101</v>
          </cell>
          <cell r="CE139">
            <v>2.9702970297029703</v>
          </cell>
          <cell r="CG139">
            <v>39478</v>
          </cell>
          <cell r="CH139">
            <v>197</v>
          </cell>
          <cell r="CI139">
            <v>932</v>
          </cell>
          <cell r="CJ139">
            <v>21.137339055793991</v>
          </cell>
          <cell r="CL139">
            <v>7</v>
          </cell>
          <cell r="CM139">
            <v>31</v>
          </cell>
          <cell r="CN139">
            <v>22.580645161290324</v>
          </cell>
          <cell r="CP139">
            <v>7</v>
          </cell>
          <cell r="CQ139">
            <v>44</v>
          </cell>
          <cell r="CR139">
            <v>15.909090909090908</v>
          </cell>
          <cell r="CT139">
            <v>13</v>
          </cell>
          <cell r="CU139">
            <v>55</v>
          </cell>
          <cell r="CV139">
            <v>23.636363636363637</v>
          </cell>
          <cell r="CX139">
            <v>13</v>
          </cell>
          <cell r="CY139">
            <v>42</v>
          </cell>
          <cell r="CZ139">
            <v>30.952380952380953</v>
          </cell>
          <cell r="DB139">
            <v>5</v>
          </cell>
          <cell r="DC139">
            <v>100</v>
          </cell>
          <cell r="DD139">
            <v>5</v>
          </cell>
          <cell r="DF139">
            <v>12</v>
          </cell>
          <cell r="DG139">
            <v>48</v>
          </cell>
          <cell r="DH139">
            <v>25</v>
          </cell>
          <cell r="DJ139">
            <v>13</v>
          </cell>
          <cell r="DK139">
            <v>42</v>
          </cell>
          <cell r="DL139">
            <v>30.952380952380953</v>
          </cell>
          <cell r="DN139">
            <v>14</v>
          </cell>
          <cell r="DO139">
            <v>50</v>
          </cell>
          <cell r="DP139">
            <v>28</v>
          </cell>
          <cell r="DR139">
            <v>6</v>
          </cell>
          <cell r="DS139">
            <v>60</v>
          </cell>
          <cell r="DT139">
            <v>10</v>
          </cell>
          <cell r="DV139">
            <v>11</v>
          </cell>
          <cell r="DW139">
            <v>34</v>
          </cell>
          <cell r="DX139">
            <v>32.352941176470587</v>
          </cell>
          <cell r="DZ139">
            <v>23</v>
          </cell>
          <cell r="EA139">
            <v>128</v>
          </cell>
          <cell r="EB139">
            <v>17.96875</v>
          </cell>
          <cell r="ED139">
            <v>24</v>
          </cell>
          <cell r="EE139">
            <v>75</v>
          </cell>
          <cell r="EF139">
            <v>32</v>
          </cell>
          <cell r="EH139">
            <v>23</v>
          </cell>
          <cell r="EI139">
            <v>51</v>
          </cell>
          <cell r="EJ139">
            <v>45.098039215686271</v>
          </cell>
          <cell r="EL139">
            <v>12</v>
          </cell>
          <cell r="EM139">
            <v>44</v>
          </cell>
          <cell r="EN139">
            <v>27.272727272727273</v>
          </cell>
          <cell r="EP139">
            <v>7</v>
          </cell>
          <cell r="EQ139">
            <v>28</v>
          </cell>
          <cell r="ER139">
            <v>25</v>
          </cell>
          <cell r="ET139">
            <v>4</v>
          </cell>
          <cell r="EU139">
            <v>33</v>
          </cell>
          <cell r="EV139">
            <v>12.121212121212121</v>
          </cell>
          <cell r="EX139">
            <v>3</v>
          </cell>
          <cell r="EY139">
            <v>18</v>
          </cell>
          <cell r="EZ139">
            <v>16.666666666666664</v>
          </cell>
          <cell r="FC139">
            <v>49</v>
          </cell>
          <cell r="FF139">
            <v>5</v>
          </cell>
          <cell r="FG139">
            <v>100</v>
          </cell>
          <cell r="FH139">
            <v>5</v>
          </cell>
        </row>
        <row r="140">
          <cell r="A140">
            <v>39903</v>
          </cell>
          <cell r="B140">
            <v>98</v>
          </cell>
          <cell r="C140">
            <v>911</v>
          </cell>
          <cell r="D140">
            <v>10.757409440175632</v>
          </cell>
          <cell r="I140">
            <v>1</v>
          </cell>
          <cell r="J140">
            <v>31</v>
          </cell>
          <cell r="K140">
            <v>3.225806451612903</v>
          </cell>
          <cell r="M140">
            <v>4</v>
          </cell>
          <cell r="N140">
            <v>43</v>
          </cell>
          <cell r="O140">
            <v>9.3023255813953494</v>
          </cell>
          <cell r="Q140">
            <v>2</v>
          </cell>
          <cell r="R140">
            <v>55</v>
          </cell>
          <cell r="S140">
            <v>3.6363636363636362</v>
          </cell>
          <cell r="U140">
            <v>4</v>
          </cell>
          <cell r="V140">
            <v>40</v>
          </cell>
          <cell r="W140">
            <v>10</v>
          </cell>
          <cell r="Y140">
            <v>3</v>
          </cell>
          <cell r="Z140">
            <v>100</v>
          </cell>
          <cell r="AA140">
            <v>3</v>
          </cell>
          <cell r="AC140">
            <v>11</v>
          </cell>
          <cell r="AD140">
            <v>52</v>
          </cell>
          <cell r="AE140">
            <v>21.153846153846153</v>
          </cell>
          <cell r="AG140">
            <v>6</v>
          </cell>
          <cell r="AH140">
            <v>38</v>
          </cell>
          <cell r="AI140">
            <v>15.789473684210526</v>
          </cell>
          <cell r="AK140">
            <v>11</v>
          </cell>
          <cell r="AL140">
            <v>49</v>
          </cell>
          <cell r="AM140">
            <v>22.448979591836736</v>
          </cell>
          <cell r="AO140">
            <v>1</v>
          </cell>
          <cell r="AP140">
            <v>59</v>
          </cell>
          <cell r="AQ140">
            <v>1.6949152542372881</v>
          </cell>
          <cell r="AS140">
            <v>4</v>
          </cell>
          <cell r="AT140">
            <v>32</v>
          </cell>
          <cell r="AU140">
            <v>12.5</v>
          </cell>
          <cell r="AW140">
            <v>19</v>
          </cell>
          <cell r="AX140">
            <v>125</v>
          </cell>
          <cell r="AY140">
            <v>15.2</v>
          </cell>
          <cell r="BA140">
            <v>16</v>
          </cell>
          <cell r="BB140">
            <v>76</v>
          </cell>
          <cell r="BC140">
            <v>21.052631578947366</v>
          </cell>
          <cell r="BE140">
            <v>9</v>
          </cell>
          <cell r="BF140">
            <v>48</v>
          </cell>
          <cell r="BG140">
            <v>18.75</v>
          </cell>
          <cell r="BI140">
            <v>2</v>
          </cell>
          <cell r="BJ140">
            <v>44</v>
          </cell>
          <cell r="BK140">
            <v>4.5454545454545459</v>
          </cell>
          <cell r="BM140">
            <v>2</v>
          </cell>
          <cell r="BN140">
            <v>26</v>
          </cell>
          <cell r="BO140">
            <v>7.6923076923076925</v>
          </cell>
          <cell r="BQ140">
            <v>2</v>
          </cell>
          <cell r="BR140">
            <v>31</v>
          </cell>
          <cell r="BS140">
            <v>6.4516129032258061</v>
          </cell>
          <cell r="BU140">
            <v>1</v>
          </cell>
          <cell r="BV140">
            <v>17</v>
          </cell>
          <cell r="BW140">
            <v>5.8823529411764701</v>
          </cell>
          <cell r="BZ140">
            <v>45</v>
          </cell>
          <cell r="CA140">
            <v>0</v>
          </cell>
          <cell r="CC140">
            <v>3</v>
          </cell>
          <cell r="CD140">
            <v>100</v>
          </cell>
          <cell r="CE140">
            <v>3</v>
          </cell>
          <cell r="CG140">
            <v>39507</v>
          </cell>
          <cell r="CH140">
            <v>256</v>
          </cell>
          <cell r="CI140">
            <v>917</v>
          </cell>
          <cell r="CJ140">
            <v>27.917121046892039</v>
          </cell>
          <cell r="CL140">
            <v>10</v>
          </cell>
          <cell r="CM140">
            <v>31</v>
          </cell>
          <cell r="CN140">
            <v>32.258064516129032</v>
          </cell>
          <cell r="CP140">
            <v>8</v>
          </cell>
          <cell r="CQ140">
            <v>44</v>
          </cell>
          <cell r="CR140">
            <v>18.181818181818183</v>
          </cell>
          <cell r="CT140">
            <v>17</v>
          </cell>
          <cell r="CU140">
            <v>55</v>
          </cell>
          <cell r="CV140">
            <v>30.909090909090914</v>
          </cell>
          <cell r="CX140">
            <v>13</v>
          </cell>
          <cell r="CY140">
            <v>41</v>
          </cell>
          <cell r="CZ140">
            <v>31.707317073170731</v>
          </cell>
          <cell r="DB140">
            <v>8</v>
          </cell>
          <cell r="DC140">
            <v>101</v>
          </cell>
          <cell r="DD140">
            <v>7.9207920792079198</v>
          </cell>
          <cell r="DF140">
            <v>23</v>
          </cell>
          <cell r="DG140">
            <v>47</v>
          </cell>
          <cell r="DH140">
            <v>48.936170212765958</v>
          </cell>
          <cell r="DJ140">
            <v>13</v>
          </cell>
          <cell r="DK140">
            <v>41</v>
          </cell>
          <cell r="DL140">
            <v>31.707317073170731</v>
          </cell>
          <cell r="DN140">
            <v>18</v>
          </cell>
          <cell r="DO140">
            <v>49</v>
          </cell>
          <cell r="DP140">
            <v>36.734693877551024</v>
          </cell>
          <cell r="DR140">
            <v>10</v>
          </cell>
          <cell r="DS140">
            <v>59</v>
          </cell>
          <cell r="DT140">
            <v>16.949152542372879</v>
          </cell>
          <cell r="DV140">
            <v>12</v>
          </cell>
          <cell r="DW140">
            <v>33</v>
          </cell>
          <cell r="DX140">
            <v>36.363636363636367</v>
          </cell>
          <cell r="DZ140">
            <v>30</v>
          </cell>
          <cell r="EA140">
            <v>123</v>
          </cell>
          <cell r="EB140">
            <v>24.390243902439025</v>
          </cell>
          <cell r="ED140">
            <v>39</v>
          </cell>
          <cell r="EE140">
            <v>75</v>
          </cell>
          <cell r="EF140">
            <v>52</v>
          </cell>
          <cell r="EH140">
            <v>22</v>
          </cell>
          <cell r="EI140">
            <v>49</v>
          </cell>
          <cell r="EJ140">
            <v>44.897959183673471</v>
          </cell>
          <cell r="EL140">
            <v>15</v>
          </cell>
          <cell r="EM140">
            <v>44</v>
          </cell>
          <cell r="EN140">
            <v>34.090909090909086</v>
          </cell>
          <cell r="EP140">
            <v>8</v>
          </cell>
          <cell r="EQ140">
            <v>27</v>
          </cell>
          <cell r="ER140">
            <v>29.629629629629633</v>
          </cell>
          <cell r="ET140">
            <v>6</v>
          </cell>
          <cell r="EU140">
            <v>32</v>
          </cell>
          <cell r="EV140">
            <v>18.75</v>
          </cell>
          <cell r="EX140">
            <v>4</v>
          </cell>
          <cell r="EY140">
            <v>18</v>
          </cell>
          <cell r="EZ140">
            <v>22.222222222222221</v>
          </cell>
          <cell r="FC140">
            <v>48</v>
          </cell>
          <cell r="FF140">
            <v>8</v>
          </cell>
          <cell r="FG140">
            <v>101</v>
          </cell>
          <cell r="FH140">
            <v>7.9207920792079207</v>
          </cell>
        </row>
        <row r="141">
          <cell r="A141">
            <v>39933</v>
          </cell>
          <cell r="B141">
            <v>105</v>
          </cell>
          <cell r="C141">
            <v>904</v>
          </cell>
          <cell r="D141">
            <v>11.61504424778761</v>
          </cell>
          <cell r="I141">
            <v>2</v>
          </cell>
          <cell r="J141">
            <v>31</v>
          </cell>
          <cell r="K141">
            <v>6.4516129032258061</v>
          </cell>
          <cell r="M141">
            <v>5</v>
          </cell>
          <cell r="N141">
            <v>43</v>
          </cell>
          <cell r="O141">
            <v>11.627906976744185</v>
          </cell>
          <cell r="Q141">
            <v>2</v>
          </cell>
          <cell r="R141">
            <v>54</v>
          </cell>
          <cell r="S141">
            <v>3.7037037037037033</v>
          </cell>
          <cell r="U141">
            <v>4</v>
          </cell>
          <cell r="V141">
            <v>40</v>
          </cell>
          <cell r="W141">
            <v>10</v>
          </cell>
          <cell r="Y141">
            <v>4</v>
          </cell>
          <cell r="Z141">
            <v>97</v>
          </cell>
          <cell r="AA141">
            <v>4.1237113402061851</v>
          </cell>
          <cell r="AC141">
            <v>12</v>
          </cell>
          <cell r="AD141">
            <v>54</v>
          </cell>
          <cell r="AE141">
            <v>22.222222222222221</v>
          </cell>
          <cell r="AG141">
            <v>6</v>
          </cell>
          <cell r="AH141">
            <v>38</v>
          </cell>
          <cell r="AI141">
            <v>15.789473684210526</v>
          </cell>
          <cell r="AK141">
            <v>10</v>
          </cell>
          <cell r="AL141">
            <v>49</v>
          </cell>
          <cell r="AM141">
            <v>20.408163265306122</v>
          </cell>
          <cell r="AO141">
            <v>1</v>
          </cell>
          <cell r="AP141">
            <v>59</v>
          </cell>
          <cell r="AQ141">
            <v>1.6949152542372881</v>
          </cell>
          <cell r="AS141">
            <v>3</v>
          </cell>
          <cell r="AT141">
            <v>31</v>
          </cell>
          <cell r="AU141">
            <v>9.67741935483871</v>
          </cell>
          <cell r="AW141">
            <v>23</v>
          </cell>
          <cell r="AX141">
            <v>125</v>
          </cell>
          <cell r="AY141">
            <v>18.399999999999999</v>
          </cell>
          <cell r="BA141">
            <v>16</v>
          </cell>
          <cell r="BB141">
            <v>72</v>
          </cell>
          <cell r="BC141">
            <v>22.222222222222221</v>
          </cell>
          <cell r="BE141">
            <v>10</v>
          </cell>
          <cell r="BF141">
            <v>47</v>
          </cell>
          <cell r="BG141">
            <v>21.276595744680851</v>
          </cell>
          <cell r="BI141">
            <v>2</v>
          </cell>
          <cell r="BJ141">
            <v>45</v>
          </cell>
          <cell r="BK141">
            <v>4.4444444444444446</v>
          </cell>
          <cell r="BM141">
            <v>2</v>
          </cell>
          <cell r="BN141">
            <v>26</v>
          </cell>
          <cell r="BO141">
            <v>7.6923076923076925</v>
          </cell>
          <cell r="BQ141">
            <v>2</v>
          </cell>
          <cell r="BR141">
            <v>31</v>
          </cell>
          <cell r="BS141">
            <v>6.4516129032258061</v>
          </cell>
          <cell r="BU141">
            <v>1</v>
          </cell>
          <cell r="BV141">
            <v>17</v>
          </cell>
          <cell r="BW141">
            <v>5.8823529411764701</v>
          </cell>
          <cell r="BZ141">
            <v>45</v>
          </cell>
          <cell r="CA141">
            <v>0</v>
          </cell>
          <cell r="CC141">
            <v>4</v>
          </cell>
          <cell r="CD141">
            <v>97</v>
          </cell>
          <cell r="CE141">
            <v>4.1237113402061851</v>
          </cell>
          <cell r="CG141">
            <v>39538</v>
          </cell>
          <cell r="CH141">
            <v>292</v>
          </cell>
          <cell r="CI141">
            <v>911</v>
          </cell>
          <cell r="CJ141">
            <v>32.052689352360048</v>
          </cell>
          <cell r="CL141">
            <v>10</v>
          </cell>
          <cell r="CM141">
            <v>31</v>
          </cell>
          <cell r="CN141">
            <v>32.258064516129032</v>
          </cell>
          <cell r="CP141">
            <v>8</v>
          </cell>
          <cell r="CQ141">
            <v>43</v>
          </cell>
          <cell r="CR141">
            <v>18.604651162790699</v>
          </cell>
          <cell r="CT141">
            <v>17</v>
          </cell>
          <cell r="CU141">
            <v>55</v>
          </cell>
          <cell r="CV141">
            <v>30.909090909090914</v>
          </cell>
          <cell r="CX141">
            <v>14</v>
          </cell>
          <cell r="CY141">
            <v>40</v>
          </cell>
          <cell r="CZ141">
            <v>35</v>
          </cell>
          <cell r="DB141">
            <v>10</v>
          </cell>
          <cell r="DC141">
            <v>100</v>
          </cell>
          <cell r="DD141">
            <v>10</v>
          </cell>
          <cell r="DF141">
            <v>33</v>
          </cell>
          <cell r="DG141">
            <v>52</v>
          </cell>
          <cell r="DH141">
            <v>63.46153846153846</v>
          </cell>
          <cell r="DJ141">
            <v>13</v>
          </cell>
          <cell r="DK141">
            <v>38</v>
          </cell>
          <cell r="DL141">
            <v>34.210526315789473</v>
          </cell>
          <cell r="DN141">
            <v>20</v>
          </cell>
          <cell r="DO141">
            <v>49</v>
          </cell>
          <cell r="DP141">
            <v>40.816326530612244</v>
          </cell>
          <cell r="DR141">
            <v>10</v>
          </cell>
          <cell r="DS141">
            <v>59</v>
          </cell>
          <cell r="DT141">
            <v>16.949152542372879</v>
          </cell>
          <cell r="DV141">
            <v>14</v>
          </cell>
          <cell r="DW141">
            <v>32</v>
          </cell>
          <cell r="DX141">
            <v>43.75</v>
          </cell>
          <cell r="DZ141">
            <v>32</v>
          </cell>
          <cell r="EA141">
            <v>125</v>
          </cell>
          <cell r="EB141">
            <v>25.6</v>
          </cell>
          <cell r="ED141">
            <v>43</v>
          </cell>
          <cell r="EE141">
            <v>76</v>
          </cell>
          <cell r="EF141">
            <v>56.578947368421048</v>
          </cell>
          <cell r="EH141">
            <v>25</v>
          </cell>
          <cell r="EI141">
            <v>48</v>
          </cell>
          <cell r="EJ141">
            <v>52.083333333333329</v>
          </cell>
          <cell r="EL141">
            <v>17</v>
          </cell>
          <cell r="EM141">
            <v>44</v>
          </cell>
          <cell r="EN141">
            <v>38.636363636363633</v>
          </cell>
          <cell r="EP141">
            <v>11</v>
          </cell>
          <cell r="EQ141">
            <v>26</v>
          </cell>
          <cell r="ER141">
            <v>42.307692307692307</v>
          </cell>
          <cell r="ET141">
            <v>7</v>
          </cell>
          <cell r="EU141">
            <v>31</v>
          </cell>
          <cell r="EV141">
            <v>22.580645161290324</v>
          </cell>
          <cell r="EX141">
            <v>8</v>
          </cell>
          <cell r="EY141">
            <v>17</v>
          </cell>
          <cell r="EZ141">
            <v>47.058823529411761</v>
          </cell>
          <cell r="FC141">
            <v>45</v>
          </cell>
          <cell r="FF141">
            <v>10</v>
          </cell>
          <cell r="FG141">
            <v>100</v>
          </cell>
          <cell r="FH141">
            <v>10</v>
          </cell>
        </row>
        <row r="142">
          <cell r="A142">
            <v>39964</v>
          </cell>
          <cell r="B142">
            <v>111</v>
          </cell>
          <cell r="C142">
            <v>909</v>
          </cell>
          <cell r="D142">
            <v>12.211221122112212</v>
          </cell>
          <cell r="I142">
            <v>4</v>
          </cell>
          <cell r="J142">
            <v>31</v>
          </cell>
          <cell r="K142">
            <v>12.903225806451612</v>
          </cell>
          <cell r="M142">
            <v>5</v>
          </cell>
          <cell r="N142">
            <v>43</v>
          </cell>
          <cell r="O142">
            <v>11.627906976744185</v>
          </cell>
          <cell r="Q142">
            <v>2</v>
          </cell>
          <cell r="R142">
            <v>53</v>
          </cell>
          <cell r="S142">
            <v>3.7735849056603774</v>
          </cell>
          <cell r="U142">
            <v>5</v>
          </cell>
          <cell r="V142">
            <v>40</v>
          </cell>
          <cell r="W142">
            <v>12.5</v>
          </cell>
          <cell r="Y142">
            <v>5</v>
          </cell>
          <cell r="Z142">
            <v>97</v>
          </cell>
          <cell r="AA142">
            <v>5.1546391752577314</v>
          </cell>
          <cell r="AC142">
            <v>12</v>
          </cell>
          <cell r="AD142">
            <v>54</v>
          </cell>
          <cell r="AE142">
            <v>22.222222222222221</v>
          </cell>
          <cell r="AG142">
            <v>6</v>
          </cell>
          <cell r="AH142">
            <v>38</v>
          </cell>
          <cell r="AI142">
            <v>15.789473684210526</v>
          </cell>
          <cell r="AK142">
            <v>9</v>
          </cell>
          <cell r="AL142">
            <v>49</v>
          </cell>
          <cell r="AM142">
            <v>18.367346938775512</v>
          </cell>
          <cell r="AO142">
            <v>1</v>
          </cell>
          <cell r="AP142">
            <v>59</v>
          </cell>
          <cell r="AQ142">
            <v>1.6949152542372881</v>
          </cell>
          <cell r="AS142">
            <v>3</v>
          </cell>
          <cell r="AT142">
            <v>31</v>
          </cell>
          <cell r="AU142">
            <v>9.67741935483871</v>
          </cell>
          <cell r="AW142">
            <v>24</v>
          </cell>
          <cell r="AX142">
            <v>122</v>
          </cell>
          <cell r="AY142">
            <v>19.672131147540984</v>
          </cell>
          <cell r="BA142">
            <v>18</v>
          </cell>
          <cell r="BB142">
            <v>74</v>
          </cell>
          <cell r="BC142">
            <v>24.324324324324326</v>
          </cell>
          <cell r="BE142">
            <v>11</v>
          </cell>
          <cell r="BF142">
            <v>51</v>
          </cell>
          <cell r="BG142">
            <v>21.568627450980394</v>
          </cell>
          <cell r="BI142">
            <v>2</v>
          </cell>
          <cell r="BJ142">
            <v>45</v>
          </cell>
          <cell r="BK142">
            <v>4.4444444444444446</v>
          </cell>
          <cell r="BM142">
            <v>2</v>
          </cell>
          <cell r="BN142">
            <v>25</v>
          </cell>
          <cell r="BO142">
            <v>8</v>
          </cell>
          <cell r="BQ142">
            <v>1</v>
          </cell>
          <cell r="BR142">
            <v>35</v>
          </cell>
          <cell r="BS142">
            <v>2.8571428571428572</v>
          </cell>
          <cell r="BU142">
            <v>1</v>
          </cell>
          <cell r="BV142">
            <v>16</v>
          </cell>
          <cell r="BW142">
            <v>6.25</v>
          </cell>
          <cell r="BZ142">
            <v>46</v>
          </cell>
          <cell r="CA142">
            <v>0</v>
          </cell>
          <cell r="CC142">
            <v>5</v>
          </cell>
          <cell r="CD142">
            <v>97</v>
          </cell>
          <cell r="CE142">
            <v>5.1546391752577314</v>
          </cell>
          <cell r="CG142">
            <v>39568</v>
          </cell>
          <cell r="CH142">
            <v>219</v>
          </cell>
          <cell r="CI142">
            <v>904</v>
          </cell>
          <cell r="CJ142">
            <v>24.225663716814161</v>
          </cell>
          <cell r="CL142">
            <v>4</v>
          </cell>
          <cell r="CM142">
            <v>31</v>
          </cell>
          <cell r="CN142">
            <v>12.903225806451612</v>
          </cell>
          <cell r="CP142">
            <v>5</v>
          </cell>
          <cell r="CQ142">
            <v>43</v>
          </cell>
          <cell r="CR142">
            <v>11.627906976744185</v>
          </cell>
          <cell r="CT142">
            <v>11</v>
          </cell>
          <cell r="CU142">
            <v>54</v>
          </cell>
          <cell r="CV142">
            <v>20.37037037037037</v>
          </cell>
          <cell r="CX142">
            <v>13</v>
          </cell>
          <cell r="CY142">
            <v>40</v>
          </cell>
          <cell r="CZ142">
            <v>32.5</v>
          </cell>
          <cell r="DB142">
            <v>6</v>
          </cell>
          <cell r="DC142">
            <v>97</v>
          </cell>
          <cell r="DD142">
            <v>6.1855670103092786</v>
          </cell>
          <cell r="DF142">
            <v>28</v>
          </cell>
          <cell r="DG142">
            <v>54</v>
          </cell>
          <cell r="DH142">
            <v>51.851851851851855</v>
          </cell>
          <cell r="DJ142">
            <v>9</v>
          </cell>
          <cell r="DK142">
            <v>38</v>
          </cell>
          <cell r="DL142">
            <v>23.684210526315788</v>
          </cell>
          <cell r="DN142">
            <v>18</v>
          </cell>
          <cell r="DO142">
            <v>49</v>
          </cell>
          <cell r="DP142">
            <v>36.734693877551024</v>
          </cell>
          <cell r="DR142">
            <v>8</v>
          </cell>
          <cell r="DS142">
            <v>59</v>
          </cell>
          <cell r="DT142">
            <v>13.559322033898306</v>
          </cell>
          <cell r="DV142">
            <v>7</v>
          </cell>
          <cell r="DW142">
            <v>31</v>
          </cell>
          <cell r="DX142">
            <v>22.580645161290324</v>
          </cell>
          <cell r="DZ142">
            <v>25</v>
          </cell>
          <cell r="EA142">
            <v>125</v>
          </cell>
          <cell r="EB142">
            <v>20</v>
          </cell>
          <cell r="ED142">
            <v>31</v>
          </cell>
          <cell r="EE142">
            <v>72</v>
          </cell>
          <cell r="EF142">
            <v>43.055555555555557</v>
          </cell>
          <cell r="EH142">
            <v>19</v>
          </cell>
          <cell r="EI142">
            <v>47</v>
          </cell>
          <cell r="EJ142">
            <v>40.425531914893618</v>
          </cell>
          <cell r="EL142">
            <v>14</v>
          </cell>
          <cell r="EM142">
            <v>45</v>
          </cell>
          <cell r="EN142">
            <v>31.111111111111111</v>
          </cell>
          <cell r="EP142">
            <v>9</v>
          </cell>
          <cell r="EQ142">
            <v>26</v>
          </cell>
          <cell r="ER142">
            <v>34.615384615384613</v>
          </cell>
          <cell r="ET142">
            <v>4</v>
          </cell>
          <cell r="EU142">
            <v>31</v>
          </cell>
          <cell r="EV142">
            <v>12.903225806451612</v>
          </cell>
          <cell r="EX142">
            <v>8</v>
          </cell>
          <cell r="EY142">
            <v>17</v>
          </cell>
          <cell r="EZ142">
            <v>47.058823529411761</v>
          </cell>
          <cell r="FC142">
            <v>45</v>
          </cell>
          <cell r="FF142">
            <v>6</v>
          </cell>
          <cell r="FG142">
            <v>97</v>
          </cell>
          <cell r="FH142">
            <v>6.1855670103092786</v>
          </cell>
        </row>
        <row r="143">
          <cell r="A143">
            <v>39994</v>
          </cell>
          <cell r="B143">
            <v>120</v>
          </cell>
          <cell r="C143">
            <v>910</v>
          </cell>
          <cell r="D143">
            <v>13.186813186813188</v>
          </cell>
          <cell r="I143">
            <v>6</v>
          </cell>
          <cell r="J143">
            <v>32</v>
          </cell>
          <cell r="K143">
            <v>18.75</v>
          </cell>
          <cell r="M143">
            <v>5</v>
          </cell>
          <cell r="N143">
            <v>44</v>
          </cell>
          <cell r="O143">
            <v>11.363636363636363</v>
          </cell>
          <cell r="Q143">
            <v>2</v>
          </cell>
          <cell r="R143">
            <v>53</v>
          </cell>
          <cell r="S143">
            <v>3.7735849056603774</v>
          </cell>
          <cell r="U143">
            <v>5</v>
          </cell>
          <cell r="V143">
            <v>41</v>
          </cell>
          <cell r="W143">
            <v>12.195121951219512</v>
          </cell>
          <cell r="Y143">
            <v>6</v>
          </cell>
          <cell r="Z143">
            <v>99</v>
          </cell>
          <cell r="AA143">
            <v>6.0606060606060606</v>
          </cell>
          <cell r="AC143">
            <v>9</v>
          </cell>
          <cell r="AD143">
            <v>52</v>
          </cell>
          <cell r="AE143">
            <v>17.307692307692307</v>
          </cell>
          <cell r="AG143">
            <v>6</v>
          </cell>
          <cell r="AH143">
            <v>39</v>
          </cell>
          <cell r="AI143">
            <v>15.384615384615385</v>
          </cell>
          <cell r="AK143">
            <v>10</v>
          </cell>
          <cell r="AL143">
            <v>48</v>
          </cell>
          <cell r="AM143">
            <v>20.833333333333336</v>
          </cell>
          <cell r="AO143">
            <v>1</v>
          </cell>
          <cell r="AP143">
            <v>58</v>
          </cell>
          <cell r="AQ143">
            <v>1.7241379310344827</v>
          </cell>
          <cell r="AS143">
            <v>3</v>
          </cell>
          <cell r="AT143">
            <v>32</v>
          </cell>
          <cell r="AU143">
            <v>9.375</v>
          </cell>
          <cell r="AW143">
            <v>27</v>
          </cell>
          <cell r="AX143">
            <v>119</v>
          </cell>
          <cell r="AY143">
            <v>22.689075630252102</v>
          </cell>
          <cell r="BA143">
            <v>21</v>
          </cell>
          <cell r="BB143">
            <v>74</v>
          </cell>
          <cell r="BC143">
            <v>28.378378378378379</v>
          </cell>
          <cell r="BE143">
            <v>13</v>
          </cell>
          <cell r="BF143">
            <v>51</v>
          </cell>
          <cell r="BG143">
            <v>25.490196078431371</v>
          </cell>
          <cell r="BI143">
            <v>2</v>
          </cell>
          <cell r="BJ143">
            <v>44</v>
          </cell>
          <cell r="BK143">
            <v>4.5454545454545459</v>
          </cell>
          <cell r="BM143">
            <v>2</v>
          </cell>
          <cell r="BN143">
            <v>25</v>
          </cell>
          <cell r="BO143">
            <v>8</v>
          </cell>
          <cell r="BQ143">
            <v>1</v>
          </cell>
          <cell r="BR143">
            <v>35</v>
          </cell>
          <cell r="BS143">
            <v>2.8571428571428572</v>
          </cell>
          <cell r="BU143">
            <v>1</v>
          </cell>
          <cell r="BV143">
            <v>16</v>
          </cell>
          <cell r="BW143">
            <v>6.25</v>
          </cell>
          <cell r="BZ143">
            <v>48</v>
          </cell>
          <cell r="CA143">
            <v>0</v>
          </cell>
          <cell r="CC143">
            <v>6</v>
          </cell>
          <cell r="CD143">
            <v>99</v>
          </cell>
          <cell r="CE143">
            <v>6.0606060606060606</v>
          </cell>
          <cell r="CG143">
            <v>39599</v>
          </cell>
          <cell r="CH143">
            <v>191</v>
          </cell>
          <cell r="CI143">
            <v>909</v>
          </cell>
          <cell r="CJ143">
            <v>21.01210121012101</v>
          </cell>
          <cell r="CL143">
            <v>5</v>
          </cell>
          <cell r="CM143">
            <v>31</v>
          </cell>
          <cell r="CN143">
            <v>16.129032258064516</v>
          </cell>
          <cell r="CP143">
            <v>3</v>
          </cell>
          <cell r="CQ143">
            <v>43</v>
          </cell>
          <cell r="CR143">
            <v>6.9767441860465116</v>
          </cell>
          <cell r="CT143">
            <v>9</v>
          </cell>
          <cell r="CU143">
            <v>53</v>
          </cell>
          <cell r="CV143">
            <v>16.981132075471699</v>
          </cell>
          <cell r="CX143">
            <v>10</v>
          </cell>
          <cell r="CY143">
            <v>40</v>
          </cell>
          <cell r="CZ143">
            <v>25</v>
          </cell>
          <cell r="DB143">
            <v>6</v>
          </cell>
          <cell r="DC143">
            <v>97</v>
          </cell>
          <cell r="DD143">
            <v>6.1855670103092786</v>
          </cell>
          <cell r="DF143">
            <v>24</v>
          </cell>
          <cell r="DG143">
            <v>54</v>
          </cell>
          <cell r="DH143">
            <v>44.444444444444443</v>
          </cell>
          <cell r="DJ143">
            <v>9</v>
          </cell>
          <cell r="DK143">
            <v>38</v>
          </cell>
          <cell r="DL143">
            <v>23.684210526315788</v>
          </cell>
          <cell r="DN143">
            <v>19</v>
          </cell>
          <cell r="DO143">
            <v>49</v>
          </cell>
          <cell r="DP143">
            <v>38.775510204081634</v>
          </cell>
          <cell r="DR143">
            <v>6</v>
          </cell>
          <cell r="DS143">
            <v>59</v>
          </cell>
          <cell r="DT143">
            <v>10.169491525423728</v>
          </cell>
          <cell r="DV143">
            <v>7</v>
          </cell>
          <cell r="DW143">
            <v>31</v>
          </cell>
          <cell r="DX143">
            <v>22.580645161290324</v>
          </cell>
          <cell r="DZ143">
            <v>23</v>
          </cell>
          <cell r="EA143">
            <v>122</v>
          </cell>
          <cell r="EB143">
            <v>18.852459016393443</v>
          </cell>
          <cell r="ED143">
            <v>27</v>
          </cell>
          <cell r="EE143">
            <v>74</v>
          </cell>
          <cell r="EF143">
            <v>36.486486486486491</v>
          </cell>
          <cell r="EH143">
            <v>17</v>
          </cell>
          <cell r="EI143">
            <v>51</v>
          </cell>
          <cell r="EJ143">
            <v>33.333333333333329</v>
          </cell>
          <cell r="EL143">
            <v>12</v>
          </cell>
          <cell r="EM143">
            <v>45</v>
          </cell>
          <cell r="EN143">
            <v>26.666666666666664</v>
          </cell>
          <cell r="EP143">
            <v>6</v>
          </cell>
          <cell r="EQ143">
            <v>25</v>
          </cell>
          <cell r="ER143">
            <v>24</v>
          </cell>
          <cell r="ET143">
            <v>3</v>
          </cell>
          <cell r="EU143">
            <v>35</v>
          </cell>
          <cell r="EV143">
            <v>8.5714285714285712</v>
          </cell>
          <cell r="EX143">
            <v>5</v>
          </cell>
          <cell r="EY143">
            <v>16</v>
          </cell>
          <cell r="EZ143">
            <v>31.25</v>
          </cell>
          <cell r="FC143">
            <v>46</v>
          </cell>
          <cell r="FF143">
            <v>6</v>
          </cell>
          <cell r="FG143">
            <v>97</v>
          </cell>
          <cell r="FH143">
            <v>6.1855670103092786</v>
          </cell>
        </row>
        <row r="144">
          <cell r="A144">
            <v>40025</v>
          </cell>
          <cell r="B144">
            <v>124</v>
          </cell>
          <cell r="C144">
            <v>910</v>
          </cell>
          <cell r="D144">
            <v>13.626373626373626</v>
          </cell>
          <cell r="I144">
            <v>7</v>
          </cell>
          <cell r="J144">
            <v>31</v>
          </cell>
          <cell r="K144">
            <v>22.58064516129032</v>
          </cell>
          <cell r="M144">
            <v>5</v>
          </cell>
          <cell r="N144">
            <v>45</v>
          </cell>
          <cell r="O144">
            <v>11.111111111111111</v>
          </cell>
          <cell r="Q144">
            <v>2</v>
          </cell>
          <cell r="R144">
            <v>56</v>
          </cell>
          <cell r="S144">
            <v>3.5714285714285712</v>
          </cell>
          <cell r="U144">
            <v>5</v>
          </cell>
          <cell r="V144">
            <v>41</v>
          </cell>
          <cell r="W144">
            <v>12.195121951219512</v>
          </cell>
          <cell r="Y144">
            <v>5</v>
          </cell>
          <cell r="Z144">
            <v>99</v>
          </cell>
          <cell r="AA144">
            <v>5.0505050505050502</v>
          </cell>
          <cell r="AC144">
            <v>10</v>
          </cell>
          <cell r="AD144">
            <v>49</v>
          </cell>
          <cell r="AE144">
            <v>20.408163265306122</v>
          </cell>
          <cell r="AG144">
            <v>4</v>
          </cell>
          <cell r="AH144">
            <v>37</v>
          </cell>
          <cell r="AI144">
            <v>10.810810810810811</v>
          </cell>
          <cell r="AK144">
            <v>11</v>
          </cell>
          <cell r="AL144">
            <v>48</v>
          </cell>
          <cell r="AM144">
            <v>22.916666666666664</v>
          </cell>
          <cell r="AO144">
            <v>1</v>
          </cell>
          <cell r="AP144">
            <v>58</v>
          </cell>
          <cell r="AQ144">
            <v>1.7241379310344827</v>
          </cell>
          <cell r="AS144">
            <v>4</v>
          </cell>
          <cell r="AT144">
            <v>32</v>
          </cell>
          <cell r="AU144">
            <v>12.5</v>
          </cell>
          <cell r="AW144">
            <v>29</v>
          </cell>
          <cell r="AX144">
            <v>120</v>
          </cell>
          <cell r="AY144">
            <v>24.166666666666668</v>
          </cell>
          <cell r="BA144">
            <v>21</v>
          </cell>
          <cell r="BB144">
            <v>75</v>
          </cell>
          <cell r="BC144">
            <v>28.000000000000004</v>
          </cell>
          <cell r="BE144">
            <v>12</v>
          </cell>
          <cell r="BF144">
            <v>50</v>
          </cell>
          <cell r="BG144">
            <v>24</v>
          </cell>
          <cell r="BI144">
            <v>2</v>
          </cell>
          <cell r="BJ144">
            <v>45</v>
          </cell>
          <cell r="BK144">
            <v>4.4444444444444446</v>
          </cell>
          <cell r="BM144">
            <v>3</v>
          </cell>
          <cell r="BN144">
            <v>25</v>
          </cell>
          <cell r="BO144">
            <v>12</v>
          </cell>
          <cell r="BQ144">
            <v>2</v>
          </cell>
          <cell r="BR144">
            <v>37</v>
          </cell>
          <cell r="BS144">
            <v>5.4054054054054053</v>
          </cell>
          <cell r="BU144">
            <v>1</v>
          </cell>
          <cell r="BV144">
            <v>16</v>
          </cell>
          <cell r="BW144">
            <v>6.25</v>
          </cell>
          <cell r="BZ144">
            <v>46</v>
          </cell>
          <cell r="CA144">
            <v>0</v>
          </cell>
          <cell r="CC144">
            <v>5</v>
          </cell>
          <cell r="CD144">
            <v>99</v>
          </cell>
          <cell r="CE144">
            <v>5.0505050505050502</v>
          </cell>
          <cell r="CG144">
            <v>39629</v>
          </cell>
          <cell r="CH144">
            <v>233</v>
          </cell>
          <cell r="CI144">
            <v>910</v>
          </cell>
          <cell r="CJ144">
            <v>25.604395604395602</v>
          </cell>
          <cell r="CL144">
            <v>14</v>
          </cell>
          <cell r="CM144">
            <v>32</v>
          </cell>
          <cell r="CN144">
            <v>43.75</v>
          </cell>
          <cell r="CP144">
            <v>5</v>
          </cell>
          <cell r="CQ144">
            <v>44</v>
          </cell>
          <cell r="CR144">
            <v>11.363636363636363</v>
          </cell>
          <cell r="CT144">
            <v>13</v>
          </cell>
          <cell r="CU144">
            <v>53</v>
          </cell>
          <cell r="CV144">
            <v>24.528301886792455</v>
          </cell>
          <cell r="CX144">
            <v>11</v>
          </cell>
          <cell r="CY144">
            <v>41</v>
          </cell>
          <cell r="CZ144">
            <v>26.829268292682929</v>
          </cell>
          <cell r="DB144">
            <v>5</v>
          </cell>
          <cell r="DC144">
            <v>99</v>
          </cell>
          <cell r="DD144">
            <v>5.0505050505050502</v>
          </cell>
          <cell r="DF144">
            <v>30</v>
          </cell>
          <cell r="DG144">
            <v>52</v>
          </cell>
          <cell r="DH144">
            <v>57.692307692307686</v>
          </cell>
          <cell r="DJ144">
            <v>11</v>
          </cell>
          <cell r="DK144">
            <v>39</v>
          </cell>
          <cell r="DL144">
            <v>28.205128205128204</v>
          </cell>
          <cell r="DN144">
            <v>19</v>
          </cell>
          <cell r="DO144">
            <v>48</v>
          </cell>
          <cell r="DP144">
            <v>39.583333333333329</v>
          </cell>
          <cell r="DR144">
            <v>6</v>
          </cell>
          <cell r="DS144">
            <v>58</v>
          </cell>
          <cell r="DT144">
            <v>10.344827586206897</v>
          </cell>
          <cell r="DV144">
            <v>9</v>
          </cell>
          <cell r="DW144">
            <v>32</v>
          </cell>
          <cell r="DX144">
            <v>28.125</v>
          </cell>
          <cell r="DZ144">
            <v>23</v>
          </cell>
          <cell r="EA144">
            <v>119</v>
          </cell>
          <cell r="EB144">
            <v>19.327731092436977</v>
          </cell>
          <cell r="ED144">
            <v>34</v>
          </cell>
          <cell r="EE144">
            <v>74</v>
          </cell>
          <cell r="EF144">
            <v>45.945945945945944</v>
          </cell>
          <cell r="EH144">
            <v>19</v>
          </cell>
          <cell r="EI144">
            <v>51</v>
          </cell>
          <cell r="EJ144">
            <v>37.254901960784316</v>
          </cell>
          <cell r="EL144">
            <v>16</v>
          </cell>
          <cell r="EM144">
            <v>44</v>
          </cell>
          <cell r="EN144">
            <v>36.363636363636367</v>
          </cell>
          <cell r="EP144">
            <v>7</v>
          </cell>
          <cell r="EQ144">
            <v>25</v>
          </cell>
          <cell r="ER144">
            <v>28</v>
          </cell>
          <cell r="ET144">
            <v>4</v>
          </cell>
          <cell r="EU144">
            <v>35</v>
          </cell>
          <cell r="EV144">
            <v>11.428571428571429</v>
          </cell>
          <cell r="EX144">
            <v>7</v>
          </cell>
          <cell r="EY144">
            <v>16</v>
          </cell>
          <cell r="EZ144">
            <v>43.75</v>
          </cell>
          <cell r="FC144">
            <v>48</v>
          </cell>
          <cell r="FF144">
            <v>5</v>
          </cell>
          <cell r="FG144">
            <v>99</v>
          </cell>
          <cell r="FH144">
            <v>5.0505050505050502</v>
          </cell>
        </row>
        <row r="145">
          <cell r="A145">
            <v>40056</v>
          </cell>
          <cell r="B145">
            <v>127</v>
          </cell>
          <cell r="C145">
            <v>900</v>
          </cell>
          <cell r="D145">
            <v>14.111111111111111</v>
          </cell>
          <cell r="I145">
            <v>8</v>
          </cell>
          <cell r="J145">
            <v>31</v>
          </cell>
          <cell r="K145">
            <v>25.806451612903224</v>
          </cell>
          <cell r="M145">
            <v>6</v>
          </cell>
          <cell r="N145">
            <v>49</v>
          </cell>
          <cell r="O145">
            <v>12.244897959183673</v>
          </cell>
          <cell r="Q145">
            <v>2</v>
          </cell>
          <cell r="R145">
            <v>55</v>
          </cell>
          <cell r="S145">
            <v>3.6363636363636362</v>
          </cell>
          <cell r="U145">
            <v>4</v>
          </cell>
          <cell r="V145">
            <v>39</v>
          </cell>
          <cell r="W145">
            <v>10.256410256410255</v>
          </cell>
          <cell r="Y145">
            <v>5</v>
          </cell>
          <cell r="Z145">
            <v>97</v>
          </cell>
          <cell r="AA145">
            <v>5.1546391752577314</v>
          </cell>
          <cell r="AC145">
            <v>11</v>
          </cell>
          <cell r="AD145">
            <v>51</v>
          </cell>
          <cell r="AE145">
            <v>21.568627450980394</v>
          </cell>
          <cell r="AG145">
            <v>5</v>
          </cell>
          <cell r="AH145">
            <v>36</v>
          </cell>
          <cell r="AI145">
            <v>13.888888888888889</v>
          </cell>
          <cell r="AK145">
            <v>11</v>
          </cell>
          <cell r="AL145">
            <v>48</v>
          </cell>
          <cell r="AM145">
            <v>22.916666666666664</v>
          </cell>
          <cell r="AO145">
            <v>1</v>
          </cell>
          <cell r="AP145">
            <v>60</v>
          </cell>
          <cell r="AQ145">
            <v>1.6666666666666667</v>
          </cell>
          <cell r="AS145">
            <v>4</v>
          </cell>
          <cell r="AT145">
            <v>32</v>
          </cell>
          <cell r="AU145">
            <v>12.5</v>
          </cell>
          <cell r="AW145">
            <v>28</v>
          </cell>
          <cell r="AX145">
            <v>117</v>
          </cell>
          <cell r="AY145">
            <v>23.931623931623932</v>
          </cell>
          <cell r="BA145">
            <v>23</v>
          </cell>
          <cell r="BB145">
            <v>74</v>
          </cell>
          <cell r="BC145">
            <v>31.081081081081081</v>
          </cell>
          <cell r="BE145">
            <v>11</v>
          </cell>
          <cell r="BF145">
            <v>45</v>
          </cell>
          <cell r="BG145">
            <v>24.444444444444443</v>
          </cell>
          <cell r="BI145">
            <v>2</v>
          </cell>
          <cell r="BJ145">
            <v>46</v>
          </cell>
          <cell r="BK145">
            <v>4.3478260869565215</v>
          </cell>
          <cell r="BM145">
            <v>3</v>
          </cell>
          <cell r="BN145">
            <v>25</v>
          </cell>
          <cell r="BO145">
            <v>12</v>
          </cell>
          <cell r="BQ145">
            <v>2</v>
          </cell>
          <cell r="BR145">
            <v>34</v>
          </cell>
          <cell r="BS145">
            <v>5.8823529411764701</v>
          </cell>
          <cell r="BU145">
            <v>1</v>
          </cell>
          <cell r="BV145">
            <v>16</v>
          </cell>
          <cell r="BW145">
            <v>6.25</v>
          </cell>
          <cell r="BZ145">
            <v>45</v>
          </cell>
          <cell r="CA145">
            <v>0</v>
          </cell>
          <cell r="CC145">
            <v>5</v>
          </cell>
          <cell r="CD145">
            <v>97</v>
          </cell>
          <cell r="CE145">
            <v>5.1546391752577314</v>
          </cell>
          <cell r="CG145">
            <v>39660</v>
          </cell>
          <cell r="CH145">
            <v>270</v>
          </cell>
          <cell r="CI145">
            <v>910</v>
          </cell>
          <cell r="CJ145">
            <v>29.670329670329672</v>
          </cell>
          <cell r="CL145">
            <v>18</v>
          </cell>
          <cell r="CM145">
            <v>31</v>
          </cell>
          <cell r="CN145">
            <v>58.064516129032256</v>
          </cell>
          <cell r="CP145">
            <v>7</v>
          </cell>
          <cell r="CQ145">
            <v>45</v>
          </cell>
          <cell r="CR145">
            <v>15.555555555555555</v>
          </cell>
          <cell r="CT145">
            <v>17</v>
          </cell>
          <cell r="CU145">
            <v>56</v>
          </cell>
          <cell r="CV145">
            <v>30.357142857142854</v>
          </cell>
          <cell r="CX145">
            <v>12</v>
          </cell>
          <cell r="CY145">
            <v>41</v>
          </cell>
          <cell r="CZ145">
            <v>29.26829268292683</v>
          </cell>
          <cell r="DB145">
            <v>5</v>
          </cell>
          <cell r="DC145">
            <v>99</v>
          </cell>
          <cell r="DD145">
            <v>5.0505050505050502</v>
          </cell>
          <cell r="DF145">
            <v>37</v>
          </cell>
          <cell r="DG145">
            <v>49</v>
          </cell>
          <cell r="DH145">
            <v>75.510204081632651</v>
          </cell>
          <cell r="DJ145">
            <v>8</v>
          </cell>
          <cell r="DK145">
            <v>37</v>
          </cell>
          <cell r="DL145">
            <v>21.621621621621621</v>
          </cell>
          <cell r="DN145">
            <v>26</v>
          </cell>
          <cell r="DO145">
            <v>48</v>
          </cell>
          <cell r="DP145">
            <v>54.166666666666671</v>
          </cell>
          <cell r="DR145">
            <v>6</v>
          </cell>
          <cell r="DS145">
            <v>58</v>
          </cell>
          <cell r="DT145">
            <v>10.344827586206897</v>
          </cell>
          <cell r="DV145">
            <v>11</v>
          </cell>
          <cell r="DW145">
            <v>32</v>
          </cell>
          <cell r="DX145">
            <v>34.375</v>
          </cell>
          <cell r="DZ145">
            <v>30</v>
          </cell>
          <cell r="EA145">
            <v>120</v>
          </cell>
          <cell r="EB145">
            <v>25</v>
          </cell>
          <cell r="ED145">
            <v>37</v>
          </cell>
          <cell r="EE145">
            <v>75</v>
          </cell>
          <cell r="EF145">
            <v>49.333333333333329</v>
          </cell>
          <cell r="EH145">
            <v>17</v>
          </cell>
          <cell r="EI145">
            <v>50</v>
          </cell>
          <cell r="EJ145">
            <v>34</v>
          </cell>
          <cell r="EL145">
            <v>18</v>
          </cell>
          <cell r="EM145">
            <v>45</v>
          </cell>
          <cell r="EN145">
            <v>40</v>
          </cell>
          <cell r="EP145">
            <v>8</v>
          </cell>
          <cell r="EQ145">
            <v>25</v>
          </cell>
          <cell r="ER145">
            <v>32</v>
          </cell>
          <cell r="ET145">
            <v>5</v>
          </cell>
          <cell r="EU145">
            <v>37</v>
          </cell>
          <cell r="EV145">
            <v>13.513513513513514</v>
          </cell>
          <cell r="EX145">
            <v>8</v>
          </cell>
          <cell r="EY145">
            <v>16</v>
          </cell>
          <cell r="EZ145">
            <v>50</v>
          </cell>
          <cell r="FC145">
            <v>46</v>
          </cell>
          <cell r="FF145">
            <v>5</v>
          </cell>
          <cell r="FG145">
            <v>99</v>
          </cell>
          <cell r="FH145">
            <v>5.0505050505050502</v>
          </cell>
        </row>
        <row r="146">
          <cell r="A146">
            <v>40086</v>
          </cell>
          <cell r="B146">
            <v>135</v>
          </cell>
          <cell r="C146">
            <v>892</v>
          </cell>
          <cell r="D146">
            <v>15.134529147982063</v>
          </cell>
          <cell r="I146">
            <v>9</v>
          </cell>
          <cell r="J146">
            <v>30</v>
          </cell>
          <cell r="K146">
            <v>30</v>
          </cell>
          <cell r="M146">
            <v>5</v>
          </cell>
          <cell r="N146">
            <v>48</v>
          </cell>
          <cell r="O146">
            <v>10.416666666666668</v>
          </cell>
          <cell r="Q146">
            <v>2</v>
          </cell>
          <cell r="R146">
            <v>55</v>
          </cell>
          <cell r="S146">
            <v>3.6363636363636362</v>
          </cell>
          <cell r="U146">
            <v>5</v>
          </cell>
          <cell r="V146">
            <v>40</v>
          </cell>
          <cell r="W146">
            <v>12.5</v>
          </cell>
          <cell r="Y146">
            <v>6</v>
          </cell>
          <cell r="Z146">
            <v>97</v>
          </cell>
          <cell r="AA146">
            <v>6.1855670103092786</v>
          </cell>
          <cell r="AC146">
            <v>10</v>
          </cell>
          <cell r="AD146">
            <v>54</v>
          </cell>
          <cell r="AE146">
            <v>18.518518518518519</v>
          </cell>
          <cell r="AG146">
            <v>5</v>
          </cell>
          <cell r="AH146">
            <v>36</v>
          </cell>
          <cell r="AI146">
            <v>13.888888888888889</v>
          </cell>
          <cell r="AK146">
            <v>12</v>
          </cell>
          <cell r="AL146">
            <v>48</v>
          </cell>
          <cell r="AM146">
            <v>25</v>
          </cell>
          <cell r="AO146">
            <v>1</v>
          </cell>
          <cell r="AP146">
            <v>60</v>
          </cell>
          <cell r="AQ146">
            <v>1.6666666666666667</v>
          </cell>
          <cell r="AS146">
            <v>3</v>
          </cell>
          <cell r="AT146">
            <v>31</v>
          </cell>
          <cell r="AU146">
            <v>9.67741935483871</v>
          </cell>
          <cell r="AW146">
            <v>30</v>
          </cell>
          <cell r="AX146">
            <v>112</v>
          </cell>
          <cell r="AY146">
            <v>26.785714285714285</v>
          </cell>
          <cell r="BA146">
            <v>25</v>
          </cell>
          <cell r="BB146">
            <v>71</v>
          </cell>
          <cell r="BC146">
            <v>35.2112676056338</v>
          </cell>
          <cell r="BE146">
            <v>13</v>
          </cell>
          <cell r="BF146">
            <v>45</v>
          </cell>
          <cell r="BG146">
            <v>28.888888888888886</v>
          </cell>
          <cell r="BI146">
            <v>3</v>
          </cell>
          <cell r="BJ146">
            <v>45</v>
          </cell>
          <cell r="BK146">
            <v>6.666666666666667</v>
          </cell>
          <cell r="BM146">
            <v>3</v>
          </cell>
          <cell r="BN146">
            <v>25</v>
          </cell>
          <cell r="BO146">
            <v>12</v>
          </cell>
          <cell r="BQ146">
            <v>2</v>
          </cell>
          <cell r="BR146">
            <v>34</v>
          </cell>
          <cell r="BS146">
            <v>5.8823529411764701</v>
          </cell>
          <cell r="BU146">
            <v>1</v>
          </cell>
          <cell r="BV146">
            <v>16</v>
          </cell>
          <cell r="BW146">
            <v>6.25</v>
          </cell>
          <cell r="BZ146">
            <v>45</v>
          </cell>
          <cell r="CA146">
            <v>0</v>
          </cell>
          <cell r="CC146">
            <v>6</v>
          </cell>
          <cell r="CD146">
            <v>97</v>
          </cell>
          <cell r="CE146">
            <v>6.1855670103092786</v>
          </cell>
          <cell r="CG146">
            <v>39691</v>
          </cell>
          <cell r="CH146">
            <v>289</v>
          </cell>
          <cell r="CI146">
            <v>900</v>
          </cell>
          <cell r="CJ146">
            <v>32.111111111111107</v>
          </cell>
          <cell r="CL146">
            <v>19</v>
          </cell>
          <cell r="CM146">
            <v>31</v>
          </cell>
          <cell r="CN146">
            <v>61.29032258064516</v>
          </cell>
          <cell r="CP146">
            <v>9</v>
          </cell>
          <cell r="CQ146">
            <v>49</v>
          </cell>
          <cell r="CR146">
            <v>18.367346938775512</v>
          </cell>
          <cell r="CT146">
            <v>18</v>
          </cell>
          <cell r="CU146">
            <v>55</v>
          </cell>
          <cell r="CV146">
            <v>32.727272727272727</v>
          </cell>
          <cell r="CX146">
            <v>11</v>
          </cell>
          <cell r="CY146">
            <v>39</v>
          </cell>
          <cell r="CZ146">
            <v>28.205128205128204</v>
          </cell>
          <cell r="DB146">
            <v>7</v>
          </cell>
          <cell r="DC146">
            <v>97</v>
          </cell>
          <cell r="DD146">
            <v>7.216494845360824</v>
          </cell>
          <cell r="DF146">
            <v>39</v>
          </cell>
          <cell r="DG146">
            <v>51</v>
          </cell>
          <cell r="DH146">
            <v>76.470588235294116</v>
          </cell>
          <cell r="DJ146">
            <v>9</v>
          </cell>
          <cell r="DK146">
            <v>36</v>
          </cell>
          <cell r="DL146">
            <v>25</v>
          </cell>
          <cell r="DN146">
            <v>26</v>
          </cell>
          <cell r="DO146">
            <v>48</v>
          </cell>
          <cell r="DP146">
            <v>54.166666666666671</v>
          </cell>
          <cell r="DR146">
            <v>7</v>
          </cell>
          <cell r="DS146">
            <v>60</v>
          </cell>
          <cell r="DT146">
            <v>11.666666666666668</v>
          </cell>
          <cell r="DV146">
            <v>11</v>
          </cell>
          <cell r="DW146">
            <v>32</v>
          </cell>
          <cell r="DX146">
            <v>34.375</v>
          </cell>
          <cell r="DZ146">
            <v>33</v>
          </cell>
          <cell r="EA146">
            <v>117</v>
          </cell>
          <cell r="EB146">
            <v>28.205128205128204</v>
          </cell>
          <cell r="ED146">
            <v>42</v>
          </cell>
          <cell r="EE146">
            <v>74</v>
          </cell>
          <cell r="EF146">
            <v>56.756756756756758</v>
          </cell>
          <cell r="EH146">
            <v>18</v>
          </cell>
          <cell r="EI146">
            <v>45</v>
          </cell>
          <cell r="EJ146">
            <v>40</v>
          </cell>
          <cell r="EL146">
            <v>19</v>
          </cell>
          <cell r="EM146">
            <v>46</v>
          </cell>
          <cell r="EN146">
            <v>41.304347826086953</v>
          </cell>
          <cell r="EP146">
            <v>8</v>
          </cell>
          <cell r="EQ146">
            <v>25</v>
          </cell>
          <cell r="ER146">
            <v>32</v>
          </cell>
          <cell r="ET146">
            <v>6</v>
          </cell>
          <cell r="EU146">
            <v>34</v>
          </cell>
          <cell r="EV146">
            <v>17.647058823529409</v>
          </cell>
          <cell r="EX146">
            <v>7</v>
          </cell>
          <cell r="EY146">
            <v>16</v>
          </cell>
          <cell r="EZ146">
            <v>43.75</v>
          </cell>
          <cell r="FC146">
            <v>45</v>
          </cell>
          <cell r="FF146">
            <v>7</v>
          </cell>
          <cell r="FG146">
            <v>97</v>
          </cell>
          <cell r="FH146">
            <v>7.216494845360824</v>
          </cell>
        </row>
        <row r="147">
          <cell r="A147">
            <v>40117</v>
          </cell>
          <cell r="B147">
            <v>133</v>
          </cell>
          <cell r="C147">
            <v>892</v>
          </cell>
          <cell r="D147">
            <v>14.91031390134529</v>
          </cell>
          <cell r="I147">
            <v>9</v>
          </cell>
          <cell r="J147">
            <v>30</v>
          </cell>
          <cell r="K147">
            <v>30</v>
          </cell>
          <cell r="M147">
            <v>5</v>
          </cell>
          <cell r="N147">
            <v>49</v>
          </cell>
          <cell r="O147">
            <v>10.204081632653061</v>
          </cell>
          <cell r="Q147">
            <v>2</v>
          </cell>
          <cell r="R147">
            <v>56</v>
          </cell>
          <cell r="S147">
            <v>3.5714285714285712</v>
          </cell>
          <cell r="U147">
            <v>5</v>
          </cell>
          <cell r="V147">
            <v>40</v>
          </cell>
          <cell r="W147">
            <v>12.5</v>
          </cell>
          <cell r="Y147">
            <v>4</v>
          </cell>
          <cell r="Z147">
            <v>95</v>
          </cell>
          <cell r="AA147">
            <v>4.2105263157894735</v>
          </cell>
          <cell r="AC147">
            <v>10</v>
          </cell>
          <cell r="AD147">
            <v>55</v>
          </cell>
          <cell r="AE147">
            <v>18.181818181818183</v>
          </cell>
          <cell r="AG147">
            <v>5</v>
          </cell>
          <cell r="AH147">
            <v>35</v>
          </cell>
          <cell r="AI147">
            <v>14.285714285714285</v>
          </cell>
          <cell r="AK147">
            <v>12</v>
          </cell>
          <cell r="AL147">
            <v>48</v>
          </cell>
          <cell r="AM147">
            <v>25</v>
          </cell>
          <cell r="AO147">
            <v>1</v>
          </cell>
          <cell r="AP147">
            <v>60</v>
          </cell>
          <cell r="AQ147">
            <v>1.6666666666666667</v>
          </cell>
          <cell r="AS147">
            <v>3</v>
          </cell>
          <cell r="AT147">
            <v>31</v>
          </cell>
          <cell r="AU147">
            <v>9.67741935483871</v>
          </cell>
          <cell r="AW147">
            <v>30</v>
          </cell>
          <cell r="AX147">
            <v>111</v>
          </cell>
          <cell r="AY147">
            <v>27.027027027027028</v>
          </cell>
          <cell r="BA147">
            <v>24</v>
          </cell>
          <cell r="BB147">
            <v>72</v>
          </cell>
          <cell r="BC147">
            <v>33.333333333333329</v>
          </cell>
          <cell r="BE147">
            <v>13</v>
          </cell>
          <cell r="BF147">
            <v>46</v>
          </cell>
          <cell r="BG147">
            <v>28.260869565217391</v>
          </cell>
          <cell r="BI147">
            <v>3</v>
          </cell>
          <cell r="BJ147">
            <v>45</v>
          </cell>
          <cell r="BK147">
            <v>6.666666666666667</v>
          </cell>
          <cell r="BM147">
            <v>3</v>
          </cell>
          <cell r="BN147">
            <v>25</v>
          </cell>
          <cell r="BO147">
            <v>12</v>
          </cell>
          <cell r="BQ147">
            <v>2</v>
          </cell>
          <cell r="BR147">
            <v>34</v>
          </cell>
          <cell r="BS147">
            <v>5.8823529411764701</v>
          </cell>
          <cell r="BU147">
            <v>2</v>
          </cell>
          <cell r="BV147">
            <v>16</v>
          </cell>
          <cell r="BW147">
            <v>12.5</v>
          </cell>
          <cell r="BZ147">
            <v>44</v>
          </cell>
          <cell r="CA147">
            <v>0</v>
          </cell>
          <cell r="CC147">
            <v>4</v>
          </cell>
          <cell r="CD147">
            <v>95</v>
          </cell>
          <cell r="CE147">
            <v>4.2105263157894735</v>
          </cell>
          <cell r="CG147">
            <v>39721</v>
          </cell>
          <cell r="CH147">
            <v>390</v>
          </cell>
          <cell r="CI147">
            <v>892</v>
          </cell>
          <cell r="CJ147">
            <v>43.721973094170409</v>
          </cell>
          <cell r="CL147">
            <v>23</v>
          </cell>
          <cell r="CM147">
            <v>30</v>
          </cell>
          <cell r="CN147">
            <v>76.666666666666657</v>
          </cell>
          <cell r="CP147">
            <v>11</v>
          </cell>
          <cell r="CQ147">
            <v>48</v>
          </cell>
          <cell r="CR147">
            <v>22.916666666666664</v>
          </cell>
          <cell r="CT147">
            <v>23</v>
          </cell>
          <cell r="CU147">
            <v>55</v>
          </cell>
          <cell r="CV147">
            <v>41.81818181818182</v>
          </cell>
          <cell r="CX147">
            <v>19</v>
          </cell>
          <cell r="CY147">
            <v>40</v>
          </cell>
          <cell r="CZ147">
            <v>47.5</v>
          </cell>
          <cell r="DB147">
            <v>19</v>
          </cell>
          <cell r="DC147">
            <v>97</v>
          </cell>
          <cell r="DD147">
            <v>19.587628865979383</v>
          </cell>
          <cell r="DF147">
            <v>46</v>
          </cell>
          <cell r="DG147">
            <v>54</v>
          </cell>
          <cell r="DH147">
            <v>85.18518518518519</v>
          </cell>
          <cell r="DJ147">
            <v>12</v>
          </cell>
          <cell r="DK147">
            <v>36</v>
          </cell>
          <cell r="DL147">
            <v>33.333333333333329</v>
          </cell>
          <cell r="DN147">
            <v>33</v>
          </cell>
          <cell r="DO147">
            <v>48</v>
          </cell>
          <cell r="DP147">
            <v>68.75</v>
          </cell>
          <cell r="DR147">
            <v>11</v>
          </cell>
          <cell r="DS147">
            <v>60</v>
          </cell>
          <cell r="DT147">
            <v>18.333333333333336</v>
          </cell>
          <cell r="DV147">
            <v>18</v>
          </cell>
          <cell r="DW147">
            <v>31</v>
          </cell>
          <cell r="DX147">
            <v>58.064516129032256</v>
          </cell>
          <cell r="DZ147">
            <v>43</v>
          </cell>
          <cell r="EA147">
            <v>112</v>
          </cell>
          <cell r="EB147">
            <v>38.392857142857146</v>
          </cell>
          <cell r="ED147">
            <v>48</v>
          </cell>
          <cell r="EE147">
            <v>71</v>
          </cell>
          <cell r="EF147">
            <v>67.605633802816897</v>
          </cell>
          <cell r="EH147">
            <v>26</v>
          </cell>
          <cell r="EI147">
            <v>45</v>
          </cell>
          <cell r="EJ147">
            <v>57.777777777777779</v>
          </cell>
          <cell r="EL147">
            <v>24</v>
          </cell>
          <cell r="EM147">
            <v>45</v>
          </cell>
          <cell r="EN147">
            <v>53.333333333333329</v>
          </cell>
          <cell r="EP147">
            <v>11</v>
          </cell>
          <cell r="EQ147">
            <v>25</v>
          </cell>
          <cell r="ER147">
            <v>44</v>
          </cell>
          <cell r="ET147">
            <v>11</v>
          </cell>
          <cell r="EU147">
            <v>34</v>
          </cell>
          <cell r="EV147">
            <v>32.352941176470587</v>
          </cell>
          <cell r="EX147">
            <v>8</v>
          </cell>
          <cell r="EY147">
            <v>16</v>
          </cell>
          <cell r="EZ147">
            <v>50</v>
          </cell>
          <cell r="FB147">
            <v>4</v>
          </cell>
          <cell r="FC147">
            <v>45</v>
          </cell>
          <cell r="FD147">
            <v>8.8888888888888893</v>
          </cell>
          <cell r="FF147">
            <v>19</v>
          </cell>
          <cell r="FG147">
            <v>97</v>
          </cell>
          <cell r="FH147">
            <v>19.587628865979383</v>
          </cell>
        </row>
        <row r="148">
          <cell r="A148">
            <v>40147</v>
          </cell>
          <cell r="B148">
            <v>129</v>
          </cell>
          <cell r="C148">
            <v>886</v>
          </cell>
          <cell r="D148">
            <v>14.559819413092551</v>
          </cell>
          <cell r="I148">
            <v>8</v>
          </cell>
          <cell r="J148">
            <v>30</v>
          </cell>
          <cell r="K148">
            <v>26.666666666666668</v>
          </cell>
          <cell r="M148">
            <v>5</v>
          </cell>
          <cell r="N148">
            <v>49</v>
          </cell>
          <cell r="O148">
            <v>10.204081632653061</v>
          </cell>
          <cell r="Q148">
            <v>1</v>
          </cell>
          <cell r="R148">
            <v>55</v>
          </cell>
          <cell r="S148">
            <v>1.8181818181818181</v>
          </cell>
          <cell r="U148">
            <v>5</v>
          </cell>
          <cell r="V148">
            <v>40</v>
          </cell>
          <cell r="W148">
            <v>12.5</v>
          </cell>
          <cell r="Y148">
            <v>5</v>
          </cell>
          <cell r="Z148">
            <v>94</v>
          </cell>
          <cell r="AA148">
            <v>5.3191489361702127</v>
          </cell>
          <cell r="AC148">
            <v>9</v>
          </cell>
          <cell r="AD148">
            <v>55</v>
          </cell>
          <cell r="AE148">
            <v>16.363636363636363</v>
          </cell>
          <cell r="AG148">
            <v>5</v>
          </cell>
          <cell r="AH148">
            <v>35</v>
          </cell>
          <cell r="AI148">
            <v>14.285714285714285</v>
          </cell>
          <cell r="AK148">
            <v>10</v>
          </cell>
          <cell r="AL148">
            <v>46</v>
          </cell>
          <cell r="AM148">
            <v>21.739130434782609</v>
          </cell>
          <cell r="AO148">
            <v>1</v>
          </cell>
          <cell r="AP148">
            <v>60</v>
          </cell>
          <cell r="AQ148">
            <v>1.6666666666666667</v>
          </cell>
          <cell r="AS148">
            <v>3</v>
          </cell>
          <cell r="AT148">
            <v>31</v>
          </cell>
          <cell r="AU148">
            <v>9.67741935483871</v>
          </cell>
          <cell r="AW148">
            <v>29</v>
          </cell>
          <cell r="AX148">
            <v>110</v>
          </cell>
          <cell r="AY148">
            <v>26.36363636363636</v>
          </cell>
          <cell r="BA148">
            <v>25</v>
          </cell>
          <cell r="BB148">
            <v>72</v>
          </cell>
          <cell r="BC148">
            <v>34.722222222222221</v>
          </cell>
          <cell r="BE148">
            <v>14</v>
          </cell>
          <cell r="BF148">
            <v>46</v>
          </cell>
          <cell r="BG148">
            <v>30.434782608695656</v>
          </cell>
          <cell r="BI148">
            <v>2</v>
          </cell>
          <cell r="BJ148">
            <v>45</v>
          </cell>
          <cell r="BK148">
            <v>4.4444444444444446</v>
          </cell>
          <cell r="BM148">
            <v>3</v>
          </cell>
          <cell r="BN148">
            <v>25</v>
          </cell>
          <cell r="BO148">
            <v>12</v>
          </cell>
          <cell r="BQ148">
            <v>2</v>
          </cell>
          <cell r="BR148">
            <v>34</v>
          </cell>
          <cell r="BS148">
            <v>5.8823529411764701</v>
          </cell>
          <cell r="BU148">
            <v>2</v>
          </cell>
          <cell r="BV148">
            <v>15</v>
          </cell>
          <cell r="BW148">
            <v>13.333333333333334</v>
          </cell>
          <cell r="BZ148">
            <v>44</v>
          </cell>
          <cell r="CA148">
            <v>0</v>
          </cell>
          <cell r="CC148">
            <v>5</v>
          </cell>
          <cell r="CD148">
            <v>94</v>
          </cell>
          <cell r="CE148">
            <v>5.3191489361702127</v>
          </cell>
          <cell r="CG148">
            <v>39752</v>
          </cell>
          <cell r="CH148">
            <v>691</v>
          </cell>
          <cell r="CI148">
            <v>892</v>
          </cell>
          <cell r="CJ148">
            <v>77.466367713004473</v>
          </cell>
          <cell r="CL148">
            <v>30</v>
          </cell>
          <cell r="CM148">
            <v>30</v>
          </cell>
          <cell r="CN148">
            <v>100</v>
          </cell>
          <cell r="CP148">
            <v>29</v>
          </cell>
          <cell r="CQ148">
            <v>49</v>
          </cell>
          <cell r="CR148">
            <v>59.183673469387749</v>
          </cell>
          <cell r="CT148">
            <v>43</v>
          </cell>
          <cell r="CU148">
            <v>56</v>
          </cell>
          <cell r="CV148">
            <v>76.785714285714292</v>
          </cell>
          <cell r="CX148">
            <v>31</v>
          </cell>
          <cell r="CY148">
            <v>40</v>
          </cell>
          <cell r="CZ148">
            <v>77.5</v>
          </cell>
          <cell r="DB148">
            <v>70</v>
          </cell>
          <cell r="DC148">
            <v>95</v>
          </cell>
          <cell r="DD148">
            <v>73.684210526315795</v>
          </cell>
          <cell r="DF148">
            <v>50</v>
          </cell>
          <cell r="DG148">
            <v>55</v>
          </cell>
          <cell r="DH148">
            <v>90.909090909090907</v>
          </cell>
          <cell r="DJ148">
            <v>24</v>
          </cell>
          <cell r="DK148">
            <v>35</v>
          </cell>
          <cell r="DL148">
            <v>68.571428571428569</v>
          </cell>
          <cell r="DN148">
            <v>43</v>
          </cell>
          <cell r="DO148">
            <v>48</v>
          </cell>
          <cell r="DP148">
            <v>89.583333333333343</v>
          </cell>
          <cell r="DR148">
            <v>32</v>
          </cell>
          <cell r="DS148">
            <v>60</v>
          </cell>
          <cell r="DT148">
            <v>53.333333333333329</v>
          </cell>
          <cell r="DV148">
            <v>29</v>
          </cell>
          <cell r="DW148">
            <v>31</v>
          </cell>
          <cell r="DX148">
            <v>93.548387096774192</v>
          </cell>
          <cell r="DZ148">
            <v>78</v>
          </cell>
          <cell r="EA148">
            <v>111</v>
          </cell>
          <cell r="EB148">
            <v>70.270270270270274</v>
          </cell>
          <cell r="ED148">
            <v>67</v>
          </cell>
          <cell r="EE148">
            <v>72</v>
          </cell>
          <cell r="EF148">
            <v>93.055555555555557</v>
          </cell>
          <cell r="EH148">
            <v>44</v>
          </cell>
          <cell r="EI148">
            <v>46</v>
          </cell>
          <cell r="EJ148">
            <v>95.652173913043484</v>
          </cell>
          <cell r="EL148">
            <v>40</v>
          </cell>
          <cell r="EM148">
            <v>45</v>
          </cell>
          <cell r="EN148">
            <v>88.888888888888886</v>
          </cell>
          <cell r="EP148">
            <v>22</v>
          </cell>
          <cell r="EQ148">
            <v>25</v>
          </cell>
          <cell r="ER148">
            <v>88</v>
          </cell>
          <cell r="ET148">
            <v>24</v>
          </cell>
          <cell r="EU148">
            <v>34</v>
          </cell>
          <cell r="EV148">
            <v>70.588235294117638</v>
          </cell>
          <cell r="EX148">
            <v>14</v>
          </cell>
          <cell r="EY148">
            <v>16</v>
          </cell>
          <cell r="EZ148">
            <v>87.5</v>
          </cell>
          <cell r="FB148">
            <v>21</v>
          </cell>
          <cell r="FC148">
            <v>44</v>
          </cell>
          <cell r="FD148">
            <v>47.727272727272727</v>
          </cell>
          <cell r="FF148">
            <v>70</v>
          </cell>
          <cell r="FG148">
            <v>95</v>
          </cell>
          <cell r="FH148">
            <v>73.68421052631578</v>
          </cell>
        </row>
        <row r="149">
          <cell r="A149">
            <v>40178</v>
          </cell>
          <cell r="B149">
            <v>111</v>
          </cell>
          <cell r="C149">
            <v>876</v>
          </cell>
          <cell r="D149">
            <v>12.671232876712329</v>
          </cell>
          <cell r="I149">
            <v>8</v>
          </cell>
          <cell r="J149">
            <v>29</v>
          </cell>
          <cell r="K149">
            <v>27.586206896551722</v>
          </cell>
          <cell r="M149">
            <v>6</v>
          </cell>
          <cell r="N149">
            <v>48</v>
          </cell>
          <cell r="O149">
            <v>12.5</v>
          </cell>
          <cell r="R149">
            <v>52</v>
          </cell>
          <cell r="S149">
            <v>0</v>
          </cell>
          <cell r="U149">
            <v>4</v>
          </cell>
          <cell r="V149">
            <v>39</v>
          </cell>
          <cell r="W149">
            <v>10.256410256410255</v>
          </cell>
          <cell r="Y149">
            <v>5</v>
          </cell>
          <cell r="Z149">
            <v>94</v>
          </cell>
          <cell r="AA149">
            <v>5.3191489361702127</v>
          </cell>
          <cell r="AC149">
            <v>3</v>
          </cell>
          <cell r="AD149">
            <v>53</v>
          </cell>
          <cell r="AE149">
            <v>5.6603773584905666</v>
          </cell>
          <cell r="AG149">
            <v>4</v>
          </cell>
          <cell r="AH149">
            <v>34</v>
          </cell>
          <cell r="AI149">
            <v>11.76470588235294</v>
          </cell>
          <cell r="AK149">
            <v>8</v>
          </cell>
          <cell r="AL149">
            <v>46</v>
          </cell>
          <cell r="AM149">
            <v>17.391304347826086</v>
          </cell>
          <cell r="AP149">
            <v>60</v>
          </cell>
          <cell r="AQ149">
            <v>0</v>
          </cell>
          <cell r="AS149">
            <v>3</v>
          </cell>
          <cell r="AT149">
            <v>32</v>
          </cell>
          <cell r="AU149">
            <v>9.375</v>
          </cell>
          <cell r="AW149">
            <v>27</v>
          </cell>
          <cell r="AX149">
            <v>109</v>
          </cell>
          <cell r="AY149">
            <v>24.770642201834864</v>
          </cell>
          <cell r="BA149">
            <v>22</v>
          </cell>
          <cell r="BB149">
            <v>71</v>
          </cell>
          <cell r="BC149">
            <v>30.985915492957744</v>
          </cell>
          <cell r="BE149">
            <v>13</v>
          </cell>
          <cell r="BF149">
            <v>46</v>
          </cell>
          <cell r="BG149">
            <v>28.260869565217391</v>
          </cell>
          <cell r="BI149">
            <v>1</v>
          </cell>
          <cell r="BJ149">
            <v>45</v>
          </cell>
          <cell r="BK149">
            <v>2.2222222222222223</v>
          </cell>
          <cell r="BM149">
            <v>3</v>
          </cell>
          <cell r="BN149">
            <v>25</v>
          </cell>
          <cell r="BO149">
            <v>12</v>
          </cell>
          <cell r="BQ149">
            <v>1</v>
          </cell>
          <cell r="BR149">
            <v>33</v>
          </cell>
          <cell r="BS149">
            <v>3.0303030303030303</v>
          </cell>
          <cell r="BU149">
            <v>3</v>
          </cell>
          <cell r="BV149">
            <v>15</v>
          </cell>
          <cell r="BW149">
            <v>20</v>
          </cell>
          <cell r="BZ149">
            <v>45</v>
          </cell>
          <cell r="CA149">
            <v>0</v>
          </cell>
          <cell r="CC149">
            <v>5</v>
          </cell>
          <cell r="CD149">
            <v>94</v>
          </cell>
          <cell r="CE149">
            <v>5.3191489361702127</v>
          </cell>
          <cell r="CG149">
            <v>39782</v>
          </cell>
          <cell r="CH149">
            <v>772</v>
          </cell>
          <cell r="CI149">
            <v>886</v>
          </cell>
          <cell r="CJ149">
            <v>87.133182844243791</v>
          </cell>
          <cell r="CL149">
            <v>30</v>
          </cell>
          <cell r="CM149">
            <v>30</v>
          </cell>
          <cell r="CN149">
            <v>100</v>
          </cell>
          <cell r="CP149">
            <v>37</v>
          </cell>
          <cell r="CQ149">
            <v>49</v>
          </cell>
          <cell r="CR149">
            <v>75.510204081632651</v>
          </cell>
          <cell r="CT149">
            <v>46</v>
          </cell>
          <cell r="CU149">
            <v>55</v>
          </cell>
          <cell r="CV149">
            <v>83.63636363636364</v>
          </cell>
          <cell r="CX149">
            <v>36</v>
          </cell>
          <cell r="CY149">
            <v>40</v>
          </cell>
          <cell r="CZ149">
            <v>90</v>
          </cell>
          <cell r="DB149">
            <v>82</v>
          </cell>
          <cell r="DC149">
            <v>94</v>
          </cell>
          <cell r="DD149">
            <v>87.234042553191486</v>
          </cell>
          <cell r="DF149">
            <v>52</v>
          </cell>
          <cell r="DG149">
            <v>55</v>
          </cell>
          <cell r="DH149">
            <v>94.545454545454547</v>
          </cell>
          <cell r="DJ149">
            <v>28</v>
          </cell>
          <cell r="DK149">
            <v>35</v>
          </cell>
          <cell r="DL149">
            <v>80</v>
          </cell>
          <cell r="DN149">
            <v>44</v>
          </cell>
          <cell r="DO149">
            <v>46</v>
          </cell>
          <cell r="DP149">
            <v>95.652173913043484</v>
          </cell>
          <cell r="DR149">
            <v>49</v>
          </cell>
          <cell r="DS149">
            <v>60</v>
          </cell>
          <cell r="DT149">
            <v>81.666666666666657</v>
          </cell>
          <cell r="DV149">
            <v>30</v>
          </cell>
          <cell r="DW149">
            <v>31</v>
          </cell>
          <cell r="DX149">
            <v>96.774193548387103</v>
          </cell>
          <cell r="DZ149">
            <v>89</v>
          </cell>
          <cell r="EA149">
            <v>110</v>
          </cell>
          <cell r="EB149">
            <v>80.909090909090907</v>
          </cell>
          <cell r="ED149">
            <v>71</v>
          </cell>
          <cell r="EE149">
            <v>72</v>
          </cell>
          <cell r="EF149">
            <v>98.611111111111114</v>
          </cell>
          <cell r="EH149">
            <v>45</v>
          </cell>
          <cell r="EI149">
            <v>46</v>
          </cell>
          <cell r="EJ149">
            <v>97.826086956521735</v>
          </cell>
          <cell r="EL149">
            <v>43</v>
          </cell>
          <cell r="EM149">
            <v>45</v>
          </cell>
          <cell r="EN149">
            <v>95.555555555555557</v>
          </cell>
          <cell r="EP149">
            <v>22</v>
          </cell>
          <cell r="EQ149">
            <v>25</v>
          </cell>
          <cell r="ER149">
            <v>88</v>
          </cell>
          <cell r="ET149">
            <v>25</v>
          </cell>
          <cell r="EU149">
            <v>34</v>
          </cell>
          <cell r="EV149">
            <v>73.529411764705884</v>
          </cell>
          <cell r="EX149">
            <v>14</v>
          </cell>
          <cell r="EY149">
            <v>15</v>
          </cell>
          <cell r="EZ149">
            <v>93.333333333333343</v>
          </cell>
          <cell r="FB149">
            <v>29</v>
          </cell>
          <cell r="FC149">
            <v>44</v>
          </cell>
          <cell r="FD149">
            <v>65.909090909090907</v>
          </cell>
          <cell r="FF149">
            <v>82</v>
          </cell>
          <cell r="FG149">
            <v>94</v>
          </cell>
          <cell r="FH149">
            <v>87.2340425531915</v>
          </cell>
        </row>
        <row r="150">
          <cell r="A150">
            <v>40209</v>
          </cell>
          <cell r="B150">
            <v>104</v>
          </cell>
          <cell r="C150">
            <v>859</v>
          </cell>
          <cell r="D150">
            <v>12.107101280558789</v>
          </cell>
          <cell r="I150">
            <v>8</v>
          </cell>
          <cell r="J150">
            <v>29</v>
          </cell>
          <cell r="K150">
            <v>27.586206896551722</v>
          </cell>
          <cell r="M150">
            <v>6</v>
          </cell>
          <cell r="N150">
            <v>48</v>
          </cell>
          <cell r="O150">
            <v>12.5</v>
          </cell>
          <cell r="Q150">
            <v>1</v>
          </cell>
          <cell r="R150">
            <v>52</v>
          </cell>
          <cell r="S150">
            <v>1.9230769230769231</v>
          </cell>
          <cell r="U150">
            <v>4</v>
          </cell>
          <cell r="V150">
            <v>39</v>
          </cell>
          <cell r="W150">
            <v>10.256410256410255</v>
          </cell>
          <cell r="Y150">
            <v>5</v>
          </cell>
          <cell r="Z150">
            <v>94</v>
          </cell>
          <cell r="AA150">
            <v>5.3191489361702127</v>
          </cell>
          <cell r="AC150">
            <v>4</v>
          </cell>
          <cell r="AD150">
            <v>50</v>
          </cell>
          <cell r="AE150">
            <v>8</v>
          </cell>
          <cell r="AG150">
            <v>2</v>
          </cell>
          <cell r="AH150">
            <v>32</v>
          </cell>
          <cell r="AI150">
            <v>6.25</v>
          </cell>
          <cell r="AK150">
            <v>8</v>
          </cell>
          <cell r="AL150">
            <v>46</v>
          </cell>
          <cell r="AM150">
            <v>17.391304347826086</v>
          </cell>
          <cell r="AO150">
            <v>1</v>
          </cell>
          <cell r="AP150">
            <v>62</v>
          </cell>
          <cell r="AQ150">
            <v>1.6129032258064515</v>
          </cell>
          <cell r="AS150">
            <v>3</v>
          </cell>
          <cell r="AT150">
            <v>31</v>
          </cell>
          <cell r="AU150">
            <v>9.67741935483871</v>
          </cell>
          <cell r="AW150">
            <v>20</v>
          </cell>
          <cell r="AX150">
            <v>100</v>
          </cell>
          <cell r="AY150">
            <v>20</v>
          </cell>
          <cell r="BA150">
            <v>23</v>
          </cell>
          <cell r="BB150">
            <v>71</v>
          </cell>
          <cell r="BC150">
            <v>32.394366197183103</v>
          </cell>
          <cell r="BE150">
            <v>12</v>
          </cell>
          <cell r="BF150">
            <v>46</v>
          </cell>
          <cell r="BG150">
            <v>26.086956521739129</v>
          </cell>
          <cell r="BI150">
            <v>1</v>
          </cell>
          <cell r="BJ150">
            <v>42</v>
          </cell>
          <cell r="BK150">
            <v>2.3809523809523809</v>
          </cell>
          <cell r="BM150">
            <v>3</v>
          </cell>
          <cell r="BN150">
            <v>25</v>
          </cell>
          <cell r="BO150">
            <v>12</v>
          </cell>
          <cell r="BQ150">
            <v>1</v>
          </cell>
          <cell r="BR150">
            <v>32</v>
          </cell>
          <cell r="BS150">
            <v>3.125</v>
          </cell>
          <cell r="BU150">
            <v>2</v>
          </cell>
          <cell r="BV150">
            <v>15</v>
          </cell>
          <cell r="BW150">
            <v>13.333333333333334</v>
          </cell>
          <cell r="BZ150">
            <v>45</v>
          </cell>
          <cell r="CA150">
            <v>0</v>
          </cell>
          <cell r="CC150">
            <v>5</v>
          </cell>
          <cell r="CD150">
            <v>94</v>
          </cell>
          <cell r="CE150">
            <v>5.3191489361702127</v>
          </cell>
          <cell r="CG150">
            <v>39813</v>
          </cell>
          <cell r="CH150">
            <v>758</v>
          </cell>
          <cell r="CI150">
            <v>876</v>
          </cell>
          <cell r="CJ150">
            <v>86.529680365296812</v>
          </cell>
          <cell r="CL150">
            <v>29</v>
          </cell>
          <cell r="CM150">
            <v>29</v>
          </cell>
          <cell r="CN150">
            <v>100</v>
          </cell>
          <cell r="CP150">
            <v>37</v>
          </cell>
          <cell r="CQ150">
            <v>48</v>
          </cell>
          <cell r="CR150">
            <v>77.083333333333343</v>
          </cell>
          <cell r="CT150">
            <v>46</v>
          </cell>
          <cell r="CU150">
            <v>52</v>
          </cell>
          <cell r="CV150">
            <v>88.461538461538453</v>
          </cell>
          <cell r="CX150">
            <v>37</v>
          </cell>
          <cell r="CY150">
            <v>39</v>
          </cell>
          <cell r="CZ150">
            <v>94.871794871794862</v>
          </cell>
          <cell r="DB150">
            <v>80</v>
          </cell>
          <cell r="DC150">
            <v>94</v>
          </cell>
          <cell r="DD150">
            <v>85.106382978723403</v>
          </cell>
          <cell r="DF150">
            <v>47</v>
          </cell>
          <cell r="DG150">
            <v>53</v>
          </cell>
          <cell r="DH150">
            <v>88.679245283018872</v>
          </cell>
          <cell r="DJ150">
            <v>28</v>
          </cell>
          <cell r="DK150">
            <v>34</v>
          </cell>
          <cell r="DL150">
            <v>82.352941176470594</v>
          </cell>
          <cell r="DN150">
            <v>45</v>
          </cell>
          <cell r="DO150">
            <v>46</v>
          </cell>
          <cell r="DP150">
            <v>97.826086956521735</v>
          </cell>
          <cell r="DR150">
            <v>50</v>
          </cell>
          <cell r="DS150">
            <v>60</v>
          </cell>
          <cell r="DT150">
            <v>83.333333333333343</v>
          </cell>
          <cell r="DV150">
            <v>30</v>
          </cell>
          <cell r="DW150">
            <v>32</v>
          </cell>
          <cell r="DX150">
            <v>93.75</v>
          </cell>
          <cell r="DZ150">
            <v>90</v>
          </cell>
          <cell r="EA150">
            <v>109</v>
          </cell>
          <cell r="EB150">
            <v>82.568807339449535</v>
          </cell>
          <cell r="ED150">
            <v>68</v>
          </cell>
          <cell r="EE150">
            <v>71</v>
          </cell>
          <cell r="EF150">
            <v>95.774647887323937</v>
          </cell>
          <cell r="EH150">
            <v>44</v>
          </cell>
          <cell r="EI150">
            <v>46</v>
          </cell>
          <cell r="EJ150">
            <v>95.652173913043484</v>
          </cell>
          <cell r="EL150">
            <v>43</v>
          </cell>
          <cell r="EM150">
            <v>45</v>
          </cell>
          <cell r="EN150">
            <v>95.555555555555557</v>
          </cell>
          <cell r="EP150">
            <v>22</v>
          </cell>
          <cell r="EQ150">
            <v>25</v>
          </cell>
          <cell r="ER150">
            <v>88</v>
          </cell>
          <cell r="ET150">
            <v>23</v>
          </cell>
          <cell r="EU150">
            <v>33</v>
          </cell>
          <cell r="EV150">
            <v>69.696969696969703</v>
          </cell>
          <cell r="EX150">
            <v>14</v>
          </cell>
          <cell r="EY150">
            <v>15</v>
          </cell>
          <cell r="EZ150">
            <v>93.333333333333343</v>
          </cell>
          <cell r="FB150">
            <v>25</v>
          </cell>
          <cell r="FC150">
            <v>45</v>
          </cell>
          <cell r="FD150">
            <v>55.555555555555557</v>
          </cell>
          <cell r="FF150">
            <v>80</v>
          </cell>
          <cell r="FG150">
            <v>94</v>
          </cell>
          <cell r="FH150">
            <v>85.106382978723403</v>
          </cell>
        </row>
        <row r="151">
          <cell r="A151">
            <v>40237</v>
          </cell>
          <cell r="B151">
            <v>94</v>
          </cell>
          <cell r="C151">
            <v>852</v>
          </cell>
          <cell r="D151">
            <v>11.032863849765258</v>
          </cell>
          <cell r="I151">
            <v>8</v>
          </cell>
          <cell r="J151">
            <v>29</v>
          </cell>
          <cell r="K151">
            <v>27.586206896551722</v>
          </cell>
          <cell r="M151">
            <v>6</v>
          </cell>
          <cell r="N151">
            <v>48</v>
          </cell>
          <cell r="O151">
            <v>12.5</v>
          </cell>
          <cell r="Q151">
            <v>1</v>
          </cell>
          <cell r="R151">
            <v>51</v>
          </cell>
          <cell r="S151">
            <v>1.9607843137254901</v>
          </cell>
          <cell r="U151">
            <v>2</v>
          </cell>
          <cell r="V151">
            <v>38</v>
          </cell>
          <cell r="W151">
            <v>5.2631578947368416</v>
          </cell>
          <cell r="Y151">
            <v>5</v>
          </cell>
          <cell r="Z151">
            <v>95</v>
          </cell>
          <cell r="AA151">
            <v>5.2631578947368416</v>
          </cell>
          <cell r="AC151">
            <v>5</v>
          </cell>
          <cell r="AD151">
            <v>57</v>
          </cell>
          <cell r="AE151">
            <v>8.7719298245614024</v>
          </cell>
          <cell r="AG151">
            <v>1</v>
          </cell>
          <cell r="AH151">
            <v>32</v>
          </cell>
          <cell r="AI151">
            <v>3.125</v>
          </cell>
          <cell r="AK151">
            <v>7</v>
          </cell>
          <cell r="AL151">
            <v>44</v>
          </cell>
          <cell r="AM151">
            <v>15.909090909090908</v>
          </cell>
          <cell r="AO151">
            <v>1</v>
          </cell>
          <cell r="AP151">
            <v>61</v>
          </cell>
          <cell r="AQ151">
            <v>1.639344262295082</v>
          </cell>
          <cell r="AS151">
            <v>3</v>
          </cell>
          <cell r="AT151">
            <v>33</v>
          </cell>
          <cell r="AU151">
            <v>9.0909090909090917</v>
          </cell>
          <cell r="AW151">
            <v>18</v>
          </cell>
          <cell r="AX151">
            <v>98</v>
          </cell>
          <cell r="AY151">
            <v>18.367346938775512</v>
          </cell>
          <cell r="BA151">
            <v>19</v>
          </cell>
          <cell r="BB151">
            <v>65</v>
          </cell>
          <cell r="BC151">
            <v>29.230769230769234</v>
          </cell>
          <cell r="BE151">
            <v>12</v>
          </cell>
          <cell r="BF151">
            <v>45</v>
          </cell>
          <cell r="BG151">
            <v>26.666666666666668</v>
          </cell>
          <cell r="BI151">
            <v>1</v>
          </cell>
          <cell r="BJ151">
            <v>42</v>
          </cell>
          <cell r="BK151">
            <v>2.3809523809523809</v>
          </cell>
          <cell r="BM151">
            <v>2</v>
          </cell>
          <cell r="BN151">
            <v>23</v>
          </cell>
          <cell r="BO151">
            <v>8.695652173913043</v>
          </cell>
          <cell r="BQ151">
            <v>1</v>
          </cell>
          <cell r="BR151">
            <v>32</v>
          </cell>
          <cell r="BS151">
            <v>3.125</v>
          </cell>
          <cell r="BU151">
            <v>2</v>
          </cell>
          <cell r="BV151">
            <v>14</v>
          </cell>
          <cell r="BW151">
            <v>14.285714285714285</v>
          </cell>
          <cell r="BZ151">
            <v>45</v>
          </cell>
          <cell r="CA151">
            <v>0</v>
          </cell>
          <cell r="CC151">
            <v>5</v>
          </cell>
          <cell r="CD151">
            <v>95</v>
          </cell>
          <cell r="CE151">
            <v>5.2631578947368416</v>
          </cell>
          <cell r="CG151">
            <v>39844</v>
          </cell>
          <cell r="CH151">
            <v>631</v>
          </cell>
          <cell r="CI151">
            <v>859</v>
          </cell>
          <cell r="CJ151">
            <v>73.457508731082655</v>
          </cell>
          <cell r="CL151">
            <v>27</v>
          </cell>
          <cell r="CM151">
            <v>29</v>
          </cell>
          <cell r="CN151">
            <v>93.103448275862064</v>
          </cell>
          <cell r="CP151">
            <v>28</v>
          </cell>
          <cell r="CQ151">
            <v>48</v>
          </cell>
          <cell r="CR151">
            <v>58.333333333333336</v>
          </cell>
          <cell r="CT151">
            <v>43</v>
          </cell>
          <cell r="CU151">
            <v>52</v>
          </cell>
          <cell r="CV151">
            <v>82.692307692307693</v>
          </cell>
          <cell r="CX151">
            <v>34</v>
          </cell>
          <cell r="CY151">
            <v>39</v>
          </cell>
          <cell r="CZ151">
            <v>87.179487179487182</v>
          </cell>
          <cell r="DB151">
            <v>57</v>
          </cell>
          <cell r="DC151">
            <v>94</v>
          </cell>
          <cell r="DD151">
            <v>60.638297872340431</v>
          </cell>
          <cell r="DF151">
            <v>42</v>
          </cell>
          <cell r="DG151">
            <v>50</v>
          </cell>
          <cell r="DH151">
            <v>84</v>
          </cell>
          <cell r="DJ151">
            <v>18</v>
          </cell>
          <cell r="DK151">
            <v>32</v>
          </cell>
          <cell r="DL151">
            <v>56.25</v>
          </cell>
          <cell r="DN151">
            <v>43</v>
          </cell>
          <cell r="DO151">
            <v>46</v>
          </cell>
          <cell r="DP151">
            <v>93.478260869565219</v>
          </cell>
          <cell r="DR151">
            <v>34</v>
          </cell>
          <cell r="DS151">
            <v>62</v>
          </cell>
          <cell r="DT151">
            <v>54.838709677419352</v>
          </cell>
          <cell r="DV151">
            <v>26</v>
          </cell>
          <cell r="DW151">
            <v>31</v>
          </cell>
          <cell r="DX151">
            <v>83.870967741935488</v>
          </cell>
          <cell r="DZ151">
            <v>73</v>
          </cell>
          <cell r="EA151">
            <v>100</v>
          </cell>
          <cell r="EB151">
            <v>73</v>
          </cell>
          <cell r="ED151">
            <v>64</v>
          </cell>
          <cell r="EE151">
            <v>71</v>
          </cell>
          <cell r="EF151">
            <v>90.140845070422543</v>
          </cell>
          <cell r="EH151">
            <v>41</v>
          </cell>
          <cell r="EI151">
            <v>46</v>
          </cell>
          <cell r="EJ151">
            <v>89.130434782608688</v>
          </cell>
          <cell r="EL151">
            <v>37</v>
          </cell>
          <cell r="EM151">
            <v>42</v>
          </cell>
          <cell r="EN151">
            <v>88.095238095238088</v>
          </cell>
          <cell r="EP151">
            <v>21</v>
          </cell>
          <cell r="EQ151">
            <v>25</v>
          </cell>
          <cell r="ER151">
            <v>84</v>
          </cell>
          <cell r="ET151">
            <v>14</v>
          </cell>
          <cell r="EU151">
            <v>32</v>
          </cell>
          <cell r="EV151">
            <v>43.75</v>
          </cell>
          <cell r="EX151">
            <v>14</v>
          </cell>
          <cell r="EY151">
            <v>15</v>
          </cell>
          <cell r="EZ151">
            <v>93.333333333333343</v>
          </cell>
          <cell r="FB151">
            <v>15</v>
          </cell>
          <cell r="FC151">
            <v>45</v>
          </cell>
          <cell r="FD151">
            <v>33.333333333333329</v>
          </cell>
          <cell r="FF151">
            <v>57</v>
          </cell>
          <cell r="FG151">
            <v>94</v>
          </cell>
          <cell r="FH151">
            <v>60.638297872340431</v>
          </cell>
        </row>
        <row r="152">
          <cell r="A152">
            <v>40268</v>
          </cell>
          <cell r="B152">
            <v>71</v>
          </cell>
          <cell r="C152">
            <v>880</v>
          </cell>
          <cell r="D152">
            <v>8.0681818181818183</v>
          </cell>
          <cell r="I152">
            <v>8</v>
          </cell>
          <cell r="J152">
            <v>29</v>
          </cell>
          <cell r="K152">
            <v>27.586206896551722</v>
          </cell>
          <cell r="M152">
            <v>2</v>
          </cell>
          <cell r="N152">
            <v>48</v>
          </cell>
          <cell r="O152">
            <v>4.1666666666666661</v>
          </cell>
          <cell r="Q152">
            <v>1</v>
          </cell>
          <cell r="R152">
            <v>50</v>
          </cell>
          <cell r="S152">
            <v>2</v>
          </cell>
          <cell r="U152">
            <v>2</v>
          </cell>
          <cell r="V152">
            <v>39</v>
          </cell>
          <cell r="W152">
            <v>5.1282051282051277</v>
          </cell>
          <cell r="Y152">
            <v>5</v>
          </cell>
          <cell r="Z152">
            <v>95</v>
          </cell>
          <cell r="AA152">
            <v>5.2631578947368416</v>
          </cell>
          <cell r="AC152">
            <v>6</v>
          </cell>
          <cell r="AD152">
            <v>88</v>
          </cell>
          <cell r="AE152">
            <v>6.8181818181818175</v>
          </cell>
          <cell r="AG152">
            <v>1</v>
          </cell>
          <cell r="AH152">
            <v>32</v>
          </cell>
          <cell r="AI152">
            <v>3.125</v>
          </cell>
          <cell r="AK152">
            <v>6</v>
          </cell>
          <cell r="AL152">
            <v>44</v>
          </cell>
          <cell r="AM152">
            <v>13.636363636363635</v>
          </cell>
          <cell r="AO152">
            <v>1</v>
          </cell>
          <cell r="AP152">
            <v>61</v>
          </cell>
          <cell r="AQ152">
            <v>1.639344262295082</v>
          </cell>
          <cell r="AS152">
            <v>2</v>
          </cell>
          <cell r="AT152">
            <v>33</v>
          </cell>
          <cell r="AU152">
            <v>6.0606060606060606</v>
          </cell>
          <cell r="AW152">
            <v>14</v>
          </cell>
          <cell r="AX152">
            <v>96</v>
          </cell>
          <cell r="AY152">
            <v>14.583333333333334</v>
          </cell>
          <cell r="BA152">
            <v>10</v>
          </cell>
          <cell r="BB152">
            <v>65</v>
          </cell>
          <cell r="BC152">
            <v>15.384615384615385</v>
          </cell>
          <cell r="BE152">
            <v>9</v>
          </cell>
          <cell r="BF152">
            <v>46</v>
          </cell>
          <cell r="BG152">
            <v>19.565217391304348</v>
          </cell>
          <cell r="BI152">
            <v>1</v>
          </cell>
          <cell r="BJ152">
            <v>42</v>
          </cell>
          <cell r="BK152">
            <v>2.3809523809523809</v>
          </cell>
          <cell r="BM152">
            <v>1</v>
          </cell>
          <cell r="BN152">
            <v>23</v>
          </cell>
          <cell r="BO152">
            <v>4.3478260869565215</v>
          </cell>
          <cell r="BQ152">
            <v>1</v>
          </cell>
          <cell r="BR152">
            <v>31</v>
          </cell>
          <cell r="BS152">
            <v>3.225806451612903</v>
          </cell>
          <cell r="BU152">
            <v>1</v>
          </cell>
          <cell r="BV152">
            <v>13</v>
          </cell>
          <cell r="BW152">
            <v>7.6923076923076925</v>
          </cell>
          <cell r="BZ152">
            <v>45</v>
          </cell>
          <cell r="CA152">
            <v>0</v>
          </cell>
          <cell r="CC152">
            <v>5</v>
          </cell>
          <cell r="CD152">
            <v>95</v>
          </cell>
          <cell r="CE152">
            <v>5.2631578947368416</v>
          </cell>
          <cell r="CG152">
            <v>39872</v>
          </cell>
          <cell r="CH152">
            <v>614</v>
          </cell>
          <cell r="CI152">
            <v>852</v>
          </cell>
          <cell r="CJ152">
            <v>72.065727699530527</v>
          </cell>
          <cell r="CL152">
            <v>29</v>
          </cell>
          <cell r="CM152">
            <v>29</v>
          </cell>
          <cell r="CN152">
            <v>100</v>
          </cell>
          <cell r="CP152">
            <v>28</v>
          </cell>
          <cell r="CQ152">
            <v>48</v>
          </cell>
          <cell r="CR152">
            <v>58.333333333333336</v>
          </cell>
          <cell r="CT152">
            <v>40</v>
          </cell>
          <cell r="CU152">
            <v>51</v>
          </cell>
          <cell r="CV152">
            <v>78.431372549019613</v>
          </cell>
          <cell r="CX152">
            <v>31</v>
          </cell>
          <cell r="CY152">
            <v>38</v>
          </cell>
          <cell r="CZ152">
            <v>81.578947368421055</v>
          </cell>
          <cell r="DB152">
            <v>56</v>
          </cell>
          <cell r="DC152">
            <v>95</v>
          </cell>
          <cell r="DD152">
            <v>58.94736842105263</v>
          </cell>
          <cell r="DF152">
            <v>50</v>
          </cell>
          <cell r="DG152">
            <v>57</v>
          </cell>
          <cell r="DH152">
            <v>87.719298245614027</v>
          </cell>
          <cell r="DJ152">
            <v>16</v>
          </cell>
          <cell r="DK152">
            <v>32</v>
          </cell>
          <cell r="DL152">
            <v>50</v>
          </cell>
          <cell r="DN152">
            <v>41</v>
          </cell>
          <cell r="DO152">
            <v>44</v>
          </cell>
          <cell r="DP152">
            <v>93.181818181818173</v>
          </cell>
          <cell r="DR152">
            <v>31</v>
          </cell>
          <cell r="DS152">
            <v>61</v>
          </cell>
          <cell r="DT152">
            <v>50.819672131147541</v>
          </cell>
          <cell r="DV152">
            <v>29</v>
          </cell>
          <cell r="DW152">
            <v>33</v>
          </cell>
          <cell r="DX152">
            <v>87.878787878787875</v>
          </cell>
          <cell r="DZ152">
            <v>71</v>
          </cell>
          <cell r="EA152">
            <v>98</v>
          </cell>
          <cell r="EB152">
            <v>72.448979591836732</v>
          </cell>
          <cell r="ED152">
            <v>58</v>
          </cell>
          <cell r="EE152">
            <v>65</v>
          </cell>
          <cell r="EF152">
            <v>89.230769230769226</v>
          </cell>
          <cell r="EH152">
            <v>38</v>
          </cell>
          <cell r="EI152">
            <v>45</v>
          </cell>
          <cell r="EJ152">
            <v>84.444444444444443</v>
          </cell>
          <cell r="EL152">
            <v>35</v>
          </cell>
          <cell r="EM152">
            <v>42</v>
          </cell>
          <cell r="EN152">
            <v>83.333333333333343</v>
          </cell>
          <cell r="EP152">
            <v>20</v>
          </cell>
          <cell r="EQ152">
            <v>23</v>
          </cell>
          <cell r="ER152">
            <v>86.956521739130437</v>
          </cell>
          <cell r="ET152">
            <v>13</v>
          </cell>
          <cell r="EU152">
            <v>32</v>
          </cell>
          <cell r="EV152">
            <v>40.625</v>
          </cell>
          <cell r="EX152">
            <v>12</v>
          </cell>
          <cell r="EY152">
            <v>14</v>
          </cell>
          <cell r="EZ152">
            <v>85.714285714285708</v>
          </cell>
          <cell r="FB152">
            <v>16</v>
          </cell>
          <cell r="FC152">
            <v>45</v>
          </cell>
          <cell r="FD152">
            <v>35.555555555555557</v>
          </cell>
          <cell r="FF152">
            <v>56</v>
          </cell>
          <cell r="FG152">
            <v>95</v>
          </cell>
          <cell r="FH152">
            <v>58.947368421052623</v>
          </cell>
        </row>
        <row r="153">
          <cell r="A153">
            <v>40298</v>
          </cell>
          <cell r="B153">
            <v>71</v>
          </cell>
          <cell r="C153">
            <v>888</v>
          </cell>
          <cell r="D153">
            <v>7.9954954954954953</v>
          </cell>
          <cell r="I153">
            <v>7</v>
          </cell>
          <cell r="J153">
            <v>28</v>
          </cell>
          <cell r="K153">
            <v>25</v>
          </cell>
          <cell r="M153">
            <v>1</v>
          </cell>
          <cell r="N153">
            <v>48</v>
          </cell>
          <cell r="O153">
            <v>2.083333333333333</v>
          </cell>
          <cell r="Q153">
            <v>1</v>
          </cell>
          <cell r="R153">
            <v>50</v>
          </cell>
          <cell r="S153">
            <v>2</v>
          </cell>
          <cell r="U153">
            <v>2</v>
          </cell>
          <cell r="V153">
            <v>38</v>
          </cell>
          <cell r="W153">
            <v>5.2631578947368416</v>
          </cell>
          <cell r="Y153">
            <v>4</v>
          </cell>
          <cell r="Z153">
            <v>93</v>
          </cell>
          <cell r="AA153">
            <v>4.3010752688172049</v>
          </cell>
          <cell r="AC153">
            <v>15</v>
          </cell>
          <cell r="AD153">
            <v>104</v>
          </cell>
          <cell r="AE153">
            <v>14.423076923076922</v>
          </cell>
          <cell r="AG153">
            <v>1</v>
          </cell>
          <cell r="AH153">
            <v>31</v>
          </cell>
          <cell r="AI153">
            <v>3.225806451612903</v>
          </cell>
          <cell r="AK153">
            <v>5</v>
          </cell>
          <cell r="AL153">
            <v>43</v>
          </cell>
          <cell r="AM153">
            <v>11.627906976744185</v>
          </cell>
          <cell r="AO153">
            <v>1</v>
          </cell>
          <cell r="AP153">
            <v>61</v>
          </cell>
          <cell r="AQ153">
            <v>1.639344262295082</v>
          </cell>
          <cell r="AS153">
            <v>2</v>
          </cell>
          <cell r="AT153">
            <v>33</v>
          </cell>
          <cell r="AU153">
            <v>6.0606060606060606</v>
          </cell>
          <cell r="AW153">
            <v>10</v>
          </cell>
          <cell r="AX153">
            <v>96</v>
          </cell>
          <cell r="AY153">
            <v>10.416666666666668</v>
          </cell>
          <cell r="BA153">
            <v>9</v>
          </cell>
          <cell r="BB153">
            <v>56</v>
          </cell>
          <cell r="BC153">
            <v>16.071428571428573</v>
          </cell>
          <cell r="BE153">
            <v>8</v>
          </cell>
          <cell r="BF153">
            <v>45</v>
          </cell>
          <cell r="BG153">
            <v>17.777777777777779</v>
          </cell>
          <cell r="BI153">
            <v>1</v>
          </cell>
          <cell r="BJ153">
            <v>49</v>
          </cell>
          <cell r="BK153">
            <v>2.0408163265306123</v>
          </cell>
          <cell r="BM153">
            <v>1</v>
          </cell>
          <cell r="BN153">
            <v>23</v>
          </cell>
          <cell r="BO153">
            <v>4.3478260869565215</v>
          </cell>
          <cell r="BQ153">
            <v>2</v>
          </cell>
          <cell r="BR153">
            <v>34</v>
          </cell>
          <cell r="BS153">
            <v>5.8823529411764701</v>
          </cell>
          <cell r="BU153">
            <v>1</v>
          </cell>
          <cell r="BV153">
            <v>13</v>
          </cell>
          <cell r="BW153">
            <v>7.6923076923076925</v>
          </cell>
          <cell r="BZ153">
            <v>43</v>
          </cell>
          <cell r="CA153">
            <v>0</v>
          </cell>
          <cell r="CC153">
            <v>4</v>
          </cell>
          <cell r="CD153">
            <v>93</v>
          </cell>
          <cell r="CE153">
            <v>4.3010752688172049</v>
          </cell>
          <cell r="CG153">
            <v>39903</v>
          </cell>
          <cell r="CH153">
            <v>656</v>
          </cell>
          <cell r="CI153">
            <v>880</v>
          </cell>
          <cell r="CJ153">
            <v>74.545454545454547</v>
          </cell>
          <cell r="CL153">
            <v>29</v>
          </cell>
          <cell r="CM153">
            <v>29</v>
          </cell>
          <cell r="CN153">
            <v>100</v>
          </cell>
          <cell r="CP153">
            <v>31</v>
          </cell>
          <cell r="CQ153">
            <v>48</v>
          </cell>
          <cell r="CR153">
            <v>64.583333333333343</v>
          </cell>
          <cell r="CT153">
            <v>40</v>
          </cell>
          <cell r="CU153">
            <v>50</v>
          </cell>
          <cell r="CV153">
            <v>80</v>
          </cell>
          <cell r="CX153">
            <v>31</v>
          </cell>
          <cell r="CY153">
            <v>39</v>
          </cell>
          <cell r="CZ153">
            <v>79.487179487179475</v>
          </cell>
          <cell r="DB153">
            <v>56</v>
          </cell>
          <cell r="DC153">
            <v>95</v>
          </cell>
          <cell r="DD153">
            <v>58.94736842105263</v>
          </cell>
          <cell r="DF153">
            <v>83</v>
          </cell>
          <cell r="DG153">
            <v>88</v>
          </cell>
          <cell r="DH153">
            <v>94.318181818181827</v>
          </cell>
          <cell r="DJ153">
            <v>14</v>
          </cell>
          <cell r="DK153">
            <v>32</v>
          </cell>
          <cell r="DL153">
            <v>43.75</v>
          </cell>
          <cell r="DN153">
            <v>41</v>
          </cell>
          <cell r="DO153">
            <v>44</v>
          </cell>
          <cell r="DP153">
            <v>93.181818181818173</v>
          </cell>
          <cell r="DR153">
            <v>35</v>
          </cell>
          <cell r="DS153">
            <v>61</v>
          </cell>
          <cell r="DT153">
            <v>57.377049180327873</v>
          </cell>
          <cell r="DV153">
            <v>29</v>
          </cell>
          <cell r="DW153">
            <v>33</v>
          </cell>
          <cell r="DX153">
            <v>87.878787878787875</v>
          </cell>
          <cell r="DZ153">
            <v>70</v>
          </cell>
          <cell r="EA153">
            <v>96</v>
          </cell>
          <cell r="EB153">
            <v>72.916666666666657</v>
          </cell>
          <cell r="ED153">
            <v>58</v>
          </cell>
          <cell r="EE153">
            <v>65</v>
          </cell>
          <cell r="EF153">
            <v>89.230769230769226</v>
          </cell>
          <cell r="EH153">
            <v>40</v>
          </cell>
          <cell r="EI153">
            <v>46</v>
          </cell>
          <cell r="EJ153">
            <v>86.956521739130437</v>
          </cell>
          <cell r="EL153">
            <v>34</v>
          </cell>
          <cell r="EM153">
            <v>42</v>
          </cell>
          <cell r="EN153">
            <v>80.952380952380949</v>
          </cell>
          <cell r="EP153">
            <v>20</v>
          </cell>
          <cell r="EQ153">
            <v>23</v>
          </cell>
          <cell r="ER153">
            <v>86.956521739130437</v>
          </cell>
          <cell r="ET153">
            <v>14</v>
          </cell>
          <cell r="EU153">
            <v>31</v>
          </cell>
          <cell r="EV153">
            <v>45.161290322580648</v>
          </cell>
          <cell r="EX153">
            <v>13</v>
          </cell>
          <cell r="EY153">
            <v>13</v>
          </cell>
          <cell r="EZ153">
            <v>100</v>
          </cell>
          <cell r="FB153">
            <v>18</v>
          </cell>
          <cell r="FC153">
            <v>45</v>
          </cell>
          <cell r="FD153">
            <v>40</v>
          </cell>
          <cell r="FF153">
            <v>56</v>
          </cell>
          <cell r="FG153">
            <v>95</v>
          </cell>
          <cell r="FH153">
            <v>58.947368421052623</v>
          </cell>
        </row>
        <row r="154">
          <cell r="A154">
            <v>40329</v>
          </cell>
          <cell r="B154">
            <v>58</v>
          </cell>
          <cell r="C154">
            <v>896</v>
          </cell>
          <cell r="D154">
            <v>6.4732142857142865</v>
          </cell>
          <cell r="I154">
            <v>5</v>
          </cell>
          <cell r="J154">
            <v>27</v>
          </cell>
          <cell r="K154">
            <v>18.518518518518519</v>
          </cell>
          <cell r="M154">
            <v>1</v>
          </cell>
          <cell r="N154">
            <v>48</v>
          </cell>
          <cell r="O154">
            <v>2.083333333333333</v>
          </cell>
          <cell r="Q154">
            <v>1</v>
          </cell>
          <cell r="R154">
            <v>50</v>
          </cell>
          <cell r="S154">
            <v>2</v>
          </cell>
          <cell r="U154">
            <v>1</v>
          </cell>
          <cell r="V154">
            <v>37</v>
          </cell>
          <cell r="W154">
            <v>2.7027027027027026</v>
          </cell>
          <cell r="Y154">
            <v>3</v>
          </cell>
          <cell r="Z154">
            <v>93</v>
          </cell>
          <cell r="AA154">
            <v>3.225806451612903</v>
          </cell>
          <cell r="AC154">
            <v>16</v>
          </cell>
          <cell r="AD154">
            <v>112</v>
          </cell>
          <cell r="AE154">
            <v>14.285714285714285</v>
          </cell>
          <cell r="AG154">
            <v>1</v>
          </cell>
          <cell r="AH154">
            <v>31</v>
          </cell>
          <cell r="AI154">
            <v>3.225806451612903</v>
          </cell>
          <cell r="AK154">
            <v>3</v>
          </cell>
          <cell r="AL154">
            <v>41</v>
          </cell>
          <cell r="AM154">
            <v>7.3170731707317067</v>
          </cell>
          <cell r="AO154">
            <v>1</v>
          </cell>
          <cell r="AP154">
            <v>63</v>
          </cell>
          <cell r="AQ154">
            <v>1.5873015873015872</v>
          </cell>
          <cell r="AS154">
            <v>2</v>
          </cell>
          <cell r="AT154">
            <v>34</v>
          </cell>
          <cell r="AU154">
            <v>5.8823529411764701</v>
          </cell>
          <cell r="AW154">
            <v>8</v>
          </cell>
          <cell r="AX154">
            <v>98</v>
          </cell>
          <cell r="AY154">
            <v>8.1632653061224492</v>
          </cell>
          <cell r="BA154">
            <v>5</v>
          </cell>
          <cell r="BB154">
            <v>56</v>
          </cell>
          <cell r="BC154">
            <v>8.9285714285714288</v>
          </cell>
          <cell r="BE154">
            <v>6</v>
          </cell>
          <cell r="BF154">
            <v>44</v>
          </cell>
          <cell r="BG154">
            <v>13.636363636363635</v>
          </cell>
          <cell r="BI154">
            <v>1</v>
          </cell>
          <cell r="BJ154">
            <v>48</v>
          </cell>
          <cell r="BK154">
            <v>2.083333333333333</v>
          </cell>
          <cell r="BM154">
            <v>1</v>
          </cell>
          <cell r="BN154">
            <v>24</v>
          </cell>
          <cell r="BO154">
            <v>4.1666666666666661</v>
          </cell>
          <cell r="BQ154">
            <v>2</v>
          </cell>
          <cell r="BR154">
            <v>34</v>
          </cell>
          <cell r="BS154">
            <v>5.8823529411764701</v>
          </cell>
          <cell r="BU154">
            <v>1</v>
          </cell>
          <cell r="BV154">
            <v>11</v>
          </cell>
          <cell r="BW154">
            <v>9.0909090909090917</v>
          </cell>
          <cell r="BZ154">
            <v>45</v>
          </cell>
          <cell r="CA154">
            <v>0</v>
          </cell>
          <cell r="CC154">
            <v>3</v>
          </cell>
          <cell r="CD154">
            <v>93</v>
          </cell>
          <cell r="CE154">
            <v>3.225806451612903</v>
          </cell>
          <cell r="CG154">
            <v>39933</v>
          </cell>
          <cell r="CH154">
            <v>560</v>
          </cell>
          <cell r="CI154">
            <v>888</v>
          </cell>
          <cell r="CJ154">
            <v>63.063063063063069</v>
          </cell>
          <cell r="CL154">
            <v>28</v>
          </cell>
          <cell r="CM154">
            <v>28</v>
          </cell>
          <cell r="CN154">
            <v>100</v>
          </cell>
          <cell r="CP154">
            <v>25</v>
          </cell>
          <cell r="CQ154">
            <v>48</v>
          </cell>
          <cell r="CR154">
            <v>52.083333333333329</v>
          </cell>
          <cell r="CT154">
            <v>35</v>
          </cell>
          <cell r="CU154">
            <v>50</v>
          </cell>
          <cell r="CV154">
            <v>70</v>
          </cell>
          <cell r="CX154">
            <v>28</v>
          </cell>
          <cell r="CY154">
            <v>38</v>
          </cell>
          <cell r="CZ154">
            <v>73.684210526315795</v>
          </cell>
          <cell r="DB154">
            <v>44</v>
          </cell>
          <cell r="DC154">
            <v>93</v>
          </cell>
          <cell r="DD154">
            <v>47.311827956989248</v>
          </cell>
          <cell r="DF154">
            <v>94</v>
          </cell>
          <cell r="DG154">
            <v>104</v>
          </cell>
          <cell r="DH154">
            <v>90.384615384615387</v>
          </cell>
          <cell r="DJ154">
            <v>10</v>
          </cell>
          <cell r="DK154">
            <v>31</v>
          </cell>
          <cell r="DL154">
            <v>32.258064516129032</v>
          </cell>
          <cell r="DN154">
            <v>37</v>
          </cell>
          <cell r="DO154">
            <v>43</v>
          </cell>
          <cell r="DP154">
            <v>86.04651162790698</v>
          </cell>
          <cell r="DR154">
            <v>28</v>
          </cell>
          <cell r="DS154">
            <v>61</v>
          </cell>
          <cell r="DT154">
            <v>45.9016393442623</v>
          </cell>
          <cell r="DV154">
            <v>21</v>
          </cell>
          <cell r="DW154">
            <v>33</v>
          </cell>
          <cell r="DX154">
            <v>63.636363636363633</v>
          </cell>
          <cell r="DZ154">
            <v>61</v>
          </cell>
          <cell r="EA154">
            <v>96</v>
          </cell>
          <cell r="EB154">
            <v>63.541666666666664</v>
          </cell>
          <cell r="ED154">
            <v>41</v>
          </cell>
          <cell r="EE154">
            <v>56</v>
          </cell>
          <cell r="EF154">
            <v>73.214285714285708</v>
          </cell>
          <cell r="EH154">
            <v>33</v>
          </cell>
          <cell r="EI154">
            <v>45</v>
          </cell>
          <cell r="EJ154">
            <v>73.333333333333343</v>
          </cell>
          <cell r="EL154">
            <v>28</v>
          </cell>
          <cell r="EM154">
            <v>49</v>
          </cell>
          <cell r="EN154">
            <v>57.142857142857146</v>
          </cell>
          <cell r="EP154">
            <v>18</v>
          </cell>
          <cell r="EQ154">
            <v>23</v>
          </cell>
          <cell r="ER154">
            <v>78.260869565217391</v>
          </cell>
          <cell r="ET154">
            <v>8</v>
          </cell>
          <cell r="EU154">
            <v>34</v>
          </cell>
          <cell r="EV154">
            <v>23.52941176470588</v>
          </cell>
          <cell r="EX154">
            <v>10</v>
          </cell>
          <cell r="EY154">
            <v>13</v>
          </cell>
          <cell r="EZ154">
            <v>76.923076923076934</v>
          </cell>
          <cell r="FB154">
            <v>11</v>
          </cell>
          <cell r="FC154">
            <v>43</v>
          </cell>
          <cell r="FD154">
            <v>25.581395348837209</v>
          </cell>
          <cell r="FF154">
            <v>44</v>
          </cell>
          <cell r="FG154">
            <v>93</v>
          </cell>
          <cell r="FH154">
            <v>47.311827956989248</v>
          </cell>
        </row>
        <row r="155">
          <cell r="A155">
            <v>40359</v>
          </cell>
          <cell r="B155">
            <v>48</v>
          </cell>
          <cell r="C155">
            <v>905</v>
          </cell>
          <cell r="D155">
            <v>5.3038674033149169</v>
          </cell>
          <cell r="I155">
            <v>4</v>
          </cell>
          <cell r="J155">
            <v>24</v>
          </cell>
          <cell r="K155">
            <v>16.666666666666664</v>
          </cell>
          <cell r="M155">
            <v>1</v>
          </cell>
          <cell r="N155">
            <v>48</v>
          </cell>
          <cell r="O155">
            <v>2.083333333333333</v>
          </cell>
          <cell r="Q155">
            <v>1</v>
          </cell>
          <cell r="R155">
            <v>50</v>
          </cell>
          <cell r="S155">
            <v>2</v>
          </cell>
          <cell r="U155">
            <v>1</v>
          </cell>
          <cell r="V155">
            <v>37</v>
          </cell>
          <cell r="W155">
            <v>2.7027027027027026</v>
          </cell>
          <cell r="Y155">
            <v>2</v>
          </cell>
          <cell r="Z155">
            <v>96</v>
          </cell>
          <cell r="AA155">
            <v>2.083333333333333</v>
          </cell>
          <cell r="AC155">
            <v>15</v>
          </cell>
          <cell r="AD155">
            <v>113</v>
          </cell>
          <cell r="AE155">
            <v>13.274336283185843</v>
          </cell>
          <cell r="AG155">
            <v>1</v>
          </cell>
          <cell r="AH155">
            <v>31</v>
          </cell>
          <cell r="AI155">
            <v>3.225806451612903</v>
          </cell>
          <cell r="AK155">
            <v>2</v>
          </cell>
          <cell r="AL155">
            <v>41</v>
          </cell>
          <cell r="AM155">
            <v>4.8780487804878048</v>
          </cell>
          <cell r="AO155">
            <v>1</v>
          </cell>
          <cell r="AP155">
            <v>64</v>
          </cell>
          <cell r="AQ155">
            <v>1.5625</v>
          </cell>
          <cell r="AS155">
            <v>1</v>
          </cell>
          <cell r="AT155">
            <v>35</v>
          </cell>
          <cell r="AU155">
            <v>2.8571428571428572</v>
          </cell>
          <cell r="AW155">
            <v>5</v>
          </cell>
          <cell r="AX155">
            <v>100</v>
          </cell>
          <cell r="AY155">
            <v>5</v>
          </cell>
          <cell r="BA155">
            <v>5</v>
          </cell>
          <cell r="BB155">
            <v>54</v>
          </cell>
          <cell r="BC155">
            <v>9.2592592592592595</v>
          </cell>
          <cell r="BE155">
            <v>4</v>
          </cell>
          <cell r="BF155">
            <v>46</v>
          </cell>
          <cell r="BG155">
            <v>8.695652173913043</v>
          </cell>
          <cell r="BI155">
            <v>1</v>
          </cell>
          <cell r="BJ155">
            <v>48</v>
          </cell>
          <cell r="BK155">
            <v>2.083333333333333</v>
          </cell>
          <cell r="BM155">
            <v>1</v>
          </cell>
          <cell r="BN155">
            <v>25</v>
          </cell>
          <cell r="BO155">
            <v>4</v>
          </cell>
          <cell r="BQ155">
            <v>2</v>
          </cell>
          <cell r="BR155">
            <v>34</v>
          </cell>
          <cell r="BS155">
            <v>5.8823529411764701</v>
          </cell>
          <cell r="BU155">
            <v>1</v>
          </cell>
          <cell r="BV155">
            <v>13</v>
          </cell>
          <cell r="BW155">
            <v>7.6923076923076925</v>
          </cell>
          <cell r="BZ155">
            <v>46</v>
          </cell>
          <cell r="CA155">
            <v>0</v>
          </cell>
          <cell r="CC155">
            <v>2</v>
          </cell>
          <cell r="CD155">
            <v>96</v>
          </cell>
          <cell r="CE155">
            <v>2.083333333333333</v>
          </cell>
          <cell r="CG155">
            <v>39964</v>
          </cell>
          <cell r="CH155">
            <v>483</v>
          </cell>
          <cell r="CI155">
            <v>896</v>
          </cell>
          <cell r="CJ155">
            <v>53.90625</v>
          </cell>
          <cell r="CL155">
            <v>25</v>
          </cell>
          <cell r="CM155">
            <v>27</v>
          </cell>
          <cell r="CN155">
            <v>92.592592592592595</v>
          </cell>
          <cell r="CP155">
            <v>20</v>
          </cell>
          <cell r="CQ155">
            <v>48</v>
          </cell>
          <cell r="CR155">
            <v>41.666666666666671</v>
          </cell>
          <cell r="CT155">
            <v>31</v>
          </cell>
          <cell r="CU155">
            <v>50</v>
          </cell>
          <cell r="CV155">
            <v>62</v>
          </cell>
          <cell r="CX155">
            <v>23</v>
          </cell>
          <cell r="CY155">
            <v>37</v>
          </cell>
          <cell r="CZ155">
            <v>62.162162162162161</v>
          </cell>
          <cell r="DB155">
            <v>34</v>
          </cell>
          <cell r="DC155">
            <v>93</v>
          </cell>
          <cell r="DD155">
            <v>36.559139784946233</v>
          </cell>
          <cell r="DF155">
            <v>88</v>
          </cell>
          <cell r="DG155">
            <v>112</v>
          </cell>
          <cell r="DH155">
            <v>78.571428571428569</v>
          </cell>
          <cell r="DJ155">
            <v>10</v>
          </cell>
          <cell r="DK155">
            <v>31</v>
          </cell>
          <cell r="DL155">
            <v>32.258064516129032</v>
          </cell>
          <cell r="DN155">
            <v>33</v>
          </cell>
          <cell r="DO155">
            <v>41</v>
          </cell>
          <cell r="DP155">
            <v>80.487804878048777</v>
          </cell>
          <cell r="DR155">
            <v>23</v>
          </cell>
          <cell r="DS155">
            <v>63</v>
          </cell>
          <cell r="DT155">
            <v>36.507936507936506</v>
          </cell>
          <cell r="DV155">
            <v>18</v>
          </cell>
          <cell r="DW155">
            <v>34</v>
          </cell>
          <cell r="DX155">
            <v>52.941176470588239</v>
          </cell>
          <cell r="DZ155">
            <v>45</v>
          </cell>
          <cell r="EA155">
            <v>98</v>
          </cell>
          <cell r="EB155">
            <v>45.91836734693878</v>
          </cell>
          <cell r="ED155">
            <v>38</v>
          </cell>
          <cell r="EE155">
            <v>56</v>
          </cell>
          <cell r="EF155">
            <v>67.857142857142861</v>
          </cell>
          <cell r="EH155">
            <v>31</v>
          </cell>
          <cell r="EI155">
            <v>44</v>
          </cell>
          <cell r="EJ155">
            <v>70.454545454545453</v>
          </cell>
          <cell r="EL155">
            <v>26</v>
          </cell>
          <cell r="EM155">
            <v>48</v>
          </cell>
          <cell r="EN155">
            <v>54.166666666666671</v>
          </cell>
          <cell r="EP155">
            <v>16</v>
          </cell>
          <cell r="EQ155">
            <v>24</v>
          </cell>
          <cell r="ER155">
            <v>66.666666666666657</v>
          </cell>
          <cell r="ET155">
            <v>5</v>
          </cell>
          <cell r="EU155">
            <v>34</v>
          </cell>
          <cell r="EV155">
            <v>14.705882352941178</v>
          </cell>
          <cell r="EX155">
            <v>8</v>
          </cell>
          <cell r="EY155">
            <v>11</v>
          </cell>
          <cell r="EZ155">
            <v>72.727272727272734</v>
          </cell>
          <cell r="FB155">
            <v>9</v>
          </cell>
          <cell r="FC155">
            <v>45</v>
          </cell>
          <cell r="FD155">
            <v>20</v>
          </cell>
          <cell r="FF155">
            <v>34</v>
          </cell>
          <cell r="FG155">
            <v>93</v>
          </cell>
          <cell r="FH155">
            <v>36.55913978494624</v>
          </cell>
        </row>
        <row r="156">
          <cell r="A156">
            <v>40390</v>
          </cell>
          <cell r="B156">
            <v>41</v>
          </cell>
          <cell r="C156">
            <v>907</v>
          </cell>
          <cell r="D156">
            <v>4.5203969128996695</v>
          </cell>
          <cell r="I156">
            <v>2</v>
          </cell>
          <cell r="J156">
            <v>22</v>
          </cell>
          <cell r="K156">
            <v>9.0909090909090917</v>
          </cell>
          <cell r="M156">
            <v>1</v>
          </cell>
          <cell r="N156">
            <v>48</v>
          </cell>
          <cell r="O156">
            <v>2.083333333333333</v>
          </cell>
          <cell r="Q156">
            <v>1</v>
          </cell>
          <cell r="R156">
            <v>51</v>
          </cell>
          <cell r="S156">
            <v>1.9607843137254901</v>
          </cell>
          <cell r="U156">
            <v>1</v>
          </cell>
          <cell r="V156">
            <v>36</v>
          </cell>
          <cell r="W156">
            <v>2.7777777777777777</v>
          </cell>
          <cell r="Y156">
            <v>2</v>
          </cell>
          <cell r="Z156">
            <v>97</v>
          </cell>
          <cell r="AA156">
            <v>2.0618556701030926</v>
          </cell>
          <cell r="AC156">
            <v>15</v>
          </cell>
          <cell r="AD156">
            <v>115</v>
          </cell>
          <cell r="AE156">
            <v>13.043478260869565</v>
          </cell>
          <cell r="AG156">
            <v>1</v>
          </cell>
          <cell r="AH156">
            <v>31</v>
          </cell>
          <cell r="AI156">
            <v>3.225806451612903</v>
          </cell>
          <cell r="AK156">
            <v>2</v>
          </cell>
          <cell r="AL156">
            <v>41</v>
          </cell>
          <cell r="AM156">
            <v>4.8780487804878048</v>
          </cell>
          <cell r="AO156">
            <v>1</v>
          </cell>
          <cell r="AP156">
            <v>64</v>
          </cell>
          <cell r="AQ156">
            <v>1.5625</v>
          </cell>
          <cell r="AT156">
            <v>34</v>
          </cell>
          <cell r="AU156">
            <v>0</v>
          </cell>
          <cell r="AW156">
            <v>3</v>
          </cell>
          <cell r="AX156">
            <v>98</v>
          </cell>
          <cell r="AY156">
            <v>3.0612244897959182</v>
          </cell>
          <cell r="BA156">
            <v>5</v>
          </cell>
          <cell r="BB156">
            <v>54</v>
          </cell>
          <cell r="BC156">
            <v>9.2592592592592595</v>
          </cell>
          <cell r="BE156">
            <v>3</v>
          </cell>
          <cell r="BF156">
            <v>45</v>
          </cell>
          <cell r="BG156">
            <v>6.666666666666667</v>
          </cell>
          <cell r="BI156">
            <v>2</v>
          </cell>
          <cell r="BJ156">
            <v>50</v>
          </cell>
          <cell r="BK156">
            <v>4</v>
          </cell>
          <cell r="BN156">
            <v>24</v>
          </cell>
          <cell r="BO156">
            <v>0</v>
          </cell>
          <cell r="BQ156">
            <v>1</v>
          </cell>
          <cell r="BR156">
            <v>35</v>
          </cell>
          <cell r="BS156">
            <v>2.8571428571428572</v>
          </cell>
          <cell r="BU156">
            <v>1</v>
          </cell>
          <cell r="BV156">
            <v>16</v>
          </cell>
          <cell r="BW156">
            <v>6.25</v>
          </cell>
          <cell r="BZ156">
            <v>46</v>
          </cell>
          <cell r="CA156">
            <v>0</v>
          </cell>
          <cell r="CC156">
            <v>2</v>
          </cell>
          <cell r="CD156">
            <v>97</v>
          </cell>
          <cell r="CE156">
            <v>2.0618556701030926</v>
          </cell>
          <cell r="CG156">
            <v>39994</v>
          </cell>
          <cell r="CH156">
            <v>423</v>
          </cell>
          <cell r="CI156">
            <v>905</v>
          </cell>
          <cell r="CJ156">
            <v>46.740331491712702</v>
          </cell>
          <cell r="CL156">
            <v>22</v>
          </cell>
          <cell r="CM156">
            <v>24</v>
          </cell>
          <cell r="CN156">
            <v>91.666666666666657</v>
          </cell>
          <cell r="CP156">
            <v>19</v>
          </cell>
          <cell r="CQ156">
            <v>48</v>
          </cell>
          <cell r="CR156">
            <v>39.583333333333329</v>
          </cell>
          <cell r="CT156">
            <v>26</v>
          </cell>
          <cell r="CU156">
            <v>50</v>
          </cell>
          <cell r="CV156">
            <v>52</v>
          </cell>
          <cell r="CX156">
            <v>19</v>
          </cell>
          <cell r="CY156">
            <v>37</v>
          </cell>
          <cell r="CZ156">
            <v>51.351351351351354</v>
          </cell>
          <cell r="DB156">
            <v>26</v>
          </cell>
          <cell r="DC156">
            <v>96</v>
          </cell>
          <cell r="DD156">
            <v>27.083333333333336</v>
          </cell>
          <cell r="DF156">
            <v>85</v>
          </cell>
          <cell r="DG156">
            <v>113</v>
          </cell>
          <cell r="DH156">
            <v>75.221238938053091</v>
          </cell>
          <cell r="DJ156">
            <v>7</v>
          </cell>
          <cell r="DK156">
            <v>31</v>
          </cell>
          <cell r="DL156">
            <v>22.580645161290324</v>
          </cell>
          <cell r="DN156">
            <v>31</v>
          </cell>
          <cell r="DO156">
            <v>41</v>
          </cell>
          <cell r="DP156">
            <v>75.609756097560975</v>
          </cell>
          <cell r="DR156">
            <v>18</v>
          </cell>
          <cell r="DS156">
            <v>64</v>
          </cell>
          <cell r="DT156">
            <v>28.125</v>
          </cell>
          <cell r="DV156">
            <v>17</v>
          </cell>
          <cell r="DW156">
            <v>35</v>
          </cell>
          <cell r="DX156">
            <v>48.571428571428569</v>
          </cell>
          <cell r="DZ156">
            <v>40</v>
          </cell>
          <cell r="EA156">
            <v>100</v>
          </cell>
          <cell r="EB156">
            <v>40</v>
          </cell>
          <cell r="ED156">
            <v>33</v>
          </cell>
          <cell r="EE156">
            <v>54</v>
          </cell>
          <cell r="EF156">
            <v>61.111111111111114</v>
          </cell>
          <cell r="EH156">
            <v>26</v>
          </cell>
          <cell r="EI156">
            <v>46</v>
          </cell>
          <cell r="EJ156">
            <v>56.521739130434781</v>
          </cell>
          <cell r="EL156">
            <v>22</v>
          </cell>
          <cell r="EM156">
            <v>48</v>
          </cell>
          <cell r="EN156">
            <v>45.833333333333329</v>
          </cell>
          <cell r="EP156">
            <v>15</v>
          </cell>
          <cell r="EQ156">
            <v>25</v>
          </cell>
          <cell r="ER156">
            <v>60</v>
          </cell>
          <cell r="ET156">
            <v>4</v>
          </cell>
          <cell r="EU156">
            <v>34</v>
          </cell>
          <cell r="EV156">
            <v>11.76470588235294</v>
          </cell>
          <cell r="EX156">
            <v>7</v>
          </cell>
          <cell r="EY156">
            <v>13</v>
          </cell>
          <cell r="EZ156">
            <v>53.846153846153847</v>
          </cell>
          <cell r="FB156">
            <v>6</v>
          </cell>
          <cell r="FC156">
            <v>46</v>
          </cell>
          <cell r="FD156">
            <v>13.043478260869565</v>
          </cell>
          <cell r="FF156">
            <v>26</v>
          </cell>
          <cell r="FG156">
            <v>96</v>
          </cell>
          <cell r="FH156">
            <v>27.083333333333332</v>
          </cell>
        </row>
        <row r="157">
          <cell r="A157">
            <v>40421</v>
          </cell>
          <cell r="B157">
            <v>27</v>
          </cell>
          <cell r="C157">
            <v>909</v>
          </cell>
          <cell r="D157">
            <v>2.9702970297029703</v>
          </cell>
          <cell r="I157">
            <v>1</v>
          </cell>
          <cell r="J157">
            <v>20</v>
          </cell>
          <cell r="K157">
            <v>5</v>
          </cell>
          <cell r="M157">
            <v>1</v>
          </cell>
          <cell r="N157">
            <v>49</v>
          </cell>
          <cell r="O157">
            <v>2.0408163265306123</v>
          </cell>
          <cell r="Q157">
            <v>2</v>
          </cell>
          <cell r="R157">
            <v>52</v>
          </cell>
          <cell r="S157">
            <v>3.8461538461538463</v>
          </cell>
          <cell r="U157">
            <v>1</v>
          </cell>
          <cell r="V157">
            <v>36</v>
          </cell>
          <cell r="W157">
            <v>2.7777777777777777</v>
          </cell>
          <cell r="Y157">
            <v>2</v>
          </cell>
          <cell r="Z157">
            <v>96</v>
          </cell>
          <cell r="AA157">
            <v>2.083333333333333</v>
          </cell>
          <cell r="AC157">
            <v>2</v>
          </cell>
          <cell r="AD157">
            <v>111</v>
          </cell>
          <cell r="AE157">
            <v>1.8018018018018018</v>
          </cell>
          <cell r="AH157">
            <v>32</v>
          </cell>
          <cell r="AI157">
            <v>0</v>
          </cell>
          <cell r="AK157">
            <v>2</v>
          </cell>
          <cell r="AL157">
            <v>43</v>
          </cell>
          <cell r="AM157">
            <v>4.6511627906976747</v>
          </cell>
          <cell r="AO157">
            <v>1</v>
          </cell>
          <cell r="AP157">
            <v>65</v>
          </cell>
          <cell r="AQ157">
            <v>1.5384615384615385</v>
          </cell>
          <cell r="AT157">
            <v>34</v>
          </cell>
          <cell r="AU157">
            <v>0</v>
          </cell>
          <cell r="AW157">
            <v>3</v>
          </cell>
          <cell r="AX157">
            <v>99</v>
          </cell>
          <cell r="AY157">
            <v>3.0303030303030303</v>
          </cell>
          <cell r="BA157">
            <v>3</v>
          </cell>
          <cell r="BB157">
            <v>56</v>
          </cell>
          <cell r="BC157">
            <v>5.3571428571428568</v>
          </cell>
          <cell r="BE157">
            <v>3</v>
          </cell>
          <cell r="BF157">
            <v>45</v>
          </cell>
          <cell r="BG157">
            <v>6.666666666666667</v>
          </cell>
          <cell r="BI157">
            <v>2</v>
          </cell>
          <cell r="BJ157">
            <v>50</v>
          </cell>
          <cell r="BK157">
            <v>4</v>
          </cell>
          <cell r="BN157">
            <v>24</v>
          </cell>
          <cell r="BO157">
            <v>0</v>
          </cell>
          <cell r="BQ157">
            <v>1</v>
          </cell>
          <cell r="BR157">
            <v>35</v>
          </cell>
          <cell r="BS157">
            <v>2.8571428571428572</v>
          </cell>
          <cell r="BU157">
            <v>1</v>
          </cell>
          <cell r="BV157">
            <v>16</v>
          </cell>
          <cell r="BW157">
            <v>6.25</v>
          </cell>
          <cell r="BY157">
            <v>2</v>
          </cell>
          <cell r="BZ157">
            <v>46</v>
          </cell>
          <cell r="CA157">
            <v>4.3478260869565215</v>
          </cell>
          <cell r="CC157">
            <v>2</v>
          </cell>
          <cell r="CD157">
            <v>96</v>
          </cell>
          <cell r="CE157">
            <v>2.083333333333333</v>
          </cell>
          <cell r="CG157">
            <v>40025</v>
          </cell>
          <cell r="CH157">
            <v>370</v>
          </cell>
          <cell r="CI157">
            <v>907</v>
          </cell>
          <cell r="CJ157">
            <v>40.793825799338478</v>
          </cell>
          <cell r="CL157">
            <v>18</v>
          </cell>
          <cell r="CM157">
            <v>22</v>
          </cell>
          <cell r="CN157">
            <v>81.818181818181827</v>
          </cell>
          <cell r="CP157">
            <v>18</v>
          </cell>
          <cell r="CQ157">
            <v>48</v>
          </cell>
          <cell r="CR157">
            <v>37.5</v>
          </cell>
          <cell r="CT157">
            <v>22</v>
          </cell>
          <cell r="CU157">
            <v>51</v>
          </cell>
          <cell r="CV157">
            <v>43.137254901960787</v>
          </cell>
          <cell r="CX157">
            <v>15</v>
          </cell>
          <cell r="CY157">
            <v>36</v>
          </cell>
          <cell r="CZ157">
            <v>41.666666666666671</v>
          </cell>
          <cell r="DB157">
            <v>21</v>
          </cell>
          <cell r="DC157">
            <v>97</v>
          </cell>
          <cell r="DD157">
            <v>21.649484536082472</v>
          </cell>
          <cell r="DF157">
            <v>85</v>
          </cell>
          <cell r="DG157">
            <v>115</v>
          </cell>
          <cell r="DH157">
            <v>73.91304347826086</v>
          </cell>
          <cell r="DJ157">
            <v>5</v>
          </cell>
          <cell r="DK157">
            <v>31</v>
          </cell>
          <cell r="DL157">
            <v>16.129032258064516</v>
          </cell>
          <cell r="DN157">
            <v>24</v>
          </cell>
          <cell r="DO157">
            <v>41</v>
          </cell>
          <cell r="DP157">
            <v>58.536585365853661</v>
          </cell>
          <cell r="DR157">
            <v>13</v>
          </cell>
          <cell r="DS157">
            <v>64</v>
          </cell>
          <cell r="DT157">
            <v>20.3125</v>
          </cell>
          <cell r="DV157">
            <v>11</v>
          </cell>
          <cell r="DW157">
            <v>34</v>
          </cell>
          <cell r="DX157">
            <v>32.352941176470587</v>
          </cell>
          <cell r="DZ157">
            <v>35</v>
          </cell>
          <cell r="EA157">
            <v>98</v>
          </cell>
          <cell r="EB157">
            <v>35.714285714285715</v>
          </cell>
          <cell r="ED157">
            <v>32</v>
          </cell>
          <cell r="EE157">
            <v>54</v>
          </cell>
          <cell r="EF157">
            <v>59.259259259259267</v>
          </cell>
          <cell r="EH157">
            <v>23</v>
          </cell>
          <cell r="EI157">
            <v>45</v>
          </cell>
          <cell r="EJ157">
            <v>51.111111111111107</v>
          </cell>
          <cell r="EL157">
            <v>18</v>
          </cell>
          <cell r="EM157">
            <v>50</v>
          </cell>
          <cell r="EN157">
            <v>36</v>
          </cell>
          <cell r="EP157">
            <v>11</v>
          </cell>
          <cell r="EQ157">
            <v>24</v>
          </cell>
          <cell r="ER157">
            <v>45.833333333333329</v>
          </cell>
          <cell r="ET157">
            <v>5</v>
          </cell>
          <cell r="EU157">
            <v>35</v>
          </cell>
          <cell r="EV157">
            <v>14.285714285714286</v>
          </cell>
          <cell r="EX157">
            <v>9</v>
          </cell>
          <cell r="EY157">
            <v>16</v>
          </cell>
          <cell r="EZ157">
            <v>56.25</v>
          </cell>
          <cell r="FB157">
            <v>5</v>
          </cell>
          <cell r="FC157">
            <v>46</v>
          </cell>
          <cell r="FD157">
            <v>10.869565217391305</v>
          </cell>
          <cell r="FF157">
            <v>21</v>
          </cell>
          <cell r="FG157">
            <v>97</v>
          </cell>
          <cell r="FH157">
            <v>21.649484536082475</v>
          </cell>
        </row>
        <row r="158">
          <cell r="A158">
            <v>40451</v>
          </cell>
          <cell r="B158">
            <v>19</v>
          </cell>
          <cell r="C158">
            <v>902</v>
          </cell>
          <cell r="D158">
            <v>2.106430155210643</v>
          </cell>
          <cell r="J158">
            <v>20</v>
          </cell>
          <cell r="K158">
            <v>0</v>
          </cell>
          <cell r="M158">
            <v>1</v>
          </cell>
          <cell r="N158">
            <v>50</v>
          </cell>
          <cell r="O158">
            <v>2</v>
          </cell>
          <cell r="Q158">
            <v>2</v>
          </cell>
          <cell r="R158">
            <v>52</v>
          </cell>
          <cell r="S158">
            <v>3.8461538461538463</v>
          </cell>
          <cell r="U158">
            <v>1</v>
          </cell>
          <cell r="V158">
            <v>37</v>
          </cell>
          <cell r="W158">
            <v>2.7027027027027026</v>
          </cell>
          <cell r="Y158">
            <v>1</v>
          </cell>
          <cell r="Z158">
            <v>97</v>
          </cell>
          <cell r="AA158">
            <v>1.0309278350515463</v>
          </cell>
          <cell r="AD158">
            <v>101</v>
          </cell>
          <cell r="AE158">
            <v>0</v>
          </cell>
          <cell r="AH158">
            <v>32</v>
          </cell>
          <cell r="AI158">
            <v>0</v>
          </cell>
          <cell r="AK158">
            <v>1</v>
          </cell>
          <cell r="AL158">
            <v>40</v>
          </cell>
          <cell r="AM158">
            <v>2.5</v>
          </cell>
          <cell r="AO158">
            <v>1</v>
          </cell>
          <cell r="AP158">
            <v>65</v>
          </cell>
          <cell r="AQ158">
            <v>1.5384615384615385</v>
          </cell>
          <cell r="AT158">
            <v>34</v>
          </cell>
          <cell r="AU158">
            <v>0</v>
          </cell>
          <cell r="AW158">
            <v>1</v>
          </cell>
          <cell r="AX158">
            <v>101</v>
          </cell>
          <cell r="AY158">
            <v>0.99009900990099009</v>
          </cell>
          <cell r="BA158">
            <v>4</v>
          </cell>
          <cell r="BB158">
            <v>56</v>
          </cell>
          <cell r="BC158">
            <v>7.1428571428571423</v>
          </cell>
          <cell r="BE158">
            <v>2</v>
          </cell>
          <cell r="BF158">
            <v>44</v>
          </cell>
          <cell r="BG158">
            <v>4.5454545454545459</v>
          </cell>
          <cell r="BI158">
            <v>1</v>
          </cell>
          <cell r="BJ158">
            <v>49</v>
          </cell>
          <cell r="BK158">
            <v>2.0408163265306123</v>
          </cell>
          <cell r="BN158">
            <v>24</v>
          </cell>
          <cell r="BO158">
            <v>0</v>
          </cell>
          <cell r="BQ158">
            <v>1</v>
          </cell>
          <cell r="BR158">
            <v>36</v>
          </cell>
          <cell r="BS158">
            <v>2.7777777777777777</v>
          </cell>
          <cell r="BU158">
            <v>1</v>
          </cell>
          <cell r="BV158">
            <v>17</v>
          </cell>
          <cell r="BW158">
            <v>5.8823529411764701</v>
          </cell>
          <cell r="BY158">
            <v>2</v>
          </cell>
          <cell r="BZ158">
            <v>47</v>
          </cell>
          <cell r="CA158">
            <v>4.2553191489361701</v>
          </cell>
          <cell r="CC158">
            <v>1</v>
          </cell>
          <cell r="CD158">
            <v>97</v>
          </cell>
          <cell r="CE158">
            <v>1.0309278350515463</v>
          </cell>
          <cell r="CG158">
            <v>40056</v>
          </cell>
          <cell r="CH158">
            <v>342</v>
          </cell>
          <cell r="CI158">
            <v>909</v>
          </cell>
          <cell r="CJ158">
            <v>37.623762376237629</v>
          </cell>
          <cell r="CL158">
            <v>13</v>
          </cell>
          <cell r="CM158">
            <v>20</v>
          </cell>
          <cell r="CN158">
            <v>65</v>
          </cell>
          <cell r="CP158">
            <v>16</v>
          </cell>
          <cell r="CQ158">
            <v>49</v>
          </cell>
          <cell r="CR158">
            <v>32.653061224489797</v>
          </cell>
          <cell r="CT158">
            <v>20</v>
          </cell>
          <cell r="CU158">
            <v>52</v>
          </cell>
          <cell r="CV158">
            <v>38.461538461538467</v>
          </cell>
          <cell r="CX158">
            <v>15</v>
          </cell>
          <cell r="CY158">
            <v>36</v>
          </cell>
          <cell r="CZ158">
            <v>41.666666666666671</v>
          </cell>
          <cell r="DB158">
            <v>20</v>
          </cell>
          <cell r="DC158">
            <v>96</v>
          </cell>
          <cell r="DD158">
            <v>20.833333333333336</v>
          </cell>
          <cell r="DF158">
            <v>77</v>
          </cell>
          <cell r="DG158">
            <v>111</v>
          </cell>
          <cell r="DH158">
            <v>69.369369369369366</v>
          </cell>
          <cell r="DJ158">
            <v>4</v>
          </cell>
          <cell r="DK158">
            <v>32</v>
          </cell>
          <cell r="DL158">
            <v>12.5</v>
          </cell>
          <cell r="DN158">
            <v>24</v>
          </cell>
          <cell r="DO158">
            <v>43</v>
          </cell>
          <cell r="DP158">
            <v>55.813953488372093</v>
          </cell>
          <cell r="DR158">
            <v>13</v>
          </cell>
          <cell r="DS158">
            <v>65</v>
          </cell>
          <cell r="DT158">
            <v>20</v>
          </cell>
          <cell r="DV158">
            <v>12</v>
          </cell>
          <cell r="DW158">
            <v>34</v>
          </cell>
          <cell r="DX158">
            <v>35.294117647058819</v>
          </cell>
          <cell r="DZ158">
            <v>33</v>
          </cell>
          <cell r="EA158">
            <v>99</v>
          </cell>
          <cell r="EB158">
            <v>33.333333333333329</v>
          </cell>
          <cell r="ED158">
            <v>27</v>
          </cell>
          <cell r="EE158">
            <v>56</v>
          </cell>
          <cell r="EF158">
            <v>48.214285714285715</v>
          </cell>
          <cell r="EH158">
            <v>21</v>
          </cell>
          <cell r="EI158">
            <v>45</v>
          </cell>
          <cell r="EJ158">
            <v>46.666666666666671</v>
          </cell>
          <cell r="EL158">
            <v>16</v>
          </cell>
          <cell r="EM158">
            <v>50</v>
          </cell>
          <cell r="EN158">
            <v>32</v>
          </cell>
          <cell r="EP158">
            <v>11</v>
          </cell>
          <cell r="EQ158">
            <v>24</v>
          </cell>
          <cell r="ER158">
            <v>45.833333333333329</v>
          </cell>
          <cell r="ET158">
            <v>5</v>
          </cell>
          <cell r="EU158">
            <v>35</v>
          </cell>
          <cell r="EV158">
            <v>14.285714285714286</v>
          </cell>
          <cell r="EX158">
            <v>8</v>
          </cell>
          <cell r="EY158">
            <v>16</v>
          </cell>
          <cell r="EZ158">
            <v>50</v>
          </cell>
          <cell r="FB158">
            <v>7</v>
          </cell>
          <cell r="FC158">
            <v>46</v>
          </cell>
          <cell r="FD158">
            <v>15.217391304347828</v>
          </cell>
          <cell r="FF158">
            <v>20</v>
          </cell>
          <cell r="FG158">
            <v>96</v>
          </cell>
          <cell r="FH158">
            <v>20.833333333333336</v>
          </cell>
        </row>
        <row r="159">
          <cell r="A159">
            <v>40482</v>
          </cell>
          <cell r="B159">
            <v>18</v>
          </cell>
          <cell r="C159">
            <v>907</v>
          </cell>
          <cell r="D159">
            <v>1.9845644983461963</v>
          </cell>
          <cell r="J159">
            <v>20</v>
          </cell>
          <cell r="K159">
            <v>0</v>
          </cell>
          <cell r="M159">
            <v>1</v>
          </cell>
          <cell r="N159">
            <v>50</v>
          </cell>
          <cell r="O159">
            <v>2</v>
          </cell>
          <cell r="Q159">
            <v>2</v>
          </cell>
          <cell r="R159">
            <v>50</v>
          </cell>
          <cell r="S159">
            <v>4</v>
          </cell>
          <cell r="U159">
            <v>1</v>
          </cell>
          <cell r="V159">
            <v>37</v>
          </cell>
          <cell r="W159">
            <v>2.7027027027027026</v>
          </cell>
          <cell r="Y159">
            <v>1</v>
          </cell>
          <cell r="Z159">
            <v>100</v>
          </cell>
          <cell r="AA159">
            <v>1</v>
          </cell>
          <cell r="AD159">
            <v>101</v>
          </cell>
          <cell r="AE159">
            <v>0</v>
          </cell>
          <cell r="AH159">
            <v>33</v>
          </cell>
          <cell r="AI159">
            <v>0</v>
          </cell>
          <cell r="AK159">
            <v>1</v>
          </cell>
          <cell r="AL159">
            <v>39</v>
          </cell>
          <cell r="AM159">
            <v>2.5641025641025639</v>
          </cell>
          <cell r="AO159">
            <v>1</v>
          </cell>
          <cell r="AP159">
            <v>66</v>
          </cell>
          <cell r="AQ159">
            <v>1.5151515151515151</v>
          </cell>
          <cell r="AT159">
            <v>35</v>
          </cell>
          <cell r="AU159">
            <v>0</v>
          </cell>
          <cell r="AW159">
            <v>1</v>
          </cell>
          <cell r="AX159">
            <v>103</v>
          </cell>
          <cell r="AY159">
            <v>0.97087378640776689</v>
          </cell>
          <cell r="BA159">
            <v>3</v>
          </cell>
          <cell r="BB159">
            <v>56</v>
          </cell>
          <cell r="BC159">
            <v>5.3571428571428568</v>
          </cell>
          <cell r="BE159">
            <v>1</v>
          </cell>
          <cell r="BF159">
            <v>42</v>
          </cell>
          <cell r="BG159">
            <v>2.3809523809523809</v>
          </cell>
          <cell r="BI159">
            <v>2</v>
          </cell>
          <cell r="BJ159">
            <v>48</v>
          </cell>
          <cell r="BK159">
            <v>4.1666666666666661</v>
          </cell>
          <cell r="BN159">
            <v>24</v>
          </cell>
          <cell r="BO159">
            <v>0</v>
          </cell>
          <cell r="BQ159">
            <v>1</v>
          </cell>
          <cell r="BR159">
            <v>37</v>
          </cell>
          <cell r="BS159">
            <v>2.7027027027027026</v>
          </cell>
          <cell r="BU159">
            <v>1</v>
          </cell>
          <cell r="BV159">
            <v>18</v>
          </cell>
          <cell r="BW159">
            <v>5.5555555555555554</v>
          </cell>
          <cell r="BY159">
            <v>2</v>
          </cell>
          <cell r="BZ159">
            <v>48</v>
          </cell>
          <cell r="CA159">
            <v>4.1666666666666661</v>
          </cell>
          <cell r="CC159">
            <v>1</v>
          </cell>
          <cell r="CD159">
            <v>100</v>
          </cell>
          <cell r="CE159">
            <v>1</v>
          </cell>
          <cell r="CG159">
            <v>40086</v>
          </cell>
          <cell r="CH159">
            <v>273</v>
          </cell>
          <cell r="CI159">
            <v>902</v>
          </cell>
          <cell r="CJ159">
            <v>30.266075388026604</v>
          </cell>
          <cell r="CL159">
            <v>10</v>
          </cell>
          <cell r="CM159">
            <v>20</v>
          </cell>
          <cell r="CN159">
            <v>50</v>
          </cell>
          <cell r="CP159">
            <v>14</v>
          </cell>
          <cell r="CQ159">
            <v>50</v>
          </cell>
          <cell r="CR159">
            <v>28</v>
          </cell>
          <cell r="CT159">
            <v>13</v>
          </cell>
          <cell r="CU159">
            <v>52</v>
          </cell>
          <cell r="CV159">
            <v>25</v>
          </cell>
          <cell r="CX159">
            <v>10</v>
          </cell>
          <cell r="CY159">
            <v>37</v>
          </cell>
          <cell r="CZ159">
            <v>27.027027027027028</v>
          </cell>
          <cell r="DB159">
            <v>15</v>
          </cell>
          <cell r="DC159">
            <v>97</v>
          </cell>
          <cell r="DD159">
            <v>15.463917525773196</v>
          </cell>
          <cell r="DF159">
            <v>63</v>
          </cell>
          <cell r="DG159">
            <v>101</v>
          </cell>
          <cell r="DH159">
            <v>62.376237623762378</v>
          </cell>
          <cell r="DJ159">
            <v>4</v>
          </cell>
          <cell r="DK159">
            <v>32</v>
          </cell>
          <cell r="DL159">
            <v>12.5</v>
          </cell>
          <cell r="DN159">
            <v>20</v>
          </cell>
          <cell r="DO159">
            <v>40</v>
          </cell>
          <cell r="DP159">
            <v>50</v>
          </cell>
          <cell r="DR159">
            <v>12</v>
          </cell>
          <cell r="DS159">
            <v>65</v>
          </cell>
          <cell r="DT159">
            <v>18.46153846153846</v>
          </cell>
          <cell r="DV159">
            <v>8</v>
          </cell>
          <cell r="DW159">
            <v>34</v>
          </cell>
          <cell r="DX159">
            <v>23.52941176470588</v>
          </cell>
          <cell r="DZ159">
            <v>25</v>
          </cell>
          <cell r="EA159">
            <v>101</v>
          </cell>
          <cell r="EB159">
            <v>24.752475247524753</v>
          </cell>
          <cell r="ED159">
            <v>23</v>
          </cell>
          <cell r="EE159">
            <v>56</v>
          </cell>
          <cell r="EF159">
            <v>41.071428571428569</v>
          </cell>
          <cell r="EH159">
            <v>17</v>
          </cell>
          <cell r="EI159">
            <v>44</v>
          </cell>
          <cell r="EJ159">
            <v>38.636363636363633</v>
          </cell>
          <cell r="EL159">
            <v>11</v>
          </cell>
          <cell r="EM159">
            <v>49</v>
          </cell>
          <cell r="EN159">
            <v>22.448979591836736</v>
          </cell>
          <cell r="EP159">
            <v>10</v>
          </cell>
          <cell r="EQ159">
            <v>24</v>
          </cell>
          <cell r="ER159">
            <v>41.666666666666671</v>
          </cell>
          <cell r="ET159">
            <v>4</v>
          </cell>
          <cell r="EU159">
            <v>36</v>
          </cell>
          <cell r="EV159">
            <v>11.111111111111111</v>
          </cell>
          <cell r="EX159">
            <v>8</v>
          </cell>
          <cell r="EY159">
            <v>17</v>
          </cell>
          <cell r="EZ159">
            <v>47.058823529411761</v>
          </cell>
          <cell r="FB159">
            <v>6</v>
          </cell>
          <cell r="FC159">
            <v>47</v>
          </cell>
          <cell r="FD159">
            <v>12.76595744680851</v>
          </cell>
          <cell r="FF159">
            <v>15</v>
          </cell>
          <cell r="FG159">
            <v>97</v>
          </cell>
          <cell r="FH159">
            <v>15.463917525773196</v>
          </cell>
        </row>
        <row r="160">
          <cell r="A160">
            <v>40512</v>
          </cell>
          <cell r="B160">
            <v>22</v>
          </cell>
          <cell r="C160">
            <v>902</v>
          </cell>
          <cell r="D160">
            <v>2.4390243902439024</v>
          </cell>
          <cell r="J160">
            <v>20</v>
          </cell>
          <cell r="K160">
            <v>0</v>
          </cell>
          <cell r="M160">
            <v>1</v>
          </cell>
          <cell r="N160">
            <v>54</v>
          </cell>
          <cell r="O160">
            <v>1.8518518518518516</v>
          </cell>
          <cell r="Q160">
            <v>2</v>
          </cell>
          <cell r="R160">
            <v>48</v>
          </cell>
          <cell r="S160">
            <v>4.1666666666666661</v>
          </cell>
          <cell r="U160">
            <v>1</v>
          </cell>
          <cell r="V160">
            <v>37</v>
          </cell>
          <cell r="W160">
            <v>2.7027027027027026</v>
          </cell>
          <cell r="Z160">
            <v>101</v>
          </cell>
          <cell r="AA160">
            <v>0</v>
          </cell>
          <cell r="AC160">
            <v>3</v>
          </cell>
          <cell r="AD160">
            <v>89</v>
          </cell>
          <cell r="AE160">
            <v>3.3707865168539324</v>
          </cell>
          <cell r="AH160">
            <v>33</v>
          </cell>
          <cell r="AI160">
            <v>0</v>
          </cell>
          <cell r="AK160">
            <v>1</v>
          </cell>
          <cell r="AL160">
            <v>38</v>
          </cell>
          <cell r="AM160">
            <v>2.6315789473684208</v>
          </cell>
          <cell r="AO160">
            <v>1</v>
          </cell>
          <cell r="AP160">
            <v>66</v>
          </cell>
          <cell r="AQ160">
            <v>1.5151515151515151</v>
          </cell>
          <cell r="AT160">
            <v>35</v>
          </cell>
          <cell r="AU160">
            <v>0</v>
          </cell>
          <cell r="AW160">
            <v>1</v>
          </cell>
          <cell r="AX160">
            <v>105</v>
          </cell>
          <cell r="AY160">
            <v>0.95238095238095244</v>
          </cell>
          <cell r="BA160">
            <v>4</v>
          </cell>
          <cell r="BB160">
            <v>57</v>
          </cell>
          <cell r="BC160">
            <v>7.0175438596491224</v>
          </cell>
          <cell r="BE160">
            <v>1</v>
          </cell>
          <cell r="BF160">
            <v>41</v>
          </cell>
          <cell r="BG160">
            <v>2.4390243902439024</v>
          </cell>
          <cell r="BI160">
            <v>2</v>
          </cell>
          <cell r="BJ160">
            <v>51</v>
          </cell>
          <cell r="BK160">
            <v>3.9215686274509802</v>
          </cell>
          <cell r="BN160">
            <v>24</v>
          </cell>
          <cell r="BO160">
            <v>0</v>
          </cell>
          <cell r="BQ160">
            <v>1</v>
          </cell>
          <cell r="BR160">
            <v>36</v>
          </cell>
          <cell r="BS160">
            <v>2.7777777777777777</v>
          </cell>
          <cell r="BU160">
            <v>1</v>
          </cell>
          <cell r="BV160">
            <v>19</v>
          </cell>
          <cell r="BW160">
            <v>5.2631578947368416</v>
          </cell>
          <cell r="BY160">
            <v>3</v>
          </cell>
          <cell r="BZ160">
            <v>49</v>
          </cell>
          <cell r="CA160">
            <v>6.1224489795918364</v>
          </cell>
          <cell r="CC160" t="str">
            <v/>
          </cell>
          <cell r="CD160">
            <v>101</v>
          </cell>
          <cell r="CE160">
            <v>0</v>
          </cell>
          <cell r="CG160">
            <v>40117</v>
          </cell>
          <cell r="CH160">
            <v>226</v>
          </cell>
          <cell r="CI160">
            <v>907</v>
          </cell>
          <cell r="CJ160">
            <v>24.917309812568909</v>
          </cell>
          <cell r="CL160">
            <v>7</v>
          </cell>
          <cell r="CM160">
            <v>20</v>
          </cell>
          <cell r="CN160">
            <v>35</v>
          </cell>
          <cell r="CP160">
            <v>11</v>
          </cell>
          <cell r="CQ160">
            <v>50</v>
          </cell>
          <cell r="CR160">
            <v>22</v>
          </cell>
          <cell r="CT160">
            <v>7</v>
          </cell>
          <cell r="CU160">
            <v>50</v>
          </cell>
          <cell r="CV160">
            <v>14</v>
          </cell>
          <cell r="CX160">
            <v>8</v>
          </cell>
          <cell r="CY160">
            <v>37</v>
          </cell>
          <cell r="CZ160">
            <v>21.621621621621621</v>
          </cell>
          <cell r="DB160">
            <v>12</v>
          </cell>
          <cell r="DC160">
            <v>100</v>
          </cell>
          <cell r="DD160">
            <v>12</v>
          </cell>
          <cell r="DF160">
            <v>57</v>
          </cell>
          <cell r="DG160">
            <v>101</v>
          </cell>
          <cell r="DH160">
            <v>56.435643564356432</v>
          </cell>
          <cell r="DJ160">
            <v>3</v>
          </cell>
          <cell r="DK160">
            <v>33</v>
          </cell>
          <cell r="DL160">
            <v>9.0909090909090917</v>
          </cell>
          <cell r="DN160">
            <v>18</v>
          </cell>
          <cell r="DO160">
            <v>39</v>
          </cell>
          <cell r="DP160">
            <v>46.153846153846153</v>
          </cell>
          <cell r="DR160">
            <v>8</v>
          </cell>
          <cell r="DS160">
            <v>66</v>
          </cell>
          <cell r="DT160">
            <v>12.121212121212121</v>
          </cell>
          <cell r="DV160">
            <v>7</v>
          </cell>
          <cell r="DW160">
            <v>35</v>
          </cell>
          <cell r="DX160">
            <v>20</v>
          </cell>
          <cell r="DZ160">
            <v>19</v>
          </cell>
          <cell r="EA160">
            <v>103</v>
          </cell>
          <cell r="EB160">
            <v>18.44660194174757</v>
          </cell>
          <cell r="ED160">
            <v>20</v>
          </cell>
          <cell r="EE160">
            <v>56</v>
          </cell>
          <cell r="EF160">
            <v>35.714285714285715</v>
          </cell>
          <cell r="EH160">
            <v>13</v>
          </cell>
          <cell r="EI160">
            <v>42</v>
          </cell>
          <cell r="EJ160">
            <v>30.952380952380953</v>
          </cell>
          <cell r="EL160">
            <v>11</v>
          </cell>
          <cell r="EM160">
            <v>48</v>
          </cell>
          <cell r="EN160">
            <v>22.916666666666664</v>
          </cell>
          <cell r="EP160">
            <v>9</v>
          </cell>
          <cell r="EQ160">
            <v>24</v>
          </cell>
          <cell r="ER160">
            <v>37.5</v>
          </cell>
          <cell r="ET160">
            <v>3</v>
          </cell>
          <cell r="EU160">
            <v>37</v>
          </cell>
          <cell r="EV160">
            <v>8.1081081081081088</v>
          </cell>
          <cell r="EX160">
            <v>7</v>
          </cell>
          <cell r="EY160">
            <v>18</v>
          </cell>
          <cell r="EZ160">
            <v>38.888888888888893</v>
          </cell>
          <cell r="FB160">
            <v>6</v>
          </cell>
          <cell r="FC160">
            <v>48</v>
          </cell>
          <cell r="FD160">
            <v>12.5</v>
          </cell>
          <cell r="FF160">
            <v>12</v>
          </cell>
          <cell r="FG160">
            <v>100</v>
          </cell>
          <cell r="FH160">
            <v>12</v>
          </cell>
        </row>
        <row r="161">
          <cell r="A161">
            <v>40543</v>
          </cell>
          <cell r="B161">
            <v>20</v>
          </cell>
          <cell r="C161">
            <v>917</v>
          </cell>
          <cell r="D161">
            <v>2.1810250817884405</v>
          </cell>
          <cell r="J161">
            <v>18</v>
          </cell>
          <cell r="K161">
            <v>0</v>
          </cell>
          <cell r="N161">
            <v>53</v>
          </cell>
          <cell r="O161">
            <v>0</v>
          </cell>
          <cell r="Q161">
            <v>2</v>
          </cell>
          <cell r="R161">
            <v>48</v>
          </cell>
          <cell r="S161">
            <v>4.1666666666666661</v>
          </cell>
          <cell r="U161">
            <v>1</v>
          </cell>
          <cell r="V161">
            <v>36</v>
          </cell>
          <cell r="W161">
            <v>2.7777777777777777</v>
          </cell>
          <cell r="Z161">
            <v>103</v>
          </cell>
          <cell r="AA161">
            <v>0</v>
          </cell>
          <cell r="AC161">
            <v>3</v>
          </cell>
          <cell r="AD161">
            <v>89</v>
          </cell>
          <cell r="AE161">
            <v>3.3707865168539324</v>
          </cell>
          <cell r="AG161">
            <v>1</v>
          </cell>
          <cell r="AH161">
            <v>35</v>
          </cell>
          <cell r="AI161">
            <v>2.8571428571428572</v>
          </cell>
          <cell r="AK161">
            <v>1</v>
          </cell>
          <cell r="AL161">
            <v>38</v>
          </cell>
          <cell r="AM161">
            <v>2.6315789473684208</v>
          </cell>
          <cell r="AO161">
            <v>1</v>
          </cell>
          <cell r="AP161">
            <v>66</v>
          </cell>
          <cell r="AQ161">
            <v>1.5151515151515151</v>
          </cell>
          <cell r="AT161">
            <v>35</v>
          </cell>
          <cell r="AU161">
            <v>0</v>
          </cell>
          <cell r="AX161">
            <v>109</v>
          </cell>
          <cell r="AY161">
            <v>0</v>
          </cell>
          <cell r="BA161">
            <v>4</v>
          </cell>
          <cell r="BB161">
            <v>61</v>
          </cell>
          <cell r="BC161">
            <v>6.557377049180328</v>
          </cell>
          <cell r="BE161">
            <v>1</v>
          </cell>
          <cell r="BF161">
            <v>42</v>
          </cell>
          <cell r="BG161">
            <v>2.3809523809523809</v>
          </cell>
          <cell r="BI161">
            <v>2</v>
          </cell>
          <cell r="BJ161">
            <v>49</v>
          </cell>
          <cell r="BK161">
            <v>4.0816326530612246</v>
          </cell>
          <cell r="BN161">
            <v>26</v>
          </cell>
          <cell r="BO161">
            <v>0</v>
          </cell>
          <cell r="BQ161">
            <v>1</v>
          </cell>
          <cell r="BR161">
            <v>37</v>
          </cell>
          <cell r="BS161">
            <v>2.7027027027027026</v>
          </cell>
          <cell r="BV161">
            <v>23</v>
          </cell>
          <cell r="BW161">
            <v>0</v>
          </cell>
          <cell r="BY161">
            <v>3</v>
          </cell>
          <cell r="BZ161">
            <v>49</v>
          </cell>
          <cell r="CA161">
            <v>6.1224489795918364</v>
          </cell>
          <cell r="CC161" t="str">
            <v/>
          </cell>
          <cell r="CD161">
            <v>103</v>
          </cell>
          <cell r="CE161">
            <v>0</v>
          </cell>
          <cell r="CG161">
            <v>40147</v>
          </cell>
          <cell r="CH161">
            <v>213</v>
          </cell>
          <cell r="CI161">
            <v>902</v>
          </cell>
          <cell r="CJ161">
            <v>23.614190687361418</v>
          </cell>
          <cell r="CL161">
            <v>7</v>
          </cell>
          <cell r="CM161">
            <v>20</v>
          </cell>
          <cell r="CN161">
            <v>35</v>
          </cell>
          <cell r="CP161">
            <v>11</v>
          </cell>
          <cell r="CQ161">
            <v>54</v>
          </cell>
          <cell r="CR161">
            <v>20.37037037037037</v>
          </cell>
          <cell r="CT161">
            <v>7</v>
          </cell>
          <cell r="CU161">
            <v>48</v>
          </cell>
          <cell r="CV161">
            <v>14.583333333333334</v>
          </cell>
          <cell r="CX161">
            <v>7</v>
          </cell>
          <cell r="CY161">
            <v>37</v>
          </cell>
          <cell r="CZ161">
            <v>18.918918918918919</v>
          </cell>
          <cell r="DB161">
            <v>14</v>
          </cell>
          <cell r="DC161">
            <v>101</v>
          </cell>
          <cell r="DD161">
            <v>13.861386138613861</v>
          </cell>
          <cell r="DF161">
            <v>46</v>
          </cell>
          <cell r="DG161">
            <v>89</v>
          </cell>
          <cell r="DH161">
            <v>51.685393258426963</v>
          </cell>
          <cell r="DJ161">
            <v>2</v>
          </cell>
          <cell r="DK161">
            <v>33</v>
          </cell>
          <cell r="DL161">
            <v>6.0606060606060606</v>
          </cell>
          <cell r="DN161">
            <v>18</v>
          </cell>
          <cell r="DO161">
            <v>38</v>
          </cell>
          <cell r="DP161">
            <v>47.368421052631575</v>
          </cell>
          <cell r="DR161">
            <v>9</v>
          </cell>
          <cell r="DS161">
            <v>66</v>
          </cell>
          <cell r="DT161">
            <v>13.636363636363637</v>
          </cell>
          <cell r="DV161">
            <v>7</v>
          </cell>
          <cell r="DW161">
            <v>35</v>
          </cell>
          <cell r="DX161">
            <v>20</v>
          </cell>
          <cell r="DZ161">
            <v>17</v>
          </cell>
          <cell r="EA161">
            <v>105</v>
          </cell>
          <cell r="EB161">
            <v>16.190476190476193</v>
          </cell>
          <cell r="ED161">
            <v>17</v>
          </cell>
          <cell r="EE161">
            <v>57</v>
          </cell>
          <cell r="EF161">
            <v>29.824561403508774</v>
          </cell>
          <cell r="EH161">
            <v>14</v>
          </cell>
          <cell r="EI161">
            <v>41</v>
          </cell>
          <cell r="EJ161">
            <v>34.146341463414636</v>
          </cell>
          <cell r="EL161">
            <v>10</v>
          </cell>
          <cell r="EM161">
            <v>51</v>
          </cell>
          <cell r="EN161">
            <v>19.607843137254903</v>
          </cell>
          <cell r="EP161">
            <v>8</v>
          </cell>
          <cell r="EQ161">
            <v>24</v>
          </cell>
          <cell r="ER161">
            <v>33.333333333333329</v>
          </cell>
          <cell r="ET161">
            <v>5</v>
          </cell>
          <cell r="EU161">
            <v>36</v>
          </cell>
          <cell r="EV161">
            <v>13.888888888888889</v>
          </cell>
          <cell r="EX161">
            <v>7</v>
          </cell>
          <cell r="EY161">
            <v>19</v>
          </cell>
          <cell r="EZ161">
            <v>36.842105263157897</v>
          </cell>
          <cell r="FB161">
            <v>7</v>
          </cell>
          <cell r="FC161">
            <v>49</v>
          </cell>
          <cell r="FD161">
            <v>14.285714285714286</v>
          </cell>
          <cell r="FF161">
            <v>14</v>
          </cell>
          <cell r="FG161">
            <v>101</v>
          </cell>
          <cell r="FH161">
            <v>13.861386138613863</v>
          </cell>
        </row>
        <row r="162">
          <cell r="A162">
            <v>40574</v>
          </cell>
          <cell r="B162">
            <v>18</v>
          </cell>
          <cell r="C162">
            <v>919</v>
          </cell>
          <cell r="D162">
            <v>1.958650707290533</v>
          </cell>
          <cell r="J162">
            <v>18</v>
          </cell>
          <cell r="K162">
            <v>0</v>
          </cell>
          <cell r="N162">
            <v>54</v>
          </cell>
          <cell r="O162">
            <v>0</v>
          </cell>
          <cell r="Q162">
            <v>1</v>
          </cell>
          <cell r="R162">
            <v>49</v>
          </cell>
          <cell r="S162">
            <v>2.0408163265306123</v>
          </cell>
          <cell r="U162">
            <v>1</v>
          </cell>
          <cell r="V162">
            <v>38</v>
          </cell>
          <cell r="W162">
            <v>2.6315789473684208</v>
          </cell>
          <cell r="Z162">
            <v>103</v>
          </cell>
          <cell r="AA162">
            <v>0</v>
          </cell>
          <cell r="AC162">
            <v>3</v>
          </cell>
          <cell r="AD162">
            <v>91</v>
          </cell>
          <cell r="AE162">
            <v>3.296703296703297</v>
          </cell>
          <cell r="AG162">
            <v>1</v>
          </cell>
          <cell r="AH162">
            <v>33</v>
          </cell>
          <cell r="AI162">
            <v>3.0303030303030303</v>
          </cell>
          <cell r="AK162">
            <v>1</v>
          </cell>
          <cell r="AL162">
            <v>38</v>
          </cell>
          <cell r="AM162">
            <v>2.6315789473684208</v>
          </cell>
          <cell r="AP162">
            <v>63</v>
          </cell>
          <cell r="AQ162">
            <v>0</v>
          </cell>
          <cell r="AT162">
            <v>35</v>
          </cell>
          <cell r="AU162">
            <v>0</v>
          </cell>
          <cell r="AX162">
            <v>110</v>
          </cell>
          <cell r="AY162">
            <v>0</v>
          </cell>
          <cell r="BA162">
            <v>4</v>
          </cell>
          <cell r="BB162">
            <v>60</v>
          </cell>
          <cell r="BC162">
            <v>6.666666666666667</v>
          </cell>
          <cell r="BE162">
            <v>1</v>
          </cell>
          <cell r="BF162">
            <v>39</v>
          </cell>
          <cell r="BG162">
            <v>2.5641025641025639</v>
          </cell>
          <cell r="BI162">
            <v>2</v>
          </cell>
          <cell r="BJ162">
            <v>50</v>
          </cell>
          <cell r="BK162">
            <v>4</v>
          </cell>
          <cell r="BN162">
            <v>27</v>
          </cell>
          <cell r="BO162">
            <v>0</v>
          </cell>
          <cell r="BQ162">
            <v>1</v>
          </cell>
          <cell r="BR162">
            <v>39</v>
          </cell>
          <cell r="BS162">
            <v>2.5641025641025639</v>
          </cell>
          <cell r="BV162">
            <v>23</v>
          </cell>
          <cell r="BW162">
            <v>0</v>
          </cell>
          <cell r="BY162">
            <v>3</v>
          </cell>
          <cell r="BZ162">
            <v>49</v>
          </cell>
          <cell r="CA162">
            <v>6.1224489795918364</v>
          </cell>
          <cell r="CC162" t="str">
            <v/>
          </cell>
          <cell r="CD162">
            <v>103</v>
          </cell>
          <cell r="CE162">
            <v>0</v>
          </cell>
          <cell r="CG162">
            <v>40178</v>
          </cell>
          <cell r="CH162">
            <v>170</v>
          </cell>
          <cell r="CI162">
            <v>918</v>
          </cell>
          <cell r="CJ162">
            <v>18.518518518518519</v>
          </cell>
          <cell r="CL162">
            <v>4</v>
          </cell>
          <cell r="CM162">
            <v>18</v>
          </cell>
          <cell r="CN162">
            <v>22.222222222222221</v>
          </cell>
          <cell r="CP162">
            <v>8</v>
          </cell>
          <cell r="CQ162">
            <v>53</v>
          </cell>
          <cell r="CR162">
            <v>15.09433962264151</v>
          </cell>
          <cell r="CT162">
            <v>6</v>
          </cell>
          <cell r="CU162">
            <v>48</v>
          </cell>
          <cell r="CV162">
            <v>12.5</v>
          </cell>
          <cell r="CX162">
            <v>4</v>
          </cell>
          <cell r="CY162">
            <v>36</v>
          </cell>
          <cell r="CZ162">
            <v>11.111111111111111</v>
          </cell>
          <cell r="DB162">
            <v>11</v>
          </cell>
          <cell r="DC162">
            <v>103</v>
          </cell>
          <cell r="DD162">
            <v>10.679611650485437</v>
          </cell>
          <cell r="DF162">
            <v>38</v>
          </cell>
          <cell r="DG162">
            <v>89</v>
          </cell>
          <cell r="DH162">
            <v>42.696629213483149</v>
          </cell>
          <cell r="DJ162">
            <v>1</v>
          </cell>
          <cell r="DK162">
            <v>35</v>
          </cell>
          <cell r="DL162">
            <v>2.8571428571428572</v>
          </cell>
          <cell r="DN162">
            <v>18</v>
          </cell>
          <cell r="DO162">
            <v>38</v>
          </cell>
          <cell r="DP162">
            <v>47.368421052631575</v>
          </cell>
          <cell r="DR162">
            <v>6</v>
          </cell>
          <cell r="DS162">
            <v>66</v>
          </cell>
          <cell r="DT162">
            <v>9.0909090909090917</v>
          </cell>
          <cell r="DV162">
            <v>7</v>
          </cell>
          <cell r="DW162">
            <v>35</v>
          </cell>
          <cell r="DX162">
            <v>20</v>
          </cell>
          <cell r="DZ162">
            <v>15</v>
          </cell>
          <cell r="EA162">
            <v>110</v>
          </cell>
          <cell r="EB162">
            <v>13.636363636363637</v>
          </cell>
          <cell r="ED162">
            <v>14</v>
          </cell>
          <cell r="EE162">
            <v>61</v>
          </cell>
          <cell r="EF162">
            <v>22.95081967213115</v>
          </cell>
          <cell r="EH162">
            <v>12</v>
          </cell>
          <cell r="EI162">
            <v>42</v>
          </cell>
          <cell r="EJ162">
            <v>28.571428571428573</v>
          </cell>
          <cell r="EL162">
            <v>7</v>
          </cell>
          <cell r="EM162">
            <v>49</v>
          </cell>
          <cell r="EN162">
            <v>14.285714285714286</v>
          </cell>
          <cell r="EP162">
            <v>6</v>
          </cell>
          <cell r="EQ162">
            <v>26</v>
          </cell>
          <cell r="ER162">
            <v>23.076923076923077</v>
          </cell>
          <cell r="ET162">
            <v>2</v>
          </cell>
          <cell r="EU162">
            <v>37</v>
          </cell>
          <cell r="EV162">
            <v>5.4054054054054053</v>
          </cell>
          <cell r="EX162">
            <v>5</v>
          </cell>
          <cell r="EY162">
            <v>23</v>
          </cell>
          <cell r="EZ162">
            <v>21.739130434782609</v>
          </cell>
          <cell r="FB162">
            <v>6</v>
          </cell>
          <cell r="FC162">
            <v>49</v>
          </cell>
          <cell r="FD162">
            <v>12.244897959183673</v>
          </cell>
          <cell r="FF162">
            <v>11</v>
          </cell>
          <cell r="FG162">
            <v>103</v>
          </cell>
          <cell r="FH162">
            <v>10.679611650485436</v>
          </cell>
        </row>
        <row r="163">
          <cell r="A163">
            <v>40602</v>
          </cell>
          <cell r="B163">
            <v>18</v>
          </cell>
          <cell r="C163">
            <v>927</v>
          </cell>
          <cell r="D163">
            <v>1.9417475728155338</v>
          </cell>
          <cell r="J163">
            <v>18</v>
          </cell>
          <cell r="K163">
            <v>0</v>
          </cell>
          <cell r="N163">
            <v>54</v>
          </cell>
          <cell r="O163">
            <v>0</v>
          </cell>
          <cell r="Q163">
            <v>1</v>
          </cell>
          <cell r="R163">
            <v>49</v>
          </cell>
          <cell r="S163">
            <v>2.0408163265306123</v>
          </cell>
          <cell r="U163">
            <v>1</v>
          </cell>
          <cell r="V163">
            <v>38</v>
          </cell>
          <cell r="W163">
            <v>2.6315789473684208</v>
          </cell>
          <cell r="Z163">
            <v>103</v>
          </cell>
          <cell r="AA163">
            <v>0</v>
          </cell>
          <cell r="AC163">
            <v>3</v>
          </cell>
          <cell r="AD163">
            <v>96</v>
          </cell>
          <cell r="AE163">
            <v>3.125</v>
          </cell>
          <cell r="AG163">
            <v>1</v>
          </cell>
          <cell r="AH163">
            <v>33</v>
          </cell>
          <cell r="AI163">
            <v>3.0303030303030303</v>
          </cell>
          <cell r="AK163">
            <v>1</v>
          </cell>
          <cell r="AL163">
            <v>36</v>
          </cell>
          <cell r="AM163">
            <v>2.7777777777777777</v>
          </cell>
          <cell r="AP163">
            <v>63</v>
          </cell>
          <cell r="AQ163">
            <v>0</v>
          </cell>
          <cell r="AT163">
            <v>36</v>
          </cell>
          <cell r="AU163">
            <v>0</v>
          </cell>
          <cell r="AX163">
            <v>110</v>
          </cell>
          <cell r="AY163">
            <v>0</v>
          </cell>
          <cell r="BA163">
            <v>4</v>
          </cell>
          <cell r="BB163">
            <v>63</v>
          </cell>
          <cell r="BC163">
            <v>6.3492063492063489</v>
          </cell>
          <cell r="BE163">
            <v>1</v>
          </cell>
          <cell r="BF163">
            <v>39</v>
          </cell>
          <cell r="BG163">
            <v>2.5641025641025639</v>
          </cell>
          <cell r="BI163">
            <v>2</v>
          </cell>
          <cell r="BJ163">
            <v>50</v>
          </cell>
          <cell r="BK163">
            <v>4</v>
          </cell>
          <cell r="BN163">
            <v>26</v>
          </cell>
          <cell r="BO163">
            <v>0</v>
          </cell>
          <cell r="BQ163">
            <v>1</v>
          </cell>
          <cell r="BR163">
            <v>40</v>
          </cell>
          <cell r="BS163">
            <v>2.5</v>
          </cell>
          <cell r="BV163">
            <v>23</v>
          </cell>
          <cell r="BW163">
            <v>0</v>
          </cell>
          <cell r="BY163">
            <v>3</v>
          </cell>
          <cell r="BZ163">
            <v>50</v>
          </cell>
          <cell r="CA163">
            <v>6</v>
          </cell>
          <cell r="CC163" t="str">
            <v/>
          </cell>
          <cell r="CD163">
            <v>103</v>
          </cell>
          <cell r="CE163">
            <v>0</v>
          </cell>
          <cell r="CG163">
            <v>40209</v>
          </cell>
          <cell r="CH163">
            <v>153</v>
          </cell>
          <cell r="CI163">
            <v>920</v>
          </cell>
          <cell r="CJ163">
            <v>16.630434782608695</v>
          </cell>
          <cell r="CL163">
            <v>4</v>
          </cell>
          <cell r="CM163">
            <v>18</v>
          </cell>
          <cell r="CN163">
            <v>22.222222222222221</v>
          </cell>
          <cell r="CP163">
            <v>7</v>
          </cell>
          <cell r="CQ163">
            <v>54</v>
          </cell>
          <cell r="CR163">
            <v>12.962962962962964</v>
          </cell>
          <cell r="CT163">
            <v>6</v>
          </cell>
          <cell r="CU163">
            <v>49</v>
          </cell>
          <cell r="CV163">
            <v>12.244897959183673</v>
          </cell>
          <cell r="CX163">
            <v>3</v>
          </cell>
          <cell r="CY163">
            <v>38</v>
          </cell>
          <cell r="CZ163">
            <v>7.8947368421052637</v>
          </cell>
          <cell r="DB163">
            <v>9</v>
          </cell>
          <cell r="DC163">
            <v>103</v>
          </cell>
          <cell r="DD163">
            <v>8.7378640776699026</v>
          </cell>
          <cell r="DF163">
            <v>36</v>
          </cell>
          <cell r="DG163">
            <v>91</v>
          </cell>
          <cell r="DH163">
            <v>39.560439560439555</v>
          </cell>
          <cell r="DJ163">
            <v>2</v>
          </cell>
          <cell r="DK163">
            <v>33</v>
          </cell>
          <cell r="DL163">
            <v>6.0606060606060606</v>
          </cell>
          <cell r="DN163">
            <v>16</v>
          </cell>
          <cell r="DO163">
            <v>38</v>
          </cell>
          <cell r="DP163">
            <v>42.10526315789474</v>
          </cell>
          <cell r="DR163">
            <v>5</v>
          </cell>
          <cell r="DS163">
            <v>63</v>
          </cell>
          <cell r="DT163">
            <v>7.9365079365079358</v>
          </cell>
          <cell r="DV163">
            <v>6</v>
          </cell>
          <cell r="DW163">
            <v>35</v>
          </cell>
          <cell r="DX163">
            <v>17.142857142857142</v>
          </cell>
          <cell r="DZ163">
            <v>14</v>
          </cell>
          <cell r="EA163">
            <v>111</v>
          </cell>
          <cell r="EB163">
            <v>12.612612612612613</v>
          </cell>
          <cell r="ED163">
            <v>13</v>
          </cell>
          <cell r="EE163">
            <v>60</v>
          </cell>
          <cell r="EF163">
            <v>21.666666666666664</v>
          </cell>
          <cell r="EH163">
            <v>7</v>
          </cell>
          <cell r="EI163">
            <v>39</v>
          </cell>
          <cell r="EJ163">
            <v>17.948717948717949</v>
          </cell>
          <cell r="EL163">
            <v>8</v>
          </cell>
          <cell r="EM163">
            <v>50</v>
          </cell>
          <cell r="EN163">
            <v>16</v>
          </cell>
          <cell r="EP163">
            <v>5</v>
          </cell>
          <cell r="EQ163">
            <v>27</v>
          </cell>
          <cell r="ER163">
            <v>18.518518518518519</v>
          </cell>
          <cell r="ET163">
            <v>3</v>
          </cell>
          <cell r="EU163">
            <v>39</v>
          </cell>
          <cell r="EV163">
            <v>7.6923076923076925</v>
          </cell>
          <cell r="EX163">
            <v>3</v>
          </cell>
          <cell r="EY163">
            <v>23</v>
          </cell>
          <cell r="EZ163">
            <v>13.043478260869565</v>
          </cell>
          <cell r="FB163">
            <v>6</v>
          </cell>
          <cell r="FC163">
            <v>49</v>
          </cell>
          <cell r="FD163">
            <v>12.244897959183673</v>
          </cell>
          <cell r="FF163">
            <v>9</v>
          </cell>
          <cell r="FG163">
            <v>103</v>
          </cell>
          <cell r="FH163">
            <v>8.7378640776699026</v>
          </cell>
        </row>
        <row r="164">
          <cell r="A164">
            <v>40633</v>
          </cell>
          <cell r="B164">
            <v>20</v>
          </cell>
          <cell r="C164">
            <v>947</v>
          </cell>
          <cell r="D164">
            <v>2.1119324181626187</v>
          </cell>
          <cell r="I164">
            <v>1</v>
          </cell>
          <cell r="J164">
            <v>20</v>
          </cell>
          <cell r="K164">
            <v>5</v>
          </cell>
          <cell r="N164">
            <v>56</v>
          </cell>
          <cell r="O164">
            <v>0</v>
          </cell>
          <cell r="Q164">
            <v>1</v>
          </cell>
          <cell r="R164">
            <v>50</v>
          </cell>
          <cell r="S164">
            <v>2</v>
          </cell>
          <cell r="V164">
            <v>40</v>
          </cell>
          <cell r="W164">
            <v>0</v>
          </cell>
          <cell r="Z164">
            <v>107</v>
          </cell>
          <cell r="AA164">
            <v>0</v>
          </cell>
          <cell r="AC164">
            <v>3</v>
          </cell>
          <cell r="AD164">
            <v>99</v>
          </cell>
          <cell r="AE164">
            <v>3.0303030303030303</v>
          </cell>
          <cell r="AG164">
            <v>1</v>
          </cell>
          <cell r="AH164">
            <v>35</v>
          </cell>
          <cell r="AI164">
            <v>2.8571428571428572</v>
          </cell>
          <cell r="AK164">
            <v>1</v>
          </cell>
          <cell r="AL164">
            <v>36</v>
          </cell>
          <cell r="AM164">
            <v>2.7777777777777777</v>
          </cell>
          <cell r="AP164">
            <v>65</v>
          </cell>
          <cell r="AQ164">
            <v>0</v>
          </cell>
          <cell r="AS164">
            <v>1</v>
          </cell>
          <cell r="AT164">
            <v>36</v>
          </cell>
          <cell r="AU164">
            <v>2.7777777777777777</v>
          </cell>
          <cell r="AX164">
            <v>110</v>
          </cell>
          <cell r="AY164">
            <v>0</v>
          </cell>
          <cell r="BA164">
            <v>4</v>
          </cell>
          <cell r="BB164">
            <v>61</v>
          </cell>
          <cell r="BC164">
            <v>6.557377049180328</v>
          </cell>
          <cell r="BE164">
            <v>1</v>
          </cell>
          <cell r="BF164">
            <v>40</v>
          </cell>
          <cell r="BG164">
            <v>2.5</v>
          </cell>
          <cell r="BI164">
            <v>3</v>
          </cell>
          <cell r="BJ164">
            <v>50</v>
          </cell>
          <cell r="BK164">
            <v>6</v>
          </cell>
          <cell r="BN164">
            <v>26</v>
          </cell>
          <cell r="BO164">
            <v>0</v>
          </cell>
          <cell r="BQ164">
            <v>1</v>
          </cell>
          <cell r="BR164">
            <v>41</v>
          </cell>
          <cell r="BS164">
            <v>2.4390243902439024</v>
          </cell>
          <cell r="BV164">
            <v>25</v>
          </cell>
          <cell r="BW164">
            <v>0</v>
          </cell>
          <cell r="BY164">
            <v>3</v>
          </cell>
          <cell r="BZ164">
            <v>50</v>
          </cell>
          <cell r="CA164">
            <v>6</v>
          </cell>
          <cell r="CC164" t="str">
            <v/>
          </cell>
          <cell r="CD164">
            <v>107</v>
          </cell>
          <cell r="CE164">
            <v>0</v>
          </cell>
          <cell r="CG164">
            <v>40237</v>
          </cell>
          <cell r="CH164">
            <v>164</v>
          </cell>
          <cell r="CI164">
            <v>928</v>
          </cell>
          <cell r="CJ164">
            <v>17.672413793103448</v>
          </cell>
          <cell r="CL164">
            <v>5</v>
          </cell>
          <cell r="CM164">
            <v>18</v>
          </cell>
          <cell r="CN164">
            <v>27.777777777777779</v>
          </cell>
          <cell r="CP164">
            <v>7</v>
          </cell>
          <cell r="CQ164">
            <v>54</v>
          </cell>
          <cell r="CR164">
            <v>12.962962962962964</v>
          </cell>
          <cell r="CT164">
            <v>6</v>
          </cell>
          <cell r="CU164">
            <v>49</v>
          </cell>
          <cell r="CV164">
            <v>12.244897959183673</v>
          </cell>
          <cell r="CX164">
            <v>3</v>
          </cell>
          <cell r="CY164">
            <v>38</v>
          </cell>
          <cell r="CZ164">
            <v>7.8947368421052637</v>
          </cell>
          <cell r="DB164">
            <v>11</v>
          </cell>
          <cell r="DC164">
            <v>103</v>
          </cell>
          <cell r="DD164">
            <v>10.679611650485437</v>
          </cell>
          <cell r="DF164">
            <v>37</v>
          </cell>
          <cell r="DG164">
            <v>96</v>
          </cell>
          <cell r="DH164">
            <v>38.541666666666671</v>
          </cell>
          <cell r="DJ164">
            <v>3</v>
          </cell>
          <cell r="DK164">
            <v>33</v>
          </cell>
          <cell r="DL164">
            <v>9.0909090909090917</v>
          </cell>
          <cell r="DN164">
            <v>18</v>
          </cell>
          <cell r="DO164">
            <v>36</v>
          </cell>
          <cell r="DP164">
            <v>50</v>
          </cell>
          <cell r="DR164">
            <v>5</v>
          </cell>
          <cell r="DS164">
            <v>63</v>
          </cell>
          <cell r="DT164">
            <v>7.9365079365079358</v>
          </cell>
          <cell r="DV164">
            <v>6</v>
          </cell>
          <cell r="DW164">
            <v>36</v>
          </cell>
          <cell r="DX164">
            <v>16.666666666666664</v>
          </cell>
          <cell r="DZ164">
            <v>13</v>
          </cell>
          <cell r="EA164">
            <v>111</v>
          </cell>
          <cell r="EB164">
            <v>11.711711711711713</v>
          </cell>
          <cell r="ED164">
            <v>14</v>
          </cell>
          <cell r="EE164">
            <v>63</v>
          </cell>
          <cell r="EF164">
            <v>22.222222222222221</v>
          </cell>
          <cell r="EH164">
            <v>7</v>
          </cell>
          <cell r="EI164">
            <v>39</v>
          </cell>
          <cell r="EJ164">
            <v>17.948717948717949</v>
          </cell>
          <cell r="EL164">
            <v>9</v>
          </cell>
          <cell r="EM164">
            <v>50</v>
          </cell>
          <cell r="EN164">
            <v>18</v>
          </cell>
          <cell r="EP164">
            <v>5</v>
          </cell>
          <cell r="EQ164">
            <v>26</v>
          </cell>
          <cell r="ER164">
            <v>19.230769230769234</v>
          </cell>
          <cell r="ET164">
            <v>6</v>
          </cell>
          <cell r="EU164">
            <v>40</v>
          </cell>
          <cell r="EV164">
            <v>15</v>
          </cell>
          <cell r="EX164">
            <v>4</v>
          </cell>
          <cell r="EY164">
            <v>23</v>
          </cell>
          <cell r="EZ164">
            <v>17.391304347826086</v>
          </cell>
          <cell r="FB164">
            <v>5</v>
          </cell>
          <cell r="FC164">
            <v>50</v>
          </cell>
          <cell r="FD164">
            <v>10</v>
          </cell>
          <cell r="FF164">
            <v>11</v>
          </cell>
          <cell r="FG164">
            <v>103</v>
          </cell>
          <cell r="FH164">
            <v>10.679611650485436</v>
          </cell>
        </row>
        <row r="165">
          <cell r="A165">
            <v>40663</v>
          </cell>
          <cell r="B165">
            <v>19</v>
          </cell>
          <cell r="C165">
            <v>974</v>
          </cell>
          <cell r="D165">
            <v>1.9507186858316223</v>
          </cell>
          <cell r="I165">
            <v>1</v>
          </cell>
          <cell r="J165">
            <v>20</v>
          </cell>
          <cell r="K165">
            <v>5</v>
          </cell>
          <cell r="N165">
            <v>57</v>
          </cell>
          <cell r="O165">
            <v>0</v>
          </cell>
          <cell r="Q165">
            <v>1</v>
          </cell>
          <cell r="R165">
            <v>53</v>
          </cell>
          <cell r="S165">
            <v>1.8867924528301887</v>
          </cell>
          <cell r="U165">
            <v>1</v>
          </cell>
          <cell r="V165">
            <v>41</v>
          </cell>
          <cell r="W165">
            <v>2.4390243902439024</v>
          </cell>
          <cell r="Z165">
            <v>112</v>
          </cell>
          <cell r="AA165">
            <v>0</v>
          </cell>
          <cell r="AC165">
            <v>3</v>
          </cell>
          <cell r="AD165">
            <v>100</v>
          </cell>
          <cell r="AE165">
            <v>3</v>
          </cell>
          <cell r="AG165">
            <v>1</v>
          </cell>
          <cell r="AH165">
            <v>35</v>
          </cell>
          <cell r="AI165">
            <v>2.8571428571428572</v>
          </cell>
          <cell r="AK165">
            <v>1</v>
          </cell>
          <cell r="AL165">
            <v>38</v>
          </cell>
          <cell r="AM165">
            <v>2.6315789473684208</v>
          </cell>
          <cell r="AP165">
            <v>68</v>
          </cell>
          <cell r="AQ165">
            <v>0</v>
          </cell>
          <cell r="AS165">
            <v>1</v>
          </cell>
          <cell r="AT165">
            <v>37</v>
          </cell>
          <cell r="AU165">
            <v>2.7027027027027026</v>
          </cell>
          <cell r="AX165">
            <v>113</v>
          </cell>
          <cell r="AY165">
            <v>0</v>
          </cell>
          <cell r="BA165">
            <v>4</v>
          </cell>
          <cell r="BB165">
            <v>63</v>
          </cell>
          <cell r="BC165">
            <v>6.3492063492063489</v>
          </cell>
          <cell r="BF165">
            <v>41</v>
          </cell>
          <cell r="BG165">
            <v>0</v>
          </cell>
          <cell r="BI165">
            <v>3</v>
          </cell>
          <cell r="BJ165">
            <v>51</v>
          </cell>
          <cell r="BK165">
            <v>5.8823529411764701</v>
          </cell>
          <cell r="BN165">
            <v>27</v>
          </cell>
          <cell r="BO165">
            <v>0</v>
          </cell>
          <cell r="BR165">
            <v>43</v>
          </cell>
          <cell r="BS165">
            <v>0</v>
          </cell>
          <cell r="BV165">
            <v>26</v>
          </cell>
          <cell r="BW165">
            <v>0</v>
          </cell>
          <cell r="BY165">
            <v>3</v>
          </cell>
          <cell r="BZ165">
            <v>49</v>
          </cell>
          <cell r="CA165">
            <v>6.1224489795918364</v>
          </cell>
          <cell r="CC165" t="str">
            <v/>
          </cell>
          <cell r="CD165">
            <v>112</v>
          </cell>
          <cell r="CE165">
            <v>0</v>
          </cell>
          <cell r="CG165">
            <v>40268</v>
          </cell>
          <cell r="CH165">
            <v>126</v>
          </cell>
          <cell r="CI165">
            <v>948</v>
          </cell>
          <cell r="CJ165">
            <v>13.291139240506329</v>
          </cell>
          <cell r="CL165">
            <v>4</v>
          </cell>
          <cell r="CM165">
            <v>20</v>
          </cell>
          <cell r="CN165">
            <v>20</v>
          </cell>
          <cell r="CP165">
            <v>5</v>
          </cell>
          <cell r="CQ165">
            <v>56</v>
          </cell>
          <cell r="CR165">
            <v>8.9285714285714288</v>
          </cell>
          <cell r="CT165">
            <v>6</v>
          </cell>
          <cell r="CU165">
            <v>50</v>
          </cell>
          <cell r="CV165">
            <v>12</v>
          </cell>
          <cell r="CY165">
            <v>40</v>
          </cell>
          <cell r="DB165">
            <v>8</v>
          </cell>
          <cell r="DC165">
            <v>107</v>
          </cell>
          <cell r="DD165">
            <v>7.4766355140186915</v>
          </cell>
          <cell r="DF165">
            <v>25</v>
          </cell>
          <cell r="DG165">
            <v>99</v>
          </cell>
          <cell r="DH165">
            <v>25.252525252525253</v>
          </cell>
          <cell r="DJ165">
            <v>1</v>
          </cell>
          <cell r="DK165">
            <v>35</v>
          </cell>
          <cell r="DL165">
            <v>2.8571428571428572</v>
          </cell>
          <cell r="DN165">
            <v>15</v>
          </cell>
          <cell r="DO165">
            <v>36</v>
          </cell>
          <cell r="DP165">
            <v>41.666666666666671</v>
          </cell>
          <cell r="DR165">
            <v>4</v>
          </cell>
          <cell r="DS165">
            <v>65</v>
          </cell>
          <cell r="DT165">
            <v>6.1538461538461533</v>
          </cell>
          <cell r="DV165">
            <v>6</v>
          </cell>
          <cell r="DW165">
            <v>36</v>
          </cell>
          <cell r="DX165">
            <v>16.666666666666664</v>
          </cell>
          <cell r="DZ165">
            <v>10</v>
          </cell>
          <cell r="EA165">
            <v>111</v>
          </cell>
          <cell r="EB165">
            <v>9.0090090090090094</v>
          </cell>
          <cell r="ED165">
            <v>14</v>
          </cell>
          <cell r="EE165">
            <v>61</v>
          </cell>
          <cell r="EF165">
            <v>22.95081967213115</v>
          </cell>
          <cell r="EH165">
            <v>6</v>
          </cell>
          <cell r="EI165">
            <v>40</v>
          </cell>
          <cell r="EJ165">
            <v>15</v>
          </cell>
          <cell r="EL165">
            <v>7</v>
          </cell>
          <cell r="EM165">
            <v>50</v>
          </cell>
          <cell r="EN165">
            <v>14</v>
          </cell>
          <cell r="EP165">
            <v>3</v>
          </cell>
          <cell r="EQ165">
            <v>26</v>
          </cell>
          <cell r="ER165">
            <v>11.538461538461538</v>
          </cell>
          <cell r="ET165">
            <v>3</v>
          </cell>
          <cell r="EU165">
            <v>41</v>
          </cell>
          <cell r="EV165">
            <v>7.3170731707317076</v>
          </cell>
          <cell r="EX165">
            <v>2</v>
          </cell>
          <cell r="EY165">
            <v>25</v>
          </cell>
          <cell r="EZ165">
            <v>8</v>
          </cell>
          <cell r="FB165">
            <v>7</v>
          </cell>
          <cell r="FC165">
            <v>50</v>
          </cell>
          <cell r="FD165">
            <v>14</v>
          </cell>
          <cell r="FF165">
            <v>8</v>
          </cell>
          <cell r="FG165">
            <v>107</v>
          </cell>
          <cell r="FH165">
            <v>7.4766355140186906</v>
          </cell>
        </row>
        <row r="166">
          <cell r="A166">
            <v>40694</v>
          </cell>
          <cell r="B166">
            <v>20</v>
          </cell>
          <cell r="C166">
            <v>994</v>
          </cell>
          <cell r="D166">
            <v>2.0120724346076457</v>
          </cell>
          <cell r="I166">
            <v>1</v>
          </cell>
          <cell r="J166">
            <v>21</v>
          </cell>
          <cell r="K166">
            <v>4.7619047619047619</v>
          </cell>
          <cell r="N166">
            <v>59</v>
          </cell>
          <cell r="O166">
            <v>0</v>
          </cell>
          <cell r="Q166">
            <v>1</v>
          </cell>
          <cell r="R166">
            <v>54</v>
          </cell>
          <cell r="S166">
            <v>1.8518518518518516</v>
          </cell>
          <cell r="U166">
            <v>1</v>
          </cell>
          <cell r="V166">
            <v>38</v>
          </cell>
          <cell r="W166">
            <v>2.6315789473684208</v>
          </cell>
          <cell r="Z166">
            <v>113</v>
          </cell>
          <cell r="AA166">
            <v>0</v>
          </cell>
          <cell r="AC166">
            <v>3</v>
          </cell>
          <cell r="AD166">
            <v>107</v>
          </cell>
          <cell r="AE166">
            <v>2.8037383177570092</v>
          </cell>
          <cell r="AG166">
            <v>1</v>
          </cell>
          <cell r="AH166">
            <v>37</v>
          </cell>
          <cell r="AI166">
            <v>2.7027027027027026</v>
          </cell>
          <cell r="AK166">
            <v>1</v>
          </cell>
          <cell r="AL166">
            <v>38</v>
          </cell>
          <cell r="AM166">
            <v>2.6315789473684208</v>
          </cell>
          <cell r="AP166">
            <v>73</v>
          </cell>
          <cell r="AQ166">
            <v>0</v>
          </cell>
          <cell r="AS166">
            <v>2</v>
          </cell>
          <cell r="AT166">
            <v>37</v>
          </cell>
          <cell r="AU166">
            <v>5.4054054054054053</v>
          </cell>
          <cell r="AX166">
            <v>116</v>
          </cell>
          <cell r="AY166">
            <v>0</v>
          </cell>
          <cell r="BA166">
            <v>4</v>
          </cell>
          <cell r="BB166">
            <v>63</v>
          </cell>
          <cell r="BC166">
            <v>6.3492063492063489</v>
          </cell>
          <cell r="BF166">
            <v>40</v>
          </cell>
          <cell r="BG166">
            <v>0</v>
          </cell>
          <cell r="BI166">
            <v>3</v>
          </cell>
          <cell r="BJ166">
            <v>51</v>
          </cell>
          <cell r="BK166">
            <v>5.8823529411764701</v>
          </cell>
          <cell r="BN166">
            <v>29</v>
          </cell>
          <cell r="BO166">
            <v>0</v>
          </cell>
          <cell r="BR166">
            <v>43</v>
          </cell>
          <cell r="BS166">
            <v>0</v>
          </cell>
          <cell r="BV166">
            <v>26</v>
          </cell>
          <cell r="BW166">
            <v>0</v>
          </cell>
          <cell r="BY166">
            <v>3</v>
          </cell>
          <cell r="BZ166">
            <v>49</v>
          </cell>
          <cell r="CA166">
            <v>6.1224489795918364</v>
          </cell>
          <cell r="CC166" t="str">
            <v/>
          </cell>
          <cell r="CD166">
            <v>113</v>
          </cell>
          <cell r="CE166">
            <v>0</v>
          </cell>
          <cell r="CG166">
            <v>40298</v>
          </cell>
          <cell r="CH166">
            <v>107</v>
          </cell>
          <cell r="CI166">
            <v>975</v>
          </cell>
          <cell r="CJ166">
            <v>10.974358974358974</v>
          </cell>
          <cell r="CL166">
            <v>3</v>
          </cell>
          <cell r="CM166">
            <v>20</v>
          </cell>
          <cell r="CN166">
            <v>15</v>
          </cell>
          <cell r="CP166">
            <v>3</v>
          </cell>
          <cell r="CQ166">
            <v>57</v>
          </cell>
          <cell r="CR166">
            <v>5.2631578947368425</v>
          </cell>
          <cell r="CT166">
            <v>7</v>
          </cell>
          <cell r="CU166">
            <v>53</v>
          </cell>
          <cell r="CV166">
            <v>13.207547169811322</v>
          </cell>
          <cell r="CX166">
            <v>1</v>
          </cell>
          <cell r="CY166">
            <v>41</v>
          </cell>
          <cell r="CZ166">
            <v>2.4390243902439024</v>
          </cell>
          <cell r="DB166">
            <v>7</v>
          </cell>
          <cell r="DC166">
            <v>112</v>
          </cell>
          <cell r="DD166">
            <v>6.25</v>
          </cell>
          <cell r="DF166">
            <v>20</v>
          </cell>
          <cell r="DG166">
            <v>100</v>
          </cell>
          <cell r="DH166">
            <v>20</v>
          </cell>
          <cell r="DK166">
            <v>35</v>
          </cell>
          <cell r="DN166">
            <v>13</v>
          </cell>
          <cell r="DO166">
            <v>38</v>
          </cell>
          <cell r="DP166">
            <v>34.210526315789473</v>
          </cell>
          <cell r="DR166">
            <v>3</v>
          </cell>
          <cell r="DS166">
            <v>68</v>
          </cell>
          <cell r="DT166">
            <v>4.4117647058823524</v>
          </cell>
          <cell r="DV166">
            <v>6</v>
          </cell>
          <cell r="DW166">
            <v>37</v>
          </cell>
          <cell r="DX166">
            <v>16.216216216216218</v>
          </cell>
          <cell r="DZ166">
            <v>7</v>
          </cell>
          <cell r="EA166">
            <v>114</v>
          </cell>
          <cell r="EB166">
            <v>6.140350877192982</v>
          </cell>
          <cell r="ED166">
            <v>13</v>
          </cell>
          <cell r="EE166">
            <v>63</v>
          </cell>
          <cell r="EF166">
            <v>20.634920634920633</v>
          </cell>
          <cell r="EH166">
            <v>5</v>
          </cell>
          <cell r="EI166">
            <v>41</v>
          </cell>
          <cell r="EJ166">
            <v>12.195121951219512</v>
          </cell>
          <cell r="EL166">
            <v>7</v>
          </cell>
          <cell r="EM166">
            <v>51</v>
          </cell>
          <cell r="EN166">
            <v>13.725490196078432</v>
          </cell>
          <cell r="EP166">
            <v>2</v>
          </cell>
          <cell r="EQ166">
            <v>27</v>
          </cell>
          <cell r="ER166">
            <v>7.4074074074074083</v>
          </cell>
          <cell r="ET166">
            <v>3</v>
          </cell>
          <cell r="EU166">
            <v>43</v>
          </cell>
          <cell r="EV166">
            <v>6.9767441860465116</v>
          </cell>
          <cell r="EX166">
            <v>2</v>
          </cell>
          <cell r="EY166">
            <v>26</v>
          </cell>
          <cell r="EZ166">
            <v>7.6923076923076925</v>
          </cell>
          <cell r="FB166">
            <v>5</v>
          </cell>
          <cell r="FC166">
            <v>49</v>
          </cell>
          <cell r="FD166">
            <v>10.204081632653061</v>
          </cell>
          <cell r="FF166">
            <v>7</v>
          </cell>
          <cell r="FG166">
            <v>112</v>
          </cell>
          <cell r="FH166">
            <v>6.25</v>
          </cell>
        </row>
        <row r="167">
          <cell r="A167">
            <v>40724</v>
          </cell>
          <cell r="B167">
            <v>20</v>
          </cell>
          <cell r="C167">
            <v>992</v>
          </cell>
          <cell r="D167">
            <v>2.0161290322580645</v>
          </cell>
          <cell r="I167">
            <v>1</v>
          </cell>
          <cell r="J167">
            <v>21</v>
          </cell>
          <cell r="K167">
            <v>4.7619047619047619</v>
          </cell>
          <cell r="N167">
            <v>58</v>
          </cell>
          <cell r="O167">
            <v>0</v>
          </cell>
          <cell r="Q167">
            <v>1</v>
          </cell>
          <cell r="R167">
            <v>53</v>
          </cell>
          <cell r="S167">
            <v>1.8867924528301887</v>
          </cell>
          <cell r="U167">
            <v>1</v>
          </cell>
          <cell r="V167">
            <v>38</v>
          </cell>
          <cell r="W167">
            <v>2.6315789473684208</v>
          </cell>
          <cell r="Z167">
            <v>114</v>
          </cell>
          <cell r="AA167">
            <v>0</v>
          </cell>
          <cell r="AC167">
            <v>3</v>
          </cell>
          <cell r="AD167">
            <v>104</v>
          </cell>
          <cell r="AE167">
            <v>2.8846153846153846</v>
          </cell>
          <cell r="AG167">
            <v>1</v>
          </cell>
          <cell r="AH167">
            <v>38</v>
          </cell>
          <cell r="AI167">
            <v>2.6315789473684208</v>
          </cell>
          <cell r="AK167">
            <v>1</v>
          </cell>
          <cell r="AL167">
            <v>38</v>
          </cell>
          <cell r="AM167">
            <v>2.6315789473684208</v>
          </cell>
          <cell r="AP167">
            <v>73</v>
          </cell>
          <cell r="AQ167">
            <v>0</v>
          </cell>
          <cell r="AS167">
            <v>2</v>
          </cell>
          <cell r="AT167">
            <v>39</v>
          </cell>
          <cell r="AU167">
            <v>5.1282051282051277</v>
          </cell>
          <cell r="AX167">
            <v>115</v>
          </cell>
          <cell r="AY167">
            <v>0</v>
          </cell>
          <cell r="BA167">
            <v>3</v>
          </cell>
          <cell r="BB167">
            <v>63</v>
          </cell>
          <cell r="BC167">
            <v>4.7619047619047619</v>
          </cell>
          <cell r="BF167">
            <v>40</v>
          </cell>
          <cell r="BG167">
            <v>0</v>
          </cell>
          <cell r="BI167">
            <v>4</v>
          </cell>
          <cell r="BJ167">
            <v>52</v>
          </cell>
          <cell r="BK167">
            <v>7.6923076923076925</v>
          </cell>
          <cell r="BN167">
            <v>29</v>
          </cell>
          <cell r="BO167">
            <v>0</v>
          </cell>
          <cell r="BR167">
            <v>43</v>
          </cell>
          <cell r="BS167">
            <v>0</v>
          </cell>
          <cell r="BV167">
            <v>26</v>
          </cell>
          <cell r="BW167">
            <v>0</v>
          </cell>
          <cell r="BY167">
            <v>3</v>
          </cell>
          <cell r="BZ167">
            <v>48</v>
          </cell>
          <cell r="CA167">
            <v>6.25</v>
          </cell>
          <cell r="CC167" t="str">
            <v/>
          </cell>
          <cell r="CD167">
            <v>114</v>
          </cell>
          <cell r="CE167">
            <v>0</v>
          </cell>
          <cell r="CG167">
            <v>40329</v>
          </cell>
          <cell r="CH167">
            <v>170</v>
          </cell>
          <cell r="CI167">
            <v>995</v>
          </cell>
          <cell r="CJ167">
            <v>17.085427135678394</v>
          </cell>
          <cell r="CL167">
            <v>5</v>
          </cell>
          <cell r="CM167">
            <v>21</v>
          </cell>
          <cell r="CN167">
            <v>23.809523809523807</v>
          </cell>
          <cell r="CP167">
            <v>4</v>
          </cell>
          <cell r="CQ167">
            <v>59</v>
          </cell>
          <cell r="CR167">
            <v>6.7796610169491531</v>
          </cell>
          <cell r="CT167">
            <v>8</v>
          </cell>
          <cell r="CU167">
            <v>54</v>
          </cell>
          <cell r="CV167">
            <v>14.814814814814817</v>
          </cell>
          <cell r="CX167">
            <v>4</v>
          </cell>
          <cell r="CY167">
            <v>38</v>
          </cell>
          <cell r="CZ167">
            <v>10.526315789473685</v>
          </cell>
          <cell r="DB167">
            <v>13</v>
          </cell>
          <cell r="DC167">
            <v>113</v>
          </cell>
          <cell r="DD167">
            <v>11.504424778761063</v>
          </cell>
          <cell r="DF167">
            <v>38</v>
          </cell>
          <cell r="DG167">
            <v>107</v>
          </cell>
          <cell r="DH167">
            <v>35.514018691588788</v>
          </cell>
          <cell r="DJ167">
            <v>4</v>
          </cell>
          <cell r="DK167">
            <v>37</v>
          </cell>
          <cell r="DL167">
            <v>10.810810810810811</v>
          </cell>
          <cell r="DN167">
            <v>19</v>
          </cell>
          <cell r="DO167">
            <v>38</v>
          </cell>
          <cell r="DP167">
            <v>50</v>
          </cell>
          <cell r="DR167">
            <v>8</v>
          </cell>
          <cell r="DS167">
            <v>73</v>
          </cell>
          <cell r="DT167">
            <v>10.958904109589042</v>
          </cell>
          <cell r="DV167">
            <v>6</v>
          </cell>
          <cell r="DW167">
            <v>37</v>
          </cell>
          <cell r="DX167">
            <v>16.216216216216218</v>
          </cell>
          <cell r="DZ167">
            <v>12</v>
          </cell>
          <cell r="EA167">
            <v>117</v>
          </cell>
          <cell r="EB167">
            <v>10.256410256410255</v>
          </cell>
          <cell r="ED167">
            <v>17</v>
          </cell>
          <cell r="EE167">
            <v>63</v>
          </cell>
          <cell r="EF167">
            <v>26.984126984126984</v>
          </cell>
          <cell r="EH167">
            <v>6</v>
          </cell>
          <cell r="EI167">
            <v>40</v>
          </cell>
          <cell r="EJ167">
            <v>15</v>
          </cell>
          <cell r="EL167">
            <v>6</v>
          </cell>
          <cell r="EM167">
            <v>51</v>
          </cell>
          <cell r="EN167">
            <v>11.76470588235294</v>
          </cell>
          <cell r="EP167">
            <v>4</v>
          </cell>
          <cell r="EQ167">
            <v>29</v>
          </cell>
          <cell r="ER167">
            <v>13.793103448275863</v>
          </cell>
          <cell r="ET167">
            <v>6</v>
          </cell>
          <cell r="EU167">
            <v>43</v>
          </cell>
          <cell r="EV167">
            <v>13.953488372093023</v>
          </cell>
          <cell r="EX167">
            <v>4</v>
          </cell>
          <cell r="EY167">
            <v>26</v>
          </cell>
          <cell r="EZ167">
            <v>15.384615384615385</v>
          </cell>
          <cell r="FB167">
            <v>6</v>
          </cell>
          <cell r="FC167">
            <v>49</v>
          </cell>
          <cell r="FD167">
            <v>12.244897959183673</v>
          </cell>
          <cell r="FF167">
            <v>13</v>
          </cell>
          <cell r="FG167">
            <v>113</v>
          </cell>
          <cell r="FH167">
            <v>11.504424778761061</v>
          </cell>
        </row>
        <row r="168">
          <cell r="A168">
            <v>40755</v>
          </cell>
          <cell r="B168">
            <v>19</v>
          </cell>
          <cell r="C168">
            <v>1002</v>
          </cell>
          <cell r="D168">
            <v>1.8962075848303395</v>
          </cell>
          <cell r="I168">
            <v>1</v>
          </cell>
          <cell r="J168">
            <v>22</v>
          </cell>
          <cell r="K168">
            <v>4.5454545454545459</v>
          </cell>
          <cell r="N168">
            <v>58</v>
          </cell>
          <cell r="O168">
            <v>0</v>
          </cell>
          <cell r="Q168">
            <v>1</v>
          </cell>
          <cell r="R168">
            <v>54</v>
          </cell>
          <cell r="S168">
            <v>1.8518518518518516</v>
          </cell>
          <cell r="U168">
            <v>1</v>
          </cell>
          <cell r="V168">
            <v>38</v>
          </cell>
          <cell r="W168">
            <v>2.6315789473684208</v>
          </cell>
          <cell r="Z168">
            <v>116</v>
          </cell>
          <cell r="AA168">
            <v>0</v>
          </cell>
          <cell r="AC168">
            <v>3</v>
          </cell>
          <cell r="AD168">
            <v>104</v>
          </cell>
          <cell r="AE168">
            <v>2.8846153846153846</v>
          </cell>
          <cell r="AG168">
            <v>1</v>
          </cell>
          <cell r="AH168">
            <v>36</v>
          </cell>
          <cell r="AI168">
            <v>2.7777777777777777</v>
          </cell>
          <cell r="AK168">
            <v>1</v>
          </cell>
          <cell r="AL168">
            <v>39</v>
          </cell>
          <cell r="AM168">
            <v>2.5641025641025639</v>
          </cell>
          <cell r="AP168">
            <v>74</v>
          </cell>
          <cell r="AQ168">
            <v>0</v>
          </cell>
          <cell r="AS168">
            <v>2</v>
          </cell>
          <cell r="AT168">
            <v>41</v>
          </cell>
          <cell r="AU168">
            <v>4.8780487804878048</v>
          </cell>
          <cell r="AX168">
            <v>115</v>
          </cell>
          <cell r="AY168">
            <v>0</v>
          </cell>
          <cell r="BA168">
            <v>3</v>
          </cell>
          <cell r="BB168">
            <v>65</v>
          </cell>
          <cell r="BC168">
            <v>4.6153846153846159</v>
          </cell>
          <cell r="BF168">
            <v>40</v>
          </cell>
          <cell r="BG168">
            <v>0</v>
          </cell>
          <cell r="BI168">
            <v>3</v>
          </cell>
          <cell r="BJ168">
            <v>52</v>
          </cell>
          <cell r="BK168">
            <v>5.7692307692307692</v>
          </cell>
          <cell r="BN168">
            <v>30</v>
          </cell>
          <cell r="BO168">
            <v>0</v>
          </cell>
          <cell r="BR168">
            <v>43</v>
          </cell>
          <cell r="BS168">
            <v>0</v>
          </cell>
          <cell r="BV168">
            <v>27</v>
          </cell>
          <cell r="BW168">
            <v>0</v>
          </cell>
          <cell r="BY168">
            <v>3</v>
          </cell>
          <cell r="BZ168">
            <v>48</v>
          </cell>
          <cell r="CA168">
            <v>6.25</v>
          </cell>
          <cell r="CC168" t="str">
            <v/>
          </cell>
          <cell r="CD168">
            <v>116</v>
          </cell>
          <cell r="CE168">
            <v>0</v>
          </cell>
          <cell r="CG168">
            <v>40359</v>
          </cell>
          <cell r="CH168">
            <v>182</v>
          </cell>
          <cell r="CI168">
            <v>993</v>
          </cell>
          <cell r="CJ168">
            <v>18.328298086606242</v>
          </cell>
          <cell r="CL168">
            <v>3</v>
          </cell>
          <cell r="CM168">
            <v>21</v>
          </cell>
          <cell r="CN168">
            <v>14.285714285714286</v>
          </cell>
          <cell r="CP168">
            <v>5</v>
          </cell>
          <cell r="CQ168">
            <v>58</v>
          </cell>
          <cell r="CR168">
            <v>8.6206896551724146</v>
          </cell>
          <cell r="CT168">
            <v>10</v>
          </cell>
          <cell r="CU168">
            <v>53</v>
          </cell>
          <cell r="CV168">
            <v>18.867924528301888</v>
          </cell>
          <cell r="CX168">
            <v>3</v>
          </cell>
          <cell r="CY168">
            <v>38</v>
          </cell>
          <cell r="CZ168">
            <v>7.8947368421052637</v>
          </cell>
          <cell r="DB168">
            <v>16</v>
          </cell>
          <cell r="DC168">
            <v>114</v>
          </cell>
          <cell r="DD168">
            <v>14.035087719298247</v>
          </cell>
          <cell r="DF168">
            <v>41</v>
          </cell>
          <cell r="DG168">
            <v>104</v>
          </cell>
          <cell r="DH168">
            <v>39.42307692307692</v>
          </cell>
          <cell r="DJ168">
            <v>4</v>
          </cell>
          <cell r="DK168">
            <v>38</v>
          </cell>
          <cell r="DL168">
            <v>10.526315789473685</v>
          </cell>
          <cell r="DN168">
            <v>20</v>
          </cell>
          <cell r="DO168">
            <v>38</v>
          </cell>
          <cell r="DP168">
            <v>52.631578947368425</v>
          </cell>
          <cell r="DR168">
            <v>9</v>
          </cell>
          <cell r="DS168">
            <v>73</v>
          </cell>
          <cell r="DT168">
            <v>12.328767123287671</v>
          </cell>
          <cell r="DV168">
            <v>6</v>
          </cell>
          <cell r="DW168">
            <v>39</v>
          </cell>
          <cell r="DX168">
            <v>15.384615384615385</v>
          </cell>
          <cell r="DZ168">
            <v>14</v>
          </cell>
          <cell r="EA168">
            <v>116</v>
          </cell>
          <cell r="EB168">
            <v>12.068965517241379</v>
          </cell>
          <cell r="ED168">
            <v>16</v>
          </cell>
          <cell r="EE168">
            <v>63</v>
          </cell>
          <cell r="EF168">
            <v>25.396825396825395</v>
          </cell>
          <cell r="EH168">
            <v>6</v>
          </cell>
          <cell r="EI168">
            <v>40</v>
          </cell>
          <cell r="EJ168">
            <v>15</v>
          </cell>
          <cell r="EL168">
            <v>7</v>
          </cell>
          <cell r="EM168">
            <v>52</v>
          </cell>
          <cell r="EN168">
            <v>13.461538461538462</v>
          </cell>
          <cell r="EP168">
            <v>4</v>
          </cell>
          <cell r="EQ168">
            <v>29</v>
          </cell>
          <cell r="ER168">
            <v>13.793103448275863</v>
          </cell>
          <cell r="ET168">
            <v>6</v>
          </cell>
          <cell r="EU168">
            <v>43</v>
          </cell>
          <cell r="EV168">
            <v>13.953488372093023</v>
          </cell>
          <cell r="EX168">
            <v>4</v>
          </cell>
          <cell r="EY168">
            <v>26</v>
          </cell>
          <cell r="EZ168">
            <v>15.384615384615385</v>
          </cell>
          <cell r="FB168">
            <v>8</v>
          </cell>
          <cell r="FC168">
            <v>48</v>
          </cell>
          <cell r="FD168">
            <v>16.666666666666664</v>
          </cell>
          <cell r="FF168">
            <v>16</v>
          </cell>
          <cell r="FG168">
            <v>114</v>
          </cell>
          <cell r="FH168">
            <v>14.035087719298245</v>
          </cell>
        </row>
        <row r="169">
          <cell r="A169">
            <v>40786</v>
          </cell>
          <cell r="B169">
            <v>16</v>
          </cell>
          <cell r="C169">
            <v>1020</v>
          </cell>
          <cell r="D169">
            <v>1.5686274509803921</v>
          </cell>
          <cell r="I169">
            <v>1</v>
          </cell>
          <cell r="J169">
            <v>23</v>
          </cell>
          <cell r="K169">
            <v>4.3478260869565215</v>
          </cell>
          <cell r="N169">
            <v>57</v>
          </cell>
          <cell r="O169">
            <v>0</v>
          </cell>
          <cell r="R169">
            <v>56</v>
          </cell>
          <cell r="S169">
            <v>0</v>
          </cell>
          <cell r="U169">
            <v>1</v>
          </cell>
          <cell r="V169">
            <v>38</v>
          </cell>
          <cell r="W169">
            <v>2.6315789473684208</v>
          </cell>
          <cell r="Z169">
            <v>118</v>
          </cell>
          <cell r="AA169">
            <v>0</v>
          </cell>
          <cell r="AC169">
            <v>3</v>
          </cell>
          <cell r="AD169">
            <v>106</v>
          </cell>
          <cell r="AE169">
            <v>2.8301886792452833</v>
          </cell>
          <cell r="AG169">
            <v>1</v>
          </cell>
          <cell r="AH169">
            <v>36</v>
          </cell>
          <cell r="AI169">
            <v>2.7777777777777777</v>
          </cell>
          <cell r="AK169">
            <v>1</v>
          </cell>
          <cell r="AL169">
            <v>39</v>
          </cell>
          <cell r="AM169">
            <v>2.5641025641025639</v>
          </cell>
          <cell r="AP169">
            <v>75</v>
          </cell>
          <cell r="AQ169">
            <v>0</v>
          </cell>
          <cell r="AS169">
            <v>2</v>
          </cell>
          <cell r="AT169">
            <v>44</v>
          </cell>
          <cell r="AU169">
            <v>4.5454545454545459</v>
          </cell>
          <cell r="AX169">
            <v>116</v>
          </cell>
          <cell r="AY169">
            <v>0</v>
          </cell>
          <cell r="BA169">
            <v>3</v>
          </cell>
          <cell r="BB169">
            <v>67</v>
          </cell>
          <cell r="BC169">
            <v>4.4776119402985071</v>
          </cell>
          <cell r="BF169">
            <v>41</v>
          </cell>
          <cell r="BG169">
            <v>0</v>
          </cell>
          <cell r="BI169">
            <v>3</v>
          </cell>
          <cell r="BJ169">
            <v>53</v>
          </cell>
          <cell r="BK169">
            <v>5.6603773584905666</v>
          </cell>
          <cell r="BN169">
            <v>30</v>
          </cell>
          <cell r="BO169">
            <v>0</v>
          </cell>
          <cell r="BR169">
            <v>44</v>
          </cell>
          <cell r="BS169">
            <v>0</v>
          </cell>
          <cell r="BV169">
            <v>28</v>
          </cell>
          <cell r="BW169">
            <v>0</v>
          </cell>
          <cell r="BY169">
            <v>1</v>
          </cell>
          <cell r="BZ169">
            <v>49</v>
          </cell>
          <cell r="CA169">
            <v>2.0408163265306123</v>
          </cell>
          <cell r="CC169" t="str">
            <v/>
          </cell>
          <cell r="CD169">
            <v>118</v>
          </cell>
          <cell r="CE169">
            <v>0</v>
          </cell>
          <cell r="CG169">
            <v>40390</v>
          </cell>
          <cell r="CH169">
            <v>163</v>
          </cell>
          <cell r="CI169">
            <v>1003</v>
          </cell>
          <cell r="CJ169">
            <v>16.251246261216352</v>
          </cell>
          <cell r="CL169">
            <v>3</v>
          </cell>
          <cell r="CM169">
            <v>22</v>
          </cell>
          <cell r="CN169">
            <v>13.636363636363637</v>
          </cell>
          <cell r="CP169">
            <v>6</v>
          </cell>
          <cell r="CQ169">
            <v>58</v>
          </cell>
          <cell r="CR169">
            <v>10.344827586206897</v>
          </cell>
          <cell r="CT169">
            <v>10</v>
          </cell>
          <cell r="CU169">
            <v>54</v>
          </cell>
          <cell r="CV169">
            <v>18.518518518518519</v>
          </cell>
          <cell r="CX169">
            <v>3</v>
          </cell>
          <cell r="CY169">
            <v>38</v>
          </cell>
          <cell r="CZ169">
            <v>7.8947368421052637</v>
          </cell>
          <cell r="DB169">
            <v>15</v>
          </cell>
          <cell r="DC169">
            <v>116</v>
          </cell>
          <cell r="DD169">
            <v>12.931034482758621</v>
          </cell>
          <cell r="DF169">
            <v>29</v>
          </cell>
          <cell r="DG169">
            <v>104</v>
          </cell>
          <cell r="DH169">
            <v>27.884615384615387</v>
          </cell>
          <cell r="DJ169">
            <v>3</v>
          </cell>
          <cell r="DK169">
            <v>36</v>
          </cell>
          <cell r="DL169">
            <v>8.3333333333333321</v>
          </cell>
          <cell r="DN169">
            <v>19</v>
          </cell>
          <cell r="DO169">
            <v>39</v>
          </cell>
          <cell r="DP169">
            <v>48.717948717948715</v>
          </cell>
          <cell r="DR169">
            <v>11</v>
          </cell>
          <cell r="DS169">
            <v>74</v>
          </cell>
          <cell r="DT169">
            <v>14.864864864864863</v>
          </cell>
          <cell r="DV169">
            <v>6</v>
          </cell>
          <cell r="DW169">
            <v>41</v>
          </cell>
          <cell r="DX169">
            <v>14.634146341463415</v>
          </cell>
          <cell r="DZ169">
            <v>13</v>
          </cell>
          <cell r="EA169">
            <v>116</v>
          </cell>
          <cell r="EB169">
            <v>11.206896551724137</v>
          </cell>
          <cell r="ED169">
            <v>14</v>
          </cell>
          <cell r="EE169">
            <v>65</v>
          </cell>
          <cell r="EF169">
            <v>21.53846153846154</v>
          </cell>
          <cell r="EH169">
            <v>6</v>
          </cell>
          <cell r="EI169">
            <v>40</v>
          </cell>
          <cell r="EJ169">
            <v>15</v>
          </cell>
          <cell r="EL169">
            <v>6</v>
          </cell>
          <cell r="EM169">
            <v>52</v>
          </cell>
          <cell r="EN169">
            <v>11.538461538461538</v>
          </cell>
          <cell r="EP169">
            <v>4</v>
          </cell>
          <cell r="EQ169">
            <v>30</v>
          </cell>
          <cell r="ER169">
            <v>13.333333333333332</v>
          </cell>
          <cell r="ET169">
            <v>3</v>
          </cell>
          <cell r="EU169">
            <v>43</v>
          </cell>
          <cell r="EV169">
            <v>6.9767441860465116</v>
          </cell>
          <cell r="EX169">
            <v>4</v>
          </cell>
          <cell r="EY169">
            <v>27</v>
          </cell>
          <cell r="EZ169">
            <v>14.814814814814817</v>
          </cell>
          <cell r="FB169">
            <v>8</v>
          </cell>
          <cell r="FC169">
            <v>48</v>
          </cell>
          <cell r="FD169">
            <v>16.666666666666664</v>
          </cell>
          <cell r="FF169">
            <v>15</v>
          </cell>
          <cell r="FG169">
            <v>116</v>
          </cell>
          <cell r="FH169">
            <v>12.931034482758621</v>
          </cell>
        </row>
        <row r="170">
          <cell r="A170">
            <v>40816</v>
          </cell>
          <cell r="B170">
            <v>16</v>
          </cell>
          <cell r="C170">
            <v>1023</v>
          </cell>
          <cell r="D170">
            <v>1.5640273704789833</v>
          </cell>
          <cell r="I170">
            <v>1</v>
          </cell>
          <cell r="J170">
            <v>23</v>
          </cell>
          <cell r="K170">
            <v>4.3478260869565215</v>
          </cell>
          <cell r="N170">
            <v>58</v>
          </cell>
          <cell r="O170">
            <v>0</v>
          </cell>
          <cell r="R170">
            <v>55</v>
          </cell>
          <cell r="S170">
            <v>0</v>
          </cell>
          <cell r="U170">
            <v>1</v>
          </cell>
          <cell r="V170">
            <v>36</v>
          </cell>
          <cell r="W170">
            <v>2.7777777777777777</v>
          </cell>
          <cell r="Z170">
            <v>120</v>
          </cell>
          <cell r="AA170">
            <v>0</v>
          </cell>
          <cell r="AC170">
            <v>3</v>
          </cell>
          <cell r="AD170">
            <v>105</v>
          </cell>
          <cell r="AE170">
            <v>2.8571428571428572</v>
          </cell>
          <cell r="AG170">
            <v>1</v>
          </cell>
          <cell r="AH170">
            <v>36</v>
          </cell>
          <cell r="AI170">
            <v>2.7777777777777777</v>
          </cell>
          <cell r="AK170">
            <v>1</v>
          </cell>
          <cell r="AL170">
            <v>40</v>
          </cell>
          <cell r="AM170">
            <v>2.5</v>
          </cell>
          <cell r="AP170">
            <v>77</v>
          </cell>
          <cell r="AQ170">
            <v>0</v>
          </cell>
          <cell r="AS170">
            <v>2</v>
          </cell>
          <cell r="AT170">
            <v>44</v>
          </cell>
          <cell r="AU170">
            <v>4.5454545454545459</v>
          </cell>
          <cell r="AW170">
            <v>1</v>
          </cell>
          <cell r="AX170">
            <v>116</v>
          </cell>
          <cell r="AY170">
            <v>0.86206896551724133</v>
          </cell>
          <cell r="BA170">
            <v>2</v>
          </cell>
          <cell r="BB170">
            <v>68</v>
          </cell>
          <cell r="BC170">
            <v>2.9411764705882351</v>
          </cell>
          <cell r="BF170">
            <v>41</v>
          </cell>
          <cell r="BG170">
            <v>0</v>
          </cell>
          <cell r="BI170">
            <v>3</v>
          </cell>
          <cell r="BJ170">
            <v>52</v>
          </cell>
          <cell r="BK170">
            <v>5.7692307692307692</v>
          </cell>
          <cell r="BN170">
            <v>32</v>
          </cell>
          <cell r="BO170">
            <v>0</v>
          </cell>
          <cell r="BR170">
            <v>44</v>
          </cell>
          <cell r="BS170">
            <v>0</v>
          </cell>
          <cell r="BV170">
            <v>28</v>
          </cell>
          <cell r="BW170">
            <v>0</v>
          </cell>
          <cell r="BY170">
            <v>1</v>
          </cell>
          <cell r="BZ170">
            <v>48</v>
          </cell>
          <cell r="CA170">
            <v>2.083333333333333</v>
          </cell>
          <cell r="CC170" t="str">
            <v/>
          </cell>
          <cell r="CD170">
            <v>120</v>
          </cell>
          <cell r="CE170">
            <v>0</v>
          </cell>
          <cell r="CG170">
            <v>40421</v>
          </cell>
          <cell r="CH170">
            <v>189</v>
          </cell>
          <cell r="CI170">
            <v>1021</v>
          </cell>
          <cell r="CJ170">
            <v>18.511263467189032</v>
          </cell>
          <cell r="CL170">
            <v>4</v>
          </cell>
          <cell r="CM170">
            <v>23</v>
          </cell>
          <cell r="CN170">
            <v>17.391304347826086</v>
          </cell>
          <cell r="CP170">
            <v>5</v>
          </cell>
          <cell r="CQ170">
            <v>57</v>
          </cell>
          <cell r="CR170">
            <v>8.7719298245614024</v>
          </cell>
          <cell r="CT170">
            <v>11</v>
          </cell>
          <cell r="CU170">
            <v>56</v>
          </cell>
          <cell r="CV170">
            <v>19.642857142857142</v>
          </cell>
          <cell r="CX170">
            <v>3</v>
          </cell>
          <cell r="CY170">
            <v>38</v>
          </cell>
          <cell r="CZ170">
            <v>7.8947368421052637</v>
          </cell>
          <cell r="DB170">
            <v>15</v>
          </cell>
          <cell r="DC170">
            <v>118</v>
          </cell>
          <cell r="DD170">
            <v>12.711864406779661</v>
          </cell>
          <cell r="DF170">
            <v>35</v>
          </cell>
          <cell r="DG170">
            <v>106</v>
          </cell>
          <cell r="DH170">
            <v>33.018867924528301</v>
          </cell>
          <cell r="DJ170">
            <v>3</v>
          </cell>
          <cell r="DK170">
            <v>36</v>
          </cell>
          <cell r="DL170">
            <v>8.3333333333333321</v>
          </cell>
          <cell r="DN170">
            <v>21</v>
          </cell>
          <cell r="DO170">
            <v>39</v>
          </cell>
          <cell r="DP170">
            <v>53.846153846153847</v>
          </cell>
          <cell r="DR170">
            <v>11</v>
          </cell>
          <cell r="DS170">
            <v>75</v>
          </cell>
          <cell r="DT170">
            <v>14.666666666666666</v>
          </cell>
          <cell r="DV170">
            <v>8</v>
          </cell>
          <cell r="DW170">
            <v>44</v>
          </cell>
          <cell r="DX170">
            <v>18.181818181818183</v>
          </cell>
          <cell r="DZ170">
            <v>15</v>
          </cell>
          <cell r="EA170">
            <v>117</v>
          </cell>
          <cell r="EB170">
            <v>12.820512820512821</v>
          </cell>
          <cell r="ED170">
            <v>17</v>
          </cell>
          <cell r="EE170">
            <v>67</v>
          </cell>
          <cell r="EF170">
            <v>25.373134328358208</v>
          </cell>
          <cell r="EH170">
            <v>6</v>
          </cell>
          <cell r="EI170">
            <v>41</v>
          </cell>
          <cell r="EJ170">
            <v>14.634146341463415</v>
          </cell>
          <cell r="EL170">
            <v>8</v>
          </cell>
          <cell r="EM170">
            <v>53</v>
          </cell>
          <cell r="EN170">
            <v>15.09433962264151</v>
          </cell>
          <cell r="EP170">
            <v>5</v>
          </cell>
          <cell r="EQ170">
            <v>30</v>
          </cell>
          <cell r="ER170">
            <v>16.666666666666664</v>
          </cell>
          <cell r="ET170">
            <v>8</v>
          </cell>
          <cell r="EU170">
            <v>44</v>
          </cell>
          <cell r="EV170">
            <v>18.181818181818183</v>
          </cell>
          <cell r="EX170">
            <v>6</v>
          </cell>
          <cell r="EY170">
            <v>28</v>
          </cell>
          <cell r="EZ170">
            <v>21.428571428571427</v>
          </cell>
          <cell r="FB170">
            <v>8</v>
          </cell>
          <cell r="FC170">
            <v>49</v>
          </cell>
          <cell r="FD170">
            <v>16.326530612244898</v>
          </cell>
          <cell r="FF170">
            <v>15</v>
          </cell>
          <cell r="FG170">
            <v>118</v>
          </cell>
          <cell r="FH170">
            <v>12.711864406779661</v>
          </cell>
        </row>
        <row r="171">
          <cell r="A171">
            <v>40847</v>
          </cell>
          <cell r="B171">
            <v>16</v>
          </cell>
          <cell r="C171">
            <v>1030</v>
          </cell>
          <cell r="D171">
            <v>1.5533980582524272</v>
          </cell>
          <cell r="I171">
            <v>1</v>
          </cell>
          <cell r="J171">
            <v>23</v>
          </cell>
          <cell r="K171">
            <v>4.3478260869565215</v>
          </cell>
          <cell r="N171">
            <v>58</v>
          </cell>
          <cell r="O171">
            <v>0</v>
          </cell>
          <cell r="R171">
            <v>57</v>
          </cell>
          <cell r="S171">
            <v>0</v>
          </cell>
          <cell r="U171">
            <v>1</v>
          </cell>
          <cell r="V171">
            <v>35</v>
          </cell>
          <cell r="W171">
            <v>2.8571428571428572</v>
          </cell>
          <cell r="Z171">
            <v>123</v>
          </cell>
          <cell r="AA171">
            <v>0</v>
          </cell>
          <cell r="AC171">
            <v>3</v>
          </cell>
          <cell r="AD171">
            <v>104</v>
          </cell>
          <cell r="AE171">
            <v>2.8846153846153846</v>
          </cell>
          <cell r="AG171">
            <v>1</v>
          </cell>
          <cell r="AH171">
            <v>36</v>
          </cell>
          <cell r="AI171">
            <v>2.7777777777777777</v>
          </cell>
          <cell r="AK171">
            <v>1</v>
          </cell>
          <cell r="AL171">
            <v>40</v>
          </cell>
          <cell r="AM171">
            <v>2.5</v>
          </cell>
          <cell r="AP171">
            <v>78</v>
          </cell>
          <cell r="AQ171">
            <v>0</v>
          </cell>
          <cell r="AS171">
            <v>3</v>
          </cell>
          <cell r="AT171">
            <v>46</v>
          </cell>
          <cell r="AU171">
            <v>6.5217391304347823</v>
          </cell>
          <cell r="AW171">
            <v>1</v>
          </cell>
          <cell r="AX171">
            <v>118</v>
          </cell>
          <cell r="AY171">
            <v>0.84745762711864403</v>
          </cell>
          <cell r="BA171">
            <v>2</v>
          </cell>
          <cell r="BB171">
            <v>67</v>
          </cell>
          <cell r="BC171">
            <v>2.9850746268656714</v>
          </cell>
          <cell r="BF171">
            <v>43</v>
          </cell>
          <cell r="BG171">
            <v>0</v>
          </cell>
          <cell r="BI171">
            <v>2</v>
          </cell>
          <cell r="BJ171">
            <v>50</v>
          </cell>
          <cell r="BK171">
            <v>4</v>
          </cell>
          <cell r="BN171">
            <v>32</v>
          </cell>
          <cell r="BO171">
            <v>0</v>
          </cell>
          <cell r="BR171">
            <v>43</v>
          </cell>
          <cell r="BS171">
            <v>0</v>
          </cell>
          <cell r="BV171">
            <v>28</v>
          </cell>
          <cell r="BW171">
            <v>0</v>
          </cell>
          <cell r="BY171">
            <v>1</v>
          </cell>
          <cell r="BZ171">
            <v>49</v>
          </cell>
          <cell r="CA171">
            <v>2.0408163265306123</v>
          </cell>
          <cell r="CC171" t="str">
            <v/>
          </cell>
          <cell r="CD171">
            <v>123</v>
          </cell>
          <cell r="CE171">
            <v>0</v>
          </cell>
          <cell r="CG171">
            <v>40451</v>
          </cell>
          <cell r="CH171">
            <v>159</v>
          </cell>
          <cell r="CI171">
            <v>1024</v>
          </cell>
          <cell r="CJ171">
            <v>15.52734375</v>
          </cell>
          <cell r="CL171">
            <v>3</v>
          </cell>
          <cell r="CM171">
            <v>23</v>
          </cell>
          <cell r="CN171">
            <v>13.043478260869565</v>
          </cell>
          <cell r="CP171">
            <v>4</v>
          </cell>
          <cell r="CQ171">
            <v>58</v>
          </cell>
          <cell r="CR171">
            <v>6.8965517241379315</v>
          </cell>
          <cell r="CT171">
            <v>10</v>
          </cell>
          <cell r="CU171">
            <v>55</v>
          </cell>
          <cell r="CV171">
            <v>18.181818181818183</v>
          </cell>
          <cell r="CX171">
            <v>3</v>
          </cell>
          <cell r="CY171">
            <v>36</v>
          </cell>
          <cell r="CZ171">
            <v>8.3333333333333321</v>
          </cell>
          <cell r="DB171">
            <v>15</v>
          </cell>
          <cell r="DC171">
            <v>120</v>
          </cell>
          <cell r="DD171">
            <v>12.5</v>
          </cell>
          <cell r="DF171">
            <v>25</v>
          </cell>
          <cell r="DG171">
            <v>105</v>
          </cell>
          <cell r="DH171">
            <v>23.809523809523807</v>
          </cell>
          <cell r="DJ171">
            <v>3</v>
          </cell>
          <cell r="DK171">
            <v>36</v>
          </cell>
          <cell r="DL171">
            <v>8.3333333333333321</v>
          </cell>
          <cell r="DN171">
            <v>19</v>
          </cell>
          <cell r="DO171">
            <v>40</v>
          </cell>
          <cell r="DP171">
            <v>47.5</v>
          </cell>
          <cell r="DR171">
            <v>7</v>
          </cell>
          <cell r="DS171">
            <v>77</v>
          </cell>
          <cell r="DT171">
            <v>9.0909090909090917</v>
          </cell>
          <cell r="DV171">
            <v>8</v>
          </cell>
          <cell r="DW171">
            <v>44</v>
          </cell>
          <cell r="DX171">
            <v>18.181818181818183</v>
          </cell>
          <cell r="DZ171">
            <v>10</v>
          </cell>
          <cell r="EA171">
            <v>117</v>
          </cell>
          <cell r="EB171">
            <v>8.5470085470085468</v>
          </cell>
          <cell r="ED171">
            <v>15</v>
          </cell>
          <cell r="EE171">
            <v>68</v>
          </cell>
          <cell r="EF171">
            <v>22.058823529411764</v>
          </cell>
          <cell r="EH171">
            <v>7</v>
          </cell>
          <cell r="EI171">
            <v>41</v>
          </cell>
          <cell r="EJ171">
            <v>17.073170731707318</v>
          </cell>
          <cell r="EL171">
            <v>6</v>
          </cell>
          <cell r="EM171">
            <v>52</v>
          </cell>
          <cell r="EN171">
            <v>11.538461538461538</v>
          </cell>
          <cell r="EP171">
            <v>5</v>
          </cell>
          <cell r="EQ171">
            <v>32</v>
          </cell>
          <cell r="ER171">
            <v>15.625</v>
          </cell>
          <cell r="ET171">
            <v>6</v>
          </cell>
          <cell r="EU171">
            <v>44</v>
          </cell>
          <cell r="EV171">
            <v>13.636363636363637</v>
          </cell>
          <cell r="EX171">
            <v>5</v>
          </cell>
          <cell r="EY171">
            <v>28</v>
          </cell>
          <cell r="EZ171">
            <v>17.857142857142858</v>
          </cell>
          <cell r="FB171">
            <v>8</v>
          </cell>
          <cell r="FC171">
            <v>48</v>
          </cell>
          <cell r="FD171">
            <v>16.666666666666664</v>
          </cell>
          <cell r="FF171">
            <v>15</v>
          </cell>
          <cell r="FG171">
            <v>120</v>
          </cell>
          <cell r="FH171">
            <v>12.5</v>
          </cell>
        </row>
        <row r="172">
          <cell r="A172">
            <v>40877</v>
          </cell>
          <cell r="B172">
            <v>20</v>
          </cell>
          <cell r="C172">
            <v>1049</v>
          </cell>
          <cell r="D172">
            <v>1.9065776930409915</v>
          </cell>
          <cell r="I172">
            <v>1</v>
          </cell>
          <cell r="J172">
            <v>24</v>
          </cell>
          <cell r="K172">
            <v>4.1666666666666661</v>
          </cell>
          <cell r="N172">
            <v>57</v>
          </cell>
          <cell r="O172">
            <v>0</v>
          </cell>
          <cell r="R172">
            <v>57</v>
          </cell>
          <cell r="S172">
            <v>0</v>
          </cell>
          <cell r="U172">
            <v>1</v>
          </cell>
          <cell r="V172">
            <v>35</v>
          </cell>
          <cell r="W172">
            <v>2.8571428571428572</v>
          </cell>
          <cell r="Z172">
            <v>127</v>
          </cell>
          <cell r="AA172">
            <v>0</v>
          </cell>
          <cell r="AC172">
            <v>1</v>
          </cell>
          <cell r="AD172">
            <v>107</v>
          </cell>
          <cell r="AE172">
            <v>0.93457943925233633</v>
          </cell>
          <cell r="AG172">
            <v>1</v>
          </cell>
          <cell r="AH172">
            <v>38</v>
          </cell>
          <cell r="AI172">
            <v>2.6315789473684208</v>
          </cell>
          <cell r="AK172">
            <v>3</v>
          </cell>
          <cell r="AL172">
            <v>40</v>
          </cell>
          <cell r="AM172">
            <v>7.5</v>
          </cell>
          <cell r="AP172">
            <v>76</v>
          </cell>
          <cell r="AQ172">
            <v>0</v>
          </cell>
          <cell r="AS172">
            <v>3</v>
          </cell>
          <cell r="AT172">
            <v>48</v>
          </cell>
          <cell r="AU172">
            <v>6.25</v>
          </cell>
          <cell r="AW172">
            <v>1</v>
          </cell>
          <cell r="AX172">
            <v>117</v>
          </cell>
          <cell r="AY172">
            <v>0.85470085470085477</v>
          </cell>
          <cell r="BB172">
            <v>65</v>
          </cell>
          <cell r="BC172">
            <v>0</v>
          </cell>
          <cell r="BE172">
            <v>1</v>
          </cell>
          <cell r="BF172">
            <v>45</v>
          </cell>
          <cell r="BG172">
            <v>2.2222222222222223</v>
          </cell>
          <cell r="BI172">
            <v>2</v>
          </cell>
          <cell r="BJ172">
            <v>52</v>
          </cell>
          <cell r="BK172">
            <v>3.8461538461538463</v>
          </cell>
          <cell r="BN172">
            <v>36</v>
          </cell>
          <cell r="BO172">
            <v>0</v>
          </cell>
          <cell r="BR172">
            <v>45</v>
          </cell>
          <cell r="BS172">
            <v>0</v>
          </cell>
          <cell r="BU172">
            <v>2</v>
          </cell>
          <cell r="BV172">
            <v>29</v>
          </cell>
          <cell r="BW172">
            <v>6.8965517241379306</v>
          </cell>
          <cell r="BY172">
            <v>4</v>
          </cell>
          <cell r="BZ172">
            <v>51</v>
          </cell>
          <cell r="CA172">
            <v>7.8431372549019605</v>
          </cell>
          <cell r="CC172" t="str">
            <v/>
          </cell>
          <cell r="CD172">
            <v>127</v>
          </cell>
          <cell r="CE172">
            <v>0</v>
          </cell>
          <cell r="CG172">
            <v>40482</v>
          </cell>
          <cell r="CH172">
            <v>137</v>
          </cell>
          <cell r="CI172">
            <v>1031</v>
          </cell>
          <cell r="CJ172">
            <v>13.288069835111543</v>
          </cell>
          <cell r="CL172">
            <v>2</v>
          </cell>
          <cell r="CM172">
            <v>23</v>
          </cell>
          <cell r="CN172">
            <v>8.695652173913043</v>
          </cell>
          <cell r="CP172">
            <v>3</v>
          </cell>
          <cell r="CQ172">
            <v>58</v>
          </cell>
          <cell r="CR172">
            <v>5.1724137931034484</v>
          </cell>
          <cell r="CT172">
            <v>9</v>
          </cell>
          <cell r="CU172">
            <v>57</v>
          </cell>
          <cell r="CV172">
            <v>15.789473684210526</v>
          </cell>
          <cell r="CX172">
            <v>4</v>
          </cell>
          <cell r="CY172">
            <v>35</v>
          </cell>
          <cell r="CZ172">
            <v>11.428571428571429</v>
          </cell>
          <cell r="DB172">
            <v>14</v>
          </cell>
          <cell r="DC172">
            <v>123</v>
          </cell>
          <cell r="DD172">
            <v>11.382113821138212</v>
          </cell>
          <cell r="DF172">
            <v>22</v>
          </cell>
          <cell r="DG172">
            <v>104</v>
          </cell>
          <cell r="DH172">
            <v>21.153846153846153</v>
          </cell>
          <cell r="DJ172">
            <v>3</v>
          </cell>
          <cell r="DK172">
            <v>36</v>
          </cell>
          <cell r="DL172">
            <v>8.3333333333333321</v>
          </cell>
          <cell r="DN172">
            <v>17</v>
          </cell>
          <cell r="DO172">
            <v>40</v>
          </cell>
          <cell r="DP172">
            <v>42.5</v>
          </cell>
          <cell r="DR172">
            <v>5</v>
          </cell>
          <cell r="DS172">
            <v>78</v>
          </cell>
          <cell r="DT172">
            <v>6.4102564102564106</v>
          </cell>
          <cell r="DV172">
            <v>7</v>
          </cell>
          <cell r="DW172">
            <v>46</v>
          </cell>
          <cell r="DX172">
            <v>15.217391304347828</v>
          </cell>
          <cell r="DZ172">
            <v>9</v>
          </cell>
          <cell r="EA172">
            <v>119</v>
          </cell>
          <cell r="EB172">
            <v>7.5630252100840334</v>
          </cell>
          <cell r="ED172">
            <v>14</v>
          </cell>
          <cell r="EE172">
            <v>67</v>
          </cell>
          <cell r="EF172">
            <v>20.895522388059703</v>
          </cell>
          <cell r="EH172">
            <v>6</v>
          </cell>
          <cell r="EI172">
            <v>43</v>
          </cell>
          <cell r="EJ172">
            <v>13.953488372093023</v>
          </cell>
          <cell r="EL172">
            <v>4</v>
          </cell>
          <cell r="EM172">
            <v>50</v>
          </cell>
          <cell r="EN172">
            <v>8</v>
          </cell>
          <cell r="EP172">
            <v>4</v>
          </cell>
          <cell r="EQ172">
            <v>32</v>
          </cell>
          <cell r="ER172">
            <v>12.5</v>
          </cell>
          <cell r="ET172">
            <v>2</v>
          </cell>
          <cell r="EU172">
            <v>43</v>
          </cell>
          <cell r="EV172">
            <v>4.6511627906976747</v>
          </cell>
          <cell r="EX172">
            <v>4</v>
          </cell>
          <cell r="EY172">
            <v>28</v>
          </cell>
          <cell r="EZ172">
            <v>14.285714285714286</v>
          </cell>
          <cell r="FB172">
            <v>8</v>
          </cell>
          <cell r="FC172">
            <v>49</v>
          </cell>
          <cell r="FD172">
            <v>16.326530612244898</v>
          </cell>
          <cell r="FF172">
            <v>14</v>
          </cell>
          <cell r="FG172">
            <v>123</v>
          </cell>
          <cell r="FH172">
            <v>11.38211382113821</v>
          </cell>
        </row>
        <row r="173">
          <cell r="A173">
            <v>40908</v>
          </cell>
          <cell r="B173">
            <v>24</v>
          </cell>
          <cell r="C173">
            <v>1037</v>
          </cell>
          <cell r="D173">
            <v>2.3143683702989395</v>
          </cell>
          <cell r="I173">
            <v>1</v>
          </cell>
          <cell r="J173">
            <v>24</v>
          </cell>
          <cell r="K173">
            <v>4.1666666666666661</v>
          </cell>
          <cell r="N173">
            <v>57</v>
          </cell>
          <cell r="O173">
            <v>0</v>
          </cell>
          <cell r="Q173">
            <v>1</v>
          </cell>
          <cell r="R173">
            <v>55</v>
          </cell>
          <cell r="S173">
            <v>1.8181818181818181</v>
          </cell>
          <cell r="U173">
            <v>1</v>
          </cell>
          <cell r="V173">
            <v>36</v>
          </cell>
          <cell r="W173">
            <v>2.7777777777777777</v>
          </cell>
          <cell r="Y173">
            <v>3</v>
          </cell>
          <cell r="Z173">
            <v>130</v>
          </cell>
          <cell r="AA173">
            <v>2.3076923076923079</v>
          </cell>
          <cell r="AC173">
            <v>1</v>
          </cell>
          <cell r="AD173">
            <v>94</v>
          </cell>
          <cell r="AE173">
            <v>1.0638297872340425</v>
          </cell>
          <cell r="AH173">
            <v>39</v>
          </cell>
          <cell r="AI173">
            <v>0</v>
          </cell>
          <cell r="AK173">
            <v>2</v>
          </cell>
          <cell r="AL173">
            <v>39</v>
          </cell>
          <cell r="AM173">
            <v>5.1282051282051277</v>
          </cell>
          <cell r="AP173">
            <v>75</v>
          </cell>
          <cell r="AQ173">
            <v>0</v>
          </cell>
          <cell r="AS173">
            <v>3</v>
          </cell>
          <cell r="AT173">
            <v>48</v>
          </cell>
          <cell r="AU173">
            <v>6.25</v>
          </cell>
          <cell r="AW173">
            <v>1</v>
          </cell>
          <cell r="AX173">
            <v>113</v>
          </cell>
          <cell r="AY173">
            <v>0.88495575221238942</v>
          </cell>
          <cell r="BB173">
            <v>68</v>
          </cell>
          <cell r="BC173">
            <v>0</v>
          </cell>
          <cell r="BE173">
            <v>2</v>
          </cell>
          <cell r="BF173">
            <v>44</v>
          </cell>
          <cell r="BG173">
            <v>4.5454545454545459</v>
          </cell>
          <cell r="BI173">
            <v>2</v>
          </cell>
          <cell r="BJ173">
            <v>52</v>
          </cell>
          <cell r="BK173">
            <v>3.8461538461538463</v>
          </cell>
          <cell r="BN173">
            <v>37</v>
          </cell>
          <cell r="BO173">
            <v>0</v>
          </cell>
          <cell r="BR173">
            <v>46</v>
          </cell>
          <cell r="BS173">
            <v>0</v>
          </cell>
          <cell r="BU173">
            <v>2</v>
          </cell>
          <cell r="BV173">
            <v>30</v>
          </cell>
          <cell r="BW173">
            <v>6.666666666666667</v>
          </cell>
          <cell r="BY173">
            <v>5</v>
          </cell>
          <cell r="BZ173">
            <v>50</v>
          </cell>
          <cell r="CA173">
            <v>10</v>
          </cell>
          <cell r="CC173">
            <v>3</v>
          </cell>
          <cell r="CD173">
            <v>130</v>
          </cell>
          <cell r="CE173">
            <v>2.3076923076923079</v>
          </cell>
          <cell r="CG173">
            <v>40512</v>
          </cell>
          <cell r="CH173">
            <v>132</v>
          </cell>
          <cell r="CI173">
            <v>1050</v>
          </cell>
          <cell r="CJ173">
            <v>12.571428571428571</v>
          </cell>
          <cell r="CL173">
            <v>2</v>
          </cell>
          <cell r="CM173">
            <v>24</v>
          </cell>
          <cell r="CN173">
            <v>8.3333333333333321</v>
          </cell>
          <cell r="CP173">
            <v>3</v>
          </cell>
          <cell r="CQ173">
            <v>57</v>
          </cell>
          <cell r="CR173">
            <v>5.2631578947368425</v>
          </cell>
          <cell r="CT173">
            <v>10</v>
          </cell>
          <cell r="CU173">
            <v>57</v>
          </cell>
          <cell r="CV173">
            <v>17.543859649122805</v>
          </cell>
          <cell r="CX173">
            <v>3</v>
          </cell>
          <cell r="CY173">
            <v>35</v>
          </cell>
          <cell r="CZ173">
            <v>8.5714285714285712</v>
          </cell>
          <cell r="DB173">
            <v>12</v>
          </cell>
          <cell r="DC173">
            <v>127</v>
          </cell>
          <cell r="DD173">
            <v>9.4488188976377945</v>
          </cell>
          <cell r="DF173">
            <v>23</v>
          </cell>
          <cell r="DG173">
            <v>107</v>
          </cell>
          <cell r="DH173">
            <v>21.495327102803738</v>
          </cell>
          <cell r="DJ173">
            <v>3</v>
          </cell>
          <cell r="DK173">
            <v>38</v>
          </cell>
          <cell r="DL173">
            <v>7.8947368421052637</v>
          </cell>
          <cell r="DN173">
            <v>15</v>
          </cell>
          <cell r="DO173">
            <v>40</v>
          </cell>
          <cell r="DP173">
            <v>37.5</v>
          </cell>
          <cell r="DR173">
            <v>6</v>
          </cell>
          <cell r="DS173">
            <v>76</v>
          </cell>
          <cell r="DT173">
            <v>7.8947368421052637</v>
          </cell>
          <cell r="DV173">
            <v>6</v>
          </cell>
          <cell r="DW173">
            <v>48</v>
          </cell>
          <cell r="DX173">
            <v>12.5</v>
          </cell>
          <cell r="DZ173">
            <v>9</v>
          </cell>
          <cell r="EA173">
            <v>118</v>
          </cell>
          <cell r="EB173">
            <v>7.6271186440677967</v>
          </cell>
          <cell r="ED173">
            <v>12</v>
          </cell>
          <cell r="EE173">
            <v>65</v>
          </cell>
          <cell r="EF173">
            <v>18.46153846153846</v>
          </cell>
          <cell r="EH173">
            <v>6</v>
          </cell>
          <cell r="EI173">
            <v>45</v>
          </cell>
          <cell r="EJ173">
            <v>13.333333333333332</v>
          </cell>
          <cell r="EL173">
            <v>4</v>
          </cell>
          <cell r="EM173">
            <v>52</v>
          </cell>
          <cell r="EN173">
            <v>7.6923076923076925</v>
          </cell>
          <cell r="EP173">
            <v>5</v>
          </cell>
          <cell r="EQ173">
            <v>36</v>
          </cell>
          <cell r="ER173">
            <v>13.888888888888889</v>
          </cell>
          <cell r="ET173">
            <v>2</v>
          </cell>
          <cell r="EU173">
            <v>45</v>
          </cell>
          <cell r="EV173">
            <v>4.4444444444444446</v>
          </cell>
          <cell r="EX173">
            <v>3</v>
          </cell>
          <cell r="EY173">
            <v>29</v>
          </cell>
          <cell r="EZ173">
            <v>10.344827586206897</v>
          </cell>
          <cell r="FB173">
            <v>8</v>
          </cell>
          <cell r="FC173">
            <v>51</v>
          </cell>
          <cell r="FD173">
            <v>15.686274509803923</v>
          </cell>
          <cell r="FF173">
            <v>12</v>
          </cell>
          <cell r="FG173">
            <v>127</v>
          </cell>
          <cell r="FH173">
            <v>9.4488188976377945</v>
          </cell>
        </row>
        <row r="174">
          <cell r="A174">
            <v>40939</v>
          </cell>
          <cell r="B174">
            <v>26</v>
          </cell>
          <cell r="C174">
            <v>1046</v>
          </cell>
          <cell r="D174">
            <v>2.4856596558317401</v>
          </cell>
          <cell r="I174">
            <v>1</v>
          </cell>
          <cell r="J174">
            <v>26</v>
          </cell>
          <cell r="K174">
            <v>3.8461538461538463</v>
          </cell>
          <cell r="N174">
            <v>58</v>
          </cell>
          <cell r="O174">
            <v>0</v>
          </cell>
          <cell r="Q174">
            <v>1</v>
          </cell>
          <cell r="R174">
            <v>55</v>
          </cell>
          <cell r="S174">
            <v>1.8181818181818181</v>
          </cell>
          <cell r="U174">
            <v>1</v>
          </cell>
          <cell r="V174">
            <v>38</v>
          </cell>
          <cell r="W174">
            <v>2.6315789473684208</v>
          </cell>
          <cell r="Y174">
            <v>3</v>
          </cell>
          <cell r="Z174">
            <v>131</v>
          </cell>
          <cell r="AA174">
            <v>2.2900763358778624</v>
          </cell>
          <cell r="AC174">
            <v>1</v>
          </cell>
          <cell r="AD174">
            <v>89</v>
          </cell>
          <cell r="AE174">
            <v>1.1235955056179776</v>
          </cell>
          <cell r="AH174">
            <v>38</v>
          </cell>
          <cell r="AI174">
            <v>0</v>
          </cell>
          <cell r="AK174">
            <v>2</v>
          </cell>
          <cell r="AL174">
            <v>40</v>
          </cell>
          <cell r="AM174">
            <v>5</v>
          </cell>
          <cell r="AP174">
            <v>76</v>
          </cell>
          <cell r="AQ174">
            <v>0</v>
          </cell>
          <cell r="AS174">
            <v>3</v>
          </cell>
          <cell r="AT174">
            <v>48</v>
          </cell>
          <cell r="AU174">
            <v>6.25</v>
          </cell>
          <cell r="AW174">
            <v>1</v>
          </cell>
          <cell r="AX174">
            <v>113</v>
          </cell>
          <cell r="AY174">
            <v>0.88495575221238942</v>
          </cell>
          <cell r="BB174">
            <v>68</v>
          </cell>
          <cell r="BC174">
            <v>0</v>
          </cell>
          <cell r="BE174">
            <v>2</v>
          </cell>
          <cell r="BF174">
            <v>44</v>
          </cell>
          <cell r="BG174">
            <v>4.5454545454545459</v>
          </cell>
          <cell r="BI174">
            <v>2</v>
          </cell>
          <cell r="BJ174">
            <v>53</v>
          </cell>
          <cell r="BK174">
            <v>3.7735849056603774</v>
          </cell>
          <cell r="BM174">
            <v>1</v>
          </cell>
          <cell r="BN174">
            <v>36</v>
          </cell>
          <cell r="BO174">
            <v>2.7777777777777777</v>
          </cell>
          <cell r="BR174">
            <v>49</v>
          </cell>
          <cell r="BS174">
            <v>0</v>
          </cell>
          <cell r="BU174">
            <v>2</v>
          </cell>
          <cell r="BV174">
            <v>34</v>
          </cell>
          <cell r="BW174">
            <v>5.8823529411764701</v>
          </cell>
          <cell r="BY174">
            <v>6</v>
          </cell>
          <cell r="BZ174">
            <v>50</v>
          </cell>
          <cell r="CA174">
            <v>12</v>
          </cell>
          <cell r="CC174">
            <v>3</v>
          </cell>
          <cell r="CD174">
            <v>131</v>
          </cell>
          <cell r="CE174">
            <v>2.2900763358778624</v>
          </cell>
          <cell r="CG174">
            <v>40543</v>
          </cell>
          <cell r="CH174">
            <v>105</v>
          </cell>
          <cell r="CI174">
            <v>1037</v>
          </cell>
          <cell r="CJ174">
            <v>10.125361620057859</v>
          </cell>
          <cell r="CL174">
            <v>2</v>
          </cell>
          <cell r="CM174">
            <v>24</v>
          </cell>
          <cell r="CN174">
            <v>8.3333333333333321</v>
          </cell>
          <cell r="CP174">
            <v>3</v>
          </cell>
          <cell r="CQ174">
            <v>57</v>
          </cell>
          <cell r="CR174">
            <v>5.2631578947368425</v>
          </cell>
          <cell r="CT174">
            <v>8</v>
          </cell>
          <cell r="CU174">
            <v>55</v>
          </cell>
          <cell r="CV174">
            <v>14.545454545454543</v>
          </cell>
          <cell r="CX174">
            <v>2</v>
          </cell>
          <cell r="CY174">
            <v>36</v>
          </cell>
          <cell r="CZ174">
            <v>5.5555555555555554</v>
          </cell>
          <cell r="DB174">
            <v>12</v>
          </cell>
          <cell r="DC174">
            <v>130</v>
          </cell>
          <cell r="DD174">
            <v>9.2307692307692299</v>
          </cell>
          <cell r="DF174">
            <v>16</v>
          </cell>
          <cell r="DG174">
            <v>94</v>
          </cell>
          <cell r="DH174">
            <v>17.021276595744681</v>
          </cell>
          <cell r="DJ174">
            <v>2</v>
          </cell>
          <cell r="DK174">
            <v>39</v>
          </cell>
          <cell r="DL174">
            <v>5.1282051282051277</v>
          </cell>
          <cell r="DN174">
            <v>10</v>
          </cell>
          <cell r="DO174">
            <v>39</v>
          </cell>
          <cell r="DP174">
            <v>25.641025641025642</v>
          </cell>
          <cell r="DR174">
            <v>5</v>
          </cell>
          <cell r="DS174">
            <v>75</v>
          </cell>
          <cell r="DT174">
            <v>6.6666666666666661</v>
          </cell>
          <cell r="DV174">
            <v>6</v>
          </cell>
          <cell r="DW174">
            <v>48</v>
          </cell>
          <cell r="DX174">
            <v>12.5</v>
          </cell>
          <cell r="DZ174">
            <v>7</v>
          </cell>
          <cell r="EA174">
            <v>113</v>
          </cell>
          <cell r="EB174">
            <v>6.1946902654867255</v>
          </cell>
          <cell r="ED174">
            <v>8</v>
          </cell>
          <cell r="EE174">
            <v>68</v>
          </cell>
          <cell r="EF174">
            <v>11.76470588235294</v>
          </cell>
          <cell r="EH174">
            <v>5</v>
          </cell>
          <cell r="EI174">
            <v>44</v>
          </cell>
          <cell r="EJ174">
            <v>11.363636363636363</v>
          </cell>
          <cell r="EL174">
            <v>2</v>
          </cell>
          <cell r="EM174">
            <v>52</v>
          </cell>
          <cell r="EN174">
            <v>3.8461538461538463</v>
          </cell>
          <cell r="EP174">
            <v>5</v>
          </cell>
          <cell r="EQ174">
            <v>37</v>
          </cell>
          <cell r="ER174">
            <v>13.513513513513514</v>
          </cell>
          <cell r="ET174">
            <v>2</v>
          </cell>
          <cell r="EU174">
            <v>46</v>
          </cell>
          <cell r="EV174">
            <v>4.3478260869565215</v>
          </cell>
          <cell r="EX174">
            <v>3</v>
          </cell>
          <cell r="EY174">
            <v>30</v>
          </cell>
          <cell r="EZ174">
            <v>10</v>
          </cell>
          <cell r="FB174">
            <v>7</v>
          </cell>
          <cell r="FC174">
            <v>50</v>
          </cell>
          <cell r="FD174">
            <v>14</v>
          </cell>
          <cell r="FF174">
            <v>12</v>
          </cell>
          <cell r="FG174">
            <v>130</v>
          </cell>
          <cell r="FH174">
            <v>9.2307692307692317</v>
          </cell>
        </row>
        <row r="175">
          <cell r="A175">
            <v>40968</v>
          </cell>
          <cell r="B175">
            <v>31</v>
          </cell>
          <cell r="C175">
            <v>1057</v>
          </cell>
          <cell r="D175">
            <v>2.9328287606433303</v>
          </cell>
          <cell r="I175">
            <v>1</v>
          </cell>
          <cell r="J175">
            <v>26</v>
          </cell>
          <cell r="K175">
            <v>3.8461538461538463</v>
          </cell>
          <cell r="N175">
            <v>56</v>
          </cell>
          <cell r="O175">
            <v>0</v>
          </cell>
          <cell r="Q175">
            <v>1</v>
          </cell>
          <cell r="R175">
            <v>55</v>
          </cell>
          <cell r="S175">
            <v>1.8181818181818181</v>
          </cell>
          <cell r="U175">
            <v>1</v>
          </cell>
          <cell r="V175">
            <v>38</v>
          </cell>
          <cell r="W175">
            <v>2.6315789473684208</v>
          </cell>
          <cell r="Y175">
            <v>4</v>
          </cell>
          <cell r="Z175">
            <v>134</v>
          </cell>
          <cell r="AA175">
            <v>2.9850746268656714</v>
          </cell>
          <cell r="AC175">
            <v>1</v>
          </cell>
          <cell r="AD175">
            <v>88</v>
          </cell>
          <cell r="AE175">
            <v>1.1363636363636365</v>
          </cell>
          <cell r="AH175">
            <v>40</v>
          </cell>
          <cell r="AI175">
            <v>0</v>
          </cell>
          <cell r="AK175">
            <v>3</v>
          </cell>
          <cell r="AL175">
            <v>40</v>
          </cell>
          <cell r="AM175">
            <v>7.5</v>
          </cell>
          <cell r="AP175">
            <v>76</v>
          </cell>
          <cell r="AQ175">
            <v>0</v>
          </cell>
          <cell r="AS175">
            <v>3</v>
          </cell>
          <cell r="AT175">
            <v>49</v>
          </cell>
          <cell r="AU175">
            <v>6.1224489795918364</v>
          </cell>
          <cell r="AW175">
            <v>2</v>
          </cell>
          <cell r="AX175">
            <v>116</v>
          </cell>
          <cell r="AY175">
            <v>1.7241379310344827</v>
          </cell>
          <cell r="BB175">
            <v>71</v>
          </cell>
          <cell r="BC175">
            <v>0</v>
          </cell>
          <cell r="BE175">
            <v>2</v>
          </cell>
          <cell r="BF175">
            <v>44</v>
          </cell>
          <cell r="BG175">
            <v>4.5454545454545459</v>
          </cell>
          <cell r="BI175">
            <v>3</v>
          </cell>
          <cell r="BJ175">
            <v>54</v>
          </cell>
          <cell r="BK175">
            <v>5.5555555555555554</v>
          </cell>
          <cell r="BM175">
            <v>1</v>
          </cell>
          <cell r="BN175">
            <v>35</v>
          </cell>
          <cell r="BO175">
            <v>2.8571428571428572</v>
          </cell>
          <cell r="BR175">
            <v>48</v>
          </cell>
          <cell r="BS175">
            <v>0</v>
          </cell>
          <cell r="BU175">
            <v>3</v>
          </cell>
          <cell r="BV175">
            <v>37</v>
          </cell>
          <cell r="BW175">
            <v>8.1081081081081088</v>
          </cell>
          <cell r="BY175">
            <v>6</v>
          </cell>
          <cell r="BZ175">
            <v>50</v>
          </cell>
          <cell r="CA175">
            <v>12</v>
          </cell>
          <cell r="CC175">
            <v>4</v>
          </cell>
          <cell r="CD175">
            <v>134</v>
          </cell>
          <cell r="CE175">
            <v>2.9850746268656714</v>
          </cell>
          <cell r="CG175">
            <v>40574</v>
          </cell>
          <cell r="CH175">
            <v>95</v>
          </cell>
          <cell r="CI175">
            <v>1046</v>
          </cell>
          <cell r="CJ175">
            <v>9.0822179732313568</v>
          </cell>
          <cell r="CL175">
            <v>2</v>
          </cell>
          <cell r="CM175">
            <v>26</v>
          </cell>
          <cell r="CN175">
            <v>7.6923076923076925</v>
          </cell>
          <cell r="CP175">
            <v>4</v>
          </cell>
          <cell r="CQ175">
            <v>58</v>
          </cell>
          <cell r="CR175">
            <v>6.8965517241379315</v>
          </cell>
          <cell r="CT175">
            <v>9</v>
          </cell>
          <cell r="CU175">
            <v>55</v>
          </cell>
          <cell r="CV175">
            <v>16.363636363636363</v>
          </cell>
          <cell r="CX175">
            <v>2</v>
          </cell>
          <cell r="CY175">
            <v>38</v>
          </cell>
          <cell r="CZ175">
            <v>5.2631578947368425</v>
          </cell>
          <cell r="DB175">
            <v>10</v>
          </cell>
          <cell r="DC175">
            <v>131</v>
          </cell>
          <cell r="DD175">
            <v>7.6335877862595423</v>
          </cell>
          <cell r="DF175">
            <v>12</v>
          </cell>
          <cell r="DG175">
            <v>89</v>
          </cell>
          <cell r="DH175">
            <v>13.48314606741573</v>
          </cell>
          <cell r="DJ175">
            <v>2</v>
          </cell>
          <cell r="DK175">
            <v>38</v>
          </cell>
          <cell r="DL175">
            <v>5.2631578947368425</v>
          </cell>
          <cell r="DN175">
            <v>9</v>
          </cell>
          <cell r="DO175">
            <v>40</v>
          </cell>
          <cell r="DP175">
            <v>22.5</v>
          </cell>
          <cell r="DR175">
            <v>4</v>
          </cell>
          <cell r="DS175">
            <v>76</v>
          </cell>
          <cell r="DT175">
            <v>5.2631578947368425</v>
          </cell>
          <cell r="DV175">
            <v>5</v>
          </cell>
          <cell r="DW175">
            <v>48</v>
          </cell>
          <cell r="DX175">
            <v>10.416666666666668</v>
          </cell>
          <cell r="DZ175">
            <v>6</v>
          </cell>
          <cell r="EA175">
            <v>113</v>
          </cell>
          <cell r="EB175">
            <v>5.3097345132743357</v>
          </cell>
          <cell r="ED175">
            <v>6</v>
          </cell>
          <cell r="EE175">
            <v>68</v>
          </cell>
          <cell r="EF175">
            <v>8.8235294117647047</v>
          </cell>
          <cell r="EH175">
            <v>4</v>
          </cell>
          <cell r="EI175">
            <v>44</v>
          </cell>
          <cell r="EJ175">
            <v>9.0909090909090917</v>
          </cell>
          <cell r="EL175">
            <v>4</v>
          </cell>
          <cell r="EM175">
            <v>53</v>
          </cell>
          <cell r="EN175">
            <v>7.5471698113207548</v>
          </cell>
          <cell r="EP175">
            <v>4</v>
          </cell>
          <cell r="EQ175">
            <v>36</v>
          </cell>
          <cell r="ER175">
            <v>11.111111111111111</v>
          </cell>
          <cell r="ET175">
            <v>2</v>
          </cell>
          <cell r="EU175">
            <v>49</v>
          </cell>
          <cell r="EV175">
            <v>4.0816326530612246</v>
          </cell>
          <cell r="EX175">
            <v>3</v>
          </cell>
          <cell r="EY175">
            <v>34</v>
          </cell>
          <cell r="EZ175">
            <v>8.8235294117647047</v>
          </cell>
          <cell r="FB175">
            <v>7</v>
          </cell>
          <cell r="FC175">
            <v>50</v>
          </cell>
          <cell r="FD175">
            <v>14</v>
          </cell>
          <cell r="FF175">
            <v>10</v>
          </cell>
          <cell r="FG175">
            <v>131</v>
          </cell>
          <cell r="FH175">
            <v>7.6335877862595423</v>
          </cell>
        </row>
        <row r="176">
          <cell r="A176">
            <v>40999</v>
          </cell>
          <cell r="B176">
            <v>28</v>
          </cell>
          <cell r="C176">
            <v>1072</v>
          </cell>
          <cell r="D176">
            <v>2.6119402985074625</v>
          </cell>
          <cell r="J176">
            <v>26</v>
          </cell>
          <cell r="K176">
            <v>0</v>
          </cell>
          <cell r="N176">
            <v>60</v>
          </cell>
          <cell r="O176">
            <v>0</v>
          </cell>
          <cell r="R176">
            <v>54</v>
          </cell>
          <cell r="S176">
            <v>0</v>
          </cell>
          <cell r="U176">
            <v>1</v>
          </cell>
          <cell r="V176">
            <v>39</v>
          </cell>
          <cell r="W176">
            <v>2.5641025641025639</v>
          </cell>
          <cell r="Y176">
            <v>4</v>
          </cell>
          <cell r="Z176">
            <v>135</v>
          </cell>
          <cell r="AA176">
            <v>2.9629629629629632</v>
          </cell>
          <cell r="AC176">
            <v>1</v>
          </cell>
          <cell r="AD176">
            <v>89</v>
          </cell>
          <cell r="AE176">
            <v>1.1235955056179776</v>
          </cell>
          <cell r="AH176">
            <v>39</v>
          </cell>
          <cell r="AI176">
            <v>0</v>
          </cell>
          <cell r="AK176">
            <v>4</v>
          </cell>
          <cell r="AL176">
            <v>40</v>
          </cell>
          <cell r="AM176">
            <v>10</v>
          </cell>
          <cell r="AP176">
            <v>78</v>
          </cell>
          <cell r="AQ176">
            <v>0</v>
          </cell>
          <cell r="AS176">
            <v>2</v>
          </cell>
          <cell r="AT176">
            <v>50</v>
          </cell>
          <cell r="AU176">
            <v>4</v>
          </cell>
          <cell r="AW176">
            <v>2</v>
          </cell>
          <cell r="AX176">
            <v>117</v>
          </cell>
          <cell r="AY176">
            <v>1.7094017094017095</v>
          </cell>
          <cell r="BB176">
            <v>73</v>
          </cell>
          <cell r="BC176">
            <v>0</v>
          </cell>
          <cell r="BE176">
            <v>2</v>
          </cell>
          <cell r="BF176">
            <v>46</v>
          </cell>
          <cell r="BG176">
            <v>4.3478260869565215</v>
          </cell>
          <cell r="BI176">
            <v>2</v>
          </cell>
          <cell r="BJ176">
            <v>54</v>
          </cell>
          <cell r="BK176">
            <v>3.7037037037037033</v>
          </cell>
          <cell r="BM176">
            <v>1</v>
          </cell>
          <cell r="BN176">
            <v>36</v>
          </cell>
          <cell r="BO176">
            <v>2.7777777777777777</v>
          </cell>
          <cell r="BR176">
            <v>48</v>
          </cell>
          <cell r="BS176">
            <v>0</v>
          </cell>
          <cell r="BU176">
            <v>3</v>
          </cell>
          <cell r="BV176">
            <v>38</v>
          </cell>
          <cell r="BW176">
            <v>7.8947368421052628</v>
          </cell>
          <cell r="BY176">
            <v>6</v>
          </cell>
          <cell r="BZ176">
            <v>50</v>
          </cell>
          <cell r="CA176">
            <v>12</v>
          </cell>
          <cell r="CC176">
            <v>4</v>
          </cell>
          <cell r="CD176">
            <v>135</v>
          </cell>
          <cell r="CE176">
            <v>2.9629629629629632</v>
          </cell>
          <cell r="CG176">
            <v>40602</v>
          </cell>
          <cell r="CH176">
            <v>76</v>
          </cell>
          <cell r="CI176">
            <v>1057</v>
          </cell>
          <cell r="CJ176">
            <v>7.1901608325449384</v>
          </cell>
          <cell r="CL176">
            <v>1</v>
          </cell>
          <cell r="CM176">
            <v>26</v>
          </cell>
          <cell r="CN176">
            <v>3.8461538461538463</v>
          </cell>
          <cell r="CP176">
            <v>3</v>
          </cell>
          <cell r="CQ176">
            <v>56</v>
          </cell>
          <cell r="CR176">
            <v>5.3571428571428568</v>
          </cell>
          <cell r="CT176">
            <v>7</v>
          </cell>
          <cell r="CU176">
            <v>55</v>
          </cell>
          <cell r="CV176">
            <v>12.727272727272728</v>
          </cell>
          <cell r="CX176">
            <v>2</v>
          </cell>
          <cell r="CY176">
            <v>38</v>
          </cell>
          <cell r="CZ176">
            <v>5.2631578947368425</v>
          </cell>
          <cell r="DB176">
            <v>6</v>
          </cell>
          <cell r="DC176">
            <v>134</v>
          </cell>
          <cell r="DD176">
            <v>4.4776119402985071</v>
          </cell>
          <cell r="DF176">
            <v>10</v>
          </cell>
          <cell r="DG176">
            <v>88</v>
          </cell>
          <cell r="DH176">
            <v>11.363636363636363</v>
          </cell>
          <cell r="DJ176">
            <v>1</v>
          </cell>
          <cell r="DK176">
            <v>40</v>
          </cell>
          <cell r="DL176">
            <v>2.5</v>
          </cell>
          <cell r="DN176">
            <v>6</v>
          </cell>
          <cell r="DO176">
            <v>40</v>
          </cell>
          <cell r="DP176">
            <v>15</v>
          </cell>
          <cell r="DR176">
            <v>4</v>
          </cell>
          <cell r="DS176">
            <v>76</v>
          </cell>
          <cell r="DT176">
            <v>5.2631578947368425</v>
          </cell>
          <cell r="DV176">
            <v>5</v>
          </cell>
          <cell r="DW176">
            <v>49</v>
          </cell>
          <cell r="DX176">
            <v>10.204081632653061</v>
          </cell>
          <cell r="DZ176">
            <v>6</v>
          </cell>
          <cell r="EA176">
            <v>116</v>
          </cell>
          <cell r="EB176">
            <v>5.1724137931034484</v>
          </cell>
          <cell r="ED176">
            <v>4</v>
          </cell>
          <cell r="EE176">
            <v>71</v>
          </cell>
          <cell r="EF176">
            <v>5.6338028169014089</v>
          </cell>
          <cell r="EH176">
            <v>3</v>
          </cell>
          <cell r="EI176">
            <v>44</v>
          </cell>
          <cell r="EJ176">
            <v>6.8181818181818183</v>
          </cell>
          <cell r="EL176">
            <v>4</v>
          </cell>
          <cell r="EM176">
            <v>54</v>
          </cell>
          <cell r="EN176">
            <v>7.4074074074074083</v>
          </cell>
          <cell r="EP176">
            <v>3</v>
          </cell>
          <cell r="EQ176">
            <v>35</v>
          </cell>
          <cell r="ER176">
            <v>8.5714285714285712</v>
          </cell>
          <cell r="ET176">
            <v>1</v>
          </cell>
          <cell r="EU176">
            <v>48</v>
          </cell>
          <cell r="EV176">
            <v>2.083333333333333</v>
          </cell>
          <cell r="EX176">
            <v>2</v>
          </cell>
          <cell r="EY176">
            <v>37</v>
          </cell>
          <cell r="EZ176">
            <v>5.4054054054054053</v>
          </cell>
          <cell r="FB176">
            <v>8</v>
          </cell>
          <cell r="FC176">
            <v>50</v>
          </cell>
          <cell r="FD176">
            <v>16</v>
          </cell>
          <cell r="FF176">
            <v>6</v>
          </cell>
          <cell r="FG176">
            <v>134</v>
          </cell>
          <cell r="FH176">
            <v>4.4776119402985071</v>
          </cell>
        </row>
        <row r="177">
          <cell r="A177">
            <v>41029</v>
          </cell>
          <cell r="B177">
            <v>29</v>
          </cell>
          <cell r="C177">
            <v>1089</v>
          </cell>
          <cell r="D177">
            <v>2.6629935720844813</v>
          </cell>
          <cell r="J177">
            <v>29</v>
          </cell>
          <cell r="K177">
            <v>0</v>
          </cell>
          <cell r="M177">
            <v>1</v>
          </cell>
          <cell r="N177">
            <v>56</v>
          </cell>
          <cell r="O177">
            <v>1.7857142857142856</v>
          </cell>
          <cell r="R177">
            <v>54</v>
          </cell>
          <cell r="S177">
            <v>0</v>
          </cell>
          <cell r="U177">
            <v>1</v>
          </cell>
          <cell r="V177">
            <v>40</v>
          </cell>
          <cell r="W177">
            <v>2.5</v>
          </cell>
          <cell r="Y177">
            <v>4</v>
          </cell>
          <cell r="Z177">
            <v>138</v>
          </cell>
          <cell r="AA177">
            <v>2.8985507246376812</v>
          </cell>
          <cell r="AC177">
            <v>1</v>
          </cell>
          <cell r="AD177">
            <v>90</v>
          </cell>
          <cell r="AE177">
            <v>1.1111111111111112</v>
          </cell>
          <cell r="AH177">
            <v>40</v>
          </cell>
          <cell r="AI177">
            <v>0</v>
          </cell>
          <cell r="AK177">
            <v>4</v>
          </cell>
          <cell r="AL177">
            <v>41</v>
          </cell>
          <cell r="AM177">
            <v>9.7560975609756095</v>
          </cell>
          <cell r="AP177">
            <v>78</v>
          </cell>
          <cell r="AQ177">
            <v>0</v>
          </cell>
          <cell r="AS177">
            <v>2</v>
          </cell>
          <cell r="AT177">
            <v>53</v>
          </cell>
          <cell r="AU177">
            <v>3.7735849056603774</v>
          </cell>
          <cell r="AW177">
            <v>2</v>
          </cell>
          <cell r="AX177">
            <v>117</v>
          </cell>
          <cell r="AY177">
            <v>1.7094017094017095</v>
          </cell>
          <cell r="BB177">
            <v>70</v>
          </cell>
          <cell r="BC177">
            <v>0</v>
          </cell>
          <cell r="BE177">
            <v>2</v>
          </cell>
          <cell r="BF177">
            <v>49</v>
          </cell>
          <cell r="BG177">
            <v>4.0816326530612246</v>
          </cell>
          <cell r="BI177">
            <v>2</v>
          </cell>
          <cell r="BJ177">
            <v>54</v>
          </cell>
          <cell r="BK177">
            <v>3.7037037037037033</v>
          </cell>
          <cell r="BM177">
            <v>1</v>
          </cell>
          <cell r="BN177">
            <v>36</v>
          </cell>
          <cell r="BO177">
            <v>2.7777777777777777</v>
          </cell>
          <cell r="BR177">
            <v>56</v>
          </cell>
          <cell r="BS177">
            <v>0</v>
          </cell>
          <cell r="BU177">
            <v>3</v>
          </cell>
          <cell r="BV177">
            <v>38</v>
          </cell>
          <cell r="BW177">
            <v>7.8947368421052628</v>
          </cell>
          <cell r="BY177">
            <v>6</v>
          </cell>
          <cell r="BZ177">
            <v>50</v>
          </cell>
          <cell r="CA177">
            <v>12</v>
          </cell>
          <cell r="CC177">
            <v>4</v>
          </cell>
          <cell r="CD177">
            <v>138</v>
          </cell>
          <cell r="CE177">
            <v>2.8985507246376812</v>
          </cell>
          <cell r="CG177">
            <v>40633</v>
          </cell>
          <cell r="CH177">
            <v>73</v>
          </cell>
          <cell r="CI177">
            <v>1073</v>
          </cell>
          <cell r="CJ177">
            <v>6.8033550792171482</v>
          </cell>
          <cell r="CL177">
            <v>1</v>
          </cell>
          <cell r="CM177">
            <v>26</v>
          </cell>
          <cell r="CN177">
            <v>3.8461538461538463</v>
          </cell>
          <cell r="CP177">
            <v>3</v>
          </cell>
          <cell r="CQ177">
            <v>60</v>
          </cell>
          <cell r="CR177">
            <v>5</v>
          </cell>
          <cell r="CT177">
            <v>7</v>
          </cell>
          <cell r="CU177">
            <v>54</v>
          </cell>
          <cell r="CV177">
            <v>12.962962962962964</v>
          </cell>
          <cell r="CX177">
            <v>2</v>
          </cell>
          <cell r="CY177">
            <v>39</v>
          </cell>
          <cell r="CZ177">
            <v>5.1282051282051277</v>
          </cell>
          <cell r="DB177">
            <v>6</v>
          </cell>
          <cell r="DC177">
            <v>135</v>
          </cell>
          <cell r="DD177">
            <v>4.4444444444444446</v>
          </cell>
          <cell r="DF177">
            <v>7</v>
          </cell>
          <cell r="DG177">
            <v>89</v>
          </cell>
          <cell r="DH177">
            <v>7.8651685393258433</v>
          </cell>
          <cell r="DK177">
            <v>39</v>
          </cell>
          <cell r="DN177">
            <v>7</v>
          </cell>
          <cell r="DO177">
            <v>40</v>
          </cell>
          <cell r="DP177">
            <v>17.5</v>
          </cell>
          <cell r="DR177">
            <v>3</v>
          </cell>
          <cell r="DS177">
            <v>78</v>
          </cell>
          <cell r="DT177">
            <v>3.8461538461538463</v>
          </cell>
          <cell r="DV177">
            <v>4</v>
          </cell>
          <cell r="DW177">
            <v>50</v>
          </cell>
          <cell r="DX177">
            <v>8</v>
          </cell>
          <cell r="DZ177">
            <v>6</v>
          </cell>
          <cell r="EA177">
            <v>117</v>
          </cell>
          <cell r="EB177">
            <v>5.1282051282051277</v>
          </cell>
          <cell r="ED177">
            <v>7</v>
          </cell>
          <cell r="EE177">
            <v>74</v>
          </cell>
          <cell r="EF177">
            <v>9.4594594594594597</v>
          </cell>
          <cell r="EH177">
            <v>3</v>
          </cell>
          <cell r="EI177">
            <v>46</v>
          </cell>
          <cell r="EJ177">
            <v>6.5217391304347823</v>
          </cell>
          <cell r="EL177">
            <v>3</v>
          </cell>
          <cell r="EM177">
            <v>54</v>
          </cell>
          <cell r="EN177">
            <v>5.5555555555555554</v>
          </cell>
          <cell r="EP177">
            <v>2</v>
          </cell>
          <cell r="EQ177">
            <v>36</v>
          </cell>
          <cell r="ER177">
            <v>5.5555555555555554</v>
          </cell>
          <cell r="ET177">
            <v>2</v>
          </cell>
          <cell r="EU177">
            <v>48</v>
          </cell>
          <cell r="EV177">
            <v>4.1666666666666661</v>
          </cell>
          <cell r="EX177">
            <v>2</v>
          </cell>
          <cell r="EY177">
            <v>38</v>
          </cell>
          <cell r="EZ177">
            <v>5.2631578947368425</v>
          </cell>
          <cell r="FB177">
            <v>8</v>
          </cell>
          <cell r="FC177">
            <v>50</v>
          </cell>
          <cell r="FD177">
            <v>16</v>
          </cell>
          <cell r="FF177">
            <v>6</v>
          </cell>
          <cell r="FG177">
            <v>135</v>
          </cell>
          <cell r="FH177">
            <v>4.4444444444444446</v>
          </cell>
        </row>
        <row r="178">
          <cell r="A178">
            <v>41060</v>
          </cell>
          <cell r="B178">
            <v>32</v>
          </cell>
          <cell r="C178">
            <v>1099</v>
          </cell>
          <cell r="D178">
            <v>2.9117379435850776</v>
          </cell>
          <cell r="J178">
            <v>31</v>
          </cell>
          <cell r="K178">
            <v>0</v>
          </cell>
          <cell r="M178">
            <v>1</v>
          </cell>
          <cell r="N178">
            <v>52</v>
          </cell>
          <cell r="O178">
            <v>1.9230769230769231</v>
          </cell>
          <cell r="R178">
            <v>56</v>
          </cell>
          <cell r="S178">
            <v>0</v>
          </cell>
          <cell r="U178">
            <v>1</v>
          </cell>
          <cell r="V178">
            <v>38</v>
          </cell>
          <cell r="W178">
            <v>2.6315789473684208</v>
          </cell>
          <cell r="Y178">
            <v>4</v>
          </cell>
          <cell r="Z178">
            <v>143</v>
          </cell>
          <cell r="AA178">
            <v>2.7972027972027971</v>
          </cell>
          <cell r="AC178">
            <v>3</v>
          </cell>
          <cell r="AD178">
            <v>87</v>
          </cell>
          <cell r="AE178">
            <v>3.4482758620689653</v>
          </cell>
          <cell r="AH178">
            <v>40</v>
          </cell>
          <cell r="AI178">
            <v>0</v>
          </cell>
          <cell r="AK178">
            <v>4</v>
          </cell>
          <cell r="AL178">
            <v>41</v>
          </cell>
          <cell r="AM178">
            <v>9.7560975609756095</v>
          </cell>
          <cell r="AP178">
            <v>79</v>
          </cell>
          <cell r="AQ178">
            <v>0</v>
          </cell>
          <cell r="AS178">
            <v>1</v>
          </cell>
          <cell r="AT178">
            <v>54</v>
          </cell>
          <cell r="AU178">
            <v>1.8518518518518516</v>
          </cell>
          <cell r="AW178">
            <v>3</v>
          </cell>
          <cell r="AX178">
            <v>118</v>
          </cell>
          <cell r="AY178">
            <v>2.5423728813559325</v>
          </cell>
          <cell r="BA178">
            <v>1</v>
          </cell>
          <cell r="BB178">
            <v>74</v>
          </cell>
          <cell r="BC178">
            <v>1.3513513513513513</v>
          </cell>
          <cell r="BE178">
            <v>2</v>
          </cell>
          <cell r="BF178">
            <v>51</v>
          </cell>
          <cell r="BG178">
            <v>3.9215686274509802</v>
          </cell>
          <cell r="BI178">
            <v>2</v>
          </cell>
          <cell r="BJ178">
            <v>52</v>
          </cell>
          <cell r="BK178">
            <v>3.8461538461538463</v>
          </cell>
          <cell r="BM178">
            <v>1</v>
          </cell>
          <cell r="BN178">
            <v>37</v>
          </cell>
          <cell r="BO178">
            <v>2.7027027027027026</v>
          </cell>
          <cell r="BR178">
            <v>57</v>
          </cell>
          <cell r="BS178">
            <v>0</v>
          </cell>
          <cell r="BU178">
            <v>3</v>
          </cell>
          <cell r="BV178">
            <v>38</v>
          </cell>
          <cell r="BW178">
            <v>7.8947368421052628</v>
          </cell>
          <cell r="BY178">
            <v>6</v>
          </cell>
          <cell r="BZ178">
            <v>51</v>
          </cell>
          <cell r="CA178">
            <v>11.76470588235294</v>
          </cell>
          <cell r="CC178">
            <v>4</v>
          </cell>
          <cell r="CD178">
            <v>143</v>
          </cell>
          <cell r="CE178">
            <v>2.7972027972027971</v>
          </cell>
          <cell r="CG178">
            <v>40663</v>
          </cell>
          <cell r="CH178">
            <v>69</v>
          </cell>
          <cell r="CI178">
            <v>1089</v>
          </cell>
          <cell r="CJ178">
            <v>6.336088154269973</v>
          </cell>
          <cell r="CM178">
            <v>29</v>
          </cell>
          <cell r="CP178">
            <v>3</v>
          </cell>
          <cell r="CQ178">
            <v>56</v>
          </cell>
          <cell r="CR178">
            <v>5.3571428571428568</v>
          </cell>
          <cell r="CT178">
            <v>7</v>
          </cell>
          <cell r="CU178">
            <v>54</v>
          </cell>
          <cell r="CV178">
            <v>12.962962962962964</v>
          </cell>
          <cell r="CX178">
            <v>2</v>
          </cell>
          <cell r="CY178">
            <v>40</v>
          </cell>
          <cell r="CZ178">
            <v>5</v>
          </cell>
          <cell r="DB178">
            <v>5</v>
          </cell>
          <cell r="DC178">
            <v>138</v>
          </cell>
          <cell r="DD178">
            <v>3.6231884057971016</v>
          </cell>
          <cell r="DF178">
            <v>7</v>
          </cell>
          <cell r="DG178">
            <v>90</v>
          </cell>
          <cell r="DH178">
            <v>7.7777777777777777</v>
          </cell>
          <cell r="DK178">
            <v>40</v>
          </cell>
          <cell r="DN178">
            <v>6</v>
          </cell>
          <cell r="DO178">
            <v>41</v>
          </cell>
          <cell r="DP178">
            <v>14.634146341463415</v>
          </cell>
          <cell r="DR178">
            <v>3</v>
          </cell>
          <cell r="DS178">
            <v>78</v>
          </cell>
          <cell r="DT178">
            <v>3.8461538461538463</v>
          </cell>
          <cell r="DV178">
            <v>6</v>
          </cell>
          <cell r="DW178">
            <v>53</v>
          </cell>
          <cell r="DX178">
            <v>11.320754716981133</v>
          </cell>
          <cell r="DZ178">
            <v>5</v>
          </cell>
          <cell r="EA178">
            <v>117</v>
          </cell>
          <cell r="EB178">
            <v>4.2735042735042734</v>
          </cell>
          <cell r="ED178">
            <v>6</v>
          </cell>
          <cell r="EE178">
            <v>70</v>
          </cell>
          <cell r="EF178">
            <v>8.5714285714285712</v>
          </cell>
          <cell r="EH178">
            <v>3</v>
          </cell>
          <cell r="EI178">
            <v>49</v>
          </cell>
          <cell r="EJ178">
            <v>6.1224489795918364</v>
          </cell>
          <cell r="EL178">
            <v>3</v>
          </cell>
          <cell r="EM178">
            <v>54</v>
          </cell>
          <cell r="EN178">
            <v>5.5555555555555554</v>
          </cell>
          <cell r="EP178">
            <v>2</v>
          </cell>
          <cell r="EQ178">
            <v>36</v>
          </cell>
          <cell r="ER178">
            <v>5.5555555555555554</v>
          </cell>
          <cell r="ET178">
            <v>1</v>
          </cell>
          <cell r="EU178">
            <v>56</v>
          </cell>
          <cell r="EV178">
            <v>1.7857142857142856</v>
          </cell>
          <cell r="EX178">
            <v>2</v>
          </cell>
          <cell r="EY178">
            <v>38</v>
          </cell>
          <cell r="EZ178">
            <v>5.2631578947368425</v>
          </cell>
          <cell r="FB178">
            <v>8</v>
          </cell>
          <cell r="FC178">
            <v>50</v>
          </cell>
          <cell r="FD178">
            <v>16</v>
          </cell>
          <cell r="FF178">
            <v>5</v>
          </cell>
          <cell r="FG178">
            <v>138</v>
          </cell>
          <cell r="FH178">
            <v>3.6231884057971016</v>
          </cell>
        </row>
        <row r="179">
          <cell r="A179">
            <v>41090</v>
          </cell>
          <cell r="B179">
            <v>31</v>
          </cell>
          <cell r="C179">
            <v>1098</v>
          </cell>
          <cell r="D179">
            <v>2.8233151183970859</v>
          </cell>
          <cell r="J179">
            <v>31</v>
          </cell>
          <cell r="K179">
            <v>0</v>
          </cell>
          <cell r="M179">
            <v>1</v>
          </cell>
          <cell r="N179">
            <v>52</v>
          </cell>
          <cell r="O179">
            <v>1.9230769230769231</v>
          </cell>
          <cell r="R179">
            <v>58</v>
          </cell>
          <cell r="S179">
            <v>0</v>
          </cell>
          <cell r="U179">
            <v>1</v>
          </cell>
          <cell r="V179">
            <v>38</v>
          </cell>
          <cell r="W179">
            <v>2.6315789473684208</v>
          </cell>
          <cell r="Y179">
            <v>4</v>
          </cell>
          <cell r="Z179">
            <v>143</v>
          </cell>
          <cell r="AA179">
            <v>2.7972027972027971</v>
          </cell>
          <cell r="AC179">
            <v>3</v>
          </cell>
          <cell r="AD179">
            <v>86</v>
          </cell>
          <cell r="AE179">
            <v>3.4883720930232558</v>
          </cell>
          <cell r="AH179">
            <v>40</v>
          </cell>
          <cell r="AI179">
            <v>0</v>
          </cell>
          <cell r="AK179">
            <v>4</v>
          </cell>
          <cell r="AL179">
            <v>41</v>
          </cell>
          <cell r="AM179">
            <v>9.7560975609756095</v>
          </cell>
          <cell r="AP179">
            <v>81</v>
          </cell>
          <cell r="AQ179">
            <v>0</v>
          </cell>
          <cell r="AS179">
            <v>1</v>
          </cell>
          <cell r="AT179">
            <v>53</v>
          </cell>
          <cell r="AU179">
            <v>1.8867924528301887</v>
          </cell>
          <cell r="AW179">
            <v>3</v>
          </cell>
          <cell r="AX179">
            <v>116</v>
          </cell>
          <cell r="AY179">
            <v>2.5862068965517242</v>
          </cell>
          <cell r="BA179">
            <v>1</v>
          </cell>
          <cell r="BB179">
            <v>73</v>
          </cell>
          <cell r="BC179">
            <v>1.3698630136986301</v>
          </cell>
          <cell r="BE179">
            <v>2</v>
          </cell>
          <cell r="BF179">
            <v>52</v>
          </cell>
          <cell r="BG179">
            <v>3.8461538461538463</v>
          </cell>
          <cell r="BI179">
            <v>1</v>
          </cell>
          <cell r="BJ179">
            <v>51</v>
          </cell>
          <cell r="BK179">
            <v>1.9607843137254901</v>
          </cell>
          <cell r="BM179">
            <v>1</v>
          </cell>
          <cell r="BN179">
            <v>36</v>
          </cell>
          <cell r="BO179">
            <v>2.7777777777777777</v>
          </cell>
          <cell r="BR179">
            <v>59</v>
          </cell>
          <cell r="BS179">
            <v>0</v>
          </cell>
          <cell r="BU179">
            <v>3</v>
          </cell>
          <cell r="BV179">
            <v>37</v>
          </cell>
          <cell r="BW179">
            <v>8.1081081081081088</v>
          </cell>
          <cell r="BY179">
            <v>6</v>
          </cell>
          <cell r="BZ179">
            <v>51</v>
          </cell>
          <cell r="CA179">
            <v>11.76470588235294</v>
          </cell>
          <cell r="CC179">
            <v>4</v>
          </cell>
          <cell r="CD179">
            <v>143</v>
          </cell>
          <cell r="CE179">
            <v>2.7972027972027971</v>
          </cell>
          <cell r="CG179">
            <v>40694</v>
          </cell>
          <cell r="CH179">
            <v>83</v>
          </cell>
          <cell r="CI179">
            <v>1099</v>
          </cell>
          <cell r="CJ179">
            <v>7.5523202911737952</v>
          </cell>
          <cell r="CM179">
            <v>31</v>
          </cell>
          <cell r="CP179">
            <v>2</v>
          </cell>
          <cell r="CQ179">
            <v>52</v>
          </cell>
          <cell r="CR179">
            <v>3.8461538461538463</v>
          </cell>
          <cell r="CT179">
            <v>7</v>
          </cell>
          <cell r="CU179">
            <v>56</v>
          </cell>
          <cell r="CV179">
            <v>12.5</v>
          </cell>
          <cell r="CX179">
            <v>3</v>
          </cell>
          <cell r="CY179">
            <v>38</v>
          </cell>
          <cell r="CZ179">
            <v>7.8947368421052637</v>
          </cell>
          <cell r="DB179">
            <v>7</v>
          </cell>
          <cell r="DC179">
            <v>143</v>
          </cell>
          <cell r="DD179">
            <v>4.895104895104895</v>
          </cell>
          <cell r="DF179">
            <v>11</v>
          </cell>
          <cell r="DG179">
            <v>87</v>
          </cell>
          <cell r="DH179">
            <v>12.64367816091954</v>
          </cell>
          <cell r="DK179">
            <v>40</v>
          </cell>
          <cell r="DN179">
            <v>8</v>
          </cell>
          <cell r="DO179">
            <v>41</v>
          </cell>
          <cell r="DP179">
            <v>19.512195121951219</v>
          </cell>
          <cell r="DR179">
            <v>2</v>
          </cell>
          <cell r="DS179">
            <v>79</v>
          </cell>
          <cell r="DT179">
            <v>2.5316455696202533</v>
          </cell>
          <cell r="DV179">
            <v>7</v>
          </cell>
          <cell r="DW179">
            <v>54</v>
          </cell>
          <cell r="DX179">
            <v>12.962962962962964</v>
          </cell>
          <cell r="DZ179">
            <v>5</v>
          </cell>
          <cell r="EA179">
            <v>118</v>
          </cell>
          <cell r="EB179">
            <v>4.2372881355932197</v>
          </cell>
          <cell r="ED179">
            <v>9</v>
          </cell>
          <cell r="EE179">
            <v>74</v>
          </cell>
          <cell r="EF179">
            <v>12.162162162162161</v>
          </cell>
          <cell r="EH179">
            <v>3</v>
          </cell>
          <cell r="EI179">
            <v>51</v>
          </cell>
          <cell r="EJ179">
            <v>5.8823529411764701</v>
          </cell>
          <cell r="EL179">
            <v>3</v>
          </cell>
          <cell r="EM179">
            <v>52</v>
          </cell>
          <cell r="EN179">
            <v>5.7692307692307692</v>
          </cell>
          <cell r="EP179">
            <v>2</v>
          </cell>
          <cell r="EQ179">
            <v>37</v>
          </cell>
          <cell r="ER179">
            <v>5.4054054054054053</v>
          </cell>
          <cell r="ET179">
            <v>2</v>
          </cell>
          <cell r="EU179">
            <v>57</v>
          </cell>
          <cell r="EV179">
            <v>3.5087719298245617</v>
          </cell>
          <cell r="EX179">
            <v>3</v>
          </cell>
          <cell r="EY179">
            <v>38</v>
          </cell>
          <cell r="EZ179">
            <v>7.8947368421052637</v>
          </cell>
          <cell r="FB179">
            <v>9</v>
          </cell>
          <cell r="FC179">
            <v>51</v>
          </cell>
          <cell r="FD179">
            <v>17.647058823529409</v>
          </cell>
          <cell r="FF179">
            <v>7</v>
          </cell>
          <cell r="FG179">
            <v>143</v>
          </cell>
          <cell r="FH179">
            <v>4.895104895104895</v>
          </cell>
        </row>
        <row r="180">
          <cell r="A180">
            <v>41121</v>
          </cell>
          <cell r="B180">
            <v>32</v>
          </cell>
          <cell r="C180">
            <v>1102</v>
          </cell>
          <cell r="D180">
            <v>2.9038112522686026</v>
          </cell>
          <cell r="J180">
            <v>31</v>
          </cell>
          <cell r="K180">
            <v>0</v>
          </cell>
          <cell r="M180">
            <v>1</v>
          </cell>
          <cell r="N180">
            <v>53</v>
          </cell>
          <cell r="O180">
            <v>1.8867924528301887</v>
          </cell>
          <cell r="R180">
            <v>58</v>
          </cell>
          <cell r="S180">
            <v>0</v>
          </cell>
          <cell r="U180">
            <v>1</v>
          </cell>
          <cell r="V180">
            <v>38</v>
          </cell>
          <cell r="W180">
            <v>2.6315789473684208</v>
          </cell>
          <cell r="Y180">
            <v>4</v>
          </cell>
          <cell r="Z180">
            <v>145</v>
          </cell>
          <cell r="AA180">
            <v>2.7586206896551726</v>
          </cell>
          <cell r="AC180">
            <v>3</v>
          </cell>
          <cell r="AD180">
            <v>86</v>
          </cell>
          <cell r="AE180">
            <v>3.4883720930232558</v>
          </cell>
          <cell r="AH180">
            <v>41</v>
          </cell>
          <cell r="AI180">
            <v>0</v>
          </cell>
          <cell r="AK180">
            <v>4</v>
          </cell>
          <cell r="AL180">
            <v>40</v>
          </cell>
          <cell r="AM180">
            <v>10</v>
          </cell>
          <cell r="AP180">
            <v>80</v>
          </cell>
          <cell r="AQ180">
            <v>0</v>
          </cell>
          <cell r="AS180">
            <v>1</v>
          </cell>
          <cell r="AT180">
            <v>54</v>
          </cell>
          <cell r="AU180">
            <v>1.8518518518518516</v>
          </cell>
          <cell r="AW180">
            <v>4</v>
          </cell>
          <cell r="AX180">
            <v>116</v>
          </cell>
          <cell r="AY180">
            <v>3.4482758620689653</v>
          </cell>
          <cell r="BA180">
            <v>1</v>
          </cell>
          <cell r="BB180">
            <v>72</v>
          </cell>
          <cell r="BC180">
            <v>1.3888888888888888</v>
          </cell>
          <cell r="BE180">
            <v>2</v>
          </cell>
          <cell r="BF180">
            <v>52</v>
          </cell>
          <cell r="BG180">
            <v>3.8461538461538463</v>
          </cell>
          <cell r="BI180">
            <v>1</v>
          </cell>
          <cell r="BJ180">
            <v>50</v>
          </cell>
          <cell r="BK180">
            <v>2</v>
          </cell>
          <cell r="BM180">
            <v>1</v>
          </cell>
          <cell r="BN180">
            <v>38</v>
          </cell>
          <cell r="BO180">
            <v>2.6315789473684208</v>
          </cell>
          <cell r="BR180">
            <v>59</v>
          </cell>
          <cell r="BS180">
            <v>0</v>
          </cell>
          <cell r="BU180">
            <v>3</v>
          </cell>
          <cell r="BV180">
            <v>37</v>
          </cell>
          <cell r="BW180">
            <v>8.1081081081081088</v>
          </cell>
          <cell r="BY180">
            <v>6</v>
          </cell>
          <cell r="BZ180">
            <v>52</v>
          </cell>
          <cell r="CA180">
            <v>11.538461538461538</v>
          </cell>
          <cell r="CC180">
            <v>4</v>
          </cell>
          <cell r="CD180">
            <v>145</v>
          </cell>
          <cell r="CE180">
            <v>2.7586206896551726</v>
          </cell>
          <cell r="CG180">
            <v>40724</v>
          </cell>
          <cell r="CH180">
            <v>105</v>
          </cell>
          <cell r="CI180">
            <v>1098</v>
          </cell>
          <cell r="CJ180">
            <v>9.5628415300546443</v>
          </cell>
          <cell r="CM180">
            <v>31</v>
          </cell>
          <cell r="CP180">
            <v>3</v>
          </cell>
          <cell r="CQ180">
            <v>52</v>
          </cell>
          <cell r="CR180">
            <v>5.7692307692307692</v>
          </cell>
          <cell r="CT180">
            <v>11</v>
          </cell>
          <cell r="CU180">
            <v>58</v>
          </cell>
          <cell r="CV180">
            <v>18.96551724137931</v>
          </cell>
          <cell r="CX180">
            <v>4</v>
          </cell>
          <cell r="CY180">
            <v>38</v>
          </cell>
          <cell r="CZ180">
            <v>10.526315789473685</v>
          </cell>
          <cell r="DB180">
            <v>11</v>
          </cell>
          <cell r="DC180">
            <v>143</v>
          </cell>
          <cell r="DD180">
            <v>7.6923076923076925</v>
          </cell>
          <cell r="DF180">
            <v>13</v>
          </cell>
          <cell r="DG180">
            <v>86</v>
          </cell>
          <cell r="DH180">
            <v>15.116279069767444</v>
          </cell>
          <cell r="DK180">
            <v>40</v>
          </cell>
          <cell r="DN180">
            <v>9</v>
          </cell>
          <cell r="DO180">
            <v>41</v>
          </cell>
          <cell r="DP180">
            <v>21.951219512195124</v>
          </cell>
          <cell r="DR180">
            <v>2</v>
          </cell>
          <cell r="DS180">
            <v>81</v>
          </cell>
          <cell r="DT180">
            <v>2.4691358024691361</v>
          </cell>
          <cell r="DV180">
            <v>6</v>
          </cell>
          <cell r="DW180">
            <v>53</v>
          </cell>
          <cell r="DX180">
            <v>11.320754716981133</v>
          </cell>
          <cell r="DZ180">
            <v>7</v>
          </cell>
          <cell r="EA180">
            <v>116</v>
          </cell>
          <cell r="EB180">
            <v>6.0344827586206895</v>
          </cell>
          <cell r="ED180">
            <v>12</v>
          </cell>
          <cell r="EE180">
            <v>73</v>
          </cell>
          <cell r="EF180">
            <v>16.43835616438356</v>
          </cell>
          <cell r="EH180">
            <v>5</v>
          </cell>
          <cell r="EI180">
            <v>52</v>
          </cell>
          <cell r="EJ180">
            <v>9.6153846153846168</v>
          </cell>
          <cell r="EL180">
            <v>2</v>
          </cell>
          <cell r="EM180">
            <v>51</v>
          </cell>
          <cell r="EN180">
            <v>3.9215686274509807</v>
          </cell>
          <cell r="EP180">
            <v>4</v>
          </cell>
          <cell r="EQ180">
            <v>36</v>
          </cell>
          <cell r="ER180">
            <v>11.111111111111111</v>
          </cell>
          <cell r="ET180">
            <v>3</v>
          </cell>
          <cell r="EU180">
            <v>59</v>
          </cell>
          <cell r="EV180">
            <v>5.0847457627118642</v>
          </cell>
          <cell r="EX180">
            <v>4</v>
          </cell>
          <cell r="EY180">
            <v>37</v>
          </cell>
          <cell r="EZ180">
            <v>10.810810810810811</v>
          </cell>
          <cell r="FB180">
            <v>9</v>
          </cell>
          <cell r="FC180">
            <v>51</v>
          </cell>
          <cell r="FD180">
            <v>17.647058823529409</v>
          </cell>
          <cell r="FF180">
            <v>11</v>
          </cell>
          <cell r="FG180">
            <v>143</v>
          </cell>
          <cell r="FH180">
            <v>7.6923076923076925</v>
          </cell>
        </row>
        <row r="181">
          <cell r="A181">
            <v>41152</v>
          </cell>
          <cell r="B181">
            <v>34</v>
          </cell>
          <cell r="C181">
            <v>1102</v>
          </cell>
          <cell r="D181">
            <v>3.0852994555353903</v>
          </cell>
          <cell r="J181">
            <v>31</v>
          </cell>
          <cell r="K181">
            <v>0</v>
          </cell>
          <cell r="M181">
            <v>1</v>
          </cell>
          <cell r="N181">
            <v>53</v>
          </cell>
          <cell r="O181">
            <v>1.8867924528301887</v>
          </cell>
          <cell r="R181">
            <v>57</v>
          </cell>
          <cell r="S181">
            <v>0</v>
          </cell>
          <cell r="U181">
            <v>1</v>
          </cell>
          <cell r="V181">
            <v>38</v>
          </cell>
          <cell r="W181">
            <v>2.6315789473684208</v>
          </cell>
          <cell r="Y181">
            <v>5</v>
          </cell>
          <cell r="Z181">
            <v>144</v>
          </cell>
          <cell r="AA181">
            <v>3.4722222222222223</v>
          </cell>
          <cell r="AC181">
            <v>3</v>
          </cell>
          <cell r="AD181">
            <v>87</v>
          </cell>
          <cell r="AE181">
            <v>3.4482758620689653</v>
          </cell>
          <cell r="AH181">
            <v>41</v>
          </cell>
          <cell r="AI181">
            <v>0</v>
          </cell>
          <cell r="AK181">
            <v>4</v>
          </cell>
          <cell r="AL181">
            <v>40</v>
          </cell>
          <cell r="AM181">
            <v>10</v>
          </cell>
          <cell r="AP181">
            <v>82</v>
          </cell>
          <cell r="AQ181">
            <v>0</v>
          </cell>
          <cell r="AS181">
            <v>1</v>
          </cell>
          <cell r="AT181">
            <v>53</v>
          </cell>
          <cell r="AU181">
            <v>1.8867924528301887</v>
          </cell>
          <cell r="AW181">
            <v>4</v>
          </cell>
          <cell r="AX181">
            <v>116</v>
          </cell>
          <cell r="AY181">
            <v>3.4482758620689653</v>
          </cell>
          <cell r="BA181">
            <v>1</v>
          </cell>
          <cell r="BB181">
            <v>72</v>
          </cell>
          <cell r="BC181">
            <v>1.3888888888888888</v>
          </cell>
          <cell r="BE181">
            <v>2</v>
          </cell>
          <cell r="BF181">
            <v>52</v>
          </cell>
          <cell r="BG181">
            <v>3.8461538461538463</v>
          </cell>
          <cell r="BI181">
            <v>1</v>
          </cell>
          <cell r="BJ181">
            <v>50</v>
          </cell>
          <cell r="BK181">
            <v>2</v>
          </cell>
          <cell r="BM181">
            <v>1</v>
          </cell>
          <cell r="BN181">
            <v>38</v>
          </cell>
          <cell r="BO181">
            <v>2.6315789473684208</v>
          </cell>
          <cell r="BQ181">
            <v>1</v>
          </cell>
          <cell r="BR181">
            <v>61</v>
          </cell>
          <cell r="BS181">
            <v>1.639344262295082</v>
          </cell>
          <cell r="BU181">
            <v>3</v>
          </cell>
          <cell r="BV181">
            <v>36</v>
          </cell>
          <cell r="BW181">
            <v>8.3333333333333321</v>
          </cell>
          <cell r="BY181">
            <v>6</v>
          </cell>
          <cell r="BZ181">
            <v>52</v>
          </cell>
          <cell r="CA181">
            <v>11.538461538461538</v>
          </cell>
          <cell r="CC181">
            <v>5</v>
          </cell>
          <cell r="CD181">
            <v>144</v>
          </cell>
          <cell r="CE181">
            <v>3.4722222222222223</v>
          </cell>
          <cell r="CG181">
            <v>40755</v>
          </cell>
          <cell r="CH181">
            <v>117</v>
          </cell>
          <cell r="CI181">
            <v>1102</v>
          </cell>
          <cell r="CJ181">
            <v>10.617059891107079</v>
          </cell>
          <cell r="CM181">
            <v>31</v>
          </cell>
          <cell r="CP181">
            <v>4</v>
          </cell>
          <cell r="CQ181">
            <v>53</v>
          </cell>
          <cell r="CR181">
            <v>7.5471698113207548</v>
          </cell>
          <cell r="CT181">
            <v>11</v>
          </cell>
          <cell r="CU181">
            <v>58</v>
          </cell>
          <cell r="CV181">
            <v>18.96551724137931</v>
          </cell>
          <cell r="CX181">
            <v>4</v>
          </cell>
          <cell r="CY181">
            <v>38</v>
          </cell>
          <cell r="CZ181">
            <v>10.526315789473685</v>
          </cell>
          <cell r="DB181">
            <v>11</v>
          </cell>
          <cell r="DC181">
            <v>145</v>
          </cell>
          <cell r="DD181">
            <v>7.5862068965517251</v>
          </cell>
          <cell r="DF181">
            <v>13</v>
          </cell>
          <cell r="DG181">
            <v>86</v>
          </cell>
          <cell r="DH181">
            <v>15.116279069767444</v>
          </cell>
          <cell r="DJ181">
            <v>1</v>
          </cell>
          <cell r="DK181">
            <v>41</v>
          </cell>
          <cell r="DL181">
            <v>2.4390243902439024</v>
          </cell>
          <cell r="DN181">
            <v>8</v>
          </cell>
          <cell r="DO181">
            <v>40</v>
          </cell>
          <cell r="DP181">
            <v>20</v>
          </cell>
          <cell r="DR181">
            <v>3</v>
          </cell>
          <cell r="DS181">
            <v>80</v>
          </cell>
          <cell r="DT181">
            <v>3.75</v>
          </cell>
          <cell r="DV181">
            <v>5</v>
          </cell>
          <cell r="DW181">
            <v>54</v>
          </cell>
          <cell r="DX181">
            <v>9.2592592592592595</v>
          </cell>
          <cell r="DZ181">
            <v>7</v>
          </cell>
          <cell r="EA181">
            <v>116</v>
          </cell>
          <cell r="EB181">
            <v>6.0344827586206895</v>
          </cell>
          <cell r="ED181">
            <v>14</v>
          </cell>
          <cell r="EE181">
            <v>72</v>
          </cell>
          <cell r="EF181">
            <v>19.444444444444446</v>
          </cell>
          <cell r="EH181">
            <v>8</v>
          </cell>
          <cell r="EI181">
            <v>52</v>
          </cell>
          <cell r="EJ181">
            <v>15.384615384615385</v>
          </cell>
          <cell r="EL181">
            <v>3</v>
          </cell>
          <cell r="EM181">
            <v>50</v>
          </cell>
          <cell r="EN181">
            <v>6</v>
          </cell>
          <cell r="EP181">
            <v>6</v>
          </cell>
          <cell r="EQ181">
            <v>38</v>
          </cell>
          <cell r="ER181">
            <v>15.789473684210526</v>
          </cell>
          <cell r="ET181">
            <v>5</v>
          </cell>
          <cell r="EU181">
            <v>59</v>
          </cell>
          <cell r="EV181">
            <v>8.4745762711864394</v>
          </cell>
          <cell r="EX181">
            <v>4</v>
          </cell>
          <cell r="EY181">
            <v>37</v>
          </cell>
          <cell r="EZ181">
            <v>10.810810810810811</v>
          </cell>
          <cell r="FB181">
            <v>10</v>
          </cell>
          <cell r="FC181">
            <v>52</v>
          </cell>
          <cell r="FD181">
            <v>19.230769230769234</v>
          </cell>
          <cell r="FF181">
            <v>11</v>
          </cell>
          <cell r="FG181">
            <v>145</v>
          </cell>
          <cell r="FH181">
            <v>7.5862068965517242</v>
          </cell>
        </row>
        <row r="182">
          <cell r="A182">
            <v>41182</v>
          </cell>
          <cell r="B182">
            <v>33</v>
          </cell>
          <cell r="C182">
            <v>1093</v>
          </cell>
          <cell r="D182">
            <v>3.019213174748399</v>
          </cell>
          <cell r="J182">
            <v>31</v>
          </cell>
          <cell r="K182">
            <v>0</v>
          </cell>
          <cell r="M182">
            <v>1</v>
          </cell>
          <cell r="N182">
            <v>52</v>
          </cell>
          <cell r="O182">
            <v>1.9230769230769231</v>
          </cell>
          <cell r="R182">
            <v>57</v>
          </cell>
          <cell r="S182">
            <v>0</v>
          </cell>
          <cell r="U182">
            <v>1</v>
          </cell>
          <cell r="V182">
            <v>38</v>
          </cell>
          <cell r="W182">
            <v>2.6315789473684208</v>
          </cell>
          <cell r="Y182">
            <v>5</v>
          </cell>
          <cell r="Z182">
            <v>142</v>
          </cell>
          <cell r="AA182">
            <v>3.5211267605633805</v>
          </cell>
          <cell r="AC182">
            <v>3</v>
          </cell>
          <cell r="AD182">
            <v>86</v>
          </cell>
          <cell r="AE182">
            <v>3.4883720930232558</v>
          </cell>
          <cell r="AH182">
            <v>41</v>
          </cell>
          <cell r="AI182">
            <v>0</v>
          </cell>
          <cell r="AK182">
            <v>4</v>
          </cell>
          <cell r="AL182">
            <v>40</v>
          </cell>
          <cell r="AM182">
            <v>10</v>
          </cell>
          <cell r="AP182">
            <v>84</v>
          </cell>
          <cell r="AQ182">
            <v>0</v>
          </cell>
          <cell r="AS182">
            <v>1</v>
          </cell>
          <cell r="AT182">
            <v>53</v>
          </cell>
          <cell r="AU182">
            <v>1.8867924528301887</v>
          </cell>
          <cell r="AW182">
            <v>3</v>
          </cell>
          <cell r="AX182">
            <v>115</v>
          </cell>
          <cell r="AY182">
            <v>2.6086956521739131</v>
          </cell>
          <cell r="BA182">
            <v>1</v>
          </cell>
          <cell r="BB182">
            <v>72</v>
          </cell>
          <cell r="BC182">
            <v>1.3888888888888888</v>
          </cell>
          <cell r="BE182">
            <v>2</v>
          </cell>
          <cell r="BF182">
            <v>50</v>
          </cell>
          <cell r="BG182">
            <v>4</v>
          </cell>
          <cell r="BI182">
            <v>1</v>
          </cell>
          <cell r="BJ182">
            <v>49</v>
          </cell>
          <cell r="BK182">
            <v>2.0408163265306123</v>
          </cell>
          <cell r="BM182">
            <v>1</v>
          </cell>
          <cell r="BN182">
            <v>37</v>
          </cell>
          <cell r="BO182">
            <v>2.7027027027027026</v>
          </cell>
          <cell r="BQ182">
            <v>1</v>
          </cell>
          <cell r="BR182">
            <v>60</v>
          </cell>
          <cell r="BS182">
            <v>1.6666666666666667</v>
          </cell>
          <cell r="BU182">
            <v>3</v>
          </cell>
          <cell r="BV182">
            <v>36</v>
          </cell>
          <cell r="BW182">
            <v>8.3333333333333321</v>
          </cell>
          <cell r="BY182">
            <v>6</v>
          </cell>
          <cell r="BZ182">
            <v>50</v>
          </cell>
          <cell r="CA182">
            <v>12</v>
          </cell>
          <cell r="CC182">
            <v>5</v>
          </cell>
          <cell r="CD182">
            <v>142</v>
          </cell>
          <cell r="CE182">
            <v>3.5211267605633805</v>
          </cell>
          <cell r="CG182">
            <v>40786</v>
          </cell>
          <cell r="CH182">
            <v>221</v>
          </cell>
          <cell r="CI182">
            <v>1102</v>
          </cell>
          <cell r="CJ182">
            <v>20.054446460980035</v>
          </cell>
          <cell r="CL182">
            <v>2</v>
          </cell>
          <cell r="CM182">
            <v>31</v>
          </cell>
          <cell r="CN182">
            <v>6.4516129032258061</v>
          </cell>
          <cell r="CP182">
            <v>8</v>
          </cell>
          <cell r="CQ182">
            <v>53</v>
          </cell>
          <cell r="CR182">
            <v>15.09433962264151</v>
          </cell>
          <cell r="CT182">
            <v>13</v>
          </cell>
          <cell r="CU182">
            <v>57</v>
          </cell>
          <cell r="CV182">
            <v>22.807017543859647</v>
          </cell>
          <cell r="CX182">
            <v>7</v>
          </cell>
          <cell r="CY182">
            <v>38</v>
          </cell>
          <cell r="CZ182">
            <v>18.421052631578949</v>
          </cell>
          <cell r="DB182">
            <v>14</v>
          </cell>
          <cell r="DC182">
            <v>144</v>
          </cell>
          <cell r="DD182">
            <v>9.7222222222222232</v>
          </cell>
          <cell r="DF182">
            <v>30</v>
          </cell>
          <cell r="DG182">
            <v>87</v>
          </cell>
          <cell r="DH182">
            <v>34.482758620689658</v>
          </cell>
          <cell r="DJ182">
            <v>5</v>
          </cell>
          <cell r="DK182">
            <v>41</v>
          </cell>
          <cell r="DL182">
            <v>12.195121951219512</v>
          </cell>
          <cell r="DN182">
            <v>14</v>
          </cell>
          <cell r="DO182">
            <v>40</v>
          </cell>
          <cell r="DP182">
            <v>35</v>
          </cell>
          <cell r="DR182">
            <v>16</v>
          </cell>
          <cell r="DS182">
            <v>82</v>
          </cell>
          <cell r="DT182">
            <v>19.512195121951219</v>
          </cell>
          <cell r="DV182">
            <v>9</v>
          </cell>
          <cell r="DW182">
            <v>53</v>
          </cell>
          <cell r="DX182">
            <v>16.981132075471699</v>
          </cell>
          <cell r="DZ182">
            <v>15</v>
          </cell>
          <cell r="EA182">
            <v>116</v>
          </cell>
          <cell r="EB182">
            <v>12.931034482758621</v>
          </cell>
          <cell r="ED182">
            <v>27</v>
          </cell>
          <cell r="EE182">
            <v>72</v>
          </cell>
          <cell r="EF182">
            <v>37.5</v>
          </cell>
          <cell r="EH182">
            <v>14</v>
          </cell>
          <cell r="EI182">
            <v>52</v>
          </cell>
          <cell r="EJ182">
            <v>26.923076923076923</v>
          </cell>
          <cell r="EL182">
            <v>9</v>
          </cell>
          <cell r="EM182">
            <v>50</v>
          </cell>
          <cell r="EN182">
            <v>18</v>
          </cell>
          <cell r="EP182">
            <v>8</v>
          </cell>
          <cell r="EQ182">
            <v>38</v>
          </cell>
          <cell r="ER182">
            <v>21.05263157894737</v>
          </cell>
          <cell r="ET182">
            <v>8</v>
          </cell>
          <cell r="EU182">
            <v>61</v>
          </cell>
          <cell r="EV182">
            <v>13.114754098360656</v>
          </cell>
          <cell r="EX182">
            <v>11</v>
          </cell>
          <cell r="EY182">
            <v>36</v>
          </cell>
          <cell r="EZ182">
            <v>30.555555555555557</v>
          </cell>
          <cell r="FB182">
            <v>11</v>
          </cell>
          <cell r="FC182">
            <v>52</v>
          </cell>
          <cell r="FD182">
            <v>21.153846153846153</v>
          </cell>
          <cell r="FF182">
            <v>14</v>
          </cell>
          <cell r="FG182">
            <v>144</v>
          </cell>
          <cell r="FH182">
            <v>9.7222222222222232</v>
          </cell>
        </row>
        <row r="183">
          <cell r="A183">
            <v>41213</v>
          </cell>
          <cell r="B183">
            <v>31</v>
          </cell>
          <cell r="C183">
            <v>1087</v>
          </cell>
          <cell r="D183">
            <v>2.8518859245630175</v>
          </cell>
          <cell r="J183">
            <v>31</v>
          </cell>
          <cell r="K183">
            <v>0</v>
          </cell>
          <cell r="M183">
            <v>1</v>
          </cell>
          <cell r="N183">
            <v>52</v>
          </cell>
          <cell r="O183">
            <v>1.9230769230769231</v>
          </cell>
          <cell r="R183">
            <v>58</v>
          </cell>
          <cell r="S183">
            <v>0</v>
          </cell>
          <cell r="U183">
            <v>1</v>
          </cell>
          <cell r="V183">
            <v>38</v>
          </cell>
          <cell r="W183">
            <v>2.6315789473684208</v>
          </cell>
          <cell r="Y183">
            <v>5</v>
          </cell>
          <cell r="Z183">
            <v>143</v>
          </cell>
          <cell r="AA183">
            <v>3.4965034965034967</v>
          </cell>
          <cell r="AC183">
            <v>3</v>
          </cell>
          <cell r="AD183">
            <v>85</v>
          </cell>
          <cell r="AE183">
            <v>3.5294117647058822</v>
          </cell>
          <cell r="AH183">
            <v>41</v>
          </cell>
          <cell r="AI183">
            <v>0</v>
          </cell>
          <cell r="AK183">
            <v>3</v>
          </cell>
          <cell r="AL183">
            <v>39</v>
          </cell>
          <cell r="AM183">
            <v>7.6923076923076925</v>
          </cell>
          <cell r="AP183">
            <v>84</v>
          </cell>
          <cell r="AQ183">
            <v>0</v>
          </cell>
          <cell r="AT183">
            <v>50</v>
          </cell>
          <cell r="AU183">
            <v>0</v>
          </cell>
          <cell r="AW183">
            <v>3</v>
          </cell>
          <cell r="AX183">
            <v>112</v>
          </cell>
          <cell r="AY183">
            <v>2.6785714285714284</v>
          </cell>
          <cell r="BA183">
            <v>1</v>
          </cell>
          <cell r="BB183">
            <v>72</v>
          </cell>
          <cell r="BC183">
            <v>1.3888888888888888</v>
          </cell>
          <cell r="BE183">
            <v>2</v>
          </cell>
          <cell r="BF183">
            <v>51</v>
          </cell>
          <cell r="BG183">
            <v>3.9215686274509802</v>
          </cell>
          <cell r="BI183">
            <v>1</v>
          </cell>
          <cell r="BJ183">
            <v>49</v>
          </cell>
          <cell r="BK183">
            <v>2.0408163265306123</v>
          </cell>
          <cell r="BM183">
            <v>1</v>
          </cell>
          <cell r="BN183">
            <v>36</v>
          </cell>
          <cell r="BO183">
            <v>2.7777777777777777</v>
          </cell>
          <cell r="BQ183">
            <v>1</v>
          </cell>
          <cell r="BR183">
            <v>60</v>
          </cell>
          <cell r="BS183">
            <v>1.6666666666666667</v>
          </cell>
          <cell r="BU183">
            <v>3</v>
          </cell>
          <cell r="BV183">
            <v>36</v>
          </cell>
          <cell r="BW183">
            <v>8.3333333333333321</v>
          </cell>
          <cell r="BY183">
            <v>6</v>
          </cell>
          <cell r="BZ183">
            <v>50</v>
          </cell>
          <cell r="CA183">
            <v>12</v>
          </cell>
          <cell r="CC183">
            <v>5</v>
          </cell>
          <cell r="CD183">
            <v>143</v>
          </cell>
          <cell r="CE183">
            <v>3.4965034965034967</v>
          </cell>
          <cell r="CG183">
            <v>40816</v>
          </cell>
          <cell r="CH183">
            <v>307</v>
          </cell>
          <cell r="CI183">
            <v>1093</v>
          </cell>
          <cell r="CJ183">
            <v>28.08783165599268</v>
          </cell>
          <cell r="CL183">
            <v>4</v>
          </cell>
          <cell r="CM183">
            <v>31</v>
          </cell>
          <cell r="CN183">
            <v>12.903225806451612</v>
          </cell>
          <cell r="CP183">
            <v>12</v>
          </cell>
          <cell r="CQ183">
            <v>52</v>
          </cell>
          <cell r="CR183">
            <v>23.076923076923077</v>
          </cell>
          <cell r="CT183">
            <v>15</v>
          </cell>
          <cell r="CU183">
            <v>57</v>
          </cell>
          <cell r="CV183">
            <v>26.315789473684212</v>
          </cell>
          <cell r="CX183">
            <v>10</v>
          </cell>
          <cell r="CY183">
            <v>38</v>
          </cell>
          <cell r="CZ183">
            <v>26.315789473684212</v>
          </cell>
          <cell r="DB183">
            <v>23</v>
          </cell>
          <cell r="DC183">
            <v>142</v>
          </cell>
          <cell r="DD183">
            <v>16.197183098591548</v>
          </cell>
          <cell r="DF183">
            <v>36</v>
          </cell>
          <cell r="DG183">
            <v>86</v>
          </cell>
          <cell r="DH183">
            <v>41.860465116279073</v>
          </cell>
          <cell r="DJ183">
            <v>8</v>
          </cell>
          <cell r="DK183">
            <v>41</v>
          </cell>
          <cell r="DL183">
            <v>19.512195121951219</v>
          </cell>
          <cell r="DN183">
            <v>23</v>
          </cell>
          <cell r="DO183">
            <v>40</v>
          </cell>
          <cell r="DP183">
            <v>57.5</v>
          </cell>
          <cell r="DR183">
            <v>29</v>
          </cell>
          <cell r="DS183">
            <v>84</v>
          </cell>
          <cell r="DT183">
            <v>34.523809523809526</v>
          </cell>
          <cell r="DV183">
            <v>14</v>
          </cell>
          <cell r="DW183">
            <v>53</v>
          </cell>
          <cell r="DX183">
            <v>26.415094339622641</v>
          </cell>
          <cell r="DZ183">
            <v>25</v>
          </cell>
          <cell r="EA183">
            <v>115</v>
          </cell>
          <cell r="EB183">
            <v>21.739130434782609</v>
          </cell>
          <cell r="ED183">
            <v>30</v>
          </cell>
          <cell r="EE183">
            <v>72</v>
          </cell>
          <cell r="EF183">
            <v>41.666666666666671</v>
          </cell>
          <cell r="EH183">
            <v>17</v>
          </cell>
          <cell r="EI183">
            <v>50</v>
          </cell>
          <cell r="EJ183">
            <v>34</v>
          </cell>
          <cell r="EL183">
            <v>12</v>
          </cell>
          <cell r="EM183">
            <v>49</v>
          </cell>
          <cell r="EN183">
            <v>24.489795918367346</v>
          </cell>
          <cell r="EP183">
            <v>11</v>
          </cell>
          <cell r="EQ183">
            <v>37</v>
          </cell>
          <cell r="ER183">
            <v>29.729729729729726</v>
          </cell>
          <cell r="ET183">
            <v>12</v>
          </cell>
          <cell r="EU183">
            <v>60</v>
          </cell>
          <cell r="EV183">
            <v>20</v>
          </cell>
          <cell r="EX183">
            <v>15</v>
          </cell>
          <cell r="EY183">
            <v>36</v>
          </cell>
          <cell r="EZ183">
            <v>41.666666666666671</v>
          </cell>
          <cell r="FB183">
            <v>11</v>
          </cell>
          <cell r="FC183">
            <v>50</v>
          </cell>
          <cell r="FD183">
            <v>22</v>
          </cell>
          <cell r="FF183">
            <v>23</v>
          </cell>
          <cell r="FG183">
            <v>142</v>
          </cell>
          <cell r="FH183">
            <v>16.197183098591552</v>
          </cell>
        </row>
        <row r="184">
          <cell r="A184">
            <v>41243</v>
          </cell>
          <cell r="B184">
            <v>23</v>
          </cell>
          <cell r="C184">
            <v>1082</v>
          </cell>
          <cell r="D184">
            <v>2.1256931608133085</v>
          </cell>
          <cell r="J184">
            <v>31</v>
          </cell>
          <cell r="K184">
            <v>0</v>
          </cell>
          <cell r="M184">
            <v>1</v>
          </cell>
          <cell r="N184">
            <v>52</v>
          </cell>
          <cell r="O184">
            <v>1.9230769230769231</v>
          </cell>
          <cell r="R184">
            <v>58</v>
          </cell>
          <cell r="S184">
            <v>0</v>
          </cell>
          <cell r="U184">
            <v>1</v>
          </cell>
          <cell r="V184">
            <v>38</v>
          </cell>
          <cell r="W184">
            <v>2.6315789473684208</v>
          </cell>
          <cell r="Y184">
            <v>5</v>
          </cell>
          <cell r="Z184">
            <v>144</v>
          </cell>
          <cell r="AA184">
            <v>3.4722222222222223</v>
          </cell>
          <cell r="AC184">
            <v>2</v>
          </cell>
          <cell r="AD184">
            <v>84</v>
          </cell>
          <cell r="AE184">
            <v>2.3809523809523809</v>
          </cell>
          <cell r="AH184">
            <v>41</v>
          </cell>
          <cell r="AI184">
            <v>0</v>
          </cell>
          <cell r="AK184">
            <v>2</v>
          </cell>
          <cell r="AL184">
            <v>39</v>
          </cell>
          <cell r="AM184">
            <v>5.1282051282051277</v>
          </cell>
          <cell r="AP184">
            <v>87</v>
          </cell>
          <cell r="AQ184">
            <v>0</v>
          </cell>
          <cell r="AT184">
            <v>48</v>
          </cell>
          <cell r="AU184">
            <v>0</v>
          </cell>
          <cell r="AW184">
            <v>4</v>
          </cell>
          <cell r="AX184">
            <v>115</v>
          </cell>
          <cell r="AY184">
            <v>3.4782608695652173</v>
          </cell>
          <cell r="BA184">
            <v>1</v>
          </cell>
          <cell r="BB184">
            <v>73</v>
          </cell>
          <cell r="BC184">
            <v>1.3698630136986301</v>
          </cell>
          <cell r="BF184">
            <v>50</v>
          </cell>
          <cell r="BG184">
            <v>0</v>
          </cell>
          <cell r="BI184">
            <v>1</v>
          </cell>
          <cell r="BJ184">
            <v>48</v>
          </cell>
          <cell r="BK184">
            <v>2.083333333333333</v>
          </cell>
          <cell r="BM184">
            <v>1</v>
          </cell>
          <cell r="BN184">
            <v>36</v>
          </cell>
          <cell r="BO184">
            <v>2.7777777777777777</v>
          </cell>
          <cell r="BQ184">
            <v>1</v>
          </cell>
          <cell r="BR184">
            <v>58</v>
          </cell>
          <cell r="BS184">
            <v>1.7241379310344827</v>
          </cell>
          <cell r="BU184">
            <v>2</v>
          </cell>
          <cell r="BV184">
            <v>34</v>
          </cell>
          <cell r="BW184">
            <v>5.8823529411764701</v>
          </cell>
          <cell r="BY184">
            <v>2</v>
          </cell>
          <cell r="BZ184">
            <v>46</v>
          </cell>
          <cell r="CA184">
            <v>4.3478260869565215</v>
          </cell>
          <cell r="CC184">
            <v>5</v>
          </cell>
          <cell r="CD184">
            <v>144</v>
          </cell>
          <cell r="CE184">
            <v>3.4722222222222223</v>
          </cell>
          <cell r="CG184">
            <v>40847</v>
          </cell>
          <cell r="CH184">
            <v>224</v>
          </cell>
          <cell r="CI184">
            <v>1087</v>
          </cell>
          <cell r="CJ184">
            <v>20.607175712971483</v>
          </cell>
          <cell r="CL184">
            <v>2</v>
          </cell>
          <cell r="CM184">
            <v>31</v>
          </cell>
          <cell r="CN184">
            <v>6.4516129032258061</v>
          </cell>
          <cell r="CP184">
            <v>7</v>
          </cell>
          <cell r="CQ184">
            <v>52</v>
          </cell>
          <cell r="CR184">
            <v>13.461538461538462</v>
          </cell>
          <cell r="CT184">
            <v>13</v>
          </cell>
          <cell r="CU184">
            <v>58</v>
          </cell>
          <cell r="CV184">
            <v>22.413793103448274</v>
          </cell>
          <cell r="CX184">
            <v>6</v>
          </cell>
          <cell r="CY184">
            <v>38</v>
          </cell>
          <cell r="CZ184">
            <v>15.789473684210526</v>
          </cell>
          <cell r="DB184">
            <v>15</v>
          </cell>
          <cell r="DC184">
            <v>143</v>
          </cell>
          <cell r="DD184">
            <v>10.48951048951049</v>
          </cell>
          <cell r="DF184">
            <v>31</v>
          </cell>
          <cell r="DG184">
            <v>85</v>
          </cell>
          <cell r="DH184">
            <v>36.470588235294116</v>
          </cell>
          <cell r="DJ184">
            <v>5</v>
          </cell>
          <cell r="DK184">
            <v>41</v>
          </cell>
          <cell r="DL184">
            <v>12.195121951219512</v>
          </cell>
          <cell r="DN184">
            <v>12</v>
          </cell>
          <cell r="DO184">
            <v>39</v>
          </cell>
          <cell r="DP184">
            <v>30.76923076923077</v>
          </cell>
          <cell r="DR184">
            <v>16</v>
          </cell>
          <cell r="DS184">
            <v>84</v>
          </cell>
          <cell r="DT184">
            <v>19.047619047619047</v>
          </cell>
          <cell r="DV184">
            <v>7</v>
          </cell>
          <cell r="DW184">
            <v>50</v>
          </cell>
          <cell r="DX184">
            <v>14</v>
          </cell>
          <cell r="DZ184">
            <v>19</v>
          </cell>
          <cell r="EA184">
            <v>112</v>
          </cell>
          <cell r="EB184">
            <v>16.964285714285715</v>
          </cell>
          <cell r="ED184">
            <v>28</v>
          </cell>
          <cell r="EE184">
            <v>72</v>
          </cell>
          <cell r="EF184">
            <v>38.888888888888893</v>
          </cell>
          <cell r="EH184">
            <v>11</v>
          </cell>
          <cell r="EI184">
            <v>51</v>
          </cell>
          <cell r="EJ184">
            <v>21.568627450980394</v>
          </cell>
          <cell r="EL184">
            <v>7</v>
          </cell>
          <cell r="EM184">
            <v>49</v>
          </cell>
          <cell r="EN184">
            <v>14.285714285714286</v>
          </cell>
          <cell r="EP184">
            <v>9</v>
          </cell>
          <cell r="EQ184">
            <v>36</v>
          </cell>
          <cell r="ER184">
            <v>25</v>
          </cell>
          <cell r="ET184">
            <v>10</v>
          </cell>
          <cell r="EU184">
            <v>60</v>
          </cell>
          <cell r="EV184">
            <v>16.666666666666664</v>
          </cell>
          <cell r="EX184">
            <v>15</v>
          </cell>
          <cell r="EY184">
            <v>36</v>
          </cell>
          <cell r="EZ184">
            <v>41.666666666666671</v>
          </cell>
          <cell r="FB184">
            <v>11</v>
          </cell>
          <cell r="FC184">
            <v>50</v>
          </cell>
          <cell r="FD184">
            <v>22</v>
          </cell>
          <cell r="FF184">
            <v>15</v>
          </cell>
          <cell r="FG184">
            <v>143</v>
          </cell>
          <cell r="FH184">
            <v>10.48951048951049</v>
          </cell>
        </row>
        <row r="185">
          <cell r="A185">
            <v>41274</v>
          </cell>
          <cell r="B185">
            <v>24</v>
          </cell>
          <cell r="C185">
            <v>1093</v>
          </cell>
          <cell r="D185">
            <v>2.1957913998170175</v>
          </cell>
          <cell r="J185">
            <v>31</v>
          </cell>
          <cell r="K185">
            <v>0</v>
          </cell>
          <cell r="M185">
            <v>1</v>
          </cell>
          <cell r="N185">
            <v>52</v>
          </cell>
          <cell r="O185">
            <v>1.9230769230769231</v>
          </cell>
          <cell r="R185">
            <v>57</v>
          </cell>
          <cell r="S185">
            <v>0</v>
          </cell>
          <cell r="U185">
            <v>1</v>
          </cell>
          <cell r="V185">
            <v>38</v>
          </cell>
          <cell r="W185">
            <v>2.6315789473684208</v>
          </cell>
          <cell r="Y185">
            <v>2</v>
          </cell>
          <cell r="Z185">
            <v>142</v>
          </cell>
          <cell r="AA185">
            <v>1.4084507042253522</v>
          </cell>
          <cell r="AC185">
            <v>2</v>
          </cell>
          <cell r="AD185">
            <v>91</v>
          </cell>
          <cell r="AE185">
            <v>2.197802197802198</v>
          </cell>
          <cell r="AH185">
            <v>41</v>
          </cell>
          <cell r="AI185">
            <v>0</v>
          </cell>
          <cell r="AK185">
            <v>2</v>
          </cell>
          <cell r="AL185">
            <v>39</v>
          </cell>
          <cell r="AM185">
            <v>5.1282051282051277</v>
          </cell>
          <cell r="AO185">
            <v>1</v>
          </cell>
          <cell r="AP185">
            <v>88</v>
          </cell>
          <cell r="AQ185">
            <v>1.1363636363636365</v>
          </cell>
          <cell r="AT185">
            <v>50</v>
          </cell>
          <cell r="AU185">
            <v>0</v>
          </cell>
          <cell r="AW185">
            <v>4</v>
          </cell>
          <cell r="AX185">
            <v>114</v>
          </cell>
          <cell r="AY185">
            <v>3.5087719298245612</v>
          </cell>
          <cell r="BA185">
            <v>2</v>
          </cell>
          <cell r="BB185">
            <v>74</v>
          </cell>
          <cell r="BC185">
            <v>2.7027027027027026</v>
          </cell>
          <cell r="BF185">
            <v>51</v>
          </cell>
          <cell r="BG185">
            <v>0</v>
          </cell>
          <cell r="BI185">
            <v>1</v>
          </cell>
          <cell r="BJ185">
            <v>49</v>
          </cell>
          <cell r="BK185">
            <v>2.0408163265306123</v>
          </cell>
          <cell r="BM185">
            <v>1</v>
          </cell>
          <cell r="BN185">
            <v>37</v>
          </cell>
          <cell r="BO185">
            <v>2.7027027027027026</v>
          </cell>
          <cell r="BQ185">
            <v>1</v>
          </cell>
          <cell r="BR185">
            <v>57</v>
          </cell>
          <cell r="BS185">
            <v>1.7543859649122806</v>
          </cell>
          <cell r="BU185">
            <v>2</v>
          </cell>
          <cell r="BV185">
            <v>33</v>
          </cell>
          <cell r="BW185">
            <v>6.0606060606060606</v>
          </cell>
          <cell r="BY185">
            <v>4</v>
          </cell>
          <cell r="BZ185">
            <v>49</v>
          </cell>
          <cell r="CA185">
            <v>8.1632653061224492</v>
          </cell>
          <cell r="CC185">
            <v>2</v>
          </cell>
          <cell r="CD185">
            <v>142</v>
          </cell>
          <cell r="CE185">
            <v>1.4084507042253522</v>
          </cell>
          <cell r="CG185">
            <v>40877</v>
          </cell>
          <cell r="CH185">
            <v>269</v>
          </cell>
          <cell r="CI185">
            <v>1082</v>
          </cell>
          <cell r="CJ185">
            <v>24.861367837338264</v>
          </cell>
          <cell r="CL185">
            <v>4</v>
          </cell>
          <cell r="CM185">
            <v>31</v>
          </cell>
          <cell r="CN185">
            <v>12.903225806451612</v>
          </cell>
          <cell r="CP185">
            <v>8</v>
          </cell>
          <cell r="CQ185">
            <v>52</v>
          </cell>
          <cell r="CR185">
            <v>15.384615384615385</v>
          </cell>
          <cell r="CT185">
            <v>17</v>
          </cell>
          <cell r="CU185">
            <v>58</v>
          </cell>
          <cell r="CV185">
            <v>29.310344827586206</v>
          </cell>
          <cell r="CX185">
            <v>8</v>
          </cell>
          <cell r="CY185">
            <v>38</v>
          </cell>
          <cell r="CZ185">
            <v>21.05263157894737</v>
          </cell>
          <cell r="DB185">
            <v>18</v>
          </cell>
          <cell r="DC185">
            <v>144</v>
          </cell>
          <cell r="DD185">
            <v>12.5</v>
          </cell>
          <cell r="DF185">
            <v>34</v>
          </cell>
          <cell r="DG185">
            <v>84</v>
          </cell>
          <cell r="DH185">
            <v>40.476190476190474</v>
          </cell>
          <cell r="DJ185">
            <v>7</v>
          </cell>
          <cell r="DK185">
            <v>41</v>
          </cell>
          <cell r="DL185">
            <v>17.073170731707318</v>
          </cell>
          <cell r="DN185">
            <v>18</v>
          </cell>
          <cell r="DO185">
            <v>39</v>
          </cell>
          <cell r="DP185">
            <v>46.153846153846153</v>
          </cell>
          <cell r="DR185">
            <v>24</v>
          </cell>
          <cell r="DS185">
            <v>87</v>
          </cell>
          <cell r="DT185">
            <v>27.586206896551726</v>
          </cell>
          <cell r="DV185">
            <v>8</v>
          </cell>
          <cell r="DW185">
            <v>48</v>
          </cell>
          <cell r="DX185">
            <v>16.666666666666664</v>
          </cell>
          <cell r="DZ185">
            <v>23</v>
          </cell>
          <cell r="EA185">
            <v>115</v>
          </cell>
          <cell r="EB185">
            <v>20</v>
          </cell>
          <cell r="ED185">
            <v>28</v>
          </cell>
          <cell r="EE185">
            <v>73</v>
          </cell>
          <cell r="EF185">
            <v>38.356164383561648</v>
          </cell>
          <cell r="EH185">
            <v>15</v>
          </cell>
          <cell r="EI185">
            <v>50</v>
          </cell>
          <cell r="EJ185">
            <v>30</v>
          </cell>
          <cell r="EL185">
            <v>9</v>
          </cell>
          <cell r="EM185">
            <v>48</v>
          </cell>
          <cell r="EN185">
            <v>18.75</v>
          </cell>
          <cell r="EP185">
            <v>12</v>
          </cell>
          <cell r="EQ185">
            <v>36</v>
          </cell>
          <cell r="ER185">
            <v>33.333333333333329</v>
          </cell>
          <cell r="ET185">
            <v>14</v>
          </cell>
          <cell r="EU185">
            <v>58</v>
          </cell>
          <cell r="EV185">
            <v>24.137931034482758</v>
          </cell>
          <cell r="EX185">
            <v>15</v>
          </cell>
          <cell r="EY185">
            <v>34</v>
          </cell>
          <cell r="EZ185">
            <v>44.117647058823529</v>
          </cell>
          <cell r="FB185">
            <v>7</v>
          </cell>
          <cell r="FC185">
            <v>46</v>
          </cell>
          <cell r="FD185">
            <v>15.217391304347828</v>
          </cell>
          <cell r="FF185">
            <v>18</v>
          </cell>
          <cell r="FG185">
            <v>144</v>
          </cell>
          <cell r="FH185">
            <v>12.5</v>
          </cell>
        </row>
        <row r="186">
          <cell r="A186">
            <v>41305</v>
          </cell>
          <cell r="B186">
            <v>24</v>
          </cell>
          <cell r="C186">
            <v>1094</v>
          </cell>
          <cell r="D186">
            <v>2.1937842778793417</v>
          </cell>
          <cell r="J186">
            <v>31</v>
          </cell>
          <cell r="K186">
            <v>0</v>
          </cell>
          <cell r="M186">
            <v>1</v>
          </cell>
          <cell r="N186">
            <v>53</v>
          </cell>
          <cell r="O186">
            <v>1.8867924528301887</v>
          </cell>
          <cell r="R186">
            <v>58</v>
          </cell>
          <cell r="S186">
            <v>0</v>
          </cell>
          <cell r="U186">
            <v>1</v>
          </cell>
          <cell r="V186">
            <v>38</v>
          </cell>
          <cell r="W186">
            <v>2.6315789473684208</v>
          </cell>
          <cell r="Y186">
            <v>2</v>
          </cell>
          <cell r="Z186">
            <v>143</v>
          </cell>
          <cell r="AA186">
            <v>1.3986013986013985</v>
          </cell>
          <cell r="AC186">
            <v>3</v>
          </cell>
          <cell r="AD186">
            <v>90</v>
          </cell>
          <cell r="AE186">
            <v>3.3333333333333335</v>
          </cell>
          <cell r="AH186">
            <v>41</v>
          </cell>
          <cell r="AI186">
            <v>0</v>
          </cell>
          <cell r="AK186">
            <v>2</v>
          </cell>
          <cell r="AL186">
            <v>38</v>
          </cell>
          <cell r="AM186">
            <v>5.2631578947368416</v>
          </cell>
          <cell r="AO186">
            <v>1</v>
          </cell>
          <cell r="AP186">
            <v>89</v>
          </cell>
          <cell r="AQ186">
            <v>1.1235955056179776</v>
          </cell>
          <cell r="AT186">
            <v>49</v>
          </cell>
          <cell r="AU186">
            <v>0</v>
          </cell>
          <cell r="AW186">
            <v>4</v>
          </cell>
          <cell r="AX186">
            <v>114</v>
          </cell>
          <cell r="AY186">
            <v>3.5087719298245612</v>
          </cell>
          <cell r="BA186">
            <v>2</v>
          </cell>
          <cell r="BB186">
            <v>73</v>
          </cell>
          <cell r="BC186">
            <v>2.7397260273972601</v>
          </cell>
          <cell r="BF186">
            <v>52</v>
          </cell>
          <cell r="BG186">
            <v>0</v>
          </cell>
          <cell r="BI186">
            <v>1</v>
          </cell>
          <cell r="BJ186">
            <v>49</v>
          </cell>
          <cell r="BK186">
            <v>2.0408163265306123</v>
          </cell>
          <cell r="BN186">
            <v>36</v>
          </cell>
          <cell r="BO186">
            <v>0</v>
          </cell>
          <cell r="BQ186">
            <v>1</v>
          </cell>
          <cell r="BR186">
            <v>57</v>
          </cell>
          <cell r="BS186">
            <v>1.7543859649122806</v>
          </cell>
          <cell r="BU186">
            <v>2</v>
          </cell>
          <cell r="BV186">
            <v>35</v>
          </cell>
          <cell r="BW186">
            <v>5.7142857142857144</v>
          </cell>
          <cell r="BY186">
            <v>4</v>
          </cell>
          <cell r="BZ186">
            <v>48</v>
          </cell>
          <cell r="CA186">
            <v>8.3333333333333321</v>
          </cell>
          <cell r="CC186">
            <v>2</v>
          </cell>
          <cell r="CD186">
            <v>143</v>
          </cell>
          <cell r="CE186">
            <v>1.3986013986013985</v>
          </cell>
          <cell r="CG186">
            <v>40908</v>
          </cell>
          <cell r="CH186">
            <v>252</v>
          </cell>
          <cell r="CI186">
            <v>1093</v>
          </cell>
          <cell r="CJ186">
            <v>23.055809698078683</v>
          </cell>
          <cell r="CL186">
            <v>4</v>
          </cell>
          <cell r="CM186">
            <v>31</v>
          </cell>
          <cell r="CN186">
            <v>12.903225806451612</v>
          </cell>
          <cell r="CP186">
            <v>7</v>
          </cell>
          <cell r="CQ186">
            <v>52</v>
          </cell>
          <cell r="CR186">
            <v>13.461538461538462</v>
          </cell>
          <cell r="CT186">
            <v>21</v>
          </cell>
          <cell r="CU186">
            <v>57</v>
          </cell>
          <cell r="CV186">
            <v>36.842105263157897</v>
          </cell>
          <cell r="CX186">
            <v>8</v>
          </cell>
          <cell r="CY186">
            <v>38</v>
          </cell>
          <cell r="CZ186">
            <v>21.05263157894737</v>
          </cell>
          <cell r="DB186">
            <v>15</v>
          </cell>
          <cell r="DC186">
            <v>142</v>
          </cell>
          <cell r="DD186">
            <v>10.56338028169014</v>
          </cell>
          <cell r="DF186">
            <v>32</v>
          </cell>
          <cell r="DG186">
            <v>91</v>
          </cell>
          <cell r="DH186">
            <v>35.164835164835161</v>
          </cell>
          <cell r="DJ186">
            <v>6</v>
          </cell>
          <cell r="DK186">
            <v>41</v>
          </cell>
          <cell r="DL186">
            <v>14.634146341463415</v>
          </cell>
          <cell r="DN186">
            <v>15</v>
          </cell>
          <cell r="DO186">
            <v>39</v>
          </cell>
          <cell r="DP186">
            <v>38.461538461538467</v>
          </cell>
          <cell r="DR186">
            <v>24</v>
          </cell>
          <cell r="DS186">
            <v>88</v>
          </cell>
          <cell r="DT186">
            <v>27.272727272727273</v>
          </cell>
          <cell r="DV186">
            <v>8</v>
          </cell>
          <cell r="DW186">
            <v>50</v>
          </cell>
          <cell r="DX186">
            <v>16</v>
          </cell>
          <cell r="DZ186">
            <v>22</v>
          </cell>
          <cell r="EA186">
            <v>114</v>
          </cell>
          <cell r="EB186">
            <v>19.298245614035089</v>
          </cell>
          <cell r="ED186">
            <v>28</v>
          </cell>
          <cell r="EE186">
            <v>74</v>
          </cell>
          <cell r="EF186">
            <v>37.837837837837839</v>
          </cell>
          <cell r="EH186">
            <v>10</v>
          </cell>
          <cell r="EI186">
            <v>51</v>
          </cell>
          <cell r="EJ186">
            <v>19.607843137254903</v>
          </cell>
          <cell r="EL186">
            <v>11</v>
          </cell>
          <cell r="EM186">
            <v>49</v>
          </cell>
          <cell r="EN186">
            <v>22.448979591836736</v>
          </cell>
          <cell r="EP186">
            <v>12</v>
          </cell>
          <cell r="EQ186">
            <v>37</v>
          </cell>
          <cell r="ER186">
            <v>32.432432432432435</v>
          </cell>
          <cell r="ET186">
            <v>11</v>
          </cell>
          <cell r="EU186">
            <v>57</v>
          </cell>
          <cell r="EV186">
            <v>19.298245614035089</v>
          </cell>
          <cell r="EX186">
            <v>12</v>
          </cell>
          <cell r="EY186">
            <v>33</v>
          </cell>
          <cell r="EZ186">
            <v>36.363636363636367</v>
          </cell>
          <cell r="FB186">
            <v>6</v>
          </cell>
          <cell r="FC186">
            <v>49</v>
          </cell>
          <cell r="FD186">
            <v>12.244897959183673</v>
          </cell>
          <cell r="FF186">
            <v>15</v>
          </cell>
          <cell r="FG186">
            <v>142</v>
          </cell>
          <cell r="FH186">
            <v>10.56338028169014</v>
          </cell>
        </row>
        <row r="187">
          <cell r="A187">
            <v>41333</v>
          </cell>
          <cell r="B187">
            <v>19</v>
          </cell>
          <cell r="C187">
            <v>1090</v>
          </cell>
          <cell r="D187">
            <v>1.7431192660550461</v>
          </cell>
          <cell r="J187">
            <v>31</v>
          </cell>
          <cell r="K187">
            <v>0</v>
          </cell>
          <cell r="M187">
            <v>1</v>
          </cell>
          <cell r="N187">
            <v>54</v>
          </cell>
          <cell r="O187">
            <v>1.8518518518518516</v>
          </cell>
          <cell r="R187">
            <v>56</v>
          </cell>
          <cell r="S187">
            <v>0</v>
          </cell>
          <cell r="U187">
            <v>1</v>
          </cell>
          <cell r="V187">
            <v>37</v>
          </cell>
          <cell r="W187">
            <v>2.7027027027027026</v>
          </cell>
          <cell r="Y187">
            <v>2</v>
          </cell>
          <cell r="Z187">
            <v>143</v>
          </cell>
          <cell r="AA187">
            <v>1.3986013986013985</v>
          </cell>
          <cell r="AC187">
            <v>3</v>
          </cell>
          <cell r="AD187">
            <v>87</v>
          </cell>
          <cell r="AE187">
            <v>3.4482758620689653</v>
          </cell>
          <cell r="AH187">
            <v>42</v>
          </cell>
          <cell r="AI187">
            <v>0</v>
          </cell>
          <cell r="AL187">
            <v>40</v>
          </cell>
          <cell r="AM187">
            <v>0</v>
          </cell>
          <cell r="AO187">
            <v>1</v>
          </cell>
          <cell r="AP187">
            <v>90</v>
          </cell>
          <cell r="AQ187">
            <v>1.1111111111111112</v>
          </cell>
          <cell r="AT187">
            <v>47</v>
          </cell>
          <cell r="AU187">
            <v>0</v>
          </cell>
          <cell r="AW187">
            <v>3</v>
          </cell>
          <cell r="AX187">
            <v>113</v>
          </cell>
          <cell r="AY187">
            <v>2.6548672566371683</v>
          </cell>
          <cell r="BA187">
            <v>2</v>
          </cell>
          <cell r="BB187">
            <v>74</v>
          </cell>
          <cell r="BC187">
            <v>2.7027027027027026</v>
          </cell>
          <cell r="BF187">
            <v>53</v>
          </cell>
          <cell r="BG187">
            <v>0</v>
          </cell>
          <cell r="BJ187">
            <v>50</v>
          </cell>
          <cell r="BK187">
            <v>0</v>
          </cell>
          <cell r="BN187">
            <v>35</v>
          </cell>
          <cell r="BO187">
            <v>0</v>
          </cell>
          <cell r="BQ187">
            <v>1</v>
          </cell>
          <cell r="BR187">
            <v>57</v>
          </cell>
          <cell r="BS187">
            <v>1.7543859649122806</v>
          </cell>
          <cell r="BU187">
            <v>1</v>
          </cell>
          <cell r="BV187">
            <v>34</v>
          </cell>
          <cell r="BW187">
            <v>2.9411764705882351</v>
          </cell>
          <cell r="BY187">
            <v>4</v>
          </cell>
          <cell r="BZ187">
            <v>47</v>
          </cell>
          <cell r="CA187">
            <v>8.5106382978723403</v>
          </cell>
          <cell r="CC187">
            <v>2</v>
          </cell>
          <cell r="CD187">
            <v>143</v>
          </cell>
          <cell r="CE187">
            <v>1.3986013986013985</v>
          </cell>
          <cell r="CG187">
            <v>40939</v>
          </cell>
          <cell r="CH187">
            <v>219</v>
          </cell>
          <cell r="CI187">
            <v>1094</v>
          </cell>
          <cell r="CJ187">
            <v>20.018281535648995</v>
          </cell>
          <cell r="CL187">
            <v>3</v>
          </cell>
          <cell r="CM187">
            <v>31</v>
          </cell>
          <cell r="CN187">
            <v>9.67741935483871</v>
          </cell>
          <cell r="CP187">
            <v>5</v>
          </cell>
          <cell r="CQ187">
            <v>53</v>
          </cell>
          <cell r="CR187">
            <v>9.433962264150944</v>
          </cell>
          <cell r="CT187">
            <v>18</v>
          </cell>
          <cell r="CU187">
            <v>58</v>
          </cell>
          <cell r="CV187">
            <v>31.03448275862069</v>
          </cell>
          <cell r="CX187">
            <v>8</v>
          </cell>
          <cell r="CY187">
            <v>38</v>
          </cell>
          <cell r="CZ187">
            <v>21.05263157894737</v>
          </cell>
          <cell r="DB187">
            <v>14</v>
          </cell>
          <cell r="DC187">
            <v>143</v>
          </cell>
          <cell r="DD187">
            <v>9.79020979020979</v>
          </cell>
          <cell r="DF187">
            <v>27</v>
          </cell>
          <cell r="DG187">
            <v>90</v>
          </cell>
          <cell r="DH187">
            <v>30</v>
          </cell>
          <cell r="DJ187">
            <v>5</v>
          </cell>
          <cell r="DK187">
            <v>41</v>
          </cell>
          <cell r="DL187">
            <v>12.195121951219512</v>
          </cell>
          <cell r="DN187">
            <v>11</v>
          </cell>
          <cell r="DO187">
            <v>38</v>
          </cell>
          <cell r="DP187">
            <v>28.947368421052634</v>
          </cell>
          <cell r="DR187">
            <v>23</v>
          </cell>
          <cell r="DS187">
            <v>89</v>
          </cell>
          <cell r="DT187">
            <v>25.842696629213481</v>
          </cell>
          <cell r="DV187">
            <v>7</v>
          </cell>
          <cell r="DW187">
            <v>49</v>
          </cell>
          <cell r="DX187">
            <v>14.285714285714286</v>
          </cell>
          <cell r="DZ187">
            <v>18</v>
          </cell>
          <cell r="EA187">
            <v>114</v>
          </cell>
          <cell r="EB187">
            <v>15.789473684210526</v>
          </cell>
          <cell r="ED187">
            <v>26</v>
          </cell>
          <cell r="EE187">
            <v>73</v>
          </cell>
          <cell r="EF187">
            <v>35.616438356164387</v>
          </cell>
          <cell r="EH187">
            <v>9</v>
          </cell>
          <cell r="EI187">
            <v>52</v>
          </cell>
          <cell r="EJ187">
            <v>17.307692307692307</v>
          </cell>
          <cell r="EL187">
            <v>8</v>
          </cell>
          <cell r="EM187">
            <v>49</v>
          </cell>
          <cell r="EN187">
            <v>16.326530612244898</v>
          </cell>
          <cell r="EP187">
            <v>9</v>
          </cell>
          <cell r="EQ187">
            <v>36</v>
          </cell>
          <cell r="ER187">
            <v>25</v>
          </cell>
          <cell r="ET187">
            <v>10</v>
          </cell>
          <cell r="EU187">
            <v>57</v>
          </cell>
          <cell r="EV187">
            <v>17.543859649122805</v>
          </cell>
          <cell r="EX187">
            <v>12</v>
          </cell>
          <cell r="EY187">
            <v>35</v>
          </cell>
          <cell r="EZ187">
            <v>34.285714285714285</v>
          </cell>
          <cell r="FB187">
            <v>6</v>
          </cell>
          <cell r="FC187">
            <v>48</v>
          </cell>
          <cell r="FD187">
            <v>12.5</v>
          </cell>
          <cell r="FF187">
            <v>14</v>
          </cell>
          <cell r="FG187">
            <v>143</v>
          </cell>
          <cell r="FH187">
            <v>9.79020979020979</v>
          </cell>
        </row>
        <row r="188">
          <cell r="A188">
            <v>41364</v>
          </cell>
          <cell r="B188">
            <v>21</v>
          </cell>
          <cell r="C188">
            <v>1100</v>
          </cell>
          <cell r="D188">
            <v>1.9090909090909092</v>
          </cell>
          <cell r="J188">
            <v>32</v>
          </cell>
          <cell r="K188">
            <v>0</v>
          </cell>
          <cell r="M188">
            <v>1</v>
          </cell>
          <cell r="N188">
            <v>55</v>
          </cell>
          <cell r="O188">
            <v>1.8181818181818181</v>
          </cell>
          <cell r="R188">
            <v>57</v>
          </cell>
          <cell r="S188">
            <v>0</v>
          </cell>
          <cell r="U188">
            <v>1</v>
          </cell>
          <cell r="V188">
            <v>37</v>
          </cell>
          <cell r="W188">
            <v>2.7027027027027026</v>
          </cell>
          <cell r="Y188">
            <v>2</v>
          </cell>
          <cell r="Z188">
            <v>144</v>
          </cell>
          <cell r="AA188">
            <v>1.3888888888888888</v>
          </cell>
          <cell r="AC188">
            <v>3</v>
          </cell>
          <cell r="AD188">
            <v>97</v>
          </cell>
          <cell r="AE188">
            <v>3.0927835051546393</v>
          </cell>
          <cell r="AH188">
            <v>42</v>
          </cell>
          <cell r="AI188">
            <v>0</v>
          </cell>
          <cell r="AL188">
            <v>39</v>
          </cell>
          <cell r="AM188">
            <v>0</v>
          </cell>
          <cell r="AO188">
            <v>2</v>
          </cell>
          <cell r="AP188">
            <v>90</v>
          </cell>
          <cell r="AQ188">
            <v>2.2222222222222223</v>
          </cell>
          <cell r="AT188">
            <v>46</v>
          </cell>
          <cell r="AU188">
            <v>0</v>
          </cell>
          <cell r="AW188">
            <v>3</v>
          </cell>
          <cell r="AX188">
            <v>113</v>
          </cell>
          <cell r="AY188">
            <v>2.6548672566371683</v>
          </cell>
          <cell r="BA188">
            <v>3</v>
          </cell>
          <cell r="BB188">
            <v>75</v>
          </cell>
          <cell r="BC188">
            <v>4</v>
          </cell>
          <cell r="BF188">
            <v>53</v>
          </cell>
          <cell r="BG188">
            <v>0</v>
          </cell>
          <cell r="BJ188">
            <v>48</v>
          </cell>
          <cell r="BK188">
            <v>0</v>
          </cell>
          <cell r="BN188">
            <v>35</v>
          </cell>
          <cell r="BO188">
            <v>0</v>
          </cell>
          <cell r="BQ188">
            <v>1</v>
          </cell>
          <cell r="BR188">
            <v>57</v>
          </cell>
          <cell r="BS188">
            <v>1.7543859649122806</v>
          </cell>
          <cell r="BU188">
            <v>1</v>
          </cell>
          <cell r="BV188">
            <v>33</v>
          </cell>
          <cell r="BW188">
            <v>3.0303030303030303</v>
          </cell>
          <cell r="BY188">
            <v>4</v>
          </cell>
          <cell r="BZ188">
            <v>47</v>
          </cell>
          <cell r="CA188">
            <v>8.5106382978723403</v>
          </cell>
          <cell r="CC188">
            <v>2</v>
          </cell>
          <cell r="CD188">
            <v>144</v>
          </cell>
          <cell r="CE188">
            <v>1.3888888888888888</v>
          </cell>
          <cell r="CG188">
            <v>40968</v>
          </cell>
          <cell r="CH188">
            <v>194</v>
          </cell>
          <cell r="CI188">
            <v>1090</v>
          </cell>
          <cell r="CJ188">
            <v>17.798165137614678</v>
          </cell>
          <cell r="CL188">
            <v>3</v>
          </cell>
          <cell r="CM188">
            <v>31</v>
          </cell>
          <cell r="CN188">
            <v>9.67741935483871</v>
          </cell>
          <cell r="CP188">
            <v>5</v>
          </cell>
          <cell r="CQ188">
            <v>54</v>
          </cell>
          <cell r="CR188">
            <v>9.2592592592592595</v>
          </cell>
          <cell r="CT188">
            <v>15</v>
          </cell>
          <cell r="CU188">
            <v>56</v>
          </cell>
          <cell r="CV188">
            <v>26.785714285714285</v>
          </cell>
          <cell r="CX188">
            <v>8</v>
          </cell>
          <cell r="CY188">
            <v>37</v>
          </cell>
          <cell r="CZ188">
            <v>21.621621621621621</v>
          </cell>
          <cell r="DB188">
            <v>12</v>
          </cell>
          <cell r="DC188">
            <v>143</v>
          </cell>
          <cell r="DD188">
            <v>8.3916083916083917</v>
          </cell>
          <cell r="DF188">
            <v>26</v>
          </cell>
          <cell r="DG188">
            <v>87</v>
          </cell>
          <cell r="DH188">
            <v>29.885057471264364</v>
          </cell>
          <cell r="DJ188">
            <v>4</v>
          </cell>
          <cell r="DK188">
            <v>42</v>
          </cell>
          <cell r="DL188">
            <v>9.5238095238095237</v>
          </cell>
          <cell r="DN188">
            <v>10</v>
          </cell>
          <cell r="DO188">
            <v>40</v>
          </cell>
          <cell r="DP188">
            <v>25</v>
          </cell>
          <cell r="DR188">
            <v>22</v>
          </cell>
          <cell r="DS188">
            <v>90</v>
          </cell>
          <cell r="DT188">
            <v>24.444444444444446</v>
          </cell>
          <cell r="DV188">
            <v>7</v>
          </cell>
          <cell r="DW188">
            <v>47</v>
          </cell>
          <cell r="DX188">
            <v>14.893617021276595</v>
          </cell>
          <cell r="DZ188">
            <v>16</v>
          </cell>
          <cell r="EA188">
            <v>113</v>
          </cell>
          <cell r="EB188">
            <v>14.159292035398231</v>
          </cell>
          <cell r="ED188">
            <v>24</v>
          </cell>
          <cell r="EE188">
            <v>74</v>
          </cell>
          <cell r="EF188">
            <v>32.432432432432435</v>
          </cell>
          <cell r="EH188">
            <v>8</v>
          </cell>
          <cell r="EI188">
            <v>53</v>
          </cell>
          <cell r="EJ188">
            <v>15.09433962264151</v>
          </cell>
          <cell r="EL188">
            <v>6</v>
          </cell>
          <cell r="EM188">
            <v>50</v>
          </cell>
          <cell r="EN188">
            <v>12</v>
          </cell>
          <cell r="EP188">
            <v>5</v>
          </cell>
          <cell r="EQ188">
            <v>35</v>
          </cell>
          <cell r="ER188">
            <v>14.285714285714286</v>
          </cell>
          <cell r="ET188">
            <v>7</v>
          </cell>
          <cell r="EU188">
            <v>57</v>
          </cell>
          <cell r="EV188">
            <v>12.280701754385964</v>
          </cell>
          <cell r="EX188">
            <v>10</v>
          </cell>
          <cell r="EY188">
            <v>34</v>
          </cell>
          <cell r="EZ188">
            <v>29.411764705882355</v>
          </cell>
          <cell r="FB188">
            <v>6</v>
          </cell>
          <cell r="FC188">
            <v>47</v>
          </cell>
          <cell r="FD188">
            <v>12.76595744680851</v>
          </cell>
          <cell r="FF188">
            <v>12</v>
          </cell>
          <cell r="FG188">
            <v>143</v>
          </cell>
          <cell r="FH188">
            <v>8.3916083916083917</v>
          </cell>
        </row>
        <row r="189">
          <cell r="A189">
            <v>41394</v>
          </cell>
          <cell r="B189">
            <v>23</v>
          </cell>
          <cell r="C189">
            <v>1102</v>
          </cell>
          <cell r="D189">
            <v>2.0871143375680581</v>
          </cell>
          <cell r="J189">
            <v>32</v>
          </cell>
          <cell r="K189">
            <v>0</v>
          </cell>
          <cell r="N189">
            <v>55</v>
          </cell>
          <cell r="O189">
            <v>0</v>
          </cell>
          <cell r="Q189">
            <v>2</v>
          </cell>
          <cell r="R189">
            <v>56</v>
          </cell>
          <cell r="S189">
            <v>3.5714285714285712</v>
          </cell>
          <cell r="V189">
            <v>36</v>
          </cell>
          <cell r="W189">
            <v>0</v>
          </cell>
          <cell r="Y189">
            <v>3</v>
          </cell>
          <cell r="Z189">
            <v>148</v>
          </cell>
          <cell r="AA189">
            <v>2.0270270270270272</v>
          </cell>
          <cell r="AC189">
            <v>3</v>
          </cell>
          <cell r="AD189">
            <v>99</v>
          </cell>
          <cell r="AE189">
            <v>3.0303030303030303</v>
          </cell>
          <cell r="AH189">
            <v>42</v>
          </cell>
          <cell r="AI189">
            <v>0</v>
          </cell>
          <cell r="AK189">
            <v>1</v>
          </cell>
          <cell r="AL189">
            <v>38</v>
          </cell>
          <cell r="AM189">
            <v>2.6315789473684208</v>
          </cell>
          <cell r="AO189">
            <v>2</v>
          </cell>
          <cell r="AP189">
            <v>90</v>
          </cell>
          <cell r="AQ189">
            <v>2.2222222222222223</v>
          </cell>
          <cell r="AT189">
            <v>46</v>
          </cell>
          <cell r="AU189">
            <v>0</v>
          </cell>
          <cell r="AW189">
            <v>3</v>
          </cell>
          <cell r="AX189">
            <v>110</v>
          </cell>
          <cell r="AY189">
            <v>2.7272727272727271</v>
          </cell>
          <cell r="BA189">
            <v>3</v>
          </cell>
          <cell r="BB189">
            <v>76</v>
          </cell>
          <cell r="BC189">
            <v>3.9473684210526314</v>
          </cell>
          <cell r="BF189">
            <v>54</v>
          </cell>
          <cell r="BG189">
            <v>0</v>
          </cell>
          <cell r="BJ189">
            <v>49</v>
          </cell>
          <cell r="BK189">
            <v>0</v>
          </cell>
          <cell r="BN189">
            <v>37</v>
          </cell>
          <cell r="BO189">
            <v>0</v>
          </cell>
          <cell r="BQ189">
            <v>1</v>
          </cell>
          <cell r="BR189">
            <v>57</v>
          </cell>
          <cell r="BS189">
            <v>1.7543859649122806</v>
          </cell>
          <cell r="BU189">
            <v>1</v>
          </cell>
          <cell r="BV189">
            <v>32</v>
          </cell>
          <cell r="BW189">
            <v>3.125</v>
          </cell>
          <cell r="BY189">
            <v>4</v>
          </cell>
          <cell r="BZ189">
            <v>45</v>
          </cell>
          <cell r="CA189">
            <v>8.8888888888888893</v>
          </cell>
          <cell r="CC189">
            <v>3</v>
          </cell>
          <cell r="CD189">
            <v>148</v>
          </cell>
          <cell r="CE189">
            <v>2.0270270270270272</v>
          </cell>
          <cell r="CG189">
            <v>40999</v>
          </cell>
          <cell r="CH189">
            <v>179</v>
          </cell>
          <cell r="CI189">
            <v>1100</v>
          </cell>
          <cell r="CJ189">
            <v>16.272727272727273</v>
          </cell>
          <cell r="CL189">
            <v>3</v>
          </cell>
          <cell r="CM189">
            <v>32</v>
          </cell>
          <cell r="CN189">
            <v>9.375</v>
          </cell>
          <cell r="CP189">
            <v>5</v>
          </cell>
          <cell r="CQ189">
            <v>55</v>
          </cell>
          <cell r="CR189">
            <v>9.0909090909090917</v>
          </cell>
          <cell r="CT189">
            <v>14</v>
          </cell>
          <cell r="CU189">
            <v>57</v>
          </cell>
          <cell r="CV189">
            <v>24.561403508771928</v>
          </cell>
          <cell r="CX189">
            <v>7</v>
          </cell>
          <cell r="CY189">
            <v>37</v>
          </cell>
          <cell r="CZ189">
            <v>18.918918918918919</v>
          </cell>
          <cell r="DB189">
            <v>12</v>
          </cell>
          <cell r="DC189">
            <v>144</v>
          </cell>
          <cell r="DD189">
            <v>8.3333333333333321</v>
          </cell>
          <cell r="DF189">
            <v>24</v>
          </cell>
          <cell r="DG189">
            <v>97</v>
          </cell>
          <cell r="DH189">
            <v>24.742268041237114</v>
          </cell>
          <cell r="DJ189">
            <v>4</v>
          </cell>
          <cell r="DK189">
            <v>42</v>
          </cell>
          <cell r="DL189">
            <v>9.5238095238095237</v>
          </cell>
          <cell r="DN189">
            <v>9</v>
          </cell>
          <cell r="DO189">
            <v>39</v>
          </cell>
          <cell r="DP189">
            <v>23.076923076923077</v>
          </cell>
          <cell r="DR189">
            <v>17</v>
          </cell>
          <cell r="DS189">
            <v>90</v>
          </cell>
          <cell r="DT189">
            <v>18.888888888888889</v>
          </cell>
          <cell r="DV189">
            <v>6</v>
          </cell>
          <cell r="DW189">
            <v>46</v>
          </cell>
          <cell r="DX189">
            <v>13.043478260869565</v>
          </cell>
          <cell r="DZ189">
            <v>17</v>
          </cell>
          <cell r="EA189">
            <v>113</v>
          </cell>
          <cell r="EB189">
            <v>15.044247787610621</v>
          </cell>
          <cell r="ED189">
            <v>25</v>
          </cell>
          <cell r="EE189">
            <v>75</v>
          </cell>
          <cell r="EF189">
            <v>33.333333333333329</v>
          </cell>
          <cell r="EH189">
            <v>8</v>
          </cell>
          <cell r="EI189">
            <v>53</v>
          </cell>
          <cell r="EJ189">
            <v>15.09433962264151</v>
          </cell>
          <cell r="EL189">
            <v>3</v>
          </cell>
          <cell r="EM189">
            <v>48</v>
          </cell>
          <cell r="EN189">
            <v>6.25</v>
          </cell>
          <cell r="EP189">
            <v>6</v>
          </cell>
          <cell r="EQ189">
            <v>35</v>
          </cell>
          <cell r="ER189">
            <v>17.142857142857142</v>
          </cell>
          <cell r="ET189">
            <v>7</v>
          </cell>
          <cell r="EU189">
            <v>57</v>
          </cell>
          <cell r="EV189">
            <v>12.280701754385964</v>
          </cell>
          <cell r="EX189">
            <v>6</v>
          </cell>
          <cell r="EY189">
            <v>33</v>
          </cell>
          <cell r="EZ189">
            <v>18.181818181818183</v>
          </cell>
          <cell r="FB189">
            <v>6</v>
          </cell>
          <cell r="FC189">
            <v>47</v>
          </cell>
          <cell r="FD189">
            <v>12.76595744680851</v>
          </cell>
          <cell r="FF189">
            <v>12</v>
          </cell>
          <cell r="FG189">
            <v>144</v>
          </cell>
          <cell r="FH189">
            <v>8.3333333333333321</v>
          </cell>
        </row>
        <row r="190">
          <cell r="A190">
            <v>41425</v>
          </cell>
          <cell r="B190">
            <v>19</v>
          </cell>
          <cell r="C190">
            <v>1091</v>
          </cell>
          <cell r="D190">
            <v>1.7415215398716772</v>
          </cell>
          <cell r="J190">
            <v>30</v>
          </cell>
          <cell r="K190">
            <v>0</v>
          </cell>
          <cell r="N190">
            <v>53</v>
          </cell>
          <cell r="O190">
            <v>0</v>
          </cell>
          <cell r="Q190">
            <v>2</v>
          </cell>
          <cell r="R190">
            <v>56</v>
          </cell>
          <cell r="S190">
            <v>3.5714285714285712</v>
          </cell>
          <cell r="V190">
            <v>35</v>
          </cell>
          <cell r="W190">
            <v>0</v>
          </cell>
          <cell r="Y190">
            <v>3</v>
          </cell>
          <cell r="Z190">
            <v>145</v>
          </cell>
          <cell r="AA190">
            <v>2.0689655172413794</v>
          </cell>
          <cell r="AC190">
            <v>1</v>
          </cell>
          <cell r="AD190">
            <v>92</v>
          </cell>
          <cell r="AE190">
            <v>1.0869565217391304</v>
          </cell>
          <cell r="AH190">
            <v>42</v>
          </cell>
          <cell r="AI190">
            <v>0</v>
          </cell>
          <cell r="AK190">
            <v>1</v>
          </cell>
          <cell r="AL190">
            <v>39</v>
          </cell>
          <cell r="AM190">
            <v>2.5641025641025639</v>
          </cell>
          <cell r="AO190">
            <v>2</v>
          </cell>
          <cell r="AP190">
            <v>89</v>
          </cell>
          <cell r="AQ190">
            <v>2.2471910112359552</v>
          </cell>
          <cell r="AT190">
            <v>46</v>
          </cell>
          <cell r="AU190">
            <v>0</v>
          </cell>
          <cell r="AW190">
            <v>2</v>
          </cell>
          <cell r="AX190">
            <v>112</v>
          </cell>
          <cell r="AY190">
            <v>1.7857142857142856</v>
          </cell>
          <cell r="BA190">
            <v>2</v>
          </cell>
          <cell r="BB190">
            <v>75</v>
          </cell>
          <cell r="BC190">
            <v>2.666666666666667</v>
          </cell>
          <cell r="BF190">
            <v>58</v>
          </cell>
          <cell r="BG190">
            <v>0</v>
          </cell>
          <cell r="BJ190">
            <v>46</v>
          </cell>
          <cell r="BK190">
            <v>0</v>
          </cell>
          <cell r="BN190">
            <v>38</v>
          </cell>
          <cell r="BO190">
            <v>0</v>
          </cell>
          <cell r="BQ190">
            <v>1</v>
          </cell>
          <cell r="BR190">
            <v>57</v>
          </cell>
          <cell r="BS190">
            <v>1.7543859649122806</v>
          </cell>
          <cell r="BU190">
            <v>1</v>
          </cell>
          <cell r="BV190">
            <v>33</v>
          </cell>
          <cell r="BW190">
            <v>3.0303030303030303</v>
          </cell>
          <cell r="BY190">
            <v>4</v>
          </cell>
          <cell r="BZ190">
            <v>45</v>
          </cell>
          <cell r="CA190">
            <v>8.8888888888888893</v>
          </cell>
          <cell r="CC190">
            <v>3</v>
          </cell>
          <cell r="CD190">
            <v>145</v>
          </cell>
          <cell r="CE190">
            <v>2.0689655172413794</v>
          </cell>
          <cell r="CG190">
            <v>41029</v>
          </cell>
          <cell r="CH190">
            <v>175</v>
          </cell>
          <cell r="CI190">
            <v>1102</v>
          </cell>
          <cell r="CJ190">
            <v>15.88021778584392</v>
          </cell>
          <cell r="CL190">
            <v>3</v>
          </cell>
          <cell r="CM190">
            <v>32</v>
          </cell>
          <cell r="CN190">
            <v>9.375</v>
          </cell>
          <cell r="CP190">
            <v>4</v>
          </cell>
          <cell r="CQ190">
            <v>55</v>
          </cell>
          <cell r="CR190">
            <v>7.2727272727272716</v>
          </cell>
          <cell r="CT190">
            <v>13</v>
          </cell>
          <cell r="CU190">
            <v>56</v>
          </cell>
          <cell r="CV190">
            <v>23.214285714285715</v>
          </cell>
          <cell r="CX190">
            <v>6</v>
          </cell>
          <cell r="CY190">
            <v>36</v>
          </cell>
          <cell r="CZ190">
            <v>16.666666666666664</v>
          </cell>
          <cell r="DB190">
            <v>11</v>
          </cell>
          <cell r="DC190">
            <v>148</v>
          </cell>
          <cell r="DD190">
            <v>7.4324324324324316</v>
          </cell>
          <cell r="DF190">
            <v>24</v>
          </cell>
          <cell r="DG190">
            <v>99</v>
          </cell>
          <cell r="DH190">
            <v>24.242424242424242</v>
          </cell>
          <cell r="DJ190">
            <v>4</v>
          </cell>
          <cell r="DK190">
            <v>42</v>
          </cell>
          <cell r="DL190">
            <v>9.5238095238095237</v>
          </cell>
          <cell r="DN190">
            <v>7</v>
          </cell>
          <cell r="DO190">
            <v>38</v>
          </cell>
          <cell r="DP190">
            <v>18.421052631578949</v>
          </cell>
          <cell r="DR190">
            <v>18</v>
          </cell>
          <cell r="DS190">
            <v>90</v>
          </cell>
          <cell r="DT190">
            <v>20</v>
          </cell>
          <cell r="DV190">
            <v>6</v>
          </cell>
          <cell r="DW190">
            <v>46</v>
          </cell>
          <cell r="DX190">
            <v>13.043478260869565</v>
          </cell>
          <cell r="DZ190">
            <v>17</v>
          </cell>
          <cell r="EA190">
            <v>110</v>
          </cell>
          <cell r="EB190">
            <v>15.454545454545457</v>
          </cell>
          <cell r="ED190">
            <v>23</v>
          </cell>
          <cell r="EE190">
            <v>76</v>
          </cell>
          <cell r="EF190">
            <v>30.263157894736846</v>
          </cell>
          <cell r="EH190">
            <v>9</v>
          </cell>
          <cell r="EI190">
            <v>54</v>
          </cell>
          <cell r="EJ190">
            <v>16.666666666666664</v>
          </cell>
          <cell r="EL190">
            <v>4</v>
          </cell>
          <cell r="EM190">
            <v>49</v>
          </cell>
          <cell r="EN190">
            <v>8.1632653061224492</v>
          </cell>
          <cell r="EP190">
            <v>7</v>
          </cell>
          <cell r="EQ190">
            <v>37</v>
          </cell>
          <cell r="ER190">
            <v>18.918918918918919</v>
          </cell>
          <cell r="ET190">
            <v>7</v>
          </cell>
          <cell r="EU190">
            <v>57</v>
          </cell>
          <cell r="EV190">
            <v>12.280701754385964</v>
          </cell>
          <cell r="EX190">
            <v>7</v>
          </cell>
          <cell r="EY190">
            <v>32</v>
          </cell>
          <cell r="EZ190">
            <v>21.875</v>
          </cell>
          <cell r="FB190">
            <v>5</v>
          </cell>
          <cell r="FC190">
            <v>45</v>
          </cell>
          <cell r="FD190">
            <v>11.111111111111111</v>
          </cell>
          <cell r="FF190">
            <v>11</v>
          </cell>
          <cell r="FG190">
            <v>148</v>
          </cell>
          <cell r="FH190">
            <v>7.4324324324324325</v>
          </cell>
        </row>
        <row r="191">
          <cell r="A191">
            <v>41455</v>
          </cell>
          <cell r="B191">
            <v>23</v>
          </cell>
          <cell r="C191">
            <v>1087</v>
          </cell>
          <cell r="D191">
            <v>2.1159153633854646</v>
          </cell>
          <cell r="I191">
            <v>1</v>
          </cell>
          <cell r="J191">
            <v>30</v>
          </cell>
          <cell r="K191">
            <v>3.3333333333333335</v>
          </cell>
          <cell r="N191">
            <v>53</v>
          </cell>
          <cell r="O191">
            <v>0</v>
          </cell>
          <cell r="Q191">
            <v>2</v>
          </cell>
          <cell r="R191">
            <v>56</v>
          </cell>
          <cell r="S191">
            <v>3.5714285714285712</v>
          </cell>
          <cell r="V191">
            <v>35</v>
          </cell>
          <cell r="W191">
            <v>0</v>
          </cell>
          <cell r="Y191">
            <v>3</v>
          </cell>
          <cell r="Z191">
            <v>143</v>
          </cell>
          <cell r="AA191">
            <v>2.0979020979020979</v>
          </cell>
          <cell r="AC191">
            <v>1</v>
          </cell>
          <cell r="AD191">
            <v>88</v>
          </cell>
          <cell r="AE191">
            <v>1.1363636363636365</v>
          </cell>
          <cell r="AH191">
            <v>41</v>
          </cell>
          <cell r="AI191">
            <v>0</v>
          </cell>
          <cell r="AK191">
            <v>1</v>
          </cell>
          <cell r="AL191">
            <v>40</v>
          </cell>
          <cell r="AM191">
            <v>2.5</v>
          </cell>
          <cell r="AO191">
            <v>4</v>
          </cell>
          <cell r="AP191">
            <v>90</v>
          </cell>
          <cell r="AQ191">
            <v>4.4444444444444446</v>
          </cell>
          <cell r="AT191">
            <v>48</v>
          </cell>
          <cell r="AU191">
            <v>0</v>
          </cell>
          <cell r="AW191">
            <v>3</v>
          </cell>
          <cell r="AX191">
            <v>114</v>
          </cell>
          <cell r="AY191">
            <v>2.6315789473684208</v>
          </cell>
          <cell r="BA191">
            <v>2</v>
          </cell>
          <cell r="BB191">
            <v>75</v>
          </cell>
          <cell r="BC191">
            <v>2.666666666666667</v>
          </cell>
          <cell r="BF191">
            <v>58</v>
          </cell>
          <cell r="BG191">
            <v>0</v>
          </cell>
          <cell r="BJ191">
            <v>44</v>
          </cell>
          <cell r="BK191">
            <v>0</v>
          </cell>
          <cell r="BN191">
            <v>39</v>
          </cell>
          <cell r="BO191">
            <v>0</v>
          </cell>
          <cell r="BQ191">
            <v>1</v>
          </cell>
          <cell r="BR191">
            <v>57</v>
          </cell>
          <cell r="BS191">
            <v>1.7543859649122806</v>
          </cell>
          <cell r="BU191">
            <v>1</v>
          </cell>
          <cell r="BV191">
            <v>31</v>
          </cell>
          <cell r="BW191">
            <v>3.225806451612903</v>
          </cell>
          <cell r="BY191">
            <v>4</v>
          </cell>
          <cell r="BZ191">
            <v>45</v>
          </cell>
          <cell r="CA191">
            <v>8.8888888888888893</v>
          </cell>
          <cell r="CC191">
            <v>3</v>
          </cell>
          <cell r="CD191">
            <v>143</v>
          </cell>
          <cell r="CE191">
            <v>2.0979020979020979</v>
          </cell>
          <cell r="CG191">
            <v>41060</v>
          </cell>
          <cell r="CH191">
            <v>206</v>
          </cell>
          <cell r="CI191">
            <v>1091</v>
          </cell>
          <cell r="CJ191">
            <v>18.881759853345557</v>
          </cell>
          <cell r="CL191">
            <v>3</v>
          </cell>
          <cell r="CM191">
            <v>30</v>
          </cell>
          <cell r="CN191">
            <v>10</v>
          </cell>
          <cell r="CP191">
            <v>3</v>
          </cell>
          <cell r="CQ191">
            <v>53</v>
          </cell>
          <cell r="CR191">
            <v>5.6603773584905666</v>
          </cell>
          <cell r="CT191">
            <v>16</v>
          </cell>
          <cell r="CU191">
            <v>56</v>
          </cell>
          <cell r="CV191">
            <v>28.571428571428573</v>
          </cell>
          <cell r="CX191">
            <v>6</v>
          </cell>
          <cell r="CY191">
            <v>35</v>
          </cell>
          <cell r="CZ191">
            <v>17.142857142857142</v>
          </cell>
          <cell r="DB191">
            <v>16</v>
          </cell>
          <cell r="DC191">
            <v>145</v>
          </cell>
          <cell r="DD191">
            <v>11.03448275862069</v>
          </cell>
          <cell r="DF191">
            <v>25</v>
          </cell>
          <cell r="DG191">
            <v>92</v>
          </cell>
          <cell r="DH191">
            <v>27.173913043478262</v>
          </cell>
          <cell r="DJ191">
            <v>6</v>
          </cell>
          <cell r="DK191">
            <v>42</v>
          </cell>
          <cell r="DL191">
            <v>14.285714285714286</v>
          </cell>
          <cell r="DN191">
            <v>10</v>
          </cell>
          <cell r="DO191">
            <v>39</v>
          </cell>
          <cell r="DP191">
            <v>25.641025641025642</v>
          </cell>
          <cell r="DR191">
            <v>22</v>
          </cell>
          <cell r="DS191">
            <v>89</v>
          </cell>
          <cell r="DT191">
            <v>24.719101123595507</v>
          </cell>
          <cell r="DV191">
            <v>6</v>
          </cell>
          <cell r="DW191">
            <v>46</v>
          </cell>
          <cell r="DX191">
            <v>13.043478260869565</v>
          </cell>
          <cell r="DZ191">
            <v>21</v>
          </cell>
          <cell r="EA191">
            <v>112</v>
          </cell>
          <cell r="EB191">
            <v>18.75</v>
          </cell>
          <cell r="ED191">
            <v>26</v>
          </cell>
          <cell r="EE191">
            <v>75</v>
          </cell>
          <cell r="EF191">
            <v>34.666666666666671</v>
          </cell>
          <cell r="EH191">
            <v>8</v>
          </cell>
          <cell r="EI191">
            <v>58</v>
          </cell>
          <cell r="EJ191">
            <v>13.793103448275863</v>
          </cell>
          <cell r="EL191">
            <v>7</v>
          </cell>
          <cell r="EM191">
            <v>46</v>
          </cell>
          <cell r="EN191">
            <v>15.217391304347828</v>
          </cell>
          <cell r="EP191">
            <v>7</v>
          </cell>
          <cell r="EQ191">
            <v>38</v>
          </cell>
          <cell r="ER191">
            <v>18.421052631578949</v>
          </cell>
          <cell r="ET191">
            <v>9</v>
          </cell>
          <cell r="EU191">
            <v>57</v>
          </cell>
          <cell r="EV191">
            <v>15.789473684210526</v>
          </cell>
          <cell r="EX191">
            <v>7</v>
          </cell>
          <cell r="EY191">
            <v>33</v>
          </cell>
          <cell r="EZ191">
            <v>21.212121212121211</v>
          </cell>
          <cell r="FB191">
            <v>8</v>
          </cell>
          <cell r="FC191">
            <v>45</v>
          </cell>
          <cell r="FD191">
            <v>17.777777777777779</v>
          </cell>
          <cell r="FF191">
            <v>16</v>
          </cell>
          <cell r="FG191">
            <v>145</v>
          </cell>
          <cell r="FH191">
            <v>11.03448275862069</v>
          </cell>
        </row>
        <row r="192">
          <cell r="A192">
            <v>41486</v>
          </cell>
          <cell r="B192">
            <v>24</v>
          </cell>
          <cell r="C192">
            <v>1091</v>
          </cell>
          <cell r="D192">
            <v>2.1998166819431715</v>
          </cell>
          <cell r="I192">
            <v>1</v>
          </cell>
          <cell r="J192">
            <v>30</v>
          </cell>
          <cell r="K192">
            <v>3.3333333333333335</v>
          </cell>
          <cell r="N192">
            <v>54</v>
          </cell>
          <cell r="O192">
            <v>0</v>
          </cell>
          <cell r="Q192">
            <v>2</v>
          </cell>
          <cell r="R192">
            <v>56</v>
          </cell>
          <cell r="S192">
            <v>3.5714285714285712</v>
          </cell>
          <cell r="V192">
            <v>34</v>
          </cell>
          <cell r="W192">
            <v>0</v>
          </cell>
          <cell r="Y192">
            <v>3</v>
          </cell>
          <cell r="Z192">
            <v>146</v>
          </cell>
          <cell r="AA192">
            <v>2.054794520547945</v>
          </cell>
          <cell r="AC192">
            <v>1</v>
          </cell>
          <cell r="AD192">
            <v>86</v>
          </cell>
          <cell r="AE192">
            <v>1.1627906976744187</v>
          </cell>
          <cell r="AH192">
            <v>41</v>
          </cell>
          <cell r="AI192">
            <v>0</v>
          </cell>
          <cell r="AK192">
            <v>1</v>
          </cell>
          <cell r="AL192">
            <v>40</v>
          </cell>
          <cell r="AM192">
            <v>2.5</v>
          </cell>
          <cell r="AO192">
            <v>4</v>
          </cell>
          <cell r="AP192">
            <v>90</v>
          </cell>
          <cell r="AQ192">
            <v>4.4444444444444446</v>
          </cell>
          <cell r="AT192">
            <v>48</v>
          </cell>
          <cell r="AU192">
            <v>0</v>
          </cell>
          <cell r="AW192">
            <v>2</v>
          </cell>
          <cell r="AX192">
            <v>115</v>
          </cell>
          <cell r="AY192">
            <v>1.7391304347826086</v>
          </cell>
          <cell r="BA192">
            <v>4</v>
          </cell>
          <cell r="BB192">
            <v>76</v>
          </cell>
          <cell r="BC192">
            <v>5.2631578947368416</v>
          </cell>
          <cell r="BF192">
            <v>58</v>
          </cell>
          <cell r="BG192">
            <v>0</v>
          </cell>
          <cell r="BJ192">
            <v>45</v>
          </cell>
          <cell r="BK192">
            <v>0</v>
          </cell>
          <cell r="BN192">
            <v>39</v>
          </cell>
          <cell r="BO192">
            <v>0</v>
          </cell>
          <cell r="BQ192">
            <v>1</v>
          </cell>
          <cell r="BR192">
            <v>57</v>
          </cell>
          <cell r="BS192">
            <v>1.7543859649122806</v>
          </cell>
          <cell r="BU192">
            <v>1</v>
          </cell>
          <cell r="BV192">
            <v>30</v>
          </cell>
          <cell r="BW192">
            <v>3.3333333333333335</v>
          </cell>
          <cell r="BY192">
            <v>4</v>
          </cell>
          <cell r="BZ192">
            <v>46</v>
          </cell>
          <cell r="CA192">
            <v>8.695652173913043</v>
          </cell>
          <cell r="CC192">
            <v>3</v>
          </cell>
          <cell r="CD192">
            <v>146</v>
          </cell>
          <cell r="CE192">
            <v>2.054794520547945</v>
          </cell>
          <cell r="CG192">
            <v>41090</v>
          </cell>
          <cell r="CH192">
            <v>189</v>
          </cell>
          <cell r="CI192">
            <v>1087</v>
          </cell>
          <cell r="CJ192">
            <v>17.387304507819685</v>
          </cell>
          <cell r="CL192">
            <v>4</v>
          </cell>
          <cell r="CM192">
            <v>30</v>
          </cell>
          <cell r="CN192">
            <v>13.333333333333332</v>
          </cell>
          <cell r="CP192">
            <v>3</v>
          </cell>
          <cell r="CQ192">
            <v>53</v>
          </cell>
          <cell r="CR192">
            <v>5.6603773584905666</v>
          </cell>
          <cell r="CT192">
            <v>16</v>
          </cell>
          <cell r="CU192">
            <v>56</v>
          </cell>
          <cell r="CV192">
            <v>28.571428571428573</v>
          </cell>
          <cell r="CX192">
            <v>5</v>
          </cell>
          <cell r="CY192">
            <v>35</v>
          </cell>
          <cell r="CZ192">
            <v>14.285714285714286</v>
          </cell>
          <cell r="DB192">
            <v>17</v>
          </cell>
          <cell r="DC192">
            <v>143</v>
          </cell>
          <cell r="DD192">
            <v>11.888111888111888</v>
          </cell>
          <cell r="DF192">
            <v>25</v>
          </cell>
          <cell r="DG192">
            <v>88</v>
          </cell>
          <cell r="DH192">
            <v>28.40909090909091</v>
          </cell>
          <cell r="DJ192">
            <v>4</v>
          </cell>
          <cell r="DK192">
            <v>41</v>
          </cell>
          <cell r="DL192">
            <v>9.7560975609756095</v>
          </cell>
          <cell r="DN192">
            <v>9</v>
          </cell>
          <cell r="DO192">
            <v>40</v>
          </cell>
          <cell r="DP192">
            <v>22.5</v>
          </cell>
          <cell r="DR192">
            <v>18</v>
          </cell>
          <cell r="DS192">
            <v>90</v>
          </cell>
          <cell r="DT192">
            <v>20</v>
          </cell>
          <cell r="DV192">
            <v>6</v>
          </cell>
          <cell r="DW192">
            <v>48</v>
          </cell>
          <cell r="DX192">
            <v>12.5</v>
          </cell>
          <cell r="DZ192">
            <v>20</v>
          </cell>
          <cell r="EA192">
            <v>114</v>
          </cell>
          <cell r="EB192">
            <v>17.543859649122805</v>
          </cell>
          <cell r="ED192">
            <v>24</v>
          </cell>
          <cell r="EE192">
            <v>75</v>
          </cell>
          <cell r="EF192">
            <v>32</v>
          </cell>
          <cell r="EH192">
            <v>8</v>
          </cell>
          <cell r="EI192">
            <v>58</v>
          </cell>
          <cell r="EJ192">
            <v>13.793103448275863</v>
          </cell>
          <cell r="EL192">
            <v>4</v>
          </cell>
          <cell r="EM192">
            <v>44</v>
          </cell>
          <cell r="EN192">
            <v>9.0909090909090917</v>
          </cell>
          <cell r="EP192">
            <v>6</v>
          </cell>
          <cell r="EQ192">
            <v>39</v>
          </cell>
          <cell r="ER192">
            <v>15.384615384615385</v>
          </cell>
          <cell r="ET192">
            <v>8</v>
          </cell>
          <cell r="EU192">
            <v>57</v>
          </cell>
          <cell r="EV192">
            <v>14.035087719298247</v>
          </cell>
          <cell r="EX192">
            <v>7</v>
          </cell>
          <cell r="EY192">
            <v>31</v>
          </cell>
          <cell r="EZ192">
            <v>22.580645161290324</v>
          </cell>
          <cell r="FB192">
            <v>5</v>
          </cell>
          <cell r="FC192">
            <v>45</v>
          </cell>
          <cell r="FD192">
            <v>11.111111111111111</v>
          </cell>
          <cell r="FF192">
            <v>17</v>
          </cell>
          <cell r="FG192">
            <v>143</v>
          </cell>
          <cell r="FH192">
            <v>11.888111888111888</v>
          </cell>
        </row>
        <row r="193">
          <cell r="A193">
            <v>41517</v>
          </cell>
          <cell r="B193">
            <v>23</v>
          </cell>
          <cell r="C193">
            <v>1091</v>
          </cell>
          <cell r="D193">
            <v>2.1081576535288726</v>
          </cell>
          <cell r="I193">
            <v>1</v>
          </cell>
          <cell r="J193">
            <v>30</v>
          </cell>
          <cell r="K193">
            <v>3.3333333333333335</v>
          </cell>
          <cell r="N193">
            <v>54</v>
          </cell>
          <cell r="O193">
            <v>0</v>
          </cell>
          <cell r="Q193">
            <v>2</v>
          </cell>
          <cell r="R193">
            <v>55</v>
          </cell>
          <cell r="S193">
            <v>3.6363636363636362</v>
          </cell>
          <cell r="V193">
            <v>33</v>
          </cell>
          <cell r="W193">
            <v>0</v>
          </cell>
          <cell r="Y193">
            <v>2</v>
          </cell>
          <cell r="Z193">
            <v>146</v>
          </cell>
          <cell r="AA193">
            <v>1.3698630136986301</v>
          </cell>
          <cell r="AC193">
            <v>1</v>
          </cell>
          <cell r="AD193">
            <v>84</v>
          </cell>
          <cell r="AE193">
            <v>1.1904761904761905</v>
          </cell>
          <cell r="AH193">
            <v>42</v>
          </cell>
          <cell r="AI193">
            <v>0</v>
          </cell>
          <cell r="AK193">
            <v>1</v>
          </cell>
          <cell r="AL193">
            <v>42</v>
          </cell>
          <cell r="AM193">
            <v>2.3809523809523809</v>
          </cell>
          <cell r="AO193">
            <v>5</v>
          </cell>
          <cell r="AP193">
            <v>91</v>
          </cell>
          <cell r="AQ193">
            <v>5.4945054945054945</v>
          </cell>
          <cell r="AT193">
            <v>46</v>
          </cell>
          <cell r="AU193">
            <v>0</v>
          </cell>
          <cell r="AW193">
            <v>2</v>
          </cell>
          <cell r="AX193">
            <v>114</v>
          </cell>
          <cell r="AY193">
            <v>1.7543859649122806</v>
          </cell>
          <cell r="BA193">
            <v>4</v>
          </cell>
          <cell r="BB193">
            <v>76</v>
          </cell>
          <cell r="BC193">
            <v>5.2631578947368416</v>
          </cell>
          <cell r="BF193">
            <v>59</v>
          </cell>
          <cell r="BG193">
            <v>0</v>
          </cell>
          <cell r="BJ193">
            <v>46</v>
          </cell>
          <cell r="BK193">
            <v>0</v>
          </cell>
          <cell r="BN193">
            <v>42</v>
          </cell>
          <cell r="BO193">
            <v>0</v>
          </cell>
          <cell r="BR193">
            <v>56</v>
          </cell>
          <cell r="BS193">
            <v>0</v>
          </cell>
          <cell r="BU193">
            <v>1</v>
          </cell>
          <cell r="BV193">
            <v>31</v>
          </cell>
          <cell r="BW193">
            <v>3.225806451612903</v>
          </cell>
          <cell r="BY193">
            <v>4</v>
          </cell>
          <cell r="BZ193">
            <v>45</v>
          </cell>
          <cell r="CA193">
            <v>8.8888888888888893</v>
          </cell>
          <cell r="CC193">
            <v>2</v>
          </cell>
          <cell r="CD193">
            <v>146</v>
          </cell>
          <cell r="CE193">
            <v>1.3698630136986301</v>
          </cell>
          <cell r="CG193">
            <v>41121</v>
          </cell>
          <cell r="CH193">
            <v>193</v>
          </cell>
          <cell r="CI193">
            <v>1091</v>
          </cell>
          <cell r="CJ193">
            <v>17.69019248395967</v>
          </cell>
          <cell r="CL193">
            <v>4</v>
          </cell>
          <cell r="CM193">
            <v>30</v>
          </cell>
          <cell r="CN193">
            <v>13.333333333333332</v>
          </cell>
          <cell r="CP193">
            <v>3</v>
          </cell>
          <cell r="CQ193">
            <v>54</v>
          </cell>
          <cell r="CR193">
            <v>5.5555555555555554</v>
          </cell>
          <cell r="CT193">
            <v>17</v>
          </cell>
          <cell r="CU193">
            <v>56</v>
          </cell>
          <cell r="CV193">
            <v>30.357142857142854</v>
          </cell>
          <cell r="CX193">
            <v>4</v>
          </cell>
          <cell r="CY193">
            <v>34</v>
          </cell>
          <cell r="CZ193">
            <v>11.76470588235294</v>
          </cell>
          <cell r="DB193">
            <v>17</v>
          </cell>
          <cell r="DC193">
            <v>146</v>
          </cell>
          <cell r="DD193">
            <v>11.643835616438357</v>
          </cell>
          <cell r="DF193">
            <v>23</v>
          </cell>
          <cell r="DG193">
            <v>86</v>
          </cell>
          <cell r="DH193">
            <v>26.744186046511629</v>
          </cell>
          <cell r="DJ193">
            <v>7</v>
          </cell>
          <cell r="DK193">
            <v>41</v>
          </cell>
          <cell r="DL193">
            <v>17.073170731707318</v>
          </cell>
          <cell r="DN193">
            <v>10</v>
          </cell>
          <cell r="DO193">
            <v>40</v>
          </cell>
          <cell r="DP193">
            <v>25</v>
          </cell>
          <cell r="DR193">
            <v>18</v>
          </cell>
          <cell r="DS193">
            <v>90</v>
          </cell>
          <cell r="DT193">
            <v>20</v>
          </cell>
          <cell r="DV193">
            <v>6</v>
          </cell>
          <cell r="DW193">
            <v>48</v>
          </cell>
          <cell r="DX193">
            <v>12.5</v>
          </cell>
          <cell r="DZ193">
            <v>23</v>
          </cell>
          <cell r="EA193">
            <v>115</v>
          </cell>
          <cell r="EB193">
            <v>20</v>
          </cell>
          <cell r="ED193">
            <v>24</v>
          </cell>
          <cell r="EE193">
            <v>76</v>
          </cell>
          <cell r="EF193">
            <v>31.578947368421051</v>
          </cell>
          <cell r="EH193">
            <v>5</v>
          </cell>
          <cell r="EI193">
            <v>58</v>
          </cell>
          <cell r="EJ193">
            <v>8.6206896551724146</v>
          </cell>
          <cell r="EL193">
            <v>4</v>
          </cell>
          <cell r="EM193">
            <v>45</v>
          </cell>
          <cell r="EN193">
            <v>8.8888888888888893</v>
          </cell>
          <cell r="EP193">
            <v>6</v>
          </cell>
          <cell r="EQ193">
            <v>39</v>
          </cell>
          <cell r="ER193">
            <v>15.384615384615385</v>
          </cell>
          <cell r="ET193">
            <v>10</v>
          </cell>
          <cell r="EU193">
            <v>57</v>
          </cell>
          <cell r="EV193">
            <v>17.543859649122805</v>
          </cell>
          <cell r="EX193">
            <v>7</v>
          </cell>
          <cell r="EY193">
            <v>30</v>
          </cell>
          <cell r="EZ193">
            <v>23.333333333333336</v>
          </cell>
          <cell r="FB193">
            <v>5</v>
          </cell>
          <cell r="FC193">
            <v>46</v>
          </cell>
          <cell r="FD193">
            <v>10.869565217391305</v>
          </cell>
          <cell r="FF193">
            <v>17</v>
          </cell>
          <cell r="FG193">
            <v>146</v>
          </cell>
          <cell r="FH193">
            <v>11.643835616438356</v>
          </cell>
        </row>
        <row r="194">
          <cell r="A194">
            <v>41547</v>
          </cell>
          <cell r="B194">
            <v>23</v>
          </cell>
          <cell r="C194">
            <v>1091</v>
          </cell>
          <cell r="D194">
            <v>2.1081576535288726</v>
          </cell>
          <cell r="I194">
            <v>1</v>
          </cell>
          <cell r="J194">
            <v>30</v>
          </cell>
          <cell r="K194">
            <v>3.3333333333333335</v>
          </cell>
          <cell r="N194">
            <v>52</v>
          </cell>
          <cell r="O194">
            <v>0</v>
          </cell>
          <cell r="Q194">
            <v>2</v>
          </cell>
          <cell r="R194">
            <v>56</v>
          </cell>
          <cell r="S194">
            <v>3.5714285714285712</v>
          </cell>
          <cell r="V194">
            <v>33</v>
          </cell>
          <cell r="W194">
            <v>0</v>
          </cell>
          <cell r="Y194">
            <v>2</v>
          </cell>
          <cell r="Z194">
            <v>149</v>
          </cell>
          <cell r="AA194">
            <v>1.3422818791946309</v>
          </cell>
          <cell r="AC194">
            <v>1</v>
          </cell>
          <cell r="AD194">
            <v>84</v>
          </cell>
          <cell r="AE194">
            <v>1.1904761904761905</v>
          </cell>
          <cell r="AH194">
            <v>43</v>
          </cell>
          <cell r="AI194">
            <v>0</v>
          </cell>
          <cell r="AK194">
            <v>1</v>
          </cell>
          <cell r="AL194">
            <v>42</v>
          </cell>
          <cell r="AM194">
            <v>2.3809523809523809</v>
          </cell>
          <cell r="AO194">
            <v>5</v>
          </cell>
          <cell r="AP194">
            <v>92</v>
          </cell>
          <cell r="AQ194">
            <v>5.4347826086956523</v>
          </cell>
          <cell r="AT194">
            <v>45</v>
          </cell>
          <cell r="AU194">
            <v>0</v>
          </cell>
          <cell r="AW194">
            <v>2</v>
          </cell>
          <cell r="AX194">
            <v>115</v>
          </cell>
          <cell r="AY194">
            <v>1.7391304347826086</v>
          </cell>
          <cell r="BA194">
            <v>4</v>
          </cell>
          <cell r="BB194">
            <v>75</v>
          </cell>
          <cell r="BC194">
            <v>5.3333333333333339</v>
          </cell>
          <cell r="BF194">
            <v>56</v>
          </cell>
          <cell r="BG194">
            <v>0</v>
          </cell>
          <cell r="BJ194">
            <v>45</v>
          </cell>
          <cell r="BK194">
            <v>0</v>
          </cell>
          <cell r="BN194">
            <v>41</v>
          </cell>
          <cell r="BO194">
            <v>0</v>
          </cell>
          <cell r="BR194">
            <v>57</v>
          </cell>
          <cell r="BS194">
            <v>0</v>
          </cell>
          <cell r="BU194">
            <v>1</v>
          </cell>
          <cell r="BV194">
            <v>31</v>
          </cell>
          <cell r="BW194">
            <v>3.225806451612903</v>
          </cell>
          <cell r="BY194">
            <v>4</v>
          </cell>
          <cell r="BZ194">
            <v>45</v>
          </cell>
          <cell r="CA194">
            <v>8.8888888888888893</v>
          </cell>
          <cell r="CC194">
            <v>2</v>
          </cell>
          <cell r="CD194">
            <v>149</v>
          </cell>
          <cell r="CE194">
            <v>1.3422818791946309</v>
          </cell>
          <cell r="CG194">
            <v>41152</v>
          </cell>
          <cell r="CH194">
            <v>182</v>
          </cell>
          <cell r="CI194">
            <v>1091</v>
          </cell>
          <cell r="CJ194">
            <v>16.681943171402384</v>
          </cell>
          <cell r="CL194">
            <v>4</v>
          </cell>
          <cell r="CM194">
            <v>30</v>
          </cell>
          <cell r="CN194">
            <v>13.333333333333332</v>
          </cell>
          <cell r="CP194">
            <v>4</v>
          </cell>
          <cell r="CQ194">
            <v>54</v>
          </cell>
          <cell r="CR194">
            <v>7.4074074074074083</v>
          </cell>
          <cell r="CT194">
            <v>16</v>
          </cell>
          <cell r="CU194">
            <v>55</v>
          </cell>
          <cell r="CV194">
            <v>29.090909090909086</v>
          </cell>
          <cell r="CX194">
            <v>4</v>
          </cell>
          <cell r="CY194">
            <v>33</v>
          </cell>
          <cell r="CZ194">
            <v>12.121212121212121</v>
          </cell>
          <cell r="DB194">
            <v>11</v>
          </cell>
          <cell r="DC194">
            <v>146</v>
          </cell>
          <cell r="DD194">
            <v>7.5342465753424657</v>
          </cell>
          <cell r="DF194">
            <v>23</v>
          </cell>
          <cell r="DG194">
            <v>84</v>
          </cell>
          <cell r="DH194">
            <v>27.38095238095238</v>
          </cell>
          <cell r="DJ194">
            <v>8</v>
          </cell>
          <cell r="DK194">
            <v>42</v>
          </cell>
          <cell r="DL194">
            <v>19.047619047619047</v>
          </cell>
          <cell r="DN194">
            <v>8</v>
          </cell>
          <cell r="DO194">
            <v>42</v>
          </cell>
          <cell r="DP194">
            <v>19.047619047619047</v>
          </cell>
          <cell r="DR194">
            <v>17</v>
          </cell>
          <cell r="DS194">
            <v>91</v>
          </cell>
          <cell r="DT194">
            <v>18.681318681318682</v>
          </cell>
          <cell r="DV194">
            <v>6</v>
          </cell>
          <cell r="DW194">
            <v>46</v>
          </cell>
          <cell r="DX194">
            <v>13.043478260869565</v>
          </cell>
          <cell r="DZ194">
            <v>23</v>
          </cell>
          <cell r="EA194">
            <v>114</v>
          </cell>
          <cell r="EB194">
            <v>20.17543859649123</v>
          </cell>
          <cell r="ED194">
            <v>22</v>
          </cell>
          <cell r="EE194">
            <v>76</v>
          </cell>
          <cell r="EF194">
            <v>28.947368421052634</v>
          </cell>
          <cell r="EH194">
            <v>5</v>
          </cell>
          <cell r="EI194">
            <v>59</v>
          </cell>
          <cell r="EJ194">
            <v>8.4745762711864394</v>
          </cell>
          <cell r="EL194">
            <v>5</v>
          </cell>
          <cell r="EM194">
            <v>46</v>
          </cell>
          <cell r="EN194">
            <v>10.869565217391305</v>
          </cell>
          <cell r="EP194">
            <v>6</v>
          </cell>
          <cell r="EQ194">
            <v>42</v>
          </cell>
          <cell r="ER194">
            <v>14.285714285714286</v>
          </cell>
          <cell r="ET194">
            <v>7</v>
          </cell>
          <cell r="EU194">
            <v>56</v>
          </cell>
          <cell r="EV194">
            <v>12.5</v>
          </cell>
          <cell r="EX194">
            <v>8</v>
          </cell>
          <cell r="EY194">
            <v>31</v>
          </cell>
          <cell r="EZ194">
            <v>25.806451612903224</v>
          </cell>
          <cell r="FB194">
            <v>5</v>
          </cell>
          <cell r="FC194">
            <v>45</v>
          </cell>
          <cell r="FD194">
            <v>11.111111111111111</v>
          </cell>
          <cell r="FF194">
            <v>11</v>
          </cell>
          <cell r="FG194">
            <v>146</v>
          </cell>
          <cell r="FH194">
            <v>7.5342465753424657</v>
          </cell>
        </row>
        <row r="195">
          <cell r="A195">
            <v>41578</v>
          </cell>
          <cell r="B195">
            <v>24</v>
          </cell>
          <cell r="C195">
            <v>1101</v>
          </cell>
          <cell r="D195">
            <v>2.1798365122615802</v>
          </cell>
          <cell r="I195">
            <v>1</v>
          </cell>
          <cell r="J195">
            <v>30</v>
          </cell>
          <cell r="K195">
            <v>3.3333333333333335</v>
          </cell>
          <cell r="N195">
            <v>54</v>
          </cell>
          <cell r="O195">
            <v>0</v>
          </cell>
          <cell r="Q195">
            <v>2</v>
          </cell>
          <cell r="R195">
            <v>57</v>
          </cell>
          <cell r="S195">
            <v>3.5087719298245612</v>
          </cell>
          <cell r="V195">
            <v>35</v>
          </cell>
          <cell r="W195">
            <v>0</v>
          </cell>
          <cell r="Y195">
            <v>3</v>
          </cell>
          <cell r="Z195">
            <v>153</v>
          </cell>
          <cell r="AA195">
            <v>1.9607843137254901</v>
          </cell>
          <cell r="AC195">
            <v>1</v>
          </cell>
          <cell r="AD195">
            <v>82</v>
          </cell>
          <cell r="AE195">
            <v>1.2195121951219512</v>
          </cell>
          <cell r="AH195">
            <v>44</v>
          </cell>
          <cell r="AI195">
            <v>0</v>
          </cell>
          <cell r="AK195">
            <v>1</v>
          </cell>
          <cell r="AL195">
            <v>42</v>
          </cell>
          <cell r="AM195">
            <v>2.3809523809523809</v>
          </cell>
          <cell r="AO195">
            <v>5</v>
          </cell>
          <cell r="AP195">
            <v>94</v>
          </cell>
          <cell r="AQ195">
            <v>5.3191489361702127</v>
          </cell>
          <cell r="AT195">
            <v>46</v>
          </cell>
          <cell r="AU195">
            <v>0</v>
          </cell>
          <cell r="AW195">
            <v>2</v>
          </cell>
          <cell r="AX195">
            <v>116</v>
          </cell>
          <cell r="AY195">
            <v>1.7241379310344827</v>
          </cell>
          <cell r="BA195">
            <v>4</v>
          </cell>
          <cell r="BB195">
            <v>75</v>
          </cell>
          <cell r="BC195">
            <v>5.3333333333333339</v>
          </cell>
          <cell r="BF195">
            <v>56</v>
          </cell>
          <cell r="BG195">
            <v>0</v>
          </cell>
          <cell r="BJ195">
            <v>47</v>
          </cell>
          <cell r="BK195">
            <v>0</v>
          </cell>
          <cell r="BN195">
            <v>41</v>
          </cell>
          <cell r="BO195">
            <v>0</v>
          </cell>
          <cell r="BR195">
            <v>56</v>
          </cell>
          <cell r="BS195">
            <v>0</v>
          </cell>
          <cell r="BU195">
            <v>1</v>
          </cell>
          <cell r="BV195">
            <v>30</v>
          </cell>
          <cell r="BW195">
            <v>3.3333333333333335</v>
          </cell>
          <cell r="BY195">
            <v>4</v>
          </cell>
          <cell r="BZ195">
            <v>44</v>
          </cell>
          <cell r="CA195">
            <v>9.0909090909090917</v>
          </cell>
          <cell r="CC195">
            <v>3</v>
          </cell>
          <cell r="CD195">
            <v>153</v>
          </cell>
          <cell r="CE195">
            <v>1.9607843137254901</v>
          </cell>
          <cell r="CG195">
            <v>41182</v>
          </cell>
          <cell r="CH195">
            <v>159</v>
          </cell>
          <cell r="CI195">
            <v>1091</v>
          </cell>
          <cell r="CJ195">
            <v>14.57378551787351</v>
          </cell>
          <cell r="CL195">
            <v>4</v>
          </cell>
          <cell r="CM195">
            <v>30</v>
          </cell>
          <cell r="CN195">
            <v>13.333333333333332</v>
          </cell>
          <cell r="CP195">
            <v>4</v>
          </cell>
          <cell r="CQ195">
            <v>52</v>
          </cell>
          <cell r="CR195">
            <v>7.6923076923076925</v>
          </cell>
          <cell r="CT195">
            <v>14</v>
          </cell>
          <cell r="CU195">
            <v>56</v>
          </cell>
          <cell r="CV195">
            <v>25</v>
          </cell>
          <cell r="CX195">
            <v>4</v>
          </cell>
          <cell r="CY195">
            <v>33</v>
          </cell>
          <cell r="CZ195">
            <v>12.121212121212121</v>
          </cell>
          <cell r="DB195">
            <v>11</v>
          </cell>
          <cell r="DC195">
            <v>149</v>
          </cell>
          <cell r="DD195">
            <v>7.3825503355704702</v>
          </cell>
          <cell r="DF195">
            <v>20</v>
          </cell>
          <cell r="DG195">
            <v>84</v>
          </cell>
          <cell r="DH195">
            <v>23.809523809523807</v>
          </cell>
          <cell r="DJ195">
            <v>6</v>
          </cell>
          <cell r="DK195">
            <v>43</v>
          </cell>
          <cell r="DL195">
            <v>13.953488372093023</v>
          </cell>
          <cell r="DN195">
            <v>6</v>
          </cell>
          <cell r="DO195">
            <v>42</v>
          </cell>
          <cell r="DP195">
            <v>14.285714285714286</v>
          </cell>
          <cell r="DR195">
            <v>16</v>
          </cell>
          <cell r="DS195">
            <v>92</v>
          </cell>
          <cell r="DT195">
            <v>17.391304347826086</v>
          </cell>
          <cell r="DV195">
            <v>6</v>
          </cell>
          <cell r="DW195">
            <v>45</v>
          </cell>
          <cell r="DX195">
            <v>13.333333333333332</v>
          </cell>
          <cell r="DZ195">
            <v>20</v>
          </cell>
          <cell r="EA195">
            <v>115</v>
          </cell>
          <cell r="EB195">
            <v>17.391304347826086</v>
          </cell>
          <cell r="ED195">
            <v>19</v>
          </cell>
          <cell r="EE195">
            <v>75</v>
          </cell>
          <cell r="EF195">
            <v>25.333333333333336</v>
          </cell>
          <cell r="EH195">
            <v>3</v>
          </cell>
          <cell r="EI195">
            <v>56</v>
          </cell>
          <cell r="EJ195">
            <v>5.3571428571428568</v>
          </cell>
          <cell r="EL195">
            <v>3</v>
          </cell>
          <cell r="EM195">
            <v>45</v>
          </cell>
          <cell r="EN195">
            <v>6.6666666666666661</v>
          </cell>
          <cell r="EP195">
            <v>6</v>
          </cell>
          <cell r="EQ195">
            <v>41</v>
          </cell>
          <cell r="ER195">
            <v>14.634146341463415</v>
          </cell>
          <cell r="ET195">
            <v>6</v>
          </cell>
          <cell r="EU195">
            <v>57</v>
          </cell>
          <cell r="EV195">
            <v>10.526315789473685</v>
          </cell>
          <cell r="EX195">
            <v>6</v>
          </cell>
          <cell r="EY195">
            <v>31</v>
          </cell>
          <cell r="EZ195">
            <v>19.35483870967742</v>
          </cell>
          <cell r="FB195">
            <v>5</v>
          </cell>
          <cell r="FC195">
            <v>45</v>
          </cell>
          <cell r="FD195">
            <v>11.111111111111111</v>
          </cell>
          <cell r="FF195">
            <v>11</v>
          </cell>
          <cell r="FG195">
            <v>149</v>
          </cell>
          <cell r="FH195">
            <v>7.3825503355704702</v>
          </cell>
        </row>
        <row r="196">
          <cell r="A196">
            <v>41608</v>
          </cell>
          <cell r="B196">
            <v>22</v>
          </cell>
          <cell r="C196">
            <v>1094</v>
          </cell>
          <cell r="D196">
            <v>2.0109689213893969</v>
          </cell>
          <cell r="I196">
            <v>1</v>
          </cell>
          <cell r="J196">
            <v>30</v>
          </cell>
          <cell r="K196">
            <v>3.3333333333333335</v>
          </cell>
          <cell r="N196">
            <v>52</v>
          </cell>
          <cell r="O196">
            <v>0</v>
          </cell>
          <cell r="Q196">
            <v>2</v>
          </cell>
          <cell r="R196">
            <v>59</v>
          </cell>
          <cell r="S196">
            <v>3.3898305084745761</v>
          </cell>
          <cell r="V196">
            <v>36</v>
          </cell>
          <cell r="W196">
            <v>0</v>
          </cell>
          <cell r="Y196">
            <v>3</v>
          </cell>
          <cell r="Z196">
            <v>153</v>
          </cell>
          <cell r="AA196">
            <v>1.9607843137254901</v>
          </cell>
          <cell r="AC196">
            <v>1</v>
          </cell>
          <cell r="AD196">
            <v>75</v>
          </cell>
          <cell r="AE196">
            <v>1.3333333333333335</v>
          </cell>
          <cell r="AH196">
            <v>45</v>
          </cell>
          <cell r="AI196">
            <v>0</v>
          </cell>
          <cell r="AK196">
            <v>1</v>
          </cell>
          <cell r="AL196">
            <v>41</v>
          </cell>
          <cell r="AM196">
            <v>2.4390243902439024</v>
          </cell>
          <cell r="AO196">
            <v>5</v>
          </cell>
          <cell r="AP196">
            <v>94</v>
          </cell>
          <cell r="AQ196">
            <v>5.3191489361702127</v>
          </cell>
          <cell r="AT196">
            <v>47</v>
          </cell>
          <cell r="AU196">
            <v>0</v>
          </cell>
          <cell r="AW196">
            <v>1</v>
          </cell>
          <cell r="AX196">
            <v>118</v>
          </cell>
          <cell r="AY196">
            <v>0.84745762711864403</v>
          </cell>
          <cell r="BA196">
            <v>4</v>
          </cell>
          <cell r="BB196">
            <v>75</v>
          </cell>
          <cell r="BC196">
            <v>5.3333333333333339</v>
          </cell>
          <cell r="BF196">
            <v>57</v>
          </cell>
          <cell r="BG196">
            <v>0</v>
          </cell>
          <cell r="BJ196">
            <v>49</v>
          </cell>
          <cell r="BK196">
            <v>0</v>
          </cell>
          <cell r="BN196">
            <v>40</v>
          </cell>
          <cell r="BO196">
            <v>0</v>
          </cell>
          <cell r="BR196">
            <v>54</v>
          </cell>
          <cell r="BS196">
            <v>0</v>
          </cell>
          <cell r="BV196">
            <v>27</v>
          </cell>
          <cell r="BW196">
            <v>0</v>
          </cell>
          <cell r="BY196">
            <v>4</v>
          </cell>
          <cell r="BZ196">
            <v>43</v>
          </cell>
          <cell r="CA196">
            <v>9.3023255813953494</v>
          </cell>
          <cell r="CC196">
            <v>3</v>
          </cell>
          <cell r="CD196">
            <v>153</v>
          </cell>
          <cell r="CE196">
            <v>1.9607843137254901</v>
          </cell>
          <cell r="CG196">
            <v>41213</v>
          </cell>
          <cell r="CH196">
            <v>154</v>
          </cell>
          <cell r="CI196">
            <v>1101</v>
          </cell>
          <cell r="CJ196">
            <v>13.987284287011809</v>
          </cell>
          <cell r="CL196">
            <v>4</v>
          </cell>
          <cell r="CM196">
            <v>30</v>
          </cell>
          <cell r="CN196">
            <v>13.333333333333332</v>
          </cell>
          <cell r="CP196">
            <v>5</v>
          </cell>
          <cell r="CQ196">
            <v>54</v>
          </cell>
          <cell r="CR196">
            <v>9.2592592592592595</v>
          </cell>
          <cell r="CT196">
            <v>14</v>
          </cell>
          <cell r="CU196">
            <v>57</v>
          </cell>
          <cell r="CV196">
            <v>24.561403508771928</v>
          </cell>
          <cell r="CX196">
            <v>5</v>
          </cell>
          <cell r="CY196">
            <v>35</v>
          </cell>
          <cell r="CZ196">
            <v>14.285714285714286</v>
          </cell>
          <cell r="DB196">
            <v>11</v>
          </cell>
          <cell r="DC196">
            <v>153</v>
          </cell>
          <cell r="DD196">
            <v>7.18954248366013</v>
          </cell>
          <cell r="DF196">
            <v>17</v>
          </cell>
          <cell r="DG196">
            <v>82</v>
          </cell>
          <cell r="DH196">
            <v>20.73170731707317</v>
          </cell>
          <cell r="DJ196">
            <v>4</v>
          </cell>
          <cell r="DK196">
            <v>44</v>
          </cell>
          <cell r="DL196">
            <v>9.0909090909090917</v>
          </cell>
          <cell r="DN196">
            <v>6</v>
          </cell>
          <cell r="DO196">
            <v>42</v>
          </cell>
          <cell r="DP196">
            <v>14.285714285714286</v>
          </cell>
          <cell r="DR196">
            <v>18</v>
          </cell>
          <cell r="DS196">
            <v>94</v>
          </cell>
          <cell r="DT196">
            <v>19.148936170212764</v>
          </cell>
          <cell r="DV196">
            <v>6</v>
          </cell>
          <cell r="DW196">
            <v>46</v>
          </cell>
          <cell r="DX196">
            <v>13.043478260869565</v>
          </cell>
          <cell r="DZ196">
            <v>16</v>
          </cell>
          <cell r="EA196">
            <v>116</v>
          </cell>
          <cell r="EB196">
            <v>13.793103448275863</v>
          </cell>
          <cell r="ED196">
            <v>19</v>
          </cell>
          <cell r="EE196">
            <v>75</v>
          </cell>
          <cell r="EF196">
            <v>25.333333333333336</v>
          </cell>
          <cell r="EH196">
            <v>2</v>
          </cell>
          <cell r="EI196">
            <v>56</v>
          </cell>
          <cell r="EJ196">
            <v>3.5714285714285712</v>
          </cell>
          <cell r="EL196">
            <v>3</v>
          </cell>
          <cell r="EM196">
            <v>47</v>
          </cell>
          <cell r="EN196">
            <v>6.3829787234042552</v>
          </cell>
          <cell r="EP196">
            <v>8</v>
          </cell>
          <cell r="EQ196">
            <v>41</v>
          </cell>
          <cell r="ER196">
            <v>19.512195121951219</v>
          </cell>
          <cell r="ET196">
            <v>4</v>
          </cell>
          <cell r="EU196">
            <v>56</v>
          </cell>
          <cell r="EV196">
            <v>7.1428571428571432</v>
          </cell>
          <cell r="EX196">
            <v>6</v>
          </cell>
          <cell r="EY196">
            <v>30</v>
          </cell>
          <cell r="EZ196">
            <v>20</v>
          </cell>
          <cell r="FB196">
            <v>6</v>
          </cell>
          <cell r="FC196">
            <v>44</v>
          </cell>
          <cell r="FD196">
            <v>13.636363636363637</v>
          </cell>
          <cell r="FF196">
            <v>11</v>
          </cell>
          <cell r="FG196">
            <v>153</v>
          </cell>
          <cell r="FH196">
            <v>7.18954248366013</v>
          </cell>
        </row>
        <row r="197">
          <cell r="A197">
            <v>41639</v>
          </cell>
          <cell r="B197">
            <v>15</v>
          </cell>
          <cell r="C197">
            <v>1089</v>
          </cell>
          <cell r="D197">
            <v>1.3774104683195594</v>
          </cell>
          <cell r="I197">
            <v>1</v>
          </cell>
          <cell r="J197">
            <v>30</v>
          </cell>
          <cell r="K197">
            <v>3.3333333333333335</v>
          </cell>
          <cell r="N197">
            <v>52</v>
          </cell>
          <cell r="O197">
            <v>0</v>
          </cell>
          <cell r="Q197">
            <v>2</v>
          </cell>
          <cell r="R197">
            <v>60</v>
          </cell>
          <cell r="S197">
            <v>3.3333333333333335</v>
          </cell>
          <cell r="V197">
            <v>38</v>
          </cell>
          <cell r="W197">
            <v>0</v>
          </cell>
          <cell r="Y197">
            <v>2</v>
          </cell>
          <cell r="Z197">
            <v>160</v>
          </cell>
          <cell r="AA197">
            <v>1.25</v>
          </cell>
          <cell r="AD197">
            <v>73</v>
          </cell>
          <cell r="AE197">
            <v>0</v>
          </cell>
          <cell r="AH197">
            <v>46</v>
          </cell>
          <cell r="AI197">
            <v>0</v>
          </cell>
          <cell r="AK197">
            <v>1</v>
          </cell>
          <cell r="AL197">
            <v>39</v>
          </cell>
          <cell r="AM197">
            <v>2.5641025641025639</v>
          </cell>
          <cell r="AO197">
            <v>4</v>
          </cell>
          <cell r="AP197">
            <v>92</v>
          </cell>
          <cell r="AQ197">
            <v>4.3478260869565215</v>
          </cell>
          <cell r="AT197">
            <v>49</v>
          </cell>
          <cell r="AU197">
            <v>0</v>
          </cell>
          <cell r="AW197">
            <v>1</v>
          </cell>
          <cell r="AX197">
            <v>122</v>
          </cell>
          <cell r="AY197">
            <v>0.81967213114754101</v>
          </cell>
          <cell r="BA197">
            <v>3</v>
          </cell>
          <cell r="BB197">
            <v>75</v>
          </cell>
          <cell r="BC197">
            <v>4</v>
          </cell>
          <cell r="BF197">
            <v>55</v>
          </cell>
          <cell r="BG197">
            <v>0</v>
          </cell>
          <cell r="BJ197">
            <v>50</v>
          </cell>
          <cell r="BK197">
            <v>0</v>
          </cell>
          <cell r="BN197">
            <v>39</v>
          </cell>
          <cell r="BO197">
            <v>0</v>
          </cell>
          <cell r="BR197">
            <v>55</v>
          </cell>
          <cell r="BS197">
            <v>0</v>
          </cell>
          <cell r="BV197">
            <v>20</v>
          </cell>
          <cell r="BW197">
            <v>0</v>
          </cell>
          <cell r="BY197">
            <v>1</v>
          </cell>
          <cell r="BZ197">
            <v>37</v>
          </cell>
          <cell r="CA197">
            <v>2.7027027027027026</v>
          </cell>
          <cell r="CC197">
            <v>2</v>
          </cell>
          <cell r="CD197">
            <v>160</v>
          </cell>
          <cell r="CE197">
            <v>1.25</v>
          </cell>
          <cell r="CG197">
            <v>41243</v>
          </cell>
          <cell r="CH197">
            <v>167</v>
          </cell>
          <cell r="CI197">
            <v>1094</v>
          </cell>
          <cell r="CJ197">
            <v>15.265082266910419</v>
          </cell>
          <cell r="CL197">
            <v>5</v>
          </cell>
          <cell r="CM197">
            <v>30</v>
          </cell>
          <cell r="CN197">
            <v>16.666666666666664</v>
          </cell>
          <cell r="CP197">
            <v>5</v>
          </cell>
          <cell r="CQ197">
            <v>52</v>
          </cell>
          <cell r="CR197">
            <v>9.6153846153846168</v>
          </cell>
          <cell r="CT197">
            <v>13</v>
          </cell>
          <cell r="CU197">
            <v>59</v>
          </cell>
          <cell r="CV197">
            <v>22.033898305084744</v>
          </cell>
          <cell r="CX197">
            <v>5</v>
          </cell>
          <cell r="CY197">
            <v>36</v>
          </cell>
          <cell r="CZ197">
            <v>13.888888888888889</v>
          </cell>
          <cell r="DB197">
            <v>14</v>
          </cell>
          <cell r="DC197">
            <v>153</v>
          </cell>
          <cell r="DD197">
            <v>9.1503267973856204</v>
          </cell>
          <cell r="DF197">
            <v>16</v>
          </cell>
          <cell r="DG197">
            <v>75</v>
          </cell>
          <cell r="DH197">
            <v>21.333333333333336</v>
          </cell>
          <cell r="DJ197">
            <v>5</v>
          </cell>
          <cell r="DK197">
            <v>45</v>
          </cell>
          <cell r="DL197">
            <v>11.111111111111111</v>
          </cell>
          <cell r="DN197">
            <v>7</v>
          </cell>
          <cell r="DO197">
            <v>41</v>
          </cell>
          <cell r="DP197">
            <v>17.073170731707318</v>
          </cell>
          <cell r="DR197">
            <v>19</v>
          </cell>
          <cell r="DS197">
            <v>94</v>
          </cell>
          <cell r="DT197">
            <v>20.212765957446809</v>
          </cell>
          <cell r="DV197">
            <v>7</v>
          </cell>
          <cell r="DW197">
            <v>47</v>
          </cell>
          <cell r="DX197">
            <v>14.893617021276595</v>
          </cell>
          <cell r="DZ197">
            <v>20</v>
          </cell>
          <cell r="EA197">
            <v>118</v>
          </cell>
          <cell r="EB197">
            <v>16.949152542372879</v>
          </cell>
          <cell r="ED197">
            <v>20</v>
          </cell>
          <cell r="EE197">
            <v>75</v>
          </cell>
          <cell r="EF197">
            <v>26.666666666666664</v>
          </cell>
          <cell r="EH197">
            <v>3</v>
          </cell>
          <cell r="EI197">
            <v>57</v>
          </cell>
          <cell r="EJ197">
            <v>5.2631578947368425</v>
          </cell>
          <cell r="EL197">
            <v>4</v>
          </cell>
          <cell r="EM197">
            <v>49</v>
          </cell>
          <cell r="EN197">
            <v>8.1632653061224492</v>
          </cell>
          <cell r="EP197">
            <v>7</v>
          </cell>
          <cell r="EQ197">
            <v>40</v>
          </cell>
          <cell r="ER197">
            <v>17.5</v>
          </cell>
          <cell r="ET197">
            <v>4</v>
          </cell>
          <cell r="EU197">
            <v>54</v>
          </cell>
          <cell r="EV197">
            <v>7.4074074074074083</v>
          </cell>
          <cell r="EX197">
            <v>7</v>
          </cell>
          <cell r="EY197">
            <v>27</v>
          </cell>
          <cell r="EZ197">
            <v>25.925925925925927</v>
          </cell>
          <cell r="FB197">
            <v>6</v>
          </cell>
          <cell r="FC197">
            <v>43</v>
          </cell>
          <cell r="FD197">
            <v>13.953488372093023</v>
          </cell>
          <cell r="FF197">
            <v>14</v>
          </cell>
          <cell r="FG197">
            <v>153</v>
          </cell>
          <cell r="FH197">
            <v>9.1503267973856204</v>
          </cell>
        </row>
        <row r="198">
          <cell r="A198">
            <v>41670</v>
          </cell>
          <cell r="B198">
            <v>13</v>
          </cell>
          <cell r="C198">
            <v>1091</v>
          </cell>
          <cell r="D198">
            <v>1.1915673693858846</v>
          </cell>
          <cell r="I198">
            <v>1</v>
          </cell>
          <cell r="J198">
            <v>30</v>
          </cell>
          <cell r="K198">
            <v>3.3333333333333335</v>
          </cell>
          <cell r="N198">
            <v>52</v>
          </cell>
          <cell r="O198">
            <v>0</v>
          </cell>
          <cell r="Q198">
            <v>2</v>
          </cell>
          <cell r="R198">
            <v>61</v>
          </cell>
          <cell r="S198">
            <v>3.278688524590164</v>
          </cell>
          <cell r="V198">
            <v>38</v>
          </cell>
          <cell r="W198">
            <v>0</v>
          </cell>
          <cell r="Y198">
            <v>2</v>
          </cell>
          <cell r="Z198">
            <v>159</v>
          </cell>
          <cell r="AA198">
            <v>1.257861635220126</v>
          </cell>
          <cell r="AD198">
            <v>75</v>
          </cell>
          <cell r="AE198">
            <v>0</v>
          </cell>
          <cell r="AH198">
            <v>48</v>
          </cell>
          <cell r="AI198">
            <v>0</v>
          </cell>
          <cell r="AK198">
            <v>1</v>
          </cell>
          <cell r="AL198">
            <v>39</v>
          </cell>
          <cell r="AM198">
            <v>2.5641025641025639</v>
          </cell>
          <cell r="AO198">
            <v>3</v>
          </cell>
          <cell r="AP198">
            <v>88</v>
          </cell>
          <cell r="AQ198">
            <v>3.4090909090909087</v>
          </cell>
          <cell r="AT198">
            <v>47</v>
          </cell>
          <cell r="AU198">
            <v>0</v>
          </cell>
          <cell r="AW198">
            <v>1</v>
          </cell>
          <cell r="AX198">
            <v>125</v>
          </cell>
          <cell r="AY198">
            <v>0.8</v>
          </cell>
          <cell r="BA198">
            <v>3</v>
          </cell>
          <cell r="BB198">
            <v>74</v>
          </cell>
          <cell r="BC198">
            <v>4.0540540540540544</v>
          </cell>
          <cell r="BF198">
            <v>55</v>
          </cell>
          <cell r="BG198">
            <v>0</v>
          </cell>
          <cell r="BJ198">
            <v>50</v>
          </cell>
          <cell r="BK198">
            <v>0</v>
          </cell>
          <cell r="BN198">
            <v>40</v>
          </cell>
          <cell r="BO198">
            <v>0</v>
          </cell>
          <cell r="BR198">
            <v>55</v>
          </cell>
          <cell r="BS198">
            <v>0</v>
          </cell>
          <cell r="BV198">
            <v>19</v>
          </cell>
          <cell r="BW198">
            <v>0</v>
          </cell>
          <cell r="BZ198">
            <v>37</v>
          </cell>
          <cell r="CA198">
            <v>0</v>
          </cell>
          <cell r="CC198">
            <v>2</v>
          </cell>
          <cell r="CD198">
            <v>159</v>
          </cell>
          <cell r="CE198">
            <v>1.257861635220126</v>
          </cell>
          <cell r="CG198">
            <v>41274</v>
          </cell>
          <cell r="CH198">
            <v>142</v>
          </cell>
          <cell r="CI198">
            <v>1089</v>
          </cell>
          <cell r="CJ198">
            <v>13.039485766758494</v>
          </cell>
          <cell r="CL198">
            <v>4</v>
          </cell>
          <cell r="CM198">
            <v>30</v>
          </cell>
          <cell r="CN198">
            <v>13.333333333333332</v>
          </cell>
          <cell r="CP198">
            <v>3</v>
          </cell>
          <cell r="CQ198">
            <v>52</v>
          </cell>
          <cell r="CR198">
            <v>5.7692307692307692</v>
          </cell>
          <cell r="CT198">
            <v>12</v>
          </cell>
          <cell r="CU198">
            <v>60</v>
          </cell>
          <cell r="CV198">
            <v>20</v>
          </cell>
          <cell r="CX198">
            <v>5</v>
          </cell>
          <cell r="CY198">
            <v>38</v>
          </cell>
          <cell r="CZ198">
            <v>13.157894736842106</v>
          </cell>
          <cell r="DB198">
            <v>13</v>
          </cell>
          <cell r="DC198">
            <v>160</v>
          </cell>
          <cell r="DD198">
            <v>8.125</v>
          </cell>
          <cell r="DF198">
            <v>12</v>
          </cell>
          <cell r="DG198">
            <v>73</v>
          </cell>
          <cell r="DH198">
            <v>16.43835616438356</v>
          </cell>
          <cell r="DJ198">
            <v>3</v>
          </cell>
          <cell r="DK198">
            <v>46</v>
          </cell>
          <cell r="DL198">
            <v>6.5217391304347823</v>
          </cell>
          <cell r="DN198">
            <v>7</v>
          </cell>
          <cell r="DO198">
            <v>39</v>
          </cell>
          <cell r="DP198">
            <v>17.948717948717949</v>
          </cell>
          <cell r="DR198">
            <v>16</v>
          </cell>
          <cell r="DS198">
            <v>92</v>
          </cell>
          <cell r="DT198">
            <v>17.391304347826086</v>
          </cell>
          <cell r="DV198">
            <v>6</v>
          </cell>
          <cell r="DW198">
            <v>49</v>
          </cell>
          <cell r="DX198">
            <v>12.244897959183673</v>
          </cell>
          <cell r="DZ198">
            <v>17</v>
          </cell>
          <cell r="EA198">
            <v>122</v>
          </cell>
          <cell r="EB198">
            <v>13.934426229508198</v>
          </cell>
          <cell r="ED198">
            <v>19</v>
          </cell>
          <cell r="EE198">
            <v>75</v>
          </cell>
          <cell r="EF198">
            <v>25.333333333333336</v>
          </cell>
          <cell r="EH198">
            <v>2</v>
          </cell>
          <cell r="EI198">
            <v>55</v>
          </cell>
          <cell r="EJ198">
            <v>3.6363636363636367</v>
          </cell>
          <cell r="EL198">
            <v>4</v>
          </cell>
          <cell r="EM198">
            <v>50</v>
          </cell>
          <cell r="EN198">
            <v>8</v>
          </cell>
          <cell r="EP198">
            <v>8</v>
          </cell>
          <cell r="EQ198">
            <v>39</v>
          </cell>
          <cell r="ER198">
            <v>20.512820512820511</v>
          </cell>
          <cell r="ET198">
            <v>3</v>
          </cell>
          <cell r="EU198">
            <v>55</v>
          </cell>
          <cell r="EV198">
            <v>5.4545454545454541</v>
          </cell>
          <cell r="EX198">
            <v>4</v>
          </cell>
          <cell r="EY198">
            <v>20</v>
          </cell>
          <cell r="EZ198">
            <v>20</v>
          </cell>
          <cell r="FB198">
            <v>4</v>
          </cell>
          <cell r="FC198">
            <v>37</v>
          </cell>
          <cell r="FD198">
            <v>10.810810810810811</v>
          </cell>
          <cell r="FF198">
            <v>13</v>
          </cell>
          <cell r="FG198">
            <v>160</v>
          </cell>
          <cell r="FH198">
            <v>8.125</v>
          </cell>
        </row>
        <row r="199">
          <cell r="A199">
            <v>41698</v>
          </cell>
          <cell r="B199">
            <v>13</v>
          </cell>
          <cell r="C199">
            <v>1099</v>
          </cell>
          <cell r="D199">
            <v>1.1828935395814377</v>
          </cell>
          <cell r="I199">
            <v>1</v>
          </cell>
          <cell r="J199">
            <v>31</v>
          </cell>
          <cell r="K199">
            <v>3.225806451612903</v>
          </cell>
          <cell r="N199">
            <v>54</v>
          </cell>
          <cell r="O199">
            <v>0</v>
          </cell>
          <cell r="Q199">
            <v>2</v>
          </cell>
          <cell r="R199">
            <v>61</v>
          </cell>
          <cell r="S199">
            <v>3.278688524590164</v>
          </cell>
          <cell r="V199">
            <v>40</v>
          </cell>
          <cell r="W199">
            <v>0</v>
          </cell>
          <cell r="Y199">
            <v>2</v>
          </cell>
          <cell r="Z199">
            <v>159</v>
          </cell>
          <cell r="AA199">
            <v>1.257861635220126</v>
          </cell>
          <cell r="AD199">
            <v>77</v>
          </cell>
          <cell r="AE199">
            <v>0</v>
          </cell>
          <cell r="AH199">
            <v>48</v>
          </cell>
          <cell r="AI199">
            <v>0</v>
          </cell>
          <cell r="AK199">
            <v>1</v>
          </cell>
          <cell r="AL199">
            <v>39</v>
          </cell>
          <cell r="AM199">
            <v>2.5641025641025639</v>
          </cell>
          <cell r="AO199">
            <v>3</v>
          </cell>
          <cell r="AP199">
            <v>88</v>
          </cell>
          <cell r="AQ199">
            <v>3.4090909090909087</v>
          </cell>
          <cell r="AT199">
            <v>47</v>
          </cell>
          <cell r="AU199">
            <v>0</v>
          </cell>
          <cell r="AW199">
            <v>1</v>
          </cell>
          <cell r="AX199">
            <v>125</v>
          </cell>
          <cell r="AY199">
            <v>0.8</v>
          </cell>
          <cell r="BA199">
            <v>3</v>
          </cell>
          <cell r="BB199">
            <v>75</v>
          </cell>
          <cell r="BC199">
            <v>4</v>
          </cell>
          <cell r="BF199">
            <v>57</v>
          </cell>
          <cell r="BG199">
            <v>0</v>
          </cell>
          <cell r="BJ199">
            <v>51</v>
          </cell>
          <cell r="BK199">
            <v>0</v>
          </cell>
          <cell r="BN199">
            <v>40</v>
          </cell>
          <cell r="BO199">
            <v>0</v>
          </cell>
          <cell r="BR199">
            <v>56</v>
          </cell>
          <cell r="BS199">
            <v>0</v>
          </cell>
          <cell r="BV199">
            <v>19</v>
          </cell>
          <cell r="BW199">
            <v>0</v>
          </cell>
          <cell r="BZ199">
            <v>33</v>
          </cell>
          <cell r="CA199">
            <v>0</v>
          </cell>
          <cell r="CC199">
            <v>2</v>
          </cell>
          <cell r="CD199">
            <v>159</v>
          </cell>
          <cell r="CE199">
            <v>1.257861635220126</v>
          </cell>
          <cell r="CG199">
            <v>41305</v>
          </cell>
          <cell r="CH199">
            <v>119</v>
          </cell>
          <cell r="CI199">
            <v>1091</v>
          </cell>
          <cell r="CJ199">
            <v>10.907424381301558</v>
          </cell>
          <cell r="CL199">
            <v>3</v>
          </cell>
          <cell r="CM199">
            <v>30</v>
          </cell>
          <cell r="CN199">
            <v>10</v>
          </cell>
          <cell r="CP199">
            <v>4</v>
          </cell>
          <cell r="CQ199">
            <v>52</v>
          </cell>
          <cell r="CR199">
            <v>7.6923076923076925</v>
          </cell>
          <cell r="CT199">
            <v>11</v>
          </cell>
          <cell r="CU199">
            <v>61</v>
          </cell>
          <cell r="CV199">
            <v>18.032786885245901</v>
          </cell>
          <cell r="CX199">
            <v>4</v>
          </cell>
          <cell r="CY199">
            <v>38</v>
          </cell>
          <cell r="CZ199">
            <v>10.526315789473685</v>
          </cell>
          <cell r="DB199">
            <v>9</v>
          </cell>
          <cell r="DC199">
            <v>159</v>
          </cell>
          <cell r="DD199">
            <v>5.6603773584905666</v>
          </cell>
          <cell r="DF199">
            <v>11</v>
          </cell>
          <cell r="DG199">
            <v>75</v>
          </cell>
          <cell r="DH199">
            <v>14.666666666666666</v>
          </cell>
          <cell r="DJ199">
            <v>3</v>
          </cell>
          <cell r="DK199">
            <v>48</v>
          </cell>
          <cell r="DL199">
            <v>6.25</v>
          </cell>
          <cell r="DN199">
            <v>5</v>
          </cell>
          <cell r="DO199">
            <v>39</v>
          </cell>
          <cell r="DP199">
            <v>12.820512820512821</v>
          </cell>
          <cell r="DR199">
            <v>11</v>
          </cell>
          <cell r="DS199">
            <v>88</v>
          </cell>
          <cell r="DT199">
            <v>12.5</v>
          </cell>
          <cell r="DV199">
            <v>6</v>
          </cell>
          <cell r="DW199">
            <v>47</v>
          </cell>
          <cell r="DX199">
            <v>12.76595744680851</v>
          </cell>
          <cell r="DZ199">
            <v>14</v>
          </cell>
          <cell r="EA199">
            <v>125</v>
          </cell>
          <cell r="EB199">
            <v>11.2</v>
          </cell>
          <cell r="ED199">
            <v>18</v>
          </cell>
          <cell r="EE199">
            <v>74</v>
          </cell>
          <cell r="EF199">
            <v>24.324324324324323</v>
          </cell>
          <cell r="EH199">
            <v>2</v>
          </cell>
          <cell r="EI199">
            <v>55</v>
          </cell>
          <cell r="EJ199">
            <v>3.6363636363636367</v>
          </cell>
          <cell r="EL199">
            <v>3</v>
          </cell>
          <cell r="EM199">
            <v>50</v>
          </cell>
          <cell r="EN199">
            <v>6</v>
          </cell>
          <cell r="EP199">
            <v>5</v>
          </cell>
          <cell r="EQ199">
            <v>40</v>
          </cell>
          <cell r="ER199">
            <v>12.5</v>
          </cell>
          <cell r="ET199">
            <v>3</v>
          </cell>
          <cell r="EU199">
            <v>55</v>
          </cell>
          <cell r="EV199">
            <v>5.4545454545454541</v>
          </cell>
          <cell r="EX199">
            <v>4</v>
          </cell>
          <cell r="EY199">
            <v>19</v>
          </cell>
          <cell r="EZ199">
            <v>21.05263157894737</v>
          </cell>
          <cell r="FB199">
            <v>3</v>
          </cell>
          <cell r="FC199">
            <v>37</v>
          </cell>
          <cell r="FD199">
            <v>8.1081081081081088</v>
          </cell>
          <cell r="FF199">
            <v>9</v>
          </cell>
          <cell r="FG199">
            <v>159</v>
          </cell>
          <cell r="FH199">
            <v>5.6603773584905666</v>
          </cell>
        </row>
        <row r="200">
          <cell r="A200">
            <v>41729</v>
          </cell>
          <cell r="B200">
            <v>12</v>
          </cell>
          <cell r="C200">
            <v>1095</v>
          </cell>
          <cell r="D200">
            <v>1.095890410958904</v>
          </cell>
          <cell r="I200">
            <v>1</v>
          </cell>
          <cell r="J200">
            <v>30</v>
          </cell>
          <cell r="K200">
            <v>3.3333333333333335</v>
          </cell>
          <cell r="N200">
            <v>56</v>
          </cell>
          <cell r="O200">
            <v>0</v>
          </cell>
          <cell r="Q200">
            <v>2</v>
          </cell>
          <cell r="R200">
            <v>61</v>
          </cell>
          <cell r="S200">
            <v>3.278688524590164</v>
          </cell>
          <cell r="V200">
            <v>40</v>
          </cell>
          <cell r="W200">
            <v>0</v>
          </cell>
          <cell r="Y200">
            <v>2</v>
          </cell>
          <cell r="Z200">
            <v>158</v>
          </cell>
          <cell r="AA200">
            <v>1.2658227848101267</v>
          </cell>
          <cell r="AD200">
            <v>78</v>
          </cell>
          <cell r="AE200">
            <v>0</v>
          </cell>
          <cell r="AH200">
            <v>48</v>
          </cell>
          <cell r="AI200">
            <v>0</v>
          </cell>
          <cell r="AK200">
            <v>1</v>
          </cell>
          <cell r="AL200">
            <v>39</v>
          </cell>
          <cell r="AM200">
            <v>2.5641025641025639</v>
          </cell>
          <cell r="AO200">
            <v>2</v>
          </cell>
          <cell r="AP200">
            <v>86</v>
          </cell>
          <cell r="AQ200">
            <v>2.3255813953488373</v>
          </cell>
          <cell r="AT200">
            <v>45</v>
          </cell>
          <cell r="AU200">
            <v>0</v>
          </cell>
          <cell r="AW200">
            <v>1</v>
          </cell>
          <cell r="AX200">
            <v>128</v>
          </cell>
          <cell r="AY200">
            <v>0.78125</v>
          </cell>
          <cell r="BA200">
            <v>2</v>
          </cell>
          <cell r="BB200">
            <v>74</v>
          </cell>
          <cell r="BC200">
            <v>2.7027027027027026</v>
          </cell>
          <cell r="BF200">
            <v>59</v>
          </cell>
          <cell r="BG200">
            <v>0</v>
          </cell>
          <cell r="BJ200">
            <v>51</v>
          </cell>
          <cell r="BK200">
            <v>0</v>
          </cell>
          <cell r="BM200">
            <v>1</v>
          </cell>
          <cell r="BN200">
            <v>40</v>
          </cell>
          <cell r="BO200">
            <v>2.5</v>
          </cell>
          <cell r="BR200">
            <v>55</v>
          </cell>
          <cell r="BS200">
            <v>0</v>
          </cell>
          <cell r="BV200">
            <v>18</v>
          </cell>
          <cell r="BW200">
            <v>0</v>
          </cell>
          <cell r="BZ200">
            <v>30</v>
          </cell>
          <cell r="CA200">
            <v>0</v>
          </cell>
          <cell r="CC200">
            <v>2</v>
          </cell>
          <cell r="CD200">
            <v>158</v>
          </cell>
          <cell r="CE200">
            <v>1.2658227848101267</v>
          </cell>
          <cell r="CG200">
            <v>41333</v>
          </cell>
          <cell r="CH200">
            <v>110</v>
          </cell>
          <cell r="CI200">
            <v>1099</v>
          </cell>
          <cell r="CJ200">
            <v>10.009099181073704</v>
          </cell>
          <cell r="CL200">
            <v>3</v>
          </cell>
          <cell r="CM200">
            <v>31</v>
          </cell>
          <cell r="CN200">
            <v>9.67741935483871</v>
          </cell>
          <cell r="CP200">
            <v>4</v>
          </cell>
          <cell r="CQ200">
            <v>54</v>
          </cell>
          <cell r="CR200">
            <v>7.4074074074074083</v>
          </cell>
          <cell r="CT200">
            <v>9</v>
          </cell>
          <cell r="CU200">
            <v>61</v>
          </cell>
          <cell r="CV200">
            <v>14.754098360655737</v>
          </cell>
          <cell r="CX200">
            <v>4</v>
          </cell>
          <cell r="CY200">
            <v>40</v>
          </cell>
          <cell r="CZ200">
            <v>10</v>
          </cell>
          <cell r="DB200">
            <v>8</v>
          </cell>
          <cell r="DC200">
            <v>159</v>
          </cell>
          <cell r="DD200">
            <v>5.0314465408805029</v>
          </cell>
          <cell r="DF200">
            <v>9</v>
          </cell>
          <cell r="DG200">
            <v>77</v>
          </cell>
          <cell r="DH200">
            <v>11.688311688311687</v>
          </cell>
          <cell r="DJ200">
            <v>2</v>
          </cell>
          <cell r="DK200">
            <v>48</v>
          </cell>
          <cell r="DL200">
            <v>4.1666666666666661</v>
          </cell>
          <cell r="DN200">
            <v>5</v>
          </cell>
          <cell r="DO200">
            <v>39</v>
          </cell>
          <cell r="DP200">
            <v>12.820512820512821</v>
          </cell>
          <cell r="DR200">
            <v>11</v>
          </cell>
          <cell r="DS200">
            <v>88</v>
          </cell>
          <cell r="DT200">
            <v>12.5</v>
          </cell>
          <cell r="DV200">
            <v>4</v>
          </cell>
          <cell r="DW200">
            <v>47</v>
          </cell>
          <cell r="DX200">
            <v>8.5106382978723403</v>
          </cell>
          <cell r="DZ200">
            <v>14</v>
          </cell>
          <cell r="EA200">
            <v>125</v>
          </cell>
          <cell r="EB200">
            <v>11.2</v>
          </cell>
          <cell r="ED200">
            <v>18</v>
          </cell>
          <cell r="EE200">
            <v>75</v>
          </cell>
          <cell r="EF200">
            <v>24</v>
          </cell>
          <cell r="EH200">
            <v>1</v>
          </cell>
          <cell r="EI200">
            <v>57</v>
          </cell>
          <cell r="EJ200">
            <v>1.7543859649122808</v>
          </cell>
          <cell r="EL200">
            <v>4</v>
          </cell>
          <cell r="EM200">
            <v>51</v>
          </cell>
          <cell r="EN200">
            <v>7.8431372549019613</v>
          </cell>
          <cell r="EP200">
            <v>4</v>
          </cell>
          <cell r="EQ200">
            <v>40</v>
          </cell>
          <cell r="ER200">
            <v>10</v>
          </cell>
          <cell r="ET200">
            <v>3</v>
          </cell>
          <cell r="EU200">
            <v>56</v>
          </cell>
          <cell r="EV200">
            <v>5.3571428571428568</v>
          </cell>
          <cell r="EX200">
            <v>4</v>
          </cell>
          <cell r="EY200">
            <v>19</v>
          </cell>
          <cell r="EZ200">
            <v>21.05263157894737</v>
          </cell>
          <cell r="FB200">
            <v>3</v>
          </cell>
          <cell r="FC200">
            <v>33</v>
          </cell>
          <cell r="FD200">
            <v>9.0909090909090917</v>
          </cell>
          <cell r="FF200">
            <v>8</v>
          </cell>
          <cell r="FG200">
            <v>159</v>
          </cell>
          <cell r="FH200">
            <v>5.0314465408805038</v>
          </cell>
        </row>
        <row r="201">
          <cell r="A201">
            <v>41759</v>
          </cell>
          <cell r="B201">
            <v>14</v>
          </cell>
          <cell r="C201">
            <v>1091</v>
          </cell>
          <cell r="D201">
            <v>1.2832263978001834</v>
          </cell>
          <cell r="I201">
            <v>1</v>
          </cell>
          <cell r="J201">
            <v>30</v>
          </cell>
          <cell r="K201">
            <v>3.3333333333333335</v>
          </cell>
          <cell r="N201">
            <v>56</v>
          </cell>
          <cell r="O201">
            <v>0</v>
          </cell>
          <cell r="R201">
            <v>58</v>
          </cell>
          <cell r="S201">
            <v>0</v>
          </cell>
          <cell r="V201">
            <v>41</v>
          </cell>
          <cell r="W201">
            <v>0</v>
          </cell>
          <cell r="Y201">
            <v>2</v>
          </cell>
          <cell r="Z201">
            <v>160</v>
          </cell>
          <cell r="AA201">
            <v>1.25</v>
          </cell>
          <cell r="AD201">
            <v>78</v>
          </cell>
          <cell r="AE201">
            <v>0</v>
          </cell>
          <cell r="AH201">
            <v>48</v>
          </cell>
          <cell r="AI201">
            <v>0</v>
          </cell>
          <cell r="AL201">
            <v>39</v>
          </cell>
          <cell r="AM201">
            <v>0</v>
          </cell>
          <cell r="AO201">
            <v>2</v>
          </cell>
          <cell r="AP201">
            <v>87</v>
          </cell>
          <cell r="AQ201">
            <v>2.2988505747126435</v>
          </cell>
          <cell r="AT201">
            <v>44</v>
          </cell>
          <cell r="AU201">
            <v>0</v>
          </cell>
          <cell r="AW201">
            <v>3</v>
          </cell>
          <cell r="AX201">
            <v>127</v>
          </cell>
          <cell r="AY201">
            <v>2.3622047244094486</v>
          </cell>
          <cell r="BA201">
            <v>2</v>
          </cell>
          <cell r="BB201">
            <v>73</v>
          </cell>
          <cell r="BC201">
            <v>2.7397260273972601</v>
          </cell>
          <cell r="BF201">
            <v>60</v>
          </cell>
          <cell r="BG201">
            <v>0</v>
          </cell>
          <cell r="BJ201">
            <v>49</v>
          </cell>
          <cell r="BK201">
            <v>0</v>
          </cell>
          <cell r="BM201">
            <v>1</v>
          </cell>
          <cell r="BN201">
            <v>40</v>
          </cell>
          <cell r="BO201">
            <v>2.5</v>
          </cell>
          <cell r="BR201">
            <v>55</v>
          </cell>
          <cell r="BS201">
            <v>0</v>
          </cell>
          <cell r="BV201">
            <v>17</v>
          </cell>
          <cell r="BW201">
            <v>0</v>
          </cell>
          <cell r="BY201">
            <v>3</v>
          </cell>
          <cell r="BZ201">
            <v>30</v>
          </cell>
          <cell r="CA201">
            <v>10</v>
          </cell>
          <cell r="CC201">
            <v>2</v>
          </cell>
          <cell r="CD201">
            <v>160</v>
          </cell>
          <cell r="CE201">
            <v>1.25</v>
          </cell>
          <cell r="CG201">
            <v>41364</v>
          </cell>
          <cell r="CH201">
            <v>99</v>
          </cell>
          <cell r="CI201">
            <v>1095</v>
          </cell>
          <cell r="CJ201">
            <v>9.0410958904109577</v>
          </cell>
          <cell r="CL201">
            <v>3</v>
          </cell>
          <cell r="CM201">
            <v>30</v>
          </cell>
          <cell r="CN201">
            <v>10</v>
          </cell>
          <cell r="CP201">
            <v>5</v>
          </cell>
          <cell r="CQ201">
            <v>56</v>
          </cell>
          <cell r="CR201">
            <v>8.9285714285714288</v>
          </cell>
          <cell r="CT201">
            <v>9</v>
          </cell>
          <cell r="CU201">
            <v>61</v>
          </cell>
          <cell r="CV201">
            <v>14.754098360655737</v>
          </cell>
          <cell r="CX201">
            <v>4</v>
          </cell>
          <cell r="CY201">
            <v>40</v>
          </cell>
          <cell r="CZ201">
            <v>10</v>
          </cell>
          <cell r="DB201">
            <v>7</v>
          </cell>
          <cell r="DC201">
            <v>158</v>
          </cell>
          <cell r="DD201">
            <v>4.4303797468354436</v>
          </cell>
          <cell r="DF201">
            <v>8</v>
          </cell>
          <cell r="DG201">
            <v>78</v>
          </cell>
          <cell r="DH201">
            <v>10.256410256410255</v>
          </cell>
          <cell r="DJ201">
            <v>2</v>
          </cell>
          <cell r="DK201">
            <v>48</v>
          </cell>
          <cell r="DL201">
            <v>4.1666666666666661</v>
          </cell>
          <cell r="DN201">
            <v>5</v>
          </cell>
          <cell r="DO201">
            <v>39</v>
          </cell>
          <cell r="DP201">
            <v>12.820512820512821</v>
          </cell>
          <cell r="DR201">
            <v>8</v>
          </cell>
          <cell r="DS201">
            <v>86</v>
          </cell>
          <cell r="DT201">
            <v>9.3023255813953494</v>
          </cell>
          <cell r="DV201">
            <v>3</v>
          </cell>
          <cell r="DW201">
            <v>45</v>
          </cell>
          <cell r="DX201">
            <v>6.6666666666666661</v>
          </cell>
          <cell r="DZ201">
            <v>14</v>
          </cell>
          <cell r="EA201">
            <v>128</v>
          </cell>
          <cell r="EB201">
            <v>10.9375</v>
          </cell>
          <cell r="ED201">
            <v>15</v>
          </cell>
          <cell r="EE201">
            <v>74</v>
          </cell>
          <cell r="EF201">
            <v>20.27027027027027</v>
          </cell>
          <cell r="EH201">
            <v>1</v>
          </cell>
          <cell r="EI201">
            <v>59</v>
          </cell>
          <cell r="EJ201">
            <v>1.6949152542372881</v>
          </cell>
          <cell r="EL201">
            <v>1</v>
          </cell>
          <cell r="EM201">
            <v>51</v>
          </cell>
          <cell r="EN201">
            <v>1.9607843137254903</v>
          </cell>
          <cell r="EP201">
            <v>5</v>
          </cell>
          <cell r="EQ201">
            <v>40</v>
          </cell>
          <cell r="ER201">
            <v>12.5</v>
          </cell>
          <cell r="ET201">
            <v>3</v>
          </cell>
          <cell r="EU201">
            <v>55</v>
          </cell>
          <cell r="EV201">
            <v>5.4545454545454541</v>
          </cell>
          <cell r="EX201">
            <v>3</v>
          </cell>
          <cell r="EY201">
            <v>18</v>
          </cell>
          <cell r="EZ201">
            <v>16.666666666666664</v>
          </cell>
          <cell r="FB201">
            <v>3</v>
          </cell>
          <cell r="FC201">
            <v>30</v>
          </cell>
          <cell r="FD201">
            <v>10</v>
          </cell>
          <cell r="FF201">
            <v>7</v>
          </cell>
          <cell r="FG201">
            <v>158</v>
          </cell>
          <cell r="FH201">
            <v>4.4303797468354427</v>
          </cell>
        </row>
        <row r="202">
          <cell r="A202">
            <v>41790</v>
          </cell>
          <cell r="B202">
            <v>14</v>
          </cell>
          <cell r="C202">
            <v>1108</v>
          </cell>
          <cell r="D202">
            <v>1.2635379061371841</v>
          </cell>
          <cell r="I202">
            <v>1</v>
          </cell>
          <cell r="J202">
            <v>30</v>
          </cell>
          <cell r="K202">
            <v>3.3333333333333335</v>
          </cell>
          <cell r="N202">
            <v>57</v>
          </cell>
          <cell r="O202">
            <v>0</v>
          </cell>
          <cell r="R202">
            <v>59</v>
          </cell>
          <cell r="S202">
            <v>0</v>
          </cell>
          <cell r="V202">
            <v>42</v>
          </cell>
          <cell r="W202">
            <v>0</v>
          </cell>
          <cell r="Y202">
            <v>2</v>
          </cell>
          <cell r="Z202">
            <v>164</v>
          </cell>
          <cell r="AA202">
            <v>1.2195121951219512</v>
          </cell>
          <cell r="AD202">
            <v>80</v>
          </cell>
          <cell r="AE202">
            <v>0</v>
          </cell>
          <cell r="AH202">
            <v>49</v>
          </cell>
          <cell r="AI202">
            <v>0</v>
          </cell>
          <cell r="AL202">
            <v>38</v>
          </cell>
          <cell r="AM202">
            <v>0</v>
          </cell>
          <cell r="AO202">
            <v>2</v>
          </cell>
          <cell r="AP202">
            <v>87</v>
          </cell>
          <cell r="AQ202">
            <v>2.2988505747126435</v>
          </cell>
          <cell r="AT202">
            <v>45</v>
          </cell>
          <cell r="AU202">
            <v>0</v>
          </cell>
          <cell r="AW202">
            <v>3</v>
          </cell>
          <cell r="AX202">
            <v>128</v>
          </cell>
          <cell r="AY202">
            <v>2.34375</v>
          </cell>
          <cell r="BA202">
            <v>2</v>
          </cell>
          <cell r="BB202">
            <v>74</v>
          </cell>
          <cell r="BC202">
            <v>2.7027027027027026</v>
          </cell>
          <cell r="BF202">
            <v>63</v>
          </cell>
          <cell r="BG202">
            <v>0</v>
          </cell>
          <cell r="BJ202">
            <v>50</v>
          </cell>
          <cell r="BK202">
            <v>0</v>
          </cell>
          <cell r="BM202">
            <v>1</v>
          </cell>
          <cell r="BN202">
            <v>40</v>
          </cell>
          <cell r="BO202">
            <v>2.5</v>
          </cell>
          <cell r="BR202">
            <v>55</v>
          </cell>
          <cell r="BS202">
            <v>0</v>
          </cell>
          <cell r="BV202">
            <v>19</v>
          </cell>
          <cell r="BW202">
            <v>0</v>
          </cell>
          <cell r="BY202">
            <v>3</v>
          </cell>
          <cell r="BZ202">
            <v>30</v>
          </cell>
          <cell r="CA202">
            <v>10</v>
          </cell>
          <cell r="CC202">
            <v>2</v>
          </cell>
          <cell r="CD202">
            <v>164</v>
          </cell>
          <cell r="CE202">
            <v>1.2195121951219512</v>
          </cell>
          <cell r="CG202">
            <v>41394</v>
          </cell>
          <cell r="CH202">
            <v>87</v>
          </cell>
          <cell r="CI202">
            <v>1091</v>
          </cell>
          <cell r="CJ202">
            <v>7.9743354720439967</v>
          </cell>
          <cell r="CL202">
            <v>3</v>
          </cell>
          <cell r="CM202">
            <v>30</v>
          </cell>
          <cell r="CN202">
            <v>10</v>
          </cell>
          <cell r="CP202">
            <v>5</v>
          </cell>
          <cell r="CQ202">
            <v>56</v>
          </cell>
          <cell r="CR202">
            <v>8.9285714285714288</v>
          </cell>
          <cell r="CT202">
            <v>7</v>
          </cell>
          <cell r="CU202">
            <v>58</v>
          </cell>
          <cell r="CV202">
            <v>12.068965517241379</v>
          </cell>
          <cell r="CX202">
            <v>4</v>
          </cell>
          <cell r="CY202">
            <v>41</v>
          </cell>
          <cell r="CZ202">
            <v>9.7560975609756095</v>
          </cell>
          <cell r="DB202">
            <v>6</v>
          </cell>
          <cell r="DC202">
            <v>160</v>
          </cell>
          <cell r="DD202">
            <v>3.75</v>
          </cell>
          <cell r="DF202">
            <v>8</v>
          </cell>
          <cell r="DG202">
            <v>78</v>
          </cell>
          <cell r="DH202">
            <v>10.256410256410255</v>
          </cell>
          <cell r="DJ202">
            <v>1</v>
          </cell>
          <cell r="DK202">
            <v>48</v>
          </cell>
          <cell r="DL202">
            <v>2.083333333333333</v>
          </cell>
          <cell r="DN202">
            <v>5</v>
          </cell>
          <cell r="DO202">
            <v>39</v>
          </cell>
          <cell r="DP202">
            <v>12.820512820512821</v>
          </cell>
          <cell r="DR202">
            <v>5</v>
          </cell>
          <cell r="DS202">
            <v>87</v>
          </cell>
          <cell r="DT202">
            <v>5.7471264367816097</v>
          </cell>
          <cell r="DV202">
            <v>3</v>
          </cell>
          <cell r="DW202">
            <v>44</v>
          </cell>
          <cell r="DX202">
            <v>6.8181818181818183</v>
          </cell>
          <cell r="DZ202">
            <v>14</v>
          </cell>
          <cell r="EA202">
            <v>127</v>
          </cell>
          <cell r="EB202">
            <v>11.023622047244094</v>
          </cell>
          <cell r="ED202">
            <v>13</v>
          </cell>
          <cell r="EE202">
            <v>73</v>
          </cell>
          <cell r="EF202">
            <v>17.808219178082194</v>
          </cell>
          <cell r="EH202">
            <v>1</v>
          </cell>
          <cell r="EI202">
            <v>60</v>
          </cell>
          <cell r="EJ202">
            <v>1.6666666666666667</v>
          </cell>
          <cell r="EL202">
            <v>1</v>
          </cell>
          <cell r="EM202">
            <v>49</v>
          </cell>
          <cell r="EN202">
            <v>2.0408163265306118</v>
          </cell>
          <cell r="EP202">
            <v>3</v>
          </cell>
          <cell r="EQ202">
            <v>40</v>
          </cell>
          <cell r="ER202">
            <v>7.5</v>
          </cell>
          <cell r="ET202">
            <v>3</v>
          </cell>
          <cell r="EU202">
            <v>55</v>
          </cell>
          <cell r="EV202">
            <v>5.4545454545454541</v>
          </cell>
          <cell r="EX202">
            <v>2</v>
          </cell>
          <cell r="EY202">
            <v>17</v>
          </cell>
          <cell r="EZ202">
            <v>11.76470588235294</v>
          </cell>
          <cell r="FB202">
            <v>3</v>
          </cell>
          <cell r="FC202">
            <v>30</v>
          </cell>
          <cell r="FD202">
            <v>10</v>
          </cell>
          <cell r="FF202">
            <v>6</v>
          </cell>
          <cell r="FG202">
            <v>160</v>
          </cell>
          <cell r="FH202">
            <v>3.75</v>
          </cell>
        </row>
        <row r="203">
          <cell r="A203">
            <v>41820</v>
          </cell>
          <cell r="B203">
            <v>12</v>
          </cell>
          <cell r="C203">
            <v>1115</v>
          </cell>
          <cell r="D203">
            <v>1.0762331838565022</v>
          </cell>
          <cell r="J203">
            <v>31</v>
          </cell>
          <cell r="K203">
            <v>0</v>
          </cell>
          <cell r="N203">
            <v>57</v>
          </cell>
          <cell r="O203">
            <v>0</v>
          </cell>
          <cell r="R203">
            <v>60</v>
          </cell>
          <cell r="S203">
            <v>0</v>
          </cell>
          <cell r="V203">
            <v>42</v>
          </cell>
          <cell r="W203">
            <v>0</v>
          </cell>
          <cell r="Y203">
            <v>2</v>
          </cell>
          <cell r="Z203">
            <v>164</v>
          </cell>
          <cell r="AA203">
            <v>1.2195121951219512</v>
          </cell>
          <cell r="AD203">
            <v>82</v>
          </cell>
          <cell r="AE203">
            <v>0</v>
          </cell>
          <cell r="AH203">
            <v>51</v>
          </cell>
          <cell r="AI203">
            <v>0</v>
          </cell>
          <cell r="AL203">
            <v>37</v>
          </cell>
          <cell r="AM203">
            <v>0</v>
          </cell>
          <cell r="AO203">
            <v>1</v>
          </cell>
          <cell r="AP203">
            <v>89</v>
          </cell>
          <cell r="AQ203">
            <v>1.1235955056179776</v>
          </cell>
          <cell r="AT203">
            <v>44</v>
          </cell>
          <cell r="AU203">
            <v>0</v>
          </cell>
          <cell r="AW203">
            <v>2</v>
          </cell>
          <cell r="AX203">
            <v>126</v>
          </cell>
          <cell r="AY203">
            <v>1.5873015873015872</v>
          </cell>
          <cell r="BA203">
            <v>2</v>
          </cell>
          <cell r="BB203">
            <v>73</v>
          </cell>
          <cell r="BC203">
            <v>2.7397260273972601</v>
          </cell>
          <cell r="BF203">
            <v>62</v>
          </cell>
          <cell r="BG203">
            <v>0</v>
          </cell>
          <cell r="BJ203">
            <v>50</v>
          </cell>
          <cell r="BK203">
            <v>0</v>
          </cell>
          <cell r="BM203">
            <v>2</v>
          </cell>
          <cell r="BN203">
            <v>42</v>
          </cell>
          <cell r="BO203">
            <v>4.7619047619047619</v>
          </cell>
          <cell r="BR203">
            <v>56</v>
          </cell>
          <cell r="BS203">
            <v>0</v>
          </cell>
          <cell r="BV203">
            <v>20</v>
          </cell>
          <cell r="BW203">
            <v>0</v>
          </cell>
          <cell r="BY203">
            <v>3</v>
          </cell>
          <cell r="BZ203">
            <v>30</v>
          </cell>
          <cell r="CA203">
            <v>10</v>
          </cell>
          <cell r="CC203">
            <v>2</v>
          </cell>
          <cell r="CD203">
            <v>164</v>
          </cell>
          <cell r="CE203">
            <v>1.2195121951219512</v>
          </cell>
          <cell r="CG203">
            <v>41425</v>
          </cell>
          <cell r="CH203">
            <v>84</v>
          </cell>
          <cell r="CI203">
            <v>1108</v>
          </cell>
          <cell r="CJ203">
            <v>7.5812274368231041</v>
          </cell>
          <cell r="CL203">
            <v>3</v>
          </cell>
          <cell r="CM203">
            <v>30</v>
          </cell>
          <cell r="CN203">
            <v>10</v>
          </cell>
          <cell r="CP203">
            <v>4</v>
          </cell>
          <cell r="CQ203">
            <v>57</v>
          </cell>
          <cell r="CR203">
            <v>7.0175438596491233</v>
          </cell>
          <cell r="CT203">
            <v>6</v>
          </cell>
          <cell r="CU203">
            <v>59</v>
          </cell>
          <cell r="CV203">
            <v>10.169491525423728</v>
          </cell>
          <cell r="CX203">
            <v>4</v>
          </cell>
          <cell r="CY203">
            <v>42</v>
          </cell>
          <cell r="CZ203">
            <v>9.5238095238095237</v>
          </cell>
          <cell r="DB203">
            <v>6</v>
          </cell>
          <cell r="DC203">
            <v>164</v>
          </cell>
          <cell r="DD203">
            <v>3.6585365853658538</v>
          </cell>
          <cell r="DF203">
            <v>4</v>
          </cell>
          <cell r="DG203">
            <v>80</v>
          </cell>
          <cell r="DH203">
            <v>5</v>
          </cell>
          <cell r="DJ203">
            <v>1</v>
          </cell>
          <cell r="DK203">
            <v>49</v>
          </cell>
          <cell r="DL203">
            <v>2.0408163265306118</v>
          </cell>
          <cell r="DN203">
            <v>4</v>
          </cell>
          <cell r="DO203">
            <v>38</v>
          </cell>
          <cell r="DP203">
            <v>10.526315789473685</v>
          </cell>
          <cell r="DR203">
            <v>10</v>
          </cell>
          <cell r="DS203">
            <v>87</v>
          </cell>
          <cell r="DT203">
            <v>11.494252873563219</v>
          </cell>
          <cell r="DV203">
            <v>3</v>
          </cell>
          <cell r="DW203">
            <v>45</v>
          </cell>
          <cell r="DX203">
            <v>6.6666666666666661</v>
          </cell>
          <cell r="DZ203">
            <v>13</v>
          </cell>
          <cell r="EA203">
            <v>128</v>
          </cell>
          <cell r="EB203">
            <v>10.15625</v>
          </cell>
          <cell r="ED203">
            <v>13</v>
          </cell>
          <cell r="EE203">
            <v>74</v>
          </cell>
          <cell r="EF203">
            <v>17.567567567567568</v>
          </cell>
          <cell r="EH203">
            <v>1</v>
          </cell>
          <cell r="EI203">
            <v>63</v>
          </cell>
          <cell r="EJ203">
            <v>1.5873015873015872</v>
          </cell>
          <cell r="EL203">
            <v>1</v>
          </cell>
          <cell r="EM203">
            <v>50</v>
          </cell>
          <cell r="EN203">
            <v>2</v>
          </cell>
          <cell r="EP203">
            <v>4</v>
          </cell>
          <cell r="EQ203">
            <v>40</v>
          </cell>
          <cell r="ER203">
            <v>10</v>
          </cell>
          <cell r="ET203">
            <v>3</v>
          </cell>
          <cell r="EU203">
            <v>55</v>
          </cell>
          <cell r="EV203">
            <v>5.4545454545454541</v>
          </cell>
          <cell r="EX203">
            <v>2</v>
          </cell>
          <cell r="EY203">
            <v>19</v>
          </cell>
          <cell r="EZ203">
            <v>10.526315789473685</v>
          </cell>
          <cell r="FB203">
            <v>2</v>
          </cell>
          <cell r="FC203">
            <v>30</v>
          </cell>
          <cell r="FD203">
            <v>6.6666666666666661</v>
          </cell>
          <cell r="FF203">
            <v>6</v>
          </cell>
          <cell r="FG203">
            <v>164</v>
          </cell>
          <cell r="FH203">
            <v>3.6585365853658534</v>
          </cell>
        </row>
        <row r="204">
          <cell r="A204">
            <v>41851</v>
          </cell>
          <cell r="B204">
            <v>11</v>
          </cell>
          <cell r="C204">
            <v>1109</v>
          </cell>
          <cell r="D204">
            <v>0.99188458070333629</v>
          </cell>
          <cell r="J204">
            <v>32</v>
          </cell>
          <cell r="K204">
            <v>0</v>
          </cell>
          <cell r="N204">
            <v>56</v>
          </cell>
          <cell r="O204">
            <v>0</v>
          </cell>
          <cell r="R204">
            <v>61</v>
          </cell>
          <cell r="S204">
            <v>0</v>
          </cell>
          <cell r="V204">
            <v>43</v>
          </cell>
          <cell r="W204">
            <v>0</v>
          </cell>
          <cell r="Y204">
            <v>2</v>
          </cell>
          <cell r="Z204">
            <v>165</v>
          </cell>
          <cell r="AA204">
            <v>1.2121212121212122</v>
          </cell>
          <cell r="AD204">
            <v>82</v>
          </cell>
          <cell r="AE204">
            <v>0</v>
          </cell>
          <cell r="AH204">
            <v>49</v>
          </cell>
          <cell r="AI204">
            <v>0</v>
          </cell>
          <cell r="AL204">
            <v>36</v>
          </cell>
          <cell r="AM204">
            <v>0</v>
          </cell>
          <cell r="AO204">
            <v>1</v>
          </cell>
          <cell r="AP204">
            <v>91</v>
          </cell>
          <cell r="AQ204">
            <v>1.098901098901099</v>
          </cell>
          <cell r="AT204">
            <v>43</v>
          </cell>
          <cell r="AU204">
            <v>0</v>
          </cell>
          <cell r="AW204">
            <v>3</v>
          </cell>
          <cell r="AX204">
            <v>123</v>
          </cell>
          <cell r="AY204">
            <v>2.4390243902439024</v>
          </cell>
          <cell r="BB204">
            <v>71</v>
          </cell>
          <cell r="BC204">
            <v>0</v>
          </cell>
          <cell r="BF204">
            <v>62</v>
          </cell>
          <cell r="BG204">
            <v>0</v>
          </cell>
          <cell r="BJ204">
            <v>50</v>
          </cell>
          <cell r="BK204">
            <v>0</v>
          </cell>
          <cell r="BM204">
            <v>2</v>
          </cell>
          <cell r="BN204">
            <v>41</v>
          </cell>
          <cell r="BO204">
            <v>4.8780487804878048</v>
          </cell>
          <cell r="BR204">
            <v>55</v>
          </cell>
          <cell r="BS204">
            <v>0</v>
          </cell>
          <cell r="BV204">
            <v>20</v>
          </cell>
          <cell r="BW204">
            <v>0</v>
          </cell>
          <cell r="BY204">
            <v>3</v>
          </cell>
          <cell r="BZ204">
            <v>30</v>
          </cell>
          <cell r="CA204">
            <v>10</v>
          </cell>
          <cell r="CC204">
            <v>2</v>
          </cell>
          <cell r="CD204">
            <v>165</v>
          </cell>
          <cell r="CE204">
            <v>1.2121212121212122</v>
          </cell>
          <cell r="CG204">
            <v>41455</v>
          </cell>
          <cell r="CH204">
            <v>99</v>
          </cell>
          <cell r="CI204">
            <v>1115</v>
          </cell>
          <cell r="CJ204">
            <v>8.8789237668161434</v>
          </cell>
          <cell r="CL204">
            <v>2</v>
          </cell>
          <cell r="CM204">
            <v>31</v>
          </cell>
          <cell r="CN204">
            <v>6.4516129032258061</v>
          </cell>
          <cell r="CP204">
            <v>4</v>
          </cell>
          <cell r="CQ204">
            <v>57</v>
          </cell>
          <cell r="CR204">
            <v>7.0175438596491233</v>
          </cell>
          <cell r="CT204">
            <v>8</v>
          </cell>
          <cell r="CU204">
            <v>60</v>
          </cell>
          <cell r="CV204">
            <v>13.333333333333332</v>
          </cell>
          <cell r="CX204">
            <v>5</v>
          </cell>
          <cell r="CY204">
            <v>42</v>
          </cell>
          <cell r="CZ204">
            <v>11.904761904761903</v>
          </cell>
          <cell r="DB204">
            <v>8</v>
          </cell>
          <cell r="DC204">
            <v>164</v>
          </cell>
          <cell r="DD204">
            <v>4.8780487804878048</v>
          </cell>
          <cell r="DF204">
            <v>7</v>
          </cell>
          <cell r="DG204">
            <v>82</v>
          </cell>
          <cell r="DH204">
            <v>8.536585365853659</v>
          </cell>
          <cell r="DJ204">
            <v>1</v>
          </cell>
          <cell r="DK204">
            <v>51</v>
          </cell>
          <cell r="DL204">
            <v>1.9607843137254903</v>
          </cell>
          <cell r="DN204">
            <v>5</v>
          </cell>
          <cell r="DO204">
            <v>37</v>
          </cell>
          <cell r="DP204">
            <v>13.513513513513514</v>
          </cell>
          <cell r="DR204">
            <v>9</v>
          </cell>
          <cell r="DS204">
            <v>89</v>
          </cell>
          <cell r="DT204">
            <v>10.112359550561798</v>
          </cell>
          <cell r="DV204">
            <v>3</v>
          </cell>
          <cell r="DW204">
            <v>44</v>
          </cell>
          <cell r="DX204">
            <v>6.8181818181818183</v>
          </cell>
          <cell r="DZ204">
            <v>15</v>
          </cell>
          <cell r="EA204">
            <v>126</v>
          </cell>
          <cell r="EB204">
            <v>11.904761904761903</v>
          </cell>
          <cell r="ED204">
            <v>14</v>
          </cell>
          <cell r="EE204">
            <v>73</v>
          </cell>
          <cell r="EF204">
            <v>19.178082191780824</v>
          </cell>
          <cell r="EH204">
            <v>2</v>
          </cell>
          <cell r="EI204">
            <v>62</v>
          </cell>
          <cell r="EJ204">
            <v>3.225806451612903</v>
          </cell>
          <cell r="EL204">
            <v>1</v>
          </cell>
          <cell r="EM204">
            <v>50</v>
          </cell>
          <cell r="EN204">
            <v>2</v>
          </cell>
          <cell r="EP204">
            <v>5</v>
          </cell>
          <cell r="EQ204">
            <v>42</v>
          </cell>
          <cell r="ER204">
            <v>11.904761904761903</v>
          </cell>
          <cell r="ET204">
            <v>5</v>
          </cell>
          <cell r="EU204">
            <v>56</v>
          </cell>
          <cell r="EV204">
            <v>8.9285714285714288</v>
          </cell>
          <cell r="EX204">
            <v>2</v>
          </cell>
          <cell r="EY204">
            <v>20</v>
          </cell>
          <cell r="EZ204">
            <v>10</v>
          </cell>
          <cell r="FB204">
            <v>3</v>
          </cell>
          <cell r="FC204">
            <v>30</v>
          </cell>
          <cell r="FD204">
            <v>10</v>
          </cell>
          <cell r="FF204">
            <v>8</v>
          </cell>
          <cell r="FG204">
            <v>164</v>
          </cell>
          <cell r="FH204">
            <v>4.8780487804878048</v>
          </cell>
        </row>
        <row r="205">
          <cell r="A205">
            <v>41882</v>
          </cell>
          <cell r="B205">
            <v>10</v>
          </cell>
          <cell r="C205">
            <v>1128</v>
          </cell>
          <cell r="D205">
            <v>0.88652482269503552</v>
          </cell>
          <cell r="J205">
            <v>32</v>
          </cell>
          <cell r="K205">
            <v>0</v>
          </cell>
          <cell r="N205">
            <v>54</v>
          </cell>
          <cell r="O205">
            <v>0</v>
          </cell>
          <cell r="R205">
            <v>64</v>
          </cell>
          <cell r="S205">
            <v>0</v>
          </cell>
          <cell r="V205">
            <v>43</v>
          </cell>
          <cell r="W205">
            <v>0</v>
          </cell>
          <cell r="Y205">
            <v>2</v>
          </cell>
          <cell r="Z205">
            <v>169</v>
          </cell>
          <cell r="AA205">
            <v>1.1834319526627219</v>
          </cell>
          <cell r="AD205">
            <v>82</v>
          </cell>
          <cell r="AE205">
            <v>0</v>
          </cell>
          <cell r="AH205">
            <v>54</v>
          </cell>
          <cell r="AI205">
            <v>0</v>
          </cell>
          <cell r="AL205">
            <v>35</v>
          </cell>
          <cell r="AM205">
            <v>0</v>
          </cell>
          <cell r="AP205">
            <v>88</v>
          </cell>
          <cell r="AQ205">
            <v>0</v>
          </cell>
          <cell r="AT205">
            <v>44</v>
          </cell>
          <cell r="AU205">
            <v>0</v>
          </cell>
          <cell r="AW205">
            <v>3</v>
          </cell>
          <cell r="AX205">
            <v>124</v>
          </cell>
          <cell r="AY205">
            <v>2.4193548387096775</v>
          </cell>
          <cell r="BB205">
            <v>73</v>
          </cell>
          <cell r="BC205">
            <v>0</v>
          </cell>
          <cell r="BF205">
            <v>64</v>
          </cell>
          <cell r="BG205">
            <v>0</v>
          </cell>
          <cell r="BJ205">
            <v>51</v>
          </cell>
          <cell r="BK205">
            <v>0</v>
          </cell>
          <cell r="BM205">
            <v>2</v>
          </cell>
          <cell r="BN205">
            <v>44</v>
          </cell>
          <cell r="BO205">
            <v>4.5454545454545459</v>
          </cell>
          <cell r="BR205">
            <v>57</v>
          </cell>
          <cell r="BS205">
            <v>0</v>
          </cell>
          <cell r="BV205">
            <v>20</v>
          </cell>
          <cell r="BW205">
            <v>0</v>
          </cell>
          <cell r="BY205">
            <v>3</v>
          </cell>
          <cell r="BZ205">
            <v>31</v>
          </cell>
          <cell r="CA205">
            <v>9.67741935483871</v>
          </cell>
          <cell r="CC205">
            <v>2</v>
          </cell>
          <cell r="CD205">
            <v>169</v>
          </cell>
          <cell r="CE205">
            <v>1.1834319526627219</v>
          </cell>
          <cell r="CG205">
            <v>41486</v>
          </cell>
          <cell r="CH205">
            <v>96</v>
          </cell>
          <cell r="CI205">
            <v>1109</v>
          </cell>
          <cell r="CJ205">
            <v>8.6564472497745708</v>
          </cell>
          <cell r="CL205">
            <v>2</v>
          </cell>
          <cell r="CM205">
            <v>32</v>
          </cell>
          <cell r="CN205">
            <v>6.25</v>
          </cell>
          <cell r="CP205">
            <v>4</v>
          </cell>
          <cell r="CQ205">
            <v>56</v>
          </cell>
          <cell r="CR205">
            <v>7.1428571428571432</v>
          </cell>
          <cell r="CT205">
            <v>8</v>
          </cell>
          <cell r="CU205">
            <v>61</v>
          </cell>
          <cell r="CV205">
            <v>13.114754098360656</v>
          </cell>
          <cell r="CX205">
            <v>4</v>
          </cell>
          <cell r="CY205">
            <v>43</v>
          </cell>
          <cell r="CZ205">
            <v>9.3023255813953494</v>
          </cell>
          <cell r="DB205">
            <v>8</v>
          </cell>
          <cell r="DC205">
            <v>165</v>
          </cell>
          <cell r="DD205">
            <v>4.8484848484848486</v>
          </cell>
          <cell r="DF205">
            <v>6</v>
          </cell>
          <cell r="DG205">
            <v>82</v>
          </cell>
          <cell r="DH205">
            <v>7.3170731707317076</v>
          </cell>
          <cell r="DJ205">
            <v>1</v>
          </cell>
          <cell r="DK205">
            <v>49</v>
          </cell>
          <cell r="DL205">
            <v>2.0408163265306118</v>
          </cell>
          <cell r="DN205">
            <v>4</v>
          </cell>
          <cell r="DO205">
            <v>36</v>
          </cell>
          <cell r="DP205">
            <v>11.111111111111111</v>
          </cell>
          <cell r="DR205">
            <v>7</v>
          </cell>
          <cell r="DS205">
            <v>91</v>
          </cell>
          <cell r="DT205">
            <v>7.6923076923076925</v>
          </cell>
          <cell r="DV205">
            <v>3</v>
          </cell>
          <cell r="DW205">
            <v>43</v>
          </cell>
          <cell r="DX205">
            <v>6.9767441860465116</v>
          </cell>
          <cell r="DZ205">
            <v>17</v>
          </cell>
          <cell r="EA205">
            <v>123</v>
          </cell>
          <cell r="EB205">
            <v>13.821138211382113</v>
          </cell>
          <cell r="ED205">
            <v>12</v>
          </cell>
          <cell r="EE205">
            <v>71</v>
          </cell>
          <cell r="EF205">
            <v>16.901408450704224</v>
          </cell>
          <cell r="EH205">
            <v>2</v>
          </cell>
          <cell r="EI205">
            <v>62</v>
          </cell>
          <cell r="EJ205">
            <v>3.225806451612903</v>
          </cell>
          <cell r="EL205">
            <v>1</v>
          </cell>
          <cell r="EM205">
            <v>50</v>
          </cell>
          <cell r="EN205">
            <v>2</v>
          </cell>
          <cell r="EP205">
            <v>5</v>
          </cell>
          <cell r="EQ205">
            <v>41</v>
          </cell>
          <cell r="ER205">
            <v>12.195121951219512</v>
          </cell>
          <cell r="ET205">
            <v>5</v>
          </cell>
          <cell r="EU205">
            <v>55</v>
          </cell>
          <cell r="EV205">
            <v>9.0909090909090917</v>
          </cell>
          <cell r="EX205">
            <v>3</v>
          </cell>
          <cell r="EY205">
            <v>20</v>
          </cell>
          <cell r="EZ205">
            <v>15</v>
          </cell>
          <cell r="FB205">
            <v>4</v>
          </cell>
          <cell r="FC205">
            <v>30</v>
          </cell>
          <cell r="FD205">
            <v>13.333333333333332</v>
          </cell>
          <cell r="FF205">
            <v>8</v>
          </cell>
          <cell r="FG205">
            <v>165</v>
          </cell>
          <cell r="FH205">
            <v>4.8484848484848486</v>
          </cell>
        </row>
        <row r="206">
          <cell r="A206">
            <v>41912</v>
          </cell>
          <cell r="B206">
            <v>13</v>
          </cell>
          <cell r="C206">
            <v>1132</v>
          </cell>
          <cell r="D206">
            <v>1.1484098939929328</v>
          </cell>
          <cell r="J206">
            <v>33</v>
          </cell>
          <cell r="K206">
            <v>0</v>
          </cell>
          <cell r="N206">
            <v>55</v>
          </cell>
          <cell r="O206">
            <v>0</v>
          </cell>
          <cell r="R206">
            <v>64</v>
          </cell>
          <cell r="S206">
            <v>0</v>
          </cell>
          <cell r="V206">
            <v>42</v>
          </cell>
          <cell r="W206">
            <v>0</v>
          </cell>
          <cell r="Y206">
            <v>1</v>
          </cell>
          <cell r="Z206">
            <v>167</v>
          </cell>
          <cell r="AA206">
            <v>0.5988023952095809</v>
          </cell>
          <cell r="AC206">
            <v>1</v>
          </cell>
          <cell r="AD206">
            <v>83</v>
          </cell>
          <cell r="AE206">
            <v>1.2048192771084338</v>
          </cell>
          <cell r="AH206">
            <v>55</v>
          </cell>
          <cell r="AI206">
            <v>0</v>
          </cell>
          <cell r="AL206">
            <v>35</v>
          </cell>
          <cell r="AM206">
            <v>0</v>
          </cell>
          <cell r="AP206">
            <v>87</v>
          </cell>
          <cell r="AQ206">
            <v>0</v>
          </cell>
          <cell r="AT206">
            <v>42</v>
          </cell>
          <cell r="AU206">
            <v>0</v>
          </cell>
          <cell r="AW206">
            <v>3</v>
          </cell>
          <cell r="AX206">
            <v>125</v>
          </cell>
          <cell r="AY206">
            <v>2.4</v>
          </cell>
          <cell r="BB206">
            <v>72</v>
          </cell>
          <cell r="BC206">
            <v>0</v>
          </cell>
          <cell r="BF206">
            <v>65</v>
          </cell>
          <cell r="BG206">
            <v>0</v>
          </cell>
          <cell r="BJ206">
            <v>52</v>
          </cell>
          <cell r="BK206">
            <v>0</v>
          </cell>
          <cell r="BM206">
            <v>3</v>
          </cell>
          <cell r="BN206">
            <v>49</v>
          </cell>
          <cell r="BO206">
            <v>6.1224489795918364</v>
          </cell>
          <cell r="BQ206">
            <v>2</v>
          </cell>
          <cell r="BR206">
            <v>56</v>
          </cell>
          <cell r="BS206">
            <v>3.5714285714285712</v>
          </cell>
          <cell r="BV206">
            <v>19</v>
          </cell>
          <cell r="BW206">
            <v>0</v>
          </cell>
          <cell r="BY206">
            <v>3</v>
          </cell>
          <cell r="BZ206">
            <v>31</v>
          </cell>
          <cell r="CA206">
            <v>9.67741935483871</v>
          </cell>
          <cell r="CC206">
            <v>1</v>
          </cell>
          <cell r="CD206">
            <v>167</v>
          </cell>
          <cell r="CE206">
            <v>0.5988023952095809</v>
          </cell>
          <cell r="CG206">
            <v>41517</v>
          </cell>
          <cell r="CH206">
            <v>97</v>
          </cell>
          <cell r="CI206">
            <v>1128</v>
          </cell>
          <cell r="CJ206">
            <v>8.5992907801418426</v>
          </cell>
          <cell r="CL206">
            <v>2</v>
          </cell>
          <cell r="CM206">
            <v>32</v>
          </cell>
          <cell r="CN206">
            <v>6.25</v>
          </cell>
          <cell r="CP206">
            <v>4</v>
          </cell>
          <cell r="CQ206">
            <v>54</v>
          </cell>
          <cell r="CR206">
            <v>7.4074074074074083</v>
          </cell>
          <cell r="CT206">
            <v>6</v>
          </cell>
          <cell r="CU206">
            <v>64</v>
          </cell>
          <cell r="CV206">
            <v>9.375</v>
          </cell>
          <cell r="CX206">
            <v>5</v>
          </cell>
          <cell r="CY206">
            <v>43</v>
          </cell>
          <cell r="CZ206">
            <v>11.627906976744185</v>
          </cell>
          <cell r="DB206">
            <v>10</v>
          </cell>
          <cell r="DC206">
            <v>169</v>
          </cell>
          <cell r="DD206">
            <v>5.9171597633136095</v>
          </cell>
          <cell r="DF206">
            <v>7</v>
          </cell>
          <cell r="DG206">
            <v>82</v>
          </cell>
          <cell r="DH206">
            <v>8.536585365853659</v>
          </cell>
          <cell r="DJ206">
            <v>1</v>
          </cell>
          <cell r="DK206">
            <v>54</v>
          </cell>
          <cell r="DL206">
            <v>1.8518518518518521</v>
          </cell>
          <cell r="DN206">
            <v>4</v>
          </cell>
          <cell r="DO206">
            <v>35</v>
          </cell>
          <cell r="DP206">
            <v>11.428571428571429</v>
          </cell>
          <cell r="DR206">
            <v>6</v>
          </cell>
          <cell r="DS206">
            <v>88</v>
          </cell>
          <cell r="DT206">
            <v>6.8181818181818183</v>
          </cell>
          <cell r="DV206">
            <v>2</v>
          </cell>
          <cell r="DW206">
            <v>44</v>
          </cell>
          <cell r="DX206">
            <v>4.5454545454545459</v>
          </cell>
          <cell r="DZ206">
            <v>16</v>
          </cell>
          <cell r="EA206">
            <v>124</v>
          </cell>
          <cell r="EB206">
            <v>12.903225806451612</v>
          </cell>
          <cell r="ED206">
            <v>10</v>
          </cell>
          <cell r="EE206">
            <v>73</v>
          </cell>
          <cell r="EF206">
            <v>13.698630136986301</v>
          </cell>
          <cell r="EH206">
            <v>2</v>
          </cell>
          <cell r="EI206">
            <v>64</v>
          </cell>
          <cell r="EJ206">
            <v>3.125</v>
          </cell>
          <cell r="EL206">
            <v>4</v>
          </cell>
          <cell r="EM206">
            <v>51</v>
          </cell>
          <cell r="EN206">
            <v>7.8431372549019613</v>
          </cell>
          <cell r="EP206">
            <v>6</v>
          </cell>
          <cell r="EQ206">
            <v>44</v>
          </cell>
          <cell r="ER206">
            <v>13.636363636363637</v>
          </cell>
          <cell r="ET206">
            <v>5</v>
          </cell>
          <cell r="EU206">
            <v>57</v>
          </cell>
          <cell r="EV206">
            <v>8.7719298245614024</v>
          </cell>
          <cell r="EX206">
            <v>3</v>
          </cell>
          <cell r="EY206">
            <v>20</v>
          </cell>
          <cell r="EZ206">
            <v>15</v>
          </cell>
          <cell r="FB206">
            <v>4</v>
          </cell>
          <cell r="FC206">
            <v>31</v>
          </cell>
          <cell r="FD206">
            <v>12.903225806451612</v>
          </cell>
          <cell r="FF206">
            <v>10</v>
          </cell>
          <cell r="FG206">
            <v>169</v>
          </cell>
          <cell r="FH206">
            <v>5.9171597633136095</v>
          </cell>
        </row>
        <row r="207">
          <cell r="A207">
            <v>41943</v>
          </cell>
          <cell r="B207">
            <v>15</v>
          </cell>
          <cell r="C207">
            <v>1133</v>
          </cell>
          <cell r="D207">
            <v>1.323918799646955</v>
          </cell>
          <cell r="J207">
            <v>34</v>
          </cell>
          <cell r="K207">
            <v>0</v>
          </cell>
          <cell r="N207">
            <v>55</v>
          </cell>
          <cell r="O207">
            <v>0</v>
          </cell>
          <cell r="R207">
            <v>65</v>
          </cell>
          <cell r="S207">
            <v>0</v>
          </cell>
          <cell r="V207">
            <v>42</v>
          </cell>
          <cell r="W207">
            <v>0</v>
          </cell>
          <cell r="Y207">
            <v>2</v>
          </cell>
          <cell r="Z207">
            <v>167</v>
          </cell>
          <cell r="AA207">
            <v>1.1976047904191618</v>
          </cell>
          <cell r="AC207">
            <v>1</v>
          </cell>
          <cell r="AD207">
            <v>83</v>
          </cell>
          <cell r="AE207">
            <v>1.2048192771084338</v>
          </cell>
          <cell r="AH207">
            <v>55</v>
          </cell>
          <cell r="AI207">
            <v>0</v>
          </cell>
          <cell r="AL207">
            <v>36</v>
          </cell>
          <cell r="AM207">
            <v>0</v>
          </cell>
          <cell r="AP207">
            <v>84</v>
          </cell>
          <cell r="AQ207">
            <v>0</v>
          </cell>
          <cell r="AT207">
            <v>42</v>
          </cell>
          <cell r="AU207">
            <v>0</v>
          </cell>
          <cell r="AW207">
            <v>4</v>
          </cell>
          <cell r="AX207">
            <v>124</v>
          </cell>
          <cell r="AY207">
            <v>3.225806451612903</v>
          </cell>
          <cell r="BB207">
            <v>68</v>
          </cell>
          <cell r="BC207">
            <v>0</v>
          </cell>
          <cell r="BF207">
            <v>69</v>
          </cell>
          <cell r="BG207">
            <v>0</v>
          </cell>
          <cell r="BJ207">
            <v>54</v>
          </cell>
          <cell r="BK207">
            <v>0</v>
          </cell>
          <cell r="BM207">
            <v>3</v>
          </cell>
          <cell r="BN207">
            <v>50</v>
          </cell>
          <cell r="BO207">
            <v>6</v>
          </cell>
          <cell r="BQ207">
            <v>2</v>
          </cell>
          <cell r="BR207">
            <v>55</v>
          </cell>
          <cell r="BS207">
            <v>3.6363636363636362</v>
          </cell>
          <cell r="BV207">
            <v>19</v>
          </cell>
          <cell r="BW207">
            <v>0</v>
          </cell>
          <cell r="BY207">
            <v>3</v>
          </cell>
          <cell r="BZ207">
            <v>31</v>
          </cell>
          <cell r="CA207">
            <v>9.67741935483871</v>
          </cell>
          <cell r="CC207">
            <v>2</v>
          </cell>
          <cell r="CD207">
            <v>167</v>
          </cell>
          <cell r="CE207">
            <v>1.1976047904191618</v>
          </cell>
          <cell r="CG207">
            <v>41547</v>
          </cell>
          <cell r="CH207">
            <v>96</v>
          </cell>
          <cell r="CI207">
            <v>1132</v>
          </cell>
          <cell r="CJ207">
            <v>8.4805653710247348</v>
          </cell>
          <cell r="CL207">
            <v>2</v>
          </cell>
          <cell r="CM207">
            <v>33</v>
          </cell>
          <cell r="CN207">
            <v>6.0606060606060606</v>
          </cell>
          <cell r="CP207">
            <v>5</v>
          </cell>
          <cell r="CQ207">
            <v>55</v>
          </cell>
          <cell r="CR207">
            <v>9.0909090909090917</v>
          </cell>
          <cell r="CT207">
            <v>7</v>
          </cell>
          <cell r="CU207">
            <v>64</v>
          </cell>
          <cell r="CV207">
            <v>10.9375</v>
          </cell>
          <cell r="CX207">
            <v>5</v>
          </cell>
          <cell r="CY207">
            <v>42</v>
          </cell>
          <cell r="CZ207">
            <v>11.904761904761903</v>
          </cell>
          <cell r="DB207">
            <v>8</v>
          </cell>
          <cell r="DC207">
            <v>167</v>
          </cell>
          <cell r="DD207">
            <v>4.7904191616766463</v>
          </cell>
          <cell r="DF207">
            <v>8</v>
          </cell>
          <cell r="DG207">
            <v>83</v>
          </cell>
          <cell r="DH207">
            <v>9.6385542168674707</v>
          </cell>
          <cell r="DK207">
            <v>55</v>
          </cell>
          <cell r="DN207">
            <v>3</v>
          </cell>
          <cell r="DO207">
            <v>35</v>
          </cell>
          <cell r="DP207">
            <v>8.5714285714285712</v>
          </cell>
          <cell r="DR207">
            <v>6</v>
          </cell>
          <cell r="DS207">
            <v>87</v>
          </cell>
          <cell r="DT207">
            <v>6.8965517241379315</v>
          </cell>
          <cell r="DV207">
            <v>2</v>
          </cell>
          <cell r="DW207">
            <v>42</v>
          </cell>
          <cell r="DX207">
            <v>4.7619047619047619</v>
          </cell>
          <cell r="DZ207">
            <v>16</v>
          </cell>
          <cell r="EA207">
            <v>125</v>
          </cell>
          <cell r="EB207">
            <v>12.8</v>
          </cell>
          <cell r="ED207">
            <v>11</v>
          </cell>
          <cell r="EE207">
            <v>72</v>
          </cell>
          <cell r="EF207">
            <v>15.277777777777779</v>
          </cell>
          <cell r="EH207">
            <v>2</v>
          </cell>
          <cell r="EI207">
            <v>65</v>
          </cell>
          <cell r="EJ207">
            <v>3.0769230769230766</v>
          </cell>
          <cell r="EL207">
            <v>5</v>
          </cell>
          <cell r="EM207">
            <v>52</v>
          </cell>
          <cell r="EN207">
            <v>9.6153846153846168</v>
          </cell>
          <cell r="EP207">
            <v>5</v>
          </cell>
          <cell r="EQ207">
            <v>49</v>
          </cell>
          <cell r="ER207">
            <v>10.204081632653061</v>
          </cell>
          <cell r="ET207">
            <v>5</v>
          </cell>
          <cell r="EU207">
            <v>56</v>
          </cell>
          <cell r="EV207">
            <v>8.9285714285714288</v>
          </cell>
          <cell r="EX207">
            <v>2</v>
          </cell>
          <cell r="EY207">
            <v>19</v>
          </cell>
          <cell r="EZ207">
            <v>10.526315789473685</v>
          </cell>
          <cell r="FB207">
            <v>4</v>
          </cell>
          <cell r="FC207">
            <v>31</v>
          </cell>
          <cell r="FD207">
            <v>12.903225806451612</v>
          </cell>
          <cell r="FF207">
            <v>8</v>
          </cell>
          <cell r="FG207">
            <v>167</v>
          </cell>
          <cell r="FH207">
            <v>4.7904191616766472</v>
          </cell>
        </row>
        <row r="208">
          <cell r="A208">
            <v>41973</v>
          </cell>
          <cell r="B208">
            <v>16</v>
          </cell>
          <cell r="C208">
            <v>1131</v>
          </cell>
          <cell r="D208">
            <v>1.4146772767462421</v>
          </cell>
          <cell r="J208">
            <v>33</v>
          </cell>
          <cell r="K208">
            <v>0</v>
          </cell>
          <cell r="N208">
            <v>54</v>
          </cell>
          <cell r="O208">
            <v>0</v>
          </cell>
          <cell r="Q208">
            <v>1</v>
          </cell>
          <cell r="R208">
            <v>66</v>
          </cell>
          <cell r="S208">
            <v>1.5151515151515151</v>
          </cell>
          <cell r="V208">
            <v>42</v>
          </cell>
          <cell r="W208">
            <v>0</v>
          </cell>
          <cell r="Y208">
            <v>2</v>
          </cell>
          <cell r="Z208">
            <v>167</v>
          </cell>
          <cell r="AA208">
            <v>1.1976047904191618</v>
          </cell>
          <cell r="AC208">
            <v>1</v>
          </cell>
          <cell r="AD208">
            <v>81</v>
          </cell>
          <cell r="AE208">
            <v>1.2345679012345678</v>
          </cell>
          <cell r="AH208">
            <v>56</v>
          </cell>
          <cell r="AI208">
            <v>0</v>
          </cell>
          <cell r="AL208">
            <v>36</v>
          </cell>
          <cell r="AM208">
            <v>0</v>
          </cell>
          <cell r="AP208">
            <v>85</v>
          </cell>
          <cell r="AQ208">
            <v>0</v>
          </cell>
          <cell r="AT208">
            <v>42</v>
          </cell>
          <cell r="AU208">
            <v>0</v>
          </cell>
          <cell r="AW208">
            <v>4</v>
          </cell>
          <cell r="AX208">
            <v>125</v>
          </cell>
          <cell r="AY208">
            <v>3.2</v>
          </cell>
          <cell r="BB208">
            <v>67</v>
          </cell>
          <cell r="BC208">
            <v>0</v>
          </cell>
          <cell r="BF208">
            <v>71</v>
          </cell>
          <cell r="BG208">
            <v>0</v>
          </cell>
          <cell r="BJ208">
            <v>53</v>
          </cell>
          <cell r="BK208">
            <v>0</v>
          </cell>
          <cell r="BM208">
            <v>3</v>
          </cell>
          <cell r="BN208">
            <v>50</v>
          </cell>
          <cell r="BO208">
            <v>6</v>
          </cell>
          <cell r="BQ208">
            <v>2</v>
          </cell>
          <cell r="BR208">
            <v>53</v>
          </cell>
          <cell r="BS208">
            <v>3.7735849056603774</v>
          </cell>
          <cell r="BV208">
            <v>20</v>
          </cell>
          <cell r="BW208">
            <v>0</v>
          </cell>
          <cell r="BY208">
            <v>3</v>
          </cell>
          <cell r="BZ208">
            <v>31</v>
          </cell>
          <cell r="CA208">
            <v>9.67741935483871</v>
          </cell>
          <cell r="CC208">
            <v>2</v>
          </cell>
          <cell r="CD208">
            <v>167</v>
          </cell>
          <cell r="CE208">
            <v>1.1976047904191618</v>
          </cell>
          <cell r="CG208">
            <v>41578</v>
          </cell>
          <cell r="CH208">
            <v>85</v>
          </cell>
          <cell r="CI208">
            <v>1133</v>
          </cell>
          <cell r="CJ208">
            <v>7.502206531332746</v>
          </cell>
          <cell r="CL208">
            <v>2</v>
          </cell>
          <cell r="CM208">
            <v>34</v>
          </cell>
          <cell r="CN208">
            <v>5.8823529411764701</v>
          </cell>
          <cell r="CP208">
            <v>3</v>
          </cell>
          <cell r="CQ208">
            <v>55</v>
          </cell>
          <cell r="CR208">
            <v>5.4545454545454541</v>
          </cell>
          <cell r="CT208">
            <v>6</v>
          </cell>
          <cell r="CU208">
            <v>65</v>
          </cell>
          <cell r="CV208">
            <v>9.2307692307692299</v>
          </cell>
          <cell r="CX208">
            <v>5</v>
          </cell>
          <cell r="CY208">
            <v>42</v>
          </cell>
          <cell r="CZ208">
            <v>11.904761904761903</v>
          </cell>
          <cell r="DB208">
            <v>6</v>
          </cell>
          <cell r="DC208">
            <v>167</v>
          </cell>
          <cell r="DD208">
            <v>3.5928143712574849</v>
          </cell>
          <cell r="DF208">
            <v>7</v>
          </cell>
          <cell r="DG208">
            <v>83</v>
          </cell>
          <cell r="DH208">
            <v>8.4337349397590362</v>
          </cell>
          <cell r="DK208">
            <v>55</v>
          </cell>
          <cell r="DN208">
            <v>3</v>
          </cell>
          <cell r="DO208">
            <v>36</v>
          </cell>
          <cell r="DP208">
            <v>8.3333333333333321</v>
          </cell>
          <cell r="DR208">
            <v>5</v>
          </cell>
          <cell r="DS208">
            <v>84</v>
          </cell>
          <cell r="DT208">
            <v>5.9523809523809517</v>
          </cell>
          <cell r="DV208">
            <v>2</v>
          </cell>
          <cell r="DW208">
            <v>42</v>
          </cell>
          <cell r="DX208">
            <v>4.7619047619047619</v>
          </cell>
          <cell r="DZ208">
            <v>14</v>
          </cell>
          <cell r="EA208">
            <v>124</v>
          </cell>
          <cell r="EB208">
            <v>11.290322580645162</v>
          </cell>
          <cell r="ED208">
            <v>9</v>
          </cell>
          <cell r="EE208">
            <v>68</v>
          </cell>
          <cell r="EF208">
            <v>13.23529411764706</v>
          </cell>
          <cell r="EH208">
            <v>1</v>
          </cell>
          <cell r="EI208">
            <v>69</v>
          </cell>
          <cell r="EJ208">
            <v>1.4492753623188406</v>
          </cell>
          <cell r="EL208">
            <v>6</v>
          </cell>
          <cell r="EM208">
            <v>54</v>
          </cell>
          <cell r="EN208">
            <v>11.111111111111111</v>
          </cell>
          <cell r="EP208">
            <v>4</v>
          </cell>
          <cell r="EQ208">
            <v>50</v>
          </cell>
          <cell r="ER208">
            <v>8</v>
          </cell>
          <cell r="ET208">
            <v>6</v>
          </cell>
          <cell r="EU208">
            <v>55</v>
          </cell>
          <cell r="EV208">
            <v>10.909090909090908</v>
          </cell>
          <cell r="EX208">
            <v>2</v>
          </cell>
          <cell r="EY208">
            <v>19</v>
          </cell>
          <cell r="EZ208">
            <v>10.526315789473685</v>
          </cell>
          <cell r="FB208">
            <v>4</v>
          </cell>
          <cell r="FC208">
            <v>31</v>
          </cell>
          <cell r="FD208">
            <v>12.903225806451612</v>
          </cell>
          <cell r="FF208">
            <v>6</v>
          </cell>
          <cell r="FG208">
            <v>167</v>
          </cell>
          <cell r="FH208">
            <v>3.5928143712574849</v>
          </cell>
        </row>
        <row r="209">
          <cell r="A209">
            <v>42004</v>
          </cell>
          <cell r="B209">
            <v>16</v>
          </cell>
          <cell r="C209">
            <v>1137</v>
          </cell>
          <cell r="D209">
            <v>1.4072119613016711</v>
          </cell>
          <cell r="J209">
            <v>32</v>
          </cell>
          <cell r="K209">
            <v>0</v>
          </cell>
          <cell r="N209">
            <v>56</v>
          </cell>
          <cell r="O209">
            <v>0</v>
          </cell>
          <cell r="Q209">
            <v>1</v>
          </cell>
          <cell r="R209">
            <v>65</v>
          </cell>
          <cell r="S209">
            <v>1.5384615384615385</v>
          </cell>
          <cell r="V209">
            <v>42</v>
          </cell>
          <cell r="W209">
            <v>0</v>
          </cell>
          <cell r="Y209">
            <v>2</v>
          </cell>
          <cell r="Z209">
            <v>166</v>
          </cell>
          <cell r="AA209">
            <v>1.2048192771084338</v>
          </cell>
          <cell r="AD209">
            <v>81</v>
          </cell>
          <cell r="AE209">
            <v>0</v>
          </cell>
          <cell r="AH209">
            <v>57</v>
          </cell>
          <cell r="AI209">
            <v>0</v>
          </cell>
          <cell r="AL209">
            <v>37</v>
          </cell>
          <cell r="AM209">
            <v>0</v>
          </cell>
          <cell r="AP209">
            <v>90</v>
          </cell>
          <cell r="AQ209">
            <v>0</v>
          </cell>
          <cell r="AT209">
            <v>41</v>
          </cell>
          <cell r="AU209">
            <v>0</v>
          </cell>
          <cell r="AW209">
            <v>4</v>
          </cell>
          <cell r="AX209">
            <v>128</v>
          </cell>
          <cell r="AY209">
            <v>3.125</v>
          </cell>
          <cell r="BB209">
            <v>66</v>
          </cell>
          <cell r="BC209">
            <v>0</v>
          </cell>
          <cell r="BF209">
            <v>69</v>
          </cell>
          <cell r="BG209">
            <v>0</v>
          </cell>
          <cell r="BJ209">
            <v>54</v>
          </cell>
          <cell r="BK209">
            <v>0</v>
          </cell>
          <cell r="BM209">
            <v>4</v>
          </cell>
          <cell r="BN209">
            <v>50</v>
          </cell>
          <cell r="BO209">
            <v>8</v>
          </cell>
          <cell r="BQ209">
            <v>2</v>
          </cell>
          <cell r="BR209">
            <v>52</v>
          </cell>
          <cell r="BS209">
            <v>3.8461538461538463</v>
          </cell>
          <cell r="BV209">
            <v>21</v>
          </cell>
          <cell r="BW209">
            <v>0</v>
          </cell>
          <cell r="BY209">
            <v>3</v>
          </cell>
          <cell r="BZ209">
            <v>30</v>
          </cell>
          <cell r="CA209">
            <v>10</v>
          </cell>
          <cell r="CC209">
            <v>2</v>
          </cell>
          <cell r="CD209">
            <v>166</v>
          </cell>
          <cell r="CE209">
            <v>1.2048192771084338</v>
          </cell>
          <cell r="CG209">
            <v>41608</v>
          </cell>
          <cell r="CH209">
            <v>85</v>
          </cell>
          <cell r="CI209">
            <v>1131</v>
          </cell>
          <cell r="CJ209">
            <v>7.5154730327144126</v>
          </cell>
          <cell r="CL209">
            <v>2</v>
          </cell>
          <cell r="CM209">
            <v>33</v>
          </cell>
          <cell r="CN209">
            <v>6.0606060606060606</v>
          </cell>
          <cell r="CP209">
            <v>4</v>
          </cell>
          <cell r="CQ209">
            <v>54</v>
          </cell>
          <cell r="CR209">
            <v>7.4074074074074083</v>
          </cell>
          <cell r="CT209">
            <v>6</v>
          </cell>
          <cell r="CU209">
            <v>66</v>
          </cell>
          <cell r="CV209">
            <v>9.0909090909090917</v>
          </cell>
          <cell r="CX209">
            <v>4</v>
          </cell>
          <cell r="CY209">
            <v>42</v>
          </cell>
          <cell r="CZ209">
            <v>9.5238095238095237</v>
          </cell>
          <cell r="DB209">
            <v>8</v>
          </cell>
          <cell r="DC209">
            <v>167</v>
          </cell>
          <cell r="DD209">
            <v>4.7904191616766463</v>
          </cell>
          <cell r="DF209">
            <v>6</v>
          </cell>
          <cell r="DG209">
            <v>81</v>
          </cell>
          <cell r="DH209">
            <v>7.4074074074074083</v>
          </cell>
          <cell r="DK209">
            <v>56</v>
          </cell>
          <cell r="DN209">
            <v>4</v>
          </cell>
          <cell r="DO209">
            <v>36</v>
          </cell>
          <cell r="DP209">
            <v>11.111111111111111</v>
          </cell>
          <cell r="DR209">
            <v>4</v>
          </cell>
          <cell r="DS209">
            <v>85</v>
          </cell>
          <cell r="DT209">
            <v>4.7058823529411766</v>
          </cell>
          <cell r="DV209">
            <v>2</v>
          </cell>
          <cell r="DW209">
            <v>42</v>
          </cell>
          <cell r="DX209">
            <v>4.7619047619047619</v>
          </cell>
          <cell r="DZ209">
            <v>17</v>
          </cell>
          <cell r="EA209">
            <v>125</v>
          </cell>
          <cell r="EB209">
            <v>13.6</v>
          </cell>
          <cell r="ED209">
            <v>8</v>
          </cell>
          <cell r="EE209">
            <v>67</v>
          </cell>
          <cell r="EF209">
            <v>11.940298507462687</v>
          </cell>
          <cell r="EH209">
            <v>1</v>
          </cell>
          <cell r="EI209">
            <v>71</v>
          </cell>
          <cell r="EJ209">
            <v>1.408450704225352</v>
          </cell>
          <cell r="EL209">
            <v>4</v>
          </cell>
          <cell r="EM209">
            <v>53</v>
          </cell>
          <cell r="EN209">
            <v>7.5471698113207548</v>
          </cell>
          <cell r="EP209">
            <v>4</v>
          </cell>
          <cell r="EQ209">
            <v>50</v>
          </cell>
          <cell r="ER209">
            <v>8</v>
          </cell>
          <cell r="ET209">
            <v>6</v>
          </cell>
          <cell r="EU209">
            <v>53</v>
          </cell>
          <cell r="EV209">
            <v>11.320754716981133</v>
          </cell>
          <cell r="EX209">
            <v>2</v>
          </cell>
          <cell r="EY209">
            <v>20</v>
          </cell>
          <cell r="EZ209">
            <v>10</v>
          </cell>
          <cell r="FB209">
            <v>3</v>
          </cell>
          <cell r="FC209">
            <v>31</v>
          </cell>
          <cell r="FD209">
            <v>9.67741935483871</v>
          </cell>
          <cell r="FF209">
            <v>8</v>
          </cell>
          <cell r="FG209">
            <v>167</v>
          </cell>
          <cell r="FH209">
            <v>4.7904191616766472</v>
          </cell>
        </row>
        <row r="210">
          <cell r="A210">
            <v>42035</v>
          </cell>
          <cell r="B210">
            <v>18</v>
          </cell>
          <cell r="C210">
            <v>1135</v>
          </cell>
          <cell r="D210">
            <v>1.5859030837004406</v>
          </cell>
          <cell r="I210">
            <v>1</v>
          </cell>
          <cell r="J210">
            <v>32</v>
          </cell>
          <cell r="K210">
            <v>3.125</v>
          </cell>
          <cell r="N210">
            <v>57</v>
          </cell>
          <cell r="O210">
            <v>0</v>
          </cell>
          <cell r="Q210">
            <v>1</v>
          </cell>
          <cell r="R210">
            <v>67</v>
          </cell>
          <cell r="S210">
            <v>1.4925373134328357</v>
          </cell>
          <cell r="V210">
            <v>41</v>
          </cell>
          <cell r="W210">
            <v>0</v>
          </cell>
          <cell r="Y210">
            <v>2</v>
          </cell>
          <cell r="Z210">
            <v>166</v>
          </cell>
          <cell r="AA210">
            <v>1.2048192771084338</v>
          </cell>
          <cell r="AD210">
            <v>81</v>
          </cell>
          <cell r="AE210">
            <v>0</v>
          </cell>
          <cell r="AH210">
            <v>55</v>
          </cell>
          <cell r="AI210">
            <v>0</v>
          </cell>
          <cell r="AK210">
            <v>1</v>
          </cell>
          <cell r="AL210">
            <v>36</v>
          </cell>
          <cell r="AM210">
            <v>2.7777777777777777</v>
          </cell>
          <cell r="AP210">
            <v>90</v>
          </cell>
          <cell r="AQ210">
            <v>0</v>
          </cell>
          <cell r="AT210">
            <v>41</v>
          </cell>
          <cell r="AU210">
            <v>0</v>
          </cell>
          <cell r="AW210">
            <v>4</v>
          </cell>
          <cell r="AX210">
            <v>129</v>
          </cell>
          <cell r="AY210">
            <v>3.1007751937984498</v>
          </cell>
          <cell r="BB210">
            <v>68</v>
          </cell>
          <cell r="BC210">
            <v>0</v>
          </cell>
          <cell r="BF210">
            <v>69</v>
          </cell>
          <cell r="BG210">
            <v>0</v>
          </cell>
          <cell r="BJ210">
            <v>54</v>
          </cell>
          <cell r="BK210">
            <v>0</v>
          </cell>
          <cell r="BM210">
            <v>4</v>
          </cell>
          <cell r="BN210">
            <v>48</v>
          </cell>
          <cell r="BO210">
            <v>8.3333333333333321</v>
          </cell>
          <cell r="BQ210">
            <v>2</v>
          </cell>
          <cell r="BR210">
            <v>50</v>
          </cell>
          <cell r="BS210">
            <v>4</v>
          </cell>
          <cell r="BV210">
            <v>21</v>
          </cell>
          <cell r="BW210">
            <v>0</v>
          </cell>
          <cell r="BY210">
            <v>3</v>
          </cell>
          <cell r="BZ210">
            <v>30</v>
          </cell>
          <cell r="CA210">
            <v>10</v>
          </cell>
          <cell r="CC210">
            <v>2</v>
          </cell>
          <cell r="CD210">
            <v>166</v>
          </cell>
          <cell r="CE210">
            <v>1.2048192771084338</v>
          </cell>
          <cell r="CG210">
            <v>41639</v>
          </cell>
          <cell r="CH210">
            <v>81</v>
          </cell>
          <cell r="CI210">
            <v>1137</v>
          </cell>
          <cell r="CJ210">
            <v>7.1240105540897094</v>
          </cell>
          <cell r="CL210">
            <v>2</v>
          </cell>
          <cell r="CM210">
            <v>32</v>
          </cell>
          <cell r="CN210">
            <v>6.25</v>
          </cell>
          <cell r="CP210">
            <v>3</v>
          </cell>
          <cell r="CQ210">
            <v>56</v>
          </cell>
          <cell r="CR210">
            <v>5.3571428571428568</v>
          </cell>
          <cell r="CT210">
            <v>5</v>
          </cell>
          <cell r="CU210">
            <v>65</v>
          </cell>
          <cell r="CV210">
            <v>7.6923076923076925</v>
          </cell>
          <cell r="CX210">
            <v>3</v>
          </cell>
          <cell r="CY210">
            <v>42</v>
          </cell>
          <cell r="CZ210">
            <v>7.1428571428571432</v>
          </cell>
          <cell r="DB210">
            <v>7</v>
          </cell>
          <cell r="DC210">
            <v>166</v>
          </cell>
          <cell r="DD210">
            <v>4.2168674698795181</v>
          </cell>
          <cell r="DF210">
            <v>3</v>
          </cell>
          <cell r="DG210">
            <v>81</v>
          </cell>
          <cell r="DH210">
            <v>3.7037037037037042</v>
          </cell>
          <cell r="DK210">
            <v>57</v>
          </cell>
          <cell r="DN210">
            <v>3</v>
          </cell>
          <cell r="DO210">
            <v>37</v>
          </cell>
          <cell r="DP210">
            <v>8.1081081081081088</v>
          </cell>
          <cell r="DR210">
            <v>4</v>
          </cell>
          <cell r="DS210">
            <v>90</v>
          </cell>
          <cell r="DT210">
            <v>4.4444444444444446</v>
          </cell>
          <cell r="DV210">
            <v>2</v>
          </cell>
          <cell r="DW210">
            <v>41</v>
          </cell>
          <cell r="DX210">
            <v>4.8780487804878048</v>
          </cell>
          <cell r="DZ210">
            <v>17</v>
          </cell>
          <cell r="EA210">
            <v>128</v>
          </cell>
          <cell r="EB210">
            <v>13.28125</v>
          </cell>
          <cell r="ED210">
            <v>9</v>
          </cell>
          <cell r="EE210">
            <v>66</v>
          </cell>
          <cell r="EF210">
            <v>13.636363636363637</v>
          </cell>
          <cell r="EH210">
            <v>1</v>
          </cell>
          <cell r="EI210">
            <v>69</v>
          </cell>
          <cell r="EJ210">
            <v>1.4492753623188406</v>
          </cell>
          <cell r="EL210">
            <v>8</v>
          </cell>
          <cell r="EM210">
            <v>54</v>
          </cell>
          <cell r="EN210">
            <v>14.814814814814817</v>
          </cell>
          <cell r="EP210">
            <v>4</v>
          </cell>
          <cell r="EQ210">
            <v>50</v>
          </cell>
          <cell r="ER210">
            <v>8</v>
          </cell>
          <cell r="ET210">
            <v>4</v>
          </cell>
          <cell r="EU210">
            <v>52</v>
          </cell>
          <cell r="EV210">
            <v>7.6923076923076925</v>
          </cell>
          <cell r="EX210">
            <v>2</v>
          </cell>
          <cell r="EY210">
            <v>21</v>
          </cell>
          <cell r="EZ210">
            <v>9.5238095238095237</v>
          </cell>
          <cell r="FB210">
            <v>4</v>
          </cell>
          <cell r="FC210">
            <v>30</v>
          </cell>
          <cell r="FD210">
            <v>13.333333333333332</v>
          </cell>
          <cell r="FF210">
            <v>7</v>
          </cell>
          <cell r="FG210">
            <v>166</v>
          </cell>
          <cell r="FH210">
            <v>4.2168674698795181</v>
          </cell>
        </row>
        <row r="211">
          <cell r="A211">
            <v>42063</v>
          </cell>
          <cell r="B211">
            <v>20</v>
          </cell>
          <cell r="C211">
            <v>1138</v>
          </cell>
          <cell r="D211">
            <v>1.7574692442882252</v>
          </cell>
          <cell r="I211">
            <v>1</v>
          </cell>
          <cell r="J211">
            <v>31</v>
          </cell>
          <cell r="K211">
            <v>3.225806451612903</v>
          </cell>
          <cell r="N211">
            <v>56</v>
          </cell>
          <cell r="O211">
            <v>0</v>
          </cell>
          <cell r="Q211">
            <v>2</v>
          </cell>
          <cell r="R211">
            <v>69</v>
          </cell>
          <cell r="S211">
            <v>2.8985507246376812</v>
          </cell>
          <cell r="V211">
            <v>43</v>
          </cell>
          <cell r="W211">
            <v>0</v>
          </cell>
          <cell r="Y211">
            <v>2</v>
          </cell>
          <cell r="Z211">
            <v>168</v>
          </cell>
          <cell r="AA211">
            <v>1.1904761904761905</v>
          </cell>
          <cell r="AD211">
            <v>81</v>
          </cell>
          <cell r="AE211">
            <v>0</v>
          </cell>
          <cell r="AH211">
            <v>57</v>
          </cell>
          <cell r="AI211">
            <v>0</v>
          </cell>
          <cell r="AK211">
            <v>1</v>
          </cell>
          <cell r="AL211">
            <v>36</v>
          </cell>
          <cell r="AM211">
            <v>2.7777777777777777</v>
          </cell>
          <cell r="AP211">
            <v>89</v>
          </cell>
          <cell r="AQ211">
            <v>0</v>
          </cell>
          <cell r="AT211">
            <v>43</v>
          </cell>
          <cell r="AU211">
            <v>0</v>
          </cell>
          <cell r="AW211">
            <v>4</v>
          </cell>
          <cell r="AX211">
            <v>129</v>
          </cell>
          <cell r="AY211">
            <v>3.1007751937984498</v>
          </cell>
          <cell r="BB211">
            <v>67</v>
          </cell>
          <cell r="BC211">
            <v>0</v>
          </cell>
          <cell r="BF211">
            <v>69</v>
          </cell>
          <cell r="BG211">
            <v>0</v>
          </cell>
          <cell r="BI211">
            <v>1</v>
          </cell>
          <cell r="BJ211">
            <v>54</v>
          </cell>
          <cell r="BK211">
            <v>1.8518518518518516</v>
          </cell>
          <cell r="BM211">
            <v>4</v>
          </cell>
          <cell r="BN211">
            <v>50</v>
          </cell>
          <cell r="BO211">
            <v>8</v>
          </cell>
          <cell r="BQ211">
            <v>2</v>
          </cell>
          <cell r="BR211">
            <v>50</v>
          </cell>
          <cell r="BS211">
            <v>4</v>
          </cell>
          <cell r="BV211">
            <v>21</v>
          </cell>
          <cell r="BW211">
            <v>0</v>
          </cell>
          <cell r="BY211">
            <v>3</v>
          </cell>
          <cell r="BZ211">
            <v>25</v>
          </cell>
          <cell r="CA211">
            <v>12</v>
          </cell>
          <cell r="CC211">
            <v>2</v>
          </cell>
          <cell r="CD211">
            <v>168</v>
          </cell>
          <cell r="CE211">
            <v>1.1904761904761905</v>
          </cell>
          <cell r="CG211">
            <v>41670</v>
          </cell>
          <cell r="CH211">
            <v>87</v>
          </cell>
          <cell r="CI211">
            <v>1135</v>
          </cell>
          <cell r="CJ211">
            <v>7.6651982378854626</v>
          </cell>
          <cell r="CL211">
            <v>2</v>
          </cell>
          <cell r="CM211">
            <v>32</v>
          </cell>
          <cell r="CN211">
            <v>6.25</v>
          </cell>
          <cell r="CP211">
            <v>4</v>
          </cell>
          <cell r="CQ211">
            <v>57</v>
          </cell>
          <cell r="CR211">
            <v>7.0175438596491233</v>
          </cell>
          <cell r="CT211">
            <v>7</v>
          </cell>
          <cell r="CU211">
            <v>67</v>
          </cell>
          <cell r="CV211">
            <v>10.447761194029852</v>
          </cell>
          <cell r="CX211">
            <v>4</v>
          </cell>
          <cell r="CY211">
            <v>41</v>
          </cell>
          <cell r="CZ211">
            <v>9.7560975609756095</v>
          </cell>
          <cell r="DB211">
            <v>8</v>
          </cell>
          <cell r="DC211">
            <v>166</v>
          </cell>
          <cell r="DD211">
            <v>4.8192771084337354</v>
          </cell>
          <cell r="DF211">
            <v>4</v>
          </cell>
          <cell r="DG211">
            <v>81</v>
          </cell>
          <cell r="DH211">
            <v>4.9382716049382722</v>
          </cell>
          <cell r="DK211">
            <v>55</v>
          </cell>
          <cell r="DN211">
            <v>4</v>
          </cell>
          <cell r="DO211">
            <v>36</v>
          </cell>
          <cell r="DP211">
            <v>11.111111111111111</v>
          </cell>
          <cell r="DR211">
            <v>5</v>
          </cell>
          <cell r="DS211">
            <v>90</v>
          </cell>
          <cell r="DT211">
            <v>5.5555555555555554</v>
          </cell>
          <cell r="DV211">
            <v>2</v>
          </cell>
          <cell r="DW211">
            <v>41</v>
          </cell>
          <cell r="DX211">
            <v>4.8780487804878048</v>
          </cell>
          <cell r="DZ211">
            <v>15</v>
          </cell>
          <cell r="EA211">
            <v>129</v>
          </cell>
          <cell r="EB211">
            <v>11.627906976744185</v>
          </cell>
          <cell r="ED211">
            <v>8</v>
          </cell>
          <cell r="EE211">
            <v>68</v>
          </cell>
          <cell r="EF211">
            <v>11.76470588235294</v>
          </cell>
          <cell r="EH211">
            <v>1</v>
          </cell>
          <cell r="EI211">
            <v>69</v>
          </cell>
          <cell r="EJ211">
            <v>1.4492753623188406</v>
          </cell>
          <cell r="EL211">
            <v>9</v>
          </cell>
          <cell r="EM211">
            <v>54</v>
          </cell>
          <cell r="EN211">
            <v>16.666666666666664</v>
          </cell>
          <cell r="EP211">
            <v>5</v>
          </cell>
          <cell r="EQ211">
            <v>48</v>
          </cell>
          <cell r="ER211">
            <v>10.416666666666668</v>
          </cell>
          <cell r="ET211">
            <v>3</v>
          </cell>
          <cell r="EU211">
            <v>50</v>
          </cell>
          <cell r="EV211">
            <v>6</v>
          </cell>
          <cell r="EX211">
            <v>2</v>
          </cell>
          <cell r="EY211">
            <v>21</v>
          </cell>
          <cell r="EZ211">
            <v>9.5238095238095237</v>
          </cell>
          <cell r="FB211">
            <v>4</v>
          </cell>
          <cell r="FC211">
            <v>30</v>
          </cell>
          <cell r="FD211">
            <v>13.333333333333332</v>
          </cell>
          <cell r="FF211">
            <v>8</v>
          </cell>
          <cell r="FG211">
            <v>166</v>
          </cell>
          <cell r="FH211">
            <v>4.8192771084337354</v>
          </cell>
        </row>
        <row r="212">
          <cell r="A212">
            <v>42094</v>
          </cell>
          <cell r="B212">
            <v>20</v>
          </cell>
          <cell r="C212">
            <v>1124</v>
          </cell>
          <cell r="D212">
            <v>1.7793594306049825</v>
          </cell>
          <cell r="I212">
            <v>1</v>
          </cell>
          <cell r="J212">
            <v>30</v>
          </cell>
          <cell r="K212">
            <v>3.3333333333333335</v>
          </cell>
          <cell r="N212">
            <v>55</v>
          </cell>
          <cell r="O212">
            <v>0</v>
          </cell>
          <cell r="Q212">
            <v>2</v>
          </cell>
          <cell r="R212">
            <v>65</v>
          </cell>
          <cell r="S212">
            <v>3.0769230769230771</v>
          </cell>
          <cell r="V212">
            <v>43</v>
          </cell>
          <cell r="W212">
            <v>0</v>
          </cell>
          <cell r="Y212">
            <v>2</v>
          </cell>
          <cell r="Z212">
            <v>167</v>
          </cell>
          <cell r="AA212">
            <v>1.1976047904191618</v>
          </cell>
          <cell r="AD212">
            <v>80</v>
          </cell>
          <cell r="AE212">
            <v>0</v>
          </cell>
          <cell r="AH212">
            <v>58</v>
          </cell>
          <cell r="AI212">
            <v>0</v>
          </cell>
          <cell r="AK212">
            <v>1</v>
          </cell>
          <cell r="AL212">
            <v>37</v>
          </cell>
          <cell r="AM212">
            <v>2.7027027027027026</v>
          </cell>
          <cell r="AP212">
            <v>87</v>
          </cell>
          <cell r="AQ212">
            <v>0</v>
          </cell>
          <cell r="AT212">
            <v>42</v>
          </cell>
          <cell r="AU212">
            <v>0</v>
          </cell>
          <cell r="AW212">
            <v>5</v>
          </cell>
          <cell r="AX212">
            <v>128</v>
          </cell>
          <cell r="AY212">
            <v>3.90625</v>
          </cell>
          <cell r="BB212">
            <v>68</v>
          </cell>
          <cell r="BC212">
            <v>0</v>
          </cell>
          <cell r="BF212">
            <v>68</v>
          </cell>
          <cell r="BG212">
            <v>0</v>
          </cell>
          <cell r="BI212">
            <v>1</v>
          </cell>
          <cell r="BJ212">
            <v>54</v>
          </cell>
          <cell r="BK212">
            <v>1.8518518518518516</v>
          </cell>
          <cell r="BM212">
            <v>3</v>
          </cell>
          <cell r="BN212">
            <v>47</v>
          </cell>
          <cell r="BO212">
            <v>6.3829787234042552</v>
          </cell>
          <cell r="BQ212">
            <v>2</v>
          </cell>
          <cell r="BR212">
            <v>50</v>
          </cell>
          <cell r="BS212">
            <v>4</v>
          </cell>
          <cell r="BV212">
            <v>20</v>
          </cell>
          <cell r="BW212">
            <v>0</v>
          </cell>
          <cell r="BY212">
            <v>3</v>
          </cell>
          <cell r="BZ212">
            <v>25</v>
          </cell>
          <cell r="CA212">
            <v>12</v>
          </cell>
          <cell r="CC212">
            <v>2</v>
          </cell>
          <cell r="CD212">
            <v>167</v>
          </cell>
          <cell r="CE212">
            <v>1.1976047904191618</v>
          </cell>
          <cell r="CG212">
            <v>41698</v>
          </cell>
          <cell r="CH212">
            <v>72</v>
          </cell>
          <cell r="CI212">
            <v>1138</v>
          </cell>
          <cell r="CJ212">
            <v>6.3268892794376095</v>
          </cell>
          <cell r="CL212">
            <v>2</v>
          </cell>
          <cell r="CM212">
            <v>31</v>
          </cell>
          <cell r="CN212">
            <v>6.4516129032258061</v>
          </cell>
          <cell r="CP212">
            <v>3</v>
          </cell>
          <cell r="CQ212">
            <v>56</v>
          </cell>
          <cell r="CR212">
            <v>5.3571428571428568</v>
          </cell>
          <cell r="CT212">
            <v>5</v>
          </cell>
          <cell r="CU212">
            <v>69</v>
          </cell>
          <cell r="CV212">
            <v>7.2463768115942031</v>
          </cell>
          <cell r="CX212">
            <v>4</v>
          </cell>
          <cell r="CY212">
            <v>43</v>
          </cell>
          <cell r="CZ212">
            <v>9.3023255813953494</v>
          </cell>
          <cell r="DB212">
            <v>6</v>
          </cell>
          <cell r="DC212">
            <v>168</v>
          </cell>
          <cell r="DD212">
            <v>3.5714285714285712</v>
          </cell>
          <cell r="DF212">
            <v>2</v>
          </cell>
          <cell r="DG212">
            <v>81</v>
          </cell>
          <cell r="DH212">
            <v>2.4691358024691361</v>
          </cell>
          <cell r="DK212">
            <v>57</v>
          </cell>
          <cell r="DN212">
            <v>3</v>
          </cell>
          <cell r="DO212">
            <v>36</v>
          </cell>
          <cell r="DP212">
            <v>8.3333333333333321</v>
          </cell>
          <cell r="DR212">
            <v>4</v>
          </cell>
          <cell r="DS212">
            <v>89</v>
          </cell>
          <cell r="DT212">
            <v>4.4943820224719104</v>
          </cell>
          <cell r="DV212">
            <v>2</v>
          </cell>
          <cell r="DW212">
            <v>43</v>
          </cell>
          <cell r="DX212">
            <v>4.6511627906976747</v>
          </cell>
          <cell r="DZ212">
            <v>12</v>
          </cell>
          <cell r="EA212">
            <v>129</v>
          </cell>
          <cell r="EB212">
            <v>9.3023255813953494</v>
          </cell>
          <cell r="ED212">
            <v>7</v>
          </cell>
          <cell r="EE212">
            <v>67</v>
          </cell>
          <cell r="EF212">
            <v>10.447761194029852</v>
          </cell>
          <cell r="EH212">
            <v>1</v>
          </cell>
          <cell r="EI212">
            <v>69</v>
          </cell>
          <cell r="EJ212">
            <v>1.4492753623188406</v>
          </cell>
          <cell r="EL212">
            <v>9</v>
          </cell>
          <cell r="EM212">
            <v>54</v>
          </cell>
          <cell r="EN212">
            <v>16.666666666666664</v>
          </cell>
          <cell r="EP212">
            <v>5</v>
          </cell>
          <cell r="EQ212">
            <v>50</v>
          </cell>
          <cell r="ER212">
            <v>10</v>
          </cell>
          <cell r="ET212">
            <v>2</v>
          </cell>
          <cell r="EU212">
            <v>50</v>
          </cell>
          <cell r="EV212">
            <v>4</v>
          </cell>
          <cell r="EX212">
            <v>2</v>
          </cell>
          <cell r="EY212">
            <v>21</v>
          </cell>
          <cell r="EZ212">
            <v>9.5238095238095237</v>
          </cell>
          <cell r="FB212">
            <v>3</v>
          </cell>
          <cell r="FC212">
            <v>25</v>
          </cell>
          <cell r="FD212">
            <v>12</v>
          </cell>
          <cell r="FF212">
            <v>6</v>
          </cell>
          <cell r="FG212">
            <v>168</v>
          </cell>
          <cell r="FH212">
            <v>3.5714285714285712</v>
          </cell>
        </row>
        <row r="213">
          <cell r="A213">
            <v>42124</v>
          </cell>
          <cell r="B213">
            <v>16</v>
          </cell>
          <cell r="C213">
            <v>1121</v>
          </cell>
          <cell r="D213">
            <v>1.4272970561998217</v>
          </cell>
          <cell r="I213">
            <v>1</v>
          </cell>
          <cell r="J213">
            <v>28</v>
          </cell>
          <cell r="K213">
            <v>3.5714285714285712</v>
          </cell>
          <cell r="N213">
            <v>54</v>
          </cell>
          <cell r="O213">
            <v>0</v>
          </cell>
          <cell r="Q213">
            <v>3</v>
          </cell>
          <cell r="R213">
            <v>65</v>
          </cell>
          <cell r="S213">
            <v>4.6153846153846159</v>
          </cell>
          <cell r="V213">
            <v>40</v>
          </cell>
          <cell r="W213">
            <v>0</v>
          </cell>
          <cell r="Y213">
            <v>2</v>
          </cell>
          <cell r="Z213">
            <v>172</v>
          </cell>
          <cell r="AA213">
            <v>1.1627906976744187</v>
          </cell>
          <cell r="AD213">
            <v>79</v>
          </cell>
          <cell r="AE213">
            <v>0</v>
          </cell>
          <cell r="AH213">
            <v>56</v>
          </cell>
          <cell r="AI213">
            <v>0</v>
          </cell>
          <cell r="AK213">
            <v>1</v>
          </cell>
          <cell r="AL213">
            <v>38</v>
          </cell>
          <cell r="AM213">
            <v>2.6315789473684208</v>
          </cell>
          <cell r="AP213">
            <v>84</v>
          </cell>
          <cell r="AQ213">
            <v>0</v>
          </cell>
          <cell r="AT213">
            <v>41</v>
          </cell>
          <cell r="AU213">
            <v>0</v>
          </cell>
          <cell r="AW213">
            <v>3</v>
          </cell>
          <cell r="AX213">
            <v>126</v>
          </cell>
          <cell r="AY213">
            <v>2.3809523809523809</v>
          </cell>
          <cell r="BB213">
            <v>71</v>
          </cell>
          <cell r="BC213">
            <v>0</v>
          </cell>
          <cell r="BF213">
            <v>70</v>
          </cell>
          <cell r="BG213">
            <v>0</v>
          </cell>
          <cell r="BI213">
            <v>1</v>
          </cell>
          <cell r="BJ213">
            <v>53</v>
          </cell>
          <cell r="BK213">
            <v>1.8867924528301887</v>
          </cell>
          <cell r="BM213">
            <v>3</v>
          </cell>
          <cell r="BN213">
            <v>50</v>
          </cell>
          <cell r="BO213">
            <v>6</v>
          </cell>
          <cell r="BQ213">
            <v>2</v>
          </cell>
          <cell r="BR213">
            <v>50</v>
          </cell>
          <cell r="BS213">
            <v>4</v>
          </cell>
          <cell r="BV213">
            <v>19</v>
          </cell>
          <cell r="BW213">
            <v>0</v>
          </cell>
          <cell r="BZ213">
            <v>25</v>
          </cell>
          <cell r="CA213">
            <v>0</v>
          </cell>
          <cell r="CC213">
            <v>2</v>
          </cell>
          <cell r="CD213">
            <v>172</v>
          </cell>
          <cell r="CE213">
            <v>1.1627906976744187</v>
          </cell>
          <cell r="CG213">
            <v>41729</v>
          </cell>
          <cell r="CH213">
            <v>67</v>
          </cell>
          <cell r="CI213">
            <v>1124</v>
          </cell>
          <cell r="CJ213">
            <v>5.9608540925266906</v>
          </cell>
          <cell r="CL213">
            <v>2</v>
          </cell>
          <cell r="CM213">
            <v>30</v>
          </cell>
          <cell r="CN213">
            <v>6.6666666666666661</v>
          </cell>
          <cell r="CP213">
            <v>2</v>
          </cell>
          <cell r="CQ213">
            <v>55</v>
          </cell>
          <cell r="CR213">
            <v>3.6363636363636367</v>
          </cell>
          <cell r="CT213">
            <v>4</v>
          </cell>
          <cell r="CU213">
            <v>65</v>
          </cell>
          <cell r="CV213">
            <v>6.1538461538461533</v>
          </cell>
          <cell r="CX213">
            <v>2</v>
          </cell>
          <cell r="CY213">
            <v>43</v>
          </cell>
          <cell r="CZ213">
            <v>4.6511627906976747</v>
          </cell>
          <cell r="DB213">
            <v>7</v>
          </cell>
          <cell r="DC213">
            <v>167</v>
          </cell>
          <cell r="DD213">
            <v>4.1916167664670656</v>
          </cell>
          <cell r="DF213">
            <v>3</v>
          </cell>
          <cell r="DG213">
            <v>80</v>
          </cell>
          <cell r="DH213">
            <v>3.75</v>
          </cell>
          <cell r="DK213">
            <v>58</v>
          </cell>
          <cell r="DN213">
            <v>3</v>
          </cell>
          <cell r="DO213">
            <v>37</v>
          </cell>
          <cell r="DP213">
            <v>8.1081081081081088</v>
          </cell>
          <cell r="DR213">
            <v>3</v>
          </cell>
          <cell r="DS213">
            <v>87</v>
          </cell>
          <cell r="DT213">
            <v>3.4482758620689657</v>
          </cell>
          <cell r="DV213">
            <v>2</v>
          </cell>
          <cell r="DW213">
            <v>42</v>
          </cell>
          <cell r="DX213">
            <v>4.7619047619047619</v>
          </cell>
          <cell r="DZ213">
            <v>13</v>
          </cell>
          <cell r="EA213">
            <v>128</v>
          </cell>
          <cell r="EB213">
            <v>10.15625</v>
          </cell>
          <cell r="ED213">
            <v>7</v>
          </cell>
          <cell r="EE213">
            <v>68</v>
          </cell>
          <cell r="EF213">
            <v>10.294117647058824</v>
          </cell>
          <cell r="EH213">
            <v>1</v>
          </cell>
          <cell r="EI213">
            <v>68</v>
          </cell>
          <cell r="EJ213">
            <v>1.4705882352941175</v>
          </cell>
          <cell r="EL213">
            <v>7</v>
          </cell>
          <cell r="EM213">
            <v>54</v>
          </cell>
          <cell r="EN213">
            <v>12.962962962962964</v>
          </cell>
          <cell r="EP213">
            <v>3</v>
          </cell>
          <cell r="EQ213">
            <v>47</v>
          </cell>
          <cell r="ER213">
            <v>6.3829787234042552</v>
          </cell>
          <cell r="ET213">
            <v>3</v>
          </cell>
          <cell r="EU213">
            <v>50</v>
          </cell>
          <cell r="EV213">
            <v>6</v>
          </cell>
          <cell r="EX213">
            <v>2</v>
          </cell>
          <cell r="EY213">
            <v>20</v>
          </cell>
          <cell r="EZ213">
            <v>10</v>
          </cell>
          <cell r="FB213">
            <v>3</v>
          </cell>
          <cell r="FC213">
            <v>25</v>
          </cell>
          <cell r="FD213">
            <v>12</v>
          </cell>
          <cell r="FF213">
            <v>7</v>
          </cell>
          <cell r="FG213">
            <v>167</v>
          </cell>
          <cell r="FH213">
            <v>4.1916167664670656</v>
          </cell>
        </row>
        <row r="214">
          <cell r="A214">
            <v>42155</v>
          </cell>
          <cell r="B214">
            <v>20</v>
          </cell>
          <cell r="C214">
            <v>1114</v>
          </cell>
          <cell r="D214">
            <v>1.7953321364452424</v>
          </cell>
          <cell r="I214">
            <v>1</v>
          </cell>
          <cell r="J214">
            <v>25</v>
          </cell>
          <cell r="K214">
            <v>4</v>
          </cell>
          <cell r="N214">
            <v>53</v>
          </cell>
          <cell r="O214">
            <v>0</v>
          </cell>
          <cell r="Q214">
            <v>3</v>
          </cell>
          <cell r="R214">
            <v>65</v>
          </cell>
          <cell r="S214">
            <v>4.6153846153846159</v>
          </cell>
          <cell r="V214">
            <v>41</v>
          </cell>
          <cell r="W214">
            <v>0</v>
          </cell>
          <cell r="Y214">
            <v>5</v>
          </cell>
          <cell r="Z214">
            <v>173</v>
          </cell>
          <cell r="AA214">
            <v>2.8901734104046244</v>
          </cell>
          <cell r="AD214">
            <v>79</v>
          </cell>
          <cell r="AE214">
            <v>0</v>
          </cell>
          <cell r="AH214">
            <v>54</v>
          </cell>
          <cell r="AI214">
            <v>0</v>
          </cell>
          <cell r="AK214">
            <v>1</v>
          </cell>
          <cell r="AL214">
            <v>38</v>
          </cell>
          <cell r="AM214">
            <v>2.6315789473684208</v>
          </cell>
          <cell r="AP214">
            <v>82</v>
          </cell>
          <cell r="AQ214">
            <v>0</v>
          </cell>
          <cell r="AT214">
            <v>41</v>
          </cell>
          <cell r="AU214">
            <v>0</v>
          </cell>
          <cell r="AW214">
            <v>4</v>
          </cell>
          <cell r="AX214">
            <v>124</v>
          </cell>
          <cell r="AY214">
            <v>3.225806451612903</v>
          </cell>
          <cell r="BB214">
            <v>72</v>
          </cell>
          <cell r="BC214">
            <v>0</v>
          </cell>
          <cell r="BF214">
            <v>72</v>
          </cell>
          <cell r="BG214">
            <v>0</v>
          </cell>
          <cell r="BI214">
            <v>1</v>
          </cell>
          <cell r="BJ214">
            <v>53</v>
          </cell>
          <cell r="BK214">
            <v>1.8867924528301887</v>
          </cell>
          <cell r="BM214">
            <v>3</v>
          </cell>
          <cell r="BN214">
            <v>50</v>
          </cell>
          <cell r="BO214">
            <v>6</v>
          </cell>
          <cell r="BQ214">
            <v>2</v>
          </cell>
          <cell r="BR214">
            <v>50</v>
          </cell>
          <cell r="BS214">
            <v>4</v>
          </cell>
          <cell r="BV214">
            <v>19</v>
          </cell>
          <cell r="BW214">
            <v>0</v>
          </cell>
          <cell r="BZ214">
            <v>23</v>
          </cell>
          <cell r="CA214">
            <v>0</v>
          </cell>
          <cell r="CC214">
            <v>5</v>
          </cell>
          <cell r="CD214">
            <v>173</v>
          </cell>
          <cell r="CE214">
            <v>2.8901734104046244</v>
          </cell>
          <cell r="CG214">
            <v>41759</v>
          </cell>
          <cell r="CH214">
            <v>69</v>
          </cell>
          <cell r="CI214">
            <v>1121</v>
          </cell>
          <cell r="CJ214">
            <v>6.1552185548617304</v>
          </cell>
          <cell r="CM214">
            <v>28</v>
          </cell>
          <cell r="CP214">
            <v>3</v>
          </cell>
          <cell r="CQ214">
            <v>54</v>
          </cell>
          <cell r="CR214">
            <v>5.5555555555555554</v>
          </cell>
          <cell r="CT214">
            <v>6</v>
          </cell>
          <cell r="CU214">
            <v>65</v>
          </cell>
          <cell r="CV214">
            <v>9.2307692307692299</v>
          </cell>
          <cell r="CX214">
            <v>3</v>
          </cell>
          <cell r="CY214">
            <v>40</v>
          </cell>
          <cell r="CZ214">
            <v>7.5</v>
          </cell>
          <cell r="DB214">
            <v>7</v>
          </cell>
          <cell r="DC214">
            <v>172</v>
          </cell>
          <cell r="DD214">
            <v>4.0697674418604652</v>
          </cell>
          <cell r="DF214">
            <v>3</v>
          </cell>
          <cell r="DG214">
            <v>79</v>
          </cell>
          <cell r="DH214">
            <v>3.79746835443038</v>
          </cell>
          <cell r="DK214">
            <v>56</v>
          </cell>
          <cell r="DN214">
            <v>4</v>
          </cell>
          <cell r="DO214">
            <v>38</v>
          </cell>
          <cell r="DP214">
            <v>10.526315789473685</v>
          </cell>
          <cell r="DR214">
            <v>3</v>
          </cell>
          <cell r="DS214">
            <v>84</v>
          </cell>
          <cell r="DT214">
            <v>3.5714285714285712</v>
          </cell>
          <cell r="DV214">
            <v>2</v>
          </cell>
          <cell r="DW214">
            <v>41</v>
          </cell>
          <cell r="DX214">
            <v>4.8780487804878048</v>
          </cell>
          <cell r="DZ214">
            <v>10</v>
          </cell>
          <cell r="EA214">
            <v>126</v>
          </cell>
          <cell r="EB214">
            <v>7.9365079365079358</v>
          </cell>
          <cell r="ED214">
            <v>7</v>
          </cell>
          <cell r="EE214">
            <v>71</v>
          </cell>
          <cell r="EF214">
            <v>9.8591549295774659</v>
          </cell>
          <cell r="EH214">
            <v>1</v>
          </cell>
          <cell r="EI214">
            <v>70</v>
          </cell>
          <cell r="EJ214">
            <v>1.4285714285714286</v>
          </cell>
          <cell r="EL214">
            <v>9</v>
          </cell>
          <cell r="EM214">
            <v>53</v>
          </cell>
          <cell r="EN214">
            <v>16.981132075471699</v>
          </cell>
          <cell r="EP214">
            <v>3</v>
          </cell>
          <cell r="EQ214">
            <v>50</v>
          </cell>
          <cell r="ER214">
            <v>6</v>
          </cell>
          <cell r="ET214">
            <v>3</v>
          </cell>
          <cell r="EU214">
            <v>50</v>
          </cell>
          <cell r="EV214">
            <v>6</v>
          </cell>
          <cell r="EX214">
            <v>2</v>
          </cell>
          <cell r="EY214">
            <v>19</v>
          </cell>
          <cell r="EZ214">
            <v>10.526315789473685</v>
          </cell>
          <cell r="FB214">
            <v>3</v>
          </cell>
          <cell r="FC214">
            <v>25</v>
          </cell>
          <cell r="FD214">
            <v>12</v>
          </cell>
          <cell r="FF214">
            <v>7</v>
          </cell>
          <cell r="FG214">
            <v>172</v>
          </cell>
          <cell r="FH214">
            <v>4.0697674418604652</v>
          </cell>
        </row>
        <row r="215">
          <cell r="A215">
            <v>42185</v>
          </cell>
          <cell r="B215">
            <v>22</v>
          </cell>
          <cell r="C215">
            <v>1120</v>
          </cell>
          <cell r="D215">
            <v>1.9642857142857142</v>
          </cell>
          <cell r="I215">
            <v>1</v>
          </cell>
          <cell r="J215">
            <v>24</v>
          </cell>
          <cell r="K215">
            <v>4.1666666666666661</v>
          </cell>
          <cell r="M215">
            <v>1</v>
          </cell>
          <cell r="N215">
            <v>56</v>
          </cell>
          <cell r="O215">
            <v>1.7857142857142856</v>
          </cell>
          <cell r="Q215">
            <v>3</v>
          </cell>
          <cell r="R215">
            <v>63</v>
          </cell>
          <cell r="S215">
            <v>4.7619047619047619</v>
          </cell>
          <cell r="V215">
            <v>41</v>
          </cell>
          <cell r="W215">
            <v>0</v>
          </cell>
          <cell r="Y215">
            <v>5</v>
          </cell>
          <cell r="Z215">
            <v>171</v>
          </cell>
          <cell r="AA215">
            <v>2.9239766081871341</v>
          </cell>
          <cell r="AD215">
            <v>80</v>
          </cell>
          <cell r="AE215">
            <v>0</v>
          </cell>
          <cell r="AH215">
            <v>53</v>
          </cell>
          <cell r="AI215">
            <v>0</v>
          </cell>
          <cell r="AK215">
            <v>2</v>
          </cell>
          <cell r="AL215">
            <v>37</v>
          </cell>
          <cell r="AM215">
            <v>5.4054054054054053</v>
          </cell>
          <cell r="AP215">
            <v>84</v>
          </cell>
          <cell r="AQ215">
            <v>0</v>
          </cell>
          <cell r="AT215">
            <v>41</v>
          </cell>
          <cell r="AU215">
            <v>0</v>
          </cell>
          <cell r="AW215">
            <v>5</v>
          </cell>
          <cell r="AX215">
            <v>127</v>
          </cell>
          <cell r="AY215">
            <v>3.9370078740157481</v>
          </cell>
          <cell r="BB215">
            <v>72</v>
          </cell>
          <cell r="BC215">
            <v>0</v>
          </cell>
          <cell r="BF215">
            <v>73</v>
          </cell>
          <cell r="BG215">
            <v>0</v>
          </cell>
          <cell r="BI215">
            <v>1</v>
          </cell>
          <cell r="BJ215">
            <v>54</v>
          </cell>
          <cell r="BK215">
            <v>1.8518518518518516</v>
          </cell>
          <cell r="BM215">
            <v>2</v>
          </cell>
          <cell r="BN215">
            <v>51</v>
          </cell>
          <cell r="BO215">
            <v>3.9215686274509802</v>
          </cell>
          <cell r="BQ215">
            <v>2</v>
          </cell>
          <cell r="BR215">
            <v>50</v>
          </cell>
          <cell r="BS215">
            <v>4</v>
          </cell>
          <cell r="BV215">
            <v>21</v>
          </cell>
          <cell r="BW215">
            <v>0</v>
          </cell>
          <cell r="BZ215">
            <v>22</v>
          </cell>
          <cell r="CA215">
            <v>0</v>
          </cell>
          <cell r="CC215">
            <v>5</v>
          </cell>
          <cell r="CD215">
            <v>171</v>
          </cell>
          <cell r="CE215">
            <v>2.9239766081871341</v>
          </cell>
          <cell r="CG215">
            <v>41790</v>
          </cell>
          <cell r="CH215">
            <v>65</v>
          </cell>
          <cell r="CI215">
            <v>1114</v>
          </cell>
          <cell r="CJ215">
            <v>5.8348294434470374</v>
          </cell>
          <cell r="CM215">
            <v>25</v>
          </cell>
          <cell r="CP215">
            <v>3</v>
          </cell>
          <cell r="CQ215">
            <v>53</v>
          </cell>
          <cell r="CR215">
            <v>5.6603773584905666</v>
          </cell>
          <cell r="CT215">
            <v>5</v>
          </cell>
          <cell r="CU215">
            <v>65</v>
          </cell>
          <cell r="CV215">
            <v>7.6923076923076925</v>
          </cell>
          <cell r="CX215">
            <v>3</v>
          </cell>
          <cell r="CY215">
            <v>41</v>
          </cell>
          <cell r="CZ215">
            <v>7.3170731707317076</v>
          </cell>
          <cell r="DB215">
            <v>6</v>
          </cell>
          <cell r="DC215">
            <v>173</v>
          </cell>
          <cell r="DD215">
            <v>3.4682080924855492</v>
          </cell>
          <cell r="DF215">
            <v>4</v>
          </cell>
          <cell r="DG215">
            <v>79</v>
          </cell>
          <cell r="DH215">
            <v>5.0632911392405067</v>
          </cell>
          <cell r="DK215">
            <v>54</v>
          </cell>
          <cell r="DN215">
            <v>4</v>
          </cell>
          <cell r="DO215">
            <v>38</v>
          </cell>
          <cell r="DP215">
            <v>10.526315789473685</v>
          </cell>
          <cell r="DR215">
            <v>3</v>
          </cell>
          <cell r="DS215">
            <v>82</v>
          </cell>
          <cell r="DT215">
            <v>3.6585365853658538</v>
          </cell>
          <cell r="DV215">
            <v>2</v>
          </cell>
          <cell r="DW215">
            <v>41</v>
          </cell>
          <cell r="DX215">
            <v>4.8780487804878048</v>
          </cell>
          <cell r="DZ215">
            <v>11</v>
          </cell>
          <cell r="EA215">
            <v>124</v>
          </cell>
          <cell r="EB215">
            <v>8.870967741935484</v>
          </cell>
          <cell r="ED215">
            <v>8</v>
          </cell>
          <cell r="EE215">
            <v>72</v>
          </cell>
          <cell r="EF215">
            <v>11.111111111111111</v>
          </cell>
          <cell r="EH215">
            <v>1</v>
          </cell>
          <cell r="EI215">
            <v>72</v>
          </cell>
          <cell r="EJ215">
            <v>1.3888888888888888</v>
          </cell>
          <cell r="EL215">
            <v>7</v>
          </cell>
          <cell r="EM215">
            <v>53</v>
          </cell>
          <cell r="EN215">
            <v>13.207547169811322</v>
          </cell>
          <cell r="EP215">
            <v>3</v>
          </cell>
          <cell r="EQ215">
            <v>50</v>
          </cell>
          <cell r="ER215">
            <v>6</v>
          </cell>
          <cell r="ET215">
            <v>3</v>
          </cell>
          <cell r="EU215">
            <v>50</v>
          </cell>
          <cell r="EV215">
            <v>6</v>
          </cell>
          <cell r="EX215">
            <v>2</v>
          </cell>
          <cell r="EY215">
            <v>19</v>
          </cell>
          <cell r="EZ215">
            <v>10.526315789473685</v>
          </cell>
          <cell r="FC215">
            <v>23</v>
          </cell>
          <cell r="FF215">
            <v>6</v>
          </cell>
          <cell r="FG215">
            <v>173</v>
          </cell>
          <cell r="FH215">
            <v>3.4682080924855487</v>
          </cell>
        </row>
        <row r="216">
          <cell r="A216">
            <v>42216</v>
          </cell>
          <cell r="B216">
            <v>25</v>
          </cell>
          <cell r="C216">
            <v>1125</v>
          </cell>
          <cell r="D216">
            <v>2.2222222222222223</v>
          </cell>
          <cell r="I216">
            <v>1</v>
          </cell>
          <cell r="J216">
            <v>24</v>
          </cell>
          <cell r="K216">
            <v>4.1666666666666661</v>
          </cell>
          <cell r="M216">
            <v>1</v>
          </cell>
          <cell r="N216">
            <v>57</v>
          </cell>
          <cell r="O216">
            <v>1.7543859649122806</v>
          </cell>
          <cell r="Q216">
            <v>3</v>
          </cell>
          <cell r="R216">
            <v>66</v>
          </cell>
          <cell r="S216">
            <v>4.5454545454545459</v>
          </cell>
          <cell r="V216">
            <v>41</v>
          </cell>
          <cell r="W216">
            <v>0</v>
          </cell>
          <cell r="Y216">
            <v>8</v>
          </cell>
          <cell r="Z216">
            <v>175</v>
          </cell>
          <cell r="AA216">
            <v>4.5714285714285712</v>
          </cell>
          <cell r="AD216">
            <v>80</v>
          </cell>
          <cell r="AE216">
            <v>0</v>
          </cell>
          <cell r="AH216">
            <v>53</v>
          </cell>
          <cell r="AI216">
            <v>0</v>
          </cell>
          <cell r="AK216">
            <v>2</v>
          </cell>
          <cell r="AL216">
            <v>37</v>
          </cell>
          <cell r="AM216">
            <v>5.4054054054054053</v>
          </cell>
          <cell r="AP216">
            <v>82</v>
          </cell>
          <cell r="AQ216">
            <v>0</v>
          </cell>
          <cell r="AT216">
            <v>39</v>
          </cell>
          <cell r="AU216">
            <v>0</v>
          </cell>
          <cell r="AW216">
            <v>5</v>
          </cell>
          <cell r="AX216">
            <v>125</v>
          </cell>
          <cell r="AY216">
            <v>4</v>
          </cell>
          <cell r="BB216">
            <v>74</v>
          </cell>
          <cell r="BC216">
            <v>0</v>
          </cell>
          <cell r="BF216">
            <v>76</v>
          </cell>
          <cell r="BG216">
            <v>0</v>
          </cell>
          <cell r="BI216">
            <v>1</v>
          </cell>
          <cell r="BJ216">
            <v>53</v>
          </cell>
          <cell r="BK216">
            <v>1.8867924528301887</v>
          </cell>
          <cell r="BM216">
            <v>2</v>
          </cell>
          <cell r="BN216">
            <v>50</v>
          </cell>
          <cell r="BO216">
            <v>4</v>
          </cell>
          <cell r="BQ216">
            <v>2</v>
          </cell>
          <cell r="BR216">
            <v>51</v>
          </cell>
          <cell r="BS216">
            <v>3.9215686274509802</v>
          </cell>
          <cell r="BV216">
            <v>19</v>
          </cell>
          <cell r="BW216">
            <v>0</v>
          </cell>
          <cell r="BZ216">
            <v>23</v>
          </cell>
          <cell r="CA216">
            <v>0</v>
          </cell>
          <cell r="CC216">
            <v>8</v>
          </cell>
          <cell r="CD216">
            <v>175</v>
          </cell>
          <cell r="CE216">
            <v>4.5714285714285712</v>
          </cell>
          <cell r="CG216">
            <v>41820</v>
          </cell>
          <cell r="CH216">
            <v>60</v>
          </cell>
          <cell r="CI216">
            <v>1120</v>
          </cell>
          <cell r="CJ216">
            <v>5.3571428571428568</v>
          </cell>
          <cell r="CM216">
            <v>24</v>
          </cell>
          <cell r="CP216">
            <v>3</v>
          </cell>
          <cell r="CQ216">
            <v>56</v>
          </cell>
          <cell r="CR216">
            <v>5.3571428571428568</v>
          </cell>
          <cell r="CT216">
            <v>5</v>
          </cell>
          <cell r="CU216">
            <v>63</v>
          </cell>
          <cell r="CV216">
            <v>7.9365079365079358</v>
          </cell>
          <cell r="CX216">
            <v>3</v>
          </cell>
          <cell r="CY216">
            <v>41</v>
          </cell>
          <cell r="CZ216">
            <v>7.3170731707317076</v>
          </cell>
          <cell r="DB216">
            <v>6</v>
          </cell>
          <cell r="DC216">
            <v>171</v>
          </cell>
          <cell r="DD216">
            <v>3.5087719298245617</v>
          </cell>
          <cell r="DF216">
            <v>4</v>
          </cell>
          <cell r="DG216">
            <v>80</v>
          </cell>
          <cell r="DH216">
            <v>5</v>
          </cell>
          <cell r="DJ216">
            <v>1</v>
          </cell>
          <cell r="DK216">
            <v>53</v>
          </cell>
          <cell r="DL216">
            <v>1.8867924528301887</v>
          </cell>
          <cell r="DN216">
            <v>4</v>
          </cell>
          <cell r="DO216">
            <v>37</v>
          </cell>
          <cell r="DP216">
            <v>10.810810810810811</v>
          </cell>
          <cell r="DR216">
            <v>3</v>
          </cell>
          <cell r="DS216">
            <v>84</v>
          </cell>
          <cell r="DT216">
            <v>3.5714285714285712</v>
          </cell>
          <cell r="DV216">
            <v>2</v>
          </cell>
          <cell r="DW216">
            <v>41</v>
          </cell>
          <cell r="DX216">
            <v>4.8780487804878048</v>
          </cell>
          <cell r="DZ216">
            <v>10</v>
          </cell>
          <cell r="EA216">
            <v>127</v>
          </cell>
          <cell r="EB216">
            <v>7.8740157480314963</v>
          </cell>
          <cell r="ED216">
            <v>5</v>
          </cell>
          <cell r="EE216">
            <v>72</v>
          </cell>
          <cell r="EF216">
            <v>6.9444444444444446</v>
          </cell>
          <cell r="EH216">
            <v>1</v>
          </cell>
          <cell r="EI216">
            <v>73</v>
          </cell>
          <cell r="EJ216">
            <v>1.3698630136986301</v>
          </cell>
          <cell r="EL216">
            <v>6</v>
          </cell>
          <cell r="EM216">
            <v>54</v>
          </cell>
          <cell r="EN216">
            <v>11.111111111111111</v>
          </cell>
          <cell r="EP216">
            <v>2</v>
          </cell>
          <cell r="EQ216">
            <v>51</v>
          </cell>
          <cell r="ER216">
            <v>3.9215686274509807</v>
          </cell>
          <cell r="ET216">
            <v>3</v>
          </cell>
          <cell r="EU216">
            <v>50</v>
          </cell>
          <cell r="EV216">
            <v>6</v>
          </cell>
          <cell r="EX216">
            <v>2</v>
          </cell>
          <cell r="EY216">
            <v>21</v>
          </cell>
          <cell r="EZ216">
            <v>9.5238095238095237</v>
          </cell>
          <cell r="FC216">
            <v>22</v>
          </cell>
          <cell r="FF216">
            <v>6</v>
          </cell>
          <cell r="FG216">
            <v>171</v>
          </cell>
          <cell r="FH216">
            <v>3.5087719298245612</v>
          </cell>
        </row>
        <row r="217">
          <cell r="A217">
            <v>42247</v>
          </cell>
          <cell r="B217">
            <v>30</v>
          </cell>
          <cell r="C217">
            <v>1131</v>
          </cell>
          <cell r="D217">
            <v>2.6525198938992043</v>
          </cell>
          <cell r="I217">
            <v>1</v>
          </cell>
          <cell r="J217">
            <v>26</v>
          </cell>
          <cell r="K217">
            <v>3.8461538461538463</v>
          </cell>
          <cell r="M217">
            <v>1</v>
          </cell>
          <cell r="N217">
            <v>55</v>
          </cell>
          <cell r="O217">
            <v>1.8181818181818181</v>
          </cell>
          <cell r="Q217">
            <v>4</v>
          </cell>
          <cell r="R217">
            <v>65</v>
          </cell>
          <cell r="S217">
            <v>6.1538461538461542</v>
          </cell>
          <cell r="V217">
            <v>41</v>
          </cell>
          <cell r="W217">
            <v>0</v>
          </cell>
          <cell r="Y217">
            <v>11</v>
          </cell>
          <cell r="Z217">
            <v>179</v>
          </cell>
          <cell r="AA217">
            <v>6.1452513966480442</v>
          </cell>
          <cell r="AD217">
            <v>81</v>
          </cell>
          <cell r="AE217">
            <v>0</v>
          </cell>
          <cell r="AH217">
            <v>53</v>
          </cell>
          <cell r="AI217">
            <v>0</v>
          </cell>
          <cell r="AK217">
            <v>2</v>
          </cell>
          <cell r="AL217">
            <v>37</v>
          </cell>
          <cell r="AM217">
            <v>5.4054054054054053</v>
          </cell>
          <cell r="AP217">
            <v>80</v>
          </cell>
          <cell r="AQ217">
            <v>0</v>
          </cell>
          <cell r="AT217">
            <v>39</v>
          </cell>
          <cell r="AU217">
            <v>0</v>
          </cell>
          <cell r="AW217">
            <v>6</v>
          </cell>
          <cell r="AX217">
            <v>124</v>
          </cell>
          <cell r="AY217">
            <v>4.838709677419355</v>
          </cell>
          <cell r="BB217">
            <v>74</v>
          </cell>
          <cell r="BC217">
            <v>0</v>
          </cell>
          <cell r="BF217">
            <v>77</v>
          </cell>
          <cell r="BG217">
            <v>0</v>
          </cell>
          <cell r="BI217">
            <v>1</v>
          </cell>
          <cell r="BJ217">
            <v>53</v>
          </cell>
          <cell r="BK217">
            <v>1.8867924528301887</v>
          </cell>
          <cell r="BM217">
            <v>2</v>
          </cell>
          <cell r="BN217">
            <v>50</v>
          </cell>
          <cell r="BO217">
            <v>4</v>
          </cell>
          <cell r="BQ217">
            <v>2</v>
          </cell>
          <cell r="BR217">
            <v>52</v>
          </cell>
          <cell r="BS217">
            <v>3.8461538461538463</v>
          </cell>
          <cell r="BV217">
            <v>22</v>
          </cell>
          <cell r="BW217">
            <v>0</v>
          </cell>
          <cell r="BZ217">
            <v>24</v>
          </cell>
          <cell r="CA217">
            <v>0</v>
          </cell>
          <cell r="CC217">
            <v>11</v>
          </cell>
          <cell r="CD217">
            <v>179</v>
          </cell>
          <cell r="CE217">
            <v>6.1452513966480442</v>
          </cell>
          <cell r="CG217">
            <v>41851</v>
          </cell>
          <cell r="CH217">
            <v>62</v>
          </cell>
          <cell r="CI217">
            <v>1125</v>
          </cell>
          <cell r="CJ217">
            <v>5.5111111111111111</v>
          </cell>
          <cell r="CM217">
            <v>24</v>
          </cell>
          <cell r="CP217">
            <v>3</v>
          </cell>
          <cell r="CQ217">
            <v>57</v>
          </cell>
          <cell r="CR217">
            <v>5.2631578947368425</v>
          </cell>
          <cell r="CT217">
            <v>6</v>
          </cell>
          <cell r="CU217">
            <v>66</v>
          </cell>
          <cell r="CV217">
            <v>9.0909090909090917</v>
          </cell>
          <cell r="CX217">
            <v>3</v>
          </cell>
          <cell r="CY217">
            <v>41</v>
          </cell>
          <cell r="CZ217">
            <v>7.3170731707317076</v>
          </cell>
          <cell r="DB217">
            <v>6</v>
          </cell>
          <cell r="DC217">
            <v>175</v>
          </cell>
          <cell r="DD217">
            <v>3.4285714285714288</v>
          </cell>
          <cell r="DF217">
            <v>4</v>
          </cell>
          <cell r="DG217">
            <v>80</v>
          </cell>
          <cell r="DH217">
            <v>5</v>
          </cell>
          <cell r="DK217">
            <v>53</v>
          </cell>
          <cell r="DN217">
            <v>4</v>
          </cell>
          <cell r="DO217">
            <v>37</v>
          </cell>
          <cell r="DP217">
            <v>10.810810810810811</v>
          </cell>
          <cell r="DR217">
            <v>3</v>
          </cell>
          <cell r="DS217">
            <v>82</v>
          </cell>
          <cell r="DT217">
            <v>3.6585365853658538</v>
          </cell>
          <cell r="DV217">
            <v>2</v>
          </cell>
          <cell r="DW217">
            <v>39</v>
          </cell>
          <cell r="DX217">
            <v>5.1282051282051277</v>
          </cell>
          <cell r="DZ217">
            <v>10</v>
          </cell>
          <cell r="EA217">
            <v>125</v>
          </cell>
          <cell r="EB217">
            <v>8</v>
          </cell>
          <cell r="ED217">
            <v>6</v>
          </cell>
          <cell r="EE217">
            <v>74</v>
          </cell>
          <cell r="EF217">
            <v>8.1081081081081088</v>
          </cell>
          <cell r="EH217">
            <v>2</v>
          </cell>
          <cell r="EI217">
            <v>76</v>
          </cell>
          <cell r="EJ217">
            <v>2.6315789473684212</v>
          </cell>
          <cell r="EL217">
            <v>6</v>
          </cell>
          <cell r="EM217">
            <v>53</v>
          </cell>
          <cell r="EN217">
            <v>11.320754716981133</v>
          </cell>
          <cell r="EP217">
            <v>2</v>
          </cell>
          <cell r="EQ217">
            <v>50</v>
          </cell>
          <cell r="ER217">
            <v>4</v>
          </cell>
          <cell r="ET217">
            <v>3</v>
          </cell>
          <cell r="EU217">
            <v>51</v>
          </cell>
          <cell r="EV217">
            <v>5.8823529411764701</v>
          </cell>
          <cell r="EX217">
            <v>2</v>
          </cell>
          <cell r="EY217">
            <v>19</v>
          </cell>
          <cell r="EZ217">
            <v>10.526315789473685</v>
          </cell>
          <cell r="FC217">
            <v>23</v>
          </cell>
          <cell r="FF217">
            <v>6</v>
          </cell>
          <cell r="FG217">
            <v>175</v>
          </cell>
          <cell r="FH217">
            <v>3.4285714285714288</v>
          </cell>
        </row>
        <row r="218">
          <cell r="A218">
            <v>42277</v>
          </cell>
          <cell r="B218">
            <v>28</v>
          </cell>
          <cell r="C218">
            <v>1130</v>
          </cell>
          <cell r="D218">
            <v>2.4778761061946901</v>
          </cell>
          <cell r="I218">
            <v>1</v>
          </cell>
          <cell r="J218">
            <v>25</v>
          </cell>
          <cell r="K218">
            <v>4</v>
          </cell>
          <cell r="M218">
            <v>1</v>
          </cell>
          <cell r="N218">
            <v>56</v>
          </cell>
          <cell r="O218">
            <v>1.7857142857142856</v>
          </cell>
          <cell r="Q218">
            <v>3</v>
          </cell>
          <cell r="R218">
            <v>66</v>
          </cell>
          <cell r="S218">
            <v>4.5454545454545459</v>
          </cell>
          <cell r="V218">
            <v>27</v>
          </cell>
          <cell r="W218">
            <v>0</v>
          </cell>
          <cell r="Y218">
            <v>13</v>
          </cell>
          <cell r="Z218">
            <v>180</v>
          </cell>
          <cell r="AA218">
            <v>7.2222222222222214</v>
          </cell>
          <cell r="AD218">
            <v>81</v>
          </cell>
          <cell r="AE218">
            <v>0</v>
          </cell>
          <cell r="AH218">
            <v>53</v>
          </cell>
          <cell r="AI218">
            <v>0</v>
          </cell>
          <cell r="AK218">
            <v>2</v>
          </cell>
          <cell r="AL218">
            <v>37</v>
          </cell>
          <cell r="AM218">
            <v>5.4054054054054053</v>
          </cell>
          <cell r="AP218">
            <v>80</v>
          </cell>
          <cell r="AQ218">
            <v>0</v>
          </cell>
          <cell r="AT218">
            <v>39</v>
          </cell>
          <cell r="AU218">
            <v>0</v>
          </cell>
          <cell r="AW218">
            <v>6</v>
          </cell>
          <cell r="AX218">
            <v>126</v>
          </cell>
          <cell r="AY218">
            <v>4.7619047619047619</v>
          </cell>
          <cell r="BB218">
            <v>73</v>
          </cell>
          <cell r="BC218">
            <v>0</v>
          </cell>
          <cell r="BF218">
            <v>74</v>
          </cell>
          <cell r="BG218">
            <v>0</v>
          </cell>
          <cell r="BI218">
            <v>2</v>
          </cell>
          <cell r="BJ218">
            <v>67</v>
          </cell>
          <cell r="BK218">
            <v>2.9850746268656714</v>
          </cell>
          <cell r="BN218">
            <v>55</v>
          </cell>
          <cell r="BO218">
            <v>0</v>
          </cell>
          <cell r="BR218">
            <v>45</v>
          </cell>
          <cell r="BS218">
            <v>0</v>
          </cell>
          <cell r="BV218">
            <v>22</v>
          </cell>
          <cell r="BW218">
            <v>0</v>
          </cell>
          <cell r="BZ218">
            <v>24</v>
          </cell>
          <cell r="CA218">
            <v>0</v>
          </cell>
          <cell r="CC218">
            <v>13</v>
          </cell>
          <cell r="CD218">
            <v>180</v>
          </cell>
          <cell r="CE218">
            <v>7.2222222222222214</v>
          </cell>
          <cell r="CG218">
            <v>41882</v>
          </cell>
          <cell r="CH218">
            <v>70</v>
          </cell>
          <cell r="CI218">
            <v>1131</v>
          </cell>
          <cell r="CJ218">
            <v>6.18921308576481</v>
          </cell>
          <cell r="CL218">
            <v>1</v>
          </cell>
          <cell r="CM218">
            <v>26</v>
          </cell>
          <cell r="CN218">
            <v>3.8461538461538463</v>
          </cell>
          <cell r="CP218">
            <v>4</v>
          </cell>
          <cell r="CQ218">
            <v>55</v>
          </cell>
          <cell r="CR218">
            <v>7.2727272727272716</v>
          </cell>
          <cell r="CT218">
            <v>6</v>
          </cell>
          <cell r="CU218">
            <v>65</v>
          </cell>
          <cell r="CV218">
            <v>9.2307692307692299</v>
          </cell>
          <cell r="CX218">
            <v>5</v>
          </cell>
          <cell r="CY218">
            <v>41</v>
          </cell>
          <cell r="CZ218">
            <v>12.195121951219512</v>
          </cell>
          <cell r="DB218">
            <v>6</v>
          </cell>
          <cell r="DC218">
            <v>179</v>
          </cell>
          <cell r="DD218">
            <v>3.3519553072625694</v>
          </cell>
          <cell r="DF218">
            <v>5</v>
          </cell>
          <cell r="DG218">
            <v>81</v>
          </cell>
          <cell r="DH218">
            <v>6.1728395061728394</v>
          </cell>
          <cell r="DJ218">
            <v>2</v>
          </cell>
          <cell r="DK218">
            <v>53</v>
          </cell>
          <cell r="DL218">
            <v>3.7735849056603774</v>
          </cell>
          <cell r="DN218">
            <v>4</v>
          </cell>
          <cell r="DO218">
            <v>37</v>
          </cell>
          <cell r="DP218">
            <v>10.810810810810811</v>
          </cell>
          <cell r="DR218">
            <v>4</v>
          </cell>
          <cell r="DS218">
            <v>80</v>
          </cell>
          <cell r="DT218">
            <v>5</v>
          </cell>
          <cell r="DV218">
            <v>2</v>
          </cell>
          <cell r="DW218">
            <v>39</v>
          </cell>
          <cell r="DX218">
            <v>5.1282051282051277</v>
          </cell>
          <cell r="DZ218">
            <v>10</v>
          </cell>
          <cell r="EA218">
            <v>124</v>
          </cell>
          <cell r="EB218">
            <v>8.064516129032258</v>
          </cell>
          <cell r="ED218">
            <v>7</v>
          </cell>
          <cell r="EE218">
            <v>74</v>
          </cell>
          <cell r="EF218">
            <v>9.4594594594594597</v>
          </cell>
          <cell r="EH218">
            <v>2</v>
          </cell>
          <cell r="EI218">
            <v>77</v>
          </cell>
          <cell r="EJ218">
            <v>2.5974025974025974</v>
          </cell>
          <cell r="EL218">
            <v>6</v>
          </cell>
          <cell r="EM218">
            <v>53</v>
          </cell>
          <cell r="EN218">
            <v>11.320754716981133</v>
          </cell>
          <cell r="EP218">
            <v>2</v>
          </cell>
          <cell r="EQ218">
            <v>50</v>
          </cell>
          <cell r="ER218">
            <v>4</v>
          </cell>
          <cell r="ET218">
            <v>3</v>
          </cell>
          <cell r="EU218">
            <v>52</v>
          </cell>
          <cell r="EV218">
            <v>5.7692307692307692</v>
          </cell>
          <cell r="EX218">
            <v>2</v>
          </cell>
          <cell r="EY218">
            <v>22</v>
          </cell>
          <cell r="EZ218">
            <v>9.0909090909090917</v>
          </cell>
          <cell r="FC218">
            <v>24</v>
          </cell>
          <cell r="FF218">
            <v>6</v>
          </cell>
          <cell r="FG218">
            <v>179</v>
          </cell>
          <cell r="FH218">
            <v>3.3519553072625698</v>
          </cell>
        </row>
        <row r="219">
          <cell r="A219">
            <v>42308</v>
          </cell>
          <cell r="B219">
            <v>28</v>
          </cell>
          <cell r="C219">
            <v>1130</v>
          </cell>
          <cell r="D219">
            <v>2.4778761061946901</v>
          </cell>
          <cell r="I219">
            <v>1</v>
          </cell>
          <cell r="J219">
            <v>26</v>
          </cell>
          <cell r="K219">
            <v>3.8461538461538463</v>
          </cell>
          <cell r="M219">
            <v>1</v>
          </cell>
          <cell r="N219">
            <v>57</v>
          </cell>
          <cell r="O219">
            <v>1.7543859649122806</v>
          </cell>
          <cell r="Q219">
            <v>3</v>
          </cell>
          <cell r="R219">
            <v>72</v>
          </cell>
          <cell r="S219">
            <v>4.1666666666666661</v>
          </cell>
          <cell r="V219">
            <v>27</v>
          </cell>
          <cell r="W219">
            <v>0</v>
          </cell>
          <cell r="Y219">
            <v>13</v>
          </cell>
          <cell r="Z219">
            <v>181</v>
          </cell>
          <cell r="AA219">
            <v>7.1823204419889501</v>
          </cell>
          <cell r="AD219">
            <v>81</v>
          </cell>
          <cell r="AE219">
            <v>0</v>
          </cell>
          <cell r="AH219">
            <v>53</v>
          </cell>
          <cell r="AI219">
            <v>0</v>
          </cell>
          <cell r="AK219">
            <v>2</v>
          </cell>
          <cell r="AL219">
            <v>37</v>
          </cell>
          <cell r="AM219">
            <v>5.4054054054054053</v>
          </cell>
          <cell r="AP219">
            <v>80</v>
          </cell>
          <cell r="AQ219">
            <v>0</v>
          </cell>
          <cell r="AT219">
            <v>37</v>
          </cell>
          <cell r="AU219">
            <v>0</v>
          </cell>
          <cell r="AW219">
            <v>5</v>
          </cell>
          <cell r="AX219">
            <v>126</v>
          </cell>
          <cell r="AY219">
            <v>3.9682539682539679</v>
          </cell>
          <cell r="BB219">
            <v>72</v>
          </cell>
          <cell r="BC219">
            <v>0</v>
          </cell>
          <cell r="BF219">
            <v>72</v>
          </cell>
          <cell r="BG219">
            <v>0</v>
          </cell>
          <cell r="BI219">
            <v>3</v>
          </cell>
          <cell r="BJ219">
            <v>65</v>
          </cell>
          <cell r="BK219">
            <v>4.6153846153846159</v>
          </cell>
          <cell r="BN219">
            <v>56</v>
          </cell>
          <cell r="BO219">
            <v>0</v>
          </cell>
          <cell r="BR219">
            <v>43</v>
          </cell>
          <cell r="BS219">
            <v>0</v>
          </cell>
          <cell r="BV219">
            <v>20</v>
          </cell>
          <cell r="BW219">
            <v>0</v>
          </cell>
          <cell r="BZ219">
            <v>26</v>
          </cell>
          <cell r="CA219">
            <v>0</v>
          </cell>
          <cell r="CC219">
            <v>13</v>
          </cell>
          <cell r="CD219">
            <v>181</v>
          </cell>
          <cell r="CE219">
            <v>7.1823204419889501</v>
          </cell>
          <cell r="CG219">
            <v>41912</v>
          </cell>
          <cell r="CH219">
            <v>82</v>
          </cell>
          <cell r="CI219">
            <v>1130</v>
          </cell>
          <cell r="CJ219">
            <v>7.2566371681415935</v>
          </cell>
          <cell r="CL219">
            <v>1</v>
          </cell>
          <cell r="CM219">
            <v>25</v>
          </cell>
          <cell r="CN219">
            <v>4</v>
          </cell>
          <cell r="CP219">
            <v>6</v>
          </cell>
          <cell r="CQ219">
            <v>56</v>
          </cell>
          <cell r="CR219">
            <v>10.714285714285714</v>
          </cell>
          <cell r="CT219">
            <v>4</v>
          </cell>
          <cell r="CU219">
            <v>66</v>
          </cell>
          <cell r="CV219">
            <v>6.0606060606060606</v>
          </cell>
          <cell r="CX219">
            <v>5</v>
          </cell>
          <cell r="CY219">
            <v>27</v>
          </cell>
          <cell r="CZ219">
            <v>18.518518518518519</v>
          </cell>
          <cell r="DB219">
            <v>10</v>
          </cell>
          <cell r="DC219">
            <v>180</v>
          </cell>
          <cell r="DD219">
            <v>5.5555555555555554</v>
          </cell>
          <cell r="DF219">
            <v>5</v>
          </cell>
          <cell r="DG219">
            <v>81</v>
          </cell>
          <cell r="DH219">
            <v>6.1728395061728394</v>
          </cell>
          <cell r="DJ219">
            <v>4</v>
          </cell>
          <cell r="DK219">
            <v>53</v>
          </cell>
          <cell r="DL219">
            <v>7.5471698113207548</v>
          </cell>
          <cell r="DN219">
            <v>5</v>
          </cell>
          <cell r="DO219">
            <v>37</v>
          </cell>
          <cell r="DP219">
            <v>13.513513513513514</v>
          </cell>
          <cell r="DR219">
            <v>2</v>
          </cell>
          <cell r="DS219">
            <v>80</v>
          </cell>
          <cell r="DT219">
            <v>2.5</v>
          </cell>
          <cell r="DV219">
            <v>2</v>
          </cell>
          <cell r="DW219">
            <v>39</v>
          </cell>
          <cell r="DX219">
            <v>5.1282051282051277</v>
          </cell>
          <cell r="DZ219">
            <v>11</v>
          </cell>
          <cell r="EA219">
            <v>126</v>
          </cell>
          <cell r="EB219">
            <v>8.7301587301587293</v>
          </cell>
          <cell r="ED219">
            <v>9</v>
          </cell>
          <cell r="EE219">
            <v>73</v>
          </cell>
          <cell r="EF219">
            <v>12.328767123287671</v>
          </cell>
          <cell r="EH219">
            <v>1</v>
          </cell>
          <cell r="EI219">
            <v>74</v>
          </cell>
          <cell r="EJ219">
            <v>1.3513513513513513</v>
          </cell>
          <cell r="EL219">
            <v>10</v>
          </cell>
          <cell r="EM219">
            <v>67</v>
          </cell>
          <cell r="EN219">
            <v>14.925373134328359</v>
          </cell>
          <cell r="EP219">
            <v>5</v>
          </cell>
          <cell r="EQ219">
            <v>55</v>
          </cell>
          <cell r="ER219">
            <v>9.0909090909090917</v>
          </cell>
          <cell r="EU219">
            <v>45</v>
          </cell>
          <cell r="EX219">
            <v>2</v>
          </cell>
          <cell r="EY219">
            <v>22</v>
          </cell>
          <cell r="EZ219">
            <v>9.0909090909090917</v>
          </cell>
          <cell r="FC219">
            <v>24</v>
          </cell>
          <cell r="FF219">
            <v>10</v>
          </cell>
          <cell r="FG219">
            <v>180</v>
          </cell>
          <cell r="FH219">
            <v>5.5555555555555554</v>
          </cell>
        </row>
        <row r="220">
          <cell r="A220">
            <v>42338</v>
          </cell>
          <cell r="B220">
            <v>28</v>
          </cell>
          <cell r="C220">
            <v>1121</v>
          </cell>
          <cell r="D220">
            <v>2.4977698483496877</v>
          </cell>
          <cell r="J220">
            <v>24</v>
          </cell>
          <cell r="K220">
            <v>0</v>
          </cell>
          <cell r="M220">
            <v>1</v>
          </cell>
          <cell r="N220">
            <v>59</v>
          </cell>
          <cell r="O220">
            <v>1.6949152542372881</v>
          </cell>
          <cell r="Q220">
            <v>3</v>
          </cell>
          <cell r="R220">
            <v>74</v>
          </cell>
          <cell r="S220">
            <v>4.0540540540540544</v>
          </cell>
          <cell r="V220">
            <v>27</v>
          </cell>
          <cell r="W220">
            <v>0</v>
          </cell>
          <cell r="Y220">
            <v>13</v>
          </cell>
          <cell r="Z220">
            <v>173</v>
          </cell>
          <cell r="AA220">
            <v>7.5144508670520231</v>
          </cell>
          <cell r="AD220">
            <v>83</v>
          </cell>
          <cell r="AE220">
            <v>0</v>
          </cell>
          <cell r="AH220">
            <v>50</v>
          </cell>
          <cell r="AI220">
            <v>0</v>
          </cell>
          <cell r="AK220">
            <v>2</v>
          </cell>
          <cell r="AL220">
            <v>37</v>
          </cell>
          <cell r="AM220">
            <v>5.4054054054054053</v>
          </cell>
          <cell r="AP220">
            <v>78</v>
          </cell>
          <cell r="AQ220">
            <v>0</v>
          </cell>
          <cell r="AT220">
            <v>34</v>
          </cell>
          <cell r="AU220">
            <v>0</v>
          </cell>
          <cell r="AW220">
            <v>5</v>
          </cell>
          <cell r="AX220">
            <v>126</v>
          </cell>
          <cell r="AY220">
            <v>3.9682539682539679</v>
          </cell>
          <cell r="BA220">
            <v>1</v>
          </cell>
          <cell r="BB220">
            <v>76</v>
          </cell>
          <cell r="BC220">
            <v>1.3157894736842104</v>
          </cell>
          <cell r="BF220">
            <v>73</v>
          </cell>
          <cell r="BG220">
            <v>0</v>
          </cell>
          <cell r="BI220">
            <v>3</v>
          </cell>
          <cell r="BJ220">
            <v>65</v>
          </cell>
          <cell r="BK220">
            <v>4.6153846153846159</v>
          </cell>
          <cell r="BN220">
            <v>54</v>
          </cell>
          <cell r="BO220">
            <v>0</v>
          </cell>
          <cell r="BR220">
            <v>43</v>
          </cell>
          <cell r="BS220">
            <v>0</v>
          </cell>
          <cell r="BV220">
            <v>20</v>
          </cell>
          <cell r="BW220">
            <v>0</v>
          </cell>
          <cell r="BZ220">
            <v>26</v>
          </cell>
          <cell r="CA220">
            <v>0</v>
          </cell>
          <cell r="CC220">
            <v>13</v>
          </cell>
          <cell r="CD220">
            <v>173</v>
          </cell>
          <cell r="CE220">
            <v>7.5144508670520231</v>
          </cell>
          <cell r="CG220">
            <v>41943</v>
          </cell>
          <cell r="CH220">
            <v>104</v>
          </cell>
          <cell r="CI220">
            <v>1130</v>
          </cell>
          <cell r="CJ220">
            <v>9.2035398230088497</v>
          </cell>
          <cell r="CL220">
            <v>1</v>
          </cell>
          <cell r="CM220">
            <v>26</v>
          </cell>
          <cell r="CN220">
            <v>3.8461538461538463</v>
          </cell>
          <cell r="CP220">
            <v>6</v>
          </cell>
          <cell r="CQ220">
            <v>57</v>
          </cell>
          <cell r="CR220">
            <v>10.526315789473685</v>
          </cell>
          <cell r="CT220">
            <v>9</v>
          </cell>
          <cell r="CU220">
            <v>72</v>
          </cell>
          <cell r="CV220">
            <v>12.5</v>
          </cell>
          <cell r="CX220">
            <v>5</v>
          </cell>
          <cell r="CY220">
            <v>27</v>
          </cell>
          <cell r="CZ220">
            <v>18.518518518518519</v>
          </cell>
          <cell r="DB220">
            <v>18</v>
          </cell>
          <cell r="DC220">
            <v>181</v>
          </cell>
          <cell r="DD220">
            <v>9.9447513812154682</v>
          </cell>
          <cell r="DF220">
            <v>6</v>
          </cell>
          <cell r="DG220">
            <v>81</v>
          </cell>
          <cell r="DH220">
            <v>7.4074074074074083</v>
          </cell>
          <cell r="DJ220">
            <v>4</v>
          </cell>
          <cell r="DK220">
            <v>53</v>
          </cell>
          <cell r="DL220">
            <v>7.5471698113207548</v>
          </cell>
          <cell r="DN220">
            <v>7</v>
          </cell>
          <cell r="DO220">
            <v>37</v>
          </cell>
          <cell r="DP220">
            <v>18.918918918918919</v>
          </cell>
          <cell r="DR220">
            <v>5</v>
          </cell>
          <cell r="DS220">
            <v>80</v>
          </cell>
          <cell r="DT220">
            <v>6.25</v>
          </cell>
          <cell r="DV220">
            <v>2</v>
          </cell>
          <cell r="DW220">
            <v>37</v>
          </cell>
          <cell r="DX220">
            <v>5.4054054054054053</v>
          </cell>
          <cell r="DZ220">
            <v>11</v>
          </cell>
          <cell r="EA220">
            <v>126</v>
          </cell>
          <cell r="EB220">
            <v>8.7301587301587293</v>
          </cell>
          <cell r="ED220">
            <v>8</v>
          </cell>
          <cell r="EE220">
            <v>72</v>
          </cell>
          <cell r="EF220">
            <v>11.111111111111111</v>
          </cell>
          <cell r="EH220">
            <v>2</v>
          </cell>
          <cell r="EI220">
            <v>72</v>
          </cell>
          <cell r="EJ220">
            <v>2.7777777777777777</v>
          </cell>
          <cell r="EL220">
            <v>11</v>
          </cell>
          <cell r="EM220">
            <v>65</v>
          </cell>
          <cell r="EN220">
            <v>16.923076923076923</v>
          </cell>
          <cell r="EP220">
            <v>6</v>
          </cell>
          <cell r="EQ220">
            <v>56</v>
          </cell>
          <cell r="ER220">
            <v>10.714285714285714</v>
          </cell>
          <cell r="EU220">
            <v>43</v>
          </cell>
          <cell r="EX220">
            <v>3</v>
          </cell>
          <cell r="EY220">
            <v>20</v>
          </cell>
          <cell r="EZ220">
            <v>15</v>
          </cell>
          <cell r="FC220">
            <v>26</v>
          </cell>
          <cell r="FF220">
            <v>18</v>
          </cell>
          <cell r="FG220">
            <v>181</v>
          </cell>
          <cell r="FH220">
            <v>9.94475138121547</v>
          </cell>
        </row>
        <row r="221">
          <cell r="A221">
            <v>42369</v>
          </cell>
          <cell r="B221">
            <v>33</v>
          </cell>
          <cell r="C221">
            <v>1124</v>
          </cell>
          <cell r="D221">
            <v>2.9359430604982206</v>
          </cell>
          <cell r="J221">
            <v>26</v>
          </cell>
          <cell r="K221">
            <v>0</v>
          </cell>
          <cell r="M221">
            <v>1</v>
          </cell>
          <cell r="N221">
            <v>59</v>
          </cell>
          <cell r="O221">
            <v>1.6949152542372881</v>
          </cell>
          <cell r="Q221">
            <v>3</v>
          </cell>
          <cell r="R221">
            <v>74</v>
          </cell>
          <cell r="S221">
            <v>4.0540540540540544</v>
          </cell>
          <cell r="V221">
            <v>27</v>
          </cell>
          <cell r="W221">
            <v>0</v>
          </cell>
          <cell r="Y221">
            <v>17</v>
          </cell>
          <cell r="Z221">
            <v>171</v>
          </cell>
          <cell r="AA221">
            <v>9.9415204678362574</v>
          </cell>
          <cell r="AD221">
            <v>83</v>
          </cell>
          <cell r="AE221">
            <v>0</v>
          </cell>
          <cell r="AH221">
            <v>50</v>
          </cell>
          <cell r="AI221">
            <v>0</v>
          </cell>
          <cell r="AK221">
            <v>2</v>
          </cell>
          <cell r="AL221">
            <v>36</v>
          </cell>
          <cell r="AM221">
            <v>5.5555555555555554</v>
          </cell>
          <cell r="AP221">
            <v>79</v>
          </cell>
          <cell r="AQ221">
            <v>0</v>
          </cell>
          <cell r="AT221">
            <v>34</v>
          </cell>
          <cell r="AU221">
            <v>0</v>
          </cell>
          <cell r="AW221">
            <v>5</v>
          </cell>
          <cell r="AX221">
            <v>128</v>
          </cell>
          <cell r="AY221">
            <v>3.90625</v>
          </cell>
          <cell r="BA221">
            <v>2</v>
          </cell>
          <cell r="BB221">
            <v>75</v>
          </cell>
          <cell r="BC221">
            <v>2.666666666666667</v>
          </cell>
          <cell r="BF221">
            <v>74</v>
          </cell>
          <cell r="BG221">
            <v>0</v>
          </cell>
          <cell r="BI221">
            <v>3</v>
          </cell>
          <cell r="BJ221">
            <v>66</v>
          </cell>
          <cell r="BK221">
            <v>4.5454545454545459</v>
          </cell>
          <cell r="BN221">
            <v>54</v>
          </cell>
          <cell r="BO221">
            <v>0</v>
          </cell>
          <cell r="BR221">
            <v>43</v>
          </cell>
          <cell r="BS221">
            <v>0</v>
          </cell>
          <cell r="BV221">
            <v>20</v>
          </cell>
          <cell r="BW221">
            <v>0</v>
          </cell>
          <cell r="BZ221">
            <v>26</v>
          </cell>
          <cell r="CA221">
            <v>0</v>
          </cell>
          <cell r="CC221">
            <v>17</v>
          </cell>
          <cell r="CD221">
            <v>171</v>
          </cell>
          <cell r="CE221">
            <v>9.9415204678362574</v>
          </cell>
          <cell r="CG221">
            <v>41973</v>
          </cell>
          <cell r="CH221">
            <v>133</v>
          </cell>
          <cell r="CI221">
            <v>1121</v>
          </cell>
          <cell r="CJ221">
            <v>11.864406779661017</v>
          </cell>
          <cell r="CM221">
            <v>24</v>
          </cell>
          <cell r="CP221">
            <v>6</v>
          </cell>
          <cell r="CQ221">
            <v>59</v>
          </cell>
          <cell r="CR221">
            <v>10.169491525423728</v>
          </cell>
          <cell r="CT221">
            <v>8</v>
          </cell>
          <cell r="CU221">
            <v>74</v>
          </cell>
          <cell r="CV221">
            <v>10.810810810810811</v>
          </cell>
          <cell r="CX221">
            <v>5</v>
          </cell>
          <cell r="CY221">
            <v>27</v>
          </cell>
          <cell r="CZ221">
            <v>18.518518518518519</v>
          </cell>
          <cell r="DB221">
            <v>37</v>
          </cell>
          <cell r="DC221">
            <v>173</v>
          </cell>
          <cell r="DD221">
            <v>21.387283236994222</v>
          </cell>
          <cell r="DF221">
            <v>6</v>
          </cell>
          <cell r="DG221">
            <v>83</v>
          </cell>
          <cell r="DH221">
            <v>7.2289156626506017</v>
          </cell>
          <cell r="DJ221">
            <v>5</v>
          </cell>
          <cell r="DK221">
            <v>50</v>
          </cell>
          <cell r="DL221">
            <v>10</v>
          </cell>
          <cell r="DN221">
            <v>9</v>
          </cell>
          <cell r="DO221">
            <v>37</v>
          </cell>
          <cell r="DP221">
            <v>24.324324324324323</v>
          </cell>
          <cell r="DR221">
            <v>5</v>
          </cell>
          <cell r="DS221">
            <v>78</v>
          </cell>
          <cell r="DT221">
            <v>6.4102564102564106</v>
          </cell>
          <cell r="DV221">
            <v>3</v>
          </cell>
          <cell r="DW221">
            <v>34</v>
          </cell>
          <cell r="DX221">
            <v>8.8235294117647047</v>
          </cell>
          <cell r="DZ221">
            <v>15</v>
          </cell>
          <cell r="EA221">
            <v>126</v>
          </cell>
          <cell r="EB221">
            <v>11.904761904761903</v>
          </cell>
          <cell r="ED221">
            <v>10</v>
          </cell>
          <cell r="EE221">
            <v>76</v>
          </cell>
          <cell r="EF221">
            <v>13.157894736842106</v>
          </cell>
          <cell r="EH221">
            <v>3</v>
          </cell>
          <cell r="EI221">
            <v>73</v>
          </cell>
          <cell r="EJ221">
            <v>4.10958904109589</v>
          </cell>
          <cell r="EL221">
            <v>12</v>
          </cell>
          <cell r="EM221">
            <v>65</v>
          </cell>
          <cell r="EN221">
            <v>18.46153846153846</v>
          </cell>
          <cell r="EP221">
            <v>6</v>
          </cell>
          <cell r="EQ221">
            <v>54</v>
          </cell>
          <cell r="ER221">
            <v>11.111111111111111</v>
          </cell>
          <cell r="EU221">
            <v>43</v>
          </cell>
          <cell r="EX221">
            <v>3</v>
          </cell>
          <cell r="EY221">
            <v>20</v>
          </cell>
          <cell r="EZ221">
            <v>15</v>
          </cell>
          <cell r="FC221">
            <v>26</v>
          </cell>
          <cell r="FF221">
            <v>37</v>
          </cell>
          <cell r="FG221">
            <v>173</v>
          </cell>
          <cell r="FH221">
            <v>21.387283236994222</v>
          </cell>
        </row>
        <row r="222">
          <cell r="A222">
            <v>42400</v>
          </cell>
          <cell r="B222">
            <v>35</v>
          </cell>
          <cell r="C222">
            <v>1120</v>
          </cell>
          <cell r="D222">
            <v>3.125</v>
          </cell>
          <cell r="J222">
            <v>26</v>
          </cell>
          <cell r="K222">
            <v>0</v>
          </cell>
          <cell r="M222">
            <v>1</v>
          </cell>
          <cell r="N222">
            <v>57</v>
          </cell>
          <cell r="O222">
            <v>1.7543859649122806</v>
          </cell>
          <cell r="Q222">
            <v>3</v>
          </cell>
          <cell r="R222">
            <v>73</v>
          </cell>
          <cell r="S222">
            <v>4.10958904109589</v>
          </cell>
          <cell r="V222">
            <v>27</v>
          </cell>
          <cell r="W222">
            <v>0</v>
          </cell>
          <cell r="Y222">
            <v>17</v>
          </cell>
          <cell r="Z222">
            <v>170</v>
          </cell>
          <cell r="AA222">
            <v>10</v>
          </cell>
          <cell r="AD222">
            <v>82</v>
          </cell>
          <cell r="AE222">
            <v>0</v>
          </cell>
          <cell r="AH222">
            <v>50</v>
          </cell>
          <cell r="AI222">
            <v>0</v>
          </cell>
          <cell r="AK222">
            <v>1</v>
          </cell>
          <cell r="AL222">
            <v>33</v>
          </cell>
          <cell r="AM222">
            <v>3.0303030303030303</v>
          </cell>
          <cell r="AP222">
            <v>80</v>
          </cell>
          <cell r="AQ222">
            <v>0</v>
          </cell>
          <cell r="AT222">
            <v>34</v>
          </cell>
          <cell r="AU222">
            <v>0</v>
          </cell>
          <cell r="AW222">
            <v>8</v>
          </cell>
          <cell r="AX222">
            <v>127</v>
          </cell>
          <cell r="AY222">
            <v>6.2992125984251963</v>
          </cell>
          <cell r="BA222">
            <v>2</v>
          </cell>
          <cell r="BB222">
            <v>77</v>
          </cell>
          <cell r="BC222">
            <v>2.5974025974025974</v>
          </cell>
          <cell r="BF222">
            <v>74</v>
          </cell>
          <cell r="BG222">
            <v>0</v>
          </cell>
          <cell r="BI222">
            <v>3</v>
          </cell>
          <cell r="BJ222">
            <v>66</v>
          </cell>
          <cell r="BK222">
            <v>4.5454545454545459</v>
          </cell>
          <cell r="BN222">
            <v>55</v>
          </cell>
          <cell r="BO222">
            <v>0</v>
          </cell>
          <cell r="BR222">
            <v>43</v>
          </cell>
          <cell r="BS222">
            <v>0</v>
          </cell>
          <cell r="BV222">
            <v>20</v>
          </cell>
          <cell r="BW222">
            <v>0</v>
          </cell>
          <cell r="BZ222">
            <v>26</v>
          </cell>
          <cell r="CA222">
            <v>0</v>
          </cell>
          <cell r="CC222">
            <v>17</v>
          </cell>
          <cell r="CD222">
            <v>170</v>
          </cell>
          <cell r="CE222">
            <v>10</v>
          </cell>
          <cell r="CG222">
            <v>42004</v>
          </cell>
          <cell r="CH222">
            <v>175</v>
          </cell>
          <cell r="CI222">
            <v>1124</v>
          </cell>
          <cell r="CJ222">
            <v>15.569395017793594</v>
          </cell>
          <cell r="CM222">
            <v>26</v>
          </cell>
          <cell r="CP222">
            <v>6</v>
          </cell>
          <cell r="CQ222">
            <v>59</v>
          </cell>
          <cell r="CR222">
            <v>10.169491525423728</v>
          </cell>
          <cell r="CT222">
            <v>11</v>
          </cell>
          <cell r="CU222">
            <v>74</v>
          </cell>
          <cell r="CV222">
            <v>14.864864864864863</v>
          </cell>
          <cell r="CX222">
            <v>5</v>
          </cell>
          <cell r="CY222">
            <v>27</v>
          </cell>
          <cell r="CZ222">
            <v>18.518518518518519</v>
          </cell>
          <cell r="DB222">
            <v>62</v>
          </cell>
          <cell r="DC222">
            <v>171</v>
          </cell>
          <cell r="DD222">
            <v>36.257309941520468</v>
          </cell>
          <cell r="DF222">
            <v>8</v>
          </cell>
          <cell r="DG222">
            <v>83</v>
          </cell>
          <cell r="DH222">
            <v>9.6385542168674707</v>
          </cell>
          <cell r="DJ222">
            <v>7</v>
          </cell>
          <cell r="DK222">
            <v>50</v>
          </cell>
          <cell r="DL222">
            <v>14</v>
          </cell>
          <cell r="DN222">
            <v>10</v>
          </cell>
          <cell r="DO222">
            <v>36</v>
          </cell>
          <cell r="DP222">
            <v>27.777777777777779</v>
          </cell>
          <cell r="DR222">
            <v>5</v>
          </cell>
          <cell r="DS222">
            <v>79</v>
          </cell>
          <cell r="DT222">
            <v>6.3291139240506329</v>
          </cell>
          <cell r="DV222">
            <v>4</v>
          </cell>
          <cell r="DW222">
            <v>34</v>
          </cell>
          <cell r="DX222">
            <v>11.76470588235294</v>
          </cell>
          <cell r="DZ222">
            <v>19</v>
          </cell>
          <cell r="EA222">
            <v>128</v>
          </cell>
          <cell r="EB222">
            <v>14.84375</v>
          </cell>
          <cell r="ED222">
            <v>12</v>
          </cell>
          <cell r="EE222">
            <v>75</v>
          </cell>
          <cell r="EF222">
            <v>16</v>
          </cell>
          <cell r="EH222">
            <v>4</v>
          </cell>
          <cell r="EI222">
            <v>74</v>
          </cell>
          <cell r="EJ222">
            <v>5.4054054054054053</v>
          </cell>
          <cell r="EL222">
            <v>12</v>
          </cell>
          <cell r="EM222">
            <v>66</v>
          </cell>
          <cell r="EN222">
            <v>18.181818181818183</v>
          </cell>
          <cell r="EP222">
            <v>5</v>
          </cell>
          <cell r="EQ222">
            <v>54</v>
          </cell>
          <cell r="ER222">
            <v>9.2592592592592595</v>
          </cell>
          <cell r="EU222">
            <v>43</v>
          </cell>
          <cell r="EX222">
            <v>4</v>
          </cell>
          <cell r="EY222">
            <v>20</v>
          </cell>
          <cell r="EZ222">
            <v>20</v>
          </cell>
          <cell r="FB222">
            <v>1</v>
          </cell>
          <cell r="FC222">
            <v>26</v>
          </cell>
          <cell r="FD222">
            <v>3.8461538461538463</v>
          </cell>
          <cell r="FF222">
            <v>62</v>
          </cell>
          <cell r="FG222">
            <v>171</v>
          </cell>
          <cell r="FH222">
            <v>36.257309941520468</v>
          </cell>
        </row>
        <row r="223">
          <cell r="A223">
            <v>42429</v>
          </cell>
          <cell r="B223">
            <v>44</v>
          </cell>
          <cell r="C223">
            <v>1118</v>
          </cell>
          <cell r="D223">
            <v>3.9355992844364938</v>
          </cell>
          <cell r="J223">
            <v>26</v>
          </cell>
          <cell r="K223">
            <v>0</v>
          </cell>
          <cell r="M223">
            <v>3</v>
          </cell>
          <cell r="N223">
            <v>58</v>
          </cell>
          <cell r="O223">
            <v>5.1724137931034484</v>
          </cell>
          <cell r="Q223">
            <v>2</v>
          </cell>
          <cell r="R223">
            <v>75</v>
          </cell>
          <cell r="S223">
            <v>2.666666666666667</v>
          </cell>
          <cell r="V223">
            <v>26</v>
          </cell>
          <cell r="W223">
            <v>0</v>
          </cell>
          <cell r="Y223">
            <v>21</v>
          </cell>
          <cell r="Z223">
            <v>168</v>
          </cell>
          <cell r="AA223">
            <v>12.5</v>
          </cell>
          <cell r="AC223">
            <v>1</v>
          </cell>
          <cell r="AD223">
            <v>84</v>
          </cell>
          <cell r="AE223">
            <v>1.1904761904761905</v>
          </cell>
          <cell r="AH223">
            <v>50</v>
          </cell>
          <cell r="AI223">
            <v>0</v>
          </cell>
          <cell r="AK223">
            <v>1</v>
          </cell>
          <cell r="AL223">
            <v>33</v>
          </cell>
          <cell r="AM223">
            <v>3.0303030303030303</v>
          </cell>
          <cell r="AP223">
            <v>79</v>
          </cell>
          <cell r="AQ223">
            <v>0</v>
          </cell>
          <cell r="AS223">
            <v>1</v>
          </cell>
          <cell r="AT223">
            <v>34</v>
          </cell>
          <cell r="AU223">
            <v>2.9411764705882351</v>
          </cell>
          <cell r="AW223">
            <v>11</v>
          </cell>
          <cell r="AX223">
            <v>129</v>
          </cell>
          <cell r="AY223">
            <v>8.5271317829457356</v>
          </cell>
          <cell r="BA223">
            <v>2</v>
          </cell>
          <cell r="BB223">
            <v>74</v>
          </cell>
          <cell r="BC223">
            <v>2.7027027027027026</v>
          </cell>
          <cell r="BF223">
            <v>74</v>
          </cell>
          <cell r="BG223">
            <v>0</v>
          </cell>
          <cell r="BI223">
            <v>2</v>
          </cell>
          <cell r="BJ223">
            <v>66</v>
          </cell>
          <cell r="BK223">
            <v>3.0303030303030303</v>
          </cell>
          <cell r="BN223">
            <v>54</v>
          </cell>
          <cell r="BO223">
            <v>0</v>
          </cell>
          <cell r="BR223">
            <v>42</v>
          </cell>
          <cell r="BS223">
            <v>0</v>
          </cell>
          <cell r="BV223">
            <v>19</v>
          </cell>
          <cell r="BW223">
            <v>0</v>
          </cell>
          <cell r="BZ223">
            <v>27</v>
          </cell>
          <cell r="CA223">
            <v>0</v>
          </cell>
          <cell r="CC223">
            <v>21</v>
          </cell>
          <cell r="CD223">
            <v>168</v>
          </cell>
          <cell r="CE223">
            <v>12.5</v>
          </cell>
          <cell r="CG223">
            <v>42035</v>
          </cell>
          <cell r="CH223">
            <v>198</v>
          </cell>
          <cell r="CI223">
            <v>1120</v>
          </cell>
          <cell r="CJ223">
            <v>17.678571428571427</v>
          </cell>
          <cell r="CL223">
            <v>1</v>
          </cell>
          <cell r="CM223">
            <v>26</v>
          </cell>
          <cell r="CN223">
            <v>3.8461538461538463</v>
          </cell>
          <cell r="CP223">
            <v>9</v>
          </cell>
          <cell r="CQ223">
            <v>57</v>
          </cell>
          <cell r="CR223">
            <v>15.789473684210526</v>
          </cell>
          <cell r="CT223">
            <v>12</v>
          </cell>
          <cell r="CU223">
            <v>73</v>
          </cell>
          <cell r="CV223">
            <v>16.43835616438356</v>
          </cell>
          <cell r="CX223">
            <v>6</v>
          </cell>
          <cell r="CY223">
            <v>27</v>
          </cell>
          <cell r="CZ223">
            <v>22.222222222222221</v>
          </cell>
          <cell r="DB223">
            <v>66</v>
          </cell>
          <cell r="DC223">
            <v>170</v>
          </cell>
          <cell r="DD223">
            <v>38.823529411764703</v>
          </cell>
          <cell r="DF223">
            <v>10</v>
          </cell>
          <cell r="DG223">
            <v>82</v>
          </cell>
          <cell r="DH223">
            <v>12.195121951219512</v>
          </cell>
          <cell r="DJ223">
            <v>8</v>
          </cell>
          <cell r="DK223">
            <v>50</v>
          </cell>
          <cell r="DL223">
            <v>16</v>
          </cell>
          <cell r="DN223">
            <v>9</v>
          </cell>
          <cell r="DO223">
            <v>33</v>
          </cell>
          <cell r="DP223">
            <v>27.272727272727273</v>
          </cell>
          <cell r="DR223">
            <v>7</v>
          </cell>
          <cell r="DS223">
            <v>80</v>
          </cell>
          <cell r="DT223">
            <v>8.75</v>
          </cell>
          <cell r="DV223">
            <v>4</v>
          </cell>
          <cell r="DW223">
            <v>34</v>
          </cell>
          <cell r="DX223">
            <v>11.76470588235294</v>
          </cell>
          <cell r="DZ223">
            <v>24</v>
          </cell>
          <cell r="EA223">
            <v>127</v>
          </cell>
          <cell r="EB223">
            <v>18.897637795275589</v>
          </cell>
          <cell r="ED223">
            <v>11</v>
          </cell>
          <cell r="EE223">
            <v>77</v>
          </cell>
          <cell r="EF223">
            <v>14.285714285714286</v>
          </cell>
          <cell r="EH223">
            <v>4</v>
          </cell>
          <cell r="EI223">
            <v>74</v>
          </cell>
          <cell r="EJ223">
            <v>5.4054054054054053</v>
          </cell>
          <cell r="EL223">
            <v>14</v>
          </cell>
          <cell r="EM223">
            <v>66</v>
          </cell>
          <cell r="EN223">
            <v>21.212121212121211</v>
          </cell>
          <cell r="EP223">
            <v>8</v>
          </cell>
          <cell r="EQ223">
            <v>55</v>
          </cell>
          <cell r="ER223">
            <v>14.545454545454543</v>
          </cell>
          <cell r="EU223">
            <v>43</v>
          </cell>
          <cell r="EX223">
            <v>4</v>
          </cell>
          <cell r="EY223">
            <v>20</v>
          </cell>
          <cell r="EZ223">
            <v>20</v>
          </cell>
          <cell r="FB223">
            <v>1</v>
          </cell>
          <cell r="FC223">
            <v>26</v>
          </cell>
          <cell r="FD223">
            <v>3.8461538461538463</v>
          </cell>
          <cell r="FF223">
            <v>66</v>
          </cell>
          <cell r="FG223">
            <v>170</v>
          </cell>
          <cell r="FH223">
            <v>38.82352941176471</v>
          </cell>
        </row>
        <row r="224">
          <cell r="A224">
            <v>42460</v>
          </cell>
          <cell r="B224">
            <v>48</v>
          </cell>
          <cell r="C224">
            <v>1126</v>
          </cell>
          <cell r="D224">
            <v>4.2628774422735347</v>
          </cell>
          <cell r="J224">
            <v>26</v>
          </cell>
          <cell r="K224">
            <v>0</v>
          </cell>
          <cell r="M224">
            <v>3</v>
          </cell>
          <cell r="N224">
            <v>59</v>
          </cell>
          <cell r="O224">
            <v>5.0847457627118651</v>
          </cell>
          <cell r="Q224">
            <v>1</v>
          </cell>
          <cell r="R224">
            <v>74</v>
          </cell>
          <cell r="S224">
            <v>1.3513513513513513</v>
          </cell>
          <cell r="V224">
            <v>26</v>
          </cell>
          <cell r="W224">
            <v>0</v>
          </cell>
          <cell r="Y224">
            <v>23</v>
          </cell>
          <cell r="Z224">
            <v>171</v>
          </cell>
          <cell r="AA224">
            <v>13.450292397660817</v>
          </cell>
          <cell r="AC224">
            <v>2</v>
          </cell>
          <cell r="AD224">
            <v>84</v>
          </cell>
          <cell r="AE224">
            <v>2.3809523809523809</v>
          </cell>
          <cell r="AH224">
            <v>50</v>
          </cell>
          <cell r="AI224">
            <v>0</v>
          </cell>
          <cell r="AK224">
            <v>1</v>
          </cell>
          <cell r="AL224">
            <v>33</v>
          </cell>
          <cell r="AM224">
            <v>3.0303030303030303</v>
          </cell>
          <cell r="AP224">
            <v>83</v>
          </cell>
          <cell r="AQ224">
            <v>0</v>
          </cell>
          <cell r="AS224">
            <v>1</v>
          </cell>
          <cell r="AT224">
            <v>34</v>
          </cell>
          <cell r="AU224">
            <v>2.9411764705882351</v>
          </cell>
          <cell r="AW224">
            <v>11</v>
          </cell>
          <cell r="AX224">
            <v>129</v>
          </cell>
          <cell r="AY224">
            <v>8.5271317829457356</v>
          </cell>
          <cell r="BA224">
            <v>3</v>
          </cell>
          <cell r="BB224">
            <v>75</v>
          </cell>
          <cell r="BC224">
            <v>4</v>
          </cell>
          <cell r="BF224">
            <v>74</v>
          </cell>
          <cell r="BG224">
            <v>0</v>
          </cell>
          <cell r="BI224">
            <v>2</v>
          </cell>
          <cell r="BJ224">
            <v>66</v>
          </cell>
          <cell r="BK224">
            <v>3.0303030303030303</v>
          </cell>
          <cell r="BM224">
            <v>1</v>
          </cell>
          <cell r="BN224">
            <v>55</v>
          </cell>
          <cell r="BO224">
            <v>1.8181818181818181</v>
          </cell>
          <cell r="BR224">
            <v>42</v>
          </cell>
          <cell r="BS224">
            <v>0</v>
          </cell>
          <cell r="BV224">
            <v>18</v>
          </cell>
          <cell r="BW224">
            <v>0</v>
          </cell>
          <cell r="BZ224">
            <v>27</v>
          </cell>
          <cell r="CA224">
            <v>0</v>
          </cell>
          <cell r="CC224">
            <v>23</v>
          </cell>
          <cell r="CD224">
            <v>171</v>
          </cell>
          <cell r="CE224">
            <v>13.450292397660817</v>
          </cell>
          <cell r="CG224">
            <v>42063</v>
          </cell>
          <cell r="CH224">
            <v>156</v>
          </cell>
          <cell r="CI224">
            <v>1118</v>
          </cell>
          <cell r="CJ224">
            <v>13.953488372093023</v>
          </cell>
          <cell r="CM224">
            <v>26</v>
          </cell>
          <cell r="CP224">
            <v>8</v>
          </cell>
          <cell r="CQ224">
            <v>58</v>
          </cell>
          <cell r="CR224">
            <v>13.793103448275863</v>
          </cell>
          <cell r="CT224">
            <v>11</v>
          </cell>
          <cell r="CU224">
            <v>75</v>
          </cell>
          <cell r="CV224">
            <v>14.666666666666666</v>
          </cell>
          <cell r="CX224">
            <v>5</v>
          </cell>
          <cell r="CY224">
            <v>26</v>
          </cell>
          <cell r="CZ224">
            <v>19.230769230769234</v>
          </cell>
          <cell r="DB224">
            <v>51</v>
          </cell>
          <cell r="DC224">
            <v>168</v>
          </cell>
          <cell r="DD224">
            <v>30.357142857142854</v>
          </cell>
          <cell r="DF224">
            <v>7</v>
          </cell>
          <cell r="DG224">
            <v>84</v>
          </cell>
          <cell r="DH224">
            <v>8.3333333333333321</v>
          </cell>
          <cell r="DJ224">
            <v>6</v>
          </cell>
          <cell r="DK224">
            <v>50</v>
          </cell>
          <cell r="DL224">
            <v>12</v>
          </cell>
          <cell r="DN224">
            <v>7</v>
          </cell>
          <cell r="DO224">
            <v>33</v>
          </cell>
          <cell r="DP224">
            <v>21.212121212121211</v>
          </cell>
          <cell r="DR224">
            <v>5</v>
          </cell>
          <cell r="DS224">
            <v>79</v>
          </cell>
          <cell r="DT224">
            <v>6.3291139240506329</v>
          </cell>
          <cell r="DV224">
            <v>2</v>
          </cell>
          <cell r="DW224">
            <v>34</v>
          </cell>
          <cell r="DX224">
            <v>5.8823529411764701</v>
          </cell>
          <cell r="DZ224">
            <v>21</v>
          </cell>
          <cell r="EA224">
            <v>129</v>
          </cell>
          <cell r="EB224">
            <v>16.279069767441861</v>
          </cell>
          <cell r="ED224">
            <v>8</v>
          </cell>
          <cell r="EE224">
            <v>74</v>
          </cell>
          <cell r="EF224">
            <v>10.810810810810811</v>
          </cell>
          <cell r="EH224">
            <v>4</v>
          </cell>
          <cell r="EI224">
            <v>74</v>
          </cell>
          <cell r="EJ224">
            <v>5.4054054054054053</v>
          </cell>
          <cell r="EL224">
            <v>12</v>
          </cell>
          <cell r="EM224">
            <v>66</v>
          </cell>
          <cell r="EN224">
            <v>18.181818181818183</v>
          </cell>
          <cell r="EP224">
            <v>5</v>
          </cell>
          <cell r="EQ224">
            <v>54</v>
          </cell>
          <cell r="ER224">
            <v>9.2592592592592595</v>
          </cell>
          <cell r="ET224">
            <v>1</v>
          </cell>
          <cell r="EU224">
            <v>42</v>
          </cell>
          <cell r="EV224">
            <v>2.3809523809523809</v>
          </cell>
          <cell r="EX224">
            <v>3</v>
          </cell>
          <cell r="EY224">
            <v>19</v>
          </cell>
          <cell r="EZ224">
            <v>15.789473684210526</v>
          </cell>
          <cell r="FC224">
            <v>27</v>
          </cell>
          <cell r="FF224">
            <v>51</v>
          </cell>
          <cell r="FG224">
            <v>168</v>
          </cell>
          <cell r="FH224">
            <v>30.357142857142854</v>
          </cell>
        </row>
        <row r="225">
          <cell r="A225">
            <v>42490</v>
          </cell>
          <cell r="B225">
            <v>56</v>
          </cell>
          <cell r="C225">
            <v>1123</v>
          </cell>
          <cell r="D225">
            <v>4.9866429207479968</v>
          </cell>
          <cell r="J225">
            <v>25</v>
          </cell>
          <cell r="K225">
            <v>0</v>
          </cell>
          <cell r="M225">
            <v>3</v>
          </cell>
          <cell r="N225">
            <v>61</v>
          </cell>
          <cell r="O225">
            <v>4.918032786885246</v>
          </cell>
          <cell r="Q225">
            <v>2</v>
          </cell>
          <cell r="R225">
            <v>74</v>
          </cell>
          <cell r="S225">
            <v>2.7027027027027026</v>
          </cell>
          <cell r="V225">
            <v>26</v>
          </cell>
          <cell r="W225">
            <v>0</v>
          </cell>
          <cell r="Y225">
            <v>29</v>
          </cell>
          <cell r="Z225">
            <v>171</v>
          </cell>
          <cell r="AA225">
            <v>16.959064327485379</v>
          </cell>
          <cell r="AC225">
            <v>2</v>
          </cell>
          <cell r="AD225">
            <v>84</v>
          </cell>
          <cell r="AE225">
            <v>2.3809523809523809</v>
          </cell>
          <cell r="AH225">
            <v>50</v>
          </cell>
          <cell r="AI225">
            <v>0</v>
          </cell>
          <cell r="AK225">
            <v>1</v>
          </cell>
          <cell r="AL225">
            <v>34</v>
          </cell>
          <cell r="AM225">
            <v>2.9411764705882351</v>
          </cell>
          <cell r="AP225">
            <v>79</v>
          </cell>
          <cell r="AQ225">
            <v>0</v>
          </cell>
          <cell r="AS225">
            <v>1</v>
          </cell>
          <cell r="AT225">
            <v>35</v>
          </cell>
          <cell r="AU225">
            <v>2.8571428571428572</v>
          </cell>
          <cell r="AW225">
            <v>12</v>
          </cell>
          <cell r="AX225">
            <v>128</v>
          </cell>
          <cell r="AY225">
            <v>9.375</v>
          </cell>
          <cell r="BA225">
            <v>3</v>
          </cell>
          <cell r="BB225">
            <v>75</v>
          </cell>
          <cell r="BC225">
            <v>4</v>
          </cell>
          <cell r="BF225">
            <v>75</v>
          </cell>
          <cell r="BG225">
            <v>0</v>
          </cell>
          <cell r="BI225">
            <v>2</v>
          </cell>
          <cell r="BJ225">
            <v>64</v>
          </cell>
          <cell r="BK225">
            <v>3.125</v>
          </cell>
          <cell r="BM225">
            <v>1</v>
          </cell>
          <cell r="BN225">
            <v>55</v>
          </cell>
          <cell r="BO225">
            <v>1.8181818181818181</v>
          </cell>
          <cell r="BR225">
            <v>42</v>
          </cell>
          <cell r="BS225">
            <v>0</v>
          </cell>
          <cell r="BV225">
            <v>17</v>
          </cell>
          <cell r="BW225">
            <v>0</v>
          </cell>
          <cell r="BZ225">
            <v>28</v>
          </cell>
          <cell r="CA225">
            <v>0</v>
          </cell>
          <cell r="CC225">
            <v>29</v>
          </cell>
          <cell r="CD225">
            <v>171</v>
          </cell>
          <cell r="CE225">
            <v>16.959064327485379</v>
          </cell>
          <cell r="CG225">
            <v>42094</v>
          </cell>
          <cell r="CH225">
            <v>168</v>
          </cell>
          <cell r="CI225">
            <v>1126</v>
          </cell>
          <cell r="CJ225">
            <v>14.92007104795737</v>
          </cell>
          <cell r="CL225">
            <v>1</v>
          </cell>
          <cell r="CM225">
            <v>26</v>
          </cell>
          <cell r="CN225">
            <v>3.8461538461538463</v>
          </cell>
          <cell r="CP225">
            <v>9</v>
          </cell>
          <cell r="CQ225">
            <v>59</v>
          </cell>
          <cell r="CR225">
            <v>15.254237288135593</v>
          </cell>
          <cell r="CT225">
            <v>10</v>
          </cell>
          <cell r="CU225">
            <v>74</v>
          </cell>
          <cell r="CV225">
            <v>13.513513513513514</v>
          </cell>
          <cell r="CX225">
            <v>5</v>
          </cell>
          <cell r="CY225">
            <v>26</v>
          </cell>
          <cell r="CZ225">
            <v>19.230769230769234</v>
          </cell>
          <cell r="DB225">
            <v>56</v>
          </cell>
          <cell r="DC225">
            <v>171</v>
          </cell>
          <cell r="DD225">
            <v>32.748538011695906</v>
          </cell>
          <cell r="DF225">
            <v>8</v>
          </cell>
          <cell r="DG225">
            <v>84</v>
          </cell>
          <cell r="DH225">
            <v>9.5238095238095237</v>
          </cell>
          <cell r="DJ225">
            <v>6</v>
          </cell>
          <cell r="DK225">
            <v>50</v>
          </cell>
          <cell r="DL225">
            <v>12</v>
          </cell>
          <cell r="DN225">
            <v>7</v>
          </cell>
          <cell r="DO225">
            <v>33</v>
          </cell>
          <cell r="DP225">
            <v>21.212121212121211</v>
          </cell>
          <cell r="DR225">
            <v>4</v>
          </cell>
          <cell r="DS225">
            <v>83</v>
          </cell>
          <cell r="DT225">
            <v>4.8192771084337354</v>
          </cell>
          <cell r="DV225">
            <v>3</v>
          </cell>
          <cell r="DW225">
            <v>34</v>
          </cell>
          <cell r="DX225">
            <v>8.8235294117647047</v>
          </cell>
          <cell r="DZ225">
            <v>24</v>
          </cell>
          <cell r="EA225">
            <v>129</v>
          </cell>
          <cell r="EB225">
            <v>18.604651162790699</v>
          </cell>
          <cell r="ED225">
            <v>9</v>
          </cell>
          <cell r="EE225">
            <v>75</v>
          </cell>
          <cell r="EF225">
            <v>12</v>
          </cell>
          <cell r="EH225">
            <v>4</v>
          </cell>
          <cell r="EI225">
            <v>74</v>
          </cell>
          <cell r="EJ225">
            <v>5.4054054054054053</v>
          </cell>
          <cell r="EL225">
            <v>12</v>
          </cell>
          <cell r="EM225">
            <v>66</v>
          </cell>
          <cell r="EN225">
            <v>18.181818181818183</v>
          </cell>
          <cell r="EP225">
            <v>6</v>
          </cell>
          <cell r="EQ225">
            <v>55</v>
          </cell>
          <cell r="ER225">
            <v>10.909090909090908</v>
          </cell>
          <cell r="ET225">
            <v>1</v>
          </cell>
          <cell r="EU225">
            <v>42</v>
          </cell>
          <cell r="EV225">
            <v>2.3809523809523809</v>
          </cell>
          <cell r="EX225">
            <v>3</v>
          </cell>
          <cell r="EY225">
            <v>18</v>
          </cell>
          <cell r="EZ225">
            <v>16.666666666666664</v>
          </cell>
          <cell r="FC225">
            <v>27</v>
          </cell>
          <cell r="FF225">
            <v>56</v>
          </cell>
          <cell r="FG225">
            <v>171</v>
          </cell>
          <cell r="FH225">
            <v>32.748538011695906</v>
          </cell>
        </row>
        <row r="226">
          <cell r="A226">
            <v>42521</v>
          </cell>
          <cell r="B226">
            <v>64</v>
          </cell>
          <cell r="C226">
            <v>1127</v>
          </cell>
          <cell r="D226">
            <v>5.6787932564330079</v>
          </cell>
          <cell r="J226">
            <v>27</v>
          </cell>
          <cell r="K226">
            <v>0</v>
          </cell>
          <cell r="M226">
            <v>3</v>
          </cell>
          <cell r="N226">
            <v>62</v>
          </cell>
          <cell r="O226">
            <v>4.838709677419355</v>
          </cell>
          <cell r="Q226">
            <v>3</v>
          </cell>
          <cell r="R226">
            <v>76</v>
          </cell>
          <cell r="S226">
            <v>3.9473684210526314</v>
          </cell>
          <cell r="V226">
            <v>26</v>
          </cell>
          <cell r="W226">
            <v>0</v>
          </cell>
          <cell r="Y226">
            <v>33</v>
          </cell>
          <cell r="Z226">
            <v>166</v>
          </cell>
          <cell r="AA226">
            <v>19.879518072289155</v>
          </cell>
          <cell r="AC226">
            <v>2</v>
          </cell>
          <cell r="AD226">
            <v>81</v>
          </cell>
          <cell r="AE226">
            <v>2.4691358024691357</v>
          </cell>
          <cell r="AH226">
            <v>50</v>
          </cell>
          <cell r="AI226">
            <v>0</v>
          </cell>
          <cell r="AK226">
            <v>1</v>
          </cell>
          <cell r="AL226">
            <v>35</v>
          </cell>
          <cell r="AM226">
            <v>2.8571428571428572</v>
          </cell>
          <cell r="AP226">
            <v>82</v>
          </cell>
          <cell r="AQ226">
            <v>0</v>
          </cell>
          <cell r="AS226">
            <v>1</v>
          </cell>
          <cell r="AT226">
            <v>35</v>
          </cell>
          <cell r="AU226">
            <v>2.8571428571428572</v>
          </cell>
          <cell r="AW226">
            <v>11</v>
          </cell>
          <cell r="AX226">
            <v>133</v>
          </cell>
          <cell r="AY226">
            <v>8.2706766917293226</v>
          </cell>
          <cell r="BA226">
            <v>4</v>
          </cell>
          <cell r="BB226">
            <v>75</v>
          </cell>
          <cell r="BC226">
            <v>5.3333333333333339</v>
          </cell>
          <cell r="BF226">
            <v>76</v>
          </cell>
          <cell r="BG226">
            <v>0</v>
          </cell>
          <cell r="BI226">
            <v>4</v>
          </cell>
          <cell r="BJ226">
            <v>62</v>
          </cell>
          <cell r="BK226">
            <v>6.4516129032258061</v>
          </cell>
          <cell r="BM226">
            <v>1</v>
          </cell>
          <cell r="BN226">
            <v>54</v>
          </cell>
          <cell r="BO226">
            <v>1.8518518518518516</v>
          </cell>
          <cell r="BQ226">
            <v>1</v>
          </cell>
          <cell r="BR226">
            <v>42</v>
          </cell>
          <cell r="BS226">
            <v>2.3809523809523809</v>
          </cell>
          <cell r="BV226">
            <v>17</v>
          </cell>
          <cell r="BW226">
            <v>0</v>
          </cell>
          <cell r="BZ226">
            <v>28</v>
          </cell>
          <cell r="CA226">
            <v>0</v>
          </cell>
          <cell r="CC226">
            <v>33</v>
          </cell>
          <cell r="CD226">
            <v>166</v>
          </cell>
          <cell r="CE226">
            <v>19.879518072289155</v>
          </cell>
          <cell r="CG226">
            <v>42124</v>
          </cell>
          <cell r="CH226">
            <v>160</v>
          </cell>
          <cell r="CI226">
            <v>1123</v>
          </cell>
          <cell r="CJ226">
            <v>14.247551202137133</v>
          </cell>
          <cell r="CL226">
            <v>1</v>
          </cell>
          <cell r="CM226">
            <v>25</v>
          </cell>
          <cell r="CN226">
            <v>4</v>
          </cell>
          <cell r="CP226">
            <v>8</v>
          </cell>
          <cell r="CQ226">
            <v>61</v>
          </cell>
          <cell r="CR226">
            <v>13.114754098360656</v>
          </cell>
          <cell r="CT226">
            <v>11</v>
          </cell>
          <cell r="CU226">
            <v>74</v>
          </cell>
          <cell r="CV226">
            <v>14.864864864864863</v>
          </cell>
          <cell r="CX226">
            <v>5</v>
          </cell>
          <cell r="CY226">
            <v>26</v>
          </cell>
          <cell r="CZ226">
            <v>19.230769230769234</v>
          </cell>
          <cell r="DB226">
            <v>47</v>
          </cell>
          <cell r="DC226">
            <v>171</v>
          </cell>
          <cell r="DD226">
            <v>27.485380116959064</v>
          </cell>
          <cell r="DF226">
            <v>8</v>
          </cell>
          <cell r="DG226">
            <v>84</v>
          </cell>
          <cell r="DH226">
            <v>9.5238095238095237</v>
          </cell>
          <cell r="DJ226">
            <v>5</v>
          </cell>
          <cell r="DK226">
            <v>50</v>
          </cell>
          <cell r="DL226">
            <v>10</v>
          </cell>
          <cell r="DN226">
            <v>6</v>
          </cell>
          <cell r="DO226">
            <v>34</v>
          </cell>
          <cell r="DP226">
            <v>17.647058823529409</v>
          </cell>
          <cell r="DR226">
            <v>3</v>
          </cell>
          <cell r="DS226">
            <v>79</v>
          </cell>
          <cell r="DT226">
            <v>3.79746835443038</v>
          </cell>
          <cell r="DV226">
            <v>3</v>
          </cell>
          <cell r="DW226">
            <v>35</v>
          </cell>
          <cell r="DX226">
            <v>8.5714285714285712</v>
          </cell>
          <cell r="DZ226">
            <v>24</v>
          </cell>
          <cell r="EA226">
            <v>128</v>
          </cell>
          <cell r="EB226">
            <v>18.75</v>
          </cell>
          <cell r="ED226">
            <v>9</v>
          </cell>
          <cell r="EE226">
            <v>75</v>
          </cell>
          <cell r="EF226">
            <v>12</v>
          </cell>
          <cell r="EH226">
            <v>4</v>
          </cell>
          <cell r="EI226">
            <v>75</v>
          </cell>
          <cell r="EJ226">
            <v>5.3333333333333339</v>
          </cell>
          <cell r="EL226">
            <v>12</v>
          </cell>
          <cell r="EM226">
            <v>64</v>
          </cell>
          <cell r="EN226">
            <v>18.75</v>
          </cell>
          <cell r="EP226">
            <v>8</v>
          </cell>
          <cell r="EQ226">
            <v>55</v>
          </cell>
          <cell r="ER226">
            <v>14.545454545454543</v>
          </cell>
          <cell r="ET226">
            <v>1</v>
          </cell>
          <cell r="EU226">
            <v>42</v>
          </cell>
          <cell r="EV226">
            <v>2.3809523809523809</v>
          </cell>
          <cell r="EX226">
            <v>4</v>
          </cell>
          <cell r="EY226">
            <v>17</v>
          </cell>
          <cell r="EZ226">
            <v>23.52941176470588</v>
          </cell>
          <cell r="FB226">
            <v>1</v>
          </cell>
          <cell r="FC226">
            <v>28</v>
          </cell>
          <cell r="FD226">
            <v>3.5714285714285712</v>
          </cell>
          <cell r="FF226">
            <v>47</v>
          </cell>
          <cell r="FG226">
            <v>171</v>
          </cell>
          <cell r="FH226">
            <v>27.485380116959064</v>
          </cell>
        </row>
        <row r="227">
          <cell r="A227">
            <v>42551</v>
          </cell>
          <cell r="B227">
            <v>67</v>
          </cell>
          <cell r="C227">
            <v>1120</v>
          </cell>
          <cell r="D227">
            <v>5.9821428571428577</v>
          </cell>
          <cell r="I227">
            <v>1</v>
          </cell>
          <cell r="J227">
            <v>26</v>
          </cell>
          <cell r="K227">
            <v>3.8461538461538463</v>
          </cell>
          <cell r="M227">
            <v>2</v>
          </cell>
          <cell r="N227">
            <v>58</v>
          </cell>
          <cell r="O227">
            <v>3.4482758620689653</v>
          </cell>
          <cell r="Q227">
            <v>3</v>
          </cell>
          <cell r="R227">
            <v>77</v>
          </cell>
          <cell r="S227">
            <v>3.8961038961038961</v>
          </cell>
          <cell r="V227">
            <v>27</v>
          </cell>
          <cell r="W227">
            <v>0</v>
          </cell>
          <cell r="Y227">
            <v>37</v>
          </cell>
          <cell r="Z227">
            <v>168</v>
          </cell>
          <cell r="AA227">
            <v>22.023809523809522</v>
          </cell>
          <cell r="AC227">
            <v>2</v>
          </cell>
          <cell r="AD227">
            <v>77</v>
          </cell>
          <cell r="AE227">
            <v>2.5974025974025974</v>
          </cell>
          <cell r="AH227">
            <v>49</v>
          </cell>
          <cell r="AI227">
            <v>0</v>
          </cell>
          <cell r="AL227">
            <v>34</v>
          </cell>
          <cell r="AM227">
            <v>0</v>
          </cell>
          <cell r="AP227">
            <v>81</v>
          </cell>
          <cell r="AQ227">
            <v>0</v>
          </cell>
          <cell r="AS227">
            <v>1</v>
          </cell>
          <cell r="AT227">
            <v>36</v>
          </cell>
          <cell r="AU227">
            <v>2.7777777777777777</v>
          </cell>
          <cell r="AW227">
            <v>10</v>
          </cell>
          <cell r="AX227">
            <v>132</v>
          </cell>
          <cell r="AY227">
            <v>7.5757575757575761</v>
          </cell>
          <cell r="BA227">
            <v>5</v>
          </cell>
          <cell r="BB227">
            <v>77</v>
          </cell>
          <cell r="BC227">
            <v>6.4935064935064926</v>
          </cell>
          <cell r="BF227">
            <v>75</v>
          </cell>
          <cell r="BG227">
            <v>0</v>
          </cell>
          <cell r="BI227">
            <v>4</v>
          </cell>
          <cell r="BJ227">
            <v>60</v>
          </cell>
          <cell r="BK227">
            <v>6.666666666666667</v>
          </cell>
          <cell r="BM227">
            <v>1</v>
          </cell>
          <cell r="BN227">
            <v>55</v>
          </cell>
          <cell r="BO227">
            <v>1.8181818181818181</v>
          </cell>
          <cell r="BQ227">
            <v>1</v>
          </cell>
          <cell r="BR227">
            <v>44</v>
          </cell>
          <cell r="BS227">
            <v>2.2727272727272729</v>
          </cell>
          <cell r="BV227">
            <v>18</v>
          </cell>
          <cell r="BW227">
            <v>0</v>
          </cell>
          <cell r="BZ227">
            <v>26</v>
          </cell>
          <cell r="CA227">
            <v>0</v>
          </cell>
          <cell r="CC227">
            <v>37</v>
          </cell>
          <cell r="CD227">
            <v>168</v>
          </cell>
          <cell r="CE227">
            <v>22.023809523809522</v>
          </cell>
          <cell r="CG227">
            <v>42155</v>
          </cell>
          <cell r="CH227">
            <v>153</v>
          </cell>
          <cell r="CI227">
            <v>1127</v>
          </cell>
          <cell r="CJ227">
            <v>13.57586512866016</v>
          </cell>
          <cell r="CL227">
            <v>1</v>
          </cell>
          <cell r="CM227">
            <v>27</v>
          </cell>
          <cell r="CN227">
            <v>3.7037037037037042</v>
          </cell>
          <cell r="CP227">
            <v>9</v>
          </cell>
          <cell r="CQ227">
            <v>62</v>
          </cell>
          <cell r="CR227">
            <v>14.516129032258064</v>
          </cell>
          <cell r="CT227">
            <v>11</v>
          </cell>
          <cell r="CU227">
            <v>76</v>
          </cell>
          <cell r="CV227">
            <v>14.473684210526317</v>
          </cell>
          <cell r="CX227">
            <v>4</v>
          </cell>
          <cell r="CY227">
            <v>26</v>
          </cell>
          <cell r="CZ227">
            <v>15.384615384615385</v>
          </cell>
          <cell r="DB227">
            <v>44</v>
          </cell>
          <cell r="DC227">
            <v>166</v>
          </cell>
          <cell r="DD227">
            <v>26.506024096385541</v>
          </cell>
          <cell r="DF227">
            <v>8</v>
          </cell>
          <cell r="DG227">
            <v>81</v>
          </cell>
          <cell r="DH227">
            <v>9.8765432098765444</v>
          </cell>
          <cell r="DJ227">
            <v>4</v>
          </cell>
          <cell r="DK227">
            <v>50</v>
          </cell>
          <cell r="DL227">
            <v>8</v>
          </cell>
          <cell r="DN227">
            <v>5</v>
          </cell>
          <cell r="DO227">
            <v>35</v>
          </cell>
          <cell r="DP227">
            <v>14.285714285714286</v>
          </cell>
          <cell r="DR227">
            <v>3</v>
          </cell>
          <cell r="DS227">
            <v>82</v>
          </cell>
          <cell r="DT227">
            <v>3.6585365853658538</v>
          </cell>
          <cell r="DV227">
            <v>4</v>
          </cell>
          <cell r="DW227">
            <v>35</v>
          </cell>
          <cell r="DX227">
            <v>11.428571428571429</v>
          </cell>
          <cell r="DZ227">
            <v>25</v>
          </cell>
          <cell r="EA227">
            <v>133</v>
          </cell>
          <cell r="EB227">
            <v>18.796992481203009</v>
          </cell>
          <cell r="ED227">
            <v>8</v>
          </cell>
          <cell r="EE227">
            <v>75</v>
          </cell>
          <cell r="EF227">
            <v>10.666666666666668</v>
          </cell>
          <cell r="EH227">
            <v>4</v>
          </cell>
          <cell r="EI227">
            <v>76</v>
          </cell>
          <cell r="EJ227">
            <v>5.2631578947368425</v>
          </cell>
          <cell r="EL227">
            <v>10</v>
          </cell>
          <cell r="EM227">
            <v>62</v>
          </cell>
          <cell r="EN227">
            <v>16.129032258064516</v>
          </cell>
          <cell r="EP227">
            <v>7</v>
          </cell>
          <cell r="EQ227">
            <v>54</v>
          </cell>
          <cell r="ER227">
            <v>12.962962962962964</v>
          </cell>
          <cell r="ET227">
            <v>1</v>
          </cell>
          <cell r="EU227">
            <v>42</v>
          </cell>
          <cell r="EV227">
            <v>2.3809523809523809</v>
          </cell>
          <cell r="EX227">
            <v>4</v>
          </cell>
          <cell r="EY227">
            <v>17</v>
          </cell>
          <cell r="EZ227">
            <v>23.52941176470588</v>
          </cell>
          <cell r="FB227">
            <v>1</v>
          </cell>
          <cell r="FC227">
            <v>28</v>
          </cell>
          <cell r="FD227">
            <v>3.5714285714285712</v>
          </cell>
          <cell r="FF227">
            <v>44</v>
          </cell>
          <cell r="FG227">
            <v>166</v>
          </cell>
          <cell r="FH227">
            <v>26.506024096385545</v>
          </cell>
        </row>
        <row r="228">
          <cell r="A228">
            <v>42582</v>
          </cell>
          <cell r="B228">
            <v>68</v>
          </cell>
          <cell r="C228">
            <v>1107</v>
          </cell>
          <cell r="D228">
            <v>6.1427280939476061</v>
          </cell>
          <cell r="I228">
            <v>1</v>
          </cell>
          <cell r="J228">
            <v>27</v>
          </cell>
          <cell r="K228">
            <v>3.7037037037037033</v>
          </cell>
          <cell r="M228">
            <v>2</v>
          </cell>
          <cell r="N228">
            <v>57</v>
          </cell>
          <cell r="O228">
            <v>3.5087719298245612</v>
          </cell>
          <cell r="Q228">
            <v>3</v>
          </cell>
          <cell r="R228">
            <v>76</v>
          </cell>
          <cell r="S228">
            <v>3.9473684210526314</v>
          </cell>
          <cell r="V228">
            <v>27</v>
          </cell>
          <cell r="W228">
            <v>0</v>
          </cell>
          <cell r="Y228">
            <v>39</v>
          </cell>
          <cell r="Z228">
            <v>163</v>
          </cell>
          <cell r="AA228">
            <v>23.926380368098162</v>
          </cell>
          <cell r="AC228">
            <v>2</v>
          </cell>
          <cell r="AD228">
            <v>75</v>
          </cell>
          <cell r="AE228">
            <v>2.666666666666667</v>
          </cell>
          <cell r="AH228">
            <v>46</v>
          </cell>
          <cell r="AI228">
            <v>0</v>
          </cell>
          <cell r="AL228">
            <v>36</v>
          </cell>
          <cell r="AM228">
            <v>0</v>
          </cell>
          <cell r="AP228">
            <v>78</v>
          </cell>
          <cell r="AQ228">
            <v>0</v>
          </cell>
          <cell r="AS228">
            <v>1</v>
          </cell>
          <cell r="AT228">
            <v>36</v>
          </cell>
          <cell r="AU228">
            <v>2.7777777777777777</v>
          </cell>
          <cell r="AW228">
            <v>9</v>
          </cell>
          <cell r="AX228">
            <v>131</v>
          </cell>
          <cell r="AY228">
            <v>6.8702290076335881</v>
          </cell>
          <cell r="BA228">
            <v>5</v>
          </cell>
          <cell r="BB228">
            <v>81</v>
          </cell>
          <cell r="BC228">
            <v>6.1728395061728394</v>
          </cell>
          <cell r="BF228">
            <v>74</v>
          </cell>
          <cell r="BG228">
            <v>0</v>
          </cell>
          <cell r="BI228">
            <v>4</v>
          </cell>
          <cell r="BJ228">
            <v>59</v>
          </cell>
          <cell r="BK228">
            <v>6.7796610169491522</v>
          </cell>
          <cell r="BM228">
            <v>1</v>
          </cell>
          <cell r="BN228">
            <v>55</v>
          </cell>
          <cell r="BO228">
            <v>1.8181818181818181</v>
          </cell>
          <cell r="BQ228">
            <v>1</v>
          </cell>
          <cell r="BR228">
            <v>42</v>
          </cell>
          <cell r="BS228">
            <v>2.3809523809523809</v>
          </cell>
          <cell r="BV228">
            <v>18</v>
          </cell>
          <cell r="BW228">
            <v>0</v>
          </cell>
          <cell r="BZ228">
            <v>26</v>
          </cell>
          <cell r="CA228">
            <v>0</v>
          </cell>
          <cell r="CC228">
            <v>39</v>
          </cell>
          <cell r="CD228">
            <v>163</v>
          </cell>
          <cell r="CE228">
            <v>23.926380368098162</v>
          </cell>
          <cell r="CG228">
            <v>42185</v>
          </cell>
          <cell r="CH228">
            <v>177</v>
          </cell>
          <cell r="CI228">
            <v>1120</v>
          </cell>
          <cell r="CJ228">
            <v>15.803571428571427</v>
          </cell>
          <cell r="CL228">
            <v>1</v>
          </cell>
          <cell r="CM228">
            <v>26</v>
          </cell>
          <cell r="CN228">
            <v>3.8461538461538463</v>
          </cell>
          <cell r="CP228">
            <v>7</v>
          </cell>
          <cell r="CQ228">
            <v>58</v>
          </cell>
          <cell r="CR228">
            <v>12.068965517241379</v>
          </cell>
          <cell r="CT228">
            <v>14</v>
          </cell>
          <cell r="CU228">
            <v>77</v>
          </cell>
          <cell r="CV228">
            <v>18.181818181818183</v>
          </cell>
          <cell r="CX228">
            <v>6</v>
          </cell>
          <cell r="CY228">
            <v>27</v>
          </cell>
          <cell r="CZ228">
            <v>22.222222222222221</v>
          </cell>
          <cell r="DB228">
            <v>52</v>
          </cell>
          <cell r="DC228">
            <v>168</v>
          </cell>
          <cell r="DD228">
            <v>30.952380952380953</v>
          </cell>
          <cell r="DF228">
            <v>8</v>
          </cell>
          <cell r="DG228">
            <v>77</v>
          </cell>
          <cell r="DH228">
            <v>10.38961038961039</v>
          </cell>
          <cell r="DJ228">
            <v>5</v>
          </cell>
          <cell r="DK228">
            <v>49</v>
          </cell>
          <cell r="DL228">
            <v>10.204081632653061</v>
          </cell>
          <cell r="DN228">
            <v>5</v>
          </cell>
          <cell r="DO228">
            <v>34</v>
          </cell>
          <cell r="DP228">
            <v>14.705882352941178</v>
          </cell>
          <cell r="DR228">
            <v>4</v>
          </cell>
          <cell r="DS228">
            <v>81</v>
          </cell>
          <cell r="DT228">
            <v>4.9382716049382722</v>
          </cell>
          <cell r="DV228">
            <v>4</v>
          </cell>
          <cell r="DW228">
            <v>36</v>
          </cell>
          <cell r="DX228">
            <v>11.111111111111111</v>
          </cell>
          <cell r="DZ228">
            <v>25</v>
          </cell>
          <cell r="EA228">
            <v>132</v>
          </cell>
          <cell r="EB228">
            <v>18.939393939393938</v>
          </cell>
          <cell r="ED228">
            <v>12</v>
          </cell>
          <cell r="EE228">
            <v>77</v>
          </cell>
          <cell r="EF228">
            <v>15.584415584415584</v>
          </cell>
          <cell r="EH228">
            <v>4</v>
          </cell>
          <cell r="EI228">
            <v>75</v>
          </cell>
          <cell r="EJ228">
            <v>5.3333333333333339</v>
          </cell>
          <cell r="EL228">
            <v>17</v>
          </cell>
          <cell r="EM228">
            <v>60</v>
          </cell>
          <cell r="EN228">
            <v>28.333333333333336</v>
          </cell>
          <cell r="EP228">
            <v>7</v>
          </cell>
          <cell r="EQ228">
            <v>55</v>
          </cell>
          <cell r="ER228">
            <v>12.727272727272728</v>
          </cell>
          <cell r="ET228">
            <v>1</v>
          </cell>
          <cell r="EU228">
            <v>44</v>
          </cell>
          <cell r="EV228">
            <v>2.2727272727272729</v>
          </cell>
          <cell r="EX228">
            <v>4</v>
          </cell>
          <cell r="EY228">
            <v>18</v>
          </cell>
          <cell r="EZ228">
            <v>22.222222222222221</v>
          </cell>
          <cell r="FB228">
            <v>1</v>
          </cell>
          <cell r="FC228">
            <v>26</v>
          </cell>
          <cell r="FD228">
            <v>3.8461538461538463</v>
          </cell>
          <cell r="FF228">
            <v>52</v>
          </cell>
          <cell r="FG228">
            <v>168</v>
          </cell>
          <cell r="FH228">
            <v>30.952380952380953</v>
          </cell>
        </row>
        <row r="229">
          <cell r="A229">
            <v>42613</v>
          </cell>
          <cell r="B229">
            <v>73</v>
          </cell>
          <cell r="C229">
            <v>1104</v>
          </cell>
          <cell r="D229">
            <v>6.61231884057971</v>
          </cell>
          <cell r="I229">
            <v>1</v>
          </cell>
          <cell r="J229">
            <v>27</v>
          </cell>
          <cell r="K229">
            <v>3.7037037037037033</v>
          </cell>
          <cell r="M229">
            <v>2</v>
          </cell>
          <cell r="N229">
            <v>56</v>
          </cell>
          <cell r="O229">
            <v>3.5714285714285712</v>
          </cell>
          <cell r="Q229">
            <v>4</v>
          </cell>
          <cell r="R229">
            <v>75</v>
          </cell>
          <cell r="S229">
            <v>5.3333333333333339</v>
          </cell>
          <cell r="V229">
            <v>27</v>
          </cell>
          <cell r="W229">
            <v>0</v>
          </cell>
          <cell r="Y229">
            <v>40</v>
          </cell>
          <cell r="Z229">
            <v>161</v>
          </cell>
          <cell r="AA229">
            <v>24.844720496894411</v>
          </cell>
          <cell r="AC229">
            <v>4</v>
          </cell>
          <cell r="AD229">
            <v>76</v>
          </cell>
          <cell r="AE229">
            <v>5.2631578947368416</v>
          </cell>
          <cell r="AH229">
            <v>45</v>
          </cell>
          <cell r="AI229">
            <v>0</v>
          </cell>
          <cell r="AL229">
            <v>36</v>
          </cell>
          <cell r="AM229">
            <v>0</v>
          </cell>
          <cell r="AP229">
            <v>78</v>
          </cell>
          <cell r="AQ229">
            <v>0</v>
          </cell>
          <cell r="AS229">
            <v>2</v>
          </cell>
          <cell r="AT229">
            <v>35</v>
          </cell>
          <cell r="AU229">
            <v>5.7142857142857144</v>
          </cell>
          <cell r="AW229">
            <v>8</v>
          </cell>
          <cell r="AX229">
            <v>133</v>
          </cell>
          <cell r="AY229">
            <v>6.0150375939849621</v>
          </cell>
          <cell r="BA229">
            <v>5</v>
          </cell>
          <cell r="BB229">
            <v>81</v>
          </cell>
          <cell r="BC229">
            <v>6.1728395061728394</v>
          </cell>
          <cell r="BF229">
            <v>74</v>
          </cell>
          <cell r="BG229">
            <v>0</v>
          </cell>
          <cell r="BI229">
            <v>5</v>
          </cell>
          <cell r="BJ229">
            <v>58</v>
          </cell>
          <cell r="BK229">
            <v>8.6206896551724146</v>
          </cell>
          <cell r="BM229">
            <v>1</v>
          </cell>
          <cell r="BN229">
            <v>55</v>
          </cell>
          <cell r="BO229">
            <v>1.8181818181818181</v>
          </cell>
          <cell r="BQ229">
            <v>1</v>
          </cell>
          <cell r="BR229">
            <v>42</v>
          </cell>
          <cell r="BS229">
            <v>2.3809523809523809</v>
          </cell>
          <cell r="BV229">
            <v>18</v>
          </cell>
          <cell r="BW229">
            <v>0</v>
          </cell>
          <cell r="BZ229">
            <v>27</v>
          </cell>
          <cell r="CA229">
            <v>0</v>
          </cell>
          <cell r="CC229">
            <v>40</v>
          </cell>
          <cell r="CD229">
            <v>161</v>
          </cell>
          <cell r="CE229">
            <v>24.844720496894411</v>
          </cell>
          <cell r="CG229">
            <v>42216</v>
          </cell>
          <cell r="CH229">
            <v>193</v>
          </cell>
          <cell r="CI229">
            <v>1107</v>
          </cell>
          <cell r="CJ229">
            <v>17.434507678410117</v>
          </cell>
          <cell r="CL229">
            <v>1</v>
          </cell>
          <cell r="CM229">
            <v>27</v>
          </cell>
          <cell r="CN229">
            <v>3.7037037037037042</v>
          </cell>
          <cell r="CP229">
            <v>9</v>
          </cell>
          <cell r="CQ229">
            <v>57</v>
          </cell>
          <cell r="CR229">
            <v>15.789473684210526</v>
          </cell>
          <cell r="CT229">
            <v>13</v>
          </cell>
          <cell r="CU229">
            <v>76</v>
          </cell>
          <cell r="CV229">
            <v>17.105263157894736</v>
          </cell>
          <cell r="CX229">
            <v>6</v>
          </cell>
          <cell r="CY229">
            <v>27</v>
          </cell>
          <cell r="CZ229">
            <v>22.222222222222221</v>
          </cell>
          <cell r="DB229">
            <v>57</v>
          </cell>
          <cell r="DC229">
            <v>163</v>
          </cell>
          <cell r="DD229">
            <v>34.969325153374236</v>
          </cell>
          <cell r="DF229">
            <v>8</v>
          </cell>
          <cell r="DG229">
            <v>75</v>
          </cell>
          <cell r="DH229">
            <v>10.666666666666668</v>
          </cell>
          <cell r="DJ229">
            <v>6</v>
          </cell>
          <cell r="DK229">
            <v>46</v>
          </cell>
          <cell r="DL229">
            <v>13.043478260869565</v>
          </cell>
          <cell r="DN229">
            <v>4</v>
          </cell>
          <cell r="DO229">
            <v>36</v>
          </cell>
          <cell r="DP229">
            <v>11.111111111111111</v>
          </cell>
          <cell r="DR229">
            <v>5</v>
          </cell>
          <cell r="DS229">
            <v>78</v>
          </cell>
          <cell r="DT229">
            <v>6.4102564102564106</v>
          </cell>
          <cell r="DV229">
            <v>4</v>
          </cell>
          <cell r="DW229">
            <v>36</v>
          </cell>
          <cell r="DX229">
            <v>11.111111111111111</v>
          </cell>
          <cell r="DZ229">
            <v>28</v>
          </cell>
          <cell r="EA229">
            <v>131</v>
          </cell>
          <cell r="EB229">
            <v>21.374045801526716</v>
          </cell>
          <cell r="ED229">
            <v>14</v>
          </cell>
          <cell r="EE229">
            <v>81</v>
          </cell>
          <cell r="EF229">
            <v>17.283950617283953</v>
          </cell>
          <cell r="EH229">
            <v>4</v>
          </cell>
          <cell r="EI229">
            <v>74</v>
          </cell>
          <cell r="EJ229">
            <v>5.4054054054054053</v>
          </cell>
          <cell r="EL229">
            <v>17</v>
          </cell>
          <cell r="EM229">
            <v>59</v>
          </cell>
          <cell r="EN229">
            <v>28.813559322033896</v>
          </cell>
          <cell r="EP229">
            <v>10</v>
          </cell>
          <cell r="EQ229">
            <v>55</v>
          </cell>
          <cell r="ER229">
            <v>18.181818181818183</v>
          </cell>
          <cell r="ET229">
            <v>2</v>
          </cell>
          <cell r="EU229">
            <v>42</v>
          </cell>
          <cell r="EV229">
            <v>4.7619047619047619</v>
          </cell>
          <cell r="EX229">
            <v>4</v>
          </cell>
          <cell r="EY229">
            <v>18</v>
          </cell>
          <cell r="EZ229">
            <v>22.222222222222221</v>
          </cell>
          <cell r="FB229">
            <v>1</v>
          </cell>
          <cell r="FC229">
            <v>26</v>
          </cell>
          <cell r="FD229">
            <v>3.8461538461538463</v>
          </cell>
          <cell r="FF229">
            <v>57</v>
          </cell>
          <cell r="FG229">
            <v>163</v>
          </cell>
          <cell r="FH229">
            <v>34.969325153374228</v>
          </cell>
        </row>
        <row r="230">
          <cell r="A230">
            <v>42643</v>
          </cell>
          <cell r="B230">
            <v>73</v>
          </cell>
          <cell r="C230">
            <v>1094</v>
          </cell>
          <cell r="D230">
            <v>6.6727605118829985</v>
          </cell>
          <cell r="I230">
            <v>1</v>
          </cell>
          <cell r="J230">
            <v>27</v>
          </cell>
          <cell r="K230">
            <v>3.7037037037037033</v>
          </cell>
          <cell r="M230">
            <v>2</v>
          </cell>
          <cell r="N230">
            <v>56</v>
          </cell>
          <cell r="O230">
            <v>3.5714285714285712</v>
          </cell>
          <cell r="Q230">
            <v>4</v>
          </cell>
          <cell r="R230">
            <v>75</v>
          </cell>
          <cell r="S230">
            <v>5.3333333333333339</v>
          </cell>
          <cell r="V230">
            <v>28</v>
          </cell>
          <cell r="W230">
            <v>0</v>
          </cell>
          <cell r="Y230">
            <v>41</v>
          </cell>
          <cell r="Z230">
            <v>160</v>
          </cell>
          <cell r="AA230">
            <v>25.624999999999996</v>
          </cell>
          <cell r="AC230">
            <v>4</v>
          </cell>
          <cell r="AD230">
            <v>76</v>
          </cell>
          <cell r="AE230">
            <v>5.2631578947368416</v>
          </cell>
          <cell r="AH230">
            <v>45</v>
          </cell>
          <cell r="AI230">
            <v>0</v>
          </cell>
          <cell r="AL230">
            <v>35</v>
          </cell>
          <cell r="AM230">
            <v>0</v>
          </cell>
          <cell r="AP230">
            <v>77</v>
          </cell>
          <cell r="AQ230">
            <v>0</v>
          </cell>
          <cell r="AS230">
            <v>2</v>
          </cell>
          <cell r="AT230">
            <v>35</v>
          </cell>
          <cell r="AU230">
            <v>5.7142857142857144</v>
          </cell>
          <cell r="AW230">
            <v>8</v>
          </cell>
          <cell r="AX230">
            <v>131</v>
          </cell>
          <cell r="AY230">
            <v>6.1068702290076331</v>
          </cell>
          <cell r="BA230">
            <v>5</v>
          </cell>
          <cell r="BB230">
            <v>80</v>
          </cell>
          <cell r="BC230">
            <v>6.25</v>
          </cell>
          <cell r="BF230">
            <v>74</v>
          </cell>
          <cell r="BG230">
            <v>0</v>
          </cell>
          <cell r="BI230">
            <v>4</v>
          </cell>
          <cell r="BJ230">
            <v>56</v>
          </cell>
          <cell r="BK230">
            <v>7.1428571428571423</v>
          </cell>
          <cell r="BM230">
            <v>1</v>
          </cell>
          <cell r="BN230">
            <v>54</v>
          </cell>
          <cell r="BO230">
            <v>1.8518518518518516</v>
          </cell>
          <cell r="BQ230">
            <v>1</v>
          </cell>
          <cell r="BR230">
            <v>41</v>
          </cell>
          <cell r="BS230">
            <v>2.4390243902439024</v>
          </cell>
          <cell r="BV230">
            <v>17</v>
          </cell>
          <cell r="BW230">
            <v>0</v>
          </cell>
          <cell r="BZ230">
            <v>27</v>
          </cell>
          <cell r="CA230">
            <v>0</v>
          </cell>
          <cell r="CC230">
            <v>41</v>
          </cell>
          <cell r="CD230">
            <v>160</v>
          </cell>
          <cell r="CE230">
            <v>25.624999999999996</v>
          </cell>
          <cell r="CG230">
            <v>42247</v>
          </cell>
          <cell r="CH230">
            <v>215</v>
          </cell>
          <cell r="CI230">
            <v>1104</v>
          </cell>
          <cell r="CJ230">
            <v>19.474637681159422</v>
          </cell>
          <cell r="CL230">
            <v>2</v>
          </cell>
          <cell r="CM230">
            <v>27</v>
          </cell>
          <cell r="CN230">
            <v>7.4074074074074083</v>
          </cell>
          <cell r="CP230">
            <v>8</v>
          </cell>
          <cell r="CQ230">
            <v>56</v>
          </cell>
          <cell r="CR230">
            <v>14.285714285714286</v>
          </cell>
          <cell r="CT230">
            <v>15</v>
          </cell>
          <cell r="CU230">
            <v>75</v>
          </cell>
          <cell r="CV230">
            <v>20</v>
          </cell>
          <cell r="CX230">
            <v>6</v>
          </cell>
          <cell r="CY230">
            <v>27</v>
          </cell>
          <cell r="CZ230">
            <v>22.222222222222221</v>
          </cell>
          <cell r="DB230">
            <v>69</v>
          </cell>
          <cell r="DC230">
            <v>161</v>
          </cell>
          <cell r="DD230">
            <v>42.857142857142854</v>
          </cell>
          <cell r="DF230">
            <v>9</v>
          </cell>
          <cell r="DG230">
            <v>76</v>
          </cell>
          <cell r="DH230">
            <v>11.842105263157894</v>
          </cell>
          <cell r="DJ230">
            <v>5</v>
          </cell>
          <cell r="DK230">
            <v>45</v>
          </cell>
          <cell r="DL230">
            <v>11.111111111111111</v>
          </cell>
          <cell r="DN230">
            <v>4</v>
          </cell>
          <cell r="DO230">
            <v>36</v>
          </cell>
          <cell r="DP230">
            <v>11.111111111111111</v>
          </cell>
          <cell r="DR230">
            <v>4</v>
          </cell>
          <cell r="DS230">
            <v>78</v>
          </cell>
          <cell r="DT230">
            <v>5.1282051282051277</v>
          </cell>
          <cell r="DV230">
            <v>4</v>
          </cell>
          <cell r="DW230">
            <v>35</v>
          </cell>
          <cell r="DX230">
            <v>11.428571428571429</v>
          </cell>
          <cell r="DZ230">
            <v>34</v>
          </cell>
          <cell r="EA230">
            <v>133</v>
          </cell>
          <cell r="EB230">
            <v>25.563909774436091</v>
          </cell>
          <cell r="ED230">
            <v>14</v>
          </cell>
          <cell r="EE230">
            <v>81</v>
          </cell>
          <cell r="EF230">
            <v>17.283950617283953</v>
          </cell>
          <cell r="EH230">
            <v>5</v>
          </cell>
          <cell r="EI230">
            <v>74</v>
          </cell>
          <cell r="EJ230">
            <v>6.756756756756757</v>
          </cell>
          <cell r="EL230">
            <v>16</v>
          </cell>
          <cell r="EM230">
            <v>58</v>
          </cell>
          <cell r="EN230">
            <v>27.586206896551726</v>
          </cell>
          <cell r="EP230">
            <v>9</v>
          </cell>
          <cell r="EQ230">
            <v>55</v>
          </cell>
          <cell r="ER230">
            <v>16.363636363636363</v>
          </cell>
          <cell r="ET230">
            <v>4</v>
          </cell>
          <cell r="EU230">
            <v>42</v>
          </cell>
          <cell r="EV230">
            <v>9.5238095238095237</v>
          </cell>
          <cell r="EX230">
            <v>5</v>
          </cell>
          <cell r="EY230">
            <v>18</v>
          </cell>
          <cell r="EZ230">
            <v>27.777777777777779</v>
          </cell>
          <cell r="FB230">
            <v>2</v>
          </cell>
          <cell r="FC230">
            <v>27</v>
          </cell>
          <cell r="FD230">
            <v>7.4074074074074083</v>
          </cell>
          <cell r="FF230">
            <v>69</v>
          </cell>
          <cell r="FG230">
            <v>161</v>
          </cell>
          <cell r="FH230">
            <v>42.857142857142854</v>
          </cell>
        </row>
        <row r="231">
          <cell r="A231">
            <v>42674</v>
          </cell>
          <cell r="B231">
            <v>74</v>
          </cell>
          <cell r="C231">
            <v>1089</v>
          </cell>
          <cell r="D231">
            <v>6.7952249770431585</v>
          </cell>
          <cell r="I231">
            <v>1</v>
          </cell>
          <cell r="J231">
            <v>27</v>
          </cell>
          <cell r="K231">
            <v>3.7037037037037033</v>
          </cell>
          <cell r="M231">
            <v>2</v>
          </cell>
          <cell r="N231">
            <v>56</v>
          </cell>
          <cell r="O231">
            <v>3.5714285714285712</v>
          </cell>
          <cell r="Q231">
            <v>4</v>
          </cell>
          <cell r="R231">
            <v>75</v>
          </cell>
          <cell r="S231">
            <v>5.3333333333333339</v>
          </cell>
          <cell r="V231">
            <v>28</v>
          </cell>
          <cell r="W231">
            <v>0</v>
          </cell>
          <cell r="Y231">
            <v>41</v>
          </cell>
          <cell r="Z231">
            <v>158</v>
          </cell>
          <cell r="AA231">
            <v>25.949367088607595</v>
          </cell>
          <cell r="AC231">
            <v>4</v>
          </cell>
          <cell r="AD231">
            <v>76</v>
          </cell>
          <cell r="AE231">
            <v>5.2631578947368416</v>
          </cell>
          <cell r="AH231">
            <v>45</v>
          </cell>
          <cell r="AI231">
            <v>0</v>
          </cell>
          <cell r="AL231">
            <v>35</v>
          </cell>
          <cell r="AM231">
            <v>0</v>
          </cell>
          <cell r="AP231">
            <v>76</v>
          </cell>
          <cell r="AQ231">
            <v>0</v>
          </cell>
          <cell r="AS231">
            <v>2</v>
          </cell>
          <cell r="AT231">
            <v>35</v>
          </cell>
          <cell r="AU231">
            <v>5.7142857142857144</v>
          </cell>
          <cell r="AW231">
            <v>10</v>
          </cell>
          <cell r="AX231">
            <v>129</v>
          </cell>
          <cell r="AY231">
            <v>7.7519379844961236</v>
          </cell>
          <cell r="BA231">
            <v>5</v>
          </cell>
          <cell r="BB231">
            <v>80</v>
          </cell>
          <cell r="BC231">
            <v>6.25</v>
          </cell>
          <cell r="BF231">
            <v>76</v>
          </cell>
          <cell r="BG231">
            <v>0</v>
          </cell>
          <cell r="BI231">
            <v>3</v>
          </cell>
          <cell r="BJ231">
            <v>54</v>
          </cell>
          <cell r="BK231">
            <v>5.5555555555555554</v>
          </cell>
          <cell r="BM231">
            <v>1</v>
          </cell>
          <cell r="BN231">
            <v>54</v>
          </cell>
          <cell r="BO231">
            <v>1.8518518518518516</v>
          </cell>
          <cell r="BQ231">
            <v>1</v>
          </cell>
          <cell r="BR231">
            <v>41</v>
          </cell>
          <cell r="BS231">
            <v>2.4390243902439024</v>
          </cell>
          <cell r="BV231">
            <v>17</v>
          </cell>
          <cell r="BW231">
            <v>0</v>
          </cell>
          <cell r="BZ231">
            <v>27</v>
          </cell>
          <cell r="CA231">
            <v>0</v>
          </cell>
          <cell r="CG231">
            <v>42277</v>
          </cell>
          <cell r="CH231">
            <v>258</v>
          </cell>
          <cell r="CI231">
            <v>1094</v>
          </cell>
          <cell r="CJ231">
            <v>23.583180987202926</v>
          </cell>
          <cell r="CL231">
            <v>3</v>
          </cell>
          <cell r="CM231">
            <v>27</v>
          </cell>
          <cell r="CN231">
            <v>11.111111111111111</v>
          </cell>
          <cell r="CP231">
            <v>10</v>
          </cell>
          <cell r="CQ231">
            <v>56</v>
          </cell>
          <cell r="CR231">
            <v>17.857142857142858</v>
          </cell>
          <cell r="CT231">
            <v>18</v>
          </cell>
          <cell r="CU231">
            <v>75</v>
          </cell>
          <cell r="CV231">
            <v>24</v>
          </cell>
          <cell r="CX231">
            <v>9</v>
          </cell>
          <cell r="CY231">
            <v>28</v>
          </cell>
          <cell r="CZ231">
            <v>32.142857142857146</v>
          </cell>
          <cell r="DB231">
            <v>80</v>
          </cell>
          <cell r="DC231">
            <v>160</v>
          </cell>
          <cell r="DD231">
            <v>50</v>
          </cell>
          <cell r="DF231">
            <v>9</v>
          </cell>
          <cell r="DG231">
            <v>76</v>
          </cell>
          <cell r="DH231">
            <v>11.842105263157894</v>
          </cell>
          <cell r="DJ231">
            <v>5</v>
          </cell>
          <cell r="DK231">
            <v>45</v>
          </cell>
          <cell r="DL231">
            <v>11.111111111111111</v>
          </cell>
          <cell r="DN231">
            <v>6</v>
          </cell>
          <cell r="DO231">
            <v>35</v>
          </cell>
          <cell r="DP231">
            <v>17.142857142857142</v>
          </cell>
          <cell r="DR231">
            <v>5</v>
          </cell>
          <cell r="DS231">
            <v>77</v>
          </cell>
          <cell r="DT231">
            <v>6.4935064935064934</v>
          </cell>
          <cell r="DV231">
            <v>4</v>
          </cell>
          <cell r="DW231">
            <v>35</v>
          </cell>
          <cell r="DX231">
            <v>11.428571428571429</v>
          </cell>
          <cell r="DZ231">
            <v>42</v>
          </cell>
          <cell r="EA231">
            <v>131</v>
          </cell>
          <cell r="EB231">
            <v>32.061068702290072</v>
          </cell>
          <cell r="ED231">
            <v>16</v>
          </cell>
          <cell r="EE231">
            <v>80</v>
          </cell>
          <cell r="EF231">
            <v>20</v>
          </cell>
          <cell r="EH231">
            <v>5</v>
          </cell>
          <cell r="EI231">
            <v>74</v>
          </cell>
          <cell r="EJ231">
            <v>6.756756756756757</v>
          </cell>
          <cell r="EL231">
            <v>16</v>
          </cell>
          <cell r="EM231">
            <v>56</v>
          </cell>
          <cell r="EN231">
            <v>28.571428571428573</v>
          </cell>
          <cell r="EP231">
            <v>12</v>
          </cell>
          <cell r="EQ231">
            <v>54</v>
          </cell>
          <cell r="ER231">
            <v>22.222222222222221</v>
          </cell>
          <cell r="ET231">
            <v>7</v>
          </cell>
          <cell r="EU231">
            <v>41</v>
          </cell>
          <cell r="EV231">
            <v>17.073170731707318</v>
          </cell>
          <cell r="EX231">
            <v>5</v>
          </cell>
          <cell r="EY231">
            <v>17</v>
          </cell>
          <cell r="EZ231">
            <v>29.411764705882355</v>
          </cell>
          <cell r="FB231">
            <v>6</v>
          </cell>
          <cell r="FC231">
            <v>27</v>
          </cell>
          <cell r="FD231">
            <v>22.222222222222221</v>
          </cell>
          <cell r="FF231">
            <v>80</v>
          </cell>
          <cell r="FG231">
            <v>160</v>
          </cell>
          <cell r="FH231">
            <v>50</v>
          </cell>
        </row>
        <row r="232">
          <cell r="CG232">
            <v>42308</v>
          </cell>
          <cell r="CH232">
            <v>250</v>
          </cell>
          <cell r="CI232">
            <v>1089</v>
          </cell>
          <cell r="CJ232">
            <v>22.956841138659321</v>
          </cell>
          <cell r="CL232">
            <v>3</v>
          </cell>
          <cell r="CM232">
            <v>27</v>
          </cell>
          <cell r="CN232">
            <v>11.111111111111111</v>
          </cell>
          <cell r="CP232">
            <v>10</v>
          </cell>
          <cell r="CQ232">
            <v>56</v>
          </cell>
          <cell r="CR232">
            <v>17.857142857142858</v>
          </cell>
          <cell r="CT232">
            <v>17</v>
          </cell>
          <cell r="CU232">
            <v>75</v>
          </cell>
          <cell r="CV232">
            <v>22.666666666666664</v>
          </cell>
          <cell r="CX232">
            <v>5</v>
          </cell>
          <cell r="CY232">
            <v>28</v>
          </cell>
          <cell r="CZ232">
            <v>17.857142857142858</v>
          </cell>
          <cell r="DB232">
            <v>76</v>
          </cell>
          <cell r="DC232">
            <v>158</v>
          </cell>
          <cell r="DD232">
            <v>48.101265822784811</v>
          </cell>
          <cell r="DF232">
            <v>10</v>
          </cell>
          <cell r="DG232">
            <v>76</v>
          </cell>
          <cell r="DH232">
            <v>13.157894736842106</v>
          </cell>
          <cell r="DJ232">
            <v>5</v>
          </cell>
          <cell r="DK232">
            <v>45</v>
          </cell>
          <cell r="DL232">
            <v>11.111111111111111</v>
          </cell>
          <cell r="DN232">
            <v>6</v>
          </cell>
          <cell r="DO232">
            <v>35</v>
          </cell>
          <cell r="DP232">
            <v>17.142857142857142</v>
          </cell>
          <cell r="DR232">
            <v>4</v>
          </cell>
          <cell r="DS232">
            <v>76</v>
          </cell>
          <cell r="DT232">
            <v>5.2631578947368425</v>
          </cell>
          <cell r="DV232">
            <v>6</v>
          </cell>
          <cell r="DW232">
            <v>35</v>
          </cell>
          <cell r="DX232">
            <v>17.142857142857142</v>
          </cell>
          <cell r="DZ232">
            <v>44</v>
          </cell>
          <cell r="EA232">
            <v>129</v>
          </cell>
          <cell r="EB232">
            <v>34.108527131782942</v>
          </cell>
          <cell r="ED232">
            <v>16</v>
          </cell>
          <cell r="EE232">
            <v>80</v>
          </cell>
          <cell r="EF232">
            <v>20</v>
          </cell>
          <cell r="EH232">
            <v>5</v>
          </cell>
          <cell r="EI232">
            <v>76</v>
          </cell>
          <cell r="EJ232">
            <v>6.5789473684210531</v>
          </cell>
          <cell r="EL232">
            <v>15</v>
          </cell>
          <cell r="EM232">
            <v>54</v>
          </cell>
          <cell r="EN232">
            <v>27.777777777777779</v>
          </cell>
          <cell r="EP232">
            <v>13</v>
          </cell>
          <cell r="EQ232">
            <v>54</v>
          </cell>
          <cell r="ER232">
            <v>24.074074074074073</v>
          </cell>
          <cell r="ET232">
            <v>3</v>
          </cell>
          <cell r="EU232">
            <v>41</v>
          </cell>
          <cell r="EV232">
            <v>7.3170731707317076</v>
          </cell>
          <cell r="EX232">
            <v>5</v>
          </cell>
          <cell r="EY232">
            <v>17</v>
          </cell>
          <cell r="EZ232">
            <v>29.411764705882355</v>
          </cell>
          <cell r="FB232">
            <v>7</v>
          </cell>
          <cell r="FC232">
            <v>27</v>
          </cell>
          <cell r="FD232">
            <v>25.925925925925927</v>
          </cell>
          <cell r="FF232">
            <v>76</v>
          </cell>
          <cell r="FG232">
            <v>158</v>
          </cell>
          <cell r="FH232">
            <v>48.101265822784811</v>
          </cell>
        </row>
        <row r="233">
          <cell r="E233">
            <v>42674</v>
          </cell>
          <cell r="CG233">
            <v>42338</v>
          </cell>
          <cell r="CH233">
            <v>272</v>
          </cell>
          <cell r="CI233">
            <v>1089</v>
          </cell>
          <cell r="CJ233">
            <v>24.977043158861342</v>
          </cell>
          <cell r="CL233">
            <v>4</v>
          </cell>
          <cell r="CM233">
            <v>25</v>
          </cell>
          <cell r="CN233">
            <v>16</v>
          </cell>
          <cell r="CP233">
            <v>10</v>
          </cell>
          <cell r="CQ233">
            <v>56</v>
          </cell>
          <cell r="CR233">
            <v>17.857142857142858</v>
          </cell>
          <cell r="CT233">
            <v>19</v>
          </cell>
          <cell r="CU233">
            <v>76</v>
          </cell>
          <cell r="CV233">
            <v>25</v>
          </cell>
          <cell r="CX233">
            <v>6</v>
          </cell>
          <cell r="CY233">
            <v>27</v>
          </cell>
          <cell r="CZ233">
            <v>22.222222222222221</v>
          </cell>
          <cell r="DB233">
            <v>79</v>
          </cell>
          <cell r="DC233">
            <v>160</v>
          </cell>
          <cell r="DD233">
            <v>49.375</v>
          </cell>
          <cell r="DF233">
            <v>10</v>
          </cell>
          <cell r="DG233">
            <v>76</v>
          </cell>
          <cell r="DH233">
            <v>13.157894736842106</v>
          </cell>
          <cell r="DJ233">
            <v>4</v>
          </cell>
          <cell r="DK233">
            <v>44</v>
          </cell>
          <cell r="DL233">
            <v>9.0909090909090917</v>
          </cell>
          <cell r="DN233">
            <v>6</v>
          </cell>
          <cell r="DO233">
            <v>35</v>
          </cell>
          <cell r="DP233">
            <v>17.142857142857142</v>
          </cell>
          <cell r="DR233">
            <v>8</v>
          </cell>
          <cell r="DS233">
            <v>75</v>
          </cell>
          <cell r="DT233">
            <v>10.666666666666668</v>
          </cell>
          <cell r="DV233">
            <v>5</v>
          </cell>
          <cell r="DW233">
            <v>34</v>
          </cell>
          <cell r="DX233">
            <v>14.705882352941178</v>
          </cell>
          <cell r="DZ233">
            <v>50</v>
          </cell>
          <cell r="EA233">
            <v>130</v>
          </cell>
          <cell r="EB233">
            <v>38.461538461538467</v>
          </cell>
          <cell r="ED233">
            <v>16</v>
          </cell>
          <cell r="EE233">
            <v>79</v>
          </cell>
          <cell r="EF233">
            <v>20.253164556962027</v>
          </cell>
          <cell r="EH233">
            <v>5</v>
          </cell>
          <cell r="EI233">
            <v>75</v>
          </cell>
          <cell r="EJ233">
            <v>6.6666666666666661</v>
          </cell>
          <cell r="EL233">
            <v>18</v>
          </cell>
          <cell r="EM233">
            <v>54</v>
          </cell>
          <cell r="EN233">
            <v>33.333333333333329</v>
          </cell>
          <cell r="EP233">
            <v>13</v>
          </cell>
          <cell r="EQ233">
            <v>56</v>
          </cell>
          <cell r="ER233">
            <v>23.214285714285715</v>
          </cell>
          <cell r="ET233">
            <v>7</v>
          </cell>
          <cell r="EU233">
            <v>41</v>
          </cell>
          <cell r="EV233">
            <v>17.073170731707318</v>
          </cell>
          <cell r="EX233">
            <v>5</v>
          </cell>
          <cell r="EY233">
            <v>19</v>
          </cell>
          <cell r="EZ233">
            <v>26.315789473684212</v>
          </cell>
          <cell r="FB233">
            <v>7</v>
          </cell>
          <cell r="FC233">
            <v>27</v>
          </cell>
          <cell r="FD233">
            <v>25.925925925925927</v>
          </cell>
          <cell r="FF233">
            <v>79</v>
          </cell>
          <cell r="FG233">
            <v>160</v>
          </cell>
          <cell r="FH233">
            <v>49.375</v>
          </cell>
        </row>
        <row r="234">
          <cell r="E234" t="str">
            <v>Sector LTM Default Rates, ending &gt;&gt;</v>
          </cell>
          <cell r="F234">
            <v>42674</v>
          </cell>
          <cell r="CG234">
            <v>42369</v>
          </cell>
          <cell r="CH234">
            <v>318</v>
          </cell>
          <cell r="CI234">
            <v>1087</v>
          </cell>
          <cell r="CJ234">
            <v>29.254829806807724</v>
          </cell>
          <cell r="CL234">
            <v>9</v>
          </cell>
          <cell r="CM234">
            <v>25</v>
          </cell>
          <cell r="CN234">
            <v>36</v>
          </cell>
          <cell r="CP234">
            <v>16</v>
          </cell>
          <cell r="CQ234">
            <v>56</v>
          </cell>
          <cell r="CR234">
            <v>28.571428571428573</v>
          </cell>
          <cell r="CT234">
            <v>21</v>
          </cell>
          <cell r="CU234">
            <v>74</v>
          </cell>
          <cell r="CV234">
            <v>28.378378378378379</v>
          </cell>
          <cell r="CX234">
            <v>6</v>
          </cell>
          <cell r="CY234">
            <v>27</v>
          </cell>
          <cell r="CZ234">
            <v>22.222222222222221</v>
          </cell>
          <cell r="DB234">
            <v>92</v>
          </cell>
          <cell r="DC234">
            <v>157</v>
          </cell>
          <cell r="DD234">
            <v>58.598726114649679</v>
          </cell>
          <cell r="DF234">
            <v>11</v>
          </cell>
          <cell r="DG234">
            <v>75</v>
          </cell>
          <cell r="DH234">
            <v>14.666666666666666</v>
          </cell>
          <cell r="DJ234">
            <v>5</v>
          </cell>
          <cell r="DK234">
            <v>44</v>
          </cell>
          <cell r="DL234">
            <v>11.363636363636363</v>
          </cell>
          <cell r="DN234">
            <v>6</v>
          </cell>
          <cell r="DO234">
            <v>35</v>
          </cell>
          <cell r="DP234">
            <v>17.142857142857142</v>
          </cell>
          <cell r="DR234">
            <v>10</v>
          </cell>
          <cell r="DS234">
            <v>76</v>
          </cell>
          <cell r="DT234">
            <v>13.157894736842106</v>
          </cell>
          <cell r="DV234">
            <v>5</v>
          </cell>
          <cell r="DW234">
            <v>36</v>
          </cell>
          <cell r="DX234">
            <v>13.888888888888889</v>
          </cell>
          <cell r="DZ234">
            <v>56</v>
          </cell>
          <cell r="EA234">
            <v>131</v>
          </cell>
          <cell r="EB234">
            <v>42.748091603053432</v>
          </cell>
          <cell r="ED234">
            <v>17</v>
          </cell>
          <cell r="EE234">
            <v>80</v>
          </cell>
          <cell r="EF234">
            <v>21.25</v>
          </cell>
          <cell r="EH234">
            <v>7</v>
          </cell>
          <cell r="EI234">
            <v>75</v>
          </cell>
          <cell r="EJ234">
            <v>9.3333333333333321</v>
          </cell>
          <cell r="EL234">
            <v>19</v>
          </cell>
          <cell r="EM234">
            <v>54</v>
          </cell>
          <cell r="EN234">
            <v>35.185185185185183</v>
          </cell>
          <cell r="EP234">
            <v>14</v>
          </cell>
          <cell r="EQ234">
            <v>56</v>
          </cell>
          <cell r="ER234">
            <v>25</v>
          </cell>
          <cell r="ET234">
            <v>9</v>
          </cell>
          <cell r="EU234">
            <v>41</v>
          </cell>
          <cell r="EV234">
            <v>21.951219512195124</v>
          </cell>
          <cell r="EX234">
            <v>6</v>
          </cell>
          <cell r="EY234">
            <v>19</v>
          </cell>
          <cell r="EZ234">
            <v>31.578947368421051</v>
          </cell>
          <cell r="FB234">
            <v>9</v>
          </cell>
          <cell r="FC234">
            <v>26</v>
          </cell>
          <cell r="FD234">
            <v>34.615384615384613</v>
          </cell>
          <cell r="FF234">
            <v>92</v>
          </cell>
          <cell r="FG234">
            <v>157</v>
          </cell>
          <cell r="FH234">
            <v>58.598726114649679</v>
          </cell>
        </row>
        <row r="235">
          <cell r="F235" t="e">
            <v>#NAME?</v>
          </cell>
          <cell r="CG235">
            <v>42400</v>
          </cell>
          <cell r="CH235">
            <v>366</v>
          </cell>
          <cell r="CI235">
            <v>1077</v>
          </cell>
          <cell r="CJ235">
            <v>33.983286908078</v>
          </cell>
          <cell r="CL235">
            <v>9</v>
          </cell>
          <cell r="CM235">
            <v>25</v>
          </cell>
          <cell r="CN235">
            <v>36</v>
          </cell>
          <cell r="CP235">
            <v>17</v>
          </cell>
          <cell r="CQ235">
            <v>56</v>
          </cell>
          <cell r="CR235">
            <v>30.357142857142854</v>
          </cell>
          <cell r="CT235">
            <v>26</v>
          </cell>
          <cell r="CU235">
            <v>74</v>
          </cell>
          <cell r="CV235">
            <v>35.135135135135137</v>
          </cell>
          <cell r="CX235">
            <v>6</v>
          </cell>
          <cell r="CY235">
            <v>27</v>
          </cell>
          <cell r="CZ235">
            <v>22.222222222222221</v>
          </cell>
          <cell r="DB235">
            <v>110</v>
          </cell>
          <cell r="DC235">
            <v>156</v>
          </cell>
          <cell r="DD235">
            <v>70.512820512820525</v>
          </cell>
          <cell r="DF235">
            <v>15</v>
          </cell>
          <cell r="DG235">
            <v>75</v>
          </cell>
          <cell r="DH235">
            <v>20</v>
          </cell>
          <cell r="DJ235">
            <v>7</v>
          </cell>
          <cell r="DK235">
            <v>42</v>
          </cell>
          <cell r="DL235">
            <v>16.666666666666664</v>
          </cell>
          <cell r="DN235">
            <v>7</v>
          </cell>
          <cell r="DO235">
            <v>35</v>
          </cell>
          <cell r="DP235">
            <v>20</v>
          </cell>
          <cell r="DR235">
            <v>11</v>
          </cell>
          <cell r="DS235">
            <v>76</v>
          </cell>
          <cell r="DT235">
            <v>14.473684210526317</v>
          </cell>
          <cell r="DV235">
            <v>7</v>
          </cell>
          <cell r="DW235">
            <v>36</v>
          </cell>
          <cell r="DX235">
            <v>19.444444444444446</v>
          </cell>
          <cell r="DZ235">
            <v>61</v>
          </cell>
          <cell r="EA235">
            <v>129</v>
          </cell>
          <cell r="EB235">
            <v>47.286821705426355</v>
          </cell>
          <cell r="ED235">
            <v>18</v>
          </cell>
          <cell r="EE235">
            <v>78</v>
          </cell>
          <cell r="EF235">
            <v>23.076923076923077</v>
          </cell>
          <cell r="EH235">
            <v>9</v>
          </cell>
          <cell r="EI235">
            <v>76</v>
          </cell>
          <cell r="EJ235">
            <v>11.842105263157894</v>
          </cell>
          <cell r="EL235">
            <v>22</v>
          </cell>
          <cell r="EM235">
            <v>52</v>
          </cell>
          <cell r="EN235">
            <v>42.307692307692307</v>
          </cell>
          <cell r="EP235">
            <v>16</v>
          </cell>
          <cell r="EQ235">
            <v>56</v>
          </cell>
          <cell r="ER235">
            <v>28.571428571428573</v>
          </cell>
          <cell r="ET235">
            <v>9</v>
          </cell>
          <cell r="EU235">
            <v>40</v>
          </cell>
          <cell r="EV235">
            <v>22.5</v>
          </cell>
          <cell r="EX235">
            <v>7</v>
          </cell>
          <cell r="EY235">
            <v>18</v>
          </cell>
          <cell r="EZ235">
            <v>38.888888888888893</v>
          </cell>
          <cell r="FB235">
            <v>9</v>
          </cell>
          <cell r="FC235">
            <v>26</v>
          </cell>
          <cell r="FD235">
            <v>34.615384615384613</v>
          </cell>
          <cell r="FF235">
            <v>110</v>
          </cell>
          <cell r="FG235">
            <v>156</v>
          </cell>
          <cell r="FH235">
            <v>70.512820512820511</v>
          </cell>
        </row>
        <row r="236">
          <cell r="E236" t="str">
            <v>Sector</v>
          </cell>
          <cell r="F236" t="str">
            <v>BofA-ML US HY LTM Default Rate</v>
          </cell>
          <cell r="AE236" t="str">
            <v>Sector</v>
          </cell>
          <cell r="AF236" t="str">
            <v>LTM Default Rate</v>
          </cell>
          <cell r="CG236">
            <v>42429</v>
          </cell>
          <cell r="CH236">
            <v>392</v>
          </cell>
          <cell r="CI236">
            <v>1080</v>
          </cell>
          <cell r="CJ236">
            <v>36.296296296296298</v>
          </cell>
          <cell r="CL236">
            <v>9</v>
          </cell>
          <cell r="CM236">
            <v>25</v>
          </cell>
          <cell r="CN236">
            <v>36</v>
          </cell>
          <cell r="CP236">
            <v>19</v>
          </cell>
          <cell r="CQ236">
            <v>56</v>
          </cell>
          <cell r="CR236">
            <v>33.928571428571431</v>
          </cell>
          <cell r="CT236">
            <v>26</v>
          </cell>
          <cell r="CU236">
            <v>70</v>
          </cell>
          <cell r="CV236">
            <v>37.142857142857146</v>
          </cell>
          <cell r="CX236">
            <v>6</v>
          </cell>
          <cell r="CY236">
            <v>27</v>
          </cell>
          <cell r="CZ236">
            <v>22.222222222222221</v>
          </cell>
          <cell r="DB236">
            <v>119</v>
          </cell>
          <cell r="DC236">
            <v>158</v>
          </cell>
          <cell r="DD236">
            <v>75.316455696202539</v>
          </cell>
          <cell r="DF236">
            <v>18</v>
          </cell>
          <cell r="DG236">
            <v>76</v>
          </cell>
          <cell r="DH236">
            <v>23.684210526315788</v>
          </cell>
          <cell r="DJ236">
            <v>9</v>
          </cell>
          <cell r="DK236">
            <v>42</v>
          </cell>
          <cell r="DL236">
            <v>21.428571428571427</v>
          </cell>
          <cell r="DN236">
            <v>8</v>
          </cell>
          <cell r="DO236">
            <v>35</v>
          </cell>
          <cell r="DP236">
            <v>22.857142857142858</v>
          </cell>
          <cell r="DR236">
            <v>11</v>
          </cell>
          <cell r="DS236">
            <v>77</v>
          </cell>
          <cell r="DT236">
            <v>14.285714285714286</v>
          </cell>
          <cell r="DV236">
            <v>7</v>
          </cell>
          <cell r="DW236">
            <v>34</v>
          </cell>
          <cell r="DX236">
            <v>20.588235294117649</v>
          </cell>
          <cell r="DZ236">
            <v>62</v>
          </cell>
          <cell r="EA236">
            <v>130</v>
          </cell>
          <cell r="EB236">
            <v>47.692307692307693</v>
          </cell>
          <cell r="ED236">
            <v>18</v>
          </cell>
          <cell r="EE236">
            <v>79</v>
          </cell>
          <cell r="EF236">
            <v>22.784810126582279</v>
          </cell>
          <cell r="EH236">
            <v>14</v>
          </cell>
          <cell r="EI236">
            <v>76</v>
          </cell>
          <cell r="EJ236">
            <v>18.421052631578949</v>
          </cell>
          <cell r="EL236">
            <v>23</v>
          </cell>
          <cell r="EM236">
            <v>51</v>
          </cell>
          <cell r="EN236">
            <v>45.098039215686271</v>
          </cell>
          <cell r="EP236">
            <v>17</v>
          </cell>
          <cell r="EQ236">
            <v>58</v>
          </cell>
          <cell r="ER236">
            <v>29.310344827586206</v>
          </cell>
          <cell r="ET236">
            <v>10</v>
          </cell>
          <cell r="EU236">
            <v>41</v>
          </cell>
          <cell r="EV236">
            <v>24.390243902439025</v>
          </cell>
          <cell r="EX236">
            <v>6</v>
          </cell>
          <cell r="EY236">
            <v>18</v>
          </cell>
          <cell r="EZ236">
            <v>33.333333333333329</v>
          </cell>
          <cell r="FB236">
            <v>10</v>
          </cell>
          <cell r="FC236">
            <v>27</v>
          </cell>
          <cell r="FD236">
            <v>37.037037037037038</v>
          </cell>
          <cell r="FF236">
            <v>119</v>
          </cell>
          <cell r="FG236">
            <v>158</v>
          </cell>
          <cell r="FH236">
            <v>75.316455696202539</v>
          </cell>
        </row>
        <row r="237">
          <cell r="D237">
            <v>18</v>
          </cell>
          <cell r="E237" t="str">
            <v>Consumer Products</v>
          </cell>
          <cell r="F237">
            <v>0</v>
          </cell>
          <cell r="AD237">
            <v>8</v>
          </cell>
          <cell r="AE237" t="str">
            <v>Automotive</v>
          </cell>
          <cell r="AF237">
            <v>3.7037037037037033</v>
          </cell>
          <cell r="AG237">
            <v>3.7037274037037031</v>
          </cell>
          <cell r="CG237">
            <v>42460</v>
          </cell>
          <cell r="CH237">
            <v>337</v>
          </cell>
          <cell r="CI237">
            <v>1076</v>
          </cell>
          <cell r="CJ237">
            <v>31.319702602230482</v>
          </cell>
          <cell r="CL237">
            <v>8</v>
          </cell>
          <cell r="CM237">
            <v>25</v>
          </cell>
          <cell r="CN237">
            <v>32</v>
          </cell>
          <cell r="CP237">
            <v>16</v>
          </cell>
          <cell r="CQ237">
            <v>55</v>
          </cell>
          <cell r="CR237">
            <v>29.090909090909086</v>
          </cell>
          <cell r="CT237">
            <v>22</v>
          </cell>
          <cell r="CU237">
            <v>69</v>
          </cell>
          <cell r="CV237">
            <v>31.884057971014489</v>
          </cell>
          <cell r="CX237">
            <v>6</v>
          </cell>
          <cell r="CY237">
            <v>27</v>
          </cell>
          <cell r="CZ237">
            <v>22.222222222222221</v>
          </cell>
          <cell r="DB237">
            <v>98</v>
          </cell>
          <cell r="DC237">
            <v>163</v>
          </cell>
          <cell r="DD237">
            <v>60.122699386503065</v>
          </cell>
          <cell r="DF237">
            <v>15</v>
          </cell>
          <cell r="DG237">
            <v>75</v>
          </cell>
          <cell r="DH237">
            <v>20</v>
          </cell>
          <cell r="DJ237">
            <v>8</v>
          </cell>
          <cell r="DK237">
            <v>41</v>
          </cell>
          <cell r="DL237">
            <v>19.512195121951219</v>
          </cell>
          <cell r="DN237">
            <v>7</v>
          </cell>
          <cell r="DO237">
            <v>34</v>
          </cell>
          <cell r="DP237">
            <v>20.588235294117649</v>
          </cell>
          <cell r="DR237">
            <v>13</v>
          </cell>
          <cell r="DS237">
            <v>76</v>
          </cell>
          <cell r="DT237">
            <v>17.105263157894736</v>
          </cell>
          <cell r="DV237">
            <v>6</v>
          </cell>
          <cell r="DW237">
            <v>34</v>
          </cell>
          <cell r="DX237">
            <v>17.647058823529409</v>
          </cell>
          <cell r="DZ237">
            <v>57</v>
          </cell>
          <cell r="EA237">
            <v>130</v>
          </cell>
          <cell r="EB237">
            <v>43.846153846153847</v>
          </cell>
          <cell r="ED237">
            <v>16</v>
          </cell>
          <cell r="EE237">
            <v>78</v>
          </cell>
          <cell r="EF237">
            <v>20.512820512820511</v>
          </cell>
          <cell r="EH237">
            <v>10</v>
          </cell>
          <cell r="EI237">
            <v>76</v>
          </cell>
          <cell r="EJ237">
            <v>13.157894736842106</v>
          </cell>
          <cell r="EL237">
            <v>20</v>
          </cell>
          <cell r="EM237">
            <v>51</v>
          </cell>
          <cell r="EN237">
            <v>39.215686274509807</v>
          </cell>
          <cell r="EP237">
            <v>14</v>
          </cell>
          <cell r="EQ237">
            <v>57</v>
          </cell>
          <cell r="ER237">
            <v>24.561403508771928</v>
          </cell>
          <cell r="ET237">
            <v>8</v>
          </cell>
          <cell r="EU237">
            <v>41</v>
          </cell>
          <cell r="EV237">
            <v>19.512195121951219</v>
          </cell>
          <cell r="EX237">
            <v>6</v>
          </cell>
          <cell r="EY237">
            <v>18</v>
          </cell>
          <cell r="EZ237">
            <v>33.333333333333329</v>
          </cell>
          <cell r="FB237">
            <v>7</v>
          </cell>
          <cell r="FC237">
            <v>26</v>
          </cell>
          <cell r="FD237">
            <v>26.923076923076923</v>
          </cell>
          <cell r="FF237">
            <v>98</v>
          </cell>
          <cell r="FG237">
            <v>163</v>
          </cell>
          <cell r="FH237">
            <v>60.122699386503065</v>
          </cell>
        </row>
        <row r="238">
          <cell r="D238">
            <v>17</v>
          </cell>
          <cell r="E238" t="str">
            <v>Food</v>
          </cell>
          <cell r="F238">
            <v>0</v>
          </cell>
          <cell r="AD238">
            <v>9</v>
          </cell>
          <cell r="AE238" t="str">
            <v>Capital Goods</v>
          </cell>
          <cell r="AF238">
            <v>3.5714285714285712</v>
          </cell>
          <cell r="AG238">
            <v>3.5714523714285713</v>
          </cell>
          <cell r="CG238">
            <v>42490</v>
          </cell>
          <cell r="CH238">
            <v>264</v>
          </cell>
          <cell r="CI238">
            <v>1069</v>
          </cell>
          <cell r="CJ238">
            <v>24.695977549111319</v>
          </cell>
          <cell r="CL238">
            <v>6</v>
          </cell>
          <cell r="CM238">
            <v>23</v>
          </cell>
          <cell r="CN238">
            <v>26.086956521739129</v>
          </cell>
          <cell r="CP238">
            <v>13</v>
          </cell>
          <cell r="CQ238">
            <v>54</v>
          </cell>
          <cell r="CR238">
            <v>24.074074074074073</v>
          </cell>
          <cell r="CT238">
            <v>18</v>
          </cell>
          <cell r="CU238">
            <v>69</v>
          </cell>
          <cell r="CV238">
            <v>26.086956521739129</v>
          </cell>
          <cell r="CX238">
            <v>6</v>
          </cell>
          <cell r="CY238">
            <v>23</v>
          </cell>
          <cell r="CZ238">
            <v>26.086956521739129</v>
          </cell>
          <cell r="DB238">
            <v>73</v>
          </cell>
          <cell r="DC238">
            <v>159</v>
          </cell>
          <cell r="DD238">
            <v>45.911949685534594</v>
          </cell>
          <cell r="DF238">
            <v>12</v>
          </cell>
          <cell r="DG238">
            <v>75</v>
          </cell>
          <cell r="DH238">
            <v>16</v>
          </cell>
          <cell r="DJ238">
            <v>6</v>
          </cell>
          <cell r="DK238">
            <v>42</v>
          </cell>
          <cell r="DL238">
            <v>14.285714285714286</v>
          </cell>
          <cell r="DN238">
            <v>6</v>
          </cell>
          <cell r="DO238">
            <v>35</v>
          </cell>
          <cell r="DP238">
            <v>17.142857142857142</v>
          </cell>
          <cell r="DR238">
            <v>10</v>
          </cell>
          <cell r="DS238">
            <v>78</v>
          </cell>
          <cell r="DT238">
            <v>12.820512820512821</v>
          </cell>
          <cell r="DV238">
            <v>4</v>
          </cell>
          <cell r="DW238">
            <v>33</v>
          </cell>
          <cell r="DX238">
            <v>12.121212121212121</v>
          </cell>
          <cell r="DZ238">
            <v>35</v>
          </cell>
          <cell r="EA238">
            <v>128</v>
          </cell>
          <cell r="EB238">
            <v>27.34375</v>
          </cell>
          <cell r="ED238">
            <v>17</v>
          </cell>
          <cell r="EE238">
            <v>77</v>
          </cell>
          <cell r="EF238">
            <v>22.077922077922075</v>
          </cell>
          <cell r="EH238">
            <v>7</v>
          </cell>
          <cell r="EI238">
            <v>73</v>
          </cell>
          <cell r="EJ238">
            <v>9.589041095890412</v>
          </cell>
          <cell r="EL238">
            <v>19</v>
          </cell>
          <cell r="EM238">
            <v>53</v>
          </cell>
          <cell r="EN238">
            <v>35.84905660377359</v>
          </cell>
          <cell r="EP238">
            <v>14</v>
          </cell>
          <cell r="EQ238">
            <v>59</v>
          </cell>
          <cell r="ER238">
            <v>23.728813559322035</v>
          </cell>
          <cell r="ET238">
            <v>6</v>
          </cell>
          <cell r="EU238">
            <v>44</v>
          </cell>
          <cell r="EV238">
            <v>13.636363636363637</v>
          </cell>
          <cell r="EX238">
            <v>6</v>
          </cell>
          <cell r="EY238">
            <v>18</v>
          </cell>
          <cell r="EZ238">
            <v>33.333333333333329</v>
          </cell>
          <cell r="FB238">
            <v>6</v>
          </cell>
          <cell r="FC238">
            <v>26</v>
          </cell>
          <cell r="FD238">
            <v>23.076923076923077</v>
          </cell>
          <cell r="FF238">
            <v>73</v>
          </cell>
          <cell r="FG238">
            <v>159</v>
          </cell>
          <cell r="FH238">
            <v>45.911949685534594</v>
          </cell>
        </row>
        <row r="239">
          <cell r="D239">
            <v>16</v>
          </cell>
          <cell r="E239" t="str">
            <v>Gaming</v>
          </cell>
          <cell r="F239">
            <v>0</v>
          </cell>
          <cell r="AD239">
            <v>6</v>
          </cell>
          <cell r="AE239" t="str">
            <v>Commercial Services</v>
          </cell>
          <cell r="AF239">
            <v>5.3333333333333339</v>
          </cell>
          <cell r="AG239">
            <v>5.3333572333333343</v>
          </cell>
          <cell r="CG239">
            <v>42521</v>
          </cell>
          <cell r="CH239">
            <v>244</v>
          </cell>
          <cell r="CI239">
            <v>1059</v>
          </cell>
          <cell r="CJ239">
            <v>23.040604343720489</v>
          </cell>
          <cell r="CL239">
            <v>5</v>
          </cell>
          <cell r="CM239">
            <v>22</v>
          </cell>
          <cell r="CN239">
            <v>22.727272727272727</v>
          </cell>
          <cell r="CP239">
            <v>13</v>
          </cell>
          <cell r="CQ239">
            <v>54</v>
          </cell>
          <cell r="CR239">
            <v>24.074074074074073</v>
          </cell>
          <cell r="CT239">
            <v>18</v>
          </cell>
          <cell r="CU239">
            <v>70</v>
          </cell>
          <cell r="CV239">
            <v>25.714285714285715</v>
          </cell>
          <cell r="CX239">
            <v>5</v>
          </cell>
          <cell r="CY239">
            <v>23</v>
          </cell>
          <cell r="CZ239">
            <v>21.739130434782609</v>
          </cell>
          <cell r="DB239">
            <v>57</v>
          </cell>
          <cell r="DC239">
            <v>149</v>
          </cell>
          <cell r="DD239">
            <v>38.255033557046985</v>
          </cell>
          <cell r="DF239">
            <v>12</v>
          </cell>
          <cell r="DG239">
            <v>76</v>
          </cell>
          <cell r="DH239">
            <v>15.789473684210526</v>
          </cell>
          <cell r="DJ239">
            <v>8</v>
          </cell>
          <cell r="DK239">
            <v>43</v>
          </cell>
          <cell r="DL239">
            <v>18.604651162790699</v>
          </cell>
          <cell r="DN239">
            <v>5</v>
          </cell>
          <cell r="DO239">
            <v>35</v>
          </cell>
          <cell r="DP239">
            <v>14.285714285714286</v>
          </cell>
          <cell r="DR239">
            <v>9</v>
          </cell>
          <cell r="DS239">
            <v>77</v>
          </cell>
          <cell r="DT239">
            <v>11.688311688311687</v>
          </cell>
          <cell r="DV239">
            <v>3</v>
          </cell>
          <cell r="DW239">
            <v>32</v>
          </cell>
          <cell r="DX239">
            <v>9.375</v>
          </cell>
          <cell r="DZ239">
            <v>38</v>
          </cell>
          <cell r="EA239">
            <v>128</v>
          </cell>
          <cell r="EB239">
            <v>29.6875</v>
          </cell>
          <cell r="ED239">
            <v>14</v>
          </cell>
          <cell r="EE239">
            <v>75</v>
          </cell>
          <cell r="EF239">
            <v>18.666666666666664</v>
          </cell>
          <cell r="EH239">
            <v>7</v>
          </cell>
          <cell r="EI239">
            <v>73</v>
          </cell>
          <cell r="EJ239">
            <v>9.589041095890412</v>
          </cell>
          <cell r="EL239">
            <v>18</v>
          </cell>
          <cell r="EM239">
            <v>53</v>
          </cell>
          <cell r="EN239">
            <v>33.962264150943398</v>
          </cell>
          <cell r="EP239">
            <v>13</v>
          </cell>
          <cell r="EQ239">
            <v>60</v>
          </cell>
          <cell r="ER239">
            <v>21.666666666666664</v>
          </cell>
          <cell r="ET239">
            <v>7</v>
          </cell>
          <cell r="EU239">
            <v>45</v>
          </cell>
          <cell r="EV239">
            <v>15.555555555555555</v>
          </cell>
          <cell r="EX239">
            <v>6</v>
          </cell>
          <cell r="EY239">
            <v>18</v>
          </cell>
          <cell r="EZ239">
            <v>33.333333333333329</v>
          </cell>
          <cell r="FB239">
            <v>6</v>
          </cell>
          <cell r="FC239">
            <v>26</v>
          </cell>
          <cell r="FD239">
            <v>23.076923076923077</v>
          </cell>
          <cell r="FF239">
            <v>57</v>
          </cell>
          <cell r="FG239">
            <v>149</v>
          </cell>
          <cell r="FH239">
            <v>38.255033557046978</v>
          </cell>
        </row>
        <row r="240">
          <cell r="D240">
            <v>15</v>
          </cell>
          <cell r="E240" t="str">
            <v>Health Care</v>
          </cell>
          <cell r="F240">
            <v>0</v>
          </cell>
          <cell r="AD240">
            <v>18</v>
          </cell>
          <cell r="AE240" t="str">
            <v>Consumer Products</v>
          </cell>
          <cell r="AF240">
            <v>0</v>
          </cell>
          <cell r="AG240">
            <v>2.4000000000000001E-5</v>
          </cell>
          <cell r="CG240">
            <v>42551</v>
          </cell>
          <cell r="CH240">
            <v>242</v>
          </cell>
          <cell r="CI240">
            <v>1060</v>
          </cell>
          <cell r="CJ240">
            <v>22.830188679245282</v>
          </cell>
          <cell r="CL240">
            <v>5</v>
          </cell>
          <cell r="CM240">
            <v>25</v>
          </cell>
          <cell r="CN240">
            <v>20</v>
          </cell>
          <cell r="CP240">
            <v>13</v>
          </cell>
          <cell r="CQ240">
            <v>53</v>
          </cell>
          <cell r="CR240">
            <v>24.528301886792455</v>
          </cell>
          <cell r="CT240">
            <v>19</v>
          </cell>
          <cell r="CU240">
            <v>69</v>
          </cell>
          <cell r="CV240">
            <v>27.536231884057973</v>
          </cell>
          <cell r="CX240">
            <v>4</v>
          </cell>
          <cell r="CY240">
            <v>23</v>
          </cell>
          <cell r="CZ240">
            <v>17.391304347826086</v>
          </cell>
          <cell r="DB240">
            <v>54</v>
          </cell>
          <cell r="DC240">
            <v>148</v>
          </cell>
          <cell r="DD240">
            <v>36.486486486486491</v>
          </cell>
          <cell r="DF240">
            <v>14</v>
          </cell>
          <cell r="DG240">
            <v>73</v>
          </cell>
          <cell r="DH240">
            <v>19.178082191780824</v>
          </cell>
          <cell r="DJ240">
            <v>7</v>
          </cell>
          <cell r="DK240">
            <v>44</v>
          </cell>
          <cell r="DL240">
            <v>15.909090909090908</v>
          </cell>
          <cell r="DN240">
            <v>5</v>
          </cell>
          <cell r="DO240">
            <v>34</v>
          </cell>
          <cell r="DP240">
            <v>14.705882352941178</v>
          </cell>
          <cell r="DR240">
            <v>9</v>
          </cell>
          <cell r="DS240">
            <v>76</v>
          </cell>
          <cell r="DT240">
            <v>11.842105263157894</v>
          </cell>
          <cell r="DV240">
            <v>4</v>
          </cell>
          <cell r="DW240">
            <v>33</v>
          </cell>
          <cell r="DX240">
            <v>12.121212121212121</v>
          </cell>
          <cell r="DZ240">
            <v>36</v>
          </cell>
          <cell r="EA240">
            <v>128</v>
          </cell>
          <cell r="EB240">
            <v>28.125</v>
          </cell>
          <cell r="ED240">
            <v>14</v>
          </cell>
          <cell r="EE240">
            <v>76</v>
          </cell>
          <cell r="EF240">
            <v>18.421052631578949</v>
          </cell>
          <cell r="EH240">
            <v>8</v>
          </cell>
          <cell r="EI240">
            <v>73</v>
          </cell>
          <cell r="EJ240">
            <v>10.958904109589042</v>
          </cell>
          <cell r="EL240">
            <v>18</v>
          </cell>
          <cell r="EM240">
            <v>54</v>
          </cell>
          <cell r="EN240">
            <v>33.333333333333329</v>
          </cell>
          <cell r="EP240">
            <v>12</v>
          </cell>
          <cell r="EQ240">
            <v>63</v>
          </cell>
          <cell r="ER240">
            <v>19.047619047619047</v>
          </cell>
          <cell r="ET240">
            <v>7</v>
          </cell>
          <cell r="EU240">
            <v>44</v>
          </cell>
          <cell r="EV240">
            <v>15.909090909090908</v>
          </cell>
          <cell r="EX240">
            <v>6</v>
          </cell>
          <cell r="EY240">
            <v>18</v>
          </cell>
          <cell r="EZ240">
            <v>33.333333333333329</v>
          </cell>
          <cell r="FB240">
            <v>7</v>
          </cell>
          <cell r="FC240">
            <v>26</v>
          </cell>
          <cell r="FD240">
            <v>26.923076923076923</v>
          </cell>
          <cell r="FF240">
            <v>54</v>
          </cell>
          <cell r="FG240">
            <v>148</v>
          </cell>
          <cell r="FH240">
            <v>36.486486486486484</v>
          </cell>
        </row>
        <row r="241">
          <cell r="D241">
            <v>14</v>
          </cell>
          <cell r="E241" t="str">
            <v>Real Estate</v>
          </cell>
          <cell r="F241">
            <v>0</v>
          </cell>
          <cell r="AD241">
            <v>1</v>
          </cell>
          <cell r="AE241" t="str">
            <v>Energy</v>
          </cell>
          <cell r="AF241">
            <v>25.949367088607595</v>
          </cell>
          <cell r="AG241">
            <v>25.949391188607596</v>
          </cell>
          <cell r="CG241">
            <v>42582</v>
          </cell>
          <cell r="CH241">
            <v>222</v>
          </cell>
          <cell r="CI241">
            <v>1053</v>
          </cell>
          <cell r="CJ241">
            <v>21.082621082621081</v>
          </cell>
          <cell r="CL241">
            <v>5</v>
          </cell>
          <cell r="CM241">
            <v>24</v>
          </cell>
          <cell r="CN241">
            <v>20.833333333333336</v>
          </cell>
          <cell r="CP241">
            <v>11</v>
          </cell>
          <cell r="CQ241">
            <v>54</v>
          </cell>
          <cell r="CR241">
            <v>20.37037037037037</v>
          </cell>
          <cell r="CT241">
            <v>15</v>
          </cell>
          <cell r="CU241">
            <v>69</v>
          </cell>
          <cell r="CV241">
            <v>21.739130434782609</v>
          </cell>
          <cell r="CX241">
            <v>3</v>
          </cell>
          <cell r="CY241">
            <v>22</v>
          </cell>
          <cell r="CZ241">
            <v>13.636363636363637</v>
          </cell>
          <cell r="DB241">
            <v>54</v>
          </cell>
          <cell r="DC241">
            <v>148</v>
          </cell>
          <cell r="DD241">
            <v>36.486486486486491</v>
          </cell>
          <cell r="DF241">
            <v>13</v>
          </cell>
          <cell r="DG241">
            <v>70</v>
          </cell>
          <cell r="DH241">
            <v>18.571428571428573</v>
          </cell>
          <cell r="DJ241">
            <v>7</v>
          </cell>
          <cell r="DK241">
            <v>44</v>
          </cell>
          <cell r="DL241">
            <v>15.909090909090908</v>
          </cell>
          <cell r="DN241">
            <v>3</v>
          </cell>
          <cell r="DO241">
            <v>34</v>
          </cell>
          <cell r="DP241">
            <v>8.8235294117647047</v>
          </cell>
          <cell r="DR241">
            <v>8</v>
          </cell>
          <cell r="DS241">
            <v>76</v>
          </cell>
          <cell r="DT241">
            <v>10.526315789473685</v>
          </cell>
          <cell r="DV241">
            <v>4</v>
          </cell>
          <cell r="DW241">
            <v>33</v>
          </cell>
          <cell r="DX241">
            <v>12.121212121212121</v>
          </cell>
          <cell r="DZ241">
            <v>33</v>
          </cell>
          <cell r="EA241">
            <v>127</v>
          </cell>
          <cell r="EB241">
            <v>25.984251968503937</v>
          </cell>
          <cell r="ED241">
            <v>13</v>
          </cell>
          <cell r="EE241">
            <v>77</v>
          </cell>
          <cell r="EF241">
            <v>16.883116883116884</v>
          </cell>
          <cell r="EH241">
            <v>8</v>
          </cell>
          <cell r="EI241">
            <v>71</v>
          </cell>
          <cell r="EJ241">
            <v>11.267605633802818</v>
          </cell>
          <cell r="EL241">
            <v>18</v>
          </cell>
          <cell r="EM241">
            <v>54</v>
          </cell>
          <cell r="EN241">
            <v>33.333333333333329</v>
          </cell>
          <cell r="EP241">
            <v>11</v>
          </cell>
          <cell r="EQ241">
            <v>62</v>
          </cell>
          <cell r="ER241">
            <v>17.741935483870968</v>
          </cell>
          <cell r="ET241">
            <v>5</v>
          </cell>
          <cell r="EU241">
            <v>44</v>
          </cell>
          <cell r="EV241">
            <v>11.363636363636363</v>
          </cell>
          <cell r="EX241">
            <v>6</v>
          </cell>
          <cell r="EY241">
            <v>18</v>
          </cell>
          <cell r="EZ241">
            <v>33.333333333333329</v>
          </cell>
          <cell r="FB241">
            <v>5</v>
          </cell>
          <cell r="FC241">
            <v>26</v>
          </cell>
          <cell r="FD241">
            <v>19.230769230769234</v>
          </cell>
          <cell r="FF241">
            <v>54</v>
          </cell>
          <cell r="FG241">
            <v>148</v>
          </cell>
          <cell r="FH241">
            <v>36.486486486486484</v>
          </cell>
        </row>
        <row r="242">
          <cell r="D242">
            <v>13</v>
          </cell>
          <cell r="E242" t="str">
            <v>Transportation</v>
          </cell>
          <cell r="F242">
            <v>0</v>
          </cell>
          <cell r="AD242">
            <v>7</v>
          </cell>
          <cell r="AE242" t="str">
            <v>Financials</v>
          </cell>
          <cell r="AF242">
            <v>5.2631578947368416</v>
          </cell>
          <cell r="AG242">
            <v>5.263182094736842</v>
          </cell>
          <cell r="CG242">
            <v>42613</v>
          </cell>
          <cell r="CH242">
            <v>196</v>
          </cell>
          <cell r="CI242">
            <v>1051</v>
          </cell>
          <cell r="CJ242">
            <v>18.648905803996197</v>
          </cell>
          <cell r="CL242">
            <v>5</v>
          </cell>
          <cell r="CM242">
            <v>26</v>
          </cell>
          <cell r="CN242">
            <v>19.230769230769234</v>
          </cell>
          <cell r="CP242">
            <v>10</v>
          </cell>
          <cell r="CQ242">
            <v>54</v>
          </cell>
          <cell r="CR242">
            <v>18.518518518518519</v>
          </cell>
          <cell r="CT242">
            <v>16</v>
          </cell>
          <cell r="CU242">
            <v>69</v>
          </cell>
          <cell r="CV242">
            <v>23.188405797101449</v>
          </cell>
          <cell r="CX242">
            <v>3</v>
          </cell>
          <cell r="CY242">
            <v>22</v>
          </cell>
          <cell r="CZ242">
            <v>13.636363636363637</v>
          </cell>
          <cell r="DB242">
            <v>45</v>
          </cell>
          <cell r="DC242">
            <v>145</v>
          </cell>
          <cell r="DD242">
            <v>31.03448275862069</v>
          </cell>
          <cell r="DF242">
            <v>10</v>
          </cell>
          <cell r="DG242">
            <v>68</v>
          </cell>
          <cell r="DH242">
            <v>14.705882352941178</v>
          </cell>
          <cell r="DJ242">
            <v>7</v>
          </cell>
          <cell r="DK242">
            <v>44</v>
          </cell>
          <cell r="DL242">
            <v>15.909090909090908</v>
          </cell>
          <cell r="DN242">
            <v>3</v>
          </cell>
          <cell r="DO242">
            <v>34</v>
          </cell>
          <cell r="DP242">
            <v>8.8235294117647047</v>
          </cell>
          <cell r="DR242">
            <v>8</v>
          </cell>
          <cell r="DS242">
            <v>76</v>
          </cell>
          <cell r="DT242">
            <v>10.526315789473685</v>
          </cell>
          <cell r="DV242">
            <v>3</v>
          </cell>
          <cell r="DW242">
            <v>35</v>
          </cell>
          <cell r="DX242">
            <v>8.5714285714285712</v>
          </cell>
          <cell r="DZ242">
            <v>23</v>
          </cell>
          <cell r="EA242">
            <v>126</v>
          </cell>
          <cell r="EB242">
            <v>18.253968253968253</v>
          </cell>
          <cell r="ED242">
            <v>13</v>
          </cell>
          <cell r="EE242">
            <v>75</v>
          </cell>
          <cell r="EF242">
            <v>17.333333333333336</v>
          </cell>
          <cell r="EH242">
            <v>8</v>
          </cell>
          <cell r="EI242">
            <v>71</v>
          </cell>
          <cell r="EJ242">
            <v>11.267605633802818</v>
          </cell>
          <cell r="EL242">
            <v>18</v>
          </cell>
          <cell r="EM242">
            <v>54</v>
          </cell>
          <cell r="EN242">
            <v>33.333333333333329</v>
          </cell>
          <cell r="EP242">
            <v>9</v>
          </cell>
          <cell r="EQ242">
            <v>63</v>
          </cell>
          <cell r="ER242">
            <v>14.285714285714286</v>
          </cell>
          <cell r="ET242">
            <v>4</v>
          </cell>
          <cell r="EU242">
            <v>43</v>
          </cell>
          <cell r="EV242">
            <v>9.3023255813953494</v>
          </cell>
          <cell r="EX242">
            <v>6</v>
          </cell>
          <cell r="EY242">
            <v>18</v>
          </cell>
          <cell r="EZ242">
            <v>33.333333333333329</v>
          </cell>
          <cell r="FB242">
            <v>5</v>
          </cell>
          <cell r="FC242">
            <v>28</v>
          </cell>
          <cell r="FD242">
            <v>17.857142857142858</v>
          </cell>
        </row>
        <row r="243">
          <cell r="D243">
            <v>12</v>
          </cell>
          <cell r="E243" t="str">
            <v>Utilities</v>
          </cell>
          <cell r="F243">
            <v>0</v>
          </cell>
          <cell r="AD243">
            <v>17</v>
          </cell>
          <cell r="AE243" t="str">
            <v>Food</v>
          </cell>
          <cell r="AF243">
            <v>0</v>
          </cell>
          <cell r="AG243">
            <v>2.4299999999999998E-5</v>
          </cell>
          <cell r="CG243">
            <v>42643</v>
          </cell>
          <cell r="CH243">
            <v>144</v>
          </cell>
          <cell r="CI243">
            <v>900</v>
          </cell>
          <cell r="CJ243">
            <v>16</v>
          </cell>
          <cell r="CL243">
            <v>1</v>
          </cell>
          <cell r="CM243">
            <v>18</v>
          </cell>
          <cell r="CN243">
            <v>5.5555555555555554</v>
          </cell>
          <cell r="CP243">
            <v>7</v>
          </cell>
          <cell r="CQ243">
            <v>47</v>
          </cell>
          <cell r="CR243">
            <v>14.893617021276595</v>
          </cell>
          <cell r="CT243">
            <v>11</v>
          </cell>
          <cell r="CU243">
            <v>59</v>
          </cell>
          <cell r="CV243">
            <v>18.64406779661017</v>
          </cell>
          <cell r="CX243">
            <v>2</v>
          </cell>
          <cell r="CY243">
            <v>19</v>
          </cell>
          <cell r="CZ243">
            <v>10.526315789473685</v>
          </cell>
          <cell r="DB243">
            <v>34</v>
          </cell>
          <cell r="DC243">
            <v>132</v>
          </cell>
          <cell r="DD243">
            <v>25.757575757575758</v>
          </cell>
          <cell r="DF243">
            <v>9</v>
          </cell>
          <cell r="DG243">
            <v>54</v>
          </cell>
          <cell r="DH243">
            <v>16.666666666666664</v>
          </cell>
          <cell r="DJ243">
            <v>5</v>
          </cell>
          <cell r="DK243">
            <v>33</v>
          </cell>
          <cell r="DL243">
            <v>15.151515151515152</v>
          </cell>
          <cell r="DN243">
            <v>2</v>
          </cell>
          <cell r="DO243">
            <v>32</v>
          </cell>
          <cell r="DP243">
            <v>6.25</v>
          </cell>
          <cell r="DR243">
            <v>7</v>
          </cell>
          <cell r="DS243">
            <v>70</v>
          </cell>
          <cell r="DT243">
            <v>10</v>
          </cell>
          <cell r="DV243">
            <v>3</v>
          </cell>
          <cell r="DW243">
            <v>27</v>
          </cell>
          <cell r="DX243">
            <v>11.111111111111111</v>
          </cell>
          <cell r="DZ243">
            <v>13</v>
          </cell>
          <cell r="EA243">
            <v>107</v>
          </cell>
          <cell r="EB243">
            <v>12.149532710280374</v>
          </cell>
          <cell r="ED243">
            <v>9</v>
          </cell>
          <cell r="EE243">
            <v>62</v>
          </cell>
          <cell r="EF243">
            <v>14.516129032258064</v>
          </cell>
          <cell r="EH243">
            <v>7</v>
          </cell>
          <cell r="EI243">
            <v>63</v>
          </cell>
          <cell r="EJ243">
            <v>11.111111111111111</v>
          </cell>
          <cell r="EL243">
            <v>12</v>
          </cell>
          <cell r="EM243">
            <v>45</v>
          </cell>
          <cell r="EN243">
            <v>26.666666666666664</v>
          </cell>
          <cell r="EP243">
            <v>7</v>
          </cell>
          <cell r="EQ243">
            <v>58</v>
          </cell>
          <cell r="ER243">
            <v>12.068965517241379</v>
          </cell>
          <cell r="ET243">
            <v>4</v>
          </cell>
          <cell r="EU243">
            <v>37</v>
          </cell>
          <cell r="EV243">
            <v>10.810810810810811</v>
          </cell>
          <cell r="EX243">
            <v>4</v>
          </cell>
          <cell r="EY243">
            <v>15</v>
          </cell>
          <cell r="EZ243">
            <v>26.666666666666664</v>
          </cell>
          <cell r="FB243">
            <v>7</v>
          </cell>
          <cell r="FC243">
            <v>22</v>
          </cell>
          <cell r="FD243">
            <v>31.818181818181817</v>
          </cell>
        </row>
        <row r="244">
          <cell r="D244">
            <v>11</v>
          </cell>
          <cell r="E244" t="str">
            <v>Technology</v>
          </cell>
          <cell r="F244">
            <v>1.8518518518518516</v>
          </cell>
          <cell r="AD244">
            <v>16</v>
          </cell>
          <cell r="AE244" t="str">
            <v>Gaming</v>
          </cell>
          <cell r="AF244">
            <v>0</v>
          </cell>
          <cell r="AG244">
            <v>2.44E-5</v>
          </cell>
          <cell r="CG244">
            <v>42674</v>
          </cell>
          <cell r="CH244">
            <v>130</v>
          </cell>
          <cell r="CI244">
            <v>902</v>
          </cell>
          <cell r="CJ244">
            <v>14.412416851441241</v>
          </cell>
          <cell r="CL244">
            <v>1</v>
          </cell>
          <cell r="CM244">
            <v>18</v>
          </cell>
          <cell r="CN244">
            <v>5.5555555555555554</v>
          </cell>
          <cell r="CP244">
            <v>8</v>
          </cell>
          <cell r="CQ244">
            <v>48</v>
          </cell>
          <cell r="CR244">
            <v>16.666666666666664</v>
          </cell>
          <cell r="CT244">
            <v>8</v>
          </cell>
          <cell r="CU244">
            <v>59</v>
          </cell>
          <cell r="CV244">
            <v>13.559322033898306</v>
          </cell>
          <cell r="CX244">
            <v>2</v>
          </cell>
          <cell r="CY244">
            <v>18</v>
          </cell>
          <cell r="CZ244">
            <v>11.111111111111111</v>
          </cell>
          <cell r="DB244">
            <v>26</v>
          </cell>
          <cell r="DC244">
            <v>131</v>
          </cell>
          <cell r="DD244">
            <v>19.847328244274809</v>
          </cell>
          <cell r="DF244">
            <v>8</v>
          </cell>
          <cell r="DG244">
            <v>56</v>
          </cell>
          <cell r="DH244">
            <v>14.285714285714286</v>
          </cell>
          <cell r="DJ244">
            <v>5</v>
          </cell>
          <cell r="DK244">
            <v>32</v>
          </cell>
          <cell r="DL244">
            <v>15.625</v>
          </cell>
          <cell r="DN244">
            <v>1</v>
          </cell>
          <cell r="DO244">
            <v>32</v>
          </cell>
          <cell r="DP244">
            <v>3.125</v>
          </cell>
          <cell r="DR244">
            <v>7</v>
          </cell>
          <cell r="DS244">
            <v>70</v>
          </cell>
          <cell r="DT244">
            <v>10</v>
          </cell>
          <cell r="DV244">
            <v>4</v>
          </cell>
          <cell r="DW244">
            <v>28</v>
          </cell>
          <cell r="DX244">
            <v>14.285714285714286</v>
          </cell>
          <cell r="DZ244">
            <v>13</v>
          </cell>
          <cell r="EA244">
            <v>106</v>
          </cell>
          <cell r="EB244">
            <v>12.264150943396228</v>
          </cell>
          <cell r="ED244">
            <v>10</v>
          </cell>
          <cell r="EE244">
            <v>65</v>
          </cell>
          <cell r="EF244">
            <v>15.384615384615385</v>
          </cell>
          <cell r="EH244">
            <v>6</v>
          </cell>
          <cell r="EI244">
            <v>64</v>
          </cell>
          <cell r="EJ244">
            <v>9.375</v>
          </cell>
          <cell r="EL244">
            <v>11</v>
          </cell>
          <cell r="EM244">
            <v>44</v>
          </cell>
          <cell r="EN244">
            <v>25</v>
          </cell>
          <cell r="EP244">
            <v>7</v>
          </cell>
          <cell r="EQ244">
            <v>57</v>
          </cell>
          <cell r="ER244">
            <v>12.280701754385964</v>
          </cell>
          <cell r="ET244">
            <v>4</v>
          </cell>
          <cell r="EU244">
            <v>37</v>
          </cell>
          <cell r="EV244">
            <v>10.810810810810811</v>
          </cell>
          <cell r="EX244">
            <v>3</v>
          </cell>
          <cell r="EY244">
            <v>15</v>
          </cell>
          <cell r="EZ244">
            <v>20</v>
          </cell>
          <cell r="FB244">
            <v>6</v>
          </cell>
          <cell r="FC244">
            <v>22</v>
          </cell>
          <cell r="FD244">
            <v>27.272727272727273</v>
          </cell>
        </row>
        <row r="245">
          <cell r="D245">
            <v>10</v>
          </cell>
          <cell r="E245" t="str">
            <v>Telecommunications</v>
          </cell>
          <cell r="F245">
            <v>2.4390243902439024</v>
          </cell>
          <cell r="AD245">
            <v>15</v>
          </cell>
          <cell r="AE245" t="str">
            <v>Health Care</v>
          </cell>
          <cell r="AF245">
            <v>0</v>
          </cell>
          <cell r="AG245">
            <v>2.4499999999999999E-5</v>
          </cell>
        </row>
        <row r="246">
          <cell r="D246">
            <v>9</v>
          </cell>
          <cell r="E246" t="str">
            <v>Capital Goods</v>
          </cell>
          <cell r="F246">
            <v>3.5714285714285712</v>
          </cell>
          <cell r="AD246">
            <v>4</v>
          </cell>
          <cell r="AE246" t="str">
            <v>Hotels &amp; Leisure</v>
          </cell>
          <cell r="AF246">
            <v>5.7142857142857144</v>
          </cell>
          <cell r="AG246">
            <v>5.7143103142857141</v>
          </cell>
        </row>
        <row r="247">
          <cell r="D247">
            <v>8</v>
          </cell>
          <cell r="E247" t="str">
            <v>Automotive</v>
          </cell>
          <cell r="F247">
            <v>3.7037037037037033</v>
          </cell>
          <cell r="AD247">
            <v>2</v>
          </cell>
          <cell r="AE247" t="str">
            <v>Materials</v>
          </cell>
          <cell r="AF247">
            <v>7.7519379844961236</v>
          </cell>
          <cell r="AG247">
            <v>7.7519626844961236</v>
          </cell>
        </row>
        <row r="248">
          <cell r="D248">
            <v>7</v>
          </cell>
          <cell r="E248" t="str">
            <v>Financials</v>
          </cell>
          <cell r="F248">
            <v>5.2631578947368416</v>
          </cell>
          <cell r="AD248">
            <v>3</v>
          </cell>
          <cell r="AE248" t="str">
            <v>Media</v>
          </cell>
          <cell r="AF248">
            <v>6.25</v>
          </cell>
          <cell r="AG248">
            <v>6.2500248000000003</v>
          </cell>
        </row>
        <row r="249">
          <cell r="D249">
            <v>6</v>
          </cell>
          <cell r="E249" t="str">
            <v>Commercial Services</v>
          </cell>
          <cell r="F249">
            <v>5.3333333333333339</v>
          </cell>
          <cell r="AD249">
            <v>14</v>
          </cell>
          <cell r="AE249" t="str">
            <v>Real Estate</v>
          </cell>
          <cell r="AF249">
            <v>0</v>
          </cell>
          <cell r="AG249">
            <v>2.4899999999999999E-5</v>
          </cell>
        </row>
        <row r="250">
          <cell r="D250">
            <v>5</v>
          </cell>
          <cell r="E250" t="str">
            <v>Retail</v>
          </cell>
          <cell r="F250">
            <v>5.5555555555555554</v>
          </cell>
          <cell r="AD250">
            <v>5</v>
          </cell>
          <cell r="AE250" t="str">
            <v>Retail</v>
          </cell>
          <cell r="AF250">
            <v>5.5555555555555554</v>
          </cell>
          <cell r="AG250">
            <v>5.5555805555555553</v>
          </cell>
        </row>
        <row r="251">
          <cell r="D251">
            <v>4</v>
          </cell>
          <cell r="E251" t="str">
            <v>Hotels &amp; Leisure</v>
          </cell>
          <cell r="F251">
            <v>5.7142857142857144</v>
          </cell>
          <cell r="AD251">
            <v>11</v>
          </cell>
          <cell r="AE251" t="str">
            <v>Technology</v>
          </cell>
          <cell r="AF251">
            <v>1.8518518518518516</v>
          </cell>
          <cell r="AG251">
            <v>1.8518769518518516</v>
          </cell>
        </row>
        <row r="252">
          <cell r="D252">
            <v>3</v>
          </cell>
          <cell r="E252" t="str">
            <v>Media</v>
          </cell>
          <cell r="F252">
            <v>6.25</v>
          </cell>
          <cell r="AD252">
            <v>10</v>
          </cell>
          <cell r="AE252" t="str">
            <v>Telecommunications</v>
          </cell>
          <cell r="AF252">
            <v>2.4390243902439024</v>
          </cell>
          <cell r="AG252">
            <v>2.4390495902439024</v>
          </cell>
        </row>
        <row r="253">
          <cell r="D253">
            <v>2</v>
          </cell>
          <cell r="E253" t="str">
            <v>Materials</v>
          </cell>
          <cell r="F253">
            <v>7.7519379844961236</v>
          </cell>
          <cell r="AD253">
            <v>13</v>
          </cell>
          <cell r="AE253" t="str">
            <v>Transportation</v>
          </cell>
          <cell r="AF253">
            <v>0</v>
          </cell>
          <cell r="AG253">
            <v>2.5299999999999998E-5</v>
          </cell>
        </row>
        <row r="254">
          <cell r="D254">
            <v>1</v>
          </cell>
          <cell r="E254" t="str">
            <v>Energy</v>
          </cell>
          <cell r="F254">
            <v>25.949367088607595</v>
          </cell>
          <cell r="AD254">
            <v>12</v>
          </cell>
          <cell r="AE254" t="str">
            <v>Utilities</v>
          </cell>
          <cell r="AF254">
            <v>0</v>
          </cell>
          <cell r="AG254">
            <v>2.5399999999999997E-5</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7">
          <cell r="A7" t="str">
            <v xml:space="preserve">      US</v>
          </cell>
        </row>
      </sheetData>
      <sheetData sheetId="54">
        <row r="1">
          <cell r="A1" t="str">
            <v>Directions:</v>
          </cell>
          <cell r="E1" t="str">
            <v>Number of Issuers</v>
          </cell>
          <cell r="F1" t="str">
            <v>Face Value, US$mn</v>
          </cell>
          <cell r="G1" t="str">
            <v>Market Value, US$mn</v>
          </cell>
          <cell r="H1" t="str">
            <v>Maturity-Final</v>
          </cell>
          <cell r="I1" t="str">
            <v>Yield to Maturity</v>
          </cell>
          <cell r="J1" t="str">
            <v>Yield to Worst</v>
          </cell>
          <cell r="K1" t="str">
            <v>Effective Yield</v>
          </cell>
          <cell r="L1" t="str">
            <v>Option-Adjusted Spread</v>
          </cell>
          <cell r="M1" t="str">
            <v>Macaulay Duration</v>
          </cell>
          <cell r="N1" t="str">
            <v>Modified Duration</v>
          </cell>
          <cell r="O1" t="str">
            <v>Duration to Worst</v>
          </cell>
          <cell r="P1" t="str">
            <v>Effective Duration</v>
          </cell>
          <cell r="Q1" t="str">
            <v>Effective Convexity</v>
          </cell>
          <cell r="R1" t="str">
            <v>Avg Coupon (Par Weighted)</v>
          </cell>
          <cell r="S1" t="str">
            <v>Avg Price (Par Weighted)</v>
          </cell>
          <cell r="T1" t="str">
            <v>Number of Bonds</v>
          </cell>
        </row>
        <row r="3">
          <cell r="B3" t="str">
            <v>EMDMFlag</v>
          </cell>
          <cell r="C3" t="str">
            <v>idx</v>
          </cell>
          <cell r="D3" t="str">
            <v>rtg</v>
          </cell>
          <cell r="E3" t="str">
            <v>IssrCount</v>
          </cell>
          <cell r="F3" t="str">
            <v>FaceValue</v>
          </cell>
          <cell r="G3" t="str">
            <v>MarketValue</v>
          </cell>
          <cell r="H3" t="str">
            <v>Maturity</v>
          </cell>
          <cell r="I3" t="str">
            <v>YTM</v>
          </cell>
          <cell r="J3" t="str">
            <v>YTW</v>
          </cell>
          <cell r="K3" t="str">
            <v>EffectiveYield</v>
          </cell>
          <cell r="L3" t="str">
            <v>OAS</v>
          </cell>
          <cell r="M3" t="str">
            <v>MacaulayDur</v>
          </cell>
          <cell r="N3" t="str">
            <v>ModifiedDur</v>
          </cell>
          <cell r="O3" t="str">
            <v>MDTW</v>
          </cell>
          <cell r="P3" t="str">
            <v>EffDur</v>
          </cell>
          <cell r="Q3" t="str">
            <v>EffConvexity</v>
          </cell>
          <cell r="R3" t="str">
            <v>Coupon</v>
          </cell>
          <cell r="S3" t="str">
            <v>Price</v>
          </cell>
          <cell r="T3" t="str">
            <v>IssueCount</v>
          </cell>
        </row>
        <row r="4">
          <cell r="A4" t="str">
            <v>DMALL</v>
          </cell>
          <cell r="B4" t="str">
            <v>DM</v>
          </cell>
          <cell r="C4" t="str">
            <v xml:space="preserve"> </v>
          </cell>
          <cell r="D4" t="str">
            <v xml:space="preserve"> </v>
          </cell>
          <cell r="E4">
            <v>2238</v>
          </cell>
          <cell r="F4">
            <v>8752373.2534790039</v>
          </cell>
          <cell r="G4">
            <v>9374325.3063526154</v>
          </cell>
          <cell r="H4">
            <v>8.7122617962247038</v>
          </cell>
          <cell r="I4">
            <v>3.0354095582828977</v>
          </cell>
          <cell r="J4">
            <v>2.9532239679492842</v>
          </cell>
          <cell r="K4">
            <v>2.950929058743013</v>
          </cell>
          <cell r="L4">
            <v>186.11406595635015</v>
          </cell>
          <cell r="M4">
            <v>6.4344979212714435</v>
          </cell>
          <cell r="N4">
            <v>6.3199301001222965</v>
          </cell>
          <cell r="O4">
            <v>6.1247013188723285</v>
          </cell>
          <cell r="P4">
            <v>6.2613843883672615</v>
          </cell>
          <cell r="Q4">
            <v>0.67740049683833103</v>
          </cell>
          <cell r="R4">
            <v>4.1630057772686806</v>
          </cell>
          <cell r="S4">
            <v>105.94373016207989</v>
          </cell>
          <cell r="T4">
            <v>11422</v>
          </cell>
        </row>
        <row r="5">
          <cell r="A5" t="str">
            <v/>
          </cell>
        </row>
        <row r="6">
          <cell r="A6" t="str">
            <v/>
          </cell>
          <cell r="B6" t="str">
            <v>EMDMFlag</v>
          </cell>
          <cell r="C6" t="str">
            <v>idx</v>
          </cell>
          <cell r="D6" t="str">
            <v>rtg</v>
          </cell>
          <cell r="E6" t="str">
            <v>IssrCount</v>
          </cell>
          <cell r="F6" t="str">
            <v>FaceValue</v>
          </cell>
          <cell r="G6" t="str">
            <v>MarketValue</v>
          </cell>
          <cell r="H6" t="str">
            <v>Maturity</v>
          </cell>
          <cell r="I6" t="str">
            <v>YTM</v>
          </cell>
          <cell r="J6" t="str">
            <v>YTW</v>
          </cell>
          <cell r="K6" t="str">
            <v>EffectiveYield</v>
          </cell>
          <cell r="L6" t="str">
            <v>OAS</v>
          </cell>
          <cell r="M6" t="str">
            <v>MacaulayDur</v>
          </cell>
          <cell r="N6" t="str">
            <v>ModifiedDur</v>
          </cell>
          <cell r="O6" t="str">
            <v>MDTW</v>
          </cell>
          <cell r="P6" t="str">
            <v>EffDur</v>
          </cell>
          <cell r="Q6" t="str">
            <v>EffConvexity</v>
          </cell>
          <cell r="R6" t="str">
            <v>Coupon</v>
          </cell>
          <cell r="S6" t="str">
            <v>Price</v>
          </cell>
          <cell r="T6" t="str">
            <v>IssueCount</v>
          </cell>
        </row>
        <row r="7">
          <cell r="A7" t="str">
            <v>EMALL</v>
          </cell>
          <cell r="B7" t="str">
            <v>EM</v>
          </cell>
          <cell r="C7" t="str">
            <v xml:space="preserve"> </v>
          </cell>
          <cell r="D7" t="str">
            <v xml:space="preserve"> </v>
          </cell>
          <cell r="E7">
            <v>814</v>
          </cell>
          <cell r="F7">
            <v>1316026.013923645</v>
          </cell>
          <cell r="G7">
            <v>1357315.9328308105</v>
          </cell>
          <cell r="H7">
            <v>6.7786416669608629</v>
          </cell>
          <cell r="I7">
            <v>4.2933895928290369</v>
          </cell>
          <cell r="J7">
            <v>4.2091911839965093</v>
          </cell>
          <cell r="K7">
            <v>4.2106845414315304</v>
          </cell>
          <cell r="L7">
            <v>305.3697082417259</v>
          </cell>
          <cell r="M7">
            <v>5.0118646348636275</v>
          </cell>
          <cell r="N7">
            <v>4.9011031940102825</v>
          </cell>
          <cell r="O7">
            <v>4.784210688629166</v>
          </cell>
          <cell r="P7">
            <v>4.8000691387781851</v>
          </cell>
          <cell r="Q7">
            <v>0.38618925192047132</v>
          </cell>
          <cell r="R7">
            <v>4.9317526026783503</v>
          </cell>
          <cell r="S7">
            <v>101.8831324446945</v>
          </cell>
          <cell r="T7">
            <v>1905</v>
          </cell>
        </row>
        <row r="8">
          <cell r="A8" t="str">
            <v/>
          </cell>
        </row>
        <row r="9">
          <cell r="A9" t="str">
            <v/>
          </cell>
          <cell r="B9" t="str">
            <v>EMDMFlag</v>
          </cell>
          <cell r="C9" t="str">
            <v>Region</v>
          </cell>
          <cell r="D9" t="str">
            <v>rtg</v>
          </cell>
          <cell r="E9" t="str">
            <v>IssrCount</v>
          </cell>
          <cell r="F9" t="str">
            <v>FaceValue</v>
          </cell>
          <cell r="G9" t="str">
            <v>MarketValue</v>
          </cell>
          <cell r="H9" t="str">
            <v>Maturity</v>
          </cell>
          <cell r="I9" t="str">
            <v>YTM</v>
          </cell>
          <cell r="J9" t="str">
            <v>YTW</v>
          </cell>
          <cell r="K9" t="str">
            <v>EffectiveYield</v>
          </cell>
          <cell r="L9" t="str">
            <v>OAS</v>
          </cell>
          <cell r="M9" t="str">
            <v>MacaulayDur</v>
          </cell>
          <cell r="N9" t="str">
            <v>ModifiedDur</v>
          </cell>
          <cell r="O9" t="str">
            <v>MDTW</v>
          </cell>
          <cell r="P9" t="str">
            <v>EffDur</v>
          </cell>
          <cell r="Q9" t="str">
            <v>EffConvexity</v>
          </cell>
          <cell r="R9" t="str">
            <v>Coupon</v>
          </cell>
          <cell r="S9" t="str">
            <v>Price</v>
          </cell>
          <cell r="T9" t="str">
            <v>IssueCount</v>
          </cell>
        </row>
        <row r="10">
          <cell r="A10" t="str">
            <v>DMNorth AmericaALL</v>
          </cell>
          <cell r="B10" t="str">
            <v>DM</v>
          </cell>
          <cell r="C10" t="str">
            <v>North America</v>
          </cell>
          <cell r="D10" t="str">
            <v xml:space="preserve"> </v>
          </cell>
          <cell r="E10">
            <v>1536</v>
          </cell>
          <cell r="F10">
            <v>5656043.8556671143</v>
          </cell>
          <cell r="G10">
            <v>6033344.2659950256</v>
          </cell>
          <cell r="H10">
            <v>9.9778750041873536</v>
          </cell>
          <cell r="I10">
            <v>3.5672605790462453</v>
          </cell>
          <cell r="J10">
            <v>3.501961731932715</v>
          </cell>
          <cell r="K10">
            <v>3.4968697318393018</v>
          </cell>
          <cell r="L10">
            <v>201.75198258101594</v>
          </cell>
          <cell r="M10">
            <v>7.0187555111540396</v>
          </cell>
          <cell r="N10">
            <v>6.8850929636682627</v>
          </cell>
          <cell r="O10">
            <v>6.6558911671078302</v>
          </cell>
          <cell r="P10">
            <v>6.8385037624323397</v>
          </cell>
          <cell r="Q10">
            <v>0.83096078770064563</v>
          </cell>
          <cell r="R10">
            <v>4.5058569338148082</v>
          </cell>
          <cell r="S10">
            <v>105.57372902514895</v>
          </cell>
          <cell r="T10">
            <v>7773</v>
          </cell>
        </row>
        <row r="11">
          <cell r="A11" t="str">
            <v>DMEMEAALL</v>
          </cell>
          <cell r="B11" t="str">
            <v>DM</v>
          </cell>
          <cell r="C11" t="str">
            <v>EMEA</v>
          </cell>
          <cell r="D11" t="str">
            <v xml:space="preserve"> </v>
          </cell>
          <cell r="E11">
            <v>654</v>
          </cell>
          <cell r="F11">
            <v>2777848.964553833</v>
          </cell>
          <cell r="G11">
            <v>3005021.8910007477</v>
          </cell>
          <cell r="H11">
            <v>6.5312395155956979</v>
          </cell>
          <cell r="I11">
            <v>2.0325064563232971</v>
          </cell>
          <cell r="J11">
            <v>1.9262278673757867</v>
          </cell>
          <cell r="K11">
            <v>1.9271654228048924</v>
          </cell>
          <cell r="L11">
            <v>160.62714329540353</v>
          </cell>
          <cell r="M11">
            <v>5.444764105587228</v>
          </cell>
          <cell r="N11">
            <v>5.363041452253686</v>
          </cell>
          <cell r="O11">
            <v>5.2248606186333157</v>
          </cell>
          <cell r="P11">
            <v>5.2784209203432724</v>
          </cell>
          <cell r="Q11">
            <v>0.41116814256323814</v>
          </cell>
          <cell r="R11">
            <v>3.5456359601090659</v>
          </cell>
          <cell r="S11">
            <v>106.83849917450941</v>
          </cell>
          <cell r="T11">
            <v>3279</v>
          </cell>
        </row>
        <row r="12">
          <cell r="A12" t="str">
            <v>DMAsia/PacificALL</v>
          </cell>
          <cell r="B12" t="str">
            <v>DM</v>
          </cell>
          <cell r="C12" t="str">
            <v>Asia/Pacific</v>
          </cell>
          <cell r="D12" t="str">
            <v xml:space="preserve"> </v>
          </cell>
          <cell r="E12">
            <v>72</v>
          </cell>
          <cell r="F12">
            <v>318480.43325805664</v>
          </cell>
          <cell r="G12">
            <v>335959.14935684204</v>
          </cell>
          <cell r="H12">
            <v>5.4920473884623764</v>
          </cell>
          <cell r="I12">
            <v>2.454700472316715</v>
          </cell>
          <cell r="J12">
            <v>2.2847555601130112</v>
          </cell>
          <cell r="K12">
            <v>2.3037792704112849</v>
          </cell>
          <cell r="L12">
            <v>133.24997785769909</v>
          </cell>
          <cell r="M12">
            <v>4.7948479863254052</v>
          </cell>
          <cell r="N12">
            <v>4.7294069991558123</v>
          </cell>
          <cell r="O12">
            <v>4.6340134678835891</v>
          </cell>
          <cell r="P12">
            <v>4.6893684815073664</v>
          </cell>
          <cell r="Q12">
            <v>0.30102126170982046</v>
          </cell>
          <cell r="R12">
            <v>3.4589717248351199</v>
          </cell>
          <cell r="S12">
            <v>104.71040316127826</v>
          </cell>
          <cell r="T12">
            <v>370</v>
          </cell>
        </row>
        <row r="13">
          <cell r="A13" t="str">
            <v/>
          </cell>
        </row>
        <row r="14">
          <cell r="A14" t="str">
            <v/>
          </cell>
          <cell r="B14" t="str">
            <v>EMDMFlag</v>
          </cell>
          <cell r="C14" t="str">
            <v>Region</v>
          </cell>
          <cell r="D14" t="str">
            <v>rtg</v>
          </cell>
          <cell r="E14" t="str">
            <v>IssrCount</v>
          </cell>
          <cell r="F14" t="str">
            <v>FaceValue</v>
          </cell>
          <cell r="G14" t="str">
            <v>MarketValue</v>
          </cell>
          <cell r="H14" t="str">
            <v>Maturity</v>
          </cell>
          <cell r="I14" t="str">
            <v>YTM</v>
          </cell>
          <cell r="J14" t="str">
            <v>YTW</v>
          </cell>
          <cell r="K14" t="str">
            <v>EffectiveYield</v>
          </cell>
          <cell r="L14" t="str">
            <v>OAS</v>
          </cell>
          <cell r="M14" t="str">
            <v>MacaulayDur</v>
          </cell>
          <cell r="N14" t="str">
            <v>ModifiedDur</v>
          </cell>
          <cell r="O14" t="str">
            <v>MDTW</v>
          </cell>
          <cell r="P14" t="str">
            <v>EffDur</v>
          </cell>
          <cell r="Q14" t="str">
            <v>EffConvexity</v>
          </cell>
          <cell r="R14" t="str">
            <v>Coupon</v>
          </cell>
          <cell r="S14" t="str">
            <v>Price</v>
          </cell>
          <cell r="T14" t="str">
            <v>IssueCount</v>
          </cell>
        </row>
        <row r="15">
          <cell r="A15" t="str">
            <v>EMAsia/PacificALL</v>
          </cell>
          <cell r="B15" t="str">
            <v>EM</v>
          </cell>
          <cell r="C15" t="str">
            <v>Asia/Pacific</v>
          </cell>
          <cell r="D15" t="str">
            <v xml:space="preserve"> </v>
          </cell>
          <cell r="E15">
            <v>371</v>
          </cell>
          <cell r="F15">
            <v>560963.15657806396</v>
          </cell>
          <cell r="G15">
            <v>591275.38034820557</v>
          </cell>
          <cell r="H15">
            <v>5.8488947171019561</v>
          </cell>
          <cell r="I15">
            <v>3.2314105002736264</v>
          </cell>
          <cell r="J15">
            <v>3.1196472727742566</v>
          </cell>
          <cell r="K15">
            <v>3.1372528174047907</v>
          </cell>
          <cell r="L15">
            <v>191.77280147871076</v>
          </cell>
          <cell r="M15">
            <v>4.6884737092789646</v>
          </cell>
          <cell r="N15">
            <v>4.6095486009699291</v>
          </cell>
          <cell r="O15">
            <v>4.4726015705915767</v>
          </cell>
          <cell r="P15">
            <v>4.5310693605389076</v>
          </cell>
          <cell r="Q15">
            <v>0.33522685808092656</v>
          </cell>
          <cell r="R15">
            <v>4.1245293815999347</v>
          </cell>
          <cell r="S15">
            <v>104.33709666564356</v>
          </cell>
          <cell r="T15">
            <v>912</v>
          </cell>
        </row>
        <row r="16">
          <cell r="A16" t="str">
            <v>EMLatin AmericaALL</v>
          </cell>
          <cell r="B16" t="str">
            <v>EM</v>
          </cell>
          <cell r="C16" t="str">
            <v>Latin America</v>
          </cell>
          <cell r="D16" t="str">
            <v xml:space="preserve"> </v>
          </cell>
          <cell r="E16">
            <v>234</v>
          </cell>
          <cell r="F16">
            <v>434249.47891235352</v>
          </cell>
          <cell r="G16">
            <v>429387.20230102539</v>
          </cell>
          <cell r="H16">
            <v>9.0859795383866864</v>
          </cell>
          <cell r="I16">
            <v>5.9710377578869647</v>
          </cell>
          <cell r="J16">
            <v>5.8889631787264181</v>
          </cell>
          <cell r="K16">
            <v>5.8736134282346528</v>
          </cell>
          <cell r="L16">
            <v>469.62581835430456</v>
          </cell>
          <cell r="M16">
            <v>5.9062266368659015</v>
          </cell>
          <cell r="N16">
            <v>5.736940517465742</v>
          </cell>
          <cell r="O16">
            <v>5.581660318897038</v>
          </cell>
          <cell r="P16">
            <v>5.5591941557869697</v>
          </cell>
          <cell r="Q16">
            <v>0.51498339111441704</v>
          </cell>
          <cell r="R16">
            <v>5.910700226318947</v>
          </cell>
          <cell r="S16">
            <v>97.333032271646715</v>
          </cell>
          <cell r="T16">
            <v>540</v>
          </cell>
        </row>
        <row r="17">
          <cell r="A17" t="str">
            <v>EMEMEAALL</v>
          </cell>
          <cell r="B17" t="str">
            <v>EM</v>
          </cell>
          <cell r="C17" t="str">
            <v>EMEA</v>
          </cell>
          <cell r="D17" t="str">
            <v xml:space="preserve"> </v>
          </cell>
          <cell r="E17">
            <v>209</v>
          </cell>
          <cell r="F17">
            <v>320813.37843322754</v>
          </cell>
          <cell r="G17">
            <v>336653.35018157959</v>
          </cell>
          <cell r="H17">
            <v>5.4686743913301141</v>
          </cell>
          <cell r="I17">
            <v>4.0188087513870281</v>
          </cell>
          <cell r="J17">
            <v>3.9803144870466052</v>
          </cell>
          <cell r="K17">
            <v>3.9749921552265111</v>
          </cell>
          <cell r="L17">
            <v>295.38193498001817</v>
          </cell>
          <cell r="M17">
            <v>4.4391256282448834</v>
          </cell>
          <cell r="N17">
            <v>4.3470947550491985</v>
          </cell>
          <cell r="O17">
            <v>4.314386562881559</v>
          </cell>
          <cell r="P17">
            <v>4.3042902583123128</v>
          </cell>
          <cell r="Q17">
            <v>0.31142467201431689</v>
          </cell>
          <cell r="R17">
            <v>5.0181423625013286</v>
          </cell>
          <cell r="S17">
            <v>103.75118145361866</v>
          </cell>
          <cell r="T17">
            <v>453</v>
          </cell>
        </row>
        <row r="18">
          <cell r="A18" t="str">
            <v/>
          </cell>
        </row>
        <row r="19">
          <cell r="A19" t="str">
            <v/>
          </cell>
          <cell r="B19" t="str">
            <v>EMDMFlag</v>
          </cell>
          <cell r="C19" t="str">
            <v>countryfullname</v>
          </cell>
          <cell r="D19" t="str">
            <v>rtg</v>
          </cell>
          <cell r="E19" t="str">
            <v>IssrCount</v>
          </cell>
          <cell r="F19" t="str">
            <v>FaceValue</v>
          </cell>
          <cell r="G19" t="str">
            <v>MarketValue</v>
          </cell>
          <cell r="H19" t="str">
            <v>Maturity</v>
          </cell>
          <cell r="I19" t="str">
            <v>YTM</v>
          </cell>
          <cell r="J19" t="str">
            <v>YTW</v>
          </cell>
          <cell r="K19" t="str">
            <v>EffectiveYield</v>
          </cell>
          <cell r="L19" t="str">
            <v>OAS</v>
          </cell>
          <cell r="M19" t="str">
            <v>MacaulayDur</v>
          </cell>
          <cell r="N19" t="str">
            <v>ModifiedDur</v>
          </cell>
          <cell r="O19" t="str">
            <v>MDTW</v>
          </cell>
          <cell r="P19" t="str">
            <v>EffDur</v>
          </cell>
          <cell r="Q19" t="str">
            <v>EffConvexity</v>
          </cell>
          <cell r="R19" t="str">
            <v>Coupon</v>
          </cell>
          <cell r="S19" t="str">
            <v>Price</v>
          </cell>
          <cell r="T19" t="str">
            <v>IssueCount</v>
          </cell>
        </row>
        <row r="20">
          <cell r="A20" t="str">
            <v>DMUnited StatesALL</v>
          </cell>
          <cell r="B20" t="str">
            <v>DM</v>
          </cell>
          <cell r="C20" t="str">
            <v>United States</v>
          </cell>
          <cell r="D20" t="str">
            <v xml:space="preserve"> </v>
          </cell>
          <cell r="E20">
            <v>1452</v>
          </cell>
          <cell r="F20">
            <v>5440053.5946807861</v>
          </cell>
          <cell r="G20">
            <v>5805999.5129165649</v>
          </cell>
          <cell r="H20">
            <v>10.012374409811299</v>
          </cell>
          <cell r="I20">
            <v>3.5509404003327778</v>
          </cell>
          <cell r="J20">
            <v>3.4857995804753537</v>
          </cell>
          <cell r="K20">
            <v>3.4807909737065468</v>
          </cell>
          <cell r="L20">
            <v>199.99589015036599</v>
          </cell>
          <cell r="M20">
            <v>7.0507390346722003</v>
          </cell>
          <cell r="N20">
            <v>6.9170540640216771</v>
          </cell>
          <cell r="O20">
            <v>6.687259969858462</v>
          </cell>
          <cell r="P20">
            <v>6.8712192703372583</v>
          </cell>
          <cell r="Q20">
            <v>0.83786176263728995</v>
          </cell>
          <cell r="R20">
            <v>4.5007326310276161</v>
          </cell>
          <cell r="S20">
            <v>105.6319038391</v>
          </cell>
          <cell r="T20">
            <v>7455</v>
          </cell>
        </row>
        <row r="21">
          <cell r="A21" t="str">
            <v>DMCanadaALL</v>
          </cell>
          <cell r="B21" t="str">
            <v>DM</v>
          </cell>
          <cell r="C21" t="str">
            <v>Canada</v>
          </cell>
          <cell r="D21" t="str">
            <v xml:space="preserve"> </v>
          </cell>
          <cell r="E21">
            <v>85</v>
          </cell>
          <cell r="F21">
            <v>215108.08798217773</v>
          </cell>
          <cell r="G21">
            <v>226469.1090965271</v>
          </cell>
          <cell r="H21">
            <v>9.0935054179017012</v>
          </cell>
          <cell r="I21">
            <v>3.9744871601916092</v>
          </cell>
          <cell r="J21">
            <v>3.9049708045539133</v>
          </cell>
          <cell r="K21">
            <v>3.8975775164093442</v>
          </cell>
          <cell r="L21">
            <v>245.52296162447621</v>
          </cell>
          <cell r="M21">
            <v>6.2026451342069393</v>
          </cell>
          <cell r="N21">
            <v>6.0695156254404203</v>
          </cell>
          <cell r="O21">
            <v>5.8547576555854617</v>
          </cell>
          <cell r="P21">
            <v>6.0085651695485014</v>
          </cell>
          <cell r="Q21">
            <v>0.65575087780332808</v>
          </cell>
          <cell r="R21">
            <v>4.6257234607433526</v>
          </cell>
          <cell r="S21">
            <v>104.13443838266863</v>
          </cell>
          <cell r="T21">
            <v>316</v>
          </cell>
        </row>
        <row r="22">
          <cell r="A22" t="str">
            <v>DMPuerto RicoALL</v>
          </cell>
          <cell r="B22" t="str">
            <v>DM</v>
          </cell>
          <cell r="C22" t="str">
            <v>Puerto Rico</v>
          </cell>
          <cell r="D22" t="str">
            <v xml:space="preserve"> </v>
          </cell>
          <cell r="E22">
            <v>2</v>
          </cell>
          <cell r="F22">
            <v>882.17300415039063</v>
          </cell>
          <cell r="G22">
            <v>875.64398193359375</v>
          </cell>
          <cell r="H22">
            <v>9.9537328518889314</v>
          </cell>
          <cell r="I22">
            <v>6.4573719495368609</v>
          </cell>
          <cell r="J22">
            <v>6.435046304857523</v>
          </cell>
          <cell r="K22">
            <v>6.4721964184980765</v>
          </cell>
          <cell r="L22">
            <v>525.05366063244048</v>
          </cell>
          <cell r="M22">
            <v>6.0223094735452447</v>
          </cell>
          <cell r="N22">
            <v>5.8994641987471415</v>
          </cell>
          <cell r="O22">
            <v>5.8618916839315593</v>
          </cell>
          <cell r="P22">
            <v>4.5650121760972375</v>
          </cell>
          <cell r="Q22">
            <v>0.38851507977422589</v>
          </cell>
          <cell r="R22">
            <v>6.8775259456648028</v>
          </cell>
          <cell r="S22">
            <v>97.784953391119714</v>
          </cell>
          <cell r="T22">
            <v>2</v>
          </cell>
        </row>
        <row r="23">
          <cell r="A23" t="str">
            <v>DMPuerto RicoALL</v>
          </cell>
          <cell r="B23" t="str">
            <v>DM</v>
          </cell>
          <cell r="C23" t="str">
            <v>Puerto Rico</v>
          </cell>
          <cell r="D23" t="str">
            <v xml:space="preserve"> </v>
          </cell>
          <cell r="E23">
            <v>2</v>
          </cell>
          <cell r="F23">
            <v>885</v>
          </cell>
          <cell r="G23">
            <v>823.86114501953125</v>
          </cell>
          <cell r="H23">
            <v>10.733518637862799</v>
          </cell>
          <cell r="I23">
            <v>7.9577636653817736</v>
          </cell>
          <cell r="J23">
            <v>7.9577636653817736</v>
          </cell>
          <cell r="K23">
            <v>7.9974289792942601</v>
          </cell>
          <cell r="L23">
            <v>649.62170064751876</v>
          </cell>
          <cell r="M23">
            <v>6.221210016994192</v>
          </cell>
          <cell r="N23">
            <v>6.0652039417872432</v>
          </cell>
          <cell r="O23">
            <v>6.0652039417872432</v>
          </cell>
          <cell r="P23">
            <v>4.8898626855357339</v>
          </cell>
          <cell r="Q23">
            <v>0.420235974531604</v>
          </cell>
          <cell r="R23">
            <v>6.8771186440677967</v>
          </cell>
          <cell r="S23">
            <v>91.046420374293788</v>
          </cell>
          <cell r="T23">
            <v>2</v>
          </cell>
        </row>
        <row r="24">
          <cell r="A24" t="str">
            <v>EMChinaALL</v>
          </cell>
          <cell r="B24" t="str">
            <v>EM</v>
          </cell>
          <cell r="C24" t="str">
            <v>China</v>
          </cell>
          <cell r="D24" t="str">
            <v xml:space="preserve"> </v>
          </cell>
          <cell r="E24">
            <v>190</v>
          </cell>
          <cell r="F24">
            <v>280671.38961791992</v>
          </cell>
          <cell r="G24">
            <v>294210.09920501709</v>
          </cell>
          <cell r="H24">
            <v>5.536550987034059</v>
          </cell>
          <cell r="I24">
            <v>3.2881490144534378</v>
          </cell>
          <cell r="J24">
            <v>3.14255902338558</v>
          </cell>
          <cell r="K24">
            <v>3.1645045258951989</v>
          </cell>
          <cell r="L24">
            <v>198.62970969932829</v>
          </cell>
          <cell r="M24">
            <v>4.3758373818676519</v>
          </cell>
          <cell r="N24">
            <v>4.3016720869094183</v>
          </cell>
          <cell r="O24">
            <v>4.165907108699618</v>
          </cell>
          <cell r="P24">
            <v>4.2268757644781019</v>
          </cell>
          <cell r="Q24">
            <v>0.27389946648046892</v>
          </cell>
          <cell r="R24">
            <v>4.0467299687247911</v>
          </cell>
          <cell r="S24">
            <v>103.72903454869629</v>
          </cell>
          <cell r="T24">
            <v>453</v>
          </cell>
        </row>
        <row r="25">
          <cell r="A25" t="str">
            <v>EMBrazilALL</v>
          </cell>
          <cell r="B25" t="str">
            <v>EM</v>
          </cell>
          <cell r="C25" t="str">
            <v>Brazil</v>
          </cell>
          <cell r="D25" t="str">
            <v xml:space="preserve"> </v>
          </cell>
          <cell r="E25">
            <v>54</v>
          </cell>
          <cell r="F25">
            <v>147083.18817901611</v>
          </cell>
          <cell r="G25">
            <v>144585.73474884033</v>
          </cell>
          <cell r="H25">
            <v>8.4878779302339566</v>
          </cell>
          <cell r="I25">
            <v>6.3137280101850122</v>
          </cell>
          <cell r="J25">
            <v>6.2584659697351182</v>
          </cell>
          <cell r="K25">
            <v>6.2038811186804281</v>
          </cell>
          <cell r="L25">
            <v>505.57680957499372</v>
          </cell>
          <cell r="M25">
            <v>5.0726600206351424</v>
          </cell>
          <cell r="N25">
            <v>4.912336708816472</v>
          </cell>
          <cell r="O25">
            <v>4.8152584767859175</v>
          </cell>
          <cell r="P25">
            <v>4.8582421572266856</v>
          </cell>
          <cell r="Q25">
            <v>0.39750176443960716</v>
          </cell>
          <cell r="R25">
            <v>6.0238612647717078</v>
          </cell>
          <cell r="S25">
            <v>96.629400758916091</v>
          </cell>
          <cell r="T25">
            <v>158</v>
          </cell>
        </row>
        <row r="26">
          <cell r="A26" t="str">
            <v>EMMexicoALL</v>
          </cell>
          <cell r="B26" t="str">
            <v>EM</v>
          </cell>
          <cell r="C26" t="str">
            <v>Mexico</v>
          </cell>
          <cell r="D26" t="str">
            <v xml:space="preserve"> </v>
          </cell>
          <cell r="E26">
            <v>47</v>
          </cell>
          <cell r="F26">
            <v>127663.54986572266</v>
          </cell>
          <cell r="G26">
            <v>133339.82954406738</v>
          </cell>
          <cell r="H26">
            <v>10.909735252371503</v>
          </cell>
          <cell r="I26">
            <v>4.4289183754901273</v>
          </cell>
          <cell r="J26">
            <v>4.3325076920642145</v>
          </cell>
          <cell r="K26">
            <v>4.3380971314230754</v>
          </cell>
          <cell r="L26">
            <v>296.83470622540915</v>
          </cell>
          <cell r="M26">
            <v>7.0540504367219494</v>
          </cell>
          <cell r="N26">
            <v>6.8773611632606793</v>
          </cell>
          <cell r="O26">
            <v>6.6721751382716432</v>
          </cell>
          <cell r="P26">
            <v>6.7432398242337728</v>
          </cell>
          <cell r="Q26">
            <v>0.78511559652362217</v>
          </cell>
          <cell r="R26">
            <v>5.2638994814097515</v>
          </cell>
          <cell r="S26">
            <v>103.03767323632729</v>
          </cell>
          <cell r="T26">
            <v>142</v>
          </cell>
        </row>
        <row r="27">
          <cell r="A27" t="str">
            <v>EMRussiaALL</v>
          </cell>
          <cell r="B27" t="str">
            <v>EM</v>
          </cell>
          <cell r="C27" t="str">
            <v>Russia</v>
          </cell>
          <cell r="D27" t="str">
            <v xml:space="preserve"> </v>
          </cell>
          <cell r="E27">
            <v>48</v>
          </cell>
          <cell r="F27">
            <v>89107.714668273926</v>
          </cell>
          <cell r="G27">
            <v>94631.350738525391</v>
          </cell>
          <cell r="H27">
            <v>4.2481228151168686</v>
          </cell>
          <cell r="I27">
            <v>4.3613894905638597</v>
          </cell>
          <cell r="J27">
            <v>4.3588098745389061</v>
          </cell>
          <cell r="K27">
            <v>4.3566615270430287</v>
          </cell>
          <cell r="L27">
            <v>344.78965690005566</v>
          </cell>
          <cell r="M27">
            <v>3.5558660416905941</v>
          </cell>
          <cell r="N27">
            <v>3.4718754087035242</v>
          </cell>
          <cell r="O27">
            <v>3.4718754087035242</v>
          </cell>
          <cell r="P27">
            <v>3.4943465064984789</v>
          </cell>
          <cell r="Q27">
            <v>0.20748517428830604</v>
          </cell>
          <cell r="R27">
            <v>5.8927171245173513</v>
          </cell>
          <cell r="S27">
            <v>104.78546390186384</v>
          </cell>
          <cell r="T27">
            <v>113</v>
          </cell>
        </row>
        <row r="28">
          <cell r="A28" t="str">
            <v>EMHong KongALL</v>
          </cell>
          <cell r="B28" t="str">
            <v>EM</v>
          </cell>
          <cell r="C28" t="str">
            <v>Hong Kong</v>
          </cell>
          <cell r="D28" t="str">
            <v xml:space="preserve"> </v>
          </cell>
          <cell r="E28">
            <v>41</v>
          </cell>
          <cell r="F28">
            <v>70107.485015869141</v>
          </cell>
          <cell r="G28">
            <v>74648.000869750977</v>
          </cell>
          <cell r="H28">
            <v>5.3932613214148173</v>
          </cell>
          <cell r="I28">
            <v>3.0409843377499559</v>
          </cell>
          <cell r="J28">
            <v>2.8662155327621073</v>
          </cell>
          <cell r="K28">
            <v>2.9059787015511644</v>
          </cell>
          <cell r="L28">
            <v>177.03675775502501</v>
          </cell>
          <cell r="M28">
            <v>4.781448958570846</v>
          </cell>
          <cell r="N28">
            <v>4.7049531577533461</v>
          </cell>
          <cell r="O28">
            <v>4.4549156342823775</v>
          </cell>
          <cell r="P28">
            <v>4.5081127852824423</v>
          </cell>
          <cell r="Q28">
            <v>0.32429793968268494</v>
          </cell>
          <cell r="R28">
            <v>4.2190394365542758</v>
          </cell>
          <cell r="S28">
            <v>105.40382539328478</v>
          </cell>
          <cell r="T28">
            <v>104</v>
          </cell>
        </row>
        <row r="29">
          <cell r="A29" t="str">
            <v>EMSouth KoreaALL</v>
          </cell>
          <cell r="B29" t="str">
            <v>EM</v>
          </cell>
          <cell r="C29" t="str">
            <v>South Korea</v>
          </cell>
          <cell r="D29" t="str">
            <v xml:space="preserve"> </v>
          </cell>
          <cell r="E29">
            <v>35</v>
          </cell>
          <cell r="F29">
            <v>64699.109954833984</v>
          </cell>
          <cell r="G29">
            <v>67821.876419067383</v>
          </cell>
          <cell r="H29">
            <v>5.6363851379759975</v>
          </cell>
          <cell r="I29">
            <v>2.1912182994522058</v>
          </cell>
          <cell r="J29">
            <v>2.1670095581157307</v>
          </cell>
          <cell r="K29">
            <v>2.1656907807493577</v>
          </cell>
          <cell r="L29">
            <v>94.464165448494441</v>
          </cell>
          <cell r="M29">
            <v>4.6780411840344858</v>
          </cell>
          <cell r="N29">
            <v>4.6217002591136858</v>
          </cell>
          <cell r="O29">
            <v>4.6217002591136858</v>
          </cell>
          <cell r="P29">
            <v>4.6543075142687558</v>
          </cell>
          <cell r="Q29">
            <v>0.34410482561868072</v>
          </cell>
          <cell r="R29">
            <v>3.0239070312163059</v>
          </cell>
          <cell r="S29">
            <v>104.17616424977055</v>
          </cell>
          <cell r="T29">
            <v>120</v>
          </cell>
        </row>
        <row r="30">
          <cell r="A30" t="str">
            <v>EMUAEALL</v>
          </cell>
          <cell r="B30" t="str">
            <v>EM</v>
          </cell>
          <cell r="C30" t="str">
            <v>UAE</v>
          </cell>
          <cell r="D30" t="str">
            <v xml:space="preserve"> </v>
          </cell>
          <cell r="E30">
            <v>36</v>
          </cell>
          <cell r="F30">
            <v>60097.948883056641</v>
          </cell>
          <cell r="G30">
            <v>64645.095642089844</v>
          </cell>
          <cell r="H30">
            <v>5.7952290754131104</v>
          </cell>
          <cell r="I30">
            <v>3.0414542317254059</v>
          </cell>
          <cell r="J30">
            <v>2.9981263594340617</v>
          </cell>
          <cell r="K30">
            <v>3.0120051386115505</v>
          </cell>
          <cell r="L30">
            <v>186.076825234528</v>
          </cell>
          <cell r="M30">
            <v>4.6835387408390075</v>
          </cell>
          <cell r="N30">
            <v>4.6079115870308955</v>
          </cell>
          <cell r="O30">
            <v>4.6079115870308955</v>
          </cell>
          <cell r="P30">
            <v>4.5819595997299505</v>
          </cell>
          <cell r="Q30">
            <v>0.37886979184605168</v>
          </cell>
          <cell r="R30">
            <v>4.3315644319896922</v>
          </cell>
          <cell r="S30">
            <v>106.42342361969395</v>
          </cell>
          <cell r="T30">
            <v>82</v>
          </cell>
        </row>
        <row r="31">
          <cell r="A31" t="str">
            <v>EMIndiaALL</v>
          </cell>
          <cell r="B31" t="str">
            <v>EM</v>
          </cell>
          <cell r="C31" t="str">
            <v>India</v>
          </cell>
          <cell r="D31" t="str">
            <v xml:space="preserve"> </v>
          </cell>
          <cell r="E31">
            <v>38</v>
          </cell>
          <cell r="F31">
            <v>52227.66495513916</v>
          </cell>
          <cell r="G31">
            <v>55059.832946777344</v>
          </cell>
          <cell r="H31">
            <v>5.2154078009438383</v>
          </cell>
          <cell r="I31">
            <v>3.5438260261841417</v>
          </cell>
          <cell r="J31">
            <v>3.5033446740788867</v>
          </cell>
          <cell r="K31">
            <v>3.5063854179860527</v>
          </cell>
          <cell r="L31">
            <v>231.5933312972183</v>
          </cell>
          <cell r="M31">
            <v>4.5826130018493076</v>
          </cell>
          <cell r="N31">
            <v>4.4959452801558362</v>
          </cell>
          <cell r="O31">
            <v>4.2785150350403995</v>
          </cell>
          <cell r="P31">
            <v>4.3113622416109534</v>
          </cell>
          <cell r="Q31">
            <v>0.30758493882222498</v>
          </cell>
          <cell r="R31">
            <v>4.6883328725708768</v>
          </cell>
          <cell r="S31">
            <v>104.22377549203814</v>
          </cell>
          <cell r="T31">
            <v>86</v>
          </cell>
        </row>
        <row r="32">
          <cell r="A32" t="str">
            <v>EMChileALL</v>
          </cell>
          <cell r="B32" t="str">
            <v>EM</v>
          </cell>
          <cell r="C32" t="str">
            <v>Chile</v>
          </cell>
          <cell r="D32" t="str">
            <v xml:space="preserve"> </v>
          </cell>
          <cell r="E32">
            <v>33</v>
          </cell>
          <cell r="F32">
            <v>42139.330947875977</v>
          </cell>
          <cell r="G32">
            <v>44146.869812011719</v>
          </cell>
          <cell r="H32">
            <v>8.1630767274676845</v>
          </cell>
          <cell r="I32">
            <v>4.0381732235987657</v>
          </cell>
          <cell r="J32">
            <v>4.0018376451622446</v>
          </cell>
          <cell r="K32">
            <v>4.0017666886632322</v>
          </cell>
          <cell r="L32">
            <v>248.37987018470969</v>
          </cell>
          <cell r="M32">
            <v>6.2497779569528964</v>
          </cell>
          <cell r="N32">
            <v>6.1239957160927929</v>
          </cell>
          <cell r="O32">
            <v>6.0539355504482248</v>
          </cell>
          <cell r="P32">
            <v>5.9120031995196918</v>
          </cell>
          <cell r="Q32">
            <v>0.56285974782828074</v>
          </cell>
          <cell r="R32">
            <v>4.8592777756427568</v>
          </cell>
          <cell r="S32">
            <v>103.62621862425368</v>
          </cell>
          <cell r="T32">
            <v>72</v>
          </cell>
        </row>
        <row r="33">
          <cell r="A33" t="str">
            <v>EMVenezuelaALL</v>
          </cell>
          <cell r="B33" t="str">
            <v>EM</v>
          </cell>
          <cell r="C33" t="str">
            <v>Venezuela</v>
          </cell>
          <cell r="D33" t="str">
            <v xml:space="preserve"> </v>
          </cell>
          <cell r="E33">
            <v>2</v>
          </cell>
          <cell r="F33">
            <v>28654.60009765625</v>
          </cell>
          <cell r="G33">
            <v>14627.583831787109</v>
          </cell>
          <cell r="H33">
            <v>7.6354760682669935</v>
          </cell>
          <cell r="I33">
            <v>23.882244211633058</v>
          </cell>
          <cell r="J33">
            <v>23.882244211633058</v>
          </cell>
          <cell r="K33">
            <v>23.882244211633058</v>
          </cell>
          <cell r="L33">
            <v>2716.3337273894545</v>
          </cell>
          <cell r="M33">
            <v>3.9941868451655571</v>
          </cell>
          <cell r="N33">
            <v>3.5872151551950937</v>
          </cell>
          <cell r="O33">
            <v>3.5872151551950937</v>
          </cell>
          <cell r="P33">
            <v>3.1207472366071509</v>
          </cell>
          <cell r="Q33">
            <v>0.20514880637224953</v>
          </cell>
          <cell r="R33">
            <v>7.8045486567937452</v>
          </cell>
          <cell r="S33">
            <v>48.656348449451521</v>
          </cell>
          <cell r="T33">
            <v>10</v>
          </cell>
        </row>
        <row r="34">
          <cell r="A34" t="str">
            <v>EMSingaporeALL</v>
          </cell>
          <cell r="B34" t="str">
            <v>EM</v>
          </cell>
          <cell r="C34" t="str">
            <v>Singapore</v>
          </cell>
          <cell r="D34" t="str">
            <v xml:space="preserve"> </v>
          </cell>
          <cell r="E34">
            <v>15</v>
          </cell>
          <cell r="F34">
            <v>24858.076934814453</v>
          </cell>
          <cell r="G34">
            <v>25925.022247314453</v>
          </cell>
          <cell r="H34">
            <v>6.1816129332897765</v>
          </cell>
          <cell r="I34">
            <v>3.5967399813193031</v>
          </cell>
          <cell r="J34">
            <v>3.4670487880683196</v>
          </cell>
          <cell r="K34">
            <v>3.4969455829812914</v>
          </cell>
          <cell r="L34">
            <v>217.05512164043705</v>
          </cell>
          <cell r="M34">
            <v>5.2111741481376166</v>
          </cell>
          <cell r="N34">
            <v>5.1314366653812256</v>
          </cell>
          <cell r="O34">
            <v>5.062949539063661</v>
          </cell>
          <cell r="P34">
            <v>5.125258776921803</v>
          </cell>
          <cell r="Q34">
            <v>0.38776617882233183</v>
          </cell>
          <cell r="R34">
            <v>3.9754575813268751</v>
          </cell>
          <cell r="S34">
            <v>103.34129632262419</v>
          </cell>
          <cell r="T34">
            <v>38</v>
          </cell>
        </row>
        <row r="35">
          <cell r="A35" t="str">
            <v>EMQatarALL</v>
          </cell>
          <cell r="B35" t="str">
            <v>EM</v>
          </cell>
          <cell r="C35" t="str">
            <v>Qatar</v>
          </cell>
          <cell r="D35" t="str">
            <v xml:space="preserve"> </v>
          </cell>
          <cell r="E35">
            <v>11</v>
          </cell>
          <cell r="F35">
            <v>21171.824005126953</v>
          </cell>
          <cell r="G35">
            <v>22780.534454345703</v>
          </cell>
          <cell r="H35">
            <v>6.0122901960201069</v>
          </cell>
          <cell r="I35">
            <v>2.8481169193102267</v>
          </cell>
          <cell r="J35">
            <v>2.8481169193102267</v>
          </cell>
          <cell r="K35">
            <v>2.8481169193102267</v>
          </cell>
          <cell r="L35">
            <v>144.27859977860433</v>
          </cell>
          <cell r="M35">
            <v>4.8748000490782948</v>
          </cell>
          <cell r="N35">
            <v>4.7958980777153908</v>
          </cell>
          <cell r="O35">
            <v>4.7958980777153908</v>
          </cell>
          <cell r="P35">
            <v>4.4841884574957707</v>
          </cell>
          <cell r="Q35">
            <v>0.34919463684889163</v>
          </cell>
          <cell r="R35">
            <v>4.2832528559091356</v>
          </cell>
          <cell r="S35">
            <v>106.62705949869756</v>
          </cell>
          <cell r="T35">
            <v>27</v>
          </cell>
        </row>
        <row r="36">
          <cell r="A36" t="str">
            <v/>
          </cell>
        </row>
        <row r="37">
          <cell r="A37" t="str">
            <v/>
          </cell>
        </row>
        <row r="38">
          <cell r="A38" t="str">
            <v/>
          </cell>
        </row>
        <row r="39">
          <cell r="A39" t="str">
            <v/>
          </cell>
          <cell r="B39" t="str">
            <v>EMDMFlag</v>
          </cell>
          <cell r="C39" t="str">
            <v>idx</v>
          </cell>
          <cell r="D39" t="str">
            <v>ratingcategory</v>
          </cell>
          <cell r="E39" t="str">
            <v>IssrCount</v>
          </cell>
          <cell r="F39" t="str">
            <v>FaceValue</v>
          </cell>
          <cell r="G39" t="str">
            <v>MarketValue</v>
          </cell>
          <cell r="H39" t="str">
            <v>Maturity</v>
          </cell>
          <cell r="I39" t="str">
            <v>YTM</v>
          </cell>
          <cell r="J39" t="str">
            <v>YTW</v>
          </cell>
          <cell r="K39" t="str">
            <v>EffectiveYield</v>
          </cell>
          <cell r="L39" t="str">
            <v>OAS</v>
          </cell>
          <cell r="M39" t="str">
            <v>MacaulayDur</v>
          </cell>
          <cell r="N39" t="str">
            <v>ModifiedDur</v>
          </cell>
          <cell r="O39" t="str">
            <v>MDTW</v>
          </cell>
          <cell r="P39" t="str">
            <v>EffDur</v>
          </cell>
          <cell r="Q39" t="str">
            <v>EffConvexity</v>
          </cell>
          <cell r="R39" t="str">
            <v>Coupon</v>
          </cell>
          <cell r="S39" t="str">
            <v>Price</v>
          </cell>
          <cell r="T39" t="str">
            <v>IssueCount</v>
          </cell>
        </row>
        <row r="40">
          <cell r="A40" t="str">
            <v>DMIG</v>
          </cell>
          <cell r="B40" t="str">
            <v>DM</v>
          </cell>
          <cell r="C40" t="str">
            <v xml:space="preserve"> </v>
          </cell>
          <cell r="D40" t="str">
            <v>IG</v>
          </cell>
          <cell r="E40">
            <v>1237</v>
          </cell>
          <cell r="F40">
            <v>7144868.1382446289</v>
          </cell>
          <cell r="G40">
            <v>7744224.9050445557</v>
          </cell>
          <cell r="H40">
            <v>9.2523275980307158</v>
          </cell>
          <cell r="I40">
            <v>2.3910065091078234</v>
          </cell>
          <cell r="J40">
            <v>2.3582260916959057</v>
          </cell>
          <cell r="K40">
            <v>2.3541367693978188</v>
          </cell>
          <cell r="L40">
            <v>126.55436143557455</v>
          </cell>
          <cell r="M40">
            <v>6.7656588991808135</v>
          </cell>
          <cell r="N40">
            <v>6.6577900638349039</v>
          </cell>
          <cell r="O40">
            <v>6.5875385373347974</v>
          </cell>
          <cell r="P40">
            <v>6.6996346369815729</v>
          </cell>
          <cell r="Q40">
            <v>0.8452631401390569</v>
          </cell>
          <cell r="R40">
            <v>3.6942756638928951</v>
          </cell>
          <cell r="S40">
            <v>107.31283883975991</v>
          </cell>
          <cell r="T40">
            <v>8990</v>
          </cell>
        </row>
        <row r="41">
          <cell r="A41" t="str">
            <v>DMHY</v>
          </cell>
          <cell r="B41" t="str">
            <v>DM</v>
          </cell>
          <cell r="C41" t="str">
            <v xml:space="preserve"> </v>
          </cell>
          <cell r="D41" t="str">
            <v>HY</v>
          </cell>
          <cell r="E41">
            <v>1062</v>
          </cell>
          <cell r="F41">
            <v>1607505.115234375</v>
          </cell>
          <cell r="G41">
            <v>1630100.4013080597</v>
          </cell>
          <cell r="H41">
            <v>6.1465357652680543</v>
          </cell>
          <cell r="I41">
            <v>6.0968173944528417</v>
          </cell>
          <cell r="J41">
            <v>5.7799194083237229</v>
          </cell>
          <cell r="K41">
            <v>5.7861493350995934</v>
          </cell>
          <cell r="L41">
            <v>469.06826111927643</v>
          </cell>
          <cell r="M41">
            <v>4.8612297405834761</v>
          </cell>
          <cell r="N41">
            <v>4.7148366081502262</v>
          </cell>
          <cell r="O41">
            <v>3.9258701847149515</v>
          </cell>
          <cell r="P41">
            <v>4.1793601846817081</v>
          </cell>
          <cell r="Q41">
            <v>-0.12007557385826229</v>
          </cell>
          <cell r="R41">
            <v>6.2463676407898143</v>
          </cell>
          <cell r="S41">
            <v>99.858461209437081</v>
          </cell>
          <cell r="T41">
            <v>2432</v>
          </cell>
        </row>
        <row r="42">
          <cell r="A42" t="str">
            <v/>
          </cell>
        </row>
        <row r="43">
          <cell r="A43" t="str">
            <v/>
          </cell>
          <cell r="B43" t="str">
            <v>EMDMFlag</v>
          </cell>
          <cell r="C43" t="str">
            <v>idx</v>
          </cell>
          <cell r="D43" t="str">
            <v>RatingCategory</v>
          </cell>
          <cell r="E43" t="str">
            <v>IssrCount</v>
          </cell>
          <cell r="F43" t="str">
            <v>FaceValue</v>
          </cell>
          <cell r="G43" t="str">
            <v>MarketValue</v>
          </cell>
          <cell r="H43" t="str">
            <v>Maturity</v>
          </cell>
          <cell r="I43" t="str">
            <v>YTM</v>
          </cell>
          <cell r="J43" t="str">
            <v>YTW</v>
          </cell>
          <cell r="K43" t="str">
            <v>EffectiveYield</v>
          </cell>
          <cell r="L43" t="str">
            <v>OAS</v>
          </cell>
          <cell r="M43" t="str">
            <v>MacaulayDur</v>
          </cell>
          <cell r="N43" t="str">
            <v>ModifiedDur</v>
          </cell>
          <cell r="O43" t="str">
            <v>MDTW</v>
          </cell>
          <cell r="P43" t="str">
            <v>EffDur</v>
          </cell>
          <cell r="Q43" t="str">
            <v>EffConvexity</v>
          </cell>
          <cell r="R43" t="str">
            <v>Coupon</v>
          </cell>
          <cell r="S43" t="str">
            <v>Price</v>
          </cell>
          <cell r="T43" t="str">
            <v>IssueCount</v>
          </cell>
        </row>
        <row r="44">
          <cell r="A44" t="str">
            <v>EMIG</v>
          </cell>
          <cell r="B44" t="str">
            <v>EM</v>
          </cell>
          <cell r="C44" t="str">
            <v xml:space="preserve"> </v>
          </cell>
          <cell r="D44" t="str">
            <v>IG</v>
          </cell>
          <cell r="E44">
            <v>433</v>
          </cell>
          <cell r="F44">
            <v>841054.4391784668</v>
          </cell>
          <cell r="G44">
            <v>888684.13140869141</v>
          </cell>
          <cell r="H44">
            <v>7.2154144210402142</v>
          </cell>
          <cell r="I44">
            <v>3.0528380614194179</v>
          </cell>
          <cell r="J44">
            <v>3.0012488863899294</v>
          </cell>
          <cell r="K44">
            <v>3.0097421910408899</v>
          </cell>
          <cell r="L44">
            <v>175.11341699133567</v>
          </cell>
          <cell r="M44">
            <v>5.4385760697100283</v>
          </cell>
          <cell r="N44">
            <v>5.3406163256302381</v>
          </cell>
          <cell r="O44">
            <v>5.2991743322013409</v>
          </cell>
          <cell r="P44">
            <v>5.3099040595192797</v>
          </cell>
          <cell r="Q44">
            <v>0.51989767182273516</v>
          </cell>
          <cell r="R44">
            <v>4.0407327801862225</v>
          </cell>
          <cell r="S44">
            <v>104.61186554135425</v>
          </cell>
          <cell r="T44">
            <v>1178</v>
          </cell>
        </row>
        <row r="45">
          <cell r="A45" t="str">
            <v>EMHY</v>
          </cell>
          <cell r="B45" t="str">
            <v>EM</v>
          </cell>
          <cell r="C45" t="str">
            <v xml:space="preserve"> </v>
          </cell>
          <cell r="D45" t="str">
            <v>HY</v>
          </cell>
          <cell r="E45">
            <v>400</v>
          </cell>
          <cell r="F45">
            <v>474971.57474517822</v>
          </cell>
          <cell r="G45">
            <v>468631.80142211914</v>
          </cell>
          <cell r="H45">
            <v>5.9503730466835076</v>
          </cell>
          <cell r="I45">
            <v>6.6458941749187241</v>
          </cell>
          <cell r="J45">
            <v>6.4998576481219095</v>
          </cell>
          <cell r="K45">
            <v>6.4880767420677135</v>
          </cell>
          <cell r="L45">
            <v>552.37961815200731</v>
          </cell>
          <cell r="M45">
            <v>4.2026756731075823</v>
          </cell>
          <cell r="N45">
            <v>4.0676378926135195</v>
          </cell>
          <cell r="O45">
            <v>3.8076657403217107</v>
          </cell>
          <cell r="P45">
            <v>3.8332499806978184</v>
          </cell>
          <cell r="Q45">
            <v>0.13263294045743218</v>
          </cell>
          <cell r="R45">
            <v>6.5095231829600531</v>
          </cell>
          <cell r="S45">
            <v>97.051236798075735</v>
          </cell>
          <cell r="T45">
            <v>727</v>
          </cell>
        </row>
        <row r="46">
          <cell r="A46" t="str">
            <v/>
          </cell>
        </row>
        <row r="47">
          <cell r="A47" t="str">
            <v/>
          </cell>
          <cell r="B47" t="str">
            <v>EMDMFlag</v>
          </cell>
          <cell r="C47" t="str">
            <v>Region</v>
          </cell>
          <cell r="D47" t="str">
            <v>RatingCategory</v>
          </cell>
          <cell r="E47" t="str">
            <v>IssrCount</v>
          </cell>
          <cell r="F47" t="str">
            <v>FaceValue</v>
          </cell>
          <cell r="G47" t="str">
            <v>MarketValue</v>
          </cell>
          <cell r="H47" t="str">
            <v>Maturity</v>
          </cell>
          <cell r="I47" t="str">
            <v>YTM</v>
          </cell>
          <cell r="J47" t="str">
            <v>YTW</v>
          </cell>
          <cell r="K47" t="str">
            <v>EffectiveYield</v>
          </cell>
          <cell r="L47" t="str">
            <v>OAS</v>
          </cell>
          <cell r="M47" t="str">
            <v>MacaulayDur</v>
          </cell>
          <cell r="N47" t="str">
            <v>ModifiedDur</v>
          </cell>
          <cell r="O47" t="str">
            <v>MDTW</v>
          </cell>
          <cell r="P47" t="str">
            <v>EffDur</v>
          </cell>
          <cell r="Q47" t="str">
            <v>EffConvexity</v>
          </cell>
          <cell r="R47" t="str">
            <v>Coupon</v>
          </cell>
          <cell r="S47" t="str">
            <v>Price</v>
          </cell>
          <cell r="T47" t="str">
            <v>IssueCount</v>
          </cell>
        </row>
        <row r="48">
          <cell r="A48" t="str">
            <v>DMNorth AmericaIG</v>
          </cell>
          <cell r="B48" t="str">
            <v>DM</v>
          </cell>
          <cell r="C48" t="str">
            <v>North America</v>
          </cell>
          <cell r="D48" t="str">
            <v>IG</v>
          </cell>
          <cell r="E48">
            <v>763</v>
          </cell>
          <cell r="F48">
            <v>4489479.8425750732</v>
          </cell>
          <cell r="G48">
            <v>4862915.6063690186</v>
          </cell>
          <cell r="H48">
            <v>10.853974781760899</v>
          </cell>
          <cell r="I48">
            <v>2.8258153400674515</v>
          </cell>
          <cell r="J48">
            <v>2.8098973836279719</v>
          </cell>
          <cell r="K48">
            <v>2.8039443485203082</v>
          </cell>
          <cell r="L48">
            <v>130.02989775561173</v>
          </cell>
          <cell r="M48">
            <v>7.5141089955002309</v>
          </cell>
          <cell r="N48">
            <v>7.3849470941306201</v>
          </cell>
          <cell r="O48">
            <v>7.3003212899874947</v>
          </cell>
          <cell r="P48">
            <v>7.4499486772429151</v>
          </cell>
          <cell r="Q48">
            <v>1.0548497140415256</v>
          </cell>
          <cell r="R48">
            <v>3.9899367600875286</v>
          </cell>
          <cell r="S48">
            <v>107.31638124617683</v>
          </cell>
          <cell r="T48">
            <v>5979</v>
          </cell>
        </row>
        <row r="49">
          <cell r="A49" t="str">
            <v>DMEMEAIG</v>
          </cell>
          <cell r="B49" t="str">
            <v>DM</v>
          </cell>
          <cell r="C49" t="str">
            <v>EMEA</v>
          </cell>
          <cell r="D49" t="str">
            <v>IG</v>
          </cell>
          <cell r="E49">
            <v>434</v>
          </cell>
          <cell r="F49">
            <v>2359808.431350708</v>
          </cell>
          <cell r="G49">
            <v>2569417.311126709</v>
          </cell>
          <cell r="H49">
            <v>6.6737851081459594</v>
          </cell>
          <cell r="I49">
            <v>1.5861267995844615</v>
          </cell>
          <cell r="J49">
            <v>1.5325808526301048</v>
          </cell>
          <cell r="K49">
            <v>1.5305756862173947</v>
          </cell>
          <cell r="L49">
            <v>121.23985044820806</v>
          </cell>
          <cell r="M49">
            <v>5.5841500481223871</v>
          </cell>
          <cell r="N49">
            <v>5.5110548550725795</v>
          </cell>
          <cell r="O49">
            <v>5.461049703591871</v>
          </cell>
          <cell r="P49">
            <v>5.5098703085454188</v>
          </cell>
          <cell r="Q49">
            <v>0.50711478908226348</v>
          </cell>
          <cell r="R49">
            <v>3.1893274285190802</v>
          </cell>
          <cell r="S49">
            <v>107.62399089883041</v>
          </cell>
          <cell r="T49">
            <v>2667</v>
          </cell>
        </row>
        <row r="50">
          <cell r="A50" t="str">
            <v>DMNorth AmericaHY</v>
          </cell>
          <cell r="B50" t="str">
            <v>DM</v>
          </cell>
          <cell r="C50" t="str">
            <v>North America</v>
          </cell>
          <cell r="D50" t="str">
            <v>HY</v>
          </cell>
          <cell r="E50">
            <v>793</v>
          </cell>
          <cell r="F50">
            <v>1166564.013092041</v>
          </cell>
          <cell r="G50">
            <v>1170428.6596260071</v>
          </cell>
          <cell r="H50">
            <v>6.3378417171861852</v>
          </cell>
          <cell r="I50">
            <v>6.6478290479096902</v>
          </cell>
          <cell r="J50">
            <v>6.3773616910025135</v>
          </cell>
          <cell r="K50">
            <v>6.3758471328778992</v>
          </cell>
          <cell r="L50">
            <v>499.74404108907373</v>
          </cell>
          <cell r="M50">
            <v>4.9606529776206587</v>
          </cell>
          <cell r="N50">
            <v>4.808291074085246</v>
          </cell>
          <cell r="O50">
            <v>3.978402645280974</v>
          </cell>
          <cell r="P50">
            <v>4.2980627075991205</v>
          </cell>
          <cell r="Q50">
            <v>-9.925648358880089E-2</v>
          </cell>
          <cell r="R50">
            <v>6.4913572529847823</v>
          </cell>
          <cell r="S50">
            <v>98.86719433770692</v>
          </cell>
          <cell r="T50">
            <v>1794</v>
          </cell>
        </row>
        <row r="51">
          <cell r="A51" t="str">
            <v>DMEMEAHY</v>
          </cell>
          <cell r="B51" t="str">
            <v>DM</v>
          </cell>
          <cell r="C51" t="str">
            <v>EMEA</v>
          </cell>
          <cell r="D51" t="str">
            <v>HY</v>
          </cell>
          <cell r="E51">
            <v>259</v>
          </cell>
          <cell r="F51">
            <v>418040.533203125</v>
          </cell>
          <cell r="G51">
            <v>435604.5798740387</v>
          </cell>
          <cell r="H51">
            <v>5.6904331282308904</v>
          </cell>
          <cell r="I51">
            <v>4.6654806497792425</v>
          </cell>
          <cell r="J51">
            <v>4.2481581245217956</v>
          </cell>
          <cell r="K51">
            <v>4.2664533497081356</v>
          </cell>
          <cell r="L51">
            <v>392.95342441316717</v>
          </cell>
          <cell r="M51">
            <v>4.622594940650731</v>
          </cell>
          <cell r="N51">
            <v>4.4899831396170109</v>
          </cell>
          <cell r="O51">
            <v>3.831697296596678</v>
          </cell>
          <cell r="P51">
            <v>3.9132147398475485</v>
          </cell>
          <cell r="Q51">
            <v>-0.15477396617635694</v>
          </cell>
          <cell r="R51">
            <v>5.5569717283554567</v>
          </cell>
          <cell r="S51">
            <v>102.40445547160304</v>
          </cell>
          <cell r="T51">
            <v>612</v>
          </cell>
        </row>
        <row r="52">
          <cell r="A52" t="str">
            <v>DMAsia/PacificIG</v>
          </cell>
          <cell r="B52" t="str">
            <v>DM</v>
          </cell>
          <cell r="C52" t="str">
            <v>Asia/Pacific</v>
          </cell>
          <cell r="D52" t="str">
            <v>IG</v>
          </cell>
          <cell r="E52">
            <v>60</v>
          </cell>
          <cell r="F52">
            <v>295579.86431884766</v>
          </cell>
          <cell r="G52">
            <v>311891.98754882813</v>
          </cell>
          <cell r="H52">
            <v>5.522435772929831</v>
          </cell>
          <cell r="I52">
            <v>2.2423435338224382</v>
          </cell>
          <cell r="J52">
            <v>2.1177190976887572</v>
          </cell>
          <cell r="K52">
            <v>2.1255185447228069</v>
          </cell>
          <cell r="L52">
            <v>116.1467735215365</v>
          </cell>
          <cell r="M52">
            <v>4.829538758465092</v>
          </cell>
          <cell r="N52">
            <v>4.7671933259457884</v>
          </cell>
          <cell r="O52">
            <v>4.754267775526765</v>
          </cell>
          <cell r="P52">
            <v>4.8024624811013457</v>
          </cell>
          <cell r="Q52">
            <v>0.36318088030571294</v>
          </cell>
          <cell r="R52">
            <v>3.2348958320441508</v>
          </cell>
          <cell r="S52">
            <v>104.77490271762775</v>
          </cell>
          <cell r="T52">
            <v>344</v>
          </cell>
        </row>
        <row r="53">
          <cell r="A53" t="str">
            <v>DMAsia/PacificHY</v>
          </cell>
          <cell r="B53" t="str">
            <v>DM</v>
          </cell>
          <cell r="C53" t="str">
            <v>Asia/Pacific</v>
          </cell>
          <cell r="D53" t="str">
            <v>HY</v>
          </cell>
          <cell r="E53">
            <v>13</v>
          </cell>
          <cell r="F53">
            <v>22900.568939208984</v>
          </cell>
          <cell r="G53">
            <v>24067.161808013916</v>
          </cell>
          <cell r="H53">
            <v>5.0982371957375889</v>
          </cell>
          <cell r="I53">
            <v>5.2066837824014973</v>
          </cell>
          <cell r="J53">
            <v>4.449420204586306</v>
          </cell>
          <cell r="K53">
            <v>4.613901771784203</v>
          </cell>
          <cell r="L53">
            <v>354.89440923735788</v>
          </cell>
          <cell r="M53">
            <v>4.3452821439314846</v>
          </cell>
          <cell r="N53">
            <v>4.239725138922056</v>
          </cell>
          <cell r="O53">
            <v>3.0756097258333122</v>
          </cell>
          <cell r="P53">
            <v>3.223756848752763</v>
          </cell>
          <cell r="Q53">
            <v>-0.50451979642585354</v>
          </cell>
          <cell r="R53">
            <v>6.3511410051747159</v>
          </cell>
          <cell r="S53">
            <v>103.8779011319612</v>
          </cell>
          <cell r="T53">
            <v>26</v>
          </cell>
        </row>
        <row r="54">
          <cell r="A54" t="str">
            <v>DMNorth AmericaNA</v>
          </cell>
          <cell r="B54" t="str">
            <v>DM</v>
          </cell>
          <cell r="C54" t="str">
            <v>North America</v>
          </cell>
          <cell r="D54" t="str">
            <v>NA</v>
          </cell>
          <cell r="E54">
            <v>1</v>
          </cell>
          <cell r="F54">
            <v>999.5999755859375</v>
          </cell>
          <cell r="G54">
            <v>1210.348876953125</v>
          </cell>
          <cell r="H54">
            <v>5.3290000441746983</v>
          </cell>
          <cell r="I54">
            <v>8.0649993373795201</v>
          </cell>
          <cell r="J54">
            <v>6.1799999959657805</v>
          </cell>
          <cell r="K54">
            <v>6.6220003312093842</v>
          </cell>
          <cell r="L54">
            <v>591.00000100855482</v>
          </cell>
          <cell r="M54">
            <v>4.0400000887528194</v>
          </cell>
          <cell r="N54">
            <v>3.9599999112471806</v>
          </cell>
          <cell r="O54">
            <v>2.0320000306600647</v>
          </cell>
          <cell r="P54">
            <v>2.2750000050427737</v>
          </cell>
          <cell r="Q54">
            <v>-0.63499999697433573</v>
          </cell>
          <cell r="R54">
            <v>12.500000305297908</v>
          </cell>
          <cell r="S54">
            <v>119.0000013433108</v>
          </cell>
          <cell r="T54">
            <v>1</v>
          </cell>
        </row>
        <row r="55">
          <cell r="A55" t="str">
            <v/>
          </cell>
        </row>
        <row r="56">
          <cell r="A56" t="str">
            <v/>
          </cell>
        </row>
        <row r="57">
          <cell r="A57" t="str">
            <v/>
          </cell>
        </row>
        <row r="58">
          <cell r="A58" t="str">
            <v/>
          </cell>
          <cell r="B58" t="str">
            <v>EMDMFlag</v>
          </cell>
          <cell r="C58" t="str">
            <v>Region</v>
          </cell>
          <cell r="D58" t="str">
            <v>RatingCategory</v>
          </cell>
          <cell r="E58" t="str">
            <v>IssrCount</v>
          </cell>
          <cell r="F58" t="str">
            <v>FaceValue</v>
          </cell>
          <cell r="G58" t="str">
            <v>MarketValue</v>
          </cell>
          <cell r="H58" t="str">
            <v>Maturity</v>
          </cell>
          <cell r="I58" t="str">
            <v>YTM</v>
          </cell>
          <cell r="J58" t="str">
            <v>YTW</v>
          </cell>
          <cell r="K58" t="str">
            <v>EffectiveYield</v>
          </cell>
          <cell r="L58" t="str">
            <v>OAS</v>
          </cell>
          <cell r="M58" t="str">
            <v>MacaulayDur</v>
          </cell>
          <cell r="N58" t="str">
            <v>ModifiedDur</v>
          </cell>
          <cell r="O58" t="str">
            <v>MDTW</v>
          </cell>
          <cell r="P58" t="str">
            <v>EffDur</v>
          </cell>
          <cell r="Q58" t="str">
            <v>EffConvexity</v>
          </cell>
          <cell r="R58" t="str">
            <v>Coupon</v>
          </cell>
          <cell r="S58" t="str">
            <v>Price</v>
          </cell>
          <cell r="T58" t="str">
            <v>IssueCount</v>
          </cell>
        </row>
        <row r="59">
          <cell r="A59" t="str">
            <v>EMAsia/PacificIG</v>
          </cell>
          <cell r="B59" t="str">
            <v>EM</v>
          </cell>
          <cell r="C59" t="str">
            <v>Asia/Pacific</v>
          </cell>
          <cell r="D59" t="str">
            <v>IG</v>
          </cell>
          <cell r="E59">
            <v>252</v>
          </cell>
          <cell r="F59">
            <v>477473.89657592773</v>
          </cell>
          <cell r="G59">
            <v>504754.54420471191</v>
          </cell>
          <cell r="H59">
            <v>6.132218056341733</v>
          </cell>
          <cell r="I59">
            <v>2.6890116049973654</v>
          </cell>
          <cell r="J59">
            <v>2.6187352617803725</v>
          </cell>
          <cell r="K59">
            <v>2.6340603115051993</v>
          </cell>
          <cell r="L59">
            <v>140.24592474705014</v>
          </cell>
          <cell r="M59">
            <v>4.9099316400254773</v>
          </cell>
          <cell r="N59">
            <v>4.8348923492067177</v>
          </cell>
          <cell r="O59">
            <v>4.7820291715601941</v>
          </cell>
          <cell r="P59">
            <v>4.8258194709321858</v>
          </cell>
          <cell r="Q59">
            <v>0.42768118030331947</v>
          </cell>
          <cell r="R59">
            <v>3.6288847175603167</v>
          </cell>
          <cell r="S59">
            <v>104.75940124135714</v>
          </cell>
          <cell r="T59">
            <v>720</v>
          </cell>
        </row>
        <row r="60">
          <cell r="A60" t="str">
            <v>EMLatin AmericaHY</v>
          </cell>
          <cell r="B60" t="str">
            <v>EM</v>
          </cell>
          <cell r="C60" t="str">
            <v>Latin America</v>
          </cell>
          <cell r="D60" t="str">
            <v>HY</v>
          </cell>
          <cell r="E60">
            <v>156</v>
          </cell>
          <cell r="F60">
            <v>239965.77310180664</v>
          </cell>
          <cell r="G60">
            <v>224984.73028564453</v>
          </cell>
          <cell r="H60">
            <v>7.5714664217523673</v>
          </cell>
          <cell r="I60">
            <v>7.6973190632014736</v>
          </cell>
          <cell r="J60">
            <v>7.5692760354029032</v>
          </cell>
          <cell r="K60">
            <v>7.5435086736264267</v>
          </cell>
          <cell r="L60">
            <v>663.70380200126976</v>
          </cell>
          <cell r="M60">
            <v>4.8192075296415355</v>
          </cell>
          <cell r="N60">
            <v>4.6467905290819704</v>
          </cell>
          <cell r="O60">
            <v>4.3830612852855877</v>
          </cell>
          <cell r="P60">
            <v>4.3836960937123699</v>
          </cell>
          <cell r="Q60">
            <v>0.23092357418864562</v>
          </cell>
          <cell r="R60">
            <v>6.6280382406113487</v>
          </cell>
          <cell r="S60">
            <v>92.016430230620813</v>
          </cell>
          <cell r="T60">
            <v>299</v>
          </cell>
        </row>
        <row r="61">
          <cell r="A61" t="str">
            <v>EMLatin AmericaIG</v>
          </cell>
          <cell r="B61" t="str">
            <v>EM</v>
          </cell>
          <cell r="C61" t="str">
            <v>Latin America</v>
          </cell>
          <cell r="D61" t="str">
            <v>IG</v>
          </cell>
          <cell r="E61">
            <v>87</v>
          </cell>
          <cell r="F61">
            <v>194283.70581054688</v>
          </cell>
          <cell r="G61">
            <v>204402.47201538086</v>
          </cell>
          <cell r="H61">
            <v>10.75299619283499</v>
          </cell>
          <cell r="I61">
            <v>4.0709289674017404</v>
          </cell>
          <cell r="J61">
            <v>4.0394516188739864</v>
          </cell>
          <cell r="K61">
            <v>4.0355684785557777</v>
          </cell>
          <cell r="L61">
            <v>256.00519833602743</v>
          </cell>
          <cell r="M61">
            <v>7.1027028743735041</v>
          </cell>
          <cell r="N61">
            <v>6.9368628994659236</v>
          </cell>
          <cell r="O61">
            <v>6.9009519969224113</v>
          </cell>
          <cell r="P61">
            <v>6.8530587154447957</v>
          </cell>
          <cell r="Q61">
            <v>0.82764654369715684</v>
          </cell>
          <cell r="R61">
            <v>5.0246940094988517</v>
          </cell>
          <cell r="S61">
            <v>103.89973076922173</v>
          </cell>
          <cell r="T61">
            <v>241</v>
          </cell>
        </row>
        <row r="62">
          <cell r="A62" t="str">
            <v>EMEMEAIG</v>
          </cell>
          <cell r="B62" t="str">
            <v>EM</v>
          </cell>
          <cell r="C62" t="str">
            <v>EMEA</v>
          </cell>
          <cell r="D62" t="str">
            <v>IG</v>
          </cell>
          <cell r="E62">
            <v>94</v>
          </cell>
          <cell r="F62">
            <v>169296.83679199219</v>
          </cell>
          <cell r="G62">
            <v>179527.11518859863</v>
          </cell>
          <cell r="H62">
            <v>6.2331551585406899</v>
          </cell>
          <cell r="I62">
            <v>2.9166066029428324</v>
          </cell>
          <cell r="J62">
            <v>2.8946593346619212</v>
          </cell>
          <cell r="K62">
            <v>2.898035983684252</v>
          </cell>
          <cell r="L62">
            <v>181.04591961983354</v>
          </cell>
          <cell r="M62">
            <v>5.0301923311785819</v>
          </cell>
          <cell r="N62">
            <v>4.9450756834801695</v>
          </cell>
          <cell r="O62">
            <v>4.9294477626456148</v>
          </cell>
          <cell r="P62">
            <v>4.9139709413953483</v>
          </cell>
          <cell r="Q62">
            <v>0.42878086749570277</v>
          </cell>
          <cell r="R62">
            <v>4.0730964401240088</v>
          </cell>
          <cell r="S62">
            <v>105.0130055643392</v>
          </cell>
          <cell r="T62">
            <v>217</v>
          </cell>
        </row>
        <row r="63">
          <cell r="A63" t="str">
            <v>EMEMEAHY</v>
          </cell>
          <cell r="B63" t="str">
            <v>EM</v>
          </cell>
          <cell r="C63" t="str">
            <v>EMEA</v>
          </cell>
          <cell r="D63" t="str">
            <v>HY</v>
          </cell>
          <cell r="E63">
            <v>119</v>
          </cell>
          <cell r="F63">
            <v>151516.54164123535</v>
          </cell>
          <cell r="G63">
            <v>157126.23499298096</v>
          </cell>
          <cell r="H63">
            <v>4.5952045550509464</v>
          </cell>
          <cell r="I63">
            <v>5.2781476012850179</v>
          </cell>
          <cell r="J63">
            <v>5.2207472995935831</v>
          </cell>
          <cell r="K63">
            <v>5.2054858068447549</v>
          </cell>
          <cell r="L63">
            <v>426.01839426188275</v>
          </cell>
          <cell r="M63">
            <v>3.763792829323918</v>
          </cell>
          <cell r="N63">
            <v>3.6638619962180097</v>
          </cell>
          <cell r="O63">
            <v>3.6116384644305777</v>
          </cell>
          <cell r="P63">
            <v>3.6076897560155379</v>
          </cell>
          <cell r="Q63">
            <v>0.17733745720118504</v>
          </cell>
          <cell r="R63">
            <v>6.0740883572329594</v>
          </cell>
          <cell r="S63">
            <v>102.34128370767696</v>
          </cell>
          <cell r="T63">
            <v>236</v>
          </cell>
        </row>
        <row r="64">
          <cell r="A64" t="str">
            <v>EMAsia/PacificHY</v>
          </cell>
          <cell r="B64" t="str">
            <v>EM</v>
          </cell>
          <cell r="C64" t="str">
            <v>Asia/Pacific</v>
          </cell>
          <cell r="D64" t="str">
            <v>HY</v>
          </cell>
          <cell r="E64">
            <v>125</v>
          </cell>
          <cell r="F64">
            <v>83489.26000213623</v>
          </cell>
          <cell r="G64">
            <v>86520.836143493652</v>
          </cell>
          <cell r="H64">
            <v>4.1960125983559893</v>
          </cell>
          <cell r="I64">
            <v>6.3957154164703525</v>
          </cell>
          <cell r="J64">
            <v>6.0419215487250337</v>
          </cell>
          <cell r="K64">
            <v>6.0728312894082066</v>
          </cell>
          <cell r="L64">
            <v>492.37582773526594</v>
          </cell>
          <cell r="M64">
            <v>3.3965086534964941</v>
          </cell>
          <cell r="N64">
            <v>3.2949140458669275</v>
          </cell>
          <cell r="O64">
            <v>2.6674296067857539</v>
          </cell>
          <cell r="P64">
            <v>2.8115245172701249</v>
          </cell>
          <cell r="Q64">
            <v>-0.20414309432826344</v>
          </cell>
          <cell r="R64">
            <v>6.9591142018511585</v>
          </cell>
          <cell r="S64">
            <v>101.92194277276379</v>
          </cell>
          <cell r="T64">
            <v>192</v>
          </cell>
        </row>
        <row r="65">
          <cell r="A65" t="str">
            <v/>
          </cell>
        </row>
        <row r="66">
          <cell r="A66" t="str">
            <v/>
          </cell>
        </row>
        <row r="67">
          <cell r="A67" t="str">
            <v/>
          </cell>
          <cell r="B67" t="str">
            <v>EMDMFlag</v>
          </cell>
          <cell r="C67" t="str">
            <v>countryfullname</v>
          </cell>
          <cell r="D67" t="str">
            <v>ratingcategory</v>
          </cell>
          <cell r="E67" t="str">
            <v>IssrCount</v>
          </cell>
          <cell r="F67" t="str">
            <v>FaceValue</v>
          </cell>
          <cell r="G67" t="str">
            <v>MarketValue</v>
          </cell>
          <cell r="H67" t="str">
            <v>Maturity</v>
          </cell>
          <cell r="I67" t="str">
            <v>YTM</v>
          </cell>
          <cell r="J67" t="str">
            <v>YTW</v>
          </cell>
          <cell r="K67" t="str">
            <v>EffectiveYield</v>
          </cell>
          <cell r="L67" t="str">
            <v>OAS</v>
          </cell>
          <cell r="M67" t="str">
            <v>MacaulayDur</v>
          </cell>
          <cell r="N67" t="str">
            <v>ModifiedDur</v>
          </cell>
          <cell r="O67" t="str">
            <v>MDTW</v>
          </cell>
          <cell r="P67" t="str">
            <v>EffDur</v>
          </cell>
          <cell r="Q67" t="str">
            <v>EffConvexity</v>
          </cell>
          <cell r="R67" t="str">
            <v>Coupon</v>
          </cell>
          <cell r="S67" t="str">
            <v>Price</v>
          </cell>
          <cell r="T67" t="str">
            <v>IssueCount</v>
          </cell>
        </row>
        <row r="68">
          <cell r="A68" t="str">
            <v>DMUnited StatesIG</v>
          </cell>
          <cell r="B68" t="str">
            <v>DM</v>
          </cell>
          <cell r="C68" t="str">
            <v>United States</v>
          </cell>
          <cell r="D68" t="str">
            <v>IG</v>
          </cell>
          <cell r="E68">
            <v>728</v>
          </cell>
          <cell r="F68">
            <v>4335671.9346466064</v>
          </cell>
          <cell r="G68">
            <v>4696914.3843231201</v>
          </cell>
          <cell r="H68">
            <v>10.891719409992048</v>
          </cell>
          <cell r="I68">
            <v>2.8236747355603837</v>
          </cell>
          <cell r="J68">
            <v>2.8074125127177454</v>
          </cell>
          <cell r="K68">
            <v>2.8015731965642656</v>
          </cell>
          <cell r="L68">
            <v>129.6386480475646</v>
          </cell>
          <cell r="M68">
            <v>7.54829763254713</v>
          </cell>
          <cell r="N68">
            <v>7.4188076812529342</v>
          </cell>
          <cell r="O68">
            <v>7.3324623354526564</v>
          </cell>
          <cell r="P68">
            <v>7.4835519609791987</v>
          </cell>
          <cell r="Q68">
            <v>1.0612790330569934</v>
          </cell>
          <cell r="R68">
            <v>3.9947645930057019</v>
          </cell>
          <cell r="S68">
            <v>107.32963156087655</v>
          </cell>
          <cell r="T68">
            <v>5763</v>
          </cell>
        </row>
        <row r="69">
          <cell r="A69" t="str">
            <v>DMUnited StatesHY</v>
          </cell>
          <cell r="B69" t="str">
            <v>DM</v>
          </cell>
          <cell r="C69" t="str">
            <v>United States</v>
          </cell>
          <cell r="D69" t="str">
            <v>HY</v>
          </cell>
          <cell r="E69">
            <v>743</v>
          </cell>
          <cell r="F69">
            <v>1104381.6600341797</v>
          </cell>
          <cell r="G69">
            <v>1109085.1285934448</v>
          </cell>
          <cell r="H69">
            <v>6.2883968055226598</v>
          </cell>
          <cell r="I69">
            <v>6.6308704021225102</v>
          </cell>
          <cell r="J69">
            <v>6.3587314182058181</v>
          </cell>
          <cell r="K69">
            <v>6.3572408198905279</v>
          </cell>
          <cell r="L69">
            <v>497.95493220608984</v>
          </cell>
          <cell r="M69">
            <v>4.9436057992223663</v>
          </cell>
          <cell r="N69">
            <v>4.7921551528367132</v>
          </cell>
          <cell r="O69">
            <v>3.9548635165745374</v>
          </cell>
          <cell r="P69">
            <v>4.2780240786256183</v>
          </cell>
          <cell r="Q69">
            <v>-0.10829806232703844</v>
          </cell>
          <cell r="R69">
            <v>6.4871033773617484</v>
          </cell>
          <cell r="S69">
            <v>98.96682535912025</v>
          </cell>
          <cell r="T69">
            <v>1692</v>
          </cell>
        </row>
        <row r="70">
          <cell r="A70" t="str">
            <v>DMCanadaIG</v>
          </cell>
          <cell r="B70" t="str">
            <v>DM</v>
          </cell>
          <cell r="C70" t="str">
            <v>Canada</v>
          </cell>
          <cell r="D70" t="str">
            <v>IG</v>
          </cell>
          <cell r="E70">
            <v>38</v>
          </cell>
          <cell r="F70">
            <v>153807.9079284668</v>
          </cell>
          <cell r="G70">
            <v>166001.22204589844</v>
          </cell>
          <cell r="H70">
            <v>9.7860110337543098</v>
          </cell>
          <cell r="I70">
            <v>2.8863825815400097</v>
          </cell>
          <cell r="J70">
            <v>2.8802054559276025</v>
          </cell>
          <cell r="K70">
            <v>2.871034804798223</v>
          </cell>
          <cell r="L70">
            <v>141.10009566704974</v>
          </cell>
          <cell r="M70">
            <v>6.5467600859748414</v>
          </cell>
          <cell r="N70">
            <v>6.4268801789819392</v>
          </cell>
          <cell r="O70">
            <v>6.3909078717491763</v>
          </cell>
          <cell r="P70">
            <v>6.4991620216012986</v>
          </cell>
          <cell r="Q70">
            <v>0.87293562574160066</v>
          </cell>
          <cell r="R70">
            <v>3.8538455800539126</v>
          </cell>
          <cell r="S70">
            <v>106.94286977760169</v>
          </cell>
          <cell r="T70">
            <v>216</v>
          </cell>
        </row>
        <row r="71">
          <cell r="A71" t="str">
            <v>DMCanadaHY</v>
          </cell>
          <cell r="B71" t="str">
            <v>DM</v>
          </cell>
          <cell r="C71" t="str">
            <v>Canada</v>
          </cell>
          <cell r="D71" t="str">
            <v>HY</v>
          </cell>
          <cell r="E71">
            <v>48</v>
          </cell>
          <cell r="F71">
            <v>61300.180053710938</v>
          </cell>
          <cell r="G71">
            <v>60467.887050628662</v>
          </cell>
          <cell r="H71">
            <v>7.1923842755517242</v>
          </cell>
          <cell r="I71">
            <v>6.9616378376853909</v>
          </cell>
          <cell r="J71">
            <v>6.7182376223579956</v>
          </cell>
          <cell r="K71">
            <v>6.7157236915366054</v>
          </cell>
          <cell r="L71">
            <v>532.19286533641048</v>
          </cell>
          <cell r="M71">
            <v>5.2579535747034862</v>
          </cell>
          <cell r="N71">
            <v>5.0884502120895423</v>
          </cell>
          <cell r="O71">
            <v>4.3828757125496525</v>
          </cell>
          <cell r="P71">
            <v>4.6617399215545152</v>
          </cell>
          <cell r="Q71">
            <v>5.9518144595746406E-2</v>
          </cell>
          <cell r="R71">
            <v>6.5624375438191063</v>
          </cell>
          <cell r="S71">
            <v>97.087820297096954</v>
          </cell>
          <cell r="T71">
            <v>100</v>
          </cell>
        </row>
        <row r="72">
          <cell r="A72" t="str">
            <v>DMPuerto RicoHY</v>
          </cell>
          <cell r="B72" t="str">
            <v>DM</v>
          </cell>
          <cell r="C72" t="str">
            <v>Puerto Rico</v>
          </cell>
          <cell r="D72" t="str">
            <v>HY</v>
          </cell>
          <cell r="E72">
            <v>2</v>
          </cell>
          <cell r="F72">
            <v>882.17300415039063</v>
          </cell>
          <cell r="G72">
            <v>875.64398193359375</v>
          </cell>
          <cell r="H72">
            <v>9.9537328518889314</v>
          </cell>
          <cell r="I72">
            <v>6.4573719495368609</v>
          </cell>
          <cell r="J72">
            <v>6.435046304857523</v>
          </cell>
          <cell r="K72">
            <v>6.4721964184980765</v>
          </cell>
          <cell r="L72">
            <v>525.05366063244048</v>
          </cell>
          <cell r="M72">
            <v>6.0223094735452447</v>
          </cell>
          <cell r="N72">
            <v>5.8994641987471415</v>
          </cell>
          <cell r="O72">
            <v>5.8618916839315593</v>
          </cell>
          <cell r="P72">
            <v>4.5650121760972375</v>
          </cell>
          <cell r="Q72">
            <v>0.38851507977422589</v>
          </cell>
          <cell r="R72">
            <v>6.8775259456648028</v>
          </cell>
          <cell r="S72">
            <v>97.784953391119714</v>
          </cell>
          <cell r="T72">
            <v>2</v>
          </cell>
        </row>
        <row r="73">
          <cell r="A73" t="str">
            <v>DMPuerto RicoHY</v>
          </cell>
          <cell r="B73" t="str">
            <v>DM</v>
          </cell>
          <cell r="C73" t="str">
            <v>Puerto Rico</v>
          </cell>
          <cell r="D73" t="str">
            <v>HY</v>
          </cell>
          <cell r="E73">
            <v>2</v>
          </cell>
          <cell r="F73">
            <v>885</v>
          </cell>
          <cell r="G73">
            <v>823.86114501953125</v>
          </cell>
          <cell r="H73">
            <v>10.733518637862799</v>
          </cell>
          <cell r="I73">
            <v>7.9577636653817736</v>
          </cell>
          <cell r="J73">
            <v>7.9577636653817736</v>
          </cell>
          <cell r="K73">
            <v>7.9974289792942601</v>
          </cell>
          <cell r="L73">
            <v>649.62170064751876</v>
          </cell>
          <cell r="M73">
            <v>6.221210016994192</v>
          </cell>
          <cell r="N73">
            <v>6.0652039417872432</v>
          </cell>
          <cell r="O73">
            <v>6.0652039417872432</v>
          </cell>
          <cell r="P73">
            <v>4.8898626855357339</v>
          </cell>
          <cell r="Q73">
            <v>0.420235974531604</v>
          </cell>
          <cell r="R73">
            <v>6.8771186440677967</v>
          </cell>
          <cell r="S73">
            <v>91.046420374293788</v>
          </cell>
          <cell r="T73">
            <v>2</v>
          </cell>
        </row>
        <row r="74">
          <cell r="A74" t="str">
            <v/>
          </cell>
        </row>
        <row r="75">
          <cell r="A75" t="str">
            <v/>
          </cell>
          <cell r="B75" t="str">
            <v>EMDMFlag</v>
          </cell>
          <cell r="C75" t="str">
            <v>countryfullname</v>
          </cell>
          <cell r="D75" t="str">
            <v>ratingcategory</v>
          </cell>
          <cell r="E75" t="str">
            <v>IssrCount</v>
          </cell>
          <cell r="F75" t="str">
            <v>FaceValue</v>
          </cell>
          <cell r="G75" t="str">
            <v>MarketValue</v>
          </cell>
          <cell r="H75" t="str">
            <v>Maturity</v>
          </cell>
          <cell r="I75" t="str">
            <v>YTM</v>
          </cell>
          <cell r="J75" t="str">
            <v>YTW</v>
          </cell>
          <cell r="K75" t="str">
            <v>EffectiveYield</v>
          </cell>
          <cell r="L75" t="str">
            <v>OAS</v>
          </cell>
          <cell r="M75" t="str">
            <v>MacaulayDur</v>
          </cell>
          <cell r="N75" t="str">
            <v>ModifiedDur</v>
          </cell>
          <cell r="O75" t="str">
            <v>MDTW</v>
          </cell>
          <cell r="P75" t="str">
            <v>EffDur</v>
          </cell>
          <cell r="Q75" t="str">
            <v>EffConvexity</v>
          </cell>
          <cell r="R75" t="str">
            <v>Coupon</v>
          </cell>
          <cell r="S75" t="str">
            <v>Price</v>
          </cell>
          <cell r="T75" t="str">
            <v>IssueCount</v>
          </cell>
        </row>
        <row r="76">
          <cell r="A76" t="str">
            <v>EMChinaIG</v>
          </cell>
          <cell r="B76" t="str">
            <v>EM</v>
          </cell>
          <cell r="C76" t="str">
            <v>China</v>
          </cell>
          <cell r="D76" t="str">
            <v>IG</v>
          </cell>
          <cell r="E76">
            <v>123</v>
          </cell>
          <cell r="F76">
            <v>238761.60061645508</v>
          </cell>
          <cell r="G76">
            <v>250448.35717773438</v>
          </cell>
          <cell r="H76">
            <v>5.9193761808406204</v>
          </cell>
          <cell r="I76">
            <v>2.715942897253699</v>
          </cell>
          <cell r="J76">
            <v>2.6304990741124175</v>
          </cell>
          <cell r="K76">
            <v>2.6457801165281927</v>
          </cell>
          <cell r="L76">
            <v>144.82519883814894</v>
          </cell>
          <cell r="M76">
            <v>4.6239583155744519</v>
          </cell>
          <cell r="N76">
            <v>4.5536146608692762</v>
          </cell>
          <cell r="O76">
            <v>4.5496412575879264</v>
          </cell>
          <cell r="P76">
            <v>4.5884274978901587</v>
          </cell>
          <cell r="Q76">
            <v>0.39440567020665762</v>
          </cell>
          <cell r="R76">
            <v>3.4309482009125665</v>
          </cell>
          <cell r="S76">
            <v>103.92159971396208</v>
          </cell>
          <cell r="T76">
            <v>346</v>
          </cell>
        </row>
        <row r="77">
          <cell r="A77" t="str">
            <v>EMBrazilHY</v>
          </cell>
          <cell r="B77" t="str">
            <v>EM</v>
          </cell>
          <cell r="C77" t="str">
            <v>Brazil</v>
          </cell>
          <cell r="D77" t="str">
            <v>HY</v>
          </cell>
          <cell r="E77">
            <v>49</v>
          </cell>
          <cell r="F77">
            <v>136230.79016876221</v>
          </cell>
          <cell r="G77">
            <v>133226.23215484619</v>
          </cell>
          <cell r="H77">
            <v>8.5768544111109453</v>
          </cell>
          <cell r="I77">
            <v>6.4481283813189245</v>
          </cell>
          <cell r="J77">
            <v>6.3881663330644525</v>
          </cell>
          <cell r="K77">
            <v>6.3290201783733933</v>
          </cell>
          <cell r="L77">
            <v>520.47184153667217</v>
          </cell>
          <cell r="M77">
            <v>5.0198762731231508</v>
          </cell>
          <cell r="N77">
            <v>4.8578153643779833</v>
          </cell>
          <cell r="O77">
            <v>4.7530069434233786</v>
          </cell>
          <cell r="P77">
            <v>4.7946556137880236</v>
          </cell>
          <cell r="Q77">
            <v>0.3916277511409757</v>
          </cell>
          <cell r="R77">
            <v>6.069266487672051</v>
          </cell>
          <cell r="S77">
            <v>96.11624588164635</v>
          </cell>
          <cell r="T77">
            <v>141</v>
          </cell>
        </row>
        <row r="78">
          <cell r="A78" t="str">
            <v>EMMexicoIG</v>
          </cell>
          <cell r="B78" t="str">
            <v>EM</v>
          </cell>
          <cell r="C78" t="str">
            <v>Mexico</v>
          </cell>
          <cell r="D78" t="str">
            <v>IG</v>
          </cell>
          <cell r="E78">
            <v>26</v>
          </cell>
          <cell r="F78">
            <v>110066.05389404297</v>
          </cell>
          <cell r="G78">
            <v>115408.17472839355</v>
          </cell>
          <cell r="H78">
            <v>11.725650929296853</v>
          </cell>
          <cell r="I78">
            <v>4.0665720597174655</v>
          </cell>
          <cell r="J78">
            <v>4.0463328964339702</v>
          </cell>
          <cell r="K78">
            <v>4.0428543386025639</v>
          </cell>
          <cell r="L78">
            <v>264.28533719408074</v>
          </cell>
          <cell r="M78">
            <v>7.4255811248453698</v>
          </cell>
          <cell r="N78">
            <v>7.243701719615868</v>
          </cell>
          <cell r="O78">
            <v>7.2348347688480912</v>
          </cell>
          <cell r="P78">
            <v>7.2439441151509794</v>
          </cell>
          <cell r="Q78">
            <v>0.97356865756280675</v>
          </cell>
          <cell r="R78">
            <v>4.9970867319654015</v>
          </cell>
          <cell r="S78">
            <v>103.44208176168618</v>
          </cell>
          <cell r="T78">
            <v>108</v>
          </cell>
        </row>
        <row r="79">
          <cell r="A79" t="str">
            <v>EMRussiaHY</v>
          </cell>
          <cell r="B79" t="str">
            <v>EM</v>
          </cell>
          <cell r="C79" t="str">
            <v>Russia</v>
          </cell>
          <cell r="D79" t="str">
            <v>HY</v>
          </cell>
          <cell r="E79">
            <v>44</v>
          </cell>
          <cell r="F79">
            <v>78978.884651184082</v>
          </cell>
          <cell r="G79">
            <v>83899.823822021484</v>
          </cell>
          <cell r="H79">
            <v>4.2666619419973202</v>
          </cell>
          <cell r="I79">
            <v>4.4461904910346357</v>
          </cell>
          <cell r="J79">
            <v>4.4432809193846881</v>
          </cell>
          <cell r="K79">
            <v>4.4408577793096642</v>
          </cell>
          <cell r="L79">
            <v>356.6309758927224</v>
          </cell>
          <cell r="M79">
            <v>3.5472729590057601</v>
          </cell>
          <cell r="N79">
            <v>3.4616760131165294</v>
          </cell>
          <cell r="O79">
            <v>3.4616760131165294</v>
          </cell>
          <cell r="P79">
            <v>3.4846737241766035</v>
          </cell>
          <cell r="Q79">
            <v>0.21019511787888884</v>
          </cell>
          <cell r="R79">
            <v>5.9859497924234857</v>
          </cell>
          <cell r="S79">
            <v>104.74949888672197</v>
          </cell>
          <cell r="T79">
            <v>101</v>
          </cell>
        </row>
        <row r="80">
          <cell r="A80" t="str">
            <v>EMSouth KoreaIG</v>
          </cell>
          <cell r="B80" t="str">
            <v>EM</v>
          </cell>
          <cell r="C80" t="str">
            <v>South Korea</v>
          </cell>
          <cell r="D80" t="str">
            <v>IG</v>
          </cell>
          <cell r="E80">
            <v>33</v>
          </cell>
          <cell r="F80">
            <v>63174.109954833984</v>
          </cell>
          <cell r="G80">
            <v>66288.118789672852</v>
          </cell>
          <cell r="H80">
            <v>5.4735604838721015</v>
          </cell>
          <cell r="I80">
            <v>2.1194922625952888</v>
          </cell>
          <cell r="J80">
            <v>2.0996347511487308</v>
          </cell>
          <cell r="K80">
            <v>2.1042859931533169</v>
          </cell>
          <cell r="L80">
            <v>88.950688985448053</v>
          </cell>
          <cell r="M80">
            <v>4.701509516393604</v>
          </cell>
          <cell r="N80">
            <v>4.6460227525986069</v>
          </cell>
          <cell r="O80">
            <v>4.6460227525986069</v>
          </cell>
          <cell r="P80">
            <v>4.685082110957139</v>
          </cell>
          <cell r="Q80">
            <v>0.34987226429853924</v>
          </cell>
          <cell r="R80">
            <v>2.9749682051749811</v>
          </cell>
          <cell r="S80">
            <v>104.2988909567466</v>
          </cell>
          <cell r="T80">
            <v>116</v>
          </cell>
        </row>
        <row r="81">
          <cell r="A81" t="str">
            <v>EMHong KongIG</v>
          </cell>
          <cell r="B81" t="str">
            <v>EM</v>
          </cell>
          <cell r="C81" t="str">
            <v>Hong Kong</v>
          </cell>
          <cell r="D81" t="str">
            <v>IG</v>
          </cell>
          <cell r="E81">
            <v>36</v>
          </cell>
          <cell r="F81">
            <v>62252.219970703125</v>
          </cell>
          <cell r="G81">
            <v>66662.9501953125</v>
          </cell>
          <cell r="H81">
            <v>5.5662371909119077</v>
          </cell>
          <cell r="I81">
            <v>2.5949757694744147</v>
          </cell>
          <cell r="J81">
            <v>2.4709177485616958</v>
          </cell>
          <cell r="K81">
            <v>2.5116681057544601</v>
          </cell>
          <cell r="L81">
            <v>139.26093311559268</v>
          </cell>
          <cell r="M81">
            <v>4.9372869824486258</v>
          </cell>
          <cell r="N81">
            <v>4.8639163953661422</v>
          </cell>
          <cell r="O81">
            <v>4.6448776782517216</v>
          </cell>
          <cell r="P81">
            <v>4.6918247724959841</v>
          </cell>
          <cell r="Q81">
            <v>0.37884184315928987</v>
          </cell>
          <cell r="R81">
            <v>3.977146937566268</v>
          </cell>
          <cell r="S81">
            <v>106.0953244980482</v>
          </cell>
          <cell r="T81">
            <v>91</v>
          </cell>
        </row>
        <row r="82">
          <cell r="A82" t="str">
            <v>EMUAEIG</v>
          </cell>
          <cell r="B82" t="str">
            <v>EM</v>
          </cell>
          <cell r="C82" t="str">
            <v>UAE</v>
          </cell>
          <cell r="D82" t="str">
            <v>IG</v>
          </cell>
          <cell r="E82">
            <v>31</v>
          </cell>
          <cell r="F82">
            <v>56622.948883056641</v>
          </cell>
          <cell r="G82">
            <v>61222.332458496094</v>
          </cell>
          <cell r="H82">
            <v>5.9570554274060514</v>
          </cell>
          <cell r="I82">
            <v>2.7548464018137895</v>
          </cell>
          <cell r="J82">
            <v>2.7289941727155043</v>
          </cell>
          <cell r="K82">
            <v>2.7364058663118107</v>
          </cell>
          <cell r="L82">
            <v>158.26937236312088</v>
          </cell>
          <cell r="M82">
            <v>4.7982126447733364</v>
          </cell>
          <cell r="N82">
            <v>4.7223914886337646</v>
          </cell>
          <cell r="O82">
            <v>4.7223914886337646</v>
          </cell>
          <cell r="P82">
            <v>4.6959223563892731</v>
          </cell>
          <cell r="Q82">
            <v>0.39431989472856038</v>
          </cell>
          <cell r="R82">
            <v>4.1844290664569028</v>
          </cell>
          <cell r="S82">
            <v>106.93593370964435</v>
          </cell>
          <cell r="T82">
            <v>75</v>
          </cell>
        </row>
        <row r="83">
          <cell r="A83" t="str">
            <v>EMChinaHY</v>
          </cell>
          <cell r="B83" t="str">
            <v>EM</v>
          </cell>
          <cell r="C83" t="str">
            <v>China</v>
          </cell>
          <cell r="D83" t="str">
            <v>HY</v>
          </cell>
          <cell r="E83">
            <v>67</v>
          </cell>
          <cell r="F83">
            <v>41909.789001464844</v>
          </cell>
          <cell r="G83">
            <v>43761.742027282715</v>
          </cell>
          <cell r="H83">
            <v>3.3456432115774235</v>
          </cell>
          <cell r="I83">
            <v>6.5628834144318731</v>
          </cell>
          <cell r="J83">
            <v>6.0730770313758695</v>
          </cell>
          <cell r="K83">
            <v>6.1331632249242318</v>
          </cell>
          <cell r="L83">
            <v>506.55281169862627</v>
          </cell>
          <cell r="M83">
            <v>2.955841802406209</v>
          </cell>
          <cell r="N83">
            <v>2.8598052683527371</v>
          </cell>
          <cell r="O83">
            <v>1.9697973852302706</v>
          </cell>
          <cell r="P83">
            <v>2.1577159579201393</v>
          </cell>
          <cell r="Q83">
            <v>-0.41575728288141944</v>
          </cell>
          <cell r="R83">
            <v>7.5548612195917002</v>
          </cell>
          <cell r="S83">
            <v>102.63198375991222</v>
          </cell>
          <cell r="T83">
            <v>107</v>
          </cell>
        </row>
        <row r="84">
          <cell r="A84" t="str">
            <v>EMIndiaIG</v>
          </cell>
          <cell r="B84" t="str">
            <v>EM</v>
          </cell>
          <cell r="C84" t="str">
            <v>India</v>
          </cell>
          <cell r="D84" t="str">
            <v>IG</v>
          </cell>
          <cell r="E84">
            <v>21</v>
          </cell>
          <cell r="F84">
            <v>40393.85498046875</v>
          </cell>
          <cell r="G84">
            <v>42832.783721923828</v>
          </cell>
          <cell r="H84">
            <v>5.5231030279929314</v>
          </cell>
          <cell r="I84">
            <v>2.9945604174673583</v>
          </cell>
          <cell r="J84">
            <v>2.9608964625911436</v>
          </cell>
          <cell r="K84">
            <v>2.9607254840627419</v>
          </cell>
          <cell r="L84">
            <v>176.06043529258363</v>
          </cell>
          <cell r="M84">
            <v>4.8788008296340228</v>
          </cell>
          <cell r="N84">
            <v>4.7951205324562753</v>
          </cell>
          <cell r="O84">
            <v>4.5394449298238468</v>
          </cell>
          <cell r="P84">
            <v>4.5770814522790069</v>
          </cell>
          <cell r="Q84">
            <v>0.35169621425608122</v>
          </cell>
          <cell r="R84">
            <v>4.2569518316445079</v>
          </cell>
          <cell r="S84">
            <v>104.96774263034938</v>
          </cell>
          <cell r="T84">
            <v>61</v>
          </cell>
        </row>
        <row r="85">
          <cell r="A85" t="str">
            <v>EMChileIG</v>
          </cell>
          <cell r="B85" t="str">
            <v>EM</v>
          </cell>
          <cell r="C85" t="str">
            <v>Chile</v>
          </cell>
          <cell r="D85" t="str">
            <v>IG</v>
          </cell>
          <cell r="E85">
            <v>25</v>
          </cell>
          <cell r="F85">
            <v>36933.336944580078</v>
          </cell>
          <cell r="G85">
            <v>39026.779159545898</v>
          </cell>
          <cell r="H85">
            <v>8.5321905142680041</v>
          </cell>
          <cell r="I85">
            <v>3.5597859447095122</v>
          </cell>
          <cell r="J85">
            <v>3.5511880698526221</v>
          </cell>
          <cell r="K85">
            <v>3.5508220929962993</v>
          </cell>
          <cell r="L85">
            <v>201.87728209033233</v>
          </cell>
          <cell r="M85">
            <v>6.488089539101221</v>
          </cell>
          <cell r="N85">
            <v>6.3641448599536314</v>
          </cell>
          <cell r="O85">
            <v>6.3340931040197672</v>
          </cell>
          <cell r="P85">
            <v>6.1931484143090021</v>
          </cell>
          <cell r="Q85">
            <v>0.63959233946900951</v>
          </cell>
          <cell r="R85">
            <v>4.5549301343015269</v>
          </cell>
          <cell r="S85">
            <v>104.60648160327099</v>
          </cell>
          <cell r="T85">
            <v>61</v>
          </cell>
        </row>
        <row r="86">
          <cell r="A86" t="str">
            <v>EMVenezuelaHY</v>
          </cell>
          <cell r="B86" t="str">
            <v>EM</v>
          </cell>
          <cell r="C86" t="str">
            <v>Venezuela</v>
          </cell>
          <cell r="D86" t="str">
            <v>HY</v>
          </cell>
          <cell r="E86">
            <v>2</v>
          </cell>
          <cell r="F86">
            <v>28654.60009765625</v>
          </cell>
          <cell r="G86">
            <v>14627.583831787109</v>
          </cell>
          <cell r="H86">
            <v>7.6354760682669935</v>
          </cell>
          <cell r="I86">
            <v>23.882244211633058</v>
          </cell>
          <cell r="J86">
            <v>23.882244211633058</v>
          </cell>
          <cell r="K86">
            <v>23.882244211633058</v>
          </cell>
          <cell r="L86">
            <v>2716.3337273894545</v>
          </cell>
          <cell r="M86">
            <v>3.9941868451655571</v>
          </cell>
          <cell r="N86">
            <v>3.5872151551950937</v>
          </cell>
          <cell r="O86">
            <v>3.5872151551950937</v>
          </cell>
          <cell r="P86">
            <v>3.1207472366071509</v>
          </cell>
          <cell r="Q86">
            <v>0.20514880637224953</v>
          </cell>
          <cell r="R86">
            <v>7.8045486567937452</v>
          </cell>
          <cell r="S86">
            <v>48.656348449451521</v>
          </cell>
          <cell r="T86">
            <v>10</v>
          </cell>
        </row>
        <row r="87">
          <cell r="A87" t="str">
            <v>EMSingaporeIG</v>
          </cell>
          <cell r="B87" t="str">
            <v>EM</v>
          </cell>
          <cell r="C87" t="str">
            <v>Singapore</v>
          </cell>
          <cell r="D87" t="str">
            <v>IG</v>
          </cell>
          <cell r="E87">
            <v>12</v>
          </cell>
          <cell r="F87">
            <v>22305.819946289063</v>
          </cell>
          <cell r="G87">
            <v>23600.357086181641</v>
          </cell>
          <cell r="H87">
            <v>6.4450034772120501</v>
          </cell>
          <cell r="I87">
            <v>2.5573306208780644</v>
          </cell>
          <cell r="J87">
            <v>2.4428163727008663</v>
          </cell>
          <cell r="K87">
            <v>2.4702895515467205</v>
          </cell>
          <cell r="L87">
            <v>112.13273453906193</v>
          </cell>
          <cell r="M87">
            <v>5.4252387189467477</v>
          </cell>
          <cell r="N87">
            <v>5.3531726779310524</v>
          </cell>
          <cell r="O87">
            <v>5.3474637840739909</v>
          </cell>
          <cell r="P87">
            <v>5.4061739237625872</v>
          </cell>
          <cell r="Q87">
            <v>0.50140601877606839</v>
          </cell>
          <cell r="R87">
            <v>3.4604045387866336</v>
          </cell>
          <cell r="S87">
            <v>105.01656016512341</v>
          </cell>
          <cell r="T87">
            <v>34</v>
          </cell>
        </row>
        <row r="88">
          <cell r="A88" t="str">
            <v>EMQatarIG</v>
          </cell>
          <cell r="B88" t="str">
            <v>EM</v>
          </cell>
          <cell r="C88" t="str">
            <v>Qatar</v>
          </cell>
          <cell r="D88" t="str">
            <v>IG</v>
          </cell>
          <cell r="E88">
            <v>10</v>
          </cell>
          <cell r="F88">
            <v>20671.824005126953</v>
          </cell>
          <cell r="G88">
            <v>22275.629943847656</v>
          </cell>
          <cell r="H88">
            <v>6.0454801339116475</v>
          </cell>
          <cell r="I88">
            <v>2.8079323544970354</v>
          </cell>
          <cell r="J88">
            <v>2.8079323544970354</v>
          </cell>
          <cell r="K88">
            <v>2.8079323544970354</v>
          </cell>
          <cell r="L88">
            <v>139.97833110741925</v>
          </cell>
          <cell r="M88">
            <v>4.8926111658034275</v>
          </cell>
          <cell r="N88">
            <v>4.8140060863714798</v>
          </cell>
          <cell r="O88">
            <v>4.8140060863714798</v>
          </cell>
          <cell r="P88">
            <v>4.4948685242780479</v>
          </cell>
          <cell r="Q88">
            <v>0.3527349800865659</v>
          </cell>
          <cell r="R88">
            <v>4.2810337207213536</v>
          </cell>
          <cell r="S88">
            <v>106.81153909509906</v>
          </cell>
          <cell r="T88">
            <v>26</v>
          </cell>
        </row>
        <row r="89">
          <cell r="A89" t="str">
            <v>EMMexicoHY</v>
          </cell>
          <cell r="B89" t="str">
            <v>EM</v>
          </cell>
          <cell r="C89" t="str">
            <v>Mexico</v>
          </cell>
          <cell r="D89" t="str">
            <v>HY</v>
          </cell>
          <cell r="E89">
            <v>22</v>
          </cell>
          <cell r="F89">
            <v>17597.495971679688</v>
          </cell>
          <cell r="G89">
            <v>17931.654815673828</v>
          </cell>
          <cell r="H89">
            <v>5.6584999383875818</v>
          </cell>
          <cell r="I89">
            <v>6.7609801596779793</v>
          </cell>
          <cell r="J89">
            <v>6.1743293842869038</v>
          </cell>
          <cell r="K89">
            <v>6.2382804759822914</v>
          </cell>
          <cell r="L89">
            <v>506.32252578699473</v>
          </cell>
          <cell r="M89">
            <v>4.6628780093769153</v>
          </cell>
          <cell r="N89">
            <v>4.519592436808213</v>
          </cell>
          <cell r="O89">
            <v>3.0508963647464711</v>
          </cell>
          <cell r="P89">
            <v>3.5207057699355615</v>
          </cell>
          <cell r="Q89">
            <v>-0.42776877026110299</v>
          </cell>
          <cell r="R89">
            <v>6.9327179603127211</v>
          </cell>
          <cell r="S89">
            <v>100.5082423093934</v>
          </cell>
          <cell r="T89">
            <v>34</v>
          </cell>
        </row>
        <row r="90">
          <cell r="A90" t="str">
            <v>EMIndiaHY</v>
          </cell>
          <cell r="B90" t="str">
            <v>EM</v>
          </cell>
          <cell r="C90" t="str">
            <v>India</v>
          </cell>
          <cell r="D90" t="str">
            <v>HY</v>
          </cell>
          <cell r="E90">
            <v>17</v>
          </cell>
          <cell r="F90">
            <v>11833.80997467041</v>
          </cell>
          <cell r="G90">
            <v>12227.049224853516</v>
          </cell>
          <cell r="H90">
            <v>4.1375154272325556</v>
          </cell>
          <cell r="I90">
            <v>5.4679677051294702</v>
          </cell>
          <cell r="J90">
            <v>5.4036042130501354</v>
          </cell>
          <cell r="K90">
            <v>5.4178959963477293</v>
          </cell>
          <cell r="L90">
            <v>426.13156208994667</v>
          </cell>
          <cell r="M90">
            <v>3.5450323938656907</v>
          </cell>
          <cell r="N90">
            <v>3.4478993746327724</v>
          </cell>
          <cell r="O90">
            <v>3.3644470907381936</v>
          </cell>
          <cell r="P90">
            <v>3.3805167635237083</v>
          </cell>
          <cell r="Q90">
            <v>0.15305798095932241</v>
          </cell>
          <cell r="R90">
            <v>6.1608208748119901</v>
          </cell>
          <cell r="S90">
            <v>101.68429744063273</v>
          </cell>
          <cell r="T90">
            <v>25</v>
          </cell>
        </row>
        <row r="91">
          <cell r="A91" t="str">
            <v>EMBrazilIG</v>
          </cell>
          <cell r="B91" t="str">
            <v>EM</v>
          </cell>
          <cell r="C91" t="str">
            <v>Brazil</v>
          </cell>
          <cell r="D91" t="str">
            <v>IG</v>
          </cell>
          <cell r="E91">
            <v>6</v>
          </cell>
          <cell r="F91">
            <v>10852.398010253906</v>
          </cell>
          <cell r="G91">
            <v>11359.502593994141</v>
          </cell>
          <cell r="H91">
            <v>7.4443462087036343</v>
          </cell>
          <cell r="I91">
            <v>4.7374569632598558</v>
          </cell>
          <cell r="J91">
            <v>4.7373174359412618</v>
          </cell>
          <cell r="K91">
            <v>4.736228351286492</v>
          </cell>
          <cell r="L91">
            <v>330.88527095695639</v>
          </cell>
          <cell r="M91">
            <v>5.6917170384796849</v>
          </cell>
          <cell r="N91">
            <v>5.551772567160894</v>
          </cell>
          <cell r="O91">
            <v>5.5453553421308532</v>
          </cell>
          <cell r="P91">
            <v>5.6039962541148922</v>
          </cell>
          <cell r="Q91">
            <v>0.46639321923075994</v>
          </cell>
          <cell r="R91">
            <v>5.4538868326086014</v>
          </cell>
          <cell r="S91">
            <v>103.07106409851711</v>
          </cell>
          <cell r="T91">
            <v>17</v>
          </cell>
        </row>
        <row r="92">
          <cell r="A92" t="str">
            <v>EMRussiaIG</v>
          </cell>
          <cell r="B92" t="str">
            <v>EM</v>
          </cell>
          <cell r="C92" t="str">
            <v>Russia</v>
          </cell>
          <cell r="D92" t="str">
            <v>IG</v>
          </cell>
          <cell r="E92">
            <v>4</v>
          </cell>
          <cell r="F92">
            <v>10128.830017089844</v>
          </cell>
          <cell r="G92">
            <v>10731.526916503906</v>
          </cell>
          <cell r="H92">
            <v>4.1031826317500535</v>
          </cell>
          <cell r="I92">
            <v>3.698409370886063</v>
          </cell>
          <cell r="J92">
            <v>3.698409370886063</v>
          </cell>
          <cell r="K92">
            <v>3.698409370886063</v>
          </cell>
          <cell r="L92">
            <v>252.21340143940688</v>
          </cell>
          <cell r="M92">
            <v>3.6230473597784147</v>
          </cell>
          <cell r="N92">
            <v>3.5516149927811598</v>
          </cell>
          <cell r="O92">
            <v>3.5516149927811598</v>
          </cell>
          <cell r="P92">
            <v>3.5699689914429111</v>
          </cell>
          <cell r="Q92">
            <v>0.18629864681775074</v>
          </cell>
          <cell r="R92">
            <v>5.1657415397897175</v>
          </cell>
          <cell r="S92">
            <v>105.06589873763211</v>
          </cell>
          <cell r="T92">
            <v>12</v>
          </cell>
        </row>
        <row r="93">
          <cell r="A93" t="str">
            <v>EMHong KongHY</v>
          </cell>
          <cell r="B93" t="str">
            <v>EM</v>
          </cell>
          <cell r="C93" t="str">
            <v>Hong Kong</v>
          </cell>
          <cell r="D93" t="str">
            <v>HY</v>
          </cell>
          <cell r="E93">
            <v>8</v>
          </cell>
          <cell r="F93">
            <v>7855.2650451660156</v>
          </cell>
          <cell r="G93">
            <v>7985.0506744384766</v>
          </cell>
          <cell r="H93">
            <v>3.9491775900255628</v>
          </cell>
          <cell r="I93">
            <v>6.7644731652927925</v>
          </cell>
          <cell r="J93">
            <v>6.1663469376667477</v>
          </cell>
          <cell r="K93">
            <v>6.1978685944012417</v>
          </cell>
          <cell r="L93">
            <v>492.40706900260193</v>
          </cell>
          <cell r="M93">
            <v>3.4804400047321247</v>
          </cell>
          <cell r="N93">
            <v>3.3778534530776896</v>
          </cell>
          <cell r="O93">
            <v>2.869023347253318</v>
          </cell>
          <cell r="P93">
            <v>2.974398905030895</v>
          </cell>
          <cell r="Q93">
            <v>-0.13106016249674063</v>
          </cell>
          <cell r="R93">
            <v>6.1360142260339954</v>
          </cell>
          <cell r="S93">
            <v>99.923761495788725</v>
          </cell>
          <cell r="T93">
            <v>13</v>
          </cell>
        </row>
        <row r="94">
          <cell r="A94" t="str">
            <v>EMChileHY</v>
          </cell>
          <cell r="B94" t="str">
            <v>EM</v>
          </cell>
          <cell r="C94" t="str">
            <v>Chile</v>
          </cell>
          <cell r="D94" t="str">
            <v>HY</v>
          </cell>
          <cell r="E94">
            <v>10</v>
          </cell>
          <cell r="F94">
            <v>5205.9940032958984</v>
          </cell>
          <cell r="G94">
            <v>5120.0906524658203</v>
          </cell>
          <cell r="H94">
            <v>5.3495870414477196</v>
          </cell>
          <cell r="I94">
            <v>7.6845763740890076</v>
          </cell>
          <cell r="J94">
            <v>7.4368161734196949</v>
          </cell>
          <cell r="K94">
            <v>7.4389939455299663</v>
          </cell>
          <cell r="L94">
            <v>602.83574979546802</v>
          </cell>
          <cell r="M94">
            <v>4.4332996719081672</v>
          </cell>
          <cell r="N94">
            <v>4.2935110159249739</v>
          </cell>
          <cell r="O94">
            <v>3.9184954351741661</v>
          </cell>
          <cell r="P94">
            <v>3.7690348510859897</v>
          </cell>
          <cell r="Q94">
            <v>-2.20177693032047E-2</v>
          </cell>
          <cell r="R94">
            <v>7.0184377706076893</v>
          </cell>
          <cell r="S94">
            <v>96.67185354518837</v>
          </cell>
          <cell r="T94">
            <v>11</v>
          </cell>
        </row>
        <row r="95">
          <cell r="A95" t="str">
            <v>EMUAEHY</v>
          </cell>
          <cell r="B95" t="str">
            <v>EM</v>
          </cell>
          <cell r="C95" t="str">
            <v>UAE</v>
          </cell>
          <cell r="D95" t="str">
            <v>HY</v>
          </cell>
          <cell r="E95">
            <v>6</v>
          </cell>
          <cell r="F95">
            <v>3475</v>
          </cell>
          <cell r="G95">
            <v>3422.76318359375</v>
          </cell>
          <cell r="H95">
            <v>2.9006710265985469</v>
          </cell>
          <cell r="I95">
            <v>8.1679555135446442</v>
          </cell>
          <cell r="J95">
            <v>7.8120440413654046</v>
          </cell>
          <cell r="K95">
            <v>7.9415983850652916</v>
          </cell>
          <cell r="L95">
            <v>683.46359527970696</v>
          </cell>
          <cell r="M95">
            <v>2.6323878155769784</v>
          </cell>
          <cell r="N95">
            <v>2.5602307456155429</v>
          </cell>
          <cell r="O95">
            <v>2.5602307456155429</v>
          </cell>
          <cell r="P95">
            <v>2.5435288343393747</v>
          </cell>
          <cell r="Q95">
            <v>0.102516657125883</v>
          </cell>
          <cell r="R95">
            <v>6.7290430741344425</v>
          </cell>
          <cell r="S95">
            <v>98.072392648381296</v>
          </cell>
          <cell r="T95">
            <v>7</v>
          </cell>
        </row>
        <row r="96">
          <cell r="A96" t="str">
            <v>EMSingaporeHY</v>
          </cell>
          <cell r="B96" t="str">
            <v>EM</v>
          </cell>
          <cell r="C96" t="str">
            <v>Singapore</v>
          </cell>
          <cell r="D96" t="str">
            <v>HY</v>
          </cell>
          <cell r="E96">
            <v>3</v>
          </cell>
          <cell r="F96">
            <v>2552.2569885253906</v>
          </cell>
          <cell r="G96">
            <v>2324.6651611328125</v>
          </cell>
          <cell r="H96">
            <v>3.5076317537120101</v>
          </cell>
          <cell r="I96">
            <v>14.148983149612492</v>
          </cell>
          <cell r="J96">
            <v>13.865213283352038</v>
          </cell>
          <cell r="K96">
            <v>13.919715000117886</v>
          </cell>
          <cell r="L96">
            <v>1282.2432800590768</v>
          </cell>
          <cell r="M96">
            <v>3.0379578092590096</v>
          </cell>
          <cell r="N96">
            <v>2.8803386739217158</v>
          </cell>
          <cell r="O96">
            <v>2.1745173077838991</v>
          </cell>
          <cell r="P96">
            <v>2.2733651419997747</v>
          </cell>
          <cell r="Q96">
            <v>-0.76592289733597385</v>
          </cell>
          <cell r="R96">
            <v>8.4768383127119087</v>
          </cell>
          <cell r="S96">
            <v>88.700085111794706</v>
          </cell>
          <cell r="T96">
            <v>4</v>
          </cell>
        </row>
        <row r="97">
          <cell r="A97" t="str">
            <v>EMSouth KoreaHY</v>
          </cell>
          <cell r="B97" t="str">
            <v>EM</v>
          </cell>
          <cell r="C97" t="str">
            <v>South Korea</v>
          </cell>
          <cell r="D97" t="str">
            <v>HY</v>
          </cell>
          <cell r="E97">
            <v>3</v>
          </cell>
          <cell r="F97">
            <v>1525</v>
          </cell>
          <cell r="G97">
            <v>1533.7576293945313</v>
          </cell>
          <cell r="H97">
            <v>12.673572635056152</v>
          </cell>
          <cell r="I97">
            <v>5.2911761809075024</v>
          </cell>
          <cell r="J97">
            <v>5.0789097971533783</v>
          </cell>
          <cell r="K97">
            <v>4.8195702310688988</v>
          </cell>
          <cell r="L97">
            <v>332.75343340197225</v>
          </cell>
          <cell r="M97">
            <v>3.6637534156138196</v>
          </cell>
          <cell r="N97">
            <v>3.570496140229539</v>
          </cell>
          <cell r="O97">
            <v>3.570496140229539</v>
          </cell>
          <cell r="P97">
            <v>3.3242472218944701</v>
          </cell>
          <cell r="Q97">
            <v>9.4839457352157874E-2</v>
          </cell>
          <cell r="R97">
            <v>5.0512295081967213</v>
          </cell>
          <cell r="S97">
            <v>99.092131147540982</v>
          </cell>
          <cell r="T97">
            <v>4</v>
          </cell>
        </row>
        <row r="98">
          <cell r="A98" t="str">
            <v>EMQatarHY</v>
          </cell>
          <cell r="B98" t="str">
            <v>EM</v>
          </cell>
          <cell r="C98" t="str">
            <v>Qatar</v>
          </cell>
          <cell r="D98" t="str">
            <v>HY</v>
          </cell>
          <cell r="E98">
            <v>1</v>
          </cell>
          <cell r="F98">
            <v>500</v>
          </cell>
          <cell r="G98">
            <v>504.90451049804688</v>
          </cell>
          <cell r="H98">
            <v>4.5479999015999732</v>
          </cell>
          <cell r="I98">
            <v>4.620999665693768</v>
          </cell>
          <cell r="J98">
            <v>4.620999665693768</v>
          </cell>
          <cell r="K98">
            <v>4.620999665693768</v>
          </cell>
          <cell r="L98">
            <v>334.00000568157401</v>
          </cell>
          <cell r="M98">
            <v>4.0890002853479883</v>
          </cell>
          <cell r="N98">
            <v>3.9969998871542693</v>
          </cell>
          <cell r="O98">
            <v>3.9969998871542693</v>
          </cell>
          <cell r="P98">
            <v>4.0129999248702504</v>
          </cell>
          <cell r="Q98">
            <v>0.19300000163194148</v>
          </cell>
          <cell r="R98">
            <v>4.375</v>
          </cell>
          <cell r="S98">
            <v>99</v>
          </cell>
          <cell r="T98">
            <v>1</v>
          </cell>
        </row>
        <row r="99">
          <cell r="A99" t="str">
            <v/>
          </cell>
        </row>
        <row r="100">
          <cell r="A100" t="str">
            <v/>
          </cell>
        </row>
        <row r="101">
          <cell r="A101" t="str">
            <v/>
          </cell>
        </row>
        <row r="102">
          <cell r="A102" t="str">
            <v/>
          </cell>
          <cell r="B102" t="str">
            <v>EMDMFlag</v>
          </cell>
          <cell r="C102" t="str">
            <v>idx</v>
          </cell>
          <cell r="D102" t="str">
            <v>RatingAlpha</v>
          </cell>
          <cell r="E102" t="str">
            <v>IssrCount</v>
          </cell>
          <cell r="F102" t="str">
            <v>FaceValue</v>
          </cell>
          <cell r="G102" t="str">
            <v>MarketValue</v>
          </cell>
          <cell r="H102" t="str">
            <v>Maturity</v>
          </cell>
          <cell r="I102" t="str">
            <v>YTM</v>
          </cell>
          <cell r="J102" t="str">
            <v>YTW</v>
          </cell>
          <cell r="K102" t="str">
            <v>EffectiveYield</v>
          </cell>
          <cell r="L102" t="str">
            <v>OAS</v>
          </cell>
          <cell r="M102" t="str">
            <v>MacaulayDur</v>
          </cell>
          <cell r="N102" t="str">
            <v>ModifiedDur</v>
          </cell>
          <cell r="O102" t="str">
            <v>MDTW</v>
          </cell>
          <cell r="P102" t="str">
            <v>EffDur</v>
          </cell>
          <cell r="Q102" t="str">
            <v>EffConvexity</v>
          </cell>
          <cell r="R102" t="str">
            <v>Coupon</v>
          </cell>
          <cell r="S102" t="str">
            <v>Price</v>
          </cell>
          <cell r="T102" t="str">
            <v>IssueCount</v>
          </cell>
        </row>
        <row r="103">
          <cell r="A103" t="str">
            <v>EMA</v>
          </cell>
          <cell r="B103" t="str">
            <v>EM</v>
          </cell>
          <cell r="C103" t="str">
            <v xml:space="preserve"> </v>
          </cell>
          <cell r="D103" t="str">
            <v>A</v>
          </cell>
          <cell r="E103">
            <v>146</v>
          </cell>
          <cell r="F103">
            <v>321909.74951171875</v>
          </cell>
          <cell r="G103">
            <v>341446.03144836426</v>
          </cell>
          <cell r="H103">
            <v>6.7264532308992431</v>
          </cell>
          <cell r="I103">
            <v>2.6165503631188751</v>
          </cell>
          <cell r="J103">
            <v>2.5757048298792835</v>
          </cell>
          <cell r="K103">
            <v>2.5837875568969904</v>
          </cell>
          <cell r="L103">
            <v>137.75452554824335</v>
          </cell>
          <cell r="M103">
            <v>5.1546075949706278</v>
          </cell>
          <cell r="N103">
            <v>5.0744813991560926</v>
          </cell>
          <cell r="O103">
            <v>5.070800718197761</v>
          </cell>
          <cell r="P103">
            <v>5.1002289856401797</v>
          </cell>
          <cell r="Q103">
            <v>0.50019985432375369</v>
          </cell>
          <cell r="R103">
            <v>3.6211237565202059</v>
          </cell>
          <cell r="S103">
            <v>105.13573738619149</v>
          </cell>
          <cell r="T103">
            <v>452</v>
          </cell>
        </row>
        <row r="104">
          <cell r="A104" t="str">
            <v>EMAA</v>
          </cell>
          <cell r="B104" t="str">
            <v>EM</v>
          </cell>
          <cell r="C104" t="str">
            <v xml:space="preserve"> </v>
          </cell>
          <cell r="D104" t="str">
            <v>AA</v>
          </cell>
          <cell r="E104">
            <v>36</v>
          </cell>
          <cell r="F104">
            <v>99876.999908447266</v>
          </cell>
          <cell r="G104">
            <v>105950.56939697266</v>
          </cell>
          <cell r="H104">
            <v>5.8464834277344337</v>
          </cell>
          <cell r="I104">
            <v>2.0497169354589135</v>
          </cell>
          <cell r="J104">
            <v>2.0396241021994954</v>
          </cell>
          <cell r="K104">
            <v>2.0419553785903726</v>
          </cell>
          <cell r="L104">
            <v>91.977927411954511</v>
          </cell>
          <cell r="M104">
            <v>4.9262446033654399</v>
          </cell>
          <cell r="N104">
            <v>4.8673086957597516</v>
          </cell>
          <cell r="O104">
            <v>4.8673086957597516</v>
          </cell>
          <cell r="P104">
            <v>4.8782354085028423</v>
          </cell>
          <cell r="Q104">
            <v>0.39722745729731079</v>
          </cell>
          <cell r="R104">
            <v>3.0802674772394369</v>
          </cell>
          <cell r="S104">
            <v>105.24695179628465</v>
          </cell>
          <cell r="T104">
            <v>135</v>
          </cell>
        </row>
        <row r="105">
          <cell r="A105" t="str">
            <v>EMAAA</v>
          </cell>
          <cell r="B105" t="str">
            <v>EM</v>
          </cell>
          <cell r="C105" t="str">
            <v xml:space="preserve"> </v>
          </cell>
          <cell r="D105" t="str">
            <v>AAA</v>
          </cell>
          <cell r="E105">
            <v>3</v>
          </cell>
          <cell r="F105">
            <v>5705.8199462890625</v>
          </cell>
          <cell r="G105">
            <v>6160.1515808105469</v>
          </cell>
          <cell r="H105">
            <v>8.7681770843130451</v>
          </cell>
          <cell r="I105">
            <v>1.8084921178924285</v>
          </cell>
          <cell r="J105">
            <v>1.8084921178924285</v>
          </cell>
          <cell r="K105">
            <v>1.8083001987552036</v>
          </cell>
          <cell r="L105">
            <v>65.610888982571808</v>
          </cell>
          <cell r="M105">
            <v>6.8882745120581026</v>
          </cell>
          <cell r="N105">
            <v>6.8089670446851116</v>
          </cell>
          <cell r="O105">
            <v>6.8089670446851116</v>
          </cell>
          <cell r="P105">
            <v>6.9327836711115927</v>
          </cell>
          <cell r="Q105">
            <v>0.92716818106339027</v>
          </cell>
          <cell r="R105">
            <v>3.1044636185080092</v>
          </cell>
          <cell r="S105">
            <v>107.22069915720689</v>
          </cell>
          <cell r="T105">
            <v>8</v>
          </cell>
        </row>
        <row r="106">
          <cell r="A106" t="str">
            <v>EMB</v>
          </cell>
          <cell r="B106" t="str">
            <v>EM</v>
          </cell>
          <cell r="C106" t="str">
            <v xml:space="preserve"> </v>
          </cell>
          <cell r="D106" t="str">
            <v>B</v>
          </cell>
          <cell r="E106">
            <v>162</v>
          </cell>
          <cell r="F106">
            <v>158734.7770614624</v>
          </cell>
          <cell r="G106">
            <v>161678.94598388672</v>
          </cell>
          <cell r="H106">
            <v>6.7883868874434858</v>
          </cell>
          <cell r="I106">
            <v>6.8551566170488574</v>
          </cell>
          <cell r="J106">
            <v>6.6155928788422189</v>
          </cell>
          <cell r="K106">
            <v>6.6465921755890394</v>
          </cell>
          <cell r="L106">
            <v>547.29824161872489</v>
          </cell>
          <cell r="M106">
            <v>4.2414959525849119</v>
          </cell>
          <cell r="N106">
            <v>4.0978275116956997</v>
          </cell>
          <cell r="O106">
            <v>3.6994579292304839</v>
          </cell>
          <cell r="P106">
            <v>3.7385263205701551</v>
          </cell>
          <cell r="Q106">
            <v>9.1144530623265316E-2</v>
          </cell>
          <cell r="R106">
            <v>7.2314769429929635</v>
          </cell>
          <cell r="S106">
            <v>99.907640801454022</v>
          </cell>
          <cell r="T106">
            <v>267</v>
          </cell>
        </row>
        <row r="107">
          <cell r="A107" t="str">
            <v>EMBB</v>
          </cell>
          <cell r="B107" t="str">
            <v>EM</v>
          </cell>
          <cell r="C107" t="str">
            <v xml:space="preserve"> </v>
          </cell>
          <cell r="D107" t="str">
            <v>BB</v>
          </cell>
          <cell r="E107">
            <v>211</v>
          </cell>
          <cell r="F107">
            <v>259204.84955596924</v>
          </cell>
          <cell r="G107">
            <v>270652.9602432251</v>
          </cell>
          <cell r="H107">
            <v>5.5438010588305771</v>
          </cell>
          <cell r="I107">
            <v>4.7266887859756075</v>
          </cell>
          <cell r="J107">
            <v>4.626774536232773</v>
          </cell>
          <cell r="K107">
            <v>4.6308189115866636</v>
          </cell>
          <cell r="L107">
            <v>348.99230339376783</v>
          </cell>
          <cell r="M107">
            <v>4.2900906758083375</v>
          </cell>
          <cell r="N107">
            <v>4.1798742180752653</v>
          </cell>
          <cell r="O107">
            <v>3.9798212574921412</v>
          </cell>
          <cell r="P107">
            <v>4.0443860768852256</v>
          </cell>
          <cell r="Q107">
            <v>0.1631136960965007</v>
          </cell>
          <cell r="R107">
            <v>5.7406092872552534</v>
          </cell>
          <cell r="S107">
            <v>103.04668841620811</v>
          </cell>
          <cell r="T107">
            <v>391</v>
          </cell>
        </row>
        <row r="108">
          <cell r="A108" t="str">
            <v>EMBBB</v>
          </cell>
          <cell r="B108" t="str">
            <v>EM</v>
          </cell>
          <cell r="C108" t="str">
            <v xml:space="preserve"> </v>
          </cell>
          <cell r="D108" t="str">
            <v>BBB</v>
          </cell>
          <cell r="E108">
            <v>275</v>
          </cell>
          <cell r="F108">
            <v>413561.86981201172</v>
          </cell>
          <cell r="G108">
            <v>435127.37898254395</v>
          </cell>
          <cell r="H108">
            <v>7.910446812346402</v>
          </cell>
          <cell r="I108">
            <v>3.6570641569364959</v>
          </cell>
          <cell r="J108">
            <v>3.586209974844925</v>
          </cell>
          <cell r="K108">
            <v>3.596648831171581</v>
          </cell>
          <cell r="L108">
            <v>226.22224379879276</v>
          </cell>
          <cell r="M108">
            <v>5.7656328444798568</v>
          </cell>
          <cell r="N108">
            <v>5.6439129480228107</v>
          </cell>
          <cell r="O108">
            <v>5.5621619717658533</v>
          </cell>
          <cell r="P108">
            <v>5.5565699371798214</v>
          </cell>
          <cell r="Q108">
            <v>0.55945820846185368</v>
          </cell>
          <cell r="R108">
            <v>4.6122235997845085</v>
          </cell>
          <cell r="S108">
            <v>104.01472272650172</v>
          </cell>
          <cell r="T108">
            <v>583</v>
          </cell>
        </row>
        <row r="109">
          <cell r="A109" t="str">
            <v>EMCCC</v>
          </cell>
          <cell r="B109" t="str">
            <v>EM</v>
          </cell>
          <cell r="C109" t="str">
            <v xml:space="preserve"> </v>
          </cell>
          <cell r="D109" t="str">
            <v>CCC</v>
          </cell>
          <cell r="E109">
            <v>43</v>
          </cell>
          <cell r="F109">
            <v>55805.593147277832</v>
          </cell>
          <cell r="G109">
            <v>35974.652229309082</v>
          </cell>
          <cell r="H109">
            <v>5.2703228214998594</v>
          </cell>
          <cell r="I109">
            <v>19.376477230188467</v>
          </cell>
          <cell r="J109">
            <v>19.302456765538548</v>
          </cell>
          <cell r="K109">
            <v>19.06016806928222</v>
          </cell>
          <cell r="L109">
            <v>2035.8161780406203</v>
          </cell>
          <cell r="M109">
            <v>3.3895405871125184</v>
          </cell>
          <cell r="N109">
            <v>3.1098240849543344</v>
          </cell>
          <cell r="O109">
            <v>3.0186955360266516</v>
          </cell>
          <cell r="P109">
            <v>2.6903091567160327</v>
          </cell>
          <cell r="Q109">
            <v>9.0492972765092689E-2</v>
          </cell>
          <cell r="R109">
            <v>7.9576693420433404</v>
          </cell>
          <cell r="S109">
            <v>62.631837844919282</v>
          </cell>
          <cell r="T109">
            <v>65</v>
          </cell>
        </row>
        <row r="110">
          <cell r="A110" t="str">
            <v>EMDDD</v>
          </cell>
          <cell r="B110" t="str">
            <v>EM</v>
          </cell>
          <cell r="C110" t="str">
            <v xml:space="preserve"> </v>
          </cell>
          <cell r="D110" t="str">
            <v>DDD</v>
          </cell>
          <cell r="E110">
            <v>2</v>
          </cell>
          <cell r="F110">
            <v>1226.35498046875</v>
          </cell>
          <cell r="G110">
            <v>325.24296569824219</v>
          </cell>
          <cell r="H110">
            <v>2.922753131661497</v>
          </cell>
          <cell r="I110">
            <v>91.588517317024156</v>
          </cell>
          <cell r="J110">
            <v>91.588517317024156</v>
          </cell>
          <cell r="K110">
            <v>82.637635260185931</v>
          </cell>
          <cell r="L110">
            <v>8247.5993000837952</v>
          </cell>
          <cell r="M110">
            <v>2.1017872381032001</v>
          </cell>
          <cell r="N110">
            <v>1.604553431382967</v>
          </cell>
          <cell r="O110">
            <v>1.604553431382967</v>
          </cell>
          <cell r="P110">
            <v>1.6413831860130481</v>
          </cell>
          <cell r="Q110">
            <v>5.2896584325217121E-2</v>
          </cell>
          <cell r="R110">
            <v>9.6834705314394363</v>
          </cell>
          <cell r="S110">
            <v>26.381802255556771</v>
          </cell>
          <cell r="T110">
            <v>4</v>
          </cell>
        </row>
        <row r="111">
          <cell r="A111" t="str">
            <v/>
          </cell>
        </row>
        <row r="112">
          <cell r="A112" t="str">
            <v/>
          </cell>
        </row>
        <row r="113">
          <cell r="A113" t="str">
            <v/>
          </cell>
        </row>
        <row r="114">
          <cell r="A114" t="str">
            <v/>
          </cell>
          <cell r="B114" t="str">
            <v>EMDMFlag</v>
          </cell>
          <cell r="C114" t="str">
            <v>idx</v>
          </cell>
          <cell r="D114" t="str">
            <v>RatingAlpha</v>
          </cell>
          <cell r="E114" t="str">
            <v>IssrCount</v>
          </cell>
          <cell r="F114" t="str">
            <v>FaceValue</v>
          </cell>
          <cell r="G114" t="str">
            <v>MarketValue</v>
          </cell>
          <cell r="H114" t="str">
            <v>Maturity</v>
          </cell>
          <cell r="I114" t="str">
            <v>YTM</v>
          </cell>
          <cell r="J114" t="str">
            <v>YTW</v>
          </cell>
          <cell r="K114" t="str">
            <v>EffectiveYield</v>
          </cell>
          <cell r="L114" t="str">
            <v>OAS</v>
          </cell>
          <cell r="M114" t="str">
            <v>MacaulayDur</v>
          </cell>
          <cell r="N114" t="str">
            <v>ModifiedDur</v>
          </cell>
          <cell r="O114" t="str">
            <v>MDTW</v>
          </cell>
          <cell r="P114" t="str">
            <v>EffDur</v>
          </cell>
          <cell r="Q114" t="str">
            <v>EffConvexity</v>
          </cell>
          <cell r="R114" t="str">
            <v>Coupon</v>
          </cell>
          <cell r="S114" t="str">
            <v>Price</v>
          </cell>
          <cell r="T114" t="str">
            <v>IssueCount</v>
          </cell>
        </row>
        <row r="115">
          <cell r="A115" t="str">
            <v>DMA</v>
          </cell>
          <cell r="B115" t="str">
            <v>DM</v>
          </cell>
          <cell r="C115" t="str">
            <v xml:space="preserve"> </v>
          </cell>
          <cell r="D115" t="str">
            <v>A</v>
          </cell>
          <cell r="E115">
            <v>401</v>
          </cell>
          <cell r="F115">
            <v>2988605.7059631348</v>
          </cell>
          <cell r="G115">
            <v>3247207.1984710693</v>
          </cell>
          <cell r="H115">
            <v>9.0034563510301524</v>
          </cell>
          <cell r="I115">
            <v>2.1318466572917472</v>
          </cell>
          <cell r="J115">
            <v>2.1096895660704451</v>
          </cell>
          <cell r="K115">
            <v>2.1082182033880699</v>
          </cell>
          <cell r="L115">
            <v>104.1901288245212</v>
          </cell>
          <cell r="M115">
            <v>6.7336492065603739</v>
          </cell>
          <cell r="N115">
            <v>6.6363392912937389</v>
          </cell>
          <cell r="O115">
            <v>6.5774174492069424</v>
          </cell>
          <cell r="P115">
            <v>6.6868467815657109</v>
          </cell>
          <cell r="Q115">
            <v>0.85553409245683976</v>
          </cell>
          <cell r="R115">
            <v>3.461822602182322</v>
          </cell>
          <cell r="S115">
            <v>107.67608839720826</v>
          </cell>
          <cell r="T115">
            <v>3581</v>
          </cell>
        </row>
        <row r="116">
          <cell r="A116" t="str">
            <v>DMAA</v>
          </cell>
          <cell r="B116" t="str">
            <v>DM</v>
          </cell>
          <cell r="C116" t="str">
            <v xml:space="preserve"> </v>
          </cell>
          <cell r="D116" t="str">
            <v>AA</v>
          </cell>
          <cell r="E116">
            <v>103</v>
          </cell>
          <cell r="F116">
            <v>869841.57963562012</v>
          </cell>
          <cell r="G116">
            <v>940861.0809173584</v>
          </cell>
          <cell r="H116">
            <v>8.5254565286318673</v>
          </cell>
          <cell r="I116">
            <v>1.8013549265677755</v>
          </cell>
          <cell r="J116">
            <v>1.7978554800732256</v>
          </cell>
          <cell r="K116">
            <v>1.796304409907467</v>
          </cell>
          <cell r="L116">
            <v>79.641294100679616</v>
          </cell>
          <cell r="M116">
            <v>6.3418641792030161</v>
          </cell>
          <cell r="N116">
            <v>6.2607809981184799</v>
          </cell>
          <cell r="O116">
            <v>6.2250523181317705</v>
          </cell>
          <cell r="P116">
            <v>6.3286048310985326</v>
          </cell>
          <cell r="Q116">
            <v>0.81029520270884403</v>
          </cell>
          <cell r="R116">
            <v>3.0128585654541369</v>
          </cell>
          <cell r="S116">
            <v>107.18698421731636</v>
          </cell>
          <cell r="T116">
            <v>851</v>
          </cell>
        </row>
        <row r="117">
          <cell r="A117" t="str">
            <v>DMAAA</v>
          </cell>
          <cell r="B117" t="str">
            <v>DM</v>
          </cell>
          <cell r="C117" t="str">
            <v xml:space="preserve"> </v>
          </cell>
          <cell r="D117" t="str">
            <v>AAA</v>
          </cell>
          <cell r="E117">
            <v>16</v>
          </cell>
          <cell r="F117">
            <v>100592.81692504883</v>
          </cell>
          <cell r="G117">
            <v>107375.62380981445</v>
          </cell>
          <cell r="H117">
            <v>15.842730119664042</v>
          </cell>
          <cell r="I117">
            <v>2.4274089308101621</v>
          </cell>
          <cell r="J117">
            <v>2.4216177864007782</v>
          </cell>
          <cell r="K117">
            <v>2.4175793653879056</v>
          </cell>
          <cell r="L117">
            <v>79.265037811772999</v>
          </cell>
          <cell r="M117">
            <v>10.045992186043037</v>
          </cell>
          <cell r="N117">
            <v>9.8923632855706582</v>
          </cell>
          <cell r="O117">
            <v>9.8267622406121085</v>
          </cell>
          <cell r="P117">
            <v>10.049910180915875</v>
          </cell>
          <cell r="Q117">
            <v>1.9136331958265649</v>
          </cell>
          <cell r="R117">
            <v>3.0871914729557672</v>
          </cell>
          <cell r="S117">
            <v>105.75018133536786</v>
          </cell>
          <cell r="T117">
            <v>102</v>
          </cell>
        </row>
        <row r="118">
          <cell r="A118" t="str">
            <v>DMB</v>
          </cell>
          <cell r="B118" t="str">
            <v>DM</v>
          </cell>
          <cell r="C118" t="str">
            <v xml:space="preserve"> </v>
          </cell>
          <cell r="D118" t="str">
            <v>B</v>
          </cell>
          <cell r="E118">
            <v>484</v>
          </cell>
          <cell r="F118">
            <v>549987.18771362305</v>
          </cell>
          <cell r="G118">
            <v>555912.59072875977</v>
          </cell>
          <cell r="H118">
            <v>6.0319929447891054</v>
          </cell>
          <cell r="I118">
            <v>6.6177356465356221</v>
          </cell>
          <cell r="J118">
            <v>6.2435213722936833</v>
          </cell>
          <cell r="K118">
            <v>6.2279996010993548</v>
          </cell>
          <cell r="L118">
            <v>504.842579034908</v>
          </cell>
          <cell r="M118">
            <v>4.7932086088613683</v>
          </cell>
          <cell r="N118">
            <v>4.6388237470022737</v>
          </cell>
          <cell r="O118">
            <v>3.6798814535211508</v>
          </cell>
          <cell r="P118">
            <v>3.9551215465591998</v>
          </cell>
          <cell r="Q118">
            <v>-0.27652900453368828</v>
          </cell>
          <cell r="R118">
            <v>6.6228179086864714</v>
          </cell>
          <cell r="S118">
            <v>99.48807062095797</v>
          </cell>
          <cell r="T118">
            <v>872</v>
          </cell>
        </row>
        <row r="119">
          <cell r="A119" t="str">
            <v>DMBB</v>
          </cell>
          <cell r="B119" t="str">
            <v>DM</v>
          </cell>
          <cell r="C119" t="str">
            <v xml:space="preserve"> </v>
          </cell>
          <cell r="D119" t="str">
            <v>BB</v>
          </cell>
          <cell r="E119">
            <v>397</v>
          </cell>
          <cell r="F119">
            <v>850663.08728027344</v>
          </cell>
          <cell r="G119">
            <v>897037.40844726563</v>
          </cell>
          <cell r="H119">
            <v>6.4963101964488699</v>
          </cell>
          <cell r="I119">
            <v>4.4086486889871974</v>
          </cell>
          <cell r="J119">
            <v>4.1116906111309639</v>
          </cell>
          <cell r="K119">
            <v>4.1113444158416739</v>
          </cell>
          <cell r="L119">
            <v>309.03261498549006</v>
          </cell>
          <cell r="M119">
            <v>5.1142865208172337</v>
          </cell>
          <cell r="N119">
            <v>4.984379105655063</v>
          </cell>
          <cell r="O119">
            <v>4.2412442456341308</v>
          </cell>
          <cell r="P119">
            <v>4.5004715928643169</v>
          </cell>
          <cell r="Q119">
            <v>-2.7903166169907696E-2</v>
          </cell>
          <cell r="R119">
            <v>5.5230103491254647</v>
          </cell>
          <cell r="S119">
            <v>103.98375645954309</v>
          </cell>
          <cell r="T119">
            <v>1195</v>
          </cell>
        </row>
        <row r="120">
          <cell r="A120" t="str">
            <v>DMBBB</v>
          </cell>
          <cell r="B120" t="str">
            <v>DM</v>
          </cell>
          <cell r="C120" t="str">
            <v xml:space="preserve"> </v>
          </cell>
          <cell r="D120" t="str">
            <v>BBB</v>
          </cell>
          <cell r="E120">
            <v>854</v>
          </cell>
          <cell r="F120">
            <v>3185828.0357208252</v>
          </cell>
          <cell r="G120">
            <v>3448781.0018463135</v>
          </cell>
          <cell r="H120">
            <v>9.4797623416275929</v>
          </cell>
          <cell r="I120">
            <v>2.7947483611422692</v>
          </cell>
          <cell r="J120">
            <v>2.7431370996681887</v>
          </cell>
          <cell r="K120">
            <v>2.7358887871339204</v>
          </cell>
          <cell r="L120">
            <v>161.88211838018071</v>
          </cell>
          <cell r="M120">
            <v>6.8092819154180999</v>
          </cell>
          <cell r="N120">
            <v>6.6855886292464684</v>
          </cell>
          <cell r="O120">
            <v>6.5951066550057149</v>
          </cell>
          <cell r="P120">
            <v>6.7085868997938034</v>
          </cell>
          <cell r="Q120">
            <v>0.81186906843055073</v>
          </cell>
          <cell r="R120">
            <v>4.1175577009804458</v>
          </cell>
          <cell r="S120">
            <v>107.05578039622503</v>
          </cell>
          <cell r="T120">
            <v>4456</v>
          </cell>
        </row>
        <row r="121">
          <cell r="A121" t="str">
            <v>DMCCC</v>
          </cell>
          <cell r="B121" t="str">
            <v>DM</v>
          </cell>
          <cell r="C121" t="str">
            <v xml:space="preserve"> </v>
          </cell>
          <cell r="D121" t="str">
            <v>CCC</v>
          </cell>
          <cell r="E121">
            <v>267</v>
          </cell>
          <cell r="F121">
            <v>206564.84024047852</v>
          </cell>
          <cell r="G121">
            <v>177133.72713279724</v>
          </cell>
          <cell r="H121">
            <v>4.7349800840157457</v>
          </cell>
          <cell r="I121">
            <v>13.004457295619082</v>
          </cell>
          <cell r="J121">
            <v>12.766430332679221</v>
          </cell>
          <cell r="K121">
            <v>12.874228574205587</v>
          </cell>
          <cell r="L121">
            <v>1166.5677006978281</v>
          </cell>
          <cell r="M121">
            <v>3.7934510626951408</v>
          </cell>
          <cell r="N121">
            <v>3.5886906047101044</v>
          </cell>
          <cell r="O121">
            <v>3.1009990669647642</v>
          </cell>
          <cell r="P121">
            <v>3.2571974758961306</v>
          </cell>
          <cell r="Q121">
            <v>-9.5857533559411595E-2</v>
          </cell>
          <cell r="R121">
            <v>8.2180220081112765</v>
          </cell>
          <cell r="S121">
            <v>83.988215054682854</v>
          </cell>
          <cell r="T121">
            <v>364</v>
          </cell>
        </row>
        <row r="122">
          <cell r="A122" t="str">
            <v>DMDDD</v>
          </cell>
          <cell r="B122" t="str">
            <v>DM</v>
          </cell>
          <cell r="C122" t="str">
            <v xml:space="preserve"> </v>
          </cell>
          <cell r="D122" t="str">
            <v>DDD</v>
          </cell>
          <cell r="E122">
            <v>1</v>
          </cell>
          <cell r="F122">
            <v>290</v>
          </cell>
          <cell r="G122">
            <v>16.674999237060547</v>
          </cell>
          <cell r="H122">
            <v>3.0980000919645199</v>
          </cell>
          <cell r="I122">
            <v>77.429001446039138</v>
          </cell>
          <cell r="J122">
            <v>77.429001446039138</v>
          </cell>
          <cell r="K122">
            <v>77.429001446039138</v>
          </cell>
          <cell r="L122">
            <v>7659.0000693165412</v>
          </cell>
          <cell r="M122">
            <v>1.9840000036602794</v>
          </cell>
          <cell r="N122">
            <v>1.4309999585930893</v>
          </cell>
          <cell r="O122">
            <v>1.4309999585930893</v>
          </cell>
          <cell r="P122">
            <v>1.4360000146411176</v>
          </cell>
          <cell r="Q122">
            <v>3.0000000285959328E-2</v>
          </cell>
          <cell r="R122">
            <v>9.75</v>
          </cell>
          <cell r="S122">
            <v>5.75</v>
          </cell>
          <cell r="T122">
            <v>1</v>
          </cell>
        </row>
        <row r="123">
          <cell r="A123" t="str">
            <v>DMNR</v>
          </cell>
          <cell r="B123" t="str">
            <v>DM</v>
          </cell>
          <cell r="C123" t="str">
            <v xml:space="preserve"> </v>
          </cell>
          <cell r="D123" t="str">
            <v>NR</v>
          </cell>
          <cell r="E123">
            <v>1</v>
          </cell>
          <cell r="F123">
            <v>999.5999755859375</v>
          </cell>
          <cell r="G123">
            <v>1210.348876953125</v>
          </cell>
          <cell r="H123">
            <v>5.3290000441746983</v>
          </cell>
          <cell r="I123">
            <v>8.0649993373795201</v>
          </cell>
          <cell r="J123">
            <v>6.1799999959657805</v>
          </cell>
          <cell r="K123">
            <v>6.6220003312093842</v>
          </cell>
          <cell r="L123">
            <v>591.00000100855482</v>
          </cell>
          <cell r="M123">
            <v>4.0400000887528194</v>
          </cell>
          <cell r="N123">
            <v>3.9599999112471806</v>
          </cell>
          <cell r="O123">
            <v>2.0320000306600647</v>
          </cell>
          <cell r="P123">
            <v>2.2750000050427737</v>
          </cell>
          <cell r="Q123">
            <v>-0.63499999697433573</v>
          </cell>
          <cell r="R123">
            <v>12.500000305297908</v>
          </cell>
          <cell r="S123">
            <v>119.0000013433108</v>
          </cell>
          <cell r="T123">
            <v>1</v>
          </cell>
        </row>
        <row r="124">
          <cell r="A124" t="str">
            <v/>
          </cell>
        </row>
        <row r="125">
          <cell r="A125" t="str">
            <v/>
          </cell>
        </row>
        <row r="126">
          <cell r="A126" t="str">
            <v/>
          </cell>
        </row>
        <row r="127">
          <cell r="A127" t="str">
            <v/>
          </cell>
        </row>
        <row r="128">
          <cell r="A128" t="str">
            <v/>
          </cell>
          <cell r="B128" t="str">
            <v>EMDMFlag</v>
          </cell>
          <cell r="C128" t="str">
            <v>Region</v>
          </cell>
          <cell r="D128" t="str">
            <v>RatingAlpha</v>
          </cell>
          <cell r="E128" t="str">
            <v>IssrCount</v>
          </cell>
          <cell r="F128" t="str">
            <v>FaceValue</v>
          </cell>
          <cell r="G128" t="str">
            <v>MarketValue</v>
          </cell>
          <cell r="H128" t="str">
            <v>Maturity</v>
          </cell>
          <cell r="I128" t="str">
            <v>YTM</v>
          </cell>
          <cell r="J128" t="str">
            <v>YTW</v>
          </cell>
          <cell r="K128" t="str">
            <v>EffectiveYield</v>
          </cell>
          <cell r="L128" t="str">
            <v>OAS</v>
          </cell>
          <cell r="M128" t="str">
            <v>MacaulayDur</v>
          </cell>
          <cell r="N128" t="str">
            <v>ModifiedDur</v>
          </cell>
          <cell r="O128" t="str">
            <v>MDTW</v>
          </cell>
          <cell r="P128" t="str">
            <v>EffDur</v>
          </cell>
          <cell r="Q128" t="str">
            <v>EffConvexity</v>
          </cell>
          <cell r="R128" t="str">
            <v>Coupon</v>
          </cell>
          <cell r="S128" t="str">
            <v>Price</v>
          </cell>
          <cell r="T128" t="str">
            <v>IssueCount</v>
          </cell>
        </row>
        <row r="129">
          <cell r="A129" t="str">
            <v>DMNorth AmericaA</v>
          </cell>
          <cell r="B129" t="str">
            <v>DM</v>
          </cell>
          <cell r="C129" t="str">
            <v>North America</v>
          </cell>
          <cell r="D129" t="str">
            <v>A</v>
          </cell>
          <cell r="E129">
            <v>232</v>
          </cell>
          <cell r="F129">
            <v>1795447.752532959</v>
          </cell>
          <cell r="G129">
            <v>1955083.0696411133</v>
          </cell>
          <cell r="H129">
            <v>10.425846455923796</v>
          </cell>
          <cell r="I129">
            <v>2.5150357156760914</v>
          </cell>
          <cell r="J129">
            <v>2.5082082122202984</v>
          </cell>
          <cell r="K129">
            <v>2.503328544842879</v>
          </cell>
          <cell r="L129">
            <v>105.09286989083827</v>
          </cell>
          <cell r="M129">
            <v>7.4123998544580605</v>
          </cell>
          <cell r="N129">
            <v>7.2954267173559364</v>
          </cell>
          <cell r="O129">
            <v>7.2305011951066644</v>
          </cell>
          <cell r="P129">
            <v>7.3836863946261273</v>
          </cell>
          <cell r="Q129">
            <v>1.0615069554641008</v>
          </cell>
          <cell r="R129">
            <v>3.7910488005757901</v>
          </cell>
          <cell r="S129">
            <v>107.95536097384539</v>
          </cell>
          <cell r="T129">
            <v>2288</v>
          </cell>
        </row>
        <row r="130">
          <cell r="A130" t="str">
            <v>DMEMEAA</v>
          </cell>
          <cell r="B130" t="str">
            <v>DM</v>
          </cell>
          <cell r="C130" t="str">
            <v>EMEA</v>
          </cell>
          <cell r="D130" t="str">
            <v>A</v>
          </cell>
          <cell r="E130">
            <v>148</v>
          </cell>
          <cell r="F130">
            <v>1039114.6015930176</v>
          </cell>
          <cell r="G130">
            <v>1128954.2005767822</v>
          </cell>
          <cell r="H130">
            <v>6.9604978578077326</v>
          </cell>
          <cell r="I130">
            <v>1.4460383737440874</v>
          </cell>
          <cell r="J130">
            <v>1.413806347343628</v>
          </cell>
          <cell r="K130">
            <v>1.416313249224368</v>
          </cell>
          <cell r="L130">
            <v>101.38483071697536</v>
          </cell>
          <cell r="M130">
            <v>5.7714819897995966</v>
          </cell>
          <cell r="N130">
            <v>5.7038918421094964</v>
          </cell>
          <cell r="O130">
            <v>5.6483063372616584</v>
          </cell>
          <cell r="P130">
            <v>5.6896365795325314</v>
          </cell>
          <cell r="Q130">
            <v>0.56031327506872874</v>
          </cell>
          <cell r="R130">
            <v>2.9289805000403026</v>
          </cell>
          <cell r="S130">
            <v>107.5511346828021</v>
          </cell>
          <cell r="T130">
            <v>1119</v>
          </cell>
        </row>
        <row r="131">
          <cell r="A131" t="str">
            <v>DMAsia/PacificA</v>
          </cell>
          <cell r="B131" t="str">
            <v>DM</v>
          </cell>
          <cell r="C131" t="str">
            <v>Asia/Pacific</v>
          </cell>
          <cell r="D131" t="str">
            <v>A</v>
          </cell>
          <cell r="E131">
            <v>33</v>
          </cell>
          <cell r="F131">
            <v>154043.3518371582</v>
          </cell>
          <cell r="G131">
            <v>163169.92825317383</v>
          </cell>
          <cell r="H131">
            <v>6.0955416080700591</v>
          </cell>
          <cell r="I131">
            <v>2.2855496235859882</v>
          </cell>
          <cell r="J131">
            <v>2.1494225299692582</v>
          </cell>
          <cell r="K131">
            <v>2.1612639163894904</v>
          </cell>
          <cell r="L131">
            <v>112.78312952243267</v>
          </cell>
          <cell r="M131">
            <v>5.258063712523918</v>
          </cell>
          <cell r="N131">
            <v>5.1907285340965386</v>
          </cell>
          <cell r="O131">
            <v>5.1806583498247916</v>
          </cell>
          <cell r="P131">
            <v>5.236979849349888</v>
          </cell>
          <cell r="Q131">
            <v>0.43019054952594121</v>
          </cell>
          <cell r="R131">
            <v>3.2188752185081824</v>
          </cell>
          <cell r="S131">
            <v>105.26392268883497</v>
          </cell>
          <cell r="T131">
            <v>174</v>
          </cell>
        </row>
        <row r="132">
          <cell r="A132" t="str">
            <v>DMNorth AmericaAA</v>
          </cell>
          <cell r="B132" t="str">
            <v>DM</v>
          </cell>
          <cell r="C132" t="str">
            <v>North America</v>
          </cell>
          <cell r="D132" t="str">
            <v>AA</v>
          </cell>
          <cell r="E132">
            <v>67</v>
          </cell>
          <cell r="F132">
            <v>494277.90934753418</v>
          </cell>
          <cell r="G132">
            <v>536615.0958404541</v>
          </cell>
          <cell r="H132">
            <v>10.237339801447106</v>
          </cell>
          <cell r="I132">
            <v>2.1895857611907537</v>
          </cell>
          <cell r="J132">
            <v>2.1845353049740712</v>
          </cell>
          <cell r="K132">
            <v>2.1819847450738346</v>
          </cell>
          <cell r="L132">
            <v>83.417365820255327</v>
          </cell>
          <cell r="M132">
            <v>7.180153030635041</v>
          </cell>
          <cell r="N132">
            <v>7.0753429161942147</v>
          </cell>
          <cell r="O132">
            <v>7.0214387875664572</v>
          </cell>
          <cell r="P132">
            <v>7.1504292390688944</v>
          </cell>
          <cell r="Q132">
            <v>1.037774786939401</v>
          </cell>
          <cell r="R132">
            <v>3.2132837904658831</v>
          </cell>
          <cell r="S132">
            <v>107.66981075724863</v>
          </cell>
          <cell r="T132">
            <v>496</v>
          </cell>
        </row>
        <row r="133">
          <cell r="A133" t="str">
            <v>DMEMEAAA</v>
          </cell>
          <cell r="B133" t="str">
            <v>DM</v>
          </cell>
          <cell r="C133" t="str">
            <v>EMEA</v>
          </cell>
          <cell r="D133" t="str">
            <v>AA</v>
          </cell>
          <cell r="E133">
            <v>29</v>
          </cell>
          <cell r="F133">
            <v>293442.82080078125</v>
          </cell>
          <cell r="G133">
            <v>319383.81042480469</v>
          </cell>
          <cell r="H133">
            <v>6.8230456196804674</v>
          </cell>
          <cell r="I133">
            <v>1.1954176719279344</v>
          </cell>
          <cell r="J133">
            <v>1.1936091653820837</v>
          </cell>
          <cell r="K133">
            <v>1.1933947784658716</v>
          </cell>
          <cell r="L133">
            <v>73.318302878657704</v>
          </cell>
          <cell r="M133">
            <v>5.6046974005340005</v>
          </cell>
          <cell r="N133">
            <v>5.5514938379793923</v>
          </cell>
          <cell r="O133">
            <v>5.537283291733587</v>
          </cell>
          <cell r="P133">
            <v>5.6183923540628999</v>
          </cell>
          <cell r="Q133">
            <v>0.58204501997852487</v>
          </cell>
          <cell r="R133">
            <v>2.8310968341387919</v>
          </cell>
          <cell r="S133">
            <v>107.6748193881342</v>
          </cell>
          <cell r="T133">
            <v>268</v>
          </cell>
        </row>
        <row r="134">
          <cell r="A134" t="str">
            <v>DMAsia/PacificAA</v>
          </cell>
          <cell r="B134" t="str">
            <v>DM</v>
          </cell>
          <cell r="C134" t="str">
            <v>Asia/Pacific</v>
          </cell>
          <cell r="D134" t="str">
            <v>AA</v>
          </cell>
          <cell r="E134">
            <v>10</v>
          </cell>
          <cell r="F134">
            <v>82120.849487304688</v>
          </cell>
          <cell r="G134">
            <v>84862.174652099609</v>
          </cell>
          <cell r="H134">
            <v>4.1077059225850325</v>
          </cell>
          <cell r="I134">
            <v>1.6269076262846796</v>
          </cell>
          <cell r="J134">
            <v>1.6268518387332869</v>
          </cell>
          <cell r="K134">
            <v>1.6265902275112341</v>
          </cell>
          <cell r="L134">
            <v>79.560739272139941</v>
          </cell>
          <cell r="M134">
            <v>3.8154227046327289</v>
          </cell>
          <cell r="N134">
            <v>3.7794471564058325</v>
          </cell>
          <cell r="O134">
            <v>3.7776638305049475</v>
          </cell>
          <cell r="P134">
            <v>3.8048300492456901</v>
          </cell>
          <cell r="Q134">
            <v>0.23089023218299021</v>
          </cell>
          <cell r="R134">
            <v>2.4560074571911148</v>
          </cell>
          <cell r="S134">
            <v>102.53771154503521</v>
          </cell>
          <cell r="T134">
            <v>87</v>
          </cell>
        </row>
        <row r="135">
          <cell r="A135" t="str">
            <v>DMNorth AmericaAAA</v>
          </cell>
          <cell r="B135" t="str">
            <v>DM</v>
          </cell>
          <cell r="C135" t="str">
            <v>North America</v>
          </cell>
          <cell r="D135" t="str">
            <v>AAA</v>
          </cell>
          <cell r="E135">
            <v>14</v>
          </cell>
          <cell r="F135">
            <v>99554.3369140625</v>
          </cell>
          <cell r="G135">
            <v>106138.71813964844</v>
          </cell>
          <cell r="H135">
            <v>15.918638306780636</v>
          </cell>
          <cell r="I135">
            <v>2.4283043359110841</v>
          </cell>
          <cell r="J135">
            <v>2.4224890806447457</v>
          </cell>
          <cell r="K135">
            <v>2.4183775706909132</v>
          </cell>
          <cell r="L135">
            <v>78.744997092134795</v>
          </cell>
          <cell r="M135">
            <v>10.071544613766482</v>
          </cell>
          <cell r="N135">
            <v>9.9172520513353515</v>
          </cell>
          <cell r="O135">
            <v>9.8518581652601931</v>
          </cell>
          <cell r="P135">
            <v>10.075423962911872</v>
          </cell>
          <cell r="Q135">
            <v>1.9272800314065137</v>
          </cell>
          <cell r="R135">
            <v>3.0707451440006936</v>
          </cell>
          <cell r="S135">
            <v>105.62442514683187</v>
          </cell>
          <cell r="T135">
            <v>99</v>
          </cell>
        </row>
        <row r="136">
          <cell r="A136" t="str">
            <v>DMEMEAAAA</v>
          </cell>
          <cell r="B136" t="str">
            <v>DM</v>
          </cell>
          <cell r="C136" t="str">
            <v>EMEA</v>
          </cell>
          <cell r="D136" t="str">
            <v>AAA</v>
          </cell>
          <cell r="E136">
            <v>2</v>
          </cell>
          <cell r="F136">
            <v>1038.4800109863281</v>
          </cell>
          <cell r="G136">
            <v>1236.9056701660156</v>
          </cell>
          <cell r="H136">
            <v>9.3290582437977907</v>
          </cell>
          <cell r="I136">
            <v>2.3505743330555617</v>
          </cell>
          <cell r="J136">
            <v>2.3468521382129817</v>
          </cell>
          <cell r="K136">
            <v>2.3490854699220409</v>
          </cell>
          <cell r="L136">
            <v>123.88966577989522</v>
          </cell>
          <cell r="M136">
            <v>7.8533416150754025</v>
          </cell>
          <cell r="N136">
            <v>7.75666146282129</v>
          </cell>
          <cell r="O136">
            <v>7.6732841404433776</v>
          </cell>
          <cell r="P136">
            <v>7.8605757949022879</v>
          </cell>
          <cell r="Q136">
            <v>0.74259997150324109</v>
          </cell>
          <cell r="R136">
            <v>4.6638259353156535</v>
          </cell>
          <cell r="S136">
            <v>117.80585292277776</v>
          </cell>
          <cell r="T136">
            <v>3</v>
          </cell>
        </row>
        <row r="137">
          <cell r="A137" t="str">
            <v>DMNorth AmericaB</v>
          </cell>
          <cell r="B137" t="str">
            <v>DM</v>
          </cell>
          <cell r="C137" t="str">
            <v>North America</v>
          </cell>
          <cell r="D137" t="str">
            <v>B</v>
          </cell>
          <cell r="E137">
            <v>372</v>
          </cell>
          <cell r="F137">
            <v>440144.06494140625</v>
          </cell>
          <cell r="G137">
            <v>442364.76171875</v>
          </cell>
          <cell r="H137">
            <v>6.1723198477595274</v>
          </cell>
          <cell r="I137">
            <v>6.770715074690818</v>
          </cell>
          <cell r="J137">
            <v>6.4844896024272876</v>
          </cell>
          <cell r="K137">
            <v>6.4744857365217525</v>
          </cell>
          <cell r="L137">
            <v>508.79550117007426</v>
          </cell>
          <cell r="M137">
            <v>4.8573330067042955</v>
          </cell>
          <cell r="N137">
            <v>4.6995588379317006</v>
          </cell>
          <cell r="O137">
            <v>3.8417582387225515</v>
          </cell>
          <cell r="P137">
            <v>4.1594827120919851</v>
          </cell>
          <cell r="Q137">
            <v>-0.17530900864604781</v>
          </cell>
          <cell r="R137">
            <v>6.6741830912085565</v>
          </cell>
          <cell r="S137">
            <v>98.961997378244334</v>
          </cell>
          <cell r="T137">
            <v>707</v>
          </cell>
        </row>
        <row r="138">
          <cell r="A138" t="str">
            <v>DMEMEAB</v>
          </cell>
          <cell r="B138" t="str">
            <v>DM</v>
          </cell>
          <cell r="C138" t="str">
            <v>EMEA</v>
          </cell>
          <cell r="D138" t="str">
            <v>B</v>
          </cell>
          <cell r="E138">
            <v>106</v>
          </cell>
          <cell r="F138">
            <v>102080.35968017578</v>
          </cell>
          <cell r="G138">
            <v>105484.61044311523</v>
          </cell>
          <cell r="H138">
            <v>5.5617673570827586</v>
          </cell>
          <cell r="I138">
            <v>6.0581335150868654</v>
          </cell>
          <cell r="J138">
            <v>5.3456783724724106</v>
          </cell>
          <cell r="K138">
            <v>5.2971052646845669</v>
          </cell>
          <cell r="L138">
            <v>499.02987289861301</v>
          </cell>
          <cell r="M138">
            <v>4.5909927300964348</v>
          </cell>
          <cell r="N138">
            <v>4.4469225881444165</v>
          </cell>
          <cell r="O138">
            <v>3.1060198099615062</v>
          </cell>
          <cell r="P138">
            <v>3.212663995882199</v>
          </cell>
          <cell r="Q138">
            <v>-0.62693822558799761</v>
          </cell>
          <cell r="R138">
            <v>6.4260976707712167</v>
          </cell>
          <cell r="S138">
            <v>101.50717030722244</v>
          </cell>
          <cell r="T138">
            <v>156</v>
          </cell>
        </row>
        <row r="139">
          <cell r="A139" t="str">
            <v>DMAsia/PacificB</v>
          </cell>
          <cell r="B139" t="str">
            <v>DM</v>
          </cell>
          <cell r="C139" t="str">
            <v>Asia/Pacific</v>
          </cell>
          <cell r="D139" t="str">
            <v>B</v>
          </cell>
          <cell r="E139">
            <v>6</v>
          </cell>
          <cell r="F139">
            <v>7762.7630920410156</v>
          </cell>
          <cell r="G139">
            <v>8063.2185668945313</v>
          </cell>
          <cell r="H139">
            <v>4.4849538868541821</v>
          </cell>
          <cell r="I139">
            <v>5.5457945385242393</v>
          </cell>
          <cell r="J139">
            <v>4.7692670740880629</v>
          </cell>
          <cell r="K139">
            <v>4.8834057478207589</v>
          </cell>
          <cell r="L139">
            <v>364.02010143642343</v>
          </cell>
          <cell r="M139">
            <v>3.9206400784607882</v>
          </cell>
          <cell r="N139">
            <v>3.8172603742249143</v>
          </cell>
          <cell r="O139">
            <v>2.3063587711829796</v>
          </cell>
          <cell r="P139">
            <v>2.4564231432468397</v>
          </cell>
          <cell r="Q139">
            <v>-1.2455439355563127</v>
          </cell>
          <cell r="R139">
            <v>6.2973142756360616</v>
          </cell>
          <cell r="S139">
            <v>102.7649442031188</v>
          </cell>
          <cell r="T139">
            <v>9</v>
          </cell>
        </row>
        <row r="140">
          <cell r="A140" t="str">
            <v>DMNorth AmericaBB</v>
          </cell>
          <cell r="B140" t="str">
            <v>DM</v>
          </cell>
          <cell r="C140" t="str">
            <v>North America</v>
          </cell>
          <cell r="D140" t="str">
            <v>BB</v>
          </cell>
          <cell r="E140">
            <v>261</v>
          </cell>
          <cell r="F140">
            <v>552641.58782958984</v>
          </cell>
          <cell r="G140">
            <v>578322.26715087891</v>
          </cell>
          <cell r="H140">
            <v>6.8744918385257163</v>
          </cell>
          <cell r="I140">
            <v>4.8664735621606061</v>
          </cell>
          <cell r="J140">
            <v>4.5906636074170439</v>
          </cell>
          <cell r="K140">
            <v>4.5901593551214379</v>
          </cell>
          <cell r="L140">
            <v>317.91343221613613</v>
          </cell>
          <cell r="M140">
            <v>5.342332700026942</v>
          </cell>
          <cell r="N140">
            <v>5.2084367482811063</v>
          </cell>
          <cell r="O140">
            <v>4.2976221263695127</v>
          </cell>
          <cell r="P140">
            <v>4.6571687901093908</v>
          </cell>
          <cell r="Q140">
            <v>-5.4896152819449359E-2</v>
          </cell>
          <cell r="R140">
            <v>5.7650831147833674</v>
          </cell>
          <cell r="S140">
            <v>103.34533610993681</v>
          </cell>
          <cell r="T140">
            <v>789</v>
          </cell>
        </row>
        <row r="141">
          <cell r="A141" t="str">
            <v>DMEMEABB</v>
          </cell>
          <cell r="B141" t="str">
            <v>DM</v>
          </cell>
          <cell r="C141" t="str">
            <v>EMEA</v>
          </cell>
          <cell r="D141" t="str">
            <v>BB</v>
          </cell>
          <cell r="E141">
            <v>133</v>
          </cell>
          <cell r="F141">
            <v>285277.4455871582</v>
          </cell>
          <cell r="G141">
            <v>304874.76681518555</v>
          </cell>
          <cell r="H141">
            <v>5.8288052765706997</v>
          </cell>
          <cell r="I141">
            <v>3.5434440143160812</v>
          </cell>
          <cell r="J141">
            <v>3.2136572939344399</v>
          </cell>
          <cell r="K141">
            <v>3.2143810174393237</v>
          </cell>
          <cell r="L141">
            <v>292.03089297452101</v>
          </cell>
          <cell r="M141">
            <v>4.7061145724647657</v>
          </cell>
          <cell r="N141">
            <v>4.5822920709945434</v>
          </cell>
          <cell r="O141">
            <v>4.1586782263528015</v>
          </cell>
          <cell r="P141">
            <v>4.233553077755718</v>
          </cell>
          <cell r="Q141">
            <v>2.7848879908804757E-2</v>
          </cell>
          <cell r="R141">
            <v>5.0332443470135555</v>
          </cell>
          <cell r="S141">
            <v>105.06763945932283</v>
          </cell>
          <cell r="T141">
            <v>393</v>
          </cell>
        </row>
        <row r="142">
          <cell r="A142" t="str">
            <v>DMAsia/PacificBB</v>
          </cell>
          <cell r="B142" t="str">
            <v>DM</v>
          </cell>
          <cell r="C142" t="str">
            <v>Asia/Pacific</v>
          </cell>
          <cell r="D142" t="str">
            <v>BB</v>
          </cell>
          <cell r="E142">
            <v>5</v>
          </cell>
          <cell r="F142">
            <v>12744.053863525391</v>
          </cell>
          <cell r="G142">
            <v>13840.374481201172</v>
          </cell>
          <cell r="H142">
            <v>5.3976796741655786</v>
          </cell>
          <cell r="I142">
            <v>4.3370288657453866</v>
          </cell>
          <cell r="J142">
            <v>3.8795400325450138</v>
          </cell>
          <cell r="K142">
            <v>3.8622301808912911</v>
          </cell>
          <cell r="L142">
            <v>312.45894413831519</v>
          </cell>
          <cell r="M142">
            <v>4.5765224732255243</v>
          </cell>
          <cell r="N142">
            <v>4.4792386606522818</v>
          </cell>
          <cell r="O142">
            <v>3.704243751977732</v>
          </cell>
          <cell r="P142">
            <v>3.8325157996792263</v>
          </cell>
          <cell r="Q142">
            <v>-0.12809892411447468</v>
          </cell>
          <cell r="R142">
            <v>5.9890878232200224</v>
          </cell>
          <cell r="S142">
            <v>107.40576508283077</v>
          </cell>
          <cell r="T142">
            <v>13</v>
          </cell>
        </row>
        <row r="143">
          <cell r="A143" t="str">
            <v>DMNorth AmericaBBB</v>
          </cell>
          <cell r="B143" t="str">
            <v>DM</v>
          </cell>
          <cell r="C143" t="str">
            <v>North America</v>
          </cell>
          <cell r="D143" t="str">
            <v>BBB</v>
          </cell>
          <cell r="E143">
            <v>523</v>
          </cell>
          <cell r="F143">
            <v>2100199.8437805176</v>
          </cell>
          <cell r="G143">
            <v>2265078.7227478027</v>
          </cell>
          <cell r="H143">
            <v>11.132272034678733</v>
          </cell>
          <cell r="I143">
            <v>3.2634167695257359</v>
          </cell>
          <cell r="J143">
            <v>3.2366044706946133</v>
          </cell>
          <cell r="K143">
            <v>3.2288326026632617</v>
          </cell>
          <cell r="L143">
            <v>165.00010082109023</v>
          </cell>
          <cell r="M143">
            <v>7.5611769814619381</v>
          </cell>
          <cell r="N143">
            <v>7.4169029135079834</v>
          </cell>
          <cell r="O143">
            <v>7.3070935901312364</v>
          </cell>
          <cell r="P143">
            <v>7.4550744759521859</v>
          </cell>
          <cell r="Q143">
            <v>1.0122677803828601</v>
          </cell>
          <cell r="R143">
            <v>4.3863203996379028</v>
          </cell>
          <cell r="S143">
            <v>106.76714515721659</v>
          </cell>
          <cell r="T143">
            <v>3096</v>
          </cell>
        </row>
        <row r="144">
          <cell r="A144" t="str">
            <v>DMEMEABBB</v>
          </cell>
          <cell r="B144" t="str">
            <v>DM</v>
          </cell>
          <cell r="C144" t="str">
            <v>EMEA</v>
          </cell>
          <cell r="D144" t="str">
            <v>BBB</v>
          </cell>
          <cell r="E144">
            <v>309</v>
          </cell>
          <cell r="F144">
            <v>1026212.5289459229</v>
          </cell>
          <cell r="G144">
            <v>1119842.3944549561</v>
          </cell>
          <cell r="H144">
            <v>6.3392368911273529</v>
          </cell>
          <cell r="I144">
            <v>1.8379426253390565</v>
          </cell>
          <cell r="J144">
            <v>1.7480985631479953</v>
          </cell>
          <cell r="K144">
            <v>1.7410291956630246</v>
          </cell>
          <cell r="L144">
            <v>154.92092647058493</v>
          </cell>
          <cell r="M144">
            <v>5.3869272503648471</v>
          </cell>
          <cell r="N144">
            <v>5.302635091993273</v>
          </cell>
          <cell r="O144">
            <v>5.2480837866646191</v>
          </cell>
          <cell r="P144">
            <v>5.2950939495673151</v>
          </cell>
          <cell r="Q144">
            <v>0.43185292165064065</v>
          </cell>
          <cell r="R144">
            <v>3.5538905606151419</v>
          </cell>
          <cell r="S144">
            <v>107.67292524820792</v>
          </cell>
          <cell r="T144">
            <v>1277</v>
          </cell>
        </row>
        <row r="145">
          <cell r="A145" t="str">
            <v>DMAsia/PacificBBB</v>
          </cell>
          <cell r="B145" t="str">
            <v>DM</v>
          </cell>
          <cell r="C145" t="str">
            <v>Asia/Pacific</v>
          </cell>
          <cell r="D145" t="str">
            <v>BBB</v>
          </cell>
          <cell r="E145">
            <v>27</v>
          </cell>
          <cell r="F145">
            <v>59415.662994384766</v>
          </cell>
          <cell r="G145">
            <v>63859.884643554688</v>
          </cell>
          <cell r="H145">
            <v>5.9380865964843936</v>
          </cell>
          <cell r="I145">
            <v>2.9497875756961314</v>
          </cell>
          <cell r="J145">
            <v>2.6890169710489165</v>
          </cell>
          <cell r="K145">
            <v>2.6972009470262917</v>
          </cell>
          <cell r="L145">
            <v>173.35977975692651</v>
          </cell>
          <cell r="M145">
            <v>5.0822436883192923</v>
          </cell>
          <cell r="N145">
            <v>4.9976052427057436</v>
          </cell>
          <cell r="O145">
            <v>4.9625771892781891</v>
          </cell>
          <cell r="P145">
            <v>5.0179512804574795</v>
          </cell>
          <cell r="Q145">
            <v>0.36776136410284299</v>
          </cell>
          <cell r="R145">
            <v>4.3529653890995688</v>
          </cell>
          <cell r="S145">
            <v>106.59916518675099</v>
          </cell>
          <cell r="T145">
            <v>83</v>
          </cell>
        </row>
        <row r="146">
          <cell r="A146" t="str">
            <v>DMNorth AmericaCCC</v>
          </cell>
          <cell r="B146" t="str">
            <v>DM</v>
          </cell>
          <cell r="C146" t="str">
            <v>North America</v>
          </cell>
          <cell r="D146" t="str">
            <v>CCC</v>
          </cell>
          <cell r="E146">
            <v>224</v>
          </cell>
          <cell r="F146">
            <v>173488.36032104492</v>
          </cell>
          <cell r="G146">
            <v>149724.95575714111</v>
          </cell>
          <cell r="H146">
            <v>4.7543939415219034</v>
          </cell>
          <cell r="I146">
            <v>13.15747745114353</v>
          </cell>
          <cell r="J146">
            <v>12.954173701960537</v>
          </cell>
          <cell r="K146">
            <v>12.97383839872249</v>
          </cell>
          <cell r="L146">
            <v>1174.5364421231011</v>
          </cell>
          <cell r="M146">
            <v>3.7919825211733924</v>
          </cell>
          <cell r="N146">
            <v>3.5843299348024118</v>
          </cell>
          <cell r="O146">
            <v>3.1493986552052786</v>
          </cell>
          <cell r="P146">
            <v>3.3207479275724792</v>
          </cell>
          <cell r="Q146">
            <v>-4.5917114271183786E-2</v>
          </cell>
          <cell r="R146">
            <v>8.3355995890950894</v>
          </cell>
          <cell r="S146">
            <v>84.51735332129978</v>
          </cell>
          <cell r="T146">
            <v>297</v>
          </cell>
        </row>
        <row r="147">
          <cell r="A147" t="str">
            <v>DMEMEACCC</v>
          </cell>
          <cell r="B147" t="str">
            <v>DM</v>
          </cell>
          <cell r="C147" t="str">
            <v>EMEA</v>
          </cell>
          <cell r="D147" t="str">
            <v>CCC</v>
          </cell>
          <cell r="E147">
            <v>41</v>
          </cell>
          <cell r="F147">
            <v>30682.727935791016</v>
          </cell>
          <cell r="G147">
            <v>25245.202615737915</v>
          </cell>
          <cell r="H147">
            <v>4.5569933160245828</v>
          </cell>
          <cell r="I147">
            <v>12.396740152279328</v>
          </cell>
          <cell r="J147">
            <v>12.155470524640508</v>
          </cell>
          <cell r="K147">
            <v>12.665371530196074</v>
          </cell>
          <cell r="L147">
            <v>1168.518615594214</v>
          </cell>
          <cell r="M147">
            <v>3.7460132890327924</v>
          </cell>
          <cell r="N147">
            <v>3.5551346937416137</v>
          </cell>
          <cell r="O147">
            <v>2.9150705584561494</v>
          </cell>
          <cell r="P147">
            <v>2.9718179085112832</v>
          </cell>
          <cell r="Q147">
            <v>-0.38733437519760439</v>
          </cell>
          <cell r="R147">
            <v>7.5348571644579616</v>
          </cell>
          <cell r="S147">
            <v>80.628323498335035</v>
          </cell>
          <cell r="T147">
            <v>63</v>
          </cell>
        </row>
        <row r="148">
          <cell r="A148" t="str">
            <v>DMAsia/PacificCCC</v>
          </cell>
          <cell r="B148" t="str">
            <v>DM</v>
          </cell>
          <cell r="C148" t="str">
            <v>Asia/Pacific</v>
          </cell>
          <cell r="D148" t="str">
            <v>CCC</v>
          </cell>
          <cell r="E148">
            <v>3</v>
          </cell>
          <cell r="F148">
            <v>2393.7519836425781</v>
          </cell>
          <cell r="G148">
            <v>2163.5687599182129</v>
          </cell>
          <cell r="H148">
            <v>5.4682930685923417</v>
          </cell>
          <cell r="I148">
            <v>9.50607363460451</v>
          </cell>
          <cell r="J148">
            <v>6.902940458749077</v>
          </cell>
          <cell r="K148">
            <v>8.4179624486999689</v>
          </cell>
          <cell r="L148">
            <v>592.34481386366758</v>
          </cell>
          <cell r="M148">
            <v>4.4485971104548652</v>
          </cell>
          <cell r="N148">
            <v>4.2820020021314056</v>
          </cell>
          <cell r="O148">
            <v>1.9210858671044131</v>
          </cell>
          <cell r="P148">
            <v>2.1892288458384082</v>
          </cell>
          <cell r="Q148">
            <v>-0.15082927546788288</v>
          </cell>
          <cell r="R148">
            <v>8.4532256973667188</v>
          </cell>
          <cell r="S148">
            <v>88.705206763033928</v>
          </cell>
          <cell r="T148">
            <v>4</v>
          </cell>
        </row>
        <row r="149">
          <cell r="A149" t="str">
            <v>DMNorth AmericaDDD</v>
          </cell>
          <cell r="B149" t="str">
            <v>DM</v>
          </cell>
          <cell r="C149" t="str">
            <v>North America</v>
          </cell>
          <cell r="D149" t="str">
            <v>DDD</v>
          </cell>
          <cell r="E149">
            <v>1</v>
          </cell>
          <cell r="F149">
            <v>290</v>
          </cell>
          <cell r="G149">
            <v>16.674999237060547</v>
          </cell>
          <cell r="H149">
            <v>3.0980000919645199</v>
          </cell>
          <cell r="I149">
            <v>77.429001446039138</v>
          </cell>
          <cell r="J149">
            <v>77.429001446039138</v>
          </cell>
          <cell r="K149">
            <v>77.429001446039138</v>
          </cell>
          <cell r="L149">
            <v>7659.0000693165412</v>
          </cell>
          <cell r="M149">
            <v>1.9840000036602794</v>
          </cell>
          <cell r="N149">
            <v>1.4309999585930893</v>
          </cell>
          <cell r="O149">
            <v>1.4309999585930893</v>
          </cell>
          <cell r="P149">
            <v>1.4360000146411176</v>
          </cell>
          <cell r="Q149">
            <v>3.0000000285959328E-2</v>
          </cell>
          <cell r="R149">
            <v>9.75</v>
          </cell>
          <cell r="S149">
            <v>5.75</v>
          </cell>
          <cell r="T149">
            <v>1</v>
          </cell>
        </row>
        <row r="150">
          <cell r="A150" t="str">
            <v>DMEMEADDD</v>
          </cell>
          <cell r="B150" t="str">
            <v>DM</v>
          </cell>
          <cell r="C150" t="str">
            <v>EMEA</v>
          </cell>
          <cell r="D150" t="str">
            <v>DDD</v>
          </cell>
          <cell r="E150">
            <v>1</v>
          </cell>
          <cell r="F150">
            <v>360</v>
          </cell>
          <cell r="G150">
            <v>158.39999389648438</v>
          </cell>
          <cell r="H150">
            <v>5.4400001078904321</v>
          </cell>
          <cell r="I150">
            <v>26.970000102110589</v>
          </cell>
          <cell r="J150">
            <v>26.970000102110589</v>
          </cell>
          <cell r="K150">
            <v>26.717998879095479</v>
          </cell>
          <cell r="L150">
            <v>2505.9999387336475</v>
          </cell>
          <cell r="M150">
            <v>4.1129998144669893</v>
          </cell>
          <cell r="N150">
            <v>3.6239999183115303</v>
          </cell>
          <cell r="O150">
            <v>3.6239999183115303</v>
          </cell>
          <cell r="P150">
            <v>3.6890000502846476</v>
          </cell>
          <cell r="Q150">
            <v>0.1889999900779335</v>
          </cell>
          <cell r="R150">
            <v>6.625</v>
          </cell>
          <cell r="S150">
            <v>44</v>
          </cell>
          <cell r="T150">
            <v>1</v>
          </cell>
        </row>
        <row r="151">
          <cell r="A151" t="str">
            <v/>
          </cell>
        </row>
        <row r="152">
          <cell r="A152" t="str">
            <v/>
          </cell>
        </row>
        <row r="153">
          <cell r="A153" t="str">
            <v/>
          </cell>
        </row>
        <row r="154">
          <cell r="A154" t="str">
            <v/>
          </cell>
        </row>
        <row r="155">
          <cell r="A155" t="str">
            <v/>
          </cell>
          <cell r="B155" t="str">
            <v>EMDMFlag</v>
          </cell>
          <cell r="C155" t="str">
            <v>Region</v>
          </cell>
          <cell r="D155" t="str">
            <v>RatingAlpha</v>
          </cell>
          <cell r="E155" t="str">
            <v>IssrCount</v>
          </cell>
          <cell r="F155" t="str">
            <v>FaceValue</v>
          </cell>
          <cell r="G155" t="str">
            <v>MarketValue</v>
          </cell>
          <cell r="H155" t="str">
            <v>Maturity</v>
          </cell>
          <cell r="I155" t="str">
            <v>YTM</v>
          </cell>
          <cell r="J155" t="str">
            <v>YTW</v>
          </cell>
          <cell r="K155" t="str">
            <v>EffectiveYield</v>
          </cell>
          <cell r="L155" t="str">
            <v>OAS</v>
          </cell>
          <cell r="M155" t="str">
            <v>MacaulayDur</v>
          </cell>
          <cell r="N155" t="str">
            <v>ModifiedDur</v>
          </cell>
          <cell r="O155" t="str">
            <v>MDTW</v>
          </cell>
          <cell r="P155" t="str">
            <v>EffDur</v>
          </cell>
          <cell r="Q155" t="str">
            <v>EffConvexity</v>
          </cell>
          <cell r="R155" t="str">
            <v>Coupon</v>
          </cell>
          <cell r="S155" t="str">
            <v>Price</v>
          </cell>
          <cell r="T155" t="str">
            <v>IssueCount</v>
          </cell>
        </row>
        <row r="156">
          <cell r="A156" t="str">
            <v>EMAsia/PacificA</v>
          </cell>
          <cell r="B156" t="str">
            <v>EM</v>
          </cell>
          <cell r="C156" t="str">
            <v>Asia/Pacific</v>
          </cell>
          <cell r="D156" t="str">
            <v>A</v>
          </cell>
          <cell r="E156">
            <v>104</v>
          </cell>
          <cell r="F156">
            <v>234280.24868774414</v>
          </cell>
          <cell r="G156">
            <v>247235.8522644043</v>
          </cell>
          <cell r="H156">
            <v>6.1133969271139801</v>
          </cell>
          <cell r="I156">
            <v>2.5318204456462321</v>
          </cell>
          <cell r="J156">
            <v>2.4814008481187821</v>
          </cell>
          <cell r="K156">
            <v>2.4908086441026764</v>
          </cell>
          <cell r="L156">
            <v>129.68047980750603</v>
          </cell>
          <cell r="M156">
            <v>4.7610129044310909</v>
          </cell>
          <cell r="N156">
            <v>4.6913128534731259</v>
          </cell>
          <cell r="O156">
            <v>4.6862296347783472</v>
          </cell>
          <cell r="P156">
            <v>4.7324118622736409</v>
          </cell>
          <cell r="Q156">
            <v>0.42401236188023472</v>
          </cell>
          <cell r="R156">
            <v>3.4423895546817267</v>
          </cell>
          <cell r="S156">
            <v>104.61420749768165</v>
          </cell>
          <cell r="T156">
            <v>334</v>
          </cell>
        </row>
        <row r="157">
          <cell r="A157" t="str">
            <v>EMEMEAA</v>
          </cell>
          <cell r="B157" t="str">
            <v>EM</v>
          </cell>
          <cell r="C157" t="str">
            <v>EMEA</v>
          </cell>
          <cell r="D157" t="str">
            <v>A</v>
          </cell>
          <cell r="E157">
            <v>32</v>
          </cell>
          <cell r="F157">
            <v>52280.456970214844</v>
          </cell>
          <cell r="G157">
            <v>55872.190826416016</v>
          </cell>
          <cell r="H157">
            <v>6.7035628772253455</v>
          </cell>
          <cell r="I157">
            <v>2.8360963693268126</v>
          </cell>
          <cell r="J157">
            <v>2.8095892100474376</v>
          </cell>
          <cell r="K157">
            <v>2.8176531504737281</v>
          </cell>
          <cell r="L157">
            <v>158.99623989076383</v>
          </cell>
          <cell r="M157">
            <v>5.2732065554961896</v>
          </cell>
          <cell r="N157">
            <v>5.1857009823307321</v>
          </cell>
          <cell r="O157">
            <v>5.1857009823307321</v>
          </cell>
          <cell r="P157">
            <v>5.0892603912740082</v>
          </cell>
          <cell r="Q157">
            <v>0.48123778869202172</v>
          </cell>
          <cell r="R157">
            <v>4.0307045935734651</v>
          </cell>
          <cell r="S157">
            <v>105.94037033401794</v>
          </cell>
          <cell r="T157">
            <v>76</v>
          </cell>
        </row>
        <row r="158">
          <cell r="A158" t="str">
            <v>EMLatin AmericaA</v>
          </cell>
          <cell r="B158" t="str">
            <v>EM</v>
          </cell>
          <cell r="C158" t="str">
            <v>Latin America</v>
          </cell>
          <cell r="D158" t="str">
            <v>A</v>
          </cell>
          <cell r="E158">
            <v>10</v>
          </cell>
          <cell r="F158">
            <v>35349.043853759766</v>
          </cell>
          <cell r="G158">
            <v>38337.988357543945</v>
          </cell>
          <cell r="H158">
            <v>10.713319483126334</v>
          </cell>
          <cell r="I158">
            <v>2.8430034812023597</v>
          </cell>
          <cell r="J158">
            <v>2.8430034812023597</v>
          </cell>
          <cell r="K158">
            <v>2.8425684189167164</v>
          </cell>
          <cell r="L158">
            <v>158.86602610897094</v>
          </cell>
          <cell r="M158">
            <v>7.5199986572834678</v>
          </cell>
          <cell r="N158">
            <v>7.3833902378916108</v>
          </cell>
          <cell r="O158">
            <v>7.3833902378916108</v>
          </cell>
          <cell r="P158">
            <v>7.4882108097433022</v>
          </cell>
          <cell r="Q158">
            <v>1.0191559244767006</v>
          </cell>
          <cell r="R158">
            <v>4.1999461997235921</v>
          </cell>
          <cell r="S158">
            <v>107.4022081315947</v>
          </cell>
          <cell r="T158">
            <v>42</v>
          </cell>
        </row>
        <row r="159">
          <cell r="A159" t="str">
            <v>EMAsia/PacificAA</v>
          </cell>
          <cell r="B159" t="str">
            <v>EM</v>
          </cell>
          <cell r="C159" t="str">
            <v>Asia/Pacific</v>
          </cell>
          <cell r="D159" t="str">
            <v>AA</v>
          </cell>
          <cell r="E159">
            <v>27</v>
          </cell>
          <cell r="F159">
            <v>75517.139984130859</v>
          </cell>
          <cell r="G159">
            <v>79039.299468994141</v>
          </cell>
          <cell r="H159">
            <v>5.9148902118176343</v>
          </cell>
          <cell r="I159">
            <v>2.0583942962334012</v>
          </cell>
          <cell r="J159">
            <v>2.0448650590330697</v>
          </cell>
          <cell r="K159">
            <v>2.0480829406822849</v>
          </cell>
          <cell r="L159">
            <v>84.945698668025443</v>
          </cell>
          <cell r="M159">
            <v>5.0145410950042306</v>
          </cell>
          <cell r="N159">
            <v>4.9551447869693064</v>
          </cell>
          <cell r="O159">
            <v>4.9551447869693064</v>
          </cell>
          <cell r="P159">
            <v>5.0030064243102244</v>
          </cell>
          <cell r="Q159">
            <v>0.41270200031466514</v>
          </cell>
          <cell r="R159">
            <v>2.8223662847992173</v>
          </cell>
          <cell r="S159">
            <v>103.91006142374881</v>
          </cell>
          <cell r="T159">
            <v>109</v>
          </cell>
        </row>
        <row r="160">
          <cell r="A160" t="str">
            <v>EMEMEAAA</v>
          </cell>
          <cell r="B160" t="str">
            <v>EM</v>
          </cell>
          <cell r="C160" t="str">
            <v>EMEA</v>
          </cell>
          <cell r="D160" t="str">
            <v>AA</v>
          </cell>
          <cell r="E160">
            <v>8</v>
          </cell>
          <cell r="F160">
            <v>22659.859924316406</v>
          </cell>
          <cell r="G160">
            <v>25130.043121337891</v>
          </cell>
          <cell r="H160">
            <v>5.8204319031875569</v>
          </cell>
          <cell r="I160">
            <v>2.0161017157172787</v>
          </cell>
          <cell r="J160">
            <v>2.0161017157172787</v>
          </cell>
          <cell r="K160">
            <v>2.015809672832293</v>
          </cell>
          <cell r="L160">
            <v>113.00740982891152</v>
          </cell>
          <cell r="M160">
            <v>4.7885943068167656</v>
          </cell>
          <cell r="N160">
            <v>4.7293318365764074</v>
          </cell>
          <cell r="O160">
            <v>4.7293318365764074</v>
          </cell>
          <cell r="P160">
            <v>4.6238681299555937</v>
          </cell>
          <cell r="Q160">
            <v>0.36730189325617241</v>
          </cell>
          <cell r="R160">
            <v>3.9325417290394289</v>
          </cell>
          <cell r="S160">
            <v>109.79280344999987</v>
          </cell>
          <cell r="T160">
            <v>23</v>
          </cell>
        </row>
        <row r="161">
          <cell r="A161" t="str">
            <v>EMLatin AmericaAA</v>
          </cell>
          <cell r="B161" t="str">
            <v>EM</v>
          </cell>
          <cell r="C161" t="str">
            <v>Latin America</v>
          </cell>
          <cell r="D161" t="str">
            <v>AA</v>
          </cell>
          <cell r="E161">
            <v>1</v>
          </cell>
          <cell r="F161">
            <v>1700</v>
          </cell>
          <cell r="G161">
            <v>1781.226806640625</v>
          </cell>
          <cell r="H161">
            <v>3.1785759271810692</v>
          </cell>
          <cell r="I161">
            <v>2.1389247804076397</v>
          </cell>
          <cell r="J161">
            <v>2.1389247804076397</v>
          </cell>
          <cell r="K161">
            <v>2.1389247804076397</v>
          </cell>
          <cell r="L161">
            <v>107.33286905462722</v>
          </cell>
          <cell r="M161">
            <v>2.9502273192976061</v>
          </cell>
          <cell r="N161">
            <v>2.9163282348111714</v>
          </cell>
          <cell r="O161">
            <v>2.9163282348111714</v>
          </cell>
          <cell r="P161">
            <v>2.9303908151216334</v>
          </cell>
          <cell r="Q161">
            <v>0.13276572611622547</v>
          </cell>
          <cell r="R161">
            <v>3.1764705882352939</v>
          </cell>
          <cell r="S161">
            <v>104.0409375</v>
          </cell>
          <cell r="T161">
            <v>3</v>
          </cell>
        </row>
        <row r="162">
          <cell r="A162" t="str">
            <v>EMAsia/PacificAAA</v>
          </cell>
          <cell r="B162" t="str">
            <v>EM</v>
          </cell>
          <cell r="C162" t="str">
            <v>Asia/Pacific</v>
          </cell>
          <cell r="D162" t="str">
            <v>AAA</v>
          </cell>
          <cell r="E162">
            <v>3</v>
          </cell>
          <cell r="F162">
            <v>5705.8199462890625</v>
          </cell>
          <cell r="G162">
            <v>6160.1515808105469</v>
          </cell>
          <cell r="H162">
            <v>8.7681770843130451</v>
          </cell>
          <cell r="I162">
            <v>1.8084921178924285</v>
          </cell>
          <cell r="J162">
            <v>1.8084921178924285</v>
          </cell>
          <cell r="K162">
            <v>1.8083001987552036</v>
          </cell>
          <cell r="L162">
            <v>65.610888982571808</v>
          </cell>
          <cell r="M162">
            <v>6.8882745120581026</v>
          </cell>
          <cell r="N162">
            <v>6.8089670446851116</v>
          </cell>
          <cell r="O162">
            <v>6.8089670446851116</v>
          </cell>
          <cell r="P162">
            <v>6.9327836711115927</v>
          </cell>
          <cell r="Q162">
            <v>0.92716818106339027</v>
          </cell>
          <cell r="R162">
            <v>3.1044636185080092</v>
          </cell>
          <cell r="S162">
            <v>107.22069915720689</v>
          </cell>
          <cell r="T162">
            <v>8</v>
          </cell>
        </row>
        <row r="163">
          <cell r="A163" t="str">
            <v>EMLatin AmericaB</v>
          </cell>
          <cell r="B163" t="str">
            <v>EM</v>
          </cell>
          <cell r="C163" t="str">
            <v>Latin America</v>
          </cell>
          <cell r="D163" t="str">
            <v>B</v>
          </cell>
          <cell r="E163">
            <v>65</v>
          </cell>
          <cell r="F163">
            <v>100845.01605224609</v>
          </cell>
          <cell r="G163">
            <v>101486.23216247559</v>
          </cell>
          <cell r="H163">
            <v>8.7803541020619651</v>
          </cell>
          <cell r="I163">
            <v>6.8956613131143429</v>
          </cell>
          <cell r="J163">
            <v>6.7256077071846656</v>
          </cell>
          <cell r="K163">
            <v>6.7576924290464975</v>
          </cell>
          <cell r="L163">
            <v>548.26708612043535</v>
          </cell>
          <cell r="M163">
            <v>4.9824133483823125</v>
          </cell>
          <cell r="N163">
            <v>4.8126123991309857</v>
          </cell>
          <cell r="O163">
            <v>4.493794172059566</v>
          </cell>
          <cell r="P163">
            <v>4.4925257454012106</v>
          </cell>
          <cell r="Q163">
            <v>0.2442905286325246</v>
          </cell>
          <cell r="R163">
            <v>7.0057512272562876</v>
          </cell>
          <cell r="S163">
            <v>98.638560144597179</v>
          </cell>
          <cell r="T163">
            <v>126</v>
          </cell>
        </row>
        <row r="164">
          <cell r="A164" t="str">
            <v>EMAsia/PacificB</v>
          </cell>
          <cell r="B164" t="str">
            <v>EM</v>
          </cell>
          <cell r="C164" t="str">
            <v>Asia/Pacific</v>
          </cell>
          <cell r="D164" t="str">
            <v>B</v>
          </cell>
          <cell r="E164">
            <v>56</v>
          </cell>
          <cell r="F164">
            <v>36829.575035095215</v>
          </cell>
          <cell r="G164">
            <v>38283.568778991699</v>
          </cell>
          <cell r="H164">
            <v>3.3462495986922471</v>
          </cell>
          <cell r="I164">
            <v>6.6566233435182305</v>
          </cell>
          <cell r="J164">
            <v>6.245433577030699</v>
          </cell>
          <cell r="K164">
            <v>6.2842893325087772</v>
          </cell>
          <cell r="L164">
            <v>521.54071464907906</v>
          </cell>
          <cell r="M164">
            <v>2.9506031826025434</v>
          </cell>
          <cell r="N164">
            <v>2.849790283958141</v>
          </cell>
          <cell r="O164">
            <v>2.1465831249861633</v>
          </cell>
          <cell r="P164">
            <v>2.3009046562002862</v>
          </cell>
          <cell r="Q164">
            <v>-0.25925462185860371</v>
          </cell>
          <cell r="R164">
            <v>7.557843409392123</v>
          </cell>
          <cell r="S164">
            <v>101.97346521357073</v>
          </cell>
          <cell r="T164">
            <v>88</v>
          </cell>
        </row>
        <row r="165">
          <cell r="A165" t="str">
            <v>EMEMEAB</v>
          </cell>
          <cell r="B165" t="str">
            <v>EM</v>
          </cell>
          <cell r="C165" t="str">
            <v>EMEA</v>
          </cell>
          <cell r="D165" t="str">
            <v>B</v>
          </cell>
          <cell r="E165">
            <v>41</v>
          </cell>
          <cell r="F165">
            <v>21060.185974121094</v>
          </cell>
          <cell r="G165">
            <v>21909.145042419434</v>
          </cell>
          <cell r="H165">
            <v>3.576032072780269</v>
          </cell>
          <cell r="I165">
            <v>7.0144459565825885</v>
          </cell>
          <cell r="J165">
            <v>6.7527971683655359</v>
          </cell>
          <cell r="K165">
            <v>6.7650404167764275</v>
          </cell>
          <cell r="L165">
            <v>587.81856660495282</v>
          </cell>
          <cell r="M165">
            <v>3.0651409352034302</v>
          </cell>
          <cell r="N165">
            <v>2.9676370849258982</v>
          </cell>
          <cell r="O165">
            <v>2.7334410928641084</v>
          </cell>
          <cell r="P165">
            <v>2.7579644241059067</v>
          </cell>
          <cell r="Q165">
            <v>-5.9692659426055983E-3</v>
          </cell>
          <cell r="R165">
            <v>7.7416042123762745</v>
          </cell>
          <cell r="S165">
            <v>102.37186519532743</v>
          </cell>
          <cell r="T165">
            <v>53</v>
          </cell>
        </row>
        <row r="166">
          <cell r="A166" t="str">
            <v>EMEMEABB</v>
          </cell>
          <cell r="B166" t="str">
            <v>EM</v>
          </cell>
          <cell r="C166" t="str">
            <v>EMEA</v>
          </cell>
          <cell r="D166" t="str">
            <v>BB</v>
          </cell>
          <cell r="E166">
            <v>73</v>
          </cell>
          <cell r="F166">
            <v>122428.69268798828</v>
          </cell>
          <cell r="G166">
            <v>128677.66175842285</v>
          </cell>
          <cell r="H166">
            <v>4.801879342705984</v>
          </cell>
          <cell r="I166">
            <v>4.2807880049043039</v>
          </cell>
          <cell r="J166">
            <v>4.2640930874641176</v>
          </cell>
          <cell r="K166">
            <v>4.2655640441458829</v>
          </cell>
          <cell r="L166">
            <v>330.00745523995658</v>
          </cell>
          <cell r="M166">
            <v>3.9130556249136395</v>
          </cell>
          <cell r="N166">
            <v>3.8176415739070886</v>
          </cell>
          <cell r="O166">
            <v>3.8030100958475921</v>
          </cell>
          <cell r="P166">
            <v>3.8252315588425918</v>
          </cell>
          <cell r="Q166">
            <v>0.21427363802046198</v>
          </cell>
          <cell r="R166">
            <v>5.5976193334809903</v>
          </cell>
          <cell r="S166">
            <v>103.77991934390424</v>
          </cell>
          <cell r="T166">
            <v>164</v>
          </cell>
        </row>
        <row r="167">
          <cell r="A167" t="str">
            <v>EMLatin AmericaBB</v>
          </cell>
          <cell r="B167" t="str">
            <v>EM</v>
          </cell>
          <cell r="C167" t="str">
            <v>Latin America</v>
          </cell>
          <cell r="D167" t="str">
            <v>BB</v>
          </cell>
          <cell r="E167">
            <v>82</v>
          </cell>
          <cell r="F167">
            <v>97584.155891418457</v>
          </cell>
          <cell r="G167">
            <v>100604.42757415771</v>
          </cell>
          <cell r="H167">
            <v>6.6097091775566756</v>
          </cell>
          <cell r="I167">
            <v>5.2627665893526201</v>
          </cell>
          <cell r="J167">
            <v>5.1509225251503112</v>
          </cell>
          <cell r="K167">
            <v>5.1507907283825283</v>
          </cell>
          <cell r="L167">
            <v>383.62611695184751</v>
          </cell>
          <cell r="M167">
            <v>4.8898076786640416</v>
          </cell>
          <cell r="N167">
            <v>4.7549204950529207</v>
          </cell>
          <cell r="O167">
            <v>4.4903808191658792</v>
          </cell>
          <cell r="P167">
            <v>4.5700276975655409</v>
          </cell>
          <cell r="Q167">
            <v>0.2299728709471571</v>
          </cell>
          <cell r="R167">
            <v>5.8547783099125237</v>
          </cell>
          <cell r="S167">
            <v>101.71103939119037</v>
          </cell>
          <cell r="T167">
            <v>142</v>
          </cell>
        </row>
        <row r="168">
          <cell r="A168" t="str">
            <v>EMAsia/PacificBB</v>
          </cell>
          <cell r="B168" t="str">
            <v>EM</v>
          </cell>
          <cell r="C168" t="str">
            <v>Asia/Pacific</v>
          </cell>
          <cell r="D168" t="str">
            <v>BB</v>
          </cell>
          <cell r="E168">
            <v>56</v>
          </cell>
          <cell r="F168">
            <v>39192.0009765625</v>
          </cell>
          <cell r="G168">
            <v>41370.870910644531</v>
          </cell>
          <cell r="H168">
            <v>5.2593902104877648</v>
          </cell>
          <cell r="I168">
            <v>4.8099761150723435</v>
          </cell>
          <cell r="J168">
            <v>4.4802316314053297</v>
          </cell>
          <cell r="K168">
            <v>4.5024357139800184</v>
          </cell>
          <cell r="L168">
            <v>323.82026578549943</v>
          </cell>
          <cell r="M168">
            <v>4.0044259854464768</v>
          </cell>
          <cell r="N168">
            <v>3.9081624650368827</v>
          </cell>
          <cell r="O168">
            <v>3.2882016478085996</v>
          </cell>
          <cell r="P168">
            <v>3.4477928007735277</v>
          </cell>
          <cell r="Q168">
            <v>-0.1585974601696922</v>
          </cell>
          <cell r="R168">
            <v>5.9030145037418329</v>
          </cell>
          <cell r="S168">
            <v>104.0818404305586</v>
          </cell>
          <cell r="T168">
            <v>85</v>
          </cell>
        </row>
        <row r="169">
          <cell r="A169" t="str">
            <v>EMAsia/PacificBBB</v>
          </cell>
          <cell r="B169" t="str">
            <v>EM</v>
          </cell>
          <cell r="C169" t="str">
            <v>Asia/Pacific</v>
          </cell>
          <cell r="D169" t="str">
            <v>BBB</v>
          </cell>
          <cell r="E169">
            <v>139</v>
          </cell>
          <cell r="F169">
            <v>161970.68795776367</v>
          </cell>
          <cell r="G169">
            <v>172319.24089050293</v>
          </cell>
          <cell r="H169">
            <v>6.1646740450605879</v>
          </cell>
          <cell r="I169">
            <v>3.2352708247589654</v>
          </cell>
          <cell r="J169">
            <v>3.10796391533139</v>
          </cell>
          <cell r="K169">
            <v>3.1378867907094601</v>
          </cell>
          <cell r="L169">
            <v>183.43791543265061</v>
          </cell>
          <cell r="M169">
            <v>5.0048885375742662</v>
          </cell>
          <cell r="N169">
            <v>4.9151662125763593</v>
          </cell>
          <cell r="O169">
            <v>4.7676134778931205</v>
          </cell>
          <cell r="P169">
            <v>4.8032436879626648</v>
          </cell>
          <cell r="Q169">
            <v>0.42195977455853084</v>
          </cell>
          <cell r="R169">
            <v>4.2931428759262458</v>
          </cell>
          <cell r="S169">
            <v>105.27870518823265</v>
          </cell>
          <cell r="T169">
            <v>269</v>
          </cell>
        </row>
        <row r="170">
          <cell r="A170" t="str">
            <v>EMLatin AmericaBBB</v>
          </cell>
          <cell r="B170" t="str">
            <v>EM</v>
          </cell>
          <cell r="C170" t="str">
            <v>Latin America</v>
          </cell>
          <cell r="D170" t="str">
            <v>BBB</v>
          </cell>
          <cell r="E170">
            <v>78</v>
          </cell>
          <cell r="F170">
            <v>157234.66195678711</v>
          </cell>
          <cell r="G170">
            <v>164283.25685119629</v>
          </cell>
          <cell r="H170">
            <v>10.844380342045152</v>
          </cell>
          <cell r="I170">
            <v>4.3784315797222195</v>
          </cell>
          <cell r="J170">
            <v>4.3392672243589079</v>
          </cell>
          <cell r="K170">
            <v>4.3345373201539612</v>
          </cell>
          <cell r="L170">
            <v>280.2860634021319</v>
          </cell>
          <cell r="M170">
            <v>7.0503434297222176</v>
          </cell>
          <cell r="N170">
            <v>6.87625127067896</v>
          </cell>
          <cell r="O170">
            <v>6.8315706538413847</v>
          </cell>
          <cell r="P170">
            <v>6.7473675287001313</v>
          </cell>
          <cell r="Q170">
            <v>0.79048911093138052</v>
          </cell>
          <cell r="R170">
            <v>5.2300941796029603</v>
          </cell>
          <cell r="S170">
            <v>103.11078718783928</v>
          </cell>
          <cell r="T170">
            <v>196</v>
          </cell>
        </row>
        <row r="171">
          <cell r="A171" t="str">
            <v>EMEMEABBB</v>
          </cell>
          <cell r="B171" t="str">
            <v>EM</v>
          </cell>
          <cell r="C171" t="str">
            <v>EMEA</v>
          </cell>
          <cell r="D171" t="str">
            <v>BBB</v>
          </cell>
          <cell r="E171">
            <v>58</v>
          </cell>
          <cell r="F171">
            <v>94356.519897460938</v>
          </cell>
          <cell r="G171">
            <v>98524.881240844727</v>
          </cell>
          <cell r="H171">
            <v>6.0716633970690825</v>
          </cell>
          <cell r="I171">
            <v>3.1919483180646466</v>
          </cell>
          <cell r="J171">
            <v>3.1669889710626706</v>
          </cell>
          <cell r="K171">
            <v>3.1686432647589746</v>
          </cell>
          <cell r="L171">
            <v>210.90410936228238</v>
          </cell>
          <cell r="M171">
            <v>4.9540047910381881</v>
          </cell>
          <cell r="N171">
            <v>4.8636484304030922</v>
          </cell>
          <cell r="O171">
            <v>4.8351720140046313</v>
          </cell>
          <cell r="P171">
            <v>4.8885610205627028</v>
          </cell>
          <cell r="Q171">
            <v>0.41471422950439069</v>
          </cell>
          <cell r="R171">
            <v>4.1303390681927707</v>
          </cell>
          <cell r="S171">
            <v>103.35130158603556</v>
          </cell>
          <cell r="T171">
            <v>118</v>
          </cell>
        </row>
        <row r="172">
          <cell r="A172" t="str">
            <v>EMLatin AmericaCCC</v>
          </cell>
          <cell r="B172" t="str">
            <v>EM</v>
          </cell>
          <cell r="C172" t="str">
            <v>Latin America</v>
          </cell>
          <cell r="D172" t="str">
            <v>CCC</v>
          </cell>
          <cell r="E172">
            <v>17</v>
          </cell>
          <cell r="F172">
            <v>41536.60115814209</v>
          </cell>
          <cell r="G172">
            <v>22894.07054901123</v>
          </cell>
          <cell r="H172">
            <v>6.4389278149047007</v>
          </cell>
          <cell r="I172">
            <v>21.949218124685572</v>
          </cell>
          <cell r="J172">
            <v>21.936218326965214</v>
          </cell>
          <cell r="K172">
            <v>21.541349222606534</v>
          </cell>
          <cell r="L172">
            <v>2406.176484753239</v>
          </cell>
          <cell r="M172">
            <v>3.7854974631249969</v>
          </cell>
          <cell r="N172">
            <v>3.4365649349825644</v>
          </cell>
          <cell r="O172">
            <v>3.4205988135488279</v>
          </cell>
          <cell r="P172">
            <v>3.0824641621385105</v>
          </cell>
          <cell r="Q172">
            <v>0.1758474406590253</v>
          </cell>
          <cell r="R172">
            <v>7.5276651811566762</v>
          </cell>
          <cell r="S172">
            <v>53.162768541692543</v>
          </cell>
          <cell r="T172">
            <v>31</v>
          </cell>
        </row>
        <row r="173">
          <cell r="A173" t="str">
            <v>EMAsia/PacificCCC</v>
          </cell>
          <cell r="B173" t="str">
            <v>EM</v>
          </cell>
          <cell r="C173" t="str">
            <v>Asia/Pacific</v>
          </cell>
          <cell r="D173" t="str">
            <v>CCC</v>
          </cell>
          <cell r="E173">
            <v>14</v>
          </cell>
          <cell r="F173">
            <v>7467.6839904785156</v>
          </cell>
          <cell r="G173">
            <v>6866.3964538574219</v>
          </cell>
          <cell r="H173">
            <v>2.5268841473086532</v>
          </cell>
          <cell r="I173">
            <v>14.495295704280213</v>
          </cell>
          <cell r="J173">
            <v>14.316612009829649</v>
          </cell>
          <cell r="K173">
            <v>14.355671418865759</v>
          </cell>
          <cell r="L173">
            <v>1345.3347968184207</v>
          </cell>
          <cell r="M173">
            <v>2.2198773950421149</v>
          </cell>
          <cell r="N173">
            <v>2.0818039250904006</v>
          </cell>
          <cell r="O173">
            <v>1.8311805053233365</v>
          </cell>
          <cell r="P173">
            <v>1.8248901893957947</v>
          </cell>
          <cell r="Q173">
            <v>-0.17128693681952503</v>
          </cell>
          <cell r="R173">
            <v>9.5489021668311551</v>
          </cell>
          <cell r="S173">
            <v>90.332236938449995</v>
          </cell>
          <cell r="T173">
            <v>19</v>
          </cell>
        </row>
        <row r="174">
          <cell r="A174" t="str">
            <v>EMEMEACCC</v>
          </cell>
          <cell r="B174" t="str">
            <v>EM</v>
          </cell>
          <cell r="C174" t="str">
            <v>EMEA</v>
          </cell>
          <cell r="D174" t="str">
            <v>CCC</v>
          </cell>
          <cell r="E174">
            <v>12</v>
          </cell>
          <cell r="F174">
            <v>6801.3079986572266</v>
          </cell>
          <cell r="G174">
            <v>6214.1852264404297</v>
          </cell>
          <cell r="H174">
            <v>3.996368587658945</v>
          </cell>
          <cell r="I174">
            <v>15.291567769362386</v>
          </cell>
          <cell r="J174">
            <v>15.108385411566053</v>
          </cell>
          <cell r="K174">
            <v>15.117350731422642</v>
          </cell>
          <cell r="L174">
            <v>1434.2994953628845</v>
          </cell>
          <cell r="M174">
            <v>3.2231964210007984</v>
          </cell>
          <cell r="N174">
            <v>3.041973823617973</v>
          </cell>
          <cell r="O174">
            <v>2.8501693406226263</v>
          </cell>
          <cell r="P174">
            <v>2.2017954543782032</v>
          </cell>
          <cell r="Q174">
            <v>6.5288290080764394E-2</v>
          </cell>
          <cell r="R174">
            <v>8.8366307767378576</v>
          </cell>
          <cell r="S174">
            <v>90.046436357899751</v>
          </cell>
          <cell r="T174">
            <v>15</v>
          </cell>
        </row>
        <row r="175">
          <cell r="A175" t="str">
            <v>EMEMEADDD</v>
          </cell>
          <cell r="B175" t="str">
            <v>EM</v>
          </cell>
          <cell r="C175" t="str">
            <v>EMEA</v>
          </cell>
          <cell r="D175" t="str">
            <v>DDD</v>
          </cell>
          <cell r="E175">
            <v>2</v>
          </cell>
          <cell r="F175">
            <v>1226.35498046875</v>
          </cell>
          <cell r="G175">
            <v>325.24296569824219</v>
          </cell>
          <cell r="H175">
            <v>2.922753131661497</v>
          </cell>
          <cell r="I175">
            <v>91.588517317024156</v>
          </cell>
          <cell r="J175">
            <v>91.588517317024156</v>
          </cell>
          <cell r="K175">
            <v>82.637635260185931</v>
          </cell>
          <cell r="L175">
            <v>8247.5993000837952</v>
          </cell>
          <cell r="M175">
            <v>2.1017872381032001</v>
          </cell>
          <cell r="N175">
            <v>1.604553431382967</v>
          </cell>
          <cell r="O175">
            <v>1.604553431382967</v>
          </cell>
          <cell r="P175">
            <v>1.6413831860130481</v>
          </cell>
          <cell r="Q175">
            <v>5.2896584325217121E-2</v>
          </cell>
          <cell r="R175">
            <v>9.6834705314394363</v>
          </cell>
          <cell r="S175">
            <v>26.381802255556771</v>
          </cell>
          <cell r="T175">
            <v>4</v>
          </cell>
        </row>
        <row r="176">
          <cell r="A176" t="str">
            <v>EMAsia/PacificDDD</v>
          </cell>
          <cell r="B176" t="str">
            <v>EM</v>
          </cell>
          <cell r="C176" t="str">
            <v>Asia/Pacific</v>
          </cell>
          <cell r="D176" t="str">
            <v>DDD</v>
          </cell>
          <cell r="E176">
            <v>1</v>
          </cell>
          <cell r="F176">
            <v>367.69500732421875</v>
          </cell>
          <cell r="G176">
            <v>40.446449279785156</v>
          </cell>
          <cell r="H176">
            <v>3.0139998947447246</v>
          </cell>
          <cell r="I176">
            <v>108.54399623344564</v>
          </cell>
          <cell r="J176">
            <v>108.54399623344564</v>
          </cell>
          <cell r="K176">
            <v>108.54399623344564</v>
          </cell>
          <cell r="L176">
            <v>10776.999780246602</v>
          </cell>
          <cell r="M176">
            <v>1.6170000096201058</v>
          </cell>
          <cell r="N176">
            <v>1.0479999894367467</v>
          </cell>
          <cell r="O176">
            <v>1.0479999894367467</v>
          </cell>
          <cell r="P176">
            <v>1.0540000116950305</v>
          </cell>
          <cell r="Q176">
            <v>1.7000000188629526E-2</v>
          </cell>
          <cell r="R176">
            <v>8.8750000622477412</v>
          </cell>
          <cell r="S176">
            <v>10.999999834006024</v>
          </cell>
          <cell r="T176">
            <v>1</v>
          </cell>
        </row>
        <row r="177">
          <cell r="A177" t="str">
            <v/>
          </cell>
        </row>
        <row r="178">
          <cell r="A178" t="str">
            <v/>
          </cell>
          <cell r="B178" t="str">
            <v>EMDMFlag</v>
          </cell>
          <cell r="C178" t="str">
            <v>countryfullname</v>
          </cell>
          <cell r="D178" t="str">
            <v>RatingAlpha</v>
          </cell>
          <cell r="E178" t="str">
            <v>IssrCount</v>
          </cell>
          <cell r="F178" t="str">
            <v>FaceValue</v>
          </cell>
          <cell r="G178" t="str">
            <v>MarketValue</v>
          </cell>
          <cell r="H178" t="str">
            <v>Maturity</v>
          </cell>
          <cell r="I178" t="str">
            <v>YTM</v>
          </cell>
          <cell r="J178" t="str">
            <v>YTW</v>
          </cell>
          <cell r="K178" t="str">
            <v>EffectiveYield</v>
          </cell>
          <cell r="L178" t="str">
            <v>OAS</v>
          </cell>
          <cell r="M178" t="str">
            <v>MacaulayDur</v>
          </cell>
          <cell r="N178" t="str">
            <v>ModifiedDur</v>
          </cell>
          <cell r="O178" t="str">
            <v>MDTW</v>
          </cell>
          <cell r="P178" t="str">
            <v>EffDur</v>
          </cell>
          <cell r="Q178" t="str">
            <v>EffConvexity</v>
          </cell>
          <cell r="R178" t="str">
            <v>Coupon</v>
          </cell>
          <cell r="S178" t="str">
            <v>Price</v>
          </cell>
          <cell r="T178" t="str">
            <v>IssueCount</v>
          </cell>
        </row>
        <row r="179">
          <cell r="A179" t="str">
            <v>DMUnited StatesA</v>
          </cell>
          <cell r="B179" t="str">
            <v>DM</v>
          </cell>
          <cell r="C179" t="str">
            <v>United States</v>
          </cell>
          <cell r="D179" t="str">
            <v>A</v>
          </cell>
          <cell r="E179">
            <v>226</v>
          </cell>
          <cell r="F179">
            <v>1766649.652557373</v>
          </cell>
          <cell r="G179">
            <v>1922101.9761047363</v>
          </cell>
          <cell r="H179">
            <v>10.393505455678634</v>
          </cell>
          <cell r="I179">
            <v>2.5050650003896906</v>
          </cell>
          <cell r="J179">
            <v>2.4981782833657111</v>
          </cell>
          <cell r="K179">
            <v>2.4933443387712484</v>
          </cell>
          <cell r="L179">
            <v>104.49488975773625</v>
          </cell>
          <cell r="M179">
            <v>7.3956756782690558</v>
          </cell>
          <cell r="N179">
            <v>7.2792831643985449</v>
          </cell>
          <cell r="O179">
            <v>7.2137598137315182</v>
          </cell>
          <cell r="P179">
            <v>7.3668408698407015</v>
          </cell>
          <cell r="Q179">
            <v>1.0583675289287404</v>
          </cell>
          <cell r="R179">
            <v>3.7759123824908269</v>
          </cell>
          <cell r="S179">
            <v>107.86734341456325</v>
          </cell>
          <cell r="T179">
            <v>2243</v>
          </cell>
        </row>
        <row r="180">
          <cell r="A180" t="str">
            <v>DMCanadaA</v>
          </cell>
          <cell r="B180" t="str">
            <v>DM</v>
          </cell>
          <cell r="C180" t="str">
            <v>Canada</v>
          </cell>
          <cell r="D180" t="str">
            <v>A</v>
          </cell>
          <cell r="E180">
            <v>8</v>
          </cell>
          <cell r="F180">
            <v>28798.099975585938</v>
          </cell>
          <cell r="G180">
            <v>32981.093536376953</v>
          </cell>
          <cell r="H180">
            <v>12.310644496712531</v>
          </cell>
          <cell r="I180">
            <v>3.0961180722702113</v>
          </cell>
          <cell r="J180">
            <v>3.0927414706560459</v>
          </cell>
          <cell r="K180">
            <v>3.0851971296110365</v>
          </cell>
          <cell r="L180">
            <v>139.94249651825919</v>
          </cell>
          <cell r="M180">
            <v>8.387066509041663</v>
          </cell>
          <cell r="N180">
            <v>8.2362552865035372</v>
          </cell>
          <cell r="O180">
            <v>8.2061705490775907</v>
          </cell>
          <cell r="P180">
            <v>8.3654251123819972</v>
          </cell>
          <cell r="Q180">
            <v>1.2444692923798304</v>
          </cell>
          <cell r="R180">
            <v>4.7196082462834399</v>
          </cell>
          <cell r="S180">
            <v>113.35489047949181</v>
          </cell>
          <cell r="T180">
            <v>45</v>
          </cell>
        </row>
        <row r="181">
          <cell r="A181" t="str">
            <v>DMUnited StatesAA</v>
          </cell>
          <cell r="B181" t="str">
            <v>DM</v>
          </cell>
          <cell r="C181" t="str">
            <v>United States</v>
          </cell>
          <cell r="D181" t="str">
            <v>AA</v>
          </cell>
          <cell r="E181">
            <v>60</v>
          </cell>
          <cell r="F181">
            <v>438901.7093963623</v>
          </cell>
          <cell r="G181">
            <v>480533.20964050293</v>
          </cell>
          <cell r="H181">
            <v>11.110816889327385</v>
          </cell>
          <cell r="I181">
            <v>2.2547040015534119</v>
          </cell>
          <cell r="J181">
            <v>2.2491814169102358</v>
          </cell>
          <cell r="K181">
            <v>2.2463461448510338</v>
          </cell>
          <cell r="L181">
            <v>85.145576191851006</v>
          </cell>
          <cell r="M181">
            <v>7.7075255383324652</v>
          </cell>
          <cell r="N181">
            <v>7.5931299327012765</v>
          </cell>
          <cell r="O181">
            <v>7.5338668055974347</v>
          </cell>
          <cell r="P181">
            <v>7.6767800886344162</v>
          </cell>
          <cell r="Q181">
            <v>1.1480657257648843</v>
          </cell>
          <cell r="R181">
            <v>3.3751749822329242</v>
          </cell>
          <cell r="S181">
            <v>108.53308790733217</v>
          </cell>
          <cell r="T181">
            <v>449</v>
          </cell>
        </row>
        <row r="182">
          <cell r="A182" t="str">
            <v>DMCanadaAA</v>
          </cell>
          <cell r="B182" t="str">
            <v>DM</v>
          </cell>
          <cell r="C182" t="str">
            <v>Canada</v>
          </cell>
          <cell r="D182" t="str">
            <v>AA</v>
          </cell>
          <cell r="E182">
            <v>7</v>
          </cell>
          <cell r="F182">
            <v>55376.199951171875</v>
          </cell>
          <cell r="G182">
            <v>56081.886199951172</v>
          </cell>
          <cell r="H182">
            <v>2.7530204065884631</v>
          </cell>
          <cell r="I182">
            <v>1.6316252650682621</v>
          </cell>
          <cell r="J182">
            <v>1.6306202039607365</v>
          </cell>
          <cell r="K182">
            <v>1.630509177693221</v>
          </cell>
          <cell r="L182">
            <v>68.609331835164369</v>
          </cell>
          <cell r="M182">
            <v>2.661403377735085</v>
          </cell>
          <cell r="N182">
            <v>2.6387257869983207</v>
          </cell>
          <cell r="O182">
            <v>2.6307398132805058</v>
          </cell>
          <cell r="P182">
            <v>2.6404335831284502</v>
          </cell>
          <cell r="Q182">
            <v>9.2755594127014965E-2</v>
          </cell>
          <cell r="R182">
            <v>1.9301635896319349</v>
          </cell>
          <cell r="S182">
            <v>100.82763276040924</v>
          </cell>
          <cell r="T182">
            <v>47</v>
          </cell>
        </row>
        <row r="183">
          <cell r="A183" t="str">
            <v>DMUnited StatesAAA</v>
          </cell>
          <cell r="B183" t="str">
            <v>DM</v>
          </cell>
          <cell r="C183" t="str">
            <v>United States</v>
          </cell>
          <cell r="D183" t="str">
            <v>AAA</v>
          </cell>
          <cell r="E183">
            <v>14</v>
          </cell>
          <cell r="F183">
            <v>99554.3369140625</v>
          </cell>
          <cell r="G183">
            <v>106138.71813964844</v>
          </cell>
          <cell r="H183">
            <v>15.918638306780636</v>
          </cell>
          <cell r="I183">
            <v>2.4283043359110841</v>
          </cell>
          <cell r="J183">
            <v>2.4224890806447457</v>
          </cell>
          <cell r="K183">
            <v>2.4183775706909132</v>
          </cell>
          <cell r="L183">
            <v>78.744997092134795</v>
          </cell>
          <cell r="M183">
            <v>10.071544613766482</v>
          </cell>
          <cell r="N183">
            <v>9.9172520513353515</v>
          </cell>
          <cell r="O183">
            <v>9.8518581652601931</v>
          </cell>
          <cell r="P183">
            <v>10.075423962911872</v>
          </cell>
          <cell r="Q183">
            <v>1.9272800314065137</v>
          </cell>
          <cell r="R183">
            <v>3.0707451440006936</v>
          </cell>
          <cell r="S183">
            <v>105.62442514683187</v>
          </cell>
          <cell r="T183">
            <v>99</v>
          </cell>
        </row>
        <row r="184">
          <cell r="A184" t="str">
            <v>DMUnited StatesB</v>
          </cell>
          <cell r="B184" t="str">
            <v>DM</v>
          </cell>
          <cell r="C184" t="str">
            <v>United States</v>
          </cell>
          <cell r="D184" t="str">
            <v>B</v>
          </cell>
          <cell r="E184">
            <v>342</v>
          </cell>
          <cell r="F184">
            <v>399472.98989868164</v>
          </cell>
          <cell r="G184">
            <v>402036.86959838867</v>
          </cell>
          <cell r="H184">
            <v>6.1392971183178338</v>
          </cell>
          <cell r="I184">
            <v>6.762732554269947</v>
          </cell>
          <cell r="J184">
            <v>6.474350295034494</v>
          </cell>
          <cell r="K184">
            <v>6.461277324849517</v>
          </cell>
          <cell r="L184">
            <v>506.79910491252491</v>
          </cell>
          <cell r="M184">
            <v>4.856210528036395</v>
          </cell>
          <cell r="N184">
            <v>4.6986567922326126</v>
          </cell>
          <cell r="O184">
            <v>3.8321555042192954</v>
          </cell>
          <cell r="P184">
            <v>4.1539270496643548</v>
          </cell>
          <cell r="Q184">
            <v>-0.18473526592639969</v>
          </cell>
          <cell r="R184">
            <v>6.6863562348789971</v>
          </cell>
          <cell r="S184">
            <v>99.092520614142188</v>
          </cell>
          <cell r="T184">
            <v>642</v>
          </cell>
        </row>
        <row r="185">
          <cell r="A185" t="str">
            <v>DMCanadaB</v>
          </cell>
          <cell r="B185" t="str">
            <v>DM</v>
          </cell>
          <cell r="C185" t="str">
            <v>Canada</v>
          </cell>
          <cell r="D185" t="str">
            <v>B</v>
          </cell>
          <cell r="E185">
            <v>29</v>
          </cell>
          <cell r="F185">
            <v>40221.075042724609</v>
          </cell>
          <cell r="G185">
            <v>39851.079620361328</v>
          </cell>
          <cell r="H185">
            <v>6.5473977233892384</v>
          </cell>
          <cell r="I185">
            <v>6.866271036780943</v>
          </cell>
          <cell r="J185">
            <v>6.5988701816455135</v>
          </cell>
          <cell r="K185">
            <v>6.6196135042029729</v>
          </cell>
          <cell r="L185">
            <v>529.59172776317484</v>
          </cell>
          <cell r="M185">
            <v>4.8976998048054394</v>
          </cell>
          <cell r="N185">
            <v>4.7365917720572632</v>
          </cell>
          <cell r="O185">
            <v>3.9571300238451768</v>
          </cell>
          <cell r="P185">
            <v>4.2374802318553568</v>
          </cell>
          <cell r="Q185">
            <v>-8.2860319601012325E-2</v>
          </cell>
          <cell r="R185">
            <v>6.5496349606045863</v>
          </cell>
          <cell r="S185">
            <v>97.613479010260846</v>
          </cell>
          <cell r="T185">
            <v>64</v>
          </cell>
        </row>
        <row r="186">
          <cell r="A186" t="str">
            <v>DMPuerto RicoB</v>
          </cell>
          <cell r="B186" t="str">
            <v>DM</v>
          </cell>
          <cell r="C186" t="str">
            <v>Puerto Rico</v>
          </cell>
          <cell r="D186" t="str">
            <v>B</v>
          </cell>
          <cell r="E186">
            <v>1</v>
          </cell>
          <cell r="F186">
            <v>450</v>
          </cell>
          <cell r="G186">
            <v>476.8125</v>
          </cell>
          <cell r="H186">
            <v>2.6679999836151529</v>
          </cell>
          <cell r="I186">
            <v>5.5149998156704676</v>
          </cell>
          <cell r="J186">
            <v>5.4739998074780445</v>
          </cell>
          <cell r="K186">
            <v>5.481999709168961</v>
          </cell>
          <cell r="L186">
            <v>454</v>
          </cell>
          <cell r="M186">
            <v>2.4300000921647662</v>
          </cell>
          <cell r="N186">
            <v>2.3650001228863546</v>
          </cell>
          <cell r="O186">
            <v>2.2959999467492462</v>
          </cell>
          <cell r="P186">
            <v>2.3250001024052955</v>
          </cell>
          <cell r="Q186">
            <v>4.5999998751935459E-2</v>
          </cell>
          <cell r="R186">
            <v>7</v>
          </cell>
          <cell r="S186">
            <v>103.625</v>
          </cell>
          <cell r="T186">
            <v>1</v>
          </cell>
        </row>
        <row r="187">
          <cell r="A187" t="str">
            <v>DMUnited StatesBB</v>
          </cell>
          <cell r="B187" t="str">
            <v>DM</v>
          </cell>
          <cell r="C187" t="str">
            <v>United States</v>
          </cell>
          <cell r="D187" t="str">
            <v>BB</v>
          </cell>
          <cell r="E187">
            <v>248</v>
          </cell>
          <cell r="F187">
            <v>537445.30981445313</v>
          </cell>
          <cell r="G187">
            <v>562257.71455383301</v>
          </cell>
          <cell r="H187">
            <v>6.7912479848371348</v>
          </cell>
          <cell r="I187">
            <v>4.8607154583519829</v>
          </cell>
          <cell r="J187">
            <v>4.5840630010051093</v>
          </cell>
          <cell r="K187">
            <v>4.5851807400982532</v>
          </cell>
          <cell r="L187">
            <v>317.99287113842632</v>
          </cell>
          <cell r="M187">
            <v>5.3028240682627814</v>
          </cell>
          <cell r="N187">
            <v>5.1699076548919187</v>
          </cell>
          <cell r="O187">
            <v>4.2522866235953112</v>
          </cell>
          <cell r="P187">
            <v>4.6152275440599206</v>
          </cell>
          <cell r="Q187">
            <v>-6.7985922076643793E-2</v>
          </cell>
          <cell r="R187">
            <v>5.7621393627819746</v>
          </cell>
          <cell r="S187">
            <v>103.32317694776128</v>
          </cell>
          <cell r="T187">
            <v>764</v>
          </cell>
        </row>
        <row r="188">
          <cell r="A188" t="str">
            <v>DMCanadaBB</v>
          </cell>
          <cell r="B188" t="str">
            <v>DM</v>
          </cell>
          <cell r="C188" t="str">
            <v>Canada</v>
          </cell>
          <cell r="D188" t="str">
            <v>BB</v>
          </cell>
          <cell r="E188">
            <v>12</v>
          </cell>
          <cell r="F188">
            <v>14764.105010986328</v>
          </cell>
          <cell r="G188">
            <v>15665.721115112305</v>
          </cell>
          <cell r="H188">
            <v>9.5620458844825453</v>
          </cell>
          <cell r="I188">
            <v>5.0039522710724036</v>
          </cell>
          <cell r="J188">
            <v>4.7513587321317567</v>
          </cell>
          <cell r="K188">
            <v>4.6907937844903556</v>
          </cell>
          <cell r="L188">
            <v>307.62610081677383</v>
          </cell>
          <cell r="M188">
            <v>6.633685883901677</v>
          </cell>
          <cell r="N188">
            <v>6.4661126441919512</v>
          </cell>
          <cell r="O188">
            <v>5.7763982585389018</v>
          </cell>
          <cell r="P188">
            <v>6.0966479041356259</v>
          </cell>
          <cell r="Q188">
            <v>0.39319441792001103</v>
          </cell>
          <cell r="R188">
            <v>5.8434116873468742</v>
          </cell>
          <cell r="S188">
            <v>104.49274098452013</v>
          </cell>
          <cell r="T188">
            <v>24</v>
          </cell>
        </row>
        <row r="189">
          <cell r="A189" t="str">
            <v>DMPuerto RicoBB</v>
          </cell>
          <cell r="B189" t="str">
            <v>DM</v>
          </cell>
          <cell r="C189" t="str">
            <v>Puerto Rico</v>
          </cell>
          <cell r="D189" t="str">
            <v>BB</v>
          </cell>
          <cell r="E189">
            <v>1</v>
          </cell>
          <cell r="F189">
            <v>432.17300415039063</v>
          </cell>
          <cell r="G189">
            <v>398.83148193359375</v>
          </cell>
          <cell r="H189">
            <v>18.663999369496004</v>
          </cell>
          <cell r="I189">
            <v>7.5840001958847374</v>
          </cell>
          <cell r="J189">
            <v>7.5840001958847374</v>
          </cell>
          <cell r="K189">
            <v>7.6560000795781749</v>
          </cell>
          <cell r="L189">
            <v>609.99999785751072</v>
          </cell>
          <cell r="M189">
            <v>10.317000576176589</v>
          </cell>
          <cell r="N189">
            <v>10.124999866094418</v>
          </cell>
          <cell r="O189">
            <v>10.124999866094418</v>
          </cell>
          <cell r="P189">
            <v>7.242999760500302</v>
          </cell>
          <cell r="Q189">
            <v>0.79799998622685442</v>
          </cell>
          <cell r="R189">
            <v>6.74999987642504</v>
          </cell>
          <cell r="S189">
            <v>91.704006759197242</v>
          </cell>
          <cell r="T189">
            <v>1</v>
          </cell>
        </row>
        <row r="190">
          <cell r="A190" t="str">
            <v>DMUnited StatesBBB</v>
          </cell>
          <cell r="B190" t="str">
            <v>DM</v>
          </cell>
          <cell r="C190" t="str">
            <v>United States</v>
          </cell>
          <cell r="D190" t="str">
            <v>BBB</v>
          </cell>
          <cell r="E190">
            <v>497</v>
          </cell>
          <cell r="F190">
            <v>2030566.2357788086</v>
          </cell>
          <cell r="G190">
            <v>2188140.4804382324</v>
          </cell>
          <cell r="H190">
            <v>11.037406437901087</v>
          </cell>
          <cell r="I190">
            <v>3.2476757767572471</v>
          </cell>
          <cell r="J190">
            <v>3.2203126858307094</v>
          </cell>
          <cell r="K190">
            <v>3.2128467114357342</v>
          </cell>
          <cell r="L190">
            <v>163.96507894471779</v>
          </cell>
          <cell r="M190">
            <v>7.5250022649468464</v>
          </cell>
          <cell r="N190">
            <v>7.3818955337262162</v>
          </cell>
          <cell r="O190">
            <v>7.2702960211853451</v>
          </cell>
          <cell r="P190">
            <v>7.4179163737692058</v>
          </cell>
          <cell r="Q190">
            <v>1.0027709449430673</v>
          </cell>
          <cell r="R190">
            <v>4.3643975807291646</v>
          </cell>
          <cell r="S190">
            <v>106.68528576696494</v>
          </cell>
          <cell r="T190">
            <v>2972</v>
          </cell>
        </row>
        <row r="191">
          <cell r="A191" t="str">
            <v>DMCanadaBBB</v>
          </cell>
          <cell r="B191" t="str">
            <v>DM</v>
          </cell>
          <cell r="C191" t="str">
            <v>Canada</v>
          </cell>
          <cell r="D191" t="str">
            <v>BBB</v>
          </cell>
          <cell r="E191">
            <v>27</v>
          </cell>
          <cell r="F191">
            <v>69633.608001708984</v>
          </cell>
          <cell r="G191">
            <v>76938.242309570313</v>
          </cell>
          <cell r="H191">
            <v>13.830270406865061</v>
          </cell>
          <cell r="I191">
            <v>3.7110940551651517</v>
          </cell>
          <cell r="J191">
            <v>3.699946404291981</v>
          </cell>
          <cell r="K191">
            <v>3.6834748541731375</v>
          </cell>
          <cell r="L191">
            <v>194.4363499196476</v>
          </cell>
          <cell r="M191">
            <v>8.5899938506666871</v>
          </cell>
          <cell r="N191">
            <v>8.4125204700716854</v>
          </cell>
          <cell r="O191">
            <v>8.3536245190319409</v>
          </cell>
          <cell r="P191">
            <v>8.5118590491646806</v>
          </cell>
          <cell r="Q191">
            <v>1.2823598625265973</v>
          </cell>
          <cell r="R191">
            <v>5.0256056118601844</v>
          </cell>
          <cell r="S191">
            <v>109.1542240218126</v>
          </cell>
          <cell r="T191">
            <v>124</v>
          </cell>
        </row>
        <row r="192">
          <cell r="A192" t="str">
            <v>DMUnited StatesCCC</v>
          </cell>
          <cell r="B192" t="str">
            <v>DM</v>
          </cell>
          <cell r="C192" t="str">
            <v>United States</v>
          </cell>
          <cell r="D192" t="str">
            <v>CCC</v>
          </cell>
          <cell r="E192">
            <v>214</v>
          </cell>
          <cell r="F192">
            <v>167463.36032104492</v>
          </cell>
          <cell r="G192">
            <v>144790.54444122314</v>
          </cell>
          <cell r="H192">
            <v>4.7497025199260712</v>
          </cell>
          <cell r="I192">
            <v>13.138683670310286</v>
          </cell>
          <cell r="J192">
            <v>12.929173988961161</v>
          </cell>
          <cell r="K192">
            <v>12.949715096592371</v>
          </cell>
          <cell r="L192">
            <v>1172.2349691379989</v>
          </cell>
          <cell r="M192">
            <v>3.7913404881470005</v>
          </cell>
          <cell r="N192">
            <v>3.5848631232549115</v>
          </cell>
          <cell r="O192">
            <v>3.1406163452413476</v>
          </cell>
          <cell r="P192">
            <v>3.3131567296987798</v>
          </cell>
          <cell r="Q192">
            <v>-5.2598553487528184E-2</v>
          </cell>
          <cell r="R192">
            <v>8.3384478988589894</v>
          </cell>
          <cell r="S192">
            <v>84.686014416518958</v>
          </cell>
          <cell r="T192">
            <v>286</v>
          </cell>
        </row>
        <row r="193">
          <cell r="A193" t="str">
            <v>DMCanadaCCC</v>
          </cell>
          <cell r="B193" t="str">
            <v>DM</v>
          </cell>
          <cell r="C193" t="str">
            <v>Canada</v>
          </cell>
          <cell r="D193" t="str">
            <v>CCC</v>
          </cell>
          <cell r="E193">
            <v>10</v>
          </cell>
          <cell r="F193">
            <v>6025</v>
          </cell>
          <cell r="G193">
            <v>4934.4113159179688</v>
          </cell>
          <cell r="H193">
            <v>4.8920544330323326</v>
          </cell>
          <cell r="I193">
            <v>13.708943793273569</v>
          </cell>
          <cell r="J193">
            <v>13.687740854009062</v>
          </cell>
          <cell r="K193">
            <v>13.681689006529067</v>
          </cell>
          <cell r="L193">
            <v>1242.0686167220779</v>
          </cell>
          <cell r="M193">
            <v>3.810821710995413</v>
          </cell>
          <cell r="N193">
            <v>3.5686845738090587</v>
          </cell>
          <cell r="O193">
            <v>3.407098177948169</v>
          </cell>
          <cell r="P193">
            <v>3.5434966209268937</v>
          </cell>
          <cell r="Q193">
            <v>0.15013650993008013</v>
          </cell>
          <cell r="R193">
            <v>8.2564315352697104</v>
          </cell>
          <cell r="S193">
            <v>79.829460580912865</v>
          </cell>
          <cell r="T193">
            <v>11</v>
          </cell>
        </row>
        <row r="194">
          <cell r="A194" t="str">
            <v>DMCanadaDDD</v>
          </cell>
          <cell r="B194" t="str">
            <v>DM</v>
          </cell>
          <cell r="C194" t="str">
            <v>Canada</v>
          </cell>
          <cell r="D194" t="str">
            <v>DDD</v>
          </cell>
          <cell r="E194">
            <v>1</v>
          </cell>
          <cell r="F194">
            <v>290</v>
          </cell>
          <cell r="G194">
            <v>16.674999237060547</v>
          </cell>
          <cell r="H194">
            <v>3.0980000919645199</v>
          </cell>
          <cell r="I194">
            <v>77.429001446039138</v>
          </cell>
          <cell r="J194">
            <v>77.429001446039138</v>
          </cell>
          <cell r="K194">
            <v>77.429001446039138</v>
          </cell>
          <cell r="L194">
            <v>7659.0000693165412</v>
          </cell>
          <cell r="M194">
            <v>1.9840000036602794</v>
          </cell>
          <cell r="N194">
            <v>1.4309999585930893</v>
          </cell>
          <cell r="O194">
            <v>1.4309999585930893</v>
          </cell>
          <cell r="P194">
            <v>1.4360000146411176</v>
          </cell>
          <cell r="Q194">
            <v>3.0000000285959328E-2</v>
          </cell>
          <cell r="R194">
            <v>9.75</v>
          </cell>
          <cell r="S194">
            <v>5.75</v>
          </cell>
          <cell r="T194">
            <v>1</v>
          </cell>
        </row>
        <row r="195">
          <cell r="A195" t="str">
            <v>DMCanadaDDD</v>
          </cell>
          <cell r="B195" t="str">
            <v>DM</v>
          </cell>
          <cell r="C195" t="str">
            <v>Canada</v>
          </cell>
          <cell r="D195" t="str">
            <v>DDD</v>
          </cell>
          <cell r="E195">
            <v>1</v>
          </cell>
          <cell r="F195">
            <v>625</v>
          </cell>
          <cell r="G195">
            <v>176.30625152587891</v>
          </cell>
          <cell r="H195">
            <v>2.3009119507782594</v>
          </cell>
          <cell r="I195">
            <v>107.71405143137382</v>
          </cell>
          <cell r="J195">
            <v>107.71405143137382</v>
          </cell>
          <cell r="K195">
            <v>106.81377360230489</v>
          </cell>
          <cell r="L195">
            <v>10577.84704943521</v>
          </cell>
          <cell r="M195">
            <v>1.7126902623687335</v>
          </cell>
          <cell r="N195">
            <v>1.1622861373277806</v>
          </cell>
          <cell r="O195">
            <v>1.1622861373277806</v>
          </cell>
          <cell r="P195">
            <v>1.1688181041579244</v>
          </cell>
          <cell r="Q195">
            <v>2.9893473433706873E-2</v>
          </cell>
          <cell r="R195">
            <v>10.353</v>
          </cell>
          <cell r="S195">
            <v>26.701000000000001</v>
          </cell>
          <cell r="T195">
            <v>2</v>
          </cell>
        </row>
        <row r="196">
          <cell r="A196" t="str">
            <v/>
          </cell>
        </row>
        <row r="197">
          <cell r="A197" t="str">
            <v/>
          </cell>
          <cell r="B197" t="str">
            <v>EMDMFlag</v>
          </cell>
          <cell r="C197" t="str">
            <v>countryfullname</v>
          </cell>
          <cell r="D197" t="str">
            <v>RatingAlpha</v>
          </cell>
          <cell r="E197" t="str">
            <v>IssrCount</v>
          </cell>
          <cell r="F197" t="str">
            <v>FaceValue</v>
          </cell>
          <cell r="G197" t="str">
            <v>MarketValue</v>
          </cell>
          <cell r="H197" t="str">
            <v>Maturity</v>
          </cell>
          <cell r="I197" t="str">
            <v>YTM</v>
          </cell>
          <cell r="J197" t="str">
            <v>YTW</v>
          </cell>
          <cell r="K197" t="str">
            <v>EffectiveYield</v>
          </cell>
          <cell r="L197" t="str">
            <v>OAS</v>
          </cell>
          <cell r="M197" t="str">
            <v>MacaulayDur</v>
          </cell>
          <cell r="N197" t="str">
            <v>ModifiedDur</v>
          </cell>
          <cell r="O197" t="str">
            <v>MDTW</v>
          </cell>
          <cell r="P197" t="str">
            <v>EffDur</v>
          </cell>
          <cell r="Q197" t="str">
            <v>EffConvexity</v>
          </cell>
          <cell r="R197" t="str">
            <v>Coupon</v>
          </cell>
          <cell r="S197" t="str">
            <v>Price</v>
          </cell>
          <cell r="T197" t="str">
            <v>IssueCount</v>
          </cell>
        </row>
        <row r="198">
          <cell r="A198" t="str">
            <v>EMChinaA</v>
          </cell>
          <cell r="B198" t="str">
            <v>EM</v>
          </cell>
          <cell r="C198" t="str">
            <v>China</v>
          </cell>
          <cell r="D198" t="str">
            <v>A</v>
          </cell>
          <cell r="E198">
            <v>65</v>
          </cell>
          <cell r="F198">
            <v>153141.37869262695</v>
          </cell>
          <cell r="G198">
            <v>160554.87869262695</v>
          </cell>
          <cell r="H198">
            <v>6.2651093805292568</v>
          </cell>
          <cell r="I198">
            <v>2.6042513124485898</v>
          </cell>
          <cell r="J198">
            <v>2.5504256822362472</v>
          </cell>
          <cell r="K198">
            <v>2.5563922987518568</v>
          </cell>
          <cell r="L198">
            <v>135.68930045118938</v>
          </cell>
          <cell r="M198">
            <v>4.7222668869135687</v>
          </cell>
          <cell r="N198">
            <v>4.650956002133535</v>
          </cell>
          <cell r="O198">
            <v>4.6447579200053433</v>
          </cell>
          <cell r="P198">
            <v>4.6893496418256131</v>
          </cell>
          <cell r="Q198">
            <v>0.42288908014734361</v>
          </cell>
          <cell r="R198">
            <v>3.3147482500714349</v>
          </cell>
          <cell r="S198">
            <v>103.86412077606263</v>
          </cell>
          <cell r="T198">
            <v>213</v>
          </cell>
        </row>
        <row r="199">
          <cell r="A199" t="str">
            <v>EMHong KongA</v>
          </cell>
          <cell r="B199" t="str">
            <v>EM</v>
          </cell>
          <cell r="C199" t="str">
            <v>Hong Kong</v>
          </cell>
          <cell r="D199" t="str">
            <v>A</v>
          </cell>
          <cell r="E199">
            <v>19</v>
          </cell>
          <cell r="F199">
            <v>46658.869995117188</v>
          </cell>
          <cell r="G199">
            <v>50085.280426025391</v>
          </cell>
          <cell r="H199">
            <v>6.0597713390173507</v>
          </cell>
          <cell r="I199">
            <v>2.3477129047039216</v>
          </cell>
          <cell r="J199">
            <v>2.3324174400443951</v>
          </cell>
          <cell r="K199">
            <v>2.340188375933407</v>
          </cell>
          <cell r="L199">
            <v>123.4383623212174</v>
          </cell>
          <cell r="M199">
            <v>5.0666534631125426</v>
          </cell>
          <cell r="N199">
            <v>4.9965474725225878</v>
          </cell>
          <cell r="O199">
            <v>4.9913239501662003</v>
          </cell>
          <cell r="P199">
            <v>5.0483471748770556</v>
          </cell>
          <cell r="Q199">
            <v>0.43829777763032113</v>
          </cell>
          <cell r="R199">
            <v>3.8045802175642329</v>
          </cell>
          <cell r="S199">
            <v>106.47091978882852</v>
          </cell>
          <cell r="T199">
            <v>64</v>
          </cell>
        </row>
        <row r="200">
          <cell r="A200" t="str">
            <v>EMUAEA</v>
          </cell>
          <cell r="B200" t="str">
            <v>EM</v>
          </cell>
          <cell r="C200" t="str">
            <v>UAE</v>
          </cell>
          <cell r="D200" t="str">
            <v>A</v>
          </cell>
          <cell r="E200">
            <v>15</v>
          </cell>
          <cell r="F200">
            <v>25763.088958740234</v>
          </cell>
          <cell r="G200">
            <v>27214.639953613281</v>
          </cell>
          <cell r="H200">
            <v>5.5045811959429569</v>
          </cell>
          <cell r="I200">
            <v>2.9859165641941652</v>
          </cell>
          <cell r="J200">
            <v>2.9314968451000381</v>
          </cell>
          <cell r="K200">
            <v>2.9484686915480145</v>
          </cell>
          <cell r="L200">
            <v>164.69255150268557</v>
          </cell>
          <cell r="M200">
            <v>4.5403816492803726</v>
          </cell>
          <cell r="N200">
            <v>4.4661196766309033</v>
          </cell>
          <cell r="O200">
            <v>4.4661196766309033</v>
          </cell>
          <cell r="P200">
            <v>4.3913615633438443</v>
          </cell>
          <cell r="Q200">
            <v>0.34578528639522993</v>
          </cell>
          <cell r="R200">
            <v>3.8991430112513479</v>
          </cell>
          <cell r="S200">
            <v>104.65201809732687</v>
          </cell>
          <cell r="T200">
            <v>38</v>
          </cell>
        </row>
        <row r="201">
          <cell r="A201" t="str">
            <v>EMMexicoA</v>
          </cell>
          <cell r="B201" t="str">
            <v>EM</v>
          </cell>
          <cell r="C201" t="str">
            <v>Mexico</v>
          </cell>
          <cell r="D201" t="str">
            <v>A</v>
          </cell>
          <cell r="E201">
            <v>5</v>
          </cell>
          <cell r="F201">
            <v>22480.176879882813</v>
          </cell>
          <cell r="G201">
            <v>24715.069869995117</v>
          </cell>
          <cell r="H201">
            <v>10.006859269025908</v>
          </cell>
          <cell r="I201">
            <v>2.4176243512579636</v>
          </cell>
          <cell r="J201">
            <v>2.4176243512579636</v>
          </cell>
          <cell r="K201">
            <v>2.4170918503510932</v>
          </cell>
          <cell r="L201">
            <v>138.98096773317673</v>
          </cell>
          <cell r="M201">
            <v>7.1208012664263975</v>
          </cell>
          <cell r="N201">
            <v>7.0006530008564365</v>
          </cell>
          <cell r="O201">
            <v>7.0006530008564365</v>
          </cell>
          <cell r="P201">
            <v>7.1049695004154891</v>
          </cell>
          <cell r="Q201">
            <v>0.94870373543064734</v>
          </cell>
          <cell r="R201">
            <v>4.0511699899405187</v>
          </cell>
          <cell r="S201">
            <v>108.92353399310261</v>
          </cell>
          <cell r="T201">
            <v>26</v>
          </cell>
        </row>
        <row r="202">
          <cell r="A202" t="str">
            <v>EMQatarA</v>
          </cell>
          <cell r="B202" t="str">
            <v>EM</v>
          </cell>
          <cell r="C202" t="str">
            <v>Qatar</v>
          </cell>
          <cell r="D202" t="str">
            <v>A</v>
          </cell>
          <cell r="E202">
            <v>8</v>
          </cell>
          <cell r="F202">
            <v>12971.824005126953</v>
          </cell>
          <cell r="G202">
            <v>13979.540100097656</v>
          </cell>
          <cell r="H202">
            <v>6.6666303820081652</v>
          </cell>
          <cell r="I202">
            <v>2.9707189485924963</v>
          </cell>
          <cell r="J202">
            <v>2.9707189485924963</v>
          </cell>
          <cell r="K202">
            <v>2.9707189485924963</v>
          </cell>
          <cell r="L202">
            <v>146.17382216883337</v>
          </cell>
          <cell r="M202">
            <v>5.3732371682187523</v>
          </cell>
          <cell r="N202">
            <v>5.2841413069729049</v>
          </cell>
          <cell r="O202">
            <v>5.2841413069729049</v>
          </cell>
          <cell r="P202">
            <v>4.9552131293996391</v>
          </cell>
          <cell r="Q202">
            <v>0.42567353820303228</v>
          </cell>
          <cell r="R202">
            <v>4.4058820028043568</v>
          </cell>
          <cell r="S202">
            <v>106.87921277244128</v>
          </cell>
          <cell r="T202">
            <v>19</v>
          </cell>
        </row>
        <row r="203">
          <cell r="A203" t="str">
            <v>EMChileA</v>
          </cell>
          <cell r="B203" t="str">
            <v>EM</v>
          </cell>
          <cell r="C203" t="str">
            <v>Chile</v>
          </cell>
          <cell r="D203" t="str">
            <v>A</v>
          </cell>
          <cell r="E203">
            <v>4</v>
          </cell>
          <cell r="F203">
            <v>12418.866973876953</v>
          </cell>
          <cell r="G203">
            <v>13110.300994873047</v>
          </cell>
          <cell r="H203">
            <v>11.731071318401245</v>
          </cell>
          <cell r="I203">
            <v>3.6002605112468973</v>
          </cell>
          <cell r="J203">
            <v>3.6002605112468973</v>
          </cell>
          <cell r="K203">
            <v>3.5999921256679519</v>
          </cell>
          <cell r="L203">
            <v>195.60448064391161</v>
          </cell>
          <cell r="M203">
            <v>8.0705196667855859</v>
          </cell>
          <cell r="N203">
            <v>7.9072365882007141</v>
          </cell>
          <cell r="O203">
            <v>7.9072365882007141</v>
          </cell>
          <cell r="P203">
            <v>8.020898693270798</v>
          </cell>
          <cell r="Q203">
            <v>1.114635121218333</v>
          </cell>
          <cell r="R203">
            <v>4.4420770887686922</v>
          </cell>
          <cell r="S203">
            <v>104.45820519828955</v>
          </cell>
          <cell r="T203">
            <v>15</v>
          </cell>
        </row>
        <row r="204">
          <cell r="A204" t="str">
            <v>EMSouth KoreaA</v>
          </cell>
          <cell r="B204" t="str">
            <v>EM</v>
          </cell>
          <cell r="C204" t="str">
            <v>South Korea</v>
          </cell>
          <cell r="D204" t="str">
            <v>A</v>
          </cell>
          <cell r="E204">
            <v>12</v>
          </cell>
          <cell r="F204">
            <v>10860</v>
          </cell>
          <cell r="G204">
            <v>11128.48876953125</v>
          </cell>
          <cell r="H204">
            <v>3.5445408019210971</v>
          </cell>
          <cell r="I204">
            <v>2.0612897465221689</v>
          </cell>
          <cell r="J204">
            <v>2.0390966480622188</v>
          </cell>
          <cell r="K204">
            <v>2.0427043924296036</v>
          </cell>
          <cell r="L204">
            <v>95.134613026243301</v>
          </cell>
          <cell r="M204">
            <v>3.2840468688606914</v>
          </cell>
          <cell r="N204">
            <v>3.2482404323038621</v>
          </cell>
          <cell r="O204">
            <v>3.2482404323038621</v>
          </cell>
          <cell r="P204">
            <v>3.2536869472771115</v>
          </cell>
          <cell r="Q204">
            <v>0.16337202067335252</v>
          </cell>
          <cell r="R204">
            <v>2.5153084714548801</v>
          </cell>
          <cell r="S204">
            <v>102.00583077952348</v>
          </cell>
          <cell r="T204">
            <v>27</v>
          </cell>
        </row>
        <row r="205">
          <cell r="A205" t="str">
            <v>EMSingaporeA</v>
          </cell>
          <cell r="B205" t="str">
            <v>EM</v>
          </cell>
          <cell r="C205" t="str">
            <v>Singapore</v>
          </cell>
          <cell r="D205" t="str">
            <v>A</v>
          </cell>
          <cell r="E205">
            <v>4</v>
          </cell>
          <cell r="F205">
            <v>8100</v>
          </cell>
          <cell r="G205">
            <v>8635.0082397460938</v>
          </cell>
          <cell r="H205">
            <v>5.406194189508148</v>
          </cell>
          <cell r="I205">
            <v>2.9754253398854469</v>
          </cell>
          <cell r="J205">
            <v>2.664460711438815</v>
          </cell>
          <cell r="K205">
            <v>2.7665137985442403</v>
          </cell>
          <cell r="L205">
            <v>134.08225118081003</v>
          </cell>
          <cell r="M205">
            <v>4.5960676079454483</v>
          </cell>
          <cell r="N205">
            <v>4.5301952858073609</v>
          </cell>
          <cell r="O205">
            <v>4.5301952858073609</v>
          </cell>
          <cell r="P205">
            <v>4.5660598486774875</v>
          </cell>
          <cell r="Q205">
            <v>0.34814102121623475</v>
          </cell>
          <cell r="R205">
            <v>3.8451111291956019</v>
          </cell>
          <cell r="S205">
            <v>105.77946132330247</v>
          </cell>
          <cell r="T205">
            <v>12</v>
          </cell>
        </row>
        <row r="206">
          <cell r="A206" t="str">
            <v>EMSouth KoreaAA</v>
          </cell>
          <cell r="B206" t="str">
            <v>EM</v>
          </cell>
          <cell r="C206" t="str">
            <v>South Korea</v>
          </cell>
          <cell r="D206" t="str">
            <v>AA</v>
          </cell>
          <cell r="E206">
            <v>15</v>
          </cell>
          <cell r="F206">
            <v>44914.109954833984</v>
          </cell>
          <cell r="G206">
            <v>47360.665069580078</v>
          </cell>
          <cell r="H206">
            <v>5.9499553961509317</v>
          </cell>
          <cell r="I206">
            <v>2.038783238254295</v>
          </cell>
          <cell r="J206">
            <v>2.0162045555205741</v>
          </cell>
          <cell r="K206">
            <v>2.0218669198359773</v>
          </cell>
          <cell r="L206">
            <v>79.880118275064021</v>
          </cell>
          <cell r="M206">
            <v>5.0258610334979501</v>
          </cell>
          <cell r="N206">
            <v>4.9679594718180677</v>
          </cell>
          <cell r="O206">
            <v>4.9679594718180677</v>
          </cell>
          <cell r="P206">
            <v>5.0156278799814862</v>
          </cell>
          <cell r="Q206">
            <v>0.40084689809248247</v>
          </cell>
          <cell r="R206">
            <v>2.9372666771872806</v>
          </cell>
          <cell r="S206">
            <v>104.72312482846262</v>
          </cell>
          <cell r="T206">
            <v>73</v>
          </cell>
        </row>
        <row r="207">
          <cell r="A207" t="str">
            <v>EMChinaAA</v>
          </cell>
          <cell r="B207" t="str">
            <v>EM</v>
          </cell>
          <cell r="C207" t="str">
            <v>China</v>
          </cell>
          <cell r="D207" t="str">
            <v>AA</v>
          </cell>
          <cell r="E207">
            <v>7</v>
          </cell>
          <cell r="F207">
            <v>25903.030029296875</v>
          </cell>
          <cell r="G207">
            <v>26726.749603271484</v>
          </cell>
          <cell r="H207">
            <v>6.0404042886323746</v>
          </cell>
          <cell r="I207">
            <v>2.0962295230364778</v>
          </cell>
          <cell r="J207">
            <v>2.0962295230364778</v>
          </cell>
          <cell r="K207">
            <v>2.0962295230364778</v>
          </cell>
          <cell r="L207">
            <v>95.416424101486953</v>
          </cell>
          <cell r="M207">
            <v>5.0951661492622984</v>
          </cell>
          <cell r="N207">
            <v>5.0312271237696677</v>
          </cell>
          <cell r="O207">
            <v>5.0312271237696677</v>
          </cell>
          <cell r="P207">
            <v>5.0832556070957331</v>
          </cell>
          <cell r="Q207">
            <v>0.45727629610942588</v>
          </cell>
          <cell r="R207">
            <v>2.5212904141310313</v>
          </cell>
          <cell r="S207">
            <v>102.4050838043793</v>
          </cell>
          <cell r="T207">
            <v>28</v>
          </cell>
        </row>
        <row r="208">
          <cell r="A208" t="str">
            <v>EMUAEAA</v>
          </cell>
          <cell r="B208" t="str">
            <v>EM</v>
          </cell>
          <cell r="C208" t="str">
            <v>UAE</v>
          </cell>
          <cell r="D208" t="str">
            <v>AA</v>
          </cell>
          <cell r="E208">
            <v>5</v>
          </cell>
          <cell r="F208">
            <v>15559.859924316406</v>
          </cell>
          <cell r="G208">
            <v>17538.748260498047</v>
          </cell>
          <cell r="H208">
            <v>6.0976682413869039</v>
          </cell>
          <cell r="I208">
            <v>1.7972610930496158</v>
          </cell>
          <cell r="J208">
            <v>1.7972610930496158</v>
          </cell>
          <cell r="K208">
            <v>1.7968426452685105</v>
          </cell>
          <cell r="L208">
            <v>107.27729999018304</v>
          </cell>
          <cell r="M208">
            <v>5.039356922080712</v>
          </cell>
          <cell r="N208">
            <v>4.981816755580339</v>
          </cell>
          <cell r="O208">
            <v>4.981816755580339</v>
          </cell>
          <cell r="P208">
            <v>4.9739788228353614</v>
          </cell>
          <cell r="Q208">
            <v>0.42122590868280502</v>
          </cell>
          <cell r="R208">
            <v>4.0017323627845451</v>
          </cell>
          <cell r="S208">
            <v>111.48947068372877</v>
          </cell>
          <cell r="T208">
            <v>17</v>
          </cell>
        </row>
        <row r="209">
          <cell r="A209" t="str">
            <v>EMQatarAA</v>
          </cell>
          <cell r="B209" t="str">
            <v>EM</v>
          </cell>
          <cell r="C209" t="str">
            <v>Qatar</v>
          </cell>
          <cell r="D209" t="str">
            <v>AA</v>
          </cell>
          <cell r="E209">
            <v>3</v>
          </cell>
          <cell r="F209">
            <v>7100</v>
          </cell>
          <cell r="G209">
            <v>7591.2948608398438</v>
          </cell>
          <cell r="H209">
            <v>5.17991161864117</v>
          </cell>
          <cell r="I209">
            <v>2.5217059190183941</v>
          </cell>
          <cell r="J209">
            <v>2.5217059190183941</v>
          </cell>
          <cell r="K209">
            <v>2.5217059190183941</v>
          </cell>
          <cell r="L209">
            <v>126.24612019502995</v>
          </cell>
          <cell r="M209">
            <v>4.2092382861533926</v>
          </cell>
          <cell r="N209">
            <v>4.1459966460510493</v>
          </cell>
          <cell r="O209">
            <v>4.1459966460510493</v>
          </cell>
          <cell r="P209">
            <v>3.8149806584119776</v>
          </cell>
          <cell r="Q209">
            <v>0.24271712226516778</v>
          </cell>
          <cell r="R209">
            <v>3.7809084094410212</v>
          </cell>
          <cell r="S209">
            <v>106.07450704225352</v>
          </cell>
          <cell r="T209">
            <v>6</v>
          </cell>
        </row>
        <row r="210">
          <cell r="A210" t="str">
            <v>EMSingaporeAA</v>
          </cell>
          <cell r="B210" t="str">
            <v>EM</v>
          </cell>
          <cell r="C210" t="str">
            <v>Singapore</v>
          </cell>
          <cell r="D210" t="str">
            <v>AA</v>
          </cell>
          <cell r="E210">
            <v>4</v>
          </cell>
          <cell r="F210">
            <v>3950</v>
          </cell>
          <cell r="G210">
            <v>4122.1971740722656</v>
          </cell>
          <cell r="H210">
            <v>5.3748930094302283</v>
          </cell>
          <cell r="I210">
            <v>2.0962448761405019</v>
          </cell>
          <cell r="J210">
            <v>2.0962448761405019</v>
          </cell>
          <cell r="K210">
            <v>2.0928888434396309</v>
          </cell>
          <cell r="L210">
            <v>75.447229313756679</v>
          </cell>
          <cell r="M210">
            <v>4.8918033994704189</v>
          </cell>
          <cell r="N210">
            <v>4.8369587831848078</v>
          </cell>
          <cell r="O210">
            <v>4.8369587831848078</v>
          </cell>
          <cell r="P210">
            <v>4.8700600210294702</v>
          </cell>
          <cell r="Q210">
            <v>0.32888143242037898</v>
          </cell>
          <cell r="R210">
            <v>3.0530379746835443</v>
          </cell>
          <cell r="S210">
            <v>103.69443037974683</v>
          </cell>
          <cell r="T210">
            <v>7</v>
          </cell>
        </row>
        <row r="211">
          <cell r="A211" t="str">
            <v>EMChileAA</v>
          </cell>
          <cell r="B211" t="str">
            <v>EM</v>
          </cell>
          <cell r="C211" t="str">
            <v>Chile</v>
          </cell>
          <cell r="D211" t="str">
            <v>AA</v>
          </cell>
          <cell r="E211">
            <v>1</v>
          </cell>
          <cell r="F211">
            <v>1700</v>
          </cell>
          <cell r="G211">
            <v>1781.226806640625</v>
          </cell>
          <cell r="H211">
            <v>3.1785759271810692</v>
          </cell>
          <cell r="I211">
            <v>2.1389247804076397</v>
          </cell>
          <cell r="J211">
            <v>2.1389247804076397</v>
          </cell>
          <cell r="K211">
            <v>2.1389247804076397</v>
          </cell>
          <cell r="L211">
            <v>107.33286905462722</v>
          </cell>
          <cell r="M211">
            <v>2.9502273192976061</v>
          </cell>
          <cell r="N211">
            <v>2.9163282348111714</v>
          </cell>
          <cell r="O211">
            <v>2.9163282348111714</v>
          </cell>
          <cell r="P211">
            <v>2.9303908151216334</v>
          </cell>
          <cell r="Q211">
            <v>0.13276572611622547</v>
          </cell>
          <cell r="R211">
            <v>3.1764705882352939</v>
          </cell>
          <cell r="S211">
            <v>104.0409375</v>
          </cell>
          <cell r="T211">
            <v>3</v>
          </cell>
        </row>
        <row r="212">
          <cell r="A212" t="str">
            <v>EMHong KongAA</v>
          </cell>
          <cell r="B212" t="str">
            <v>EM</v>
          </cell>
          <cell r="C212" t="str">
            <v>Hong Kong</v>
          </cell>
          <cell r="D212" t="str">
            <v>AA</v>
          </cell>
          <cell r="E212">
            <v>1</v>
          </cell>
          <cell r="F212">
            <v>750</v>
          </cell>
          <cell r="G212">
            <v>829.6876220703125</v>
          </cell>
          <cell r="H212">
            <v>2.5529998597869792</v>
          </cell>
          <cell r="I212">
            <v>1.7710000631179286</v>
          </cell>
          <cell r="J212">
            <v>1.7710000631179286</v>
          </cell>
          <cell r="K212">
            <v>1.7710000631179286</v>
          </cell>
          <cell r="L212">
            <v>83.999997057439231</v>
          </cell>
          <cell r="M212">
            <v>2.3809999733698248</v>
          </cell>
          <cell r="N212">
            <v>2.3599999470339061</v>
          </cell>
          <cell r="O212">
            <v>2.3599999470339061</v>
          </cell>
          <cell r="P212">
            <v>2.3580000356049853</v>
          </cell>
          <cell r="Q212">
            <v>6.9999998896539711E-2</v>
          </cell>
          <cell r="R212">
            <v>5.125</v>
          </cell>
          <cell r="S212">
            <v>108.333</v>
          </cell>
          <cell r="T212">
            <v>1</v>
          </cell>
        </row>
        <row r="213">
          <cell r="A213" t="str">
            <v>EMSingaporeAAA</v>
          </cell>
          <cell r="B213" t="str">
            <v>EM</v>
          </cell>
          <cell r="C213" t="str">
            <v>Singapore</v>
          </cell>
          <cell r="D213" t="str">
            <v>AAA</v>
          </cell>
          <cell r="E213">
            <v>3</v>
          </cell>
          <cell r="F213">
            <v>5705.8199462890625</v>
          </cell>
          <cell r="G213">
            <v>6160.1515808105469</v>
          </cell>
          <cell r="H213">
            <v>8.7681770843130451</v>
          </cell>
          <cell r="I213">
            <v>1.8084921178924285</v>
          </cell>
          <cell r="J213">
            <v>1.8084921178924285</v>
          </cell>
          <cell r="K213">
            <v>1.8083001987552036</v>
          </cell>
          <cell r="L213">
            <v>65.610888982571808</v>
          </cell>
          <cell r="M213">
            <v>6.8882745120581026</v>
          </cell>
          <cell r="N213">
            <v>6.8089670446851116</v>
          </cell>
          <cell r="O213">
            <v>6.8089670446851116</v>
          </cell>
          <cell r="P213">
            <v>6.9327836711115927</v>
          </cell>
          <cell r="Q213">
            <v>0.92716818106339027</v>
          </cell>
          <cell r="R213">
            <v>3.1044636185080092</v>
          </cell>
          <cell r="S213">
            <v>107.22069915720689</v>
          </cell>
          <cell r="T213">
            <v>8</v>
          </cell>
        </row>
        <row r="214">
          <cell r="A214" t="str">
            <v>EMBrazilB</v>
          </cell>
          <cell r="B214" t="str">
            <v>EM</v>
          </cell>
          <cell r="C214" t="str">
            <v>Brazil</v>
          </cell>
          <cell r="D214" t="str">
            <v>B</v>
          </cell>
          <cell r="E214">
            <v>13</v>
          </cell>
          <cell r="F214">
            <v>57433.968116760254</v>
          </cell>
          <cell r="G214">
            <v>56650.454124450684</v>
          </cell>
          <cell r="H214">
            <v>10.888788500987614</v>
          </cell>
          <cell r="I214">
            <v>6.6745235411917889</v>
          </cell>
          <cell r="J214">
            <v>6.5980964462004499</v>
          </cell>
          <cell r="K214">
            <v>6.6215453058845481</v>
          </cell>
          <cell r="L214">
            <v>537.61039135880571</v>
          </cell>
          <cell r="M214">
            <v>5.1432395005733973</v>
          </cell>
          <cell r="N214">
            <v>4.9645655902431409</v>
          </cell>
          <cell r="O214">
            <v>4.9025693907051267</v>
          </cell>
          <cell r="P214">
            <v>4.9356706655389493</v>
          </cell>
          <cell r="Q214">
            <v>0.48606611540278233</v>
          </cell>
          <cell r="R214">
            <v>6.5382403706783974</v>
          </cell>
          <cell r="S214">
            <v>96.547957928475</v>
          </cell>
          <cell r="T214">
            <v>46</v>
          </cell>
        </row>
        <row r="215">
          <cell r="A215" t="str">
            <v>EMChinaB</v>
          </cell>
          <cell r="B215" t="str">
            <v>EM</v>
          </cell>
          <cell r="C215" t="str">
            <v>China</v>
          </cell>
          <cell r="D215" t="str">
            <v>B</v>
          </cell>
          <cell r="E215">
            <v>33</v>
          </cell>
          <cell r="F215">
            <v>22075.789001464844</v>
          </cell>
          <cell r="G215">
            <v>23251.908485412598</v>
          </cell>
          <cell r="H215">
            <v>3.2724493598741353</v>
          </cell>
          <cell r="I215">
            <v>6.4125643321851076</v>
          </cell>
          <cell r="J215">
            <v>5.833463622032383</v>
          </cell>
          <cell r="K215">
            <v>5.8836591667398759</v>
          </cell>
          <cell r="L215">
            <v>482.0672754198697</v>
          </cell>
          <cell r="M215">
            <v>2.9010202340368378</v>
          </cell>
          <cell r="N215">
            <v>2.7998618906814108</v>
          </cell>
          <cell r="O215">
            <v>1.9141054388685568</v>
          </cell>
          <cell r="P215">
            <v>2.0698974140886741</v>
          </cell>
          <cell r="Q215">
            <v>-0.35239677342378756</v>
          </cell>
          <cell r="R215">
            <v>7.8852001455932976</v>
          </cell>
          <cell r="S215">
            <v>103.29377928945159</v>
          </cell>
          <cell r="T215">
            <v>58</v>
          </cell>
        </row>
        <row r="216">
          <cell r="A216" t="str">
            <v>EMMexicoB</v>
          </cell>
          <cell r="B216" t="str">
            <v>EM</v>
          </cell>
          <cell r="C216" t="str">
            <v>Mexico</v>
          </cell>
          <cell r="D216" t="str">
            <v>B</v>
          </cell>
          <cell r="E216">
            <v>9</v>
          </cell>
          <cell r="F216">
            <v>11988.429977416992</v>
          </cell>
          <cell r="G216">
            <v>12072.761276245117</v>
          </cell>
          <cell r="H216">
            <v>6.0970748472103748</v>
          </cell>
          <cell r="I216">
            <v>7.2503225001191005</v>
          </cell>
          <cell r="J216">
            <v>6.5092561426052615</v>
          </cell>
          <cell r="K216">
            <v>6.6094143524429576</v>
          </cell>
          <cell r="L216">
            <v>547.44534232545459</v>
          </cell>
          <cell r="M216">
            <v>4.964394952220978</v>
          </cell>
          <cell r="N216">
            <v>4.8059063280425223</v>
          </cell>
          <cell r="O216">
            <v>3.0263077733737935</v>
          </cell>
          <cell r="P216">
            <v>3.5682756717932893</v>
          </cell>
          <cell r="Q216">
            <v>-0.57328979665906621</v>
          </cell>
          <cell r="R216">
            <v>6.9696856193923455</v>
          </cell>
          <cell r="S216">
            <v>99.192530896670021</v>
          </cell>
          <cell r="T216">
            <v>20</v>
          </cell>
        </row>
        <row r="217">
          <cell r="A217" t="str">
            <v>EMRussiaB</v>
          </cell>
          <cell r="B217" t="str">
            <v>EM</v>
          </cell>
          <cell r="C217" t="str">
            <v>Russia</v>
          </cell>
          <cell r="D217" t="str">
            <v>B</v>
          </cell>
          <cell r="E217">
            <v>16</v>
          </cell>
          <cell r="F217">
            <v>9583.2769546508789</v>
          </cell>
          <cell r="G217">
            <v>10159.052947998047</v>
          </cell>
          <cell r="H217">
            <v>3.4183414140509125</v>
          </cell>
          <cell r="I217">
            <v>6.1915927667642761</v>
          </cell>
          <cell r="J217">
            <v>6.1675637012521971</v>
          </cell>
          <cell r="K217">
            <v>6.1662673402752333</v>
          </cell>
          <cell r="L217">
            <v>512.30963839135416</v>
          </cell>
          <cell r="M217">
            <v>2.9875936988628022</v>
          </cell>
          <cell r="N217">
            <v>2.8980173671841234</v>
          </cell>
          <cell r="O217">
            <v>2.8980173671841234</v>
          </cell>
          <cell r="P217">
            <v>2.9039646531205072</v>
          </cell>
          <cell r="Q217">
            <v>0.11228789458757757</v>
          </cell>
          <cell r="R217">
            <v>7.9671252927566174</v>
          </cell>
          <cell r="S217">
            <v>104.5653518420105</v>
          </cell>
          <cell r="T217">
            <v>22</v>
          </cell>
        </row>
        <row r="218">
          <cell r="A218" t="str">
            <v>EMIndiaB</v>
          </cell>
          <cell r="B218" t="str">
            <v>EM</v>
          </cell>
          <cell r="C218" t="str">
            <v>India</v>
          </cell>
          <cell r="D218" t="str">
            <v>B</v>
          </cell>
          <cell r="E218">
            <v>5</v>
          </cell>
          <cell r="F218">
            <v>4722.4599990844727</v>
          </cell>
          <cell r="G218">
            <v>4913.6081085205078</v>
          </cell>
          <cell r="H218">
            <v>3.6366677151477091</v>
          </cell>
          <cell r="I218">
            <v>6.6845297428060757</v>
          </cell>
          <cell r="J218">
            <v>6.5243672779621997</v>
          </cell>
          <cell r="K218">
            <v>6.5614346959577796</v>
          </cell>
          <cell r="L218">
            <v>547.21242452923184</v>
          </cell>
          <cell r="M218">
            <v>3.1128607719374983</v>
          </cell>
          <cell r="N218">
            <v>3.0107401779603022</v>
          </cell>
          <cell r="O218">
            <v>2.8030770594189449</v>
          </cell>
          <cell r="P218">
            <v>2.8181526411202675</v>
          </cell>
          <cell r="Q218">
            <v>7.1796818447736221E-2</v>
          </cell>
          <cell r="R218">
            <v>7.5818990468446001</v>
          </cell>
          <cell r="S218">
            <v>101.51713688564948</v>
          </cell>
          <cell r="T218">
            <v>8</v>
          </cell>
        </row>
        <row r="219">
          <cell r="A219" t="str">
            <v>EMHong KongB</v>
          </cell>
          <cell r="B219" t="str">
            <v>EM</v>
          </cell>
          <cell r="C219" t="str">
            <v>Hong Kong</v>
          </cell>
          <cell r="D219" t="str">
            <v>B</v>
          </cell>
          <cell r="E219">
            <v>3</v>
          </cell>
          <cell r="F219">
            <v>3330.9200439453125</v>
          </cell>
          <cell r="G219">
            <v>3182.8045349121094</v>
          </cell>
          <cell r="H219">
            <v>3.4586043037375283</v>
          </cell>
          <cell r="I219">
            <v>8.9368788019813845</v>
          </cell>
          <cell r="J219">
            <v>8.7099183972361089</v>
          </cell>
          <cell r="K219">
            <v>8.7556989180379539</v>
          </cell>
          <cell r="L219">
            <v>767.77103280942754</v>
          </cell>
          <cell r="M219">
            <v>3.0568572410382524</v>
          </cell>
          <cell r="N219">
            <v>2.9332906713003308</v>
          </cell>
          <cell r="O219">
            <v>2.5240405215867403</v>
          </cell>
          <cell r="P219">
            <v>2.6103964864219265</v>
          </cell>
          <cell r="Q219">
            <v>-0.27184595270617268</v>
          </cell>
          <cell r="R219">
            <v>6.2837249688009598</v>
          </cell>
          <cell r="S219">
            <v>93.7579967410732</v>
          </cell>
          <cell r="T219">
            <v>5</v>
          </cell>
        </row>
        <row r="220">
          <cell r="A220" t="str">
            <v>EMChileB</v>
          </cell>
          <cell r="B220" t="str">
            <v>EM</v>
          </cell>
          <cell r="C220" t="str">
            <v>Chile</v>
          </cell>
          <cell r="D220" t="str">
            <v>B</v>
          </cell>
          <cell r="E220">
            <v>6</v>
          </cell>
          <cell r="F220">
            <v>3127.3600006103516</v>
          </cell>
          <cell r="G220">
            <v>3236.7542266845703</v>
          </cell>
          <cell r="H220">
            <v>5.6966194643060657</v>
          </cell>
          <cell r="I220">
            <v>6.9229197225159771</v>
          </cell>
          <cell r="J220">
            <v>6.8112868645062079</v>
          </cell>
          <cell r="K220">
            <v>6.7070839274730565</v>
          </cell>
          <cell r="L220">
            <v>531.69785554364034</v>
          </cell>
          <cell r="M220">
            <v>4.6492650840776211</v>
          </cell>
          <cell r="N220">
            <v>4.4976562356179297</v>
          </cell>
          <cell r="O220">
            <v>3.9044342499319677</v>
          </cell>
          <cell r="P220">
            <v>3.8967480730898223</v>
          </cell>
          <cell r="Q220">
            <v>-0.15048197409287106</v>
          </cell>
          <cell r="R220">
            <v>7.2064127547426162</v>
          </cell>
          <cell r="S220">
            <v>101.4192469149214</v>
          </cell>
          <cell r="T220">
            <v>6</v>
          </cell>
        </row>
        <row r="221">
          <cell r="A221" t="str">
            <v>EMUAEB</v>
          </cell>
          <cell r="B221" t="str">
            <v>EM</v>
          </cell>
          <cell r="C221" t="str">
            <v>UAE</v>
          </cell>
          <cell r="D221" t="str">
            <v>B</v>
          </cell>
          <cell r="E221">
            <v>2</v>
          </cell>
          <cell r="F221">
            <v>1550</v>
          </cell>
          <cell r="G221">
            <v>1579.4295959472656</v>
          </cell>
          <cell r="H221">
            <v>3.7190934111186591</v>
          </cell>
          <cell r="I221">
            <v>7.0357281415856159</v>
          </cell>
          <cell r="J221">
            <v>7.0357281415856159</v>
          </cell>
          <cell r="K221">
            <v>7.0724970958703715</v>
          </cell>
          <cell r="L221">
            <v>594.61690072151634</v>
          </cell>
          <cell r="M221">
            <v>3.2723507170327499</v>
          </cell>
          <cell r="N221">
            <v>3.2092735296619832</v>
          </cell>
          <cell r="O221">
            <v>3.2092735296619832</v>
          </cell>
          <cell r="P221">
            <v>3.1768884822530974</v>
          </cell>
          <cell r="Q221">
            <v>0.14646210051178105</v>
          </cell>
          <cell r="R221">
            <v>7.229838709677419</v>
          </cell>
          <cell r="S221">
            <v>101.25116431451613</v>
          </cell>
          <cell r="T221">
            <v>3</v>
          </cell>
        </row>
        <row r="222">
          <cell r="A222" t="str">
            <v>EMSingaporeB</v>
          </cell>
          <cell r="B222" t="str">
            <v>EM</v>
          </cell>
          <cell r="C222" t="str">
            <v>Singapore</v>
          </cell>
          <cell r="D222" t="str">
            <v>B</v>
          </cell>
          <cell r="E222">
            <v>1</v>
          </cell>
          <cell r="F222">
            <v>425</v>
          </cell>
          <cell r="G222">
            <v>456.1820068359375</v>
          </cell>
          <cell r="H222">
            <v>4.0640000663626292</v>
          </cell>
          <cell r="I222">
            <v>7.4459999523687577</v>
          </cell>
          <cell r="J222">
            <v>7.4459999523687577</v>
          </cell>
          <cell r="K222">
            <v>7.4459999523687577</v>
          </cell>
          <cell r="L222">
            <v>626.00000267591247</v>
          </cell>
          <cell r="M222">
            <v>3.4110000875023383</v>
          </cell>
          <cell r="N222">
            <v>3.2880001648362089</v>
          </cell>
          <cell r="O222">
            <v>3.2880001648362089</v>
          </cell>
          <cell r="P222">
            <v>3.3020000037462776</v>
          </cell>
          <cell r="Q222">
            <v>0.13699999571854005</v>
          </cell>
          <cell r="R222">
            <v>8.5</v>
          </cell>
          <cell r="S222">
            <v>103.63</v>
          </cell>
          <cell r="T222">
            <v>1</v>
          </cell>
        </row>
        <row r="223">
          <cell r="A223" t="str">
            <v>EMBrazilBB</v>
          </cell>
          <cell r="B223" t="str">
            <v>EM</v>
          </cell>
          <cell r="C223" t="str">
            <v>Brazil</v>
          </cell>
          <cell r="D223" t="str">
            <v>BB</v>
          </cell>
          <cell r="E223">
            <v>30</v>
          </cell>
          <cell r="F223">
            <v>70341.488990783691</v>
          </cell>
          <cell r="G223">
            <v>72075.199546813965</v>
          </cell>
          <cell r="H223">
            <v>7.0397942734352963</v>
          </cell>
          <cell r="I223">
            <v>5.1959071510517081</v>
          </cell>
          <cell r="J223">
            <v>5.1451422812273506</v>
          </cell>
          <cell r="K223">
            <v>5.1443990440242162</v>
          </cell>
          <cell r="L223">
            <v>384.56995093189795</v>
          </cell>
          <cell r="M223">
            <v>5.0426200661102172</v>
          </cell>
          <cell r="N223">
            <v>4.9010895645509382</v>
          </cell>
          <cell r="O223">
            <v>4.7560865922417968</v>
          </cell>
          <cell r="P223">
            <v>4.8180400387304152</v>
          </cell>
          <cell r="Q223">
            <v>0.33522921308537573</v>
          </cell>
          <cell r="R223">
            <v>5.647588631954485</v>
          </cell>
          <cell r="S223">
            <v>101.04366722732617</v>
          </cell>
          <cell r="T223">
            <v>82</v>
          </cell>
        </row>
        <row r="224">
          <cell r="A224" t="str">
            <v>EMRussiaBB</v>
          </cell>
          <cell r="B224" t="str">
            <v>EM</v>
          </cell>
          <cell r="C224" t="str">
            <v>Russia</v>
          </cell>
          <cell r="D224" t="str">
            <v>BB</v>
          </cell>
          <cell r="E224">
            <v>32</v>
          </cell>
          <cell r="F224">
            <v>68795.607696533203</v>
          </cell>
          <cell r="G224">
            <v>73429.970886230469</v>
          </cell>
          <cell r="H224">
            <v>4.3978495308548684</v>
          </cell>
          <cell r="I224">
            <v>3.8480668234534083</v>
          </cell>
          <cell r="J224">
            <v>3.8480668234534083</v>
          </cell>
          <cell r="K224">
            <v>3.8454775370449945</v>
          </cell>
          <cell r="L224">
            <v>299.32150032772267</v>
          </cell>
          <cell r="M224">
            <v>3.6355794254248521</v>
          </cell>
          <cell r="N224">
            <v>3.5514405115917458</v>
          </cell>
          <cell r="O224">
            <v>3.5514405115917458</v>
          </cell>
          <cell r="P224">
            <v>3.576898725478789</v>
          </cell>
          <cell r="Q224">
            <v>0.22460064865413359</v>
          </cell>
          <cell r="R224">
            <v>5.7054873575959837</v>
          </cell>
          <cell r="S224">
            <v>105.2369490682773</v>
          </cell>
          <cell r="T224">
            <v>78</v>
          </cell>
        </row>
        <row r="225">
          <cell r="A225" t="str">
            <v>EMChinaBB</v>
          </cell>
          <cell r="B225" t="str">
            <v>EM</v>
          </cell>
          <cell r="C225" t="str">
            <v>China</v>
          </cell>
          <cell r="D225" t="str">
            <v>BB</v>
          </cell>
          <cell r="E225">
            <v>26</v>
          </cell>
          <cell r="F225">
            <v>14905</v>
          </cell>
          <cell r="G225">
            <v>15635.318054199219</v>
          </cell>
          <cell r="H225">
            <v>3.7909814503704431</v>
          </cell>
          <cell r="I225">
            <v>5.1429436727702127</v>
          </cell>
          <cell r="J225">
            <v>4.7116975188388386</v>
          </cell>
          <cell r="K225">
            <v>4.7880825189925069</v>
          </cell>
          <cell r="L225">
            <v>364.96981118925254</v>
          </cell>
          <cell r="M225">
            <v>3.3256593514100969</v>
          </cell>
          <cell r="N225">
            <v>3.2406387725580479</v>
          </cell>
          <cell r="O225">
            <v>2.1769004074578859</v>
          </cell>
          <cell r="P225">
            <v>2.4754328207274345</v>
          </cell>
          <cell r="Q225">
            <v>-0.55168690923667141</v>
          </cell>
          <cell r="R225">
            <v>6.1447500838644746</v>
          </cell>
          <cell r="S225">
            <v>103.28946321494465</v>
          </cell>
          <cell r="T225">
            <v>37</v>
          </cell>
        </row>
        <row r="226">
          <cell r="A226" t="str">
            <v>EMIndiaBB</v>
          </cell>
          <cell r="B226" t="str">
            <v>EM</v>
          </cell>
          <cell r="C226" t="str">
            <v>India</v>
          </cell>
          <cell r="D226" t="str">
            <v>BB</v>
          </cell>
          <cell r="E226">
            <v>12</v>
          </cell>
          <cell r="F226">
            <v>7111.3499755859375</v>
          </cell>
          <cell r="G226">
            <v>7313.4411163330078</v>
          </cell>
          <cell r="H226">
            <v>4.4740149409481988</v>
          </cell>
          <cell r="I226">
            <v>4.6506084076715242</v>
          </cell>
          <cell r="J226">
            <v>4.6506084076715242</v>
          </cell>
          <cell r="K226">
            <v>4.6495981544108709</v>
          </cell>
          <cell r="L226">
            <v>344.78218113442796</v>
          </cell>
          <cell r="M226">
            <v>3.835391193779508</v>
          </cell>
          <cell r="N226">
            <v>3.7416091262142812</v>
          </cell>
          <cell r="O226">
            <v>3.7416091262142812</v>
          </cell>
          <cell r="P226">
            <v>3.7583466889758279</v>
          </cell>
          <cell r="Q226">
            <v>0.20765410071654775</v>
          </cell>
          <cell r="R226">
            <v>5.2171203332782952</v>
          </cell>
          <cell r="S226">
            <v>101.79530435732835</v>
          </cell>
          <cell r="T226">
            <v>17</v>
          </cell>
        </row>
        <row r="227">
          <cell r="A227" t="str">
            <v>EMMexicoBB</v>
          </cell>
          <cell r="B227" t="str">
            <v>EM</v>
          </cell>
          <cell r="C227" t="str">
            <v>Mexico</v>
          </cell>
          <cell r="D227" t="str">
            <v>BB</v>
          </cell>
          <cell r="E227">
            <v>12</v>
          </cell>
          <cell r="F227">
            <v>5470.6829986572266</v>
          </cell>
          <cell r="G227">
            <v>5777.0476837158203</v>
          </cell>
          <cell r="H227">
            <v>4.7708124526549263</v>
          </cell>
          <cell r="I227">
            <v>5.452009965954006</v>
          </cell>
          <cell r="J227">
            <v>5.1797425270037065</v>
          </cell>
          <cell r="K227">
            <v>5.1689347131725398</v>
          </cell>
          <cell r="L227">
            <v>390.87870308135746</v>
          </cell>
          <cell r="M227">
            <v>4.056757509471022</v>
          </cell>
          <cell r="N227">
            <v>3.9482140889060573</v>
          </cell>
          <cell r="O227">
            <v>3.1084283123482517</v>
          </cell>
          <cell r="P227">
            <v>3.4339566233528855</v>
          </cell>
          <cell r="Q227">
            <v>-0.13096888739581589</v>
          </cell>
          <cell r="R227">
            <v>6.8500052747817675</v>
          </cell>
          <cell r="S227">
            <v>104.50469149881764</v>
          </cell>
          <cell r="T227">
            <v>13</v>
          </cell>
        </row>
        <row r="228">
          <cell r="A228" t="str">
            <v>EMHong KongBB</v>
          </cell>
          <cell r="B228" t="str">
            <v>EM</v>
          </cell>
          <cell r="C228" t="str">
            <v>Hong Kong</v>
          </cell>
          <cell r="D228" t="str">
            <v>BB</v>
          </cell>
          <cell r="E228">
            <v>4</v>
          </cell>
          <cell r="F228">
            <v>4374.3450012207031</v>
          </cell>
          <cell r="G228">
            <v>4662.8472290039063</v>
          </cell>
          <cell r="H228">
            <v>4.3235944054675368</v>
          </cell>
          <cell r="I228">
            <v>5.1440789069712718</v>
          </cell>
          <cell r="J228">
            <v>4.2747178851001131</v>
          </cell>
          <cell r="K228">
            <v>4.2974489701953198</v>
          </cell>
          <cell r="L228">
            <v>287.95663652363146</v>
          </cell>
          <cell r="M228">
            <v>3.8028895301171763</v>
          </cell>
          <cell r="N228">
            <v>3.7153834406366011</v>
          </cell>
          <cell r="O228">
            <v>3.1233694175103648</v>
          </cell>
          <cell r="P228">
            <v>3.2448777973437881</v>
          </cell>
          <cell r="Q228">
            <v>-4.0792895252137841E-2</v>
          </cell>
          <cell r="R228">
            <v>5.9939105420058807</v>
          </cell>
          <cell r="S228">
            <v>104.94853503353393</v>
          </cell>
          <cell r="T228">
            <v>7</v>
          </cell>
        </row>
        <row r="229">
          <cell r="A229" t="str">
            <v>EMUAEBB</v>
          </cell>
          <cell r="B229" t="str">
            <v>EM</v>
          </cell>
          <cell r="C229" t="str">
            <v>UAE</v>
          </cell>
          <cell r="D229" t="str">
            <v>BB</v>
          </cell>
          <cell r="E229">
            <v>3</v>
          </cell>
          <cell r="F229">
            <v>1450</v>
          </cell>
          <cell r="G229">
            <v>1463.3335876464844</v>
          </cell>
          <cell r="H229">
            <v>2.2509452922455577</v>
          </cell>
          <cell r="I229">
            <v>5.9432518712259919</v>
          </cell>
          <cell r="J229">
            <v>5.1107686330376225</v>
          </cell>
          <cell r="K229">
            <v>5.3741124573948786</v>
          </cell>
          <cell r="L229">
            <v>421.37931173419099</v>
          </cell>
          <cell r="M229">
            <v>2.1414478238659167</v>
          </cell>
          <cell r="N229">
            <v>2.0874952855042328</v>
          </cell>
          <cell r="O229">
            <v>2.0874952855042328</v>
          </cell>
          <cell r="P229">
            <v>2.0833835882680303</v>
          </cell>
          <cell r="Q229">
            <v>5.4959214202391776E-2</v>
          </cell>
          <cell r="R229">
            <v>5.5726204707704738</v>
          </cell>
          <cell r="S229">
            <v>100.59466190732759</v>
          </cell>
          <cell r="T229">
            <v>3</v>
          </cell>
        </row>
        <row r="230">
          <cell r="A230" t="str">
            <v>EMChileBB</v>
          </cell>
          <cell r="B230" t="str">
            <v>EM</v>
          </cell>
          <cell r="C230" t="str">
            <v>Chile</v>
          </cell>
          <cell r="D230" t="str">
            <v>BB</v>
          </cell>
          <cell r="E230">
            <v>2</v>
          </cell>
          <cell r="F230">
            <v>1341.7380065917969</v>
          </cell>
          <cell r="G230">
            <v>1369.2126770019531</v>
          </cell>
          <cell r="H230">
            <v>5.1061701215304716</v>
          </cell>
          <cell r="I230">
            <v>6.2022900408615715</v>
          </cell>
          <cell r="J230">
            <v>5.5397000884471108</v>
          </cell>
          <cell r="K230">
            <v>5.6149044046607655</v>
          </cell>
          <cell r="L230">
            <v>404.74288841923237</v>
          </cell>
          <cell r="M230">
            <v>4.3846062755122928</v>
          </cell>
          <cell r="N230">
            <v>4.2826441841360836</v>
          </cell>
          <cell r="O230">
            <v>4.2826441841360836</v>
          </cell>
          <cell r="P230">
            <v>3.7952981299285673</v>
          </cell>
          <cell r="Q230">
            <v>0.23356049535642082</v>
          </cell>
          <cell r="R230">
            <v>6.2599240218667704</v>
          </cell>
          <cell r="S230">
            <v>100.78140555247704</v>
          </cell>
          <cell r="T230">
            <v>3</v>
          </cell>
        </row>
        <row r="231">
          <cell r="A231" t="str">
            <v>EMSouth KoreaBB</v>
          </cell>
          <cell r="B231" t="str">
            <v>EM</v>
          </cell>
          <cell r="C231" t="str">
            <v>South Korea</v>
          </cell>
          <cell r="D231" t="str">
            <v>BB</v>
          </cell>
          <cell r="E231">
            <v>2</v>
          </cell>
          <cell r="F231">
            <v>1300</v>
          </cell>
          <cell r="G231">
            <v>1333.6185607910156</v>
          </cell>
          <cell r="H231">
            <v>13.869283791746241</v>
          </cell>
          <cell r="I231">
            <v>4.5599008860706745</v>
          </cell>
          <cell r="J231">
            <v>4.3157792195622457</v>
          </cell>
          <cell r="K231">
            <v>4.0175199947881026</v>
          </cell>
          <cell r="L231">
            <v>249.4263554566906</v>
          </cell>
          <cell r="M231">
            <v>3.6159934323131666</v>
          </cell>
          <cell r="N231">
            <v>3.5377047599505289</v>
          </cell>
          <cell r="O231">
            <v>3.5377047599505289</v>
          </cell>
          <cell r="P231">
            <v>3.2513492387290595</v>
          </cell>
          <cell r="Q231">
            <v>8.2509445027224598E-2</v>
          </cell>
          <cell r="R231">
            <v>4.7788461538461542</v>
          </cell>
          <cell r="S231">
            <v>101.185</v>
          </cell>
          <cell r="T231">
            <v>3</v>
          </cell>
        </row>
        <row r="232">
          <cell r="A232" t="str">
            <v>EMSingaporeBB</v>
          </cell>
          <cell r="B232" t="str">
            <v>EM</v>
          </cell>
          <cell r="C232" t="str">
            <v>Singapore</v>
          </cell>
          <cell r="D232" t="str">
            <v>BB</v>
          </cell>
          <cell r="E232">
            <v>1</v>
          </cell>
          <cell r="F232">
            <v>1000</v>
          </cell>
          <cell r="G232">
            <v>1047.0950927734375</v>
          </cell>
          <cell r="H232">
            <v>4.2509999355312775</v>
          </cell>
          <cell r="I232">
            <v>5.9320000704143006</v>
          </cell>
          <cell r="J232">
            <v>5.3020000575905044</v>
          </cell>
          <cell r="K232">
            <v>5.4229998054280335</v>
          </cell>
          <cell r="L232">
            <v>418.99999988342006</v>
          </cell>
          <cell r="M232">
            <v>3.7149999830959048</v>
          </cell>
          <cell r="N232">
            <v>3.6080000904660552</v>
          </cell>
          <cell r="O232">
            <v>2.0409997758167213</v>
          </cell>
          <cell r="P232">
            <v>2.2520001916574675</v>
          </cell>
          <cell r="Q232">
            <v>-1.7909999798316656</v>
          </cell>
          <cell r="R232">
            <v>6.75</v>
          </cell>
          <cell r="S232">
            <v>103.02200000000001</v>
          </cell>
          <cell r="T232">
            <v>1</v>
          </cell>
        </row>
        <row r="233">
          <cell r="A233" t="str">
            <v>EMQatarBB</v>
          </cell>
          <cell r="B233" t="str">
            <v>EM</v>
          </cell>
          <cell r="C233" t="str">
            <v>Qatar</v>
          </cell>
          <cell r="D233" t="str">
            <v>BB</v>
          </cell>
          <cell r="E233">
            <v>1</v>
          </cell>
          <cell r="F233">
            <v>500</v>
          </cell>
          <cell r="G233">
            <v>504.90451049804688</v>
          </cell>
          <cell r="H233">
            <v>4.5479999015999732</v>
          </cell>
          <cell r="I233">
            <v>4.620999665693768</v>
          </cell>
          <cell r="J233">
            <v>4.620999665693768</v>
          </cell>
          <cell r="K233">
            <v>4.620999665693768</v>
          </cell>
          <cell r="L233">
            <v>334.00000568157401</v>
          </cell>
          <cell r="M233">
            <v>4.0890002853479883</v>
          </cell>
          <cell r="N233">
            <v>3.9969998871542693</v>
          </cell>
          <cell r="O233">
            <v>3.9969998871542693</v>
          </cell>
          <cell r="P233">
            <v>4.0129999248702504</v>
          </cell>
          <cell r="Q233">
            <v>0.19300000163194148</v>
          </cell>
          <cell r="R233">
            <v>4.375</v>
          </cell>
          <cell r="S233">
            <v>99</v>
          </cell>
          <cell r="T233">
            <v>1</v>
          </cell>
        </row>
        <row r="234">
          <cell r="A234" t="str">
            <v>EMMexicoBBB</v>
          </cell>
          <cell r="B234" t="str">
            <v>EM</v>
          </cell>
          <cell r="C234" t="str">
            <v>Mexico</v>
          </cell>
          <cell r="D234" t="str">
            <v>BBB</v>
          </cell>
          <cell r="E234">
            <v>23</v>
          </cell>
          <cell r="F234">
            <v>87585.877014160156</v>
          </cell>
          <cell r="G234">
            <v>90693.104858398438</v>
          </cell>
          <cell r="H234">
            <v>12.194044375985953</v>
          </cell>
          <cell r="I234">
            <v>4.5159321063293332</v>
          </cell>
          <cell r="J234">
            <v>4.4901775035265628</v>
          </cell>
          <cell r="K234">
            <v>4.485896106241765</v>
          </cell>
          <cell r="L234">
            <v>298.43243416553412</v>
          </cell>
          <cell r="M234">
            <v>7.5086376648938451</v>
          </cell>
          <cell r="N234">
            <v>7.3099357081349625</v>
          </cell>
          <cell r="O234">
            <v>7.2986523960781815</v>
          </cell>
          <cell r="P234">
            <v>7.2818165346552641</v>
          </cell>
          <cell r="Q234">
            <v>0.98034467751236964</v>
          </cell>
          <cell r="R234">
            <v>5.2398698883288866</v>
          </cell>
          <cell r="S234">
            <v>102.03518809433216</v>
          </cell>
          <cell r="T234">
            <v>82</v>
          </cell>
        </row>
        <row r="235">
          <cell r="A235" t="str">
            <v>EMChinaBBB</v>
          </cell>
          <cell r="B235" t="str">
            <v>EM</v>
          </cell>
          <cell r="C235" t="str">
            <v>China</v>
          </cell>
          <cell r="D235" t="str">
            <v>BBB</v>
          </cell>
          <cell r="E235">
            <v>65</v>
          </cell>
          <cell r="F235">
            <v>59717.19189453125</v>
          </cell>
          <cell r="G235">
            <v>63166.728881835938</v>
          </cell>
          <cell r="H235">
            <v>4.989395463019676</v>
          </cell>
          <cell r="I235">
            <v>3.2620461012426767</v>
          </cell>
          <cell r="J235">
            <v>3.0600838050584533</v>
          </cell>
          <cell r="K235">
            <v>3.1055055425603624</v>
          </cell>
          <cell r="L235">
            <v>188.95205259801156</v>
          </cell>
          <cell r="M235">
            <v>4.1747063908632969</v>
          </cell>
          <cell r="N235">
            <v>4.1041113156047722</v>
          </cell>
          <cell r="O235">
            <v>4.1041113156047722</v>
          </cell>
          <cell r="P235">
            <v>4.1225384124602984</v>
          </cell>
          <cell r="Q235">
            <v>0.29540611752471285</v>
          </cell>
          <cell r="R235">
            <v>4.1235111351552876</v>
          </cell>
          <cell r="S235">
            <v>104.7268077188271</v>
          </cell>
          <cell r="T235">
            <v>105</v>
          </cell>
        </row>
        <row r="236">
          <cell r="A236" t="str">
            <v>EMIndiaBBB</v>
          </cell>
          <cell r="B236" t="str">
            <v>EM</v>
          </cell>
          <cell r="C236" t="str">
            <v>India</v>
          </cell>
          <cell r="D236" t="str">
            <v>BBB</v>
          </cell>
          <cell r="E236">
            <v>21</v>
          </cell>
          <cell r="F236">
            <v>40393.85498046875</v>
          </cell>
          <cell r="G236">
            <v>42832.783721923828</v>
          </cell>
          <cell r="H236">
            <v>5.5231030279929314</v>
          </cell>
          <cell r="I236">
            <v>2.9945604174673583</v>
          </cell>
          <cell r="J236">
            <v>2.9608964625911436</v>
          </cell>
          <cell r="K236">
            <v>2.9607254840627419</v>
          </cell>
          <cell r="L236">
            <v>176.06043529258363</v>
          </cell>
          <cell r="M236">
            <v>4.8788008296340228</v>
          </cell>
          <cell r="N236">
            <v>4.7951205324562753</v>
          </cell>
          <cell r="O236">
            <v>4.5394449298238468</v>
          </cell>
          <cell r="P236">
            <v>4.5770814522790069</v>
          </cell>
          <cell r="Q236">
            <v>0.35169621425608122</v>
          </cell>
          <cell r="R236">
            <v>4.2569518316445079</v>
          </cell>
          <cell r="S236">
            <v>104.96774263034938</v>
          </cell>
          <cell r="T236">
            <v>61</v>
          </cell>
        </row>
        <row r="237">
          <cell r="A237" t="str">
            <v>EMChileBBB</v>
          </cell>
          <cell r="B237" t="str">
            <v>EM</v>
          </cell>
          <cell r="C237" t="str">
            <v>Chile</v>
          </cell>
          <cell r="D237" t="str">
            <v>BBB</v>
          </cell>
          <cell r="E237">
            <v>20</v>
          </cell>
          <cell r="F237">
            <v>22814.469970703125</v>
          </cell>
          <cell r="G237">
            <v>24135.251358032227</v>
          </cell>
          <cell r="H237">
            <v>7.1896609547743857</v>
          </cell>
          <cell r="I237">
            <v>3.6426623239423011</v>
          </cell>
          <cell r="J237">
            <v>3.6287595326142306</v>
          </cell>
          <cell r="K237">
            <v>3.6283135342665491</v>
          </cell>
          <cell r="L237">
            <v>212.26223123558071</v>
          </cell>
          <cell r="M237">
            <v>5.8896122314109904</v>
          </cell>
          <cell r="N237">
            <v>5.7803906900081712</v>
          </cell>
          <cell r="O237">
            <v>5.7317969038988261</v>
          </cell>
          <cell r="P237">
            <v>5.4411096336824718</v>
          </cell>
          <cell r="Q237">
            <v>0.41895321600778518</v>
          </cell>
          <cell r="R237">
            <v>4.7190754417836072</v>
          </cell>
          <cell r="S237">
            <v>104.72933564844449</v>
          </cell>
          <cell r="T237">
            <v>43</v>
          </cell>
        </row>
        <row r="238">
          <cell r="A238" t="str">
            <v>EMUAEBBB</v>
          </cell>
          <cell r="B238" t="str">
            <v>EM</v>
          </cell>
          <cell r="C238" t="str">
            <v>UAE</v>
          </cell>
          <cell r="D238" t="str">
            <v>BBB</v>
          </cell>
          <cell r="E238">
            <v>13</v>
          </cell>
          <cell r="F238">
            <v>15300</v>
          </cell>
          <cell r="G238">
            <v>16468.944244384766</v>
          </cell>
          <cell r="H238">
            <v>6.5550142525021551</v>
          </cell>
          <cell r="I238">
            <v>3.3927960019372772</v>
          </cell>
          <cell r="J238">
            <v>3.3866194856035308</v>
          </cell>
          <cell r="K238">
            <v>3.3865719737113587</v>
          </cell>
          <cell r="L238">
            <v>201.95964189782845</v>
          </cell>
          <cell r="M238">
            <v>4.9674650810987142</v>
          </cell>
          <cell r="N238">
            <v>4.8695988996586728</v>
          </cell>
          <cell r="O238">
            <v>4.8695988996586728</v>
          </cell>
          <cell r="P238">
            <v>4.9030849958936216</v>
          </cell>
          <cell r="Q238">
            <v>0.44586868091949927</v>
          </cell>
          <cell r="R238">
            <v>4.8506111015369688</v>
          </cell>
          <cell r="S238">
            <v>106.15085682189543</v>
          </cell>
          <cell r="T238">
            <v>20</v>
          </cell>
        </row>
        <row r="239">
          <cell r="A239" t="str">
            <v>EMHong KongBBB</v>
          </cell>
          <cell r="B239" t="str">
            <v>EM</v>
          </cell>
          <cell r="C239" t="str">
            <v>Hong Kong</v>
          </cell>
          <cell r="D239" t="str">
            <v>BBB</v>
          </cell>
          <cell r="E239">
            <v>19</v>
          </cell>
          <cell r="F239">
            <v>14843.349975585938</v>
          </cell>
          <cell r="G239">
            <v>15747.982147216797</v>
          </cell>
          <cell r="H239">
            <v>4.1553421134360322</v>
          </cell>
          <cell r="I239">
            <v>3.4247882650221499</v>
          </cell>
          <cell r="J239">
            <v>2.948283023743282</v>
          </cell>
          <cell r="K239">
            <v>3.0960689119321327</v>
          </cell>
          <cell r="L239">
            <v>192.49487776268862</v>
          </cell>
          <cell r="M239">
            <v>4.6605253801592372</v>
          </cell>
          <cell r="N239">
            <v>4.5740128276564391</v>
          </cell>
          <cell r="O239">
            <v>3.6634107344005171</v>
          </cell>
          <cell r="P239">
            <v>3.6808902377530739</v>
          </cell>
          <cell r="Q239">
            <v>0.20601812071864545</v>
          </cell>
          <cell r="R239">
            <v>4.4615981139557519</v>
          </cell>
          <cell r="S239">
            <v>104.80160653671564</v>
          </cell>
          <cell r="T239">
            <v>26</v>
          </cell>
        </row>
        <row r="240">
          <cell r="A240" t="str">
            <v>EMBrazilBBB</v>
          </cell>
          <cell r="B240" t="str">
            <v>EM</v>
          </cell>
          <cell r="C240" t="str">
            <v>Brazil</v>
          </cell>
          <cell r="D240" t="str">
            <v>BBB</v>
          </cell>
          <cell r="E240">
            <v>6</v>
          </cell>
          <cell r="F240">
            <v>10852.398010253906</v>
          </cell>
          <cell r="G240">
            <v>11359.502593994141</v>
          </cell>
          <cell r="H240">
            <v>7.4443462087036343</v>
          </cell>
          <cell r="I240">
            <v>4.7374569632598558</v>
          </cell>
          <cell r="J240">
            <v>4.7373174359412618</v>
          </cell>
          <cell r="K240">
            <v>4.736228351286492</v>
          </cell>
          <cell r="L240">
            <v>330.88527095695639</v>
          </cell>
          <cell r="M240">
            <v>5.6917170384796849</v>
          </cell>
          <cell r="N240">
            <v>5.551772567160894</v>
          </cell>
          <cell r="O240">
            <v>5.5453553421308532</v>
          </cell>
          <cell r="P240">
            <v>5.6039962541148922</v>
          </cell>
          <cell r="Q240">
            <v>0.46639321923075994</v>
          </cell>
          <cell r="R240">
            <v>5.4538868326086014</v>
          </cell>
          <cell r="S240">
            <v>103.07106409851711</v>
          </cell>
          <cell r="T240">
            <v>17</v>
          </cell>
        </row>
        <row r="241">
          <cell r="A241" t="str">
            <v>EMRussiaBBB</v>
          </cell>
          <cell r="B241" t="str">
            <v>EM</v>
          </cell>
          <cell r="C241" t="str">
            <v>Russia</v>
          </cell>
          <cell r="D241" t="str">
            <v>BBB</v>
          </cell>
          <cell r="E241">
            <v>4</v>
          </cell>
          <cell r="F241">
            <v>10128.830017089844</v>
          </cell>
          <cell r="G241">
            <v>10731.526916503906</v>
          </cell>
          <cell r="H241">
            <v>4.1031826317500535</v>
          </cell>
          <cell r="I241">
            <v>3.698409370886063</v>
          </cell>
          <cell r="J241">
            <v>3.698409370886063</v>
          </cell>
          <cell r="K241">
            <v>3.698409370886063</v>
          </cell>
          <cell r="L241">
            <v>252.21340143940688</v>
          </cell>
          <cell r="M241">
            <v>3.6230473597784147</v>
          </cell>
          <cell r="N241">
            <v>3.5516149927811598</v>
          </cell>
          <cell r="O241">
            <v>3.5516149927811598</v>
          </cell>
          <cell r="P241">
            <v>3.5699689914429111</v>
          </cell>
          <cell r="Q241">
            <v>0.18629864681775074</v>
          </cell>
          <cell r="R241">
            <v>5.1657415397897175</v>
          </cell>
          <cell r="S241">
            <v>105.06589873763211</v>
          </cell>
          <cell r="T241">
            <v>12</v>
          </cell>
        </row>
        <row r="242">
          <cell r="A242" t="str">
            <v>EMSouth KoreaBBB</v>
          </cell>
          <cell r="B242" t="str">
            <v>EM</v>
          </cell>
          <cell r="C242" t="str">
            <v>South Korea</v>
          </cell>
          <cell r="D242" t="str">
            <v>BBB</v>
          </cell>
          <cell r="E242">
            <v>9</v>
          </cell>
          <cell r="F242">
            <v>7400</v>
          </cell>
          <cell r="G242">
            <v>7798.9649505615234</v>
          </cell>
          <cell r="H242">
            <v>5.3331179993326208</v>
          </cell>
          <cell r="I242">
            <v>2.6926630800975158</v>
          </cell>
          <cell r="J242">
            <v>2.6926630800975158</v>
          </cell>
          <cell r="K242">
            <v>2.6926630800975158</v>
          </cell>
          <cell r="L242">
            <v>135.20945979052024</v>
          </cell>
          <cell r="M242">
            <v>4.7544285371261186</v>
          </cell>
          <cell r="N242">
            <v>4.6855238560206596</v>
          </cell>
          <cell r="O242">
            <v>4.6855238560206596</v>
          </cell>
          <cell r="P242">
            <v>4.7202659524777815</v>
          </cell>
          <cell r="Q242">
            <v>0.3064400019907928</v>
          </cell>
          <cell r="R242">
            <v>3.8783783783783785</v>
          </cell>
          <cell r="S242">
            <v>105.08923511402027</v>
          </cell>
          <cell r="T242">
            <v>16</v>
          </cell>
        </row>
        <row r="243">
          <cell r="A243" t="str">
            <v>EMSingaporeBBB</v>
          </cell>
          <cell r="B243" t="str">
            <v>EM</v>
          </cell>
          <cell r="C243" t="str">
            <v>Singapore</v>
          </cell>
          <cell r="D243" t="str">
            <v>BBB</v>
          </cell>
          <cell r="E243">
            <v>3</v>
          </cell>
          <cell r="F243">
            <v>4550</v>
          </cell>
          <cell r="G243">
            <v>4683.0000915527344</v>
          </cell>
          <cell r="H243">
            <v>6.2464622760546291</v>
          </cell>
          <cell r="I243">
            <v>3.1773164507983043</v>
          </cell>
          <cell r="J243">
            <v>3.1736019474476369</v>
          </cell>
          <cell r="K243">
            <v>3.1270856260209223</v>
          </cell>
          <cell r="L243">
            <v>165.14837504782506</v>
          </cell>
          <cell r="M243">
            <v>5.4991876153088555</v>
          </cell>
          <cell r="N243">
            <v>5.4100674132179769</v>
          </cell>
          <cell r="O243">
            <v>5.3812969816656091</v>
          </cell>
          <cell r="P243">
            <v>5.4190314351706395</v>
          </cell>
          <cell r="Q243">
            <v>0.37581674556695366</v>
          </cell>
          <cell r="R243">
            <v>3.5755494505494507</v>
          </cell>
          <cell r="S243">
            <v>102.04216303228021</v>
          </cell>
          <cell r="T243">
            <v>7</v>
          </cell>
        </row>
        <row r="244">
          <cell r="A244" t="str">
            <v>EMQatarBBB</v>
          </cell>
          <cell r="B244" t="str">
            <v>EM</v>
          </cell>
          <cell r="C244" t="str">
            <v>Qatar</v>
          </cell>
          <cell r="D244" t="str">
            <v>BBB</v>
          </cell>
          <cell r="E244">
            <v>1</v>
          </cell>
          <cell r="F244">
            <v>600</v>
          </cell>
          <cell r="G244">
            <v>704.79498291015625</v>
          </cell>
          <cell r="H244">
            <v>3.0479999715952415</v>
          </cell>
          <cell r="I244">
            <v>2.6619999149589244</v>
          </cell>
          <cell r="J244">
            <v>2.6619999149589244</v>
          </cell>
          <cell r="K244">
            <v>2.6619999149589244</v>
          </cell>
          <cell r="L244">
            <v>164.99999956700063</v>
          </cell>
          <cell r="M244">
            <v>2.7200000069279899</v>
          </cell>
          <cell r="N244">
            <v>2.6840000931814636</v>
          </cell>
          <cell r="O244">
            <v>2.6840000931814636</v>
          </cell>
          <cell r="P244">
            <v>2.6870000859936742</v>
          </cell>
          <cell r="Q244">
            <v>9.1000002078396966E-2</v>
          </cell>
          <cell r="R244">
            <v>7.5</v>
          </cell>
          <cell r="S244">
            <v>114.07</v>
          </cell>
          <cell r="T244">
            <v>1</v>
          </cell>
        </row>
        <row r="245">
          <cell r="A245" t="str">
            <v>EMVenezuelaCCC</v>
          </cell>
          <cell r="B245" t="str">
            <v>EM</v>
          </cell>
          <cell r="C245" t="str">
            <v>Venezuela</v>
          </cell>
          <cell r="D245" t="str">
            <v>CCC</v>
          </cell>
          <cell r="E245">
            <v>2</v>
          </cell>
          <cell r="F245">
            <v>28654.60009765625</v>
          </cell>
          <cell r="G245">
            <v>14627.583831787109</v>
          </cell>
          <cell r="H245">
            <v>7.6354760682669935</v>
          </cell>
          <cell r="I245">
            <v>23.882244211633058</v>
          </cell>
          <cell r="J245">
            <v>23.882244211633058</v>
          </cell>
          <cell r="K245">
            <v>23.882244211633058</v>
          </cell>
          <cell r="L245">
            <v>2716.3337273894545</v>
          </cell>
          <cell r="M245">
            <v>3.9941868451655571</v>
          </cell>
          <cell r="N245">
            <v>3.5872151551950937</v>
          </cell>
          <cell r="O245">
            <v>3.5872151551950937</v>
          </cell>
          <cell r="P245">
            <v>3.1207472366071509</v>
          </cell>
          <cell r="Q245">
            <v>0.20514880637224953</v>
          </cell>
          <cell r="R245">
            <v>7.8045486567937452</v>
          </cell>
          <cell r="S245">
            <v>48.656348449451521</v>
          </cell>
          <cell r="T245">
            <v>10</v>
          </cell>
        </row>
        <row r="246">
          <cell r="B246" t="str">
            <v>EM</v>
          </cell>
          <cell r="C246" t="str">
            <v>Brazil</v>
          </cell>
          <cell r="D246" t="str">
            <v>CCC</v>
          </cell>
          <cell r="E246">
            <v>8</v>
          </cell>
          <cell r="F246">
            <v>8455.3330612182617</v>
          </cell>
          <cell r="G246">
            <v>4500.578483581543</v>
          </cell>
          <cell r="H246">
            <v>4.0911643975861987</v>
          </cell>
          <cell r="I246">
            <v>23.652295959410722</v>
          </cell>
          <cell r="J246">
            <v>23.652295959410722</v>
          </cell>
          <cell r="K246">
            <v>21.61819324363486</v>
          </cell>
          <cell r="L246">
            <v>2481.164069405052</v>
          </cell>
          <cell r="M246">
            <v>3.1028235416168282</v>
          </cell>
          <cell r="N246">
            <v>2.8210893258735559</v>
          </cell>
          <cell r="O246">
            <v>2.8210893258735559</v>
          </cell>
          <cell r="P246">
            <v>2.6451533110563417</v>
          </cell>
          <cell r="Q246">
            <v>0.10609993679808241</v>
          </cell>
          <cell r="R246">
            <v>6.391715902933977</v>
          </cell>
          <cell r="S246">
            <v>52.191649702609929</v>
          </cell>
          <cell r="T246">
            <v>13</v>
          </cell>
        </row>
        <row r="247">
          <cell r="A247" t="str">
            <v>EMCCC</v>
          </cell>
          <cell r="B247" t="str">
            <v>EM</v>
          </cell>
          <cell r="C247" t="str">
            <v>China</v>
          </cell>
          <cell r="D247" t="str">
            <v>CCC</v>
          </cell>
          <cell r="E247">
            <v>9</v>
          </cell>
          <cell r="F247">
            <v>4929</v>
          </cell>
          <cell r="G247">
            <v>4874.5154876708984</v>
          </cell>
          <cell r="H247">
            <v>2.2663342470181842</v>
          </cell>
          <cell r="I247">
            <v>11.834466833888523</v>
          </cell>
          <cell r="J247">
            <v>11.582767339027807</v>
          </cell>
          <cell r="K247">
            <v>11.637753422928055</v>
          </cell>
          <cell r="L247">
            <v>1077.4876461126146</v>
          </cell>
          <cell r="M247">
            <v>2.0311326859105061</v>
          </cell>
          <cell r="N247">
            <v>1.9241932996226554</v>
          </cell>
          <cell r="O247">
            <v>1.5711572358138923</v>
          </cell>
          <cell r="P247">
            <v>1.5575218536890907</v>
          </cell>
          <cell r="Q247">
            <v>-0.28199010638888838</v>
          </cell>
          <cell r="R247">
            <v>10.33944512071414</v>
          </cell>
          <cell r="S247">
            <v>97.679784581684928</v>
          </cell>
          <cell r="T247">
            <v>12</v>
          </cell>
        </row>
        <row r="248">
          <cell r="A248" t="str">
            <v>EMSovereignsALL</v>
          </cell>
          <cell r="B248" t="str">
            <v>EM</v>
          </cell>
          <cell r="C248" t="str">
            <v xml:space="preserve"> </v>
          </cell>
          <cell r="D248" t="str">
            <v xml:space="preserve"> </v>
          </cell>
          <cell r="E248">
            <v>78</v>
          </cell>
          <cell r="F248">
            <v>739638.37646484375</v>
          </cell>
          <cell r="G248">
            <v>799813.76622009277</v>
          </cell>
          <cell r="H248">
            <v>11.411081957956032</v>
          </cell>
          <cell r="I248">
            <v>4.3010032666787978</v>
          </cell>
          <cell r="J248">
            <v>4.2999801610761281</v>
          </cell>
          <cell r="K248">
            <v>4.2982635663597186</v>
          </cell>
          <cell r="L248">
            <v>295.74043312419639</v>
          </cell>
          <cell r="M248">
            <v>7.3697532156998333</v>
          </cell>
          <cell r="N248">
            <v>7.2010034754530903</v>
          </cell>
          <cell r="O248">
            <v>7.1958988323512862</v>
          </cell>
          <cell r="P248">
            <v>7.23466889779829</v>
          </cell>
          <cell r="Q248">
            <v>0.951218758268769</v>
          </cell>
          <cell r="R248">
            <v>5.65448126326012</v>
          </cell>
          <cell r="S248">
            <v>106.3605507625749</v>
          </cell>
          <cell r="T248">
            <v>497</v>
          </cell>
        </row>
        <row r="249">
          <cell r="A249" t="str">
            <v>EMCCC</v>
          </cell>
          <cell r="B249" t="str">
            <v>EM</v>
          </cell>
          <cell r="C249" t="str">
            <v>Chile</v>
          </cell>
          <cell r="D249" t="str">
            <v>CCC</v>
          </cell>
          <cell r="E249">
            <v>2</v>
          </cell>
          <cell r="F249">
            <v>736.89599609375</v>
          </cell>
          <cell r="G249">
            <v>514.12374877929688</v>
          </cell>
          <cell r="H249">
            <v>3.8130520519407622</v>
          </cell>
          <cell r="I249">
            <v>16.427336527331263</v>
          </cell>
          <cell r="J249">
            <v>16.427336527331263</v>
          </cell>
          <cell r="K249">
            <v>16.904768244807457</v>
          </cell>
          <cell r="L249">
            <v>1578.2568193486161</v>
          </cell>
          <cell r="M249">
            <v>3.2033324771869234</v>
          </cell>
          <cell r="N249">
            <v>3.0372202875001775</v>
          </cell>
          <cell r="O249">
            <v>3.0372202875001775</v>
          </cell>
          <cell r="P249">
            <v>2.8950500827842331</v>
          </cell>
          <cell r="Q249">
            <v>0.10609546812045749</v>
          </cell>
          <cell r="R249">
            <v>7.6017782704717778</v>
          </cell>
          <cell r="S249">
            <v>69.041427599271913</v>
          </cell>
          <cell r="T249">
            <v>2</v>
          </cell>
        </row>
        <row r="250">
          <cell r="A250" t="str">
            <v>EMCCC</v>
          </cell>
          <cell r="B250" t="str">
            <v>EM</v>
          </cell>
          <cell r="C250" t="str">
            <v>Russia</v>
          </cell>
          <cell r="D250" t="str">
            <v>CCC</v>
          </cell>
          <cell r="E250">
            <v>1</v>
          </cell>
          <cell r="F250">
            <v>600</v>
          </cell>
          <cell r="G250">
            <v>310.79998779296875</v>
          </cell>
          <cell r="H250">
            <v>1.0010000693224292</v>
          </cell>
          <cell r="I250">
            <v>88.707999985075062</v>
          </cell>
          <cell r="J250">
            <v>88.707999985075062</v>
          </cell>
          <cell r="K250">
            <v>88.707999985075062</v>
          </cell>
          <cell r="L250">
            <v>8807.9998633189498</v>
          </cell>
          <cell r="M250">
            <v>0.97799994776270205</v>
          </cell>
          <cell r="N250">
            <v>0.67799996740078394</v>
          </cell>
          <cell r="O250">
            <v>0.67799996740078394</v>
          </cell>
          <cell r="P250">
            <v>0.67699999626876439</v>
          </cell>
          <cell r="Q250">
            <v>7.0000004418568438E-3</v>
          </cell>
          <cell r="R250">
            <v>6.5</v>
          </cell>
          <cell r="S250">
            <v>51.8</v>
          </cell>
          <cell r="T250">
            <v>1</v>
          </cell>
        </row>
        <row r="251">
          <cell r="A251" t="str">
            <v>EMCCC</v>
          </cell>
          <cell r="B251" t="str">
            <v>EM</v>
          </cell>
          <cell r="C251" t="str">
            <v>UAE</v>
          </cell>
          <cell r="D251" t="str">
            <v>CCC</v>
          </cell>
          <cell r="E251">
            <v>1</v>
          </cell>
          <cell r="F251">
            <v>475</v>
          </cell>
          <cell r="G251">
            <v>380</v>
          </cell>
          <cell r="H251">
            <v>2.0009998522306742</v>
          </cell>
          <cell r="I251">
            <v>21.441000205592104</v>
          </cell>
          <cell r="J251">
            <v>21.441000205592104</v>
          </cell>
          <cell r="K251">
            <v>21.441000205592104</v>
          </cell>
          <cell r="L251">
            <v>2062</v>
          </cell>
          <cell r="M251">
            <v>1.8630000064247534</v>
          </cell>
          <cell r="N251">
            <v>1.6829999421772204</v>
          </cell>
          <cell r="O251">
            <v>1.6829999421772204</v>
          </cell>
          <cell r="P251">
            <v>1.6829999421772204</v>
          </cell>
          <cell r="Q251">
            <v>0.10299999839381167</v>
          </cell>
          <cell r="R251">
            <v>8.625</v>
          </cell>
          <cell r="S251">
            <v>80</v>
          </cell>
          <cell r="T251">
            <v>1</v>
          </cell>
        </row>
        <row r="252">
          <cell r="A252" t="str">
            <v>EMSovereignsIG</v>
          </cell>
          <cell r="B252" t="str">
            <v>EM</v>
          </cell>
          <cell r="C252" t="str">
            <v xml:space="preserve"> </v>
          </cell>
          <cell r="D252" t="str">
            <v>IG</v>
          </cell>
          <cell r="E252">
            <v>32</v>
          </cell>
          <cell r="F252">
            <v>395194.19213867188</v>
          </cell>
          <cell r="G252">
            <v>448760.89987182617</v>
          </cell>
          <cell r="H252">
            <v>12.140419848065925</v>
          </cell>
          <cell r="I252">
            <v>2.7715182132772762</v>
          </cell>
          <cell r="J252">
            <v>2.7710256128423536</v>
          </cell>
          <cell r="K252">
            <v>2.7695252142533957</v>
          </cell>
          <cell r="L252">
            <v>149.82257594881725</v>
          </cell>
          <cell r="M252">
            <v>8.0462880135419201</v>
          </cell>
          <cell r="N252">
            <v>7.901178821083958</v>
          </cell>
          <cell r="O252">
            <v>7.8960579757587386</v>
          </cell>
          <cell r="P252">
            <v>8.000671589928773</v>
          </cell>
          <cell r="Q252">
            <v>1.1572192134241437</v>
          </cell>
          <cell r="R252">
            <v>4.7503772211877706</v>
          </cell>
          <cell r="S252">
            <v>112.25086827075374</v>
          </cell>
          <cell r="T252">
            <v>253</v>
          </cell>
        </row>
        <row r="253">
          <cell r="A253" t="str">
            <v>EMSovereignsHY</v>
          </cell>
          <cell r="B253" t="str">
            <v>EM</v>
          </cell>
          <cell r="C253" t="str">
            <v xml:space="preserve"> </v>
          </cell>
          <cell r="D253" t="str">
            <v>HY</v>
          </cell>
          <cell r="E253">
            <v>46</v>
          </cell>
          <cell r="F253">
            <v>344444.18432617188</v>
          </cell>
          <cell r="G253">
            <v>351052.8663482666</v>
          </cell>
          <cell r="H253">
            <v>10.478748514047805</v>
          </cell>
          <cell r="I253">
            <v>6.2561876696571508</v>
          </cell>
          <cell r="J253">
            <v>6.2544864041552568</v>
          </cell>
          <cell r="K253">
            <v>6.2524934397577985</v>
          </cell>
          <cell r="L253">
            <v>482.27139518285469</v>
          </cell>
          <cell r="M253">
            <v>6.5049194719040306</v>
          </cell>
          <cell r="N253">
            <v>6.3059493445984574</v>
          </cell>
          <cell r="O253">
            <v>6.3008654132613398</v>
          </cell>
          <cell r="P253">
            <v>6.2554657908688247</v>
          </cell>
          <cell r="Q253">
            <v>0.68788249615199593</v>
          </cell>
          <cell r="R253">
            <v>6.6917949494094762</v>
          </cell>
          <cell r="S253">
            <v>99.602360684147911</v>
          </cell>
          <cell r="T253">
            <v>244</v>
          </cell>
        </row>
        <row r="254">
          <cell r="A254" t="str">
            <v>EMCCC</v>
          </cell>
          <cell r="B254" t="str">
            <v>EM</v>
          </cell>
          <cell r="C254" t="str">
            <v>Mexico</v>
          </cell>
          <cell r="D254" t="str">
            <v>CCC</v>
          </cell>
          <cell r="E254">
            <v>1</v>
          </cell>
          <cell r="F254">
            <v>138.38299560546875</v>
          </cell>
          <cell r="G254">
            <v>81.845855712890625</v>
          </cell>
          <cell r="H254">
            <v>3.6229998974617112</v>
          </cell>
          <cell r="I254">
            <v>26.972998872078826</v>
          </cell>
          <cell r="J254">
            <v>26.972998872078826</v>
          </cell>
          <cell r="K254">
            <v>26.972998872078826</v>
          </cell>
          <cell r="L254">
            <v>2589.0000175247255</v>
          </cell>
          <cell r="M254">
            <v>2.9700000932166262</v>
          </cell>
          <cell r="N254">
            <v>2.6170001025382885</v>
          </cell>
          <cell r="O254">
            <v>2.6170001025382885</v>
          </cell>
          <cell r="P254">
            <v>2.6270000093216628</v>
          </cell>
          <cell r="Q254">
            <v>8.8000002330415647E-2</v>
          </cell>
          <cell r="R254">
            <v>7</v>
          </cell>
          <cell r="S254">
            <v>56.499999338410518</v>
          </cell>
          <cell r="T254">
            <v>1</v>
          </cell>
        </row>
        <row r="255">
          <cell r="A255" t="str">
            <v/>
          </cell>
          <cell r="B255" t="str">
            <v>EMDMFlag</v>
          </cell>
          <cell r="C255" t="str">
            <v>idx</v>
          </cell>
          <cell r="D255" t="str">
            <v>RatingAlpha</v>
          </cell>
          <cell r="E255" t="str">
            <v>IssrCount</v>
          </cell>
          <cell r="F255" t="str">
            <v>FaceValue</v>
          </cell>
          <cell r="G255" t="str">
            <v>MarketValue</v>
          </cell>
          <cell r="H255" t="str">
            <v>Maturity</v>
          </cell>
          <cell r="I255" t="str">
            <v>YTM</v>
          </cell>
          <cell r="J255" t="str">
            <v>YTW</v>
          </cell>
          <cell r="K255" t="str">
            <v>EffectiveYield</v>
          </cell>
          <cell r="L255" t="str">
            <v>OAS</v>
          </cell>
          <cell r="M255" t="str">
            <v>MacaulayDur</v>
          </cell>
          <cell r="N255" t="str">
            <v>ModifiedDur</v>
          </cell>
          <cell r="O255" t="str">
            <v>MDTW</v>
          </cell>
          <cell r="P255" t="str">
            <v>EffDur</v>
          </cell>
          <cell r="Q255" t="str">
            <v>EffConvexity</v>
          </cell>
          <cell r="R255" t="str">
            <v>Coupon</v>
          </cell>
          <cell r="S255" t="str">
            <v>Price</v>
          </cell>
          <cell r="T255" t="str">
            <v>IssueCount</v>
          </cell>
        </row>
        <row r="256">
          <cell r="A256" t="str">
            <v>EMSovereignsA</v>
          </cell>
          <cell r="B256" t="str">
            <v>EM</v>
          </cell>
          <cell r="C256" t="str">
            <v xml:space="preserve"> </v>
          </cell>
          <cell r="D256" t="str">
            <v>A</v>
          </cell>
          <cell r="E256">
            <v>5</v>
          </cell>
          <cell r="F256">
            <v>87636.034423828125</v>
          </cell>
          <cell r="G256">
            <v>97899.742218017578</v>
          </cell>
          <cell r="H256">
            <v>8.7998973688963211</v>
          </cell>
          <cell r="I256">
            <v>1.5238648513365793</v>
          </cell>
          <cell r="J256">
            <v>1.5238648513365793</v>
          </cell>
          <cell r="K256">
            <v>1.5233360149163213</v>
          </cell>
          <cell r="L256">
            <v>91.042359713533926</v>
          </cell>
          <cell r="M256">
            <v>6.8314740237931995</v>
          </cell>
          <cell r="N256">
            <v>6.7469561872126276</v>
          </cell>
          <cell r="O256">
            <v>6.7469561872126276</v>
          </cell>
          <cell r="P256">
            <v>6.8438212290117368</v>
          </cell>
          <cell r="Q256">
            <v>0.8713346413644405</v>
          </cell>
          <cell r="R256">
            <v>3.7900930720160488</v>
          </cell>
          <cell r="S256">
            <v>110.44130817636176</v>
          </cell>
          <cell r="T256">
            <v>45</v>
          </cell>
        </row>
        <row r="257">
          <cell r="A257" t="str">
            <v>EMSovereignsAA</v>
          </cell>
          <cell r="B257" t="str">
            <v>EM</v>
          </cell>
          <cell r="C257" t="str">
            <v xml:space="preserve"> </v>
          </cell>
          <cell r="D257" t="str">
            <v>AA</v>
          </cell>
          <cell r="E257">
            <v>7</v>
          </cell>
          <cell r="F257">
            <v>49180.292907714844</v>
          </cell>
          <cell r="G257">
            <v>54195.263580322266</v>
          </cell>
          <cell r="H257">
            <v>9.1235549459975598</v>
          </cell>
          <cell r="I257">
            <v>2.4517011187050044</v>
          </cell>
          <cell r="J257">
            <v>2.4517011187050044</v>
          </cell>
          <cell r="K257">
            <v>2.4515565338296477</v>
          </cell>
          <cell r="L257">
            <v>105.7286890649149</v>
          </cell>
          <cell r="M257">
            <v>6.9307165685019303</v>
          </cell>
          <cell r="N257">
            <v>6.8317869459929961</v>
          </cell>
          <cell r="O257">
            <v>6.8317869459929961</v>
          </cell>
          <cell r="P257">
            <v>6.9305179233752385</v>
          </cell>
          <cell r="Q257">
            <v>0.85444808159331009</v>
          </cell>
          <cell r="R257">
            <v>3.9517150776138616</v>
          </cell>
          <cell r="S257">
            <v>109.04308792892527</v>
          </cell>
          <cell r="T257">
            <v>39</v>
          </cell>
        </row>
        <row r="258">
          <cell r="A258" t="str">
            <v>EMSovereignsB</v>
          </cell>
          <cell r="B258" t="str">
            <v>EM</v>
          </cell>
          <cell r="C258" t="str">
            <v xml:space="preserve"> </v>
          </cell>
          <cell r="D258" t="str">
            <v>B</v>
          </cell>
          <cell r="E258">
            <v>26</v>
          </cell>
          <cell r="F258">
            <v>137770.39807128906</v>
          </cell>
          <cell r="G258">
            <v>142433.43884277344</v>
          </cell>
          <cell r="H258">
            <v>10.698677033586407</v>
          </cell>
          <cell r="I258">
            <v>6.4257498553984229</v>
          </cell>
          <cell r="J258">
            <v>6.4257498553984229</v>
          </cell>
          <cell r="K258">
            <v>6.4190371710348249</v>
          </cell>
          <cell r="L258">
            <v>501.06592645683696</v>
          </cell>
          <cell r="M258">
            <v>6.7243289924662424</v>
          </cell>
          <cell r="N258">
            <v>6.5055193089604559</v>
          </cell>
          <cell r="O258">
            <v>6.5055193089604559</v>
          </cell>
          <cell r="P258">
            <v>6.3226733942819928</v>
          </cell>
          <cell r="Q258">
            <v>0.62829915172122131</v>
          </cell>
          <cell r="R258">
            <v>6.5974117291205729</v>
          </cell>
          <cell r="S258">
            <v>99.779844544185309</v>
          </cell>
          <cell r="T258">
            <v>119</v>
          </cell>
        </row>
        <row r="259">
          <cell r="A259" t="str">
            <v>EMSovereignsBB</v>
          </cell>
          <cell r="B259" t="str">
            <v>EM</v>
          </cell>
          <cell r="C259" t="str">
            <v xml:space="preserve"> </v>
          </cell>
          <cell r="D259" t="str">
            <v>BB</v>
          </cell>
          <cell r="E259">
            <v>15</v>
          </cell>
          <cell r="F259">
            <v>161402.92553710938</v>
          </cell>
          <cell r="G259">
            <v>178651.11883544922</v>
          </cell>
          <cell r="H259">
            <v>10.672414284629619</v>
          </cell>
          <cell r="I259">
            <v>4.1561757658048553</v>
          </cell>
          <cell r="J259">
            <v>4.1528327465461317</v>
          </cell>
          <cell r="K259">
            <v>4.1542683650588375</v>
          </cell>
          <cell r="L259">
            <v>267.99863796896022</v>
          </cell>
          <cell r="M259">
            <v>6.6374031479049744</v>
          </cell>
          <cell r="N259">
            <v>6.4797230224258424</v>
          </cell>
          <cell r="O259">
            <v>6.4697330000859496</v>
          </cell>
          <cell r="P259">
            <v>6.5325463092994562</v>
          </cell>
          <cell r="Q259">
            <v>0.80035641413277159</v>
          </cell>
          <cell r="R259">
            <v>6.1036267569965359</v>
          </cell>
          <cell r="S259">
            <v>109.32092202171341</v>
          </cell>
          <cell r="T259">
            <v>99</v>
          </cell>
        </row>
        <row r="260">
          <cell r="A260" t="str">
            <v>EMSovereignsBBB</v>
          </cell>
          <cell r="B260" t="str">
            <v>EM</v>
          </cell>
          <cell r="C260" t="str">
            <v xml:space="preserve"> </v>
          </cell>
          <cell r="D260" t="str">
            <v>BBB</v>
          </cell>
          <cell r="E260">
            <v>20</v>
          </cell>
          <cell r="F260">
            <v>258377.86480712891</v>
          </cell>
          <cell r="G260">
            <v>296665.89407348633</v>
          </cell>
          <cell r="H260">
            <v>13.793916552397249</v>
          </cell>
          <cell r="I260">
            <v>3.2416683620999946</v>
          </cell>
          <cell r="J260">
            <v>3.24092321471747</v>
          </cell>
          <cell r="K260">
            <v>3.2388545190279454</v>
          </cell>
          <cell r="L260">
            <v>177.27516824744589</v>
          </cell>
          <cell r="M260">
            <v>8.6509704813601758</v>
          </cell>
          <cell r="N260">
            <v>8.4774300055799667</v>
          </cell>
          <cell r="O260">
            <v>8.469683799486992</v>
          </cell>
          <cell r="P260">
            <v>8.5779290892572782</v>
          </cell>
          <cell r="Q260">
            <v>1.3068716948510795</v>
          </cell>
          <cell r="R260">
            <v>5.2281036433055377</v>
          </cell>
          <cell r="S260">
            <v>113.4752078547773</v>
          </cell>
          <cell r="T260">
            <v>169</v>
          </cell>
        </row>
        <row r="261">
          <cell r="A261" t="str">
            <v>EMSovereignsCCC</v>
          </cell>
          <cell r="B261" t="str">
            <v>EM</v>
          </cell>
          <cell r="C261" t="str">
            <v xml:space="preserve"> </v>
          </cell>
          <cell r="D261" t="str">
            <v>CCC</v>
          </cell>
          <cell r="E261">
            <v>5</v>
          </cell>
          <cell r="F261">
            <v>45270.860717773438</v>
          </cell>
          <cell r="G261">
            <v>29968.308670043945</v>
          </cell>
          <cell r="H261">
            <v>8.2789653144723658</v>
          </cell>
          <cell r="I261">
            <v>17.969166030995989</v>
          </cell>
          <cell r="J261">
            <v>17.969166030995989</v>
          </cell>
          <cell r="K261">
            <v>17.969166030995989</v>
          </cell>
          <cell r="L261">
            <v>1670.2963345754474</v>
          </cell>
          <cell r="M261">
            <v>4.672329916110411</v>
          </cell>
          <cell r="N261">
            <v>4.3215097508729619</v>
          </cell>
          <cell r="O261">
            <v>4.3215097508729619</v>
          </cell>
          <cell r="P261">
            <v>4.2842716422078189</v>
          </cell>
          <cell r="Q261">
            <v>0.30057566579871503</v>
          </cell>
          <cell r="R261">
            <v>9.0760058763159055</v>
          </cell>
          <cell r="S261">
            <v>64.412920309358313</v>
          </cell>
          <cell r="T261">
            <v>26</v>
          </cell>
        </row>
        <row r="262">
          <cell r="A262" t="str">
            <v>EMSovereignsNR</v>
          </cell>
          <cell r="B262" t="str">
            <v>EM</v>
          </cell>
          <cell r="C262" t="str">
            <v xml:space="preserve"> </v>
          </cell>
          <cell r="D262" t="str">
            <v>NR</v>
          </cell>
          <cell r="E262">
            <v>1</v>
          </cell>
          <cell r="F262">
            <v>2700</v>
          </cell>
          <cell r="G262">
            <v>1891.875</v>
          </cell>
          <cell r="H262">
            <v>12.289000041295012</v>
          </cell>
          <cell r="I262">
            <v>10.331000165180047</v>
          </cell>
          <cell r="J262">
            <v>10.331000165180047</v>
          </cell>
          <cell r="K262">
            <v>10.331000165180047</v>
          </cell>
          <cell r="L262">
            <v>998</v>
          </cell>
          <cell r="M262">
            <v>8.0240001445325397</v>
          </cell>
          <cell r="N262">
            <v>7.630000309712587</v>
          </cell>
          <cell r="O262">
            <v>7.630000309712587</v>
          </cell>
          <cell r="P262">
            <v>5.8229997728774361</v>
          </cell>
          <cell r="Q262">
            <v>0.45</v>
          </cell>
          <cell r="R262">
            <v>5.8000003616898148</v>
          </cell>
          <cell r="S262">
            <v>68.844999999999999</v>
          </cell>
          <cell r="T262">
            <v>1</v>
          </cell>
        </row>
      </sheetData>
      <sheetData sheetId="55">
        <row r="2">
          <cell r="B2" t="str">
            <v>DMUnited States</v>
          </cell>
        </row>
        <row r="4">
          <cell r="A4" t="str">
            <v>EM Corporates</v>
          </cell>
        </row>
        <row r="5">
          <cell r="A5" t="str">
            <v xml:space="preserve">   Latin America</v>
          </cell>
        </row>
        <row r="6">
          <cell r="A6" t="str">
            <v xml:space="preserve">      Brazil</v>
          </cell>
        </row>
        <row r="7">
          <cell r="A7" t="str">
            <v xml:space="preserve">      Mexico</v>
          </cell>
        </row>
        <row r="8">
          <cell r="A8" t="str">
            <v xml:space="preserve">      Venezuela</v>
          </cell>
        </row>
        <row r="9">
          <cell r="A9" t="str">
            <v xml:space="preserve">      Chile</v>
          </cell>
        </row>
        <row r="10">
          <cell r="A10" t="str">
            <v xml:space="preserve">   EMEA</v>
          </cell>
        </row>
        <row r="11">
          <cell r="A11" t="str">
            <v xml:space="preserve">      Russia</v>
          </cell>
        </row>
        <row r="12">
          <cell r="A12" t="str">
            <v xml:space="preserve">      UAE</v>
          </cell>
        </row>
        <row r="13">
          <cell r="A13" t="str">
            <v xml:space="preserve">      Qatar</v>
          </cell>
        </row>
        <row r="14">
          <cell r="A14" t="str">
            <v xml:space="preserve">   Asia</v>
          </cell>
        </row>
        <row r="15">
          <cell r="A15" t="str">
            <v xml:space="preserve">      South Korea</v>
          </cell>
        </row>
        <row r="16">
          <cell r="A16" t="str">
            <v xml:space="preserve">      China</v>
          </cell>
        </row>
        <row r="17">
          <cell r="A17" t="str">
            <v xml:space="preserve">      Hong Kong</v>
          </cell>
        </row>
        <row r="18">
          <cell r="A18" t="str">
            <v xml:space="preserve">      India</v>
          </cell>
        </row>
        <row r="19">
          <cell r="A19" t="str">
            <v xml:space="preserve">      Singapore</v>
          </cell>
        </row>
        <row r="20">
          <cell r="A20" t="str">
            <v>DM Corporates</v>
          </cell>
        </row>
        <row r="21">
          <cell r="A21" t="str">
            <v xml:space="preserve">   North America</v>
          </cell>
        </row>
        <row r="22">
          <cell r="A22" t="str">
            <v xml:space="preserve">      US</v>
          </cell>
        </row>
        <row r="23">
          <cell r="A23" t="str">
            <v xml:space="preserve">      Canada</v>
          </cell>
        </row>
        <row r="24">
          <cell r="A24" t="str">
            <v xml:space="preserve">   Europe (DM)</v>
          </cell>
        </row>
        <row r="25">
          <cell r="A25" t="str">
            <v xml:space="preserve">   Asia (DM)</v>
          </cell>
        </row>
        <row r="26">
          <cell r="A26" t="str">
            <v>EM Sovereigns</v>
          </cell>
        </row>
      </sheetData>
      <sheetData sheetId="56"/>
      <sheetData sheetId="57"/>
      <sheetData sheetId="58"/>
      <sheetData sheetId="59"/>
      <sheetData sheetId="60"/>
      <sheetData sheetId="61"/>
      <sheetData sheetId="62"/>
      <sheetData sheetId="63"/>
      <sheetData sheetId="64"/>
      <sheetData sheetId="65"/>
      <sheetData sheetId="66">
        <row r="29">
          <cell r="L29">
            <v>38077</v>
          </cell>
          <cell r="M29">
            <v>4</v>
          </cell>
          <cell r="N29">
            <v>4577.069091796875</v>
          </cell>
          <cell r="O29">
            <v>2009.828971862793</v>
          </cell>
          <cell r="P29">
            <v>500.04400253295898</v>
          </cell>
          <cell r="Q29">
            <v>2.2773425778386791</v>
          </cell>
          <cell r="R29">
            <v>4.0193042245923563</v>
          </cell>
          <cell r="S29">
            <v>38077</v>
          </cell>
          <cell r="T29">
            <v>270.0066630661546</v>
          </cell>
          <cell r="W29">
            <v>38077</v>
          </cell>
          <cell r="X29">
            <v>15</v>
          </cell>
          <cell r="Y29">
            <v>15928.258026123047</v>
          </cell>
          <cell r="Z29">
            <v>4076.3290023803711</v>
          </cell>
          <cell r="AA29">
            <v>1318.0569934844971</v>
          </cell>
          <cell r="AB29">
            <v>3.9075006008645881</v>
          </cell>
          <cell r="AC29">
            <v>3.0926803791723265</v>
          </cell>
          <cell r="AD29">
            <v>38077</v>
          </cell>
          <cell r="AE29">
            <v>349.21501438245787</v>
          </cell>
          <cell r="AH29">
            <v>38077</v>
          </cell>
          <cell r="AI29">
            <v>9</v>
          </cell>
          <cell r="AJ29">
            <v>18580.335067749023</v>
          </cell>
          <cell r="AK29">
            <v>3845.8680381774902</v>
          </cell>
          <cell r="AL29">
            <v>1510.9030075073242</v>
          </cell>
          <cell r="AM29">
            <v>4.8312461278713084</v>
          </cell>
          <cell r="AN29">
            <v>2.5454102739012829</v>
          </cell>
          <cell r="AO29">
            <v>38077</v>
          </cell>
          <cell r="AP29">
            <v>336.26489017503087</v>
          </cell>
          <cell r="AS29">
            <v>38077</v>
          </cell>
          <cell r="AT29">
            <v>11</v>
          </cell>
          <cell r="AU29">
            <v>5080.3980484008789</v>
          </cell>
          <cell r="AV29">
            <v>1667.804988861084</v>
          </cell>
          <cell r="AW29">
            <v>464.2860050201416</v>
          </cell>
          <cell r="AX29">
            <v>3.046158323264279</v>
          </cell>
          <cell r="AY29">
            <v>3.5921931112025045</v>
          </cell>
          <cell r="AZ29">
            <v>38077</v>
          </cell>
          <cell r="BA29">
            <v>397.52199994934102</v>
          </cell>
          <cell r="BD29">
            <v>38077</v>
          </cell>
          <cell r="BE29">
            <v>25</v>
          </cell>
          <cell r="BF29">
            <v>43830.416244506836</v>
          </cell>
          <cell r="BG29">
            <v>10325.249135971069</v>
          </cell>
          <cell r="BH29">
            <v>3189.7919998168945</v>
          </cell>
          <cell r="BI29">
            <v>4.2449742052044606</v>
          </cell>
          <cell r="BJ29">
            <v>3.2369662776017294</v>
          </cell>
          <cell r="BK29">
            <v>38077</v>
          </cell>
          <cell r="BL29">
            <v>403.3097905809679</v>
          </cell>
          <cell r="BO29">
            <v>38077</v>
          </cell>
          <cell r="BP29">
            <v>8</v>
          </cell>
          <cell r="BQ29">
            <v>10596.795104980469</v>
          </cell>
          <cell r="BR29">
            <v>2366.8950157165527</v>
          </cell>
          <cell r="BS29">
            <v>818.49798583984375</v>
          </cell>
          <cell r="BT29">
            <v>4.4770870843937285</v>
          </cell>
          <cell r="BU29">
            <v>2.891754233564706</v>
          </cell>
          <cell r="BV29">
            <v>38077</v>
          </cell>
          <cell r="BW29">
            <v>407.40639728113376</v>
          </cell>
          <cell r="BZ29">
            <v>38077</v>
          </cell>
          <cell r="CA29">
            <v>10</v>
          </cell>
          <cell r="CB29">
            <v>15418.9970703125</v>
          </cell>
          <cell r="CC29">
            <v>3443.5719947814941</v>
          </cell>
          <cell r="CD29">
            <v>1104.8530044555664</v>
          </cell>
          <cell r="CE29">
            <v>4.4776171642930569</v>
          </cell>
          <cell r="CF29">
            <v>3.1167693628876614</v>
          </cell>
          <cell r="CG29">
            <v>38077</v>
          </cell>
          <cell r="CH29">
            <v>244.12910928853699</v>
          </cell>
          <cell r="CK29">
            <v>38077</v>
          </cell>
          <cell r="CL29">
            <v>22</v>
          </cell>
          <cell r="CM29">
            <v>12303.074732303619</v>
          </cell>
          <cell r="CN29">
            <v>4952.5700116157532</v>
          </cell>
          <cell r="CO29">
            <v>972.55499744415283</v>
          </cell>
          <cell r="CP29">
            <v>2.4841798709453879</v>
          </cell>
          <cell r="CQ29">
            <v>5.0923289938676657</v>
          </cell>
          <cell r="CR29">
            <v>38077</v>
          </cell>
          <cell r="CS29">
            <v>312.60172659880988</v>
          </cell>
          <cell r="CV29">
            <v>38077</v>
          </cell>
          <cell r="CW29">
            <v>11</v>
          </cell>
          <cell r="CX29">
            <v>15456.243911743164</v>
          </cell>
          <cell r="CY29">
            <v>4095.605996131897</v>
          </cell>
          <cell r="CZ29">
            <v>1172.8209924697876</v>
          </cell>
          <cell r="DA29">
            <v>3.7738600652359735</v>
          </cell>
          <cell r="DB29">
            <v>3.4920981312818729</v>
          </cell>
          <cell r="DC29">
            <v>38077</v>
          </cell>
          <cell r="DD29">
            <v>299.73437646514691</v>
          </cell>
          <cell r="DG29">
            <v>38077</v>
          </cell>
          <cell r="DH29">
            <v>27</v>
          </cell>
          <cell r="DI29">
            <v>38087.864803314209</v>
          </cell>
          <cell r="DJ29">
            <v>9346.6079730987549</v>
          </cell>
          <cell r="DK29">
            <v>3183.4459934234619</v>
          </cell>
          <cell r="DL29">
            <v>4.0750467884111581</v>
          </cell>
          <cell r="DM29">
            <v>2.9360033097490872</v>
          </cell>
          <cell r="DN29">
            <v>38077</v>
          </cell>
          <cell r="DO29">
            <v>402.53487272396188</v>
          </cell>
          <cell r="DR29">
            <v>38077</v>
          </cell>
          <cell r="DS29">
            <v>13</v>
          </cell>
          <cell r="DT29">
            <v>10341.289291381836</v>
          </cell>
          <cell r="DU29">
            <v>1706.9749937057495</v>
          </cell>
          <cell r="DV29">
            <v>772.153000831604</v>
          </cell>
          <cell r="DW29">
            <v>6.0582547076049789</v>
          </cell>
          <cell r="DX29">
            <v>2.2106693775292565</v>
          </cell>
          <cell r="DY29">
            <v>38077</v>
          </cell>
          <cell r="DZ29">
            <v>449.82524507139362</v>
          </cell>
          <cell r="EC29">
            <v>38077</v>
          </cell>
          <cell r="ED29">
            <v>12</v>
          </cell>
          <cell r="EE29">
            <v>12150.046981811523</v>
          </cell>
          <cell r="EF29">
            <v>3294.5729551315308</v>
          </cell>
          <cell r="EG29">
            <v>588.92500877380371</v>
          </cell>
          <cell r="EH29">
            <v>3.6878973837525635</v>
          </cell>
          <cell r="EI29">
            <v>5.5942147235199542</v>
          </cell>
          <cell r="EJ29">
            <v>38077</v>
          </cell>
          <cell r="EK29">
            <v>316.54776411516826</v>
          </cell>
          <cell r="EN29">
            <v>38077</v>
          </cell>
          <cell r="EO29">
            <v>14</v>
          </cell>
          <cell r="EP29">
            <v>24627.50927734375</v>
          </cell>
          <cell r="EQ29">
            <v>9843.2689819335938</v>
          </cell>
          <cell r="ER29">
            <v>1548.3819847106934</v>
          </cell>
          <cell r="ES29">
            <v>2.5019644716145883</v>
          </cell>
          <cell r="ET29">
            <v>6.3571322058314665</v>
          </cell>
          <cell r="EU29">
            <v>38077</v>
          </cell>
          <cell r="EV29">
            <v>356.73306362735894</v>
          </cell>
          <cell r="EY29">
            <v>38077</v>
          </cell>
          <cell r="EZ29">
            <v>4</v>
          </cell>
          <cell r="FA29">
            <v>6117.4570007324219</v>
          </cell>
          <cell r="FB29">
            <v>1940.6589660644531</v>
          </cell>
          <cell r="FC29">
            <v>396.58399963378906</v>
          </cell>
          <cell r="FD29">
            <v>3.1522576133705136</v>
          </cell>
          <cell r="FE29">
            <v>4.8934373748221898</v>
          </cell>
          <cell r="FF29">
            <v>38077</v>
          </cell>
          <cell r="FG29">
            <v>310.38486325242434</v>
          </cell>
          <cell r="FJ29">
            <v>38077</v>
          </cell>
          <cell r="FK29">
            <v>10</v>
          </cell>
          <cell r="FL29">
            <v>34201.522369384766</v>
          </cell>
          <cell r="FM29">
            <v>5546.3840255737305</v>
          </cell>
          <cell r="FN29">
            <v>3262.665994644165</v>
          </cell>
          <cell r="FO29">
            <v>6.1664540738047586</v>
          </cell>
          <cell r="FP29">
            <v>1.6999545876526763</v>
          </cell>
          <cell r="FQ29">
            <v>38077</v>
          </cell>
          <cell r="FR29">
            <v>656.41801824326808</v>
          </cell>
          <cell r="FU29">
            <v>38077</v>
          </cell>
          <cell r="FV29">
            <v>7</v>
          </cell>
          <cell r="FW29">
            <v>38370.64094543457</v>
          </cell>
          <cell r="FX29">
            <v>3595.255989074707</v>
          </cell>
          <cell r="FY29">
            <v>2125.5450010299683</v>
          </cell>
          <cell r="FZ29">
            <v>10.672575488931965</v>
          </cell>
          <cell r="GA29">
            <v>1.6914513629834069</v>
          </cell>
          <cell r="GB29">
            <v>38077</v>
          </cell>
          <cell r="GC29">
            <v>1000.1788730105615</v>
          </cell>
          <cell r="GF29">
            <v>38077</v>
          </cell>
          <cell r="GG29">
            <v>4</v>
          </cell>
          <cell r="GH29">
            <v>31776.4990234375</v>
          </cell>
          <cell r="GI29">
            <v>4668.1159973144531</v>
          </cell>
          <cell r="GJ29">
            <v>2455.6009979248047</v>
          </cell>
          <cell r="GK29">
            <v>6.8071356927973472</v>
          </cell>
          <cell r="GL29">
            <v>1.9010075339028674</v>
          </cell>
          <cell r="GM29">
            <v>38077</v>
          </cell>
          <cell r="GN29">
            <v>406.56383642561866</v>
          </cell>
        </row>
        <row r="30">
          <cell r="L30">
            <v>38168</v>
          </cell>
          <cell r="M30">
            <v>12</v>
          </cell>
          <cell r="N30">
            <v>17002.258026123047</v>
          </cell>
          <cell r="O30">
            <v>4460.6499404907227</v>
          </cell>
          <cell r="P30">
            <v>1302.7059869766235</v>
          </cell>
          <cell r="Q30">
            <v>3.8116100238640569</v>
          </cell>
          <cell r="R30">
            <v>3.424141736573417</v>
          </cell>
          <cell r="S30">
            <v>38168</v>
          </cell>
          <cell r="T30">
            <v>322.96546334513005</v>
          </cell>
          <cell r="U30">
            <v>84.732032218165031</v>
          </cell>
          <cell r="W30">
            <v>38168</v>
          </cell>
          <cell r="X30">
            <v>30</v>
          </cell>
          <cell r="Y30">
            <v>22997.436172485352</v>
          </cell>
          <cell r="Z30">
            <v>6250.5469818115234</v>
          </cell>
          <cell r="AA30">
            <v>1901.4189958572388</v>
          </cell>
          <cell r="AB30">
            <v>3.6792677887880259</v>
          </cell>
          <cell r="AC30">
            <v>3.2873064776517165</v>
          </cell>
          <cell r="AD30">
            <v>38168</v>
          </cell>
          <cell r="AE30">
            <v>317.54817118860848</v>
          </cell>
          <cell r="AF30">
            <v>86.307436538401802</v>
          </cell>
          <cell r="AH30">
            <v>38168</v>
          </cell>
          <cell r="AI30">
            <v>12</v>
          </cell>
          <cell r="AJ30">
            <v>28226.015014648438</v>
          </cell>
          <cell r="AK30">
            <v>5949.6970100402832</v>
          </cell>
          <cell r="AL30">
            <v>2417.8709888458252</v>
          </cell>
          <cell r="AM30">
            <v>4.7441096524774675</v>
          </cell>
          <cell r="AN30">
            <v>2.4607173159724214</v>
          </cell>
          <cell r="AO30">
            <v>38168</v>
          </cell>
          <cell r="AP30">
            <v>287.99673545213085</v>
          </cell>
          <cell r="AQ30">
            <v>60.70617176854951</v>
          </cell>
          <cell r="AS30">
            <v>38168</v>
          </cell>
          <cell r="AT30">
            <v>22</v>
          </cell>
          <cell r="AU30">
            <v>7354.8049659729004</v>
          </cell>
          <cell r="AV30">
            <v>2600.9571877717972</v>
          </cell>
          <cell r="AW30">
            <v>730.65259981155396</v>
          </cell>
          <cell r="AX30">
            <v>2.8277301143405813</v>
          </cell>
          <cell r="AY30">
            <v>3.5597727133833814</v>
          </cell>
          <cell r="AZ30">
            <v>38168</v>
          </cell>
          <cell r="BA30">
            <v>420.8505340478452</v>
          </cell>
          <cell r="BB30">
            <v>148.8298094339128</v>
          </cell>
          <cell r="BD30">
            <v>38168</v>
          </cell>
          <cell r="BE30">
            <v>32</v>
          </cell>
          <cell r="BF30">
            <v>48385.024444580078</v>
          </cell>
          <cell r="BG30">
            <v>12717.668210983276</v>
          </cell>
          <cell r="BH30">
            <v>3505.4760227203369</v>
          </cell>
          <cell r="BI30">
            <v>3.8045515610160074</v>
          </cell>
          <cell r="BJ30">
            <v>3.6279432888872103</v>
          </cell>
          <cell r="BK30">
            <v>38168</v>
          </cell>
          <cell r="BL30">
            <v>342.58034688835818</v>
          </cell>
          <cell r="BM30">
            <v>90.044868992883863</v>
          </cell>
          <cell r="BO30">
            <v>38168</v>
          </cell>
          <cell r="BP30">
            <v>13</v>
          </cell>
          <cell r="BQ30">
            <v>13323.772933959961</v>
          </cell>
          <cell r="BR30">
            <v>3529.6550331115723</v>
          </cell>
          <cell r="BS30">
            <v>1016.7480030059814</v>
          </cell>
          <cell r="BT30">
            <v>3.7748088153006756</v>
          </cell>
          <cell r="BU30">
            <v>3.4715141044548554</v>
          </cell>
          <cell r="BV30">
            <v>38168</v>
          </cell>
          <cell r="BW30">
            <v>379.02149357411491</v>
          </cell>
          <cell r="BX30">
            <v>100.40812982045678</v>
          </cell>
          <cell r="BZ30">
            <v>38168</v>
          </cell>
          <cell r="CA30">
            <v>13</v>
          </cell>
          <cell r="CB30">
            <v>16941.535781860352</v>
          </cell>
          <cell r="CC30">
            <v>3731.4589385986328</v>
          </cell>
          <cell r="CD30">
            <v>1158.0550270080566</v>
          </cell>
          <cell r="CE30">
            <v>4.540190863850917</v>
          </cell>
          <cell r="CF30">
            <v>3.2221775749630877</v>
          </cell>
          <cell r="CG30">
            <v>38168</v>
          </cell>
          <cell r="CH30">
            <v>281.7608307651671</v>
          </cell>
          <cell r="CI30">
            <v>62.059247995178353</v>
          </cell>
          <cell r="CK30">
            <v>38168</v>
          </cell>
          <cell r="CL30">
            <v>25</v>
          </cell>
          <cell r="CM30">
            <v>13472.168983459473</v>
          </cell>
          <cell r="CN30">
            <v>5894.2699356079102</v>
          </cell>
          <cell r="CO30">
            <v>1018.5180002450943</v>
          </cell>
          <cell r="CP30">
            <v>2.2856382776215711</v>
          </cell>
          <cell r="CQ30">
            <v>5.7871043360937398</v>
          </cell>
          <cell r="CR30">
            <v>38168</v>
          </cell>
          <cell r="CS30">
            <v>286.53070222270287</v>
          </cell>
          <cell r="CT30">
            <v>125.36135093120069</v>
          </cell>
          <cell r="CV30">
            <v>38168</v>
          </cell>
          <cell r="CW30">
            <v>15</v>
          </cell>
          <cell r="CX30">
            <v>18328.686080932617</v>
          </cell>
          <cell r="CY30">
            <v>3833.6599860191345</v>
          </cell>
          <cell r="CZ30">
            <v>1452.4419956207275</v>
          </cell>
          <cell r="DA30">
            <v>4.7809889629688032</v>
          </cell>
          <cell r="DB30">
            <v>2.6394582348748119</v>
          </cell>
          <cell r="DC30">
            <v>38168</v>
          </cell>
          <cell r="DD30">
            <v>369.91894995103178</v>
          </cell>
          <cell r="DE30">
            <v>77.372893519780661</v>
          </cell>
          <cell r="DG30">
            <v>38168</v>
          </cell>
          <cell r="DH30">
            <v>43</v>
          </cell>
          <cell r="DI30">
            <v>52572.095932006836</v>
          </cell>
          <cell r="DJ30">
            <v>13132.100025177002</v>
          </cell>
          <cell r="DK30">
            <v>4351.9739999771118</v>
          </cell>
          <cell r="DL30">
            <v>4.0033274062194968</v>
          </cell>
          <cell r="DM30">
            <v>3.0175042464054398</v>
          </cell>
          <cell r="DN30">
            <v>38168</v>
          </cell>
          <cell r="DO30">
            <v>336.12501152959186</v>
          </cell>
          <cell r="DP30">
            <v>83.961409453394722</v>
          </cell>
          <cell r="DR30">
            <v>38168</v>
          </cell>
          <cell r="DS30">
            <v>21</v>
          </cell>
          <cell r="DT30">
            <v>26386.800415039063</v>
          </cell>
          <cell r="DU30">
            <v>3525.0639743804932</v>
          </cell>
          <cell r="DV30">
            <v>1945.8490257263184</v>
          </cell>
          <cell r="DW30">
            <v>7.4854812868116438</v>
          </cell>
          <cell r="DX30">
            <v>1.8115814370874475</v>
          </cell>
          <cell r="DY30">
            <v>38168</v>
          </cell>
          <cell r="DZ30">
            <v>367.71494477270471</v>
          </cell>
          <cell r="EA30">
            <v>49.123754463265612</v>
          </cell>
          <cell r="EC30">
            <v>38168</v>
          </cell>
          <cell r="ED30">
            <v>16</v>
          </cell>
          <cell r="EE30">
            <v>19818.685974121094</v>
          </cell>
          <cell r="EF30">
            <v>6068.6499438285828</v>
          </cell>
          <cell r="EG30">
            <v>796.51899862289429</v>
          </cell>
          <cell r="EH30">
            <v>3.2657487509681444</v>
          </cell>
          <cell r="EI30">
            <v>7.6189644620162262</v>
          </cell>
          <cell r="EJ30">
            <v>38168</v>
          </cell>
          <cell r="EK30">
            <v>307.05121368407202</v>
          </cell>
          <cell r="EL30">
            <v>94.021689082188416</v>
          </cell>
          <cell r="EN30">
            <v>38168</v>
          </cell>
          <cell r="EO30">
            <v>22</v>
          </cell>
          <cell r="EP30">
            <v>26114.848922729492</v>
          </cell>
          <cell r="EQ30">
            <v>10652.653690338135</v>
          </cell>
          <cell r="ER30">
            <v>1669.214075088501</v>
          </cell>
          <cell r="ES30">
            <v>2.4514876463519539</v>
          </cell>
          <cell r="ET30">
            <v>6.3818379255958142</v>
          </cell>
          <cell r="EU30">
            <v>38168</v>
          </cell>
          <cell r="EV30">
            <v>290.88689561010449</v>
          </cell>
          <cell r="EW30">
            <v>118.65729612913684</v>
          </cell>
          <cell r="EY30">
            <v>38168</v>
          </cell>
          <cell r="EZ30">
            <v>10</v>
          </cell>
          <cell r="FA30">
            <v>11616.158935546875</v>
          </cell>
          <cell r="FB30">
            <v>3660.567985534668</v>
          </cell>
          <cell r="FC30">
            <v>812.42899703979492</v>
          </cell>
          <cell r="FD30">
            <v>3.1733214576125954</v>
          </cell>
          <cell r="FE30">
            <v>4.5057081897279492</v>
          </cell>
          <cell r="FF30">
            <v>38168</v>
          </cell>
          <cell r="FG30">
            <v>285.31416095851517</v>
          </cell>
          <cell r="FH30">
            <v>89.910261147374385</v>
          </cell>
          <cell r="FJ30">
            <v>38168</v>
          </cell>
          <cell r="FK30">
            <v>17</v>
          </cell>
          <cell r="FL30">
            <v>43557.010131835938</v>
          </cell>
          <cell r="FM30">
            <v>7799.5200424194336</v>
          </cell>
          <cell r="FN30">
            <v>4179.1589832305908</v>
          </cell>
          <cell r="FO30">
            <v>5.5845757040101693</v>
          </cell>
          <cell r="FP30">
            <v>1.8662893835137653</v>
          </cell>
          <cell r="FQ30">
            <v>38168</v>
          </cell>
          <cell r="FR30">
            <v>550.3774010836712</v>
          </cell>
          <cell r="FS30">
            <v>98.553127445019044</v>
          </cell>
          <cell r="FU30">
            <v>38168</v>
          </cell>
          <cell r="FV30">
            <v>9</v>
          </cell>
          <cell r="FW30">
            <v>40787.203033447266</v>
          </cell>
          <cell r="FX30">
            <v>4455.3629779815674</v>
          </cell>
          <cell r="FY30">
            <v>2276.3450002670288</v>
          </cell>
          <cell r="FZ30">
            <v>9.1546307753190668</v>
          </cell>
          <cell r="GA30">
            <v>1.9572441688140096</v>
          </cell>
          <cell r="GB30">
            <v>38168</v>
          </cell>
          <cell r="GC30">
            <v>1177.1603463182764</v>
          </cell>
          <cell r="GD30">
            <v>128.58632698676467</v>
          </cell>
          <cell r="GF30">
            <v>38168</v>
          </cell>
          <cell r="GG30">
            <v>6</v>
          </cell>
          <cell r="GH30">
            <v>38413.913940429688</v>
          </cell>
          <cell r="GI30">
            <v>5090.5408630371094</v>
          </cell>
          <cell r="GJ30">
            <v>2971.9920120239258</v>
          </cell>
          <cell r="GK30">
            <v>7.5461360539027762</v>
          </cell>
          <cell r="GL30">
            <v>1.7128380030774215</v>
          </cell>
          <cell r="GM30">
            <v>38168</v>
          </cell>
          <cell r="GN30">
            <v>350.63003639293959</v>
          </cell>
          <cell r="GO30">
            <v>46.464844244571722</v>
          </cell>
        </row>
        <row r="31">
          <cell r="L31">
            <v>38260</v>
          </cell>
          <cell r="M31">
            <v>11</v>
          </cell>
          <cell r="N31">
            <v>17614.408767700195</v>
          </cell>
          <cell r="O31">
            <v>4349.8369903564453</v>
          </cell>
          <cell r="P31">
            <v>1420.9169940948486</v>
          </cell>
          <cell r="Q31">
            <v>4.0494411185410399</v>
          </cell>
          <cell r="R31">
            <v>3.0612885963316772</v>
          </cell>
          <cell r="S31">
            <v>38260</v>
          </cell>
          <cell r="T31">
            <v>335.59389528366268</v>
          </cell>
          <cell r="U31">
            <v>82.874126443545549</v>
          </cell>
          <cell r="W31">
            <v>38260</v>
          </cell>
          <cell r="X31">
            <v>28</v>
          </cell>
          <cell r="Y31">
            <v>22195.765808105469</v>
          </cell>
          <cell r="Z31">
            <v>6291.7679996490479</v>
          </cell>
          <cell r="AA31">
            <v>1880.6659870147705</v>
          </cell>
          <cell r="AB31">
            <v>3.5277470194933347</v>
          </cell>
          <cell r="AC31">
            <v>3.3454999681448663</v>
          </cell>
          <cell r="AD31">
            <v>38260</v>
          </cell>
          <cell r="AE31">
            <v>281.29081317803002</v>
          </cell>
          <cell r="AF31">
            <v>79.736673753445572</v>
          </cell>
          <cell r="AH31">
            <v>38260</v>
          </cell>
          <cell r="AI31">
            <v>12</v>
          </cell>
          <cell r="AJ31">
            <v>28713.158721923828</v>
          </cell>
          <cell r="AK31">
            <v>5708.3559226989746</v>
          </cell>
          <cell r="AL31">
            <v>2289.2850246429443</v>
          </cell>
          <cell r="AM31">
            <v>5.0300224987281323</v>
          </cell>
          <cell r="AN31">
            <v>2.4935103585842469</v>
          </cell>
          <cell r="AO31">
            <v>38260</v>
          </cell>
          <cell r="AP31">
            <v>305.38175795981448</v>
          </cell>
          <cell r="AQ31">
            <v>60.711807558918842</v>
          </cell>
          <cell r="AS31">
            <v>38260</v>
          </cell>
          <cell r="AT31">
            <v>20</v>
          </cell>
          <cell r="AU31">
            <v>7274.4336700439453</v>
          </cell>
          <cell r="AV31">
            <v>2407.2860081195831</v>
          </cell>
          <cell r="AW31">
            <v>690.98058986663818</v>
          </cell>
          <cell r="AX31">
            <v>3.0218402157067596</v>
          </cell>
          <cell r="AY31">
            <v>3.4838692192268357</v>
          </cell>
          <cell r="AZ31">
            <v>38260</v>
          </cell>
          <cell r="BA31">
            <v>441.65089472028092</v>
          </cell>
          <cell r="BB31">
            <v>146.15296084309537</v>
          </cell>
          <cell r="BD31">
            <v>38260</v>
          </cell>
          <cell r="BE31">
            <v>30</v>
          </cell>
          <cell r="BF31">
            <v>44804.555206298828</v>
          </cell>
          <cell r="BG31">
            <v>12493.863204956055</v>
          </cell>
          <cell r="BH31">
            <v>3329.1870174407959</v>
          </cell>
          <cell r="BI31">
            <v>3.5861250016348665</v>
          </cell>
          <cell r="BJ31">
            <v>3.7528270834602453</v>
          </cell>
          <cell r="BK31">
            <v>38260</v>
          </cell>
          <cell r="BL31">
            <v>270.28617483898034</v>
          </cell>
          <cell r="BM31">
            <v>75.369981446759525</v>
          </cell>
          <cell r="BO31">
            <v>38260</v>
          </cell>
          <cell r="BP31">
            <v>14</v>
          </cell>
          <cell r="BQ31">
            <v>14037.351776123047</v>
          </cell>
          <cell r="BR31">
            <v>4015.4150352478027</v>
          </cell>
          <cell r="BS31">
            <v>1098.558985710144</v>
          </cell>
          <cell r="BT31">
            <v>3.4958657207042014</v>
          </cell>
          <cell r="BU31">
            <v>3.6551656192153477</v>
          </cell>
          <cell r="BV31">
            <v>38260</v>
          </cell>
          <cell r="BW31">
            <v>395.08185289501222</v>
          </cell>
          <cell r="BX31">
            <v>113.01402412430978</v>
          </cell>
          <cell r="BZ31">
            <v>38260</v>
          </cell>
          <cell r="CA31">
            <v>14</v>
          </cell>
          <cell r="CB31">
            <v>18132.197250366211</v>
          </cell>
          <cell r="CC31">
            <v>3916.5859794616699</v>
          </cell>
          <cell r="CD31">
            <v>1178.1100116372108</v>
          </cell>
          <cell r="CE31">
            <v>4.6295925444890811</v>
          </cell>
          <cell r="CF31">
            <v>3.324465407113228</v>
          </cell>
          <cell r="CG31">
            <v>38260</v>
          </cell>
          <cell r="CH31">
            <v>238.10852573120223</v>
          </cell>
          <cell r="CI31">
            <v>51.431853547163456</v>
          </cell>
          <cell r="CK31">
            <v>38260</v>
          </cell>
          <cell r="CL31">
            <v>27</v>
          </cell>
          <cell r="CM31">
            <v>13922.538873672485</v>
          </cell>
          <cell r="CN31">
            <v>6024.5829796791077</v>
          </cell>
          <cell r="CO31">
            <v>944.35600316524506</v>
          </cell>
          <cell r="CP31">
            <v>2.3109547865193574</v>
          </cell>
          <cell r="CQ31">
            <v>6.3795676201413585</v>
          </cell>
          <cell r="CR31">
            <v>38260</v>
          </cell>
          <cell r="CS31">
            <v>281.46677239819047</v>
          </cell>
          <cell r="CT31">
            <v>121.79674567416414</v>
          </cell>
          <cell r="CV31">
            <v>38260</v>
          </cell>
          <cell r="CW31">
            <v>12</v>
          </cell>
          <cell r="CX31">
            <v>13195.30704498291</v>
          </cell>
          <cell r="CY31">
            <v>2794.4180121421814</v>
          </cell>
          <cell r="CZ31">
            <v>976.95099496841431</v>
          </cell>
          <cell r="DA31">
            <v>4.7220233292396649</v>
          </cell>
          <cell r="DB31">
            <v>2.860346144826361</v>
          </cell>
          <cell r="DC31">
            <v>38260</v>
          </cell>
          <cell r="DD31">
            <v>360.20397800443459</v>
          </cell>
          <cell r="DE31">
            <v>76.281702331706654</v>
          </cell>
          <cell r="DG31">
            <v>38260</v>
          </cell>
          <cell r="DH31">
            <v>43</v>
          </cell>
          <cell r="DI31">
            <v>51655.378280639648</v>
          </cell>
          <cell r="DJ31">
            <v>15489.81958770752</v>
          </cell>
          <cell r="DK31">
            <v>4282.462610244751</v>
          </cell>
          <cell r="DL31">
            <v>3.3347953465921938</v>
          </cell>
          <cell r="DM31">
            <v>3.6170355698265504</v>
          </cell>
          <cell r="DN31">
            <v>38260</v>
          </cell>
          <cell r="DO31">
            <v>284.33357442026812</v>
          </cell>
          <cell r="DP31">
            <v>85.262675777338714</v>
          </cell>
          <cell r="DR31">
            <v>38260</v>
          </cell>
          <cell r="DS31">
            <v>20</v>
          </cell>
          <cell r="DT31">
            <v>27104.583923339844</v>
          </cell>
          <cell r="DU31">
            <v>3740.2867569923401</v>
          </cell>
          <cell r="DV31">
            <v>1854.7474231719971</v>
          </cell>
          <cell r="DW31">
            <v>7.2466593297074713</v>
          </cell>
          <cell r="DX31">
            <v>2.0166016732325125</v>
          </cell>
          <cell r="DY31">
            <v>38260</v>
          </cell>
          <cell r="DZ31">
            <v>338.5472969511672</v>
          </cell>
          <cell r="EA31">
            <v>46.717705572732292</v>
          </cell>
          <cell r="EC31">
            <v>38260</v>
          </cell>
          <cell r="ED31">
            <v>15</v>
          </cell>
          <cell r="EE31">
            <v>20280.391906738281</v>
          </cell>
          <cell r="EF31">
            <v>6654.4409956932068</v>
          </cell>
          <cell r="EG31">
            <v>779.31400275230408</v>
          </cell>
          <cell r="EH31">
            <v>3.0476477167449332</v>
          </cell>
          <cell r="EI31">
            <v>8.5388443838962349</v>
          </cell>
          <cell r="EJ31">
            <v>38260</v>
          </cell>
          <cell r="EK31">
            <v>219.33200483700887</v>
          </cell>
          <cell r="EN31">
            <v>38260</v>
          </cell>
          <cell r="EO31">
            <v>20</v>
          </cell>
          <cell r="EP31">
            <v>24126.381896972656</v>
          </cell>
          <cell r="EQ31">
            <v>10429.72367477417</v>
          </cell>
          <cell r="ER31">
            <v>1641.9891147613525</v>
          </cell>
          <cell r="ES31">
            <v>2.3132330874044036</v>
          </cell>
          <cell r="ET31">
            <v>6.3518835667129441</v>
          </cell>
          <cell r="EU31">
            <v>38260</v>
          </cell>
          <cell r="EV31">
            <v>282.52161406095968</v>
          </cell>
          <cell r="EW31">
            <v>122.13279137294681</v>
          </cell>
          <cell r="EY31">
            <v>38260</v>
          </cell>
          <cell r="EZ31">
            <v>11</v>
          </cell>
          <cell r="FA31">
            <v>12237.382049560547</v>
          </cell>
          <cell r="FB31">
            <v>4572.7940101623535</v>
          </cell>
          <cell r="FC31">
            <v>827.1669979095459</v>
          </cell>
          <cell r="FD31">
            <v>2.6761279914128622</v>
          </cell>
          <cell r="FE31">
            <v>5.5282597368112203</v>
          </cell>
          <cell r="FF31">
            <v>38260</v>
          </cell>
          <cell r="FG31">
            <v>348.27745602156159</v>
          </cell>
          <cell r="FH31">
            <v>130.14230154129828</v>
          </cell>
          <cell r="FJ31">
            <v>38260</v>
          </cell>
          <cell r="FK31">
            <v>16</v>
          </cell>
          <cell r="FL31">
            <v>40774.4052734375</v>
          </cell>
          <cell r="FM31">
            <v>7458.1810150146484</v>
          </cell>
          <cell r="FN31">
            <v>3852.7340202331543</v>
          </cell>
          <cell r="FO31">
            <v>5.4670710178998538</v>
          </cell>
          <cell r="FP31">
            <v>1.9358151836713879</v>
          </cell>
          <cell r="FQ31">
            <v>38260</v>
          </cell>
          <cell r="FR31">
            <v>592.15020512497767</v>
          </cell>
          <cell r="FS31">
            <v>108.31214798311674</v>
          </cell>
          <cell r="FU31">
            <v>38260</v>
          </cell>
          <cell r="FV31">
            <v>9</v>
          </cell>
          <cell r="FW31">
            <v>40839.09001159668</v>
          </cell>
          <cell r="FX31">
            <v>3997.1009883880615</v>
          </cell>
          <cell r="FY31">
            <v>2336.980996131897</v>
          </cell>
          <cell r="FZ31">
            <v>10.21717743190325</v>
          </cell>
          <cell r="GA31">
            <v>1.7103694873873374</v>
          </cell>
          <cell r="GB31">
            <v>38260</v>
          </cell>
          <cell r="GC31">
            <v>1741.0810908373796</v>
          </cell>
          <cell r="GD31">
            <v>170.40724822893205</v>
          </cell>
          <cell r="GF31">
            <v>38260</v>
          </cell>
          <cell r="GG31">
            <v>7</v>
          </cell>
          <cell r="GH31">
            <v>38684.593170166016</v>
          </cell>
          <cell r="GI31">
            <v>5030.0369110107422</v>
          </cell>
          <cell r="GJ31">
            <v>2970.6279907226563</v>
          </cell>
          <cell r="GK31">
            <v>7.6907175542758957</v>
          </cell>
          <cell r="GL31">
            <v>1.6932570913354585</v>
          </cell>
          <cell r="GM31">
            <v>38260</v>
          </cell>
          <cell r="GN31">
            <v>272.20607796861674</v>
          </cell>
          <cell r="GO31">
            <v>35.394106732898443</v>
          </cell>
        </row>
        <row r="32">
          <cell r="L32">
            <v>38352</v>
          </cell>
          <cell r="M32">
            <v>10</v>
          </cell>
          <cell r="N32">
            <v>16114.949081420898</v>
          </cell>
          <cell r="O32">
            <v>4468.3280181884766</v>
          </cell>
          <cell r="P32">
            <v>1429.4610157012939</v>
          </cell>
          <cell r="Q32">
            <v>3.6064830101605043</v>
          </cell>
          <cell r="R32">
            <v>3.1258830909748969</v>
          </cell>
          <cell r="S32">
            <v>38352</v>
          </cell>
          <cell r="T32">
            <v>261.79674432415635</v>
          </cell>
          <cell r="U32">
            <v>72.590594101399986</v>
          </cell>
          <cell r="W32">
            <v>38352</v>
          </cell>
          <cell r="X32">
            <v>29</v>
          </cell>
          <cell r="Y32">
            <v>22697.425994873047</v>
          </cell>
          <cell r="Z32">
            <v>6296.9750125408173</v>
          </cell>
          <cell r="AA32">
            <v>1862.5380067825317</v>
          </cell>
          <cell r="AB32">
            <v>3.6044967543415232</v>
          </cell>
          <cell r="AC32">
            <v>3.3808571903553357</v>
          </cell>
          <cell r="AD32">
            <v>38352</v>
          </cell>
          <cell r="AE32">
            <v>216.49541859147195</v>
          </cell>
          <cell r="AF32">
            <v>60.062592185915776</v>
          </cell>
          <cell r="AH32">
            <v>38352</v>
          </cell>
          <cell r="AI32">
            <v>11</v>
          </cell>
          <cell r="AJ32">
            <v>27468.951095581055</v>
          </cell>
          <cell r="AK32">
            <v>5521.1256580352783</v>
          </cell>
          <cell r="AL32">
            <v>2074.7630138397217</v>
          </cell>
          <cell r="AM32">
            <v>4.9752446868517799</v>
          </cell>
          <cell r="AN32">
            <v>2.6610873729705848</v>
          </cell>
          <cell r="AO32">
            <v>38352</v>
          </cell>
          <cell r="AP32">
            <v>274.79099348533083</v>
          </cell>
          <cell r="AQ32">
            <v>55.231654075532965</v>
          </cell>
          <cell r="AS32">
            <v>38352</v>
          </cell>
          <cell r="AT32">
            <v>19</v>
          </cell>
          <cell r="AU32">
            <v>6898.6632843017578</v>
          </cell>
          <cell r="AV32">
            <v>1873.3811845779419</v>
          </cell>
          <cell r="AW32">
            <v>597.5452995300293</v>
          </cell>
          <cell r="AX32">
            <v>3.6824664094488453</v>
          </cell>
          <cell r="AY32">
            <v>3.1351283091865341</v>
          </cell>
          <cell r="AZ32">
            <v>38352</v>
          </cell>
          <cell r="BA32">
            <v>403.36306209877921</v>
          </cell>
          <cell r="BB32">
            <v>109.53611445410321</v>
          </cell>
          <cell r="BD32">
            <v>38352</v>
          </cell>
          <cell r="BE32">
            <v>30</v>
          </cell>
          <cell r="BF32">
            <v>45529.929794311523</v>
          </cell>
          <cell r="BG32">
            <v>13888.319812774658</v>
          </cell>
          <cell r="BH32">
            <v>3740.157130241394</v>
          </cell>
          <cell r="BI32">
            <v>3.2782892681109272</v>
          </cell>
          <cell r="BJ32">
            <v>3.713298486975142</v>
          </cell>
          <cell r="BK32">
            <v>38352</v>
          </cell>
          <cell r="BL32">
            <v>214.56516772743967</v>
          </cell>
          <cell r="BM32">
            <v>65.45034625668653</v>
          </cell>
          <cell r="BO32">
            <v>38352</v>
          </cell>
          <cell r="BP32">
            <v>12</v>
          </cell>
          <cell r="BQ32">
            <v>12584.469085693359</v>
          </cell>
          <cell r="BR32">
            <v>3523.7610015869141</v>
          </cell>
          <cell r="BS32">
            <v>1002.2269811630249</v>
          </cell>
          <cell r="BT32">
            <v>3.5713174304460447</v>
          </cell>
          <cell r="BU32">
            <v>3.5159310892805924</v>
          </cell>
          <cell r="BV32">
            <v>38352</v>
          </cell>
          <cell r="BW32">
            <v>345.00428316055104</v>
          </cell>
          <cell r="BX32">
            <v>96.604205557124402</v>
          </cell>
          <cell r="BZ32">
            <v>38352</v>
          </cell>
          <cell r="CA32">
            <v>14</v>
          </cell>
          <cell r="CB32">
            <v>18910.39128112793</v>
          </cell>
          <cell r="CC32">
            <v>3985.1370849609375</v>
          </cell>
          <cell r="CD32">
            <v>1205.1569945812225</v>
          </cell>
          <cell r="CE32">
            <v>4.7452298071480996</v>
          </cell>
          <cell r="CF32">
            <v>3.3067368839739624</v>
          </cell>
          <cell r="CG32">
            <v>38352</v>
          </cell>
          <cell r="CH32">
            <v>185.67863388671546</v>
          </cell>
          <cell r="CI32">
            <v>39.129534592194808</v>
          </cell>
          <cell r="CK32">
            <v>38352</v>
          </cell>
          <cell r="CL32">
            <v>25</v>
          </cell>
          <cell r="CM32">
            <v>13557.258850097656</v>
          </cell>
          <cell r="CN32">
            <v>5715.6469860076904</v>
          </cell>
          <cell r="CO32">
            <v>1656.8060026168823</v>
          </cell>
          <cell r="CP32">
            <v>2.37195524553682</v>
          </cell>
          <cell r="CQ32">
            <v>3.4497985744740021</v>
          </cell>
          <cell r="CR32">
            <v>38352</v>
          </cell>
          <cell r="CS32">
            <v>204.31134852278458</v>
          </cell>
          <cell r="CT32">
            <v>86.1362578013334</v>
          </cell>
          <cell r="CV32">
            <v>38352</v>
          </cell>
          <cell r="CW32">
            <v>9</v>
          </cell>
          <cell r="CX32">
            <v>10261.352981567383</v>
          </cell>
          <cell r="CY32">
            <v>2010.4089965820313</v>
          </cell>
          <cell r="CZ32">
            <v>683.64499568939209</v>
          </cell>
          <cell r="DA32">
            <v>5.1041121478331419</v>
          </cell>
          <cell r="DB32">
            <v>2.9407207092252925</v>
          </cell>
          <cell r="DC32">
            <v>38352</v>
          </cell>
          <cell r="DD32">
            <v>271.35589648175113</v>
          </cell>
          <cell r="DE32">
            <v>53.164172067996262</v>
          </cell>
          <cell r="DG32">
            <v>38352</v>
          </cell>
          <cell r="DH32">
            <v>40</v>
          </cell>
          <cell r="DI32">
            <v>51714.771377563477</v>
          </cell>
          <cell r="DJ32">
            <v>16205.255353927612</v>
          </cell>
          <cell r="DK32">
            <v>4127.0144901275635</v>
          </cell>
          <cell r="DL32">
            <v>3.191234587058176</v>
          </cell>
          <cell r="DM32">
            <v>3.9266291389800081</v>
          </cell>
          <cell r="DN32">
            <v>38352</v>
          </cell>
          <cell r="DO32">
            <v>213.03633794560449</v>
          </cell>
          <cell r="DP32">
            <v>66.756715037358319</v>
          </cell>
          <cell r="DR32">
            <v>38352</v>
          </cell>
          <cell r="DS32">
            <v>20</v>
          </cell>
          <cell r="DT32">
            <v>29322.045532226563</v>
          </cell>
          <cell r="DU32">
            <v>3975.5197992324829</v>
          </cell>
          <cell r="DV32">
            <v>1989.5483779907227</v>
          </cell>
          <cell r="DW32">
            <v>7.3756507357572465</v>
          </cell>
          <cell r="DX32">
            <v>1.9982021262772334</v>
          </cell>
          <cell r="DY32">
            <v>38352</v>
          </cell>
          <cell r="DZ32">
            <v>269.16695457126553</v>
          </cell>
          <cell r="EA32">
            <v>36.493994118558355</v>
          </cell>
          <cell r="EC32">
            <v>38352</v>
          </cell>
          <cell r="ED32">
            <v>13</v>
          </cell>
          <cell r="EE32">
            <v>19812.780334472656</v>
          </cell>
          <cell r="EF32">
            <v>6272.8238983154297</v>
          </cell>
          <cell r="EG32">
            <v>764.92399060726166</v>
          </cell>
          <cell r="EH32">
            <v>3.1585105298099299</v>
          </cell>
          <cell r="EI32">
            <v>8.2005846010079111</v>
          </cell>
          <cell r="EJ32">
            <v>38352</v>
          </cell>
          <cell r="EK32">
            <v>170.37058917946797</v>
          </cell>
          <cell r="EL32">
            <v>53.940168181019295</v>
          </cell>
          <cell r="EN32">
            <v>38352</v>
          </cell>
          <cell r="EO32">
            <v>18</v>
          </cell>
          <cell r="EP32">
            <v>22186.242767333984</v>
          </cell>
          <cell r="EQ32">
            <v>9809.3079566955566</v>
          </cell>
          <cell r="ER32">
            <v>1510.425199508667</v>
          </cell>
          <cell r="ES32">
            <v>2.2617541283521718</v>
          </cell>
          <cell r="ET32">
            <v>6.494401682312021</v>
          </cell>
          <cell r="EU32">
            <v>38352</v>
          </cell>
          <cell r="EV32">
            <v>254.21085844818413</v>
          </cell>
          <cell r="EW32">
            <v>112.39544354601996</v>
          </cell>
          <cell r="EY32">
            <v>38352</v>
          </cell>
          <cell r="EZ32">
            <v>11</v>
          </cell>
          <cell r="FA32">
            <v>12589.105026245117</v>
          </cell>
          <cell r="FB32">
            <v>4226.6100463867188</v>
          </cell>
          <cell r="FC32">
            <v>852.29800224304199</v>
          </cell>
          <cell r="FD32">
            <v>2.9785347803749724</v>
          </cell>
          <cell r="FE32">
            <v>4.9590753882600973</v>
          </cell>
          <cell r="FF32">
            <v>38352</v>
          </cell>
          <cell r="FG32">
            <v>230.04936691974839</v>
          </cell>
          <cell r="FH32">
            <v>77.235749750347765</v>
          </cell>
          <cell r="FJ32">
            <v>38352</v>
          </cell>
          <cell r="FK32">
            <v>14</v>
          </cell>
          <cell r="FL32">
            <v>40150.190734863281</v>
          </cell>
          <cell r="FM32">
            <v>6827.1809768676758</v>
          </cell>
          <cell r="FN32">
            <v>3654.6739959716797</v>
          </cell>
          <cell r="FO32">
            <v>5.8809325358303699</v>
          </cell>
          <cell r="FP32">
            <v>1.8680683925277204</v>
          </cell>
          <cell r="FQ32">
            <v>38352</v>
          </cell>
          <cell r="FR32">
            <v>396.56793386741623</v>
          </cell>
          <cell r="FS32">
            <v>67.432831689748681</v>
          </cell>
          <cell r="FU32">
            <v>38352</v>
          </cell>
          <cell r="FV32">
            <v>9</v>
          </cell>
          <cell r="FW32">
            <v>47783.115875244141</v>
          </cell>
          <cell r="FX32">
            <v>3689.1139831542969</v>
          </cell>
          <cell r="FY32">
            <v>2916.7380027770996</v>
          </cell>
          <cell r="FZ32">
            <v>12.95246395027031</v>
          </cell>
          <cell r="GA32">
            <v>1.2648081451408384</v>
          </cell>
          <cell r="GB32">
            <v>38352</v>
          </cell>
          <cell r="GC32">
            <v>893.07013354389608</v>
          </cell>
          <cell r="GD32">
            <v>68.949825837983383</v>
          </cell>
          <cell r="GF32">
            <v>38352</v>
          </cell>
          <cell r="GG32">
            <v>8</v>
          </cell>
          <cell r="GH32">
            <v>56591.550720214844</v>
          </cell>
          <cell r="GI32">
            <v>5988.8999099731445</v>
          </cell>
          <cell r="GJ32">
            <v>4475.5839538574219</v>
          </cell>
          <cell r="GK32">
            <v>9.449406664147876</v>
          </cell>
          <cell r="GL32">
            <v>1.3381270403410541</v>
          </cell>
          <cell r="GM32">
            <v>38352</v>
          </cell>
          <cell r="GN32">
            <v>502.12178296873913</v>
          </cell>
          <cell r="GO32">
            <v>53.137916571401917</v>
          </cell>
        </row>
        <row r="33">
          <cell r="L33">
            <v>38442</v>
          </cell>
          <cell r="M33">
            <v>11</v>
          </cell>
          <cell r="N33">
            <v>18477.640991210938</v>
          </cell>
          <cell r="O33">
            <v>4741.0469818115234</v>
          </cell>
          <cell r="P33">
            <v>1566.9300003051758</v>
          </cell>
          <cell r="Q33">
            <v>3.897375634980683</v>
          </cell>
          <cell r="R33">
            <v>3.0256916268679235</v>
          </cell>
          <cell r="S33">
            <v>38442</v>
          </cell>
          <cell r="T33">
            <v>378.10775526312301</v>
          </cell>
          <cell r="U33">
            <v>97.015989905986331</v>
          </cell>
          <cell r="W33">
            <v>38442</v>
          </cell>
          <cell r="X33">
            <v>28</v>
          </cell>
          <cell r="Y33">
            <v>20329.12410736084</v>
          </cell>
          <cell r="Z33">
            <v>6404.5609874725342</v>
          </cell>
          <cell r="AA33">
            <v>1754.5530090332031</v>
          </cell>
          <cell r="AB33">
            <v>3.1741635604883873</v>
          </cell>
          <cell r="AC33">
            <v>3.6502522035521667</v>
          </cell>
          <cell r="AD33">
            <v>38442</v>
          </cell>
          <cell r="AE33">
            <v>269.35939244204837</v>
          </cell>
          <cell r="AF33">
            <v>84.859959894632482</v>
          </cell>
          <cell r="AH33">
            <v>38442</v>
          </cell>
          <cell r="AI33">
            <v>12</v>
          </cell>
          <cell r="AJ33">
            <v>26706.037719726563</v>
          </cell>
          <cell r="AK33">
            <v>5669.6682186126709</v>
          </cell>
          <cell r="AL33">
            <v>2209.5406932830811</v>
          </cell>
          <cell r="AM33">
            <v>4.7103351889365666</v>
          </cell>
          <cell r="AN33">
            <v>2.5659940257485387</v>
          </cell>
          <cell r="AO33">
            <v>38442</v>
          </cell>
          <cell r="AP33">
            <v>298.99827156009383</v>
          </cell>
          <cell r="AQ33">
            <v>63.477068948801808</v>
          </cell>
          <cell r="AS33">
            <v>38442</v>
          </cell>
          <cell r="AT33">
            <v>18</v>
          </cell>
          <cell r="AU33">
            <v>7085.02197265625</v>
          </cell>
          <cell r="AV33">
            <v>1730.7500123977661</v>
          </cell>
          <cell r="AW33">
            <v>582.89000129699707</v>
          </cell>
          <cell r="AX33">
            <v>4.093613706141606</v>
          </cell>
          <cell r="AY33">
            <v>2.9692566497051742</v>
          </cell>
          <cell r="AZ33">
            <v>38442</v>
          </cell>
          <cell r="BA33">
            <v>418.1844928478223</v>
          </cell>
          <cell r="BB33">
            <v>102.15533825783915</v>
          </cell>
          <cell r="BD33">
            <v>38442</v>
          </cell>
          <cell r="BE33">
            <v>29</v>
          </cell>
          <cell r="BF33">
            <v>42687.806900024414</v>
          </cell>
          <cell r="BG33">
            <v>13901.395309925079</v>
          </cell>
          <cell r="BH33">
            <v>3473.2420959472656</v>
          </cell>
          <cell r="BI33">
            <v>3.0707569958496834</v>
          </cell>
          <cell r="BJ33">
            <v>4.0024262420825343</v>
          </cell>
          <cell r="BK33">
            <v>38442</v>
          </cell>
          <cell r="BL33">
            <v>250.77836443882865</v>
          </cell>
          <cell r="BM33">
            <v>81.666626430476583</v>
          </cell>
          <cell r="BO33">
            <v>38442</v>
          </cell>
          <cell r="BP33">
            <v>8</v>
          </cell>
          <cell r="BQ33">
            <v>9260.953857421875</v>
          </cell>
          <cell r="BR33">
            <v>2425.3980236053467</v>
          </cell>
          <cell r="BS33">
            <v>699.96900272369385</v>
          </cell>
          <cell r="BT33">
            <v>3.818323329733524</v>
          </cell>
          <cell r="BU33">
            <v>3.4650077562973878</v>
          </cell>
          <cell r="BV33">
            <v>38442</v>
          </cell>
          <cell r="BW33">
            <v>372.26928843969364</v>
          </cell>
          <cell r="BX33">
            <v>97.495485922003851</v>
          </cell>
          <cell r="BZ33">
            <v>38442</v>
          </cell>
          <cell r="CA33">
            <v>14</v>
          </cell>
          <cell r="CB33">
            <v>19076.711151123047</v>
          </cell>
          <cell r="CC33">
            <v>4114.784948348999</v>
          </cell>
          <cell r="CD33">
            <v>1197.0050134658813</v>
          </cell>
          <cell r="CE33">
            <v>4.6361380705393405</v>
          </cell>
          <cell r="CF33">
            <v>3.4375670127185178</v>
          </cell>
          <cell r="CG33">
            <v>38442</v>
          </cell>
          <cell r="CH33">
            <v>225.1269919290522</v>
          </cell>
          <cell r="CI33">
            <v>48.559164654658844</v>
          </cell>
          <cell r="CK33">
            <v>38442</v>
          </cell>
          <cell r="CL33">
            <v>29</v>
          </cell>
          <cell r="CM33">
            <v>16681.736086368561</v>
          </cell>
          <cell r="CN33">
            <v>6311.5059680938721</v>
          </cell>
          <cell r="CO33">
            <v>1690.9109926223755</v>
          </cell>
          <cell r="CP33">
            <v>2.6430674661005802</v>
          </cell>
          <cell r="CQ33">
            <v>3.732606858451831</v>
          </cell>
          <cell r="CR33">
            <v>38442</v>
          </cell>
          <cell r="CS33">
            <v>258.83312260995302</v>
          </cell>
          <cell r="CT33">
            <v>97.929063835748224</v>
          </cell>
          <cell r="CV33">
            <v>38442</v>
          </cell>
          <cell r="CW33">
            <v>10</v>
          </cell>
          <cell r="CX33">
            <v>11206.935150146484</v>
          </cell>
          <cell r="CY33">
            <v>2333.3260078430176</v>
          </cell>
          <cell r="CZ33">
            <v>818.74700927734375</v>
          </cell>
          <cell r="DA33">
            <v>4.8029872861642868</v>
          </cell>
          <cell r="DB33">
            <v>2.8498742363681999</v>
          </cell>
          <cell r="DC33">
            <v>38442</v>
          </cell>
          <cell r="DD33">
            <v>315.33612723397761</v>
          </cell>
          <cell r="DE33">
            <v>65.654166552210086</v>
          </cell>
          <cell r="DG33">
            <v>38442</v>
          </cell>
          <cell r="DH33">
            <v>40</v>
          </cell>
          <cell r="DI33">
            <v>52022.123931884766</v>
          </cell>
          <cell r="DJ33">
            <v>18568.597904205322</v>
          </cell>
          <cell r="DK33">
            <v>4109.4304933547974</v>
          </cell>
          <cell r="DL33">
            <v>2.801618312823881</v>
          </cell>
          <cell r="DM33">
            <v>4.51853314814106</v>
          </cell>
          <cell r="DN33">
            <v>38442</v>
          </cell>
          <cell r="DO33">
            <v>259.18790023218691</v>
          </cell>
          <cell r="DP33">
            <v>92.513637223815621</v>
          </cell>
          <cell r="DR33">
            <v>38442</v>
          </cell>
          <cell r="DS33">
            <v>20</v>
          </cell>
          <cell r="DT33">
            <v>29054.067291259766</v>
          </cell>
          <cell r="DU33">
            <v>3878.3575601577759</v>
          </cell>
          <cell r="DV33">
            <v>2053.9134998321533</v>
          </cell>
          <cell r="DW33">
            <v>7.4913328233918213</v>
          </cell>
          <cell r="DX33">
            <v>1.8882769700256203</v>
          </cell>
          <cell r="DY33">
            <v>38442</v>
          </cell>
          <cell r="DZ33">
            <v>309.6041374418985</v>
          </cell>
          <cell r="EA33">
            <v>41.328311629027347</v>
          </cell>
          <cell r="EC33">
            <v>38442</v>
          </cell>
          <cell r="ED33">
            <v>13</v>
          </cell>
          <cell r="EE33">
            <v>20321.500885009766</v>
          </cell>
          <cell r="EF33">
            <v>6920.8719825744629</v>
          </cell>
          <cell r="EG33">
            <v>794.62000560760498</v>
          </cell>
          <cell r="EH33">
            <v>2.936263080169049</v>
          </cell>
          <cell r="EI33">
            <v>8.7096623967860314</v>
          </cell>
          <cell r="EJ33">
            <v>38442</v>
          </cell>
          <cell r="EK33">
            <v>206.8325776305231</v>
          </cell>
          <cell r="EL33">
            <v>70.440751384789124</v>
          </cell>
          <cell r="EN33">
            <v>38442</v>
          </cell>
          <cell r="EO33">
            <v>17</v>
          </cell>
          <cell r="EP33">
            <v>19509.580291748047</v>
          </cell>
          <cell r="EQ33">
            <v>7067.6634216308594</v>
          </cell>
          <cell r="ER33">
            <v>1320.5625896453857</v>
          </cell>
          <cell r="ES33">
            <v>2.7604003088259996</v>
          </cell>
          <cell r="ET33">
            <v>5.3520094216274581</v>
          </cell>
          <cell r="EU33">
            <v>38442</v>
          </cell>
          <cell r="EV33">
            <v>360.86528342948543</v>
          </cell>
          <cell r="EW33">
            <v>130.72933019014249</v>
          </cell>
          <cell r="EY33">
            <v>38442</v>
          </cell>
          <cell r="EZ33">
            <v>12</v>
          </cell>
          <cell r="FA33">
            <v>12450.301910400391</v>
          </cell>
          <cell r="FB33">
            <v>4458.7470092773438</v>
          </cell>
          <cell r="FC33">
            <v>867.30699157714844</v>
          </cell>
          <cell r="FD33">
            <v>2.7923319902418697</v>
          </cell>
          <cell r="FE33">
            <v>5.140909796160372</v>
          </cell>
          <cell r="FF33">
            <v>38442</v>
          </cell>
          <cell r="FG33">
            <v>287.52908946156919</v>
          </cell>
          <cell r="FH33">
            <v>102.97095419397593</v>
          </cell>
          <cell r="FJ33">
            <v>38442</v>
          </cell>
          <cell r="FK33">
            <v>12</v>
          </cell>
          <cell r="FL33">
            <v>37975.361175537109</v>
          </cell>
          <cell r="FM33">
            <v>6494.7890319824219</v>
          </cell>
          <cell r="FN33">
            <v>3455.9079818725586</v>
          </cell>
          <cell r="FO33">
            <v>5.8470507646259584</v>
          </cell>
          <cell r="FP33">
            <v>1.8793292720899553</v>
          </cell>
          <cell r="FQ33">
            <v>38442</v>
          </cell>
          <cell r="FR33">
            <v>413.66882570163693</v>
          </cell>
          <cell r="FS33">
            <v>70.748287017497745</v>
          </cell>
          <cell r="FU33">
            <v>38442</v>
          </cell>
          <cell r="FV33">
            <v>9</v>
          </cell>
          <cell r="FW33">
            <v>47920.787963867188</v>
          </cell>
          <cell r="FX33">
            <v>3351.5240020751953</v>
          </cell>
          <cell r="FY33">
            <v>3051.4339904785156</v>
          </cell>
          <cell r="FZ33">
            <v>14.298208198477949</v>
          </cell>
          <cell r="GA33">
            <v>1.0983439302744413</v>
          </cell>
          <cell r="GB33">
            <v>38442</v>
          </cell>
          <cell r="GC33">
            <v>1209.1429226723931</v>
          </cell>
          <cell r="GD33">
            <v>84.566045331547684</v>
          </cell>
          <cell r="GF33">
            <v>38442</v>
          </cell>
          <cell r="GG33">
            <v>9</v>
          </cell>
          <cell r="GH33">
            <v>59309.7080078125</v>
          </cell>
          <cell r="GI33">
            <v>6245.170036315918</v>
          </cell>
          <cell r="GJ33">
            <v>4607.6200408935547</v>
          </cell>
          <cell r="GK33">
            <v>9.4968924245335415</v>
          </cell>
          <cell r="GL33">
            <v>1.3554003977951259</v>
          </cell>
          <cell r="GM33">
            <v>38442</v>
          </cell>
          <cell r="GN33">
            <v>598.84357285477131</v>
          </cell>
          <cell r="GO33">
            <v>63.056792273203484</v>
          </cell>
        </row>
        <row r="34">
          <cell r="L34">
            <v>38533</v>
          </cell>
          <cell r="M34">
            <v>11</v>
          </cell>
          <cell r="N34">
            <v>18251.058990478516</v>
          </cell>
          <cell r="O34">
            <v>4764.9599685668945</v>
          </cell>
          <cell r="P34">
            <v>1611.4509983062744</v>
          </cell>
          <cell r="Q34">
            <v>3.8302649153142183</v>
          </cell>
          <cell r="R34">
            <v>2.9569375510487972</v>
          </cell>
          <cell r="S34">
            <v>38533</v>
          </cell>
          <cell r="T34">
            <v>444.46404358149056</v>
          </cell>
          <cell r="U34">
            <v>116.0400268410752</v>
          </cell>
          <cell r="W34">
            <v>38533</v>
          </cell>
          <cell r="X34">
            <v>27</v>
          </cell>
          <cell r="Y34">
            <v>18718.32014465332</v>
          </cell>
          <cell r="Z34">
            <v>6061.8509788513184</v>
          </cell>
          <cell r="AA34">
            <v>1714.9830093383789</v>
          </cell>
          <cell r="AB34">
            <v>3.0878885360194586</v>
          </cell>
          <cell r="AC34">
            <v>3.5346420027740755</v>
          </cell>
          <cell r="AD34">
            <v>38533</v>
          </cell>
          <cell r="AE34">
            <v>279.50845509643</v>
          </cell>
          <cell r="AF34">
            <v>90.51766339232546</v>
          </cell>
          <cell r="AH34">
            <v>38533</v>
          </cell>
          <cell r="AI34">
            <v>13</v>
          </cell>
          <cell r="AJ34">
            <v>25204.307998657227</v>
          </cell>
          <cell r="AK34">
            <v>5742.9718971252441</v>
          </cell>
          <cell r="AL34">
            <v>2229.2779026031494</v>
          </cell>
          <cell r="AM34">
            <v>4.3887221546867972</v>
          </cell>
          <cell r="AN34">
            <v>2.576157907643152</v>
          </cell>
          <cell r="AO34">
            <v>38533</v>
          </cell>
          <cell r="AP34">
            <v>302.68049264677933</v>
          </cell>
          <cell r="AQ34">
            <v>68.967795631250269</v>
          </cell>
          <cell r="AS34">
            <v>38533</v>
          </cell>
          <cell r="AT34">
            <v>17</v>
          </cell>
          <cell r="AU34">
            <v>6164.2599792480469</v>
          </cell>
          <cell r="AV34">
            <v>1615.6129899024963</v>
          </cell>
          <cell r="AW34">
            <v>515.69100379943848</v>
          </cell>
          <cell r="AX34">
            <v>3.8154310579169493</v>
          </cell>
          <cell r="AY34">
            <v>3.1329090055851303</v>
          </cell>
          <cell r="AZ34">
            <v>38533</v>
          </cell>
          <cell r="BA34">
            <v>554.24946473944908</v>
          </cell>
          <cell r="BB34">
            <v>145.26522857473512</v>
          </cell>
          <cell r="BD34">
            <v>38533</v>
          </cell>
          <cell r="BE34">
            <v>28</v>
          </cell>
          <cell r="BF34">
            <v>42290.830139160156</v>
          </cell>
          <cell r="BG34">
            <v>14545.864421606064</v>
          </cell>
          <cell r="BH34">
            <v>3351.778977394104</v>
          </cell>
          <cell r="BI34">
            <v>2.9074126441287609</v>
          </cell>
          <cell r="BJ34">
            <v>4.3397445117085214</v>
          </cell>
          <cell r="BK34">
            <v>38533</v>
          </cell>
          <cell r="BL34">
            <v>251.71958215414955</v>
          </cell>
          <cell r="BM34">
            <v>86.578553843216213</v>
          </cell>
          <cell r="BO34">
            <v>38533</v>
          </cell>
          <cell r="BP34">
            <v>8</v>
          </cell>
          <cell r="BQ34">
            <v>9625.4050750732422</v>
          </cell>
          <cell r="BR34">
            <v>2512.790002822876</v>
          </cell>
          <cell r="BS34">
            <v>712.44399356842041</v>
          </cell>
          <cell r="BT34">
            <v>3.8305648559012222</v>
          </cell>
          <cell r="BU34">
            <v>3.5270000526456222</v>
          </cell>
          <cell r="BV34">
            <v>38533</v>
          </cell>
          <cell r="BW34">
            <v>403.30370709450608</v>
          </cell>
          <cell r="BX34">
            <v>105.28570126496925</v>
          </cell>
          <cell r="BZ34">
            <v>38533</v>
          </cell>
          <cell r="CA34">
            <v>12</v>
          </cell>
          <cell r="CB34">
            <v>11047.156173706055</v>
          </cell>
          <cell r="CC34">
            <v>2221.9700012207031</v>
          </cell>
          <cell r="CD34">
            <v>631.71900367736816</v>
          </cell>
          <cell r="CE34">
            <v>4.9717845729856753</v>
          </cell>
          <cell r="CF34">
            <v>3.5173391781569845</v>
          </cell>
          <cell r="CG34">
            <v>38533</v>
          </cell>
          <cell r="CH34">
            <v>216.71320316538183</v>
          </cell>
          <cell r="CI34">
            <v>43.588614909603855</v>
          </cell>
          <cell r="CK34">
            <v>38533</v>
          </cell>
          <cell r="CL34">
            <v>30</v>
          </cell>
          <cell r="CM34">
            <v>17642.341812133789</v>
          </cell>
          <cell r="CN34">
            <v>7079.1890449523926</v>
          </cell>
          <cell r="CO34">
            <v>1133.2069935798645</v>
          </cell>
          <cell r="CP34">
            <v>2.4921416422285181</v>
          </cell>
          <cell r="CQ34">
            <v>6.2470396715332974</v>
          </cell>
          <cell r="CR34">
            <v>38533</v>
          </cell>
          <cell r="CS34">
            <v>255.12963598381498</v>
          </cell>
          <cell r="CT34">
            <v>102.37364990044203</v>
          </cell>
          <cell r="CV34">
            <v>38533</v>
          </cell>
          <cell r="CW34">
            <v>11</v>
          </cell>
          <cell r="CX34">
            <v>11555.049011230469</v>
          </cell>
          <cell r="CY34">
            <v>2563.4449806213379</v>
          </cell>
          <cell r="CZ34">
            <v>851.95100212097168</v>
          </cell>
          <cell r="DA34">
            <v>4.5076251289113722</v>
          </cell>
          <cell r="DB34">
            <v>3.0089112803899782</v>
          </cell>
          <cell r="DC34">
            <v>38533</v>
          </cell>
          <cell r="DD34">
            <v>301.81455195625085</v>
          </cell>
          <cell r="DE34">
            <v>66.956444541150546</v>
          </cell>
          <cell r="DG34">
            <v>38533</v>
          </cell>
          <cell r="DH34">
            <v>38</v>
          </cell>
          <cell r="DI34">
            <v>50027.50471496582</v>
          </cell>
          <cell r="DJ34">
            <v>18710.583623886108</v>
          </cell>
          <cell r="DK34">
            <v>4079.2821941375732</v>
          </cell>
          <cell r="DL34">
            <v>2.6737543692170154</v>
          </cell>
          <cell r="DM34">
            <v>4.5867343158498581</v>
          </cell>
          <cell r="DN34">
            <v>38533</v>
          </cell>
          <cell r="DO34">
            <v>292.08595617740923</v>
          </cell>
          <cell r="DP34">
            <v>109.2418808325104</v>
          </cell>
          <cell r="DR34">
            <v>38533</v>
          </cell>
          <cell r="DS34">
            <v>19</v>
          </cell>
          <cell r="DT34">
            <v>27981.891815185547</v>
          </cell>
          <cell r="DU34">
            <v>3785.5023622512817</v>
          </cell>
          <cell r="DV34">
            <v>2036.844708442688</v>
          </cell>
          <cell r="DW34">
            <v>7.3918569155361444</v>
          </cell>
          <cell r="DX34">
            <v>1.8585129963813325</v>
          </cell>
          <cell r="DY34">
            <v>38533</v>
          </cell>
          <cell r="DZ34">
            <v>388.45813258988613</v>
          </cell>
          <cell r="EA34">
            <v>52.552171535332079</v>
          </cell>
          <cell r="EC34">
            <v>38533</v>
          </cell>
          <cell r="ED34">
            <v>12</v>
          </cell>
          <cell r="EE34">
            <v>18279.334106445313</v>
          </cell>
          <cell r="EF34">
            <v>5919.089054107666</v>
          </cell>
          <cell r="EG34">
            <v>628.79700469970703</v>
          </cell>
          <cell r="EH34">
            <v>3.0882005557527497</v>
          </cell>
          <cell r="EI34">
            <v>9.4133544051063502</v>
          </cell>
          <cell r="EJ34">
            <v>38533</v>
          </cell>
          <cell r="EK34">
            <v>217.01181641154608</v>
          </cell>
          <cell r="EL34">
            <v>70.271283387762168</v>
          </cell>
          <cell r="EN34">
            <v>38533</v>
          </cell>
          <cell r="EO34">
            <v>18</v>
          </cell>
          <cell r="EP34">
            <v>18301.654876708984</v>
          </cell>
          <cell r="EQ34">
            <v>7244.4878540039063</v>
          </cell>
          <cell r="ER34">
            <v>1331.9345893859863</v>
          </cell>
          <cell r="ES34">
            <v>2.5262869157264123</v>
          </cell>
          <cell r="ET34">
            <v>5.4390717920641816</v>
          </cell>
          <cell r="EU34">
            <v>38533</v>
          </cell>
          <cell r="EV34">
            <v>342.64597807400577</v>
          </cell>
          <cell r="EW34">
            <v>135.63224982126815</v>
          </cell>
          <cell r="EY34">
            <v>38533</v>
          </cell>
          <cell r="EZ34">
            <v>10</v>
          </cell>
          <cell r="FA34">
            <v>10788.145111083984</v>
          </cell>
          <cell r="FB34">
            <v>4139.6400260925293</v>
          </cell>
          <cell r="FC34">
            <v>760.36600112915039</v>
          </cell>
          <cell r="FD34">
            <v>2.6060587498152787</v>
          </cell>
          <cell r="FE34">
            <v>5.4442729158656835</v>
          </cell>
          <cell r="FF34">
            <v>38533</v>
          </cell>
          <cell r="FG34">
            <v>321.64434401020816</v>
          </cell>
          <cell r="FH34">
            <v>123.4217547985082</v>
          </cell>
          <cell r="FJ34">
            <v>38533</v>
          </cell>
          <cell r="FK34">
            <v>13</v>
          </cell>
          <cell r="FL34">
            <v>40086.314880371094</v>
          </cell>
          <cell r="FM34">
            <v>7241.8150482177734</v>
          </cell>
          <cell r="FN34">
            <v>3483.9070243835449</v>
          </cell>
          <cell r="FO34">
            <v>5.5353961145744011</v>
          </cell>
          <cell r="FP34">
            <v>2.078647621056755</v>
          </cell>
          <cell r="FQ34">
            <v>38533</v>
          </cell>
          <cell r="FR34">
            <v>455.989124833196</v>
          </cell>
          <cell r="FS34">
            <v>82.37696370682508</v>
          </cell>
          <cell r="FU34">
            <v>38533</v>
          </cell>
          <cell r="FV34">
            <v>8</v>
          </cell>
          <cell r="FW34">
            <v>47992.839111328125</v>
          </cell>
          <cell r="FX34">
            <v>3586.2040100097656</v>
          </cell>
          <cell r="FY34">
            <v>3202.0199928283691</v>
          </cell>
          <cell r="FZ34">
            <v>13.382629370044521</v>
          </cell>
          <cell r="GA34">
            <v>1.1199817671475698</v>
          </cell>
          <cell r="GB34">
            <v>38533</v>
          </cell>
          <cell r="GC34">
            <v>1169.9409373405542</v>
          </cell>
          <cell r="GD34">
            <v>87.422352139508007</v>
          </cell>
          <cell r="GF34">
            <v>38533</v>
          </cell>
          <cell r="GG34">
            <v>8</v>
          </cell>
          <cell r="GH34">
            <v>57133.891723632813</v>
          </cell>
          <cell r="GI34">
            <v>5354.0989685058594</v>
          </cell>
          <cell r="GJ34">
            <v>4436.0190467834473</v>
          </cell>
          <cell r="GK34">
            <v>10.671056336408528</v>
          </cell>
          <cell r="GL34">
            <v>1.2069603200617705</v>
          </cell>
          <cell r="GM34">
            <v>38533</v>
          </cell>
          <cell r="GN34">
            <v>542.4042727382332</v>
          </cell>
          <cell r="GO34">
            <v>50.829482634030015</v>
          </cell>
        </row>
        <row r="35">
          <cell r="L35">
            <v>38625</v>
          </cell>
          <cell r="M35">
            <v>12</v>
          </cell>
          <cell r="N35">
            <v>21134.869049072266</v>
          </cell>
          <cell r="O35">
            <v>5889.6809883117676</v>
          </cell>
          <cell r="P35">
            <v>1858.1439990997314</v>
          </cell>
          <cell r="Q35">
            <v>3.588457352955956</v>
          </cell>
          <cell r="R35">
            <v>3.1696579980697464</v>
          </cell>
          <cell r="S35">
            <v>38625</v>
          </cell>
          <cell r="T35">
            <v>465.56287019054719</v>
          </cell>
          <cell r="U35">
            <v>129.73900046688431</v>
          </cell>
          <cell r="W35">
            <v>38625</v>
          </cell>
          <cell r="X35">
            <v>25</v>
          </cell>
          <cell r="Y35">
            <v>19418.781105041504</v>
          </cell>
          <cell r="Z35">
            <v>6164.3190546035767</v>
          </cell>
          <cell r="AA35">
            <v>1620.452000617981</v>
          </cell>
          <cell r="AB35">
            <v>3.1501907888008098</v>
          </cell>
          <cell r="AC35">
            <v>3.8040738338764317</v>
          </cell>
          <cell r="AD35">
            <v>38625</v>
          </cell>
          <cell r="AE35">
            <v>264.74586091171989</v>
          </cell>
          <cell r="AF35">
            <v>84.041214853688686</v>
          </cell>
          <cell r="AH35">
            <v>38625</v>
          </cell>
          <cell r="AI35">
            <v>15</v>
          </cell>
          <cell r="AJ35">
            <v>25200.702621459961</v>
          </cell>
          <cell r="AK35">
            <v>6207.263313293457</v>
          </cell>
          <cell r="AL35">
            <v>2235.6738986968994</v>
          </cell>
          <cell r="AM35">
            <v>4.0598733047928235</v>
          </cell>
          <cell r="AN35">
            <v>2.7764618609679461</v>
          </cell>
          <cell r="AO35">
            <v>38625</v>
          </cell>
          <cell r="AP35">
            <v>263.85482829952457</v>
          </cell>
          <cell r="AQ35">
            <v>64.990902053035654</v>
          </cell>
          <cell r="AS35">
            <v>38625</v>
          </cell>
          <cell r="AT35">
            <v>16</v>
          </cell>
          <cell r="AU35">
            <v>5952.8069763183594</v>
          </cell>
          <cell r="AV35">
            <v>1571.4550113677979</v>
          </cell>
          <cell r="AW35">
            <v>492.3380012512207</v>
          </cell>
          <cell r="AX35">
            <v>3.7880861578958109</v>
          </cell>
          <cell r="AY35">
            <v>3.1918214872183839</v>
          </cell>
          <cell r="AZ35">
            <v>38625</v>
          </cell>
          <cell r="BA35">
            <v>547.41437866647982</v>
          </cell>
          <cell r="BB35">
            <v>144.50948469729502</v>
          </cell>
          <cell r="BD35">
            <v>38625</v>
          </cell>
          <cell r="BE35">
            <v>30</v>
          </cell>
          <cell r="BF35">
            <v>44432.907135009766</v>
          </cell>
          <cell r="BG35">
            <v>15748.108289718628</v>
          </cell>
          <cell r="BH35">
            <v>3323.742395401001</v>
          </cell>
          <cell r="BI35">
            <v>2.8214758444364016</v>
          </cell>
          <cell r="BJ35">
            <v>4.7380652337885705</v>
          </cell>
          <cell r="BK35">
            <v>38625</v>
          </cell>
          <cell r="BL35">
            <v>227.8279165061229</v>
          </cell>
          <cell r="BM35">
            <v>80.747782035905473</v>
          </cell>
          <cell r="BO35">
            <v>38625</v>
          </cell>
          <cell r="BP35">
            <v>8</v>
          </cell>
          <cell r="BQ35">
            <v>11483.709045410156</v>
          </cell>
          <cell r="BR35">
            <v>3156.9250373840332</v>
          </cell>
          <cell r="BS35">
            <v>812.76001739501953</v>
          </cell>
          <cell r="BT35">
            <v>3.637624875288791</v>
          </cell>
          <cell r="BU35">
            <v>3.8842031716844372</v>
          </cell>
          <cell r="BV35">
            <v>38625</v>
          </cell>
          <cell r="BW35">
            <v>352.56562200619834</v>
          </cell>
          <cell r="BX35">
            <v>96.921929581375039</v>
          </cell>
          <cell r="BZ35">
            <v>38625</v>
          </cell>
          <cell r="CA35">
            <v>11</v>
          </cell>
          <cell r="CB35">
            <v>10754.887252807617</v>
          </cell>
          <cell r="CC35">
            <v>2063.6059562563896</v>
          </cell>
          <cell r="CD35">
            <v>614.23599052429199</v>
          </cell>
          <cell r="CE35">
            <v>5.2116961671879336</v>
          </cell>
          <cell r="CF35">
            <v>3.3596304809409854</v>
          </cell>
          <cell r="CG35">
            <v>38625</v>
          </cell>
          <cell r="CH35">
            <v>242.43334328385563</v>
          </cell>
          <cell r="CI35">
            <v>46.517167445443199</v>
          </cell>
          <cell r="CK35">
            <v>38625</v>
          </cell>
          <cell r="CL35">
            <v>29</v>
          </cell>
          <cell r="CM35">
            <v>18838.336029052734</v>
          </cell>
          <cell r="CN35">
            <v>6856.9769773483276</v>
          </cell>
          <cell r="CO35">
            <v>1124.2519891262054</v>
          </cell>
          <cell r="CP35">
            <v>2.7473237975399676</v>
          </cell>
          <cell r="CQ35">
            <v>6.0991459598641473</v>
          </cell>
          <cell r="CR35">
            <v>38625</v>
          </cell>
          <cell r="CS35">
            <v>236.68010826129913</v>
          </cell>
          <cell r="CT35">
            <v>86.149331386867928</v>
          </cell>
          <cell r="CV35">
            <v>38625</v>
          </cell>
          <cell r="CW35">
            <v>9</v>
          </cell>
          <cell r="CX35">
            <v>9174.0979309082031</v>
          </cell>
          <cell r="CY35">
            <v>2314.4069786071777</v>
          </cell>
          <cell r="CZ35">
            <v>688.41899967193604</v>
          </cell>
          <cell r="DA35">
            <v>3.9639086883626766</v>
          </cell>
          <cell r="DB35">
            <v>3.361916187249482</v>
          </cell>
          <cell r="DC35">
            <v>38625</v>
          </cell>
          <cell r="DD35">
            <v>287.43118481227015</v>
          </cell>
          <cell r="DE35">
            <v>72.512060042179186</v>
          </cell>
          <cell r="DG35">
            <v>38625</v>
          </cell>
          <cell r="DH35">
            <v>38</v>
          </cell>
          <cell r="DI35">
            <v>47810.214416503906</v>
          </cell>
          <cell r="DJ35">
            <v>18697.963129043579</v>
          </cell>
          <cell r="DK35">
            <v>4135.0149745941162</v>
          </cell>
          <cell r="DL35">
            <v>2.5569744729167967</v>
          </cell>
          <cell r="DM35">
            <v>4.5218610437750417</v>
          </cell>
          <cell r="DN35">
            <v>38625</v>
          </cell>
          <cell r="DO35">
            <v>275.14005152115038</v>
          </cell>
          <cell r="DP35">
            <v>107.60375374701809</v>
          </cell>
          <cell r="DR35">
            <v>38625</v>
          </cell>
          <cell r="DS35">
            <v>20</v>
          </cell>
          <cell r="DT35">
            <v>29236.86149597168</v>
          </cell>
          <cell r="DU35">
            <v>3032.9046249389648</v>
          </cell>
          <cell r="DV35">
            <v>2145.963586807251</v>
          </cell>
          <cell r="DW35">
            <v>9.6398881968007988</v>
          </cell>
          <cell r="DX35">
            <v>1.4133066579434828</v>
          </cell>
          <cell r="DY35">
            <v>38625</v>
          </cell>
          <cell r="DZ35">
            <v>356.6062366136469</v>
          </cell>
          <cell r="EA35">
            <v>36.992777232830797</v>
          </cell>
          <cell r="EC35">
            <v>38625</v>
          </cell>
          <cell r="ED35">
            <v>12</v>
          </cell>
          <cell r="EE35">
            <v>19344.941192626953</v>
          </cell>
          <cell r="EF35">
            <v>6633.2629814147949</v>
          </cell>
          <cell r="EG35">
            <v>637.0080041885376</v>
          </cell>
          <cell r="EH35">
            <v>2.9163537231718366</v>
          </cell>
          <cell r="EI35">
            <v>10.413154839183973</v>
          </cell>
          <cell r="EJ35">
            <v>38625</v>
          </cell>
          <cell r="EK35">
            <v>245.20128708406691</v>
          </cell>
          <cell r="EL35">
            <v>84.078033859824487</v>
          </cell>
          <cell r="EN35">
            <v>38625</v>
          </cell>
          <cell r="EO35">
            <v>19</v>
          </cell>
          <cell r="EP35">
            <v>18979.710693359375</v>
          </cell>
          <cell r="EQ35">
            <v>7358.8903465270996</v>
          </cell>
          <cell r="ER35">
            <v>1344.7923212051392</v>
          </cell>
          <cell r="ES35">
            <v>2.579153894080854</v>
          </cell>
          <cell r="ET35">
            <v>5.4721388801003936</v>
          </cell>
          <cell r="EU35">
            <v>38625</v>
          </cell>
          <cell r="EV35">
            <v>305.76115404183554</v>
          </cell>
          <cell r="EW35">
            <v>118.55095376183482</v>
          </cell>
          <cell r="EY35">
            <v>38625</v>
          </cell>
          <cell r="EZ35">
            <v>7</v>
          </cell>
          <cell r="FA35">
            <v>7477.8021545410156</v>
          </cell>
          <cell r="FB35">
            <v>2678.0529899597168</v>
          </cell>
          <cell r="FC35">
            <v>569.02400588989258</v>
          </cell>
          <cell r="FD35">
            <v>2.7922532461366631</v>
          </cell>
          <cell r="FE35">
            <v>4.7063972033509005</v>
          </cell>
          <cell r="FF35">
            <v>38625</v>
          </cell>
          <cell r="FG35">
            <v>361.75995618571136</v>
          </cell>
          <cell r="FH35">
            <v>129.55843338573936</v>
          </cell>
          <cell r="FJ35">
            <v>38625</v>
          </cell>
          <cell r="FK35">
            <v>9</v>
          </cell>
          <cell r="FL35">
            <v>32712.382934570313</v>
          </cell>
          <cell r="FM35">
            <v>6242.2709655761719</v>
          </cell>
          <cell r="FN35">
            <v>2896.0210037231445</v>
          </cell>
          <cell r="FO35">
            <v>5.2404618631531807</v>
          </cell>
          <cell r="FP35">
            <v>2.1554646729257367</v>
          </cell>
          <cell r="FQ35">
            <v>38625</v>
          </cell>
          <cell r="FR35">
            <v>415.09891463796185</v>
          </cell>
          <cell r="FS35">
            <v>79.210368375469344</v>
          </cell>
          <cell r="FU35">
            <v>38625</v>
          </cell>
          <cell r="FV35">
            <v>5</v>
          </cell>
          <cell r="FW35">
            <v>24350.022979736328</v>
          </cell>
          <cell r="FX35">
            <v>3382.3920288085938</v>
          </cell>
          <cell r="FY35">
            <v>1572.0180015563965</v>
          </cell>
          <cell r="FZ35">
            <v>7.1990540340509632</v>
          </cell>
          <cell r="GA35">
            <v>2.1516242342389296</v>
          </cell>
          <cell r="GB35">
            <v>38625</v>
          </cell>
          <cell r="GC35">
            <v>633.06812876351569</v>
          </cell>
          <cell r="GD35">
            <v>87.93768261345906</v>
          </cell>
          <cell r="GF35">
            <v>38625</v>
          </cell>
          <cell r="GG35">
            <v>7</v>
          </cell>
          <cell r="GH35">
            <v>53038.645812988281</v>
          </cell>
          <cell r="GI35">
            <v>5087.1460494995117</v>
          </cell>
          <cell r="GJ35">
            <v>4304.1540451049805</v>
          </cell>
          <cell r="GK35">
            <v>10.426012010841792</v>
          </cell>
          <cell r="GL35">
            <v>1.1819154231445343</v>
          </cell>
          <cell r="GM35">
            <v>38625</v>
          </cell>
          <cell r="GN35">
            <v>645.09788373388233</v>
          </cell>
          <cell r="GO35">
            <v>61.873886493038619</v>
          </cell>
        </row>
        <row r="36">
          <cell r="L36">
            <v>38717</v>
          </cell>
          <cell r="S36">
            <v>38717</v>
          </cell>
          <cell r="T36">
            <v>594.71903541637391</v>
          </cell>
          <cell r="W36">
            <v>38717</v>
          </cell>
          <cell r="X36">
            <v>22</v>
          </cell>
          <cell r="Y36">
            <v>17395.986022949219</v>
          </cell>
          <cell r="Z36">
            <v>6224.8670253753662</v>
          </cell>
          <cell r="AA36">
            <v>1543.7179956436157</v>
          </cell>
          <cell r="AB36">
            <v>2.7945956037350408</v>
          </cell>
          <cell r="AC36">
            <v>4.0323861242415973</v>
          </cell>
          <cell r="AD36">
            <v>38717</v>
          </cell>
          <cell r="AE36">
            <v>234.93013507954802</v>
          </cell>
          <cell r="AF36">
            <v>84.065878714458194</v>
          </cell>
          <cell r="AH36">
            <v>38717</v>
          </cell>
          <cell r="AI36">
            <v>16</v>
          </cell>
          <cell r="AJ36">
            <v>25200.692108154297</v>
          </cell>
          <cell r="AK36">
            <v>6528.9675483703613</v>
          </cell>
          <cell r="AL36">
            <v>2118.6290035247803</v>
          </cell>
          <cell r="AM36">
            <v>3.8598280541989247</v>
          </cell>
          <cell r="AN36">
            <v>3.0816945947157643</v>
          </cell>
          <cell r="AO36">
            <v>38717</v>
          </cell>
          <cell r="AP36">
            <v>241.46043253920192</v>
          </cell>
          <cell r="AQ36">
            <v>62.557302850972469</v>
          </cell>
          <cell r="AS36">
            <v>38717</v>
          </cell>
          <cell r="AT36">
            <v>17</v>
          </cell>
          <cell r="AU36">
            <v>6278.7840118408203</v>
          </cell>
          <cell r="AV36">
            <v>1711.6959972381592</v>
          </cell>
          <cell r="AW36">
            <v>490.69598865509033</v>
          </cell>
          <cell r="AX36">
            <v>3.668165387996297</v>
          </cell>
          <cell r="AY36">
            <v>3.4883024047732909</v>
          </cell>
          <cell r="AZ36">
            <v>38717</v>
          </cell>
          <cell r="BA36">
            <v>564.13893602121277</v>
          </cell>
          <cell r="BB36">
            <v>153.79321168759205</v>
          </cell>
          <cell r="BD36">
            <v>38717</v>
          </cell>
          <cell r="BE36">
            <v>32</v>
          </cell>
          <cell r="BF36">
            <v>50518.889602661133</v>
          </cell>
          <cell r="BG36">
            <v>17148.783121109009</v>
          </cell>
          <cell r="BH36">
            <v>3538.9823989868164</v>
          </cell>
          <cell r="BI36">
            <v>2.9459168761937251</v>
          </cell>
          <cell r="BJ36">
            <v>4.8456819468835377</v>
          </cell>
          <cell r="BK36">
            <v>38717</v>
          </cell>
          <cell r="BL36">
            <v>226.64110566765632</v>
          </cell>
          <cell r="BM36">
            <v>76.933978517577245</v>
          </cell>
          <cell r="BO36">
            <v>38717</v>
          </cell>
          <cell r="BP36">
            <v>9</v>
          </cell>
          <cell r="BQ36">
            <v>11906.735122680664</v>
          </cell>
          <cell r="BR36">
            <v>3290.392993927002</v>
          </cell>
          <cell r="BS36">
            <v>893.36298370361328</v>
          </cell>
          <cell r="BT36">
            <v>3.6186361764861021</v>
          </cell>
          <cell r="BU36">
            <v>3.6831534929800043</v>
          </cell>
          <cell r="BV36">
            <v>38717</v>
          </cell>
          <cell r="BW36">
            <v>369.19996943791381</v>
          </cell>
          <cell r="BX36">
            <v>102.02738032548704</v>
          </cell>
          <cell r="BZ36">
            <v>38717</v>
          </cell>
          <cell r="CA36">
            <v>11</v>
          </cell>
          <cell r="CB36">
            <v>13372.730133056641</v>
          </cell>
          <cell r="CC36">
            <v>2380.429027557373</v>
          </cell>
          <cell r="CD36">
            <v>689.91999340057373</v>
          </cell>
          <cell r="CE36">
            <v>5.6177814915905246</v>
          </cell>
          <cell r="CF36">
            <v>3.4502972088464676</v>
          </cell>
          <cell r="CG36">
            <v>38717</v>
          </cell>
          <cell r="CH36">
            <v>198.56160892359276</v>
          </cell>
          <cell r="CI36">
            <v>35.345199741361846</v>
          </cell>
          <cell r="CK36">
            <v>38717</v>
          </cell>
          <cell r="CL36">
            <v>26</v>
          </cell>
          <cell r="CM36">
            <v>16535.342147827148</v>
          </cell>
          <cell r="CN36">
            <v>6231.9500007629395</v>
          </cell>
          <cell r="CO36">
            <v>1084.5420045852661</v>
          </cell>
          <cell r="CP36">
            <v>2.6533175243387426</v>
          </cell>
          <cell r="CQ36">
            <v>5.7461582625802183</v>
          </cell>
          <cell r="CR36">
            <v>38717</v>
          </cell>
          <cell r="CS36">
            <v>226.47401388678739</v>
          </cell>
          <cell r="CT36">
            <v>85.355036406066418</v>
          </cell>
          <cell r="CV36">
            <v>38717</v>
          </cell>
          <cell r="CW36">
            <v>9</v>
          </cell>
          <cell r="CX36">
            <v>8995.0600128173828</v>
          </cell>
          <cell r="CY36">
            <v>2286.4800109863281</v>
          </cell>
          <cell r="CZ36">
            <v>694.72100353240967</v>
          </cell>
          <cell r="DA36">
            <v>3.9340208397173555</v>
          </cell>
          <cell r="DB36">
            <v>3.2912205034256758</v>
          </cell>
          <cell r="DC36">
            <v>38717</v>
          </cell>
          <cell r="DD36">
            <v>252.37825164071884</v>
          </cell>
          <cell r="DE36">
            <v>64.152749038017618</v>
          </cell>
          <cell r="DG36">
            <v>38717</v>
          </cell>
          <cell r="DH36">
            <v>38</v>
          </cell>
          <cell r="DI36">
            <v>40098.338989257813</v>
          </cell>
          <cell r="DJ36">
            <v>16543.730083525181</v>
          </cell>
          <cell r="DK36">
            <v>3544.2030258178711</v>
          </cell>
          <cell r="DL36">
            <v>2.4237786029396795</v>
          </cell>
          <cell r="DM36">
            <v>4.6678279892578951</v>
          </cell>
          <cell r="DN36">
            <v>38717</v>
          </cell>
          <cell r="DO36">
            <v>285.65497083924396</v>
          </cell>
          <cell r="DP36">
            <v>117.85522427369702</v>
          </cell>
          <cell r="DR36">
            <v>38717</v>
          </cell>
          <cell r="DS36">
            <v>20</v>
          </cell>
          <cell r="DT36">
            <v>28566.177871704102</v>
          </cell>
          <cell r="DU36">
            <v>2884.3198447227478</v>
          </cell>
          <cell r="DV36">
            <v>2162.0088872909546</v>
          </cell>
          <cell r="DW36">
            <v>9.9039563604465624</v>
          </cell>
          <cell r="DX36">
            <v>1.3340925015053315</v>
          </cell>
          <cell r="DY36">
            <v>38717</v>
          </cell>
          <cell r="DZ36">
            <v>391.23148939654641</v>
          </cell>
          <cell r="EA36">
            <v>39.502545766357358</v>
          </cell>
          <cell r="EC36">
            <v>38717</v>
          </cell>
          <cell r="ED36">
            <v>12</v>
          </cell>
          <cell r="EE36">
            <v>19754.279113769531</v>
          </cell>
          <cell r="EF36">
            <v>7207.9099617004395</v>
          </cell>
          <cell r="EG36">
            <v>618.23999977111816</v>
          </cell>
          <cell r="EH36">
            <v>2.7406389950394496</v>
          </cell>
          <cell r="EI36">
            <v>11.658757059344133</v>
          </cell>
          <cell r="EJ36">
            <v>38717</v>
          </cell>
          <cell r="EK36">
            <v>278.1077608864889</v>
          </cell>
          <cell r="EL36">
            <v>101.47551771315497</v>
          </cell>
          <cell r="EN36">
            <v>38717</v>
          </cell>
          <cell r="EO36">
            <v>18</v>
          </cell>
          <cell r="EP36">
            <v>19288.512054443359</v>
          </cell>
          <cell r="EQ36">
            <v>7316.0544586181641</v>
          </cell>
          <cell r="ER36">
            <v>1302.7582950592041</v>
          </cell>
          <cell r="ES36">
            <v>2.6364637064342631</v>
          </cell>
          <cell r="ET36">
            <v>5.6158187488537044</v>
          </cell>
          <cell r="EU36">
            <v>38717</v>
          </cell>
          <cell r="EV36">
            <v>285.12682875954476</v>
          </cell>
          <cell r="EW36">
            <v>108.14745071729818</v>
          </cell>
          <cell r="EY36">
            <v>38717</v>
          </cell>
          <cell r="EZ36">
            <v>7</v>
          </cell>
          <cell r="FA36">
            <v>7206.4299163818359</v>
          </cell>
          <cell r="FB36">
            <v>3121.3299713134766</v>
          </cell>
          <cell r="FC36">
            <v>575.4069938659668</v>
          </cell>
          <cell r="FD36">
            <v>2.3087690127645564</v>
          </cell>
          <cell r="FE36">
            <v>5.4245603626440237</v>
          </cell>
          <cell r="FF36">
            <v>38717</v>
          </cell>
          <cell r="FG36">
            <v>335.41348798216302</v>
          </cell>
          <cell r="FH36">
            <v>145.278062087525</v>
          </cell>
          <cell r="FJ36">
            <v>38717</v>
          </cell>
          <cell r="FK36">
            <v>9</v>
          </cell>
          <cell r="FL36">
            <v>30552.72607421875</v>
          </cell>
          <cell r="FM36">
            <v>6298.3210067749023</v>
          </cell>
          <cell r="FN36">
            <v>2889.9949913024902</v>
          </cell>
          <cell r="FO36">
            <v>4.850931866024955</v>
          </cell>
          <cell r="FP36">
            <v>2.1793536064006518</v>
          </cell>
          <cell r="FQ36">
            <v>38717</v>
          </cell>
          <cell r="FR36">
            <v>346.70224997925794</v>
          </cell>
          <cell r="FS36">
            <v>71.471267697552605</v>
          </cell>
          <cell r="FU36">
            <v>38717</v>
          </cell>
          <cell r="FV36">
            <v>5</v>
          </cell>
          <cell r="FW36">
            <v>23825.187057495117</v>
          </cell>
          <cell r="FX36">
            <v>3079.3759765625</v>
          </cell>
          <cell r="FY36">
            <v>1547.3169937133789</v>
          </cell>
          <cell r="FZ36">
            <v>7.7370179019487955</v>
          </cell>
          <cell r="GA36">
            <v>1.9901390530019061</v>
          </cell>
          <cell r="GB36">
            <v>38717</v>
          </cell>
          <cell r="GC36">
            <v>488.07185566269737</v>
          </cell>
          <cell r="GD36">
            <v>63.08268403253431</v>
          </cell>
          <cell r="GF36">
            <v>38717</v>
          </cell>
          <cell r="GG36">
            <v>6</v>
          </cell>
          <cell r="GH36">
            <v>34683.369934082031</v>
          </cell>
          <cell r="GI36">
            <v>3986.8070983886719</v>
          </cell>
          <cell r="GJ36">
            <v>3188.7830123901367</v>
          </cell>
          <cell r="GK36">
            <v>8.6995355125408089</v>
          </cell>
          <cell r="GL36">
            <v>1.2502597645866096</v>
          </cell>
          <cell r="GM36">
            <v>38717</v>
          </cell>
          <cell r="GN36">
            <v>213.80835375082265</v>
          </cell>
          <cell r="GO36">
            <v>24.576984994498542</v>
          </cell>
        </row>
        <row r="37">
          <cell r="L37">
            <v>38807</v>
          </cell>
          <cell r="M37">
            <v>12</v>
          </cell>
          <cell r="N37">
            <v>17845.349914550781</v>
          </cell>
          <cell r="O37">
            <v>5335.9170227050781</v>
          </cell>
          <cell r="P37">
            <v>1529.5630130767822</v>
          </cell>
          <cell r="Q37">
            <v>3.3443829502251075</v>
          </cell>
          <cell r="R37">
            <v>3.4885238313730209</v>
          </cell>
          <cell r="S37">
            <v>38807</v>
          </cell>
          <cell r="T37">
            <v>639.30013708904335</v>
          </cell>
          <cell r="W37">
            <v>38807</v>
          </cell>
          <cell r="X37">
            <v>25</v>
          </cell>
          <cell r="Y37">
            <v>20244.537734985352</v>
          </cell>
          <cell r="Z37">
            <v>7145.5439929962158</v>
          </cell>
          <cell r="AA37">
            <v>1726.9350090026855</v>
          </cell>
          <cell r="AB37">
            <v>2.8331695606140359</v>
          </cell>
          <cell r="AC37">
            <v>4.1377028989196338</v>
          </cell>
          <cell r="AD37">
            <v>38807</v>
          </cell>
          <cell r="AE37">
            <v>188.19704046919421</v>
          </cell>
          <cell r="AF37">
            <v>66.426324454935227</v>
          </cell>
          <cell r="AH37">
            <v>38807</v>
          </cell>
          <cell r="AI37">
            <v>16</v>
          </cell>
          <cell r="AJ37">
            <v>25983.290649414063</v>
          </cell>
          <cell r="AK37">
            <v>6535.5950260162354</v>
          </cell>
          <cell r="AL37">
            <v>1840.5173225402832</v>
          </cell>
          <cell r="AM37">
            <v>3.975657999919274</v>
          </cell>
          <cell r="AN37">
            <v>3.5509554547391073</v>
          </cell>
          <cell r="AO37">
            <v>38807</v>
          </cell>
          <cell r="AP37">
            <v>184.937841920946</v>
          </cell>
          <cell r="AQ37">
            <v>46.517542989035064</v>
          </cell>
          <cell r="AS37">
            <v>38807</v>
          </cell>
          <cell r="AT37">
            <v>16</v>
          </cell>
          <cell r="AU37">
            <v>7018.3290710449219</v>
          </cell>
          <cell r="AV37">
            <v>2044.4999732971191</v>
          </cell>
          <cell r="AW37">
            <v>485.65999984741211</v>
          </cell>
          <cell r="AX37">
            <v>3.4327851125997424</v>
          </cell>
          <cell r="AY37">
            <v>4.2097351520394382</v>
          </cell>
          <cell r="AZ37">
            <v>38807</v>
          </cell>
          <cell r="BA37">
            <v>252.35932972455964</v>
          </cell>
          <cell r="BB37">
            <v>73.514455885483898</v>
          </cell>
          <cell r="BD37">
            <v>38807</v>
          </cell>
          <cell r="BE37">
            <v>33</v>
          </cell>
          <cell r="BF37">
            <v>48792.640914916992</v>
          </cell>
          <cell r="BG37">
            <v>18057.705562591553</v>
          </cell>
          <cell r="BH37">
            <v>3585.0213117599487</v>
          </cell>
          <cell r="BI37">
            <v>2.7020398990221719</v>
          </cell>
          <cell r="BJ37">
            <v>5.0369869499399753</v>
          </cell>
          <cell r="BK37">
            <v>38807</v>
          </cell>
          <cell r="BL37">
            <v>185.70343353208497</v>
          </cell>
          <cell r="BM37">
            <v>68.727124865657345</v>
          </cell>
          <cell r="BO37">
            <v>38807</v>
          </cell>
          <cell r="BP37">
            <v>8</v>
          </cell>
          <cell r="BQ37">
            <v>9201.6769866943359</v>
          </cell>
          <cell r="BR37">
            <v>2517.7580032348633</v>
          </cell>
          <cell r="BS37">
            <v>745.95199584960938</v>
          </cell>
          <cell r="BT37">
            <v>3.6547106492648802</v>
          </cell>
          <cell r="BU37">
            <v>3.3752279198170627</v>
          </cell>
          <cell r="BV37">
            <v>38807</v>
          </cell>
          <cell r="BW37">
            <v>373.17058967200052</v>
          </cell>
          <cell r="BX37">
            <v>102.10673989938471</v>
          </cell>
          <cell r="BZ37">
            <v>38807</v>
          </cell>
          <cell r="CA37">
            <v>11</v>
          </cell>
          <cell r="CB37">
            <v>13697.480117797852</v>
          </cell>
          <cell r="CC37">
            <v>2615.5910186767578</v>
          </cell>
          <cell r="CD37">
            <v>752.73099327087402</v>
          </cell>
          <cell r="CE37">
            <v>5.2368585226017039</v>
          </cell>
          <cell r="CF37">
            <v>3.4748018110840886</v>
          </cell>
          <cell r="CG37">
            <v>38807</v>
          </cell>
          <cell r="CH37">
            <v>160.34310987466009</v>
          </cell>
          <cell r="CI37">
            <v>30.618186300553454</v>
          </cell>
          <cell r="CK37">
            <v>38807</v>
          </cell>
          <cell r="CL37">
            <v>28</v>
          </cell>
          <cell r="CM37">
            <v>20389.567031860352</v>
          </cell>
          <cell r="CN37">
            <v>7913.6370086669922</v>
          </cell>
          <cell r="CO37">
            <v>1409.3389966487885</v>
          </cell>
          <cell r="CP37">
            <v>2.5765102707553753</v>
          </cell>
          <cell r="CQ37">
            <v>5.6151408763147241</v>
          </cell>
          <cell r="CR37">
            <v>38807</v>
          </cell>
          <cell r="CS37">
            <v>219.25332579290489</v>
          </cell>
          <cell r="CT37">
            <v>85.097012141397244</v>
          </cell>
          <cell r="CV37">
            <v>38807</v>
          </cell>
          <cell r="CW37">
            <v>11</v>
          </cell>
          <cell r="CX37">
            <v>18439.663284301758</v>
          </cell>
          <cell r="CY37">
            <v>3608.875789642334</v>
          </cell>
          <cell r="CZ37">
            <v>1096.0150051116943</v>
          </cell>
          <cell r="DA37">
            <v>5.1095311557201759</v>
          </cell>
          <cell r="DB37">
            <v>3.2927248010391565</v>
          </cell>
          <cell r="DC37">
            <v>38807</v>
          </cell>
          <cell r="DD37">
            <v>182.9991715731833</v>
          </cell>
          <cell r="DE37">
            <v>35.815257015961969</v>
          </cell>
          <cell r="DG37">
            <v>38807</v>
          </cell>
          <cell r="DH37">
            <v>37</v>
          </cell>
          <cell r="DI37">
            <v>39584.142837524414</v>
          </cell>
          <cell r="DJ37">
            <v>16488.3059258461</v>
          </cell>
          <cell r="DK37">
            <v>3262.153003692627</v>
          </cell>
          <cell r="DL37">
            <v>2.4007404408644941</v>
          </cell>
          <cell r="DM37">
            <v>5.054424457461681</v>
          </cell>
          <cell r="DN37">
            <v>38807</v>
          </cell>
          <cell r="DO37">
            <v>224.98501077823488</v>
          </cell>
          <cell r="DP37">
            <v>93.714841866544702</v>
          </cell>
          <cell r="DR37">
            <v>38807</v>
          </cell>
          <cell r="DS37">
            <v>19</v>
          </cell>
          <cell r="DT37">
            <v>30337.125366210938</v>
          </cell>
          <cell r="DU37">
            <v>2550.4580106735229</v>
          </cell>
          <cell r="DV37">
            <v>2165.0879907608032</v>
          </cell>
          <cell r="DW37">
            <v>11.894775463564496</v>
          </cell>
          <cell r="DX37">
            <v>1.1779927751468902</v>
          </cell>
          <cell r="DY37">
            <v>38807</v>
          </cell>
          <cell r="DZ37">
            <v>324.46768868912807</v>
          </cell>
          <cell r="EA37">
            <v>27.27816844319776</v>
          </cell>
          <cell r="EC37">
            <v>38807</v>
          </cell>
          <cell r="ED37">
            <v>10</v>
          </cell>
          <cell r="EE37">
            <v>15079.684844970703</v>
          </cell>
          <cell r="EF37">
            <v>4958.2580184936523</v>
          </cell>
          <cell r="EG37">
            <v>563.50498628616333</v>
          </cell>
          <cell r="EH37">
            <v>3.0413271735205099</v>
          </cell>
          <cell r="EI37">
            <v>8.7989603271686274</v>
          </cell>
          <cell r="EJ37">
            <v>38807</v>
          </cell>
          <cell r="EK37">
            <v>214.47915071705967</v>
          </cell>
          <cell r="EL37">
            <v>70.521564593390266</v>
          </cell>
          <cell r="EN37">
            <v>38807</v>
          </cell>
          <cell r="EO37">
            <v>17</v>
          </cell>
          <cell r="EP37">
            <v>15662.019096374512</v>
          </cell>
          <cell r="EQ37">
            <v>5239.2084851264954</v>
          </cell>
          <cell r="ER37">
            <v>1141.6941013336182</v>
          </cell>
          <cell r="ES37">
            <v>2.9893864962307122</v>
          </cell>
          <cell r="ET37">
            <v>4.5889774493943269</v>
          </cell>
          <cell r="EU37">
            <v>38807</v>
          </cell>
          <cell r="EV37">
            <v>296.54372454474645</v>
          </cell>
          <cell r="EW37">
            <v>99.198857330310247</v>
          </cell>
          <cell r="EY37">
            <v>38807</v>
          </cell>
          <cell r="EZ37">
            <v>7</v>
          </cell>
          <cell r="FA37">
            <v>7486.3140869140625</v>
          </cell>
          <cell r="FB37">
            <v>4843.1739883422852</v>
          </cell>
          <cell r="FC37">
            <v>637.33999443054199</v>
          </cell>
          <cell r="FD37">
            <v>1.5457454357274634</v>
          </cell>
          <cell r="FE37">
            <v>7.5990429451546051</v>
          </cell>
          <cell r="FF37">
            <v>38807</v>
          </cell>
          <cell r="FG37">
            <v>271.6070742579746</v>
          </cell>
          <cell r="FH37">
            <v>175.71268074302938</v>
          </cell>
          <cell r="FJ37">
            <v>38807</v>
          </cell>
          <cell r="FK37">
            <v>9</v>
          </cell>
          <cell r="FL37">
            <v>32021.130981445313</v>
          </cell>
          <cell r="FM37">
            <v>6308.5339889526367</v>
          </cell>
          <cell r="FN37">
            <v>2815.3590049743652</v>
          </cell>
          <cell r="FO37">
            <v>5.0758434586418968</v>
          </cell>
          <cell r="FP37">
            <v>2.240756499546344</v>
          </cell>
          <cell r="FQ37">
            <v>38807</v>
          </cell>
          <cell r="FR37">
            <v>244.79511078949895</v>
          </cell>
          <cell r="FS37">
            <v>48.227474464903381</v>
          </cell>
          <cell r="FU37">
            <v>38807</v>
          </cell>
          <cell r="FV37">
            <v>4</v>
          </cell>
          <cell r="FW37">
            <v>23229.163879394531</v>
          </cell>
          <cell r="FX37">
            <v>3051.1099853515625</v>
          </cell>
          <cell r="FY37">
            <v>1558.7539978027344</v>
          </cell>
          <cell r="FZ37">
            <v>7.6133485816369095</v>
          </cell>
          <cell r="GA37">
            <v>1.9574031499854994</v>
          </cell>
          <cell r="GB37">
            <v>38807</v>
          </cell>
          <cell r="GC37">
            <v>363.99545788907386</v>
          </cell>
          <cell r="GD37">
            <v>47.810165787892103</v>
          </cell>
          <cell r="GF37">
            <v>38807</v>
          </cell>
          <cell r="GG37">
            <v>7</v>
          </cell>
          <cell r="GH37">
            <v>25966.269989013672</v>
          </cell>
          <cell r="GI37">
            <v>2725.9689865112305</v>
          </cell>
          <cell r="GJ37">
            <v>1591.4830093383789</v>
          </cell>
          <cell r="GK37">
            <v>9.5255192254575185</v>
          </cell>
          <cell r="GL37">
            <v>1.7128483122446196</v>
          </cell>
          <cell r="GM37">
            <v>38807</v>
          </cell>
          <cell r="GN37">
            <v>163.31954435997193</v>
          </cell>
          <cell r="GO37">
            <v>17.145474225015544</v>
          </cell>
        </row>
        <row r="38">
          <cell r="L38">
            <v>38898</v>
          </cell>
          <cell r="M38">
            <v>13</v>
          </cell>
          <cell r="N38">
            <v>35341.480102539063</v>
          </cell>
          <cell r="O38">
            <v>9359.2649612426758</v>
          </cell>
          <cell r="P38">
            <v>2862.5950088500977</v>
          </cell>
          <cell r="Q38">
            <v>3.7760956922248092</v>
          </cell>
          <cell r="R38">
            <v>3.2695036958798744</v>
          </cell>
          <cell r="S38">
            <v>38898</v>
          </cell>
          <cell r="T38">
            <v>475.5053993686148</v>
          </cell>
          <cell r="U38">
            <v>125.92514547438689</v>
          </cell>
          <cell r="W38">
            <v>38898</v>
          </cell>
          <cell r="X38">
            <v>26</v>
          </cell>
          <cell r="Y38">
            <v>20120.677291870117</v>
          </cell>
          <cell r="Z38">
            <v>7659.1470193862915</v>
          </cell>
          <cell r="AA38">
            <v>1793.4920029640198</v>
          </cell>
          <cell r="AB38">
            <v>2.6270128045514833</v>
          </cell>
          <cell r="AC38">
            <v>4.2705219798741112</v>
          </cell>
          <cell r="AD38">
            <v>38898</v>
          </cell>
          <cell r="AE38">
            <v>205.27449261711817</v>
          </cell>
          <cell r="AF38">
            <v>78.139890396219528</v>
          </cell>
          <cell r="AH38">
            <v>38898</v>
          </cell>
          <cell r="AI38">
            <v>15</v>
          </cell>
          <cell r="AJ38">
            <v>24283.876159667969</v>
          </cell>
          <cell r="AK38">
            <v>6672.7939872741699</v>
          </cell>
          <cell r="AL38">
            <v>1720.1419973373413</v>
          </cell>
          <cell r="AM38">
            <v>3.6392366085301413</v>
          </cell>
          <cell r="AN38">
            <v>3.8792111335012955</v>
          </cell>
          <cell r="AO38">
            <v>38898</v>
          </cell>
          <cell r="AP38">
            <v>241.80651848134502</v>
          </cell>
          <cell r="AQ38">
            <v>66.44429711290708</v>
          </cell>
          <cell r="AS38">
            <v>38898</v>
          </cell>
          <cell r="AT38">
            <v>17</v>
          </cell>
          <cell r="AU38">
            <v>6260.7139739990234</v>
          </cell>
          <cell r="AV38">
            <v>2168.894989490509</v>
          </cell>
          <cell r="AW38">
            <v>507.84099864959717</v>
          </cell>
          <cell r="AX38">
            <v>2.8865915612953286</v>
          </cell>
          <cell r="AY38">
            <v>4.2708150686097222</v>
          </cell>
          <cell r="AZ38">
            <v>38898</v>
          </cell>
          <cell r="BA38">
            <v>524.81120611011329</v>
          </cell>
          <cell r="BB38">
            <v>181.809998043024</v>
          </cell>
          <cell r="BD38">
            <v>38898</v>
          </cell>
          <cell r="BE38">
            <v>32</v>
          </cell>
          <cell r="BF38">
            <v>48469.047073364258</v>
          </cell>
          <cell r="BG38">
            <v>18515.536417007446</v>
          </cell>
          <cell r="BH38">
            <v>3591.5546197891235</v>
          </cell>
          <cell r="BI38">
            <v>2.6177500873721926</v>
          </cell>
          <cell r="BJ38">
            <v>5.1552985759950873</v>
          </cell>
          <cell r="BK38">
            <v>38898</v>
          </cell>
          <cell r="BL38">
            <v>225.07858351297665</v>
          </cell>
          <cell r="BM38">
            <v>85.981692675224011</v>
          </cell>
          <cell r="BO38">
            <v>38898</v>
          </cell>
          <cell r="BP38">
            <v>8</v>
          </cell>
          <cell r="BQ38">
            <v>9213.4919891357422</v>
          </cell>
          <cell r="BR38">
            <v>2484.4800033569336</v>
          </cell>
          <cell r="BS38">
            <v>758.98699951171875</v>
          </cell>
          <cell r="BT38">
            <v>3.7084186536767563</v>
          </cell>
          <cell r="BU38">
            <v>3.2734157567326991</v>
          </cell>
          <cell r="BV38">
            <v>38898</v>
          </cell>
          <cell r="BW38">
            <v>329.11690667896175</v>
          </cell>
          <cell r="BX38">
            <v>88.748584616425347</v>
          </cell>
          <cell r="BZ38">
            <v>38898</v>
          </cell>
          <cell r="CA38">
            <v>12</v>
          </cell>
          <cell r="CB38">
            <v>18111.319625854492</v>
          </cell>
          <cell r="CC38">
            <v>3327.7710266113281</v>
          </cell>
          <cell r="CD38">
            <v>943.00700950622559</v>
          </cell>
          <cell r="CE38">
            <v>5.4424777068563106</v>
          </cell>
          <cell r="CF38">
            <v>3.5288932034066272</v>
          </cell>
          <cell r="CG38">
            <v>38898</v>
          </cell>
          <cell r="CH38">
            <v>237.32481361384967</v>
          </cell>
          <cell r="CI38">
            <v>43.606024020065938</v>
          </cell>
          <cell r="CK38">
            <v>38898</v>
          </cell>
          <cell r="CL38">
            <v>28</v>
          </cell>
          <cell r="CM38">
            <v>23891.667907714844</v>
          </cell>
          <cell r="CN38">
            <v>8007.8949775695801</v>
          </cell>
          <cell r="CO38">
            <v>1648.6620092391968</v>
          </cell>
          <cell r="CP38">
            <v>2.9835141413113333</v>
          </cell>
          <cell r="CQ38">
            <v>4.857208410634124</v>
          </cell>
          <cell r="CR38">
            <v>38898</v>
          </cell>
          <cell r="CS38">
            <v>269.27510717592293</v>
          </cell>
          <cell r="CT38">
            <v>90.254342504161684</v>
          </cell>
          <cell r="CV38">
            <v>38898</v>
          </cell>
          <cell r="CW38">
            <v>10</v>
          </cell>
          <cell r="CX38">
            <v>16712.942245483398</v>
          </cell>
          <cell r="CY38">
            <v>3556.6107864379883</v>
          </cell>
          <cell r="CZ38">
            <v>1156.3590049743652</v>
          </cell>
          <cell r="DA38">
            <v>4.699120384275087</v>
          </cell>
          <cell r="DB38">
            <v>3.0756977470995981</v>
          </cell>
          <cell r="DC38">
            <v>38898</v>
          </cell>
          <cell r="DD38">
            <v>230.52337870898523</v>
          </cell>
          <cell r="DE38">
            <v>49.056708459821053</v>
          </cell>
          <cell r="DG38">
            <v>38898</v>
          </cell>
          <cell r="DH38">
            <v>36</v>
          </cell>
          <cell r="DI38">
            <v>38992.398681640625</v>
          </cell>
          <cell r="DJ38">
            <v>17535.789154052734</v>
          </cell>
          <cell r="DK38">
            <v>3148.0020122528076</v>
          </cell>
          <cell r="DL38">
            <v>2.2235896165887126</v>
          </cell>
          <cell r="DM38">
            <v>5.5704504272230695</v>
          </cell>
          <cell r="DN38">
            <v>38898</v>
          </cell>
          <cell r="DO38">
            <v>256.0463132885049</v>
          </cell>
          <cell r="DP38">
            <v>115.1499860308372</v>
          </cell>
          <cell r="DR38">
            <v>38898</v>
          </cell>
          <cell r="DS38">
            <v>19</v>
          </cell>
          <cell r="DT38">
            <v>30287.251708984375</v>
          </cell>
          <cell r="DU38">
            <v>2484.9400901794434</v>
          </cell>
          <cell r="DV38">
            <v>2261.4411993026733</v>
          </cell>
          <cell r="DW38">
            <v>12.188322699883384</v>
          </cell>
          <cell r="DX38">
            <v>1.0988302905888896</v>
          </cell>
          <cell r="DY38">
            <v>38898</v>
          </cell>
          <cell r="DZ38">
            <v>347.39074680369373</v>
          </cell>
          <cell r="EA38">
            <v>28.501932165532299</v>
          </cell>
          <cell r="EC38">
            <v>38898</v>
          </cell>
          <cell r="ED38">
            <v>10</v>
          </cell>
          <cell r="EE38">
            <v>15952.620025634766</v>
          </cell>
          <cell r="EF38">
            <v>5043.1689491271973</v>
          </cell>
          <cell r="EG38">
            <v>555.43500947952271</v>
          </cell>
          <cell r="EH38">
            <v>3.1632134847268256</v>
          </cell>
          <cell r="EI38">
            <v>9.0796742428118851</v>
          </cell>
          <cell r="EJ38">
            <v>38898</v>
          </cell>
          <cell r="EK38">
            <v>272.72356654799557</v>
          </cell>
          <cell r="EL38">
            <v>86.217249599120223</v>
          </cell>
          <cell r="EN38">
            <v>38898</v>
          </cell>
          <cell r="EO38">
            <v>17</v>
          </cell>
          <cell r="EP38">
            <v>16956.067428588867</v>
          </cell>
          <cell r="EQ38">
            <v>5269.9211864471436</v>
          </cell>
          <cell r="ER38">
            <v>1213.9941072463989</v>
          </cell>
          <cell r="ES38">
            <v>3.217518218715572</v>
          </cell>
          <cell r="ET38">
            <v>4.3409775673462399</v>
          </cell>
          <cell r="EU38">
            <v>38898</v>
          </cell>
          <cell r="EV38">
            <v>320.44749221621913</v>
          </cell>
          <cell r="EW38">
            <v>99.5946162331728</v>
          </cell>
          <cell r="EY38">
            <v>38898</v>
          </cell>
          <cell r="EZ38">
            <v>7</v>
          </cell>
          <cell r="FA38">
            <v>7616.7201080322266</v>
          </cell>
          <cell r="FB38">
            <v>4744.6160182952881</v>
          </cell>
          <cell r="FC38">
            <v>622.32400703430176</v>
          </cell>
          <cell r="FD38">
            <v>1.6053396267816142</v>
          </cell>
          <cell r="FE38">
            <v>7.624028584251243</v>
          </cell>
          <cell r="FF38">
            <v>38898</v>
          </cell>
          <cell r="FG38">
            <v>275.55586926957312</v>
          </cell>
          <cell r="FH38">
            <v>171.64957786658994</v>
          </cell>
          <cell r="FJ38">
            <v>38898</v>
          </cell>
          <cell r="FK38">
            <v>7</v>
          </cell>
          <cell r="FL38">
            <v>31024.3310546875</v>
          </cell>
          <cell r="FM38">
            <v>6283.6650390625</v>
          </cell>
          <cell r="FN38">
            <v>2681.1949996948242</v>
          </cell>
          <cell r="FO38">
            <v>4.9372986723232808</v>
          </cell>
          <cell r="FP38">
            <v>2.3436061307654654</v>
          </cell>
          <cell r="FQ38">
            <v>38898</v>
          </cell>
          <cell r="FR38">
            <v>313.31112703359003</v>
          </cell>
          <cell r="FS38">
            <v>63.458005647885841</v>
          </cell>
          <cell r="FU38">
            <v>38898</v>
          </cell>
          <cell r="FV38">
            <v>3</v>
          </cell>
          <cell r="FW38">
            <v>17569.219970703125</v>
          </cell>
          <cell r="FX38">
            <v>2572.06201171875</v>
          </cell>
          <cell r="FY38">
            <v>1202.72900390625</v>
          </cell>
          <cell r="FZ38">
            <v>6.8307917502201674</v>
          </cell>
          <cell r="GA38">
            <v>2.13852164815611</v>
          </cell>
          <cell r="GB38">
            <v>38898</v>
          </cell>
          <cell r="GC38">
            <v>310.3284829673326</v>
          </cell>
          <cell r="GD38">
            <v>45.430821830768039</v>
          </cell>
          <cell r="GF38">
            <v>38898</v>
          </cell>
          <cell r="GG38">
            <v>7</v>
          </cell>
          <cell r="GH38">
            <v>25954.579162597656</v>
          </cell>
          <cell r="GI38">
            <v>3143.1040267944336</v>
          </cell>
          <cell r="GJ38">
            <v>1785.8109817504883</v>
          </cell>
          <cell r="GK38">
            <v>8.2576265186704703</v>
          </cell>
          <cell r="GL38">
            <v>1.7600429490659191</v>
          </cell>
          <cell r="GM38">
            <v>38898</v>
          </cell>
          <cell r="GN38">
            <v>235.44883464341203</v>
          </cell>
          <cell r="GO38">
            <v>28.512894608524967</v>
          </cell>
        </row>
        <row r="39">
          <cell r="L39">
            <v>38990</v>
          </cell>
          <cell r="M39">
            <v>12</v>
          </cell>
          <cell r="N39">
            <v>34843.993896484375</v>
          </cell>
          <cell r="O39">
            <v>7909.9820213317871</v>
          </cell>
          <cell r="P39">
            <v>2407.3590049743652</v>
          </cell>
          <cell r="Q39">
            <v>4.4050661306835392</v>
          </cell>
          <cell r="R39">
            <v>3.2857509017089939</v>
          </cell>
          <cell r="S39">
            <v>38990</v>
          </cell>
          <cell r="T39">
            <v>423.53667549946658</v>
          </cell>
          <cell r="U39">
            <v>96.147631598380997</v>
          </cell>
          <cell r="W39">
            <v>38990</v>
          </cell>
          <cell r="X39">
            <v>26</v>
          </cell>
          <cell r="Y39">
            <v>20045.740112304688</v>
          </cell>
          <cell r="Z39">
            <v>8082.7289943695068</v>
          </cell>
          <cell r="AA39">
            <v>1841.2180061340332</v>
          </cell>
          <cell r="AB39">
            <v>2.4800707936971174</v>
          </cell>
          <cell r="AC39">
            <v>4.3898815715693784</v>
          </cell>
          <cell r="AD39">
            <v>38990</v>
          </cell>
          <cell r="AE39">
            <v>225.09578038718521</v>
          </cell>
          <cell r="AF39">
            <v>90.76183670209997</v>
          </cell>
          <cell r="AH39">
            <v>38990</v>
          </cell>
          <cell r="AI39">
            <v>15</v>
          </cell>
          <cell r="AJ39">
            <v>24327.45100402832</v>
          </cell>
          <cell r="AK39">
            <v>6702.962007522583</v>
          </cell>
          <cell r="AL39">
            <v>1668.3270244598389</v>
          </cell>
          <cell r="AM39">
            <v>3.6293583309477468</v>
          </cell>
          <cell r="AN39">
            <v>4.0177746384542496</v>
          </cell>
          <cell r="AO39">
            <v>38990</v>
          </cell>
          <cell r="AP39">
            <v>227.10506340148243</v>
          </cell>
          <cell r="AQ39">
            <v>62.574439526939102</v>
          </cell>
          <cell r="AS39">
            <v>38990</v>
          </cell>
          <cell r="AT39">
            <v>16</v>
          </cell>
          <cell r="AU39">
            <v>6261.5</v>
          </cell>
          <cell r="AV39">
            <v>2216.2070198059082</v>
          </cell>
          <cell r="AW39">
            <v>495.16499137878418</v>
          </cell>
          <cell r="AX39">
            <v>2.825322699568189</v>
          </cell>
          <cell r="AY39">
            <v>4.4756940785229826</v>
          </cell>
          <cell r="AZ39">
            <v>38990</v>
          </cell>
          <cell r="BA39">
            <v>296.04308205510597</v>
          </cell>
          <cell r="BB39">
            <v>104.78204210101451</v>
          </cell>
          <cell r="BD39">
            <v>38990</v>
          </cell>
          <cell r="BE39">
            <v>31</v>
          </cell>
          <cell r="BF39">
            <v>48934.552993774414</v>
          </cell>
          <cell r="BG39">
            <v>19861.525169610977</v>
          </cell>
          <cell r="BH39">
            <v>3571.3235502243042</v>
          </cell>
          <cell r="BI39">
            <v>2.4637862689742716</v>
          </cell>
          <cell r="BJ39">
            <v>5.5613905853933439</v>
          </cell>
          <cell r="BK39">
            <v>38990</v>
          </cell>
          <cell r="BL39">
            <v>230.63847911537383</v>
          </cell>
          <cell r="BM39">
            <v>93.611398853762466</v>
          </cell>
          <cell r="BO39">
            <v>38990</v>
          </cell>
          <cell r="BP39">
            <v>8</v>
          </cell>
          <cell r="BQ39">
            <v>14283.198059082031</v>
          </cell>
          <cell r="BR39">
            <v>3031.5329895019531</v>
          </cell>
          <cell r="BS39">
            <v>993.83799171447754</v>
          </cell>
          <cell r="BT39">
            <v>4.7115430076281637</v>
          </cell>
          <cell r="BU39">
            <v>3.0503291429544088</v>
          </cell>
          <cell r="BV39">
            <v>38990</v>
          </cell>
          <cell r="BW39">
            <v>352.51189448212921</v>
          </cell>
          <cell r="BX39">
            <v>74.818778882289578</v>
          </cell>
          <cell r="BZ39">
            <v>38990</v>
          </cell>
          <cell r="CA39">
            <v>12</v>
          </cell>
          <cell r="CB39">
            <v>32364.974578857422</v>
          </cell>
          <cell r="CC39">
            <v>5504.1490135192871</v>
          </cell>
          <cell r="CD39">
            <v>1818.0749816894531</v>
          </cell>
          <cell r="CE39">
            <v>5.8801050806151132</v>
          </cell>
          <cell r="CF39">
            <v>3.0274598511908106</v>
          </cell>
          <cell r="CG39">
            <v>38990</v>
          </cell>
          <cell r="CH39">
            <v>226.9881405973658</v>
          </cell>
          <cell r="CI39">
            <v>38.602735407854439</v>
          </cell>
          <cell r="CK39">
            <v>38990</v>
          </cell>
          <cell r="CL39">
            <v>27</v>
          </cell>
          <cell r="CM39">
            <v>23868.060760498047</v>
          </cell>
          <cell r="CN39">
            <v>7603.2812442779541</v>
          </cell>
          <cell r="CO39">
            <v>1672.0180115699768</v>
          </cell>
          <cell r="CP39">
            <v>3.1391789930775706</v>
          </cell>
          <cell r="CQ39">
            <v>4.5473680257419549</v>
          </cell>
          <cell r="CR39">
            <v>38990</v>
          </cell>
          <cell r="CS39">
            <v>274.2383138060714</v>
          </cell>
          <cell r="CT39">
            <v>87.359884355372543</v>
          </cell>
          <cell r="CV39">
            <v>38990</v>
          </cell>
          <cell r="CW39">
            <v>8</v>
          </cell>
          <cell r="CX39">
            <v>12055.942886352539</v>
          </cell>
          <cell r="CY39">
            <v>2417.9809875488281</v>
          </cell>
          <cell r="CZ39">
            <v>898.05500411987305</v>
          </cell>
          <cell r="DA39">
            <v>4.9859543761648721</v>
          </cell>
          <cell r="DB39">
            <v>2.6924642437893196</v>
          </cell>
          <cell r="DC39">
            <v>38990</v>
          </cell>
          <cell r="DD39">
            <v>327.4143842732646</v>
          </cell>
          <cell r="DE39">
            <v>65.66734461880641</v>
          </cell>
          <cell r="DG39">
            <v>38990</v>
          </cell>
          <cell r="DH39">
            <v>38</v>
          </cell>
          <cell r="DI39">
            <v>42757.232009887695</v>
          </cell>
          <cell r="DJ39">
            <v>19450.231861114502</v>
          </cell>
          <cell r="DK39">
            <v>3131.814001083374</v>
          </cell>
          <cell r="DL39">
            <v>2.1982890648912652</v>
          </cell>
          <cell r="DM39">
            <v>6.2105322520386501</v>
          </cell>
          <cell r="DN39">
            <v>38990</v>
          </cell>
          <cell r="DO39">
            <v>259.44256226409897</v>
          </cell>
          <cell r="DP39">
            <v>118.02022145660442</v>
          </cell>
          <cell r="DR39">
            <v>38990</v>
          </cell>
          <cell r="DS39">
            <v>20</v>
          </cell>
          <cell r="DT39">
            <v>35516.289016723633</v>
          </cell>
          <cell r="DU39">
            <v>3922.1961307525635</v>
          </cell>
          <cell r="DV39">
            <v>2576.6712732315063</v>
          </cell>
          <cell r="DW39">
            <v>9.0552047456915457</v>
          </cell>
          <cell r="DX39">
            <v>1.5221950007746159</v>
          </cell>
          <cell r="DY39">
            <v>38990</v>
          </cell>
          <cell r="DZ39">
            <v>329.0207635828213</v>
          </cell>
          <cell r="EA39">
            <v>36.334988862551</v>
          </cell>
          <cell r="EC39">
            <v>38990</v>
          </cell>
          <cell r="ED39">
            <v>11</v>
          </cell>
          <cell r="EE39">
            <v>17192.820007324219</v>
          </cell>
          <cell r="EF39">
            <v>5015.0080032348633</v>
          </cell>
          <cell r="EG39">
            <v>839.49800682067871</v>
          </cell>
          <cell r="EH39">
            <v>3.4282736929301452</v>
          </cell>
          <cell r="EI39">
            <v>5.9738176416017339</v>
          </cell>
          <cell r="EJ39">
            <v>38990</v>
          </cell>
          <cell r="EK39">
            <v>351.9046917374979</v>
          </cell>
          <cell r="EL39">
            <v>102.64778231189733</v>
          </cell>
          <cell r="EN39">
            <v>38990</v>
          </cell>
          <cell r="EO39">
            <v>18</v>
          </cell>
          <cell r="EP39">
            <v>17143.644577026367</v>
          </cell>
          <cell r="EQ39">
            <v>5859.3804912567139</v>
          </cell>
          <cell r="ER39">
            <v>1366.8012952804565</v>
          </cell>
          <cell r="ES39">
            <v>2.9258459324510286</v>
          </cell>
          <cell r="ET39">
            <v>4.2869292789588824</v>
          </cell>
          <cell r="EU39">
            <v>38990</v>
          </cell>
          <cell r="EV39">
            <v>353.18844567832673</v>
          </cell>
          <cell r="EW39">
            <v>120.71327535091878</v>
          </cell>
          <cell r="EY39">
            <v>38990</v>
          </cell>
          <cell r="EZ39">
            <v>8</v>
          </cell>
          <cell r="FA39">
            <v>13136.874938964844</v>
          </cell>
          <cell r="FB39">
            <v>5803.8590068817139</v>
          </cell>
          <cell r="FC39">
            <v>805.01299095153809</v>
          </cell>
          <cell r="FD39">
            <v>2.2634724453830244</v>
          </cell>
          <cell r="FE39">
            <v>7.2096463934345465</v>
          </cell>
          <cell r="FF39">
            <v>38990</v>
          </cell>
          <cell r="FG39">
            <v>318.29116496632304</v>
          </cell>
          <cell r="FH39">
            <v>140.62073767037259</v>
          </cell>
          <cell r="FJ39">
            <v>38990</v>
          </cell>
          <cell r="FK39">
            <v>7</v>
          </cell>
          <cell r="FL39">
            <v>29628.967163085938</v>
          </cell>
          <cell r="FM39">
            <v>6568.136962890625</v>
          </cell>
          <cell r="FN39">
            <v>2611.0030059814453</v>
          </cell>
          <cell r="FO39">
            <v>4.5110154265184939</v>
          </cell>
          <cell r="FP39">
            <v>2.5155608583536422</v>
          </cell>
          <cell r="FQ39">
            <v>38990</v>
          </cell>
          <cell r="FR39">
            <v>285.92884023478115</v>
          </cell>
          <cell r="FS39">
            <v>63.384584888341863</v>
          </cell>
          <cell r="FU39">
            <v>38990</v>
          </cell>
          <cell r="FV39">
            <v>3</v>
          </cell>
          <cell r="FW39">
            <v>17766.197021484375</v>
          </cell>
          <cell r="FX39">
            <v>2883.4149780273438</v>
          </cell>
          <cell r="FY39">
            <v>1229.614990234375</v>
          </cell>
          <cell r="FZ39">
            <v>6.1615123583907163</v>
          </cell>
          <cell r="GA39">
            <v>2.3449738340273001</v>
          </cell>
          <cell r="GB39">
            <v>38990</v>
          </cell>
          <cell r="GC39">
            <v>354.03300318306805</v>
          </cell>
          <cell r="GD39">
            <v>57.458783264622959</v>
          </cell>
          <cell r="GF39">
            <v>38990</v>
          </cell>
          <cell r="GG39">
            <v>7</v>
          </cell>
          <cell r="GH39">
            <v>25823.623138427734</v>
          </cell>
          <cell r="GI39">
            <v>3877.9910125732422</v>
          </cell>
          <cell r="GJ39">
            <v>1904.940013885498</v>
          </cell>
          <cell r="GK39">
            <v>6.6590208834167619</v>
          </cell>
          <cell r="GL39">
            <v>2.0357549236751664</v>
          </cell>
          <cell r="GM39">
            <v>38990</v>
          </cell>
          <cell r="GN39">
            <v>239.69204224567153</v>
          </cell>
          <cell r="GO39">
            <v>35.995087932910174</v>
          </cell>
        </row>
        <row r="40">
          <cell r="L40">
            <v>39082</v>
          </cell>
          <cell r="M40">
            <v>10</v>
          </cell>
          <cell r="N40">
            <v>46160.09391784668</v>
          </cell>
          <cell r="O40">
            <v>4874.953010559082</v>
          </cell>
          <cell r="P40">
            <v>2273.9520015716553</v>
          </cell>
          <cell r="Q40">
            <v>9.4688284826263036</v>
          </cell>
          <cell r="R40">
            <v>2.1438240592544302</v>
          </cell>
          <cell r="S40">
            <v>39082</v>
          </cell>
          <cell r="T40">
            <v>305.88647883019661</v>
          </cell>
          <cell r="U40">
            <v>32.304574889221669</v>
          </cell>
          <cell r="W40">
            <v>39082</v>
          </cell>
          <cell r="X40">
            <v>24</v>
          </cell>
          <cell r="Y40">
            <v>19499.71501159668</v>
          </cell>
          <cell r="Z40">
            <v>8116.5260238647461</v>
          </cell>
          <cell r="AA40">
            <v>1782.3870038986206</v>
          </cell>
          <cell r="AB40">
            <v>2.4024705833828821</v>
          </cell>
          <cell r="AC40">
            <v>4.5537394550742594</v>
          </cell>
          <cell r="AD40">
            <v>39082</v>
          </cell>
          <cell r="AE40">
            <v>189.05935260467109</v>
          </cell>
          <cell r="AF40">
            <v>78.69372216764441</v>
          </cell>
          <cell r="AH40">
            <v>39082</v>
          </cell>
          <cell r="AI40">
            <v>17</v>
          </cell>
          <cell r="AJ40">
            <v>20911.106079101563</v>
          </cell>
          <cell r="AK40">
            <v>5770.9970531463623</v>
          </cell>
          <cell r="AL40">
            <v>1394.8839855194092</v>
          </cell>
          <cell r="AM40">
            <v>3.6234823699486682</v>
          </cell>
          <cell r="AN40">
            <v>4.1372595234129319</v>
          </cell>
          <cell r="AO40">
            <v>39082</v>
          </cell>
          <cell r="AP40">
            <v>248.42352008590967</v>
          </cell>
          <cell r="AQ40">
            <v>68.559329043852628</v>
          </cell>
          <cell r="AS40">
            <v>39082</v>
          </cell>
          <cell r="AT40">
            <v>18</v>
          </cell>
          <cell r="AU40">
            <v>7753.2680053710938</v>
          </cell>
          <cell r="AV40">
            <v>2669.3170070648193</v>
          </cell>
          <cell r="AW40">
            <v>574.93400287628174</v>
          </cell>
          <cell r="AX40">
            <v>2.9045886962285481</v>
          </cell>
          <cell r="AY40">
            <v>4.6428233392193734</v>
          </cell>
          <cell r="AZ40">
            <v>39082</v>
          </cell>
          <cell r="BA40">
            <v>224.36416055455837</v>
          </cell>
          <cell r="BB40">
            <v>77.244726885387635</v>
          </cell>
          <cell r="BD40">
            <v>39082</v>
          </cell>
          <cell r="BE40">
            <v>32</v>
          </cell>
          <cell r="BF40">
            <v>50784.469711303711</v>
          </cell>
          <cell r="BG40">
            <v>20564.483707427979</v>
          </cell>
          <cell r="BH40">
            <v>3513.8389873504639</v>
          </cell>
          <cell r="BI40">
            <v>2.4695232048524587</v>
          </cell>
          <cell r="BJ40">
            <v>5.8524263011078359</v>
          </cell>
          <cell r="BK40">
            <v>39082</v>
          </cell>
          <cell r="BL40">
            <v>181.82281608508134</v>
          </cell>
          <cell r="BM40">
            <v>73.626688636823047</v>
          </cell>
          <cell r="BO40">
            <v>39082</v>
          </cell>
          <cell r="BP40">
            <v>9</v>
          </cell>
          <cell r="BQ40">
            <v>14722.880065917969</v>
          </cell>
          <cell r="BR40">
            <v>3181.9557723999023</v>
          </cell>
          <cell r="BS40">
            <v>1074.6129913330078</v>
          </cell>
          <cell r="BT40">
            <v>4.6269907940340866</v>
          </cell>
          <cell r="BU40">
            <v>2.9610248508654573</v>
          </cell>
          <cell r="BV40">
            <v>39082</v>
          </cell>
          <cell r="BW40">
            <v>310.54157900568509</v>
          </cell>
          <cell r="BX40">
            <v>67.115235977147123</v>
          </cell>
          <cell r="BZ40">
            <v>39082</v>
          </cell>
          <cell r="CA40">
            <v>11</v>
          </cell>
          <cell r="CB40">
            <v>31385.356872558594</v>
          </cell>
          <cell r="CC40">
            <v>5444.1090431213379</v>
          </cell>
          <cell r="CD40">
            <v>1854.7990016937256</v>
          </cell>
          <cell r="CE40">
            <v>5.7650125344594567</v>
          </cell>
          <cell r="CF40">
            <v>2.9351477104257673</v>
          </cell>
          <cell r="CG40">
            <v>39082</v>
          </cell>
          <cell r="CH40">
            <v>214.63077698882412</v>
          </cell>
          <cell r="CI40">
            <v>37.229889042894939</v>
          </cell>
          <cell r="CK40">
            <v>39082</v>
          </cell>
          <cell r="CL40">
            <v>25</v>
          </cell>
          <cell r="CM40">
            <v>24648.015846252441</v>
          </cell>
          <cell r="CN40">
            <v>7814.2749633789063</v>
          </cell>
          <cell r="CO40">
            <v>1652.8329992294312</v>
          </cell>
          <cell r="CP40">
            <v>3.1542294021855861</v>
          </cell>
          <cell r="CQ40">
            <v>4.7278067215635255</v>
          </cell>
          <cell r="CR40">
            <v>39082</v>
          </cell>
          <cell r="CS40">
            <v>218.85672093824448</v>
          </cell>
          <cell r="CT40">
            <v>69.385162913831579</v>
          </cell>
          <cell r="CV40">
            <v>39082</v>
          </cell>
          <cell r="CW40">
            <v>7</v>
          </cell>
          <cell r="CX40">
            <v>10964.081024169922</v>
          </cell>
          <cell r="CY40">
            <v>2697.1719970703125</v>
          </cell>
          <cell r="CZ40">
            <v>834.13799858093262</v>
          </cell>
          <cell r="DA40">
            <v>4.0650284950604503</v>
          </cell>
          <cell r="DB40">
            <v>3.2334841496956672</v>
          </cell>
          <cell r="DC40">
            <v>39082</v>
          </cell>
          <cell r="DD40">
            <v>291.65979807324123</v>
          </cell>
          <cell r="DE40">
            <v>71.74852486954191</v>
          </cell>
          <cell r="DG40">
            <v>39082</v>
          </cell>
          <cell r="DH40">
            <v>40</v>
          </cell>
          <cell r="DI40">
            <v>43611.888977050781</v>
          </cell>
          <cell r="DJ40">
            <v>20611.940162658691</v>
          </cell>
          <cell r="DK40">
            <v>3216.6419773101807</v>
          </cell>
          <cell r="DL40">
            <v>2.1158555979150182</v>
          </cell>
          <cell r="DM40">
            <v>6.407906228934686</v>
          </cell>
          <cell r="DN40">
            <v>39082</v>
          </cell>
          <cell r="DO40">
            <v>224.64597367998434</v>
          </cell>
          <cell r="DP40">
            <v>106.17263952292035</v>
          </cell>
          <cell r="DR40">
            <v>39082</v>
          </cell>
          <cell r="DS40">
            <v>19</v>
          </cell>
          <cell r="DT40">
            <v>34817.438018798828</v>
          </cell>
          <cell r="DU40">
            <v>4272.2783241271973</v>
          </cell>
          <cell r="DV40">
            <v>2621.5220422744751</v>
          </cell>
          <cell r="DW40">
            <v>8.1496183949840955</v>
          </cell>
          <cell r="DX40">
            <v>1.6296938401557362</v>
          </cell>
          <cell r="DY40">
            <v>39082</v>
          </cell>
          <cell r="DZ40">
            <v>286.30229230558672</v>
          </cell>
          <cell r="EA40">
            <v>35.130760537425807</v>
          </cell>
          <cell r="EC40">
            <v>39082</v>
          </cell>
          <cell r="ED40">
            <v>8</v>
          </cell>
          <cell r="EE40">
            <v>15833.604949951172</v>
          </cell>
          <cell r="EF40">
            <v>3521.2829895019531</v>
          </cell>
          <cell r="EG40">
            <v>717.34199333190918</v>
          </cell>
          <cell r="EH40">
            <v>4.4965442985287192</v>
          </cell>
          <cell r="EI40">
            <v>4.9087924898224662</v>
          </cell>
          <cell r="EJ40">
            <v>39082</v>
          </cell>
          <cell r="EK40">
            <v>240.65426372946578</v>
          </cell>
          <cell r="EL40">
            <v>53.519824948284949</v>
          </cell>
          <cell r="EN40">
            <v>39082</v>
          </cell>
          <cell r="EO40">
            <v>18</v>
          </cell>
          <cell r="EP40">
            <v>20793.960861206055</v>
          </cell>
          <cell r="EQ40">
            <v>6864.1330032348633</v>
          </cell>
          <cell r="ER40">
            <v>1657.5410823822021</v>
          </cell>
          <cell r="ES40">
            <v>3.0293645026118337</v>
          </cell>
          <cell r="ET40">
            <v>4.141154072253701</v>
          </cell>
          <cell r="EU40">
            <v>39082</v>
          </cell>
          <cell r="EV40">
            <v>280.1289791699125</v>
          </cell>
          <cell r="EW40">
            <v>92.471202764934063</v>
          </cell>
          <cell r="EY40">
            <v>39082</v>
          </cell>
          <cell r="EZ40">
            <v>8</v>
          </cell>
          <cell r="FA40">
            <v>15539.108917236328</v>
          </cell>
          <cell r="FB40">
            <v>5512.1390037536621</v>
          </cell>
          <cell r="FC40">
            <v>864.33098983764648</v>
          </cell>
          <cell r="FD40">
            <v>2.8190705834258698</v>
          </cell>
          <cell r="FE40">
            <v>6.377347415009436</v>
          </cell>
          <cell r="FF40">
            <v>39082</v>
          </cell>
          <cell r="FG40">
            <v>288.45206573955647</v>
          </cell>
          <cell r="FH40">
            <v>102.32168979217813</v>
          </cell>
          <cell r="FJ40">
            <v>39082</v>
          </cell>
          <cell r="FK40">
            <v>7</v>
          </cell>
          <cell r="FL40">
            <v>30422.934753417969</v>
          </cell>
          <cell r="FM40">
            <v>6889.2070007324219</v>
          </cell>
          <cell r="FN40">
            <v>2600.1869888305664</v>
          </cell>
          <cell r="FO40">
            <v>4.4160285429344155</v>
          </cell>
          <cell r="FP40">
            <v>2.6495044511513539</v>
          </cell>
          <cell r="FQ40">
            <v>39082</v>
          </cell>
          <cell r="FR40">
            <v>223.11729742070114</v>
          </cell>
          <cell r="FS40">
            <v>50.524423755748977</v>
          </cell>
          <cell r="FU40">
            <v>39082</v>
          </cell>
          <cell r="FV40">
            <v>4</v>
          </cell>
          <cell r="FW40">
            <v>23884.7060546875</v>
          </cell>
          <cell r="FX40">
            <v>4359.8789672851563</v>
          </cell>
          <cell r="FY40">
            <v>1624.2950057983398</v>
          </cell>
          <cell r="FZ40">
            <v>5.4782956669001797</v>
          </cell>
          <cell r="GA40">
            <v>2.6841669473349632</v>
          </cell>
          <cell r="GB40">
            <v>39082</v>
          </cell>
          <cell r="GC40">
            <v>248.65774743161595</v>
          </cell>
          <cell r="GD40">
            <v>45.389617967136047</v>
          </cell>
          <cell r="GF40">
            <v>39082</v>
          </cell>
          <cell r="GG40">
            <v>7</v>
          </cell>
          <cell r="GH40">
            <v>25926.490051269531</v>
          </cell>
          <cell r="GI40">
            <v>4480.7790069580078</v>
          </cell>
          <cell r="GJ40">
            <v>2024.1619873046875</v>
          </cell>
          <cell r="GK40">
            <v>5.7861568292052361</v>
          </cell>
          <cell r="GL40">
            <v>2.2136464547111059</v>
          </cell>
          <cell r="GM40">
            <v>39082</v>
          </cell>
          <cell r="GN40">
            <v>205.49323521645809</v>
          </cell>
          <cell r="GO40">
            <v>35.514632817977706</v>
          </cell>
        </row>
        <row r="41">
          <cell r="L41">
            <v>39172</v>
          </cell>
          <cell r="M41">
            <v>11</v>
          </cell>
          <cell r="N41">
            <v>45196.703201293945</v>
          </cell>
          <cell r="O41">
            <v>4707.6689949035645</v>
          </cell>
          <cell r="P41">
            <v>2566.4850025177002</v>
          </cell>
          <cell r="Q41">
            <v>9.6006544322090317</v>
          </cell>
          <cell r="R41">
            <v>1.8342865788365725</v>
          </cell>
          <cell r="S41">
            <v>39172</v>
          </cell>
          <cell r="T41">
            <v>330.13879735493879</v>
          </cell>
          <cell r="U41">
            <v>34.387113887503666</v>
          </cell>
          <cell r="W41">
            <v>39172</v>
          </cell>
          <cell r="X41">
            <v>29</v>
          </cell>
          <cell r="Y41">
            <v>23824.998908996582</v>
          </cell>
          <cell r="Z41">
            <v>9630.2469863891602</v>
          </cell>
          <cell r="AA41">
            <v>1980.5670118331909</v>
          </cell>
          <cell r="AB41">
            <v>2.4739758951841497</v>
          </cell>
          <cell r="AC41">
            <v>4.8623686696041197</v>
          </cell>
          <cell r="AD41">
            <v>39172</v>
          </cell>
          <cell r="AE41">
            <v>204.59904141450656</v>
          </cell>
          <cell r="AF41">
            <v>82.700499149074076</v>
          </cell>
          <cell r="AH41">
            <v>39172</v>
          </cell>
          <cell r="AI41">
            <v>14</v>
          </cell>
          <cell r="AJ41">
            <v>19761.698013305664</v>
          </cell>
          <cell r="AK41">
            <v>5088.2359390258789</v>
          </cell>
          <cell r="AL41">
            <v>1436.070011138916</v>
          </cell>
          <cell r="AM41">
            <v>3.8838014294378334</v>
          </cell>
          <cell r="AN41">
            <v>3.5431670458674289</v>
          </cell>
          <cell r="AO41">
            <v>39172</v>
          </cell>
          <cell r="AP41">
            <v>226.89874037886932</v>
          </cell>
          <cell r="AQ41">
            <v>58.421818030926495</v>
          </cell>
          <cell r="AS41">
            <v>39172</v>
          </cell>
          <cell r="AT41">
            <v>19</v>
          </cell>
          <cell r="AU41">
            <v>8593.5309600830078</v>
          </cell>
          <cell r="AV41">
            <v>2620.6530208587646</v>
          </cell>
          <cell r="AW41">
            <v>641.21199703216553</v>
          </cell>
          <cell r="AX41">
            <v>3.2791563368686574</v>
          </cell>
          <cell r="AY41">
            <v>4.0870305499404171</v>
          </cell>
          <cell r="AZ41">
            <v>39172</v>
          </cell>
          <cell r="BA41">
            <v>267.15981727971695</v>
          </cell>
          <cell r="BB41">
            <v>81.472119604652363</v>
          </cell>
          <cell r="BD41">
            <v>39172</v>
          </cell>
          <cell r="BE41">
            <v>42</v>
          </cell>
          <cell r="BF41">
            <v>54799.032302856445</v>
          </cell>
          <cell r="BG41">
            <v>23621.486122131348</v>
          </cell>
          <cell r="BH41">
            <v>3863.1611051559448</v>
          </cell>
          <cell r="BI41">
            <v>2.3198808076480151</v>
          </cell>
          <cell r="BJ41">
            <v>6.114548546941279</v>
          </cell>
          <cell r="BK41">
            <v>39172</v>
          </cell>
          <cell r="BL41">
            <v>189.25521520762319</v>
          </cell>
          <cell r="BM41">
            <v>81.579715036953758</v>
          </cell>
          <cell r="BO41">
            <v>39172</v>
          </cell>
          <cell r="BP41">
            <v>12</v>
          </cell>
          <cell r="BQ41">
            <v>21649.991394042969</v>
          </cell>
          <cell r="BR41">
            <v>5148.9884567260742</v>
          </cell>
          <cell r="BS41">
            <v>1629.7617053985596</v>
          </cell>
          <cell r="BT41">
            <v>4.2047076966664765</v>
          </cell>
          <cell r="BU41">
            <v>3.1593504987079597</v>
          </cell>
          <cell r="BV41">
            <v>39172</v>
          </cell>
          <cell r="BW41">
            <v>264.53549438905333</v>
          </cell>
          <cell r="BX41">
            <v>62.91412232978265</v>
          </cell>
          <cell r="BZ41">
            <v>39172</v>
          </cell>
          <cell r="CA41">
            <v>14</v>
          </cell>
          <cell r="CB41">
            <v>33170.953231811523</v>
          </cell>
          <cell r="CC41">
            <v>5822.793586730957</v>
          </cell>
          <cell r="CD41">
            <v>2116.7356739044189</v>
          </cell>
          <cell r="CE41">
            <v>5.6967420771022761</v>
          </cell>
          <cell r="CF41">
            <v>2.7508364216258232</v>
          </cell>
          <cell r="CG41">
            <v>39172</v>
          </cell>
          <cell r="CH41">
            <v>223.58504566564196</v>
          </cell>
          <cell r="CI41">
            <v>39.247879338671318</v>
          </cell>
          <cell r="CK41">
            <v>39172</v>
          </cell>
          <cell r="CL41">
            <v>29</v>
          </cell>
          <cell r="CM41">
            <v>32224.096138000488</v>
          </cell>
          <cell r="CN41">
            <v>8052.2079010009766</v>
          </cell>
          <cell r="CO41">
            <v>2234.4800176620483</v>
          </cell>
          <cell r="CP41">
            <v>4.0018956954644311</v>
          </cell>
          <cell r="CQ41">
            <v>3.6036159810576676</v>
          </cell>
          <cell r="CR41">
            <v>39172</v>
          </cell>
          <cell r="CS41">
            <v>267.38846148578716</v>
          </cell>
          <cell r="CT41">
            <v>66.815449935097817</v>
          </cell>
          <cell r="CV41">
            <v>39172</v>
          </cell>
          <cell r="CW41">
            <v>10</v>
          </cell>
          <cell r="CX41">
            <v>26398.946136474609</v>
          </cell>
          <cell r="CY41">
            <v>6013.8470840454102</v>
          </cell>
          <cell r="CZ41">
            <v>1997.88498878479</v>
          </cell>
          <cell r="DA41">
            <v>4.389693613346167</v>
          </cell>
          <cell r="DB41">
            <v>3.010106746786922</v>
          </cell>
          <cell r="DC41">
            <v>39172</v>
          </cell>
          <cell r="DD41">
            <v>165.51246460173016</v>
          </cell>
          <cell r="DE41">
            <v>37.704787436306667</v>
          </cell>
          <cell r="DG41">
            <v>39172</v>
          </cell>
          <cell r="DH41">
            <v>46</v>
          </cell>
          <cell r="DI41">
            <v>66923.817398071289</v>
          </cell>
          <cell r="DJ41">
            <v>22171.094972610474</v>
          </cell>
          <cell r="DK41">
            <v>4159.6459741592407</v>
          </cell>
          <cell r="DL41">
            <v>3.0185165631533772</v>
          </cell>
          <cell r="DM41">
            <v>5.3300437369773412</v>
          </cell>
          <cell r="DN41">
            <v>39172</v>
          </cell>
          <cell r="DO41">
            <v>226.22563465734819</v>
          </cell>
          <cell r="DP41">
            <v>74.945964325276151</v>
          </cell>
          <cell r="DR41">
            <v>39172</v>
          </cell>
          <cell r="DS41">
            <v>22</v>
          </cell>
          <cell r="DT41">
            <v>53658.748382568359</v>
          </cell>
          <cell r="DU41">
            <v>9275.6089859008789</v>
          </cell>
          <cell r="DV41">
            <v>3818.2720184326172</v>
          </cell>
          <cell r="DW41">
            <v>5.7849299667688436</v>
          </cell>
          <cell r="DX41">
            <v>2.4292687742316676</v>
          </cell>
          <cell r="DY41">
            <v>39172</v>
          </cell>
          <cell r="DZ41">
            <v>241.39326666913337</v>
          </cell>
          <cell r="EA41">
            <v>41.72794969961631</v>
          </cell>
          <cell r="EC41">
            <v>39172</v>
          </cell>
          <cell r="ED41">
            <v>12</v>
          </cell>
          <cell r="EE41">
            <v>17767.914154052734</v>
          </cell>
          <cell r="EF41">
            <v>3352.671012878418</v>
          </cell>
          <cell r="EG41">
            <v>828.05099296569824</v>
          </cell>
          <cell r="EH41">
            <v>5.2996294852080297</v>
          </cell>
          <cell r="EI41">
            <v>4.0488702282340014</v>
          </cell>
          <cell r="EJ41">
            <v>39172</v>
          </cell>
          <cell r="EK41">
            <v>331.79199784977499</v>
          </cell>
          <cell r="EL41">
            <v>62.606640478518464</v>
          </cell>
          <cell r="EN41">
            <v>39172</v>
          </cell>
          <cell r="EO41">
            <v>22</v>
          </cell>
          <cell r="EP41">
            <v>22416.195510864258</v>
          </cell>
          <cell r="EQ41">
            <v>9235.6158142089844</v>
          </cell>
          <cell r="ER41">
            <v>1893.7895040512085</v>
          </cell>
          <cell r="ES41">
            <v>2.4271468153078612</v>
          </cell>
          <cell r="ET41">
            <v>4.876791108226171</v>
          </cell>
          <cell r="EU41">
            <v>39172</v>
          </cell>
          <cell r="EV41">
            <v>251.91094260648572</v>
          </cell>
          <cell r="EW41">
            <v>103.78891833724246</v>
          </cell>
          <cell r="EY41">
            <v>39172</v>
          </cell>
          <cell r="EZ41">
            <v>11</v>
          </cell>
          <cell r="FA41">
            <v>28911.182739257813</v>
          </cell>
          <cell r="FB41">
            <v>7615.6000747680664</v>
          </cell>
          <cell r="FC41">
            <v>1549.713996887207</v>
          </cell>
          <cell r="FD41">
            <v>3.7963105277870444</v>
          </cell>
          <cell r="FE41">
            <v>4.9141971293186648</v>
          </cell>
          <cell r="FF41">
            <v>39172</v>
          </cell>
          <cell r="FG41">
            <v>322.17788545100507</v>
          </cell>
          <cell r="FH41">
            <v>84.866051681712634</v>
          </cell>
          <cell r="FJ41">
            <v>39172</v>
          </cell>
          <cell r="FK41">
            <v>9</v>
          </cell>
          <cell r="FL41">
            <v>36332.754150390625</v>
          </cell>
          <cell r="FM41">
            <v>8769.6059722900391</v>
          </cell>
          <cell r="FN41">
            <v>2948.5580158233643</v>
          </cell>
          <cell r="FO41">
            <v>4.1430315415759686</v>
          </cell>
          <cell r="FP41">
            <v>2.9742016013346739</v>
          </cell>
          <cell r="FQ41">
            <v>39172</v>
          </cell>
          <cell r="FR41">
            <v>215.88253273086511</v>
          </cell>
          <cell r="FS41">
            <v>52.107383341027017</v>
          </cell>
          <cell r="FU41">
            <v>39172</v>
          </cell>
          <cell r="FV41">
            <v>4</v>
          </cell>
          <cell r="FW41">
            <v>18599.526031494141</v>
          </cell>
          <cell r="FX41">
            <v>3511.2570304870605</v>
          </cell>
          <cell r="FY41">
            <v>1264.9790058135986</v>
          </cell>
          <cell r="FZ41">
            <v>5.297113218998418</v>
          </cell>
          <cell r="GA41">
            <v>2.7757433240789</v>
          </cell>
          <cell r="GB41">
            <v>39172</v>
          </cell>
          <cell r="GC41">
            <v>255.05674164760708</v>
          </cell>
          <cell r="GD41">
            <v>48.15013972758419</v>
          </cell>
          <cell r="GF41">
            <v>39172</v>
          </cell>
          <cell r="GG41">
            <v>7</v>
          </cell>
          <cell r="GH41">
            <v>25644.889923095703</v>
          </cell>
          <cell r="GI41">
            <v>4747.9570083618164</v>
          </cell>
          <cell r="GJ41">
            <v>2029.1839866638184</v>
          </cell>
          <cell r="GK41">
            <v>5.4012472897146004</v>
          </cell>
          <cell r="GL41">
            <v>2.339835638151242</v>
          </cell>
          <cell r="GM41">
            <v>39172</v>
          </cell>
          <cell r="GN41">
            <v>193.99656477057067</v>
          </cell>
          <cell r="GO41">
            <v>35.916993680328488</v>
          </cell>
        </row>
        <row r="42">
          <cell r="L42">
            <v>39263</v>
          </cell>
          <cell r="M42">
            <v>11</v>
          </cell>
          <cell r="N42">
            <v>45492.925827026367</v>
          </cell>
          <cell r="O42">
            <v>5879.2350120544434</v>
          </cell>
          <cell r="P42">
            <v>2800.1229944229126</v>
          </cell>
          <cell r="Q42">
            <v>7.7378988480219455</v>
          </cell>
          <cell r="R42">
            <v>2.0996345602547777</v>
          </cell>
          <cell r="S42">
            <v>39263</v>
          </cell>
          <cell r="T42">
            <v>313.86464233020172</v>
          </cell>
          <cell r="U42">
            <v>40.561998611604437</v>
          </cell>
          <cell r="W42">
            <v>39263</v>
          </cell>
          <cell r="X42">
            <v>30</v>
          </cell>
          <cell r="Y42">
            <v>26115.904304504395</v>
          </cell>
          <cell r="Z42">
            <v>10451.097948074341</v>
          </cell>
          <cell r="AA42">
            <v>2085.3810119628906</v>
          </cell>
          <cell r="AB42">
            <v>2.4988670505491108</v>
          </cell>
          <cell r="AC42">
            <v>5.0116011837266683</v>
          </cell>
          <cell r="AD42">
            <v>39263</v>
          </cell>
          <cell r="AE42">
            <v>223.20537362938475</v>
          </cell>
          <cell r="AF42">
            <v>89.322628660991285</v>
          </cell>
          <cell r="AH42">
            <v>39263</v>
          </cell>
          <cell r="AI42">
            <v>18</v>
          </cell>
          <cell r="AJ42">
            <v>27344.080902099609</v>
          </cell>
          <cell r="AK42">
            <v>6390.088005065918</v>
          </cell>
          <cell r="AL42">
            <v>1908.225001335144</v>
          </cell>
          <cell r="AM42">
            <v>4.2791399555721048</v>
          </cell>
          <cell r="AN42">
            <v>3.348707830887296</v>
          </cell>
          <cell r="AO42">
            <v>39263</v>
          </cell>
          <cell r="AP42">
            <v>254.58242045628336</v>
          </cell>
          <cell r="AQ42">
            <v>59.493828923444653</v>
          </cell>
          <cell r="AS42">
            <v>39263</v>
          </cell>
          <cell r="AT42">
            <v>24</v>
          </cell>
          <cell r="AU42">
            <v>13084.775024414063</v>
          </cell>
          <cell r="AV42">
            <v>3230.2970352172852</v>
          </cell>
          <cell r="AW42">
            <v>1074.0349912643433</v>
          </cell>
          <cell r="AX42">
            <v>4.0506414369209605</v>
          </cell>
          <cell r="AY42">
            <v>3.0076273692113249</v>
          </cell>
          <cell r="AZ42">
            <v>39263</v>
          </cell>
          <cell r="BA42">
            <v>360.8549201373533</v>
          </cell>
          <cell r="BB42">
            <v>89.085870906325454</v>
          </cell>
          <cell r="BD42">
            <v>39263</v>
          </cell>
          <cell r="BE42">
            <v>45</v>
          </cell>
          <cell r="BF42">
            <v>63647.40641784668</v>
          </cell>
          <cell r="BG42">
            <v>25193.424766540527</v>
          </cell>
          <cell r="BH42">
            <v>4089.6382899284363</v>
          </cell>
          <cell r="BI42">
            <v>2.5263499110441314</v>
          </cell>
          <cell r="BJ42">
            <v>6.1603063597542222</v>
          </cell>
          <cell r="BK42">
            <v>39263</v>
          </cell>
          <cell r="BL42">
            <v>209.57363663693005</v>
          </cell>
          <cell r="BM42">
            <v>82.955110739317192</v>
          </cell>
          <cell r="BO42">
            <v>39263</v>
          </cell>
          <cell r="BP42">
            <v>14</v>
          </cell>
          <cell r="BQ42">
            <v>29727.129730224609</v>
          </cell>
          <cell r="BR42">
            <v>5856.3451118469238</v>
          </cell>
          <cell r="BS42">
            <v>1970.3968772888184</v>
          </cell>
          <cell r="BT42">
            <v>5.0760549732782945</v>
          </cell>
          <cell r="BU42">
            <v>2.9721652421135603</v>
          </cell>
          <cell r="BV42">
            <v>39263</v>
          </cell>
          <cell r="BW42">
            <v>271.66419846283651</v>
          </cell>
          <cell r="BX42">
            <v>53.518766028529875</v>
          </cell>
          <cell r="BZ42">
            <v>39263</v>
          </cell>
          <cell r="CA42">
            <v>14</v>
          </cell>
          <cell r="CB42">
            <v>37035.867431640625</v>
          </cell>
          <cell r="CC42">
            <v>5979.5463104248047</v>
          </cell>
          <cell r="CD42">
            <v>2238.2971744537354</v>
          </cell>
          <cell r="CE42">
            <v>6.1937587751552154</v>
          </cell>
          <cell r="CF42">
            <v>2.6714711427378428</v>
          </cell>
          <cell r="CG42">
            <v>39263</v>
          </cell>
          <cell r="CH42">
            <v>247.35803803089283</v>
          </cell>
          <cell r="CI42">
            <v>39.936659952452544</v>
          </cell>
          <cell r="CK42">
            <v>39263</v>
          </cell>
          <cell r="CL42">
            <v>31</v>
          </cell>
          <cell r="CM42">
            <v>35941.679992675781</v>
          </cell>
          <cell r="CN42">
            <v>8560.101245880127</v>
          </cell>
          <cell r="CO42">
            <v>2375.737024307251</v>
          </cell>
          <cell r="CP42">
            <v>4.1987447297979186</v>
          </cell>
          <cell r="CQ42">
            <v>3.6031350095982089</v>
          </cell>
          <cell r="CR42">
            <v>39263</v>
          </cell>
          <cell r="CS42">
            <v>281.80202431709887</v>
          </cell>
          <cell r="CT42">
            <v>67.115779227345811</v>
          </cell>
          <cell r="CV42">
            <v>39263</v>
          </cell>
          <cell r="CW42">
            <v>14</v>
          </cell>
          <cell r="CX42">
            <v>29789.677093505859</v>
          </cell>
          <cell r="CY42">
            <v>6687.9390258789063</v>
          </cell>
          <cell r="CZ42">
            <v>2527.5939960479736</v>
          </cell>
          <cell r="DA42">
            <v>4.454238739054742</v>
          </cell>
          <cell r="DB42">
            <v>2.6459704510834618</v>
          </cell>
          <cell r="DC42">
            <v>39263</v>
          </cell>
          <cell r="DD42">
            <v>232.86334172107195</v>
          </cell>
          <cell r="DE42">
            <v>52.279043707138413</v>
          </cell>
          <cell r="DG42">
            <v>39263</v>
          </cell>
          <cell r="DH42">
            <v>53</v>
          </cell>
          <cell r="DI42">
            <v>72699.915832519531</v>
          </cell>
          <cell r="DJ42">
            <v>27325.27915763855</v>
          </cell>
          <cell r="DK42">
            <v>5092.5369939804077</v>
          </cell>
          <cell r="DL42">
            <v>2.6605369852990828</v>
          </cell>
          <cell r="DM42">
            <v>5.365749760863431</v>
          </cell>
          <cell r="DN42">
            <v>39263</v>
          </cell>
          <cell r="DO42">
            <v>238.89463589569891</v>
          </cell>
          <cell r="DP42">
            <v>89.791886831764415</v>
          </cell>
          <cell r="DR42">
            <v>39263</v>
          </cell>
          <cell r="DS42">
            <v>25</v>
          </cell>
          <cell r="DT42">
            <v>61710.892059326172</v>
          </cell>
          <cell r="DU42">
            <v>9894.8442249298096</v>
          </cell>
          <cell r="DV42">
            <v>4071.5430393218994</v>
          </cell>
          <cell r="DW42">
            <v>6.2366714075040353</v>
          </cell>
          <cell r="DX42">
            <v>2.4302442905227792</v>
          </cell>
          <cell r="DY42">
            <v>39263</v>
          </cell>
          <cell r="DZ42">
            <v>272.03300643408602</v>
          </cell>
          <cell r="EA42">
            <v>43.618300317501536</v>
          </cell>
          <cell r="EC42">
            <v>39263</v>
          </cell>
          <cell r="ED42">
            <v>16</v>
          </cell>
          <cell r="EE42">
            <v>21221.220067977905</v>
          </cell>
          <cell r="EF42">
            <v>3249.4319839477539</v>
          </cell>
          <cell r="EG42">
            <v>846.90099883079529</v>
          </cell>
          <cell r="EH42">
            <v>6.5307475807498276</v>
          </cell>
          <cell r="EI42">
            <v>3.8368498660809434</v>
          </cell>
          <cell r="EJ42">
            <v>39263</v>
          </cell>
          <cell r="EK42">
            <v>335.38999171378146</v>
          </cell>
          <cell r="EL42">
            <v>51.355528225035712</v>
          </cell>
          <cell r="EN42">
            <v>39263</v>
          </cell>
          <cell r="EO42">
            <v>27</v>
          </cell>
          <cell r="EP42">
            <v>32850.604629516602</v>
          </cell>
          <cell r="EQ42">
            <v>13763.067846298218</v>
          </cell>
          <cell r="ER42">
            <v>2469.93567943573</v>
          </cell>
          <cell r="ES42">
            <v>2.3868664309718026</v>
          </cell>
          <cell r="ET42">
            <v>5.5722373505056071</v>
          </cell>
          <cell r="EU42">
            <v>39263</v>
          </cell>
          <cell r="EV42">
            <v>281.66931098602532</v>
          </cell>
          <cell r="EW42">
            <v>118.00799044768704</v>
          </cell>
          <cell r="EY42">
            <v>39263</v>
          </cell>
          <cell r="EZ42">
            <v>11</v>
          </cell>
          <cell r="FA42">
            <v>29719.51904296875</v>
          </cell>
          <cell r="FB42">
            <v>7586.3189888000488</v>
          </cell>
          <cell r="FC42">
            <v>1937.4139814376831</v>
          </cell>
          <cell r="FD42">
            <v>3.9175150803498675</v>
          </cell>
          <cell r="FE42">
            <v>3.9156933218632615</v>
          </cell>
          <cell r="FF42">
            <v>39263</v>
          </cell>
          <cell r="FG42">
            <v>387.46663391575999</v>
          </cell>
          <cell r="FH42">
            <v>98.906226515701348</v>
          </cell>
          <cell r="FJ42">
            <v>39263</v>
          </cell>
          <cell r="FK42">
            <v>13</v>
          </cell>
          <cell r="FL42">
            <v>47596.616897583008</v>
          </cell>
          <cell r="FM42">
            <v>10698.858985900879</v>
          </cell>
          <cell r="FN42">
            <v>3748.1060028076172</v>
          </cell>
          <cell r="FO42">
            <v>4.4487563543277426</v>
          </cell>
          <cell r="FP42">
            <v>2.8544707588010096</v>
          </cell>
          <cell r="FQ42">
            <v>39263</v>
          </cell>
          <cell r="FR42">
            <v>260.19341006962463</v>
          </cell>
          <cell r="FS42">
            <v>58.486774582858182</v>
          </cell>
          <cell r="FU42">
            <v>39263</v>
          </cell>
          <cell r="FV42">
            <v>5</v>
          </cell>
          <cell r="FW42">
            <v>15629.817962646484</v>
          </cell>
          <cell r="FX42">
            <v>3164.9970016479492</v>
          </cell>
          <cell r="FY42">
            <v>1147.988000869751</v>
          </cell>
          <cell r="FZ42">
            <v>4.9383357881566265</v>
          </cell>
          <cell r="GA42">
            <v>2.7569948459827542</v>
          </cell>
          <cell r="GB42">
            <v>39263</v>
          </cell>
          <cell r="GC42">
            <v>270.96869082086818</v>
          </cell>
          <cell r="GD42">
            <v>54.87044673444835</v>
          </cell>
          <cell r="GF42">
            <v>39263</v>
          </cell>
          <cell r="GG42">
            <v>6</v>
          </cell>
          <cell r="GH42">
            <v>21916.891815185547</v>
          </cell>
          <cell r="GI42">
            <v>3569.1109771728516</v>
          </cell>
          <cell r="GJ42">
            <v>1589.7500076293945</v>
          </cell>
          <cell r="GK42">
            <v>6.140714580006212</v>
          </cell>
          <cell r="GL42">
            <v>2.2450768737501332</v>
          </cell>
          <cell r="GM42">
            <v>39263</v>
          </cell>
          <cell r="GN42">
            <v>229.67711213810833</v>
          </cell>
          <cell r="GO42">
            <v>37.402342861842634</v>
          </cell>
        </row>
        <row r="43">
          <cell r="L43">
            <v>39355</v>
          </cell>
          <cell r="M43">
            <v>11</v>
          </cell>
          <cell r="N43">
            <v>42796.102096557617</v>
          </cell>
          <cell r="O43">
            <v>8880.5809898376465</v>
          </cell>
          <cell r="P43">
            <v>3437.6440086364746</v>
          </cell>
          <cell r="Q43">
            <v>4.8190655707695997</v>
          </cell>
          <cell r="R43">
            <v>2.5833335178182359</v>
          </cell>
          <cell r="S43">
            <v>39355</v>
          </cell>
          <cell r="T43">
            <v>466.80938165068034</v>
          </cell>
          <cell r="U43">
            <v>96.867198587657185</v>
          </cell>
          <cell r="W43">
            <v>39355</v>
          </cell>
          <cell r="X43">
            <v>28</v>
          </cell>
          <cell r="Y43">
            <v>25718.603927612305</v>
          </cell>
          <cell r="Z43">
            <v>10847.566953659058</v>
          </cell>
          <cell r="AA43">
            <v>2180.5159959793091</v>
          </cell>
          <cell r="AB43">
            <v>2.3709099042653992</v>
          </cell>
          <cell r="AC43">
            <v>4.9747706385374251</v>
          </cell>
          <cell r="AD43">
            <v>39355</v>
          </cell>
          <cell r="AE43">
            <v>286.78909783205017</v>
          </cell>
          <cell r="AF43">
            <v>120.96161786498112</v>
          </cell>
          <cell r="AH43">
            <v>39355</v>
          </cell>
          <cell r="AI43">
            <v>18</v>
          </cell>
          <cell r="AJ43">
            <v>27146.499206542969</v>
          </cell>
          <cell r="AK43">
            <v>6496.7379493713379</v>
          </cell>
          <cell r="AL43">
            <v>2144.3970251083374</v>
          </cell>
          <cell r="AM43">
            <v>4.1784814807206168</v>
          </cell>
          <cell r="AN43">
            <v>3.0296339126114553</v>
          </cell>
          <cell r="AO43">
            <v>39355</v>
          </cell>
          <cell r="AP43">
            <v>293.36578095237866</v>
          </cell>
          <cell r="AQ43">
            <v>70.208706752909933</v>
          </cell>
          <cell r="AS43">
            <v>39355</v>
          </cell>
          <cell r="AT43">
            <v>25</v>
          </cell>
          <cell r="AU43">
            <v>13092.664916992188</v>
          </cell>
          <cell r="AV43">
            <v>3543.1429862976074</v>
          </cell>
          <cell r="AW43">
            <v>1106.6830043792725</v>
          </cell>
          <cell r="AX43">
            <v>3.6952121231419208</v>
          </cell>
          <cell r="AY43">
            <v>3.2015879635604607</v>
          </cell>
          <cell r="AZ43">
            <v>39355</v>
          </cell>
          <cell r="BA43">
            <v>494.3241270406358</v>
          </cell>
          <cell r="BB43">
            <v>133.77422203852475</v>
          </cell>
          <cell r="BD43">
            <v>39355</v>
          </cell>
          <cell r="BE43">
            <v>49</v>
          </cell>
          <cell r="BF43">
            <v>65358.401443481445</v>
          </cell>
          <cell r="BG43">
            <v>26545.929055094719</v>
          </cell>
          <cell r="BH43">
            <v>4167.0253143310547</v>
          </cell>
          <cell r="BI43">
            <v>2.4620875505179503</v>
          </cell>
          <cell r="BJ43">
            <v>6.370474631819274</v>
          </cell>
          <cell r="BK43">
            <v>39355</v>
          </cell>
          <cell r="BL43">
            <v>258.2646222171503</v>
          </cell>
          <cell r="BM43">
            <v>104.89660376326547</v>
          </cell>
          <cell r="BO43">
            <v>39355</v>
          </cell>
          <cell r="BP43">
            <v>14</v>
          </cell>
          <cell r="BQ43">
            <v>30585.759246826172</v>
          </cell>
          <cell r="BR43">
            <v>5901.1031150817871</v>
          </cell>
          <cell r="BS43">
            <v>2056.8065872192383</v>
          </cell>
          <cell r="BT43">
            <v>5.1830579216039112</v>
          </cell>
          <cell r="BU43">
            <v>2.8690607817723697</v>
          </cell>
          <cell r="BV43">
            <v>39355</v>
          </cell>
          <cell r="BW43">
            <v>360.35428996351118</v>
          </cell>
          <cell r="BX43">
            <v>69.525422137670915</v>
          </cell>
          <cell r="BZ43">
            <v>39355</v>
          </cell>
          <cell r="CA43">
            <v>14</v>
          </cell>
          <cell r="CB43">
            <v>38061.91960144043</v>
          </cell>
          <cell r="CC43">
            <v>5957.9806671142578</v>
          </cell>
          <cell r="CD43">
            <v>2291.800012588501</v>
          </cell>
          <cell r="CE43">
            <v>6.3883925994468997</v>
          </cell>
          <cell r="CF43">
            <v>2.5996948400331603</v>
          </cell>
          <cell r="CG43">
            <v>39355</v>
          </cell>
          <cell r="CH43">
            <v>326.22653412269375</v>
          </cell>
          <cell r="CI43">
            <v>51.065511244712496</v>
          </cell>
          <cell r="CK43">
            <v>39355</v>
          </cell>
          <cell r="CL43">
            <v>32</v>
          </cell>
          <cell r="CM43">
            <v>49120.558624267578</v>
          </cell>
          <cell r="CN43">
            <v>10264.218759536743</v>
          </cell>
          <cell r="CO43">
            <v>2942.4821319580078</v>
          </cell>
          <cell r="CP43">
            <v>4.7856110411353452</v>
          </cell>
          <cell r="CQ43">
            <v>3.4882858414187385</v>
          </cell>
          <cell r="CR43">
            <v>39355</v>
          </cell>
          <cell r="CS43">
            <v>389.98342017295556</v>
          </cell>
          <cell r="CT43">
            <v>81.490830913921357</v>
          </cell>
          <cell r="CV43">
            <v>39355</v>
          </cell>
          <cell r="CW43">
            <v>12</v>
          </cell>
          <cell r="CX43">
            <v>22554.100173950195</v>
          </cell>
          <cell r="CY43">
            <v>5350.1660385131836</v>
          </cell>
          <cell r="CZ43">
            <v>1870.0939960479736</v>
          </cell>
          <cell r="DA43">
            <v>4.2155888268876982</v>
          </cell>
          <cell r="DB43">
            <v>2.8609075532136705</v>
          </cell>
          <cell r="DC43">
            <v>39355</v>
          </cell>
          <cell r="DD43">
            <v>322.30950762306566</v>
          </cell>
          <cell r="DE43">
            <v>76.456580766920197</v>
          </cell>
          <cell r="DG43">
            <v>39355</v>
          </cell>
          <cell r="DH43">
            <v>55</v>
          </cell>
          <cell r="DI43">
            <v>83495.505920410156</v>
          </cell>
          <cell r="DJ43">
            <v>30504.459955215454</v>
          </cell>
          <cell r="DK43">
            <v>5688.1919965744019</v>
          </cell>
          <cell r="DL43">
            <v>2.7371573220110275</v>
          </cell>
          <cell r="DM43">
            <v>5.3627690439398226</v>
          </cell>
          <cell r="DN43">
            <v>39355</v>
          </cell>
          <cell r="DO43">
            <v>305.04646700159981</v>
          </cell>
          <cell r="DP43">
            <v>111.44645013589425</v>
          </cell>
          <cell r="DR43">
            <v>39355</v>
          </cell>
          <cell r="DS43">
            <v>25</v>
          </cell>
          <cell r="DT43">
            <v>63425.932342529297</v>
          </cell>
          <cell r="DU43">
            <v>10777.079267799854</v>
          </cell>
          <cell r="DV43">
            <v>4293.2860069274902</v>
          </cell>
          <cell r="DW43">
            <v>5.8852617454559866</v>
          </cell>
          <cell r="DX43">
            <v>2.5102169411519175</v>
          </cell>
          <cell r="DY43">
            <v>39355</v>
          </cell>
          <cell r="DZ43">
            <v>381.17380903608029</v>
          </cell>
          <cell r="EA43">
            <v>64.767520209340688</v>
          </cell>
          <cell r="EC43">
            <v>39355</v>
          </cell>
          <cell r="ED43">
            <v>17</v>
          </cell>
          <cell r="EE43">
            <v>21965.645244598389</v>
          </cell>
          <cell r="EF43">
            <v>3100.6249675750732</v>
          </cell>
          <cell r="EG43">
            <v>1194.8700082302094</v>
          </cell>
          <cell r="EH43">
            <v>7.0842638094916746</v>
          </cell>
          <cell r="EI43">
            <v>2.5949475225071446</v>
          </cell>
          <cell r="EJ43">
            <v>39355</v>
          </cell>
          <cell r="EK43">
            <v>612.8404511102259</v>
          </cell>
          <cell r="EL43">
            <v>86.507288208144772</v>
          </cell>
          <cell r="EN43">
            <v>39355</v>
          </cell>
          <cell r="EO43">
            <v>27</v>
          </cell>
          <cell r="EP43">
            <v>35285.026306152344</v>
          </cell>
          <cell r="EQ43">
            <v>13691.845567703247</v>
          </cell>
          <cell r="ER43">
            <v>2528.2676200866699</v>
          </cell>
          <cell r="ES43">
            <v>2.5770832815543701</v>
          </cell>
          <cell r="ET43">
            <v>5.4155048535700052</v>
          </cell>
          <cell r="EU43">
            <v>39355</v>
          </cell>
          <cell r="EV43">
            <v>419.82922748874938</v>
          </cell>
          <cell r="EW43">
            <v>162.90867683388524</v>
          </cell>
          <cell r="EY43">
            <v>39355</v>
          </cell>
          <cell r="EZ43">
            <v>11</v>
          </cell>
          <cell r="FA43">
            <v>31143.975830078125</v>
          </cell>
          <cell r="FB43">
            <v>7597.1740226745605</v>
          </cell>
          <cell r="FC43">
            <v>2179.2739944458008</v>
          </cell>
          <cell r="FD43">
            <v>4.0994158797897313</v>
          </cell>
          <cell r="FE43">
            <v>3.4861031894277965</v>
          </cell>
          <cell r="FF43">
            <v>39355</v>
          </cell>
          <cell r="FG43">
            <v>476.63706752428266</v>
          </cell>
          <cell r="FH43">
            <v>116.26950802286751</v>
          </cell>
          <cell r="FJ43">
            <v>39355</v>
          </cell>
          <cell r="FK43">
            <v>14</v>
          </cell>
          <cell r="FL43">
            <v>48900.650939941406</v>
          </cell>
          <cell r="FM43">
            <v>10844.357986450195</v>
          </cell>
          <cell r="FN43">
            <v>3958.6719913482666</v>
          </cell>
          <cell r="FO43">
            <v>4.5093172874818199</v>
          </cell>
          <cell r="FP43">
            <v>2.7393929100846681</v>
          </cell>
          <cell r="FQ43">
            <v>39355</v>
          </cell>
          <cell r="FR43">
            <v>350.59606089134394</v>
          </cell>
          <cell r="FS43">
            <v>77.749255272992897</v>
          </cell>
          <cell r="FU43">
            <v>39355</v>
          </cell>
          <cell r="FV43">
            <v>4</v>
          </cell>
          <cell r="FW43">
            <v>14148.049957275391</v>
          </cell>
          <cell r="FX43">
            <v>2921.1910133361816</v>
          </cell>
          <cell r="FY43">
            <v>1050.4970035552979</v>
          </cell>
          <cell r="FZ43">
            <v>4.8432471182764045</v>
          </cell>
          <cell r="GA43">
            <v>2.7807704386111665</v>
          </cell>
          <cell r="GB43">
            <v>39355</v>
          </cell>
          <cell r="GC43">
            <v>409.91573587574305</v>
          </cell>
          <cell r="GD43">
            <v>84.636551855653039</v>
          </cell>
          <cell r="GF43">
            <v>39355</v>
          </cell>
          <cell r="GG43">
            <v>6</v>
          </cell>
          <cell r="GH43">
            <v>21681.653961181641</v>
          </cell>
          <cell r="GI43">
            <v>3798.942024230957</v>
          </cell>
          <cell r="GJ43">
            <v>1593.5249824523926</v>
          </cell>
          <cell r="GK43">
            <v>5.7072874034108985</v>
          </cell>
          <cell r="GL43">
            <v>2.3839864866031069</v>
          </cell>
          <cell r="GM43">
            <v>39355</v>
          </cell>
          <cell r="GN43">
            <v>282.97637652729924</v>
          </cell>
          <cell r="GO43">
            <v>49.581588682248849</v>
          </cell>
        </row>
        <row r="44">
          <cell r="L44">
            <v>39447</v>
          </cell>
          <cell r="M44">
            <v>11</v>
          </cell>
          <cell r="N44">
            <v>41836.585113525391</v>
          </cell>
          <cell r="O44">
            <v>10946.312030792236</v>
          </cell>
          <cell r="P44">
            <v>3587.8389940261841</v>
          </cell>
          <cell r="Q44">
            <v>3.8219799504927394</v>
          </cell>
          <cell r="R44">
            <v>3.050948509400238</v>
          </cell>
          <cell r="S44">
            <v>39447</v>
          </cell>
          <cell r="T44">
            <v>722.40095328348639</v>
          </cell>
          <cell r="U44">
            <v>189.01222995435981</v>
          </cell>
          <cell r="W44">
            <v>39447</v>
          </cell>
          <cell r="X44">
            <v>30</v>
          </cell>
          <cell r="Y44">
            <v>30267.995895385742</v>
          </cell>
          <cell r="Z44">
            <v>12474.06205368042</v>
          </cell>
          <cell r="AA44">
            <v>2490.0460147857666</v>
          </cell>
          <cell r="AB44">
            <v>2.4264746932580232</v>
          </cell>
          <cell r="AC44">
            <v>5.0095708993368291</v>
          </cell>
          <cell r="AD44">
            <v>39447</v>
          </cell>
          <cell r="AE44">
            <v>374.59719626864921</v>
          </cell>
          <cell r="AF44">
            <v>154.379189409834</v>
          </cell>
          <cell r="AH44">
            <v>39447</v>
          </cell>
          <cell r="AI44">
            <v>19</v>
          </cell>
          <cell r="AJ44">
            <v>27998.330093383789</v>
          </cell>
          <cell r="AK44">
            <v>6932.2409515380859</v>
          </cell>
          <cell r="AL44">
            <v>2301.0440378189087</v>
          </cell>
          <cell r="AM44">
            <v>4.03885702893401</v>
          </cell>
          <cell r="AN44">
            <v>3.0126502742246304</v>
          </cell>
          <cell r="AO44">
            <v>39447</v>
          </cell>
          <cell r="AP44">
            <v>436.14805428521203</v>
          </cell>
          <cell r="AQ44">
            <v>107.98799045390476</v>
          </cell>
          <cell r="AS44">
            <v>39447</v>
          </cell>
          <cell r="AT44">
            <v>24</v>
          </cell>
          <cell r="AU44">
            <v>12739.493927001953</v>
          </cell>
          <cell r="AV44">
            <v>3423.8050022125244</v>
          </cell>
          <cell r="AW44">
            <v>1104.540994644165</v>
          </cell>
          <cell r="AX44">
            <v>3.7208584947943772</v>
          </cell>
          <cell r="AY44">
            <v>3.0997536703610762</v>
          </cell>
          <cell r="AZ44">
            <v>39447</v>
          </cell>
          <cell r="BA44">
            <v>684.75610770047194</v>
          </cell>
          <cell r="BB44">
            <v>184.03175198908312</v>
          </cell>
          <cell r="BD44">
            <v>39447</v>
          </cell>
          <cell r="BE44">
            <v>49</v>
          </cell>
          <cell r="BF44">
            <v>60659.38117980957</v>
          </cell>
          <cell r="BG44">
            <v>26254.537134170532</v>
          </cell>
          <cell r="BH44">
            <v>3553.4527058601379</v>
          </cell>
          <cell r="BI44">
            <v>2.3104342258946473</v>
          </cell>
          <cell r="BJ44">
            <v>7.3884582988464</v>
          </cell>
          <cell r="BK44">
            <v>39447</v>
          </cell>
          <cell r="BL44">
            <v>347.23528494821414</v>
          </cell>
          <cell r="BM44">
            <v>150.29005416233286</v>
          </cell>
          <cell r="BO44">
            <v>39447</v>
          </cell>
          <cell r="BP44">
            <v>13</v>
          </cell>
          <cell r="BQ44">
            <v>30043.877532958984</v>
          </cell>
          <cell r="BR44">
            <v>5766.2644309997559</v>
          </cell>
          <cell r="BS44">
            <v>2101.9515914916992</v>
          </cell>
          <cell r="BT44">
            <v>5.2102843864463519</v>
          </cell>
          <cell r="BU44">
            <v>2.7432907847832935</v>
          </cell>
          <cell r="BV44">
            <v>39447</v>
          </cell>
          <cell r="BW44">
            <v>511.04264274380301</v>
          </cell>
          <cell r="BX44">
            <v>98.083445132705521</v>
          </cell>
          <cell r="BZ44">
            <v>39447</v>
          </cell>
          <cell r="CA44">
            <v>13</v>
          </cell>
          <cell r="CB44">
            <v>37938.083938598633</v>
          </cell>
          <cell r="CC44">
            <v>5665.6731796264648</v>
          </cell>
          <cell r="CD44">
            <v>2283.3911094665527</v>
          </cell>
          <cell r="CE44">
            <v>6.6961299629887714</v>
          </cell>
          <cell r="CF44">
            <v>2.4812539368037054</v>
          </cell>
          <cell r="CG44">
            <v>39447</v>
          </cell>
          <cell r="CH44">
            <v>451.76639455217838</v>
          </cell>
          <cell r="CI44">
            <v>67.466790078628577</v>
          </cell>
          <cell r="CK44">
            <v>39447</v>
          </cell>
          <cell r="CL44">
            <v>32</v>
          </cell>
          <cell r="CM44">
            <v>51036.746398925781</v>
          </cell>
          <cell r="CN44">
            <v>9984.2989988327026</v>
          </cell>
          <cell r="CO44">
            <v>3360.2249965667725</v>
          </cell>
          <cell r="CP44">
            <v>5.1117005214780384</v>
          </cell>
          <cell r="CQ44">
            <v>2.9713185899854668</v>
          </cell>
          <cell r="CR44">
            <v>39447</v>
          </cell>
          <cell r="CS44">
            <v>474.20578148447055</v>
          </cell>
          <cell r="CT44">
            <v>92.768693997619962</v>
          </cell>
          <cell r="CV44">
            <v>39447</v>
          </cell>
          <cell r="CW44">
            <v>12</v>
          </cell>
          <cell r="CX44">
            <v>22579.21989440918</v>
          </cell>
          <cell r="CY44">
            <v>5805.0459976196289</v>
          </cell>
          <cell r="CZ44">
            <v>1776.2149868011475</v>
          </cell>
          <cell r="DA44">
            <v>3.8895850099495912</v>
          </cell>
          <cell r="DB44">
            <v>3.2682113599740283</v>
          </cell>
          <cell r="DC44">
            <v>39447</v>
          </cell>
          <cell r="DD44">
            <v>434.89405933575171</v>
          </cell>
          <cell r="DE44">
            <v>111.8098867162664</v>
          </cell>
          <cell r="DG44">
            <v>39447</v>
          </cell>
          <cell r="DH44">
            <v>56</v>
          </cell>
          <cell r="DI44">
            <v>74806.51628112793</v>
          </cell>
          <cell r="DJ44">
            <v>31871.281821250916</v>
          </cell>
          <cell r="DK44">
            <v>5824.2239942550659</v>
          </cell>
          <cell r="DL44">
            <v>2.3471448905217533</v>
          </cell>
          <cell r="DM44">
            <v>5.4721936952782562</v>
          </cell>
          <cell r="DN44">
            <v>39447</v>
          </cell>
          <cell r="DO44">
            <v>416.46616705559342</v>
          </cell>
          <cell r="DP44">
            <v>177.4352187363329</v>
          </cell>
          <cell r="DR44">
            <v>39447</v>
          </cell>
          <cell r="DS44">
            <v>26</v>
          </cell>
          <cell r="DT44">
            <v>65764.065872192383</v>
          </cell>
          <cell r="DU44">
            <v>11149.045749664307</v>
          </cell>
          <cell r="DV44">
            <v>4378.3730049133301</v>
          </cell>
          <cell r="DW44">
            <v>5.8986273219098155</v>
          </cell>
          <cell r="DX44">
            <v>2.5463901173228165</v>
          </cell>
          <cell r="DY44">
            <v>39447</v>
          </cell>
          <cell r="DZ44">
            <v>531.22832658115908</v>
          </cell>
          <cell r="EA44">
            <v>90.059652456422995</v>
          </cell>
          <cell r="EC44">
            <v>39447</v>
          </cell>
          <cell r="ED44">
            <v>18</v>
          </cell>
          <cell r="EE44">
            <v>25603.794775009155</v>
          </cell>
          <cell r="EF44">
            <v>2861.9259796142578</v>
          </cell>
          <cell r="EG44">
            <v>1194.5189979076385</v>
          </cell>
          <cell r="EH44">
            <v>8.9463511486275902</v>
          </cell>
          <cell r="EI44">
            <v>2.3958815093165602</v>
          </cell>
          <cell r="EJ44">
            <v>39447</v>
          </cell>
          <cell r="EK44">
            <v>753.04314554491771</v>
          </cell>
          <cell r="EL44">
            <v>84.173215765227127</v>
          </cell>
          <cell r="EN44">
            <v>39447</v>
          </cell>
          <cell r="EO44">
            <v>27</v>
          </cell>
          <cell r="EP44">
            <v>33850.281951904297</v>
          </cell>
          <cell r="EQ44">
            <v>13116.813663482666</v>
          </cell>
          <cell r="ER44">
            <v>2531.3750066757202</v>
          </cell>
          <cell r="ES44">
            <v>2.5806787242959626</v>
          </cell>
          <cell r="ET44">
            <v>5.1816951770840429</v>
          </cell>
          <cell r="EU44">
            <v>39447</v>
          </cell>
          <cell r="EV44">
            <v>630.60348850380342</v>
          </cell>
          <cell r="EW44">
            <v>244.35567378726654</v>
          </cell>
          <cell r="EY44">
            <v>39447</v>
          </cell>
          <cell r="EZ44">
            <v>13</v>
          </cell>
          <cell r="FA44">
            <v>39986.141723632813</v>
          </cell>
          <cell r="FB44">
            <v>9778.3659210205078</v>
          </cell>
          <cell r="FC44">
            <v>3015.793999671936</v>
          </cell>
          <cell r="FD44">
            <v>4.0892457949108643</v>
          </cell>
          <cell r="FE44">
            <v>3.2423852299209486</v>
          </cell>
          <cell r="FF44">
            <v>39447</v>
          </cell>
          <cell r="FG44">
            <v>626.92152085485964</v>
          </cell>
          <cell r="FH44">
            <v>153.30981611207477</v>
          </cell>
          <cell r="FJ44">
            <v>39447</v>
          </cell>
          <cell r="FK44">
            <v>14</v>
          </cell>
          <cell r="FL44">
            <v>47559.017135620117</v>
          </cell>
          <cell r="FM44">
            <v>11312.114883422852</v>
          </cell>
          <cell r="FN44">
            <v>3942.1749792098999</v>
          </cell>
          <cell r="FO44">
            <v>4.2042551393563619</v>
          </cell>
          <cell r="FP44">
            <v>2.8695111056917249</v>
          </cell>
          <cell r="FQ44">
            <v>39447</v>
          </cell>
          <cell r="FR44">
            <v>475.2253086012808</v>
          </cell>
          <cell r="FS44">
            <v>113.03436467322344</v>
          </cell>
          <cell r="FU44">
            <v>39447</v>
          </cell>
          <cell r="FV44">
            <v>5</v>
          </cell>
          <cell r="FW44">
            <v>14488.216918945313</v>
          </cell>
          <cell r="FX44">
            <v>3140.1250038146973</v>
          </cell>
          <cell r="FY44">
            <v>1106.2600002288818</v>
          </cell>
          <cell r="FZ44">
            <v>4.6138981414257989</v>
          </cell>
          <cell r="GA44">
            <v>2.8385054175013242</v>
          </cell>
          <cell r="GB44">
            <v>39447</v>
          </cell>
          <cell r="GC44">
            <v>482.86822736764759</v>
          </cell>
          <cell r="GD44">
            <v>104.65515548170086</v>
          </cell>
          <cell r="GF44">
            <v>39447</v>
          </cell>
          <cell r="GG44">
            <v>3</v>
          </cell>
          <cell r="GH44">
            <v>15388.800048828125</v>
          </cell>
          <cell r="GI44">
            <v>3196.9000091552734</v>
          </cell>
          <cell r="GJ44">
            <v>1207.8000030517578</v>
          </cell>
          <cell r="GK44">
            <v>4.813663237748357</v>
          </cell>
          <cell r="GL44">
            <v>2.6468786231806929</v>
          </cell>
          <cell r="GM44">
            <v>39447</v>
          </cell>
          <cell r="GN44">
            <v>428.05366142183834</v>
          </cell>
          <cell r="GO44">
            <v>88.924721211296259</v>
          </cell>
        </row>
        <row r="45">
          <cell r="L45">
            <v>39538</v>
          </cell>
          <cell r="M45">
            <v>11</v>
          </cell>
          <cell r="N45">
            <v>41311.960083007813</v>
          </cell>
          <cell r="O45">
            <v>12051.055011749268</v>
          </cell>
          <cell r="P45">
            <v>3504.6770057678223</v>
          </cell>
          <cell r="Q45">
            <v>3.4280782921271542</v>
          </cell>
          <cell r="R45">
            <v>3.4385636656149035</v>
          </cell>
          <cell r="S45">
            <v>39538</v>
          </cell>
          <cell r="T45">
            <v>1050.6646880632691</v>
          </cell>
          <cell r="U45">
            <v>306.48794996199518</v>
          </cell>
          <cell r="W45">
            <v>39538</v>
          </cell>
          <cell r="X45">
            <v>32</v>
          </cell>
          <cell r="Y45">
            <v>31619.387954711914</v>
          </cell>
          <cell r="Z45">
            <v>13348.465072631836</v>
          </cell>
          <cell r="AA45">
            <v>2670.0879936218262</v>
          </cell>
          <cell r="AB45">
            <v>2.3687658305778307</v>
          </cell>
          <cell r="AC45">
            <v>4.9992603631483261</v>
          </cell>
          <cell r="AD45">
            <v>39538</v>
          </cell>
          <cell r="AE45">
            <v>527.57033977805338</v>
          </cell>
          <cell r="AF45">
            <v>222.71949931385123</v>
          </cell>
          <cell r="AH45">
            <v>39538</v>
          </cell>
          <cell r="AI45">
            <v>20</v>
          </cell>
          <cell r="AJ45">
            <v>28909.838836669922</v>
          </cell>
          <cell r="AK45">
            <v>7867.3669700622559</v>
          </cell>
          <cell r="AL45">
            <v>2311.2349987030029</v>
          </cell>
          <cell r="AM45">
            <v>3.6746523896343879</v>
          </cell>
          <cell r="AN45">
            <v>3.4039666993954274</v>
          </cell>
          <cell r="AO45">
            <v>39538</v>
          </cell>
          <cell r="AP45">
            <v>584.43483417555217</v>
          </cell>
          <cell r="AQ45">
            <v>159.04493056925608</v>
          </cell>
          <cell r="AS45">
            <v>39538</v>
          </cell>
          <cell r="AT45">
            <v>25</v>
          </cell>
          <cell r="AU45">
            <v>13631.198089599609</v>
          </cell>
          <cell r="AV45">
            <v>3597.4959983825684</v>
          </cell>
          <cell r="AW45">
            <v>1126.6100015640259</v>
          </cell>
          <cell r="AX45">
            <v>3.7890794307285365</v>
          </cell>
          <cell r="AY45">
            <v>3.1932043860682171</v>
          </cell>
          <cell r="AZ45">
            <v>39538</v>
          </cell>
          <cell r="BA45">
            <v>966.45459385454365</v>
          </cell>
          <cell r="BB45">
            <v>255.0631654794106</v>
          </cell>
          <cell r="BD45">
            <v>39538</v>
          </cell>
          <cell r="BE45">
            <v>58</v>
          </cell>
          <cell r="BF45">
            <v>70343.832397460938</v>
          </cell>
          <cell r="BG45">
            <v>32167.325673103333</v>
          </cell>
          <cell r="BH45">
            <v>4112.8075022697449</v>
          </cell>
          <cell r="BI45">
            <v>2.186810091467406</v>
          </cell>
          <cell r="BJ45">
            <v>7.8212572933090287</v>
          </cell>
          <cell r="BK45">
            <v>39538</v>
          </cell>
          <cell r="BL45">
            <v>462.13813583328607</v>
          </cell>
          <cell r="BM45">
            <v>211.32979842944636</v>
          </cell>
          <cell r="BO45">
            <v>39538</v>
          </cell>
          <cell r="BP45">
            <v>13</v>
          </cell>
          <cell r="BQ45">
            <v>30614.83251953125</v>
          </cell>
          <cell r="BR45">
            <v>5475.0956249237061</v>
          </cell>
          <cell r="BS45">
            <v>2211.7855033874512</v>
          </cell>
          <cell r="BT45">
            <v>5.5916525695307575</v>
          </cell>
          <cell r="BU45">
            <v>2.4754188941641697</v>
          </cell>
          <cell r="BV45">
            <v>39538</v>
          </cell>
          <cell r="BW45">
            <v>645.15131908704302</v>
          </cell>
          <cell r="BX45">
            <v>115.37757596072946</v>
          </cell>
          <cell r="BZ45">
            <v>39538</v>
          </cell>
          <cell r="CA45">
            <v>14</v>
          </cell>
          <cell r="CB45">
            <v>42240.209518432617</v>
          </cell>
          <cell r="CC45">
            <v>5985.2938003540039</v>
          </cell>
          <cell r="CD45">
            <v>2374.4462432861328</v>
          </cell>
          <cell r="CE45">
            <v>7.0573326769580289</v>
          </cell>
          <cell r="CF45">
            <v>2.5207114363097189</v>
          </cell>
          <cell r="CG45">
            <v>39538</v>
          </cell>
          <cell r="CH45">
            <v>724.80976497723225</v>
          </cell>
          <cell r="CI45">
            <v>102.70307468198482</v>
          </cell>
          <cell r="CK45">
            <v>39538</v>
          </cell>
          <cell r="CL45">
            <v>37</v>
          </cell>
          <cell r="CM45">
            <v>55093.541171073914</v>
          </cell>
          <cell r="CN45">
            <v>11325.495927810669</v>
          </cell>
          <cell r="CO45">
            <v>4017.2380142211914</v>
          </cell>
          <cell r="CP45">
            <v>4.8645588257011578</v>
          </cell>
          <cell r="CQ45">
            <v>2.8192245238439786</v>
          </cell>
          <cell r="CR45">
            <v>39538</v>
          </cell>
          <cell r="CS45">
            <v>623.06425896737642</v>
          </cell>
          <cell r="CT45">
            <v>128.08237731148631</v>
          </cell>
          <cell r="CV45">
            <v>39538</v>
          </cell>
          <cell r="CW45">
            <v>13</v>
          </cell>
          <cell r="CX45">
            <v>23363.548004150391</v>
          </cell>
          <cell r="CY45">
            <v>5584.2919731140137</v>
          </cell>
          <cell r="CZ45">
            <v>1734.9980087280273</v>
          </cell>
          <cell r="DA45">
            <v>4.1837977162791482</v>
          </cell>
          <cell r="DB45">
            <v>3.2186157822786234</v>
          </cell>
          <cell r="DC45">
            <v>39538</v>
          </cell>
          <cell r="DD45">
            <v>643.80162354059405</v>
          </cell>
          <cell r="DE45">
            <v>153.87972057911961</v>
          </cell>
          <cell r="DG45">
            <v>39538</v>
          </cell>
          <cell r="DH45">
            <v>59</v>
          </cell>
          <cell r="DI45">
            <v>88305.106262207031</v>
          </cell>
          <cell r="DJ45">
            <v>33047.253105640411</v>
          </cell>
          <cell r="DK45">
            <v>6304.6739816665649</v>
          </cell>
          <cell r="DL45">
            <v>2.6720861180179409</v>
          </cell>
          <cell r="DM45">
            <v>5.2417068989988866</v>
          </cell>
          <cell r="DN45">
            <v>39538</v>
          </cell>
          <cell r="DO45">
            <v>581.99335880224805</v>
          </cell>
          <cell r="DP45">
            <v>217.80486597263945</v>
          </cell>
          <cell r="DR45">
            <v>39538</v>
          </cell>
          <cell r="DS45">
            <v>29</v>
          </cell>
          <cell r="DT45">
            <v>72380.351959228516</v>
          </cell>
          <cell r="DU45">
            <v>16182.917684555054</v>
          </cell>
          <cell r="DV45">
            <v>5140.2569828033447</v>
          </cell>
          <cell r="DW45">
            <v>4.4726391970904098</v>
          </cell>
          <cell r="DX45">
            <v>3.148270162113445</v>
          </cell>
          <cell r="DY45">
            <v>39538</v>
          </cell>
          <cell r="DZ45">
            <v>806.78160533817959</v>
          </cell>
          <cell r="EA45">
            <v>180.38155321426686</v>
          </cell>
          <cell r="EC45">
            <v>39538</v>
          </cell>
          <cell r="ED45">
            <v>17</v>
          </cell>
          <cell r="EE45">
            <v>25357.126129150391</v>
          </cell>
          <cell r="EF45">
            <v>1889.7530207633972</v>
          </cell>
          <cell r="EG45">
            <v>1178.9589859247208</v>
          </cell>
          <cell r="EH45">
            <v>13.418222302355128</v>
          </cell>
          <cell r="EI45">
            <v>1.6028997134969565</v>
          </cell>
          <cell r="EJ45">
            <v>39538</v>
          </cell>
          <cell r="EK45">
            <v>882.03504829731878</v>
          </cell>
          <cell r="EL45">
            <v>65.734120990267584</v>
          </cell>
          <cell r="EN45">
            <v>39538</v>
          </cell>
          <cell r="EO45">
            <v>29</v>
          </cell>
          <cell r="EP45">
            <v>44470.217254638672</v>
          </cell>
          <cell r="EQ45">
            <v>14282.42666053772</v>
          </cell>
          <cell r="ER45">
            <v>3405.6431932449341</v>
          </cell>
          <cell r="ES45">
            <v>3.1136317596161498</v>
          </cell>
          <cell r="ET45">
            <v>4.1937530886579069</v>
          </cell>
          <cell r="EU45">
            <v>39538</v>
          </cell>
          <cell r="EV45">
            <v>865.93301384630581</v>
          </cell>
          <cell r="EW45">
            <v>278.11028429163326</v>
          </cell>
          <cell r="EY45">
            <v>39538</v>
          </cell>
          <cell r="EZ45">
            <v>14</v>
          </cell>
          <cell r="FA45">
            <v>40404.310775756836</v>
          </cell>
          <cell r="FB45">
            <v>10568.222072601318</v>
          </cell>
          <cell r="FC45">
            <v>2999.1790103912354</v>
          </cell>
          <cell r="FD45">
            <v>3.8231890376818609</v>
          </cell>
          <cell r="FE45">
            <v>3.5237049992633551</v>
          </cell>
          <cell r="FF45">
            <v>39538</v>
          </cell>
          <cell r="FG45">
            <v>877.49072194747487</v>
          </cell>
          <cell r="FH45">
            <v>229.51800533502512</v>
          </cell>
          <cell r="FJ45">
            <v>39538</v>
          </cell>
          <cell r="FK45">
            <v>17</v>
          </cell>
          <cell r="FL45">
            <v>50832.831359863281</v>
          </cell>
          <cell r="FM45">
            <v>12080.161003112793</v>
          </cell>
          <cell r="FN45">
            <v>4063.8460073471069</v>
          </cell>
          <cell r="FO45">
            <v>4.2079597570566136</v>
          </cell>
          <cell r="FP45">
            <v>2.9725931989728038</v>
          </cell>
          <cell r="FQ45">
            <v>39538</v>
          </cell>
          <cell r="FR45">
            <v>715.48188339038904</v>
          </cell>
          <cell r="FS45">
            <v>170.03059076089045</v>
          </cell>
          <cell r="FU45">
            <v>39538</v>
          </cell>
          <cell r="FV45">
            <v>6</v>
          </cell>
          <cell r="FW45">
            <v>14947.855941772461</v>
          </cell>
          <cell r="FX45">
            <v>2858.224006652832</v>
          </cell>
          <cell r="FY45">
            <v>1131.4399967193604</v>
          </cell>
          <cell r="FZ45">
            <v>5.2297706222394309</v>
          </cell>
          <cell r="GA45">
            <v>2.5261825770171877</v>
          </cell>
          <cell r="GB45">
            <v>39538</v>
          </cell>
          <cell r="GC45">
            <v>877.21685800338707</v>
          </cell>
          <cell r="GD45">
            <v>167.73524526545211</v>
          </cell>
          <cell r="GF45">
            <v>39538</v>
          </cell>
          <cell r="GG45">
            <v>5</v>
          </cell>
          <cell r="GH45">
            <v>22623.28515625</v>
          </cell>
          <cell r="GI45">
            <v>4131.5480346679688</v>
          </cell>
          <cell r="GJ45">
            <v>1735.7229919433594</v>
          </cell>
          <cell r="GK45">
            <v>5.4757405617500261</v>
          </cell>
          <cell r="GL45">
            <v>2.3803038006900992</v>
          </cell>
          <cell r="GM45">
            <v>39538</v>
          </cell>
          <cell r="GN45">
            <v>505.11347403127206</v>
          </cell>
          <cell r="GO45">
            <v>92.245691397373236</v>
          </cell>
        </row>
        <row r="46">
          <cell r="L46">
            <v>39629</v>
          </cell>
          <cell r="M46">
            <v>11</v>
          </cell>
          <cell r="N46">
            <v>40483.697967529297</v>
          </cell>
          <cell r="O46">
            <v>10507.500991821289</v>
          </cell>
          <cell r="P46">
            <v>3367.944995880127</v>
          </cell>
          <cell r="Q46">
            <v>3.8528378916205237</v>
          </cell>
          <cell r="R46">
            <v>3.1198552840603684</v>
          </cell>
          <cell r="S46">
            <v>39629</v>
          </cell>
          <cell r="T46">
            <v>1140.590752190745</v>
          </cell>
          <cell r="U46">
            <v>296.03912343973718</v>
          </cell>
          <cell r="W46">
            <v>39629</v>
          </cell>
          <cell r="X46">
            <v>31</v>
          </cell>
          <cell r="Y46">
            <v>31817.607009887695</v>
          </cell>
          <cell r="Z46">
            <v>14140.576976776123</v>
          </cell>
          <cell r="AA46">
            <v>2691.2399797439575</v>
          </cell>
          <cell r="AB46">
            <v>2.2500925571950541</v>
          </cell>
          <cell r="AC46">
            <v>5.2542980496750227</v>
          </cell>
          <cell r="AD46">
            <v>39629</v>
          </cell>
          <cell r="AE46">
            <v>440.97590856274144</v>
          </cell>
          <cell r="AF46">
            <v>195.98123070655288</v>
          </cell>
          <cell r="AH46">
            <v>39629</v>
          </cell>
          <cell r="AI46">
            <v>19</v>
          </cell>
          <cell r="AJ46">
            <v>30100.952331542969</v>
          </cell>
          <cell r="AK46">
            <v>7830.9699516296387</v>
          </cell>
          <cell r="AL46">
            <v>2243.643985748291</v>
          </cell>
          <cell r="AM46">
            <v>3.8438344825060793</v>
          </cell>
          <cell r="AN46">
            <v>3.4902907954079381</v>
          </cell>
          <cell r="AO46">
            <v>39629</v>
          </cell>
          <cell r="AP46">
            <v>505.97917653504908</v>
          </cell>
          <cell r="AQ46">
            <v>131.63396572819232</v>
          </cell>
          <cell r="AS46">
            <v>39629</v>
          </cell>
          <cell r="AT46">
            <v>28</v>
          </cell>
          <cell r="AU46">
            <v>17643.924819946289</v>
          </cell>
          <cell r="AV46">
            <v>4326.2189788818359</v>
          </cell>
          <cell r="AW46">
            <v>1371.7590007781982</v>
          </cell>
          <cell r="AX46">
            <v>4.0783707218876319</v>
          </cell>
          <cell r="AY46">
            <v>3.1537748076940439</v>
          </cell>
          <cell r="AZ46">
            <v>39629</v>
          </cell>
          <cell r="BA46">
            <v>779.90238649755156</v>
          </cell>
          <cell r="BB46">
            <v>191.22890969965127</v>
          </cell>
          <cell r="BD46">
            <v>39629</v>
          </cell>
          <cell r="BE46">
            <v>59</v>
          </cell>
          <cell r="BF46">
            <v>79711.615692138672</v>
          </cell>
          <cell r="BG46">
            <v>35961.249586105347</v>
          </cell>
          <cell r="BH46">
            <v>4461.4847121238708</v>
          </cell>
          <cell r="BI46">
            <v>2.2165974934012729</v>
          </cell>
          <cell r="BJ46">
            <v>8.0603771852859598</v>
          </cell>
          <cell r="BK46">
            <v>39629</v>
          </cell>
          <cell r="BL46">
            <v>416.37060345588867</v>
          </cell>
          <cell r="BM46">
            <v>187.84222426282093</v>
          </cell>
          <cell r="BO46">
            <v>39629</v>
          </cell>
          <cell r="BP46">
            <v>12</v>
          </cell>
          <cell r="BQ46">
            <v>30970.640869140625</v>
          </cell>
          <cell r="BR46">
            <v>5014.1618041992188</v>
          </cell>
          <cell r="BS46">
            <v>2176.6017608642578</v>
          </cell>
          <cell r="BT46">
            <v>6.1766337183621776</v>
          </cell>
          <cell r="BU46">
            <v>2.3036652337395234</v>
          </cell>
          <cell r="BV46">
            <v>39629</v>
          </cell>
          <cell r="BW46">
            <v>625.63101658754329</v>
          </cell>
          <cell r="BX46">
            <v>101.28996555642257</v>
          </cell>
          <cell r="BZ46">
            <v>39629</v>
          </cell>
          <cell r="CA46">
            <v>14</v>
          </cell>
          <cell r="CB46">
            <v>43447.636810302734</v>
          </cell>
          <cell r="CC46">
            <v>5958.1598243713379</v>
          </cell>
          <cell r="CD46">
            <v>2349.5212688446045</v>
          </cell>
          <cell r="CE46">
            <v>7.2921234225010094</v>
          </cell>
          <cell r="CF46">
            <v>2.5359037619188309</v>
          </cell>
          <cell r="CG46">
            <v>39629</v>
          </cell>
          <cell r="CH46">
            <v>744.28369901771975</v>
          </cell>
          <cell r="CI46">
            <v>102.06679946215854</v>
          </cell>
          <cell r="CK46">
            <v>39629</v>
          </cell>
          <cell r="CL46">
            <v>34</v>
          </cell>
          <cell r="CM46">
            <v>53261.394687652588</v>
          </cell>
          <cell r="CN46">
            <v>11442.025039672852</v>
          </cell>
          <cell r="CO46">
            <v>3978.0900051593781</v>
          </cell>
          <cell r="CP46">
            <v>4.654892337936662</v>
          </cell>
          <cell r="CQ46">
            <v>2.8762609757026949</v>
          </cell>
          <cell r="CR46">
            <v>39629</v>
          </cell>
          <cell r="CS46">
            <v>500.55223294462854</v>
          </cell>
          <cell r="CT46">
            <v>107.53250485842696</v>
          </cell>
          <cell r="CV46">
            <v>39629</v>
          </cell>
          <cell r="CW46">
            <v>14</v>
          </cell>
          <cell r="CX46">
            <v>25587.198806762695</v>
          </cell>
          <cell r="CY46">
            <v>6339.2151222229004</v>
          </cell>
          <cell r="CZ46">
            <v>1726.6779804229736</v>
          </cell>
          <cell r="DA46">
            <v>4.0363354632127271</v>
          </cell>
          <cell r="DB46">
            <v>3.6713360534487283</v>
          </cell>
          <cell r="DC46">
            <v>39629</v>
          </cell>
          <cell r="DD46">
            <v>586.84290295756068</v>
          </cell>
          <cell r="DE46">
            <v>145.39002228780615</v>
          </cell>
          <cell r="DG46">
            <v>39629</v>
          </cell>
          <cell r="DH46">
            <v>54</v>
          </cell>
          <cell r="DI46">
            <v>84863.118873596191</v>
          </cell>
          <cell r="DJ46">
            <v>30528.612029075623</v>
          </cell>
          <cell r="DK46">
            <v>6048.7669982910156</v>
          </cell>
          <cell r="DL46">
            <v>2.7797896213811515</v>
          </cell>
          <cell r="DM46">
            <v>5.0470801797624212</v>
          </cell>
          <cell r="DN46">
            <v>39629</v>
          </cell>
          <cell r="DO46">
            <v>525.3279400763746</v>
          </cell>
          <cell r="DP46">
            <v>188.9811862148629</v>
          </cell>
          <cell r="DR46">
            <v>39629</v>
          </cell>
          <cell r="DS46">
            <v>28</v>
          </cell>
          <cell r="DT46">
            <v>62632.358589172363</v>
          </cell>
          <cell r="DU46">
            <v>14823.65256023407</v>
          </cell>
          <cell r="DV46">
            <v>4472.7939558029175</v>
          </cell>
          <cell r="DW46">
            <v>4.2251636925969196</v>
          </cell>
          <cell r="DX46">
            <v>3.3141818529338125</v>
          </cell>
          <cell r="DY46">
            <v>39629</v>
          </cell>
          <cell r="DZ46">
            <v>667.57018069751427</v>
          </cell>
          <cell r="EA46">
            <v>157.99865502659483</v>
          </cell>
          <cell r="EC46">
            <v>39629</v>
          </cell>
          <cell r="ED46">
            <v>18</v>
          </cell>
          <cell r="EE46">
            <v>26307.30712890625</v>
          </cell>
          <cell r="EF46">
            <v>1607.7859978675842</v>
          </cell>
          <cell r="EG46">
            <v>1129.5260124206543</v>
          </cell>
          <cell r="EH46">
            <v>16.362443237966858</v>
          </cell>
          <cell r="EI46">
            <v>1.4234165306401265</v>
          </cell>
          <cell r="EJ46">
            <v>39629</v>
          </cell>
          <cell r="EK46">
            <v>725.11466337299373</v>
          </cell>
          <cell r="EL46">
            <v>44.315793969598765</v>
          </cell>
          <cell r="EN46">
            <v>39629</v>
          </cell>
          <cell r="EO46">
            <v>29</v>
          </cell>
          <cell r="EP46">
            <v>44390.296432495117</v>
          </cell>
          <cell r="EQ46">
            <v>14530.18358039856</v>
          </cell>
          <cell r="ER46">
            <v>3377.3735084533691</v>
          </cell>
          <cell r="ES46">
            <v>3.0550403019255934</v>
          </cell>
          <cell r="ET46">
            <v>4.3022139967730419</v>
          </cell>
          <cell r="EU46">
            <v>39629</v>
          </cell>
          <cell r="EV46">
            <v>768.8811400794491</v>
          </cell>
          <cell r="EW46">
            <v>251.67626744394269</v>
          </cell>
          <cell r="EY46">
            <v>39629</v>
          </cell>
          <cell r="EZ46">
            <v>13</v>
          </cell>
          <cell r="FA46">
            <v>35882.84489440918</v>
          </cell>
          <cell r="FB46">
            <v>9869.7370071411133</v>
          </cell>
          <cell r="FC46">
            <v>2771.2619934082031</v>
          </cell>
          <cell r="FD46">
            <v>3.6356434693697146</v>
          </cell>
          <cell r="FE46">
            <v>3.5614593750491763</v>
          </cell>
          <cell r="FF46">
            <v>39629</v>
          </cell>
          <cell r="FG46">
            <v>749.61524465581977</v>
          </cell>
          <cell r="FH46">
            <v>206.18502638427722</v>
          </cell>
          <cell r="FJ46">
            <v>39629</v>
          </cell>
          <cell r="FK46">
            <v>17</v>
          </cell>
          <cell r="FL46">
            <v>73237.58479309082</v>
          </cell>
          <cell r="FM46">
            <v>20700.140907287598</v>
          </cell>
          <cell r="FN46">
            <v>5317.9480037689209</v>
          </cell>
          <cell r="FO46">
            <v>3.5380234908114625</v>
          </cell>
          <cell r="FP46">
            <v>3.8925053220936068</v>
          </cell>
          <cell r="FQ46">
            <v>39629</v>
          </cell>
          <cell r="FR46">
            <v>555.58853872260875</v>
          </cell>
          <cell r="FS46">
            <v>157.03359239007818</v>
          </cell>
          <cell r="FU46">
            <v>39629</v>
          </cell>
          <cell r="FV46">
            <v>6</v>
          </cell>
          <cell r="FW46">
            <v>14649.075897216797</v>
          </cell>
          <cell r="FX46">
            <v>2324.2389945983887</v>
          </cell>
          <cell r="FY46">
            <v>1084.1550016403198</v>
          </cell>
          <cell r="FZ46">
            <v>6.3027407815038616</v>
          </cell>
          <cell r="GA46">
            <v>2.1438253672969543</v>
          </cell>
          <cell r="GB46">
            <v>39629</v>
          </cell>
          <cell r="GC46">
            <v>899.20429218171273</v>
          </cell>
          <cell r="GD46">
            <v>142.66877273781179</v>
          </cell>
          <cell r="GF46">
            <v>39629</v>
          </cell>
          <cell r="GM46">
            <v>39629</v>
          </cell>
          <cell r="GN46">
            <v>456.11600229765639</v>
          </cell>
        </row>
        <row r="47">
          <cell r="L47">
            <v>39721</v>
          </cell>
          <cell r="M47">
            <v>10</v>
          </cell>
          <cell r="N47">
            <v>40500.766952514648</v>
          </cell>
          <cell r="O47">
            <v>6648.0610389709473</v>
          </cell>
          <cell r="P47">
            <v>3132.3829898834229</v>
          </cell>
          <cell r="Q47">
            <v>6.0921171925316377</v>
          </cell>
          <cell r="R47">
            <v>2.1223653239217617</v>
          </cell>
          <cell r="S47">
            <v>39721</v>
          </cell>
          <cell r="T47">
            <v>2045.2319707143909</v>
          </cell>
          <cell r="U47">
            <v>335.7177654464121</v>
          </cell>
          <cell r="W47">
            <v>39721</v>
          </cell>
          <cell r="X47">
            <v>31</v>
          </cell>
          <cell r="Y47">
            <v>34079.757797241211</v>
          </cell>
          <cell r="Z47">
            <v>14462.948902130127</v>
          </cell>
          <cell r="AA47">
            <v>2687.765007019043</v>
          </cell>
          <cell r="AB47">
            <v>2.3563491807830346</v>
          </cell>
          <cell r="AC47">
            <v>5.3810317733732056</v>
          </cell>
          <cell r="AD47">
            <v>39721</v>
          </cell>
          <cell r="AE47">
            <v>573.77400401442549</v>
          </cell>
          <cell r="AF47">
            <v>243.50126402902458</v>
          </cell>
          <cell r="AH47">
            <v>39721</v>
          </cell>
          <cell r="AI47">
            <v>20</v>
          </cell>
          <cell r="AJ47">
            <v>35135.621932983398</v>
          </cell>
          <cell r="AK47">
            <v>8530.2469482421875</v>
          </cell>
          <cell r="AL47">
            <v>2609.7479877471924</v>
          </cell>
          <cell r="AM47">
            <v>4.1189454591609138</v>
          </cell>
          <cell r="AN47">
            <v>3.2686094551243379</v>
          </cell>
          <cell r="AO47">
            <v>39721</v>
          </cell>
          <cell r="AP47">
            <v>706.63667099791087</v>
          </cell>
          <cell r="AQ47">
            <v>171.55766639888029</v>
          </cell>
          <cell r="AS47">
            <v>39721</v>
          </cell>
          <cell r="AT47">
            <v>27</v>
          </cell>
          <cell r="AU47">
            <v>18157.912078857422</v>
          </cell>
          <cell r="AV47">
            <v>4386.6219520568848</v>
          </cell>
          <cell r="AW47">
            <v>1318.0519914627075</v>
          </cell>
          <cell r="AX47">
            <v>4.1393838532958567</v>
          </cell>
          <cell r="AY47">
            <v>3.3281099535298555</v>
          </cell>
          <cell r="AZ47">
            <v>39721</v>
          </cell>
          <cell r="BA47">
            <v>1010.0434711523313</v>
          </cell>
          <cell r="BB47">
            <v>244.00816811132782</v>
          </cell>
          <cell r="BD47">
            <v>39721</v>
          </cell>
          <cell r="BE47">
            <v>60</v>
          </cell>
          <cell r="BF47">
            <v>89171.354598999023</v>
          </cell>
          <cell r="BG47">
            <v>39478.713659286499</v>
          </cell>
          <cell r="BH47">
            <v>4559.4691200256348</v>
          </cell>
          <cell r="BI47">
            <v>2.2587198602410243</v>
          </cell>
          <cell r="BJ47">
            <v>8.6586206902667957</v>
          </cell>
          <cell r="BK47">
            <v>39721</v>
          </cell>
          <cell r="BL47">
            <v>615.57896402933181</v>
          </cell>
          <cell r="BM47">
            <v>272.53444522493567</v>
          </cell>
          <cell r="BO47">
            <v>39721</v>
          </cell>
          <cell r="BP47">
            <v>13</v>
          </cell>
          <cell r="BQ47">
            <v>30606.875</v>
          </cell>
          <cell r="BR47">
            <v>4531.8543319702148</v>
          </cell>
          <cell r="BS47">
            <v>2207.2212867736816</v>
          </cell>
          <cell r="BT47">
            <v>6.7537199472812093</v>
          </cell>
          <cell r="BU47">
            <v>2.0531943757186548</v>
          </cell>
          <cell r="BV47">
            <v>39721</v>
          </cell>
          <cell r="BW47">
            <v>851.71835314807197</v>
          </cell>
          <cell r="BX47">
            <v>126.1109965761819</v>
          </cell>
          <cell r="BZ47">
            <v>39721</v>
          </cell>
          <cell r="CA47">
            <v>14</v>
          </cell>
          <cell r="CB47">
            <v>45880.909332275391</v>
          </cell>
          <cell r="CC47">
            <v>5984.6678733825684</v>
          </cell>
          <cell r="CD47">
            <v>2299.8677730560303</v>
          </cell>
          <cell r="CE47">
            <v>7.6664086133059275</v>
          </cell>
          <cell r="CF47">
            <v>2.6021791093799407</v>
          </cell>
          <cell r="CG47">
            <v>39721</v>
          </cell>
          <cell r="CH47">
            <v>1191.1831858588002</v>
          </cell>
          <cell r="CI47">
            <v>155.37694974819968</v>
          </cell>
          <cell r="CK47">
            <v>39721</v>
          </cell>
          <cell r="CL47">
            <v>36</v>
          </cell>
          <cell r="CM47">
            <v>53972.761874198914</v>
          </cell>
          <cell r="CN47">
            <v>12510.833965301514</v>
          </cell>
          <cell r="CO47">
            <v>4058.6720268726349</v>
          </cell>
          <cell r="CP47">
            <v>4.3140818608808189</v>
          </cell>
          <cell r="CQ47">
            <v>3.0824944421393909</v>
          </cell>
          <cell r="CR47">
            <v>39721</v>
          </cell>
          <cell r="CS47">
            <v>625.0784305610955</v>
          </cell>
          <cell r="CT47">
            <v>144.89257522653298</v>
          </cell>
          <cell r="CV47">
            <v>39721</v>
          </cell>
          <cell r="CW47">
            <v>14</v>
          </cell>
          <cell r="CX47">
            <v>25002.512481689453</v>
          </cell>
          <cell r="CY47">
            <v>6186.2290306091309</v>
          </cell>
          <cell r="CZ47">
            <v>1684.3989868164063</v>
          </cell>
          <cell r="DA47">
            <v>4.0416402881267981</v>
          </cell>
          <cell r="DB47">
            <v>3.6726625217825597</v>
          </cell>
          <cell r="DC47">
            <v>39721</v>
          </cell>
          <cell r="DD47">
            <v>835.37698848820571</v>
          </cell>
          <cell r="DE47">
            <v>206.69256265638194</v>
          </cell>
          <cell r="DG47">
            <v>39721</v>
          </cell>
          <cell r="DH47">
            <v>50</v>
          </cell>
          <cell r="DI47">
            <v>83078.410011291504</v>
          </cell>
          <cell r="DJ47">
            <v>28929.453050136566</v>
          </cell>
          <cell r="DK47">
            <v>6090.4730138778687</v>
          </cell>
          <cell r="DL47">
            <v>2.8717587528292148</v>
          </cell>
          <cell r="DM47">
            <v>4.7499517663434938</v>
          </cell>
          <cell r="DN47">
            <v>39721</v>
          </cell>
          <cell r="DO47">
            <v>758.67022041720611</v>
          </cell>
          <cell r="DP47">
            <v>264.18313156346272</v>
          </cell>
          <cell r="DR47">
            <v>39721</v>
          </cell>
          <cell r="DS47">
            <v>26</v>
          </cell>
          <cell r="DT47">
            <v>62118.643707275391</v>
          </cell>
          <cell r="DU47">
            <v>15220.134872436523</v>
          </cell>
          <cell r="DV47">
            <v>4288.0950412750244</v>
          </cell>
          <cell r="DW47">
            <v>4.081346468208471</v>
          </cell>
          <cell r="DX47">
            <v>3.5493930815281001</v>
          </cell>
          <cell r="DY47">
            <v>39721</v>
          </cell>
          <cell r="DZ47">
            <v>1075.0948557788809</v>
          </cell>
          <cell r="EA47">
            <v>263.41670920449923</v>
          </cell>
          <cell r="EC47">
            <v>39721</v>
          </cell>
          <cell r="ED47">
            <v>17</v>
          </cell>
          <cell r="EE47">
            <v>25930.630859375</v>
          </cell>
          <cell r="EF47">
            <v>496.17598915100098</v>
          </cell>
          <cell r="EG47">
            <v>1010.4240019321442</v>
          </cell>
          <cell r="EH47">
            <v>52.260954633746991</v>
          </cell>
          <cell r="EI47">
            <v>0.49105720786739793</v>
          </cell>
          <cell r="EJ47">
            <v>39721</v>
          </cell>
          <cell r="EK47">
            <v>978.43107307504954</v>
          </cell>
          <cell r="EL47">
            <v>18.722028327497053</v>
          </cell>
          <cell r="EN47">
            <v>39721</v>
          </cell>
          <cell r="EO47">
            <v>29</v>
          </cell>
          <cell r="EP47">
            <v>45418.881118774414</v>
          </cell>
          <cell r="EQ47">
            <v>14036.155521392822</v>
          </cell>
          <cell r="ER47">
            <v>3252.6500301361084</v>
          </cell>
          <cell r="ES47">
            <v>3.2358490934038504</v>
          </cell>
          <cell r="ET47">
            <v>4.3152984155524026</v>
          </cell>
          <cell r="EU47">
            <v>39721</v>
          </cell>
          <cell r="EV47">
            <v>1088.3242433904941</v>
          </cell>
          <cell r="EW47">
            <v>336.33343582338239</v>
          </cell>
          <cell r="EY47">
            <v>39721</v>
          </cell>
          <cell r="EZ47">
            <v>13</v>
          </cell>
          <cell r="FA47">
            <v>36687.894958496094</v>
          </cell>
          <cell r="FB47">
            <v>10337.124923706055</v>
          </cell>
          <cell r="FC47">
            <v>2707.5590000152588</v>
          </cell>
          <cell r="FD47">
            <v>3.5491391687025091</v>
          </cell>
          <cell r="FE47">
            <v>3.8178761473518392</v>
          </cell>
          <cell r="FF47">
            <v>39721</v>
          </cell>
          <cell r="FG47">
            <v>1038.2821760069896</v>
          </cell>
          <cell r="FH47">
            <v>292.54479090673806</v>
          </cell>
          <cell r="FJ47">
            <v>39721</v>
          </cell>
          <cell r="FK47">
            <v>17</v>
          </cell>
          <cell r="FL47">
            <v>75545.551834106445</v>
          </cell>
          <cell r="FM47">
            <v>21176.008010864258</v>
          </cell>
          <cell r="FN47">
            <v>5416.1300144195557</v>
          </cell>
          <cell r="FO47">
            <v>3.5675067649836611</v>
          </cell>
          <cell r="FP47">
            <v>3.9098042245083886</v>
          </cell>
          <cell r="FQ47">
            <v>39721</v>
          </cell>
          <cell r="FR47">
            <v>857.72940121849717</v>
          </cell>
          <cell r="FS47">
            <v>240.42824799588726</v>
          </cell>
          <cell r="FU47">
            <v>39721</v>
          </cell>
          <cell r="FV47">
            <v>6</v>
          </cell>
          <cell r="FW47">
            <v>15144.324966430664</v>
          </cell>
          <cell r="FX47">
            <v>1876.4809951782227</v>
          </cell>
          <cell r="FY47">
            <v>1041.8700065612793</v>
          </cell>
          <cell r="FZ47">
            <v>8.0705986393388969</v>
          </cell>
          <cell r="GA47">
            <v>1.8010701751282772</v>
          </cell>
          <cell r="GB47">
            <v>39721</v>
          </cell>
          <cell r="GC47">
            <v>1369.1031999806107</v>
          </cell>
          <cell r="GD47">
            <v>169.64084836372942</v>
          </cell>
          <cell r="GF47">
            <v>39721</v>
          </cell>
          <cell r="GG47">
            <v>4</v>
          </cell>
          <cell r="GH47">
            <v>19522.239013671875</v>
          </cell>
          <cell r="GI47">
            <v>4338.8670043945313</v>
          </cell>
          <cell r="GJ47">
            <v>1370.8830032348633</v>
          </cell>
          <cell r="GK47">
            <v>4.4993863591345811</v>
          </cell>
          <cell r="GL47">
            <v>3.1650162662722758</v>
          </cell>
          <cell r="GM47">
            <v>39721</v>
          </cell>
          <cell r="GN47">
            <v>639.34431713368042</v>
          </cell>
          <cell r="GO47">
            <v>142.09589177326237</v>
          </cell>
        </row>
        <row r="48">
          <cell r="L48">
            <v>39813</v>
          </cell>
          <cell r="S48">
            <v>39813</v>
          </cell>
          <cell r="T48">
            <v>2482.4021583809704</v>
          </cell>
          <cell r="W48">
            <v>39813</v>
          </cell>
          <cell r="X48">
            <v>32</v>
          </cell>
          <cell r="Y48">
            <v>35874.635040283203</v>
          </cell>
          <cell r="Z48">
            <v>13834.092956542969</v>
          </cell>
          <cell r="AA48">
            <v>2703.5189971923828</v>
          </cell>
          <cell r="AB48">
            <v>2.5932047119371093</v>
          </cell>
          <cell r="AC48">
            <v>5.1170688909194793</v>
          </cell>
          <cell r="AD48">
            <v>39813</v>
          </cell>
          <cell r="AE48">
            <v>1054.6313160326638</v>
          </cell>
          <cell r="AH48">
            <v>39813</v>
          </cell>
          <cell r="AI48">
            <v>17</v>
          </cell>
          <cell r="AJ48">
            <v>22003.522827148438</v>
          </cell>
          <cell r="AK48">
            <v>5322.9609336853027</v>
          </cell>
          <cell r="AL48">
            <v>1557.9459981918335</v>
          </cell>
          <cell r="AM48">
            <v>4.1336998526334296</v>
          </cell>
          <cell r="AN48">
            <v>3.4166530418019496</v>
          </cell>
          <cell r="AO48">
            <v>39813</v>
          </cell>
          <cell r="AP48">
            <v>1445.5507668216746</v>
          </cell>
          <cell r="AS48">
            <v>39813</v>
          </cell>
          <cell r="AT48">
            <v>26</v>
          </cell>
          <cell r="AU48">
            <v>15127.141891479492</v>
          </cell>
          <cell r="AV48">
            <v>3921.4280257225037</v>
          </cell>
          <cell r="AW48">
            <v>1071.8460006713867</v>
          </cell>
          <cell r="AX48">
            <v>3.8575594891078975</v>
          </cell>
          <cell r="AY48">
            <v>3.6585741079093319</v>
          </cell>
          <cell r="AZ48">
            <v>39813</v>
          </cell>
          <cell r="BA48">
            <v>2015.2696601235712</v>
          </cell>
          <cell r="BD48">
            <v>39813</v>
          </cell>
          <cell r="BE48">
            <v>53</v>
          </cell>
          <cell r="BF48">
            <v>78594.431762695313</v>
          </cell>
          <cell r="BG48">
            <v>35756.55738067627</v>
          </cell>
          <cell r="BH48">
            <v>4012.0940999984741</v>
          </cell>
          <cell r="BI48">
            <v>2.1980424716494014</v>
          </cell>
          <cell r="BJ48">
            <v>8.9121931065101059</v>
          </cell>
          <cell r="BK48">
            <v>39813</v>
          </cell>
          <cell r="BL48">
            <v>1188.5313689696525</v>
          </cell>
          <cell r="BO48">
            <v>39813</v>
          </cell>
          <cell r="BP48">
            <v>12</v>
          </cell>
          <cell r="BQ48">
            <v>27887.000732421875</v>
          </cell>
          <cell r="BR48">
            <v>4215.0373916625977</v>
          </cell>
          <cell r="BS48">
            <v>2080.2909736633301</v>
          </cell>
          <cell r="BT48">
            <v>6.6160743407834888</v>
          </cell>
          <cell r="BU48">
            <v>2.0261768401754123</v>
          </cell>
          <cell r="BV48">
            <v>39813</v>
          </cell>
          <cell r="BW48">
            <v>1318.4717002218867</v>
          </cell>
          <cell r="BZ48">
            <v>39813</v>
          </cell>
          <cell r="CA48">
            <v>13</v>
          </cell>
          <cell r="CB48">
            <v>45502.316543579102</v>
          </cell>
          <cell r="CC48">
            <v>5765.9040336608887</v>
          </cell>
          <cell r="CD48">
            <v>2328.3256092071533</v>
          </cell>
          <cell r="CE48">
            <v>7.8916187778950535</v>
          </cell>
          <cell r="CF48">
            <v>2.4764165333491768</v>
          </cell>
          <cell r="CG48">
            <v>39813</v>
          </cell>
          <cell r="CH48">
            <v>1797.5789268370834</v>
          </cell>
          <cell r="CK48">
            <v>39813</v>
          </cell>
          <cell r="CL48">
            <v>33</v>
          </cell>
          <cell r="CM48">
            <v>50805.097789764404</v>
          </cell>
          <cell r="CN48">
            <v>11977.400058746338</v>
          </cell>
          <cell r="CO48">
            <v>3763.7110371589661</v>
          </cell>
          <cell r="CP48">
            <v>4.2417467514299698</v>
          </cell>
          <cell r="CQ48">
            <v>3.1823378416924024</v>
          </cell>
          <cell r="CR48">
            <v>39813</v>
          </cell>
          <cell r="CS48">
            <v>1097.1791995874678</v>
          </cell>
          <cell r="CV48">
            <v>39813</v>
          </cell>
          <cell r="CW48">
            <v>17</v>
          </cell>
          <cell r="CX48">
            <v>28168.970077514648</v>
          </cell>
          <cell r="CY48">
            <v>6122.5444374084473</v>
          </cell>
          <cell r="CZ48">
            <v>1805.1160154342651</v>
          </cell>
          <cell r="DA48">
            <v>4.6008600452784982</v>
          </cell>
          <cell r="DB48">
            <v>3.3917733735997673</v>
          </cell>
          <cell r="DC48">
            <v>39813</v>
          </cell>
          <cell r="DD48">
            <v>1600.7479722574521</v>
          </cell>
          <cell r="DG48">
            <v>39813</v>
          </cell>
          <cell r="DH48">
            <v>47</v>
          </cell>
          <cell r="DI48">
            <v>60589.009185791016</v>
          </cell>
          <cell r="DJ48">
            <v>23134.457980155945</v>
          </cell>
          <cell r="DK48">
            <v>4533.3819808959961</v>
          </cell>
          <cell r="DL48">
            <v>2.61899410990145</v>
          </cell>
          <cell r="DM48">
            <v>5.1031344981839712</v>
          </cell>
          <cell r="DN48">
            <v>39813</v>
          </cell>
          <cell r="DO48">
            <v>1507.4478831887325</v>
          </cell>
          <cell r="DR48">
            <v>39813</v>
          </cell>
          <cell r="DS48">
            <v>27</v>
          </cell>
          <cell r="DT48">
            <v>50228.136383056641</v>
          </cell>
          <cell r="DU48">
            <v>14457.996002197266</v>
          </cell>
          <cell r="DV48">
            <v>3486.8493776321411</v>
          </cell>
          <cell r="DW48">
            <v>3.4740731962730642</v>
          </cell>
          <cell r="DX48">
            <v>4.146435488422342</v>
          </cell>
          <cell r="DY48">
            <v>39813</v>
          </cell>
          <cell r="DZ48">
            <v>2389.0503446259113</v>
          </cell>
          <cell r="EC48">
            <v>39813</v>
          </cell>
          <cell r="ED48">
            <v>16</v>
          </cell>
          <cell r="EE48">
            <v>25513.889953613281</v>
          </cell>
          <cell r="EF48">
            <v>492.66099834442139</v>
          </cell>
          <cell r="EG48">
            <v>1048.8200187683105</v>
          </cell>
          <cell r="EH48">
            <v>51.787923215664037</v>
          </cell>
          <cell r="EI48">
            <v>0.46972882813867478</v>
          </cell>
          <cell r="EJ48">
            <v>39813</v>
          </cell>
          <cell r="EK48">
            <v>1862.6728695271133</v>
          </cell>
          <cell r="EN48">
            <v>39813</v>
          </cell>
          <cell r="EO48">
            <v>29</v>
          </cell>
          <cell r="EP48">
            <v>45617.851699829102</v>
          </cell>
          <cell r="EQ48">
            <v>9534.2532424926758</v>
          </cell>
          <cell r="ER48">
            <v>3423.2974033355713</v>
          </cell>
          <cell r="ES48">
            <v>4.7846276514365558</v>
          </cell>
          <cell r="ET48">
            <v>2.7851080753903386</v>
          </cell>
          <cell r="EU48">
            <v>39813</v>
          </cell>
          <cell r="EV48">
            <v>2021.9728975407597</v>
          </cell>
          <cell r="EY48">
            <v>39813</v>
          </cell>
          <cell r="EZ48">
            <v>15</v>
          </cell>
          <cell r="FA48">
            <v>39600.777770996094</v>
          </cell>
          <cell r="FB48">
            <v>8709.457052230835</v>
          </cell>
          <cell r="FC48">
            <v>2686.5720062255859</v>
          </cell>
          <cell r="FD48">
            <v>4.5468710085495827</v>
          </cell>
          <cell r="FE48">
            <v>3.2418476154923201</v>
          </cell>
          <cell r="FF48">
            <v>39813</v>
          </cell>
          <cell r="FG48">
            <v>2097.724268650396</v>
          </cell>
          <cell r="FJ48">
            <v>39813</v>
          </cell>
          <cell r="FK48">
            <v>17</v>
          </cell>
          <cell r="FL48">
            <v>73797.226684570313</v>
          </cell>
          <cell r="FM48">
            <v>20453.273994445801</v>
          </cell>
          <cell r="FN48">
            <v>5378.3240022659302</v>
          </cell>
          <cell r="FO48">
            <v>3.6080886954631497</v>
          </cell>
          <cell r="FP48">
            <v>3.8029084870730503</v>
          </cell>
          <cell r="FQ48">
            <v>39813</v>
          </cell>
          <cell r="FR48">
            <v>1360.6847211177155</v>
          </cell>
          <cell r="FU48">
            <v>39813</v>
          </cell>
          <cell r="FV48">
            <v>6</v>
          </cell>
          <cell r="FW48">
            <v>15198.547988891602</v>
          </cell>
          <cell r="FX48">
            <v>1607.7039909362793</v>
          </cell>
          <cell r="FY48">
            <v>1007.7340049743652</v>
          </cell>
          <cell r="FZ48">
            <v>9.4535735897753277</v>
          </cell>
          <cell r="GA48">
            <v>1.5953654267895585</v>
          </cell>
          <cell r="GB48">
            <v>39813</v>
          </cell>
          <cell r="GC48">
            <v>2654.7605159272584</v>
          </cell>
          <cell r="GF48">
            <v>39813</v>
          </cell>
          <cell r="GG48">
            <v>4</v>
          </cell>
          <cell r="GH48">
            <v>19309.3720703125</v>
          </cell>
          <cell r="GI48">
            <v>5295.0659942626953</v>
          </cell>
          <cell r="GJ48">
            <v>1331.9550018310547</v>
          </cell>
          <cell r="GK48">
            <v>3.6466725988372142</v>
          </cell>
          <cell r="GL48">
            <v>3.9754090693630819</v>
          </cell>
          <cell r="GM48">
            <v>39813</v>
          </cell>
          <cell r="GN48">
            <v>938.36490058190861</v>
          </cell>
        </row>
        <row r="49">
          <cell r="L49">
            <v>39903</v>
          </cell>
          <cell r="S49">
            <v>39903</v>
          </cell>
          <cell r="T49">
            <v>2414.3640484902867</v>
          </cell>
          <cell r="W49">
            <v>39903</v>
          </cell>
          <cell r="X49">
            <v>33</v>
          </cell>
          <cell r="Y49">
            <v>35789.119064331055</v>
          </cell>
          <cell r="Z49">
            <v>12264.650043487549</v>
          </cell>
          <cell r="AA49">
            <v>2745.9680094718933</v>
          </cell>
          <cell r="AB49">
            <v>2.9180709549340014</v>
          </cell>
          <cell r="AC49">
            <v>4.4664213134246582</v>
          </cell>
          <cell r="AD49">
            <v>39903</v>
          </cell>
          <cell r="AE49">
            <v>984.83788047754263</v>
          </cell>
          <cell r="AH49">
            <v>39903</v>
          </cell>
          <cell r="AI49">
            <v>22</v>
          </cell>
          <cell r="AJ49">
            <v>37808.369064331055</v>
          </cell>
          <cell r="AK49">
            <v>9429.6520729064941</v>
          </cell>
          <cell r="AL49">
            <v>2124.73801612854</v>
          </cell>
          <cell r="AM49">
            <v>4.0095189909459101</v>
          </cell>
          <cell r="AN49">
            <v>4.4380304777942232</v>
          </cell>
          <cell r="AO49">
            <v>39903</v>
          </cell>
          <cell r="AP49">
            <v>1383.4374663289698</v>
          </cell>
          <cell r="AS49">
            <v>39903</v>
          </cell>
          <cell r="AT49">
            <v>25</v>
          </cell>
          <cell r="AU49">
            <v>14595.685958862305</v>
          </cell>
          <cell r="AV49">
            <v>3522.9149703979492</v>
          </cell>
          <cell r="AW49">
            <v>1023.5980024337769</v>
          </cell>
          <cell r="AX49">
            <v>4.1430707472379256</v>
          </cell>
          <cell r="AY49">
            <v>3.4416977778596918</v>
          </cell>
          <cell r="AZ49">
            <v>39903</v>
          </cell>
          <cell r="BA49">
            <v>1715.4057906832302</v>
          </cell>
          <cell r="BD49">
            <v>39903</v>
          </cell>
          <cell r="BE49">
            <v>55</v>
          </cell>
          <cell r="BF49">
            <v>81042.314712524414</v>
          </cell>
          <cell r="BG49">
            <v>34282.340026855469</v>
          </cell>
          <cell r="BH49">
            <v>4370.2183809280396</v>
          </cell>
          <cell r="BI49">
            <v>2.3639668309992543</v>
          </cell>
          <cell r="BJ49">
            <v>7.844537054822287</v>
          </cell>
          <cell r="BK49">
            <v>39903</v>
          </cell>
          <cell r="BL49">
            <v>984.95432035560611</v>
          </cell>
          <cell r="BO49">
            <v>39903</v>
          </cell>
          <cell r="BP49">
            <v>12</v>
          </cell>
          <cell r="BQ49">
            <v>27407.194396972656</v>
          </cell>
          <cell r="BR49">
            <v>4001.3139419555664</v>
          </cell>
          <cell r="BS49">
            <v>2051.8583335876465</v>
          </cell>
          <cell r="BT49">
            <v>6.8495486219154076</v>
          </cell>
          <cell r="BU49">
            <v>1.9500926922958288</v>
          </cell>
          <cell r="BV49">
            <v>39903</v>
          </cell>
          <cell r="BW49">
            <v>1107.7377872322807</v>
          </cell>
          <cell r="BZ49">
            <v>39903</v>
          </cell>
          <cell r="CA49">
            <v>12</v>
          </cell>
          <cell r="CB49">
            <v>40820.123474121094</v>
          </cell>
          <cell r="CC49">
            <v>5064.7711982727051</v>
          </cell>
          <cell r="CD49">
            <v>1904.7743186950684</v>
          </cell>
          <cell r="CE49">
            <v>8.0596184656954364</v>
          </cell>
          <cell r="CF49">
            <v>2.6589875496339652</v>
          </cell>
          <cell r="CG49">
            <v>39903</v>
          </cell>
          <cell r="CH49">
            <v>4216.6369415193849</v>
          </cell>
          <cell r="CK49">
            <v>39903</v>
          </cell>
          <cell r="CL49">
            <v>32</v>
          </cell>
          <cell r="CM49">
            <v>48123.777275085449</v>
          </cell>
          <cell r="CN49">
            <v>11869.283889770508</v>
          </cell>
          <cell r="CO49">
            <v>3605.8540244102478</v>
          </cell>
          <cell r="CP49">
            <v>4.0544802636796584</v>
          </cell>
          <cell r="CQ49">
            <v>3.2916706581630901</v>
          </cell>
          <cell r="CR49">
            <v>39903</v>
          </cell>
          <cell r="CS49">
            <v>883.68816250474686</v>
          </cell>
          <cell r="CV49">
            <v>39903</v>
          </cell>
          <cell r="CW49">
            <v>20</v>
          </cell>
          <cell r="CX49">
            <v>31250.76741027832</v>
          </cell>
          <cell r="CY49">
            <v>6497.6995048522949</v>
          </cell>
          <cell r="CZ49">
            <v>1895.1569910049438</v>
          </cell>
          <cell r="DA49">
            <v>4.8095125647071164</v>
          </cell>
          <cell r="DB49">
            <v>3.4285811337491165</v>
          </cell>
          <cell r="DC49">
            <v>39903</v>
          </cell>
          <cell r="DD49">
            <v>1567.465741918548</v>
          </cell>
          <cell r="DG49">
            <v>39903</v>
          </cell>
          <cell r="DH49">
            <v>48</v>
          </cell>
          <cell r="DI49">
            <v>62644.595352172852</v>
          </cell>
          <cell r="DJ49">
            <v>20702.957098007202</v>
          </cell>
          <cell r="DK49">
            <v>4461.5340003967285</v>
          </cell>
          <cell r="DL49">
            <v>3.0258766926683536</v>
          </cell>
          <cell r="DM49">
            <v>4.6403226101529773</v>
          </cell>
          <cell r="DN49">
            <v>39903</v>
          </cell>
          <cell r="DO49">
            <v>1697.5361569536262</v>
          </cell>
          <cell r="DR49">
            <v>39903</v>
          </cell>
          <cell r="DS49">
            <v>25</v>
          </cell>
          <cell r="DT49">
            <v>54331.102874755859</v>
          </cell>
          <cell r="DU49">
            <v>13189.510026931763</v>
          </cell>
          <cell r="DV49">
            <v>3585.3977117538452</v>
          </cell>
          <cell r="DW49">
            <v>4.1192662019905786</v>
          </cell>
          <cell r="DX49">
            <v>3.6786741910648284</v>
          </cell>
          <cell r="DY49">
            <v>39903</v>
          </cell>
          <cell r="DZ49">
            <v>1370.8491175239049</v>
          </cell>
          <cell r="EC49">
            <v>39903</v>
          </cell>
          <cell r="ED49">
            <v>17</v>
          </cell>
          <cell r="EE49">
            <v>26106.31803894043</v>
          </cell>
          <cell r="EF49">
            <v>1048.7749710083008</v>
          </cell>
          <cell r="EG49">
            <v>1130.3230047225952</v>
          </cell>
          <cell r="EH49">
            <v>24.892201626285573</v>
          </cell>
          <cell r="EI49">
            <v>0.92785422098499359</v>
          </cell>
          <cell r="EJ49">
            <v>39903</v>
          </cell>
          <cell r="EK49">
            <v>1628.8036235528043</v>
          </cell>
          <cell r="EN49">
            <v>39903</v>
          </cell>
          <cell r="EO49">
            <v>28</v>
          </cell>
          <cell r="EP49">
            <v>43562.744476318359</v>
          </cell>
          <cell r="EQ49">
            <v>9404.8173880577087</v>
          </cell>
          <cell r="ER49">
            <v>3371.4071865081787</v>
          </cell>
          <cell r="ES49">
            <v>4.6319606940624478</v>
          </cell>
          <cell r="ET49">
            <v>2.7895821737861426</v>
          </cell>
          <cell r="EU49">
            <v>39903</v>
          </cell>
          <cell r="EV49">
            <v>1797.3183552213773</v>
          </cell>
          <cell r="EY49">
            <v>39903</v>
          </cell>
          <cell r="EZ49">
            <v>14</v>
          </cell>
          <cell r="FA49">
            <v>34699.675064086914</v>
          </cell>
          <cell r="FB49">
            <v>5981.0249481201172</v>
          </cell>
          <cell r="FC49">
            <v>2618.7280025482178</v>
          </cell>
          <cell r="FD49">
            <v>5.8016268724967102</v>
          </cell>
          <cell r="FE49">
            <v>2.283942792951438</v>
          </cell>
          <cell r="FF49">
            <v>39903</v>
          </cell>
          <cell r="FG49">
            <v>2420.8624163884574</v>
          </cell>
          <cell r="FJ49">
            <v>39903</v>
          </cell>
          <cell r="FK49">
            <v>17</v>
          </cell>
          <cell r="FL49">
            <v>75539.440582275391</v>
          </cell>
          <cell r="FM49">
            <v>20757.952987670898</v>
          </cell>
          <cell r="FN49">
            <v>5404.0470247268677</v>
          </cell>
          <cell r="FO49">
            <v>3.6390602015112825</v>
          </cell>
          <cell r="FP49">
            <v>3.8411865945448636</v>
          </cell>
          <cell r="FQ49">
            <v>39903</v>
          </cell>
          <cell r="FR49">
            <v>1018.2924826120471</v>
          </cell>
          <cell r="FU49">
            <v>39903</v>
          </cell>
          <cell r="FV49">
            <v>6</v>
          </cell>
          <cell r="FW49">
            <v>14825.204986572266</v>
          </cell>
          <cell r="FX49">
            <v>1229.245964050293</v>
          </cell>
          <cell r="FY49">
            <v>979.7299976348877</v>
          </cell>
          <cell r="FZ49">
            <v>12.0604056634232</v>
          </cell>
          <cell r="GA49">
            <v>1.2546782960792751</v>
          </cell>
          <cell r="GB49">
            <v>39903</v>
          </cell>
          <cell r="GC49">
            <v>2496.9577959585727</v>
          </cell>
          <cell r="GF49">
            <v>39903</v>
          </cell>
          <cell r="GG49">
            <v>4</v>
          </cell>
          <cell r="GH49">
            <v>18461.510009765625</v>
          </cell>
          <cell r="GI49">
            <v>6777.3899993896484</v>
          </cell>
          <cell r="GJ49">
            <v>1290.0690002441406</v>
          </cell>
          <cell r="GK49">
            <v>2.7239851936258965</v>
          </cell>
          <cell r="GL49">
            <v>5.2535096945256834</v>
          </cell>
          <cell r="GM49">
            <v>39903</v>
          </cell>
          <cell r="GN49">
            <v>937.38657714998294</v>
          </cell>
        </row>
        <row r="50">
          <cell r="L50">
            <v>39994</v>
          </cell>
          <cell r="S50">
            <v>39994</v>
          </cell>
          <cell r="T50">
            <v>1192.3887110185294</v>
          </cell>
          <cell r="W50">
            <v>39994</v>
          </cell>
          <cell r="X50">
            <v>35</v>
          </cell>
          <cell r="Y50">
            <v>35654.075210571289</v>
          </cell>
          <cell r="Z50">
            <v>10933.393978118896</v>
          </cell>
          <cell r="AA50">
            <v>2848.9839973449707</v>
          </cell>
          <cell r="AB50">
            <v>3.2610253761938996</v>
          </cell>
          <cell r="AC50">
            <v>3.8376466797665274</v>
          </cell>
          <cell r="AD50">
            <v>39994</v>
          </cell>
          <cell r="AE50">
            <v>749.65645889943403</v>
          </cell>
          <cell r="AF50">
            <v>229.88366308709757</v>
          </cell>
          <cell r="AH50">
            <v>39994</v>
          </cell>
          <cell r="AI50">
            <v>22</v>
          </cell>
          <cell r="AJ50">
            <v>37809.867095947266</v>
          </cell>
          <cell r="AK50">
            <v>9294.0249910354614</v>
          </cell>
          <cell r="AL50">
            <v>2093.6819686889648</v>
          </cell>
          <cell r="AM50">
            <v>4.0681908142507384</v>
          </cell>
          <cell r="AN50">
            <v>4.4390815463034503</v>
          </cell>
          <cell r="AO50">
            <v>39994</v>
          </cell>
          <cell r="AP50">
            <v>874.16780277975874</v>
          </cell>
          <cell r="AQ50">
            <v>214.87876127087691</v>
          </cell>
          <cell r="AS50">
            <v>39994</v>
          </cell>
          <cell r="AT50">
            <v>25</v>
          </cell>
          <cell r="AU50">
            <v>14218.91911315918</v>
          </cell>
          <cell r="AV50">
            <v>3314.5689888000488</v>
          </cell>
          <cell r="AW50">
            <v>1028.6210041046143</v>
          </cell>
          <cell r="AX50">
            <v>4.2898244571782946</v>
          </cell>
          <cell r="AY50">
            <v>3.2223423161432407</v>
          </cell>
          <cell r="AZ50">
            <v>39994</v>
          </cell>
          <cell r="BA50">
            <v>1050.5765708790811</v>
          </cell>
          <cell r="BB50">
            <v>244.89966462872837</v>
          </cell>
          <cell r="BD50">
            <v>39994</v>
          </cell>
          <cell r="BE50">
            <v>60</v>
          </cell>
          <cell r="BF50">
            <v>89466.851333618164</v>
          </cell>
          <cell r="BG50">
            <v>33013.267902374268</v>
          </cell>
          <cell r="BH50">
            <v>5206.6963784694672</v>
          </cell>
          <cell r="BI50">
            <v>2.7100271199502743</v>
          </cell>
          <cell r="BJ50">
            <v>6.3405402394672903</v>
          </cell>
          <cell r="BK50">
            <v>39994</v>
          </cell>
          <cell r="BL50">
            <v>691.44891653418233</v>
          </cell>
          <cell r="BM50">
            <v>255.14464834834183</v>
          </cell>
          <cell r="BO50">
            <v>39994</v>
          </cell>
          <cell r="BP50">
            <v>12</v>
          </cell>
          <cell r="BQ50">
            <v>26858.193481445313</v>
          </cell>
          <cell r="BR50">
            <v>4357.7598358392715</v>
          </cell>
          <cell r="BS50">
            <v>2064.8897857666016</v>
          </cell>
          <cell r="BT50">
            <v>6.1633028191588322</v>
          </cell>
          <cell r="BU50">
            <v>2.1104079577891026</v>
          </cell>
          <cell r="BV50">
            <v>39994</v>
          </cell>
          <cell r="BW50">
            <v>761.82156102898352</v>
          </cell>
          <cell r="BX50">
            <v>123.60605723620067</v>
          </cell>
          <cell r="BZ50">
            <v>39994</v>
          </cell>
          <cell r="CA50">
            <v>13</v>
          </cell>
          <cell r="CB50">
            <v>40392.358688354492</v>
          </cell>
          <cell r="CC50">
            <v>5049.1058692932129</v>
          </cell>
          <cell r="CD50">
            <v>2049.5606365203857</v>
          </cell>
          <cell r="CE50">
            <v>7.99990329654322</v>
          </cell>
          <cell r="CF50">
            <v>2.4635064605189068</v>
          </cell>
          <cell r="CG50">
            <v>39994</v>
          </cell>
          <cell r="CH50">
            <v>1101.3434410301691</v>
          </cell>
          <cell r="CI50">
            <v>137.66959426947855</v>
          </cell>
          <cell r="CK50">
            <v>39994</v>
          </cell>
          <cell r="CL50">
            <v>32</v>
          </cell>
          <cell r="CM50">
            <v>48313.456142425537</v>
          </cell>
          <cell r="CN50">
            <v>12262.018100738525</v>
          </cell>
          <cell r="CO50">
            <v>3599.8249878883362</v>
          </cell>
          <cell r="CP50">
            <v>3.940090101442248</v>
          </cell>
          <cell r="CQ50">
            <v>3.4062817336937949</v>
          </cell>
          <cell r="CR50">
            <v>39994</v>
          </cell>
          <cell r="CS50">
            <v>666.7948897021538</v>
          </cell>
          <cell r="CT50">
            <v>169.23341155525281</v>
          </cell>
          <cell r="CV50">
            <v>39994</v>
          </cell>
          <cell r="CW50">
            <v>20</v>
          </cell>
          <cell r="CX50">
            <v>32240.289291381836</v>
          </cell>
          <cell r="CY50">
            <v>6314.7957382202148</v>
          </cell>
          <cell r="CZ50">
            <v>1806.0839929580688</v>
          </cell>
          <cell r="DA50">
            <v>5.1055157803835085</v>
          </cell>
          <cell r="DB50">
            <v>3.4964020293860294</v>
          </cell>
          <cell r="DC50">
            <v>39994</v>
          </cell>
          <cell r="DD50">
            <v>827.68548432966293</v>
          </cell>
          <cell r="DE50">
            <v>162.11593890470556</v>
          </cell>
          <cell r="DG50">
            <v>39994</v>
          </cell>
          <cell r="DH50">
            <v>47</v>
          </cell>
          <cell r="DI50">
            <v>64317.969230651855</v>
          </cell>
          <cell r="DJ50">
            <v>20297.723062992096</v>
          </cell>
          <cell r="DK50">
            <v>4442.8240299224854</v>
          </cell>
          <cell r="DL50">
            <v>3.1687282869633711</v>
          </cell>
          <cell r="DM50">
            <v>4.5686533894402821</v>
          </cell>
          <cell r="DN50">
            <v>39994</v>
          </cell>
          <cell r="DO50">
            <v>736.55457551472568</v>
          </cell>
          <cell r="DP50">
            <v>232.44485131307187</v>
          </cell>
          <cell r="DR50">
            <v>39994</v>
          </cell>
          <cell r="DS50">
            <v>24</v>
          </cell>
          <cell r="DT50">
            <v>51300.000259399414</v>
          </cell>
          <cell r="DU50">
            <v>12904.35200881958</v>
          </cell>
          <cell r="DV50">
            <v>3658.788501739502</v>
          </cell>
          <cell r="DW50">
            <v>3.9754030442084987</v>
          </cell>
          <cell r="DX50">
            <v>3.5269466936075835</v>
          </cell>
          <cell r="DY50">
            <v>39994</v>
          </cell>
          <cell r="DZ50">
            <v>971.51990575792991</v>
          </cell>
          <cell r="EA50">
            <v>244.38274432909964</v>
          </cell>
          <cell r="EC50">
            <v>39994</v>
          </cell>
          <cell r="EJ50">
            <v>39994</v>
          </cell>
          <cell r="EK50">
            <v>944.3118620535555</v>
          </cell>
          <cell r="EN50">
            <v>39994</v>
          </cell>
          <cell r="EO50">
            <v>29</v>
          </cell>
          <cell r="EP50">
            <v>55902.010101318359</v>
          </cell>
          <cell r="EQ50">
            <v>11910.19645690918</v>
          </cell>
          <cell r="ER50">
            <v>4175.8321056365967</v>
          </cell>
          <cell r="ES50">
            <v>4.693626196979249</v>
          </cell>
          <cell r="ET50">
            <v>2.8521732089833378</v>
          </cell>
          <cell r="EU50">
            <v>39994</v>
          </cell>
          <cell r="EV50">
            <v>872.49274124717056</v>
          </cell>
          <cell r="EW50">
            <v>185.88884257734338</v>
          </cell>
          <cell r="EY50">
            <v>39994</v>
          </cell>
          <cell r="EZ50">
            <v>15</v>
          </cell>
          <cell r="FA50">
            <v>35468.997360229492</v>
          </cell>
          <cell r="FB50">
            <v>5427.3096542358398</v>
          </cell>
          <cell r="FC50">
            <v>2631.610595703125</v>
          </cell>
          <cell r="FD50">
            <v>6.5352816809608578</v>
          </cell>
          <cell r="FE50">
            <v>2.0623528659967825</v>
          </cell>
          <cell r="FF50">
            <v>39994</v>
          </cell>
          <cell r="FG50">
            <v>1268.0553110862279</v>
          </cell>
          <cell r="FH50">
            <v>194.0322350267526</v>
          </cell>
          <cell r="FJ50">
            <v>39994</v>
          </cell>
          <cell r="FK50">
            <v>18</v>
          </cell>
          <cell r="FL50">
            <v>76249.596862792969</v>
          </cell>
          <cell r="FM50">
            <v>20657.82502746582</v>
          </cell>
          <cell r="FN50">
            <v>5492.2179880142212</v>
          </cell>
          <cell r="FO50">
            <v>3.6910757430375436</v>
          </cell>
          <cell r="FP50">
            <v>3.7612900785343575</v>
          </cell>
          <cell r="FQ50">
            <v>39994</v>
          </cell>
          <cell r="FR50">
            <v>741.13362403754797</v>
          </cell>
          <cell r="FS50">
            <v>200.79068424308127</v>
          </cell>
          <cell r="FU50">
            <v>39994</v>
          </cell>
          <cell r="GB50">
            <v>39994</v>
          </cell>
          <cell r="GC50">
            <v>2058.4660733739124</v>
          </cell>
          <cell r="GF50">
            <v>39994</v>
          </cell>
          <cell r="GG50">
            <v>5</v>
          </cell>
          <cell r="GH50">
            <v>38544.014038085938</v>
          </cell>
          <cell r="GI50">
            <v>12736.536987304688</v>
          </cell>
          <cell r="GJ50">
            <v>2927.8659973144531</v>
          </cell>
          <cell r="GK50">
            <v>3.0262554159348962</v>
          </cell>
          <cell r="GL50">
            <v>4.3501092601188409</v>
          </cell>
          <cell r="GM50">
            <v>39994</v>
          </cell>
          <cell r="GN50">
            <v>680.65637527092747</v>
          </cell>
          <cell r="GO50">
            <v>224.91702837999</v>
          </cell>
        </row>
        <row r="51">
          <cell r="L51">
            <v>40086</v>
          </cell>
          <cell r="M51">
            <v>8</v>
          </cell>
          <cell r="N51">
            <v>39014.27099609375</v>
          </cell>
          <cell r="O51">
            <v>2491.9329979419708</v>
          </cell>
          <cell r="P51">
            <v>2402.6680011749268</v>
          </cell>
          <cell r="Q51">
            <v>15.656227927602679</v>
          </cell>
          <cell r="R51">
            <v>1.0371524474972791</v>
          </cell>
          <cell r="S51">
            <v>40086</v>
          </cell>
          <cell r="T51">
            <v>726.47395361507165</v>
          </cell>
          <cell r="W51">
            <v>40086</v>
          </cell>
          <cell r="X51">
            <v>35</v>
          </cell>
          <cell r="Y51">
            <v>35333.82682800293</v>
          </cell>
          <cell r="Z51">
            <v>9530.603982925415</v>
          </cell>
          <cell r="AA51">
            <v>2891.592004776001</v>
          </cell>
          <cell r="AB51">
            <v>3.7074068853669049</v>
          </cell>
          <cell r="AC51">
            <v>3.2959712045073624</v>
          </cell>
          <cell r="AD51">
            <v>40086</v>
          </cell>
          <cell r="AE51">
            <v>578.36735013337272</v>
          </cell>
          <cell r="AF51">
            <v>156.00320332148664</v>
          </cell>
          <cell r="AH51">
            <v>40086</v>
          </cell>
          <cell r="AI51">
            <v>24</v>
          </cell>
          <cell r="AJ51">
            <v>36473.391006469727</v>
          </cell>
          <cell r="AK51">
            <v>9414.801037311554</v>
          </cell>
          <cell r="AL51">
            <v>2118.4450035095215</v>
          </cell>
          <cell r="AM51">
            <v>3.8740479869859148</v>
          </cell>
          <cell r="AN51">
            <v>4.4442036596251144</v>
          </cell>
          <cell r="AO51">
            <v>40086</v>
          </cell>
          <cell r="AP51">
            <v>650.66126096999221</v>
          </cell>
          <cell r="AQ51">
            <v>167.95384650777632</v>
          </cell>
          <cell r="AS51">
            <v>40086</v>
          </cell>
          <cell r="AT51">
            <v>25</v>
          </cell>
          <cell r="AU51">
            <v>14110.737182617188</v>
          </cell>
          <cell r="AV51">
            <v>3306.0759953558445</v>
          </cell>
          <cell r="AW51">
            <v>1040.0860090255737</v>
          </cell>
          <cell r="AX51">
            <v>4.268122451643281</v>
          </cell>
          <cell r="AY51">
            <v>3.1786563482891292</v>
          </cell>
          <cell r="AZ51">
            <v>40086</v>
          </cell>
          <cell r="BA51">
            <v>766.03702758104521</v>
          </cell>
          <cell r="BB51">
            <v>179.4786902812761</v>
          </cell>
          <cell r="BD51">
            <v>40086</v>
          </cell>
          <cell r="BE51">
            <v>64</v>
          </cell>
          <cell r="BF51">
            <v>91697.384292602539</v>
          </cell>
          <cell r="BG51">
            <v>30156.993257522583</v>
          </cell>
          <cell r="BH51">
            <v>5706.2766267806292</v>
          </cell>
          <cell r="BI51">
            <v>3.040667334092694</v>
          </cell>
          <cell r="BJ51">
            <v>5.2848810581649941</v>
          </cell>
          <cell r="BK51">
            <v>40086</v>
          </cell>
          <cell r="BL51">
            <v>574.46989226949006</v>
          </cell>
          <cell r="BM51">
            <v>188.9288860469527</v>
          </cell>
          <cell r="BO51">
            <v>40086</v>
          </cell>
          <cell r="BP51">
            <v>13</v>
          </cell>
          <cell r="BQ51">
            <v>28289.33349609375</v>
          </cell>
          <cell r="BR51">
            <v>4928.5384864807129</v>
          </cell>
          <cell r="BS51">
            <v>2292.1292762756348</v>
          </cell>
          <cell r="BT51">
            <v>5.7399031322760585</v>
          </cell>
          <cell r="BU51">
            <v>2.150200923435194</v>
          </cell>
          <cell r="BV51">
            <v>40086</v>
          </cell>
          <cell r="BW51">
            <v>637.72284022029942</v>
          </cell>
          <cell r="BX51">
            <v>111.10341507931015</v>
          </cell>
          <cell r="BZ51">
            <v>40086</v>
          </cell>
          <cell r="CA51">
            <v>13</v>
          </cell>
          <cell r="CB51">
            <v>41930.384078979492</v>
          </cell>
          <cell r="CC51">
            <v>4941.3721122741699</v>
          </cell>
          <cell r="CD51">
            <v>2142.0426692962646</v>
          </cell>
          <cell r="CE51">
            <v>8.4855750844641111</v>
          </cell>
          <cell r="CF51">
            <v>2.3068504577911058</v>
          </cell>
          <cell r="CG51">
            <v>40086</v>
          </cell>
          <cell r="CH51">
            <v>829.90249402909126</v>
          </cell>
          <cell r="CI51">
            <v>97.801561563991754</v>
          </cell>
          <cell r="CK51">
            <v>40086</v>
          </cell>
          <cell r="CL51">
            <v>33</v>
          </cell>
          <cell r="CM51">
            <v>47415.281777381897</v>
          </cell>
          <cell r="CN51">
            <v>12777.432902336121</v>
          </cell>
          <cell r="CO51">
            <v>3571.0640013217926</v>
          </cell>
          <cell r="CP51">
            <v>3.7108613396602439</v>
          </cell>
          <cell r="CQ51">
            <v>3.5780464583123366</v>
          </cell>
          <cell r="CR51">
            <v>40086</v>
          </cell>
          <cell r="CS51">
            <v>551.68086787310176</v>
          </cell>
          <cell r="CT51">
            <v>148.66652708818597</v>
          </cell>
          <cell r="CV51">
            <v>40086</v>
          </cell>
          <cell r="CW51">
            <v>21</v>
          </cell>
          <cell r="CX51">
            <v>35156.665283203125</v>
          </cell>
          <cell r="CY51">
            <v>6250.3184223175049</v>
          </cell>
          <cell r="CZ51">
            <v>2125.4100036621094</v>
          </cell>
          <cell r="DA51">
            <v>5.6247798764415062</v>
          </cell>
          <cell r="DB51">
            <v>2.9407589178314417</v>
          </cell>
          <cell r="DC51">
            <v>40086</v>
          </cell>
          <cell r="DD51">
            <v>595.51631228503311</v>
          </cell>
          <cell r="DE51">
            <v>105.87370979249485</v>
          </cell>
          <cell r="DG51">
            <v>40086</v>
          </cell>
          <cell r="DH51">
            <v>50</v>
          </cell>
          <cell r="DI51">
            <v>67294.416763305664</v>
          </cell>
          <cell r="DJ51">
            <v>18765.892910480499</v>
          </cell>
          <cell r="DK51">
            <v>4924.712601184845</v>
          </cell>
          <cell r="DL51">
            <v>3.5859959920011391</v>
          </cell>
          <cell r="DM51">
            <v>3.8105559512174541</v>
          </cell>
          <cell r="DN51">
            <v>40086</v>
          </cell>
          <cell r="DO51">
            <v>545.4131578358016</v>
          </cell>
          <cell r="DP51">
            <v>152.09530603279836</v>
          </cell>
          <cell r="DR51">
            <v>40086</v>
          </cell>
          <cell r="DS51">
            <v>25</v>
          </cell>
          <cell r="DT51">
            <v>64570.698806762695</v>
          </cell>
          <cell r="DU51">
            <v>14792.207796096802</v>
          </cell>
          <cell r="DV51">
            <v>4190.6384649276733</v>
          </cell>
          <cell r="DW51">
            <v>4.3651833246826666</v>
          </cell>
          <cell r="DX51">
            <v>3.5298219877223653</v>
          </cell>
          <cell r="DY51">
            <v>40086</v>
          </cell>
          <cell r="DZ51">
            <v>680.83379038950363</v>
          </cell>
          <cell r="EA51">
            <v>155.96911738844275</v>
          </cell>
          <cell r="EC51">
            <v>40086</v>
          </cell>
          <cell r="ED51">
            <v>23</v>
          </cell>
          <cell r="EE51">
            <v>40931.636291503906</v>
          </cell>
          <cell r="EF51">
            <v>1027.4630064964294</v>
          </cell>
          <cell r="EG51">
            <v>1777.9010002613068</v>
          </cell>
          <cell r="EH51">
            <v>39.837576664757663</v>
          </cell>
          <cell r="EI51">
            <v>0.57790788482903055</v>
          </cell>
          <cell r="EJ51">
            <v>40086</v>
          </cell>
          <cell r="EK51">
            <v>580.90402187467384</v>
          </cell>
          <cell r="EN51">
            <v>40086</v>
          </cell>
          <cell r="EO51">
            <v>29</v>
          </cell>
          <cell r="EP51">
            <v>55713.939544677734</v>
          </cell>
          <cell r="EQ51">
            <v>11939.830318450928</v>
          </cell>
          <cell r="ER51">
            <v>4121.4978923797607</v>
          </cell>
          <cell r="ES51">
            <v>4.6662254034365587</v>
          </cell>
          <cell r="ET51">
            <v>2.896963829710185</v>
          </cell>
          <cell r="EU51">
            <v>40086</v>
          </cell>
          <cell r="EV51">
            <v>653.75497603403198</v>
          </cell>
          <cell r="EW51">
            <v>140.10359970021116</v>
          </cell>
          <cell r="EY51">
            <v>40086</v>
          </cell>
          <cell r="EZ51">
            <v>14</v>
          </cell>
          <cell r="FA51">
            <v>34763.938049316406</v>
          </cell>
          <cell r="FB51">
            <v>4965.1967239379883</v>
          </cell>
          <cell r="FC51">
            <v>2626.7474975585938</v>
          </cell>
          <cell r="FD51">
            <v>7.0015227960080688</v>
          </cell>
          <cell r="FE51">
            <v>1.8902451524376989</v>
          </cell>
          <cell r="FF51">
            <v>40086</v>
          </cell>
          <cell r="FG51">
            <v>814.64090399184306</v>
          </cell>
          <cell r="FH51">
            <v>116.35196052726016</v>
          </cell>
          <cell r="FJ51">
            <v>40086</v>
          </cell>
          <cell r="FK51">
            <v>19</v>
          </cell>
          <cell r="FL51">
            <v>79149.668045043945</v>
          </cell>
          <cell r="FM51">
            <v>20730.056079864502</v>
          </cell>
          <cell r="FN51">
            <v>5718.3919687271118</v>
          </cell>
          <cell r="FO51">
            <v>3.8181116220869042</v>
          </cell>
          <cell r="FP51">
            <v>3.6251547975783338</v>
          </cell>
          <cell r="FQ51">
            <v>40086</v>
          </cell>
          <cell r="FR51">
            <v>590.96315026160278</v>
          </cell>
          <cell r="FS51">
            <v>154.77890872624462</v>
          </cell>
          <cell r="FU51">
            <v>40086</v>
          </cell>
          <cell r="FV51">
            <v>9</v>
          </cell>
          <cell r="FW51">
            <v>39642.318130493164</v>
          </cell>
          <cell r="FX51">
            <v>2284.4600143432617</v>
          </cell>
          <cell r="FY51">
            <v>2541.3919944763184</v>
          </cell>
          <cell r="FZ51">
            <v>17.353036552005296</v>
          </cell>
          <cell r="GA51">
            <v>0.89890108228423837</v>
          </cell>
          <cell r="GB51">
            <v>40086</v>
          </cell>
          <cell r="GC51">
            <v>1170.9599530725854</v>
          </cell>
          <cell r="GD51">
            <v>67.478677265695651</v>
          </cell>
          <cell r="GF51">
            <v>40086</v>
          </cell>
          <cell r="GG51">
            <v>5</v>
          </cell>
          <cell r="GH51">
            <v>38978.173950195313</v>
          </cell>
          <cell r="GI51">
            <v>9877.1010131835938</v>
          </cell>
          <cell r="GJ51">
            <v>2900.2490005493164</v>
          </cell>
          <cell r="GK51">
            <v>3.9463172339908916</v>
          </cell>
          <cell r="GL51">
            <v>3.4056044882052676</v>
          </cell>
          <cell r="GM51">
            <v>40086</v>
          </cell>
          <cell r="GN51">
            <v>595.47961872678377</v>
          </cell>
          <cell r="GO51">
            <v>150.89502019698961</v>
          </cell>
        </row>
        <row r="52">
          <cell r="L52">
            <v>40178</v>
          </cell>
          <cell r="M52">
            <v>9</v>
          </cell>
          <cell r="N52">
            <v>46604.369018554688</v>
          </cell>
          <cell r="O52">
            <v>6929.5470023155212</v>
          </cell>
          <cell r="P52">
            <v>2553.1879997253418</v>
          </cell>
          <cell r="Q52">
            <v>6.7254568015747278</v>
          </cell>
          <cell r="R52">
            <v>2.7140762854364677</v>
          </cell>
          <cell r="S52">
            <v>40178</v>
          </cell>
          <cell r="T52">
            <v>542.96609295712983</v>
          </cell>
          <cell r="U52">
            <v>80.732968626011754</v>
          </cell>
          <cell r="W52">
            <v>40178</v>
          </cell>
          <cell r="X52">
            <v>36</v>
          </cell>
          <cell r="Y52">
            <v>35498.615921020508</v>
          </cell>
          <cell r="Z52">
            <v>9596.7740421295166</v>
          </cell>
          <cell r="AA52">
            <v>2909.3149929046631</v>
          </cell>
          <cell r="AB52">
            <v>3.6990154988731394</v>
          </cell>
          <cell r="AC52">
            <v>3.2986369868970726</v>
          </cell>
          <cell r="AD52">
            <v>40178</v>
          </cell>
          <cell r="AE52">
            <v>487.56818399630492</v>
          </cell>
          <cell r="AF52">
            <v>131.81025711972191</v>
          </cell>
          <cell r="AH52">
            <v>40178</v>
          </cell>
          <cell r="AI52">
            <v>23</v>
          </cell>
          <cell r="AJ52">
            <v>33018.298889160156</v>
          </cell>
          <cell r="AK52">
            <v>9428.3939666748047</v>
          </cell>
          <cell r="AL52">
            <v>1891.2290105819702</v>
          </cell>
          <cell r="AM52">
            <v>3.5020067050512753</v>
          </cell>
          <cell r="AN52">
            <v>4.9853264273761821</v>
          </cell>
          <cell r="AO52">
            <v>40178</v>
          </cell>
          <cell r="AP52">
            <v>542.27460684776088</v>
          </cell>
          <cell r="AQ52">
            <v>154.84682141401584</v>
          </cell>
          <cell r="AS52">
            <v>40178</v>
          </cell>
          <cell r="AT52">
            <v>25</v>
          </cell>
          <cell r="AU52">
            <v>15388.664993286133</v>
          </cell>
          <cell r="AV52">
            <v>3660.9790239334106</v>
          </cell>
          <cell r="AW52">
            <v>1200.5940065383911</v>
          </cell>
          <cell r="AX52">
            <v>4.2034288895630771</v>
          </cell>
          <cell r="AY52">
            <v>3.04930642998037</v>
          </cell>
          <cell r="AZ52">
            <v>40178</v>
          </cell>
          <cell r="BA52">
            <v>594.15508271019428</v>
          </cell>
          <cell r="BB52">
            <v>141.35009734206622</v>
          </cell>
          <cell r="BD52">
            <v>40178</v>
          </cell>
          <cell r="BE52">
            <v>65</v>
          </cell>
          <cell r="BF52">
            <v>94621.753707885742</v>
          </cell>
          <cell r="BG52">
            <v>30208.129468917847</v>
          </cell>
          <cell r="BH52">
            <v>5848.3948031440377</v>
          </cell>
          <cell r="BI52">
            <v>3.1323274685129121</v>
          </cell>
          <cell r="BJ52">
            <v>5.1652001080156662</v>
          </cell>
          <cell r="BK52">
            <v>40178</v>
          </cell>
          <cell r="BL52">
            <v>473.99068275438805</v>
          </cell>
          <cell r="BM52">
            <v>151.32219971222148</v>
          </cell>
          <cell r="BO52">
            <v>40178</v>
          </cell>
          <cell r="BP52">
            <v>14</v>
          </cell>
          <cell r="BQ52">
            <v>29776.759857177734</v>
          </cell>
          <cell r="BR52">
            <v>5980.3993301391602</v>
          </cell>
          <cell r="BS52">
            <v>2496.172399520874</v>
          </cell>
          <cell r="BT52">
            <v>4.9790587907922941</v>
          </cell>
          <cell r="BU52">
            <v>2.3958278407721614</v>
          </cell>
          <cell r="BV52">
            <v>40178</v>
          </cell>
          <cell r="BW52">
            <v>530.30384253225577</v>
          </cell>
          <cell r="BX52">
            <v>106.50684493080087</v>
          </cell>
          <cell r="BZ52">
            <v>40178</v>
          </cell>
          <cell r="CA52">
            <v>13</v>
          </cell>
          <cell r="CB52">
            <v>41684.049285888672</v>
          </cell>
          <cell r="CC52">
            <v>4894.1577301025391</v>
          </cell>
          <cell r="CD52">
            <v>2163.1880111694336</v>
          </cell>
          <cell r="CE52">
            <v>8.517103776509332</v>
          </cell>
          <cell r="CF52">
            <v>2.262474507454729</v>
          </cell>
          <cell r="CG52">
            <v>40178</v>
          </cell>
          <cell r="CH52">
            <v>781.6712734669228</v>
          </cell>
          <cell r="CI52">
            <v>91.776652484007258</v>
          </cell>
          <cell r="CK52">
            <v>40178</v>
          </cell>
          <cell r="CL52">
            <v>31</v>
          </cell>
          <cell r="CM52">
            <v>48818.938339233398</v>
          </cell>
          <cell r="CN52">
            <v>12784.599155426025</v>
          </cell>
          <cell r="CO52">
            <v>3427.2010850906372</v>
          </cell>
          <cell r="CP52">
            <v>3.818574031592826</v>
          </cell>
          <cell r="CQ52">
            <v>3.7303323726882862</v>
          </cell>
          <cell r="CR52">
            <v>40178</v>
          </cell>
          <cell r="CS52">
            <v>449.99122781525762</v>
          </cell>
          <cell r="CT52">
            <v>117.84274027222529</v>
          </cell>
          <cell r="CV52">
            <v>40178</v>
          </cell>
          <cell r="CW52">
            <v>23</v>
          </cell>
          <cell r="CX52">
            <v>36916.6044921875</v>
          </cell>
          <cell r="CY52">
            <v>7357.9279956817627</v>
          </cell>
          <cell r="CZ52">
            <v>2230.4099979400635</v>
          </cell>
          <cell r="DA52">
            <v>5.0172554710855009</v>
          </cell>
          <cell r="DB52">
            <v>3.2989127570613985</v>
          </cell>
          <cell r="DC52">
            <v>40178</v>
          </cell>
          <cell r="DD52">
            <v>503.61033144083262</v>
          </cell>
          <cell r="DE52">
            <v>100.37566042692954</v>
          </cell>
          <cell r="DG52">
            <v>40178</v>
          </cell>
          <cell r="DH52">
            <v>53</v>
          </cell>
          <cell r="DI52">
            <v>70302.477874755859</v>
          </cell>
          <cell r="DJ52">
            <v>24775.936878323555</v>
          </cell>
          <cell r="DK52">
            <v>5435.509569644928</v>
          </cell>
          <cell r="DL52">
            <v>2.8375305531337318</v>
          </cell>
          <cell r="DM52">
            <v>4.5581626820577981</v>
          </cell>
          <cell r="DN52">
            <v>40178</v>
          </cell>
          <cell r="DO52">
            <v>441.87375740762792</v>
          </cell>
          <cell r="DP52">
            <v>155.72475754300805</v>
          </cell>
          <cell r="DR52">
            <v>40178</v>
          </cell>
          <cell r="DS52">
            <v>23</v>
          </cell>
          <cell r="DT52">
            <v>47325.290542602539</v>
          </cell>
          <cell r="DU52">
            <v>9834.4848384857178</v>
          </cell>
          <cell r="DV52">
            <v>3305.0469093322754</v>
          </cell>
          <cell r="DW52">
            <v>4.8121778944030114</v>
          </cell>
          <cell r="DX52">
            <v>2.9755961437995433</v>
          </cell>
          <cell r="DY52">
            <v>40178</v>
          </cell>
          <cell r="DZ52">
            <v>600.86242811302236</v>
          </cell>
          <cell r="EA52">
            <v>124.8628877190676</v>
          </cell>
          <cell r="EC52">
            <v>40178</v>
          </cell>
          <cell r="ED52">
            <v>21</v>
          </cell>
          <cell r="EE52">
            <v>36585.580383300781</v>
          </cell>
          <cell r="EF52">
            <v>-128.90103602409363</v>
          </cell>
          <cell r="EG52">
            <v>1824.0609941482544</v>
          </cell>
          <cell r="EH52">
            <v>-283.82689163539663</v>
          </cell>
          <cell r="EI52">
            <v>-7.0667064554101711E-2</v>
          </cell>
          <cell r="EJ52">
            <v>40178</v>
          </cell>
          <cell r="EK52">
            <v>536.51033363697218</v>
          </cell>
          <cell r="EL52">
            <v>-1.8902730835180062</v>
          </cell>
          <cell r="EN52">
            <v>40178</v>
          </cell>
          <cell r="EO52">
            <v>30</v>
          </cell>
          <cell r="EP52">
            <v>53249.009094238281</v>
          </cell>
          <cell r="EQ52">
            <v>14904.696235656738</v>
          </cell>
          <cell r="ER52">
            <v>4084.2403907775879</v>
          </cell>
          <cell r="ES52">
            <v>3.5726329642901304</v>
          </cell>
          <cell r="ET52">
            <v>3.6493190433433504</v>
          </cell>
          <cell r="EU52">
            <v>40178</v>
          </cell>
          <cell r="EV52">
            <v>518.20453486821555</v>
          </cell>
          <cell r="EW52">
            <v>145.04835510612855</v>
          </cell>
          <cell r="EY52">
            <v>40178</v>
          </cell>
          <cell r="EZ52">
            <v>17</v>
          </cell>
          <cell r="FA52">
            <v>34401.321929931641</v>
          </cell>
          <cell r="FB52">
            <v>8582.3226852416992</v>
          </cell>
          <cell r="FC52">
            <v>2770.1729984283447</v>
          </cell>
          <cell r="FD52">
            <v>4.0083929714142199</v>
          </cell>
          <cell r="FE52">
            <v>3.0981179479082614</v>
          </cell>
          <cell r="FF52">
            <v>40178</v>
          </cell>
          <cell r="FG52">
            <v>603.65041266643402</v>
          </cell>
          <cell r="FH52">
            <v>150.59661489563416</v>
          </cell>
          <cell r="FJ52">
            <v>40178</v>
          </cell>
          <cell r="FK52">
            <v>17</v>
          </cell>
          <cell r="FL52">
            <v>74048.448379516602</v>
          </cell>
          <cell r="FM52">
            <v>19106.880035400391</v>
          </cell>
          <cell r="FN52">
            <v>5436.467001914978</v>
          </cell>
          <cell r="FO52">
            <v>3.8754861203044597</v>
          </cell>
          <cell r="FP52">
            <v>3.5145766595603458</v>
          </cell>
          <cell r="FQ52">
            <v>40178</v>
          </cell>
          <cell r="FR52">
            <v>515.15138773910803</v>
          </cell>
          <cell r="FS52">
            <v>132.92561803798631</v>
          </cell>
          <cell r="FU52">
            <v>40178</v>
          </cell>
          <cell r="FV52">
            <v>11</v>
          </cell>
          <cell r="FW52">
            <v>40301.263076782227</v>
          </cell>
          <cell r="FX52">
            <v>2479.5279960632324</v>
          </cell>
          <cell r="FY52">
            <v>2692.0639934539795</v>
          </cell>
          <cell r="FZ52">
            <v>16.253602758576989</v>
          </cell>
          <cell r="GA52">
            <v>0.92105091189973587</v>
          </cell>
          <cell r="GB52">
            <v>40178</v>
          </cell>
          <cell r="GC52">
            <v>1037.385966950535</v>
          </cell>
          <cell r="GD52">
            <v>63.824985903701183</v>
          </cell>
          <cell r="GF52">
            <v>40178</v>
          </cell>
          <cell r="GG52">
            <v>5</v>
          </cell>
          <cell r="GH52">
            <v>37933.3310546875</v>
          </cell>
          <cell r="GI52">
            <v>9280.3880004882813</v>
          </cell>
          <cell r="GJ52">
            <v>2794.2050018310547</v>
          </cell>
          <cell r="GK52">
            <v>4.0874725337660092</v>
          </cell>
          <cell r="GL52">
            <v>3.3212981847812895</v>
          </cell>
          <cell r="GM52">
            <v>40178</v>
          </cell>
          <cell r="GN52">
            <v>497.39051124017828</v>
          </cell>
          <cell r="GO52">
            <v>121.68656966653805</v>
          </cell>
        </row>
        <row r="53">
          <cell r="L53">
            <v>40268</v>
          </cell>
          <cell r="M53">
            <v>10</v>
          </cell>
          <cell r="N53">
            <v>47886.833038330078</v>
          </cell>
          <cell r="O53">
            <v>12079.879046440125</v>
          </cell>
          <cell r="P53">
            <v>2856.8560009002686</v>
          </cell>
          <cell r="Q53">
            <v>3.9641815000161009</v>
          </cell>
          <cell r="R53">
            <v>4.2283821944940332</v>
          </cell>
          <cell r="S53">
            <v>40268</v>
          </cell>
          <cell r="T53">
            <v>440.3886081510102</v>
          </cell>
          <cell r="U53">
            <v>111.09193868878646</v>
          </cell>
          <cell r="W53">
            <v>40268</v>
          </cell>
          <cell r="X53">
            <v>37</v>
          </cell>
          <cell r="Y53">
            <v>36176.832733154297</v>
          </cell>
          <cell r="Z53">
            <v>10067.69199180603</v>
          </cell>
          <cell r="AA53">
            <v>2928.9527912139893</v>
          </cell>
          <cell r="AB53">
            <v>3.5933591097739357</v>
          </cell>
          <cell r="AC53">
            <v>3.4373008749086678</v>
          </cell>
          <cell r="AD53">
            <v>40268</v>
          </cell>
          <cell r="AE53">
            <v>464.11219185127726</v>
          </cell>
          <cell r="AF53">
            <v>129.15831055930153</v>
          </cell>
          <cell r="AH53">
            <v>40268</v>
          </cell>
          <cell r="AI53">
            <v>22</v>
          </cell>
          <cell r="AJ53">
            <v>33210.555191040039</v>
          </cell>
          <cell r="AK53">
            <v>8742.2490463256836</v>
          </cell>
          <cell r="AL53">
            <v>1909.7640075683594</v>
          </cell>
          <cell r="AM53">
            <v>3.7988571379121536</v>
          </cell>
          <cell r="AN53">
            <v>4.5776593399395491</v>
          </cell>
          <cell r="AO53">
            <v>40268</v>
          </cell>
          <cell r="AP53">
            <v>556.81651653406072</v>
          </cell>
          <cell r="AQ53">
            <v>146.5747450666403</v>
          </cell>
          <cell r="AS53">
            <v>40268</v>
          </cell>
          <cell r="AT53">
            <v>28</v>
          </cell>
          <cell r="AU53">
            <v>18875.46875</v>
          </cell>
          <cell r="AV53">
            <v>4924.6309708952904</v>
          </cell>
          <cell r="AW53">
            <v>1414.1079931259155</v>
          </cell>
          <cell r="AX53">
            <v>3.8328696833436982</v>
          </cell>
          <cell r="AY53">
            <v>3.4824999185594656</v>
          </cell>
          <cell r="AZ53">
            <v>40268</v>
          </cell>
          <cell r="BA53">
            <v>527.45436537867727</v>
          </cell>
          <cell r="BB53">
            <v>137.61343561217544</v>
          </cell>
          <cell r="BD53">
            <v>40268</v>
          </cell>
          <cell r="BE53">
            <v>68</v>
          </cell>
          <cell r="BF53">
            <v>98961.976409912109</v>
          </cell>
          <cell r="BG53">
            <v>30409.57831287384</v>
          </cell>
          <cell r="BH53">
            <v>6008.6085119247437</v>
          </cell>
          <cell r="BI53">
            <v>3.2543028183990548</v>
          </cell>
          <cell r="BJ53">
            <v>5.0610017697978975</v>
          </cell>
          <cell r="BK53">
            <v>40268</v>
          </cell>
          <cell r="BL53">
            <v>469.01468001467839</v>
          </cell>
          <cell r="BM53">
            <v>144.12140055405442</v>
          </cell>
          <cell r="BO53">
            <v>40268</v>
          </cell>
          <cell r="BP53">
            <v>15</v>
          </cell>
          <cell r="BQ53">
            <v>29852.761413574219</v>
          </cell>
          <cell r="BR53">
            <v>6432.0269927978516</v>
          </cell>
          <cell r="BS53">
            <v>2560.5626811981201</v>
          </cell>
          <cell r="BT53">
            <v>4.6412680554670125</v>
          </cell>
          <cell r="BU53">
            <v>2.5119584222746791</v>
          </cell>
          <cell r="BV53">
            <v>40268</v>
          </cell>
          <cell r="BW53">
            <v>508.90514529554292</v>
          </cell>
          <cell r="BX53">
            <v>109.64786761154565</v>
          </cell>
          <cell r="BZ53">
            <v>40268</v>
          </cell>
          <cell r="CA53">
            <v>13</v>
          </cell>
          <cell r="CB53">
            <v>39961.833526611328</v>
          </cell>
          <cell r="CC53">
            <v>4969.300666809082</v>
          </cell>
          <cell r="CD53">
            <v>2288.809154510498</v>
          </cell>
          <cell r="CE53">
            <v>8.0417419283007217</v>
          </cell>
          <cell r="CF53">
            <v>2.1711293215584218</v>
          </cell>
          <cell r="CG53">
            <v>40268</v>
          </cell>
          <cell r="CH53">
            <v>695.38328900103113</v>
          </cell>
          <cell r="CI53">
            <v>86.471724061899934</v>
          </cell>
          <cell r="CK53">
            <v>40268</v>
          </cell>
          <cell r="CL53">
            <v>32</v>
          </cell>
          <cell r="CM53">
            <v>48648.932998657227</v>
          </cell>
          <cell r="CN53">
            <v>12618.193830490112</v>
          </cell>
          <cell r="CO53">
            <v>3740.7769985198975</v>
          </cell>
          <cell r="CP53">
            <v>3.8554593194712097</v>
          </cell>
          <cell r="CQ53">
            <v>3.3731478341218195</v>
          </cell>
          <cell r="CR53">
            <v>40268</v>
          </cell>
          <cell r="CS53">
            <v>466.37247006164949</v>
          </cell>
          <cell r="CT53">
            <v>120.96417869236244</v>
          </cell>
          <cell r="CV53">
            <v>40268</v>
          </cell>
          <cell r="CW53">
            <v>24</v>
          </cell>
          <cell r="CX53">
            <v>37721.125747680664</v>
          </cell>
          <cell r="CY53">
            <v>8489.0433940887451</v>
          </cell>
          <cell r="CZ53">
            <v>2413.7930088043213</v>
          </cell>
          <cell r="DA53">
            <v>4.4435072359209951</v>
          </cell>
          <cell r="DB53">
            <v>3.5168895440184471</v>
          </cell>
          <cell r="DC53">
            <v>40268</v>
          </cell>
          <cell r="DD53">
            <v>479.71031565316099</v>
          </cell>
          <cell r="DE53">
            <v>107.95758624521123</v>
          </cell>
          <cell r="DG53">
            <v>40268</v>
          </cell>
          <cell r="DH53">
            <v>55</v>
          </cell>
          <cell r="DI53">
            <v>76221.910865783691</v>
          </cell>
          <cell r="DJ53">
            <v>28490.463664054871</v>
          </cell>
          <cell r="DK53">
            <v>6033.11261510849</v>
          </cell>
          <cell r="DL53">
            <v>2.6753482064930179</v>
          </cell>
          <cell r="DM53">
            <v>4.7223490562246937</v>
          </cell>
          <cell r="DN53">
            <v>40268</v>
          </cell>
          <cell r="DO53">
            <v>424.23711447387552</v>
          </cell>
          <cell r="DP53">
            <v>158.57267231392922</v>
          </cell>
          <cell r="DR53">
            <v>40268</v>
          </cell>
          <cell r="DS53">
            <v>24</v>
          </cell>
          <cell r="DT53">
            <v>57512.069198608398</v>
          </cell>
          <cell r="DU53">
            <v>11252.136932373047</v>
          </cell>
          <cell r="DV53">
            <v>4103.0459671020508</v>
          </cell>
          <cell r="DW53">
            <v>5.1112130561744991</v>
          </cell>
          <cell r="DX53">
            <v>2.7423862717093423</v>
          </cell>
          <cell r="DY53">
            <v>40268</v>
          </cell>
          <cell r="DZ53">
            <v>571.67307479469002</v>
          </cell>
          <cell r="EA53">
            <v>111.84684897924413</v>
          </cell>
          <cell r="EC53">
            <v>40268</v>
          </cell>
          <cell r="ED53">
            <v>22</v>
          </cell>
          <cell r="EE53">
            <v>42389.457809448242</v>
          </cell>
          <cell r="EF53">
            <v>869.40492677688599</v>
          </cell>
          <cell r="EG53">
            <v>2474.7100005149841</v>
          </cell>
          <cell r="EH53">
            <v>48.756864038713438</v>
          </cell>
          <cell r="EI53">
            <v>0.3513158821017266</v>
          </cell>
          <cell r="EJ53">
            <v>40268</v>
          </cell>
          <cell r="EK53">
            <v>589.15031727842074</v>
          </cell>
          <cell r="EL53">
            <v>12.083433356391204</v>
          </cell>
          <cell r="EN53">
            <v>40268</v>
          </cell>
          <cell r="EO53">
            <v>31</v>
          </cell>
          <cell r="EP53">
            <v>50568.484344482422</v>
          </cell>
          <cell r="EQ53">
            <v>15572.479328155518</v>
          </cell>
          <cell r="ER53">
            <v>3827.5418319702148</v>
          </cell>
          <cell r="ES53">
            <v>3.2472982162225805</v>
          </cell>
          <cell r="ET53">
            <v>4.0685327585667777</v>
          </cell>
          <cell r="EU53">
            <v>40268</v>
          </cell>
          <cell r="EV53">
            <v>490.55335286652542</v>
          </cell>
          <cell r="EW53">
            <v>151.06507631971095</v>
          </cell>
          <cell r="EY53">
            <v>40268</v>
          </cell>
          <cell r="EZ53">
            <v>17</v>
          </cell>
          <cell r="FA53">
            <v>31137.249908447266</v>
          </cell>
          <cell r="FB53">
            <v>10206.67790222168</v>
          </cell>
          <cell r="FC53">
            <v>2686.9660053253174</v>
          </cell>
          <cell r="FD53">
            <v>3.050674294490046</v>
          </cell>
          <cell r="FE53">
            <v>3.7985884011904099</v>
          </cell>
          <cell r="FF53">
            <v>40268</v>
          </cell>
          <cell r="FG53">
            <v>561.35433923012886</v>
          </cell>
          <cell r="FH53">
            <v>184.00992208313258</v>
          </cell>
          <cell r="FJ53">
            <v>40268</v>
          </cell>
          <cell r="FK53">
            <v>18</v>
          </cell>
          <cell r="FL53">
            <v>75922.370040893555</v>
          </cell>
          <cell r="FM53">
            <v>19400.372024536133</v>
          </cell>
          <cell r="FN53">
            <v>5655.5779933929443</v>
          </cell>
          <cell r="FO53">
            <v>3.9134491825658109</v>
          </cell>
          <cell r="FP53">
            <v>3.4303075737263931</v>
          </cell>
          <cell r="FQ53">
            <v>40268</v>
          </cell>
          <cell r="FR53">
            <v>508.05593415072087</v>
          </cell>
          <cell r="FS53">
            <v>129.82305645211406</v>
          </cell>
          <cell r="FU53">
            <v>40268</v>
          </cell>
          <cell r="FV53">
            <v>11</v>
          </cell>
          <cell r="FW53">
            <v>38800.76195526123</v>
          </cell>
          <cell r="FX53">
            <v>3454.0387516021729</v>
          </cell>
          <cell r="FY53">
            <v>2608.360502243042</v>
          </cell>
          <cell r="FZ53">
            <v>11.233447203585456</v>
          </cell>
          <cell r="GA53">
            <v>1.3242183159236982</v>
          </cell>
          <cell r="GB53">
            <v>40268</v>
          </cell>
          <cell r="GC53">
            <v>621.85959887121589</v>
          </cell>
          <cell r="GD53">
            <v>55.357860111963916</v>
          </cell>
          <cell r="GF53">
            <v>40268</v>
          </cell>
          <cell r="GG53">
            <v>7</v>
          </cell>
          <cell r="GH53">
            <v>47988.956970214844</v>
          </cell>
          <cell r="GI53">
            <v>10797.171981811523</v>
          </cell>
          <cell r="GJ53">
            <v>3636.9320011138916</v>
          </cell>
          <cell r="GK53">
            <v>4.4445857721869286</v>
          </cell>
          <cell r="GL53">
            <v>2.9687582771700565</v>
          </cell>
          <cell r="GM53">
            <v>40268</v>
          </cell>
          <cell r="GN53">
            <v>537.41144921561397</v>
          </cell>
          <cell r="GO53">
            <v>120.91373116896432</v>
          </cell>
        </row>
        <row r="54">
          <cell r="L54">
            <v>40359</v>
          </cell>
          <cell r="M54">
            <v>11</v>
          </cell>
          <cell r="N54">
            <v>41129.366928100586</v>
          </cell>
          <cell r="O54">
            <v>17556.684982299805</v>
          </cell>
          <cell r="P54">
            <v>3049.4909934997559</v>
          </cell>
          <cell r="Q54">
            <v>2.3426613264159006</v>
          </cell>
          <cell r="R54">
            <v>5.7572509706450488</v>
          </cell>
          <cell r="S54">
            <v>40359</v>
          </cell>
          <cell r="T54">
            <v>534.12760458180321</v>
          </cell>
          <cell r="U54">
            <v>228.00035095084749</v>
          </cell>
          <cell r="W54">
            <v>40359</v>
          </cell>
          <cell r="X54">
            <v>38</v>
          </cell>
          <cell r="Y54">
            <v>38233.269134521484</v>
          </cell>
          <cell r="Z54">
            <v>10944.15198135376</v>
          </cell>
          <cell r="AA54">
            <v>2976.1008105278015</v>
          </cell>
          <cell r="AB54">
            <v>3.4934885041492398</v>
          </cell>
          <cell r="AC54">
            <v>3.6773458555702794</v>
          </cell>
          <cell r="AD54">
            <v>40359</v>
          </cell>
          <cell r="AE54">
            <v>574.02215262278366</v>
          </cell>
          <cell r="AF54">
            <v>164.31201990245958</v>
          </cell>
          <cell r="AH54">
            <v>40359</v>
          </cell>
          <cell r="AI54">
            <v>19</v>
          </cell>
          <cell r="AJ54">
            <v>30471.07600402832</v>
          </cell>
          <cell r="AK54">
            <v>7605.7409744262695</v>
          </cell>
          <cell r="AL54">
            <v>1621.1999912261963</v>
          </cell>
          <cell r="AM54">
            <v>4.0063257618797454</v>
          </cell>
          <cell r="AN54">
            <v>4.691426730562501</v>
          </cell>
          <cell r="AO54">
            <v>40359</v>
          </cell>
          <cell r="AP54">
            <v>631.9856404543641</v>
          </cell>
          <cell r="AQ54">
            <v>157.74694271437377</v>
          </cell>
          <cell r="AS54">
            <v>40359</v>
          </cell>
          <cell r="AT54">
            <v>27</v>
          </cell>
          <cell r="AU54">
            <v>17723.12077331543</v>
          </cell>
          <cell r="AV54">
            <v>5084.2489814758301</v>
          </cell>
          <cell r="AW54">
            <v>1387.2880086898804</v>
          </cell>
          <cell r="AX54">
            <v>3.4858876577226261</v>
          </cell>
          <cell r="AY54">
            <v>3.6648835350903566</v>
          </cell>
          <cell r="AZ54">
            <v>40359</v>
          </cell>
          <cell r="BA54">
            <v>653.34887272891217</v>
          </cell>
          <cell r="BB54">
            <v>187.42682980086431</v>
          </cell>
          <cell r="BD54">
            <v>40359</v>
          </cell>
          <cell r="BE54">
            <v>72</v>
          </cell>
          <cell r="BF54">
            <v>100109.42012023926</v>
          </cell>
          <cell r="BG54">
            <v>32341.105781078339</v>
          </cell>
          <cell r="BH54">
            <v>6521.0432004928589</v>
          </cell>
          <cell r="BI54">
            <v>3.0954235392535594</v>
          </cell>
          <cell r="BJ54">
            <v>4.9594987775320991</v>
          </cell>
          <cell r="BK54">
            <v>40359</v>
          </cell>
          <cell r="BL54">
            <v>605.09052802003248</v>
          </cell>
          <cell r="BM54">
            <v>195.47907430010241</v>
          </cell>
          <cell r="BO54">
            <v>40359</v>
          </cell>
          <cell r="BP54">
            <v>15</v>
          </cell>
          <cell r="BQ54">
            <v>29833.484741210938</v>
          </cell>
          <cell r="BR54">
            <v>6790.0520629882813</v>
          </cell>
          <cell r="BS54">
            <v>2555.0158023834229</v>
          </cell>
          <cell r="BT54">
            <v>4.3937048588816436</v>
          </cell>
          <cell r="BU54">
            <v>2.6575381869083721</v>
          </cell>
          <cell r="BV54">
            <v>40359</v>
          </cell>
          <cell r="BW54">
            <v>631.60313372648386</v>
          </cell>
          <cell r="BX54">
            <v>143.75183450243165</v>
          </cell>
          <cell r="BZ54">
            <v>40359</v>
          </cell>
          <cell r="CA54">
            <v>13</v>
          </cell>
          <cell r="CB54">
            <v>40074.215423583984</v>
          </cell>
          <cell r="CC54">
            <v>5249.6779975891113</v>
          </cell>
          <cell r="CD54">
            <v>2449.1969966888428</v>
          </cell>
          <cell r="CE54">
            <v>7.6336520910402257</v>
          </cell>
          <cell r="CF54">
            <v>2.1434282357386274</v>
          </cell>
          <cell r="CG54">
            <v>40359</v>
          </cell>
          <cell r="CH54">
            <v>800.69732310731058</v>
          </cell>
          <cell r="CI54">
            <v>104.89046573750794</v>
          </cell>
          <cell r="CK54">
            <v>40359</v>
          </cell>
          <cell r="CL54">
            <v>36</v>
          </cell>
          <cell r="CM54">
            <v>56311.361770629883</v>
          </cell>
          <cell r="CN54">
            <v>14751.278599739075</v>
          </cell>
          <cell r="CO54">
            <v>4212.2259049415588</v>
          </cell>
          <cell r="CP54">
            <v>3.817388532789689</v>
          </cell>
          <cell r="CQ54">
            <v>3.502015070567241</v>
          </cell>
          <cell r="CR54">
            <v>40359</v>
          </cell>
          <cell r="CS54">
            <v>553.76964785272708</v>
          </cell>
          <cell r="CT54">
            <v>145.0650472426606</v>
          </cell>
          <cell r="CV54">
            <v>40359</v>
          </cell>
          <cell r="CW54">
            <v>25</v>
          </cell>
          <cell r="CX54">
            <v>37865.098068237305</v>
          </cell>
          <cell r="CY54">
            <v>8498.8647518157959</v>
          </cell>
          <cell r="CZ54">
            <v>2531.5980110168457</v>
          </cell>
          <cell r="DA54">
            <v>4.4553124651321658</v>
          </cell>
          <cell r="DB54">
            <v>3.357114642542371</v>
          </cell>
          <cell r="DC54">
            <v>40359</v>
          </cell>
          <cell r="DD54">
            <v>588.63018443823455</v>
          </cell>
          <cell r="DE54">
            <v>132.11872097522411</v>
          </cell>
          <cell r="DG54">
            <v>40359</v>
          </cell>
          <cell r="DH54">
            <v>58</v>
          </cell>
          <cell r="DI54">
            <v>81541.280830383301</v>
          </cell>
          <cell r="DJ54">
            <v>33016.579126358032</v>
          </cell>
          <cell r="DK54">
            <v>6366.6840028762817</v>
          </cell>
          <cell r="DL54">
            <v>2.4697071286009362</v>
          </cell>
          <cell r="DM54">
            <v>5.1858360037096398</v>
          </cell>
          <cell r="DN54">
            <v>40359</v>
          </cell>
          <cell r="DO54">
            <v>530.7390746413754</v>
          </cell>
          <cell r="DP54">
            <v>214.8996002380386</v>
          </cell>
          <cell r="DR54">
            <v>40359</v>
          </cell>
          <cell r="DS54">
            <v>26</v>
          </cell>
          <cell r="DT54">
            <v>56893.900482177734</v>
          </cell>
          <cell r="DU54">
            <v>11683.864862442017</v>
          </cell>
          <cell r="DV54">
            <v>4222.5970153808594</v>
          </cell>
          <cell r="DW54">
            <v>4.8694418458282716</v>
          </cell>
          <cell r="DX54">
            <v>2.7669855351773807</v>
          </cell>
          <cell r="DY54">
            <v>40359</v>
          </cell>
          <cell r="DZ54">
            <v>699.62915249248397</v>
          </cell>
          <cell r="EA54">
            <v>143.67748391776513</v>
          </cell>
          <cell r="EC54">
            <v>40359</v>
          </cell>
          <cell r="ED54">
            <v>23</v>
          </cell>
          <cell r="EE54">
            <v>42383.155792236328</v>
          </cell>
          <cell r="EF54">
            <v>1938.1320514678955</v>
          </cell>
          <cell r="EG54">
            <v>2513.4519729614258</v>
          </cell>
          <cell r="EH54">
            <v>21.868043387516515</v>
          </cell>
          <cell r="EI54">
            <v>0.77110367427642912</v>
          </cell>
          <cell r="EJ54">
            <v>40359</v>
          </cell>
          <cell r="EK54">
            <v>727.4655935219738</v>
          </cell>
          <cell r="EL54">
            <v>33.266149176256498</v>
          </cell>
          <cell r="EN54">
            <v>40359</v>
          </cell>
          <cell r="EO54">
            <v>33</v>
          </cell>
          <cell r="EP54">
            <v>56386.900817871094</v>
          </cell>
          <cell r="EQ54">
            <v>17972.91381072998</v>
          </cell>
          <cell r="ER54">
            <v>4103.1594848632813</v>
          </cell>
          <cell r="ES54">
            <v>3.1373266133512332</v>
          </cell>
          <cell r="ET54">
            <v>4.3802620583072081</v>
          </cell>
          <cell r="EU54">
            <v>40359</v>
          </cell>
          <cell r="EV54">
            <v>589.8793600308486</v>
          </cell>
          <cell r="EW54">
            <v>188.01974825335466</v>
          </cell>
          <cell r="EY54">
            <v>40359</v>
          </cell>
          <cell r="EZ54">
            <v>16</v>
          </cell>
          <cell r="FA54">
            <v>31388.894134521484</v>
          </cell>
          <cell r="FB54">
            <v>10788.878028869629</v>
          </cell>
          <cell r="FC54">
            <v>2617.1769981384277</v>
          </cell>
          <cell r="FD54">
            <v>2.9093751964318164</v>
          </cell>
          <cell r="FE54">
            <v>4.1223341167004186</v>
          </cell>
          <cell r="FF54">
            <v>40359</v>
          </cell>
          <cell r="FG54">
            <v>696.66621932468865</v>
          </cell>
          <cell r="FH54">
            <v>239.45561238684863</v>
          </cell>
          <cell r="FJ54">
            <v>40359</v>
          </cell>
          <cell r="FK54">
            <v>19</v>
          </cell>
          <cell r="FL54">
            <v>76380.450576782227</v>
          </cell>
          <cell r="FM54">
            <v>20143.220825195313</v>
          </cell>
          <cell r="FN54">
            <v>5898.809983253479</v>
          </cell>
          <cell r="FO54">
            <v>3.7918687999113283</v>
          </cell>
          <cell r="FP54">
            <v>3.4147939808844887</v>
          </cell>
          <cell r="FQ54">
            <v>40359</v>
          </cell>
          <cell r="FR54">
            <v>621.55347707403803</v>
          </cell>
          <cell r="FS54">
            <v>163.91745333819907</v>
          </cell>
          <cell r="FU54">
            <v>40359</v>
          </cell>
          <cell r="FV54">
            <v>11</v>
          </cell>
          <cell r="FW54">
            <v>37821.755111694336</v>
          </cell>
          <cell r="FX54">
            <v>4972.6795120239258</v>
          </cell>
          <cell r="FY54">
            <v>2685.7279994487762</v>
          </cell>
          <cell r="FZ54">
            <v>7.6059104593894364</v>
          </cell>
          <cell r="GA54">
            <v>1.8515201513498492</v>
          </cell>
          <cell r="GB54">
            <v>40359</v>
          </cell>
          <cell r="GC54">
            <v>681.47226349933464</v>
          </cell>
          <cell r="GD54">
            <v>89.597723656878259</v>
          </cell>
          <cell r="GF54">
            <v>40359</v>
          </cell>
          <cell r="GG54">
            <v>7</v>
          </cell>
          <cell r="GH54">
            <v>48392.870971679688</v>
          </cell>
          <cell r="GI54">
            <v>10251.576011657715</v>
          </cell>
          <cell r="GJ54">
            <v>3669.6220016479492</v>
          </cell>
          <cell r="GK54">
            <v>4.7205298889311358</v>
          </cell>
          <cell r="GL54">
            <v>2.7936326976058981</v>
          </cell>
          <cell r="GM54">
            <v>40359</v>
          </cell>
          <cell r="GN54">
            <v>629.77656534790094</v>
          </cell>
          <cell r="GO54">
            <v>133.41226094651432</v>
          </cell>
        </row>
        <row r="55">
          <cell r="L55">
            <v>40451</v>
          </cell>
          <cell r="M55">
            <v>11</v>
          </cell>
          <cell r="N55">
            <v>40751.489059448242</v>
          </cell>
          <cell r="O55">
            <v>18678.15096282959</v>
          </cell>
          <cell r="P55">
            <v>3143.8210048675537</v>
          </cell>
          <cell r="Q55">
            <v>2.1817731926755304</v>
          </cell>
          <cell r="R55">
            <v>5.9412259584468563</v>
          </cell>
          <cell r="S55">
            <v>40451</v>
          </cell>
          <cell r="T55">
            <v>387.77621517772036</v>
          </cell>
          <cell r="U55">
            <v>177.73443017795378</v>
          </cell>
          <cell r="W55">
            <v>40451</v>
          </cell>
          <cell r="X55">
            <v>35</v>
          </cell>
          <cell r="Y55">
            <v>36707.702239990234</v>
          </cell>
          <cell r="Z55">
            <v>10892.839043617249</v>
          </cell>
          <cell r="AA55">
            <v>2990.901782989502</v>
          </cell>
          <cell r="AB55">
            <v>3.3698930180648747</v>
          </cell>
          <cell r="AC55">
            <v>3.6419915577199289</v>
          </cell>
          <cell r="AD55">
            <v>40451</v>
          </cell>
          <cell r="AE55">
            <v>519.67426365381539</v>
          </cell>
          <cell r="AF55">
            <v>154.21090843774999</v>
          </cell>
          <cell r="AH55">
            <v>40451</v>
          </cell>
          <cell r="AI55">
            <v>18</v>
          </cell>
          <cell r="AJ55">
            <v>29309.962005615234</v>
          </cell>
          <cell r="AK55">
            <v>7512.6640319824219</v>
          </cell>
          <cell r="AL55">
            <v>1504.9680089950562</v>
          </cell>
          <cell r="AM55">
            <v>3.9014072612376625</v>
          </cell>
          <cell r="AN55">
            <v>4.9919094539418216</v>
          </cell>
          <cell r="AO55">
            <v>40451</v>
          </cell>
          <cell r="AP55">
            <v>564.06668084537012</v>
          </cell>
          <cell r="AQ55">
            <v>144.58031245536475</v>
          </cell>
          <cell r="AS55">
            <v>40451</v>
          </cell>
          <cell r="AT55">
            <v>24</v>
          </cell>
          <cell r="AU55">
            <v>17846.91487121582</v>
          </cell>
          <cell r="AV55">
            <v>5035.7219543457031</v>
          </cell>
          <cell r="AW55">
            <v>1377.7780075073242</v>
          </cell>
          <cell r="AX55">
            <v>3.5440628043044304</v>
          </cell>
          <cell r="AY55">
            <v>3.6549588735679781</v>
          </cell>
          <cell r="AZ55">
            <v>40451</v>
          </cell>
          <cell r="BA55">
            <v>610.70949702533539</v>
          </cell>
          <cell r="BB55">
            <v>172.31903912188014</v>
          </cell>
          <cell r="BD55">
            <v>40451</v>
          </cell>
          <cell r="BE55">
            <v>73</v>
          </cell>
          <cell r="BF55">
            <v>105199.82386779785</v>
          </cell>
          <cell r="BG55">
            <v>34452.294221878052</v>
          </cell>
          <cell r="BH55">
            <v>6859.5790505409241</v>
          </cell>
          <cell r="BI55">
            <v>3.0534925537990265</v>
          </cell>
          <cell r="BJ55">
            <v>5.0225085195513941</v>
          </cell>
          <cell r="BK55">
            <v>40451</v>
          </cell>
          <cell r="BL55">
            <v>521.87256575028425</v>
          </cell>
          <cell r="BM55">
            <v>170.91005023116642</v>
          </cell>
          <cell r="BO55">
            <v>40451</v>
          </cell>
          <cell r="BP55">
            <v>14</v>
          </cell>
          <cell r="BQ55">
            <v>28906.091003417969</v>
          </cell>
          <cell r="BR55">
            <v>7008.5711631774902</v>
          </cell>
          <cell r="BS55">
            <v>2458.4115810394287</v>
          </cell>
          <cell r="BT55">
            <v>4.1243914530380188</v>
          </cell>
          <cell r="BU55">
            <v>2.8508534605154403</v>
          </cell>
          <cell r="BV55">
            <v>40451</v>
          </cell>
          <cell r="BW55">
            <v>589.58523664231234</v>
          </cell>
          <cell r="BX55">
            <v>142.95084338030645</v>
          </cell>
          <cell r="BZ55">
            <v>40451</v>
          </cell>
          <cell r="CA55">
            <v>11</v>
          </cell>
          <cell r="CB55">
            <v>37266.502731323242</v>
          </cell>
          <cell r="CC55">
            <v>4928.7493591308594</v>
          </cell>
          <cell r="CD55">
            <v>2369.2729358673096</v>
          </cell>
          <cell r="CE55">
            <v>7.5610464269773408</v>
          </cell>
          <cell r="CF55">
            <v>2.0802792639534426</v>
          </cell>
          <cell r="CG55">
            <v>40451</v>
          </cell>
          <cell r="CH55">
            <v>725.19399462482352</v>
          </cell>
          <cell r="CI55">
            <v>95.911855803103748</v>
          </cell>
          <cell r="CK55">
            <v>40451</v>
          </cell>
          <cell r="CL55">
            <v>38</v>
          </cell>
          <cell r="CM55">
            <v>65996.562408447266</v>
          </cell>
          <cell r="CN55">
            <v>16827.881053924561</v>
          </cell>
          <cell r="CO55">
            <v>4513.0699014663696</v>
          </cell>
          <cell r="CP55">
            <v>3.9218581470217662</v>
          </cell>
          <cell r="CQ55">
            <v>3.7286994044689865</v>
          </cell>
          <cell r="CR55">
            <v>40451</v>
          </cell>
          <cell r="CS55">
            <v>481.58111558904926</v>
          </cell>
          <cell r="CT55">
            <v>122.79411889355531</v>
          </cell>
          <cell r="CV55">
            <v>40451</v>
          </cell>
          <cell r="CW55">
            <v>27</v>
          </cell>
          <cell r="CX55">
            <v>40394.179763793945</v>
          </cell>
          <cell r="CY55">
            <v>9323.0758209228516</v>
          </cell>
          <cell r="CZ55">
            <v>2692.8609886169434</v>
          </cell>
          <cell r="DA55">
            <v>4.3327095627755492</v>
          </cell>
          <cell r="DB55">
            <v>3.4621452278200198</v>
          </cell>
          <cell r="DC55">
            <v>40451</v>
          </cell>
          <cell r="DD55">
            <v>525.90468992581782</v>
          </cell>
          <cell r="DE55">
            <v>121.38009305865437</v>
          </cell>
          <cell r="DG55">
            <v>40451</v>
          </cell>
          <cell r="DH55">
            <v>59</v>
          </cell>
          <cell r="DI55">
            <v>86513.510482788086</v>
          </cell>
          <cell r="DJ55">
            <v>34983.738990783691</v>
          </cell>
          <cell r="DK55">
            <v>6663.0289726257324</v>
          </cell>
          <cell r="DL55">
            <v>2.4729635247272936</v>
          </cell>
          <cell r="DM55">
            <v>5.2504257649952075</v>
          </cell>
          <cell r="DN55">
            <v>40451</v>
          </cell>
          <cell r="DO55">
            <v>469.27675505208674</v>
          </cell>
          <cell r="DP55">
            <v>189.7629101115983</v>
          </cell>
          <cell r="DR55">
            <v>40451</v>
          </cell>
          <cell r="DS55">
            <v>28</v>
          </cell>
          <cell r="DT55">
            <v>56338.33349609375</v>
          </cell>
          <cell r="DU55">
            <v>11337.549875259399</v>
          </cell>
          <cell r="DV55">
            <v>4059.9449644088745</v>
          </cell>
          <cell r="DW55">
            <v>4.9691806533115468</v>
          </cell>
          <cell r="DX55">
            <v>2.7925378237017897</v>
          </cell>
          <cell r="DY55">
            <v>40451</v>
          </cell>
          <cell r="DZ55">
            <v>611.55138261784828</v>
          </cell>
          <cell r="EA55">
            <v>123.0688568768978</v>
          </cell>
          <cell r="EC55">
            <v>40451</v>
          </cell>
          <cell r="ED55">
            <v>24</v>
          </cell>
          <cell r="EE55">
            <v>46204.665939331055</v>
          </cell>
          <cell r="EF55">
            <v>2684.2119445800781</v>
          </cell>
          <cell r="EG55">
            <v>2744.222020149231</v>
          </cell>
          <cell r="EH55">
            <v>17.213493901860787</v>
          </cell>
          <cell r="EI55">
            <v>0.97813220828033098</v>
          </cell>
          <cell r="EJ55">
            <v>40451</v>
          </cell>
          <cell r="EK55">
            <v>667.74419043443345</v>
          </cell>
          <cell r="EL55">
            <v>38.791903273178605</v>
          </cell>
          <cell r="EN55">
            <v>40451</v>
          </cell>
          <cell r="EO55">
            <v>32</v>
          </cell>
          <cell r="EP55">
            <v>56602.039016723633</v>
          </cell>
          <cell r="EQ55">
            <v>18425.87523651123</v>
          </cell>
          <cell r="ER55">
            <v>3994.054313659668</v>
          </cell>
          <cell r="ES55">
            <v>3.071877904858793</v>
          </cell>
          <cell r="ET55">
            <v>4.6133261567061634</v>
          </cell>
          <cell r="EU55">
            <v>40451</v>
          </cell>
          <cell r="EV55">
            <v>472.38550448256956</v>
          </cell>
          <cell r="EW55">
            <v>153.77743488287632</v>
          </cell>
          <cell r="EY55">
            <v>40451</v>
          </cell>
          <cell r="EZ55">
            <v>18</v>
          </cell>
          <cell r="FA55">
            <v>36214.892059326172</v>
          </cell>
          <cell r="FB55">
            <v>12747.304046630859</v>
          </cell>
          <cell r="FC55">
            <v>2720.1369895935059</v>
          </cell>
          <cell r="FD55">
            <v>2.8409844094758099</v>
          </cell>
          <cell r="FE55">
            <v>4.6862728220668775</v>
          </cell>
          <cell r="FF55">
            <v>40451</v>
          </cell>
          <cell r="FG55">
            <v>614.62230315524323</v>
          </cell>
          <cell r="FH55">
            <v>216.34131504039024</v>
          </cell>
          <cell r="FJ55">
            <v>40451</v>
          </cell>
          <cell r="FK55">
            <v>20</v>
          </cell>
          <cell r="FL55">
            <v>81889.746246337891</v>
          </cell>
          <cell r="FM55">
            <v>20916.712211608887</v>
          </cell>
          <cell r="FN55">
            <v>6072.922025680542</v>
          </cell>
          <cell r="FO55">
            <v>3.9150391045151278</v>
          </cell>
          <cell r="FP55">
            <v>3.444258319662012</v>
          </cell>
          <cell r="FQ55">
            <v>40451</v>
          </cell>
          <cell r="FR55">
            <v>526.27164273190624</v>
          </cell>
          <cell r="FS55">
            <v>134.42308714744863</v>
          </cell>
          <cell r="FU55">
            <v>40451</v>
          </cell>
          <cell r="FV55">
            <v>12</v>
          </cell>
          <cell r="FW55">
            <v>44745.456924438477</v>
          </cell>
          <cell r="FX55">
            <v>7969.8142566680908</v>
          </cell>
          <cell r="FY55">
            <v>3032.3404984474182</v>
          </cell>
          <cell r="FZ55">
            <v>5.6143663432308193</v>
          </cell>
          <cell r="GA55">
            <v>2.6282715482475325</v>
          </cell>
          <cell r="GB55">
            <v>40451</v>
          </cell>
          <cell r="GC55">
            <v>561.41810615628026</v>
          </cell>
          <cell r="GD55">
            <v>99.996699865012545</v>
          </cell>
          <cell r="GF55">
            <v>40451</v>
          </cell>
          <cell r="GG55">
            <v>7</v>
          </cell>
          <cell r="GH55">
            <v>50769.971984863281</v>
          </cell>
          <cell r="GI55">
            <v>10580.581993103027</v>
          </cell>
          <cell r="GJ55">
            <v>3752.3330001831055</v>
          </cell>
          <cell r="GK55">
            <v>4.7984101458651125</v>
          </cell>
          <cell r="GL55">
            <v>2.8197342806693113</v>
          </cell>
          <cell r="GM55">
            <v>40451</v>
          </cell>
          <cell r="GN55">
            <v>581.6185738411051</v>
          </cell>
          <cell r="GO55">
            <v>121.21068357241151</v>
          </cell>
        </row>
        <row r="56">
          <cell r="L56">
            <v>40543</v>
          </cell>
          <cell r="M56">
            <v>12</v>
          </cell>
          <cell r="N56">
            <v>33552.684967041016</v>
          </cell>
          <cell r="O56">
            <v>17800.499019622803</v>
          </cell>
          <cell r="P56">
            <v>3152.3790035247803</v>
          </cell>
          <cell r="Q56">
            <v>1.8849294578794344</v>
          </cell>
          <cell r="R56">
            <v>5.6466874699138234</v>
          </cell>
          <cell r="S56">
            <v>40543</v>
          </cell>
          <cell r="T56">
            <v>351.90614291660614</v>
          </cell>
          <cell r="U56">
            <v>186.69459562295995</v>
          </cell>
          <cell r="W56">
            <v>40543</v>
          </cell>
          <cell r="X56">
            <v>33</v>
          </cell>
          <cell r="Y56">
            <v>33819.126159667969</v>
          </cell>
          <cell r="Z56">
            <v>10870.513993740082</v>
          </cell>
          <cell r="AA56">
            <v>2829.8387861251831</v>
          </cell>
          <cell r="AB56">
            <v>3.1110880478276486</v>
          </cell>
          <cell r="AC56">
            <v>3.841389851265967</v>
          </cell>
          <cell r="AD56">
            <v>40543</v>
          </cell>
          <cell r="AE56">
            <v>431.18462277347089</v>
          </cell>
          <cell r="AF56">
            <v>138.59608476029803</v>
          </cell>
          <cell r="AH56">
            <v>40543</v>
          </cell>
          <cell r="AI56">
            <v>19</v>
          </cell>
          <cell r="AJ56">
            <v>32853.918869018555</v>
          </cell>
          <cell r="AK56">
            <v>8137.7399864196777</v>
          </cell>
          <cell r="AL56">
            <v>1598.4090137481689</v>
          </cell>
          <cell r="AM56">
            <v>4.0372288772860063</v>
          </cell>
          <cell r="AN56">
            <v>5.0911499600075372</v>
          </cell>
          <cell r="AO56">
            <v>40543</v>
          </cell>
          <cell r="AP56">
            <v>477.37404280192527</v>
          </cell>
          <cell r="AQ56">
            <v>118.24299719238014</v>
          </cell>
          <cell r="AS56">
            <v>40543</v>
          </cell>
          <cell r="AT56">
            <v>23</v>
          </cell>
          <cell r="AU56">
            <v>18225.195251464844</v>
          </cell>
          <cell r="AV56">
            <v>4290.2120056152344</v>
          </cell>
          <cell r="AW56">
            <v>1313.0739841461182</v>
          </cell>
          <cell r="AX56">
            <v>4.248087327062354</v>
          </cell>
          <cell r="AY56">
            <v>3.2673040951345373</v>
          </cell>
          <cell r="AZ56">
            <v>40543</v>
          </cell>
          <cell r="BA56">
            <v>501.98471601087749</v>
          </cell>
          <cell r="BB56">
            <v>118.16723088835629</v>
          </cell>
          <cell r="BD56">
            <v>40543</v>
          </cell>
          <cell r="BE56">
            <v>78</v>
          </cell>
          <cell r="BF56">
            <v>111714.52766418457</v>
          </cell>
          <cell r="BG56">
            <v>35644.496877670288</v>
          </cell>
          <cell r="BH56">
            <v>6977.9399943351746</v>
          </cell>
          <cell r="BI56">
            <v>3.134131140848528</v>
          </cell>
          <cell r="BJ56">
            <v>5.1081690164442763</v>
          </cell>
          <cell r="BK56">
            <v>40543</v>
          </cell>
          <cell r="BL56">
            <v>455.58975120685898</v>
          </cell>
          <cell r="BM56">
            <v>145.36397193753467</v>
          </cell>
          <cell r="BO56">
            <v>40543</v>
          </cell>
          <cell r="BP56">
            <v>13</v>
          </cell>
          <cell r="BQ56">
            <v>26728.580383300781</v>
          </cell>
          <cell r="BR56">
            <v>7288.8414764404297</v>
          </cell>
          <cell r="BS56">
            <v>2219.5766677856445</v>
          </cell>
          <cell r="BT56">
            <v>3.6670546985683545</v>
          </cell>
          <cell r="BU56">
            <v>3.2838881315652526</v>
          </cell>
          <cell r="BV56">
            <v>40543</v>
          </cell>
          <cell r="BW56">
            <v>522.30925369374575</v>
          </cell>
          <cell r="BX56">
            <v>142.43290504983719</v>
          </cell>
          <cell r="BZ56">
            <v>40543</v>
          </cell>
          <cell r="CA56">
            <v>11</v>
          </cell>
          <cell r="CB56">
            <v>36779.219390869141</v>
          </cell>
          <cell r="CC56">
            <v>5676.8011932373047</v>
          </cell>
          <cell r="CD56">
            <v>2452.0366516113281</v>
          </cell>
          <cell r="CE56">
            <v>6.4788633843094097</v>
          </cell>
          <cell r="CF56">
            <v>2.315137169547143</v>
          </cell>
          <cell r="CG56">
            <v>40543</v>
          </cell>
          <cell r="CH56">
            <v>577.19936474917847</v>
          </cell>
          <cell r="CI56">
            <v>89.089602683558184</v>
          </cell>
          <cell r="CK56">
            <v>40543</v>
          </cell>
          <cell r="CL56">
            <v>32</v>
          </cell>
          <cell r="CM56">
            <v>62214.927719116211</v>
          </cell>
          <cell r="CN56">
            <v>16192.296901702881</v>
          </cell>
          <cell r="CO56">
            <v>4350.6180286407471</v>
          </cell>
          <cell r="CP56">
            <v>3.8422546286545245</v>
          </cell>
          <cell r="CQ56">
            <v>3.7218383216146882</v>
          </cell>
          <cell r="CR56">
            <v>40543</v>
          </cell>
          <cell r="CS56">
            <v>423.0018310792816</v>
          </cell>
          <cell r="CT56">
            <v>110.09208705863614</v>
          </cell>
          <cell r="CV56">
            <v>40543</v>
          </cell>
          <cell r="CW56">
            <v>25</v>
          </cell>
          <cell r="CX56">
            <v>39346.905799865723</v>
          </cell>
          <cell r="CY56">
            <v>8115.3194942474365</v>
          </cell>
          <cell r="CZ56">
            <v>2557.8710193634033</v>
          </cell>
          <cell r="DA56">
            <v>4.8484727961427607</v>
          </cell>
          <cell r="DB56">
            <v>3.1726851873348787</v>
          </cell>
          <cell r="DC56">
            <v>40543</v>
          </cell>
          <cell r="DD56">
            <v>431.90049059459278</v>
          </cell>
          <cell r="DE56">
            <v>89.079697619051203</v>
          </cell>
          <cell r="DG56">
            <v>40543</v>
          </cell>
          <cell r="DH56">
            <v>57</v>
          </cell>
          <cell r="DI56">
            <v>80695.698844909668</v>
          </cell>
          <cell r="DJ56">
            <v>26191.335958480835</v>
          </cell>
          <cell r="DK56">
            <v>6358.1769971847534</v>
          </cell>
          <cell r="DL56">
            <v>3.0810073595646483</v>
          </cell>
          <cell r="DM56">
            <v>4.1193153273458289</v>
          </cell>
          <cell r="DN56">
            <v>40543</v>
          </cell>
          <cell r="DO56">
            <v>406.52843127318056</v>
          </cell>
          <cell r="DP56">
            <v>131.94659532738791</v>
          </cell>
          <cell r="DR56">
            <v>40543</v>
          </cell>
          <cell r="DS56">
            <v>26</v>
          </cell>
          <cell r="DT56">
            <v>54911.761444091797</v>
          </cell>
          <cell r="DU56">
            <v>11371.320117950439</v>
          </cell>
          <cell r="DV56">
            <v>3952.2200374603271</v>
          </cell>
          <cell r="DW56">
            <v>4.8289698007366502</v>
          </cell>
          <cell r="DX56">
            <v>2.877198134256103</v>
          </cell>
          <cell r="DY56">
            <v>40543</v>
          </cell>
          <cell r="DZ56">
            <v>468.90617351763422</v>
          </cell>
          <cell r="EA56">
            <v>97.102734717061907</v>
          </cell>
          <cell r="EC56">
            <v>40543</v>
          </cell>
          <cell r="ED56">
            <v>23</v>
          </cell>
          <cell r="EE56">
            <v>39050.612747192383</v>
          </cell>
          <cell r="EF56">
            <v>3021.6029958724976</v>
          </cell>
          <cell r="EG56">
            <v>1743.1290168762207</v>
          </cell>
          <cell r="EH56">
            <v>12.923806602169586</v>
          </cell>
          <cell r="EI56">
            <v>1.7334362325557346</v>
          </cell>
          <cell r="EJ56">
            <v>40543</v>
          </cell>
          <cell r="EK56">
            <v>489.17576897507593</v>
          </cell>
          <cell r="EL56">
            <v>37.85074970813595</v>
          </cell>
          <cell r="EN56">
            <v>40543</v>
          </cell>
          <cell r="EO56">
            <v>29</v>
          </cell>
          <cell r="EP56">
            <v>52441.818450927734</v>
          </cell>
          <cell r="EQ56">
            <v>17785.498657226563</v>
          </cell>
          <cell r="ER56">
            <v>3762.4278221130371</v>
          </cell>
          <cell r="ES56">
            <v>2.9485717247303436</v>
          </cell>
          <cell r="ET56">
            <v>4.727133515411321</v>
          </cell>
          <cell r="EU56">
            <v>40543</v>
          </cell>
          <cell r="EV56">
            <v>404.78411419463401</v>
          </cell>
          <cell r="EW56">
            <v>137.28142028888675</v>
          </cell>
          <cell r="EY56">
            <v>40543</v>
          </cell>
          <cell r="EZ56">
            <v>19</v>
          </cell>
          <cell r="FA56">
            <v>37888.488250732422</v>
          </cell>
          <cell r="FB56">
            <v>11243.626014709473</v>
          </cell>
          <cell r="FC56">
            <v>2696.805004119873</v>
          </cell>
          <cell r="FD56">
            <v>3.3697748574316515</v>
          </cell>
          <cell r="FE56">
            <v>4.1692395251168461</v>
          </cell>
          <cell r="FF56">
            <v>40543</v>
          </cell>
          <cell r="FG56">
            <v>489.10906163733853</v>
          </cell>
          <cell r="FH56">
            <v>145.14591696197883</v>
          </cell>
          <cell r="FJ56">
            <v>40543</v>
          </cell>
          <cell r="FK56">
            <v>19</v>
          </cell>
          <cell r="FL56">
            <v>80394.148180961609</v>
          </cell>
          <cell r="FM56">
            <v>21440.810974121094</v>
          </cell>
          <cell r="FN56">
            <v>6159.7540426254272</v>
          </cell>
          <cell r="FO56">
            <v>3.7495852315472944</v>
          </cell>
          <cell r="FP56">
            <v>3.4807901136556634</v>
          </cell>
          <cell r="FQ56">
            <v>40543</v>
          </cell>
          <cell r="FR56">
            <v>479.74320772896283</v>
          </cell>
          <cell r="FS56">
            <v>127.94567348212891</v>
          </cell>
          <cell r="FU56">
            <v>40543</v>
          </cell>
          <cell r="FV56">
            <v>9</v>
          </cell>
          <cell r="FW56">
            <v>35277.168899536133</v>
          </cell>
          <cell r="FX56">
            <v>7107.5810012817383</v>
          </cell>
          <cell r="FY56">
            <v>2444.1329965591431</v>
          </cell>
          <cell r="FZ56">
            <v>4.9633157741254674</v>
          </cell>
          <cell r="GA56">
            <v>2.9080172851836661</v>
          </cell>
          <cell r="GB56">
            <v>40543</v>
          </cell>
          <cell r="GC56">
            <v>500.76435543918905</v>
          </cell>
          <cell r="GD56">
            <v>100.89310820193046</v>
          </cell>
          <cell r="GF56">
            <v>40543</v>
          </cell>
          <cell r="GG56">
            <v>6</v>
          </cell>
          <cell r="GH56">
            <v>46630.237060546875</v>
          </cell>
          <cell r="GI56">
            <v>9581.2229843139648</v>
          </cell>
          <cell r="GJ56">
            <v>3536.3619995117188</v>
          </cell>
          <cell r="GK56">
            <v>4.8668355946718105</v>
          </cell>
          <cell r="GL56">
            <v>2.7093445144012085</v>
          </cell>
          <cell r="GM56">
            <v>40543</v>
          </cell>
          <cell r="GN56">
            <v>551.10920527887902</v>
          </cell>
          <cell r="GO56">
            <v>113.23768690321712</v>
          </cell>
        </row>
        <row r="57">
          <cell r="L57">
            <v>40633</v>
          </cell>
          <cell r="M57">
            <v>13</v>
          </cell>
          <cell r="N57">
            <v>32574.050064086914</v>
          </cell>
          <cell r="O57">
            <v>18902.544956207275</v>
          </cell>
          <cell r="P57">
            <v>4317.9880027770996</v>
          </cell>
          <cell r="Q57">
            <v>1.7232626685746963</v>
          </cell>
          <cell r="R57">
            <v>4.3776279471017903</v>
          </cell>
          <cell r="S57">
            <v>40633</v>
          </cell>
          <cell r="T57">
            <v>288.33051279249065</v>
          </cell>
          <cell r="U57">
            <v>167.31663608251182</v>
          </cell>
          <cell r="W57">
            <v>40633</v>
          </cell>
          <cell r="X57">
            <v>32</v>
          </cell>
          <cell r="Y57">
            <v>29886.760009765625</v>
          </cell>
          <cell r="Z57">
            <v>9283.6370344161987</v>
          </cell>
          <cell r="AA57">
            <v>2626.4849934577942</v>
          </cell>
          <cell r="AB57">
            <v>3.2192943238700256</v>
          </cell>
          <cell r="AC57">
            <v>3.5346240536460085</v>
          </cell>
          <cell r="AD57">
            <v>40633</v>
          </cell>
          <cell r="AE57">
            <v>382.38939760614227</v>
          </cell>
          <cell r="AF57">
            <v>118.78050253772966</v>
          </cell>
          <cell r="AH57">
            <v>40633</v>
          </cell>
          <cell r="AI57">
            <v>20</v>
          </cell>
          <cell r="AJ57">
            <v>31204.039093017578</v>
          </cell>
          <cell r="AK57">
            <v>8476.4280052185059</v>
          </cell>
          <cell r="AL57">
            <v>1688.7160086631775</v>
          </cell>
          <cell r="AM57">
            <v>3.681272238000115</v>
          </cell>
          <cell r="AN57">
            <v>5.0194514422402037</v>
          </cell>
          <cell r="AO57">
            <v>40633</v>
          </cell>
          <cell r="AP57">
            <v>415.02848921467341</v>
          </cell>
          <cell r="AQ57">
            <v>112.74050447302464</v>
          </cell>
          <cell r="AS57">
            <v>40633</v>
          </cell>
          <cell r="AT57">
            <v>22</v>
          </cell>
          <cell r="AU57">
            <v>18723.503890991211</v>
          </cell>
          <cell r="AV57">
            <v>4463.0220012664795</v>
          </cell>
          <cell r="AW57">
            <v>1366.2429981231689</v>
          </cell>
          <cell r="AX57">
            <v>4.1952524288874242</v>
          </cell>
          <cell r="AY57">
            <v>3.2666385170115477</v>
          </cell>
          <cell r="AZ57">
            <v>40633</v>
          </cell>
          <cell r="BA57">
            <v>454.65546625823981</v>
          </cell>
          <cell r="BB57">
            <v>108.37380442893013</v>
          </cell>
          <cell r="BD57">
            <v>40633</v>
          </cell>
          <cell r="BE57">
            <v>83</v>
          </cell>
          <cell r="BF57">
            <v>114665.89297485352</v>
          </cell>
          <cell r="BG57">
            <v>38684.326946258545</v>
          </cell>
          <cell r="BH57">
            <v>7606.1949744224548</v>
          </cell>
          <cell r="BI57">
            <v>2.964143414829238</v>
          </cell>
          <cell r="BJ57">
            <v>5.0858973608148768</v>
          </cell>
          <cell r="BK57">
            <v>40633</v>
          </cell>
          <cell r="BL57">
            <v>363.85430508433171</v>
          </cell>
          <cell r="BM57">
            <v>122.75192329224498</v>
          </cell>
          <cell r="BO57">
            <v>40633</v>
          </cell>
          <cell r="BP57">
            <v>14</v>
          </cell>
          <cell r="BQ57">
            <v>29030.303771972656</v>
          </cell>
          <cell r="BR57">
            <v>7669.3056182861328</v>
          </cell>
          <cell r="BS57">
            <v>2266.2940883636475</v>
          </cell>
          <cell r="BT57">
            <v>3.7852584336650921</v>
          </cell>
          <cell r="BU57">
            <v>3.3840734340986036</v>
          </cell>
          <cell r="BV57">
            <v>40633</v>
          </cell>
          <cell r="BW57">
            <v>466.06746235748477</v>
          </cell>
          <cell r="BX57">
            <v>123.12698604998894</v>
          </cell>
          <cell r="BZ57">
            <v>40633</v>
          </cell>
          <cell r="CA57">
            <v>16</v>
          </cell>
          <cell r="CB57">
            <v>39583.123336791992</v>
          </cell>
          <cell r="CC57">
            <v>6833.7480506896973</v>
          </cell>
          <cell r="CD57">
            <v>2751.6929883956909</v>
          </cell>
          <cell r="CE57">
            <v>5.7923006589037271</v>
          </cell>
          <cell r="CF57">
            <v>2.4834703869612835</v>
          </cell>
          <cell r="CG57">
            <v>40633</v>
          </cell>
          <cell r="CH57">
            <v>575.19431352726554</v>
          </cell>
          <cell r="CI57">
            <v>99.303255718105106</v>
          </cell>
          <cell r="CK57">
            <v>40633</v>
          </cell>
          <cell r="CL57">
            <v>33</v>
          </cell>
          <cell r="CM57">
            <v>61814.170852661133</v>
          </cell>
          <cell r="CN57">
            <v>16997.626890182495</v>
          </cell>
          <cell r="CO57">
            <v>4582.7849798202515</v>
          </cell>
          <cell r="CP57">
            <v>3.6366353522187156</v>
          </cell>
          <cell r="CQ57">
            <v>3.7090168892997433</v>
          </cell>
          <cell r="CR57">
            <v>40633</v>
          </cell>
          <cell r="CS57">
            <v>371.03355112748307</v>
          </cell>
          <cell r="CT57">
            <v>102.02660294250153</v>
          </cell>
          <cell r="CV57">
            <v>40633</v>
          </cell>
          <cell r="CW57">
            <v>24</v>
          </cell>
          <cell r="CX57">
            <v>39223.024444580078</v>
          </cell>
          <cell r="CY57">
            <v>8258.8499813079834</v>
          </cell>
          <cell r="CZ57">
            <v>2450.0769882202148</v>
          </cell>
          <cell r="DA57">
            <v>4.7492113954548651</v>
          </cell>
          <cell r="DB57">
            <v>3.3708532511492129</v>
          </cell>
          <cell r="DC57">
            <v>40633</v>
          </cell>
          <cell r="DD57">
            <v>375.95408016558059</v>
          </cell>
          <cell r="DE57">
            <v>79.161369932991335</v>
          </cell>
          <cell r="DG57">
            <v>40633</v>
          </cell>
          <cell r="DH57">
            <v>58</v>
          </cell>
          <cell r="DI57">
            <v>83344.378204345703</v>
          </cell>
          <cell r="DJ57">
            <v>28696.930901527405</v>
          </cell>
          <cell r="DK57">
            <v>6418.074010848999</v>
          </cell>
          <cell r="DL57">
            <v>2.9042958806410084</v>
          </cell>
          <cell r="DM57">
            <v>4.4712683046375936</v>
          </cell>
          <cell r="DN57">
            <v>40633</v>
          </cell>
          <cell r="DO57">
            <v>348.42429299162342</v>
          </cell>
          <cell r="DP57">
            <v>119.96859387299153</v>
          </cell>
          <cell r="DR57">
            <v>40633</v>
          </cell>
          <cell r="DS57">
            <v>27</v>
          </cell>
          <cell r="DT57">
            <v>55635.069808959961</v>
          </cell>
          <cell r="DU57">
            <v>11978.781944274902</v>
          </cell>
          <cell r="DV57">
            <v>3920.3490104675293</v>
          </cell>
          <cell r="DW57">
            <v>4.6444680325406535</v>
          </cell>
          <cell r="DX57">
            <v>3.0555396757510493</v>
          </cell>
          <cell r="DY57">
            <v>40633</v>
          </cell>
          <cell r="DZ57">
            <v>432.9506559280818</v>
          </cell>
          <cell r="EA57">
            <v>93.218567313778181</v>
          </cell>
          <cell r="EC57">
            <v>40633</v>
          </cell>
          <cell r="ED57">
            <v>25</v>
          </cell>
          <cell r="EE57">
            <v>41447.346878051758</v>
          </cell>
          <cell r="EF57">
            <v>3388.4719495773315</v>
          </cell>
          <cell r="EG57">
            <v>2082.7029824256897</v>
          </cell>
          <cell r="EH57">
            <v>12.23186955501337</v>
          </cell>
          <cell r="EI57">
            <v>1.6269588021767916</v>
          </cell>
          <cell r="EJ57">
            <v>40633</v>
          </cell>
          <cell r="EK57">
            <v>429.21825173661148</v>
          </cell>
          <cell r="EL57">
            <v>35.090159342051805</v>
          </cell>
          <cell r="EN57">
            <v>40633</v>
          </cell>
          <cell r="EO57">
            <v>26</v>
          </cell>
          <cell r="EP57">
            <v>52379.308380126953</v>
          </cell>
          <cell r="EQ57">
            <v>17510.55696105957</v>
          </cell>
          <cell r="ER57">
            <v>3587.1630115509033</v>
          </cell>
          <cell r="ES57">
            <v>2.9912988202836388</v>
          </cell>
          <cell r="ET57">
            <v>4.8814500218346399</v>
          </cell>
          <cell r="EU57">
            <v>40633</v>
          </cell>
          <cell r="EV57">
            <v>358.60875906241591</v>
          </cell>
          <cell r="EW57">
            <v>119.88396365843924</v>
          </cell>
          <cell r="EY57">
            <v>40633</v>
          </cell>
          <cell r="EZ57">
            <v>18</v>
          </cell>
          <cell r="FA57">
            <v>37575.545166015625</v>
          </cell>
          <cell r="FB57">
            <v>10187.701950073242</v>
          </cell>
          <cell r="FC57">
            <v>2684.0770092010498</v>
          </cell>
          <cell r="FD57">
            <v>3.6883239566844104</v>
          </cell>
          <cell r="FE57">
            <v>3.795607173396915</v>
          </cell>
          <cell r="FF57">
            <v>40633</v>
          </cell>
          <cell r="FG57">
            <v>439.031409945885</v>
          </cell>
          <cell r="FH57">
            <v>119.03276802739117</v>
          </cell>
          <cell r="FJ57">
            <v>40633</v>
          </cell>
          <cell r="FK57">
            <v>23</v>
          </cell>
          <cell r="FL57">
            <v>85950.908172607422</v>
          </cell>
          <cell r="FM57">
            <v>21184.256736755371</v>
          </cell>
          <cell r="FN57">
            <v>6503.7080371379852</v>
          </cell>
          <cell r="FO57">
            <v>4.057301100561145</v>
          </cell>
          <cell r="FP57">
            <v>3.2572582618695924</v>
          </cell>
          <cell r="FQ57">
            <v>40633</v>
          </cell>
          <cell r="FR57">
            <v>432.93087651982472</v>
          </cell>
          <cell r="FS57">
            <v>106.70415278273239</v>
          </cell>
          <cell r="FU57">
            <v>40633</v>
          </cell>
          <cell r="FV57">
            <v>12</v>
          </cell>
          <cell r="FW57">
            <v>43683.617248535156</v>
          </cell>
          <cell r="FX57">
            <v>8111.4170074462891</v>
          </cell>
          <cell r="FY57">
            <v>2783.3059892654419</v>
          </cell>
          <cell r="FZ57">
            <v>5.385448338857878</v>
          </cell>
          <cell r="GA57">
            <v>2.9143101903743682</v>
          </cell>
          <cell r="GB57">
            <v>40633</v>
          </cell>
          <cell r="GC57">
            <v>481.99028048012019</v>
          </cell>
          <cell r="GD57">
            <v>89.498635982150844</v>
          </cell>
          <cell r="GF57">
            <v>40633</v>
          </cell>
          <cell r="GG57">
            <v>7</v>
          </cell>
          <cell r="GH57">
            <v>51669.731079101563</v>
          </cell>
          <cell r="GI57">
            <v>9825.848991394043</v>
          </cell>
          <cell r="GJ57">
            <v>3811.0340042114258</v>
          </cell>
          <cell r="GK57">
            <v>5.2585513093429821</v>
          </cell>
          <cell r="GL57">
            <v>2.5782632693741063</v>
          </cell>
          <cell r="GM57">
            <v>40633</v>
          </cell>
          <cell r="GN57">
            <v>529.22443521992341</v>
          </cell>
          <cell r="GO57">
            <v>100.64072861277191</v>
          </cell>
        </row>
        <row r="58">
          <cell r="L58">
            <v>40724</v>
          </cell>
          <cell r="M58">
            <v>14</v>
          </cell>
          <cell r="N58">
            <v>29798.976928710938</v>
          </cell>
          <cell r="O58">
            <v>19274.759016036987</v>
          </cell>
          <cell r="P58">
            <v>2528.9549942016602</v>
          </cell>
          <cell r="Q58">
            <v>1.5460103498008764</v>
          </cell>
          <cell r="R58">
            <v>7.621629906514662</v>
          </cell>
          <cell r="S58">
            <v>40724</v>
          </cell>
          <cell r="T58">
            <v>340.53253287211146</v>
          </cell>
          <cell r="U58">
            <v>220.26536427519486</v>
          </cell>
          <cell r="W58">
            <v>40724</v>
          </cell>
          <cell r="X58">
            <v>31</v>
          </cell>
          <cell r="Y58">
            <v>29342.621047973633</v>
          </cell>
          <cell r="Z58">
            <v>9976.0550174713135</v>
          </cell>
          <cell r="AA58">
            <v>2590.059009552002</v>
          </cell>
          <cell r="AB58">
            <v>2.9413050546117852</v>
          </cell>
          <cell r="AC58">
            <v>3.8516709390327191</v>
          </cell>
          <cell r="AD58">
            <v>40724</v>
          </cell>
          <cell r="AE58">
            <v>447.93411987985036</v>
          </cell>
          <cell r="AF58">
            <v>152.29094281720873</v>
          </cell>
          <cell r="AH58">
            <v>40724</v>
          </cell>
          <cell r="AI58">
            <v>23</v>
          </cell>
          <cell r="AJ58">
            <v>46308.485702514648</v>
          </cell>
          <cell r="AK58">
            <v>12294.11109161377</v>
          </cell>
          <cell r="AL58">
            <v>2511.8199682235718</v>
          </cell>
          <cell r="AM58">
            <v>3.7667209412239036</v>
          </cell>
          <cell r="AN58">
            <v>4.8945032873150156</v>
          </cell>
          <cell r="AO58">
            <v>40724</v>
          </cell>
          <cell r="AP58">
            <v>478.13877830951395</v>
          </cell>
          <cell r="AQ58">
            <v>126.93766959921233</v>
          </cell>
          <cell r="AS58">
            <v>40724</v>
          </cell>
          <cell r="AT58">
            <v>20</v>
          </cell>
          <cell r="AU58">
            <v>16749.84814453125</v>
          </cell>
          <cell r="AV58">
            <v>4069.8540229797363</v>
          </cell>
          <cell r="AW58">
            <v>1343.8800029754639</v>
          </cell>
          <cell r="AX58">
            <v>4.1155894167103027</v>
          </cell>
          <cell r="AY58">
            <v>3.0284355849992082</v>
          </cell>
          <cell r="AZ58">
            <v>40724</v>
          </cell>
          <cell r="BA58">
            <v>526.76229561022194</v>
          </cell>
          <cell r="BB58">
            <v>127.9919453265765</v>
          </cell>
          <cell r="BD58">
            <v>40724</v>
          </cell>
          <cell r="BE58">
            <v>85</v>
          </cell>
          <cell r="BF58">
            <v>120548.26885986328</v>
          </cell>
          <cell r="BG58">
            <v>42945.692989349365</v>
          </cell>
          <cell r="BH58">
            <v>7603.072014093399</v>
          </cell>
          <cell r="BI58">
            <v>2.8069932155888027</v>
          </cell>
          <cell r="BJ58">
            <v>5.6484658976980988</v>
          </cell>
          <cell r="BK58">
            <v>40724</v>
          </cell>
          <cell r="BL58">
            <v>447.01901776284376</v>
          </cell>
          <cell r="BM58">
            <v>159.25190530575466</v>
          </cell>
          <cell r="BO58">
            <v>40724</v>
          </cell>
          <cell r="BP58">
            <v>14</v>
          </cell>
          <cell r="BQ58">
            <v>27689.116516113281</v>
          </cell>
          <cell r="BR58">
            <v>5579.7374267578125</v>
          </cell>
          <cell r="BS58">
            <v>2088.7367820739746</v>
          </cell>
          <cell r="BT58">
            <v>4.9624407742431069</v>
          </cell>
          <cell r="BU58">
            <v>2.6713454153938487</v>
          </cell>
          <cell r="BV58">
            <v>40724</v>
          </cell>
          <cell r="BW58">
            <v>558.49890730076481</v>
          </cell>
          <cell r="BX58">
            <v>112.54520360214264</v>
          </cell>
          <cell r="BZ58">
            <v>40724</v>
          </cell>
          <cell r="CA58">
            <v>16</v>
          </cell>
          <cell r="CB58">
            <v>40505.460906982422</v>
          </cell>
          <cell r="CC58">
            <v>7602.0754070281982</v>
          </cell>
          <cell r="CD58">
            <v>2770.6583414077759</v>
          </cell>
          <cell r="CE58">
            <v>5.3282108816672222</v>
          </cell>
          <cell r="CF58">
            <v>2.7437794452727693</v>
          </cell>
          <cell r="CG58">
            <v>40724</v>
          </cell>
          <cell r="CH58">
            <v>674.42814723588242</v>
          </cell>
          <cell r="CI58">
            <v>126.57684956809568</v>
          </cell>
          <cell r="CK58">
            <v>40724</v>
          </cell>
          <cell r="CL58">
            <v>38</v>
          </cell>
          <cell r="CM58">
            <v>72443.407104492188</v>
          </cell>
          <cell r="CN58">
            <v>18429.818675994873</v>
          </cell>
          <cell r="CO58">
            <v>5092.2742891311646</v>
          </cell>
          <cell r="CP58">
            <v>3.9307715598336763</v>
          </cell>
          <cell r="CQ58">
            <v>3.6191724226896147</v>
          </cell>
          <cell r="CR58">
            <v>40724</v>
          </cell>
          <cell r="CS58">
            <v>455.30639785654233</v>
          </cell>
          <cell r="CT58">
            <v>115.83130459909195</v>
          </cell>
          <cell r="CV58">
            <v>40724</v>
          </cell>
          <cell r="CW58">
            <v>22</v>
          </cell>
          <cell r="CX58">
            <v>36661.180610656738</v>
          </cell>
          <cell r="CY58">
            <v>8195.6370277404785</v>
          </cell>
          <cell r="CZ58">
            <v>2304.7959747314453</v>
          </cell>
          <cell r="DA58">
            <v>4.4732557684736989</v>
          </cell>
          <cell r="DB58">
            <v>3.5559056496076336</v>
          </cell>
          <cell r="DC58">
            <v>40724</v>
          </cell>
          <cell r="DD58">
            <v>415.005253484543</v>
          </cell>
          <cell r="DE58">
            <v>92.774765174258135</v>
          </cell>
          <cell r="DG58">
            <v>40724</v>
          </cell>
          <cell r="DH58">
            <v>58</v>
          </cell>
          <cell r="DI58">
            <v>89963.705879211426</v>
          </cell>
          <cell r="DJ58">
            <v>29368.545969009399</v>
          </cell>
          <cell r="DK58">
            <v>6198.8040103912354</v>
          </cell>
          <cell r="DL58">
            <v>3.0632672783373041</v>
          </cell>
          <cell r="DM58">
            <v>4.7377761774332683</v>
          </cell>
          <cell r="DN58">
            <v>40724</v>
          </cell>
          <cell r="DO58">
            <v>417.2218589824044</v>
          </cell>
          <cell r="DP58">
            <v>136.20158512869509</v>
          </cell>
          <cell r="DR58">
            <v>40724</v>
          </cell>
          <cell r="DS58">
            <v>29</v>
          </cell>
          <cell r="DT58">
            <v>64037.441421508789</v>
          </cell>
          <cell r="DU58">
            <v>16139.030765533447</v>
          </cell>
          <cell r="DV58">
            <v>4447.7799606323242</v>
          </cell>
          <cell r="DW58">
            <v>3.9678616610773991</v>
          </cell>
          <cell r="DX58">
            <v>3.6285587210656485</v>
          </cell>
          <cell r="DY58">
            <v>40724</v>
          </cell>
          <cell r="DZ58">
            <v>474.44946908034018</v>
          </cell>
          <cell r="EA58">
            <v>119.57308737208147</v>
          </cell>
          <cell r="EC58">
            <v>40724</v>
          </cell>
          <cell r="ED58">
            <v>28</v>
          </cell>
          <cell r="EE58">
            <v>50821.913040161133</v>
          </cell>
          <cell r="EF58">
            <v>3340.9550428390503</v>
          </cell>
          <cell r="EG58">
            <v>2110.5230251550674</v>
          </cell>
          <cell r="EH58">
            <v>15.211791954247337</v>
          </cell>
          <cell r="EI58">
            <v>1.5829986230989253</v>
          </cell>
          <cell r="EJ58">
            <v>40724</v>
          </cell>
          <cell r="EK58">
            <v>540.8455854797146</v>
          </cell>
          <cell r="EL58">
            <v>35.554363818965015</v>
          </cell>
          <cell r="EN58">
            <v>40724</v>
          </cell>
          <cell r="EO58">
            <v>27</v>
          </cell>
          <cell r="EP58">
            <v>46921.457458496094</v>
          </cell>
          <cell r="EQ58">
            <v>14809.122001647949</v>
          </cell>
          <cell r="ER58">
            <v>3171.2940044403076</v>
          </cell>
          <cell r="ES58">
            <v>3.1684158894277936</v>
          </cell>
          <cell r="ET58">
            <v>4.6697411154288631</v>
          </cell>
          <cell r="EU58">
            <v>40724</v>
          </cell>
          <cell r="EV58">
            <v>457.63239921930722</v>
          </cell>
          <cell r="EW58">
            <v>144.43571020657717</v>
          </cell>
          <cell r="EY58">
            <v>40724</v>
          </cell>
          <cell r="EZ58">
            <v>17</v>
          </cell>
          <cell r="FA58">
            <v>37321.568115234375</v>
          </cell>
          <cell r="FB58">
            <v>9935.2020568847656</v>
          </cell>
          <cell r="FC58">
            <v>2707.0060024261475</v>
          </cell>
          <cell r="FD58">
            <v>3.7564981468466225</v>
          </cell>
          <cell r="FE58">
            <v>3.6701810221256861</v>
          </cell>
          <cell r="FF58">
            <v>40724</v>
          </cell>
          <cell r="FG58">
            <v>489.35451478866145</v>
          </cell>
          <cell r="FH58">
            <v>130.2688023949774</v>
          </cell>
          <cell r="FJ58">
            <v>40724</v>
          </cell>
          <cell r="FK58">
            <v>23</v>
          </cell>
          <cell r="FL58">
            <v>98408.766998291016</v>
          </cell>
          <cell r="FM58">
            <v>21798.046905517578</v>
          </cell>
          <cell r="FN58">
            <v>6243.3820328712463</v>
          </cell>
          <cell r="FO58">
            <v>4.5145680906568533</v>
          </cell>
          <cell r="FP58">
            <v>3.491384443679951</v>
          </cell>
          <cell r="FQ58">
            <v>40724</v>
          </cell>
          <cell r="FR58">
            <v>452.59205734298047</v>
          </cell>
          <cell r="FS58">
            <v>100.25146331930281</v>
          </cell>
          <cell r="FU58">
            <v>40724</v>
          </cell>
          <cell r="FV58">
            <v>12</v>
          </cell>
          <cell r="FW58">
            <v>43226.620864868164</v>
          </cell>
          <cell r="FX58">
            <v>7118.3910293579102</v>
          </cell>
          <cell r="FY58">
            <v>2653.6730070114136</v>
          </cell>
          <cell r="FZ58">
            <v>6.0725268795422256</v>
          </cell>
          <cell r="GA58">
            <v>2.6824672861162706</v>
          </cell>
          <cell r="GB58">
            <v>40724</v>
          </cell>
          <cell r="GC58">
            <v>567.84902446205024</v>
          </cell>
          <cell r="GD58">
            <v>93.511158653752602</v>
          </cell>
          <cell r="GF58">
            <v>40724</v>
          </cell>
          <cell r="GG58">
            <v>7</v>
          </cell>
          <cell r="GH58">
            <v>54094.5849609375</v>
          </cell>
          <cell r="GI58">
            <v>9907.9280014038086</v>
          </cell>
          <cell r="GJ58">
            <v>3811.5230026245117</v>
          </cell>
          <cell r="GK58">
            <v>5.4597272964915655</v>
          </cell>
          <cell r="GL58">
            <v>2.599466930825677</v>
          </cell>
          <cell r="GM58">
            <v>40724</v>
          </cell>
          <cell r="GN58">
            <v>595.93457072196486</v>
          </cell>
          <cell r="GO58">
            <v>109.15097739495413</v>
          </cell>
        </row>
        <row r="59">
          <cell r="L59">
            <v>40816</v>
          </cell>
          <cell r="M59">
            <v>15</v>
          </cell>
          <cell r="N59">
            <v>29761.003952026367</v>
          </cell>
          <cell r="O59">
            <v>19457.717008590698</v>
          </cell>
          <cell r="P59">
            <v>2298.1189880371094</v>
          </cell>
          <cell r="Q59">
            <v>1.5295218827001495</v>
          </cell>
          <cell r="R59">
            <v>8.4668013753326594</v>
          </cell>
          <cell r="S59">
            <v>40816</v>
          </cell>
          <cell r="T59">
            <v>517.77720568898189</v>
          </cell>
          <cell r="U59">
            <v>338.52226080931979</v>
          </cell>
          <cell r="W59">
            <v>40816</v>
          </cell>
          <cell r="X59">
            <v>31</v>
          </cell>
          <cell r="Y59">
            <v>29811.912002563477</v>
          </cell>
          <cell r="Z59">
            <v>10685.62292098999</v>
          </cell>
          <cell r="AA59">
            <v>2583.8220081329346</v>
          </cell>
          <cell r="AB59">
            <v>2.7899086672807178</v>
          </cell>
          <cell r="AC59">
            <v>4.1355878568088373</v>
          </cell>
          <cell r="AD59">
            <v>40816</v>
          </cell>
          <cell r="AE59">
            <v>665.68782122099424</v>
          </cell>
          <cell r="AF59">
            <v>238.60559631503284</v>
          </cell>
          <cell r="AH59">
            <v>40816</v>
          </cell>
          <cell r="AI59">
            <v>24</v>
          </cell>
          <cell r="AJ59">
            <v>52657.966018676758</v>
          </cell>
          <cell r="AK59">
            <v>13099.962070465088</v>
          </cell>
          <cell r="AL59">
            <v>2749.0619888305664</v>
          </cell>
          <cell r="AM59">
            <v>4.0197037010815739</v>
          </cell>
          <cell r="AN59">
            <v>4.7652479731960238</v>
          </cell>
          <cell r="AO59">
            <v>40816</v>
          </cell>
          <cell r="AP59">
            <v>728.36788369737587</v>
          </cell>
          <cell r="AQ59">
            <v>181.19939623942813</v>
          </cell>
          <cell r="AS59">
            <v>40816</v>
          </cell>
          <cell r="AT59">
            <v>20</v>
          </cell>
          <cell r="AU59">
            <v>16812.421951293945</v>
          </cell>
          <cell r="AV59">
            <v>4195.3139877319336</v>
          </cell>
          <cell r="AW59">
            <v>1420.9040002822876</v>
          </cell>
          <cell r="AX59">
            <v>4.0074287646782452</v>
          </cell>
          <cell r="AY59">
            <v>2.9525668073975866</v>
          </cell>
          <cell r="AZ59">
            <v>40816</v>
          </cell>
          <cell r="BA59">
            <v>717.98530472205141</v>
          </cell>
          <cell r="BB59">
            <v>179.16358515226113</v>
          </cell>
          <cell r="BD59">
            <v>40816</v>
          </cell>
          <cell r="BE59">
            <v>86</v>
          </cell>
          <cell r="BF59">
            <v>126061.83239746094</v>
          </cell>
          <cell r="BG59">
            <v>47753.774593353271</v>
          </cell>
          <cell r="BH59">
            <v>7908.6180024147034</v>
          </cell>
          <cell r="BI59">
            <v>2.6398296987188772</v>
          </cell>
          <cell r="BJ59">
            <v>6.0381946098259931</v>
          </cell>
          <cell r="BK59">
            <v>40816</v>
          </cell>
          <cell r="BL59">
            <v>730.23828744889408</v>
          </cell>
          <cell r="BM59">
            <v>276.62325634236271</v>
          </cell>
          <cell r="BO59">
            <v>40816</v>
          </cell>
          <cell r="BP59">
            <v>13</v>
          </cell>
          <cell r="BQ59">
            <v>27414.43359375</v>
          </cell>
          <cell r="BR59">
            <v>5058.5911102294922</v>
          </cell>
          <cell r="BS59">
            <v>1984.3968372344971</v>
          </cell>
          <cell r="BT59">
            <v>5.4193812064217806</v>
          </cell>
          <cell r="BU59">
            <v>2.5491832154294629</v>
          </cell>
          <cell r="BV59">
            <v>40816</v>
          </cell>
          <cell r="BW59">
            <v>776.34441914597676</v>
          </cell>
          <cell r="BX59">
            <v>143.25333272847374</v>
          </cell>
          <cell r="BZ59">
            <v>40816</v>
          </cell>
          <cell r="CA59">
            <v>15</v>
          </cell>
          <cell r="CB59">
            <v>39434.958587646484</v>
          </cell>
          <cell r="CC59">
            <v>8102.7043018341064</v>
          </cell>
          <cell r="CD59">
            <v>2609.4624891281128</v>
          </cell>
          <cell r="CE59">
            <v>4.8668885249484042</v>
          </cell>
          <cell r="CF59">
            <v>3.1051238849351783</v>
          </cell>
          <cell r="CG59">
            <v>40816</v>
          </cell>
          <cell r="CH59">
            <v>1295.1332621254062</v>
          </cell>
          <cell r="CI59">
            <v>266.11114174618092</v>
          </cell>
          <cell r="CK59">
            <v>40816</v>
          </cell>
          <cell r="CL59">
            <v>37</v>
          </cell>
          <cell r="CM59">
            <v>68000.668792724609</v>
          </cell>
          <cell r="CN59">
            <v>17022.056735992432</v>
          </cell>
          <cell r="CO59">
            <v>4893.4967880249023</v>
          </cell>
          <cell r="CP59">
            <v>3.994856194371625</v>
          </cell>
          <cell r="CQ59">
            <v>3.4785057543407154</v>
          </cell>
          <cell r="CR59">
            <v>40816</v>
          </cell>
          <cell r="CS59">
            <v>739.46092469704354</v>
          </cell>
          <cell r="CT59">
            <v>185.10326497831741</v>
          </cell>
          <cell r="CV59">
            <v>40816</v>
          </cell>
          <cell r="CW59">
            <v>22</v>
          </cell>
          <cell r="CX59">
            <v>36704.122093200684</v>
          </cell>
          <cell r="CY59">
            <v>8578.587926864624</v>
          </cell>
          <cell r="CZ59">
            <v>2380.9079761505127</v>
          </cell>
          <cell r="DA59">
            <v>4.2785738639174413</v>
          </cell>
          <cell r="DB59">
            <v>3.6030741266760811</v>
          </cell>
          <cell r="DC59">
            <v>40816</v>
          </cell>
          <cell r="DD59">
            <v>637.21986635424605</v>
          </cell>
          <cell r="DE59">
            <v>148.93277213889459</v>
          </cell>
          <cell r="DG59">
            <v>40816</v>
          </cell>
          <cell r="DH59">
            <v>56</v>
          </cell>
          <cell r="DI59">
            <v>87332.828796386719</v>
          </cell>
          <cell r="DJ59">
            <v>29714.188045501709</v>
          </cell>
          <cell r="DK59">
            <v>5985.4600133895874</v>
          </cell>
          <cell r="DL59">
            <v>2.9390952450947965</v>
          </cell>
          <cell r="DM59">
            <v>4.9643950471693916</v>
          </cell>
          <cell r="DN59">
            <v>40816</v>
          </cell>
          <cell r="DO59">
            <v>629.46951475916796</v>
          </cell>
          <cell r="DP59">
            <v>214.17118611917093</v>
          </cell>
          <cell r="DR59">
            <v>40816</v>
          </cell>
          <cell r="DS59">
            <v>32</v>
          </cell>
          <cell r="DT59">
            <v>61210.802398681641</v>
          </cell>
          <cell r="DU59">
            <v>16669.857086181641</v>
          </cell>
          <cell r="DV59">
            <v>4756.4210424423218</v>
          </cell>
          <cell r="DW59">
            <v>3.6719452411755769</v>
          </cell>
          <cell r="DX59">
            <v>3.5047059411758932</v>
          </cell>
          <cell r="DY59">
            <v>40816</v>
          </cell>
          <cell r="DZ59">
            <v>757.4927108608324</v>
          </cell>
          <cell r="EA59">
            <v>206.29194094907592</v>
          </cell>
          <cell r="EC59">
            <v>40816</v>
          </cell>
          <cell r="ED59">
            <v>27</v>
          </cell>
          <cell r="EE59">
            <v>50763.720993041992</v>
          </cell>
          <cell r="EF59">
            <v>3763.1639800071716</v>
          </cell>
          <cell r="EG59">
            <v>1875.4109927415848</v>
          </cell>
          <cell r="EH59">
            <v>13.48963831040529</v>
          </cell>
          <cell r="EI59">
            <v>2.0065809545597042</v>
          </cell>
          <cell r="EJ59">
            <v>40816</v>
          </cell>
          <cell r="EK59">
            <v>858.97162891976177</v>
          </cell>
          <cell r="EL59">
            <v>63.676401779963982</v>
          </cell>
          <cell r="EN59">
            <v>40816</v>
          </cell>
          <cell r="EO59">
            <v>26</v>
          </cell>
          <cell r="EP59">
            <v>46157.990112304688</v>
          </cell>
          <cell r="EQ59">
            <v>14314.277019500732</v>
          </cell>
          <cell r="ER59">
            <v>3109.4010124206543</v>
          </cell>
          <cell r="ES59">
            <v>3.2246120463801553</v>
          </cell>
          <cell r="ET59">
            <v>4.6035480667567974</v>
          </cell>
          <cell r="EU59">
            <v>40816</v>
          </cell>
          <cell r="EV59">
            <v>709.66664470844546</v>
          </cell>
          <cell r="EW59">
            <v>220.07814723172487</v>
          </cell>
          <cell r="EY59">
            <v>40816</v>
          </cell>
          <cell r="EZ59">
            <v>18</v>
          </cell>
          <cell r="FA59">
            <v>42622.037902832031</v>
          </cell>
          <cell r="FB59">
            <v>9623.944938659668</v>
          </cell>
          <cell r="FC59">
            <v>3010.9069919586182</v>
          </cell>
          <cell r="FD59">
            <v>4.4287491433599184</v>
          </cell>
          <cell r="FE59">
            <v>3.1963607525449391</v>
          </cell>
          <cell r="FF59">
            <v>40816</v>
          </cell>
          <cell r="FG59">
            <v>763.32072055680578</v>
          </cell>
          <cell r="FH59">
            <v>172.35582685943334</v>
          </cell>
          <cell r="FJ59">
            <v>40816</v>
          </cell>
          <cell r="FK59">
            <v>22</v>
          </cell>
          <cell r="FL59">
            <v>99068.310638427734</v>
          </cell>
          <cell r="FM59">
            <v>22812.932090759277</v>
          </cell>
          <cell r="FN59">
            <v>6325.0870073437691</v>
          </cell>
          <cell r="FO59">
            <v>4.3426382125845562</v>
          </cell>
          <cell r="FP59">
            <v>3.6067380676775236</v>
          </cell>
          <cell r="FQ59">
            <v>40816</v>
          </cell>
          <cell r="FR59">
            <v>753.66171903521672</v>
          </cell>
          <cell r="FS59">
            <v>173.54927630194385</v>
          </cell>
          <cell r="FU59">
            <v>40816</v>
          </cell>
          <cell r="FV59">
            <v>12</v>
          </cell>
          <cell r="FW59">
            <v>43327.052185058594</v>
          </cell>
          <cell r="FX59">
            <v>6226.4490222930908</v>
          </cell>
          <cell r="FY59">
            <v>2627.9890050888062</v>
          </cell>
          <cell r="FZ59">
            <v>6.9585492517373906</v>
          </cell>
          <cell r="GA59">
            <v>2.369282752034453</v>
          </cell>
          <cell r="GB59">
            <v>40816</v>
          </cell>
          <cell r="GC59">
            <v>904.52871368382353</v>
          </cell>
          <cell r="GD59">
            <v>129.98811691359134</v>
          </cell>
          <cell r="GF59">
            <v>40816</v>
          </cell>
          <cell r="GG59">
            <v>7</v>
          </cell>
          <cell r="GH59">
            <v>52741.143981933594</v>
          </cell>
          <cell r="GI59">
            <v>9183.8339920043945</v>
          </cell>
          <cell r="GJ59">
            <v>3751.7400016784668</v>
          </cell>
          <cell r="GK59">
            <v>5.7428241873547528</v>
          </cell>
          <cell r="GL59">
            <v>2.4478865774002725</v>
          </cell>
          <cell r="GM59">
            <v>40816</v>
          </cell>
          <cell r="GN59">
            <v>928.82193495097295</v>
          </cell>
          <cell r="GO59">
            <v>161.73609092825197</v>
          </cell>
        </row>
        <row r="60">
          <cell r="L60">
            <v>40908</v>
          </cell>
          <cell r="M60">
            <v>15</v>
          </cell>
          <cell r="N60">
            <v>29424.54997253418</v>
          </cell>
          <cell r="O60">
            <v>18463.488998413086</v>
          </cell>
          <cell r="P60">
            <v>2142.7930030822754</v>
          </cell>
          <cell r="Q60">
            <v>1.5936614133473463</v>
          </cell>
          <cell r="R60">
            <v>8.6165527756785174</v>
          </cell>
          <cell r="S60">
            <v>40908</v>
          </cell>
          <cell r="T60">
            <v>432.76687873804866</v>
          </cell>
          <cell r="U60">
            <v>271.55509640473736</v>
          </cell>
          <cell r="W60">
            <v>40908</v>
          </cell>
          <cell r="X60">
            <v>32</v>
          </cell>
          <cell r="Y60">
            <v>31839.753067016602</v>
          </cell>
          <cell r="Z60">
            <v>11142.50390625</v>
          </cell>
          <cell r="AA60">
            <v>2627.5929794311523</v>
          </cell>
          <cell r="AB60">
            <v>2.8575043217312404</v>
          </cell>
          <cell r="AC60">
            <v>4.240574546162108</v>
          </cell>
          <cell r="AD60">
            <v>40908</v>
          </cell>
          <cell r="AE60">
            <v>569.64063397740699</v>
          </cell>
          <cell r="AF60">
            <v>199.34900173039316</v>
          </cell>
          <cell r="AH60">
            <v>40908</v>
          </cell>
          <cell r="AI60">
            <v>26</v>
          </cell>
          <cell r="AJ60">
            <v>57363.584945678711</v>
          </cell>
          <cell r="AK60">
            <v>13808.387155532837</v>
          </cell>
          <cell r="AL60">
            <v>3039.4590253829956</v>
          </cell>
          <cell r="AM60">
            <v>4.1542567064172937</v>
          </cell>
          <cell r="AN60">
            <v>4.5430410609969885</v>
          </cell>
          <cell r="AO60">
            <v>40908</v>
          </cell>
          <cell r="AP60">
            <v>695.40850595964912</v>
          </cell>
          <cell r="AQ60">
            <v>167.39661390819106</v>
          </cell>
          <cell r="AS60">
            <v>40908</v>
          </cell>
          <cell r="AT60">
            <v>21</v>
          </cell>
          <cell r="AU60">
            <v>17776.858856201172</v>
          </cell>
          <cell r="AV60">
            <v>4742.0110130310059</v>
          </cell>
          <cell r="AW60">
            <v>1503.3570117950439</v>
          </cell>
          <cell r="AX60">
            <v>3.7488016808376265</v>
          </cell>
          <cell r="AY60">
            <v>3.1542813688472653</v>
          </cell>
          <cell r="AZ60">
            <v>40908</v>
          </cell>
          <cell r="BA60">
            <v>620.20878325848025</v>
          </cell>
          <cell r="BB60">
            <v>165.4418761143699</v>
          </cell>
          <cell r="BD60">
            <v>40908</v>
          </cell>
          <cell r="BE60">
            <v>84</v>
          </cell>
          <cell r="BF60">
            <v>136117.58917236328</v>
          </cell>
          <cell r="BG60">
            <v>53394.46981048584</v>
          </cell>
          <cell r="BH60">
            <v>8498.2343816757202</v>
          </cell>
          <cell r="BI60">
            <v>2.5492825316083936</v>
          </cell>
          <cell r="BJ60">
            <v>6.2830074357112844</v>
          </cell>
          <cell r="BK60">
            <v>40908</v>
          </cell>
          <cell r="BL60">
            <v>543.16070864839492</v>
          </cell>
          <cell r="BM60">
            <v>213.06414723114426</v>
          </cell>
          <cell r="BO60">
            <v>40908</v>
          </cell>
          <cell r="BP60">
            <v>14</v>
          </cell>
          <cell r="BQ60">
            <v>27905.33251953125</v>
          </cell>
          <cell r="BR60">
            <v>5199.2524871826172</v>
          </cell>
          <cell r="BS60">
            <v>2017.4907188415527</v>
          </cell>
          <cell r="BT60">
            <v>5.3671816455008621</v>
          </cell>
          <cell r="BU60">
            <v>2.5770886768530161</v>
          </cell>
          <cell r="BV60">
            <v>40908</v>
          </cell>
          <cell r="BW60">
            <v>622.88499510282793</v>
          </cell>
          <cell r="BX60">
            <v>116.05439059901627</v>
          </cell>
          <cell r="BZ60">
            <v>40908</v>
          </cell>
          <cell r="CA60">
            <v>13</v>
          </cell>
          <cell r="CB60">
            <v>39777.438629150391</v>
          </cell>
          <cell r="CC60">
            <v>8414.1678352355957</v>
          </cell>
          <cell r="CD60">
            <v>2550.1420516967773</v>
          </cell>
          <cell r="CE60">
            <v>4.7274358448825291</v>
          </cell>
          <cell r="CF60">
            <v>3.299489857687377</v>
          </cell>
          <cell r="CG60">
            <v>40908</v>
          </cell>
          <cell r="CH60">
            <v>640.62357722949548</v>
          </cell>
          <cell r="CI60">
            <v>135.51185002816558</v>
          </cell>
          <cell r="CK60">
            <v>40908</v>
          </cell>
          <cell r="CL60">
            <v>39</v>
          </cell>
          <cell r="CM60">
            <v>70559.521194458008</v>
          </cell>
          <cell r="CN60">
            <v>18327.547496795654</v>
          </cell>
          <cell r="CO60">
            <v>4965.663722038269</v>
          </cell>
          <cell r="CP60">
            <v>3.8499161552736103</v>
          </cell>
          <cell r="CQ60">
            <v>3.690855547760028</v>
          </cell>
          <cell r="CR60">
            <v>40908</v>
          </cell>
          <cell r="CS60">
            <v>594.2969842504732</v>
          </cell>
          <cell r="CT60">
            <v>154.36621481649826</v>
          </cell>
          <cell r="CV60">
            <v>40908</v>
          </cell>
          <cell r="CW60">
            <v>21</v>
          </cell>
          <cell r="CX60">
            <v>34096.190490722656</v>
          </cell>
          <cell r="CY60">
            <v>7796.0830078125</v>
          </cell>
          <cell r="CZ60">
            <v>2303.3949699401855</v>
          </cell>
          <cell r="DA60">
            <v>4.3735027521583163</v>
          </cell>
          <cell r="DB60">
            <v>3.3846053801250369</v>
          </cell>
          <cell r="DC60">
            <v>40908</v>
          </cell>
          <cell r="DD60">
            <v>533.98399476619716</v>
          </cell>
          <cell r="DE60">
            <v>122.09526894722472</v>
          </cell>
          <cell r="DG60">
            <v>40908</v>
          </cell>
          <cell r="DH60">
            <v>56</v>
          </cell>
          <cell r="DI60">
            <v>94611.407928466797</v>
          </cell>
          <cell r="DJ60">
            <v>29573.20679473877</v>
          </cell>
          <cell r="DK60">
            <v>6195.3260154724121</v>
          </cell>
          <cell r="DL60">
            <v>3.1992272121567376</v>
          </cell>
          <cell r="DM60">
            <v>4.7734706326804535</v>
          </cell>
          <cell r="DN60">
            <v>40908</v>
          </cell>
          <cell r="DO60">
            <v>559.8382034810129</v>
          </cell>
          <cell r="DP60">
            <v>174.99169841819449</v>
          </cell>
          <cell r="DR60">
            <v>40908</v>
          </cell>
          <cell r="DS60">
            <v>32</v>
          </cell>
          <cell r="DT60">
            <v>60877.573913574219</v>
          </cell>
          <cell r="DU60">
            <v>15256.392990112305</v>
          </cell>
          <cell r="DV60">
            <v>4530.4439888000488</v>
          </cell>
          <cell r="DW60">
            <v>3.9902992767051217</v>
          </cell>
          <cell r="DX60">
            <v>3.3675271182754813</v>
          </cell>
          <cell r="DY60">
            <v>40908</v>
          </cell>
          <cell r="DZ60">
            <v>628.46038605763863</v>
          </cell>
          <cell r="EA60">
            <v>157.49705535284366</v>
          </cell>
          <cell r="EC60">
            <v>40908</v>
          </cell>
          <cell r="ED60">
            <v>26</v>
          </cell>
          <cell r="EE60">
            <v>43771.275527954102</v>
          </cell>
          <cell r="EF60">
            <v>3768.9630218744278</v>
          </cell>
          <cell r="EG60">
            <v>2020.7379677295685</v>
          </cell>
          <cell r="EH60">
            <v>11.613612358071165</v>
          </cell>
          <cell r="EI60">
            <v>1.8651418848279002</v>
          </cell>
          <cell r="EJ60">
            <v>40908</v>
          </cell>
          <cell r="EK60">
            <v>695.93083957682211</v>
          </cell>
          <cell r="EL60">
            <v>59.923718660470691</v>
          </cell>
          <cell r="EN60">
            <v>40908</v>
          </cell>
          <cell r="EO60">
            <v>29</v>
          </cell>
          <cell r="EP60">
            <v>46094.09391784668</v>
          </cell>
          <cell r="EQ60">
            <v>13974.439025878906</v>
          </cell>
          <cell r="ER60">
            <v>3197.8669910430908</v>
          </cell>
          <cell r="ES60">
            <v>3.2984575504237563</v>
          </cell>
          <cell r="ET60">
            <v>4.3699250359755197</v>
          </cell>
          <cell r="EU60">
            <v>40908</v>
          </cell>
          <cell r="EV60">
            <v>641.45260932521751</v>
          </cell>
          <cell r="EW60">
            <v>194.47047582674193</v>
          </cell>
          <cell r="EY60">
            <v>40908</v>
          </cell>
          <cell r="EZ60">
            <v>18</v>
          </cell>
          <cell r="FA60">
            <v>41467.56413269043</v>
          </cell>
          <cell r="FB60">
            <v>10380.076065063477</v>
          </cell>
          <cell r="FC60">
            <v>3013.9059734344482</v>
          </cell>
          <cell r="FD60">
            <v>3.9949191000881981</v>
          </cell>
          <cell r="FE60">
            <v>3.4440610146955009</v>
          </cell>
          <cell r="FF60">
            <v>40908</v>
          </cell>
          <cell r="FG60">
            <v>648.30301597890741</v>
          </cell>
          <cell r="FH60">
            <v>162.28188850297229</v>
          </cell>
          <cell r="FJ60">
            <v>40908</v>
          </cell>
          <cell r="FK60">
            <v>22</v>
          </cell>
          <cell r="FL60">
            <v>112621.0191192627</v>
          </cell>
          <cell r="FM60">
            <v>25714.155708312988</v>
          </cell>
          <cell r="FN60">
            <v>7247.3649596571922</v>
          </cell>
          <cell r="FO60">
            <v>4.3797284420601867</v>
          </cell>
          <cell r="FP60">
            <v>3.5480696572412289</v>
          </cell>
          <cell r="FQ60">
            <v>40908</v>
          </cell>
          <cell r="FR60">
            <v>698.19695451375162</v>
          </cell>
          <cell r="FS60">
            <v>159.41558106861206</v>
          </cell>
          <cell r="FU60">
            <v>40908</v>
          </cell>
          <cell r="FV60">
            <v>11</v>
          </cell>
          <cell r="FW60">
            <v>38175.705947875977</v>
          </cell>
          <cell r="FX60">
            <v>6703.1800346374512</v>
          </cell>
          <cell r="FY60">
            <v>2553.9030094146729</v>
          </cell>
          <cell r="FZ60">
            <v>5.6951634523629133</v>
          </cell>
          <cell r="GA60">
            <v>2.624680737650154</v>
          </cell>
          <cell r="GB60">
            <v>40908</v>
          </cell>
          <cell r="GC60">
            <v>822.21811056062393</v>
          </cell>
          <cell r="GD60">
            <v>144.37129284138229</v>
          </cell>
          <cell r="GF60">
            <v>40908</v>
          </cell>
          <cell r="GG60">
            <v>6</v>
          </cell>
          <cell r="GH60">
            <v>49973.661010742188</v>
          </cell>
          <cell r="GI60">
            <v>9106.9879913330078</v>
          </cell>
          <cell r="GJ60">
            <v>3468.6669998168945</v>
          </cell>
          <cell r="GK60">
            <v>5.4873972666156385</v>
          </cell>
          <cell r="GL60">
            <v>2.6255008024159574</v>
          </cell>
          <cell r="GM60">
            <v>40908</v>
          </cell>
          <cell r="GN60">
            <v>655.34383445065771</v>
          </cell>
          <cell r="GO60">
            <v>119.42708038247103</v>
          </cell>
        </row>
        <row r="61">
          <cell r="L61">
            <v>40999</v>
          </cell>
          <cell r="M61">
            <v>15</v>
          </cell>
          <cell r="N61">
            <v>17291.972930908203</v>
          </cell>
          <cell r="O61">
            <v>7907.4029788970947</v>
          </cell>
          <cell r="P61">
            <v>1400.80100440979</v>
          </cell>
          <cell r="Q61">
            <v>2.1868081059048348</v>
          </cell>
          <cell r="R61">
            <v>5.6449152691954128</v>
          </cell>
          <cell r="S61">
            <v>40999</v>
          </cell>
          <cell r="T61">
            <v>510.92693095848944</v>
          </cell>
          <cell r="U61">
            <v>233.64049620032088</v>
          </cell>
          <cell r="W61">
            <v>40999</v>
          </cell>
          <cell r="X61">
            <v>34</v>
          </cell>
          <cell r="Y61">
            <v>35954.894134521484</v>
          </cell>
          <cell r="Z61">
            <v>13233.703899383545</v>
          </cell>
          <cell r="AA61">
            <v>2926.3609886169434</v>
          </cell>
          <cell r="AB61">
            <v>2.7169184385481335</v>
          </cell>
          <cell r="AC61">
            <v>4.5222390371045975</v>
          </cell>
          <cell r="AD61">
            <v>40999</v>
          </cell>
          <cell r="AE61">
            <v>473.96747658510884</v>
          </cell>
          <cell r="AF61">
            <v>174.45038830035233</v>
          </cell>
          <cell r="AH61">
            <v>40999</v>
          </cell>
          <cell r="AI61">
            <v>26</v>
          </cell>
          <cell r="AJ61">
            <v>64452.304122924805</v>
          </cell>
          <cell r="AK61">
            <v>15022.441086769104</v>
          </cell>
          <cell r="AL61">
            <v>3404.7380323410034</v>
          </cell>
          <cell r="AM61">
            <v>4.2904015233376862</v>
          </cell>
          <cell r="AN61">
            <v>4.4122164301845244</v>
          </cell>
          <cell r="AO61">
            <v>40999</v>
          </cell>
          <cell r="AP61">
            <v>567.95531495836974</v>
          </cell>
          <cell r="AQ61">
            <v>132.37812635227041</v>
          </cell>
          <cell r="AS61">
            <v>40999</v>
          </cell>
          <cell r="AT61">
            <v>20</v>
          </cell>
          <cell r="AU61">
            <v>18344.223976135254</v>
          </cell>
          <cell r="AV61">
            <v>4593.6200714111328</v>
          </cell>
          <cell r="AW61">
            <v>1447.7729978561401</v>
          </cell>
          <cell r="AX61">
            <v>3.9934134061940427</v>
          </cell>
          <cell r="AY61">
            <v>3.1728869637804809</v>
          </cell>
          <cell r="AZ61">
            <v>40999</v>
          </cell>
          <cell r="BA61">
            <v>459.12283922440929</v>
          </cell>
          <cell r="BB61">
            <v>114.97002501976881</v>
          </cell>
          <cell r="BD61">
            <v>40999</v>
          </cell>
          <cell r="BE61">
            <v>87</v>
          </cell>
          <cell r="BF61">
            <v>139033.83923614025</v>
          </cell>
          <cell r="BG61">
            <v>50409.38468170166</v>
          </cell>
          <cell r="BH61">
            <v>8366.8004040718079</v>
          </cell>
          <cell r="BI61">
            <v>2.7580943531454927</v>
          </cell>
          <cell r="BJ61">
            <v>6.0249297517805376</v>
          </cell>
          <cell r="BK61">
            <v>40999</v>
          </cell>
          <cell r="BL61">
            <v>494.32899378735431</v>
          </cell>
          <cell r="BM61">
            <v>179.22845649699855</v>
          </cell>
          <cell r="BO61">
            <v>40999</v>
          </cell>
          <cell r="BP61">
            <v>15</v>
          </cell>
          <cell r="BQ61">
            <v>24384.388366699219</v>
          </cell>
          <cell r="BR61">
            <v>4896.984338760376</v>
          </cell>
          <cell r="BS61">
            <v>1888.3912906646729</v>
          </cell>
          <cell r="BT61">
            <v>4.9794703596850569</v>
          </cell>
          <cell r="BU61">
            <v>2.5932042596091107</v>
          </cell>
          <cell r="BV61">
            <v>40999</v>
          </cell>
          <cell r="BW61">
            <v>494.19650512387</v>
          </cell>
          <cell r="BX61">
            <v>99.246801251193133</v>
          </cell>
          <cell r="BZ61">
            <v>40999</v>
          </cell>
          <cell r="CA61">
            <v>14</v>
          </cell>
          <cell r="CB61">
            <v>34537.581024169922</v>
          </cell>
          <cell r="CC61">
            <v>5994.9811134338379</v>
          </cell>
          <cell r="CD61">
            <v>2517.8080215454102</v>
          </cell>
          <cell r="CE61">
            <v>5.7610825406566288</v>
          </cell>
          <cell r="CF61">
            <v>2.3810318587173964</v>
          </cell>
          <cell r="CG61">
            <v>40999</v>
          </cell>
          <cell r="CH61">
            <v>544.63422502983326</v>
          </cell>
          <cell r="CI61">
            <v>94.536785610392883</v>
          </cell>
          <cell r="CK61">
            <v>40999</v>
          </cell>
          <cell r="CL61">
            <v>42</v>
          </cell>
          <cell r="CM61">
            <v>101005.24430847168</v>
          </cell>
          <cell r="CN61">
            <v>24662.158201217651</v>
          </cell>
          <cell r="CO61">
            <v>7047.1637878417969</v>
          </cell>
          <cell r="CP61">
            <v>4.0955557694656557</v>
          </cell>
          <cell r="CQ61">
            <v>3.499586350435949</v>
          </cell>
          <cell r="CR61">
            <v>40999</v>
          </cell>
          <cell r="CS61">
            <v>467.50034226479238</v>
          </cell>
          <cell r="CT61">
            <v>114.1482056599578</v>
          </cell>
          <cell r="CV61">
            <v>40999</v>
          </cell>
          <cell r="CW61">
            <v>20</v>
          </cell>
          <cell r="CX61">
            <v>33233.779479980469</v>
          </cell>
          <cell r="CY61">
            <v>7487.72607421875</v>
          </cell>
          <cell r="CZ61">
            <v>2161.9829978942871</v>
          </cell>
          <cell r="DA61">
            <v>4.4384341989230682</v>
          </cell>
          <cell r="DB61">
            <v>3.4633602953915883</v>
          </cell>
          <cell r="DC61">
            <v>40999</v>
          </cell>
          <cell r="DD61">
            <v>415.50902120113773</v>
          </cell>
          <cell r="DE61">
            <v>93.616127350036166</v>
          </cell>
          <cell r="DG61">
            <v>40999</v>
          </cell>
          <cell r="DH61">
            <v>58</v>
          </cell>
          <cell r="DI61">
            <v>100325.73199462891</v>
          </cell>
          <cell r="DJ61">
            <v>30665.680015563965</v>
          </cell>
          <cell r="DK61">
            <v>6543.3279819488525</v>
          </cell>
          <cell r="DL61">
            <v>3.2715965190959371</v>
          </cell>
          <cell r="DM61">
            <v>4.6865570700661339</v>
          </cell>
          <cell r="DN61">
            <v>40999</v>
          </cell>
          <cell r="DO61">
            <v>513.21252050322948</v>
          </cell>
          <cell r="DP61">
            <v>156.86913637047428</v>
          </cell>
          <cell r="DR61">
            <v>40999</v>
          </cell>
          <cell r="DS61">
            <v>36</v>
          </cell>
          <cell r="DT61">
            <v>80048.251693725586</v>
          </cell>
          <cell r="DU61">
            <v>18813.813194274902</v>
          </cell>
          <cell r="DV61">
            <v>5908.6911220550537</v>
          </cell>
          <cell r="DW61">
            <v>4.2547595677246601</v>
          </cell>
          <cell r="DX61">
            <v>3.1840915027779322</v>
          </cell>
          <cell r="DY61">
            <v>40999</v>
          </cell>
          <cell r="DZ61">
            <v>510.47206354872219</v>
          </cell>
          <cell r="EA61">
            <v>119.97671206171351</v>
          </cell>
          <cell r="EC61">
            <v>40999</v>
          </cell>
          <cell r="ED61">
            <v>28</v>
          </cell>
          <cell r="EE61">
            <v>45662.229904174805</v>
          </cell>
          <cell r="EF61">
            <v>4440.5460252761841</v>
          </cell>
          <cell r="EG61">
            <v>2164.3880015611649</v>
          </cell>
          <cell r="EH61">
            <v>10.283021422198816</v>
          </cell>
          <cell r="EI61">
            <v>2.051640473922991</v>
          </cell>
          <cell r="EJ61">
            <v>40999</v>
          </cell>
          <cell r="EK61">
            <v>526.03744896104695</v>
          </cell>
          <cell r="EL61">
            <v>51.155922696557454</v>
          </cell>
          <cell r="EN61">
            <v>40999</v>
          </cell>
          <cell r="EO61">
            <v>30</v>
          </cell>
          <cell r="EP61">
            <v>53055.093017578125</v>
          </cell>
          <cell r="EQ61">
            <v>15029.90611076355</v>
          </cell>
          <cell r="ER61">
            <v>3571.2370128631592</v>
          </cell>
          <cell r="ES61">
            <v>3.5299683595217628</v>
          </cell>
          <cell r="ET61">
            <v>4.2085994451299831</v>
          </cell>
          <cell r="EU61">
            <v>40999</v>
          </cell>
          <cell r="EV61">
            <v>497.65651436026508</v>
          </cell>
          <cell r="EW61">
            <v>140.98044618951971</v>
          </cell>
          <cell r="EY61">
            <v>40999</v>
          </cell>
          <cell r="EZ61">
            <v>18</v>
          </cell>
          <cell r="FA61">
            <v>39512.819122314453</v>
          </cell>
          <cell r="FB61">
            <v>10995.077987670898</v>
          </cell>
          <cell r="FC61">
            <v>2852.0299854278564</v>
          </cell>
          <cell r="FD61">
            <v>3.5936824792531104</v>
          </cell>
          <cell r="FE61">
            <v>3.8551761530731019</v>
          </cell>
          <cell r="FF61">
            <v>40999</v>
          </cell>
          <cell r="FG61">
            <v>461.85329153646995</v>
          </cell>
          <cell r="FH61">
            <v>128.51811316186698</v>
          </cell>
          <cell r="FJ61">
            <v>40999</v>
          </cell>
          <cell r="FK61">
            <v>22</v>
          </cell>
          <cell r="FL61">
            <v>111136.99967956543</v>
          </cell>
          <cell r="FM61">
            <v>26319.846153259277</v>
          </cell>
          <cell r="FN61">
            <v>7249.6899719238281</v>
          </cell>
          <cell r="FO61">
            <v>4.2225550648138173</v>
          </cell>
          <cell r="FP61">
            <v>3.6304788556737222</v>
          </cell>
          <cell r="FQ61">
            <v>40999</v>
          </cell>
          <cell r="FR61">
            <v>587.05582635006829</v>
          </cell>
          <cell r="FS61">
            <v>139.02857803843773</v>
          </cell>
          <cell r="FU61">
            <v>40999</v>
          </cell>
          <cell r="FV61">
            <v>13</v>
          </cell>
          <cell r="FW61">
            <v>53028.178985595703</v>
          </cell>
          <cell r="FX61">
            <v>11707.484008789063</v>
          </cell>
          <cell r="FY61">
            <v>3483.3700008392334</v>
          </cell>
          <cell r="FZ61">
            <v>4.5294257028910989</v>
          </cell>
          <cell r="GA61">
            <v>3.3609648145239892</v>
          </cell>
          <cell r="GB61">
            <v>40999</v>
          </cell>
          <cell r="GC61">
            <v>652.87488105371779</v>
          </cell>
          <cell r="GD61">
            <v>144.14076394651812</v>
          </cell>
          <cell r="GF61">
            <v>40999</v>
          </cell>
          <cell r="GG61">
            <v>7</v>
          </cell>
          <cell r="GH61">
            <v>54391.167999267578</v>
          </cell>
          <cell r="GI61">
            <v>9658.6389923095703</v>
          </cell>
          <cell r="GJ61">
            <v>3895.7180023193359</v>
          </cell>
          <cell r="GK61">
            <v>5.6313491002795599</v>
          </cell>
          <cell r="GL61">
            <v>2.4792962392450506</v>
          </cell>
          <cell r="GM61">
            <v>40999</v>
          </cell>
          <cell r="GN61">
            <v>643.43850511780204</v>
          </cell>
          <cell r="GO61">
            <v>114.26009889634786</v>
          </cell>
        </row>
        <row r="62">
          <cell r="L62">
            <v>41090</v>
          </cell>
          <cell r="M62">
            <v>14</v>
          </cell>
          <cell r="N62">
            <v>16849.809020996094</v>
          </cell>
          <cell r="O62">
            <v>7508.5090255737305</v>
          </cell>
          <cell r="P62">
            <v>1374.9799938201904</v>
          </cell>
          <cell r="Q62">
            <v>2.2440951943463352</v>
          </cell>
          <cell r="R62">
            <v>5.4608132913355227</v>
          </cell>
          <cell r="S62">
            <v>41090</v>
          </cell>
          <cell r="T62">
            <v>579.37750129681694</v>
          </cell>
          <cell r="U62">
            <v>258.17866494989721</v>
          </cell>
          <cell r="W62">
            <v>41090</v>
          </cell>
          <cell r="X62">
            <v>35</v>
          </cell>
          <cell r="Y62">
            <v>35667.618255615234</v>
          </cell>
          <cell r="Z62">
            <v>13087.839069366455</v>
          </cell>
          <cell r="AA62">
            <v>2953.5099983215332</v>
          </cell>
          <cell r="AB62">
            <v>2.7252488410481197</v>
          </cell>
          <cell r="AC62">
            <v>4.431283143379984</v>
          </cell>
          <cell r="AD62">
            <v>41090</v>
          </cell>
          <cell r="AE62">
            <v>489.3822009770247</v>
          </cell>
          <cell r="AF62">
            <v>179.57340027298582</v>
          </cell>
          <cell r="AH62">
            <v>41090</v>
          </cell>
          <cell r="AI62">
            <v>24</v>
          </cell>
          <cell r="AJ62">
            <v>65242.016128540039</v>
          </cell>
          <cell r="AK62">
            <v>14956.471059322357</v>
          </cell>
          <cell r="AL62">
            <v>3325.8739795684814</v>
          </cell>
          <cell r="AM62">
            <v>4.3621263244363204</v>
          </cell>
          <cell r="AN62">
            <v>4.4970047425738295</v>
          </cell>
          <cell r="AO62">
            <v>41090</v>
          </cell>
          <cell r="AP62">
            <v>580.28485677220067</v>
          </cell>
          <cell r="AQ62">
            <v>133.02798076284179</v>
          </cell>
          <cell r="AS62">
            <v>41090</v>
          </cell>
          <cell r="AT62">
            <v>17</v>
          </cell>
          <cell r="AU62">
            <v>16812.147872924805</v>
          </cell>
          <cell r="AV62">
            <v>4233.5169258117676</v>
          </cell>
          <cell r="AW62">
            <v>1346.1439952850342</v>
          </cell>
          <cell r="AX62">
            <v>3.9712012890325488</v>
          </cell>
          <cell r="AY62">
            <v>3.1449213016140649</v>
          </cell>
          <cell r="AZ62">
            <v>41090</v>
          </cell>
          <cell r="BA62">
            <v>484.36346989553175</v>
          </cell>
          <cell r="BB62">
            <v>121.96900500441035</v>
          </cell>
          <cell r="BD62">
            <v>41090</v>
          </cell>
          <cell r="BE62">
            <v>91</v>
          </cell>
          <cell r="BF62">
            <v>133475.88516938686</v>
          </cell>
          <cell r="BG62">
            <v>48727.149229049683</v>
          </cell>
          <cell r="BH62">
            <v>7437.9544348716736</v>
          </cell>
          <cell r="BI62">
            <v>2.7392508546305945</v>
          </cell>
          <cell r="BJ62">
            <v>6.5511491977686962</v>
          </cell>
          <cell r="BK62">
            <v>41090</v>
          </cell>
          <cell r="BL62">
            <v>579.81190372460878</v>
          </cell>
          <cell r="BM62">
            <v>211.66805615647061</v>
          </cell>
          <cell r="BO62">
            <v>41090</v>
          </cell>
          <cell r="BP62">
            <v>16</v>
          </cell>
          <cell r="BQ62">
            <v>30736.181823730469</v>
          </cell>
          <cell r="BR62">
            <v>6698.3349761962891</v>
          </cell>
          <cell r="BS62">
            <v>2383.1185245513916</v>
          </cell>
          <cell r="BT62">
            <v>4.5886301495755131</v>
          </cell>
          <cell r="BU62">
            <v>2.810743530877136</v>
          </cell>
          <cell r="BV62">
            <v>41090</v>
          </cell>
          <cell r="BW62">
            <v>528.66839582504326</v>
          </cell>
          <cell r="BX62">
            <v>115.21268408916102</v>
          </cell>
          <cell r="BZ62">
            <v>41090</v>
          </cell>
          <cell r="CA62">
            <v>15</v>
          </cell>
          <cell r="CB62">
            <v>35113.501312255859</v>
          </cell>
          <cell r="CC62">
            <v>6104.9959831237793</v>
          </cell>
          <cell r="CD62">
            <v>2544.4750061035156</v>
          </cell>
          <cell r="CE62">
            <v>5.7516010508968636</v>
          </cell>
          <cell r="CF62">
            <v>2.3993145809958931</v>
          </cell>
          <cell r="CG62">
            <v>41090</v>
          </cell>
          <cell r="CH62">
            <v>549.83417712441349</v>
          </cell>
          <cell r="CI62">
            <v>95.596716854809713</v>
          </cell>
          <cell r="CK62">
            <v>41090</v>
          </cell>
          <cell r="CL62">
            <v>41</v>
          </cell>
          <cell r="CM62">
            <v>100998.50813293457</v>
          </cell>
          <cell r="CN62">
            <v>24790.438400268555</v>
          </cell>
          <cell r="CO62">
            <v>6964.1607971191406</v>
          </cell>
          <cell r="CP62">
            <v>4.0740912484968579</v>
          </cell>
          <cell r="CQ62">
            <v>3.5597165433807327</v>
          </cell>
          <cell r="CR62">
            <v>41090</v>
          </cell>
          <cell r="CS62">
            <v>493.70392047003685</v>
          </cell>
          <cell r="CT62">
            <v>121.18136054321063</v>
          </cell>
          <cell r="CV62">
            <v>41090</v>
          </cell>
          <cell r="CW62">
            <v>22</v>
          </cell>
          <cell r="CX62">
            <v>34568.13996887207</v>
          </cell>
          <cell r="CY62">
            <v>8065.9659767150879</v>
          </cell>
          <cell r="CZ62">
            <v>2320.014009475708</v>
          </cell>
          <cell r="DA62">
            <v>4.2856788720239738</v>
          </cell>
          <cell r="DB62">
            <v>3.4766884785053036</v>
          </cell>
          <cell r="DC62">
            <v>41090</v>
          </cell>
          <cell r="DD62">
            <v>402.74592261314217</v>
          </cell>
          <cell r="DE62">
            <v>93.974825141982606</v>
          </cell>
          <cell r="DG62">
            <v>41090</v>
          </cell>
          <cell r="DH62">
            <v>60</v>
          </cell>
          <cell r="DI62">
            <v>98618.284576416016</v>
          </cell>
          <cell r="DJ62">
            <v>26822.841119766235</v>
          </cell>
          <cell r="DK62">
            <v>6453.542013168335</v>
          </cell>
          <cell r="DL62">
            <v>3.6766531977756234</v>
          </cell>
          <cell r="DM62">
            <v>4.1562975905378341</v>
          </cell>
          <cell r="DN62">
            <v>41090</v>
          </cell>
          <cell r="DO62">
            <v>592.22867126114511</v>
          </cell>
          <cell r="DP62">
            <v>161.07819786196961</v>
          </cell>
          <cell r="DR62">
            <v>41090</v>
          </cell>
          <cell r="DS62">
            <v>36</v>
          </cell>
          <cell r="DT62">
            <v>82207.042152404785</v>
          </cell>
          <cell r="DU62">
            <v>18653.73842048645</v>
          </cell>
          <cell r="DV62">
            <v>5855.1981029510498</v>
          </cell>
          <cell r="DW62">
            <v>4.4070009077709047</v>
          </cell>
          <cell r="DX62">
            <v>3.1858424074643814</v>
          </cell>
          <cell r="DY62">
            <v>41090</v>
          </cell>
          <cell r="DZ62">
            <v>520.31105484474006</v>
          </cell>
          <cell r="EA62">
            <v>118.06465796893094</v>
          </cell>
          <cell r="EC62">
            <v>41090</v>
          </cell>
          <cell r="ED62">
            <v>29</v>
          </cell>
          <cell r="EE62">
            <v>52150.244140625</v>
          </cell>
          <cell r="EF62">
            <v>5531.0360088348389</v>
          </cell>
          <cell r="EG62">
            <v>2790.0589995384216</v>
          </cell>
          <cell r="EH62">
            <v>9.4286574987623162</v>
          </cell>
          <cell r="EI62">
            <v>1.9824082608109275</v>
          </cell>
          <cell r="EJ62">
            <v>41090</v>
          </cell>
          <cell r="EK62">
            <v>540.42814927922268</v>
          </cell>
          <cell r="EL62">
            <v>57.317613811951887</v>
          </cell>
          <cell r="EN62">
            <v>41090</v>
          </cell>
          <cell r="EO62">
            <v>30</v>
          </cell>
          <cell r="EP62">
            <v>54563.85026550293</v>
          </cell>
          <cell r="EQ62">
            <v>14087.279037475586</v>
          </cell>
          <cell r="ER62">
            <v>3591.9100074768066</v>
          </cell>
          <cell r="ES62">
            <v>3.873271063940015</v>
          </cell>
          <cell r="ET62">
            <v>3.921946543246337</v>
          </cell>
          <cell r="EU62">
            <v>41090</v>
          </cell>
          <cell r="EV62">
            <v>582.38720743126294</v>
          </cell>
          <cell r="EW62">
            <v>150.3605603163854</v>
          </cell>
          <cell r="EY62">
            <v>41090</v>
          </cell>
          <cell r="EZ62">
            <v>20</v>
          </cell>
          <cell r="FA62">
            <v>44789.489868164063</v>
          </cell>
          <cell r="FB62">
            <v>12542.34397315979</v>
          </cell>
          <cell r="FC62">
            <v>3291.5909976959229</v>
          </cell>
          <cell r="FD62">
            <v>3.571062152657599</v>
          </cell>
          <cell r="FE62">
            <v>3.8104199403690471</v>
          </cell>
          <cell r="FF62">
            <v>41090</v>
          </cell>
          <cell r="FG62">
            <v>510.28314149652709</v>
          </cell>
          <cell r="FH62">
            <v>142.89394014516725</v>
          </cell>
          <cell r="FJ62">
            <v>41090</v>
          </cell>
          <cell r="FK62">
            <v>22</v>
          </cell>
          <cell r="FL62">
            <v>107247.37501525879</v>
          </cell>
          <cell r="FM62">
            <v>25060.196361541748</v>
          </cell>
          <cell r="FN62">
            <v>7407.6450443267822</v>
          </cell>
          <cell r="FO62">
            <v>4.2795903698442022</v>
          </cell>
          <cell r="FP62">
            <v>3.3830179782621124</v>
          </cell>
          <cell r="FQ62">
            <v>41090</v>
          </cell>
          <cell r="FR62">
            <v>709.35373733009817</v>
          </cell>
          <cell r="FS62">
            <v>165.75271837428733</v>
          </cell>
          <cell r="FU62">
            <v>41090</v>
          </cell>
          <cell r="FV62">
            <v>13</v>
          </cell>
          <cell r="FW62">
            <v>52456.837051391602</v>
          </cell>
          <cell r="FX62">
            <v>12605.167026519775</v>
          </cell>
          <cell r="FY62">
            <v>3390.5219974517822</v>
          </cell>
          <cell r="FZ62">
            <v>4.1615344676535138</v>
          </cell>
          <cell r="GA62">
            <v>3.7177658885544624</v>
          </cell>
          <cell r="GB62">
            <v>41090</v>
          </cell>
          <cell r="GC62">
            <v>692.50117892106425</v>
          </cell>
          <cell r="GD62">
            <v>166.40524890606804</v>
          </cell>
          <cell r="GF62">
            <v>41090</v>
          </cell>
          <cell r="GG62">
            <v>6</v>
          </cell>
          <cell r="GH62">
            <v>52643.273010253906</v>
          </cell>
          <cell r="GI62">
            <v>8563.4100036621094</v>
          </cell>
          <cell r="GJ62">
            <v>3761.2519989013672</v>
          </cell>
          <cell r="GK62">
            <v>6.1474661364738123</v>
          </cell>
          <cell r="GL62">
            <v>2.2767445537186597</v>
          </cell>
          <cell r="GM62">
            <v>41090</v>
          </cell>
          <cell r="GN62">
            <v>694.19648477259</v>
          </cell>
          <cell r="GO62">
            <v>112.9240030544977</v>
          </cell>
        </row>
        <row r="63">
          <cell r="L63">
            <v>41182</v>
          </cell>
          <cell r="M63">
            <v>17</v>
          </cell>
          <cell r="N63">
            <v>20280.438003540039</v>
          </cell>
          <cell r="O63">
            <v>7679.5169677734375</v>
          </cell>
          <cell r="P63">
            <v>1563.3350028991699</v>
          </cell>
          <cell r="Q63">
            <v>2.6408481273816435</v>
          </cell>
          <cell r="R63">
            <v>4.9122657354514194</v>
          </cell>
          <cell r="S63">
            <v>41182</v>
          </cell>
          <cell r="T63">
            <v>531.76364356877173</v>
          </cell>
          <cell r="U63">
            <v>201.36093327563157</v>
          </cell>
          <cell r="W63">
            <v>41182</v>
          </cell>
          <cell r="X63">
            <v>36</v>
          </cell>
          <cell r="Y63">
            <v>51021.175842285156</v>
          </cell>
          <cell r="Z63">
            <v>13754.083934783936</v>
          </cell>
          <cell r="AA63">
            <v>3059.7159824371338</v>
          </cell>
          <cell r="AB63">
            <v>3.7095291903267458</v>
          </cell>
          <cell r="AC63">
            <v>4.4952159003426502</v>
          </cell>
          <cell r="AD63">
            <v>41182</v>
          </cell>
          <cell r="AE63">
            <v>438.94301537632504</v>
          </cell>
          <cell r="AF63">
            <v>118.32849746025633</v>
          </cell>
          <cell r="AH63">
            <v>41182</v>
          </cell>
          <cell r="AI63">
            <v>25</v>
          </cell>
          <cell r="AJ63">
            <v>66873.646072387695</v>
          </cell>
          <cell r="AK63">
            <v>16906.571180343628</v>
          </cell>
          <cell r="AL63">
            <v>3478.86399269104</v>
          </cell>
          <cell r="AM63">
            <v>3.9554824783240572</v>
          </cell>
          <cell r="AN63">
            <v>4.859796535841495</v>
          </cell>
          <cell r="AO63">
            <v>41182</v>
          </cell>
          <cell r="AP63">
            <v>550.21550645834327</v>
          </cell>
          <cell r="AQ63">
            <v>139.10199564111588</v>
          </cell>
          <cell r="AS63">
            <v>41182</v>
          </cell>
          <cell r="AT63">
            <v>18</v>
          </cell>
          <cell r="AU63">
            <v>17055.699996948242</v>
          </cell>
          <cell r="AV63">
            <v>4315.7719688415527</v>
          </cell>
          <cell r="AW63">
            <v>1357.8960092067719</v>
          </cell>
          <cell r="AX63">
            <v>3.9519465161933391</v>
          </cell>
          <cell r="AY63">
            <v>3.1782787043925791</v>
          </cell>
          <cell r="AZ63">
            <v>41182</v>
          </cell>
          <cell r="BA63">
            <v>425.93245690443212</v>
          </cell>
          <cell r="BB63">
            <v>107.77788999905444</v>
          </cell>
          <cell r="BD63">
            <v>41182</v>
          </cell>
          <cell r="BE63">
            <v>88</v>
          </cell>
          <cell r="BF63">
            <v>136530.629737854</v>
          </cell>
          <cell r="BG63">
            <v>46114.903479337692</v>
          </cell>
          <cell r="BH63">
            <v>7241.3473701477051</v>
          </cell>
          <cell r="BI63">
            <v>2.960661726182038</v>
          </cell>
          <cell r="BJ63">
            <v>6.3682766648435294</v>
          </cell>
          <cell r="BK63">
            <v>41182</v>
          </cell>
          <cell r="BL63">
            <v>497.35864147022897</v>
          </cell>
          <cell r="BM63">
            <v>167.98901308850458</v>
          </cell>
          <cell r="BO63">
            <v>41182</v>
          </cell>
          <cell r="BP63">
            <v>16</v>
          </cell>
          <cell r="BQ63">
            <v>31598.535095214844</v>
          </cell>
          <cell r="BR63">
            <v>6615.2177276611328</v>
          </cell>
          <cell r="BS63">
            <v>2325.1200790405273</v>
          </cell>
          <cell r="BT63">
            <v>4.7766432483525794</v>
          </cell>
          <cell r="BU63">
            <v>2.845107995622719</v>
          </cell>
          <cell r="BV63">
            <v>41182</v>
          </cell>
          <cell r="BW63">
            <v>536.04628096727993</v>
          </cell>
          <cell r="BX63">
            <v>112.22238151282438</v>
          </cell>
          <cell r="BZ63">
            <v>41182</v>
          </cell>
          <cell r="CA63">
            <v>14</v>
          </cell>
          <cell r="CB63">
            <v>36166.708343505859</v>
          </cell>
          <cell r="CC63">
            <v>6077.2710266113281</v>
          </cell>
          <cell r="CD63">
            <v>2565.8890361785889</v>
          </cell>
          <cell r="CE63">
            <v>5.9511429036384991</v>
          </cell>
          <cell r="CF63">
            <v>2.3684855194136865</v>
          </cell>
          <cell r="CG63">
            <v>41182</v>
          </cell>
          <cell r="CH63">
            <v>504.29603806007225</v>
          </cell>
          <cell r="CI63">
            <v>84.739359518950252</v>
          </cell>
          <cell r="CK63">
            <v>41182</v>
          </cell>
          <cell r="CL63">
            <v>42</v>
          </cell>
          <cell r="CM63">
            <v>110848.78979492188</v>
          </cell>
          <cell r="CN63">
            <v>25915.146324157715</v>
          </cell>
          <cell r="CO63">
            <v>7238.7678108215332</v>
          </cell>
          <cell r="CP63">
            <v>4.2773746444792513</v>
          </cell>
          <cell r="CQ63">
            <v>3.5800493953426842</v>
          </cell>
          <cell r="CR63">
            <v>41182</v>
          </cell>
          <cell r="CS63">
            <v>438.71922074874436</v>
          </cell>
          <cell r="CT63">
            <v>102.56740576021164</v>
          </cell>
          <cell r="CV63">
            <v>41182</v>
          </cell>
          <cell r="CW63">
            <v>21</v>
          </cell>
          <cell r="CX63">
            <v>31662.638229370117</v>
          </cell>
          <cell r="CY63">
            <v>7625.4269332885742</v>
          </cell>
          <cell r="CZ63">
            <v>2095.9599809646606</v>
          </cell>
          <cell r="DA63">
            <v>4.1522446554628711</v>
          </cell>
          <cell r="DB63">
            <v>3.6381548324119191</v>
          </cell>
          <cell r="DC63">
            <v>41182</v>
          </cell>
          <cell r="DD63">
            <v>342.1362597139165</v>
          </cell>
          <cell r="DE63">
            <v>82.397904772732346</v>
          </cell>
          <cell r="DG63">
            <v>41182</v>
          </cell>
          <cell r="DH63">
            <v>59</v>
          </cell>
          <cell r="DI63">
            <v>95117.477249145508</v>
          </cell>
          <cell r="DJ63">
            <v>25480.392048835754</v>
          </cell>
          <cell r="DK63">
            <v>6427.0099983215332</v>
          </cell>
          <cell r="DL63">
            <v>3.7329675723530165</v>
          </cell>
          <cell r="DM63">
            <v>3.9645794942734134</v>
          </cell>
          <cell r="DN63">
            <v>41182</v>
          </cell>
          <cell r="DO63">
            <v>542.70537606392406</v>
          </cell>
          <cell r="DP63">
            <v>145.38175474206929</v>
          </cell>
          <cell r="DR63">
            <v>41182</v>
          </cell>
          <cell r="DS63">
            <v>37</v>
          </cell>
          <cell r="DT63">
            <v>84320.569435119629</v>
          </cell>
          <cell r="DU63">
            <v>18957.259414672852</v>
          </cell>
          <cell r="DV63">
            <v>6246.0526914596558</v>
          </cell>
          <cell r="DW63">
            <v>4.4479303464010105</v>
          </cell>
          <cell r="DX63">
            <v>3.035078368870225</v>
          </cell>
          <cell r="DY63">
            <v>41182</v>
          </cell>
          <cell r="DZ63">
            <v>489.34020091859975</v>
          </cell>
          <cell r="EA63">
            <v>110.01525716663785</v>
          </cell>
          <cell r="EC63">
            <v>41182</v>
          </cell>
          <cell r="ED63">
            <v>27</v>
          </cell>
          <cell r="EE63">
            <v>52134.416717529297</v>
          </cell>
          <cell r="EF63">
            <v>5815.6119356155396</v>
          </cell>
          <cell r="EG63">
            <v>2732.0340031385422</v>
          </cell>
          <cell r="EH63">
            <v>8.9645625077305393</v>
          </cell>
          <cell r="EI63">
            <v>2.1286748001432647</v>
          </cell>
          <cell r="EJ63">
            <v>41182</v>
          </cell>
          <cell r="EK63">
            <v>449.48816695455491</v>
          </cell>
          <cell r="EL63">
            <v>50.140558065933654</v>
          </cell>
          <cell r="EN63">
            <v>41182</v>
          </cell>
          <cell r="EO63">
            <v>31</v>
          </cell>
          <cell r="EP63">
            <v>59551.835189819336</v>
          </cell>
          <cell r="EQ63">
            <v>15973.732067108154</v>
          </cell>
          <cell r="ER63">
            <v>3940.5700073242188</v>
          </cell>
          <cell r="ES63">
            <v>3.7281103088265617</v>
          </cell>
          <cell r="ET63">
            <v>4.0536602667680715</v>
          </cell>
          <cell r="EU63">
            <v>41182</v>
          </cell>
          <cell r="EV63">
            <v>533.241913445573</v>
          </cell>
          <cell r="EW63">
            <v>143.0327617139132</v>
          </cell>
          <cell r="EY63">
            <v>41182</v>
          </cell>
          <cell r="EZ63">
            <v>21</v>
          </cell>
          <cell r="FA63">
            <v>42333.686965942383</v>
          </cell>
          <cell r="FB63">
            <v>12543.81796836853</v>
          </cell>
          <cell r="FC63">
            <v>2910.2510147094727</v>
          </cell>
          <cell r="FD63">
            <v>3.3748645805204052</v>
          </cell>
          <cell r="FE63">
            <v>4.3102185704832632</v>
          </cell>
          <cell r="FF63">
            <v>41182</v>
          </cell>
          <cell r="FG63">
            <v>469.98349326431196</v>
          </cell>
          <cell r="FH63">
            <v>139.25995608150902</v>
          </cell>
          <cell r="FJ63">
            <v>41182</v>
          </cell>
          <cell r="FK63">
            <v>23</v>
          </cell>
          <cell r="FL63">
            <v>107589.9727935791</v>
          </cell>
          <cell r="FM63">
            <v>24936.381999969482</v>
          </cell>
          <cell r="FN63">
            <v>7398.9929904937744</v>
          </cell>
          <cell r="FO63">
            <v>4.3145783054538853</v>
          </cell>
          <cell r="FP63">
            <v>3.3702399815769177</v>
          </cell>
          <cell r="FQ63">
            <v>41182</v>
          </cell>
          <cell r="FR63">
            <v>513.80814525700873</v>
          </cell>
          <cell r="FS63">
            <v>119.08652685884145</v>
          </cell>
          <cell r="FU63">
            <v>41182</v>
          </cell>
          <cell r="FV63">
            <v>13</v>
          </cell>
          <cell r="FW63">
            <v>51585.658111572266</v>
          </cell>
          <cell r="FX63">
            <v>13266.133979797363</v>
          </cell>
          <cell r="FY63">
            <v>3280.8810005187988</v>
          </cell>
          <cell r="FZ63">
            <v>3.888522322338269</v>
          </cell>
          <cell r="GA63">
            <v>4.0434669766137867</v>
          </cell>
          <cell r="GB63">
            <v>41182</v>
          </cell>
          <cell r="GC63">
            <v>646.74594905317349</v>
          </cell>
          <cell r="GD63">
            <v>166.32177867099614</v>
          </cell>
          <cell r="GF63">
            <v>41182</v>
          </cell>
          <cell r="GG63">
            <v>5</v>
          </cell>
          <cell r="GH63">
            <v>48384.315002441406</v>
          </cell>
          <cell r="GI63">
            <v>8459.2300033569336</v>
          </cell>
          <cell r="GJ63">
            <v>3401.4599990844727</v>
          </cell>
          <cell r="GK63">
            <v>5.7197067561989368</v>
          </cell>
          <cell r="GL63">
            <v>2.4869409035043177</v>
          </cell>
          <cell r="GM63">
            <v>41182</v>
          </cell>
          <cell r="GN63">
            <v>455.69846065380568</v>
          </cell>
          <cell r="GO63">
            <v>79.671647529818927</v>
          </cell>
        </row>
        <row r="64">
          <cell r="L64">
            <v>41274</v>
          </cell>
          <cell r="M64">
            <v>17</v>
          </cell>
          <cell r="N64">
            <v>18814.315948486328</v>
          </cell>
          <cell r="O64">
            <v>8392.8269844055176</v>
          </cell>
          <cell r="P64">
            <v>1565.0349979400635</v>
          </cell>
          <cell r="Q64">
            <v>2.2417137852888778</v>
          </cell>
          <cell r="R64">
            <v>5.3627088183026945</v>
          </cell>
          <cell r="S64">
            <v>41274</v>
          </cell>
          <cell r="T64">
            <v>528.41237275767139</v>
          </cell>
          <cell r="U64">
            <v>235.71803689897803</v>
          </cell>
          <cell r="W64">
            <v>41274</v>
          </cell>
          <cell r="X64">
            <v>35</v>
          </cell>
          <cell r="Y64">
            <v>53596.966995239258</v>
          </cell>
          <cell r="Z64">
            <v>15571.211971282959</v>
          </cell>
          <cell r="AA64">
            <v>3127.4869928359985</v>
          </cell>
          <cell r="AB64">
            <v>3.4420549340722411</v>
          </cell>
          <cell r="AC64">
            <v>4.9788254937434662</v>
          </cell>
          <cell r="AD64">
            <v>41274</v>
          </cell>
          <cell r="AE64">
            <v>402.94454398234927</v>
          </cell>
          <cell r="AF64">
            <v>117.06511130710861</v>
          </cell>
          <cell r="AH64">
            <v>41274</v>
          </cell>
          <cell r="AI64">
            <v>24</v>
          </cell>
          <cell r="AJ64">
            <v>66014.581878662109</v>
          </cell>
          <cell r="AK64">
            <v>17020.991996765137</v>
          </cell>
          <cell r="AL64">
            <v>3188.3890247344971</v>
          </cell>
          <cell r="AM64">
            <v>3.8784215333165233</v>
          </cell>
          <cell r="AN64">
            <v>5.3384301177559426</v>
          </cell>
          <cell r="AO64">
            <v>41274</v>
          </cell>
          <cell r="AP64">
            <v>438.7983249855555</v>
          </cell>
          <cell r="AQ64">
            <v>113.13837890393761</v>
          </cell>
          <cell r="AS64">
            <v>41274</v>
          </cell>
          <cell r="AT64">
            <v>18</v>
          </cell>
          <cell r="AU64">
            <v>19673.635070800781</v>
          </cell>
          <cell r="AV64">
            <v>4538.0130004882813</v>
          </cell>
          <cell r="AW64">
            <v>1434.6569976806641</v>
          </cell>
          <cell r="AX64">
            <v>4.335297203574326</v>
          </cell>
          <cell r="AY64">
            <v>3.1631344689529644</v>
          </cell>
          <cell r="AZ64">
            <v>41274</v>
          </cell>
          <cell r="BA64">
            <v>403.09203473861385</v>
          </cell>
          <cell r="BB64">
            <v>92.979100580757475</v>
          </cell>
          <cell r="BD64">
            <v>41274</v>
          </cell>
          <cell r="BE64">
            <v>95</v>
          </cell>
          <cell r="BF64">
            <v>154305.74897766113</v>
          </cell>
          <cell r="BG64">
            <v>48497.313510894775</v>
          </cell>
          <cell r="BH64">
            <v>7929.8744201660156</v>
          </cell>
          <cell r="BI64">
            <v>3.1817380759244904</v>
          </cell>
          <cell r="BJ64">
            <v>6.1157732066429702</v>
          </cell>
          <cell r="BK64">
            <v>41274</v>
          </cell>
          <cell r="BL64">
            <v>460.82492856014915</v>
          </cell>
          <cell r="BM64">
            <v>144.83433820247797</v>
          </cell>
          <cell r="BO64">
            <v>41274</v>
          </cell>
          <cell r="BP64">
            <v>16</v>
          </cell>
          <cell r="BQ64">
            <v>31228.010070800781</v>
          </cell>
          <cell r="BR64">
            <v>6611.1026268005371</v>
          </cell>
          <cell r="BS64">
            <v>2323.4712238311768</v>
          </cell>
          <cell r="BT64">
            <v>4.7235706104767683</v>
          </cell>
          <cell r="BU64">
            <v>2.8453559308126382</v>
          </cell>
          <cell r="BV64">
            <v>41274</v>
          </cell>
          <cell r="BW64">
            <v>482.80904464573138</v>
          </cell>
          <cell r="BX64">
            <v>102.21272940746822</v>
          </cell>
          <cell r="BZ64">
            <v>41274</v>
          </cell>
          <cell r="CA64">
            <v>12</v>
          </cell>
          <cell r="CB64">
            <v>35077.485992431641</v>
          </cell>
          <cell r="CC64">
            <v>4938.8469848632813</v>
          </cell>
          <cell r="CD64">
            <v>2406.880033493042</v>
          </cell>
          <cell r="CE64">
            <v>7.1023633856116861</v>
          </cell>
          <cell r="CF64">
            <v>2.0519705661007381</v>
          </cell>
          <cell r="CG64">
            <v>41274</v>
          </cell>
          <cell r="CH64">
            <v>444.11344870800633</v>
          </cell>
          <cell r="CI64">
            <v>62.530375396971799</v>
          </cell>
          <cell r="CK64">
            <v>41274</v>
          </cell>
          <cell r="CL64">
            <v>43</v>
          </cell>
          <cell r="CM64">
            <v>110949.78895568848</v>
          </cell>
          <cell r="CN64">
            <v>24941.877414703369</v>
          </cell>
          <cell r="CO64">
            <v>7103.2439804077148</v>
          </cell>
          <cell r="CP64">
            <v>4.448333503968029</v>
          </cell>
          <cell r="CQ64">
            <v>3.5113361561982761</v>
          </cell>
          <cell r="CR64">
            <v>41274</v>
          </cell>
          <cell r="CS64">
            <v>417.7262972429242</v>
          </cell>
          <cell r="CT64">
            <v>93.906245309687662</v>
          </cell>
          <cell r="CV64">
            <v>41274</v>
          </cell>
          <cell r="CW64">
            <v>20</v>
          </cell>
          <cell r="CX64">
            <v>31188.835235595703</v>
          </cell>
          <cell r="CY64">
            <v>7786.4339160919189</v>
          </cell>
          <cell r="CZ64">
            <v>2022.5789985656738</v>
          </cell>
          <cell r="DA64">
            <v>4.0055352131274056</v>
          </cell>
          <cell r="DB64">
            <v>3.8497551500404796</v>
          </cell>
          <cell r="DC64">
            <v>41274</v>
          </cell>
          <cell r="DD64">
            <v>326.95710507121385</v>
          </cell>
          <cell r="DE64">
            <v>81.626321496231526</v>
          </cell>
          <cell r="DG64">
            <v>41274</v>
          </cell>
          <cell r="DH64">
            <v>61</v>
          </cell>
          <cell r="DI64">
            <v>101540.92788696289</v>
          </cell>
          <cell r="DJ64">
            <v>29166.967796325684</v>
          </cell>
          <cell r="DK64">
            <v>6727.2780060768127</v>
          </cell>
          <cell r="DL64">
            <v>3.4813672986519544</v>
          </cell>
          <cell r="DM64">
            <v>4.3356269459919581</v>
          </cell>
          <cell r="DN64">
            <v>41274</v>
          </cell>
          <cell r="DO64">
            <v>489.57311138323189</v>
          </cell>
          <cell r="DP64">
            <v>140.62667606856738</v>
          </cell>
          <cell r="DR64">
            <v>41274</v>
          </cell>
          <cell r="DS64">
            <v>38</v>
          </cell>
          <cell r="DT64">
            <v>86952.536178588867</v>
          </cell>
          <cell r="DU64">
            <v>19378.794717788696</v>
          </cell>
          <cell r="DV64">
            <v>6495.2651653289795</v>
          </cell>
          <cell r="DW64">
            <v>4.4869940285177332</v>
          </cell>
          <cell r="DX64">
            <v>2.9835263418082758</v>
          </cell>
          <cell r="DY64">
            <v>41274</v>
          </cell>
          <cell r="DZ64">
            <v>452.60980578497606</v>
          </cell>
          <cell r="EA64">
            <v>100.87149724478117</v>
          </cell>
          <cell r="EC64">
            <v>41274</v>
          </cell>
          <cell r="ED64">
            <v>26</v>
          </cell>
          <cell r="EE64">
            <v>51434.771743774414</v>
          </cell>
          <cell r="EF64">
            <v>5550.7760591506958</v>
          </cell>
          <cell r="EG64">
            <v>2723.59098559618</v>
          </cell>
          <cell r="EH64">
            <v>9.2662307388499219</v>
          </cell>
          <cell r="EI64">
            <v>2.0380358462435062</v>
          </cell>
          <cell r="EJ64">
            <v>41274</v>
          </cell>
          <cell r="EK64">
            <v>441.69931302497866</v>
          </cell>
          <cell r="EL64">
            <v>47.667635900009991</v>
          </cell>
          <cell r="EN64">
            <v>41274</v>
          </cell>
          <cell r="EO64">
            <v>32</v>
          </cell>
          <cell r="EP64">
            <v>61509.071792602539</v>
          </cell>
          <cell r="EQ64">
            <v>18289.540916442871</v>
          </cell>
          <cell r="ER64">
            <v>4150.8219680786133</v>
          </cell>
          <cell r="ES64">
            <v>3.3630735770575821</v>
          </cell>
          <cell r="ET64">
            <v>4.4062455718641607</v>
          </cell>
          <cell r="EU64">
            <v>41274</v>
          </cell>
          <cell r="EV64">
            <v>517.89601535179736</v>
          </cell>
          <cell r="EW64">
            <v>153.99485128271104</v>
          </cell>
          <cell r="EY64">
            <v>41274</v>
          </cell>
          <cell r="EZ64">
            <v>19</v>
          </cell>
          <cell r="FA64">
            <v>40394.082382202148</v>
          </cell>
          <cell r="FB64">
            <v>11116.501022338867</v>
          </cell>
          <cell r="FC64">
            <v>2803.8789825439453</v>
          </cell>
          <cell r="FD64">
            <v>3.6337047332635781</v>
          </cell>
          <cell r="FE64">
            <v>3.9646864545676368</v>
          </cell>
          <cell r="FF64">
            <v>41274</v>
          </cell>
          <cell r="FG64">
            <v>502.76617582392413</v>
          </cell>
          <cell r="FH64">
            <v>138.36186832174704</v>
          </cell>
          <cell r="FJ64">
            <v>41274</v>
          </cell>
          <cell r="FK64">
            <v>22</v>
          </cell>
          <cell r="FL64">
            <v>120612.69003295898</v>
          </cell>
          <cell r="FM64">
            <v>26293.033933639526</v>
          </cell>
          <cell r="FN64">
            <v>8013.1989250183105</v>
          </cell>
          <cell r="FO64">
            <v>4.5872488636104523</v>
          </cell>
          <cell r="FP64">
            <v>3.2812156767441594</v>
          </cell>
          <cell r="FQ64">
            <v>41274</v>
          </cell>
          <cell r="FR64">
            <v>433.62150687089263</v>
          </cell>
          <cell r="FS64">
            <v>94.527574100177631</v>
          </cell>
          <cell r="FU64">
            <v>41274</v>
          </cell>
          <cell r="FV64">
            <v>10</v>
          </cell>
          <cell r="FW64">
            <v>33494.662094116211</v>
          </cell>
          <cell r="FX64">
            <v>5681.0070209503174</v>
          </cell>
          <cell r="FY64">
            <v>1940.3720092773438</v>
          </cell>
          <cell r="FZ64">
            <v>5.8959022529976091</v>
          </cell>
          <cell r="GA64">
            <v>2.9277927087116171</v>
          </cell>
          <cell r="GB64">
            <v>41274</v>
          </cell>
          <cell r="GC64">
            <v>697.92140382452112</v>
          </cell>
          <cell r="GD64">
            <v>118.37397804037239</v>
          </cell>
          <cell r="GF64">
            <v>41274</v>
          </cell>
          <cell r="GG64">
            <v>3</v>
          </cell>
          <cell r="GH64">
            <v>48003</v>
          </cell>
          <cell r="GI64">
            <v>7758</v>
          </cell>
          <cell r="GJ64">
            <v>2969</v>
          </cell>
          <cell r="GK64">
            <v>6.1875483372003091</v>
          </cell>
          <cell r="GL64">
            <v>2.6130010104412258</v>
          </cell>
          <cell r="GM64">
            <v>41274</v>
          </cell>
          <cell r="GN64">
            <v>388.43669643967957</v>
          </cell>
          <cell r="GO64">
            <v>62.777157489720103</v>
          </cell>
        </row>
        <row r="65">
          <cell r="L65">
            <v>41364</v>
          </cell>
          <cell r="M65">
            <v>17</v>
          </cell>
          <cell r="N65">
            <v>23625.90202331543</v>
          </cell>
          <cell r="O65">
            <v>7772.9459686279297</v>
          </cell>
          <cell r="P65">
            <v>1568.2960014343262</v>
          </cell>
          <cell r="Q65">
            <v>3.0395042135467003</v>
          </cell>
          <cell r="R65">
            <v>4.9563003167252724</v>
          </cell>
          <cell r="S65">
            <v>41364</v>
          </cell>
          <cell r="T65">
            <v>477.99741236836223</v>
          </cell>
          <cell r="U65">
            <v>157.26163834153806</v>
          </cell>
          <cell r="W65">
            <v>41364</v>
          </cell>
          <cell r="X65">
            <v>36</v>
          </cell>
          <cell r="Y65">
            <v>56535.753982543945</v>
          </cell>
          <cell r="Z65">
            <v>13756.094924926758</v>
          </cell>
          <cell r="AA65">
            <v>3124.2899913787842</v>
          </cell>
          <cell r="AB65">
            <v>4.1098694281396844</v>
          </cell>
          <cell r="AC65">
            <v>4.4029507385311693</v>
          </cell>
          <cell r="AD65">
            <v>41364</v>
          </cell>
          <cell r="AE65">
            <v>401.57037385499876</v>
          </cell>
          <cell r="AF65">
            <v>97.708791210130471</v>
          </cell>
          <cell r="AH65">
            <v>41364</v>
          </cell>
          <cell r="AI65">
            <v>28</v>
          </cell>
          <cell r="AJ65">
            <v>71207.869384765625</v>
          </cell>
          <cell r="AK65">
            <v>16838.276119232178</v>
          </cell>
          <cell r="AL65">
            <v>3443.2109785079956</v>
          </cell>
          <cell r="AM65">
            <v>4.2289287145870071</v>
          </cell>
          <cell r="AN65">
            <v>4.8902830016325352</v>
          </cell>
          <cell r="AO65">
            <v>41364</v>
          </cell>
          <cell r="AP65">
            <v>387.71672306246404</v>
          </cell>
          <cell r="AQ65">
            <v>91.682019071425287</v>
          </cell>
          <cell r="AS65">
            <v>41364</v>
          </cell>
          <cell r="AT65">
            <v>19</v>
          </cell>
          <cell r="AU65">
            <v>22428.279998779297</v>
          </cell>
          <cell r="AV65">
            <v>4967.5329780578613</v>
          </cell>
          <cell r="AW65">
            <v>1343.0650014877319</v>
          </cell>
          <cell r="AX65">
            <v>4.514973548811346</v>
          </cell>
          <cell r="AY65">
            <v>3.698654177240309</v>
          </cell>
          <cell r="AZ65">
            <v>41364</v>
          </cell>
          <cell r="BA65">
            <v>381.56070681863054</v>
          </cell>
          <cell r="BB65">
            <v>84.510064719888277</v>
          </cell>
          <cell r="BD65">
            <v>41364</v>
          </cell>
          <cell r="BE65">
            <v>100</v>
          </cell>
          <cell r="BF65">
            <v>200760.73506164551</v>
          </cell>
          <cell r="BG65">
            <v>59582.03804397583</v>
          </cell>
          <cell r="BH65">
            <v>10555.683097839355</v>
          </cell>
          <cell r="BI65">
            <v>3.3694841877256638</v>
          </cell>
          <cell r="BJ65">
            <v>5.6445459276976289</v>
          </cell>
          <cell r="BK65">
            <v>41364</v>
          </cell>
          <cell r="BL65">
            <v>417.37192459877036</v>
          </cell>
          <cell r="BM65">
            <v>123.86819505465265</v>
          </cell>
          <cell r="BO65">
            <v>41364</v>
          </cell>
          <cell r="BP65">
            <v>16</v>
          </cell>
          <cell r="BQ65">
            <v>24366.651168823242</v>
          </cell>
          <cell r="BR65">
            <v>5530.1284103393555</v>
          </cell>
          <cell r="BS65">
            <v>1830.9293231964111</v>
          </cell>
          <cell r="BT65">
            <v>4.4061637200442485</v>
          </cell>
          <cell r="BU65">
            <v>3.0203942556804617</v>
          </cell>
          <cell r="BV65">
            <v>41364</v>
          </cell>
          <cell r="BW65">
            <v>366.38533064411308</v>
          </cell>
          <cell r="BX65">
            <v>83.15290895283249</v>
          </cell>
          <cell r="BZ65">
            <v>41364</v>
          </cell>
          <cell r="CA65">
            <v>11</v>
          </cell>
          <cell r="CB65">
            <v>34217.701995849609</v>
          </cell>
          <cell r="CC65">
            <v>4948.0910568237305</v>
          </cell>
          <cell r="CD65">
            <v>2340.4230155944824</v>
          </cell>
          <cell r="CE65">
            <v>6.9153339344192615</v>
          </cell>
          <cell r="CF65">
            <v>2.1141866337213759</v>
          </cell>
          <cell r="CG65">
            <v>41364</v>
          </cell>
          <cell r="CH65">
            <v>438.8806149708563</v>
          </cell>
          <cell r="CI65">
            <v>63.464847704091788</v>
          </cell>
          <cell r="CK65">
            <v>41364</v>
          </cell>
          <cell r="CL65">
            <v>46</v>
          </cell>
          <cell r="CM65">
            <v>111491.00193786621</v>
          </cell>
          <cell r="CN65">
            <v>24938.418742179871</v>
          </cell>
          <cell r="CO65">
            <v>7395.6459465026855</v>
          </cell>
          <cell r="CP65">
            <v>4.4706524134705727</v>
          </cell>
          <cell r="CQ65">
            <v>3.3720406469664703</v>
          </cell>
          <cell r="CR65">
            <v>41364</v>
          </cell>
          <cell r="CS65">
            <v>396.05481575460243</v>
          </cell>
          <cell r="CT65">
            <v>88.589937021550867</v>
          </cell>
          <cell r="CV65">
            <v>41364</v>
          </cell>
          <cell r="CW65">
            <v>20</v>
          </cell>
          <cell r="CX65">
            <v>29031.762802124023</v>
          </cell>
          <cell r="CY65">
            <v>7649.5669145584106</v>
          </cell>
          <cell r="CZ65">
            <v>1928.7179756164551</v>
          </cell>
          <cell r="DA65">
            <v>3.7952165300850829</v>
          </cell>
          <cell r="DB65">
            <v>3.966140727295012</v>
          </cell>
          <cell r="DC65">
            <v>41364</v>
          </cell>
          <cell r="DD65">
            <v>316.73803664767615</v>
          </cell>
          <cell r="DE65">
            <v>83.457171451710394</v>
          </cell>
          <cell r="DG65">
            <v>41364</v>
          </cell>
          <cell r="DH65">
            <v>62</v>
          </cell>
          <cell r="DI65">
            <v>104848.11065673828</v>
          </cell>
          <cell r="DJ65">
            <v>26146.779074311256</v>
          </cell>
          <cell r="DK65">
            <v>6869.1059956550598</v>
          </cell>
          <cell r="DL65">
            <v>4.0099818933242783</v>
          </cell>
          <cell r="DM65">
            <v>3.8064311557937773</v>
          </cell>
          <cell r="DN65">
            <v>41364</v>
          </cell>
          <cell r="DO65">
            <v>465.94105583492922</v>
          </cell>
          <cell r="DP65">
            <v>116.19530168218881</v>
          </cell>
          <cell r="DR65">
            <v>41364</v>
          </cell>
          <cell r="DS65">
            <v>41</v>
          </cell>
          <cell r="DT65">
            <v>93555.91088104248</v>
          </cell>
          <cell r="DU65">
            <v>20439.020238876343</v>
          </cell>
          <cell r="DV65">
            <v>6849.362190246582</v>
          </cell>
          <cell r="DW65">
            <v>4.5773187651672789</v>
          </cell>
          <cell r="DX65">
            <v>2.9840764250985714</v>
          </cell>
          <cell r="DY65">
            <v>41364</v>
          </cell>
          <cell r="DZ65">
            <v>420.00613813251692</v>
          </cell>
          <cell r="EA65">
            <v>91.758114232441429</v>
          </cell>
          <cell r="EC65">
            <v>41364</v>
          </cell>
          <cell r="ED65">
            <v>27</v>
          </cell>
          <cell r="EE65">
            <v>52174.554229736328</v>
          </cell>
          <cell r="EF65">
            <v>6072.1029839515686</v>
          </cell>
          <cell r="EG65">
            <v>2723.976013481617</v>
          </cell>
          <cell r="EH65">
            <v>8.5925015382038978</v>
          </cell>
          <cell r="EI65">
            <v>2.2291323249174222</v>
          </cell>
          <cell r="EJ65">
            <v>41364</v>
          </cell>
          <cell r="EK65">
            <v>390.91713602634894</v>
          </cell>
          <cell r="EL65">
            <v>45.495148797850888</v>
          </cell>
          <cell r="EN65">
            <v>41364</v>
          </cell>
          <cell r="EO65">
            <v>33</v>
          </cell>
          <cell r="EP65">
            <v>69684.841674804688</v>
          </cell>
          <cell r="EQ65">
            <v>17181.238933563232</v>
          </cell>
          <cell r="ER65">
            <v>4085.4969863891602</v>
          </cell>
          <cell r="ES65">
            <v>4.0558682609713692</v>
          </cell>
          <cell r="ET65">
            <v>4.2054220063807559</v>
          </cell>
          <cell r="EU65">
            <v>41364</v>
          </cell>
          <cell r="EV65">
            <v>449.15674884429603</v>
          </cell>
          <cell r="EW65">
            <v>110.74244032194582</v>
          </cell>
          <cell r="EY65">
            <v>41364</v>
          </cell>
          <cell r="EZ65">
            <v>24</v>
          </cell>
          <cell r="FA65">
            <v>41253.398071289063</v>
          </cell>
          <cell r="FB65">
            <v>10447.807960510254</v>
          </cell>
          <cell r="FC65">
            <v>3109.3280086517334</v>
          </cell>
          <cell r="FD65">
            <v>3.948521855226971</v>
          </cell>
          <cell r="FE65">
            <v>3.3601498238330385</v>
          </cell>
          <cell r="FF65">
            <v>41364</v>
          </cell>
          <cell r="FG65">
            <v>455.05220614623329</v>
          </cell>
          <cell r="FH65">
            <v>115.24621689603785</v>
          </cell>
          <cell r="FJ65">
            <v>41364</v>
          </cell>
          <cell r="FK65">
            <v>24</v>
          </cell>
          <cell r="FL65">
            <v>131572.02494812012</v>
          </cell>
          <cell r="FM65">
            <v>27135.823997497559</v>
          </cell>
          <cell r="FN65">
            <v>8346.2009859085083</v>
          </cell>
          <cell r="FO65">
            <v>4.8486467542040943</v>
          </cell>
          <cell r="FP65">
            <v>3.2512785210076922</v>
          </cell>
          <cell r="FQ65">
            <v>41364</v>
          </cell>
          <cell r="FR65">
            <v>433.93447822611472</v>
          </cell>
          <cell r="FS65">
            <v>89.495997589402677</v>
          </cell>
          <cell r="FU65">
            <v>41364</v>
          </cell>
          <cell r="FV65">
            <v>10</v>
          </cell>
          <cell r="FW65">
            <v>30968.018798828125</v>
          </cell>
          <cell r="FX65">
            <v>5730.5059947967529</v>
          </cell>
          <cell r="FY65">
            <v>1953.7789936065674</v>
          </cell>
          <cell r="FZ65">
            <v>5.4040635900122611</v>
          </cell>
          <cell r="GA65">
            <v>2.9330369573779467</v>
          </cell>
          <cell r="GB65">
            <v>41364</v>
          </cell>
          <cell r="GC65">
            <v>585.37390002701261</v>
          </cell>
          <cell r="GD65">
            <v>108.32106067532126</v>
          </cell>
          <cell r="GF65">
            <v>41364</v>
          </cell>
          <cell r="GG65">
            <v>3</v>
          </cell>
          <cell r="GH65">
            <v>49131</v>
          </cell>
          <cell r="GI65">
            <v>7439</v>
          </cell>
          <cell r="GJ65">
            <v>2924</v>
          </cell>
          <cell r="GK65">
            <v>6.6045167361204467</v>
          </cell>
          <cell r="GL65">
            <v>2.5441176470588234</v>
          </cell>
          <cell r="GM65">
            <v>41364</v>
          </cell>
          <cell r="GN65">
            <v>363.70929391846113</v>
          </cell>
          <cell r="GO65">
            <v>55.069781552572351</v>
          </cell>
        </row>
        <row r="66">
          <cell r="L66">
            <v>41455</v>
          </cell>
          <cell r="M66">
            <v>16</v>
          </cell>
          <cell r="N66">
            <v>23596.157974243164</v>
          </cell>
          <cell r="O66">
            <v>8212.7799835205078</v>
          </cell>
          <cell r="P66">
            <v>1550.286003112793</v>
          </cell>
          <cell r="Q66">
            <v>2.8731024113138832</v>
          </cell>
          <cell r="R66">
            <v>5.2975902298222435</v>
          </cell>
          <cell r="S66">
            <v>41455</v>
          </cell>
          <cell r="T66">
            <v>454.25319757821296</v>
          </cell>
          <cell r="U66">
            <v>158.10546668626435</v>
          </cell>
          <cell r="W66">
            <v>41455</v>
          </cell>
          <cell r="X66">
            <v>38</v>
          </cell>
          <cell r="Y66">
            <v>57512.648773193359</v>
          </cell>
          <cell r="Z66">
            <v>13814.399044036865</v>
          </cell>
          <cell r="AA66">
            <v>3171.5690097808838</v>
          </cell>
          <cell r="AB66">
            <v>4.1632392831463285</v>
          </cell>
          <cell r="AC66">
            <v>4.3556987098291993</v>
          </cell>
          <cell r="AD66">
            <v>41455</v>
          </cell>
          <cell r="AE66">
            <v>451.36151483026759</v>
          </cell>
          <cell r="AF66">
            <v>108.41594348359324</v>
          </cell>
          <cell r="AH66">
            <v>41455</v>
          </cell>
          <cell r="AI66">
            <v>26</v>
          </cell>
          <cell r="AJ66">
            <v>72206.982955932617</v>
          </cell>
          <cell r="AK66">
            <v>17087.394134521484</v>
          </cell>
          <cell r="AL66">
            <v>3275.6310253143311</v>
          </cell>
          <cell r="AM66">
            <v>4.2257457390798754</v>
          </cell>
          <cell r="AN66">
            <v>5.2165198102193973</v>
          </cell>
          <cell r="AO66">
            <v>41455</v>
          </cell>
          <cell r="AP66">
            <v>422.31910976745661</v>
          </cell>
          <cell r="AQ66">
            <v>99.939545785216467</v>
          </cell>
          <cell r="AS66">
            <v>41455</v>
          </cell>
          <cell r="AT66">
            <v>19</v>
          </cell>
          <cell r="AU66">
            <v>21571.214797973633</v>
          </cell>
          <cell r="AV66">
            <v>5166.0100059509277</v>
          </cell>
          <cell r="AW66">
            <v>1474.4699935913086</v>
          </cell>
          <cell r="AX66">
            <v>4.1756045329228773</v>
          </cell>
          <cell r="AY66">
            <v>3.5036386148274747</v>
          </cell>
          <cell r="AZ66">
            <v>41455</v>
          </cell>
          <cell r="BA66">
            <v>424.39474177172781</v>
          </cell>
          <cell r="BB66">
            <v>101.63671833037698</v>
          </cell>
          <cell r="BD66">
            <v>41455</v>
          </cell>
          <cell r="BE66">
            <v>104</v>
          </cell>
          <cell r="BF66">
            <v>201910.82457733154</v>
          </cell>
          <cell r="BG66">
            <v>59481.111396789551</v>
          </cell>
          <cell r="BH66">
            <v>10863.259404659271</v>
          </cell>
          <cell r="BI66">
            <v>3.3945368510419178</v>
          </cell>
          <cell r="BJ66">
            <v>5.4754387409066192</v>
          </cell>
          <cell r="BK66">
            <v>41455</v>
          </cell>
          <cell r="BL66">
            <v>458.40147950128068</v>
          </cell>
          <cell r="BM66">
            <v>135.04094950702307</v>
          </cell>
          <cell r="BO66">
            <v>41455</v>
          </cell>
          <cell r="BP66">
            <v>16</v>
          </cell>
          <cell r="BQ66">
            <v>25108.471420288086</v>
          </cell>
          <cell r="BR66">
            <v>5842.9596405029297</v>
          </cell>
          <cell r="BS66">
            <v>1900.4262027740479</v>
          </cell>
          <cell r="BT66">
            <v>4.2972180136652263</v>
          </cell>
          <cell r="BU66">
            <v>3.0745522409520425</v>
          </cell>
          <cell r="BV66">
            <v>41455</v>
          </cell>
          <cell r="BW66">
            <v>364.96091576321385</v>
          </cell>
          <cell r="BX66">
            <v>84.92957876529232</v>
          </cell>
          <cell r="BZ66">
            <v>41455</v>
          </cell>
          <cell r="CA66">
            <v>13</v>
          </cell>
          <cell r="CB66">
            <v>36467.218872070313</v>
          </cell>
          <cell r="CC66">
            <v>5378.5960388183594</v>
          </cell>
          <cell r="CD66">
            <v>2579.4190254211426</v>
          </cell>
          <cell r="CE66">
            <v>6.7800627912710674</v>
          </cell>
          <cell r="CF66">
            <v>2.0851966996483613</v>
          </cell>
          <cell r="CG66">
            <v>41455</v>
          </cell>
          <cell r="CH66">
            <v>454.57221604425672</v>
          </cell>
          <cell r="CI66">
            <v>67.045428639612567</v>
          </cell>
          <cell r="CK66">
            <v>41455</v>
          </cell>
          <cell r="CL66">
            <v>47</v>
          </cell>
          <cell r="CM66">
            <v>114687.61224365234</v>
          </cell>
          <cell r="CN66">
            <v>25939.608053207397</v>
          </cell>
          <cell r="CO66">
            <v>7642.0510082244873</v>
          </cell>
          <cell r="CP66">
            <v>4.4213317336331679</v>
          </cell>
          <cell r="CQ66">
            <v>3.3943254272041381</v>
          </cell>
          <cell r="CR66">
            <v>41455</v>
          </cell>
          <cell r="CS66">
            <v>412.4613624107339</v>
          </cell>
          <cell r="CT66">
            <v>93.288942621774169</v>
          </cell>
          <cell r="CV66">
            <v>41455</v>
          </cell>
          <cell r="CW66">
            <v>22</v>
          </cell>
          <cell r="CX66">
            <v>33264.853179931641</v>
          </cell>
          <cell r="CY66">
            <v>8261.8169441223145</v>
          </cell>
          <cell r="CZ66">
            <v>2167.0549850463867</v>
          </cell>
          <cell r="DA66">
            <v>4.0263362653655959</v>
          </cell>
          <cell r="DB66">
            <v>3.8124629975392463</v>
          </cell>
          <cell r="DC66">
            <v>41455</v>
          </cell>
          <cell r="DD66">
            <v>372.96088487193043</v>
          </cell>
          <cell r="DE66">
            <v>92.630336934380509</v>
          </cell>
          <cell r="DG66">
            <v>41455</v>
          </cell>
          <cell r="DH66">
            <v>61</v>
          </cell>
          <cell r="DI66">
            <v>99871.819152832031</v>
          </cell>
          <cell r="DJ66">
            <v>24037.408009171486</v>
          </cell>
          <cell r="DK66">
            <v>6683.3060073852539</v>
          </cell>
          <cell r="DL66">
            <v>4.1548497706044634</v>
          </cell>
          <cell r="DM66">
            <v>3.5966343576980355</v>
          </cell>
          <cell r="DN66">
            <v>41455</v>
          </cell>
          <cell r="DO66">
            <v>514.09495187620871</v>
          </cell>
          <cell r="DP66">
            <v>123.73370404711798</v>
          </cell>
          <cell r="DR66">
            <v>41455</v>
          </cell>
          <cell r="DS66">
            <v>41</v>
          </cell>
          <cell r="DT66">
            <v>111123.73425292969</v>
          </cell>
          <cell r="DU66">
            <v>22707.875019073486</v>
          </cell>
          <cell r="DV66">
            <v>7572.1299724578857</v>
          </cell>
          <cell r="DW66">
            <v>4.8936210085528158</v>
          </cell>
          <cell r="DX66">
            <v>2.9988754949622969</v>
          </cell>
          <cell r="DY66">
            <v>41455</v>
          </cell>
          <cell r="DZ66">
            <v>432.16946364559828</v>
          </cell>
          <cell r="EA66">
            <v>88.312818440634246</v>
          </cell>
          <cell r="EC66">
            <v>41455</v>
          </cell>
          <cell r="ED66">
            <v>26</v>
          </cell>
          <cell r="EE66">
            <v>49530.272033691406</v>
          </cell>
          <cell r="EF66">
            <v>6668.0669965744019</v>
          </cell>
          <cell r="EG66">
            <v>2610.3690048456192</v>
          </cell>
          <cell r="EH66">
            <v>7.4279805615535484</v>
          </cell>
          <cell r="EI66">
            <v>2.5544537895586759</v>
          </cell>
          <cell r="EJ66">
            <v>41455</v>
          </cell>
          <cell r="EK66">
            <v>422.26531958554699</v>
          </cell>
          <cell r="EL66">
            <v>56.847930078216436</v>
          </cell>
          <cell r="EN66">
            <v>41455</v>
          </cell>
          <cell r="EO66">
            <v>30</v>
          </cell>
          <cell r="EP66">
            <v>59136.613922119141</v>
          </cell>
          <cell r="EQ66">
            <v>12656.189880371094</v>
          </cell>
          <cell r="ER66">
            <v>3630.6819972991943</v>
          </cell>
          <cell r="ES66">
            <v>4.6725447769898016</v>
          </cell>
          <cell r="ET66">
            <v>3.4858987622121211</v>
          </cell>
          <cell r="EU66">
            <v>41455</v>
          </cell>
          <cell r="EV66">
            <v>485.19057154786589</v>
          </cell>
          <cell r="EW66">
            <v>103.838613583162</v>
          </cell>
          <cell r="EY66">
            <v>41455</v>
          </cell>
          <cell r="EZ66">
            <v>26</v>
          </cell>
          <cell r="FA66">
            <v>49143.607788085938</v>
          </cell>
          <cell r="FB66">
            <v>11782.660007476807</v>
          </cell>
          <cell r="FC66">
            <v>3509.7340278625488</v>
          </cell>
          <cell r="FD66">
            <v>4.1708415380653738</v>
          </cell>
          <cell r="FE66">
            <v>3.3571375819188569</v>
          </cell>
          <cell r="FF66">
            <v>41455</v>
          </cell>
          <cell r="FG66">
            <v>490.55882448818977</v>
          </cell>
          <cell r="FH66">
            <v>117.61627000476582</v>
          </cell>
          <cell r="FJ66">
            <v>41455</v>
          </cell>
          <cell r="FK66">
            <v>24</v>
          </cell>
          <cell r="FL66">
            <v>122268.75384521484</v>
          </cell>
          <cell r="FM66">
            <v>28030.361141204834</v>
          </cell>
          <cell r="FN66">
            <v>8377.6190257072449</v>
          </cell>
          <cell r="FO66">
            <v>4.3620113643658653</v>
          </cell>
          <cell r="FP66">
            <v>3.3458624765809866</v>
          </cell>
          <cell r="FQ66">
            <v>41455</v>
          </cell>
          <cell r="FR66">
            <v>461.90889449041907</v>
          </cell>
          <cell r="FS66">
            <v>105.89355595536598</v>
          </cell>
          <cell r="FU66">
            <v>41455</v>
          </cell>
          <cell r="FV66">
            <v>11</v>
          </cell>
          <cell r="FW66">
            <v>38127.329956054688</v>
          </cell>
          <cell r="FX66">
            <v>7337.0380020141602</v>
          </cell>
          <cell r="FY66">
            <v>2282.7889938354492</v>
          </cell>
          <cell r="FZ66">
            <v>5.1965561505321345</v>
          </cell>
          <cell r="GA66">
            <v>3.2140675383609447</v>
          </cell>
          <cell r="GB66">
            <v>41455</v>
          </cell>
          <cell r="GC66">
            <v>565.92524949734604</v>
          </cell>
          <cell r="GD66">
            <v>108.90390348989004</v>
          </cell>
          <cell r="GF66">
            <v>41455</v>
          </cell>
          <cell r="GG66">
            <v>4</v>
          </cell>
          <cell r="GH66">
            <v>50639.682983398438</v>
          </cell>
          <cell r="GI66">
            <v>8255.8989868164063</v>
          </cell>
          <cell r="GJ66">
            <v>3033.9940032958984</v>
          </cell>
          <cell r="GK66">
            <v>6.1337575791883365</v>
          </cell>
          <cell r="GL66">
            <v>2.7211322691632978</v>
          </cell>
          <cell r="GM66">
            <v>41455</v>
          </cell>
          <cell r="GN66">
            <v>409.65340551083318</v>
          </cell>
          <cell r="GO66">
            <v>66.78669644538536</v>
          </cell>
        </row>
        <row r="67">
          <cell r="L67">
            <v>41547</v>
          </cell>
          <cell r="M67">
            <v>16</v>
          </cell>
          <cell r="N67">
            <v>24731.979019165039</v>
          </cell>
          <cell r="O67">
            <v>8410.4720134735107</v>
          </cell>
          <cell r="P67">
            <v>1592.3010025024414</v>
          </cell>
          <cell r="Q67">
            <v>2.9406172423550783</v>
          </cell>
          <cell r="R67">
            <v>5.2819611369054673</v>
          </cell>
          <cell r="S67">
            <v>41547</v>
          </cell>
          <cell r="T67">
            <v>410.30652448877601</v>
          </cell>
          <cell r="U67">
            <v>139.5307483677033</v>
          </cell>
          <cell r="W67">
            <v>41547</v>
          </cell>
          <cell r="X67">
            <v>34</v>
          </cell>
          <cell r="Y67">
            <v>37665.496887207031</v>
          </cell>
          <cell r="Z67">
            <v>9768.9279632568359</v>
          </cell>
          <cell r="AA67">
            <v>2639.1410074234009</v>
          </cell>
          <cell r="AB67">
            <v>3.8556428124841893</v>
          </cell>
          <cell r="AC67">
            <v>3.7015558985968173</v>
          </cell>
          <cell r="AD67">
            <v>41547</v>
          </cell>
          <cell r="AE67">
            <v>427.13017470583202</v>
          </cell>
          <cell r="AF67">
            <v>110.7805353034329</v>
          </cell>
          <cell r="AH67">
            <v>41547</v>
          </cell>
          <cell r="AI67">
            <v>28</v>
          </cell>
          <cell r="AJ67">
            <v>74581.915237426758</v>
          </cell>
          <cell r="AK67">
            <v>17923.186019897461</v>
          </cell>
          <cell r="AL67">
            <v>3608.7340316772461</v>
          </cell>
          <cell r="AM67">
            <v>4.1611974095805007</v>
          </cell>
          <cell r="AN67">
            <v>4.9666131841717434</v>
          </cell>
          <cell r="AO67">
            <v>41547</v>
          </cell>
          <cell r="AP67">
            <v>382.74715752198836</v>
          </cell>
          <cell r="AQ67">
            <v>91.980052818636622</v>
          </cell>
          <cell r="AS67">
            <v>41547</v>
          </cell>
          <cell r="AT67">
            <v>20</v>
          </cell>
          <cell r="AU67">
            <v>22675.657104492188</v>
          </cell>
          <cell r="AV67">
            <v>5603.2599601745605</v>
          </cell>
          <cell r="AW67">
            <v>1662.9539909362793</v>
          </cell>
          <cell r="AX67">
            <v>4.0468686560431806</v>
          </cell>
          <cell r="AY67">
            <v>3.3694618075511538</v>
          </cell>
          <cell r="AZ67">
            <v>41547</v>
          </cell>
          <cell r="BA67">
            <v>396.8716661021266</v>
          </cell>
          <cell r="BB67">
            <v>98.068827983700174</v>
          </cell>
          <cell r="BD67">
            <v>41547</v>
          </cell>
          <cell r="BE67">
            <v>103</v>
          </cell>
          <cell r="BF67">
            <v>201895.8278427124</v>
          </cell>
          <cell r="BG67">
            <v>60067.885050773621</v>
          </cell>
          <cell r="BH67">
            <v>10624.710107326508</v>
          </cell>
          <cell r="BI67">
            <v>3.3611276253867732</v>
          </cell>
          <cell r="BJ67">
            <v>5.6536022577550105</v>
          </cell>
          <cell r="BK67">
            <v>41547</v>
          </cell>
          <cell r="BL67">
            <v>417.56586924121757</v>
          </cell>
          <cell r="BM67">
            <v>124.23386309026787</v>
          </cell>
          <cell r="BO67">
            <v>41547</v>
          </cell>
          <cell r="BP67">
            <v>18</v>
          </cell>
          <cell r="BQ67">
            <v>33070.295852661133</v>
          </cell>
          <cell r="BR67">
            <v>6761.6410636901855</v>
          </cell>
          <cell r="BS67">
            <v>2447.3641815185547</v>
          </cell>
          <cell r="BT67">
            <v>4.8908682879142535</v>
          </cell>
          <cell r="BU67">
            <v>2.7628258657829514</v>
          </cell>
          <cell r="BV67">
            <v>41547</v>
          </cell>
          <cell r="BW67">
            <v>364.30757790895632</v>
          </cell>
          <cell r="BX67">
            <v>74.487300917342424</v>
          </cell>
          <cell r="BZ67">
            <v>41547</v>
          </cell>
          <cell r="CA67">
            <v>11</v>
          </cell>
          <cell r="CB67">
            <v>37035.833343505859</v>
          </cell>
          <cell r="CC67">
            <v>5154.2530136108398</v>
          </cell>
          <cell r="CD67">
            <v>2367.6620063781738</v>
          </cell>
          <cell r="CE67">
            <v>7.1854899722045671</v>
          </cell>
          <cell r="CF67">
            <v>2.1769378398293133</v>
          </cell>
          <cell r="CG67">
            <v>41547</v>
          </cell>
          <cell r="CH67">
            <v>371.24900435149431</v>
          </cell>
          <cell r="CI67">
            <v>51.666484232472193</v>
          </cell>
          <cell r="CK67">
            <v>41547</v>
          </cell>
          <cell r="CL67">
            <v>44</v>
          </cell>
          <cell r="CM67">
            <v>106066.67102050781</v>
          </cell>
          <cell r="CN67">
            <v>23700.098833560944</v>
          </cell>
          <cell r="CO67">
            <v>7011.8489742279053</v>
          </cell>
          <cell r="CP67">
            <v>4.4753682997435531</v>
          </cell>
          <cell r="CQ67">
            <v>3.3800070310514108</v>
          </cell>
          <cell r="CR67">
            <v>41547</v>
          </cell>
          <cell r="CS67">
            <v>398.11988179526554</v>
          </cell>
          <cell r="CT67">
            <v>88.958015325370781</v>
          </cell>
          <cell r="CV67">
            <v>41547</v>
          </cell>
          <cell r="CW67">
            <v>22</v>
          </cell>
          <cell r="CX67">
            <v>31851.842178344727</v>
          </cell>
          <cell r="CY67">
            <v>7152.0020809173584</v>
          </cell>
          <cell r="CZ67">
            <v>2056.7519836425781</v>
          </cell>
          <cell r="DA67">
            <v>4.4535560557693827</v>
          </cell>
          <cell r="DB67">
            <v>3.477328398269449</v>
          </cell>
          <cell r="DC67">
            <v>41547</v>
          </cell>
          <cell r="DD67">
            <v>336.99345064551551</v>
          </cell>
          <cell r="DE67">
            <v>75.668397663695188</v>
          </cell>
          <cell r="DG67">
            <v>41547</v>
          </cell>
          <cell r="DH67">
            <v>63</v>
          </cell>
          <cell r="DI67">
            <v>101457.05155944824</v>
          </cell>
          <cell r="DJ67">
            <v>24667.026028156281</v>
          </cell>
          <cell r="DK67">
            <v>6810.5730023384094</v>
          </cell>
          <cell r="DL67">
            <v>4.1130637898399129</v>
          </cell>
          <cell r="DM67">
            <v>3.6218723475523809</v>
          </cell>
          <cell r="DN67">
            <v>41547</v>
          </cell>
          <cell r="DO67">
            <v>496.21710849957259</v>
          </cell>
          <cell r="DP67">
            <v>120.64415575691477</v>
          </cell>
          <cell r="DR67">
            <v>41547</v>
          </cell>
          <cell r="DS67">
            <v>41</v>
          </cell>
          <cell r="DT67">
            <v>116145.87364196777</v>
          </cell>
          <cell r="DU67">
            <v>23617.625955581665</v>
          </cell>
          <cell r="DV67">
            <v>7490.4200096130371</v>
          </cell>
          <cell r="DW67">
            <v>4.9177624313471044</v>
          </cell>
          <cell r="DX67">
            <v>3.1530442785947028</v>
          </cell>
          <cell r="DY67">
            <v>41547</v>
          </cell>
          <cell r="DZ67">
            <v>403.66363871798029</v>
          </cell>
          <cell r="EA67">
            <v>82.082785484903184</v>
          </cell>
          <cell r="EC67">
            <v>41547</v>
          </cell>
          <cell r="ED67">
            <v>25</v>
          </cell>
          <cell r="EE67">
            <v>42777.767822265625</v>
          </cell>
          <cell r="EF67">
            <v>7072.0759811401367</v>
          </cell>
          <cell r="EG67">
            <v>2173.7800001502037</v>
          </cell>
          <cell r="EH67">
            <v>6.0488275205676079</v>
          </cell>
          <cell r="EI67">
            <v>3.2533540563679262</v>
          </cell>
          <cell r="EJ67">
            <v>41547</v>
          </cell>
          <cell r="EK67">
            <v>376.36641901296383</v>
          </cell>
          <cell r="EL67">
            <v>62.221383852195949</v>
          </cell>
          <cell r="EN67">
            <v>41547</v>
          </cell>
          <cell r="EO67">
            <v>31</v>
          </cell>
          <cell r="EP67">
            <v>63201.358474731445</v>
          </cell>
          <cell r="EQ67">
            <v>12765.630984306335</v>
          </cell>
          <cell r="ER67">
            <v>3726.8069953918457</v>
          </cell>
          <cell r="ES67">
            <v>4.9508996893635109</v>
          </cell>
          <cell r="ET67">
            <v>3.4253533923519228</v>
          </cell>
          <cell r="EU67">
            <v>41547</v>
          </cell>
          <cell r="EV67">
            <v>476.22846335473326</v>
          </cell>
          <cell r="EW67">
            <v>96.190287267960656</v>
          </cell>
          <cell r="EY67">
            <v>41547</v>
          </cell>
          <cell r="EZ67">
            <v>27</v>
          </cell>
          <cell r="FA67">
            <v>50122.613891601563</v>
          </cell>
          <cell r="FB67">
            <v>11956.929023742676</v>
          </cell>
          <cell r="FC67">
            <v>3495.7569875717163</v>
          </cell>
          <cell r="FD67">
            <v>4.1919303687488583</v>
          </cell>
          <cell r="FE67">
            <v>3.4204119640617257</v>
          </cell>
          <cell r="FF67">
            <v>41547</v>
          </cell>
          <cell r="FG67">
            <v>425.91343023203763</v>
          </cell>
          <cell r="FH67">
            <v>101.60317389984644</v>
          </cell>
          <cell r="FJ67">
            <v>41547</v>
          </cell>
          <cell r="FK67">
            <v>24</v>
          </cell>
          <cell r="FL67">
            <v>132996.65846252441</v>
          </cell>
          <cell r="FM67">
            <v>29180.355184555054</v>
          </cell>
          <cell r="FN67">
            <v>8964.8590188026428</v>
          </cell>
          <cell r="FO67">
            <v>4.5577463886703669</v>
          </cell>
          <cell r="FP67">
            <v>3.2549708950640492</v>
          </cell>
          <cell r="FQ67">
            <v>41547</v>
          </cell>
          <cell r="FR67">
            <v>462.70780195411993</v>
          </cell>
          <cell r="FS67">
            <v>101.5211822896328</v>
          </cell>
          <cell r="FU67">
            <v>41547</v>
          </cell>
          <cell r="FV67">
            <v>10</v>
          </cell>
          <cell r="FW67">
            <v>29223.926910400391</v>
          </cell>
          <cell r="FX67">
            <v>5707.0869789123535</v>
          </cell>
          <cell r="FY67">
            <v>1576.181001663208</v>
          </cell>
          <cell r="FZ67">
            <v>5.1206380800542544</v>
          </cell>
          <cell r="GA67">
            <v>3.6208322349337774</v>
          </cell>
          <cell r="GB67">
            <v>41547</v>
          </cell>
          <cell r="GC67">
            <v>519.05458750309833</v>
          </cell>
          <cell r="GD67">
            <v>101.36521648052089</v>
          </cell>
          <cell r="GF67">
            <v>41547</v>
          </cell>
          <cell r="GG67">
            <v>4</v>
          </cell>
          <cell r="GH67">
            <v>50632.840942382813</v>
          </cell>
          <cell r="GI67">
            <v>8573.4089965820313</v>
          </cell>
          <cell r="GJ67">
            <v>3052.8440017700195</v>
          </cell>
          <cell r="GK67">
            <v>5.9058002438200079</v>
          </cell>
          <cell r="GL67">
            <v>2.8083351103466878</v>
          </cell>
          <cell r="GM67">
            <v>41547</v>
          </cell>
          <cell r="GN67">
            <v>385.21905910434316</v>
          </cell>
          <cell r="GO67">
            <v>65.227241559253045</v>
          </cell>
        </row>
        <row r="68">
          <cell r="L68">
            <v>41639</v>
          </cell>
          <cell r="M68">
            <v>16</v>
          </cell>
          <cell r="N68">
            <v>22612.112976074219</v>
          </cell>
          <cell r="O68">
            <v>7215.020923614502</v>
          </cell>
          <cell r="P68">
            <v>1571.6410064697266</v>
          </cell>
          <cell r="Q68">
            <v>3.1340329037807213</v>
          </cell>
          <cell r="R68">
            <v>4.5907563457008083</v>
          </cell>
          <cell r="S68">
            <v>41639</v>
          </cell>
          <cell r="T68">
            <v>369.36720244226962</v>
          </cell>
          <cell r="U68">
            <v>117.85683615404477</v>
          </cell>
          <cell r="W68">
            <v>41639</v>
          </cell>
          <cell r="X68">
            <v>33</v>
          </cell>
          <cell r="Y68">
            <v>38409.845626831055</v>
          </cell>
          <cell r="Z68">
            <v>9822.1630744934082</v>
          </cell>
          <cell r="AA68">
            <v>2638.6449747085571</v>
          </cell>
          <cell r="AB68">
            <v>3.9105281937921905</v>
          </cell>
          <cell r="AC68">
            <v>3.7224269155718015</v>
          </cell>
          <cell r="AD68">
            <v>41639</v>
          </cell>
          <cell r="AE68">
            <v>359.74778078735602</v>
          </cell>
          <cell r="AF68">
            <v>91.994677690456612</v>
          </cell>
          <cell r="AH68">
            <v>41639</v>
          </cell>
          <cell r="AI68">
            <v>27</v>
          </cell>
          <cell r="AJ68">
            <v>72517.029571533203</v>
          </cell>
          <cell r="AK68">
            <v>17953.450149059296</v>
          </cell>
          <cell r="AL68">
            <v>3563.0239906311035</v>
          </cell>
          <cell r="AM68">
            <v>4.0391695729487891</v>
          </cell>
          <cell r="AN68">
            <v>5.0388238182699627</v>
          </cell>
          <cell r="AO68">
            <v>41639</v>
          </cell>
          <cell r="AP68">
            <v>310.54333217851871</v>
          </cell>
          <cell r="AQ68">
            <v>76.882964819871887</v>
          </cell>
          <cell r="AS68">
            <v>41639</v>
          </cell>
          <cell r="AT68">
            <v>19</v>
          </cell>
          <cell r="AU68">
            <v>23896.375076293945</v>
          </cell>
          <cell r="AV68">
            <v>5263.9459676742554</v>
          </cell>
          <cell r="AW68">
            <v>1589.2930011749268</v>
          </cell>
          <cell r="AX68">
            <v>4.5396315279527784</v>
          </cell>
          <cell r="AY68">
            <v>3.3121305912646344</v>
          </cell>
          <cell r="AZ68">
            <v>41639</v>
          </cell>
          <cell r="BA68">
            <v>315.38571983043988</v>
          </cell>
          <cell r="BB68">
            <v>69.473858811767542</v>
          </cell>
          <cell r="BD68">
            <v>41639</v>
          </cell>
          <cell r="BE68">
            <v>103</v>
          </cell>
          <cell r="BF68">
            <v>208525.58349609375</v>
          </cell>
          <cell r="BG68">
            <v>55608.290025234222</v>
          </cell>
          <cell r="BH68">
            <v>10689.736117362976</v>
          </cell>
          <cell r="BI68">
            <v>3.7499010201800473</v>
          </cell>
          <cell r="BJ68">
            <v>5.2020264499243867</v>
          </cell>
          <cell r="BK68">
            <v>41639</v>
          </cell>
          <cell r="BL68">
            <v>352.16888046056312</v>
          </cell>
          <cell r="BM68">
            <v>93.914180285124999</v>
          </cell>
          <cell r="BO68">
            <v>41639</v>
          </cell>
          <cell r="BP68">
            <v>17</v>
          </cell>
          <cell r="BQ68">
            <v>28891.533767700195</v>
          </cell>
          <cell r="BR68">
            <v>6607.3097381591797</v>
          </cell>
          <cell r="BS68">
            <v>2258.3107967376709</v>
          </cell>
          <cell r="BT68">
            <v>4.3726622351065201</v>
          </cell>
          <cell r="BU68">
            <v>2.9257752067182343</v>
          </cell>
          <cell r="BV68">
            <v>41639</v>
          </cell>
          <cell r="BW68">
            <v>307.14538660603324</v>
          </cell>
          <cell r="BX68">
            <v>70.242193449124485</v>
          </cell>
          <cell r="BZ68">
            <v>41639</v>
          </cell>
          <cell r="CA68">
            <v>9</v>
          </cell>
          <cell r="CB68">
            <v>36978.758056640625</v>
          </cell>
          <cell r="CC68">
            <v>4792.7171325683594</v>
          </cell>
          <cell r="CD68">
            <v>2208.8899765014648</v>
          </cell>
          <cell r="CE68">
            <v>7.7156145530383418</v>
          </cell>
          <cell r="CF68">
            <v>2.169740088258842</v>
          </cell>
          <cell r="CG68">
            <v>41639</v>
          </cell>
          <cell r="CH68">
            <v>299.52201617935941</v>
          </cell>
          <cell r="CI68">
            <v>38.82024096984086</v>
          </cell>
          <cell r="CK68">
            <v>41639</v>
          </cell>
          <cell r="CL68">
            <v>36</v>
          </cell>
          <cell r="CM68">
            <v>105088.23522949219</v>
          </cell>
          <cell r="CN68">
            <v>21866.434168815613</v>
          </cell>
          <cell r="CO68">
            <v>6253.6114501953125</v>
          </cell>
          <cell r="CP68">
            <v>4.8059155149933739</v>
          </cell>
          <cell r="CQ68">
            <v>3.4966090143212658</v>
          </cell>
          <cell r="CR68">
            <v>41639</v>
          </cell>
          <cell r="CS68">
            <v>316.15636099848933</v>
          </cell>
          <cell r="CT68">
            <v>65.784835378847731</v>
          </cell>
          <cell r="CV68">
            <v>41639</v>
          </cell>
          <cell r="CW68">
            <v>22</v>
          </cell>
          <cell r="CX68">
            <v>31884.829284667969</v>
          </cell>
          <cell r="CY68">
            <v>7142.7939567565918</v>
          </cell>
          <cell r="CZ68">
            <v>1968.5249938964844</v>
          </cell>
          <cell r="DA68">
            <v>4.4639155878922017</v>
          </cell>
          <cell r="DB68">
            <v>3.6285005163273016</v>
          </cell>
          <cell r="DC68">
            <v>41639</v>
          </cell>
          <cell r="DD68">
            <v>313.56653875258024</v>
          </cell>
          <cell r="DE68">
            <v>70.244728552459478</v>
          </cell>
          <cell r="DG68">
            <v>41639</v>
          </cell>
          <cell r="DH68">
            <v>63</v>
          </cell>
          <cell r="DI68">
            <v>105528.12419128418</v>
          </cell>
          <cell r="DJ68">
            <v>26002.691414356232</v>
          </cell>
          <cell r="DK68">
            <v>7256.9450256824493</v>
          </cell>
          <cell r="DL68">
            <v>4.0583539030510325</v>
          </cell>
          <cell r="DM68">
            <v>3.5831457069513788</v>
          </cell>
          <cell r="DN68">
            <v>41639</v>
          </cell>
          <cell r="DO68">
            <v>412.73675482586202</v>
          </cell>
          <cell r="DP68">
            <v>101.70053294651568</v>
          </cell>
          <cell r="DR68">
            <v>41639</v>
          </cell>
          <cell r="DS68">
            <v>36</v>
          </cell>
          <cell r="DT68">
            <v>110339.82153320313</v>
          </cell>
          <cell r="DU68">
            <v>20788.645934104919</v>
          </cell>
          <cell r="DV68">
            <v>7081.392017364502</v>
          </cell>
          <cell r="DW68">
            <v>5.3076964167341254</v>
          </cell>
          <cell r="DX68">
            <v>2.9356722355051708</v>
          </cell>
          <cell r="DY68">
            <v>41639</v>
          </cell>
          <cell r="DZ68">
            <v>336.34165608903339</v>
          </cell>
          <cell r="EA68">
            <v>63.368668755924723</v>
          </cell>
          <cell r="EC68">
            <v>41639</v>
          </cell>
          <cell r="ED68">
            <v>27</v>
          </cell>
          <cell r="EE68">
            <v>45574.96321105957</v>
          </cell>
          <cell r="EF68">
            <v>8458.5898971557617</v>
          </cell>
          <cell r="EG68">
            <v>2599.2910128831863</v>
          </cell>
          <cell r="EH68">
            <v>5.3880095577614364</v>
          </cell>
          <cell r="EI68">
            <v>3.2541911833770865</v>
          </cell>
          <cell r="EJ68">
            <v>41639</v>
          </cell>
          <cell r="EK68">
            <v>304.92812024344869</v>
          </cell>
          <cell r="EL68">
            <v>56.593834323140584</v>
          </cell>
          <cell r="EN68">
            <v>41639</v>
          </cell>
          <cell r="EO68">
            <v>27</v>
          </cell>
          <cell r="EP68">
            <v>56770.495025634766</v>
          </cell>
          <cell r="EQ68">
            <v>9371.5750206708908</v>
          </cell>
          <cell r="ER68">
            <v>3307.7649869918823</v>
          </cell>
          <cell r="ES68">
            <v>6.0577325476684587</v>
          </cell>
          <cell r="ET68">
            <v>2.8332046132435496</v>
          </cell>
          <cell r="EU68">
            <v>41639</v>
          </cell>
          <cell r="EV68">
            <v>470.20564425399192</v>
          </cell>
          <cell r="EW68">
            <v>77.620733591972112</v>
          </cell>
          <cell r="EY68">
            <v>41639</v>
          </cell>
          <cell r="EZ68">
            <v>24</v>
          </cell>
          <cell r="FA68">
            <v>46720.763900756836</v>
          </cell>
          <cell r="FB68">
            <v>9459.8450222015381</v>
          </cell>
          <cell r="FC68">
            <v>3104.0190143585205</v>
          </cell>
          <cell r="FD68">
            <v>4.9388508787518983</v>
          </cell>
          <cell r="FE68">
            <v>3.0476118150186391</v>
          </cell>
          <cell r="FF68">
            <v>41639</v>
          </cell>
          <cell r="FG68">
            <v>381.39502526830148</v>
          </cell>
          <cell r="FH68">
            <v>77.223434080415927</v>
          </cell>
          <cell r="FJ68">
            <v>41639</v>
          </cell>
          <cell r="FK68">
            <v>22</v>
          </cell>
          <cell r="FL68">
            <v>138669.23434448242</v>
          </cell>
          <cell r="FM68">
            <v>29628.424942016602</v>
          </cell>
          <cell r="FN68">
            <v>9055.4369988441467</v>
          </cell>
          <cell r="FO68">
            <v>4.6802769507950819</v>
          </cell>
          <cell r="FP68">
            <v>3.2718934432207334</v>
          </cell>
          <cell r="FQ68">
            <v>41639</v>
          </cell>
          <cell r="FR68">
            <v>392.75847978438833</v>
          </cell>
          <cell r="FS68">
            <v>83.917786044192709</v>
          </cell>
          <cell r="FU68">
            <v>41639</v>
          </cell>
          <cell r="FV68">
            <v>10</v>
          </cell>
          <cell r="FW68">
            <v>47477.144805908203</v>
          </cell>
          <cell r="FX68">
            <v>7433.253002166748</v>
          </cell>
          <cell r="FY68">
            <v>2159.6729946136475</v>
          </cell>
          <cell r="FZ68">
            <v>6.3871288643167272</v>
          </cell>
          <cell r="GA68">
            <v>3.4418418995402185</v>
          </cell>
          <cell r="GB68">
            <v>41639</v>
          </cell>
          <cell r="GC68">
            <v>406.81685070811193</v>
          </cell>
          <cell r="GD68">
            <v>63.693227324861837</v>
          </cell>
          <cell r="GF68">
            <v>41639</v>
          </cell>
          <cell r="GG68">
            <v>5</v>
          </cell>
          <cell r="GH68">
            <v>52748.819946289063</v>
          </cell>
          <cell r="GI68">
            <v>8712.0150146484375</v>
          </cell>
          <cell r="GJ68">
            <v>3300.947998046875</v>
          </cell>
          <cell r="GK68">
            <v>6.0547209638179984</v>
          </cell>
          <cell r="GL68">
            <v>2.639246367953453</v>
          </cell>
          <cell r="GM68">
            <v>41639</v>
          </cell>
          <cell r="GN68">
            <v>301.88178648464378</v>
          </cell>
          <cell r="GO68">
            <v>49.858909814116778</v>
          </cell>
        </row>
        <row r="69">
          <cell r="L69">
            <v>41729</v>
          </cell>
          <cell r="M69">
            <v>15</v>
          </cell>
          <cell r="N69">
            <v>24321.990036010742</v>
          </cell>
          <cell r="O69">
            <v>7361.6780700683594</v>
          </cell>
          <cell r="P69">
            <v>1594.5220012664795</v>
          </cell>
          <cell r="Q69">
            <v>3.3038649346676596</v>
          </cell>
          <cell r="R69">
            <v>4.616855750012359</v>
          </cell>
          <cell r="S69">
            <v>41729</v>
          </cell>
          <cell r="T69">
            <v>303.25112621888206</v>
          </cell>
          <cell r="U69">
            <v>91.786780699431503</v>
          </cell>
          <cell r="W69">
            <v>41729</v>
          </cell>
          <cell r="X69">
            <v>33</v>
          </cell>
          <cell r="Y69">
            <v>76279.221878051758</v>
          </cell>
          <cell r="Z69">
            <v>15034.919958114624</v>
          </cell>
          <cell r="AA69">
            <v>3912.6019906997681</v>
          </cell>
          <cell r="AB69">
            <v>5.0734704335344638</v>
          </cell>
          <cell r="AC69">
            <v>3.8426908726858855</v>
          </cell>
          <cell r="AD69">
            <v>41729</v>
          </cell>
          <cell r="AE69">
            <v>304.47909196452457</v>
          </cell>
          <cell r="AF69">
            <v>60.013967944306593</v>
          </cell>
          <cell r="AH69">
            <v>41729</v>
          </cell>
          <cell r="AI69">
            <v>27</v>
          </cell>
          <cell r="AJ69">
            <v>61235.184967041016</v>
          </cell>
          <cell r="AK69">
            <v>13478.943988800049</v>
          </cell>
          <cell r="AL69">
            <v>3215.6150093078613</v>
          </cell>
          <cell r="AM69">
            <v>4.5430254045066647</v>
          </cell>
          <cell r="AN69">
            <v>4.1917157214977978</v>
          </cell>
          <cell r="AO69">
            <v>41729</v>
          </cell>
          <cell r="AP69">
            <v>299.09485924477201</v>
          </cell>
          <cell r="AQ69">
            <v>65.83605254508835</v>
          </cell>
          <cell r="AS69">
            <v>41729</v>
          </cell>
          <cell r="AT69">
            <v>18</v>
          </cell>
          <cell r="AU69">
            <v>26641.860946655273</v>
          </cell>
          <cell r="AV69">
            <v>5591.0280456542969</v>
          </cell>
          <cell r="AW69">
            <v>1556.3849840164185</v>
          </cell>
          <cell r="AX69">
            <v>4.7651095163729371</v>
          </cell>
          <cell r="AY69">
            <v>3.5923168772973182</v>
          </cell>
          <cell r="AZ69">
            <v>41729</v>
          </cell>
          <cell r="BA69">
            <v>270.61329629196507</v>
          </cell>
          <cell r="BB69">
            <v>56.790572254874014</v>
          </cell>
          <cell r="BD69">
            <v>41729</v>
          </cell>
          <cell r="BE69">
            <v>106</v>
          </cell>
          <cell r="BF69">
            <v>232763.0987701416</v>
          </cell>
          <cell r="BG69">
            <v>61456.03987121582</v>
          </cell>
          <cell r="BH69">
            <v>11853.76801109314</v>
          </cell>
          <cell r="BI69">
            <v>3.787473115057661</v>
          </cell>
          <cell r="BJ69">
            <v>5.1845151527938853</v>
          </cell>
          <cell r="BK69">
            <v>41729</v>
          </cell>
          <cell r="BL69">
            <v>332.42638967070747</v>
          </cell>
          <cell r="BM69">
            <v>87.76996682804085</v>
          </cell>
          <cell r="BO69">
            <v>41729</v>
          </cell>
          <cell r="BP69">
            <v>15</v>
          </cell>
          <cell r="BQ69">
            <v>26091.255157470703</v>
          </cell>
          <cell r="BR69">
            <v>6171.7742767333984</v>
          </cell>
          <cell r="BS69">
            <v>1837.4830055236816</v>
          </cell>
          <cell r="BT69">
            <v>4.2275128654381549</v>
          </cell>
          <cell r="BU69">
            <v>3.3588197867301886</v>
          </cell>
          <cell r="BV69">
            <v>41729</v>
          </cell>
          <cell r="BW69">
            <v>280.46789984013407</v>
          </cell>
          <cell r="BX69">
            <v>66.343476357715431</v>
          </cell>
          <cell r="BZ69">
            <v>41729</v>
          </cell>
          <cell r="CA69">
            <v>9</v>
          </cell>
          <cell r="CB69">
            <v>37061.37939453125</v>
          </cell>
          <cell r="CC69">
            <v>4897.6820526123047</v>
          </cell>
          <cell r="CD69">
            <v>2211.0989990234375</v>
          </cell>
          <cell r="CE69">
            <v>7.5671264480640614</v>
          </cell>
          <cell r="CF69">
            <v>2.2150442177285745</v>
          </cell>
          <cell r="CG69">
            <v>41729</v>
          </cell>
          <cell r="CH69">
            <v>266.82281108664233</v>
          </cell>
          <cell r="CI69">
            <v>35.260783986886466</v>
          </cell>
          <cell r="CK69">
            <v>41729</v>
          </cell>
          <cell r="CL69">
            <v>37</v>
          </cell>
          <cell r="CM69">
            <v>131011.37641906738</v>
          </cell>
          <cell r="CN69">
            <v>24435.102572441101</v>
          </cell>
          <cell r="CO69">
            <v>7242.9280109405518</v>
          </cell>
          <cell r="CP69">
            <v>5.3616053393132601</v>
          </cell>
          <cell r="CQ69">
            <v>3.3736497912904162</v>
          </cell>
          <cell r="CR69">
            <v>41729</v>
          </cell>
          <cell r="CS69">
            <v>276.70840704563602</v>
          </cell>
          <cell r="CT69">
            <v>51.609245651989397</v>
          </cell>
          <cell r="CV69">
            <v>41729</v>
          </cell>
          <cell r="CW69">
            <v>22</v>
          </cell>
          <cell r="CX69">
            <v>33421.34049987793</v>
          </cell>
          <cell r="CY69">
            <v>7630.4099769592285</v>
          </cell>
          <cell r="CZ69">
            <v>1859.6859893798828</v>
          </cell>
          <cell r="DA69">
            <v>4.3800189768042541</v>
          </cell>
          <cell r="DB69">
            <v>4.1030636465157269</v>
          </cell>
          <cell r="DC69">
            <v>41729</v>
          </cell>
          <cell r="DD69">
            <v>292.06303533532707</v>
          </cell>
          <cell r="DE69">
            <v>66.680769394387852</v>
          </cell>
          <cell r="DG69">
            <v>41729</v>
          </cell>
          <cell r="DH69">
            <v>59</v>
          </cell>
          <cell r="DI69">
            <v>105040.01336669922</v>
          </cell>
          <cell r="DJ69">
            <v>23523.683420419693</v>
          </cell>
          <cell r="DK69">
            <v>6904.9190182685852</v>
          </cell>
          <cell r="DL69">
            <v>4.4652876630502272</v>
          </cell>
          <cell r="DM69">
            <v>3.4068007688695934</v>
          </cell>
          <cell r="DN69">
            <v>41729</v>
          </cell>
          <cell r="DO69">
            <v>413.42821132003763</v>
          </cell>
          <cell r="DP69">
            <v>92.587139400023744</v>
          </cell>
          <cell r="DR69">
            <v>41729</v>
          </cell>
          <cell r="DS69">
            <v>37</v>
          </cell>
          <cell r="DT69">
            <v>112010.02803039551</v>
          </cell>
          <cell r="DU69">
            <v>21324.459845781326</v>
          </cell>
          <cell r="DV69">
            <v>7250.7609958648682</v>
          </cell>
          <cell r="DW69">
            <v>5.2526548780345657</v>
          </cell>
          <cell r="DX69">
            <v>2.9409961048147544</v>
          </cell>
          <cell r="DY69">
            <v>41729</v>
          </cell>
          <cell r="DZ69">
            <v>285.22634317279983</v>
          </cell>
          <cell r="EA69">
            <v>54.301367555205836</v>
          </cell>
          <cell r="EC69">
            <v>41729</v>
          </cell>
          <cell r="ED69">
            <v>25</v>
          </cell>
          <cell r="EE69">
            <v>42188.296051025391</v>
          </cell>
          <cell r="EF69">
            <v>7813.99609375</v>
          </cell>
          <cell r="EG69">
            <v>2180.3300171494484</v>
          </cell>
          <cell r="EH69">
            <v>5.399067973014418</v>
          </cell>
          <cell r="EI69">
            <v>3.5838593388564068</v>
          </cell>
          <cell r="EJ69">
            <v>41729</v>
          </cell>
          <cell r="EK69">
            <v>275.07689320257958</v>
          </cell>
          <cell r="EL69">
            <v>50.948959075430594</v>
          </cell>
          <cell r="EN69">
            <v>41729</v>
          </cell>
          <cell r="EO69">
            <v>27</v>
          </cell>
          <cell r="EP69">
            <v>52162.662048339844</v>
          </cell>
          <cell r="EQ69">
            <v>8912.950014591217</v>
          </cell>
          <cell r="ER69">
            <v>3199.8469986915588</v>
          </cell>
          <cell r="ES69">
            <v>5.8524575996662573</v>
          </cell>
          <cell r="ET69">
            <v>2.7854300590733834</v>
          </cell>
          <cell r="EU69">
            <v>41729</v>
          </cell>
          <cell r="EV69">
            <v>506.69161095884982</v>
          </cell>
          <cell r="EW69">
            <v>86.577579133207976</v>
          </cell>
          <cell r="EY69">
            <v>41729</v>
          </cell>
          <cell r="EZ69">
            <v>25</v>
          </cell>
          <cell r="FA69">
            <v>51641.767776489258</v>
          </cell>
          <cell r="FB69">
            <v>13185.814004898071</v>
          </cell>
          <cell r="FC69">
            <v>3353.6300268173218</v>
          </cell>
          <cell r="FD69">
            <v>3.9164641452781099</v>
          </cell>
          <cell r="FE69">
            <v>3.9318034188200945</v>
          </cell>
          <cell r="FF69">
            <v>41729</v>
          </cell>
          <cell r="FG69">
            <v>325.78163439878386</v>
          </cell>
          <cell r="FH69">
            <v>83.182590804913389</v>
          </cell>
          <cell r="FJ69">
            <v>41729</v>
          </cell>
          <cell r="FK69">
            <v>21</v>
          </cell>
          <cell r="FL69">
            <v>135754.72592163086</v>
          </cell>
          <cell r="FM69">
            <v>28906.899187088013</v>
          </cell>
          <cell r="FN69">
            <v>9148.4210295677185</v>
          </cell>
          <cell r="FO69">
            <v>4.6962742369222736</v>
          </cell>
          <cell r="FP69">
            <v>3.1597692206841863</v>
          </cell>
          <cell r="FQ69">
            <v>41729</v>
          </cell>
          <cell r="FR69">
            <v>372.02770321904217</v>
          </cell>
          <cell r="FS69">
            <v>79.217627517181015</v>
          </cell>
          <cell r="FU69">
            <v>41729</v>
          </cell>
          <cell r="FV69">
            <v>8</v>
          </cell>
          <cell r="FW69">
            <v>41630.211730957031</v>
          </cell>
          <cell r="FX69">
            <v>7444.7560043334961</v>
          </cell>
          <cell r="FY69">
            <v>1995.6989898681641</v>
          </cell>
          <cell r="FZ69">
            <v>5.591883965938524</v>
          </cell>
          <cell r="GA69">
            <v>3.7304002467953832</v>
          </cell>
          <cell r="GB69">
            <v>41729</v>
          </cell>
          <cell r="GC69">
            <v>331.28843220900046</v>
          </cell>
          <cell r="GD69">
            <v>59.244511192820873</v>
          </cell>
          <cell r="GF69">
            <v>41729</v>
          </cell>
          <cell r="GG69">
            <v>3</v>
          </cell>
          <cell r="GH69">
            <v>50448</v>
          </cell>
          <cell r="GI69">
            <v>8725</v>
          </cell>
          <cell r="GJ69">
            <v>3086</v>
          </cell>
          <cell r="GK69">
            <v>5.7820057306590256</v>
          </cell>
          <cell r="GL69">
            <v>2.8272845106934543</v>
          </cell>
          <cell r="GM69">
            <v>41729</v>
          </cell>
          <cell r="GN69">
            <v>289.16370248978467</v>
          </cell>
          <cell r="GO69">
            <v>50.010967812864166</v>
          </cell>
        </row>
        <row r="70">
          <cell r="L70">
            <v>41820</v>
          </cell>
          <cell r="M70">
            <v>14</v>
          </cell>
          <cell r="N70">
            <v>23436.771926879883</v>
          </cell>
          <cell r="O70">
            <v>6960.3839874267578</v>
          </cell>
          <cell r="P70">
            <v>1516.0159969329834</v>
          </cell>
          <cell r="Q70">
            <v>3.3671665197230616</v>
          </cell>
          <cell r="R70">
            <v>4.59123386660045</v>
          </cell>
          <cell r="S70">
            <v>41820</v>
          </cell>
          <cell r="T70">
            <v>296.03888118648928</v>
          </cell>
          <cell r="U70">
            <v>87.919287463940904</v>
          </cell>
          <cell r="W70">
            <v>41820</v>
          </cell>
          <cell r="X70">
            <v>34</v>
          </cell>
          <cell r="Y70">
            <v>79987.557708740234</v>
          </cell>
          <cell r="Z70">
            <v>14531.593059539795</v>
          </cell>
          <cell r="AA70">
            <v>3970.2729911804199</v>
          </cell>
          <cell r="AB70">
            <v>5.504390150550595</v>
          </cell>
          <cell r="AC70">
            <v>3.6600992152983771</v>
          </cell>
          <cell r="AD70">
            <v>41820</v>
          </cell>
          <cell r="AE70">
            <v>329.34272698337884</v>
          </cell>
          <cell r="AF70">
            <v>59.832736774742472</v>
          </cell>
          <cell r="AH70">
            <v>41820</v>
          </cell>
          <cell r="AI70">
            <v>26</v>
          </cell>
          <cell r="AJ70">
            <v>61916.203674316406</v>
          </cell>
          <cell r="AK70">
            <v>12886.8239402771</v>
          </cell>
          <cell r="AL70">
            <v>3290.1629867553711</v>
          </cell>
          <cell r="AM70">
            <v>4.8046131429483196</v>
          </cell>
          <cell r="AN70">
            <v>3.9167737258468089</v>
          </cell>
          <cell r="AO70">
            <v>41820</v>
          </cell>
          <cell r="AP70">
            <v>314.40328314031842</v>
          </cell>
          <cell r="AQ70">
            <v>65.437793592552779</v>
          </cell>
          <cell r="AS70">
            <v>41820</v>
          </cell>
          <cell r="AT70">
            <v>19</v>
          </cell>
          <cell r="AU70">
            <v>25688.571365356445</v>
          </cell>
          <cell r="AV70">
            <v>5062.9989714622498</v>
          </cell>
          <cell r="AW70">
            <v>1571.0169897079468</v>
          </cell>
          <cell r="AX70">
            <v>5.0737856180004917</v>
          </cell>
          <cell r="AY70">
            <v>3.2227525256766731</v>
          </cell>
          <cell r="AZ70">
            <v>41820</v>
          </cell>
          <cell r="BA70">
            <v>318.04335918899631</v>
          </cell>
          <cell r="BB70">
            <v>62.683641591134624</v>
          </cell>
          <cell r="BD70">
            <v>41820</v>
          </cell>
          <cell r="BE70">
            <v>106</v>
          </cell>
          <cell r="BF70">
            <v>242927.53564453125</v>
          </cell>
          <cell r="BG70">
            <v>57617.7600440979</v>
          </cell>
          <cell r="BH70">
            <v>12137.484209060669</v>
          </cell>
          <cell r="BI70">
            <v>4.2161919425296306</v>
          </cell>
          <cell r="BJ70">
            <v>4.747092482401424</v>
          </cell>
          <cell r="BK70">
            <v>41820</v>
          </cell>
          <cell r="BL70">
            <v>320.26842226171578</v>
          </cell>
          <cell r="BM70">
            <v>75.961537479140745</v>
          </cell>
          <cell r="BO70">
            <v>41820</v>
          </cell>
          <cell r="BP70">
            <v>14</v>
          </cell>
          <cell r="BQ70">
            <v>29451.819244384766</v>
          </cell>
          <cell r="BR70">
            <v>6775.3289489746094</v>
          </cell>
          <cell r="BS70">
            <v>1788.8211822509766</v>
          </cell>
          <cell r="BT70">
            <v>4.3469209341993729</v>
          </cell>
          <cell r="BU70">
            <v>3.7875943197680741</v>
          </cell>
          <cell r="BV70">
            <v>41820</v>
          </cell>
          <cell r="BW70">
            <v>278.16338855120824</v>
          </cell>
          <cell r="BX70">
            <v>63.990901321153451</v>
          </cell>
          <cell r="BZ70">
            <v>41820</v>
          </cell>
          <cell r="CA70">
            <v>9</v>
          </cell>
          <cell r="CB70">
            <v>36712.636901855469</v>
          </cell>
          <cell r="CC70">
            <v>4994.7699575424194</v>
          </cell>
          <cell r="CD70">
            <v>2230.8750534057617</v>
          </cell>
          <cell r="CE70">
            <v>7.3502157684793987</v>
          </cell>
          <cell r="CF70">
            <v>2.2389285988550376</v>
          </cell>
          <cell r="CG70">
            <v>41820</v>
          </cell>
          <cell r="CH70">
            <v>285.84998799206255</v>
          </cell>
          <cell r="CI70">
            <v>38.890013163681417</v>
          </cell>
          <cell r="CK70">
            <v>41820</v>
          </cell>
          <cell r="CL70">
            <v>36</v>
          </cell>
          <cell r="CM70">
            <v>129211.01962280273</v>
          </cell>
          <cell r="CN70">
            <v>22165.55582690239</v>
          </cell>
          <cell r="CO70">
            <v>7527.7245178222656</v>
          </cell>
          <cell r="CP70">
            <v>5.8293606815841272</v>
          </cell>
          <cell r="CQ70">
            <v>2.9445227139256125</v>
          </cell>
          <cell r="CR70">
            <v>41820</v>
          </cell>
          <cell r="CS70">
            <v>285.98257597843838</v>
          </cell>
          <cell r="CT70">
            <v>49.058994905205054</v>
          </cell>
          <cell r="CV70">
            <v>41820</v>
          </cell>
          <cell r="CW70">
            <v>21</v>
          </cell>
          <cell r="CX70">
            <v>32758.508895874023</v>
          </cell>
          <cell r="CY70">
            <v>7546.9810400009155</v>
          </cell>
          <cell r="CZ70">
            <v>1704.2100009918213</v>
          </cell>
          <cell r="DA70">
            <v>4.340610996933159</v>
          </cell>
          <cell r="DB70">
            <v>4.4284337233138524</v>
          </cell>
          <cell r="DC70">
            <v>41820</v>
          </cell>
          <cell r="DD70">
            <v>290.57096855308885</v>
          </cell>
          <cell r="DE70">
            <v>66.942411738437414</v>
          </cell>
          <cell r="DG70">
            <v>41820</v>
          </cell>
          <cell r="DH70">
            <v>60</v>
          </cell>
          <cell r="DI70">
            <v>118464.81858825684</v>
          </cell>
          <cell r="DJ70">
            <v>19771.170726776123</v>
          </cell>
          <cell r="DK70">
            <v>7525.7295336723328</v>
          </cell>
          <cell r="DL70">
            <v>5.991795843825261</v>
          </cell>
          <cell r="DM70">
            <v>2.6271434069367063</v>
          </cell>
          <cell r="DN70">
            <v>41820</v>
          </cell>
          <cell r="DO70">
            <v>387.40499623635867</v>
          </cell>
          <cell r="DP70">
            <v>64.655907232819359</v>
          </cell>
          <cell r="DR70">
            <v>41820</v>
          </cell>
          <cell r="DS70">
            <v>39</v>
          </cell>
          <cell r="DT70">
            <v>124905.47613525391</v>
          </cell>
          <cell r="DU70">
            <v>23073.294134616852</v>
          </cell>
          <cell r="DV70">
            <v>7759.1450157165527</v>
          </cell>
          <cell r="DW70">
            <v>5.41342191567949</v>
          </cell>
          <cell r="DX70">
            <v>2.973690282612413</v>
          </cell>
          <cell r="DY70">
            <v>41820</v>
          </cell>
          <cell r="DZ70">
            <v>301.48908556178583</v>
          </cell>
          <cell r="EA70">
            <v>55.692885250371816</v>
          </cell>
          <cell r="EC70">
            <v>41820</v>
          </cell>
          <cell r="ED70">
            <v>25</v>
          </cell>
          <cell r="EE70">
            <v>42573.974822998047</v>
          </cell>
          <cell r="EF70">
            <v>8000.7919960021973</v>
          </cell>
          <cell r="EG70">
            <v>2117.1679837107658</v>
          </cell>
          <cell r="EH70">
            <v>5.3212200547484843</v>
          </cell>
          <cell r="EI70">
            <v>3.7790067002520926</v>
          </cell>
          <cell r="EJ70">
            <v>41820</v>
          </cell>
          <cell r="EK70">
            <v>290.92859799472865</v>
          </cell>
          <cell r="EL70">
            <v>54.673288268752088</v>
          </cell>
          <cell r="EN70">
            <v>41820</v>
          </cell>
          <cell r="EO70">
            <v>25</v>
          </cell>
          <cell r="EP70">
            <v>47977.84489440918</v>
          </cell>
          <cell r="EQ70">
            <v>7300.7230491638184</v>
          </cell>
          <cell r="ER70">
            <v>3058.8629875183105</v>
          </cell>
          <cell r="ES70">
            <v>6.5716566114508721</v>
          </cell>
          <cell r="ET70">
            <v>2.3867440545570089</v>
          </cell>
          <cell r="EU70">
            <v>41820</v>
          </cell>
          <cell r="EV70">
            <v>529.49393773138615</v>
          </cell>
          <cell r="EW70">
            <v>80.57236843580084</v>
          </cell>
          <cell r="EY70">
            <v>41820</v>
          </cell>
          <cell r="EZ70">
            <v>26</v>
          </cell>
          <cell r="FA70">
            <v>56653.716705322266</v>
          </cell>
          <cell r="FB70">
            <v>14972.82098197937</v>
          </cell>
          <cell r="FC70">
            <v>3691.7157230377197</v>
          </cell>
          <cell r="FD70">
            <v>3.7837703912648251</v>
          </cell>
          <cell r="FE70">
            <v>4.055789260408984</v>
          </cell>
          <cell r="FF70">
            <v>41820</v>
          </cell>
          <cell r="FG70">
            <v>384.39844333329063</v>
          </cell>
          <cell r="FH70">
            <v>101.59137674439999</v>
          </cell>
          <cell r="FJ70">
            <v>41820</v>
          </cell>
          <cell r="FK70">
            <v>22</v>
          </cell>
          <cell r="FL70">
            <v>145908.1784362793</v>
          </cell>
          <cell r="FM70">
            <v>30796.94401550293</v>
          </cell>
          <cell r="FN70">
            <v>9429.4650316238403</v>
          </cell>
          <cell r="FO70">
            <v>4.7377486013816927</v>
          </cell>
          <cell r="FP70">
            <v>3.2660330052891045</v>
          </cell>
          <cell r="FQ70">
            <v>41820</v>
          </cell>
          <cell r="FR70">
            <v>359.94345350703071</v>
          </cell>
          <cell r="FS70">
            <v>75.973523247320188</v>
          </cell>
          <cell r="FU70">
            <v>41820</v>
          </cell>
          <cell r="FV70">
            <v>9</v>
          </cell>
          <cell r="FW70">
            <v>41296.093109130859</v>
          </cell>
          <cell r="FX70">
            <v>8757.9509468078613</v>
          </cell>
          <cell r="FY70">
            <v>2057.4780044555664</v>
          </cell>
          <cell r="FZ70">
            <v>4.7152688294266651</v>
          </cell>
          <cell r="GA70">
            <v>4.2566437783743503</v>
          </cell>
          <cell r="GB70">
            <v>41820</v>
          </cell>
          <cell r="GC70">
            <v>335.666610755156</v>
          </cell>
          <cell r="GD70">
            <v>71.187163001259904</v>
          </cell>
          <cell r="GF70">
            <v>41820</v>
          </cell>
          <cell r="GG70">
            <v>3</v>
          </cell>
          <cell r="GH70">
            <v>52170</v>
          </cell>
          <cell r="GI70">
            <v>9727</v>
          </cell>
          <cell r="GJ70">
            <v>3761</v>
          </cell>
          <cell r="GK70">
            <v>5.3634214043384398</v>
          </cell>
          <cell r="GL70">
            <v>2.5862802446157938</v>
          </cell>
          <cell r="GM70">
            <v>41820</v>
          </cell>
          <cell r="GN70">
            <v>273.4451292759955</v>
          </cell>
          <cell r="GO70">
            <v>50.983338556020854</v>
          </cell>
        </row>
        <row r="71">
          <cell r="L71">
            <v>41912</v>
          </cell>
          <cell r="M71">
            <v>13</v>
          </cell>
          <cell r="N71">
            <v>23288.962951660156</v>
          </cell>
          <cell r="O71">
            <v>7756.3649711608887</v>
          </cell>
          <cell r="P71">
            <v>1504.8730030059814</v>
          </cell>
          <cell r="Q71">
            <v>3.0025615140921502</v>
          </cell>
          <cell r="R71">
            <v>5.1541658038037506</v>
          </cell>
          <cell r="S71">
            <v>41912</v>
          </cell>
          <cell r="T71">
            <v>368.87510094754657</v>
          </cell>
          <cell r="U71">
            <v>122.85347001760897</v>
          </cell>
          <cell r="W71">
            <v>41912</v>
          </cell>
          <cell r="X71">
            <v>34</v>
          </cell>
          <cell r="Y71">
            <v>48690.912826538086</v>
          </cell>
          <cell r="Z71">
            <v>10802.494976043701</v>
          </cell>
          <cell r="AA71">
            <v>2602.9029884338379</v>
          </cell>
          <cell r="AB71">
            <v>4.5073765768480474</v>
          </cell>
          <cell r="AC71">
            <v>4.1501719518726832</v>
          </cell>
          <cell r="AD71">
            <v>41912</v>
          </cell>
          <cell r="AE71">
            <v>381.36022688311493</v>
          </cell>
          <cell r="AF71">
            <v>84.608024286667302</v>
          </cell>
          <cell r="AH71">
            <v>41912</v>
          </cell>
          <cell r="AI71">
            <v>25</v>
          </cell>
          <cell r="AJ71">
            <v>55867.425048828125</v>
          </cell>
          <cell r="AK71">
            <v>12689.706996917725</v>
          </cell>
          <cell r="AL71">
            <v>2993.5960102081299</v>
          </cell>
          <cell r="AM71">
            <v>4.4025780155836607</v>
          </cell>
          <cell r="AN71">
            <v>4.2389510654229765</v>
          </cell>
          <cell r="AO71">
            <v>41912</v>
          </cell>
          <cell r="AP71">
            <v>383.50605416694793</v>
          </cell>
          <cell r="AQ71">
            <v>87.109428341636232</v>
          </cell>
          <cell r="AS71">
            <v>41912</v>
          </cell>
          <cell r="AT71">
            <v>19</v>
          </cell>
          <cell r="AU71">
            <v>26697.308090209961</v>
          </cell>
          <cell r="AV71">
            <v>4977.7360363006592</v>
          </cell>
          <cell r="AW71">
            <v>1433.8680105209351</v>
          </cell>
          <cell r="AX71">
            <v>5.3633434749285733</v>
          </cell>
          <cell r="AY71">
            <v>3.4715441029277234</v>
          </cell>
          <cell r="AZ71">
            <v>41912</v>
          </cell>
          <cell r="BA71">
            <v>443.36401711144941</v>
          </cell>
          <cell r="BB71">
            <v>82.665602004420194</v>
          </cell>
          <cell r="BD71">
            <v>41912</v>
          </cell>
          <cell r="BE71">
            <v>106</v>
          </cell>
          <cell r="BF71">
            <v>252053.45652008057</v>
          </cell>
          <cell r="BG71">
            <v>61657.705741882324</v>
          </cell>
          <cell r="BH71">
            <v>12495.35125541687</v>
          </cell>
          <cell r="BI71">
            <v>4.0879473779847091</v>
          </cell>
          <cell r="BJ71">
            <v>4.9344515797547537</v>
          </cell>
          <cell r="BK71">
            <v>41912</v>
          </cell>
          <cell r="BL71">
            <v>428.71838693598164</v>
          </cell>
          <cell r="BM71">
            <v>104.8737538170887</v>
          </cell>
          <cell r="BO71">
            <v>41912</v>
          </cell>
          <cell r="BP71">
            <v>16</v>
          </cell>
          <cell r="BQ71">
            <v>34638.470031738281</v>
          </cell>
          <cell r="BR71">
            <v>8016.4458389282227</v>
          </cell>
          <cell r="BS71">
            <v>2030.5812015533447</v>
          </cell>
          <cell r="BT71">
            <v>4.3209260971404948</v>
          </cell>
          <cell r="BU71">
            <v>3.947857801892305</v>
          </cell>
          <cell r="BV71">
            <v>41912</v>
          </cell>
          <cell r="BW71">
            <v>366.48283238870692</v>
          </cell>
          <cell r="BX71">
            <v>84.815806646458995</v>
          </cell>
          <cell r="BZ71">
            <v>41912</v>
          </cell>
          <cell r="CA71">
            <v>8</v>
          </cell>
          <cell r="CB71">
            <v>35362.270263671875</v>
          </cell>
          <cell r="CC71">
            <v>5071.2939653396606</v>
          </cell>
          <cell r="CD71">
            <v>2271.0480194091797</v>
          </cell>
          <cell r="CE71">
            <v>6.9730271022266432</v>
          </cell>
          <cell r="CF71">
            <v>2.2330192589494318</v>
          </cell>
          <cell r="CG71">
            <v>41912</v>
          </cell>
          <cell r="CH71">
            <v>388.60096581694233</v>
          </cell>
          <cell r="CI71">
            <v>55.729163262946933</v>
          </cell>
          <cell r="CK71">
            <v>41912</v>
          </cell>
          <cell r="CL71">
            <v>34</v>
          </cell>
          <cell r="CM71">
            <v>129266.4114074707</v>
          </cell>
          <cell r="CN71">
            <v>24894.688911437988</v>
          </cell>
          <cell r="CO71">
            <v>7669.2495136260986</v>
          </cell>
          <cell r="CP71">
            <v>5.1925296944794761</v>
          </cell>
          <cell r="CQ71">
            <v>3.2460397679338935</v>
          </cell>
          <cell r="CR71">
            <v>41912</v>
          </cell>
          <cell r="CS71">
            <v>345.63247857713611</v>
          </cell>
          <cell r="CT71">
            <v>66.563409149995039</v>
          </cell>
          <cell r="CV71">
            <v>41912</v>
          </cell>
          <cell r="CW71">
            <v>21</v>
          </cell>
          <cell r="CX71">
            <v>32333.537185668945</v>
          </cell>
          <cell r="CY71">
            <v>7556.0129635334015</v>
          </cell>
          <cell r="CZ71">
            <v>1673.1450061798096</v>
          </cell>
          <cell r="DA71">
            <v>4.2791796866569811</v>
          </cell>
          <cell r="DB71">
            <v>4.5160538600211266</v>
          </cell>
          <cell r="DC71">
            <v>41912</v>
          </cell>
          <cell r="DD71">
            <v>376.33355118098422</v>
          </cell>
          <cell r="DE71">
            <v>87.945255571865658</v>
          </cell>
          <cell r="DG71">
            <v>41912</v>
          </cell>
          <cell r="DH71">
            <v>61</v>
          </cell>
          <cell r="DI71">
            <v>121158.64721679688</v>
          </cell>
          <cell r="DJ71">
            <v>20881.73988866806</v>
          </cell>
          <cell r="DK71">
            <v>7514.8990144729614</v>
          </cell>
          <cell r="DL71">
            <v>5.802133723662859</v>
          </cell>
          <cell r="DM71">
            <v>2.778711975829864</v>
          </cell>
          <cell r="DN71">
            <v>41912</v>
          </cell>
          <cell r="DO71">
            <v>489.88334215909623</v>
          </cell>
          <cell r="DP71">
            <v>84.431584222404865</v>
          </cell>
          <cell r="DR71">
            <v>41912</v>
          </cell>
          <cell r="DS71">
            <v>38</v>
          </cell>
          <cell r="DT71">
            <v>126938.72937011719</v>
          </cell>
          <cell r="DU71">
            <v>23621.578912734985</v>
          </cell>
          <cell r="DV71">
            <v>7797.6220054626465</v>
          </cell>
          <cell r="DW71">
            <v>5.3738460853555106</v>
          </cell>
          <cell r="DX71">
            <v>3.0293311084054628</v>
          </cell>
          <cell r="DY71">
            <v>41912</v>
          </cell>
          <cell r="DZ71">
            <v>390.38854705590353</v>
          </cell>
          <cell r="EA71">
            <v>72.64602313783557</v>
          </cell>
          <cell r="EC71">
            <v>41912</v>
          </cell>
          <cell r="ED71">
            <v>25</v>
          </cell>
          <cell r="EE71">
            <v>37496.167022705078</v>
          </cell>
          <cell r="EF71">
            <v>7435.891074180603</v>
          </cell>
          <cell r="EG71">
            <v>1699.0239875912666</v>
          </cell>
          <cell r="EH71">
            <v>5.0425922930611193</v>
          </cell>
          <cell r="EI71">
            <v>4.3765662689215965</v>
          </cell>
          <cell r="EJ71">
            <v>41912</v>
          </cell>
          <cell r="EK71">
            <v>371.18629384869109</v>
          </cell>
          <cell r="EL71">
            <v>73.61021321502902</v>
          </cell>
          <cell r="EN71">
            <v>41912</v>
          </cell>
          <cell r="EO71">
            <v>25</v>
          </cell>
          <cell r="EP71">
            <v>42954.158706665039</v>
          </cell>
          <cell r="EQ71">
            <v>7337.1339169740677</v>
          </cell>
          <cell r="ER71">
            <v>2582.3840065002441</v>
          </cell>
          <cell r="ES71">
            <v>5.8543511939032333</v>
          </cell>
          <cell r="ET71">
            <v>2.8412249682872153</v>
          </cell>
          <cell r="EU71">
            <v>41912</v>
          </cell>
          <cell r="EV71">
            <v>608.59377192814088</v>
          </cell>
          <cell r="EW71">
            <v>103.95580172264609</v>
          </cell>
          <cell r="EY71">
            <v>41912</v>
          </cell>
          <cell r="EZ71">
            <v>24</v>
          </cell>
          <cell r="FA71">
            <v>51619.545227050781</v>
          </cell>
          <cell r="FB71">
            <v>14886.887035369873</v>
          </cell>
          <cell r="FC71">
            <v>3248.4368886947632</v>
          </cell>
          <cell r="FD71">
            <v>3.4674505895293954</v>
          </cell>
          <cell r="FE71">
            <v>4.5827847501607124</v>
          </cell>
          <cell r="FF71">
            <v>41912</v>
          </cell>
          <cell r="FG71">
            <v>467.81097282289255</v>
          </cell>
          <cell r="FH71">
            <v>134.91496439359042</v>
          </cell>
          <cell r="FJ71">
            <v>41912</v>
          </cell>
          <cell r="FK71">
            <v>20</v>
          </cell>
          <cell r="FL71">
            <v>143875.52886962891</v>
          </cell>
          <cell r="FM71">
            <v>31909.405990600586</v>
          </cell>
          <cell r="FN71">
            <v>8663.7849903106689</v>
          </cell>
          <cell r="FO71">
            <v>4.5088751859564447</v>
          </cell>
          <cell r="FP71">
            <v>3.6830791653171402</v>
          </cell>
          <cell r="FQ71">
            <v>41912</v>
          </cell>
          <cell r="FR71">
            <v>391.01406259762501</v>
          </cell>
          <cell r="FS71">
            <v>86.720977288414602</v>
          </cell>
          <cell r="FU71">
            <v>41912</v>
          </cell>
          <cell r="FV71">
            <v>10</v>
          </cell>
          <cell r="FW71">
            <v>41760.982971191406</v>
          </cell>
          <cell r="FX71">
            <v>10282.192977905273</v>
          </cell>
          <cell r="FY71">
            <v>2078.5249919891357</v>
          </cell>
          <cell r="FZ71">
            <v>4.0614860138230071</v>
          </cell>
          <cell r="GA71">
            <v>4.9468700244327</v>
          </cell>
          <cell r="GB71">
            <v>41912</v>
          </cell>
          <cell r="GC71">
            <v>479.41723420437478</v>
          </cell>
          <cell r="GD71">
            <v>118.03985845887662</v>
          </cell>
          <cell r="GF71">
            <v>41912</v>
          </cell>
          <cell r="GG71">
            <v>4</v>
          </cell>
          <cell r="GH71">
            <v>55303</v>
          </cell>
          <cell r="GI71">
            <v>10466</v>
          </cell>
          <cell r="GJ71">
            <v>3956</v>
          </cell>
          <cell r="GK71">
            <v>5.2840626791515382</v>
          </cell>
          <cell r="GL71">
            <v>2.6456016177957533</v>
          </cell>
          <cell r="GM71">
            <v>41912</v>
          </cell>
          <cell r="GN71">
            <v>353.32216949117458</v>
          </cell>
          <cell r="GO71">
            <v>66.865628011041593</v>
          </cell>
        </row>
        <row r="72">
          <cell r="L72">
            <v>42004</v>
          </cell>
          <cell r="M72">
            <v>13</v>
          </cell>
          <cell r="N72">
            <v>23009.492980957031</v>
          </cell>
          <cell r="O72">
            <v>7814.3809585571289</v>
          </cell>
          <cell r="P72">
            <v>1507.9620056152344</v>
          </cell>
          <cell r="Q72">
            <v>2.9445061743196064</v>
          </cell>
          <cell r="R72">
            <v>5.1820808014117929</v>
          </cell>
          <cell r="S72">
            <v>42004</v>
          </cell>
          <cell r="T72">
            <v>364.0859411336578</v>
          </cell>
          <cell r="U72">
            <v>123.64923677491963</v>
          </cell>
          <cell r="W72">
            <v>42004</v>
          </cell>
          <cell r="X72">
            <v>30</v>
          </cell>
          <cell r="Y72">
            <v>55041.841583251953</v>
          </cell>
          <cell r="Z72">
            <v>8479.8878717422485</v>
          </cell>
          <cell r="AA72">
            <v>3251.3790035247803</v>
          </cell>
          <cell r="AB72">
            <v>6.4908690322037534</v>
          </cell>
          <cell r="AC72">
            <v>2.6080896329063163</v>
          </cell>
          <cell r="AD72">
            <v>42004</v>
          </cell>
          <cell r="AE72">
            <v>387.21526513112161</v>
          </cell>
          <cell r="AF72">
            <v>59.655380999061052</v>
          </cell>
          <cell r="AH72">
            <v>42004</v>
          </cell>
          <cell r="AI72">
            <v>23</v>
          </cell>
          <cell r="AJ72">
            <v>53555.357635498047</v>
          </cell>
          <cell r="AK72">
            <v>12188.694972991943</v>
          </cell>
          <cell r="AL72">
            <v>2835.8429927825928</v>
          </cell>
          <cell r="AM72">
            <v>4.3938549413343697</v>
          </cell>
          <cell r="AN72">
            <v>4.2980852621294536</v>
          </cell>
          <cell r="AO72">
            <v>42004</v>
          </cell>
          <cell r="AP72">
            <v>386.73713633628017</v>
          </cell>
          <cell r="AQ72">
            <v>88.017729647404337</v>
          </cell>
          <cell r="AS72">
            <v>42004</v>
          </cell>
          <cell r="AT72">
            <v>17</v>
          </cell>
          <cell r="AU72">
            <v>23725.687042236328</v>
          </cell>
          <cell r="AV72">
            <v>4277.205997467041</v>
          </cell>
          <cell r="AW72">
            <v>1267.3710017204285</v>
          </cell>
          <cell r="AX72">
            <v>5.5470059324443728</v>
          </cell>
          <cell r="AY72">
            <v>3.3748649698161213</v>
          </cell>
          <cell r="AZ72">
            <v>42004</v>
          </cell>
          <cell r="BA72">
            <v>558.28965772044808</v>
          </cell>
          <cell r="BB72">
            <v>100.64702733685904</v>
          </cell>
          <cell r="BD72">
            <v>42004</v>
          </cell>
          <cell r="BE72">
            <v>95</v>
          </cell>
          <cell r="BF72">
            <v>225698.74224090576</v>
          </cell>
          <cell r="BG72">
            <v>50589.404371261597</v>
          </cell>
          <cell r="BH72">
            <v>10590.35018157959</v>
          </cell>
          <cell r="BI72">
            <v>4.4613836641476414</v>
          </cell>
          <cell r="BJ72">
            <v>4.7769340488149936</v>
          </cell>
          <cell r="BK72">
            <v>42004</v>
          </cell>
          <cell r="BL72">
            <v>693.85988737075297</v>
          </cell>
          <cell r="BM72">
            <v>155.525715698185</v>
          </cell>
          <cell r="BO72">
            <v>42004</v>
          </cell>
          <cell r="BP72">
            <v>12</v>
          </cell>
          <cell r="BQ72">
            <v>31070.176940917969</v>
          </cell>
          <cell r="BR72">
            <v>6599.9406938552856</v>
          </cell>
          <cell r="BS72">
            <v>1895.1998977661133</v>
          </cell>
          <cell r="BT72">
            <v>4.7076448686645174</v>
          </cell>
          <cell r="BU72">
            <v>3.4824509549808895</v>
          </cell>
          <cell r="BV72">
            <v>42004</v>
          </cell>
          <cell r="BW72">
            <v>393.07782222014174</v>
          </cell>
          <cell r="BX72">
            <v>83.497764420715868</v>
          </cell>
          <cell r="BZ72">
            <v>42004</v>
          </cell>
          <cell r="CA72">
            <v>8</v>
          </cell>
          <cell r="CB72">
            <v>41927.676635742188</v>
          </cell>
          <cell r="CC72">
            <v>5996.0289897918701</v>
          </cell>
          <cell r="CD72">
            <v>2733.1499862670898</v>
          </cell>
          <cell r="CE72">
            <v>6.9925740364369968</v>
          </cell>
          <cell r="CF72">
            <v>2.193816299844265</v>
          </cell>
          <cell r="CG72">
            <v>42004</v>
          </cell>
          <cell r="CH72">
            <v>468.37198394944488</v>
          </cell>
          <cell r="CI72">
            <v>66.981340706418834</v>
          </cell>
          <cell r="CK72">
            <v>42004</v>
          </cell>
          <cell r="CL72">
            <v>31</v>
          </cell>
          <cell r="CM72">
            <v>128254.31134033203</v>
          </cell>
          <cell r="CN72">
            <v>27298.156230926514</v>
          </cell>
          <cell r="CO72">
            <v>7392.7481060028076</v>
          </cell>
          <cell r="CP72">
            <v>4.6982774314636933</v>
          </cell>
          <cell r="CQ72">
            <v>3.6925586858235837</v>
          </cell>
          <cell r="CR72">
            <v>42004</v>
          </cell>
          <cell r="CS72">
            <v>325.66499485695078</v>
          </cell>
          <cell r="CT72">
            <v>69.315828962338159</v>
          </cell>
          <cell r="CV72">
            <v>42004</v>
          </cell>
          <cell r="CW72">
            <v>17</v>
          </cell>
          <cell r="CX72">
            <v>29904.749954223633</v>
          </cell>
          <cell r="CY72">
            <v>6209.353984951973</v>
          </cell>
          <cell r="CZ72">
            <v>1297.6800098419189</v>
          </cell>
          <cell r="DA72">
            <v>4.8160807109235755</v>
          </cell>
          <cell r="DB72">
            <v>4.7849654289645605</v>
          </cell>
          <cell r="DC72">
            <v>42004</v>
          </cell>
          <cell r="DD72">
            <v>382.96881929223412</v>
          </cell>
          <cell r="DE72">
            <v>79.518771025494829</v>
          </cell>
          <cell r="DG72">
            <v>42004</v>
          </cell>
          <cell r="DH72">
            <v>60</v>
          </cell>
          <cell r="DI72">
            <v>114902.4241027832</v>
          </cell>
          <cell r="DJ72">
            <v>21935.148072242737</v>
          </cell>
          <cell r="DK72">
            <v>7255.2220306396484</v>
          </cell>
          <cell r="DL72">
            <v>5.2382789359048587</v>
          </cell>
          <cell r="DM72">
            <v>3.0233599991300126</v>
          </cell>
          <cell r="DN72">
            <v>42004</v>
          </cell>
          <cell r="DO72">
            <v>592.17770019238606</v>
          </cell>
          <cell r="DP72">
            <v>113.04814184930254</v>
          </cell>
          <cell r="DR72">
            <v>42004</v>
          </cell>
          <cell r="DS72">
            <v>35</v>
          </cell>
          <cell r="DT72">
            <v>126232.35220336914</v>
          </cell>
          <cell r="DU72">
            <v>22474.607818603516</v>
          </cell>
          <cell r="DV72">
            <v>7477.0220603942871</v>
          </cell>
          <cell r="DW72">
            <v>5.6166654040067128</v>
          </cell>
          <cell r="DX72">
            <v>3.0058233929322333</v>
          </cell>
          <cell r="DY72">
            <v>42004</v>
          </cell>
          <cell r="DZ72">
            <v>380.26061078184307</v>
          </cell>
          <cell r="EA72">
            <v>67.702201115733146</v>
          </cell>
          <cell r="EC72">
            <v>42004</v>
          </cell>
          <cell r="ED72">
            <v>24</v>
          </cell>
          <cell r="EE72">
            <v>33431.477981567383</v>
          </cell>
          <cell r="EF72">
            <v>6805.5369520187378</v>
          </cell>
          <cell r="EG72">
            <v>1521.6509976387024</v>
          </cell>
          <cell r="EH72">
            <v>4.9123938665340061</v>
          </cell>
          <cell r="EI72">
            <v>4.4724690238297535</v>
          </cell>
          <cell r="EJ72">
            <v>42004</v>
          </cell>
          <cell r="EK72">
            <v>395.50953093910374</v>
          </cell>
          <cell r="EL72">
            <v>80.512585449130498</v>
          </cell>
          <cell r="EN72">
            <v>42004</v>
          </cell>
          <cell r="EO72">
            <v>23</v>
          </cell>
          <cell r="EP72">
            <v>39963.717697143555</v>
          </cell>
          <cell r="EQ72">
            <v>7874.4000290632248</v>
          </cell>
          <cell r="ER72">
            <v>2445.7810039520264</v>
          </cell>
          <cell r="ES72">
            <v>5.0751444617549897</v>
          </cell>
          <cell r="ET72">
            <v>3.2195850799148982</v>
          </cell>
          <cell r="EU72">
            <v>42004</v>
          </cell>
          <cell r="EV72">
            <v>603.2182742966213</v>
          </cell>
          <cell r="EW72">
            <v>118.85736038497471</v>
          </cell>
          <cell r="EY72">
            <v>42004</v>
          </cell>
          <cell r="EZ72">
            <v>25</v>
          </cell>
          <cell r="FA72">
            <v>51740.043121337891</v>
          </cell>
          <cell r="FB72">
            <v>15205.890079498291</v>
          </cell>
          <cell r="FC72">
            <v>3226.026909828186</v>
          </cell>
          <cell r="FD72">
            <v>3.4026316677836346</v>
          </cell>
          <cell r="FE72">
            <v>4.7135037941478721</v>
          </cell>
          <cell r="FF72">
            <v>42004</v>
          </cell>
          <cell r="FG72">
            <v>467.8930945480185</v>
          </cell>
          <cell r="FH72">
            <v>137.50918119585629</v>
          </cell>
          <cell r="FJ72">
            <v>42004</v>
          </cell>
          <cell r="FK72">
            <v>19</v>
          </cell>
          <cell r="FL72">
            <v>145497.37390136719</v>
          </cell>
          <cell r="FM72">
            <v>29013.097061157227</v>
          </cell>
          <cell r="FN72">
            <v>8737.1050148010254</v>
          </cell>
          <cell r="FO72">
            <v>5.014885987341188</v>
          </cell>
          <cell r="FP72">
            <v>3.3206762436765742</v>
          </cell>
          <cell r="FQ72">
            <v>42004</v>
          </cell>
          <cell r="FR72">
            <v>428.34707906803743</v>
          </cell>
          <cell r="FS72">
            <v>85.415118140131469</v>
          </cell>
          <cell r="FU72">
            <v>42004</v>
          </cell>
          <cell r="FV72">
            <v>9</v>
          </cell>
          <cell r="FW72">
            <v>40458.943908691406</v>
          </cell>
          <cell r="FX72">
            <v>11266.394023895264</v>
          </cell>
          <cell r="FY72">
            <v>2009.9720058441162</v>
          </cell>
          <cell r="FZ72">
            <v>3.5911174261152867</v>
          </cell>
          <cell r="GA72">
            <v>5.605249222943173</v>
          </cell>
          <cell r="GB72">
            <v>42004</v>
          </cell>
          <cell r="GC72">
            <v>447.88083863755935</v>
          </cell>
          <cell r="GD72">
            <v>124.71907361772271</v>
          </cell>
          <cell r="GF72">
            <v>42004</v>
          </cell>
          <cell r="GG72">
            <v>5</v>
          </cell>
          <cell r="GH72">
            <v>61163.883056640625</v>
          </cell>
          <cell r="GI72">
            <v>10436.175994873047</v>
          </cell>
          <cell r="GJ72">
            <v>3900.7239990234375</v>
          </cell>
          <cell r="GK72">
            <v>5.8607561894978053</v>
          </cell>
          <cell r="GL72">
            <v>2.6754458909386534</v>
          </cell>
          <cell r="GM72">
            <v>42004</v>
          </cell>
          <cell r="GN72">
            <v>423.57978992031622</v>
          </cell>
          <cell r="GO72">
            <v>72.273914188641896</v>
          </cell>
        </row>
        <row r="73">
          <cell r="L73">
            <v>42094</v>
          </cell>
          <cell r="M73">
            <v>13</v>
          </cell>
          <cell r="N73">
            <v>23122.333984375</v>
          </cell>
          <cell r="O73">
            <v>8147.3969497680664</v>
          </cell>
          <cell r="P73">
            <v>1480.4100017547607</v>
          </cell>
          <cell r="Q73">
            <v>2.8380026316298763</v>
          </cell>
          <cell r="R73">
            <v>5.5034733216546678</v>
          </cell>
          <cell r="S73">
            <v>42094</v>
          </cell>
          <cell r="T73">
            <v>356.5865488283012</v>
          </cell>
          <cell r="U73">
            <v>125.64701133610723</v>
          </cell>
          <cell r="W73">
            <v>42094</v>
          </cell>
          <cell r="X73">
            <v>27</v>
          </cell>
          <cell r="Y73">
            <v>47663.422393798828</v>
          </cell>
          <cell r="Z73">
            <v>6982.7919840812683</v>
          </cell>
          <cell r="AA73">
            <v>2802.0680141448975</v>
          </cell>
          <cell r="AB73">
            <v>6.825840223002138</v>
          </cell>
          <cell r="AC73">
            <v>2.4920137372940232</v>
          </cell>
          <cell r="AD73">
            <v>42094</v>
          </cell>
          <cell r="AE73">
            <v>432.36139001853758</v>
          </cell>
          <cell r="AF73">
            <v>63.34185622475303</v>
          </cell>
          <cell r="AH73">
            <v>42094</v>
          </cell>
          <cell r="AI73">
            <v>25</v>
          </cell>
          <cell r="AJ73">
            <v>59509.409698486328</v>
          </cell>
          <cell r="AK73">
            <v>12748.28301525116</v>
          </cell>
          <cell r="AL73">
            <v>3037.0010166168213</v>
          </cell>
          <cell r="AM73">
            <v>4.6680333051355545</v>
          </cell>
          <cell r="AN73">
            <v>4.1976551688654284</v>
          </cell>
          <cell r="AO73">
            <v>42094</v>
          </cell>
          <cell r="AP73">
            <v>367.98443367652516</v>
          </cell>
          <cell r="AQ73">
            <v>78.830721552840188</v>
          </cell>
          <cell r="AS73">
            <v>42094</v>
          </cell>
          <cell r="AT73">
            <v>16</v>
          </cell>
          <cell r="AU73">
            <v>23804.662994384766</v>
          </cell>
          <cell r="AV73">
            <v>4100.001895904541</v>
          </cell>
          <cell r="AW73">
            <v>1265.3239879608154</v>
          </cell>
          <cell r="AX73">
            <v>5.8060126796924294</v>
          </cell>
          <cell r="AY73">
            <v>3.2402783278550396</v>
          </cell>
          <cell r="AZ73">
            <v>42094</v>
          </cell>
          <cell r="BA73">
            <v>481.54748875199869</v>
          </cell>
          <cell r="BB73">
            <v>82.939448347451489</v>
          </cell>
          <cell r="BD73">
            <v>42094</v>
          </cell>
          <cell r="BE73">
            <v>95</v>
          </cell>
          <cell r="BF73">
            <v>225059.64407348633</v>
          </cell>
          <cell r="BG73">
            <v>32831.026484489441</v>
          </cell>
          <cell r="BH73">
            <v>10578.072780609131</v>
          </cell>
          <cell r="BI73">
            <v>6.855090083150845</v>
          </cell>
          <cell r="BJ73">
            <v>3.1036869537022498</v>
          </cell>
          <cell r="BK73">
            <v>42094</v>
          </cell>
          <cell r="BL73">
            <v>656.40594429742725</v>
          </cell>
          <cell r="BM73">
            <v>95.754532228658846</v>
          </cell>
          <cell r="BO73">
            <v>42094</v>
          </cell>
          <cell r="BP73">
            <v>11</v>
          </cell>
          <cell r="BQ73">
            <v>25178.913757324219</v>
          </cell>
          <cell r="BR73">
            <v>6166.9583892822266</v>
          </cell>
          <cell r="BS73">
            <v>1559.7293014526367</v>
          </cell>
          <cell r="BT73">
            <v>4.082873949836201</v>
          </cell>
          <cell r="BU73">
            <v>3.9538645478665417</v>
          </cell>
          <cell r="BV73">
            <v>42094</v>
          </cell>
          <cell r="BW73">
            <v>348.76551261952744</v>
          </cell>
          <cell r="BX73">
            <v>85.421572378818951</v>
          </cell>
          <cell r="BZ73">
            <v>42094</v>
          </cell>
          <cell r="CA73">
            <v>10</v>
          </cell>
          <cell r="CB73">
            <v>45150.935852050781</v>
          </cell>
          <cell r="CC73">
            <v>6652.5190887451172</v>
          </cell>
          <cell r="CD73">
            <v>2524.2279777526855</v>
          </cell>
          <cell r="CE73">
            <v>6.7870434116360761</v>
          </cell>
          <cell r="CF73">
            <v>2.6354668228770048</v>
          </cell>
          <cell r="CG73">
            <v>42094</v>
          </cell>
          <cell r="CH73">
            <v>448.28296106710849</v>
          </cell>
          <cell r="CI73">
            <v>66.049814901514821</v>
          </cell>
          <cell r="CK73">
            <v>42094</v>
          </cell>
          <cell r="CL73">
            <v>31</v>
          </cell>
          <cell r="CM73">
            <v>138898.86929321289</v>
          </cell>
          <cell r="CN73">
            <v>26803.671190261841</v>
          </cell>
          <cell r="CO73">
            <v>7401.1671028137207</v>
          </cell>
          <cell r="CP73">
            <v>5.1820837640956006</v>
          </cell>
          <cell r="CQ73">
            <v>3.6215465504179498</v>
          </cell>
          <cell r="CR73">
            <v>42094</v>
          </cell>
          <cell r="CS73">
            <v>331.95432358285353</v>
          </cell>
          <cell r="CT73">
            <v>64.058077540702897</v>
          </cell>
          <cell r="CV73">
            <v>42094</v>
          </cell>
          <cell r="CW73">
            <v>17</v>
          </cell>
          <cell r="CX73">
            <v>29726.79133605957</v>
          </cell>
          <cell r="CY73">
            <v>5853.9299891591072</v>
          </cell>
          <cell r="CZ73">
            <v>1273.2419948577881</v>
          </cell>
          <cell r="DA73">
            <v>5.0780913661609572</v>
          </cell>
          <cell r="DB73">
            <v>4.5976570147711389</v>
          </cell>
          <cell r="DC73">
            <v>42094</v>
          </cell>
          <cell r="DD73">
            <v>362.9607573559361</v>
          </cell>
          <cell r="DE73">
            <v>71.475822545180947</v>
          </cell>
          <cell r="DG73">
            <v>42094</v>
          </cell>
          <cell r="DH73">
            <v>62</v>
          </cell>
          <cell r="DI73">
            <v>121618.44494628906</v>
          </cell>
          <cell r="DJ73">
            <v>22424.219481952488</v>
          </cell>
          <cell r="DK73">
            <v>7555.87659740448</v>
          </cell>
          <cell r="DL73">
            <v>5.4235307964306312</v>
          </cell>
          <cell r="DM73">
            <v>2.967785298353792</v>
          </cell>
          <cell r="DN73">
            <v>42094</v>
          </cell>
          <cell r="DO73">
            <v>646.05752574152871</v>
          </cell>
          <cell r="DP73">
            <v>119.12120535329424</v>
          </cell>
          <cell r="DR73">
            <v>42094</v>
          </cell>
          <cell r="DS73">
            <v>36</v>
          </cell>
          <cell r="DT73">
            <v>132215.97058105469</v>
          </cell>
          <cell r="DU73">
            <v>22369.458763122559</v>
          </cell>
          <cell r="DV73">
            <v>7659.3540344238281</v>
          </cell>
          <cell r="DW73">
            <v>5.9105574247965675</v>
          </cell>
          <cell r="DX73">
            <v>2.9205411660808931</v>
          </cell>
          <cell r="DY73">
            <v>42094</v>
          </cell>
          <cell r="DZ73">
            <v>373.0662934002338</v>
          </cell>
          <cell r="EA73">
            <v>63.118631050788615</v>
          </cell>
          <cell r="EC73">
            <v>42094</v>
          </cell>
          <cell r="ED73">
            <v>24</v>
          </cell>
          <cell r="EE73">
            <v>35141.526992797852</v>
          </cell>
          <cell r="EF73">
            <v>6555.0089569091797</v>
          </cell>
          <cell r="EG73">
            <v>1418.0550004243851</v>
          </cell>
          <cell r="EH73">
            <v>5.361018912988305</v>
          </cell>
          <cell r="EI73">
            <v>4.6225350603096809</v>
          </cell>
          <cell r="EJ73">
            <v>42094</v>
          </cell>
          <cell r="EK73">
            <v>378.79004064372356</v>
          </cell>
          <cell r="EL73">
            <v>70.656352232971486</v>
          </cell>
          <cell r="EN73">
            <v>42094</v>
          </cell>
          <cell r="EO73">
            <v>24</v>
          </cell>
          <cell r="EP73">
            <v>44284.004135131836</v>
          </cell>
          <cell r="EQ73">
            <v>11443.80389213562</v>
          </cell>
          <cell r="ER73">
            <v>2743.9529933929443</v>
          </cell>
          <cell r="ES73">
            <v>3.869692678460225</v>
          </cell>
          <cell r="ET73">
            <v>4.1705539124360742</v>
          </cell>
          <cell r="EU73">
            <v>42094</v>
          </cell>
          <cell r="EV73">
            <v>542.27323245121033</v>
          </cell>
          <cell r="EW73">
            <v>140.13341045650793</v>
          </cell>
          <cell r="EY73">
            <v>42094</v>
          </cell>
          <cell r="EZ73">
            <v>25</v>
          </cell>
          <cell r="FA73">
            <v>52738.626815795898</v>
          </cell>
          <cell r="FB73">
            <v>15383.84606552124</v>
          </cell>
          <cell r="FC73">
            <v>3170.5749101638794</v>
          </cell>
          <cell r="FD73">
            <v>3.4281821718169274</v>
          </cell>
          <cell r="FE73">
            <v>4.8520683161294826</v>
          </cell>
          <cell r="FF73">
            <v>42094</v>
          </cell>
          <cell r="FG73">
            <v>443.84314636372818</v>
          </cell>
          <cell r="FH73">
            <v>129.46895004955132</v>
          </cell>
          <cell r="FJ73">
            <v>42094</v>
          </cell>
          <cell r="FK73">
            <v>19</v>
          </cell>
          <cell r="FL73">
            <v>148468.27947998047</v>
          </cell>
          <cell r="FM73">
            <v>29694.814079284668</v>
          </cell>
          <cell r="FN73">
            <v>8864.3130302429199</v>
          </cell>
          <cell r="FO73">
            <v>4.9998049855968985</v>
          </cell>
          <cell r="FP73">
            <v>3.3499284127233606</v>
          </cell>
          <cell r="FQ73">
            <v>42094</v>
          </cell>
          <cell r="FR73">
            <v>416.22707100032034</v>
          </cell>
          <cell r="FS73">
            <v>83.248661137656214</v>
          </cell>
          <cell r="FU73">
            <v>42094</v>
          </cell>
          <cell r="FV73">
            <v>8</v>
          </cell>
          <cell r="FW73">
            <v>42118.002716064453</v>
          </cell>
          <cell r="FX73">
            <v>13010.706977844238</v>
          </cell>
          <cell r="FY73">
            <v>1949.5530090332031</v>
          </cell>
          <cell r="FZ73">
            <v>3.2371801768948179</v>
          </cell>
          <cell r="GA73">
            <v>6.6736872080725513</v>
          </cell>
          <cell r="GB73">
            <v>42094</v>
          </cell>
          <cell r="GC73">
            <v>422.70270960996078</v>
          </cell>
          <cell r="GD73">
            <v>130.57744287048845</v>
          </cell>
          <cell r="GF73">
            <v>42094</v>
          </cell>
          <cell r="GG73">
            <v>5</v>
          </cell>
          <cell r="GH73">
            <v>60647</v>
          </cell>
          <cell r="GI73">
            <v>10245</v>
          </cell>
          <cell r="GJ73">
            <v>3661</v>
          </cell>
          <cell r="GK73">
            <v>5.9196681307955101</v>
          </cell>
          <cell r="GL73">
            <v>2.798415733406173</v>
          </cell>
          <cell r="GM73">
            <v>42094</v>
          </cell>
          <cell r="GN73">
            <v>425.58036647237662</v>
          </cell>
          <cell r="GO73">
            <v>71.892605644294008</v>
          </cell>
        </row>
        <row r="74">
          <cell r="L74">
            <v>42185</v>
          </cell>
          <cell r="M74">
            <v>13</v>
          </cell>
          <cell r="N74">
            <v>23145.489044189453</v>
          </cell>
          <cell r="O74">
            <v>8150.9899940490723</v>
          </cell>
          <cell r="P74">
            <v>1494.2699966430664</v>
          </cell>
          <cell r="Q74">
            <v>2.8395923760288828</v>
          </cell>
          <cell r="R74">
            <v>5.4548307952114259</v>
          </cell>
          <cell r="S74">
            <v>42185</v>
          </cell>
          <cell r="T74">
            <v>376.30329460958285</v>
          </cell>
          <cell r="U74">
            <v>132.52018063798158</v>
          </cell>
          <cell r="W74">
            <v>42185</v>
          </cell>
          <cell r="X74">
            <v>26</v>
          </cell>
          <cell r="Y74">
            <v>47706.562652587891</v>
          </cell>
          <cell r="Z74">
            <v>6327.6540050506592</v>
          </cell>
          <cell r="AA74">
            <v>2731.7339744567871</v>
          </cell>
          <cell r="AB74">
            <v>7.5393759858723426</v>
          </cell>
          <cell r="AC74">
            <v>2.3163507370108873</v>
          </cell>
          <cell r="AD74">
            <v>42185</v>
          </cell>
          <cell r="AE74">
            <v>457.29268441684559</v>
          </cell>
          <cell r="AF74">
            <v>60.653916885660479</v>
          </cell>
          <cell r="AH74">
            <v>42185</v>
          </cell>
          <cell r="AI74">
            <v>26</v>
          </cell>
          <cell r="AJ74">
            <v>62084.238922119141</v>
          </cell>
          <cell r="AK74">
            <v>12476.265001058578</v>
          </cell>
          <cell r="AL74">
            <v>3132.6360282897949</v>
          </cell>
          <cell r="AM74">
            <v>4.9761878989306059</v>
          </cell>
          <cell r="AN74">
            <v>3.9826730230992604</v>
          </cell>
          <cell r="AO74">
            <v>42185</v>
          </cell>
          <cell r="AP74">
            <v>400.62922539994054</v>
          </cell>
          <cell r="AQ74">
            <v>80.509264026391904</v>
          </cell>
          <cell r="AS74">
            <v>42185</v>
          </cell>
          <cell r="AT74">
            <v>14</v>
          </cell>
          <cell r="AU74">
            <v>23437.519073486328</v>
          </cell>
          <cell r="AV74">
            <v>4173.9129943847656</v>
          </cell>
          <cell r="AW74">
            <v>1267.7489948272705</v>
          </cell>
          <cell r="AX74">
            <v>5.6152390107357801</v>
          </cell>
          <cell r="AY74">
            <v>3.292381229577277</v>
          </cell>
          <cell r="AZ74">
            <v>42185</v>
          </cell>
          <cell r="BA74">
            <v>488.84989432062156</v>
          </cell>
          <cell r="BB74">
            <v>87.057718003808745</v>
          </cell>
          <cell r="BD74">
            <v>42185</v>
          </cell>
          <cell r="BE74">
            <v>94</v>
          </cell>
          <cell r="BF74">
            <v>221833.285987854</v>
          </cell>
          <cell r="BG74">
            <v>11353.586298704147</v>
          </cell>
          <cell r="BH74">
            <v>10829.916236877441</v>
          </cell>
          <cell r="BI74">
            <v>19.538609224573662</v>
          </cell>
          <cell r="BJ74">
            <v>1.048354026972391</v>
          </cell>
          <cell r="BK74">
            <v>42185</v>
          </cell>
          <cell r="BL74">
            <v>653.92572607341947</v>
          </cell>
          <cell r="BM74">
            <v>33.468386544676818</v>
          </cell>
          <cell r="BO74">
            <v>42185</v>
          </cell>
          <cell r="BP74">
            <v>12</v>
          </cell>
          <cell r="BQ74">
            <v>29757.268493652344</v>
          </cell>
          <cell r="BR74">
            <v>7510.0309066772461</v>
          </cell>
          <cell r="BS74">
            <v>1714.7569885253906</v>
          </cell>
          <cell r="BT74">
            <v>3.9623363556593154</v>
          </cell>
          <cell r="BU74">
            <v>4.3796473534920626</v>
          </cell>
          <cell r="BV74">
            <v>42185</v>
          </cell>
          <cell r="BW74">
            <v>356.99771881203026</v>
          </cell>
          <cell r="BX74">
            <v>90.097782411162157</v>
          </cell>
          <cell r="BZ74">
            <v>42185</v>
          </cell>
          <cell r="CA74">
            <v>10</v>
          </cell>
          <cell r="CB74">
            <v>43767.629638671875</v>
          </cell>
          <cell r="CC74">
            <v>6742.9448852539063</v>
          </cell>
          <cell r="CD74">
            <v>3181.9410266876221</v>
          </cell>
          <cell r="CE74">
            <v>6.4908775592081387</v>
          </cell>
          <cell r="CF74">
            <v>2.1191294334808157</v>
          </cell>
          <cell r="CG74">
            <v>42185</v>
          </cell>
          <cell r="CH74">
            <v>438.58629462030973</v>
          </cell>
          <cell r="CI74">
            <v>67.569645339884602</v>
          </cell>
          <cell r="CK74">
            <v>42185</v>
          </cell>
          <cell r="CL74">
            <v>29</v>
          </cell>
          <cell r="CM74">
            <v>144732.33337402344</v>
          </cell>
          <cell r="CN74">
            <v>27211.720053672791</v>
          </cell>
          <cell r="CO74">
            <v>7377.3751583099365</v>
          </cell>
          <cell r="CP74">
            <v>5.3187499021947637</v>
          </cell>
          <cell r="CQ74">
            <v>3.6885368399655376</v>
          </cell>
          <cell r="CR74">
            <v>42185</v>
          </cell>
          <cell r="CS74">
            <v>321.49128676486106</v>
          </cell>
          <cell r="CT74">
            <v>60.444896390446708</v>
          </cell>
          <cell r="CV74">
            <v>42185</v>
          </cell>
          <cell r="CW74">
            <v>17</v>
          </cell>
          <cell r="CX74">
            <v>30730.429138183594</v>
          </cell>
          <cell r="CY74">
            <v>5997.9580450057983</v>
          </cell>
          <cell r="CZ74">
            <v>1299.0549964904785</v>
          </cell>
          <cell r="DA74">
            <v>5.1234818429200741</v>
          </cell>
          <cell r="DB74">
            <v>4.6171702208219489</v>
          </cell>
          <cell r="DC74">
            <v>42185</v>
          </cell>
          <cell r="DD74">
            <v>383.53770908929698</v>
          </cell>
          <cell r="DE74">
            <v>74.858801269939448</v>
          </cell>
          <cell r="DG74">
            <v>42185</v>
          </cell>
          <cell r="DH74">
            <v>62</v>
          </cell>
          <cell r="DI74">
            <v>114411.25210571289</v>
          </cell>
          <cell r="DJ74">
            <v>14942.708631515503</v>
          </cell>
          <cell r="DK74">
            <v>7270.3576393127441</v>
          </cell>
          <cell r="DL74">
            <v>7.6566608455718246</v>
          </cell>
          <cell r="DM74">
            <v>2.0552921015489432</v>
          </cell>
          <cell r="DN74">
            <v>42185</v>
          </cell>
          <cell r="DO74">
            <v>718.01665647957657</v>
          </cell>
          <cell r="DP74">
            <v>93.776735180171443</v>
          </cell>
          <cell r="DR74">
            <v>42185</v>
          </cell>
          <cell r="DS74">
            <v>35</v>
          </cell>
          <cell r="DT74">
            <v>113396.47778320313</v>
          </cell>
          <cell r="DU74">
            <v>20776.139060974121</v>
          </cell>
          <cell r="DV74">
            <v>6924.8799629211426</v>
          </cell>
          <cell r="DW74">
            <v>5.458014958910578</v>
          </cell>
          <cell r="DX74">
            <v>3.0002164907144557</v>
          </cell>
          <cell r="DY74">
            <v>42185</v>
          </cell>
          <cell r="DZ74">
            <v>420.55331746876936</v>
          </cell>
          <cell r="EA74">
            <v>77.052430349643444</v>
          </cell>
          <cell r="EC74">
            <v>42185</v>
          </cell>
          <cell r="ED74">
            <v>23</v>
          </cell>
          <cell r="EE74">
            <v>31874.546173095703</v>
          </cell>
          <cell r="EF74">
            <v>5821.8859930038452</v>
          </cell>
          <cell r="EG74">
            <v>1346.3329966068268</v>
          </cell>
          <cell r="EH74">
            <v>5.4749519676955742</v>
          </cell>
          <cell r="EI74">
            <v>4.3242541092558735</v>
          </cell>
          <cell r="EJ74">
            <v>42185</v>
          </cell>
          <cell r="EK74">
            <v>387.05774735394829</v>
          </cell>
          <cell r="EL74">
            <v>70.696099187307055</v>
          </cell>
          <cell r="EN74">
            <v>42185</v>
          </cell>
          <cell r="EO74">
            <v>24</v>
          </cell>
          <cell r="EP74">
            <v>45061.405029296875</v>
          </cell>
          <cell r="EQ74">
            <v>12067.502899169922</v>
          </cell>
          <cell r="ER74">
            <v>2736.4869861602783</v>
          </cell>
          <cell r="ES74">
            <v>3.7341118047211306</v>
          </cell>
          <cell r="ET74">
            <v>4.4098521060765306</v>
          </cell>
          <cell r="EU74">
            <v>42185</v>
          </cell>
          <cell r="EV74">
            <v>571.20106211866153</v>
          </cell>
          <cell r="EW74">
            <v>152.96838766222206</v>
          </cell>
          <cell r="EY74">
            <v>42185</v>
          </cell>
          <cell r="EZ74">
            <v>23</v>
          </cell>
          <cell r="FA74">
            <v>51098.150939941406</v>
          </cell>
          <cell r="FB74">
            <v>13994.425943374634</v>
          </cell>
          <cell r="FC74">
            <v>3054.4779043197632</v>
          </cell>
          <cell r="FD74">
            <v>3.6513216866986067</v>
          </cell>
          <cell r="FE74">
            <v>4.5816098140972521</v>
          </cell>
          <cell r="FF74">
            <v>42185</v>
          </cell>
          <cell r="FG74">
            <v>487.34350463861819</v>
          </cell>
          <cell r="FH74">
            <v>133.47043795510021</v>
          </cell>
          <cell r="FJ74">
            <v>42185</v>
          </cell>
          <cell r="FK74">
            <v>19</v>
          </cell>
          <cell r="FL74">
            <v>148992.00775146484</v>
          </cell>
          <cell r="FM74">
            <v>29811.226890563965</v>
          </cell>
          <cell r="FN74">
            <v>9054.9550495147705</v>
          </cell>
          <cell r="FO74">
            <v>4.997848907675273</v>
          </cell>
          <cell r="FP74">
            <v>3.2922556464994783</v>
          </cell>
          <cell r="FQ74">
            <v>42185</v>
          </cell>
          <cell r="FR74">
            <v>457.09232350005567</v>
          </cell>
          <cell r="FS74">
            <v>91.457811539298831</v>
          </cell>
          <cell r="FU74">
            <v>42185</v>
          </cell>
          <cell r="FV74">
            <v>8</v>
          </cell>
          <cell r="FW74">
            <v>43847.214050292969</v>
          </cell>
          <cell r="FX74">
            <v>14323.355991363525</v>
          </cell>
          <cell r="FY74">
            <v>1988.9030017852783</v>
          </cell>
          <cell r="FZ74">
            <v>3.061238865858761</v>
          </cell>
          <cell r="GA74">
            <v>7.20163626808678</v>
          </cell>
          <cell r="GB74">
            <v>42185</v>
          </cell>
          <cell r="GC74">
            <v>451.06444744990813</v>
          </cell>
          <cell r="GD74">
            <v>147.34702753206167</v>
          </cell>
          <cell r="GF74">
            <v>42185</v>
          </cell>
          <cell r="GG74">
            <v>6</v>
          </cell>
          <cell r="GH74">
            <v>64867</v>
          </cell>
          <cell r="GI74">
            <v>11451</v>
          </cell>
          <cell r="GJ74">
            <v>3866</v>
          </cell>
          <cell r="GK74">
            <v>5.6647454370797314</v>
          </cell>
          <cell r="GL74">
            <v>2.961976202793585</v>
          </cell>
          <cell r="GM74">
            <v>42185</v>
          </cell>
          <cell r="GN74">
            <v>409.26611398769637</v>
          </cell>
          <cell r="GO74">
            <v>72.247926854534825</v>
          </cell>
        </row>
        <row r="75">
          <cell r="L75">
            <v>42277</v>
          </cell>
          <cell r="M75">
            <v>13</v>
          </cell>
          <cell r="N75">
            <v>23056.118041992188</v>
          </cell>
          <cell r="O75">
            <v>8109.7599487304688</v>
          </cell>
          <cell r="P75">
            <v>1480.0939960479736</v>
          </cell>
          <cell r="Q75">
            <v>2.8430086941847739</v>
          </cell>
          <cell r="R75">
            <v>5.4792195430725945</v>
          </cell>
          <cell r="S75">
            <v>42277</v>
          </cell>
          <cell r="T75">
            <v>471.8579758888223</v>
          </cell>
          <cell r="U75">
            <v>165.97134467227735</v>
          </cell>
          <cell r="W75">
            <v>42277</v>
          </cell>
          <cell r="X75">
            <v>23</v>
          </cell>
          <cell r="Y75">
            <v>35005.160034179688</v>
          </cell>
          <cell r="Z75">
            <v>5066.9569607973099</v>
          </cell>
          <cell r="AA75">
            <v>2568.7200164794922</v>
          </cell>
          <cell r="AB75">
            <v>6.9085173418705059</v>
          </cell>
          <cell r="AC75">
            <v>1.9725610141589998</v>
          </cell>
          <cell r="AD75">
            <v>42277</v>
          </cell>
          <cell r="AE75">
            <v>515.04151312166573</v>
          </cell>
          <cell r="AF75">
            <v>74.551671166857986</v>
          </cell>
          <cell r="AH75">
            <v>42277</v>
          </cell>
          <cell r="AI75">
            <v>27</v>
          </cell>
          <cell r="AJ75">
            <v>65826.863891601563</v>
          </cell>
          <cell r="AK75">
            <v>13169.921037197113</v>
          </cell>
          <cell r="AL75">
            <v>3421.2490367889404</v>
          </cell>
          <cell r="AM75">
            <v>4.9982732398835363</v>
          </cell>
          <cell r="AN75">
            <v>3.8494482265336405</v>
          </cell>
          <cell r="AO75">
            <v>42277</v>
          </cell>
          <cell r="AP75">
            <v>502.99674559715902</v>
          </cell>
          <cell r="AQ75">
            <v>100.63410331062238</v>
          </cell>
          <cell r="AS75">
            <v>42277</v>
          </cell>
          <cell r="AT75">
            <v>15</v>
          </cell>
          <cell r="AU75">
            <v>24830.340240478516</v>
          </cell>
          <cell r="AV75">
            <v>4003.3359375</v>
          </cell>
          <cell r="AW75">
            <v>1395.9049835205078</v>
          </cell>
          <cell r="AX75">
            <v>6.2024123451364783</v>
          </cell>
          <cell r="AY75">
            <v>2.8679143528834499</v>
          </cell>
          <cell r="AZ75">
            <v>42277</v>
          </cell>
          <cell r="BA75">
            <v>529.50911498105791</v>
          </cell>
          <cell r="BB75">
            <v>85.371478953066372</v>
          </cell>
          <cell r="BD75">
            <v>42277</v>
          </cell>
          <cell r="BE75">
            <v>90</v>
          </cell>
          <cell r="BF75">
            <v>220043.74758911133</v>
          </cell>
          <cell r="BG75">
            <v>-25405.251523017883</v>
          </cell>
          <cell r="BH75">
            <v>11009.212096214294</v>
          </cell>
          <cell r="BI75">
            <v>-8.6613489100765406</v>
          </cell>
          <cell r="BJ75">
            <v>-2.3076357600335369</v>
          </cell>
          <cell r="BK75">
            <v>42277</v>
          </cell>
          <cell r="BL75">
            <v>1089.6482113999116</v>
          </cell>
          <cell r="BM75">
            <v>-125.80583263794212</v>
          </cell>
          <cell r="BO75">
            <v>42277</v>
          </cell>
          <cell r="BP75">
            <v>12</v>
          </cell>
          <cell r="BQ75">
            <v>30816.777648925781</v>
          </cell>
          <cell r="BR75">
            <v>7741.8026657104492</v>
          </cell>
          <cell r="BS75">
            <v>1747.1890068054199</v>
          </cell>
          <cell r="BT75">
            <v>3.9805687356793134</v>
          </cell>
          <cell r="BU75">
            <v>4.4310046798346381</v>
          </cell>
          <cell r="BV75">
            <v>42277</v>
          </cell>
          <cell r="BW75">
            <v>414.33470561740569</v>
          </cell>
          <cell r="BX75">
            <v>104.0893231923293</v>
          </cell>
          <cell r="BZ75">
            <v>42277</v>
          </cell>
          <cell r="CA75">
            <v>10</v>
          </cell>
          <cell r="CB75">
            <v>47577.4189453125</v>
          </cell>
          <cell r="CC75">
            <v>6381.2070617675781</v>
          </cell>
          <cell r="CD75">
            <v>3369.3349990844727</v>
          </cell>
          <cell r="CE75">
            <v>7.4558650870880339</v>
          </cell>
          <cell r="CF75">
            <v>1.8939069767480829</v>
          </cell>
          <cell r="CG75">
            <v>42277</v>
          </cell>
          <cell r="CH75">
            <v>542.77904078829522</v>
          </cell>
          <cell r="CI75">
            <v>72.798935394937956</v>
          </cell>
          <cell r="CK75">
            <v>42277</v>
          </cell>
          <cell r="CL75">
            <v>29</v>
          </cell>
          <cell r="CM75">
            <v>150943.65478515625</v>
          </cell>
          <cell r="CN75">
            <v>26820.210161685944</v>
          </cell>
          <cell r="CO75">
            <v>7725.380054473877</v>
          </cell>
          <cell r="CP75">
            <v>5.6279818045865673</v>
          </cell>
          <cell r="CQ75">
            <v>3.4717010648756341</v>
          </cell>
          <cell r="CR75">
            <v>42277</v>
          </cell>
          <cell r="CS75">
            <v>410.26207525262936</v>
          </cell>
          <cell r="CT75">
            <v>72.896837533888814</v>
          </cell>
          <cell r="CV75">
            <v>42277</v>
          </cell>
          <cell r="CW75">
            <v>16</v>
          </cell>
          <cell r="CX75">
            <v>30838.457824707031</v>
          </cell>
          <cell r="CY75">
            <v>6152.5678939819336</v>
          </cell>
          <cell r="CZ75">
            <v>1372.2390003204346</v>
          </cell>
          <cell r="DA75">
            <v>5.0122905356105587</v>
          </cell>
          <cell r="DB75">
            <v>4.4835978955161844</v>
          </cell>
          <cell r="DC75">
            <v>42277</v>
          </cell>
          <cell r="DD75">
            <v>391.21913544597243</v>
          </cell>
          <cell r="DE75">
            <v>78.051966993233592</v>
          </cell>
          <cell r="DG75">
            <v>42277</v>
          </cell>
          <cell r="DH75">
            <v>58</v>
          </cell>
          <cell r="DI75">
            <v>108565.48704528809</v>
          </cell>
          <cell r="DJ75">
            <v>12705.380747199059</v>
          </cell>
          <cell r="DK75">
            <v>6554.5666580200195</v>
          </cell>
          <cell r="DL75">
            <v>8.5448432601456421</v>
          </cell>
          <cell r="DM75">
            <v>1.9384013330084975</v>
          </cell>
          <cell r="DN75">
            <v>42277</v>
          </cell>
          <cell r="DO75">
            <v>919.33341682026878</v>
          </cell>
          <cell r="DP75">
            <v>107.58926627808025</v>
          </cell>
          <cell r="DR75">
            <v>42277</v>
          </cell>
          <cell r="DS75">
            <v>35</v>
          </cell>
          <cell r="DT75">
            <v>134188.05923461914</v>
          </cell>
          <cell r="DU75">
            <v>19058.036891937256</v>
          </cell>
          <cell r="DV75">
            <v>7183.0589752197266</v>
          </cell>
          <cell r="DW75">
            <v>7.0410221155248731</v>
          </cell>
          <cell r="DX75">
            <v>2.6531923178807366</v>
          </cell>
          <cell r="DY75">
            <v>42277</v>
          </cell>
          <cell r="DZ75">
            <v>572.70221302034543</v>
          </cell>
          <cell r="EA75">
            <v>81.337936967643415</v>
          </cell>
          <cell r="EC75">
            <v>42277</v>
          </cell>
          <cell r="ED75">
            <v>22</v>
          </cell>
          <cell r="EE75">
            <v>31024.042984008789</v>
          </cell>
          <cell r="EF75">
            <v>5995.1629695892334</v>
          </cell>
          <cell r="EG75">
            <v>1286.5009970068932</v>
          </cell>
          <cell r="EH75">
            <v>5.1748456449607483</v>
          </cell>
          <cell r="EI75">
            <v>4.6600531080327725</v>
          </cell>
          <cell r="EJ75">
            <v>42277</v>
          </cell>
          <cell r="EK75">
            <v>472.58519422277777</v>
          </cell>
          <cell r="EL75">
            <v>91.323534390437331</v>
          </cell>
          <cell r="EN75">
            <v>42277</v>
          </cell>
          <cell r="EO75">
            <v>22</v>
          </cell>
          <cell r="EP75">
            <v>43417.727020263672</v>
          </cell>
          <cell r="EQ75">
            <v>10117.981864929199</v>
          </cell>
          <cell r="ER75">
            <v>2603.0469703674316</v>
          </cell>
          <cell r="ES75">
            <v>4.2911449733624805</v>
          </cell>
          <cell r="ET75">
            <v>3.8869762935937344</v>
          </cell>
          <cell r="EU75">
            <v>42277</v>
          </cell>
          <cell r="EV75">
            <v>699.51173260653843</v>
          </cell>
          <cell r="EW75">
            <v>163.01284084988882</v>
          </cell>
          <cell r="EY75">
            <v>42277</v>
          </cell>
          <cell r="EZ75">
            <v>23</v>
          </cell>
          <cell r="FA75">
            <v>51477.639953613281</v>
          </cell>
          <cell r="FB75">
            <v>13716.146980285645</v>
          </cell>
          <cell r="FC75">
            <v>3079.1639976501465</v>
          </cell>
          <cell r="FD75">
            <v>3.7530685569061495</v>
          </cell>
          <cell r="FE75">
            <v>4.4545035570541467</v>
          </cell>
          <cell r="FF75">
            <v>42277</v>
          </cell>
          <cell r="FG75">
            <v>661.37999660673051</v>
          </cell>
          <cell r="FH75">
            <v>176.22379836086463</v>
          </cell>
          <cell r="FJ75">
            <v>42277</v>
          </cell>
          <cell r="FK75">
            <v>19</v>
          </cell>
          <cell r="FL75">
            <v>156459.73870849609</v>
          </cell>
          <cell r="FM75">
            <v>32557.739044189453</v>
          </cell>
          <cell r="FN75">
            <v>9257.7869300842285</v>
          </cell>
          <cell r="FO75">
            <v>4.8056082302318011</v>
          </cell>
          <cell r="FP75">
            <v>3.516795027804041</v>
          </cell>
          <cell r="FQ75">
            <v>42277</v>
          </cell>
          <cell r="FR75">
            <v>672.95292524679758</v>
          </cell>
          <cell r="FS75">
            <v>140.03491192088651</v>
          </cell>
          <cell r="FU75">
            <v>42277</v>
          </cell>
          <cell r="FV75">
            <v>7</v>
          </cell>
          <cell r="FW75">
            <v>45701.383697509766</v>
          </cell>
          <cell r="FX75">
            <v>16057.85897064209</v>
          </cell>
          <cell r="FY75">
            <v>2004.7680072784424</v>
          </cell>
          <cell r="FZ75">
            <v>2.8460446552098686</v>
          </cell>
          <cell r="GA75">
            <v>8.0098340118871487</v>
          </cell>
          <cell r="GB75">
            <v>42277</v>
          </cell>
          <cell r="GC75">
            <v>632.54792315377199</v>
          </cell>
          <cell r="GD75">
            <v>222.25509427473395</v>
          </cell>
          <cell r="GF75">
            <v>42277</v>
          </cell>
          <cell r="GG75">
            <v>6</v>
          </cell>
          <cell r="GH75">
            <v>64649</v>
          </cell>
          <cell r="GI75">
            <v>10250</v>
          </cell>
          <cell r="GJ75">
            <v>3991</v>
          </cell>
          <cell r="GK75">
            <v>6.3072195121951218</v>
          </cell>
          <cell r="GL75">
            <v>2.5682786269105486</v>
          </cell>
          <cell r="GM75">
            <v>42277</v>
          </cell>
          <cell r="GN75">
            <v>582.67223748560457</v>
          </cell>
          <cell r="GO75">
            <v>92.38179143107314</v>
          </cell>
        </row>
        <row r="76">
          <cell r="L76">
            <v>42369</v>
          </cell>
          <cell r="M76">
            <v>13</v>
          </cell>
          <cell r="N76">
            <v>22200.7880859375</v>
          </cell>
          <cell r="O76">
            <v>8276.4309501647949</v>
          </cell>
          <cell r="P76">
            <v>1458.1119956970215</v>
          </cell>
          <cell r="Q76">
            <v>2.6824108386351551</v>
          </cell>
          <cell r="R76">
            <v>5.6761284281242137</v>
          </cell>
          <cell r="S76">
            <v>42369</v>
          </cell>
          <cell r="T76">
            <v>454.97055062574702</v>
          </cell>
          <cell r="U76">
            <v>169.61255303353974</v>
          </cell>
          <cell r="W76">
            <v>42369</v>
          </cell>
          <cell r="X76">
            <v>23</v>
          </cell>
          <cell r="Y76">
            <v>34837.747680664063</v>
          </cell>
          <cell r="Z76">
            <v>5864.9569520950317</v>
          </cell>
          <cell r="AA76">
            <v>2561.2489700317383</v>
          </cell>
          <cell r="AB76">
            <v>5.9399835267707477</v>
          </cell>
          <cell r="AC76">
            <v>2.289881624441358</v>
          </cell>
          <cell r="AD76">
            <v>42369</v>
          </cell>
          <cell r="AE76">
            <v>548.51333393653454</v>
          </cell>
          <cell r="AF76">
            <v>92.342568201486571</v>
          </cell>
          <cell r="AH76">
            <v>42369</v>
          </cell>
          <cell r="AI76">
            <v>25</v>
          </cell>
          <cell r="AJ76">
            <v>61243.212127685547</v>
          </cell>
          <cell r="AK76">
            <v>12859.675994873047</v>
          </cell>
          <cell r="AL76">
            <v>3194.9600238800049</v>
          </cell>
          <cell r="AM76">
            <v>4.7624226420714075</v>
          </cell>
          <cell r="AN76">
            <v>4.0249880745788094</v>
          </cell>
          <cell r="AO76">
            <v>42369</v>
          </cell>
          <cell r="AP76">
            <v>452.50306253203036</v>
          </cell>
          <cell r="AQ76">
            <v>95.015309757391663</v>
          </cell>
          <cell r="AS76">
            <v>42369</v>
          </cell>
          <cell r="AT76">
            <v>13</v>
          </cell>
          <cell r="AU76">
            <v>25005.629150390625</v>
          </cell>
          <cell r="AV76">
            <v>3838.2879943847656</v>
          </cell>
          <cell r="AW76">
            <v>1328.1730041503906</v>
          </cell>
          <cell r="AX76">
            <v>6.5147871100273562</v>
          </cell>
          <cell r="AY76">
            <v>2.8899006246856014</v>
          </cell>
          <cell r="AZ76">
            <v>42369</v>
          </cell>
          <cell r="BA76">
            <v>499.47623149640583</v>
          </cell>
          <cell r="BB76">
            <v>76.668081866808464</v>
          </cell>
          <cell r="BD76">
            <v>42369</v>
          </cell>
          <cell r="BE76">
            <v>83</v>
          </cell>
          <cell r="BF76">
            <v>200038.37153625488</v>
          </cell>
          <cell r="BG76">
            <v>-47088.285276412964</v>
          </cell>
          <cell r="BH76">
            <v>10602.709349632263</v>
          </cell>
          <cell r="BI76">
            <v>-4.2481557857120844</v>
          </cell>
          <cell r="BJ76">
            <v>-4.4411559087061212</v>
          </cell>
          <cell r="BK76">
            <v>42369</v>
          </cell>
          <cell r="BL76">
            <v>1428.8129714009401</v>
          </cell>
          <cell r="BM76">
            <v>-336.33723513777392</v>
          </cell>
          <cell r="BO76">
            <v>42369</v>
          </cell>
          <cell r="BP76">
            <v>11</v>
          </cell>
          <cell r="BQ76">
            <v>30097.361999511719</v>
          </cell>
          <cell r="BR76">
            <v>7670.8546905517578</v>
          </cell>
          <cell r="BS76">
            <v>1686.9233245849609</v>
          </cell>
          <cell r="BT76">
            <v>3.9235995483766413</v>
          </cell>
          <cell r="BU76">
            <v>4.5472456149950045</v>
          </cell>
          <cell r="BV76">
            <v>42369</v>
          </cell>
          <cell r="BW76">
            <v>351.29262336796188</v>
          </cell>
          <cell r="BX76">
            <v>89.533251045791985</v>
          </cell>
          <cell r="BZ76">
            <v>42369</v>
          </cell>
          <cell r="CA76">
            <v>10</v>
          </cell>
          <cell r="CB76">
            <v>47897.743530273438</v>
          </cell>
          <cell r="CC76">
            <v>5137.1729888916016</v>
          </cell>
          <cell r="CD76">
            <v>3254.8849983215332</v>
          </cell>
          <cell r="CE76">
            <v>9.3237552314951095</v>
          </cell>
          <cell r="CF76">
            <v>1.5782963120173892</v>
          </cell>
          <cell r="CG76">
            <v>42369</v>
          </cell>
          <cell r="CH76">
            <v>540.51539853688303</v>
          </cell>
          <cell r="CI76">
            <v>57.971856308609759</v>
          </cell>
          <cell r="CK76">
            <v>42369</v>
          </cell>
          <cell r="CL76">
            <v>31</v>
          </cell>
          <cell r="CM76">
            <v>155101.14038085938</v>
          </cell>
          <cell r="CN76">
            <v>27902.737241744995</v>
          </cell>
          <cell r="CO76">
            <v>8194.0559463500977</v>
          </cell>
          <cell r="CP76">
            <v>5.5586353065323699</v>
          </cell>
          <cell r="CQ76">
            <v>3.4052412412651138</v>
          </cell>
          <cell r="CR76">
            <v>42369</v>
          </cell>
          <cell r="CS76">
            <v>438.10550295887219</v>
          </cell>
          <cell r="CT76">
            <v>78.815298863737567</v>
          </cell>
          <cell r="CV76">
            <v>42369</v>
          </cell>
          <cell r="CW76">
            <v>15</v>
          </cell>
          <cell r="CX76">
            <v>40070.008819580078</v>
          </cell>
          <cell r="CY76">
            <v>8929.6020278930664</v>
          </cell>
          <cell r="CZ76">
            <v>1828.1389942169189</v>
          </cell>
          <cell r="DA76">
            <v>4.4873230290011668</v>
          </cell>
          <cell r="DB76">
            <v>4.8845312397693537</v>
          </cell>
          <cell r="DC76">
            <v>42369</v>
          </cell>
          <cell r="DD76">
            <v>297.563542537057</v>
          </cell>
          <cell r="DE76">
            <v>66.312039631185556</v>
          </cell>
          <cell r="DG76">
            <v>42369</v>
          </cell>
          <cell r="DH76">
            <v>52</v>
          </cell>
          <cell r="DI76">
            <v>108950.65431213379</v>
          </cell>
          <cell r="DJ76">
            <v>9193.1299928426743</v>
          </cell>
          <cell r="DK76">
            <v>6332.1230082511902</v>
          </cell>
          <cell r="DL76">
            <v>11.851312273073207</v>
          </cell>
          <cell r="DM76">
            <v>1.4518242903467597</v>
          </cell>
          <cell r="DN76">
            <v>42369</v>
          </cell>
          <cell r="DO76">
            <v>961.56638641892675</v>
          </cell>
          <cell r="DP76">
            <v>81.135857723001294</v>
          </cell>
          <cell r="DR76">
            <v>42369</v>
          </cell>
          <cell r="DS76">
            <v>35</v>
          </cell>
          <cell r="DT76">
            <v>156101.62173461914</v>
          </cell>
          <cell r="DU76">
            <v>20127.544015884399</v>
          </cell>
          <cell r="DV76">
            <v>8915.7059917449951</v>
          </cell>
          <cell r="DW76">
            <v>7.7556219284094343</v>
          </cell>
          <cell r="DX76">
            <v>2.2575378814106686</v>
          </cell>
          <cell r="DY76">
            <v>42369</v>
          </cell>
          <cell r="DZ76">
            <v>616.25122932345255</v>
          </cell>
          <cell r="EA76">
            <v>79.458647547797213</v>
          </cell>
          <cell r="EC76">
            <v>42369</v>
          </cell>
          <cell r="ED76">
            <v>22</v>
          </cell>
          <cell r="EE76">
            <v>31204.676910400391</v>
          </cell>
          <cell r="EF76">
            <v>6404.034008026123</v>
          </cell>
          <cell r="EG76">
            <v>1309.2290042042732</v>
          </cell>
          <cell r="EH76">
            <v>4.8726594629715931</v>
          </cell>
          <cell r="EI76">
            <v>4.8914544265832118</v>
          </cell>
          <cell r="EJ76">
            <v>42369</v>
          </cell>
          <cell r="EK76">
            <v>476.40673123702669</v>
          </cell>
          <cell r="EL76">
            <v>97.771398731502956</v>
          </cell>
          <cell r="EN76">
            <v>42369</v>
          </cell>
          <cell r="EO76">
            <v>20</v>
          </cell>
          <cell r="EP76">
            <v>42025.401947021484</v>
          </cell>
          <cell r="EQ76">
            <v>8368.0388717651367</v>
          </cell>
          <cell r="ER76">
            <v>2459.7739887237549</v>
          </cell>
          <cell r="ES76">
            <v>5.0221327351645932</v>
          </cell>
          <cell r="ET76">
            <v>3.4019543706561692</v>
          </cell>
          <cell r="EU76">
            <v>42369</v>
          </cell>
          <cell r="EV76">
            <v>770.32929308072403</v>
          </cell>
          <cell r="EW76">
            <v>153.38688435829994</v>
          </cell>
          <cell r="EY76">
            <v>42369</v>
          </cell>
          <cell r="EZ76">
            <v>18</v>
          </cell>
          <cell r="FA76">
            <v>34936.763885498047</v>
          </cell>
          <cell r="FB76">
            <v>11439.51602935791</v>
          </cell>
          <cell r="FC76">
            <v>1989.3199987411499</v>
          </cell>
          <cell r="FD76">
            <v>3.054042128691262</v>
          </cell>
          <cell r="FE76">
            <v>5.7504655040902843</v>
          </cell>
          <cell r="FF76">
            <v>42369</v>
          </cell>
          <cell r="FG76">
            <v>722.62887123794098</v>
          </cell>
          <cell r="FH76">
            <v>236.61391715889872</v>
          </cell>
          <cell r="FJ76">
            <v>42369</v>
          </cell>
          <cell r="FK76">
            <v>19</v>
          </cell>
          <cell r="FL76">
            <v>161874.44360351563</v>
          </cell>
          <cell r="FM76">
            <v>36635.984985351563</v>
          </cell>
          <cell r="FN76">
            <v>9567.4569873809814</v>
          </cell>
          <cell r="FO76">
            <v>4.418454797059205</v>
          </cell>
          <cell r="FP76">
            <v>3.8292291288764271</v>
          </cell>
          <cell r="FQ76">
            <v>42369</v>
          </cell>
          <cell r="FR76">
            <v>613.43192702492308</v>
          </cell>
          <cell r="FS76">
            <v>138.83403931917681</v>
          </cell>
          <cell r="FU76">
            <v>42369</v>
          </cell>
          <cell r="FV76">
            <v>8</v>
          </cell>
          <cell r="FW76">
            <v>48697.975830078125</v>
          </cell>
          <cell r="FX76">
            <v>17437.371971130371</v>
          </cell>
          <cell r="FY76">
            <v>2198.0389938354492</v>
          </cell>
          <cell r="FZ76">
            <v>2.7927359644964489</v>
          </cell>
          <cell r="GA76">
            <v>7.9331495119216147</v>
          </cell>
          <cell r="GB76">
            <v>42369</v>
          </cell>
          <cell r="GC76">
            <v>647.81828416298958</v>
          </cell>
          <cell r="GD76">
            <v>231.96546053711742</v>
          </cell>
          <cell r="GF76">
            <v>42369</v>
          </cell>
          <cell r="GG76">
            <v>6</v>
          </cell>
          <cell r="GH76">
            <v>65212</v>
          </cell>
          <cell r="GI76">
            <v>4462</v>
          </cell>
          <cell r="GJ76">
            <v>3996</v>
          </cell>
          <cell r="GK76">
            <v>14.614970865082922</v>
          </cell>
          <cell r="GL76">
            <v>1.1166166166166167</v>
          </cell>
          <cell r="GM76">
            <v>42369</v>
          </cell>
          <cell r="GN76">
            <v>740.51382584497833</v>
          </cell>
          <cell r="GO76">
            <v>50.668169829483737</v>
          </cell>
        </row>
        <row r="77">
          <cell r="L77">
            <v>42460</v>
          </cell>
          <cell r="M77">
            <v>12</v>
          </cell>
          <cell r="N77">
            <v>23334.705047607422</v>
          </cell>
          <cell r="O77">
            <v>8363.8710098266602</v>
          </cell>
          <cell r="P77">
            <v>1379.8859958648682</v>
          </cell>
          <cell r="Q77">
            <v>2.7899408085313153</v>
          </cell>
          <cell r="R77">
            <v>6.0612768264123549</v>
          </cell>
          <cell r="S77">
            <v>42460</v>
          </cell>
          <cell r="T77">
            <v>462.74043120142483</v>
          </cell>
          <cell r="U77">
            <v>165.86030419943614</v>
          </cell>
          <cell r="W77">
            <v>42460</v>
          </cell>
          <cell r="X77">
            <v>22</v>
          </cell>
          <cell r="Y77">
            <v>58516.473007202148</v>
          </cell>
          <cell r="Z77">
            <v>5421.940936088562</v>
          </cell>
          <cell r="AA77">
            <v>3555.5109901428223</v>
          </cell>
          <cell r="AB77">
            <v>10.792532360084408</v>
          </cell>
          <cell r="AC77">
            <v>1.5249400019069457</v>
          </cell>
          <cell r="AD77">
            <v>42460</v>
          </cell>
          <cell r="AE77">
            <v>454.34056108473106</v>
          </cell>
          <cell r="AF77">
            <v>42.097678832549519</v>
          </cell>
          <cell r="AH77">
            <v>42460</v>
          </cell>
          <cell r="AI77">
            <v>25</v>
          </cell>
          <cell r="AJ77">
            <v>62490.411285400391</v>
          </cell>
          <cell r="AK77">
            <v>12842.503982543945</v>
          </cell>
          <cell r="AL77">
            <v>3258.9530181884766</v>
          </cell>
          <cell r="AM77">
            <v>4.8659055407216458</v>
          </cell>
          <cell r="AN77">
            <v>3.9406839898792363</v>
          </cell>
          <cell r="AO77">
            <v>42460</v>
          </cell>
          <cell r="AP77">
            <v>443.2406168123411</v>
          </cell>
          <cell r="AQ77">
            <v>91.091085328920215</v>
          </cell>
          <cell r="AS77">
            <v>42460</v>
          </cell>
          <cell r="AT77">
            <v>11</v>
          </cell>
          <cell r="AU77">
            <v>17137.595733642578</v>
          </cell>
          <cell r="AV77">
            <v>3179.5059814453125</v>
          </cell>
          <cell r="AW77">
            <v>969.4610071182251</v>
          </cell>
          <cell r="AX77">
            <v>5.3900183970883164</v>
          </cell>
          <cell r="AY77">
            <v>3.279663604930914</v>
          </cell>
          <cell r="AZ77">
            <v>42460</v>
          </cell>
          <cell r="BA77">
            <v>456.83228709070607</v>
          </cell>
          <cell r="BB77">
            <v>84.755237076275378</v>
          </cell>
          <cell r="BD77">
            <v>42460</v>
          </cell>
          <cell r="BE77">
            <v>88</v>
          </cell>
          <cell r="BF77">
            <v>238744.82186889648</v>
          </cell>
          <cell r="BG77">
            <v>-47278.141914844513</v>
          </cell>
          <cell r="BH77">
            <v>12163.713449478149</v>
          </cell>
          <cell r="BI77">
            <v>-5.0497928260149063</v>
          </cell>
          <cell r="BJ77">
            <v>-3.8868181259953021</v>
          </cell>
          <cell r="BK77">
            <v>42460</v>
          </cell>
          <cell r="BL77">
            <v>1184.6012818803479</v>
          </cell>
          <cell r="BM77">
            <v>-234.58413497236234</v>
          </cell>
          <cell r="BO77">
            <v>42460</v>
          </cell>
          <cell r="BP77">
            <v>11</v>
          </cell>
          <cell r="BQ77">
            <v>32131.205749511719</v>
          </cell>
          <cell r="BR77">
            <v>8048.7316436767578</v>
          </cell>
          <cell r="BS77">
            <v>1735.4137382507324</v>
          </cell>
          <cell r="BT77">
            <v>3.9920831221593316</v>
          </cell>
          <cell r="BU77">
            <v>4.6379324228409891</v>
          </cell>
          <cell r="BV77">
            <v>42460</v>
          </cell>
          <cell r="BW77">
            <v>334.50996239970652</v>
          </cell>
          <cell r="BX77">
            <v>83.793336001172477</v>
          </cell>
          <cell r="BZ77">
            <v>42460</v>
          </cell>
          <cell r="CA77">
            <v>10</v>
          </cell>
          <cell r="CB77">
            <v>48648.279357910156</v>
          </cell>
          <cell r="CC77">
            <v>5136.0030059814453</v>
          </cell>
          <cell r="CD77">
            <v>3189.9940242767334</v>
          </cell>
          <cell r="CE77">
            <v>9.4720114651907021</v>
          </cell>
          <cell r="CF77">
            <v>1.6100353063030988</v>
          </cell>
          <cell r="CG77">
            <v>42460</v>
          </cell>
          <cell r="CH77">
            <v>482.05068141950409</v>
          </cell>
          <cell r="CI77">
            <v>50.892113379615601</v>
          </cell>
          <cell r="CK77">
            <v>42460</v>
          </cell>
          <cell r="CL77">
            <v>30</v>
          </cell>
          <cell r="CM77">
            <v>159105.50637817383</v>
          </cell>
          <cell r="CN77">
            <v>27734.900012969971</v>
          </cell>
          <cell r="CO77">
            <v>8451.1029987335205</v>
          </cell>
          <cell r="CP77">
            <v>5.7366533250081879</v>
          </cell>
          <cell r="CQ77">
            <v>3.2818083056290184</v>
          </cell>
          <cell r="CR77">
            <v>42460</v>
          </cell>
          <cell r="CS77">
            <v>506.43957072440429</v>
          </cell>
          <cell r="CT77">
            <v>88.281362326122689</v>
          </cell>
          <cell r="CV77">
            <v>42460</v>
          </cell>
          <cell r="CW77">
            <v>14</v>
          </cell>
          <cell r="CX77">
            <v>38202.139801025391</v>
          </cell>
          <cell r="CY77">
            <v>8595.5249786376953</v>
          </cell>
          <cell r="CZ77">
            <v>1735.6559791564941</v>
          </cell>
          <cell r="DA77">
            <v>4.4444219400174489</v>
          </cell>
          <cell r="DB77">
            <v>4.9523206683014491</v>
          </cell>
          <cell r="DC77">
            <v>42460</v>
          </cell>
          <cell r="DD77">
            <v>303.0904619089228</v>
          </cell>
          <cell r="DE77">
            <v>68.195699238162987</v>
          </cell>
          <cell r="DG77">
            <v>42460</v>
          </cell>
          <cell r="DH77">
            <v>53</v>
          </cell>
          <cell r="DI77">
            <v>132204.80363464355</v>
          </cell>
          <cell r="DJ77">
            <v>1426.144074857235</v>
          </cell>
          <cell r="DK77">
            <v>6759.9439716339111</v>
          </cell>
          <cell r="DL77">
            <v>92.700875013541676</v>
          </cell>
          <cell r="DM77">
            <v>0.21096980697497247</v>
          </cell>
          <cell r="DN77">
            <v>42460</v>
          </cell>
          <cell r="DO77">
            <v>808.22864198961497</v>
          </cell>
          <cell r="DP77">
            <v>8.7186732797457367</v>
          </cell>
          <cell r="DR77">
            <v>42460</v>
          </cell>
          <cell r="DS77">
            <v>35</v>
          </cell>
          <cell r="DT77">
            <v>158833.13824462891</v>
          </cell>
          <cell r="DU77">
            <v>21119.437141418457</v>
          </cell>
          <cell r="DV77">
            <v>9178.2370376586914</v>
          </cell>
          <cell r="DW77">
            <v>7.5207088702725295</v>
          </cell>
          <cell r="DX77">
            <v>2.3010341806127386</v>
          </cell>
          <cell r="DY77">
            <v>42460</v>
          </cell>
          <cell r="DZ77">
            <v>628.07989883290134</v>
          </cell>
          <cell r="EA77">
            <v>83.513390780959909</v>
          </cell>
          <cell r="EC77">
            <v>42460</v>
          </cell>
          <cell r="ED77">
            <v>22</v>
          </cell>
          <cell r="EE77">
            <v>32344.18815612793</v>
          </cell>
          <cell r="EF77">
            <v>6687.7900123596191</v>
          </cell>
          <cell r="EG77">
            <v>1220.4499996267259</v>
          </cell>
          <cell r="EH77">
            <v>4.8363043840122151</v>
          </cell>
          <cell r="EI77">
            <v>5.4797738657094319</v>
          </cell>
          <cell r="EJ77">
            <v>42460</v>
          </cell>
          <cell r="EK77">
            <v>516.54324258418603</v>
          </cell>
          <cell r="EL77">
            <v>106.805362435782</v>
          </cell>
          <cell r="EN77">
            <v>42460</v>
          </cell>
          <cell r="EO77">
            <v>20</v>
          </cell>
          <cell r="EP77">
            <v>43856.185073852539</v>
          </cell>
          <cell r="EQ77">
            <v>8422.1161346435547</v>
          </cell>
          <cell r="ER77">
            <v>2489.9740028381348</v>
          </cell>
          <cell r="ES77">
            <v>5.2072643469560331</v>
          </cell>
          <cell r="ET77">
            <v>3.3824112721834911</v>
          </cell>
          <cell r="EU77">
            <v>42460</v>
          </cell>
          <cell r="EV77">
            <v>713.22909244712855</v>
          </cell>
          <cell r="EW77">
            <v>136.96809781974193</v>
          </cell>
          <cell r="EY77">
            <v>42460</v>
          </cell>
          <cell r="EZ77">
            <v>18</v>
          </cell>
          <cell r="FA77">
            <v>35467.487884521484</v>
          </cell>
          <cell r="FB77">
            <v>10975.435987949371</v>
          </cell>
          <cell r="FC77">
            <v>2039.9409971237183</v>
          </cell>
          <cell r="FD77">
            <v>3.2315333917908586</v>
          </cell>
          <cell r="FE77">
            <v>5.3802712938386685</v>
          </cell>
          <cell r="FF77">
            <v>42460</v>
          </cell>
          <cell r="FG77">
            <v>814.39884658246945</v>
          </cell>
          <cell r="FH77">
            <v>252.0162250686644</v>
          </cell>
          <cell r="FJ77">
            <v>42460</v>
          </cell>
          <cell r="FK77">
            <v>19</v>
          </cell>
          <cell r="FL77">
            <v>152028.26416015625</v>
          </cell>
          <cell r="FM77">
            <v>36118.950034141541</v>
          </cell>
          <cell r="FN77">
            <v>9379.2680110931396</v>
          </cell>
          <cell r="FO77">
            <v>4.2090997666446865</v>
          </cell>
          <cell r="FP77">
            <v>3.8509348481590018</v>
          </cell>
          <cell r="FQ77">
            <v>42460</v>
          </cell>
          <cell r="FR77">
            <v>626.80072513443736</v>
          </cell>
          <cell r="FS77">
            <v>148.91562564079968</v>
          </cell>
          <cell r="FU77">
            <v>42460</v>
          </cell>
          <cell r="FV77">
            <v>8</v>
          </cell>
          <cell r="FW77">
            <v>49637.715118408203</v>
          </cell>
          <cell r="FX77">
            <v>17790.303001403809</v>
          </cell>
          <cell r="FY77">
            <v>2297.4099826812744</v>
          </cell>
          <cell r="FZ77">
            <v>2.7901556884383227</v>
          </cell>
          <cell r="GA77">
            <v>7.7436344124530176</v>
          </cell>
          <cell r="GB77">
            <v>42460</v>
          </cell>
          <cell r="GC77">
            <v>667.59817038002393</v>
          </cell>
          <cell r="GD77">
            <v>239.26914657356812</v>
          </cell>
          <cell r="GF77">
            <v>42460</v>
          </cell>
          <cell r="GG77">
            <v>6</v>
          </cell>
          <cell r="GH77">
            <v>64006</v>
          </cell>
          <cell r="GI77">
            <v>5005</v>
          </cell>
          <cell r="GJ77">
            <v>4010</v>
          </cell>
          <cell r="GK77">
            <v>12.788411588411588</v>
          </cell>
          <cell r="GL77">
            <v>1.2481296758104738</v>
          </cell>
          <cell r="GM77">
            <v>42460</v>
          </cell>
          <cell r="GN77">
            <v>709.14689988880161</v>
          </cell>
          <cell r="GO77">
            <v>55.452305001772523</v>
          </cell>
        </row>
        <row r="78">
          <cell r="L78">
            <v>42551</v>
          </cell>
          <cell r="M78">
            <v>11</v>
          </cell>
          <cell r="N78">
            <v>23598.675933837891</v>
          </cell>
          <cell r="O78">
            <v>8496.8499755859375</v>
          </cell>
          <cell r="P78">
            <v>1380.7749977111816</v>
          </cell>
          <cell r="Q78">
            <v>2.7773440747623108</v>
          </cell>
          <cell r="R78">
            <v>6.1536818016480579</v>
          </cell>
          <cell r="S78">
            <v>42551</v>
          </cell>
          <cell r="T78">
            <v>455.27776084434169</v>
          </cell>
          <cell r="U78">
            <v>163.92558811183847</v>
          </cell>
          <cell r="W78">
            <v>42551</v>
          </cell>
          <cell r="X78">
            <v>22</v>
          </cell>
          <cell r="Y78">
            <v>58133.446090698242</v>
          </cell>
          <cell r="Z78">
            <v>5577.1460418701172</v>
          </cell>
          <cell r="AA78">
            <v>3434.1179790496826</v>
          </cell>
          <cell r="AB78">
            <v>10.423511533365739</v>
          </cell>
          <cell r="AC78">
            <v>1.6240403142507849</v>
          </cell>
          <cell r="AD78">
            <v>42551</v>
          </cell>
          <cell r="AE78">
            <v>417.78532082089299</v>
          </cell>
          <cell r="AF78">
            <v>40.081053250006875</v>
          </cell>
          <cell r="AH78">
            <v>42551</v>
          </cell>
          <cell r="AI78">
            <v>25</v>
          </cell>
          <cell r="AJ78">
            <v>66857.768402099609</v>
          </cell>
          <cell r="AK78">
            <v>12702.445938110352</v>
          </cell>
          <cell r="AL78">
            <v>3214.0350322723389</v>
          </cell>
          <cell r="AM78">
            <v>5.2633775201916384</v>
          </cell>
          <cell r="AN78">
            <v>3.9521803000167233</v>
          </cell>
          <cell r="AO78">
            <v>42551</v>
          </cell>
          <cell r="AP78">
            <v>453.99083711751803</v>
          </cell>
          <cell r="AQ78">
            <v>86.254659745742188</v>
          </cell>
          <cell r="AS78">
            <v>42551</v>
          </cell>
          <cell r="AT78">
            <v>11</v>
          </cell>
          <cell r="AU78">
            <v>16655.931884765625</v>
          </cell>
          <cell r="AV78">
            <v>3444.5369484424591</v>
          </cell>
          <cell r="AW78">
            <v>926.17499542236328</v>
          </cell>
          <cell r="AX78">
            <v>4.8354632666364799</v>
          </cell>
          <cell r="AY78">
            <v>3.7190994849430674</v>
          </cell>
          <cell r="AZ78">
            <v>42551</v>
          </cell>
          <cell r="BA78">
            <v>456.21639437231033</v>
          </cell>
          <cell r="BB78">
            <v>94.348021940336608</v>
          </cell>
          <cell r="BD78">
            <v>42551</v>
          </cell>
          <cell r="BE78">
            <v>77</v>
          </cell>
          <cell r="BF78">
            <v>218840.88397216797</v>
          </cell>
          <cell r="BG78">
            <v>-27317.63986158371</v>
          </cell>
          <cell r="BH78">
            <v>10734.858202934265</v>
          </cell>
          <cell r="BI78">
            <v>-8.0109733154480836</v>
          </cell>
          <cell r="BJ78">
            <v>-2.5447601957254276</v>
          </cell>
          <cell r="BK78">
            <v>42551</v>
          </cell>
          <cell r="BL78">
            <v>730.3811769454062</v>
          </cell>
          <cell r="BM78">
            <v>-91.172588920869885</v>
          </cell>
          <cell r="BO78">
            <v>42551</v>
          </cell>
          <cell r="BP78">
            <v>11</v>
          </cell>
          <cell r="BQ78">
            <v>32651.2529296875</v>
          </cell>
          <cell r="BR78">
            <v>8230.5602111816406</v>
          </cell>
          <cell r="BS78">
            <v>1769.9243659973145</v>
          </cell>
          <cell r="BT78">
            <v>3.9670753985043556</v>
          </cell>
          <cell r="BU78">
            <v>4.6502327270600041</v>
          </cell>
          <cell r="BV78">
            <v>42551</v>
          </cell>
          <cell r="BW78">
            <v>354.18044404798229</v>
          </cell>
          <cell r="BX78">
            <v>89.279988018758957</v>
          </cell>
          <cell r="BZ78">
            <v>42551</v>
          </cell>
          <cell r="CA78">
            <v>9</v>
          </cell>
          <cell r="CB78">
            <v>39159.724548339844</v>
          </cell>
          <cell r="CC78">
            <v>4152.2069683074951</v>
          </cell>
          <cell r="CD78">
            <v>2932.2049942016602</v>
          </cell>
          <cell r="CE78">
            <v>9.4310627690849334</v>
          </cell>
          <cell r="CF78">
            <v>1.4160698097569402</v>
          </cell>
          <cell r="CG78">
            <v>42551</v>
          </cell>
          <cell r="CH78">
            <v>519.83796797471268</v>
          </cell>
          <cell r="CI78">
            <v>55.119765471049973</v>
          </cell>
          <cell r="CK78">
            <v>42551</v>
          </cell>
          <cell r="CL78">
            <v>29</v>
          </cell>
          <cell r="CM78">
            <v>156305.59848022461</v>
          </cell>
          <cell r="CN78">
            <v>26681.102952480316</v>
          </cell>
          <cell r="CO78">
            <v>8663.2680568695068</v>
          </cell>
          <cell r="CP78">
            <v>5.8582884957420474</v>
          </cell>
          <cell r="CQ78">
            <v>3.0797965360570405</v>
          </cell>
          <cell r="CR78">
            <v>42551</v>
          </cell>
          <cell r="CS78">
            <v>526.74398140432436</v>
          </cell>
          <cell r="CT78">
            <v>89.914312309333226</v>
          </cell>
          <cell r="CV78">
            <v>42551</v>
          </cell>
          <cell r="CW78">
            <v>15</v>
          </cell>
          <cell r="CX78">
            <v>39964.669952392578</v>
          </cell>
          <cell r="CY78">
            <v>8877.48606300354</v>
          </cell>
          <cell r="CZ78">
            <v>1774.1740121841431</v>
          </cell>
          <cell r="DA78">
            <v>4.5018003597823997</v>
          </cell>
          <cell r="DB78">
            <v>5.0037290604176308</v>
          </cell>
          <cell r="DC78">
            <v>42551</v>
          </cell>
          <cell r="DD78">
            <v>338.79306478847639</v>
          </cell>
          <cell r="DE78">
            <v>75.257238818305211</v>
          </cell>
          <cell r="DG78">
            <v>42551</v>
          </cell>
          <cell r="DH78">
            <v>51</v>
          </cell>
          <cell r="DI78">
            <v>122060.2633972168</v>
          </cell>
          <cell r="DJ78">
            <v>5991.5769414901733</v>
          </cell>
          <cell r="DK78">
            <v>6200.5250043869019</v>
          </cell>
          <cell r="DL78">
            <v>20.371976290912659</v>
          </cell>
          <cell r="DM78">
            <v>0.96630155305415322</v>
          </cell>
          <cell r="DN78">
            <v>42551</v>
          </cell>
          <cell r="DO78">
            <v>554.81916426754049</v>
          </cell>
          <cell r="DP78">
            <v>27.23443009871502</v>
          </cell>
          <cell r="DR78">
            <v>42551</v>
          </cell>
          <cell r="DS78">
            <v>35</v>
          </cell>
          <cell r="DT78">
            <v>193271.79000854492</v>
          </cell>
          <cell r="DU78">
            <v>22358.106110572815</v>
          </cell>
          <cell r="DV78">
            <v>9631.75998878479</v>
          </cell>
          <cell r="DW78">
            <v>8.6443721598203513</v>
          </cell>
          <cell r="DX78">
            <v>2.3212897888450881</v>
          </cell>
          <cell r="DY78">
            <v>42551</v>
          </cell>
          <cell r="DZ78">
            <v>639.27350992110541</v>
          </cell>
          <cell r="EA78">
            <v>73.952566837935734</v>
          </cell>
          <cell r="EC78">
            <v>42551</v>
          </cell>
          <cell r="ED78">
            <v>22</v>
          </cell>
          <cell r="EE78">
            <v>29556.211776733398</v>
          </cell>
          <cell r="EF78">
            <v>6542.6879501342773</v>
          </cell>
          <cell r="EG78">
            <v>1076.5969986757264</v>
          </cell>
          <cell r="EH78">
            <v>4.5174417612453626</v>
          </cell>
          <cell r="EI78">
            <v>6.0771931913075594</v>
          </cell>
          <cell r="EJ78">
            <v>42551</v>
          </cell>
          <cell r="EK78">
            <v>497.75937175904676</v>
          </cell>
          <cell r="EL78">
            <v>110.18611817628062</v>
          </cell>
          <cell r="EN78">
            <v>42551</v>
          </cell>
          <cell r="EO78">
            <v>19</v>
          </cell>
          <cell r="EP78">
            <v>42586.679992675781</v>
          </cell>
          <cell r="EQ78">
            <v>8229.5091075897217</v>
          </cell>
          <cell r="ER78">
            <v>2464.4490032196045</v>
          </cell>
          <cell r="ES78">
            <v>5.1748748845055559</v>
          </cell>
          <cell r="ET78">
            <v>3.3392896736100157</v>
          </cell>
          <cell r="EU78">
            <v>42551</v>
          </cell>
          <cell r="EV78">
            <v>684.12309849588007</v>
          </cell>
          <cell r="EW78">
            <v>132.20089640123658</v>
          </cell>
          <cell r="EY78">
            <v>42551</v>
          </cell>
          <cell r="EZ78">
            <v>20</v>
          </cell>
          <cell r="FA78">
            <v>41208.284942626953</v>
          </cell>
          <cell r="FB78">
            <v>11744.51403427124</v>
          </cell>
          <cell r="FC78">
            <v>2193.2840023040771</v>
          </cell>
          <cell r="FD78">
            <v>3.5087262718898842</v>
          </cell>
          <cell r="FE78">
            <v>5.3547620927948483</v>
          </cell>
          <cell r="FF78">
            <v>42551</v>
          </cell>
          <cell r="FG78">
            <v>719.0773048595247</v>
          </cell>
          <cell r="FH78">
            <v>204.93969866512626</v>
          </cell>
          <cell r="FJ78">
            <v>42551</v>
          </cell>
          <cell r="FK78">
            <v>18</v>
          </cell>
          <cell r="FL78">
            <v>155459.35858154297</v>
          </cell>
          <cell r="FM78">
            <v>36370.918002128601</v>
          </cell>
          <cell r="FN78">
            <v>9652.3350086212158</v>
          </cell>
          <cell r="FO78">
            <v>4.2742764582528476</v>
          </cell>
          <cell r="FP78">
            <v>3.7680952815710436</v>
          </cell>
          <cell r="FQ78">
            <v>42551</v>
          </cell>
          <cell r="FR78">
            <v>589.53756220802961</v>
          </cell>
          <cell r="FS78">
            <v>137.92686738120091</v>
          </cell>
          <cell r="FU78">
            <v>42551</v>
          </cell>
          <cell r="FV78">
            <v>8</v>
          </cell>
          <cell r="FW78">
            <v>50242.864715576172</v>
          </cell>
          <cell r="FX78">
            <v>17501.425010681152</v>
          </cell>
          <cell r="FY78">
            <v>2373.8099994659424</v>
          </cell>
          <cell r="FZ78">
            <v>2.8707870750474807</v>
          </cell>
          <cell r="GA78">
            <v>7.372715177128164</v>
          </cell>
          <cell r="GB78">
            <v>42551</v>
          </cell>
          <cell r="GC78">
            <v>680.10559867184202</v>
          </cell>
          <cell r="GD78">
            <v>236.90562235814497</v>
          </cell>
          <cell r="GF78">
            <v>42551</v>
          </cell>
          <cell r="GG78">
            <v>6</v>
          </cell>
          <cell r="GH78">
            <v>66234</v>
          </cell>
          <cell r="GI78">
            <v>3895</v>
          </cell>
          <cell r="GJ78">
            <v>4137</v>
          </cell>
          <cell r="GK78">
            <v>17.004878048780487</v>
          </cell>
          <cell r="GL78">
            <v>0.94150350495528157</v>
          </cell>
          <cell r="GM78">
            <v>42551</v>
          </cell>
          <cell r="GN78">
            <v>664.21712785281397</v>
          </cell>
          <cell r="GO78">
            <v>39.060387610392105</v>
          </cell>
        </row>
        <row r="79">
          <cell r="L79">
            <v>42643</v>
          </cell>
          <cell r="M79">
            <v>4</v>
          </cell>
          <cell r="N79">
            <v>12391.174072265625</v>
          </cell>
          <cell r="O79">
            <v>4430.3989868164063</v>
          </cell>
          <cell r="P79">
            <v>672.28800201416016</v>
          </cell>
          <cell r="Q79">
            <v>2.7968528588820547</v>
          </cell>
          <cell r="R79">
            <v>6.5900313162558719</v>
          </cell>
          <cell r="S79">
            <v>42643</v>
          </cell>
          <cell r="T79">
            <v>276.14412420540862</v>
          </cell>
          <cell r="U79">
            <v>98.733876302590943</v>
          </cell>
          <cell r="W79">
            <v>42643</v>
          </cell>
          <cell r="X79">
            <v>3</v>
          </cell>
          <cell r="Y79">
            <v>28395.510009765625</v>
          </cell>
          <cell r="Z79">
            <v>4103.1880187988281</v>
          </cell>
          <cell r="AA79">
            <v>1127.4100036621094</v>
          </cell>
          <cell r="AB79">
            <v>6.9203531204690343</v>
          </cell>
          <cell r="AC79">
            <v>3.6394816486199768</v>
          </cell>
          <cell r="AD79">
            <v>42643</v>
          </cell>
          <cell r="AE79">
            <v>229.24409715732537</v>
          </cell>
          <cell r="AF79">
            <v>33.126069315634588</v>
          </cell>
          <cell r="AH79">
            <v>42643</v>
          </cell>
          <cell r="AI79">
            <v>7</v>
          </cell>
          <cell r="AJ79">
            <v>15704.97412109375</v>
          </cell>
          <cell r="AK79">
            <v>4220.4840240478516</v>
          </cell>
          <cell r="AL79">
            <v>813.69799423217773</v>
          </cell>
          <cell r="AM79">
            <v>3.72113104364536</v>
          </cell>
          <cell r="AN79">
            <v>5.1867941840392362</v>
          </cell>
          <cell r="AO79">
            <v>42643</v>
          </cell>
          <cell r="AP79">
            <v>296.99378032520292</v>
          </cell>
          <cell r="AQ79">
            <v>79.812771128386984</v>
          </cell>
          <cell r="AS79">
            <v>42643</v>
          </cell>
          <cell r="AT79">
            <v>2</v>
          </cell>
          <cell r="AU79">
            <v>2469.2999877929688</v>
          </cell>
          <cell r="AV79">
            <v>686.40000915527344</v>
          </cell>
          <cell r="AW79">
            <v>134.5</v>
          </cell>
          <cell r="AX79">
            <v>3.5974649691975427</v>
          </cell>
          <cell r="AY79">
            <v>5.1033457929760111</v>
          </cell>
          <cell r="AZ79">
            <v>42643</v>
          </cell>
          <cell r="BA79">
            <v>283.55934903358576</v>
          </cell>
          <cell r="BB79">
            <v>78.821990335276851</v>
          </cell>
          <cell r="BD79">
            <v>42643</v>
          </cell>
          <cell r="BE79">
            <v>8</v>
          </cell>
          <cell r="BF79">
            <v>24069.480773925781</v>
          </cell>
          <cell r="BG79">
            <v>-954.20394563674927</v>
          </cell>
          <cell r="BH79">
            <v>1485.2270030975342</v>
          </cell>
          <cell r="BI79">
            <v>-25.224671186895996</v>
          </cell>
          <cell r="BJ79">
            <v>-0.64246337000788234</v>
          </cell>
          <cell r="BK79">
            <v>42643</v>
          </cell>
          <cell r="BL79">
            <v>539.38021996405746</v>
          </cell>
          <cell r="BM79">
            <v>-21.383042655646623</v>
          </cell>
          <cell r="BO79">
            <v>42643</v>
          </cell>
          <cell r="BP79">
            <v>5</v>
          </cell>
          <cell r="BQ79">
            <v>19439.855895996094</v>
          </cell>
          <cell r="BR79">
            <v>5650.3970260620117</v>
          </cell>
          <cell r="BS79">
            <v>1019.898006439209</v>
          </cell>
          <cell r="BT79">
            <v>3.4404406993581667</v>
          </cell>
          <cell r="BU79">
            <v>5.5401589084278733</v>
          </cell>
          <cell r="BV79">
            <v>42643</v>
          </cell>
          <cell r="BW79">
            <v>244.24396021422214</v>
          </cell>
          <cell r="BX79">
            <v>70.992056412943612</v>
          </cell>
          <cell r="BZ79">
            <v>42643</v>
          </cell>
          <cell r="CA79">
            <v>1</v>
          </cell>
          <cell r="CB79">
            <v>920.20001220703125</v>
          </cell>
          <cell r="CC79">
            <v>287.37799072265625</v>
          </cell>
          <cell r="CD79">
            <v>40.249000549316406</v>
          </cell>
          <cell r="CE79">
            <v>3.2020545828615701</v>
          </cell>
          <cell r="CF79">
            <v>7.1400031504021308</v>
          </cell>
          <cell r="CG79">
            <v>42643</v>
          </cell>
          <cell r="CH79">
            <v>254.00001156158916</v>
          </cell>
          <cell r="CI79">
            <v>79.324073025200519</v>
          </cell>
          <cell r="CK79">
            <v>42643</v>
          </cell>
          <cell r="CL79">
            <v>9</v>
          </cell>
          <cell r="CM79">
            <v>50714.894165039063</v>
          </cell>
          <cell r="CN79">
            <v>13329.650985717773</v>
          </cell>
          <cell r="CO79">
            <v>2618.9880065917969</v>
          </cell>
          <cell r="CP79">
            <v>3.8046678205887154</v>
          </cell>
          <cell r="CQ79">
            <v>5.0896189490627828</v>
          </cell>
          <cell r="CR79">
            <v>42643</v>
          </cell>
          <cell r="CS79">
            <v>281.04161834561336</v>
          </cell>
          <cell r="CT79">
            <v>73.867583609999983</v>
          </cell>
          <cell r="CV79">
            <v>42643</v>
          </cell>
          <cell r="CW79">
            <v>5</v>
          </cell>
          <cell r="CX79">
            <v>31805.481567382813</v>
          </cell>
          <cell r="CY79">
            <v>8464.3229827880859</v>
          </cell>
          <cell r="CZ79">
            <v>1192.5109901428223</v>
          </cell>
          <cell r="DA79">
            <v>3.7575930918584017</v>
          </cell>
          <cell r="DB79">
            <v>7.0978993508263999</v>
          </cell>
          <cell r="DC79">
            <v>42643</v>
          </cell>
          <cell r="DD79">
            <v>252.87144535402879</v>
          </cell>
          <cell r="DE79">
            <v>67.29612259026311</v>
          </cell>
          <cell r="DG79">
            <v>42643</v>
          </cell>
          <cell r="DH79">
            <v>23</v>
          </cell>
          <cell r="DI79">
            <v>51001.946960449219</v>
          </cell>
          <cell r="DJ79">
            <v>10254.034942626953</v>
          </cell>
          <cell r="DK79">
            <v>2950.3199977874756</v>
          </cell>
          <cell r="DL79">
            <v>4.9738417360398781</v>
          </cell>
          <cell r="DM79">
            <v>3.4755670402928258</v>
          </cell>
          <cell r="DN79">
            <v>42643</v>
          </cell>
          <cell r="DO79">
            <v>395.53494041290048</v>
          </cell>
          <cell r="DP79">
            <v>79.523024938027348</v>
          </cell>
          <cell r="DR79">
            <v>42643</v>
          </cell>
          <cell r="DS79">
            <v>2</v>
          </cell>
          <cell r="DT79">
            <v>8476.055908203125</v>
          </cell>
          <cell r="DU79">
            <v>2012.9199523925781</v>
          </cell>
          <cell r="DV79">
            <v>470.0360107421875</v>
          </cell>
          <cell r="DW79">
            <v>4.2108261176150572</v>
          </cell>
          <cell r="DX79">
            <v>4.2824802916997244</v>
          </cell>
          <cell r="DY79">
            <v>42643</v>
          </cell>
          <cell r="DZ79">
            <v>264.21622608263033</v>
          </cell>
          <cell r="EA79">
            <v>62.746885932273564</v>
          </cell>
          <cell r="EC79">
            <v>42643</v>
          </cell>
          <cell r="ED79">
            <v>8</v>
          </cell>
          <cell r="EE79">
            <v>18984.996154785156</v>
          </cell>
          <cell r="EF79">
            <v>4884.7910461425781</v>
          </cell>
          <cell r="EG79">
            <v>453.55400162935257</v>
          </cell>
          <cell r="EH79">
            <v>3.8865523571939127</v>
          </cell>
          <cell r="EI79">
            <v>10.770031856392842</v>
          </cell>
          <cell r="EJ79">
            <v>42643</v>
          </cell>
          <cell r="EK79">
            <v>276.46438139840558</v>
          </cell>
          <cell r="EL79">
            <v>71.133579581573585</v>
          </cell>
          <cell r="EN79">
            <v>42643</v>
          </cell>
          <cell r="EO79">
            <v>7</v>
          </cell>
          <cell r="EP79">
            <v>18319.444885253906</v>
          </cell>
          <cell r="EQ79">
            <v>4872.2950744628906</v>
          </cell>
          <cell r="ER79">
            <v>844.04200744628906</v>
          </cell>
          <cell r="ES79">
            <v>3.7599210649764259</v>
          </cell>
          <cell r="ET79">
            <v>5.772574150905565</v>
          </cell>
          <cell r="EU79">
            <v>42643</v>
          </cell>
          <cell r="EV79">
            <v>295.20495177538947</v>
          </cell>
          <cell r="EW79">
            <v>78.513603523546408</v>
          </cell>
          <cell r="EY79">
            <v>42643</v>
          </cell>
          <cell r="EZ79">
            <v>7</v>
          </cell>
          <cell r="FA79">
            <v>20324.164001464844</v>
          </cell>
          <cell r="FB79">
            <v>5747.5150146484375</v>
          </cell>
          <cell r="FC79">
            <v>1079.9730033874512</v>
          </cell>
          <cell r="FD79">
            <v>3.5361654470959265</v>
          </cell>
          <cell r="FE79">
            <v>5.321906192674021</v>
          </cell>
          <cell r="FF79">
            <v>42643</v>
          </cell>
          <cell r="FG79">
            <v>350.39890970062595</v>
          </cell>
          <cell r="FH79">
            <v>99.090077922793697</v>
          </cell>
          <cell r="FJ79">
            <v>42643</v>
          </cell>
          <cell r="FK79">
            <v>5</v>
          </cell>
          <cell r="FL79">
            <v>98568.337036132813</v>
          </cell>
          <cell r="FM79">
            <v>27898.246002197266</v>
          </cell>
          <cell r="FN79">
            <v>6029.2980003356934</v>
          </cell>
          <cell r="FO79">
            <v>3.533137424781815</v>
          </cell>
          <cell r="FP79">
            <v>4.6271134716917253</v>
          </cell>
          <cell r="FQ79">
            <v>42643</v>
          </cell>
          <cell r="FR79">
            <v>399.30576309202451</v>
          </cell>
          <cell r="FS79">
            <v>113.01733136425713</v>
          </cell>
          <cell r="FU79">
            <v>42643</v>
          </cell>
          <cell r="FV79">
            <v>2</v>
          </cell>
          <cell r="FW79">
            <v>34800</v>
          </cell>
          <cell r="FX79">
            <v>13672</v>
          </cell>
          <cell r="FY79">
            <v>1539</v>
          </cell>
          <cell r="FZ79">
            <v>2.5453481568168521</v>
          </cell>
          <cell r="GA79">
            <v>8.8836907082521126</v>
          </cell>
          <cell r="GB79">
            <v>42643</v>
          </cell>
          <cell r="GC79">
            <v>293.69466545316698</v>
          </cell>
          <cell r="GD79">
            <v>115.38486971481893</v>
          </cell>
          <cell r="GF79">
            <v>42643</v>
          </cell>
          <cell r="GG79">
            <v>1</v>
          </cell>
          <cell r="GH79">
            <v>11820</v>
          </cell>
          <cell r="GI79">
            <v>1537</v>
          </cell>
          <cell r="GJ79">
            <v>629</v>
          </cell>
          <cell r="GK79">
            <v>7.6903057905009762</v>
          </cell>
          <cell r="GL79">
            <v>2.4435612082670906</v>
          </cell>
          <cell r="GM79">
            <v>42643</v>
          </cell>
          <cell r="GN79">
            <v>344.02442396857975</v>
          </cell>
          <cell r="GO79">
            <v>44.73481722840161</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MAPPED CHILDREN"/>
      <sheetName val="IND1"/>
      <sheetName val="Parent Index Name"/>
      <sheetName val="ALL PROPOSED NAMES"/>
      <sheetName val="ind1.20060309"/>
    </sheetNames>
    <sheetDataSet>
      <sheetData sheetId="0">
        <row r="2">
          <cell r="A2" t="str">
            <v>AC10</v>
          </cell>
          <cell r="B2" t="str">
            <v>AUC0</v>
          </cell>
          <cell r="C2" t="str">
            <v>R1</v>
          </cell>
        </row>
        <row r="3">
          <cell r="A3" t="str">
            <v>AC20</v>
          </cell>
          <cell r="B3" t="str">
            <v>AUC0</v>
          </cell>
          <cell r="C3" t="str">
            <v>R2</v>
          </cell>
        </row>
        <row r="4">
          <cell r="A4" t="str">
            <v>AC30</v>
          </cell>
          <cell r="B4" t="str">
            <v>AUC0</v>
          </cell>
          <cell r="C4" t="str">
            <v>R3</v>
          </cell>
        </row>
        <row r="5">
          <cell r="A5" t="str">
            <v>AC40</v>
          </cell>
          <cell r="B5" t="str">
            <v>AUC0</v>
          </cell>
          <cell r="C5" t="str">
            <v>R4</v>
          </cell>
        </row>
        <row r="6">
          <cell r="A6" t="str">
            <v>B0B0</v>
          </cell>
          <cell r="B6" t="str">
            <v>B0A0</v>
          </cell>
          <cell r="C6" t="str">
            <v>R10</v>
          </cell>
        </row>
        <row r="7">
          <cell r="A7" t="str">
            <v>B010</v>
          </cell>
          <cell r="B7" t="str">
            <v>B0A0</v>
          </cell>
          <cell r="C7" t="str">
            <v>R8</v>
          </cell>
        </row>
        <row r="8">
          <cell r="A8" t="str">
            <v>C010</v>
          </cell>
          <cell r="B8" t="str">
            <v>C0A0</v>
          </cell>
          <cell r="C8" t="str">
            <v>R8</v>
          </cell>
        </row>
        <row r="9">
          <cell r="A9" t="str">
            <v>C0A1</v>
          </cell>
          <cell r="B9" t="str">
            <v>C0A0</v>
          </cell>
          <cell r="C9" t="str">
            <v>R1</v>
          </cell>
        </row>
        <row r="10">
          <cell r="A10" t="str">
            <v>C0A2</v>
          </cell>
          <cell r="B10" t="str">
            <v>C0A0</v>
          </cell>
          <cell r="C10" t="str">
            <v>R2</v>
          </cell>
        </row>
        <row r="11">
          <cell r="A11" t="str">
            <v>C0A3</v>
          </cell>
          <cell r="B11" t="str">
            <v>C0A0</v>
          </cell>
          <cell r="C11" t="str">
            <v>R3</v>
          </cell>
        </row>
        <row r="12">
          <cell r="A12" t="str">
            <v>C0A4</v>
          </cell>
          <cell r="B12" t="str">
            <v>C0A0</v>
          </cell>
          <cell r="C12" t="str">
            <v>R4</v>
          </cell>
        </row>
        <row r="13">
          <cell r="A13" t="str">
            <v>C0B0</v>
          </cell>
          <cell r="B13" t="str">
            <v>C0A0</v>
          </cell>
          <cell r="C13" t="str">
            <v>R10</v>
          </cell>
        </row>
        <row r="14">
          <cell r="A14" t="str">
            <v>C0C0</v>
          </cell>
          <cell r="B14" t="str">
            <v>C0A0</v>
          </cell>
          <cell r="C14" t="str">
            <v>R12</v>
          </cell>
        </row>
        <row r="15">
          <cell r="A15" t="str">
            <v>CB10</v>
          </cell>
          <cell r="B15" t="str">
            <v>CMBS</v>
          </cell>
          <cell r="C15" t="str">
            <v>R1</v>
          </cell>
        </row>
        <row r="16">
          <cell r="A16" t="str">
            <v>CB20</v>
          </cell>
          <cell r="B16" t="str">
            <v>CMBS</v>
          </cell>
          <cell r="C16" t="str">
            <v>R2</v>
          </cell>
        </row>
        <row r="17">
          <cell r="A17" t="str">
            <v>CB30</v>
          </cell>
          <cell r="B17" t="str">
            <v>CMBS</v>
          </cell>
          <cell r="C17" t="str">
            <v>R3</v>
          </cell>
        </row>
        <row r="18">
          <cell r="A18" t="str">
            <v>CB40</v>
          </cell>
          <cell r="B18" t="str">
            <v>CMBS</v>
          </cell>
          <cell r="C18" t="str">
            <v>R4</v>
          </cell>
        </row>
        <row r="19">
          <cell r="A19" t="str">
            <v>CB50</v>
          </cell>
          <cell r="B19" t="str">
            <v>CMBS</v>
          </cell>
          <cell r="C19" t="str">
            <v>R9</v>
          </cell>
        </row>
        <row r="20">
          <cell r="A20" t="str">
            <v>CMA0</v>
          </cell>
          <cell r="B20" t="str">
            <v>CMBS</v>
          </cell>
          <cell r="C20" t="str">
            <v>R8</v>
          </cell>
        </row>
        <row r="21">
          <cell r="A21" t="str">
            <v>CY10</v>
          </cell>
          <cell r="B21" t="str">
            <v>CY00</v>
          </cell>
          <cell r="C21" t="str">
            <v>R1</v>
          </cell>
        </row>
        <row r="22">
          <cell r="A22" t="str">
            <v>CY20</v>
          </cell>
          <cell r="B22" t="str">
            <v>CY00</v>
          </cell>
          <cell r="C22" t="str">
            <v>R2</v>
          </cell>
        </row>
        <row r="23">
          <cell r="A23" t="str">
            <v>CY30</v>
          </cell>
          <cell r="B23" t="str">
            <v>CY00</v>
          </cell>
          <cell r="C23" t="str">
            <v>R3</v>
          </cell>
        </row>
        <row r="24">
          <cell r="A24" t="str">
            <v>CY40</v>
          </cell>
          <cell r="B24" t="str">
            <v>CY00</v>
          </cell>
          <cell r="C24" t="str">
            <v>R4</v>
          </cell>
        </row>
        <row r="25">
          <cell r="A25" t="str">
            <v>CY70</v>
          </cell>
          <cell r="B25" t="str">
            <v>CY00</v>
          </cell>
          <cell r="C25" t="str">
            <v>R8</v>
          </cell>
        </row>
        <row r="26">
          <cell r="A26" t="str">
            <v>D010</v>
          </cell>
          <cell r="B26" t="str">
            <v>D0A0</v>
          </cell>
          <cell r="C26" t="str">
            <v>R8</v>
          </cell>
        </row>
        <row r="27">
          <cell r="A27" t="str">
            <v>DQBL</v>
          </cell>
          <cell r="B27" t="str">
            <v>DQGL</v>
          </cell>
          <cell r="C27" t="str">
            <v>R10</v>
          </cell>
        </row>
        <row r="28">
          <cell r="A28" t="str">
            <v>E010</v>
          </cell>
          <cell r="B28" t="str">
            <v>E0A0</v>
          </cell>
          <cell r="C28" t="str">
            <v>R8</v>
          </cell>
        </row>
        <row r="29">
          <cell r="A29" t="str">
            <v>E0A1</v>
          </cell>
          <cell r="B29" t="str">
            <v>E0A0</v>
          </cell>
          <cell r="C29" t="str">
            <v>R10</v>
          </cell>
        </row>
        <row r="30">
          <cell r="A30" t="str">
            <v>E0A2</v>
          </cell>
          <cell r="B30" t="str">
            <v>E0A0</v>
          </cell>
          <cell r="C30" t="str">
            <v>R9</v>
          </cell>
        </row>
        <row r="31">
          <cell r="A31" t="str">
            <v>E0L1</v>
          </cell>
          <cell r="B31" t="str">
            <v>E0L0</v>
          </cell>
          <cell r="C31" t="str">
            <v>R10</v>
          </cell>
        </row>
        <row r="32">
          <cell r="A32" t="str">
            <v>F0C1</v>
          </cell>
          <cell r="B32" t="str">
            <v>F0C0</v>
          </cell>
          <cell r="C32" t="str">
            <v>R1</v>
          </cell>
        </row>
        <row r="33">
          <cell r="A33" t="str">
            <v>F0C2</v>
          </cell>
          <cell r="B33" t="str">
            <v>F0C0</v>
          </cell>
          <cell r="C33" t="str">
            <v>R2</v>
          </cell>
        </row>
        <row r="34">
          <cell r="A34" t="str">
            <v>F0C3</v>
          </cell>
          <cell r="B34" t="str">
            <v>F0C0</v>
          </cell>
          <cell r="C34" t="str">
            <v>R3</v>
          </cell>
        </row>
        <row r="35">
          <cell r="A35" t="str">
            <v>F0C4</v>
          </cell>
          <cell r="B35" t="str">
            <v>F0C0</v>
          </cell>
          <cell r="C35" t="str">
            <v>R4</v>
          </cell>
        </row>
        <row r="36">
          <cell r="A36" t="str">
            <v>GBC1</v>
          </cell>
          <cell r="B36" t="str">
            <v>G0BC</v>
          </cell>
          <cell r="C36" t="str">
            <v>R1</v>
          </cell>
        </row>
        <row r="37">
          <cell r="A37" t="str">
            <v>GBC2</v>
          </cell>
          <cell r="B37" t="str">
            <v>G0BC</v>
          </cell>
          <cell r="C37" t="str">
            <v>R2</v>
          </cell>
        </row>
        <row r="38">
          <cell r="A38" t="str">
            <v>GBC3</v>
          </cell>
          <cell r="B38" t="str">
            <v>G0BC</v>
          </cell>
          <cell r="C38" t="str">
            <v>R3</v>
          </cell>
        </row>
        <row r="39">
          <cell r="A39" t="str">
            <v>GBC4</v>
          </cell>
          <cell r="B39" t="str">
            <v>G0BC</v>
          </cell>
          <cell r="C39" t="str">
            <v>R4</v>
          </cell>
        </row>
        <row r="40">
          <cell r="A40" t="str">
            <v>GLC1</v>
          </cell>
          <cell r="B40" t="str">
            <v>G0LC</v>
          </cell>
          <cell r="C40" t="str">
            <v>R1</v>
          </cell>
        </row>
        <row r="41">
          <cell r="A41" t="str">
            <v>GLC2</v>
          </cell>
          <cell r="B41" t="str">
            <v>G0LC</v>
          </cell>
          <cell r="C41" t="str">
            <v>R2</v>
          </cell>
        </row>
        <row r="42">
          <cell r="A42" t="str">
            <v>GLC3</v>
          </cell>
          <cell r="B42" t="str">
            <v>G0LC</v>
          </cell>
          <cell r="C42" t="str">
            <v>R3</v>
          </cell>
        </row>
        <row r="43">
          <cell r="A43" t="str">
            <v>GLC4</v>
          </cell>
          <cell r="B43" t="str">
            <v>G0LC</v>
          </cell>
          <cell r="C43" t="str">
            <v>R4</v>
          </cell>
        </row>
        <row r="44">
          <cell r="A44" t="str">
            <v>GS10</v>
          </cell>
          <cell r="B44" t="str">
            <v>GS00</v>
          </cell>
          <cell r="C44" t="str">
            <v>R1</v>
          </cell>
        </row>
        <row r="45">
          <cell r="A45" t="str">
            <v>GS20</v>
          </cell>
          <cell r="B45" t="str">
            <v>GS00</v>
          </cell>
          <cell r="C45" t="str">
            <v>R2</v>
          </cell>
        </row>
        <row r="46">
          <cell r="A46" t="str">
            <v>GS30</v>
          </cell>
          <cell r="B46" t="str">
            <v>GS00</v>
          </cell>
          <cell r="C46" t="str">
            <v>R3</v>
          </cell>
        </row>
        <row r="47">
          <cell r="A47" t="str">
            <v>GS40</v>
          </cell>
          <cell r="B47" t="str">
            <v>GS00</v>
          </cell>
          <cell r="C47" t="str">
            <v>R4</v>
          </cell>
        </row>
        <row r="48">
          <cell r="A48" t="str">
            <v>GS50</v>
          </cell>
          <cell r="B48" t="str">
            <v>GS00</v>
          </cell>
          <cell r="C48" t="str">
            <v>R8</v>
          </cell>
        </row>
        <row r="49">
          <cell r="A49" t="str">
            <v>H0A1</v>
          </cell>
          <cell r="B49" t="str">
            <v>H0A0</v>
          </cell>
          <cell r="C49" t="str">
            <v>R5</v>
          </cell>
        </row>
        <row r="50">
          <cell r="A50" t="str">
            <v>H0A2</v>
          </cell>
          <cell r="B50" t="str">
            <v>H0A0</v>
          </cell>
          <cell r="C50" t="str">
            <v>R6</v>
          </cell>
        </row>
        <row r="51">
          <cell r="A51" t="str">
            <v>H0A3</v>
          </cell>
          <cell r="B51" t="str">
            <v>H0A0</v>
          </cell>
          <cell r="C51" t="str">
            <v>R7</v>
          </cell>
        </row>
        <row r="52">
          <cell r="A52" t="str">
            <v>H0A4</v>
          </cell>
          <cell r="B52" t="str">
            <v>H0A0</v>
          </cell>
          <cell r="C52" t="str">
            <v>R11</v>
          </cell>
        </row>
        <row r="53">
          <cell r="A53" t="str">
            <v>HC10</v>
          </cell>
          <cell r="B53" t="str">
            <v>HC00</v>
          </cell>
          <cell r="C53" t="str">
            <v>R5</v>
          </cell>
        </row>
        <row r="54">
          <cell r="A54" t="str">
            <v>HC20</v>
          </cell>
          <cell r="B54" t="str">
            <v>HC00</v>
          </cell>
          <cell r="C54" t="str">
            <v>R6</v>
          </cell>
        </row>
        <row r="55">
          <cell r="A55" t="str">
            <v>HC30</v>
          </cell>
          <cell r="B55" t="str">
            <v>HC00</v>
          </cell>
          <cell r="C55" t="str">
            <v>R7</v>
          </cell>
        </row>
        <row r="56">
          <cell r="A56" t="str">
            <v>HC40</v>
          </cell>
          <cell r="B56" t="str">
            <v>HC00</v>
          </cell>
          <cell r="C56" t="str">
            <v>R11</v>
          </cell>
        </row>
        <row r="57">
          <cell r="A57" t="str">
            <v>HE10</v>
          </cell>
          <cell r="B57" t="str">
            <v>HE00</v>
          </cell>
          <cell r="C57" t="str">
            <v>R5</v>
          </cell>
        </row>
        <row r="58">
          <cell r="A58" t="str">
            <v>HE20</v>
          </cell>
          <cell r="B58" t="str">
            <v>HE00</v>
          </cell>
          <cell r="C58" t="str">
            <v>R6</v>
          </cell>
        </row>
        <row r="59">
          <cell r="A59" t="str">
            <v>HE30</v>
          </cell>
          <cell r="B59" t="str">
            <v>HE00</v>
          </cell>
          <cell r="C59" t="str">
            <v>R7</v>
          </cell>
        </row>
        <row r="60">
          <cell r="A60" t="str">
            <v>HE40</v>
          </cell>
          <cell r="B60" t="str">
            <v>HE00</v>
          </cell>
          <cell r="C60" t="str">
            <v>R11</v>
          </cell>
        </row>
        <row r="61">
          <cell r="A61" t="str">
            <v>HL10</v>
          </cell>
          <cell r="B61" t="str">
            <v>HL00</v>
          </cell>
          <cell r="C61" t="str">
            <v>R5</v>
          </cell>
        </row>
        <row r="62">
          <cell r="A62" t="str">
            <v>HL20</v>
          </cell>
          <cell r="B62" t="str">
            <v>HL00</v>
          </cell>
          <cell r="C62" t="str">
            <v>R6</v>
          </cell>
        </row>
        <row r="63">
          <cell r="A63" t="str">
            <v>HL30</v>
          </cell>
          <cell r="B63" t="str">
            <v>HL00</v>
          </cell>
          <cell r="C63" t="str">
            <v>R7</v>
          </cell>
        </row>
        <row r="64">
          <cell r="A64" t="str">
            <v>HL40</v>
          </cell>
          <cell r="B64" t="str">
            <v>HL00</v>
          </cell>
          <cell r="C64" t="str">
            <v>R11</v>
          </cell>
        </row>
        <row r="65">
          <cell r="A65" t="str">
            <v>HP10</v>
          </cell>
          <cell r="B65" t="str">
            <v>HP00</v>
          </cell>
          <cell r="C65" t="str">
            <v>R5</v>
          </cell>
        </row>
        <row r="66">
          <cell r="A66" t="str">
            <v>HP20</v>
          </cell>
          <cell r="B66" t="str">
            <v>HP00</v>
          </cell>
          <cell r="C66" t="str">
            <v>R6</v>
          </cell>
        </row>
        <row r="67">
          <cell r="A67" t="str">
            <v>HP30</v>
          </cell>
          <cell r="B67" t="str">
            <v>HP00</v>
          </cell>
          <cell r="C67" t="str">
            <v>R7</v>
          </cell>
        </row>
        <row r="68">
          <cell r="A68" t="str">
            <v>HP40</v>
          </cell>
          <cell r="B68" t="str">
            <v>HP00</v>
          </cell>
          <cell r="C68" t="str">
            <v>R11</v>
          </cell>
        </row>
        <row r="69">
          <cell r="A69" t="str">
            <v>HW10</v>
          </cell>
          <cell r="B69" t="str">
            <v>HW00</v>
          </cell>
          <cell r="C69" t="str">
            <v>R5</v>
          </cell>
        </row>
        <row r="70">
          <cell r="A70" t="str">
            <v>HW20</v>
          </cell>
          <cell r="B70" t="str">
            <v>HW00</v>
          </cell>
          <cell r="C70" t="str">
            <v>R6</v>
          </cell>
        </row>
        <row r="71">
          <cell r="A71" t="str">
            <v>HW30</v>
          </cell>
          <cell r="B71" t="str">
            <v>HW00</v>
          </cell>
          <cell r="C71" t="str">
            <v>R7</v>
          </cell>
        </row>
        <row r="72">
          <cell r="A72" t="str">
            <v>HW40</v>
          </cell>
          <cell r="B72" t="str">
            <v>HW00</v>
          </cell>
          <cell r="C72" t="str">
            <v>R11</v>
          </cell>
        </row>
        <row r="73">
          <cell r="A73" t="str">
            <v>HWP1</v>
          </cell>
          <cell r="B73" t="str">
            <v>HWP0</v>
          </cell>
          <cell r="C73" t="str">
            <v>R5</v>
          </cell>
        </row>
        <row r="74">
          <cell r="A74" t="str">
            <v>HWP2</v>
          </cell>
          <cell r="B74" t="str">
            <v>HWP0</v>
          </cell>
          <cell r="C74" t="str">
            <v>R6</v>
          </cell>
        </row>
        <row r="75">
          <cell r="A75" t="str">
            <v>HWP3</v>
          </cell>
          <cell r="B75" t="str">
            <v>HWP0</v>
          </cell>
          <cell r="C75" t="str">
            <v>R7</v>
          </cell>
        </row>
        <row r="76">
          <cell r="A76" t="str">
            <v>HWP4</v>
          </cell>
          <cell r="B76" t="str">
            <v>HWP0</v>
          </cell>
          <cell r="C76" t="str">
            <v>R11</v>
          </cell>
        </row>
        <row r="77">
          <cell r="A77" t="str">
            <v>ICQ0</v>
          </cell>
          <cell r="B77" t="str">
            <v>IC00</v>
          </cell>
          <cell r="C77" t="str">
            <v>R11</v>
          </cell>
        </row>
        <row r="78">
          <cell r="A78" t="str">
            <v>J0A1</v>
          </cell>
          <cell r="B78" t="str">
            <v>J0A0</v>
          </cell>
          <cell r="C78" t="str">
            <v>R5</v>
          </cell>
        </row>
        <row r="79">
          <cell r="A79" t="str">
            <v>J0A2</v>
          </cell>
          <cell r="B79" t="str">
            <v>J0A0</v>
          </cell>
          <cell r="C79" t="str">
            <v>R6</v>
          </cell>
        </row>
        <row r="80">
          <cell r="A80" t="str">
            <v>J0A3</v>
          </cell>
          <cell r="B80" t="str">
            <v>J0A0</v>
          </cell>
          <cell r="C80" t="str">
            <v>R7</v>
          </cell>
        </row>
        <row r="81">
          <cell r="A81" t="str">
            <v>J0A4</v>
          </cell>
          <cell r="B81" t="str">
            <v>J0A0</v>
          </cell>
          <cell r="C81" t="str">
            <v>R11</v>
          </cell>
        </row>
        <row r="82">
          <cell r="A82" t="str">
            <v>R0A1</v>
          </cell>
          <cell r="B82" t="str">
            <v>R0A0</v>
          </cell>
          <cell r="C82" t="str">
            <v>R1</v>
          </cell>
        </row>
        <row r="83">
          <cell r="A83" t="str">
            <v>R0A2</v>
          </cell>
          <cell r="B83" t="str">
            <v>R0A0</v>
          </cell>
          <cell r="C83" t="str">
            <v>R9</v>
          </cell>
        </row>
        <row r="84">
          <cell r="A84" t="str">
            <v>R0B0</v>
          </cell>
          <cell r="B84" t="str">
            <v>R0A0</v>
          </cell>
          <cell r="C84" t="str">
            <v>R8</v>
          </cell>
        </row>
        <row r="85">
          <cell r="A85" t="str">
            <v>R0F1</v>
          </cell>
          <cell r="B85" t="str">
            <v>R0F0</v>
          </cell>
          <cell r="C85" t="str">
            <v>R1</v>
          </cell>
        </row>
        <row r="86">
          <cell r="A86" t="str">
            <v>U0A1</v>
          </cell>
          <cell r="B86" t="str">
            <v>U0A0</v>
          </cell>
          <cell r="C86" t="str">
            <v>R1</v>
          </cell>
        </row>
        <row r="87">
          <cell r="A87" t="str">
            <v>U0A2</v>
          </cell>
          <cell r="B87" t="str">
            <v>U0A0</v>
          </cell>
          <cell r="C87" t="str">
            <v>R2</v>
          </cell>
        </row>
        <row r="88">
          <cell r="A88" t="str">
            <v>U0A3</v>
          </cell>
          <cell r="B88" t="str">
            <v>U0A0</v>
          </cell>
          <cell r="C88" t="str">
            <v>R3</v>
          </cell>
        </row>
        <row r="89">
          <cell r="A89" t="str">
            <v>U0A4</v>
          </cell>
          <cell r="B89" t="str">
            <v>U0A0</v>
          </cell>
          <cell r="C89" t="str">
            <v>R4</v>
          </cell>
        </row>
        <row r="90">
          <cell r="A90" t="str">
            <v>EB10</v>
          </cell>
          <cell r="B90" t="str">
            <v>EB00</v>
          </cell>
          <cell r="C90" t="str">
            <v>R1</v>
          </cell>
        </row>
        <row r="91">
          <cell r="A91" t="str">
            <v>EB20</v>
          </cell>
          <cell r="B91" t="str">
            <v>EB00</v>
          </cell>
          <cell r="C91" t="str">
            <v>R2</v>
          </cell>
        </row>
        <row r="92">
          <cell r="A92" t="str">
            <v>EB30</v>
          </cell>
          <cell r="B92" t="str">
            <v>EB00</v>
          </cell>
          <cell r="C92" t="str">
            <v>R3</v>
          </cell>
        </row>
        <row r="93">
          <cell r="A93" t="str">
            <v>EB40</v>
          </cell>
          <cell r="B93" t="str">
            <v>EB00</v>
          </cell>
          <cell r="C93" t="str">
            <v>R4</v>
          </cell>
        </row>
        <row r="94">
          <cell r="A94" t="str">
            <v>EB1L</v>
          </cell>
          <cell r="B94" t="str">
            <v>EBL0</v>
          </cell>
          <cell r="C94" t="str">
            <v>R1</v>
          </cell>
        </row>
        <row r="95">
          <cell r="A95" t="str">
            <v>EB2L</v>
          </cell>
          <cell r="B95" t="str">
            <v>EBL0</v>
          </cell>
          <cell r="C95" t="str">
            <v>R2</v>
          </cell>
        </row>
        <row r="96">
          <cell r="A96" t="str">
            <v>EB3L</v>
          </cell>
          <cell r="B96" t="str">
            <v>EBL0</v>
          </cell>
          <cell r="C96" t="str">
            <v>R3</v>
          </cell>
        </row>
        <row r="97">
          <cell r="A97" t="str">
            <v>EB4L</v>
          </cell>
          <cell r="B97" t="str">
            <v>EBL0</v>
          </cell>
          <cell r="C97" t="str">
            <v>R4</v>
          </cell>
        </row>
        <row r="98">
          <cell r="A98" t="str">
            <v>EG10</v>
          </cell>
          <cell r="B98" t="str">
            <v>EG00</v>
          </cell>
          <cell r="C98" t="str">
            <v>R1</v>
          </cell>
        </row>
        <row r="99">
          <cell r="A99" t="str">
            <v>EG20</v>
          </cell>
          <cell r="B99" t="str">
            <v>EG00</v>
          </cell>
          <cell r="C99" t="str">
            <v>R2</v>
          </cell>
        </row>
        <row r="100">
          <cell r="A100" t="str">
            <v>EG60</v>
          </cell>
          <cell r="B100" t="str">
            <v>EG00</v>
          </cell>
          <cell r="C100" t="str">
            <v>R10</v>
          </cell>
        </row>
        <row r="101">
          <cell r="A101" t="str">
            <v>EU10</v>
          </cell>
          <cell r="B101" t="str">
            <v>EMU0</v>
          </cell>
          <cell r="C101" t="str">
            <v>R1</v>
          </cell>
        </row>
        <row r="102">
          <cell r="A102" t="str">
            <v>EU20</v>
          </cell>
          <cell r="B102" t="str">
            <v>EMU0</v>
          </cell>
          <cell r="C102" t="str">
            <v>R2</v>
          </cell>
        </row>
        <row r="103">
          <cell r="A103" t="str">
            <v>EU30</v>
          </cell>
          <cell r="B103" t="str">
            <v>EMU0</v>
          </cell>
          <cell r="C103" t="str">
            <v>R3</v>
          </cell>
        </row>
        <row r="104">
          <cell r="A104" t="str">
            <v>EU40</v>
          </cell>
          <cell r="B104" t="str">
            <v>EMU0</v>
          </cell>
          <cell r="C104" t="str">
            <v>R4</v>
          </cell>
        </row>
        <row r="105">
          <cell r="A105" t="str">
            <v>EN10</v>
          </cell>
          <cell r="B105" t="str">
            <v>EN00</v>
          </cell>
          <cell r="C105" t="str">
            <v>R1</v>
          </cell>
        </row>
        <row r="106">
          <cell r="A106" t="str">
            <v>EN20</v>
          </cell>
          <cell r="B106" t="str">
            <v>EN00</v>
          </cell>
          <cell r="C106" t="str">
            <v>R2</v>
          </cell>
        </row>
        <row r="107">
          <cell r="A107" t="str">
            <v>EN30</v>
          </cell>
          <cell r="B107" t="str">
            <v>EN00</v>
          </cell>
          <cell r="C107" t="str">
            <v>R3</v>
          </cell>
        </row>
        <row r="108">
          <cell r="A108" t="str">
            <v>EN40</v>
          </cell>
          <cell r="B108" t="str">
            <v>EN00</v>
          </cell>
          <cell r="C108" t="str">
            <v>R4</v>
          </cell>
        </row>
        <row r="109">
          <cell r="A109" t="str">
            <v>EN70</v>
          </cell>
          <cell r="B109" t="str">
            <v>EN00</v>
          </cell>
          <cell r="C109" t="str">
            <v>R8</v>
          </cell>
        </row>
        <row r="110">
          <cell r="A110" t="str">
            <v>ER10</v>
          </cell>
          <cell r="B110" t="str">
            <v>ER00</v>
          </cell>
          <cell r="C110" t="str">
            <v>R1</v>
          </cell>
        </row>
        <row r="111">
          <cell r="A111" t="str">
            <v>ER20</v>
          </cell>
          <cell r="B111" t="str">
            <v>ER00</v>
          </cell>
          <cell r="C111" t="str">
            <v>R2</v>
          </cell>
        </row>
        <row r="112">
          <cell r="A112" t="str">
            <v>ER30</v>
          </cell>
          <cell r="B112" t="str">
            <v>ER00</v>
          </cell>
          <cell r="C112" t="str">
            <v>R3</v>
          </cell>
        </row>
        <row r="113">
          <cell r="A113" t="str">
            <v>ER40</v>
          </cell>
          <cell r="B113" t="str">
            <v>ER00</v>
          </cell>
          <cell r="C113" t="str">
            <v>R4</v>
          </cell>
        </row>
        <row r="114">
          <cell r="A114" t="str">
            <v>ER60</v>
          </cell>
          <cell r="B114" t="str">
            <v>ER00</v>
          </cell>
          <cell r="C114" t="str">
            <v>R10</v>
          </cell>
        </row>
        <row r="115">
          <cell r="A115" t="str">
            <v>ER70</v>
          </cell>
          <cell r="B115" t="str">
            <v>ER00</v>
          </cell>
          <cell r="C115" t="str">
            <v>R8</v>
          </cell>
        </row>
        <row r="116">
          <cell r="A116" t="str">
            <v>ERC0</v>
          </cell>
          <cell r="B116" t="str">
            <v>ER00</v>
          </cell>
          <cell r="C116" t="str">
            <v>R12</v>
          </cell>
        </row>
        <row r="117">
          <cell r="A117" t="str">
            <v>ERD0</v>
          </cell>
          <cell r="B117" t="str">
            <v>ER00</v>
          </cell>
          <cell r="C117" t="str">
            <v>R9</v>
          </cell>
        </row>
        <row r="118">
          <cell r="A118" t="str">
            <v>JC10</v>
          </cell>
          <cell r="B118" t="str">
            <v>JC00</v>
          </cell>
          <cell r="C118" t="str">
            <v>R1</v>
          </cell>
        </row>
        <row r="119">
          <cell r="A119" t="str">
            <v>JC20</v>
          </cell>
          <cell r="B119" t="str">
            <v>JC00</v>
          </cell>
          <cell r="C119" t="str">
            <v>R2</v>
          </cell>
        </row>
        <row r="120">
          <cell r="A120" t="str">
            <v>JC30</v>
          </cell>
          <cell r="B120" t="str">
            <v>JC00</v>
          </cell>
          <cell r="C120" t="str">
            <v>R3</v>
          </cell>
        </row>
        <row r="121">
          <cell r="A121" t="str">
            <v>JC40</v>
          </cell>
          <cell r="B121" t="str">
            <v>JC00</v>
          </cell>
          <cell r="C121" t="str">
            <v>R4</v>
          </cell>
        </row>
        <row r="122">
          <cell r="A122" t="str">
            <v>UC10</v>
          </cell>
          <cell r="B122" t="str">
            <v>UC00</v>
          </cell>
          <cell r="C122" t="str">
            <v>R1</v>
          </cell>
        </row>
        <row r="123">
          <cell r="A123" t="str">
            <v>UC20</v>
          </cell>
          <cell r="B123" t="str">
            <v>UC00</v>
          </cell>
          <cell r="C123" t="str">
            <v>R2</v>
          </cell>
        </row>
        <row r="124">
          <cell r="A124" t="str">
            <v>UC30</v>
          </cell>
          <cell r="B124" t="str">
            <v>UC00</v>
          </cell>
          <cell r="C124" t="str">
            <v>R3</v>
          </cell>
        </row>
        <row r="125">
          <cell r="A125" t="str">
            <v>UC40</v>
          </cell>
          <cell r="B125" t="str">
            <v>UC00</v>
          </cell>
          <cell r="C125" t="str">
            <v>R4</v>
          </cell>
        </row>
        <row r="126">
          <cell r="A126" t="str">
            <v>UK70</v>
          </cell>
          <cell r="B126" t="str">
            <v>UK00</v>
          </cell>
          <cell r="C126" t="str">
            <v>R8</v>
          </cell>
        </row>
        <row r="127">
          <cell r="A127" t="str">
            <v>UN10</v>
          </cell>
          <cell r="B127" t="str">
            <v>UN00</v>
          </cell>
          <cell r="C127" t="str">
            <v>R1</v>
          </cell>
        </row>
        <row r="128">
          <cell r="A128" t="str">
            <v>UN20</v>
          </cell>
          <cell r="B128" t="str">
            <v>UN00</v>
          </cell>
          <cell r="C128" t="str">
            <v>R2</v>
          </cell>
        </row>
        <row r="129">
          <cell r="A129" t="str">
            <v>UN30</v>
          </cell>
          <cell r="B129" t="str">
            <v>UN00</v>
          </cell>
          <cell r="C129" t="str">
            <v>R3</v>
          </cell>
        </row>
        <row r="130">
          <cell r="A130" t="str">
            <v>UN40</v>
          </cell>
          <cell r="B130" t="str">
            <v>UN00</v>
          </cell>
          <cell r="C130" t="str">
            <v>R4</v>
          </cell>
        </row>
        <row r="131">
          <cell r="A131" t="str">
            <v>UN60</v>
          </cell>
          <cell r="B131" t="str">
            <v>UN00</v>
          </cell>
          <cell r="C131" t="str">
            <v>R10</v>
          </cell>
        </row>
        <row r="132">
          <cell r="A132" t="str">
            <v>UN70</v>
          </cell>
          <cell r="B132" t="str">
            <v>UN00</v>
          </cell>
          <cell r="C132" t="str">
            <v>R8</v>
          </cell>
        </row>
        <row r="133">
          <cell r="A133" t="str">
            <v>UN80</v>
          </cell>
          <cell r="B133" t="str">
            <v>UN00</v>
          </cell>
          <cell r="C133" t="str">
            <v>R9</v>
          </cell>
        </row>
        <row r="134">
          <cell r="A134" t="str">
            <v>UN85</v>
          </cell>
          <cell r="B134" t="str">
            <v>UN00</v>
          </cell>
          <cell r="C134" t="str">
            <v>R12</v>
          </cell>
        </row>
        <row r="135">
          <cell r="A135" t="str">
            <v>UQ10</v>
          </cell>
          <cell r="B135" t="str">
            <v>UQ00</v>
          </cell>
          <cell r="C135" t="str">
            <v>R1</v>
          </cell>
        </row>
        <row r="136">
          <cell r="A136" t="str">
            <v>UQ20</v>
          </cell>
          <cell r="B136" t="str">
            <v>UQ00</v>
          </cell>
          <cell r="C136" t="str">
            <v>R2</v>
          </cell>
        </row>
        <row r="137">
          <cell r="A137" t="str">
            <v>UQ30</v>
          </cell>
          <cell r="B137" t="str">
            <v>UQ00</v>
          </cell>
          <cell r="C137" t="str">
            <v>R3</v>
          </cell>
        </row>
        <row r="138">
          <cell r="A138" t="str">
            <v>UQ40</v>
          </cell>
          <cell r="B138" t="str">
            <v>UQ00</v>
          </cell>
          <cell r="C138" t="str">
            <v>R4</v>
          </cell>
        </row>
        <row r="139">
          <cell r="A139" t="str">
            <v>UR10</v>
          </cell>
          <cell r="B139" t="str">
            <v>UR00</v>
          </cell>
          <cell r="C139" t="str">
            <v>R1</v>
          </cell>
        </row>
        <row r="140">
          <cell r="A140" t="str">
            <v>UR20</v>
          </cell>
          <cell r="B140" t="str">
            <v>UR00</v>
          </cell>
          <cell r="C140" t="str">
            <v>R2</v>
          </cell>
        </row>
        <row r="141">
          <cell r="A141" t="str">
            <v>UR30</v>
          </cell>
          <cell r="B141" t="str">
            <v>UR00</v>
          </cell>
          <cell r="C141" t="str">
            <v>R3</v>
          </cell>
        </row>
        <row r="142">
          <cell r="A142" t="str">
            <v>UR40</v>
          </cell>
          <cell r="B142" t="str">
            <v>UR00</v>
          </cell>
          <cell r="C142" t="str">
            <v>R4</v>
          </cell>
        </row>
        <row r="143">
          <cell r="A143" t="str">
            <v>AUC1</v>
          </cell>
          <cell r="B143" t="str">
            <v>AUC0</v>
          </cell>
          <cell r="C143" t="str">
            <v>M1</v>
          </cell>
        </row>
        <row r="144">
          <cell r="A144" t="str">
            <v>AUC2</v>
          </cell>
          <cell r="B144" t="str">
            <v>AUC0</v>
          </cell>
          <cell r="C144" t="str">
            <v>M2</v>
          </cell>
        </row>
        <row r="145">
          <cell r="A145" t="str">
            <v>AUC3</v>
          </cell>
          <cell r="B145" t="str">
            <v>AUC0</v>
          </cell>
          <cell r="C145" t="str">
            <v>M3</v>
          </cell>
        </row>
        <row r="146">
          <cell r="A146" t="str">
            <v>AUC4</v>
          </cell>
          <cell r="B146" t="str">
            <v>AUC0</v>
          </cell>
          <cell r="C146" t="str">
            <v>M4</v>
          </cell>
        </row>
        <row r="147">
          <cell r="A147" t="str">
            <v>AUC5</v>
          </cell>
          <cell r="B147" t="str">
            <v>AUC0</v>
          </cell>
          <cell r="C147" t="str">
            <v>M5</v>
          </cell>
        </row>
        <row r="148">
          <cell r="A148" t="str">
            <v>AUC6</v>
          </cell>
          <cell r="B148" t="str">
            <v>AUC0</v>
          </cell>
          <cell r="C148" t="str">
            <v>M6</v>
          </cell>
        </row>
        <row r="149">
          <cell r="A149" t="str">
            <v>AUC9</v>
          </cell>
          <cell r="B149" t="str">
            <v>AUC0</v>
          </cell>
          <cell r="C149" t="str">
            <v>M9</v>
          </cell>
        </row>
        <row r="150">
          <cell r="A150" t="str">
            <v>AUCV</v>
          </cell>
          <cell r="B150" t="str">
            <v>AUC0</v>
          </cell>
          <cell r="C150" t="str">
            <v>M10</v>
          </cell>
        </row>
        <row r="151">
          <cell r="A151" t="str">
            <v>AUD1</v>
          </cell>
          <cell r="B151" t="str">
            <v>AUD0</v>
          </cell>
          <cell r="C151" t="str">
            <v>M1</v>
          </cell>
        </row>
        <row r="152">
          <cell r="A152" t="str">
            <v>AUD2</v>
          </cell>
          <cell r="B152" t="str">
            <v>AUD0</v>
          </cell>
          <cell r="C152" t="str">
            <v>M2</v>
          </cell>
        </row>
        <row r="153">
          <cell r="A153" t="str">
            <v>AUD3</v>
          </cell>
          <cell r="B153" t="str">
            <v>AUD0</v>
          </cell>
          <cell r="C153" t="str">
            <v>M3</v>
          </cell>
        </row>
        <row r="154">
          <cell r="A154" t="str">
            <v>AUD4</v>
          </cell>
          <cell r="B154" t="str">
            <v>AUD0</v>
          </cell>
          <cell r="C154" t="str">
            <v>M4</v>
          </cell>
        </row>
        <row r="155">
          <cell r="A155" t="str">
            <v>AUD5</v>
          </cell>
          <cell r="B155" t="str">
            <v>AUD0</v>
          </cell>
          <cell r="C155" t="str">
            <v>M5</v>
          </cell>
        </row>
        <row r="156">
          <cell r="A156" t="str">
            <v>AUD6</v>
          </cell>
          <cell r="B156" t="str">
            <v>AUD0</v>
          </cell>
          <cell r="C156" t="str">
            <v>M6</v>
          </cell>
        </row>
        <row r="157">
          <cell r="A157" t="str">
            <v>AUD9</v>
          </cell>
          <cell r="B157" t="str">
            <v>AUD0</v>
          </cell>
          <cell r="C157" t="str">
            <v>M9</v>
          </cell>
        </row>
        <row r="158">
          <cell r="A158" t="str">
            <v>AUDV</v>
          </cell>
          <cell r="B158" t="str">
            <v>AUD0</v>
          </cell>
          <cell r="C158" t="str">
            <v>M10</v>
          </cell>
        </row>
        <row r="159">
          <cell r="A159" t="str">
            <v>AUQ1</v>
          </cell>
          <cell r="B159" t="str">
            <v>AUQ0</v>
          </cell>
          <cell r="C159" t="str">
            <v>M1</v>
          </cell>
        </row>
        <row r="160">
          <cell r="A160" t="str">
            <v>AUQF</v>
          </cell>
          <cell r="B160" t="str">
            <v>AUQ0</v>
          </cell>
          <cell r="C160" t="str">
            <v>M16</v>
          </cell>
        </row>
        <row r="161">
          <cell r="A161" t="str">
            <v>AUQ2</v>
          </cell>
          <cell r="B161" t="str">
            <v>AUQ0</v>
          </cell>
          <cell r="C161" t="str">
            <v>M2</v>
          </cell>
        </row>
        <row r="162">
          <cell r="A162" t="str">
            <v>AUQ3</v>
          </cell>
          <cell r="B162" t="str">
            <v>AUQ0</v>
          </cell>
          <cell r="C162" t="str">
            <v>M3</v>
          </cell>
        </row>
        <row r="163">
          <cell r="A163" t="str">
            <v>AUQ4</v>
          </cell>
          <cell r="B163" t="str">
            <v>AUQ0</v>
          </cell>
          <cell r="C163" t="str">
            <v>M4</v>
          </cell>
        </row>
        <row r="164">
          <cell r="A164" t="str">
            <v>AUQ5</v>
          </cell>
          <cell r="B164" t="str">
            <v>AUQ0</v>
          </cell>
          <cell r="C164" t="str">
            <v>M5</v>
          </cell>
        </row>
        <row r="165">
          <cell r="A165" t="str">
            <v>AUQ6</v>
          </cell>
          <cell r="B165" t="str">
            <v>AUQ0</v>
          </cell>
          <cell r="C165" t="str">
            <v>M6</v>
          </cell>
        </row>
        <row r="166">
          <cell r="A166" t="str">
            <v>AUQ9</v>
          </cell>
          <cell r="B166" t="str">
            <v>AUQ0</v>
          </cell>
          <cell r="C166" t="str">
            <v>M9</v>
          </cell>
        </row>
        <row r="167">
          <cell r="A167" t="str">
            <v>AUQV</v>
          </cell>
          <cell r="B167" t="str">
            <v>AUQ0</v>
          </cell>
          <cell r="C167" t="str">
            <v>M10</v>
          </cell>
        </row>
        <row r="168">
          <cell r="A168" t="str">
            <v>B1A0</v>
          </cell>
          <cell r="B168" t="str">
            <v>B0A0</v>
          </cell>
          <cell r="C168" t="str">
            <v>M1</v>
          </cell>
        </row>
        <row r="169">
          <cell r="A169" t="str">
            <v>B2A0</v>
          </cell>
          <cell r="B169" t="str">
            <v>B0A0</v>
          </cell>
          <cell r="C169" t="str">
            <v>M2</v>
          </cell>
        </row>
        <row r="170">
          <cell r="A170" t="str">
            <v>BLA0</v>
          </cell>
          <cell r="B170" t="str">
            <v>B0A0</v>
          </cell>
          <cell r="C170" t="str">
            <v>M23</v>
          </cell>
        </row>
        <row r="171">
          <cell r="A171" t="str">
            <v>B3A0</v>
          </cell>
          <cell r="B171" t="str">
            <v>B0A0</v>
          </cell>
          <cell r="C171" t="str">
            <v>M3</v>
          </cell>
        </row>
        <row r="172">
          <cell r="A172" t="str">
            <v>B4A0</v>
          </cell>
          <cell r="B172" t="str">
            <v>B0A0</v>
          </cell>
          <cell r="C172" t="str">
            <v>M4</v>
          </cell>
        </row>
        <row r="173">
          <cell r="A173" t="str">
            <v>B5A0</v>
          </cell>
          <cell r="B173" t="str">
            <v>B0A0</v>
          </cell>
          <cell r="C173" t="str">
            <v>M5</v>
          </cell>
        </row>
        <row r="174">
          <cell r="A174" t="str">
            <v>B6A0</v>
          </cell>
          <cell r="B174" t="str">
            <v>B0A0</v>
          </cell>
          <cell r="C174" t="str">
            <v>M6</v>
          </cell>
        </row>
        <row r="175">
          <cell r="A175" t="str">
            <v>B9A0</v>
          </cell>
          <cell r="B175" t="str">
            <v>B0A0</v>
          </cell>
          <cell r="C175" t="str">
            <v>M9</v>
          </cell>
        </row>
        <row r="176">
          <cell r="A176" t="str">
            <v>BVA0</v>
          </cell>
          <cell r="B176" t="str">
            <v>B0A0</v>
          </cell>
          <cell r="C176" t="str">
            <v>M10</v>
          </cell>
        </row>
        <row r="177">
          <cell r="A177" t="str">
            <v>C1A0</v>
          </cell>
          <cell r="B177" t="str">
            <v>C0A0</v>
          </cell>
          <cell r="C177" t="str">
            <v>M1</v>
          </cell>
        </row>
        <row r="178">
          <cell r="A178" t="str">
            <v>C2A0</v>
          </cell>
          <cell r="B178" t="str">
            <v>C0A0</v>
          </cell>
          <cell r="C178" t="str">
            <v>M2</v>
          </cell>
        </row>
        <row r="179">
          <cell r="A179" t="str">
            <v>CLA0</v>
          </cell>
          <cell r="B179" t="str">
            <v>C0A0</v>
          </cell>
          <cell r="C179" t="str">
            <v>M23</v>
          </cell>
        </row>
        <row r="180">
          <cell r="A180" t="str">
            <v>C3A0</v>
          </cell>
          <cell r="B180" t="str">
            <v>C0A0</v>
          </cell>
          <cell r="C180" t="str">
            <v>M3</v>
          </cell>
        </row>
        <row r="181">
          <cell r="A181" t="str">
            <v>C4A0</v>
          </cell>
          <cell r="B181" t="str">
            <v>C0A0</v>
          </cell>
          <cell r="C181" t="str">
            <v>M4</v>
          </cell>
        </row>
        <row r="182">
          <cell r="A182" t="str">
            <v>C5A0</v>
          </cell>
          <cell r="B182" t="str">
            <v>C0A0</v>
          </cell>
          <cell r="C182" t="str">
            <v>M5</v>
          </cell>
        </row>
        <row r="183">
          <cell r="A183" t="str">
            <v>C6A0</v>
          </cell>
          <cell r="B183" t="str">
            <v>C0A0</v>
          </cell>
          <cell r="C183" t="str">
            <v>M6</v>
          </cell>
        </row>
        <row r="184">
          <cell r="A184" t="str">
            <v>C7A0</v>
          </cell>
          <cell r="B184" t="str">
            <v>C0A0</v>
          </cell>
          <cell r="C184" t="str">
            <v>M7</v>
          </cell>
        </row>
        <row r="185">
          <cell r="A185" t="str">
            <v>C8A0</v>
          </cell>
          <cell r="B185" t="str">
            <v>C0A0</v>
          </cell>
          <cell r="C185" t="str">
            <v>M8</v>
          </cell>
        </row>
        <row r="186">
          <cell r="A186" t="str">
            <v>C9A0</v>
          </cell>
          <cell r="B186" t="str">
            <v>C0A0</v>
          </cell>
          <cell r="C186" t="str">
            <v>M9</v>
          </cell>
        </row>
        <row r="187">
          <cell r="A187" t="str">
            <v>CVA0</v>
          </cell>
          <cell r="B187" t="str">
            <v>C0A0</v>
          </cell>
          <cell r="C187" t="str">
            <v>M10</v>
          </cell>
        </row>
        <row r="188">
          <cell r="A188" t="str">
            <v>CFAL</v>
          </cell>
          <cell r="B188" t="str">
            <v>C0AL</v>
          </cell>
          <cell r="C188" t="str">
            <v>M16</v>
          </cell>
        </row>
        <row r="189">
          <cell r="A189" t="str">
            <v>C5AL</v>
          </cell>
          <cell r="B189" t="str">
            <v>C0AL</v>
          </cell>
          <cell r="C189" t="str">
            <v>M5</v>
          </cell>
        </row>
        <row r="190">
          <cell r="A190" t="str">
            <v>CAN1</v>
          </cell>
          <cell r="B190" t="str">
            <v>CAN0</v>
          </cell>
          <cell r="C190" t="str">
            <v>M1</v>
          </cell>
        </row>
        <row r="191">
          <cell r="A191" t="str">
            <v>CAN2</v>
          </cell>
          <cell r="B191" t="str">
            <v>CAN0</v>
          </cell>
          <cell r="C191" t="str">
            <v>M2</v>
          </cell>
        </row>
        <row r="192">
          <cell r="A192" t="str">
            <v>CAN3</v>
          </cell>
          <cell r="B192" t="str">
            <v>CAN0</v>
          </cell>
          <cell r="C192" t="str">
            <v>M3</v>
          </cell>
        </row>
        <row r="193">
          <cell r="A193" t="str">
            <v>CAN4</v>
          </cell>
          <cell r="B193" t="str">
            <v>CAN0</v>
          </cell>
          <cell r="C193" t="str">
            <v>M4</v>
          </cell>
        </row>
        <row r="194">
          <cell r="A194" t="str">
            <v>CAN5</v>
          </cell>
          <cell r="B194" t="str">
            <v>CAN0</v>
          </cell>
          <cell r="C194" t="str">
            <v>M5</v>
          </cell>
        </row>
        <row r="195">
          <cell r="A195" t="str">
            <v>CAN6</v>
          </cell>
          <cell r="B195" t="str">
            <v>CAN0</v>
          </cell>
          <cell r="C195" t="str">
            <v>M6</v>
          </cell>
        </row>
        <row r="196">
          <cell r="A196" t="str">
            <v>CAN7</v>
          </cell>
          <cell r="B196" t="str">
            <v>CAN0</v>
          </cell>
          <cell r="C196" t="str">
            <v>M7</v>
          </cell>
        </row>
        <row r="197">
          <cell r="A197" t="str">
            <v>CAN8</v>
          </cell>
          <cell r="B197" t="str">
            <v>CAN0</v>
          </cell>
          <cell r="C197" t="str">
            <v>M8</v>
          </cell>
        </row>
        <row r="198">
          <cell r="A198" t="str">
            <v>CAN9</v>
          </cell>
          <cell r="B198" t="str">
            <v>CAN0</v>
          </cell>
          <cell r="C198" t="str">
            <v>M9</v>
          </cell>
        </row>
        <row r="199">
          <cell r="A199" t="str">
            <v>CANV</v>
          </cell>
          <cell r="B199" t="str">
            <v>CAN0</v>
          </cell>
          <cell r="C199" t="str">
            <v>M10</v>
          </cell>
        </row>
        <row r="200">
          <cell r="A200" t="str">
            <v>CMB1</v>
          </cell>
          <cell r="B200" t="str">
            <v>CMBS</v>
          </cell>
          <cell r="C200" t="str">
            <v>M12</v>
          </cell>
        </row>
        <row r="201">
          <cell r="A201" t="str">
            <v>CMB2</v>
          </cell>
          <cell r="B201" t="str">
            <v>CMBS</v>
          </cell>
          <cell r="C201" t="str">
            <v>M2</v>
          </cell>
        </row>
        <row r="202">
          <cell r="A202" t="str">
            <v>CMB3</v>
          </cell>
          <cell r="B202" t="str">
            <v>CMBS</v>
          </cell>
          <cell r="C202" t="str">
            <v>M3</v>
          </cell>
        </row>
        <row r="203">
          <cell r="A203" t="str">
            <v>CMB4</v>
          </cell>
          <cell r="B203" t="str">
            <v>CMBS</v>
          </cell>
          <cell r="C203" t="str">
            <v>M4</v>
          </cell>
        </row>
        <row r="204">
          <cell r="A204" t="str">
            <v>CMB5</v>
          </cell>
          <cell r="B204" t="str">
            <v>CMBS</v>
          </cell>
          <cell r="C204" t="str">
            <v>M27</v>
          </cell>
        </row>
        <row r="205">
          <cell r="A205" t="str">
            <v>CMB6</v>
          </cell>
          <cell r="B205" t="str">
            <v>CMBS</v>
          </cell>
          <cell r="C205" t="str">
            <v>M6</v>
          </cell>
        </row>
        <row r="206">
          <cell r="A206" t="str">
            <v>CMB9</v>
          </cell>
          <cell r="B206" t="str">
            <v>CMBS</v>
          </cell>
          <cell r="C206" t="str">
            <v>M9</v>
          </cell>
        </row>
        <row r="207">
          <cell r="A207" t="str">
            <v>CMBV</v>
          </cell>
          <cell r="B207" t="str">
            <v>CMBS</v>
          </cell>
          <cell r="C207" t="str">
            <v>M10</v>
          </cell>
        </row>
        <row r="208">
          <cell r="A208" t="str">
            <v>CMO1</v>
          </cell>
          <cell r="B208" t="str">
            <v>CMOS</v>
          </cell>
          <cell r="C208" t="str">
            <v>M12</v>
          </cell>
        </row>
        <row r="209">
          <cell r="A209" t="str">
            <v>CMO2</v>
          </cell>
          <cell r="B209" t="str">
            <v>CMOS</v>
          </cell>
          <cell r="C209" t="str">
            <v>M2</v>
          </cell>
        </row>
        <row r="210">
          <cell r="A210" t="str">
            <v>CMO3</v>
          </cell>
          <cell r="B210" t="str">
            <v>CMOS</v>
          </cell>
          <cell r="C210" t="str">
            <v>M3</v>
          </cell>
        </row>
        <row r="211">
          <cell r="A211" t="str">
            <v>CMO4</v>
          </cell>
          <cell r="B211" t="str">
            <v>CMOS</v>
          </cell>
          <cell r="C211" t="str">
            <v>M4</v>
          </cell>
        </row>
        <row r="212">
          <cell r="A212" t="str">
            <v>CMO5</v>
          </cell>
          <cell r="B212" t="str">
            <v>CMOS</v>
          </cell>
          <cell r="C212" t="str">
            <v>M27</v>
          </cell>
        </row>
        <row r="213">
          <cell r="A213" t="str">
            <v>CMO6</v>
          </cell>
          <cell r="B213" t="str">
            <v>CMOS</v>
          </cell>
          <cell r="C213" t="str">
            <v>M6</v>
          </cell>
        </row>
        <row r="214">
          <cell r="A214" t="str">
            <v>CMOL</v>
          </cell>
          <cell r="B214" t="str">
            <v>CMOS</v>
          </cell>
          <cell r="C214" t="str">
            <v>M21</v>
          </cell>
        </row>
        <row r="215">
          <cell r="A215" t="str">
            <v>CMOM</v>
          </cell>
          <cell r="B215" t="str">
            <v>CMOS</v>
          </cell>
          <cell r="C215" t="str">
            <v>M20</v>
          </cell>
        </row>
        <row r="216">
          <cell r="A216" t="str">
            <v>CMO9</v>
          </cell>
          <cell r="B216" t="str">
            <v>CMOS</v>
          </cell>
          <cell r="C216" t="str">
            <v>M9</v>
          </cell>
        </row>
        <row r="217">
          <cell r="A217" t="str">
            <v>CMOV</v>
          </cell>
          <cell r="B217" t="str">
            <v>CMOS</v>
          </cell>
          <cell r="C217" t="str">
            <v>M10</v>
          </cell>
        </row>
        <row r="218">
          <cell r="A218" t="str">
            <v>CY01</v>
          </cell>
          <cell r="B218" t="str">
            <v>CY00</v>
          </cell>
          <cell r="C218" t="str">
            <v>M1</v>
          </cell>
        </row>
        <row r="219">
          <cell r="A219" t="str">
            <v>CY02</v>
          </cell>
          <cell r="B219" t="str">
            <v>CY00</v>
          </cell>
          <cell r="C219" t="str">
            <v>M2</v>
          </cell>
        </row>
        <row r="220">
          <cell r="A220" t="str">
            <v>CY03</v>
          </cell>
          <cell r="B220" t="str">
            <v>CY00</v>
          </cell>
          <cell r="C220" t="str">
            <v>M3</v>
          </cell>
        </row>
        <row r="221">
          <cell r="A221" t="str">
            <v>CY04</v>
          </cell>
          <cell r="B221" t="str">
            <v>CY00</v>
          </cell>
          <cell r="C221" t="str">
            <v>M4</v>
          </cell>
        </row>
        <row r="222">
          <cell r="A222" t="str">
            <v>CY05</v>
          </cell>
          <cell r="B222" t="str">
            <v>CY00</v>
          </cell>
          <cell r="C222" t="str">
            <v>M5</v>
          </cell>
        </row>
        <row r="223">
          <cell r="A223" t="str">
            <v>CY06</v>
          </cell>
          <cell r="B223" t="str">
            <v>CY00</v>
          </cell>
          <cell r="C223" t="str">
            <v>M6</v>
          </cell>
        </row>
        <row r="224">
          <cell r="A224" t="str">
            <v>CY0S</v>
          </cell>
          <cell r="B224" t="str">
            <v>CY00</v>
          </cell>
          <cell r="C224" t="str">
            <v>M29</v>
          </cell>
        </row>
        <row r="225">
          <cell r="A225" t="str">
            <v>CY07</v>
          </cell>
          <cell r="B225" t="str">
            <v>CY00</v>
          </cell>
          <cell r="C225" t="str">
            <v>M7</v>
          </cell>
        </row>
        <row r="226">
          <cell r="A226" t="str">
            <v>CY08</v>
          </cell>
          <cell r="B226" t="str">
            <v>CY00</v>
          </cell>
          <cell r="C226" t="str">
            <v>M8</v>
          </cell>
        </row>
        <row r="227">
          <cell r="A227" t="str">
            <v>CY09</v>
          </cell>
          <cell r="B227" t="str">
            <v>CY00</v>
          </cell>
          <cell r="C227" t="str">
            <v>M9</v>
          </cell>
        </row>
        <row r="228">
          <cell r="A228" t="str">
            <v>CY0V</v>
          </cell>
          <cell r="B228" t="str">
            <v>CY00</v>
          </cell>
          <cell r="C228" t="str">
            <v>M10</v>
          </cell>
        </row>
        <row r="229">
          <cell r="A229" t="str">
            <v>D1A0</v>
          </cell>
          <cell r="B229" t="str">
            <v>D0A0</v>
          </cell>
          <cell r="C229" t="str">
            <v>M1</v>
          </cell>
        </row>
        <row r="230">
          <cell r="A230" t="str">
            <v>D2A0</v>
          </cell>
          <cell r="B230" t="str">
            <v>D0A0</v>
          </cell>
          <cell r="C230" t="str">
            <v>M2</v>
          </cell>
        </row>
        <row r="231">
          <cell r="A231" t="str">
            <v>DLA0</v>
          </cell>
          <cell r="B231" t="str">
            <v>D0A0</v>
          </cell>
          <cell r="C231" t="str">
            <v>M23</v>
          </cell>
        </row>
        <row r="232">
          <cell r="A232" t="str">
            <v>D3A0</v>
          </cell>
          <cell r="B232" t="str">
            <v>D0A0</v>
          </cell>
          <cell r="C232" t="str">
            <v>M3</v>
          </cell>
        </row>
        <row r="233">
          <cell r="A233" t="str">
            <v>D4A0</v>
          </cell>
          <cell r="B233" t="str">
            <v>D0A0</v>
          </cell>
          <cell r="C233" t="str">
            <v>M4</v>
          </cell>
        </row>
        <row r="234">
          <cell r="A234" t="str">
            <v>D5A0</v>
          </cell>
          <cell r="B234" t="str">
            <v>D0A0</v>
          </cell>
          <cell r="C234" t="str">
            <v>M5</v>
          </cell>
        </row>
        <row r="235">
          <cell r="A235" t="str">
            <v>D7A0</v>
          </cell>
          <cell r="B235" t="str">
            <v>D0A0</v>
          </cell>
          <cell r="C235" t="str">
            <v>M7</v>
          </cell>
        </row>
        <row r="236">
          <cell r="A236" t="str">
            <v>D8A0</v>
          </cell>
          <cell r="B236" t="str">
            <v>D0A0</v>
          </cell>
          <cell r="C236" t="str">
            <v>M8</v>
          </cell>
        </row>
        <row r="237">
          <cell r="A237" t="str">
            <v>D9A0</v>
          </cell>
          <cell r="B237" t="str">
            <v>D0A0</v>
          </cell>
          <cell r="C237" t="str">
            <v>M9</v>
          </cell>
        </row>
        <row r="238">
          <cell r="A238" t="str">
            <v>DVA0</v>
          </cell>
          <cell r="B238" t="str">
            <v>D0A0</v>
          </cell>
          <cell r="C238" t="str">
            <v>M10</v>
          </cell>
        </row>
        <row r="239">
          <cell r="A239" t="str">
            <v>E1A0</v>
          </cell>
          <cell r="B239" t="str">
            <v>E0A0</v>
          </cell>
          <cell r="C239" t="str">
            <v>M1</v>
          </cell>
        </row>
        <row r="240">
          <cell r="A240" t="str">
            <v>E2A0</v>
          </cell>
          <cell r="B240" t="str">
            <v>E0A0</v>
          </cell>
          <cell r="C240" t="str">
            <v>M2</v>
          </cell>
        </row>
        <row r="241">
          <cell r="A241" t="str">
            <v>E3A0</v>
          </cell>
          <cell r="B241" t="str">
            <v>E0A0</v>
          </cell>
          <cell r="C241" t="str">
            <v>M3</v>
          </cell>
        </row>
        <row r="242">
          <cell r="A242" t="str">
            <v>E4A0</v>
          </cell>
          <cell r="B242" t="str">
            <v>E0A0</v>
          </cell>
          <cell r="C242" t="str">
            <v>M4</v>
          </cell>
        </row>
        <row r="243">
          <cell r="A243" t="str">
            <v>E6A0</v>
          </cell>
          <cell r="B243" t="str">
            <v>E0A0</v>
          </cell>
          <cell r="C243" t="str">
            <v>M6</v>
          </cell>
        </row>
        <row r="244">
          <cell r="A244" t="str">
            <v>E7A0</v>
          </cell>
          <cell r="B244" t="str">
            <v>E0A0</v>
          </cell>
          <cell r="C244" t="str">
            <v>M7</v>
          </cell>
        </row>
        <row r="245">
          <cell r="A245" t="str">
            <v>E8A0</v>
          </cell>
          <cell r="B245" t="str">
            <v>E0A0</v>
          </cell>
          <cell r="C245" t="str">
            <v>M8</v>
          </cell>
        </row>
        <row r="246">
          <cell r="A246" t="str">
            <v>E9A0</v>
          </cell>
          <cell r="B246" t="str">
            <v>E0A0</v>
          </cell>
          <cell r="C246" t="str">
            <v>M9</v>
          </cell>
        </row>
        <row r="247">
          <cell r="A247" t="str">
            <v>EVA0</v>
          </cell>
          <cell r="B247" t="str">
            <v>E0A0</v>
          </cell>
          <cell r="C247" t="str">
            <v>M10</v>
          </cell>
        </row>
        <row r="248">
          <cell r="A248" t="str">
            <v>E1AG</v>
          </cell>
          <cell r="B248" t="str">
            <v>E0AG</v>
          </cell>
          <cell r="C248" t="str">
            <v>M1</v>
          </cell>
        </row>
        <row r="249">
          <cell r="A249" t="str">
            <v>EFAG</v>
          </cell>
          <cell r="B249" t="str">
            <v>E0AG</v>
          </cell>
          <cell r="C249" t="str">
            <v>M16</v>
          </cell>
        </row>
        <row r="250">
          <cell r="A250" t="str">
            <v>E2AG</v>
          </cell>
          <cell r="B250" t="str">
            <v>E0AG</v>
          </cell>
          <cell r="C250" t="str">
            <v>M2</v>
          </cell>
        </row>
        <row r="251">
          <cell r="A251" t="str">
            <v>E3AG</v>
          </cell>
          <cell r="B251" t="str">
            <v>E0AG</v>
          </cell>
          <cell r="C251" t="str">
            <v>M3</v>
          </cell>
        </row>
        <row r="252">
          <cell r="A252" t="str">
            <v>E4AG</v>
          </cell>
          <cell r="B252" t="str">
            <v>E0AG</v>
          </cell>
          <cell r="C252" t="str">
            <v>M4</v>
          </cell>
        </row>
        <row r="253">
          <cell r="A253" t="str">
            <v>E6AG</v>
          </cell>
          <cell r="B253" t="str">
            <v>E0AG</v>
          </cell>
          <cell r="C253" t="str">
            <v>M6</v>
          </cell>
        </row>
        <row r="254">
          <cell r="A254" t="str">
            <v>E9AG</v>
          </cell>
          <cell r="B254" t="str">
            <v>E0AG</v>
          </cell>
          <cell r="C254" t="str">
            <v>M9</v>
          </cell>
        </row>
        <row r="255">
          <cell r="A255" t="str">
            <v>EVAG</v>
          </cell>
          <cell r="B255" t="str">
            <v>E0AG</v>
          </cell>
          <cell r="C255" t="str">
            <v>M10</v>
          </cell>
        </row>
        <row r="256">
          <cell r="A256" t="str">
            <v>E1AX</v>
          </cell>
          <cell r="B256" t="str">
            <v>E0AX</v>
          </cell>
          <cell r="C256" t="str">
            <v>M1</v>
          </cell>
        </row>
        <row r="257">
          <cell r="A257" t="str">
            <v>EFAX</v>
          </cell>
          <cell r="B257" t="str">
            <v>E0AX</v>
          </cell>
          <cell r="C257" t="str">
            <v>M16</v>
          </cell>
        </row>
        <row r="258">
          <cell r="A258" t="str">
            <v>E2AX</v>
          </cell>
          <cell r="B258" t="str">
            <v>E0AX</v>
          </cell>
          <cell r="C258" t="str">
            <v>M2</v>
          </cell>
        </row>
        <row r="259">
          <cell r="A259" t="str">
            <v>E3AX</v>
          </cell>
          <cell r="B259" t="str">
            <v>E0AX</v>
          </cell>
          <cell r="C259" t="str">
            <v>M3</v>
          </cell>
        </row>
        <row r="260">
          <cell r="A260" t="str">
            <v>E4AX</v>
          </cell>
          <cell r="B260" t="str">
            <v>E0AX</v>
          </cell>
          <cell r="C260" t="str">
            <v>M4</v>
          </cell>
        </row>
        <row r="261">
          <cell r="A261" t="str">
            <v>E6AX</v>
          </cell>
          <cell r="B261" t="str">
            <v>E0AX</v>
          </cell>
          <cell r="C261" t="str">
            <v>M6</v>
          </cell>
        </row>
        <row r="262">
          <cell r="A262" t="str">
            <v>E9AX</v>
          </cell>
          <cell r="B262" t="str">
            <v>E0AX</v>
          </cell>
          <cell r="C262" t="str">
            <v>M9</v>
          </cell>
        </row>
        <row r="263">
          <cell r="A263" t="str">
            <v>EVAX</v>
          </cell>
          <cell r="B263" t="str">
            <v>E0AX</v>
          </cell>
          <cell r="C263" t="str">
            <v>M10</v>
          </cell>
        </row>
        <row r="264">
          <cell r="A264" t="str">
            <v>E1K0</v>
          </cell>
          <cell r="B264" t="str">
            <v>E0K0</v>
          </cell>
          <cell r="C264" t="str">
            <v>M1</v>
          </cell>
        </row>
        <row r="265">
          <cell r="A265" t="str">
            <v>EFK0</v>
          </cell>
          <cell r="B265" t="str">
            <v>E0K0</v>
          </cell>
          <cell r="C265" t="str">
            <v>M16</v>
          </cell>
        </row>
        <row r="266">
          <cell r="A266" t="str">
            <v>E2K0</v>
          </cell>
          <cell r="B266" t="str">
            <v>E0K0</v>
          </cell>
          <cell r="C266" t="str">
            <v>M2</v>
          </cell>
        </row>
        <row r="267">
          <cell r="A267" t="str">
            <v>E3K0</v>
          </cell>
          <cell r="B267" t="str">
            <v>E0K0</v>
          </cell>
          <cell r="C267" t="str">
            <v>M3</v>
          </cell>
        </row>
        <row r="268">
          <cell r="A268" t="str">
            <v>E4K0</v>
          </cell>
          <cell r="B268" t="str">
            <v>E0K0</v>
          </cell>
          <cell r="C268" t="str">
            <v>M4</v>
          </cell>
        </row>
        <row r="269">
          <cell r="A269" t="str">
            <v>E5K0</v>
          </cell>
          <cell r="B269" t="str">
            <v>E0K0</v>
          </cell>
          <cell r="C269" t="str">
            <v>M5</v>
          </cell>
        </row>
        <row r="270">
          <cell r="A270" t="str">
            <v>E6K0</v>
          </cell>
          <cell r="B270" t="str">
            <v>E0K0</v>
          </cell>
          <cell r="C270" t="str">
            <v>M6</v>
          </cell>
        </row>
        <row r="271">
          <cell r="A271" t="str">
            <v>E9K0</v>
          </cell>
          <cell r="B271" t="str">
            <v>E0K0</v>
          </cell>
          <cell r="C271" t="str">
            <v>M9</v>
          </cell>
        </row>
        <row r="272">
          <cell r="A272" t="str">
            <v>EVK0</v>
          </cell>
          <cell r="B272" t="str">
            <v>E0K0</v>
          </cell>
          <cell r="C272" t="str">
            <v>M10</v>
          </cell>
        </row>
        <row r="273">
          <cell r="A273" t="str">
            <v>E1L0</v>
          </cell>
          <cell r="B273" t="str">
            <v>E0L0</v>
          </cell>
          <cell r="C273" t="str">
            <v>M1</v>
          </cell>
        </row>
        <row r="274">
          <cell r="A274" t="str">
            <v>E2L0</v>
          </cell>
          <cell r="B274" t="str">
            <v>E0L0</v>
          </cell>
          <cell r="C274" t="str">
            <v>M2</v>
          </cell>
        </row>
        <row r="275">
          <cell r="A275" t="str">
            <v>ELL0</v>
          </cell>
          <cell r="B275" t="str">
            <v>E0L0</v>
          </cell>
          <cell r="C275" t="str">
            <v>M23</v>
          </cell>
        </row>
        <row r="276">
          <cell r="A276" t="str">
            <v>E3L0</v>
          </cell>
          <cell r="B276" t="str">
            <v>E0L0</v>
          </cell>
          <cell r="C276" t="str">
            <v>M3</v>
          </cell>
        </row>
        <row r="277">
          <cell r="A277" t="str">
            <v>E4L0</v>
          </cell>
          <cell r="B277" t="str">
            <v>E0L0</v>
          </cell>
          <cell r="C277" t="str">
            <v>M4</v>
          </cell>
        </row>
        <row r="278">
          <cell r="A278" t="str">
            <v>E5L0</v>
          </cell>
          <cell r="B278" t="str">
            <v>E0L0</v>
          </cell>
          <cell r="C278" t="str">
            <v>M5</v>
          </cell>
        </row>
        <row r="279">
          <cell r="A279" t="str">
            <v>E6L0</v>
          </cell>
          <cell r="B279" t="str">
            <v>E0L0</v>
          </cell>
          <cell r="C279" t="str">
            <v>M6</v>
          </cell>
        </row>
        <row r="280">
          <cell r="A280" t="str">
            <v>E7L0</v>
          </cell>
          <cell r="B280" t="str">
            <v>E0L0</v>
          </cell>
          <cell r="C280" t="str">
            <v>M7</v>
          </cell>
        </row>
        <row r="281">
          <cell r="A281" t="str">
            <v>E8L0</v>
          </cell>
          <cell r="B281" t="str">
            <v>E0L0</v>
          </cell>
          <cell r="C281" t="str">
            <v>M8</v>
          </cell>
        </row>
        <row r="282">
          <cell r="A282" t="str">
            <v>E9L0</v>
          </cell>
          <cell r="B282" t="str">
            <v>E0L0</v>
          </cell>
          <cell r="C282" t="str">
            <v>M9</v>
          </cell>
        </row>
        <row r="283">
          <cell r="A283" t="str">
            <v>EVL0</v>
          </cell>
          <cell r="B283" t="str">
            <v>E0L0</v>
          </cell>
          <cell r="C283" t="str">
            <v>M10</v>
          </cell>
        </row>
        <row r="284">
          <cell r="A284" t="str">
            <v>F1C0</v>
          </cell>
          <cell r="B284" t="str">
            <v>F0C0</v>
          </cell>
          <cell r="C284" t="str">
            <v>M1</v>
          </cell>
        </row>
        <row r="285">
          <cell r="A285" t="str">
            <v>F2C0</v>
          </cell>
          <cell r="B285" t="str">
            <v>F0C0</v>
          </cell>
          <cell r="C285" t="str">
            <v>M2</v>
          </cell>
        </row>
        <row r="286">
          <cell r="A286" t="str">
            <v>F3C0</v>
          </cell>
          <cell r="B286" t="str">
            <v>F0C0</v>
          </cell>
          <cell r="C286" t="str">
            <v>M3</v>
          </cell>
        </row>
        <row r="287">
          <cell r="A287" t="str">
            <v>F4C0</v>
          </cell>
          <cell r="B287" t="str">
            <v>F0C0</v>
          </cell>
          <cell r="C287" t="str">
            <v>M4</v>
          </cell>
        </row>
        <row r="288">
          <cell r="A288" t="str">
            <v>F5C0</v>
          </cell>
          <cell r="B288" t="str">
            <v>F0C0</v>
          </cell>
          <cell r="C288" t="str">
            <v>M5</v>
          </cell>
        </row>
        <row r="289">
          <cell r="A289" t="str">
            <v>F6C0</v>
          </cell>
          <cell r="B289" t="str">
            <v>F0C0</v>
          </cell>
          <cell r="C289" t="str">
            <v>M6</v>
          </cell>
        </row>
        <row r="290">
          <cell r="A290" t="str">
            <v>F7C0</v>
          </cell>
          <cell r="B290" t="str">
            <v>F0C0</v>
          </cell>
          <cell r="C290" t="str">
            <v>M7</v>
          </cell>
        </row>
        <row r="291">
          <cell r="A291" t="str">
            <v>F8C0</v>
          </cell>
          <cell r="B291" t="str">
            <v>F0C0</v>
          </cell>
          <cell r="C291" t="str">
            <v>M8</v>
          </cell>
        </row>
        <row r="292">
          <cell r="A292" t="str">
            <v>F9C0</v>
          </cell>
          <cell r="B292" t="str">
            <v>F0C0</v>
          </cell>
          <cell r="C292" t="str">
            <v>M9</v>
          </cell>
        </row>
        <row r="293">
          <cell r="A293" t="str">
            <v>FVC0</v>
          </cell>
          <cell r="B293" t="str">
            <v>F0C0</v>
          </cell>
          <cell r="C293" t="str">
            <v>M10</v>
          </cell>
        </row>
        <row r="294">
          <cell r="A294" t="str">
            <v>G1A0</v>
          </cell>
          <cell r="B294" t="str">
            <v>G0A0</v>
          </cell>
          <cell r="C294" t="str">
            <v>M1</v>
          </cell>
        </row>
        <row r="295">
          <cell r="A295" t="str">
            <v>G2A0</v>
          </cell>
          <cell r="B295" t="str">
            <v>G0A0</v>
          </cell>
          <cell r="C295" t="str">
            <v>M2</v>
          </cell>
        </row>
        <row r="296">
          <cell r="A296" t="str">
            <v>GLA0</v>
          </cell>
          <cell r="B296" t="str">
            <v>G0A0</v>
          </cell>
          <cell r="C296" t="str">
            <v>M23</v>
          </cell>
        </row>
        <row r="297">
          <cell r="A297" t="str">
            <v>G3A0</v>
          </cell>
          <cell r="B297" t="str">
            <v>G0A0</v>
          </cell>
          <cell r="C297" t="str">
            <v>M3</v>
          </cell>
        </row>
        <row r="298">
          <cell r="A298" t="str">
            <v>G4A0</v>
          </cell>
          <cell r="B298" t="str">
            <v>G0A0</v>
          </cell>
          <cell r="C298" t="str">
            <v>M4</v>
          </cell>
        </row>
        <row r="299">
          <cell r="A299" t="str">
            <v>G5A0</v>
          </cell>
          <cell r="B299" t="str">
            <v>G0A0</v>
          </cell>
          <cell r="C299" t="str">
            <v>M5</v>
          </cell>
        </row>
        <row r="300">
          <cell r="A300" t="str">
            <v>G6A0</v>
          </cell>
          <cell r="B300" t="str">
            <v>G0A0</v>
          </cell>
          <cell r="C300" t="str">
            <v>M6</v>
          </cell>
        </row>
        <row r="301">
          <cell r="A301" t="str">
            <v>G9A0</v>
          </cell>
          <cell r="B301" t="str">
            <v>G0A0</v>
          </cell>
          <cell r="C301" t="str">
            <v>M9</v>
          </cell>
        </row>
        <row r="302">
          <cell r="A302" t="str">
            <v>GVA0</v>
          </cell>
          <cell r="B302" t="str">
            <v>G0A0</v>
          </cell>
          <cell r="C302" t="str">
            <v>M10</v>
          </cell>
        </row>
        <row r="303">
          <cell r="A303" t="str">
            <v>GYA0</v>
          </cell>
          <cell r="B303" t="str">
            <v>G0A0</v>
          </cell>
          <cell r="C303" t="str">
            <v>M18</v>
          </cell>
        </row>
        <row r="304">
          <cell r="A304" t="str">
            <v>G1BC</v>
          </cell>
          <cell r="B304" t="str">
            <v>G0BC</v>
          </cell>
          <cell r="C304" t="str">
            <v>M1</v>
          </cell>
        </row>
        <row r="305">
          <cell r="A305" t="str">
            <v>G2BC</v>
          </cell>
          <cell r="B305" t="str">
            <v>G0BC</v>
          </cell>
          <cell r="C305" t="str">
            <v>M2</v>
          </cell>
        </row>
        <row r="306">
          <cell r="A306" t="str">
            <v>G3BC</v>
          </cell>
          <cell r="B306" t="str">
            <v>G0BC</v>
          </cell>
          <cell r="C306" t="str">
            <v>M3</v>
          </cell>
        </row>
        <row r="307">
          <cell r="A307" t="str">
            <v>G4BC</v>
          </cell>
          <cell r="B307" t="str">
            <v>G0BC</v>
          </cell>
          <cell r="C307" t="str">
            <v>M4</v>
          </cell>
        </row>
        <row r="308">
          <cell r="A308" t="str">
            <v>G5BC</v>
          </cell>
          <cell r="B308" t="str">
            <v>G0BC</v>
          </cell>
          <cell r="C308" t="str">
            <v>M5</v>
          </cell>
        </row>
        <row r="309">
          <cell r="A309" t="str">
            <v>G6BC</v>
          </cell>
          <cell r="B309" t="str">
            <v>G0BC</v>
          </cell>
          <cell r="C309" t="str">
            <v>M6</v>
          </cell>
        </row>
        <row r="310">
          <cell r="A310" t="str">
            <v>G9BC</v>
          </cell>
          <cell r="B310" t="str">
            <v>G0BC</v>
          </cell>
          <cell r="C310" t="str">
            <v>M9</v>
          </cell>
        </row>
        <row r="311">
          <cell r="A311" t="str">
            <v>GVBC</v>
          </cell>
          <cell r="B311" t="str">
            <v>G0BC</v>
          </cell>
          <cell r="C311" t="str">
            <v>M10</v>
          </cell>
        </row>
        <row r="312">
          <cell r="A312" t="str">
            <v>G1BL</v>
          </cell>
          <cell r="B312" t="str">
            <v>G0BL</v>
          </cell>
          <cell r="C312" t="str">
            <v>M1</v>
          </cell>
        </row>
        <row r="313">
          <cell r="A313" t="str">
            <v>G2BL</v>
          </cell>
          <cell r="B313" t="str">
            <v>G0BL</v>
          </cell>
          <cell r="C313" t="str">
            <v>M2</v>
          </cell>
        </row>
        <row r="314">
          <cell r="A314" t="str">
            <v>G3BL</v>
          </cell>
          <cell r="B314" t="str">
            <v>G0BL</v>
          </cell>
          <cell r="C314" t="str">
            <v>M3</v>
          </cell>
        </row>
        <row r="315">
          <cell r="A315" t="str">
            <v>G4BL</v>
          </cell>
          <cell r="B315" t="str">
            <v>G0BL</v>
          </cell>
          <cell r="C315" t="str">
            <v>M4</v>
          </cell>
        </row>
        <row r="316">
          <cell r="A316" t="str">
            <v>G5BL</v>
          </cell>
          <cell r="B316" t="str">
            <v>G0BL</v>
          </cell>
          <cell r="C316" t="str">
            <v>M5</v>
          </cell>
        </row>
        <row r="317">
          <cell r="A317" t="str">
            <v>G6BL</v>
          </cell>
          <cell r="B317" t="str">
            <v>G0BL</v>
          </cell>
          <cell r="C317" t="str">
            <v>M6</v>
          </cell>
        </row>
        <row r="318">
          <cell r="A318" t="str">
            <v>G9BL</v>
          </cell>
          <cell r="B318" t="str">
            <v>G0BL</v>
          </cell>
          <cell r="C318" t="str">
            <v>M9</v>
          </cell>
        </row>
        <row r="319">
          <cell r="A319" t="str">
            <v>GVBL</v>
          </cell>
          <cell r="B319" t="str">
            <v>G0BL</v>
          </cell>
          <cell r="C319" t="str">
            <v>M10</v>
          </cell>
        </row>
        <row r="320">
          <cell r="A320" t="str">
            <v>G1BN</v>
          </cell>
          <cell r="B320" t="str">
            <v>G0BN</v>
          </cell>
          <cell r="C320" t="str">
            <v>M1</v>
          </cell>
        </row>
        <row r="321">
          <cell r="A321" t="str">
            <v>G2BN</v>
          </cell>
          <cell r="B321" t="str">
            <v>G0BN</v>
          </cell>
          <cell r="C321" t="str">
            <v>M2</v>
          </cell>
        </row>
        <row r="322">
          <cell r="A322" t="str">
            <v>G3BN</v>
          </cell>
          <cell r="B322" t="str">
            <v>G0BN</v>
          </cell>
          <cell r="C322" t="str">
            <v>M3</v>
          </cell>
        </row>
        <row r="323">
          <cell r="A323" t="str">
            <v>G4BN</v>
          </cell>
          <cell r="B323" t="str">
            <v>G0BN</v>
          </cell>
          <cell r="C323" t="str">
            <v>M4</v>
          </cell>
        </row>
        <row r="324">
          <cell r="A324" t="str">
            <v>G5BN</v>
          </cell>
          <cell r="B324" t="str">
            <v>G0BN</v>
          </cell>
          <cell r="C324" t="str">
            <v>M5</v>
          </cell>
        </row>
        <row r="325">
          <cell r="A325" t="str">
            <v>G6BN</v>
          </cell>
          <cell r="B325" t="str">
            <v>G0BN</v>
          </cell>
          <cell r="C325" t="str">
            <v>M6</v>
          </cell>
        </row>
        <row r="326">
          <cell r="A326" t="str">
            <v>G9BN</v>
          </cell>
          <cell r="B326" t="str">
            <v>G0BN</v>
          </cell>
          <cell r="C326" t="str">
            <v>M9</v>
          </cell>
        </row>
        <row r="327">
          <cell r="A327" t="str">
            <v>GVBN</v>
          </cell>
          <cell r="B327" t="str">
            <v>G0BN</v>
          </cell>
          <cell r="C327" t="str">
            <v>M10</v>
          </cell>
        </row>
        <row r="328">
          <cell r="A328" t="str">
            <v>G1BQ</v>
          </cell>
          <cell r="B328" t="str">
            <v>G0BQ</v>
          </cell>
          <cell r="C328" t="str">
            <v>M1</v>
          </cell>
        </row>
        <row r="329">
          <cell r="A329" t="str">
            <v>G2BQ</v>
          </cell>
          <cell r="B329" t="str">
            <v>G0BQ</v>
          </cell>
          <cell r="C329" t="str">
            <v>M2</v>
          </cell>
        </row>
        <row r="330">
          <cell r="A330" t="str">
            <v>G3BQ</v>
          </cell>
          <cell r="B330" t="str">
            <v>G0BQ</v>
          </cell>
          <cell r="C330" t="str">
            <v>M3</v>
          </cell>
        </row>
        <row r="331">
          <cell r="A331" t="str">
            <v>G4BQ</v>
          </cell>
          <cell r="B331" t="str">
            <v>G0BQ</v>
          </cell>
          <cell r="C331" t="str">
            <v>M4</v>
          </cell>
        </row>
        <row r="332">
          <cell r="A332" t="str">
            <v>G5BQ</v>
          </cell>
          <cell r="B332" t="str">
            <v>G0BQ</v>
          </cell>
          <cell r="C332" t="str">
            <v>M5</v>
          </cell>
        </row>
        <row r="333">
          <cell r="A333" t="str">
            <v>G6BQ</v>
          </cell>
          <cell r="B333" t="str">
            <v>G0BQ</v>
          </cell>
          <cell r="C333" t="str">
            <v>M6</v>
          </cell>
        </row>
        <row r="334">
          <cell r="A334" t="str">
            <v>G9BQ</v>
          </cell>
          <cell r="B334" t="str">
            <v>G0BQ</v>
          </cell>
          <cell r="C334" t="str">
            <v>M9</v>
          </cell>
        </row>
        <row r="335">
          <cell r="A335" t="str">
            <v>GVBQ</v>
          </cell>
          <cell r="B335" t="str">
            <v>G0BQ</v>
          </cell>
          <cell r="C335" t="str">
            <v>M10</v>
          </cell>
        </row>
        <row r="336">
          <cell r="A336" t="str">
            <v>G1CP</v>
          </cell>
          <cell r="B336" t="str">
            <v>G0CP</v>
          </cell>
          <cell r="C336" t="str">
            <v>M1</v>
          </cell>
        </row>
        <row r="337">
          <cell r="A337" t="str">
            <v>G2CP</v>
          </cell>
          <cell r="B337" t="str">
            <v>G0CP</v>
          </cell>
          <cell r="C337" t="str">
            <v>M2</v>
          </cell>
        </row>
        <row r="338">
          <cell r="A338" t="str">
            <v>G3CP</v>
          </cell>
          <cell r="B338" t="str">
            <v>G0CP</v>
          </cell>
          <cell r="C338" t="str">
            <v>M3</v>
          </cell>
        </row>
        <row r="339">
          <cell r="A339" t="str">
            <v>G4CP</v>
          </cell>
          <cell r="B339" t="str">
            <v>G0CP</v>
          </cell>
          <cell r="C339" t="str">
            <v>M4</v>
          </cell>
        </row>
        <row r="340">
          <cell r="A340" t="str">
            <v>G5CP</v>
          </cell>
          <cell r="B340" t="str">
            <v>G0CP</v>
          </cell>
          <cell r="C340" t="str">
            <v>M5</v>
          </cell>
        </row>
        <row r="341">
          <cell r="A341" t="str">
            <v>G6CP</v>
          </cell>
          <cell r="B341" t="str">
            <v>G0CP</v>
          </cell>
          <cell r="C341" t="str">
            <v>M6</v>
          </cell>
        </row>
        <row r="342">
          <cell r="A342" t="str">
            <v>G7CL</v>
          </cell>
          <cell r="B342" t="str">
            <v>G0CP</v>
          </cell>
          <cell r="C342" t="str">
            <v>M7</v>
          </cell>
        </row>
        <row r="343">
          <cell r="A343" t="str">
            <v>G8CL</v>
          </cell>
          <cell r="B343" t="str">
            <v>G0CP</v>
          </cell>
          <cell r="C343" t="str">
            <v>M8</v>
          </cell>
        </row>
        <row r="344">
          <cell r="A344" t="str">
            <v>G9CP</v>
          </cell>
          <cell r="B344" t="str">
            <v>G0CP</v>
          </cell>
          <cell r="C344" t="str">
            <v>M9</v>
          </cell>
        </row>
        <row r="345">
          <cell r="A345" t="str">
            <v>GVCP</v>
          </cell>
          <cell r="B345" t="str">
            <v>G0CP</v>
          </cell>
          <cell r="C345" t="str">
            <v>M10</v>
          </cell>
        </row>
        <row r="346">
          <cell r="A346" t="str">
            <v>G1LC</v>
          </cell>
          <cell r="B346" t="str">
            <v>G0LC</v>
          </cell>
          <cell r="C346" t="str">
            <v>M1</v>
          </cell>
        </row>
        <row r="347">
          <cell r="A347" t="str">
            <v>G2LC</v>
          </cell>
          <cell r="B347" t="str">
            <v>G0LC</v>
          </cell>
          <cell r="C347" t="str">
            <v>M2</v>
          </cell>
        </row>
        <row r="348">
          <cell r="A348" t="str">
            <v>G3LC</v>
          </cell>
          <cell r="B348" t="str">
            <v>G0LC</v>
          </cell>
          <cell r="C348" t="str">
            <v>M3</v>
          </cell>
        </row>
        <row r="349">
          <cell r="A349" t="str">
            <v>G4LC</v>
          </cell>
          <cell r="B349" t="str">
            <v>G0LC</v>
          </cell>
          <cell r="C349" t="str">
            <v>M4</v>
          </cell>
        </row>
        <row r="350">
          <cell r="A350" t="str">
            <v>G5LC</v>
          </cell>
          <cell r="B350" t="str">
            <v>G0LC</v>
          </cell>
          <cell r="C350" t="str">
            <v>M5</v>
          </cell>
        </row>
        <row r="351">
          <cell r="A351" t="str">
            <v>G6LC</v>
          </cell>
          <cell r="B351" t="str">
            <v>G0LC</v>
          </cell>
          <cell r="C351" t="str">
            <v>M6</v>
          </cell>
        </row>
        <row r="352">
          <cell r="A352" t="str">
            <v>G9LC</v>
          </cell>
          <cell r="B352" t="str">
            <v>G0LC</v>
          </cell>
          <cell r="C352" t="str">
            <v>M9</v>
          </cell>
        </row>
        <row r="353">
          <cell r="A353" t="str">
            <v>GVLC</v>
          </cell>
          <cell r="B353" t="str">
            <v>G0LC</v>
          </cell>
          <cell r="C353" t="str">
            <v>M10</v>
          </cell>
        </row>
        <row r="354">
          <cell r="A354" t="str">
            <v>G1LL</v>
          </cell>
          <cell r="B354" t="str">
            <v>G0LL</v>
          </cell>
          <cell r="C354" t="str">
            <v>M1</v>
          </cell>
        </row>
        <row r="355">
          <cell r="A355" t="str">
            <v>G2LL</v>
          </cell>
          <cell r="B355" t="str">
            <v>G0LL</v>
          </cell>
          <cell r="C355" t="str">
            <v>M2</v>
          </cell>
        </row>
        <row r="356">
          <cell r="A356" t="str">
            <v>G3LL</v>
          </cell>
          <cell r="B356" t="str">
            <v>G0LL</v>
          </cell>
          <cell r="C356" t="str">
            <v>M3</v>
          </cell>
        </row>
        <row r="357">
          <cell r="A357" t="str">
            <v>G4LL</v>
          </cell>
          <cell r="B357" t="str">
            <v>G0LL</v>
          </cell>
          <cell r="C357" t="str">
            <v>M4</v>
          </cell>
        </row>
        <row r="358">
          <cell r="A358" t="str">
            <v>G5LL</v>
          </cell>
          <cell r="B358" t="str">
            <v>G0LL</v>
          </cell>
          <cell r="C358" t="str">
            <v>M5</v>
          </cell>
        </row>
        <row r="359">
          <cell r="A359" t="str">
            <v>G6LL</v>
          </cell>
          <cell r="B359" t="str">
            <v>G0LL</v>
          </cell>
          <cell r="C359" t="str">
            <v>M6</v>
          </cell>
        </row>
        <row r="360">
          <cell r="A360" t="str">
            <v>G9LL</v>
          </cell>
          <cell r="B360" t="str">
            <v>G0LL</v>
          </cell>
          <cell r="C360" t="str">
            <v>M9</v>
          </cell>
        </row>
        <row r="361">
          <cell r="A361" t="str">
            <v>GVLL</v>
          </cell>
          <cell r="B361" t="str">
            <v>G0LL</v>
          </cell>
          <cell r="C361" t="str">
            <v>M10</v>
          </cell>
        </row>
        <row r="362">
          <cell r="A362" t="str">
            <v>G1LN</v>
          </cell>
          <cell r="B362" t="str">
            <v>G0LN</v>
          </cell>
          <cell r="C362" t="str">
            <v>M1</v>
          </cell>
        </row>
        <row r="363">
          <cell r="A363" t="str">
            <v>G2LN</v>
          </cell>
          <cell r="B363" t="str">
            <v>G0LN</v>
          </cell>
          <cell r="C363" t="str">
            <v>M2</v>
          </cell>
        </row>
        <row r="364">
          <cell r="A364" t="str">
            <v>G3LN</v>
          </cell>
          <cell r="B364" t="str">
            <v>G0LN</v>
          </cell>
          <cell r="C364" t="str">
            <v>M3</v>
          </cell>
        </row>
        <row r="365">
          <cell r="A365" t="str">
            <v>G4LN</v>
          </cell>
          <cell r="B365" t="str">
            <v>G0LN</v>
          </cell>
          <cell r="C365" t="str">
            <v>M4</v>
          </cell>
        </row>
        <row r="366">
          <cell r="A366" t="str">
            <v>G5LN</v>
          </cell>
          <cell r="B366" t="str">
            <v>G0LN</v>
          </cell>
          <cell r="C366" t="str">
            <v>M5</v>
          </cell>
        </row>
        <row r="367">
          <cell r="A367" t="str">
            <v>G6LN</v>
          </cell>
          <cell r="B367" t="str">
            <v>G0LN</v>
          </cell>
          <cell r="C367" t="str">
            <v>M6</v>
          </cell>
        </row>
        <row r="368">
          <cell r="A368" t="str">
            <v>G9LN</v>
          </cell>
          <cell r="B368" t="str">
            <v>G0LN</v>
          </cell>
          <cell r="C368" t="str">
            <v>M9</v>
          </cell>
        </row>
        <row r="369">
          <cell r="A369" t="str">
            <v>GVLN</v>
          </cell>
          <cell r="B369" t="str">
            <v>G0LN</v>
          </cell>
          <cell r="C369" t="str">
            <v>M10</v>
          </cell>
        </row>
        <row r="370">
          <cell r="A370" t="str">
            <v>G1LQ</v>
          </cell>
          <cell r="B370" t="str">
            <v>G0LQ</v>
          </cell>
          <cell r="C370" t="str">
            <v>M1</v>
          </cell>
        </row>
        <row r="371">
          <cell r="A371" t="str">
            <v>G2LQ</v>
          </cell>
          <cell r="B371" t="str">
            <v>G0LQ</v>
          </cell>
          <cell r="C371" t="str">
            <v>M2</v>
          </cell>
        </row>
        <row r="372">
          <cell r="A372" t="str">
            <v>G3LQ</v>
          </cell>
          <cell r="B372" t="str">
            <v>G0LQ</v>
          </cell>
          <cell r="C372" t="str">
            <v>M3</v>
          </cell>
        </row>
        <row r="373">
          <cell r="A373" t="str">
            <v>G4LQ</v>
          </cell>
          <cell r="B373" t="str">
            <v>G0LQ</v>
          </cell>
          <cell r="C373" t="str">
            <v>M4</v>
          </cell>
        </row>
        <row r="374">
          <cell r="A374" t="str">
            <v>G5LQ</v>
          </cell>
          <cell r="B374" t="str">
            <v>G0LQ</v>
          </cell>
          <cell r="C374" t="str">
            <v>M5</v>
          </cell>
        </row>
        <row r="375">
          <cell r="A375" t="str">
            <v>G6LQ</v>
          </cell>
          <cell r="B375" t="str">
            <v>G0LQ</v>
          </cell>
          <cell r="C375" t="str">
            <v>M6</v>
          </cell>
        </row>
        <row r="376">
          <cell r="A376" t="str">
            <v>G9LQ</v>
          </cell>
          <cell r="B376" t="str">
            <v>G0LQ</v>
          </cell>
          <cell r="C376" t="str">
            <v>M9</v>
          </cell>
        </row>
        <row r="377">
          <cell r="A377" t="str">
            <v>GVLQ</v>
          </cell>
          <cell r="B377" t="str">
            <v>G0LQ</v>
          </cell>
          <cell r="C377" t="str">
            <v>M10</v>
          </cell>
        </row>
        <row r="378">
          <cell r="A378" t="str">
            <v>G1P0</v>
          </cell>
          <cell r="B378" t="str">
            <v>G0P0</v>
          </cell>
          <cell r="C378" t="str">
            <v>M1</v>
          </cell>
        </row>
        <row r="379">
          <cell r="A379" t="str">
            <v>G2P0</v>
          </cell>
          <cell r="B379" t="str">
            <v>G0P0</v>
          </cell>
          <cell r="C379" t="str">
            <v>M2</v>
          </cell>
        </row>
        <row r="380">
          <cell r="A380" t="str">
            <v>G3P0</v>
          </cell>
          <cell r="B380" t="str">
            <v>G0P0</v>
          </cell>
          <cell r="C380" t="str">
            <v>M3</v>
          </cell>
        </row>
        <row r="381">
          <cell r="A381" t="str">
            <v>G4P0</v>
          </cell>
          <cell r="B381" t="str">
            <v>G0P0</v>
          </cell>
          <cell r="C381" t="str">
            <v>M4</v>
          </cell>
        </row>
        <row r="382">
          <cell r="A382" t="str">
            <v>G5P0</v>
          </cell>
          <cell r="B382" t="str">
            <v>G0P0</v>
          </cell>
          <cell r="C382" t="str">
            <v>M5</v>
          </cell>
        </row>
        <row r="383">
          <cell r="A383" t="str">
            <v>G6P0</v>
          </cell>
          <cell r="B383" t="str">
            <v>G0P0</v>
          </cell>
          <cell r="C383" t="str">
            <v>M6</v>
          </cell>
        </row>
        <row r="384">
          <cell r="A384" t="str">
            <v>G7P0</v>
          </cell>
          <cell r="B384" t="str">
            <v>G0P0</v>
          </cell>
          <cell r="C384" t="str">
            <v>M7</v>
          </cell>
        </row>
        <row r="385">
          <cell r="A385" t="str">
            <v>G8P0</v>
          </cell>
          <cell r="B385" t="str">
            <v>G0P0</v>
          </cell>
          <cell r="C385" t="str">
            <v>M8</v>
          </cell>
        </row>
        <row r="386">
          <cell r="A386" t="str">
            <v>G9P0</v>
          </cell>
          <cell r="B386" t="str">
            <v>G0P0</v>
          </cell>
          <cell r="C386" t="str">
            <v>M9</v>
          </cell>
        </row>
        <row r="387">
          <cell r="A387" t="str">
            <v>GVP0</v>
          </cell>
          <cell r="B387" t="str">
            <v>G0P0</v>
          </cell>
          <cell r="C387" t="str">
            <v>M10</v>
          </cell>
        </row>
        <row r="388">
          <cell r="A388" t="str">
            <v>G1PG</v>
          </cell>
          <cell r="B388" t="str">
            <v>G0PG</v>
          </cell>
          <cell r="C388" t="str">
            <v>M1</v>
          </cell>
        </row>
        <row r="389">
          <cell r="A389" t="str">
            <v>G2PG</v>
          </cell>
          <cell r="B389" t="str">
            <v>G0PG</v>
          </cell>
          <cell r="C389" t="str">
            <v>M2</v>
          </cell>
        </row>
        <row r="390">
          <cell r="A390" t="str">
            <v>G3PG</v>
          </cell>
          <cell r="B390" t="str">
            <v>G0PG</v>
          </cell>
          <cell r="C390" t="str">
            <v>M3</v>
          </cell>
        </row>
        <row r="391">
          <cell r="A391" t="str">
            <v>G4PG</v>
          </cell>
          <cell r="B391" t="str">
            <v>G0PG</v>
          </cell>
          <cell r="C391" t="str">
            <v>M4</v>
          </cell>
        </row>
        <row r="392">
          <cell r="A392" t="str">
            <v>G5PG</v>
          </cell>
          <cell r="B392" t="str">
            <v>G0PG</v>
          </cell>
          <cell r="C392" t="str">
            <v>M5</v>
          </cell>
        </row>
        <row r="393">
          <cell r="A393" t="str">
            <v>G6PG</v>
          </cell>
          <cell r="B393" t="str">
            <v>G0PG</v>
          </cell>
          <cell r="C393" t="str">
            <v>M6</v>
          </cell>
        </row>
        <row r="394">
          <cell r="A394" t="str">
            <v>G9PG</v>
          </cell>
          <cell r="B394" t="str">
            <v>G0PG</v>
          </cell>
          <cell r="C394" t="str">
            <v>M9</v>
          </cell>
        </row>
        <row r="395">
          <cell r="A395" t="str">
            <v>GVPG</v>
          </cell>
          <cell r="B395" t="str">
            <v>G0PG</v>
          </cell>
          <cell r="C395" t="str">
            <v>M10</v>
          </cell>
        </row>
        <row r="396">
          <cell r="A396" t="str">
            <v>G1MI</v>
          </cell>
          <cell r="B396" t="str">
            <v>GBMI</v>
          </cell>
          <cell r="C396" t="str">
            <v>M1</v>
          </cell>
        </row>
        <row r="397">
          <cell r="A397" t="str">
            <v>G2MI</v>
          </cell>
          <cell r="B397" t="str">
            <v>GBMI</v>
          </cell>
          <cell r="C397" t="str">
            <v>M2</v>
          </cell>
        </row>
        <row r="398">
          <cell r="A398" t="str">
            <v>G3MI</v>
          </cell>
          <cell r="B398" t="str">
            <v>GBMI</v>
          </cell>
          <cell r="C398" t="str">
            <v>M3</v>
          </cell>
        </row>
        <row r="399">
          <cell r="A399" t="str">
            <v>G4MI</v>
          </cell>
          <cell r="B399" t="str">
            <v>GBMI</v>
          </cell>
          <cell r="C399" t="str">
            <v>M4</v>
          </cell>
        </row>
        <row r="400">
          <cell r="A400" t="str">
            <v>G5MI</v>
          </cell>
          <cell r="B400" t="str">
            <v>GBMI</v>
          </cell>
          <cell r="C400" t="str">
            <v>M5</v>
          </cell>
        </row>
        <row r="401">
          <cell r="A401" t="str">
            <v>G6MI</v>
          </cell>
          <cell r="B401" t="str">
            <v>GBMI</v>
          </cell>
          <cell r="C401" t="str">
            <v>M6</v>
          </cell>
        </row>
        <row r="402">
          <cell r="A402" t="str">
            <v>G9MI</v>
          </cell>
          <cell r="B402" t="str">
            <v>GBMI</v>
          </cell>
          <cell r="C402" t="str">
            <v>M9</v>
          </cell>
        </row>
        <row r="403">
          <cell r="A403" t="str">
            <v>GVMI</v>
          </cell>
          <cell r="B403" t="str">
            <v>GBMI</v>
          </cell>
          <cell r="C403" t="str">
            <v>M10</v>
          </cell>
        </row>
        <row r="404">
          <cell r="A404" t="str">
            <v>G1MP</v>
          </cell>
          <cell r="B404" t="str">
            <v>GBMP</v>
          </cell>
          <cell r="C404" t="str">
            <v>M1</v>
          </cell>
        </row>
        <row r="405">
          <cell r="A405" t="str">
            <v>G2MP</v>
          </cell>
          <cell r="B405" t="str">
            <v>GBMP</v>
          </cell>
          <cell r="C405" t="str">
            <v>M2</v>
          </cell>
        </row>
        <row r="406">
          <cell r="A406" t="str">
            <v>G3MP</v>
          </cell>
          <cell r="B406" t="str">
            <v>GBMP</v>
          </cell>
          <cell r="C406" t="str">
            <v>M3</v>
          </cell>
        </row>
        <row r="407">
          <cell r="A407" t="str">
            <v>G4MP</v>
          </cell>
          <cell r="B407" t="str">
            <v>GBMP</v>
          </cell>
          <cell r="C407" t="str">
            <v>M4</v>
          </cell>
        </row>
        <row r="408">
          <cell r="A408" t="str">
            <v>G5MP</v>
          </cell>
          <cell r="B408" t="str">
            <v>GBMP</v>
          </cell>
          <cell r="C408" t="str">
            <v>M5</v>
          </cell>
        </row>
        <row r="409">
          <cell r="A409" t="str">
            <v>G6MP</v>
          </cell>
          <cell r="B409" t="str">
            <v>GBMP</v>
          </cell>
          <cell r="C409" t="str">
            <v>M6</v>
          </cell>
        </row>
        <row r="410">
          <cell r="A410" t="str">
            <v>G9MP</v>
          </cell>
          <cell r="B410" t="str">
            <v>GBMP</v>
          </cell>
          <cell r="C410" t="str">
            <v>M9</v>
          </cell>
        </row>
        <row r="411">
          <cell r="A411" t="str">
            <v>GVMP</v>
          </cell>
          <cell r="B411" t="str">
            <v>GBMP</v>
          </cell>
          <cell r="C411" t="str">
            <v>M10</v>
          </cell>
        </row>
        <row r="412">
          <cell r="A412" t="str">
            <v>G1CI</v>
          </cell>
          <cell r="B412" t="str">
            <v>GLCI</v>
          </cell>
          <cell r="C412" t="str">
            <v>M1</v>
          </cell>
        </row>
        <row r="413">
          <cell r="A413" t="str">
            <v>G2CI</v>
          </cell>
          <cell r="B413" t="str">
            <v>GLCI</v>
          </cell>
          <cell r="C413" t="str">
            <v>M2</v>
          </cell>
        </row>
        <row r="414">
          <cell r="A414" t="str">
            <v>G3CI</v>
          </cell>
          <cell r="B414" t="str">
            <v>GLCI</v>
          </cell>
          <cell r="C414" t="str">
            <v>M3</v>
          </cell>
        </row>
        <row r="415">
          <cell r="A415" t="str">
            <v>G4CI</v>
          </cell>
          <cell r="B415" t="str">
            <v>GLCI</v>
          </cell>
          <cell r="C415" t="str">
            <v>M4</v>
          </cell>
        </row>
        <row r="416">
          <cell r="A416" t="str">
            <v>G5CI</v>
          </cell>
          <cell r="B416" t="str">
            <v>GLCI</v>
          </cell>
          <cell r="C416" t="str">
            <v>M5</v>
          </cell>
        </row>
        <row r="417">
          <cell r="A417" t="str">
            <v>G6CI</v>
          </cell>
          <cell r="B417" t="str">
            <v>GLCI</v>
          </cell>
          <cell r="C417" t="str">
            <v>M6</v>
          </cell>
        </row>
        <row r="418">
          <cell r="A418" t="str">
            <v>G9CI</v>
          </cell>
          <cell r="B418" t="str">
            <v>GLCI</v>
          </cell>
          <cell r="C418" t="str">
            <v>M9</v>
          </cell>
        </row>
        <row r="419">
          <cell r="A419" t="str">
            <v>GVCI</v>
          </cell>
          <cell r="B419" t="str">
            <v>GLCI</v>
          </cell>
          <cell r="C419" t="str">
            <v>M10</v>
          </cell>
        </row>
        <row r="420">
          <cell r="A420" t="str">
            <v>GLPF</v>
          </cell>
          <cell r="B420" t="str">
            <v>GLCP</v>
          </cell>
          <cell r="C420" t="str">
            <v>M16</v>
          </cell>
        </row>
        <row r="421">
          <cell r="A421" t="str">
            <v>GS01</v>
          </cell>
          <cell r="B421" t="str">
            <v>GS00</v>
          </cell>
          <cell r="C421" t="str">
            <v>M1</v>
          </cell>
        </row>
        <row r="422">
          <cell r="A422" t="str">
            <v>GS02</v>
          </cell>
          <cell r="B422" t="str">
            <v>GS00</v>
          </cell>
          <cell r="C422" t="str">
            <v>M2</v>
          </cell>
        </row>
        <row r="423">
          <cell r="A423" t="str">
            <v>GS03</v>
          </cell>
          <cell r="B423" t="str">
            <v>GS00</v>
          </cell>
          <cell r="C423" t="str">
            <v>M3</v>
          </cell>
        </row>
        <row r="424">
          <cell r="A424" t="str">
            <v>GS04</v>
          </cell>
          <cell r="B424" t="str">
            <v>GS00</v>
          </cell>
          <cell r="C424" t="str">
            <v>M4</v>
          </cell>
        </row>
        <row r="425">
          <cell r="A425" t="str">
            <v>GS05</v>
          </cell>
          <cell r="B425" t="str">
            <v>GS00</v>
          </cell>
          <cell r="C425" t="str">
            <v>M5</v>
          </cell>
        </row>
        <row r="426">
          <cell r="A426" t="str">
            <v>GS06</v>
          </cell>
          <cell r="B426" t="str">
            <v>GS00</v>
          </cell>
          <cell r="C426" t="str">
            <v>M6</v>
          </cell>
        </row>
        <row r="427">
          <cell r="A427" t="str">
            <v>GS07</v>
          </cell>
          <cell r="B427" t="str">
            <v>GS00</v>
          </cell>
          <cell r="C427" t="str">
            <v>M7</v>
          </cell>
        </row>
        <row r="428">
          <cell r="A428" t="str">
            <v>GS08</v>
          </cell>
          <cell r="B428" t="str">
            <v>GS00</v>
          </cell>
          <cell r="C428" t="str">
            <v>M8</v>
          </cell>
        </row>
        <row r="429">
          <cell r="A429" t="str">
            <v>GS09</v>
          </cell>
          <cell r="B429" t="str">
            <v>GS00</v>
          </cell>
          <cell r="C429" t="str">
            <v>M9</v>
          </cell>
        </row>
        <row r="430">
          <cell r="A430" t="str">
            <v>GS0V</v>
          </cell>
          <cell r="B430" t="str">
            <v>GS00</v>
          </cell>
          <cell r="C430" t="str">
            <v>M10</v>
          </cell>
        </row>
        <row r="431">
          <cell r="A431" t="str">
            <v>J1A0</v>
          </cell>
          <cell r="B431" t="str">
            <v>J0A0</v>
          </cell>
          <cell r="C431" t="str">
            <v>M1</v>
          </cell>
        </row>
        <row r="432">
          <cell r="A432" t="str">
            <v>J2A0</v>
          </cell>
          <cell r="B432" t="str">
            <v>J0A0</v>
          </cell>
          <cell r="C432" t="str">
            <v>M2</v>
          </cell>
        </row>
        <row r="433">
          <cell r="A433" t="str">
            <v>J3A0</v>
          </cell>
          <cell r="B433" t="str">
            <v>J0A0</v>
          </cell>
          <cell r="C433" t="str">
            <v>M3</v>
          </cell>
        </row>
        <row r="434">
          <cell r="A434" t="str">
            <v>J4A0</v>
          </cell>
          <cell r="B434" t="str">
            <v>J0A0</v>
          </cell>
          <cell r="C434" t="str">
            <v>M4</v>
          </cell>
        </row>
        <row r="435">
          <cell r="A435" t="str">
            <v>J5A0</v>
          </cell>
          <cell r="B435" t="str">
            <v>J0A0</v>
          </cell>
          <cell r="C435" t="str">
            <v>M5</v>
          </cell>
        </row>
        <row r="436">
          <cell r="A436" t="str">
            <v>J7A0</v>
          </cell>
          <cell r="B436" t="str">
            <v>J0A0</v>
          </cell>
          <cell r="C436" t="str">
            <v>M7</v>
          </cell>
        </row>
        <row r="437">
          <cell r="A437" t="str">
            <v>J8A0</v>
          </cell>
          <cell r="B437" t="str">
            <v>J0A0</v>
          </cell>
          <cell r="C437" t="str">
            <v>M8</v>
          </cell>
        </row>
        <row r="438">
          <cell r="A438" t="str">
            <v>J9A0</v>
          </cell>
          <cell r="B438" t="str">
            <v>J0A0</v>
          </cell>
          <cell r="C438" t="str">
            <v>M9</v>
          </cell>
        </row>
        <row r="439">
          <cell r="A439" t="str">
            <v>JVA0</v>
          </cell>
          <cell r="B439" t="str">
            <v>J0A0</v>
          </cell>
          <cell r="C439" t="str">
            <v>M10</v>
          </cell>
        </row>
        <row r="440">
          <cell r="A440" t="str">
            <v>JCE1</v>
          </cell>
          <cell r="B440" t="str">
            <v>JCE0</v>
          </cell>
          <cell r="C440" t="str">
            <v>M1</v>
          </cell>
        </row>
        <row r="441">
          <cell r="A441" t="str">
            <v>JCE2</v>
          </cell>
          <cell r="B441" t="str">
            <v>JCE0</v>
          </cell>
          <cell r="C441" t="str">
            <v>M2</v>
          </cell>
        </row>
        <row r="442">
          <cell r="A442" t="str">
            <v>JCE3</v>
          </cell>
          <cell r="B442" t="str">
            <v>JCE0</v>
          </cell>
          <cell r="C442" t="str">
            <v>M3</v>
          </cell>
        </row>
        <row r="443">
          <cell r="A443" t="str">
            <v>JCE4</v>
          </cell>
          <cell r="B443" t="str">
            <v>JCE0</v>
          </cell>
          <cell r="C443" t="str">
            <v>M4</v>
          </cell>
        </row>
        <row r="444">
          <cell r="A444" t="str">
            <v>JCE5</v>
          </cell>
          <cell r="B444" t="str">
            <v>JCE0</v>
          </cell>
          <cell r="C444" t="str">
            <v>M5</v>
          </cell>
        </row>
        <row r="445">
          <cell r="A445" t="str">
            <v>JCE6</v>
          </cell>
          <cell r="B445" t="str">
            <v>JCE0</v>
          </cell>
          <cell r="C445" t="str">
            <v>M6</v>
          </cell>
        </row>
        <row r="446">
          <cell r="A446" t="str">
            <v>JCE9</v>
          </cell>
          <cell r="B446" t="str">
            <v>JCE0</v>
          </cell>
          <cell r="C446" t="str">
            <v>M9</v>
          </cell>
        </row>
        <row r="447">
          <cell r="A447" t="str">
            <v>JCEV</v>
          </cell>
          <cell r="B447" t="str">
            <v>JCE0</v>
          </cell>
          <cell r="C447" t="str">
            <v>M10</v>
          </cell>
        </row>
        <row r="448">
          <cell r="A448" t="str">
            <v>JP01</v>
          </cell>
          <cell r="B448" t="str">
            <v>JP00</v>
          </cell>
          <cell r="C448" t="str">
            <v>M1</v>
          </cell>
        </row>
        <row r="449">
          <cell r="A449" t="str">
            <v>JP02</v>
          </cell>
          <cell r="B449" t="str">
            <v>JP00</v>
          </cell>
          <cell r="C449" t="str">
            <v>M2</v>
          </cell>
        </row>
        <row r="450">
          <cell r="A450" t="str">
            <v>JP03</v>
          </cell>
          <cell r="B450" t="str">
            <v>JP00</v>
          </cell>
          <cell r="C450" t="str">
            <v>M3</v>
          </cell>
        </row>
        <row r="451">
          <cell r="A451" t="str">
            <v>JP04</v>
          </cell>
          <cell r="B451" t="str">
            <v>JP00</v>
          </cell>
          <cell r="C451" t="str">
            <v>M4</v>
          </cell>
        </row>
        <row r="452">
          <cell r="A452" t="str">
            <v>JP05</v>
          </cell>
          <cell r="B452" t="str">
            <v>JP00</v>
          </cell>
          <cell r="C452" t="str">
            <v>M5</v>
          </cell>
        </row>
        <row r="453">
          <cell r="A453" t="str">
            <v>JP06</v>
          </cell>
          <cell r="B453" t="str">
            <v>JP00</v>
          </cell>
          <cell r="C453" t="str">
            <v>M6</v>
          </cell>
        </row>
        <row r="454">
          <cell r="A454" t="str">
            <v>JP09</v>
          </cell>
          <cell r="B454" t="str">
            <v>JP00</v>
          </cell>
          <cell r="C454" t="str">
            <v>M9</v>
          </cell>
        </row>
        <row r="455">
          <cell r="A455" t="str">
            <v>JP0V</v>
          </cell>
          <cell r="B455" t="str">
            <v>JP00</v>
          </cell>
          <cell r="C455" t="str">
            <v>M10</v>
          </cell>
        </row>
        <row r="456">
          <cell r="A456" t="str">
            <v>JPE1</v>
          </cell>
          <cell r="B456" t="str">
            <v>JPE0</v>
          </cell>
          <cell r="C456" t="str">
            <v>M1</v>
          </cell>
        </row>
        <row r="457">
          <cell r="A457" t="str">
            <v>JPE2</v>
          </cell>
          <cell r="B457" t="str">
            <v>JPE0</v>
          </cell>
          <cell r="C457" t="str">
            <v>M2</v>
          </cell>
        </row>
        <row r="458">
          <cell r="A458" t="str">
            <v>JPE3</v>
          </cell>
          <cell r="B458" t="str">
            <v>JPE0</v>
          </cell>
          <cell r="C458" t="str">
            <v>M3</v>
          </cell>
        </row>
        <row r="459">
          <cell r="A459" t="str">
            <v>JPE4</v>
          </cell>
          <cell r="B459" t="str">
            <v>JPE0</v>
          </cell>
          <cell r="C459" t="str">
            <v>M4</v>
          </cell>
        </row>
        <row r="460">
          <cell r="A460" t="str">
            <v>JPE5</v>
          </cell>
          <cell r="B460" t="str">
            <v>JPE0</v>
          </cell>
          <cell r="C460" t="str">
            <v>M5</v>
          </cell>
        </row>
        <row r="461">
          <cell r="A461" t="str">
            <v>JPE6</v>
          </cell>
          <cell r="B461" t="str">
            <v>JPE0</v>
          </cell>
          <cell r="C461" t="str">
            <v>M6</v>
          </cell>
        </row>
        <row r="462">
          <cell r="A462" t="str">
            <v>JPE9</v>
          </cell>
          <cell r="B462" t="str">
            <v>JPE0</v>
          </cell>
          <cell r="C462" t="str">
            <v>M9</v>
          </cell>
        </row>
        <row r="463">
          <cell r="A463" t="str">
            <v>JPEV</v>
          </cell>
          <cell r="B463" t="str">
            <v>JPE0</v>
          </cell>
          <cell r="C463" t="str">
            <v>M10</v>
          </cell>
        </row>
        <row r="464">
          <cell r="A464" t="str">
            <v>JPL1</v>
          </cell>
          <cell r="B464" t="str">
            <v>JPL0</v>
          </cell>
          <cell r="C464" t="str">
            <v>M1</v>
          </cell>
        </row>
        <row r="465">
          <cell r="A465" t="str">
            <v>JPL2</v>
          </cell>
          <cell r="B465" t="str">
            <v>JPL0</v>
          </cell>
          <cell r="C465" t="str">
            <v>M2</v>
          </cell>
        </row>
        <row r="466">
          <cell r="A466" t="str">
            <v>JPL3</v>
          </cell>
          <cell r="B466" t="str">
            <v>JPL0</v>
          </cell>
          <cell r="C466" t="str">
            <v>M3</v>
          </cell>
        </row>
        <row r="467">
          <cell r="A467" t="str">
            <v>JPL4</v>
          </cell>
          <cell r="B467" t="str">
            <v>JPL0</v>
          </cell>
          <cell r="C467" t="str">
            <v>M4</v>
          </cell>
        </row>
        <row r="468">
          <cell r="A468" t="str">
            <v>JPL5</v>
          </cell>
          <cell r="B468" t="str">
            <v>JPL0</v>
          </cell>
          <cell r="C468" t="str">
            <v>M5</v>
          </cell>
        </row>
        <row r="469">
          <cell r="A469" t="str">
            <v>JPL6</v>
          </cell>
          <cell r="B469" t="str">
            <v>JPL0</v>
          </cell>
          <cell r="C469" t="str">
            <v>M6</v>
          </cell>
        </row>
        <row r="470">
          <cell r="A470" t="str">
            <v>JPL9</v>
          </cell>
          <cell r="B470" t="str">
            <v>JPL0</v>
          </cell>
          <cell r="C470" t="str">
            <v>M9</v>
          </cell>
        </row>
        <row r="471">
          <cell r="A471" t="str">
            <v>JPLV</v>
          </cell>
          <cell r="B471" t="str">
            <v>JPL0</v>
          </cell>
          <cell r="C471" t="str">
            <v>M10</v>
          </cell>
        </row>
        <row r="472">
          <cell r="A472" t="str">
            <v>JQ01</v>
          </cell>
          <cell r="B472" t="str">
            <v>JQ00</v>
          </cell>
          <cell r="C472" t="str">
            <v>M1</v>
          </cell>
        </row>
        <row r="473">
          <cell r="A473" t="str">
            <v>JQ02</v>
          </cell>
          <cell r="B473" t="str">
            <v>JQ00</v>
          </cell>
          <cell r="C473" t="str">
            <v>M2</v>
          </cell>
        </row>
        <row r="474">
          <cell r="A474" t="str">
            <v>JQ03</v>
          </cell>
          <cell r="B474" t="str">
            <v>JQ00</v>
          </cell>
          <cell r="C474" t="str">
            <v>M3</v>
          </cell>
        </row>
        <row r="475">
          <cell r="A475" t="str">
            <v>JQ04</v>
          </cell>
          <cell r="B475" t="str">
            <v>JQ00</v>
          </cell>
          <cell r="C475" t="str">
            <v>M4</v>
          </cell>
        </row>
        <row r="476">
          <cell r="A476" t="str">
            <v>JQ05</v>
          </cell>
          <cell r="B476" t="str">
            <v>JQ00</v>
          </cell>
          <cell r="C476" t="str">
            <v>M5</v>
          </cell>
        </row>
        <row r="477">
          <cell r="A477" t="str">
            <v>JQ06</v>
          </cell>
          <cell r="B477" t="str">
            <v>JQ00</v>
          </cell>
          <cell r="C477" t="str">
            <v>M6</v>
          </cell>
        </row>
        <row r="478">
          <cell r="A478" t="str">
            <v>JQ09</v>
          </cell>
          <cell r="B478" t="str">
            <v>JQ00</v>
          </cell>
          <cell r="C478" t="str">
            <v>M9</v>
          </cell>
        </row>
        <row r="479">
          <cell r="A479" t="str">
            <v>JQ0V</v>
          </cell>
          <cell r="B479" t="str">
            <v>JQ00</v>
          </cell>
          <cell r="C479" t="str">
            <v>M10</v>
          </cell>
        </row>
        <row r="480">
          <cell r="A480" t="str">
            <v>JQE1</v>
          </cell>
          <cell r="B480" t="str">
            <v>JQE0</v>
          </cell>
          <cell r="C480" t="str">
            <v>M1</v>
          </cell>
        </row>
        <row r="481">
          <cell r="A481" t="str">
            <v>JQE2</v>
          </cell>
          <cell r="B481" t="str">
            <v>JQE0</v>
          </cell>
          <cell r="C481" t="str">
            <v>M2</v>
          </cell>
        </row>
        <row r="482">
          <cell r="A482" t="str">
            <v>JQE4</v>
          </cell>
          <cell r="B482" t="str">
            <v>JQE0</v>
          </cell>
          <cell r="C482" t="str">
            <v>M4</v>
          </cell>
        </row>
        <row r="483">
          <cell r="A483" t="str">
            <v>JQE5</v>
          </cell>
          <cell r="B483" t="str">
            <v>JQE0</v>
          </cell>
          <cell r="C483" t="str">
            <v>M5</v>
          </cell>
        </row>
        <row r="484">
          <cell r="A484" t="str">
            <v>JQE6</v>
          </cell>
          <cell r="B484" t="str">
            <v>JQE0</v>
          </cell>
          <cell r="C484" t="str">
            <v>M6</v>
          </cell>
        </row>
        <row r="485">
          <cell r="A485" t="str">
            <v>JQE9</v>
          </cell>
          <cell r="B485" t="str">
            <v>JQE0</v>
          </cell>
          <cell r="C485" t="str">
            <v>M9</v>
          </cell>
        </row>
        <row r="486">
          <cell r="A486" t="str">
            <v>JQEV</v>
          </cell>
          <cell r="B486" t="str">
            <v>JQE0</v>
          </cell>
          <cell r="C486" t="str">
            <v>M10</v>
          </cell>
        </row>
        <row r="487">
          <cell r="A487" t="str">
            <v>JQLF</v>
          </cell>
          <cell r="B487" t="str">
            <v>JQL0</v>
          </cell>
          <cell r="C487" t="str">
            <v>M16</v>
          </cell>
        </row>
        <row r="488">
          <cell r="A488" t="str">
            <v>M1A0</v>
          </cell>
          <cell r="B488" t="str">
            <v>M0A0</v>
          </cell>
          <cell r="C488" t="str">
            <v>M12</v>
          </cell>
        </row>
        <row r="489">
          <cell r="A489" t="str">
            <v>M2A0</v>
          </cell>
          <cell r="B489" t="str">
            <v>M0A0</v>
          </cell>
          <cell r="C489" t="str">
            <v>M2</v>
          </cell>
        </row>
        <row r="490">
          <cell r="A490" t="str">
            <v>M3A0</v>
          </cell>
          <cell r="B490" t="str">
            <v>M0A0</v>
          </cell>
          <cell r="C490" t="str">
            <v>M3</v>
          </cell>
        </row>
        <row r="491">
          <cell r="A491" t="str">
            <v>M4A0</v>
          </cell>
          <cell r="B491" t="str">
            <v>M0A0</v>
          </cell>
          <cell r="C491" t="str">
            <v>M4</v>
          </cell>
        </row>
        <row r="492">
          <cell r="A492" t="str">
            <v>M7A0</v>
          </cell>
          <cell r="B492" t="str">
            <v>M0A0</v>
          </cell>
          <cell r="C492" t="str">
            <v>M7</v>
          </cell>
        </row>
        <row r="493">
          <cell r="A493" t="str">
            <v>M8A0</v>
          </cell>
          <cell r="B493" t="str">
            <v>M0A0</v>
          </cell>
          <cell r="C493" t="str">
            <v>M8</v>
          </cell>
        </row>
        <row r="494">
          <cell r="A494" t="str">
            <v>M9A0</v>
          </cell>
          <cell r="B494" t="str">
            <v>M0A0</v>
          </cell>
          <cell r="C494" t="str">
            <v>M9</v>
          </cell>
        </row>
        <row r="495">
          <cell r="A495" t="str">
            <v>MVA0</v>
          </cell>
          <cell r="B495" t="str">
            <v>M0A0</v>
          </cell>
          <cell r="C495" t="str">
            <v>M10</v>
          </cell>
        </row>
        <row r="496">
          <cell r="A496" t="str">
            <v>PE05</v>
          </cell>
          <cell r="B496" t="str">
            <v>PE00</v>
          </cell>
          <cell r="C496" t="str">
            <v>M5</v>
          </cell>
        </row>
        <row r="497">
          <cell r="A497" t="str">
            <v>R1A0</v>
          </cell>
          <cell r="B497" t="str">
            <v>R0A0</v>
          </cell>
          <cell r="C497" t="str">
            <v>M12</v>
          </cell>
        </row>
        <row r="498">
          <cell r="A498" t="str">
            <v>R2A0</v>
          </cell>
          <cell r="B498" t="str">
            <v>R0A0</v>
          </cell>
          <cell r="C498" t="str">
            <v>M2</v>
          </cell>
        </row>
        <row r="499">
          <cell r="A499" t="str">
            <v>R3A0</v>
          </cell>
          <cell r="B499" t="str">
            <v>R0A0</v>
          </cell>
          <cell r="C499" t="str">
            <v>M25</v>
          </cell>
        </row>
        <row r="500">
          <cell r="A500" t="str">
            <v>U1A0</v>
          </cell>
          <cell r="B500" t="str">
            <v>U0A0</v>
          </cell>
          <cell r="C500" t="str">
            <v>M1</v>
          </cell>
        </row>
        <row r="501">
          <cell r="A501" t="str">
            <v>U2A0</v>
          </cell>
          <cell r="B501" t="str">
            <v>U0A0</v>
          </cell>
          <cell r="C501" t="str">
            <v>M34</v>
          </cell>
        </row>
        <row r="502">
          <cell r="A502" t="str">
            <v>U3A0</v>
          </cell>
          <cell r="B502" t="str">
            <v>U0A0</v>
          </cell>
          <cell r="C502" t="str">
            <v>M11</v>
          </cell>
        </row>
        <row r="503">
          <cell r="A503" t="str">
            <v>U4A0</v>
          </cell>
          <cell r="B503" t="str">
            <v>U0A0</v>
          </cell>
          <cell r="C503" t="str">
            <v>M14</v>
          </cell>
        </row>
        <row r="504">
          <cell r="A504" t="str">
            <v>U5A0</v>
          </cell>
          <cell r="B504" t="str">
            <v>U0A0</v>
          </cell>
          <cell r="C504" t="str">
            <v>M13</v>
          </cell>
        </row>
        <row r="505">
          <cell r="A505" t="str">
            <v>U6A0</v>
          </cell>
          <cell r="B505" t="str">
            <v>U0A0</v>
          </cell>
          <cell r="C505" t="str">
            <v>M39</v>
          </cell>
        </row>
        <row r="506">
          <cell r="A506" t="str">
            <v>UVA0</v>
          </cell>
          <cell r="B506" t="str">
            <v>U0A0</v>
          </cell>
          <cell r="C506" t="str">
            <v>M10</v>
          </cell>
        </row>
        <row r="507">
          <cell r="A507" t="str">
            <v>U1AC</v>
          </cell>
          <cell r="B507" t="str">
            <v>U0AC</v>
          </cell>
          <cell r="C507" t="str">
            <v>M1</v>
          </cell>
        </row>
        <row r="508">
          <cell r="A508" t="str">
            <v>U2AC</v>
          </cell>
          <cell r="B508" t="str">
            <v>U0AC</v>
          </cell>
          <cell r="C508" t="str">
            <v>M34</v>
          </cell>
        </row>
        <row r="509">
          <cell r="A509" t="str">
            <v>U3AC</v>
          </cell>
          <cell r="B509" t="str">
            <v>U0AC</v>
          </cell>
          <cell r="C509" t="str">
            <v>M11</v>
          </cell>
        </row>
        <row r="510">
          <cell r="A510" t="str">
            <v>U4AC</v>
          </cell>
          <cell r="B510" t="str">
            <v>U0AC</v>
          </cell>
          <cell r="C510" t="str">
            <v>M14</v>
          </cell>
        </row>
        <row r="511">
          <cell r="A511" t="str">
            <v>U5AC</v>
          </cell>
          <cell r="B511" t="str">
            <v>U0AC</v>
          </cell>
          <cell r="C511" t="str">
            <v>M13</v>
          </cell>
        </row>
        <row r="512">
          <cell r="A512" t="str">
            <v>UVAC</v>
          </cell>
          <cell r="B512" t="str">
            <v>U0AC</v>
          </cell>
          <cell r="C512" t="str">
            <v>M10</v>
          </cell>
        </row>
        <row r="513">
          <cell r="A513" t="str">
            <v>UAG1</v>
          </cell>
          <cell r="B513" t="str">
            <v>UAGY</v>
          </cell>
          <cell r="C513" t="str">
            <v>M1</v>
          </cell>
        </row>
        <row r="514">
          <cell r="A514" t="str">
            <v>UAG2</v>
          </cell>
          <cell r="B514" t="str">
            <v>UAGY</v>
          </cell>
          <cell r="C514" t="str">
            <v>M2</v>
          </cell>
        </row>
        <row r="515">
          <cell r="A515" t="str">
            <v>UAG3</v>
          </cell>
          <cell r="B515" t="str">
            <v>UAGY</v>
          </cell>
          <cell r="C515" t="str">
            <v>M3</v>
          </cell>
        </row>
        <row r="516">
          <cell r="A516" t="str">
            <v>UAG4</v>
          </cell>
          <cell r="B516" t="str">
            <v>UAGY</v>
          </cell>
          <cell r="C516" t="str">
            <v>M4</v>
          </cell>
        </row>
        <row r="517">
          <cell r="A517" t="str">
            <v>UAG5</v>
          </cell>
          <cell r="B517" t="str">
            <v>UAGY</v>
          </cell>
          <cell r="C517" t="str">
            <v>M5</v>
          </cell>
        </row>
        <row r="518">
          <cell r="A518" t="str">
            <v>UAG6</v>
          </cell>
          <cell r="B518" t="str">
            <v>UAGY</v>
          </cell>
          <cell r="C518" t="str">
            <v>M6</v>
          </cell>
        </row>
        <row r="519">
          <cell r="A519" t="str">
            <v>UAG7</v>
          </cell>
          <cell r="B519" t="str">
            <v>UAGY</v>
          </cell>
          <cell r="C519" t="str">
            <v>M7</v>
          </cell>
        </row>
        <row r="520">
          <cell r="A520" t="str">
            <v>UAG8</v>
          </cell>
          <cell r="B520" t="str">
            <v>UAGY</v>
          </cell>
          <cell r="C520" t="str">
            <v>M8</v>
          </cell>
        </row>
        <row r="521">
          <cell r="A521" t="str">
            <v>UAG9</v>
          </cell>
          <cell r="B521" t="str">
            <v>UAGY</v>
          </cell>
          <cell r="C521" t="str">
            <v>M9</v>
          </cell>
        </row>
        <row r="522">
          <cell r="A522" t="str">
            <v>UAGV</v>
          </cell>
          <cell r="B522" t="str">
            <v>UAGY</v>
          </cell>
          <cell r="C522" t="str">
            <v>M10</v>
          </cell>
        </row>
        <row r="523">
          <cell r="A523" t="str">
            <v>US01</v>
          </cell>
          <cell r="B523" t="str">
            <v>US00</v>
          </cell>
          <cell r="C523" t="str">
            <v>M1</v>
          </cell>
        </row>
        <row r="524">
          <cell r="A524" t="str">
            <v>US02</v>
          </cell>
          <cell r="B524" t="str">
            <v>US00</v>
          </cell>
          <cell r="C524" t="str">
            <v>M2</v>
          </cell>
        </row>
        <row r="525">
          <cell r="A525" t="str">
            <v>US03</v>
          </cell>
          <cell r="B525" t="str">
            <v>US00</v>
          </cell>
          <cell r="C525" t="str">
            <v>M3</v>
          </cell>
        </row>
        <row r="526">
          <cell r="A526" t="str">
            <v>US04</v>
          </cell>
          <cell r="B526" t="str">
            <v>US00</v>
          </cell>
          <cell r="C526" t="str">
            <v>M4</v>
          </cell>
        </row>
        <row r="527">
          <cell r="A527" t="str">
            <v>US05</v>
          </cell>
          <cell r="B527" t="str">
            <v>US00</v>
          </cell>
          <cell r="C527" t="str">
            <v>M5</v>
          </cell>
        </row>
        <row r="528">
          <cell r="A528" t="str">
            <v>US06</v>
          </cell>
          <cell r="B528" t="str">
            <v>US00</v>
          </cell>
          <cell r="C528" t="str">
            <v>M6</v>
          </cell>
        </row>
        <row r="529">
          <cell r="A529" t="str">
            <v>US07</v>
          </cell>
          <cell r="B529" t="str">
            <v>US00</v>
          </cell>
          <cell r="C529" t="str">
            <v>M7</v>
          </cell>
        </row>
        <row r="530">
          <cell r="A530" t="str">
            <v>US08</v>
          </cell>
          <cell r="B530" t="str">
            <v>US00</v>
          </cell>
          <cell r="C530" t="str">
            <v>M8</v>
          </cell>
        </row>
        <row r="531">
          <cell r="A531" t="str">
            <v>US09</v>
          </cell>
          <cell r="B531" t="str">
            <v>US00</v>
          </cell>
          <cell r="C531" t="str">
            <v>M9</v>
          </cell>
        </row>
        <row r="532">
          <cell r="A532" t="str">
            <v>US0V</v>
          </cell>
          <cell r="B532" t="str">
            <v>US00</v>
          </cell>
          <cell r="C532" t="str">
            <v>M10</v>
          </cell>
        </row>
        <row r="533">
          <cell r="A533" t="str">
            <v>USL1</v>
          </cell>
          <cell r="B533" t="str">
            <v>USL0</v>
          </cell>
          <cell r="C533" t="str">
            <v>M1</v>
          </cell>
        </row>
        <row r="534">
          <cell r="A534" t="str">
            <v>USL2</v>
          </cell>
          <cell r="B534" t="str">
            <v>USL0</v>
          </cell>
          <cell r="C534" t="str">
            <v>M2</v>
          </cell>
        </row>
        <row r="535">
          <cell r="A535" t="str">
            <v>USL3</v>
          </cell>
          <cell r="B535" t="str">
            <v>USL0</v>
          </cell>
          <cell r="C535" t="str">
            <v>M3</v>
          </cell>
        </row>
        <row r="536">
          <cell r="A536" t="str">
            <v>USL4</v>
          </cell>
          <cell r="B536" t="str">
            <v>USL0</v>
          </cell>
          <cell r="C536" t="str">
            <v>M4</v>
          </cell>
        </row>
        <row r="537">
          <cell r="A537" t="str">
            <v>USL5</v>
          </cell>
          <cell r="B537" t="str">
            <v>USL0</v>
          </cell>
          <cell r="C537" t="str">
            <v>M5</v>
          </cell>
        </row>
        <row r="538">
          <cell r="A538" t="str">
            <v>USL6</v>
          </cell>
          <cell r="B538" t="str">
            <v>USL0</v>
          </cell>
          <cell r="C538" t="str">
            <v>M6</v>
          </cell>
        </row>
        <row r="539">
          <cell r="A539" t="str">
            <v>USL7</v>
          </cell>
          <cell r="B539" t="str">
            <v>USL0</v>
          </cell>
          <cell r="C539" t="str">
            <v>M7</v>
          </cell>
        </row>
        <row r="540">
          <cell r="A540" t="str">
            <v>USL8</v>
          </cell>
          <cell r="B540" t="str">
            <v>USL0</v>
          </cell>
          <cell r="C540" t="str">
            <v>M8</v>
          </cell>
        </row>
        <row r="541">
          <cell r="A541" t="str">
            <v>USL9</v>
          </cell>
          <cell r="B541" t="str">
            <v>USL0</v>
          </cell>
          <cell r="C541" t="str">
            <v>M9</v>
          </cell>
        </row>
        <row r="542">
          <cell r="A542" t="str">
            <v>USLV</v>
          </cell>
          <cell r="B542" t="str">
            <v>USL0</v>
          </cell>
          <cell r="C542" t="str">
            <v>M10</v>
          </cell>
        </row>
        <row r="543">
          <cell r="A543" t="str">
            <v>W1G1</v>
          </cell>
          <cell r="B543" t="str">
            <v>W0G1</v>
          </cell>
          <cell r="C543" t="str">
            <v>M1</v>
          </cell>
        </row>
        <row r="544">
          <cell r="A544" t="str">
            <v>W2G1</v>
          </cell>
          <cell r="B544" t="str">
            <v>W0G1</v>
          </cell>
          <cell r="C544" t="str">
            <v>M2</v>
          </cell>
        </row>
        <row r="545">
          <cell r="A545" t="str">
            <v>W3G1</v>
          </cell>
          <cell r="B545" t="str">
            <v>W0G1</v>
          </cell>
          <cell r="C545" t="str">
            <v>M3</v>
          </cell>
        </row>
        <row r="546">
          <cell r="A546" t="str">
            <v>W4G1</v>
          </cell>
          <cell r="B546" t="str">
            <v>W0G1</v>
          </cell>
          <cell r="C546" t="str">
            <v>M4</v>
          </cell>
        </row>
        <row r="547">
          <cell r="A547" t="str">
            <v>W5G1</v>
          </cell>
          <cell r="B547" t="str">
            <v>W0G1</v>
          </cell>
          <cell r="C547" t="str">
            <v>M5</v>
          </cell>
        </row>
        <row r="548">
          <cell r="A548" t="str">
            <v>W6G1</v>
          </cell>
          <cell r="B548" t="str">
            <v>W0G1</v>
          </cell>
          <cell r="C548" t="str">
            <v>M6</v>
          </cell>
        </row>
        <row r="549">
          <cell r="A549" t="str">
            <v>W9G1</v>
          </cell>
          <cell r="B549" t="str">
            <v>W0G1</v>
          </cell>
          <cell r="C549" t="str">
            <v>M9</v>
          </cell>
        </row>
        <row r="550">
          <cell r="A550" t="str">
            <v>WVG1</v>
          </cell>
          <cell r="B550" t="str">
            <v>W0G1</v>
          </cell>
          <cell r="C550" t="str">
            <v>M10</v>
          </cell>
        </row>
        <row r="551">
          <cell r="A551" t="str">
            <v>G1O2</v>
          </cell>
          <cell r="B551" t="str">
            <v>G0Q0</v>
          </cell>
          <cell r="C551" t="str">
            <v>M1</v>
          </cell>
        </row>
        <row r="552">
          <cell r="A552" t="str">
            <v>G2O2</v>
          </cell>
          <cell r="B552" t="str">
            <v>G0Q0</v>
          </cell>
          <cell r="C552" t="str">
            <v>M2</v>
          </cell>
        </row>
        <row r="553">
          <cell r="A553" t="str">
            <v>G3O2</v>
          </cell>
          <cell r="B553" t="str">
            <v>G0Q0</v>
          </cell>
          <cell r="C553" t="str">
            <v>M3</v>
          </cell>
        </row>
        <row r="554">
          <cell r="A554" t="str">
            <v>G4O2</v>
          </cell>
          <cell r="B554" t="str">
            <v>G0Q0</v>
          </cell>
          <cell r="C554" t="str">
            <v>M4</v>
          </cell>
        </row>
        <row r="555">
          <cell r="A555" t="str">
            <v>G5O2</v>
          </cell>
          <cell r="B555" t="str">
            <v>G0Q0</v>
          </cell>
          <cell r="C555" t="str">
            <v>M5</v>
          </cell>
        </row>
        <row r="556">
          <cell r="A556" t="str">
            <v>G6O2</v>
          </cell>
          <cell r="B556" t="str">
            <v>G0Q0</v>
          </cell>
          <cell r="C556" t="str">
            <v>M6</v>
          </cell>
        </row>
        <row r="557">
          <cell r="A557" t="str">
            <v>G7O2</v>
          </cell>
          <cell r="B557" t="str">
            <v>G0Q0</v>
          </cell>
          <cell r="C557" t="str">
            <v>M7</v>
          </cell>
        </row>
        <row r="558">
          <cell r="A558" t="str">
            <v>G8O2</v>
          </cell>
          <cell r="B558" t="str">
            <v>G0Q0</v>
          </cell>
          <cell r="C558" t="str">
            <v>M8</v>
          </cell>
        </row>
        <row r="559">
          <cell r="A559" t="str">
            <v>G9O2</v>
          </cell>
          <cell r="B559" t="str">
            <v>G0Q0</v>
          </cell>
          <cell r="C559" t="str">
            <v>M9</v>
          </cell>
        </row>
        <row r="560">
          <cell r="A560" t="str">
            <v>GVQ0</v>
          </cell>
          <cell r="B560" t="str">
            <v>G0Q0</v>
          </cell>
          <cell r="C560" t="str">
            <v>M10</v>
          </cell>
        </row>
        <row r="561">
          <cell r="A561" t="str">
            <v>GLQ0</v>
          </cell>
          <cell r="B561" t="str">
            <v>G0Q0</v>
          </cell>
          <cell r="C561" t="str">
            <v>M23</v>
          </cell>
        </row>
        <row r="562">
          <cell r="A562" t="str">
            <v>GFQ0</v>
          </cell>
          <cell r="B562" t="str">
            <v>G0Q0</v>
          </cell>
          <cell r="C562" t="str">
            <v>M16</v>
          </cell>
        </row>
        <row r="563">
          <cell r="A563" t="str">
            <v>G0Q1</v>
          </cell>
          <cell r="B563" t="str">
            <v>G0QA</v>
          </cell>
          <cell r="C563" t="str">
            <v>M35</v>
          </cell>
        </row>
        <row r="564">
          <cell r="A564" t="str">
            <v>G0Q2</v>
          </cell>
          <cell r="B564" t="str">
            <v>G0QA</v>
          </cell>
          <cell r="C564" t="str">
            <v>M36</v>
          </cell>
        </row>
        <row r="565">
          <cell r="A565" t="str">
            <v>G0Q3</v>
          </cell>
          <cell r="B565" t="str">
            <v>G0QA</v>
          </cell>
          <cell r="C565" t="str">
            <v>M37</v>
          </cell>
        </row>
        <row r="566">
          <cell r="A566" t="str">
            <v>G0Q4</v>
          </cell>
          <cell r="B566" t="str">
            <v>G0QA</v>
          </cell>
          <cell r="C566" t="str">
            <v>M38</v>
          </cell>
        </row>
        <row r="567">
          <cell r="A567" t="str">
            <v>CN01</v>
          </cell>
          <cell r="B567" t="str">
            <v>CN00</v>
          </cell>
          <cell r="C567" t="str">
            <v>M1</v>
          </cell>
        </row>
        <row r="568">
          <cell r="A568" t="str">
            <v>CN02</v>
          </cell>
          <cell r="B568" t="str">
            <v>CN00</v>
          </cell>
          <cell r="C568" t="str">
            <v>M2</v>
          </cell>
        </row>
        <row r="569">
          <cell r="A569" t="str">
            <v>CN03</v>
          </cell>
          <cell r="B569" t="str">
            <v>CN00</v>
          </cell>
          <cell r="C569" t="str">
            <v>M3</v>
          </cell>
        </row>
        <row r="570">
          <cell r="A570" t="str">
            <v>CN04</v>
          </cell>
          <cell r="B570" t="str">
            <v>CN00</v>
          </cell>
          <cell r="C570" t="str">
            <v>M4</v>
          </cell>
        </row>
        <row r="571">
          <cell r="A571" t="str">
            <v>CN05</v>
          </cell>
          <cell r="B571" t="str">
            <v>CN00</v>
          </cell>
          <cell r="C571" t="str">
            <v>M5</v>
          </cell>
        </row>
        <row r="572">
          <cell r="A572" t="str">
            <v>CN06</v>
          </cell>
          <cell r="B572" t="str">
            <v>CN00</v>
          </cell>
          <cell r="C572" t="str">
            <v>M6</v>
          </cell>
        </row>
        <row r="573">
          <cell r="A573" t="str">
            <v>CN07</v>
          </cell>
          <cell r="B573" t="str">
            <v>CN00</v>
          </cell>
          <cell r="C573" t="str">
            <v>M7</v>
          </cell>
        </row>
        <row r="574">
          <cell r="A574" t="str">
            <v>CN08</v>
          </cell>
          <cell r="B574" t="str">
            <v>CN00</v>
          </cell>
          <cell r="C574" t="str">
            <v>M8</v>
          </cell>
        </row>
        <row r="575">
          <cell r="A575" t="str">
            <v>CN09</v>
          </cell>
          <cell r="B575" t="str">
            <v>CN00</v>
          </cell>
          <cell r="C575" t="str">
            <v>M9</v>
          </cell>
        </row>
        <row r="576">
          <cell r="A576" t="str">
            <v>E1T0</v>
          </cell>
          <cell r="B576" t="str">
            <v>E0T0</v>
          </cell>
          <cell r="C576" t="str">
            <v>M1</v>
          </cell>
        </row>
        <row r="577">
          <cell r="A577" t="str">
            <v>E2T0</v>
          </cell>
          <cell r="B577" t="str">
            <v>E0T0</v>
          </cell>
          <cell r="C577" t="str">
            <v>M2</v>
          </cell>
        </row>
        <row r="578">
          <cell r="A578" t="str">
            <v>E3T0</v>
          </cell>
          <cell r="B578" t="str">
            <v>E0T0</v>
          </cell>
          <cell r="C578" t="str">
            <v>M3</v>
          </cell>
        </row>
        <row r="579">
          <cell r="A579" t="str">
            <v>E4T0</v>
          </cell>
          <cell r="B579" t="str">
            <v>E0T0</v>
          </cell>
          <cell r="C579" t="str">
            <v>M4</v>
          </cell>
        </row>
        <row r="580">
          <cell r="A580" t="str">
            <v>E6T0</v>
          </cell>
          <cell r="B580" t="str">
            <v>E0T0</v>
          </cell>
          <cell r="C580" t="str">
            <v>M6</v>
          </cell>
        </row>
        <row r="581">
          <cell r="A581" t="str">
            <v>E9T0</v>
          </cell>
          <cell r="B581" t="str">
            <v>E0T0</v>
          </cell>
          <cell r="C581" t="str">
            <v>M9</v>
          </cell>
        </row>
        <row r="582">
          <cell r="A582" t="str">
            <v>EFT0</v>
          </cell>
          <cell r="B582" t="str">
            <v>E0T0</v>
          </cell>
          <cell r="C582" t="str">
            <v>M16</v>
          </cell>
        </row>
        <row r="583">
          <cell r="A583" t="str">
            <v>EB01</v>
          </cell>
          <cell r="B583" t="str">
            <v>EB00</v>
          </cell>
          <cell r="C583" t="str">
            <v>M1</v>
          </cell>
        </row>
        <row r="584">
          <cell r="A584" t="str">
            <v>EB02</v>
          </cell>
          <cell r="B584" t="str">
            <v>EB00</v>
          </cell>
          <cell r="C584" t="str">
            <v>M2</v>
          </cell>
        </row>
        <row r="585">
          <cell r="A585" t="str">
            <v>EB03</v>
          </cell>
          <cell r="B585" t="str">
            <v>EB00</v>
          </cell>
          <cell r="C585" t="str">
            <v>M3</v>
          </cell>
        </row>
        <row r="586">
          <cell r="A586" t="str">
            <v>EB04</v>
          </cell>
          <cell r="B586" t="str">
            <v>EB00</v>
          </cell>
          <cell r="C586" t="str">
            <v>M4</v>
          </cell>
        </row>
        <row r="587">
          <cell r="A587" t="str">
            <v>EB05</v>
          </cell>
          <cell r="B587" t="str">
            <v>EB00</v>
          </cell>
          <cell r="C587" t="str">
            <v>M5</v>
          </cell>
        </row>
        <row r="588">
          <cell r="A588" t="str">
            <v>EB06</v>
          </cell>
          <cell r="B588" t="str">
            <v>EB00</v>
          </cell>
          <cell r="C588" t="str">
            <v>M6</v>
          </cell>
        </row>
        <row r="589">
          <cell r="A589" t="str">
            <v>EB09</v>
          </cell>
          <cell r="B589" t="str">
            <v>EB00</v>
          </cell>
          <cell r="C589" t="str">
            <v>M9</v>
          </cell>
        </row>
        <row r="590">
          <cell r="A590" t="str">
            <v>EB0V</v>
          </cell>
          <cell r="B590" t="str">
            <v>EB00</v>
          </cell>
          <cell r="C590" t="str">
            <v>M10</v>
          </cell>
        </row>
        <row r="591">
          <cell r="A591" t="str">
            <v>EBL1</v>
          </cell>
          <cell r="B591" t="str">
            <v>EBL0</v>
          </cell>
          <cell r="C591" t="str">
            <v>M1</v>
          </cell>
        </row>
        <row r="592">
          <cell r="A592" t="str">
            <v>EBL2</v>
          </cell>
          <cell r="B592" t="str">
            <v>EBL0</v>
          </cell>
          <cell r="C592" t="str">
            <v>M2</v>
          </cell>
        </row>
        <row r="593">
          <cell r="A593" t="str">
            <v>EBL3</v>
          </cell>
          <cell r="B593" t="str">
            <v>EBL0</v>
          </cell>
          <cell r="C593" t="str">
            <v>M3</v>
          </cell>
        </row>
        <row r="594">
          <cell r="A594" t="str">
            <v>EBL4</v>
          </cell>
          <cell r="B594" t="str">
            <v>EBL0</v>
          </cell>
          <cell r="C594" t="str">
            <v>M4</v>
          </cell>
        </row>
        <row r="595">
          <cell r="A595" t="str">
            <v>EBL5</v>
          </cell>
          <cell r="B595" t="str">
            <v>EBL0</v>
          </cell>
          <cell r="C595" t="str">
            <v>M5</v>
          </cell>
        </row>
        <row r="596">
          <cell r="A596" t="str">
            <v>EBL6</v>
          </cell>
          <cell r="B596" t="str">
            <v>EBL0</v>
          </cell>
          <cell r="C596" t="str">
            <v>M6</v>
          </cell>
        </row>
        <row r="597">
          <cell r="A597" t="str">
            <v>EBL7</v>
          </cell>
          <cell r="B597" t="str">
            <v>EBL0</v>
          </cell>
          <cell r="C597" t="str">
            <v>M7</v>
          </cell>
        </row>
        <row r="598">
          <cell r="A598" t="str">
            <v>EBL8</v>
          </cell>
          <cell r="B598" t="str">
            <v>EBL0</v>
          </cell>
          <cell r="C598" t="str">
            <v>M8</v>
          </cell>
        </row>
        <row r="599">
          <cell r="A599" t="str">
            <v>EBL9</v>
          </cell>
          <cell r="B599" t="str">
            <v>EBL0</v>
          </cell>
          <cell r="C599" t="str">
            <v>M9</v>
          </cell>
        </row>
        <row r="600">
          <cell r="A600" t="str">
            <v>EBLV</v>
          </cell>
          <cell r="B600" t="str">
            <v>EBL0</v>
          </cell>
          <cell r="C600" t="str">
            <v>M10</v>
          </cell>
        </row>
        <row r="601">
          <cell r="A601" t="str">
            <v>ECV1</v>
          </cell>
          <cell r="B601" t="str">
            <v>ECV0</v>
          </cell>
          <cell r="C601" t="str">
            <v>M1</v>
          </cell>
        </row>
        <row r="602">
          <cell r="A602" t="str">
            <v>ECV2</v>
          </cell>
          <cell r="B602" t="str">
            <v>ECV0</v>
          </cell>
          <cell r="C602" t="str">
            <v>M2</v>
          </cell>
        </row>
        <row r="603">
          <cell r="A603" t="str">
            <v>ECV3</v>
          </cell>
          <cell r="B603" t="str">
            <v>ECV0</v>
          </cell>
          <cell r="C603" t="str">
            <v>M3</v>
          </cell>
        </row>
        <row r="604">
          <cell r="A604" t="str">
            <v>ECV4</v>
          </cell>
          <cell r="B604" t="str">
            <v>ECV0</v>
          </cell>
          <cell r="C604" t="str">
            <v>M4</v>
          </cell>
        </row>
        <row r="605">
          <cell r="A605" t="str">
            <v>ECV5</v>
          </cell>
          <cell r="B605" t="str">
            <v>ECV0</v>
          </cell>
          <cell r="C605" t="str">
            <v>M5</v>
          </cell>
        </row>
        <row r="606">
          <cell r="A606" t="str">
            <v>ECV9</v>
          </cell>
          <cell r="B606" t="str">
            <v>ECV0</v>
          </cell>
          <cell r="C606" t="str">
            <v>M9</v>
          </cell>
        </row>
        <row r="607">
          <cell r="A607" t="str">
            <v>ECVV</v>
          </cell>
          <cell r="B607" t="str">
            <v>ECV0</v>
          </cell>
          <cell r="C607" t="str">
            <v>M10</v>
          </cell>
        </row>
        <row r="608">
          <cell r="A608" t="str">
            <v>EG01</v>
          </cell>
          <cell r="B608" t="str">
            <v>EG00</v>
          </cell>
          <cell r="C608" t="str">
            <v>M1</v>
          </cell>
        </row>
        <row r="609">
          <cell r="A609" t="str">
            <v>EG02</v>
          </cell>
          <cell r="B609" t="str">
            <v>EG00</v>
          </cell>
          <cell r="C609" t="str">
            <v>M2</v>
          </cell>
        </row>
        <row r="610">
          <cell r="A610" t="str">
            <v>EG03</v>
          </cell>
          <cell r="B610" t="str">
            <v>EG00</v>
          </cell>
          <cell r="C610" t="str">
            <v>M3</v>
          </cell>
        </row>
        <row r="611">
          <cell r="A611" t="str">
            <v>EG04</v>
          </cell>
          <cell r="B611" t="str">
            <v>EG00</v>
          </cell>
          <cell r="C611" t="str">
            <v>M4</v>
          </cell>
        </row>
        <row r="612">
          <cell r="A612" t="str">
            <v>EG05</v>
          </cell>
          <cell r="B612" t="str">
            <v>EG00</v>
          </cell>
          <cell r="C612" t="str">
            <v>M5</v>
          </cell>
        </row>
        <row r="613">
          <cell r="A613" t="str">
            <v>EG06</v>
          </cell>
          <cell r="B613" t="str">
            <v>EG00</v>
          </cell>
          <cell r="C613" t="str">
            <v>M6</v>
          </cell>
        </row>
        <row r="614">
          <cell r="A614" t="str">
            <v>EG07</v>
          </cell>
          <cell r="B614" t="str">
            <v>EG00</v>
          </cell>
          <cell r="C614" t="str">
            <v>M7</v>
          </cell>
        </row>
        <row r="615">
          <cell r="A615" t="str">
            <v>EG08</v>
          </cell>
          <cell r="B615" t="str">
            <v>EG00</v>
          </cell>
          <cell r="C615" t="str">
            <v>M8</v>
          </cell>
        </row>
        <row r="616">
          <cell r="A616" t="str">
            <v>EG09</v>
          </cell>
          <cell r="B616" t="str">
            <v>EG00</v>
          </cell>
          <cell r="C616" t="str">
            <v>M9</v>
          </cell>
        </row>
        <row r="617">
          <cell r="A617" t="str">
            <v>EG0V</v>
          </cell>
          <cell r="B617" t="str">
            <v>EG00</v>
          </cell>
          <cell r="C617" t="str">
            <v>M10</v>
          </cell>
        </row>
        <row r="618">
          <cell r="A618" t="str">
            <v>EG0L</v>
          </cell>
          <cell r="B618" t="str">
            <v>EG00</v>
          </cell>
          <cell r="C618" t="str">
            <v>M23</v>
          </cell>
        </row>
        <row r="619">
          <cell r="A619" t="str">
            <v>EG0E</v>
          </cell>
          <cell r="B619" t="str">
            <v>EG00</v>
          </cell>
          <cell r="C619" t="str">
            <v>M15</v>
          </cell>
        </row>
        <row r="620">
          <cell r="A620" t="str">
            <v>EG0F</v>
          </cell>
          <cell r="B620" t="str">
            <v>EG00</v>
          </cell>
          <cell r="C620" t="str">
            <v>M17</v>
          </cell>
        </row>
        <row r="621">
          <cell r="A621" t="str">
            <v>EGF0</v>
          </cell>
          <cell r="B621" t="str">
            <v>EG00</v>
          </cell>
          <cell r="C621" t="str">
            <v>M16</v>
          </cell>
        </row>
        <row r="622">
          <cell r="A622" t="str">
            <v>EG0S</v>
          </cell>
          <cell r="B622" t="str">
            <v>EG00</v>
          </cell>
          <cell r="C622" t="str">
            <v>M29</v>
          </cell>
        </row>
        <row r="623">
          <cell r="A623" t="str">
            <v>EG0T</v>
          </cell>
          <cell r="B623" t="str">
            <v>EG00</v>
          </cell>
          <cell r="C623" t="str">
            <v>M25</v>
          </cell>
        </row>
        <row r="624">
          <cell r="A624" t="str">
            <v>EG0U</v>
          </cell>
          <cell r="B624" t="str">
            <v>EG00</v>
          </cell>
          <cell r="C624" t="str">
            <v>M30</v>
          </cell>
        </row>
        <row r="625">
          <cell r="A625" t="str">
            <v>EG0Y</v>
          </cell>
          <cell r="B625" t="str">
            <v>EG00</v>
          </cell>
          <cell r="C625" t="str">
            <v>M33</v>
          </cell>
        </row>
        <row r="626">
          <cell r="A626" t="str">
            <v>EG0A</v>
          </cell>
          <cell r="B626" t="str">
            <v>EG0A</v>
          </cell>
          <cell r="C626" t="str">
            <v>M19</v>
          </cell>
        </row>
        <row r="627">
          <cell r="A627" t="str">
            <v>EG1B</v>
          </cell>
          <cell r="B627" t="str">
            <v>EG0A</v>
          </cell>
          <cell r="C627" t="str">
            <v>M32</v>
          </cell>
        </row>
        <row r="628">
          <cell r="A628" t="str">
            <v>EL01</v>
          </cell>
          <cell r="B628" t="str">
            <v>EL00</v>
          </cell>
          <cell r="C628" t="str">
            <v>M1</v>
          </cell>
        </row>
        <row r="629">
          <cell r="A629" t="str">
            <v>EL02</v>
          </cell>
          <cell r="B629" t="str">
            <v>EL00</v>
          </cell>
          <cell r="C629" t="str">
            <v>M2</v>
          </cell>
        </row>
        <row r="630">
          <cell r="A630" t="str">
            <v>EL03</v>
          </cell>
          <cell r="B630" t="str">
            <v>EL00</v>
          </cell>
          <cell r="C630" t="str">
            <v>M3</v>
          </cell>
        </row>
        <row r="631">
          <cell r="A631" t="str">
            <v>EL04</v>
          </cell>
          <cell r="B631" t="str">
            <v>EL00</v>
          </cell>
          <cell r="C631" t="str">
            <v>M4</v>
          </cell>
        </row>
        <row r="632">
          <cell r="A632" t="str">
            <v>EL05</v>
          </cell>
          <cell r="B632" t="str">
            <v>EL00</v>
          </cell>
          <cell r="C632" t="str">
            <v>M5</v>
          </cell>
        </row>
        <row r="633">
          <cell r="A633" t="str">
            <v>EL09</v>
          </cell>
          <cell r="B633" t="str">
            <v>EL00</v>
          </cell>
          <cell r="C633" t="str">
            <v>M9</v>
          </cell>
        </row>
        <row r="634">
          <cell r="A634" t="str">
            <v>EL0V</v>
          </cell>
          <cell r="B634" t="str">
            <v>EL00</v>
          </cell>
          <cell r="C634" t="str">
            <v>M10</v>
          </cell>
        </row>
        <row r="635">
          <cell r="A635" t="str">
            <v>EMU1</v>
          </cell>
          <cell r="B635" t="str">
            <v>EMU0</v>
          </cell>
          <cell r="C635" t="str">
            <v>M1</v>
          </cell>
        </row>
        <row r="636">
          <cell r="A636" t="str">
            <v>EMU2</v>
          </cell>
          <cell r="B636" t="str">
            <v>EMU0</v>
          </cell>
          <cell r="C636" t="str">
            <v>M2</v>
          </cell>
        </row>
        <row r="637">
          <cell r="A637" t="str">
            <v>EMU3</v>
          </cell>
          <cell r="B637" t="str">
            <v>EMU0</v>
          </cell>
          <cell r="C637" t="str">
            <v>M3</v>
          </cell>
        </row>
        <row r="638">
          <cell r="A638" t="str">
            <v>EMU4</v>
          </cell>
          <cell r="B638" t="str">
            <v>EMU0</v>
          </cell>
          <cell r="C638" t="str">
            <v>M4</v>
          </cell>
        </row>
        <row r="639">
          <cell r="A639" t="str">
            <v>EMU5</v>
          </cell>
          <cell r="B639" t="str">
            <v>EMU0</v>
          </cell>
          <cell r="C639" t="str">
            <v>M5</v>
          </cell>
        </row>
        <row r="640">
          <cell r="A640" t="str">
            <v>EMU6</v>
          </cell>
          <cell r="B640" t="str">
            <v>EMU0</v>
          </cell>
          <cell r="C640" t="str">
            <v>M6</v>
          </cell>
        </row>
        <row r="641">
          <cell r="A641" t="str">
            <v>EMU9</v>
          </cell>
          <cell r="B641" t="str">
            <v>EMU0</v>
          </cell>
          <cell r="C641" t="str">
            <v>M9</v>
          </cell>
        </row>
        <row r="642">
          <cell r="A642" t="str">
            <v>EMUV</v>
          </cell>
          <cell r="B642" t="str">
            <v>EMU0</v>
          </cell>
          <cell r="C642" t="str">
            <v>M10</v>
          </cell>
        </row>
        <row r="643">
          <cell r="A643" t="str">
            <v>EML1</v>
          </cell>
          <cell r="B643" t="str">
            <v>EMUL</v>
          </cell>
          <cell r="C643" t="str">
            <v>M1</v>
          </cell>
        </row>
        <row r="644">
          <cell r="A644" t="str">
            <v>EML2</v>
          </cell>
          <cell r="B644" t="str">
            <v>EMUL</v>
          </cell>
          <cell r="C644" t="str">
            <v>M2</v>
          </cell>
        </row>
        <row r="645">
          <cell r="A645" t="str">
            <v>EML3</v>
          </cell>
          <cell r="B645" t="str">
            <v>EMUL</v>
          </cell>
          <cell r="C645" t="str">
            <v>M3</v>
          </cell>
        </row>
        <row r="646">
          <cell r="A646" t="str">
            <v>EML4</v>
          </cell>
          <cell r="B646" t="str">
            <v>EMUL</v>
          </cell>
          <cell r="C646" t="str">
            <v>M4</v>
          </cell>
        </row>
        <row r="647">
          <cell r="A647" t="str">
            <v>EML5</v>
          </cell>
          <cell r="B647" t="str">
            <v>EMUL</v>
          </cell>
          <cell r="C647" t="str">
            <v>M5</v>
          </cell>
        </row>
        <row r="648">
          <cell r="A648" t="str">
            <v>EML6</v>
          </cell>
          <cell r="B648" t="str">
            <v>EMUL</v>
          </cell>
          <cell r="C648" t="str">
            <v>M6</v>
          </cell>
        </row>
        <row r="649">
          <cell r="A649" t="str">
            <v>EML9</v>
          </cell>
          <cell r="B649" t="str">
            <v>EMUL</v>
          </cell>
          <cell r="C649" t="str">
            <v>M9</v>
          </cell>
        </row>
        <row r="650">
          <cell r="A650" t="str">
            <v>EMLV</v>
          </cell>
          <cell r="B650" t="str">
            <v>EMUL</v>
          </cell>
          <cell r="C650" t="str">
            <v>M10</v>
          </cell>
        </row>
        <row r="651">
          <cell r="A651" t="str">
            <v>EN01</v>
          </cell>
          <cell r="B651" t="str">
            <v>EN00</v>
          </cell>
          <cell r="C651" t="str">
            <v>M1</v>
          </cell>
        </row>
        <row r="652">
          <cell r="A652" t="str">
            <v>EN02</v>
          </cell>
          <cell r="B652" t="str">
            <v>EN00</v>
          </cell>
          <cell r="C652" t="str">
            <v>M2</v>
          </cell>
        </row>
        <row r="653">
          <cell r="A653" t="str">
            <v>EN03</v>
          </cell>
          <cell r="B653" t="str">
            <v>EN00</v>
          </cell>
          <cell r="C653" t="str">
            <v>M3</v>
          </cell>
        </row>
        <row r="654">
          <cell r="A654" t="str">
            <v>EN04</v>
          </cell>
          <cell r="B654" t="str">
            <v>EN00</v>
          </cell>
          <cell r="C654" t="str">
            <v>M4</v>
          </cell>
        </row>
        <row r="655">
          <cell r="A655" t="str">
            <v>EN05</v>
          </cell>
          <cell r="B655" t="str">
            <v>EN00</v>
          </cell>
          <cell r="C655" t="str">
            <v>M5</v>
          </cell>
        </row>
        <row r="656">
          <cell r="A656" t="str">
            <v>EN06</v>
          </cell>
          <cell r="B656" t="str">
            <v>EN00</v>
          </cell>
          <cell r="C656" t="str">
            <v>M6</v>
          </cell>
        </row>
        <row r="657">
          <cell r="A657" t="str">
            <v>EN09</v>
          </cell>
          <cell r="B657" t="str">
            <v>EN00</v>
          </cell>
          <cell r="C657" t="str">
            <v>M9</v>
          </cell>
        </row>
        <row r="658">
          <cell r="A658" t="str">
            <v>EN0V</v>
          </cell>
          <cell r="B658" t="str">
            <v>EN00</v>
          </cell>
          <cell r="C658" t="str">
            <v>M10</v>
          </cell>
        </row>
        <row r="659">
          <cell r="A659" t="str">
            <v>EP01</v>
          </cell>
          <cell r="B659" t="str">
            <v>EP00</v>
          </cell>
          <cell r="C659" t="str">
            <v>M1</v>
          </cell>
        </row>
        <row r="660">
          <cell r="A660" t="str">
            <v>EP02</v>
          </cell>
          <cell r="B660" t="str">
            <v>EP00</v>
          </cell>
          <cell r="C660" t="str">
            <v>M2</v>
          </cell>
        </row>
        <row r="661">
          <cell r="A661" t="str">
            <v>EP03</v>
          </cell>
          <cell r="B661" t="str">
            <v>EP00</v>
          </cell>
          <cell r="C661" t="str">
            <v>M3</v>
          </cell>
        </row>
        <row r="662">
          <cell r="A662" t="str">
            <v>EP04</v>
          </cell>
          <cell r="B662" t="str">
            <v>EP00</v>
          </cell>
          <cell r="C662" t="str">
            <v>M4</v>
          </cell>
        </row>
        <row r="663">
          <cell r="A663" t="str">
            <v>EP05</v>
          </cell>
          <cell r="B663" t="str">
            <v>EP00</v>
          </cell>
          <cell r="C663" t="str">
            <v>M5</v>
          </cell>
        </row>
        <row r="664">
          <cell r="A664" t="str">
            <v>EP06</v>
          </cell>
          <cell r="B664" t="str">
            <v>EP00</v>
          </cell>
          <cell r="C664" t="str">
            <v>M6</v>
          </cell>
        </row>
        <row r="665">
          <cell r="A665" t="str">
            <v>EP09</v>
          </cell>
          <cell r="B665" t="str">
            <v>EP00</v>
          </cell>
          <cell r="C665" t="str">
            <v>M9</v>
          </cell>
        </row>
        <row r="666">
          <cell r="A666" t="str">
            <v>EP0V</v>
          </cell>
          <cell r="B666" t="str">
            <v>EP00</v>
          </cell>
          <cell r="C666" t="str">
            <v>M10</v>
          </cell>
        </row>
        <row r="667">
          <cell r="A667" t="str">
            <v>EP0E</v>
          </cell>
          <cell r="B667" t="str">
            <v>EP00</v>
          </cell>
          <cell r="C667" t="str">
            <v>M15</v>
          </cell>
        </row>
        <row r="668">
          <cell r="A668" t="str">
            <v>EP0F</v>
          </cell>
          <cell r="B668" t="str">
            <v>EP00</v>
          </cell>
          <cell r="C668" t="str">
            <v>M17</v>
          </cell>
        </row>
        <row r="669">
          <cell r="A669" t="str">
            <v>EQ01</v>
          </cell>
          <cell r="B669" t="str">
            <v>EQ00</v>
          </cell>
          <cell r="C669" t="str">
            <v>M1</v>
          </cell>
        </row>
        <row r="670">
          <cell r="A670" t="str">
            <v>EQ02</v>
          </cell>
          <cell r="B670" t="str">
            <v>EQ00</v>
          </cell>
          <cell r="C670" t="str">
            <v>M2</v>
          </cell>
        </row>
        <row r="671">
          <cell r="A671" t="str">
            <v>EQ03</v>
          </cell>
          <cell r="B671" t="str">
            <v>EQ00</v>
          </cell>
          <cell r="C671" t="str">
            <v>M3</v>
          </cell>
        </row>
        <row r="672">
          <cell r="A672" t="str">
            <v>EQ04</v>
          </cell>
          <cell r="B672" t="str">
            <v>EQ00</v>
          </cell>
          <cell r="C672" t="str">
            <v>M4</v>
          </cell>
        </row>
        <row r="673">
          <cell r="A673" t="str">
            <v>EQ05</v>
          </cell>
          <cell r="B673" t="str">
            <v>EQ00</v>
          </cell>
          <cell r="C673" t="str">
            <v>M5</v>
          </cell>
        </row>
        <row r="674">
          <cell r="A674" t="str">
            <v>EQ06</v>
          </cell>
          <cell r="B674" t="str">
            <v>EQ00</v>
          </cell>
          <cell r="C674" t="str">
            <v>M6</v>
          </cell>
        </row>
        <row r="675">
          <cell r="A675" t="str">
            <v>EQ09</v>
          </cell>
          <cell r="B675" t="str">
            <v>EQ00</v>
          </cell>
          <cell r="C675" t="str">
            <v>M9</v>
          </cell>
        </row>
        <row r="676">
          <cell r="A676" t="str">
            <v>EQ0V</v>
          </cell>
          <cell r="B676" t="str">
            <v>EQ00</v>
          </cell>
          <cell r="C676" t="str">
            <v>M10</v>
          </cell>
        </row>
        <row r="677">
          <cell r="A677" t="str">
            <v>ER01</v>
          </cell>
          <cell r="B677" t="str">
            <v>ER00</v>
          </cell>
          <cell r="C677" t="str">
            <v>M1</v>
          </cell>
        </row>
        <row r="678">
          <cell r="A678" t="str">
            <v>ER02</v>
          </cell>
          <cell r="B678" t="str">
            <v>ER00</v>
          </cell>
          <cell r="C678" t="str">
            <v>M2</v>
          </cell>
        </row>
        <row r="679">
          <cell r="A679" t="str">
            <v>ER03</v>
          </cell>
          <cell r="B679" t="str">
            <v>ER00</v>
          </cell>
          <cell r="C679" t="str">
            <v>M3</v>
          </cell>
        </row>
        <row r="680">
          <cell r="A680" t="str">
            <v>ER04</v>
          </cell>
          <cell r="B680" t="str">
            <v>ER00</v>
          </cell>
          <cell r="C680" t="str">
            <v>M4</v>
          </cell>
        </row>
        <row r="681">
          <cell r="A681" t="str">
            <v>ER05</v>
          </cell>
          <cell r="B681" t="str">
            <v>ER00</v>
          </cell>
          <cell r="C681" t="str">
            <v>M5</v>
          </cell>
        </row>
        <row r="682">
          <cell r="A682" t="str">
            <v>ER06</v>
          </cell>
          <cell r="B682" t="str">
            <v>ER00</v>
          </cell>
          <cell r="C682" t="str">
            <v>M6</v>
          </cell>
        </row>
        <row r="683">
          <cell r="A683" t="str">
            <v>ER09</v>
          </cell>
          <cell r="B683" t="str">
            <v>ER00</v>
          </cell>
          <cell r="C683" t="str">
            <v>M9</v>
          </cell>
        </row>
        <row r="684">
          <cell r="A684" t="str">
            <v>ER0V</v>
          </cell>
          <cell r="B684" t="str">
            <v>ER00</v>
          </cell>
          <cell r="C684" t="str">
            <v>M10</v>
          </cell>
        </row>
        <row r="685">
          <cell r="A685" t="str">
            <v>ER0L</v>
          </cell>
          <cell r="B685" t="str">
            <v>ER00</v>
          </cell>
          <cell r="C685" t="str">
            <v>M23</v>
          </cell>
        </row>
        <row r="686">
          <cell r="A686" t="str">
            <v>ERL1</v>
          </cell>
          <cell r="B686" t="str">
            <v>ERL0</v>
          </cell>
          <cell r="C686" t="str">
            <v>M1</v>
          </cell>
        </row>
        <row r="687">
          <cell r="A687" t="str">
            <v>ERL2</v>
          </cell>
          <cell r="B687" t="str">
            <v>ERL0</v>
          </cell>
          <cell r="C687" t="str">
            <v>M2</v>
          </cell>
        </row>
        <row r="688">
          <cell r="A688" t="str">
            <v>ERL3</v>
          </cell>
          <cell r="B688" t="str">
            <v>ERL0</v>
          </cell>
          <cell r="C688" t="str">
            <v>M3</v>
          </cell>
        </row>
        <row r="689">
          <cell r="A689" t="str">
            <v>ERL4</v>
          </cell>
          <cell r="B689" t="str">
            <v>ERL0</v>
          </cell>
          <cell r="C689" t="str">
            <v>M4</v>
          </cell>
        </row>
        <row r="690">
          <cell r="A690" t="str">
            <v>ERL5</v>
          </cell>
          <cell r="B690" t="str">
            <v>ERL0</v>
          </cell>
          <cell r="C690" t="str">
            <v>M5</v>
          </cell>
        </row>
        <row r="691">
          <cell r="A691" t="str">
            <v>ERL6</v>
          </cell>
          <cell r="B691" t="str">
            <v>ERL0</v>
          </cell>
          <cell r="C691" t="str">
            <v>M6</v>
          </cell>
        </row>
        <row r="692">
          <cell r="A692" t="str">
            <v>ERL9</v>
          </cell>
          <cell r="B692" t="str">
            <v>ERL0</v>
          </cell>
          <cell r="C692" t="str">
            <v>M9</v>
          </cell>
        </row>
        <row r="693">
          <cell r="A693" t="str">
            <v>ERLV</v>
          </cell>
          <cell r="B693" t="str">
            <v>ERL0</v>
          </cell>
          <cell r="C693" t="str">
            <v>M10</v>
          </cell>
        </row>
        <row r="694">
          <cell r="A694" t="str">
            <v>ERLF</v>
          </cell>
          <cell r="B694" t="str">
            <v>ERL0</v>
          </cell>
          <cell r="C694" t="str">
            <v>M16</v>
          </cell>
        </row>
        <row r="695">
          <cell r="A695" t="str">
            <v>G0B1</v>
          </cell>
          <cell r="B695" t="str">
            <v>G0BA</v>
          </cell>
          <cell r="C695" t="str">
            <v>M35</v>
          </cell>
        </row>
        <row r="696">
          <cell r="A696" t="str">
            <v>G0B2</v>
          </cell>
          <cell r="B696" t="str">
            <v>G0BA</v>
          </cell>
          <cell r="C696" t="str">
            <v>M36</v>
          </cell>
        </row>
        <row r="697">
          <cell r="A697" t="str">
            <v>G1C0</v>
          </cell>
          <cell r="B697" t="str">
            <v>G0C0</v>
          </cell>
          <cell r="C697" t="str">
            <v>M1</v>
          </cell>
        </row>
        <row r="698">
          <cell r="A698" t="str">
            <v>G2C0</v>
          </cell>
          <cell r="B698" t="str">
            <v>G0C0</v>
          </cell>
          <cell r="C698" t="str">
            <v>M2</v>
          </cell>
        </row>
        <row r="699">
          <cell r="A699" t="str">
            <v>G3C0</v>
          </cell>
          <cell r="B699" t="str">
            <v>G0C0</v>
          </cell>
          <cell r="C699" t="str">
            <v>M3</v>
          </cell>
        </row>
        <row r="700">
          <cell r="A700" t="str">
            <v>G4C0</v>
          </cell>
          <cell r="B700" t="str">
            <v>G0C0</v>
          </cell>
          <cell r="C700" t="str">
            <v>M4</v>
          </cell>
        </row>
        <row r="701">
          <cell r="A701" t="str">
            <v>G5C0</v>
          </cell>
          <cell r="B701" t="str">
            <v>G0C0</v>
          </cell>
          <cell r="C701" t="str">
            <v>M5</v>
          </cell>
        </row>
        <row r="702">
          <cell r="A702" t="str">
            <v>G6C0</v>
          </cell>
          <cell r="B702" t="str">
            <v>G0C0</v>
          </cell>
          <cell r="C702" t="str">
            <v>M6</v>
          </cell>
        </row>
        <row r="703">
          <cell r="A703" t="str">
            <v>G7C0</v>
          </cell>
          <cell r="B703" t="str">
            <v>G0C0</v>
          </cell>
          <cell r="C703" t="str">
            <v>M7</v>
          </cell>
        </row>
        <row r="704">
          <cell r="A704" t="str">
            <v>G8C0</v>
          </cell>
          <cell r="B704" t="str">
            <v>G0C0</v>
          </cell>
          <cell r="C704" t="str">
            <v>M8</v>
          </cell>
        </row>
        <row r="705">
          <cell r="A705" t="str">
            <v>G9C0</v>
          </cell>
          <cell r="B705" t="str">
            <v>G0C0</v>
          </cell>
          <cell r="C705" t="str">
            <v>M9</v>
          </cell>
        </row>
        <row r="706">
          <cell r="A706" t="str">
            <v>GFC0</v>
          </cell>
          <cell r="B706" t="str">
            <v>G0C0</v>
          </cell>
          <cell r="C706" t="str">
            <v>M16</v>
          </cell>
        </row>
        <row r="707">
          <cell r="A707" t="str">
            <v>GVC0</v>
          </cell>
          <cell r="B707" t="str">
            <v>G0C0</v>
          </cell>
          <cell r="C707" t="str">
            <v>M10</v>
          </cell>
        </row>
        <row r="708">
          <cell r="A708" t="str">
            <v>G0CA</v>
          </cell>
          <cell r="B708" t="str">
            <v>G0CA</v>
          </cell>
          <cell r="C708" t="str">
            <v>M19</v>
          </cell>
        </row>
        <row r="709">
          <cell r="A709" t="str">
            <v>G1CN</v>
          </cell>
          <cell r="B709" t="str">
            <v>G0CN</v>
          </cell>
          <cell r="C709" t="str">
            <v>M1</v>
          </cell>
        </row>
        <row r="710">
          <cell r="A710" t="str">
            <v>G2CN</v>
          </cell>
          <cell r="B710" t="str">
            <v>G0CN</v>
          </cell>
          <cell r="C710" t="str">
            <v>M2</v>
          </cell>
        </row>
        <row r="711">
          <cell r="A711" t="str">
            <v>G3CN</v>
          </cell>
          <cell r="B711" t="str">
            <v>G0CN</v>
          </cell>
          <cell r="C711" t="str">
            <v>M3</v>
          </cell>
        </row>
        <row r="712">
          <cell r="A712" t="str">
            <v>G4CN</v>
          </cell>
          <cell r="B712" t="str">
            <v>G0CN</v>
          </cell>
          <cell r="C712" t="str">
            <v>M4</v>
          </cell>
        </row>
        <row r="713">
          <cell r="A713" t="str">
            <v>G5CN</v>
          </cell>
          <cell r="B713" t="str">
            <v>G0CN</v>
          </cell>
          <cell r="C713" t="str">
            <v>M5</v>
          </cell>
        </row>
        <row r="714">
          <cell r="A714" t="str">
            <v>G6CN</v>
          </cell>
          <cell r="B714" t="str">
            <v>G0CN</v>
          </cell>
          <cell r="C714" t="str">
            <v>M6</v>
          </cell>
        </row>
        <row r="715">
          <cell r="A715" t="str">
            <v>G7CN</v>
          </cell>
          <cell r="B715" t="str">
            <v>G0CN</v>
          </cell>
          <cell r="C715" t="str">
            <v>M7</v>
          </cell>
        </row>
        <row r="716">
          <cell r="A716" t="str">
            <v>G8CN</v>
          </cell>
          <cell r="B716" t="str">
            <v>G0CN</v>
          </cell>
          <cell r="C716" t="str">
            <v>M8</v>
          </cell>
        </row>
        <row r="717">
          <cell r="A717" t="str">
            <v>G9CN</v>
          </cell>
          <cell r="B717" t="str">
            <v>G0CN</v>
          </cell>
          <cell r="C717" t="str">
            <v>M9</v>
          </cell>
        </row>
        <row r="718">
          <cell r="A718" t="str">
            <v>GMCN</v>
          </cell>
          <cell r="B718" t="str">
            <v>G0CN</v>
          </cell>
          <cell r="C718" t="str">
            <v>M23</v>
          </cell>
        </row>
        <row r="719">
          <cell r="A719" t="str">
            <v>GVCN</v>
          </cell>
          <cell r="B719" t="str">
            <v>G0CN</v>
          </cell>
          <cell r="C719" t="str">
            <v>M10</v>
          </cell>
        </row>
        <row r="720">
          <cell r="A720" t="str">
            <v>GFCZ</v>
          </cell>
          <cell r="B720" t="str">
            <v>G0CZ</v>
          </cell>
          <cell r="C720" t="str">
            <v>M16</v>
          </cell>
        </row>
        <row r="721">
          <cell r="A721" t="str">
            <v>G1D0</v>
          </cell>
          <cell r="B721" t="str">
            <v>G0D0</v>
          </cell>
          <cell r="C721" t="str">
            <v>M1</v>
          </cell>
        </row>
        <row r="722">
          <cell r="A722" t="str">
            <v>G2D0</v>
          </cell>
          <cell r="B722" t="str">
            <v>G0D0</v>
          </cell>
          <cell r="C722" t="str">
            <v>M2</v>
          </cell>
        </row>
        <row r="723">
          <cell r="A723" t="str">
            <v>G3D0</v>
          </cell>
          <cell r="B723" t="str">
            <v>G0D0</v>
          </cell>
          <cell r="C723" t="str">
            <v>M3</v>
          </cell>
        </row>
        <row r="724">
          <cell r="A724" t="str">
            <v>G4D0</v>
          </cell>
          <cell r="B724" t="str">
            <v>G0D0</v>
          </cell>
          <cell r="C724" t="str">
            <v>M4</v>
          </cell>
        </row>
        <row r="725">
          <cell r="A725" t="str">
            <v>G5D0</v>
          </cell>
          <cell r="B725" t="str">
            <v>G0D0</v>
          </cell>
          <cell r="C725" t="str">
            <v>M5</v>
          </cell>
        </row>
        <row r="726">
          <cell r="A726" t="str">
            <v>G6D0</v>
          </cell>
          <cell r="B726" t="str">
            <v>G0D0</v>
          </cell>
          <cell r="C726" t="str">
            <v>M6</v>
          </cell>
        </row>
        <row r="727">
          <cell r="A727" t="str">
            <v>G7D0</v>
          </cell>
          <cell r="B727" t="str">
            <v>G0D0</v>
          </cell>
          <cell r="C727" t="str">
            <v>M7</v>
          </cell>
        </row>
        <row r="728">
          <cell r="A728" t="str">
            <v>G9D0</v>
          </cell>
          <cell r="B728" t="str">
            <v>G0D0</v>
          </cell>
          <cell r="C728" t="str">
            <v>M9</v>
          </cell>
        </row>
        <row r="729">
          <cell r="A729" t="str">
            <v>GVD0</v>
          </cell>
          <cell r="B729" t="str">
            <v>G0D0</v>
          </cell>
          <cell r="C729" t="str">
            <v>M10</v>
          </cell>
        </row>
        <row r="730">
          <cell r="A730" t="str">
            <v>G0DE</v>
          </cell>
          <cell r="B730" t="str">
            <v>G0D0</v>
          </cell>
          <cell r="C730" t="str">
            <v>M15</v>
          </cell>
        </row>
        <row r="731">
          <cell r="A731" t="str">
            <v>G0DF</v>
          </cell>
          <cell r="B731" t="str">
            <v>G0D0</v>
          </cell>
          <cell r="C731" t="str">
            <v>M17</v>
          </cell>
        </row>
        <row r="732">
          <cell r="A732" t="str">
            <v>G1DJ</v>
          </cell>
          <cell r="B732" t="str">
            <v>G0DJ</v>
          </cell>
          <cell r="C732" t="str">
            <v>M1</v>
          </cell>
        </row>
        <row r="733">
          <cell r="A733" t="str">
            <v>G2DJ</v>
          </cell>
          <cell r="B733" t="str">
            <v>G0DJ</v>
          </cell>
          <cell r="C733" t="str">
            <v>M2</v>
          </cell>
        </row>
        <row r="734">
          <cell r="A734" t="str">
            <v>G3DJ</v>
          </cell>
          <cell r="B734" t="str">
            <v>G0DJ</v>
          </cell>
          <cell r="C734" t="str">
            <v>M3</v>
          </cell>
        </row>
        <row r="735">
          <cell r="A735" t="str">
            <v>G4DJ</v>
          </cell>
          <cell r="B735" t="str">
            <v>G0DJ</v>
          </cell>
          <cell r="C735" t="str">
            <v>M4</v>
          </cell>
        </row>
        <row r="736">
          <cell r="A736" t="str">
            <v>G5DJ</v>
          </cell>
          <cell r="B736" t="str">
            <v>G0DJ</v>
          </cell>
          <cell r="C736" t="str">
            <v>M5</v>
          </cell>
        </row>
        <row r="737">
          <cell r="A737" t="str">
            <v>G6DJ</v>
          </cell>
          <cell r="B737" t="str">
            <v>G0DJ</v>
          </cell>
          <cell r="C737" t="str">
            <v>M6</v>
          </cell>
        </row>
        <row r="738">
          <cell r="A738" t="str">
            <v>G9DJ</v>
          </cell>
          <cell r="B738" t="str">
            <v>G0DJ</v>
          </cell>
          <cell r="C738" t="str">
            <v>M9</v>
          </cell>
        </row>
        <row r="739">
          <cell r="A739" t="str">
            <v>GVDJ</v>
          </cell>
          <cell r="B739" t="str">
            <v>G0DJ</v>
          </cell>
          <cell r="C739" t="str">
            <v>M10</v>
          </cell>
        </row>
        <row r="740">
          <cell r="A740" t="str">
            <v>G1DP</v>
          </cell>
          <cell r="B740" t="str">
            <v>G0DP</v>
          </cell>
          <cell r="C740" t="str">
            <v>M1</v>
          </cell>
        </row>
        <row r="741">
          <cell r="A741" t="str">
            <v>G2DP</v>
          </cell>
          <cell r="B741" t="str">
            <v>G0DP</v>
          </cell>
          <cell r="C741" t="str">
            <v>M2</v>
          </cell>
        </row>
        <row r="742">
          <cell r="A742" t="str">
            <v>G3DP</v>
          </cell>
          <cell r="B742" t="str">
            <v>G0DP</v>
          </cell>
          <cell r="C742" t="str">
            <v>M3</v>
          </cell>
        </row>
        <row r="743">
          <cell r="A743" t="str">
            <v>G4DP</v>
          </cell>
          <cell r="B743" t="str">
            <v>G0DP</v>
          </cell>
          <cell r="C743" t="str">
            <v>M4</v>
          </cell>
        </row>
        <row r="744">
          <cell r="A744" t="str">
            <v>G5DP</v>
          </cell>
          <cell r="B744" t="str">
            <v>G0DP</v>
          </cell>
          <cell r="C744" t="str">
            <v>M5</v>
          </cell>
        </row>
        <row r="745">
          <cell r="A745" t="str">
            <v>G6DP</v>
          </cell>
          <cell r="B745" t="str">
            <v>G0DP</v>
          </cell>
          <cell r="C745" t="str">
            <v>M6</v>
          </cell>
        </row>
        <row r="746">
          <cell r="A746" t="str">
            <v>G9DP</v>
          </cell>
          <cell r="B746" t="str">
            <v>G0DP</v>
          </cell>
          <cell r="C746" t="str">
            <v>M9</v>
          </cell>
        </row>
        <row r="747">
          <cell r="A747" t="str">
            <v>GVDP</v>
          </cell>
          <cell r="B747" t="str">
            <v>G0DP</v>
          </cell>
          <cell r="C747" t="str">
            <v>M10</v>
          </cell>
        </row>
        <row r="748">
          <cell r="A748" t="str">
            <v>G1E0</v>
          </cell>
          <cell r="B748" t="str">
            <v>G0E0</v>
          </cell>
          <cell r="C748" t="str">
            <v>M1</v>
          </cell>
        </row>
        <row r="749">
          <cell r="A749" t="str">
            <v>G2E0</v>
          </cell>
          <cell r="B749" t="str">
            <v>G0E0</v>
          </cell>
          <cell r="C749" t="str">
            <v>M2</v>
          </cell>
        </row>
        <row r="750">
          <cell r="A750" t="str">
            <v>G3E0</v>
          </cell>
          <cell r="B750" t="str">
            <v>G0E0</v>
          </cell>
          <cell r="C750" t="str">
            <v>M3</v>
          </cell>
        </row>
        <row r="751">
          <cell r="A751" t="str">
            <v>G4E0</v>
          </cell>
          <cell r="B751" t="str">
            <v>G0E0</v>
          </cell>
          <cell r="C751" t="str">
            <v>M4</v>
          </cell>
        </row>
        <row r="752">
          <cell r="A752" t="str">
            <v>G5E0</v>
          </cell>
          <cell r="B752" t="str">
            <v>G0E0</v>
          </cell>
          <cell r="C752" t="str">
            <v>M5</v>
          </cell>
        </row>
        <row r="753">
          <cell r="A753" t="str">
            <v>G6E0</v>
          </cell>
          <cell r="B753" t="str">
            <v>G0E0</v>
          </cell>
          <cell r="C753" t="str">
            <v>M6</v>
          </cell>
        </row>
        <row r="754">
          <cell r="A754" t="str">
            <v>G9E0</v>
          </cell>
          <cell r="B754" t="str">
            <v>G0E0</v>
          </cell>
          <cell r="C754" t="str">
            <v>M9</v>
          </cell>
        </row>
        <row r="755">
          <cell r="A755" t="str">
            <v>GVE0</v>
          </cell>
          <cell r="B755" t="str">
            <v>G0E0</v>
          </cell>
          <cell r="C755" t="str">
            <v>M10</v>
          </cell>
        </row>
        <row r="756">
          <cell r="A756" t="str">
            <v>G1F0</v>
          </cell>
          <cell r="B756" t="str">
            <v>G0F0</v>
          </cell>
          <cell r="C756" t="str">
            <v>M1</v>
          </cell>
        </row>
        <row r="757">
          <cell r="A757" t="str">
            <v>G2F0</v>
          </cell>
          <cell r="B757" t="str">
            <v>G0F0</v>
          </cell>
          <cell r="C757" t="str">
            <v>M2</v>
          </cell>
        </row>
        <row r="758">
          <cell r="A758" t="str">
            <v>G3F0</v>
          </cell>
          <cell r="B758" t="str">
            <v>G0F0</v>
          </cell>
          <cell r="C758" t="str">
            <v>M3</v>
          </cell>
        </row>
        <row r="759">
          <cell r="A759" t="str">
            <v>G4F0</v>
          </cell>
          <cell r="B759" t="str">
            <v>G0F0</v>
          </cell>
          <cell r="C759" t="str">
            <v>M4</v>
          </cell>
        </row>
        <row r="760">
          <cell r="A760" t="str">
            <v>G5F0</v>
          </cell>
          <cell r="B760" t="str">
            <v>G0F0</v>
          </cell>
          <cell r="C760" t="str">
            <v>M5</v>
          </cell>
        </row>
        <row r="761">
          <cell r="A761" t="str">
            <v>G6F0</v>
          </cell>
          <cell r="B761" t="str">
            <v>G0F0</v>
          </cell>
          <cell r="C761" t="str">
            <v>M6</v>
          </cell>
        </row>
        <row r="762">
          <cell r="A762" t="str">
            <v>G9F0</v>
          </cell>
          <cell r="B762" t="str">
            <v>G0F0</v>
          </cell>
          <cell r="C762" t="str">
            <v>M9</v>
          </cell>
        </row>
        <row r="763">
          <cell r="A763" t="str">
            <v>GVF0</v>
          </cell>
          <cell r="B763" t="str">
            <v>G0F0</v>
          </cell>
          <cell r="C763" t="str">
            <v>M10</v>
          </cell>
        </row>
        <row r="764">
          <cell r="A764" t="str">
            <v>G1G0</v>
          </cell>
          <cell r="B764" t="str">
            <v>G0G0</v>
          </cell>
          <cell r="C764" t="str">
            <v>M1</v>
          </cell>
        </row>
        <row r="765">
          <cell r="A765" t="str">
            <v>G2G0</v>
          </cell>
          <cell r="B765" t="str">
            <v>G0G0</v>
          </cell>
          <cell r="C765" t="str">
            <v>M2</v>
          </cell>
        </row>
        <row r="766">
          <cell r="A766" t="str">
            <v>G3G0</v>
          </cell>
          <cell r="B766" t="str">
            <v>G0G0</v>
          </cell>
          <cell r="C766" t="str">
            <v>M3</v>
          </cell>
        </row>
        <row r="767">
          <cell r="A767" t="str">
            <v>G4G0</v>
          </cell>
          <cell r="B767" t="str">
            <v>G0G0</v>
          </cell>
          <cell r="C767" t="str">
            <v>M4</v>
          </cell>
        </row>
        <row r="768">
          <cell r="A768" t="str">
            <v>G5G0</v>
          </cell>
          <cell r="B768" t="str">
            <v>G0G0</v>
          </cell>
          <cell r="C768" t="str">
            <v>M5</v>
          </cell>
        </row>
        <row r="769">
          <cell r="A769" t="str">
            <v>G6G0</v>
          </cell>
          <cell r="B769" t="str">
            <v>G0G0</v>
          </cell>
          <cell r="C769" t="str">
            <v>M6</v>
          </cell>
        </row>
        <row r="770">
          <cell r="A770" t="str">
            <v>G9G0</v>
          </cell>
          <cell r="B770" t="str">
            <v>G0G0</v>
          </cell>
          <cell r="C770" t="str">
            <v>M9</v>
          </cell>
        </row>
        <row r="771">
          <cell r="A771" t="str">
            <v>GVG0</v>
          </cell>
          <cell r="B771" t="str">
            <v>G0G0</v>
          </cell>
          <cell r="C771" t="str">
            <v>M10</v>
          </cell>
        </row>
        <row r="772">
          <cell r="A772" t="str">
            <v>G1H0</v>
          </cell>
          <cell r="B772" t="str">
            <v>G0H0</v>
          </cell>
          <cell r="C772" t="str">
            <v>M1</v>
          </cell>
        </row>
        <row r="773">
          <cell r="A773" t="str">
            <v>G2H0</v>
          </cell>
          <cell r="B773" t="str">
            <v>G0H0</v>
          </cell>
          <cell r="C773" t="str">
            <v>M2</v>
          </cell>
        </row>
        <row r="774">
          <cell r="A774" t="str">
            <v>G3H0</v>
          </cell>
          <cell r="B774" t="str">
            <v>G0H0</v>
          </cell>
          <cell r="C774" t="str">
            <v>M3</v>
          </cell>
        </row>
        <row r="775">
          <cell r="A775" t="str">
            <v>G4H0</v>
          </cell>
          <cell r="B775" t="str">
            <v>G0H0</v>
          </cell>
          <cell r="C775" t="str">
            <v>M4</v>
          </cell>
        </row>
        <row r="776">
          <cell r="A776" t="str">
            <v>G5H0</v>
          </cell>
          <cell r="B776" t="str">
            <v>G0H0</v>
          </cell>
          <cell r="C776" t="str">
            <v>M5</v>
          </cell>
        </row>
        <row r="777">
          <cell r="A777" t="str">
            <v>G6H0</v>
          </cell>
          <cell r="B777" t="str">
            <v>G0H0</v>
          </cell>
          <cell r="C777" t="str">
            <v>M6</v>
          </cell>
        </row>
        <row r="778">
          <cell r="A778" t="str">
            <v>G9H0</v>
          </cell>
          <cell r="B778" t="str">
            <v>G0H0</v>
          </cell>
          <cell r="C778" t="str">
            <v>M9</v>
          </cell>
        </row>
        <row r="779">
          <cell r="A779" t="str">
            <v>GVH0</v>
          </cell>
          <cell r="B779" t="str">
            <v>G0H0</v>
          </cell>
          <cell r="C779" t="str">
            <v>M10</v>
          </cell>
        </row>
        <row r="780">
          <cell r="A780" t="str">
            <v>GFHU</v>
          </cell>
          <cell r="B780" t="str">
            <v>G0HU</v>
          </cell>
          <cell r="C780" t="str">
            <v>M16</v>
          </cell>
        </row>
        <row r="781">
          <cell r="A781" t="str">
            <v>G1I0</v>
          </cell>
          <cell r="B781" t="str">
            <v>G0I0</v>
          </cell>
          <cell r="C781" t="str">
            <v>M1</v>
          </cell>
        </row>
        <row r="782">
          <cell r="A782" t="str">
            <v>G2I0</v>
          </cell>
          <cell r="B782" t="str">
            <v>G0I0</v>
          </cell>
          <cell r="C782" t="str">
            <v>M2</v>
          </cell>
        </row>
        <row r="783">
          <cell r="A783" t="str">
            <v>G3I0</v>
          </cell>
          <cell r="B783" t="str">
            <v>G0I0</v>
          </cell>
          <cell r="C783" t="str">
            <v>M3</v>
          </cell>
        </row>
        <row r="784">
          <cell r="A784" t="str">
            <v>G4I0</v>
          </cell>
          <cell r="B784" t="str">
            <v>G0I0</v>
          </cell>
          <cell r="C784" t="str">
            <v>M4</v>
          </cell>
        </row>
        <row r="785">
          <cell r="A785" t="str">
            <v>G5I0</v>
          </cell>
          <cell r="B785" t="str">
            <v>G0I0</v>
          </cell>
          <cell r="C785" t="str">
            <v>M5</v>
          </cell>
        </row>
        <row r="786">
          <cell r="A786" t="str">
            <v>G6I0</v>
          </cell>
          <cell r="B786" t="str">
            <v>G0I0</v>
          </cell>
          <cell r="C786" t="str">
            <v>M6</v>
          </cell>
        </row>
        <row r="787">
          <cell r="A787" t="str">
            <v>G9I0</v>
          </cell>
          <cell r="B787" t="str">
            <v>G0I0</v>
          </cell>
          <cell r="C787" t="str">
            <v>M9</v>
          </cell>
        </row>
        <row r="788">
          <cell r="A788" t="str">
            <v>GVI0</v>
          </cell>
          <cell r="B788" t="str">
            <v>G0I0</v>
          </cell>
          <cell r="C788" t="str">
            <v>M10</v>
          </cell>
        </row>
        <row r="789">
          <cell r="A789" t="str">
            <v>G1IN</v>
          </cell>
          <cell r="B789" t="str">
            <v>G0IN</v>
          </cell>
          <cell r="C789" t="str">
            <v>M1</v>
          </cell>
        </row>
        <row r="790">
          <cell r="A790" t="str">
            <v>G2IN</v>
          </cell>
          <cell r="B790" t="str">
            <v>G0IN</v>
          </cell>
          <cell r="C790" t="str">
            <v>M2</v>
          </cell>
        </row>
        <row r="791">
          <cell r="A791" t="str">
            <v>G3IN</v>
          </cell>
          <cell r="B791" t="str">
            <v>G0IN</v>
          </cell>
          <cell r="C791" t="str">
            <v>M3</v>
          </cell>
        </row>
        <row r="792">
          <cell r="A792" t="str">
            <v>G4IN</v>
          </cell>
          <cell r="B792" t="str">
            <v>G0IN</v>
          </cell>
          <cell r="C792" t="str">
            <v>M4</v>
          </cell>
        </row>
        <row r="793">
          <cell r="A793" t="str">
            <v>G5IN</v>
          </cell>
          <cell r="B793" t="str">
            <v>G0IN</v>
          </cell>
          <cell r="C793" t="str">
            <v>M5</v>
          </cell>
        </row>
        <row r="794">
          <cell r="A794" t="str">
            <v>G6IN</v>
          </cell>
          <cell r="B794" t="str">
            <v>G0IN</v>
          </cell>
          <cell r="C794" t="str">
            <v>M6</v>
          </cell>
        </row>
        <row r="795">
          <cell r="A795" t="str">
            <v>G9IN</v>
          </cell>
          <cell r="B795" t="str">
            <v>G0IN</v>
          </cell>
          <cell r="C795" t="str">
            <v>M9</v>
          </cell>
        </row>
        <row r="796">
          <cell r="A796" t="str">
            <v>GVIN</v>
          </cell>
          <cell r="B796" t="str">
            <v>G0IN</v>
          </cell>
          <cell r="C796" t="str">
            <v>M10</v>
          </cell>
        </row>
        <row r="797">
          <cell r="A797" t="str">
            <v>G1J0</v>
          </cell>
          <cell r="B797" t="str">
            <v>G0J0</v>
          </cell>
          <cell r="C797" t="str">
            <v>M1</v>
          </cell>
        </row>
        <row r="798">
          <cell r="A798" t="str">
            <v>G2J0</v>
          </cell>
          <cell r="B798" t="str">
            <v>G0J0</v>
          </cell>
          <cell r="C798" t="str">
            <v>M2</v>
          </cell>
        </row>
        <row r="799">
          <cell r="A799" t="str">
            <v>G3J0</v>
          </cell>
          <cell r="B799" t="str">
            <v>G0J0</v>
          </cell>
          <cell r="C799" t="str">
            <v>M3</v>
          </cell>
        </row>
        <row r="800">
          <cell r="A800" t="str">
            <v>G4J0</v>
          </cell>
          <cell r="B800" t="str">
            <v>G0J0</v>
          </cell>
          <cell r="C800" t="str">
            <v>M4</v>
          </cell>
        </row>
        <row r="801">
          <cell r="A801" t="str">
            <v>G5J0</v>
          </cell>
          <cell r="B801" t="str">
            <v>G0J0</v>
          </cell>
          <cell r="C801" t="str">
            <v>M5</v>
          </cell>
        </row>
        <row r="802">
          <cell r="A802" t="str">
            <v>G7J0</v>
          </cell>
          <cell r="B802" t="str">
            <v>G0J0</v>
          </cell>
          <cell r="C802" t="str">
            <v>M7</v>
          </cell>
        </row>
        <row r="803">
          <cell r="A803" t="str">
            <v>GFJ0</v>
          </cell>
          <cell r="B803" t="str">
            <v>G0J0</v>
          </cell>
          <cell r="C803" t="str">
            <v>M16</v>
          </cell>
        </row>
        <row r="804">
          <cell r="A804" t="str">
            <v>GVJ0</v>
          </cell>
          <cell r="B804" t="str">
            <v>G0J0</v>
          </cell>
          <cell r="C804" t="str">
            <v>M10</v>
          </cell>
        </row>
        <row r="805">
          <cell r="A805" t="str">
            <v>G1K0</v>
          </cell>
          <cell r="B805" t="str">
            <v>G0K0</v>
          </cell>
          <cell r="C805" t="str">
            <v>M1</v>
          </cell>
        </row>
        <row r="806">
          <cell r="A806" t="str">
            <v>G2K0</v>
          </cell>
          <cell r="B806" t="str">
            <v>G0K0</v>
          </cell>
          <cell r="C806" t="str">
            <v>M2</v>
          </cell>
        </row>
        <row r="807">
          <cell r="A807" t="str">
            <v>G3K0</v>
          </cell>
          <cell r="B807" t="str">
            <v>G0K0</v>
          </cell>
          <cell r="C807" t="str">
            <v>M3</v>
          </cell>
        </row>
        <row r="808">
          <cell r="A808" t="str">
            <v>G4K0</v>
          </cell>
          <cell r="B808" t="str">
            <v>G0K0</v>
          </cell>
          <cell r="C808" t="str">
            <v>M4</v>
          </cell>
        </row>
        <row r="809">
          <cell r="A809" t="str">
            <v>G5K0</v>
          </cell>
          <cell r="B809" t="str">
            <v>G0K0</v>
          </cell>
          <cell r="C809" t="str">
            <v>M5</v>
          </cell>
        </row>
        <row r="810">
          <cell r="A810" t="str">
            <v>G6K0</v>
          </cell>
          <cell r="B810" t="str">
            <v>G0K0</v>
          </cell>
          <cell r="C810" t="str">
            <v>M6</v>
          </cell>
        </row>
        <row r="811">
          <cell r="A811" t="str">
            <v>G9K0</v>
          </cell>
          <cell r="B811" t="str">
            <v>G0K0</v>
          </cell>
          <cell r="C811" t="str">
            <v>M9</v>
          </cell>
        </row>
        <row r="812">
          <cell r="A812" t="str">
            <v>GVK0</v>
          </cell>
          <cell r="B812" t="str">
            <v>G0K0</v>
          </cell>
          <cell r="C812" t="str">
            <v>M10</v>
          </cell>
        </row>
        <row r="813">
          <cell r="A813" t="str">
            <v>G1L0</v>
          </cell>
          <cell r="B813" t="str">
            <v>G0L0</v>
          </cell>
          <cell r="C813" t="str">
            <v>M1</v>
          </cell>
        </row>
        <row r="814">
          <cell r="A814" t="str">
            <v>G2L0</v>
          </cell>
          <cell r="B814" t="str">
            <v>G0L0</v>
          </cell>
          <cell r="C814" t="str">
            <v>M2</v>
          </cell>
        </row>
        <row r="815">
          <cell r="A815" t="str">
            <v>G3L0</v>
          </cell>
          <cell r="B815" t="str">
            <v>G0L0</v>
          </cell>
          <cell r="C815" t="str">
            <v>M3</v>
          </cell>
        </row>
        <row r="816">
          <cell r="A816" t="str">
            <v>G4L0</v>
          </cell>
          <cell r="B816" t="str">
            <v>G0L0</v>
          </cell>
          <cell r="C816" t="str">
            <v>M4</v>
          </cell>
        </row>
        <row r="817">
          <cell r="A817" t="str">
            <v>G5L0</v>
          </cell>
          <cell r="B817" t="str">
            <v>G0L0</v>
          </cell>
          <cell r="C817" t="str">
            <v>M5</v>
          </cell>
        </row>
        <row r="818">
          <cell r="A818" t="str">
            <v>G6L0</v>
          </cell>
          <cell r="B818" t="str">
            <v>G0L0</v>
          </cell>
          <cell r="C818" t="str">
            <v>M6</v>
          </cell>
        </row>
        <row r="819">
          <cell r="A819" t="str">
            <v>G7L0</v>
          </cell>
          <cell r="B819" t="str">
            <v>G0L0</v>
          </cell>
          <cell r="C819" t="str">
            <v>M7</v>
          </cell>
        </row>
        <row r="820">
          <cell r="A820" t="str">
            <v>G8L0</v>
          </cell>
          <cell r="B820" t="str">
            <v>G0L0</v>
          </cell>
          <cell r="C820" t="str">
            <v>M8</v>
          </cell>
        </row>
        <row r="821">
          <cell r="A821" t="str">
            <v>G9L0</v>
          </cell>
          <cell r="B821" t="str">
            <v>G0L0</v>
          </cell>
          <cell r="C821" t="str">
            <v>M9</v>
          </cell>
        </row>
        <row r="822">
          <cell r="A822" t="str">
            <v>GBL0</v>
          </cell>
          <cell r="B822" t="str">
            <v>GAL0</v>
          </cell>
          <cell r="C822" t="str">
            <v>M12</v>
          </cell>
        </row>
        <row r="823">
          <cell r="A823" t="str">
            <v>GFL0</v>
          </cell>
          <cell r="B823" t="str">
            <v>G0L0</v>
          </cell>
          <cell r="C823" t="str">
            <v>M16</v>
          </cell>
        </row>
        <row r="824">
          <cell r="A824" t="str">
            <v>GLL0</v>
          </cell>
          <cell r="B824" t="str">
            <v>G0L0</v>
          </cell>
          <cell r="C824" t="str">
            <v>M23</v>
          </cell>
        </row>
        <row r="825">
          <cell r="A825" t="str">
            <v>GML0</v>
          </cell>
          <cell r="B825" t="str">
            <v>G0L0</v>
          </cell>
          <cell r="C825" t="str">
            <v>M31</v>
          </cell>
        </row>
        <row r="826">
          <cell r="A826" t="str">
            <v>GNL0</v>
          </cell>
          <cell r="B826" t="str">
            <v>G0L0</v>
          </cell>
          <cell r="C826" t="str">
            <v>M22</v>
          </cell>
        </row>
        <row r="827">
          <cell r="A827" t="str">
            <v>GPL0</v>
          </cell>
          <cell r="B827" t="str">
            <v>G0L0</v>
          </cell>
          <cell r="C827" t="str">
            <v>M26</v>
          </cell>
        </row>
        <row r="828">
          <cell r="A828" t="str">
            <v>G8LI</v>
          </cell>
          <cell r="B828" t="str">
            <v>G0LI</v>
          </cell>
          <cell r="C828" t="str">
            <v>M8</v>
          </cell>
        </row>
        <row r="829">
          <cell r="A829" t="str">
            <v>GLLI</v>
          </cell>
          <cell r="B829" t="str">
            <v>G0LI</v>
          </cell>
          <cell r="C829" t="str">
            <v>M23</v>
          </cell>
        </row>
        <row r="830">
          <cell r="A830" t="str">
            <v>GNLI</v>
          </cell>
          <cell r="B830" t="str">
            <v>G0LI</v>
          </cell>
          <cell r="C830" t="str">
            <v>M24</v>
          </cell>
        </row>
        <row r="831">
          <cell r="A831" t="str">
            <v>GPLI</v>
          </cell>
          <cell r="B831" t="str">
            <v>G0LI</v>
          </cell>
          <cell r="C831" t="str">
            <v>M26</v>
          </cell>
        </row>
        <row r="832">
          <cell r="A832" t="str">
            <v>GWLI</v>
          </cell>
          <cell r="B832" t="str">
            <v>G0LI</v>
          </cell>
          <cell r="C832" t="str">
            <v>M31</v>
          </cell>
        </row>
        <row r="833">
          <cell r="A833" t="str">
            <v>G1M0</v>
          </cell>
          <cell r="B833" t="str">
            <v>G0M0</v>
          </cell>
          <cell r="C833" t="str">
            <v>M1</v>
          </cell>
        </row>
        <row r="834">
          <cell r="A834" t="str">
            <v>G2M0</v>
          </cell>
          <cell r="B834" t="str">
            <v>G0M0</v>
          </cell>
          <cell r="C834" t="str">
            <v>M2</v>
          </cell>
        </row>
        <row r="835">
          <cell r="A835" t="str">
            <v>G3M0</v>
          </cell>
          <cell r="B835" t="str">
            <v>G0M0</v>
          </cell>
          <cell r="C835" t="str">
            <v>M3</v>
          </cell>
        </row>
        <row r="836">
          <cell r="A836" t="str">
            <v>G4M0</v>
          </cell>
          <cell r="B836" t="str">
            <v>G0M0</v>
          </cell>
          <cell r="C836" t="str">
            <v>M4</v>
          </cell>
        </row>
        <row r="837">
          <cell r="A837" t="str">
            <v>G5M0</v>
          </cell>
          <cell r="B837" t="str">
            <v>G0M0</v>
          </cell>
          <cell r="C837" t="str">
            <v>M5</v>
          </cell>
        </row>
        <row r="838">
          <cell r="A838" t="str">
            <v>G6M0</v>
          </cell>
          <cell r="B838" t="str">
            <v>G0M0</v>
          </cell>
          <cell r="C838" t="str">
            <v>M6</v>
          </cell>
        </row>
        <row r="839">
          <cell r="A839" t="str">
            <v>G9M0</v>
          </cell>
          <cell r="B839" t="str">
            <v>G0M0</v>
          </cell>
          <cell r="C839" t="str">
            <v>M9</v>
          </cell>
        </row>
        <row r="840">
          <cell r="A840" t="str">
            <v>GFM0</v>
          </cell>
          <cell r="B840" t="str">
            <v>G0M0</v>
          </cell>
          <cell r="C840" t="str">
            <v>M16</v>
          </cell>
        </row>
        <row r="841">
          <cell r="A841" t="str">
            <v>GVM0</v>
          </cell>
          <cell r="B841" t="str">
            <v>G0M0</v>
          </cell>
          <cell r="C841" t="str">
            <v>M10</v>
          </cell>
        </row>
        <row r="842">
          <cell r="A842" t="str">
            <v>G1N0</v>
          </cell>
          <cell r="B842" t="str">
            <v>G0N0</v>
          </cell>
          <cell r="C842" t="str">
            <v>M1</v>
          </cell>
        </row>
        <row r="843">
          <cell r="A843" t="str">
            <v>G2N0</v>
          </cell>
          <cell r="B843" t="str">
            <v>G0N0</v>
          </cell>
          <cell r="C843" t="str">
            <v>M2</v>
          </cell>
        </row>
        <row r="844">
          <cell r="A844" t="str">
            <v>G3N0</v>
          </cell>
          <cell r="B844" t="str">
            <v>G0N0</v>
          </cell>
          <cell r="C844" t="str">
            <v>M3</v>
          </cell>
        </row>
        <row r="845">
          <cell r="A845" t="str">
            <v>G4N0</v>
          </cell>
          <cell r="B845" t="str">
            <v>G0N0</v>
          </cell>
          <cell r="C845" t="str">
            <v>M4</v>
          </cell>
        </row>
        <row r="846">
          <cell r="A846" t="str">
            <v>G5N0</v>
          </cell>
          <cell r="B846" t="str">
            <v>G0N0</v>
          </cell>
          <cell r="C846" t="str">
            <v>M5</v>
          </cell>
        </row>
        <row r="847">
          <cell r="A847" t="str">
            <v>G6N0</v>
          </cell>
          <cell r="B847" t="str">
            <v>G0N0</v>
          </cell>
          <cell r="C847" t="str">
            <v>M6</v>
          </cell>
        </row>
        <row r="848">
          <cell r="A848" t="str">
            <v>G9N0</v>
          </cell>
          <cell r="B848" t="str">
            <v>G0N0</v>
          </cell>
          <cell r="C848" t="str">
            <v>M9</v>
          </cell>
        </row>
        <row r="849">
          <cell r="A849" t="str">
            <v>GVN0</v>
          </cell>
          <cell r="B849" t="str">
            <v>G0N0</v>
          </cell>
          <cell r="C849" t="str">
            <v>M10</v>
          </cell>
        </row>
        <row r="850">
          <cell r="A850" t="str">
            <v>GFPL</v>
          </cell>
          <cell r="B850" t="str">
            <v>G0PL</v>
          </cell>
          <cell r="C850" t="str">
            <v>M16</v>
          </cell>
        </row>
        <row r="851">
          <cell r="A851" t="str">
            <v>G1QI</v>
          </cell>
          <cell r="B851" t="str">
            <v>G0QI</v>
          </cell>
          <cell r="C851" t="str">
            <v>M1</v>
          </cell>
        </row>
        <row r="852">
          <cell r="A852" t="str">
            <v>G2QI</v>
          </cell>
          <cell r="B852" t="str">
            <v>G0QI</v>
          </cell>
          <cell r="C852" t="str">
            <v>M2</v>
          </cell>
        </row>
        <row r="853">
          <cell r="A853" t="str">
            <v>G3QI</v>
          </cell>
          <cell r="B853" t="str">
            <v>G0QI</v>
          </cell>
          <cell r="C853" t="str">
            <v>M3</v>
          </cell>
        </row>
        <row r="854">
          <cell r="A854" t="str">
            <v>G4QI</v>
          </cell>
          <cell r="B854" t="str">
            <v>G0QI</v>
          </cell>
          <cell r="C854" t="str">
            <v>M4</v>
          </cell>
        </row>
        <row r="855">
          <cell r="A855" t="str">
            <v>G5QI</v>
          </cell>
          <cell r="B855" t="str">
            <v>G0QI</v>
          </cell>
          <cell r="C855" t="str">
            <v>M5</v>
          </cell>
        </row>
        <row r="856">
          <cell r="A856" t="str">
            <v>G6QI</v>
          </cell>
          <cell r="B856" t="str">
            <v>G0QI</v>
          </cell>
          <cell r="C856" t="str">
            <v>M6</v>
          </cell>
        </row>
        <row r="857">
          <cell r="A857" t="str">
            <v>G8QI</v>
          </cell>
          <cell r="B857" t="str">
            <v>G0QI</v>
          </cell>
          <cell r="C857" t="str">
            <v>M8</v>
          </cell>
        </row>
        <row r="858">
          <cell r="A858" t="str">
            <v>G9QI</v>
          </cell>
          <cell r="B858" t="str">
            <v>G0QI</v>
          </cell>
          <cell r="C858" t="str">
            <v>M9</v>
          </cell>
        </row>
        <row r="859">
          <cell r="A859" t="str">
            <v>GLQI</v>
          </cell>
          <cell r="B859" t="str">
            <v>G0QI</v>
          </cell>
          <cell r="C859" t="str">
            <v>M23</v>
          </cell>
        </row>
        <row r="860">
          <cell r="A860" t="str">
            <v>GVQI</v>
          </cell>
          <cell r="B860" t="str">
            <v>G0QI</v>
          </cell>
          <cell r="C860" t="str">
            <v>M10</v>
          </cell>
        </row>
        <row r="861">
          <cell r="A861" t="str">
            <v>GWQI</v>
          </cell>
          <cell r="B861" t="str">
            <v>G0QI</v>
          </cell>
          <cell r="C861" t="str">
            <v>M31</v>
          </cell>
        </row>
        <row r="862">
          <cell r="A862" t="str">
            <v>G1R0</v>
          </cell>
          <cell r="B862" t="str">
            <v>G0R0</v>
          </cell>
          <cell r="C862" t="str">
            <v>M1</v>
          </cell>
        </row>
        <row r="863">
          <cell r="A863" t="str">
            <v>G2R0</v>
          </cell>
          <cell r="B863" t="str">
            <v>G0R0</v>
          </cell>
          <cell r="C863" t="str">
            <v>M2</v>
          </cell>
        </row>
        <row r="864">
          <cell r="A864" t="str">
            <v>G3R0</v>
          </cell>
          <cell r="B864" t="str">
            <v>G0R0</v>
          </cell>
          <cell r="C864" t="str">
            <v>M3</v>
          </cell>
        </row>
        <row r="865">
          <cell r="A865" t="str">
            <v>G4R0</v>
          </cell>
          <cell r="B865" t="str">
            <v>G0R0</v>
          </cell>
          <cell r="C865" t="str">
            <v>M4</v>
          </cell>
        </row>
        <row r="866">
          <cell r="A866" t="str">
            <v>G5R0</v>
          </cell>
          <cell r="B866" t="str">
            <v>G0R0</v>
          </cell>
          <cell r="C866" t="str">
            <v>M5</v>
          </cell>
        </row>
        <row r="867">
          <cell r="A867" t="str">
            <v>G6R0</v>
          </cell>
          <cell r="B867" t="str">
            <v>G0R0</v>
          </cell>
          <cell r="C867" t="str">
            <v>M6</v>
          </cell>
        </row>
        <row r="868">
          <cell r="A868" t="str">
            <v>G9R0</v>
          </cell>
          <cell r="B868" t="str">
            <v>G0R0</v>
          </cell>
          <cell r="C868" t="str">
            <v>M9</v>
          </cell>
        </row>
        <row r="869">
          <cell r="A869" t="str">
            <v>GVR0</v>
          </cell>
          <cell r="B869" t="str">
            <v>G0R0</v>
          </cell>
          <cell r="C869" t="str">
            <v>M10</v>
          </cell>
        </row>
        <row r="870">
          <cell r="A870" t="str">
            <v>G1S0</v>
          </cell>
          <cell r="B870" t="str">
            <v>G0S0</v>
          </cell>
          <cell r="C870" t="str">
            <v>M1</v>
          </cell>
        </row>
        <row r="871">
          <cell r="A871" t="str">
            <v>G2S0</v>
          </cell>
          <cell r="B871" t="str">
            <v>G0S0</v>
          </cell>
          <cell r="C871" t="str">
            <v>M2</v>
          </cell>
        </row>
        <row r="872">
          <cell r="A872" t="str">
            <v>G3S0</v>
          </cell>
          <cell r="B872" t="str">
            <v>G0S0</v>
          </cell>
          <cell r="C872" t="str">
            <v>M3</v>
          </cell>
        </row>
        <row r="873">
          <cell r="A873" t="str">
            <v>G4S0</v>
          </cell>
          <cell r="B873" t="str">
            <v>G0S0</v>
          </cell>
          <cell r="C873" t="str">
            <v>M4</v>
          </cell>
        </row>
        <row r="874">
          <cell r="A874" t="str">
            <v>G5S0</v>
          </cell>
          <cell r="B874" t="str">
            <v>G0S0</v>
          </cell>
          <cell r="C874" t="str">
            <v>M5</v>
          </cell>
        </row>
        <row r="875">
          <cell r="A875" t="str">
            <v>G6S0</v>
          </cell>
          <cell r="B875" t="str">
            <v>G0S0</v>
          </cell>
          <cell r="C875" t="str">
            <v>M6</v>
          </cell>
        </row>
        <row r="876">
          <cell r="A876" t="str">
            <v>G9S0</v>
          </cell>
          <cell r="B876" t="str">
            <v>G0S0</v>
          </cell>
          <cell r="C876" t="str">
            <v>M9</v>
          </cell>
        </row>
        <row r="877">
          <cell r="A877" t="str">
            <v>GFS0</v>
          </cell>
          <cell r="B877" t="str">
            <v>G0S0</v>
          </cell>
          <cell r="C877" t="str">
            <v>M16</v>
          </cell>
        </row>
        <row r="878">
          <cell r="A878" t="str">
            <v>GVS0</v>
          </cell>
          <cell r="B878" t="str">
            <v>G0S0</v>
          </cell>
          <cell r="C878" t="str">
            <v>M10</v>
          </cell>
        </row>
        <row r="879">
          <cell r="A879" t="str">
            <v>GFSA</v>
          </cell>
          <cell r="B879" t="str">
            <v>G0SA</v>
          </cell>
          <cell r="C879" t="str">
            <v>M16</v>
          </cell>
        </row>
        <row r="880">
          <cell r="A880" t="str">
            <v>G1T0</v>
          </cell>
          <cell r="B880" t="str">
            <v>G0T0</v>
          </cell>
          <cell r="C880" t="str">
            <v>M1</v>
          </cell>
        </row>
        <row r="881">
          <cell r="A881" t="str">
            <v>G2T0</v>
          </cell>
          <cell r="B881" t="str">
            <v>G0T0</v>
          </cell>
          <cell r="C881" t="str">
            <v>M2</v>
          </cell>
        </row>
        <row r="882">
          <cell r="A882" t="str">
            <v>G3T0</v>
          </cell>
          <cell r="B882" t="str">
            <v>G0T0</v>
          </cell>
          <cell r="C882" t="str">
            <v>M3</v>
          </cell>
        </row>
        <row r="883">
          <cell r="A883" t="str">
            <v>G4T0</v>
          </cell>
          <cell r="B883" t="str">
            <v>G0T0</v>
          </cell>
          <cell r="C883" t="str">
            <v>M4</v>
          </cell>
        </row>
        <row r="884">
          <cell r="A884" t="str">
            <v>G5T0</v>
          </cell>
          <cell r="B884" t="str">
            <v>G0T0</v>
          </cell>
          <cell r="C884" t="str">
            <v>M5</v>
          </cell>
        </row>
        <row r="885">
          <cell r="A885" t="str">
            <v>G6T0</v>
          </cell>
          <cell r="B885" t="str">
            <v>G0T0</v>
          </cell>
          <cell r="C885" t="str">
            <v>M6</v>
          </cell>
        </row>
        <row r="886">
          <cell r="A886" t="str">
            <v>G9T0</v>
          </cell>
          <cell r="B886" t="str">
            <v>G0T0</v>
          </cell>
          <cell r="C886" t="str">
            <v>M9</v>
          </cell>
        </row>
        <row r="887">
          <cell r="A887" t="str">
            <v>GFT0</v>
          </cell>
          <cell r="B887" t="str">
            <v>G0T0</v>
          </cell>
          <cell r="C887" t="str">
            <v>M16</v>
          </cell>
        </row>
        <row r="888">
          <cell r="A888" t="str">
            <v>GVT0</v>
          </cell>
          <cell r="B888" t="str">
            <v>G0T0</v>
          </cell>
          <cell r="C888" t="str">
            <v>M10</v>
          </cell>
        </row>
        <row r="889">
          <cell r="A889" t="str">
            <v>G1U0</v>
          </cell>
          <cell r="B889" t="str">
            <v>G0U0</v>
          </cell>
          <cell r="C889" t="str">
            <v>M1</v>
          </cell>
        </row>
        <row r="890">
          <cell r="A890" t="str">
            <v>G2U0</v>
          </cell>
          <cell r="B890" t="str">
            <v>G0U0</v>
          </cell>
          <cell r="C890" t="str">
            <v>M2</v>
          </cell>
        </row>
        <row r="891">
          <cell r="A891" t="str">
            <v>G3U0</v>
          </cell>
          <cell r="B891" t="str">
            <v>G0U0</v>
          </cell>
          <cell r="C891" t="str">
            <v>M3</v>
          </cell>
        </row>
        <row r="892">
          <cell r="A892" t="str">
            <v>G4U0</v>
          </cell>
          <cell r="B892" t="str">
            <v>G0U0</v>
          </cell>
          <cell r="C892" t="str">
            <v>M4</v>
          </cell>
        </row>
        <row r="893">
          <cell r="A893" t="str">
            <v>G5U0</v>
          </cell>
          <cell r="B893" t="str">
            <v>G0U0</v>
          </cell>
          <cell r="C893" t="str">
            <v>M5</v>
          </cell>
        </row>
        <row r="894">
          <cell r="A894" t="str">
            <v>G6U0</v>
          </cell>
          <cell r="B894" t="str">
            <v>G0U0</v>
          </cell>
          <cell r="C894" t="str">
            <v>M6</v>
          </cell>
        </row>
        <row r="895">
          <cell r="A895" t="str">
            <v>G9U0</v>
          </cell>
          <cell r="B895" t="str">
            <v>G0U0</v>
          </cell>
          <cell r="C895" t="str">
            <v>M9</v>
          </cell>
        </row>
        <row r="896">
          <cell r="A896" t="str">
            <v>GVU0</v>
          </cell>
          <cell r="B896" t="str">
            <v>G0U0</v>
          </cell>
          <cell r="C896" t="str">
            <v>M10</v>
          </cell>
        </row>
        <row r="897">
          <cell r="A897" t="str">
            <v>G1W0</v>
          </cell>
          <cell r="B897" t="str">
            <v>G0W0</v>
          </cell>
          <cell r="C897" t="str">
            <v>M1</v>
          </cell>
        </row>
        <row r="898">
          <cell r="A898" t="str">
            <v>G2W0</v>
          </cell>
          <cell r="B898" t="str">
            <v>G0W0</v>
          </cell>
          <cell r="C898" t="str">
            <v>M2</v>
          </cell>
        </row>
        <row r="899">
          <cell r="A899" t="str">
            <v>G3W0</v>
          </cell>
          <cell r="B899" t="str">
            <v>G0W0</v>
          </cell>
          <cell r="C899" t="str">
            <v>M3</v>
          </cell>
        </row>
        <row r="900">
          <cell r="A900" t="str">
            <v>G4W0</v>
          </cell>
          <cell r="B900" t="str">
            <v>G0W0</v>
          </cell>
          <cell r="C900" t="str">
            <v>M4</v>
          </cell>
        </row>
        <row r="901">
          <cell r="A901" t="str">
            <v>G5W0</v>
          </cell>
          <cell r="B901" t="str">
            <v>G0W0</v>
          </cell>
          <cell r="C901" t="str">
            <v>M5</v>
          </cell>
        </row>
        <row r="902">
          <cell r="A902" t="str">
            <v>G6W0</v>
          </cell>
          <cell r="B902" t="str">
            <v>G0W0</v>
          </cell>
          <cell r="C902" t="str">
            <v>M6</v>
          </cell>
        </row>
        <row r="903">
          <cell r="A903" t="str">
            <v>G9W0</v>
          </cell>
          <cell r="B903" t="str">
            <v>G0W0</v>
          </cell>
          <cell r="C903" t="str">
            <v>M9</v>
          </cell>
        </row>
        <row r="904">
          <cell r="A904" t="str">
            <v>GFW0</v>
          </cell>
          <cell r="B904" t="str">
            <v>G0W0</v>
          </cell>
          <cell r="C904" t="str">
            <v>M16</v>
          </cell>
        </row>
        <row r="905">
          <cell r="A905" t="str">
            <v>GVW0</v>
          </cell>
          <cell r="B905" t="str">
            <v>G0W0</v>
          </cell>
          <cell r="C905" t="str">
            <v>M10</v>
          </cell>
        </row>
        <row r="906">
          <cell r="A906" t="str">
            <v>G1Y0</v>
          </cell>
          <cell r="B906" t="str">
            <v>G0Y0</v>
          </cell>
          <cell r="C906" t="str">
            <v>M1</v>
          </cell>
        </row>
        <row r="907">
          <cell r="A907" t="str">
            <v>G2Y0</v>
          </cell>
          <cell r="B907" t="str">
            <v>G0Y0</v>
          </cell>
          <cell r="C907" t="str">
            <v>M2</v>
          </cell>
        </row>
        <row r="908">
          <cell r="A908" t="str">
            <v>G3Y0</v>
          </cell>
          <cell r="B908" t="str">
            <v>G0Y0</v>
          </cell>
          <cell r="C908" t="str">
            <v>M3</v>
          </cell>
        </row>
        <row r="909">
          <cell r="A909" t="str">
            <v>G4Y0</v>
          </cell>
          <cell r="B909" t="str">
            <v>G0Y0</v>
          </cell>
          <cell r="C909" t="str">
            <v>M4</v>
          </cell>
        </row>
        <row r="910">
          <cell r="A910" t="str">
            <v>G5Y0</v>
          </cell>
          <cell r="B910" t="str">
            <v>G0Y0</v>
          </cell>
          <cell r="C910" t="str">
            <v>M5</v>
          </cell>
        </row>
        <row r="911">
          <cell r="A911" t="str">
            <v>G6Y0</v>
          </cell>
          <cell r="B911" t="str">
            <v>G0Y0</v>
          </cell>
          <cell r="C911" t="str">
            <v>M6</v>
          </cell>
        </row>
        <row r="912">
          <cell r="A912" t="str">
            <v>G9Y0</v>
          </cell>
          <cell r="B912" t="str">
            <v>G0Y0</v>
          </cell>
          <cell r="C912" t="str">
            <v>M9</v>
          </cell>
        </row>
        <row r="913">
          <cell r="A913" t="str">
            <v>GFY0</v>
          </cell>
          <cell r="B913" t="str">
            <v>G0Y0</v>
          </cell>
          <cell r="C913" t="str">
            <v>M16</v>
          </cell>
        </row>
        <row r="914">
          <cell r="A914" t="str">
            <v>GVY0</v>
          </cell>
          <cell r="B914" t="str">
            <v>G0Y0</v>
          </cell>
          <cell r="C914" t="str">
            <v>M10</v>
          </cell>
        </row>
        <row r="915">
          <cell r="A915" t="str">
            <v>G1Z0</v>
          </cell>
          <cell r="B915" t="str">
            <v>G0Z0</v>
          </cell>
          <cell r="C915" t="str">
            <v>M1</v>
          </cell>
        </row>
        <row r="916">
          <cell r="A916" t="str">
            <v>G2Z0</v>
          </cell>
          <cell r="B916" t="str">
            <v>G0Z0</v>
          </cell>
          <cell r="C916" t="str">
            <v>M2</v>
          </cell>
        </row>
        <row r="917">
          <cell r="A917" t="str">
            <v>G3Z0</v>
          </cell>
          <cell r="B917" t="str">
            <v>G0Z0</v>
          </cell>
          <cell r="C917" t="str">
            <v>M3</v>
          </cell>
        </row>
        <row r="918">
          <cell r="A918" t="str">
            <v>G4Z0</v>
          </cell>
          <cell r="B918" t="str">
            <v>G0Z0</v>
          </cell>
          <cell r="C918" t="str">
            <v>M4</v>
          </cell>
        </row>
        <row r="919">
          <cell r="A919" t="str">
            <v>G5Z0</v>
          </cell>
          <cell r="B919" t="str">
            <v>G0Z0</v>
          </cell>
          <cell r="C919" t="str">
            <v>M5</v>
          </cell>
        </row>
        <row r="920">
          <cell r="A920" t="str">
            <v>G6Z0</v>
          </cell>
          <cell r="B920" t="str">
            <v>G0Z0</v>
          </cell>
          <cell r="C920" t="str">
            <v>M6</v>
          </cell>
        </row>
        <row r="921">
          <cell r="A921" t="str">
            <v>G9Z0</v>
          </cell>
          <cell r="B921" t="str">
            <v>G0Z0</v>
          </cell>
          <cell r="C921" t="str">
            <v>M9</v>
          </cell>
        </row>
        <row r="922">
          <cell r="A922" t="str">
            <v>GFZ0</v>
          </cell>
          <cell r="B922" t="str">
            <v>G0Z0</v>
          </cell>
          <cell r="C922" t="str">
            <v>M16</v>
          </cell>
        </row>
        <row r="923">
          <cell r="A923" t="str">
            <v>GVZ0</v>
          </cell>
          <cell r="B923" t="str">
            <v>G0Z0</v>
          </cell>
          <cell r="C923" t="str">
            <v>M10</v>
          </cell>
        </row>
        <row r="924">
          <cell r="A924" t="str">
            <v>JC01</v>
          </cell>
          <cell r="B924" t="str">
            <v>JC00</v>
          </cell>
          <cell r="C924" t="str">
            <v>M1</v>
          </cell>
        </row>
        <row r="925">
          <cell r="A925" t="str">
            <v>JC02</v>
          </cell>
          <cell r="B925" t="str">
            <v>JC00</v>
          </cell>
          <cell r="C925" t="str">
            <v>M2</v>
          </cell>
        </row>
        <row r="926">
          <cell r="A926" t="str">
            <v>JC03</v>
          </cell>
          <cell r="B926" t="str">
            <v>JC00</v>
          </cell>
          <cell r="C926" t="str">
            <v>M3</v>
          </cell>
        </row>
        <row r="927">
          <cell r="A927" t="str">
            <v>JC04</v>
          </cell>
          <cell r="B927" t="str">
            <v>JC00</v>
          </cell>
          <cell r="C927" t="str">
            <v>M4</v>
          </cell>
        </row>
        <row r="928">
          <cell r="A928" t="str">
            <v>JC05</v>
          </cell>
          <cell r="B928" t="str">
            <v>JC00</v>
          </cell>
          <cell r="C928" t="str">
            <v>M5</v>
          </cell>
        </row>
        <row r="929">
          <cell r="A929" t="str">
            <v>JC06</v>
          </cell>
          <cell r="B929" t="str">
            <v>JC00</v>
          </cell>
          <cell r="C929" t="str">
            <v>M6</v>
          </cell>
        </row>
        <row r="930">
          <cell r="A930" t="str">
            <v>JC09</v>
          </cell>
          <cell r="B930" t="str">
            <v>JC00</v>
          </cell>
          <cell r="C930" t="str">
            <v>M9</v>
          </cell>
        </row>
        <row r="931">
          <cell r="A931" t="str">
            <v>JC0V</v>
          </cell>
          <cell r="B931" t="str">
            <v>JC00</v>
          </cell>
          <cell r="C931" t="str">
            <v>M10</v>
          </cell>
        </row>
        <row r="932">
          <cell r="A932" t="str">
            <v>UC01</v>
          </cell>
          <cell r="B932" t="str">
            <v>UC00</v>
          </cell>
          <cell r="C932" t="str">
            <v>M1</v>
          </cell>
        </row>
        <row r="933">
          <cell r="A933" t="str">
            <v>UC02</v>
          </cell>
          <cell r="B933" t="str">
            <v>UC00</v>
          </cell>
          <cell r="C933" t="str">
            <v>M2</v>
          </cell>
        </row>
        <row r="934">
          <cell r="A934" t="str">
            <v>UC03</v>
          </cell>
          <cell r="B934" t="str">
            <v>UC00</v>
          </cell>
          <cell r="C934" t="str">
            <v>M3</v>
          </cell>
        </row>
        <row r="935">
          <cell r="A935" t="str">
            <v>UC04</v>
          </cell>
          <cell r="B935" t="str">
            <v>UC00</v>
          </cell>
          <cell r="C935" t="str">
            <v>M4</v>
          </cell>
        </row>
        <row r="936">
          <cell r="A936" t="str">
            <v>UC05</v>
          </cell>
          <cell r="B936" t="str">
            <v>UC00</v>
          </cell>
          <cell r="C936" t="str">
            <v>M5</v>
          </cell>
        </row>
        <row r="937">
          <cell r="A937" t="str">
            <v>UC06</v>
          </cell>
          <cell r="B937" t="str">
            <v>UC00</v>
          </cell>
          <cell r="C937" t="str">
            <v>M6</v>
          </cell>
        </row>
        <row r="938">
          <cell r="A938" t="str">
            <v>UC07</v>
          </cell>
          <cell r="B938" t="str">
            <v>UC00</v>
          </cell>
          <cell r="C938" t="str">
            <v>M7</v>
          </cell>
        </row>
        <row r="939">
          <cell r="A939" t="str">
            <v>UC08</v>
          </cell>
          <cell r="B939" t="str">
            <v>UC00</v>
          </cell>
          <cell r="C939" t="str">
            <v>M8</v>
          </cell>
        </row>
        <row r="940">
          <cell r="A940" t="str">
            <v>UC09</v>
          </cell>
          <cell r="B940" t="str">
            <v>UC00</v>
          </cell>
          <cell r="C940" t="str">
            <v>M9</v>
          </cell>
        </row>
        <row r="941">
          <cell r="A941" t="str">
            <v>UC0V</v>
          </cell>
          <cell r="B941" t="str">
            <v>UC00</v>
          </cell>
          <cell r="C941" t="str">
            <v>M10</v>
          </cell>
        </row>
        <row r="942">
          <cell r="A942" t="str">
            <v>UC0L</v>
          </cell>
          <cell r="B942" t="str">
            <v>UC00</v>
          </cell>
          <cell r="C942" t="str">
            <v>M23</v>
          </cell>
        </row>
        <row r="943">
          <cell r="A943" t="str">
            <v>UCP1</v>
          </cell>
          <cell r="B943" t="str">
            <v>UCP0</v>
          </cell>
          <cell r="C943" t="str">
            <v>M1</v>
          </cell>
        </row>
        <row r="944">
          <cell r="A944" t="str">
            <v>UCP2</v>
          </cell>
          <cell r="B944" t="str">
            <v>UCP0</v>
          </cell>
          <cell r="C944" t="str">
            <v>M2</v>
          </cell>
        </row>
        <row r="945">
          <cell r="A945" t="str">
            <v>UCP3</v>
          </cell>
          <cell r="B945" t="str">
            <v>UCP0</v>
          </cell>
          <cell r="C945" t="str">
            <v>M3</v>
          </cell>
        </row>
        <row r="946">
          <cell r="A946" t="str">
            <v>UCP4</v>
          </cell>
          <cell r="B946" t="str">
            <v>UCP0</v>
          </cell>
          <cell r="C946" t="str">
            <v>M4</v>
          </cell>
        </row>
        <row r="947">
          <cell r="A947" t="str">
            <v>UCP5</v>
          </cell>
          <cell r="B947" t="str">
            <v>UCP0</v>
          </cell>
          <cell r="C947" t="str">
            <v>M5</v>
          </cell>
        </row>
        <row r="948">
          <cell r="A948" t="str">
            <v>UCP6</v>
          </cell>
          <cell r="B948" t="str">
            <v>UCP0</v>
          </cell>
          <cell r="C948" t="str">
            <v>M6</v>
          </cell>
        </row>
        <row r="949">
          <cell r="A949" t="str">
            <v>UCP7</v>
          </cell>
          <cell r="B949" t="str">
            <v>UCP0</v>
          </cell>
          <cell r="C949" t="str">
            <v>M7</v>
          </cell>
        </row>
        <row r="950">
          <cell r="A950" t="str">
            <v>UCP8</v>
          </cell>
          <cell r="B950" t="str">
            <v>UCP0</v>
          </cell>
          <cell r="C950" t="str">
            <v>M8</v>
          </cell>
        </row>
        <row r="951">
          <cell r="A951" t="str">
            <v>UCP9</v>
          </cell>
          <cell r="B951" t="str">
            <v>UCP0</v>
          </cell>
          <cell r="C951" t="str">
            <v>M9</v>
          </cell>
        </row>
        <row r="952">
          <cell r="A952" t="str">
            <v>UCPV</v>
          </cell>
          <cell r="B952" t="str">
            <v>UCP0</v>
          </cell>
          <cell r="C952" t="str">
            <v>M10</v>
          </cell>
        </row>
        <row r="953">
          <cell r="A953" t="str">
            <v>UCPL</v>
          </cell>
          <cell r="B953" t="str">
            <v>UCP0</v>
          </cell>
          <cell r="C953" t="str">
            <v>M23</v>
          </cell>
        </row>
        <row r="954">
          <cell r="A954" t="str">
            <v>UK01</v>
          </cell>
          <cell r="B954" t="str">
            <v>UK00</v>
          </cell>
          <cell r="C954" t="str">
            <v>M1</v>
          </cell>
        </row>
        <row r="955">
          <cell r="A955" t="str">
            <v>UK02</v>
          </cell>
          <cell r="B955" t="str">
            <v>UK00</v>
          </cell>
          <cell r="C955" t="str">
            <v>M2</v>
          </cell>
        </row>
        <row r="956">
          <cell r="A956" t="str">
            <v>UK03</v>
          </cell>
          <cell r="B956" t="str">
            <v>UK00</v>
          </cell>
          <cell r="C956" t="str">
            <v>M3</v>
          </cell>
        </row>
        <row r="957">
          <cell r="A957" t="str">
            <v>UK04</v>
          </cell>
          <cell r="B957" t="str">
            <v>UK00</v>
          </cell>
          <cell r="C957" t="str">
            <v>M4</v>
          </cell>
        </row>
        <row r="958">
          <cell r="A958" t="str">
            <v>UK05</v>
          </cell>
          <cell r="B958" t="str">
            <v>UK00</v>
          </cell>
          <cell r="C958" t="str">
            <v>M5</v>
          </cell>
        </row>
        <row r="959">
          <cell r="A959" t="str">
            <v>UK06</v>
          </cell>
          <cell r="B959" t="str">
            <v>UK00</v>
          </cell>
          <cell r="C959" t="str">
            <v>M6</v>
          </cell>
        </row>
        <row r="960">
          <cell r="A960" t="str">
            <v>UK07</v>
          </cell>
          <cell r="B960" t="str">
            <v>UK00</v>
          </cell>
          <cell r="C960" t="str">
            <v>M7</v>
          </cell>
        </row>
        <row r="961">
          <cell r="A961" t="str">
            <v>UK08</v>
          </cell>
          <cell r="B961" t="str">
            <v>UK00</v>
          </cell>
          <cell r="C961" t="str">
            <v>M8</v>
          </cell>
        </row>
        <row r="962">
          <cell r="A962" t="str">
            <v>UK09</v>
          </cell>
          <cell r="B962" t="str">
            <v>UK00</v>
          </cell>
          <cell r="C962" t="str">
            <v>M9</v>
          </cell>
        </row>
        <row r="963">
          <cell r="A963" t="str">
            <v>UK0L</v>
          </cell>
          <cell r="B963" t="str">
            <v>UK00</v>
          </cell>
          <cell r="C963" t="str">
            <v>M23</v>
          </cell>
        </row>
        <row r="964">
          <cell r="A964" t="str">
            <v>UK0M</v>
          </cell>
          <cell r="B964" t="str">
            <v>UK00</v>
          </cell>
          <cell r="C964" t="str">
            <v>M31</v>
          </cell>
        </row>
        <row r="965">
          <cell r="A965" t="str">
            <v>UK0N</v>
          </cell>
          <cell r="B965" t="str">
            <v>UK00</v>
          </cell>
          <cell r="C965" t="str">
            <v>M40</v>
          </cell>
        </row>
        <row r="966">
          <cell r="A966" t="str">
            <v>UK0V</v>
          </cell>
          <cell r="B966" t="str">
            <v>UK00</v>
          </cell>
          <cell r="C966" t="str">
            <v>M10</v>
          </cell>
        </row>
        <row r="967">
          <cell r="A967" t="str">
            <v>UKP1</v>
          </cell>
          <cell r="B967" t="str">
            <v>UKP0</v>
          </cell>
          <cell r="C967" t="str">
            <v>M1</v>
          </cell>
        </row>
        <row r="968">
          <cell r="A968" t="str">
            <v>UKP2</v>
          </cell>
          <cell r="B968" t="str">
            <v>UKP0</v>
          </cell>
          <cell r="C968" t="str">
            <v>M2</v>
          </cell>
        </row>
        <row r="969">
          <cell r="A969" t="str">
            <v>UKP3</v>
          </cell>
          <cell r="B969" t="str">
            <v>UKP0</v>
          </cell>
          <cell r="C969" t="str">
            <v>M3</v>
          </cell>
        </row>
        <row r="970">
          <cell r="A970" t="str">
            <v>UKP4</v>
          </cell>
          <cell r="B970" t="str">
            <v>UKP0</v>
          </cell>
          <cell r="C970" t="str">
            <v>M4</v>
          </cell>
        </row>
        <row r="971">
          <cell r="A971" t="str">
            <v>UKP5</v>
          </cell>
          <cell r="B971" t="str">
            <v>UKP0</v>
          </cell>
          <cell r="C971" t="str">
            <v>M5</v>
          </cell>
        </row>
        <row r="972">
          <cell r="A972" t="str">
            <v>UKP6</v>
          </cell>
          <cell r="B972" t="str">
            <v>UKP0</v>
          </cell>
          <cell r="C972" t="str">
            <v>M6</v>
          </cell>
        </row>
        <row r="973">
          <cell r="A973" t="str">
            <v>UKP7</v>
          </cell>
          <cell r="B973" t="str">
            <v>UKP0</v>
          </cell>
          <cell r="C973" t="str">
            <v>M7</v>
          </cell>
        </row>
        <row r="974">
          <cell r="A974" t="str">
            <v>UKP8</v>
          </cell>
          <cell r="B974" t="str">
            <v>UKP0</v>
          </cell>
          <cell r="C974" t="str">
            <v>M8</v>
          </cell>
        </row>
        <row r="975">
          <cell r="A975" t="str">
            <v>UKP9</v>
          </cell>
          <cell r="B975" t="str">
            <v>UKP0</v>
          </cell>
          <cell r="C975" t="str">
            <v>M9</v>
          </cell>
        </row>
        <row r="976">
          <cell r="A976" t="str">
            <v>UKPL</v>
          </cell>
          <cell r="B976" t="str">
            <v>UKP0</v>
          </cell>
          <cell r="C976" t="str">
            <v>M23</v>
          </cell>
        </row>
        <row r="977">
          <cell r="A977" t="str">
            <v>UKPV</v>
          </cell>
          <cell r="B977" t="str">
            <v>UKP0</v>
          </cell>
          <cell r="C977" t="str">
            <v>M10</v>
          </cell>
        </row>
        <row r="978">
          <cell r="A978" t="str">
            <v>UN01</v>
          </cell>
          <cell r="B978" t="str">
            <v>UN00</v>
          </cell>
          <cell r="C978" t="str">
            <v>M1</v>
          </cell>
        </row>
        <row r="979">
          <cell r="A979" t="str">
            <v>UN02</v>
          </cell>
          <cell r="B979" t="str">
            <v>UN00</v>
          </cell>
          <cell r="C979" t="str">
            <v>M2</v>
          </cell>
        </row>
        <row r="980">
          <cell r="A980" t="str">
            <v>UN03</v>
          </cell>
          <cell r="B980" t="str">
            <v>UN00</v>
          </cell>
          <cell r="C980" t="str">
            <v>M3</v>
          </cell>
        </row>
        <row r="981">
          <cell r="A981" t="str">
            <v>UN04</v>
          </cell>
          <cell r="B981" t="str">
            <v>UN00</v>
          </cell>
          <cell r="C981" t="str">
            <v>M4</v>
          </cell>
        </row>
        <row r="982">
          <cell r="A982" t="str">
            <v>UN05</v>
          </cell>
          <cell r="B982" t="str">
            <v>UN00</v>
          </cell>
          <cell r="C982" t="str">
            <v>M5</v>
          </cell>
        </row>
        <row r="983">
          <cell r="A983" t="str">
            <v>UN06</v>
          </cell>
          <cell r="B983" t="str">
            <v>UN00</v>
          </cell>
          <cell r="C983" t="str">
            <v>M6</v>
          </cell>
        </row>
        <row r="984">
          <cell r="A984" t="str">
            <v>UN07</v>
          </cell>
          <cell r="B984" t="str">
            <v>UN00</v>
          </cell>
          <cell r="C984" t="str">
            <v>M7</v>
          </cell>
        </row>
        <row r="985">
          <cell r="A985" t="str">
            <v>UN08</v>
          </cell>
          <cell r="B985" t="str">
            <v>UN00</v>
          </cell>
          <cell r="C985" t="str">
            <v>M8</v>
          </cell>
        </row>
        <row r="986">
          <cell r="A986" t="str">
            <v>UN09</v>
          </cell>
          <cell r="B986" t="str">
            <v>UN00</v>
          </cell>
          <cell r="C986" t="str">
            <v>M9</v>
          </cell>
        </row>
        <row r="987">
          <cell r="A987" t="str">
            <v>UN0L</v>
          </cell>
          <cell r="B987" t="str">
            <v>UN00</v>
          </cell>
          <cell r="C987" t="str">
            <v>M23</v>
          </cell>
        </row>
        <row r="988">
          <cell r="A988" t="str">
            <v>UN0M</v>
          </cell>
          <cell r="B988" t="str">
            <v>UN00</v>
          </cell>
          <cell r="C988" t="str">
            <v>M31</v>
          </cell>
        </row>
        <row r="989">
          <cell r="A989" t="str">
            <v>UN0N</v>
          </cell>
          <cell r="B989" t="str">
            <v>UN00</v>
          </cell>
          <cell r="C989" t="str">
            <v>M40</v>
          </cell>
        </row>
        <row r="990">
          <cell r="A990" t="str">
            <v>UN0V</v>
          </cell>
          <cell r="B990" t="str">
            <v>UN00</v>
          </cell>
          <cell r="C990" t="str">
            <v>M10</v>
          </cell>
        </row>
        <row r="991">
          <cell r="A991" t="str">
            <v>UNP1</v>
          </cell>
          <cell r="B991" t="str">
            <v>UNP0</v>
          </cell>
          <cell r="C991" t="str">
            <v>M1</v>
          </cell>
        </row>
        <row r="992">
          <cell r="A992" t="str">
            <v>UNP2</v>
          </cell>
          <cell r="B992" t="str">
            <v>UNP0</v>
          </cell>
          <cell r="C992" t="str">
            <v>M2</v>
          </cell>
        </row>
        <row r="993">
          <cell r="A993" t="str">
            <v>UNP3</v>
          </cell>
          <cell r="B993" t="str">
            <v>UNP0</v>
          </cell>
          <cell r="C993" t="str">
            <v>M3</v>
          </cell>
        </row>
        <row r="994">
          <cell r="A994" t="str">
            <v>UNP4</v>
          </cell>
          <cell r="B994" t="str">
            <v>UNP0</v>
          </cell>
          <cell r="C994" t="str">
            <v>M4</v>
          </cell>
        </row>
        <row r="995">
          <cell r="A995" t="str">
            <v>UNP5</v>
          </cell>
          <cell r="B995" t="str">
            <v>UNP0</v>
          </cell>
          <cell r="C995" t="str">
            <v>M5</v>
          </cell>
        </row>
        <row r="996">
          <cell r="A996" t="str">
            <v>UNP6</v>
          </cell>
          <cell r="B996" t="str">
            <v>UNP0</v>
          </cell>
          <cell r="C996" t="str">
            <v>M6</v>
          </cell>
        </row>
        <row r="997">
          <cell r="A997" t="str">
            <v>UNP7</v>
          </cell>
          <cell r="B997" t="str">
            <v>UNP0</v>
          </cell>
          <cell r="C997" t="str">
            <v>M7</v>
          </cell>
        </row>
        <row r="998">
          <cell r="A998" t="str">
            <v>UNP8</v>
          </cell>
          <cell r="B998" t="str">
            <v>UNP0</v>
          </cell>
          <cell r="C998" t="str">
            <v>M8</v>
          </cell>
        </row>
        <row r="999">
          <cell r="A999" t="str">
            <v>UNP9</v>
          </cell>
          <cell r="B999" t="str">
            <v>UNP0</v>
          </cell>
          <cell r="C999" t="str">
            <v>M9</v>
          </cell>
        </row>
        <row r="1000">
          <cell r="A1000" t="str">
            <v>UNPL</v>
          </cell>
          <cell r="B1000" t="str">
            <v>UNP0</v>
          </cell>
          <cell r="C1000" t="str">
            <v>M23</v>
          </cell>
        </row>
        <row r="1001">
          <cell r="A1001" t="str">
            <v>UNPM</v>
          </cell>
          <cell r="B1001" t="str">
            <v>UNP0</v>
          </cell>
          <cell r="C1001" t="str">
            <v>M31</v>
          </cell>
        </row>
        <row r="1002">
          <cell r="A1002" t="str">
            <v>UNPV</v>
          </cell>
          <cell r="B1002" t="str">
            <v>UNP0</v>
          </cell>
          <cell r="C1002" t="str">
            <v>M10</v>
          </cell>
        </row>
        <row r="1003">
          <cell r="A1003" t="str">
            <v>UQ01</v>
          </cell>
          <cell r="B1003" t="str">
            <v>UQ00</v>
          </cell>
          <cell r="C1003" t="str">
            <v>M1</v>
          </cell>
        </row>
        <row r="1004">
          <cell r="A1004" t="str">
            <v>UQ02</v>
          </cell>
          <cell r="B1004" t="str">
            <v>UQ00</v>
          </cell>
          <cell r="C1004" t="str">
            <v>M2</v>
          </cell>
        </row>
        <row r="1005">
          <cell r="A1005" t="str">
            <v>UQ03</v>
          </cell>
          <cell r="B1005" t="str">
            <v>UQ00</v>
          </cell>
          <cell r="C1005" t="str">
            <v>M3</v>
          </cell>
        </row>
        <row r="1006">
          <cell r="A1006" t="str">
            <v>UQ04</v>
          </cell>
          <cell r="B1006" t="str">
            <v>UQ00</v>
          </cell>
          <cell r="C1006" t="str">
            <v>M4</v>
          </cell>
        </row>
        <row r="1007">
          <cell r="A1007" t="str">
            <v>UQ05</v>
          </cell>
          <cell r="B1007" t="str">
            <v>UQ00</v>
          </cell>
          <cell r="C1007" t="str">
            <v>M5</v>
          </cell>
        </row>
        <row r="1008">
          <cell r="A1008" t="str">
            <v>UQ06</v>
          </cell>
          <cell r="B1008" t="str">
            <v>UQ00</v>
          </cell>
          <cell r="C1008" t="str">
            <v>M6</v>
          </cell>
        </row>
        <row r="1009">
          <cell r="A1009" t="str">
            <v>UQ07</v>
          </cell>
          <cell r="B1009" t="str">
            <v>UQ00</v>
          </cell>
          <cell r="C1009" t="str">
            <v>M7</v>
          </cell>
        </row>
        <row r="1010">
          <cell r="A1010" t="str">
            <v>UQ08</v>
          </cell>
          <cell r="B1010" t="str">
            <v>UQ00</v>
          </cell>
          <cell r="C1010" t="str">
            <v>M8</v>
          </cell>
        </row>
        <row r="1011">
          <cell r="A1011" t="str">
            <v>UQ09</v>
          </cell>
          <cell r="B1011" t="str">
            <v>UQ00</v>
          </cell>
          <cell r="C1011" t="str">
            <v>M9</v>
          </cell>
        </row>
        <row r="1012">
          <cell r="A1012" t="str">
            <v>UQ0L</v>
          </cell>
          <cell r="B1012" t="str">
            <v>UQ00</v>
          </cell>
          <cell r="C1012" t="str">
            <v>M23</v>
          </cell>
        </row>
        <row r="1013">
          <cell r="A1013" t="str">
            <v>UQ0V</v>
          </cell>
          <cell r="B1013" t="str">
            <v>UQ00</v>
          </cell>
          <cell r="C1013" t="str">
            <v>M10</v>
          </cell>
        </row>
        <row r="1014">
          <cell r="A1014" t="str">
            <v>UQP1</v>
          </cell>
          <cell r="B1014" t="str">
            <v>UQP0</v>
          </cell>
          <cell r="C1014" t="str">
            <v>M1</v>
          </cell>
        </row>
        <row r="1015">
          <cell r="A1015" t="str">
            <v>UQP2</v>
          </cell>
          <cell r="B1015" t="str">
            <v>UQP0</v>
          </cell>
          <cell r="C1015" t="str">
            <v>M2</v>
          </cell>
        </row>
        <row r="1016">
          <cell r="A1016" t="str">
            <v>UQP3</v>
          </cell>
          <cell r="B1016" t="str">
            <v>UQP0</v>
          </cell>
          <cell r="C1016" t="str">
            <v>M3</v>
          </cell>
        </row>
        <row r="1017">
          <cell r="A1017" t="str">
            <v>UQP4</v>
          </cell>
          <cell r="B1017" t="str">
            <v>UQP0</v>
          </cell>
          <cell r="C1017" t="str">
            <v>M4</v>
          </cell>
        </row>
        <row r="1018">
          <cell r="A1018" t="str">
            <v>UQP5</v>
          </cell>
          <cell r="B1018" t="str">
            <v>UQP0</v>
          </cell>
          <cell r="C1018" t="str">
            <v>M5</v>
          </cell>
        </row>
        <row r="1019">
          <cell r="A1019" t="str">
            <v>UQP6</v>
          </cell>
          <cell r="B1019" t="str">
            <v>UQP0</v>
          </cell>
          <cell r="C1019" t="str">
            <v>M6</v>
          </cell>
        </row>
        <row r="1020">
          <cell r="A1020" t="str">
            <v>UQP7</v>
          </cell>
          <cell r="B1020" t="str">
            <v>UQP0</v>
          </cell>
          <cell r="C1020" t="str">
            <v>M7</v>
          </cell>
        </row>
        <row r="1021">
          <cell r="A1021" t="str">
            <v>UQP8</v>
          </cell>
          <cell r="B1021" t="str">
            <v>UQP0</v>
          </cell>
          <cell r="C1021" t="str">
            <v>M8</v>
          </cell>
        </row>
        <row r="1022">
          <cell r="A1022" t="str">
            <v>UQP9</v>
          </cell>
          <cell r="B1022" t="str">
            <v>UQP0</v>
          </cell>
          <cell r="C1022" t="str">
            <v>M9</v>
          </cell>
        </row>
        <row r="1023">
          <cell r="A1023" t="str">
            <v>UQPL</v>
          </cell>
          <cell r="B1023" t="str">
            <v>UQP0</v>
          </cell>
          <cell r="C1023" t="str">
            <v>M23</v>
          </cell>
        </row>
        <row r="1024">
          <cell r="A1024" t="str">
            <v>UQPV</v>
          </cell>
          <cell r="B1024" t="str">
            <v>UQP0</v>
          </cell>
          <cell r="C1024" t="str">
            <v>M10</v>
          </cell>
        </row>
        <row r="1025">
          <cell r="A1025" t="str">
            <v>UR01</v>
          </cell>
          <cell r="B1025" t="str">
            <v>UR00</v>
          </cell>
          <cell r="C1025" t="str">
            <v>M1</v>
          </cell>
        </row>
        <row r="1026">
          <cell r="A1026" t="str">
            <v>UR02</v>
          </cell>
          <cell r="B1026" t="str">
            <v>UR00</v>
          </cell>
          <cell r="C1026" t="str">
            <v>M2</v>
          </cell>
        </row>
        <row r="1027">
          <cell r="A1027" t="str">
            <v>UR03</v>
          </cell>
          <cell r="B1027" t="str">
            <v>UR00</v>
          </cell>
          <cell r="C1027" t="str">
            <v>M3</v>
          </cell>
        </row>
        <row r="1028">
          <cell r="A1028" t="str">
            <v>UR04</v>
          </cell>
          <cell r="B1028" t="str">
            <v>UR00</v>
          </cell>
          <cell r="C1028" t="str">
            <v>M4</v>
          </cell>
        </row>
        <row r="1029">
          <cell r="A1029" t="str">
            <v>UR05</v>
          </cell>
          <cell r="B1029" t="str">
            <v>UR00</v>
          </cell>
          <cell r="C1029" t="str">
            <v>M5</v>
          </cell>
        </row>
        <row r="1030">
          <cell r="A1030" t="str">
            <v>UR06</v>
          </cell>
          <cell r="B1030" t="str">
            <v>UR00</v>
          </cell>
          <cell r="C1030" t="str">
            <v>M6</v>
          </cell>
        </row>
        <row r="1031">
          <cell r="A1031" t="str">
            <v>UR07</v>
          </cell>
          <cell r="B1031" t="str">
            <v>UR00</v>
          </cell>
          <cell r="C1031" t="str">
            <v>M7</v>
          </cell>
        </row>
        <row r="1032">
          <cell r="A1032" t="str">
            <v>UR08</v>
          </cell>
          <cell r="B1032" t="str">
            <v>UR00</v>
          </cell>
          <cell r="C1032" t="str">
            <v>M8</v>
          </cell>
        </row>
        <row r="1033">
          <cell r="A1033" t="str">
            <v>UR09</v>
          </cell>
          <cell r="B1033" t="str">
            <v>UR00</v>
          </cell>
          <cell r="C1033" t="str">
            <v>M9</v>
          </cell>
        </row>
        <row r="1034">
          <cell r="A1034" t="str">
            <v>UR0L</v>
          </cell>
          <cell r="B1034" t="str">
            <v>UR00</v>
          </cell>
          <cell r="C1034" t="str">
            <v>M23</v>
          </cell>
        </row>
        <row r="1035">
          <cell r="A1035" t="str">
            <v>UR0V</v>
          </cell>
          <cell r="B1035" t="str">
            <v>UR00</v>
          </cell>
          <cell r="C1035" t="str">
            <v>M10</v>
          </cell>
        </row>
        <row r="1036">
          <cell r="A1036" t="str">
            <v>EG11</v>
          </cell>
          <cell r="B1036" t="str">
            <v>EG00</v>
          </cell>
          <cell r="C1036" t="str">
            <v>RM1</v>
          </cell>
        </row>
        <row r="1037">
          <cell r="A1037" t="str">
            <v>EG12</v>
          </cell>
          <cell r="B1037" t="str">
            <v>EG00</v>
          </cell>
          <cell r="C1037" t="str">
            <v>RM2</v>
          </cell>
        </row>
        <row r="1038">
          <cell r="A1038" t="str">
            <v>EG13</v>
          </cell>
          <cell r="B1038" t="str">
            <v>EG00</v>
          </cell>
          <cell r="C1038" t="str">
            <v>RM3</v>
          </cell>
        </row>
        <row r="1039">
          <cell r="A1039" t="str">
            <v>EG14</v>
          </cell>
          <cell r="B1039" t="str">
            <v>EG00</v>
          </cell>
          <cell r="C1039" t="str">
            <v>RM4</v>
          </cell>
        </row>
        <row r="1040">
          <cell r="A1040" t="str">
            <v>EG15</v>
          </cell>
          <cell r="B1040" t="str">
            <v>EG00</v>
          </cell>
          <cell r="C1040" t="str">
            <v>RM5</v>
          </cell>
        </row>
        <row r="1041">
          <cell r="A1041" t="str">
            <v>EG16</v>
          </cell>
          <cell r="B1041" t="str">
            <v>EG00</v>
          </cell>
          <cell r="C1041" t="str">
            <v>RM6</v>
          </cell>
        </row>
        <row r="1042">
          <cell r="A1042" t="str">
            <v>EG17</v>
          </cell>
          <cell r="B1042" t="str">
            <v>EG00</v>
          </cell>
          <cell r="C1042" t="str">
            <v>RM7</v>
          </cell>
        </row>
        <row r="1043">
          <cell r="A1043" t="str">
            <v>EG18</v>
          </cell>
          <cell r="B1043" t="str">
            <v>EG00</v>
          </cell>
          <cell r="C1043" t="str">
            <v>RM8</v>
          </cell>
        </row>
        <row r="1044">
          <cell r="A1044" t="str">
            <v>EG19</v>
          </cell>
          <cell r="B1044" t="str">
            <v>EG00</v>
          </cell>
          <cell r="C1044" t="str">
            <v>RM9</v>
          </cell>
        </row>
        <row r="1045">
          <cell r="A1045" t="str">
            <v>EG1V</v>
          </cell>
          <cell r="B1045" t="str">
            <v>EG00</v>
          </cell>
          <cell r="C1045" t="str">
            <v>RM10</v>
          </cell>
        </row>
        <row r="1046">
          <cell r="A1046" t="str">
            <v>EG21</v>
          </cell>
          <cell r="B1046" t="str">
            <v>EG00</v>
          </cell>
          <cell r="C1046" t="str">
            <v>RM11</v>
          </cell>
        </row>
        <row r="1047">
          <cell r="A1047" t="str">
            <v>EG22</v>
          </cell>
          <cell r="B1047" t="str">
            <v>EG00</v>
          </cell>
          <cell r="C1047" t="str">
            <v>RM12</v>
          </cell>
        </row>
        <row r="1048">
          <cell r="A1048" t="str">
            <v>EG23</v>
          </cell>
          <cell r="B1048" t="str">
            <v>EG00</v>
          </cell>
          <cell r="C1048" t="str">
            <v>RM13</v>
          </cell>
        </row>
        <row r="1049">
          <cell r="A1049" t="str">
            <v>EG24</v>
          </cell>
          <cell r="B1049" t="str">
            <v>EG00</v>
          </cell>
          <cell r="C1049" t="str">
            <v>RM14</v>
          </cell>
        </row>
        <row r="1050">
          <cell r="A1050" t="str">
            <v>EG25</v>
          </cell>
          <cell r="B1050" t="str">
            <v>EG00</v>
          </cell>
          <cell r="C1050" t="str">
            <v>RM15</v>
          </cell>
        </row>
        <row r="1051">
          <cell r="A1051" t="str">
            <v>EG26</v>
          </cell>
          <cell r="B1051" t="str">
            <v>EG00</v>
          </cell>
          <cell r="C1051" t="str">
            <v>RM16</v>
          </cell>
        </row>
        <row r="1052">
          <cell r="A1052" t="str">
            <v>EG27</v>
          </cell>
          <cell r="B1052" t="str">
            <v>EG00</v>
          </cell>
          <cell r="C1052" t="str">
            <v>RM17</v>
          </cell>
        </row>
        <row r="1053">
          <cell r="A1053" t="str">
            <v>EG28</v>
          </cell>
          <cell r="B1053" t="str">
            <v>EG00</v>
          </cell>
          <cell r="C1053" t="str">
            <v>RM18</v>
          </cell>
        </row>
        <row r="1054">
          <cell r="A1054" t="str">
            <v>EG29</v>
          </cell>
          <cell r="B1054" t="str">
            <v>EG00</v>
          </cell>
          <cell r="C1054" t="str">
            <v>RM19</v>
          </cell>
        </row>
        <row r="1055">
          <cell r="A1055" t="str">
            <v>EG2V</v>
          </cell>
          <cell r="B1055" t="str">
            <v>EG00</v>
          </cell>
          <cell r="C1055" t="str">
            <v>RM20</v>
          </cell>
        </row>
        <row r="1056">
          <cell r="A1056" t="str">
            <v>EG61</v>
          </cell>
          <cell r="B1056" t="str">
            <v>EG00</v>
          </cell>
          <cell r="C1056" t="str">
            <v>RM21</v>
          </cell>
        </row>
        <row r="1057">
          <cell r="A1057" t="str">
            <v>EG62</v>
          </cell>
          <cell r="B1057" t="str">
            <v>EG00</v>
          </cell>
          <cell r="C1057" t="str">
            <v>RM22</v>
          </cell>
        </row>
        <row r="1058">
          <cell r="A1058" t="str">
            <v>EG63</v>
          </cell>
          <cell r="B1058" t="str">
            <v>EG00</v>
          </cell>
          <cell r="C1058" t="str">
            <v>RM23</v>
          </cell>
        </row>
        <row r="1059">
          <cell r="A1059" t="str">
            <v>EG64</v>
          </cell>
          <cell r="B1059" t="str">
            <v>EG00</v>
          </cell>
          <cell r="C1059" t="str">
            <v>RM24</v>
          </cell>
        </row>
        <row r="1060">
          <cell r="A1060" t="str">
            <v>EG65</v>
          </cell>
          <cell r="B1060" t="str">
            <v>EG00</v>
          </cell>
          <cell r="C1060" t="str">
            <v>RM25</v>
          </cell>
        </row>
        <row r="1061">
          <cell r="A1061" t="str">
            <v>EG66</v>
          </cell>
          <cell r="B1061" t="str">
            <v>EG00</v>
          </cell>
          <cell r="C1061" t="str">
            <v>RM26</v>
          </cell>
        </row>
        <row r="1062">
          <cell r="A1062" t="str">
            <v>EG67</v>
          </cell>
          <cell r="B1062" t="str">
            <v>EG00</v>
          </cell>
          <cell r="C1062" t="str">
            <v>RM27</v>
          </cell>
        </row>
        <row r="1063">
          <cell r="A1063" t="str">
            <v>EG68</v>
          </cell>
          <cell r="B1063" t="str">
            <v>EG00</v>
          </cell>
          <cell r="C1063" t="str">
            <v>RM28</v>
          </cell>
        </row>
        <row r="1064">
          <cell r="A1064" t="str">
            <v>EG69</v>
          </cell>
          <cell r="B1064" t="str">
            <v>EG00</v>
          </cell>
          <cell r="C1064" t="str">
            <v>RM29</v>
          </cell>
        </row>
        <row r="1065">
          <cell r="A1065" t="str">
            <v>EG6V</v>
          </cell>
          <cell r="B1065" t="str">
            <v>EG00</v>
          </cell>
          <cell r="C1065" t="str">
            <v>RM30</v>
          </cell>
        </row>
        <row r="1066">
          <cell r="A1066" t="str">
            <v>EU61</v>
          </cell>
          <cell r="B1066" t="str">
            <v>EMU0</v>
          </cell>
          <cell r="C1066" t="str">
            <v>RM21</v>
          </cell>
        </row>
        <row r="1067">
          <cell r="A1067" t="str">
            <v>EU6V</v>
          </cell>
          <cell r="B1067" t="str">
            <v>EMU0</v>
          </cell>
          <cell r="C1067" t="str">
            <v>RM30</v>
          </cell>
        </row>
        <row r="1068">
          <cell r="A1068" t="str">
            <v>ELA1</v>
          </cell>
          <cell r="B1068" t="str">
            <v>EMUL</v>
          </cell>
          <cell r="C1068" t="str">
            <v>RM1</v>
          </cell>
        </row>
        <row r="1069">
          <cell r="A1069" t="str">
            <v>ELA2</v>
          </cell>
          <cell r="B1069" t="str">
            <v>EMUL</v>
          </cell>
          <cell r="C1069" t="str">
            <v>RM2</v>
          </cell>
        </row>
        <row r="1070">
          <cell r="A1070" t="str">
            <v>ELA3</v>
          </cell>
          <cell r="B1070" t="str">
            <v>EMUL</v>
          </cell>
          <cell r="C1070" t="str">
            <v>RM3</v>
          </cell>
        </row>
        <row r="1071">
          <cell r="A1071" t="str">
            <v>ELA4</v>
          </cell>
          <cell r="B1071" t="str">
            <v>EMUL</v>
          </cell>
          <cell r="C1071" t="str">
            <v>RM4</v>
          </cell>
        </row>
        <row r="1072">
          <cell r="A1072" t="str">
            <v>ELA5</v>
          </cell>
          <cell r="B1072" t="str">
            <v>EMUL</v>
          </cell>
          <cell r="C1072" t="str">
            <v>RM5</v>
          </cell>
        </row>
        <row r="1073">
          <cell r="A1073" t="str">
            <v>ELA6</v>
          </cell>
          <cell r="B1073" t="str">
            <v>EMUL</v>
          </cell>
          <cell r="C1073" t="str">
            <v>RM6</v>
          </cell>
        </row>
        <row r="1074">
          <cell r="A1074" t="str">
            <v>ELA9</v>
          </cell>
          <cell r="B1074" t="str">
            <v>EMUL</v>
          </cell>
          <cell r="C1074" t="str">
            <v>RM9</v>
          </cell>
        </row>
        <row r="1075">
          <cell r="A1075" t="str">
            <v>ELAV</v>
          </cell>
          <cell r="B1075" t="str">
            <v>EMUL</v>
          </cell>
          <cell r="C1075" t="str">
            <v>RM10</v>
          </cell>
        </row>
        <row r="1076">
          <cell r="A1076" t="str">
            <v>ELB1</v>
          </cell>
          <cell r="B1076" t="str">
            <v>EMUL</v>
          </cell>
          <cell r="C1076" t="str">
            <v>RM11</v>
          </cell>
        </row>
        <row r="1077">
          <cell r="A1077" t="str">
            <v>ELB2</v>
          </cell>
          <cell r="B1077" t="str">
            <v>EMUL</v>
          </cell>
          <cell r="C1077" t="str">
            <v>RM12</v>
          </cell>
        </row>
        <row r="1078">
          <cell r="A1078" t="str">
            <v>ELB3</v>
          </cell>
          <cell r="B1078" t="str">
            <v>EMUL</v>
          </cell>
          <cell r="C1078" t="str">
            <v>RM13</v>
          </cell>
        </row>
        <row r="1079">
          <cell r="A1079" t="str">
            <v>ELB4</v>
          </cell>
          <cell r="B1079" t="str">
            <v>EMUL</v>
          </cell>
          <cell r="C1079" t="str">
            <v>RM14</v>
          </cell>
        </row>
        <row r="1080">
          <cell r="A1080" t="str">
            <v>ELB5</v>
          </cell>
          <cell r="B1080" t="str">
            <v>EMUL</v>
          </cell>
          <cell r="C1080" t="str">
            <v>RM15</v>
          </cell>
        </row>
        <row r="1081">
          <cell r="A1081" t="str">
            <v>ELB6</v>
          </cell>
          <cell r="B1081" t="str">
            <v>EMUL</v>
          </cell>
          <cell r="C1081" t="str">
            <v>RM16</v>
          </cell>
        </row>
        <row r="1082">
          <cell r="A1082" t="str">
            <v>ELB9</v>
          </cell>
          <cell r="B1082" t="str">
            <v>EMUL</v>
          </cell>
          <cell r="C1082" t="str">
            <v>RM19</v>
          </cell>
        </row>
        <row r="1083">
          <cell r="A1083" t="str">
            <v>ELBV</v>
          </cell>
          <cell r="B1083" t="str">
            <v>EMUL</v>
          </cell>
          <cell r="C1083" t="str">
            <v>RM20</v>
          </cell>
        </row>
        <row r="1084">
          <cell r="A1084" t="str">
            <v>ELC1</v>
          </cell>
          <cell r="B1084" t="str">
            <v>EMUL</v>
          </cell>
          <cell r="C1084" t="str">
            <v>RM31</v>
          </cell>
        </row>
        <row r="1085">
          <cell r="A1085" t="str">
            <v>ELC2</v>
          </cell>
          <cell r="B1085" t="str">
            <v>EMUL</v>
          </cell>
          <cell r="C1085" t="str">
            <v>RM32</v>
          </cell>
        </row>
        <row r="1086">
          <cell r="A1086" t="str">
            <v>ELC3</v>
          </cell>
          <cell r="B1086" t="str">
            <v>EMUL</v>
          </cell>
          <cell r="C1086" t="str">
            <v>RM33</v>
          </cell>
        </row>
        <row r="1087">
          <cell r="A1087" t="str">
            <v>ELC4</v>
          </cell>
          <cell r="B1087" t="str">
            <v>EMUL</v>
          </cell>
          <cell r="C1087" t="str">
            <v>RM34</v>
          </cell>
        </row>
        <row r="1088">
          <cell r="A1088" t="str">
            <v>ELC5</v>
          </cell>
          <cell r="B1088" t="str">
            <v>EMUL</v>
          </cell>
          <cell r="C1088" t="str">
            <v>RM35</v>
          </cell>
        </row>
        <row r="1089">
          <cell r="A1089" t="str">
            <v>ELC6</v>
          </cell>
          <cell r="B1089" t="str">
            <v>EMUL</v>
          </cell>
          <cell r="C1089" t="str">
            <v>RM36</v>
          </cell>
        </row>
        <row r="1090">
          <cell r="A1090" t="str">
            <v>ELC9</v>
          </cell>
          <cell r="B1090" t="str">
            <v>EMUL</v>
          </cell>
          <cell r="C1090" t="str">
            <v>RM39</v>
          </cell>
        </row>
        <row r="1091">
          <cell r="A1091" t="str">
            <v>ELCV</v>
          </cell>
          <cell r="B1091" t="str">
            <v>EMUL</v>
          </cell>
          <cell r="C1091" t="str">
            <v>RM40</v>
          </cell>
        </row>
        <row r="1092">
          <cell r="A1092" t="str">
            <v>ELD1</v>
          </cell>
          <cell r="B1092" t="str">
            <v>EMUL</v>
          </cell>
          <cell r="C1092" t="str">
            <v>RM41</v>
          </cell>
        </row>
        <row r="1093">
          <cell r="A1093" t="str">
            <v>ELD2</v>
          </cell>
          <cell r="B1093" t="str">
            <v>EMUL</v>
          </cell>
          <cell r="C1093" t="str">
            <v>RM42</v>
          </cell>
        </row>
        <row r="1094">
          <cell r="A1094" t="str">
            <v>ELD3</v>
          </cell>
          <cell r="B1094" t="str">
            <v>EMUL</v>
          </cell>
          <cell r="C1094" t="str">
            <v>RM43</v>
          </cell>
        </row>
        <row r="1095">
          <cell r="A1095" t="str">
            <v>ELD4</v>
          </cell>
          <cell r="B1095" t="str">
            <v>EMUL</v>
          </cell>
          <cell r="C1095" t="str">
            <v>RM44</v>
          </cell>
        </row>
        <row r="1096">
          <cell r="A1096" t="str">
            <v>ELD5</v>
          </cell>
          <cell r="B1096" t="str">
            <v>EMUL</v>
          </cell>
          <cell r="C1096" t="str">
            <v>RM45</v>
          </cell>
        </row>
        <row r="1097">
          <cell r="A1097" t="str">
            <v>ELD6</v>
          </cell>
          <cell r="B1097" t="str">
            <v>EMUL</v>
          </cell>
          <cell r="C1097" t="str">
            <v>RM46</v>
          </cell>
        </row>
        <row r="1098">
          <cell r="A1098" t="str">
            <v>ELD9</v>
          </cell>
          <cell r="B1098" t="str">
            <v>EMUL</v>
          </cell>
          <cell r="C1098" t="str">
            <v>RM49</v>
          </cell>
        </row>
        <row r="1099">
          <cell r="A1099" t="str">
            <v>ELDV</v>
          </cell>
          <cell r="B1099" t="str">
            <v>EMUL</v>
          </cell>
          <cell r="C1099" t="str">
            <v>RM50</v>
          </cell>
        </row>
        <row r="1100">
          <cell r="A1100" t="str">
            <v>EP61</v>
          </cell>
          <cell r="B1100" t="str">
            <v>EP00</v>
          </cell>
          <cell r="C1100" t="str">
            <v>RM1</v>
          </cell>
        </row>
        <row r="1101">
          <cell r="A1101" t="str">
            <v>EQ6V</v>
          </cell>
          <cell r="B1101" t="str">
            <v>EQ00</v>
          </cell>
          <cell r="C1101" t="str">
            <v>RM30</v>
          </cell>
        </row>
        <row r="1102">
          <cell r="A1102" t="str">
            <v>ER11</v>
          </cell>
          <cell r="B1102" t="str">
            <v>ER00</v>
          </cell>
          <cell r="C1102" t="str">
            <v>RM1</v>
          </cell>
        </row>
        <row r="1103">
          <cell r="A1103" t="str">
            <v>ER12</v>
          </cell>
          <cell r="B1103" t="str">
            <v>ER00</v>
          </cell>
          <cell r="C1103" t="str">
            <v>RM2</v>
          </cell>
        </row>
        <row r="1104">
          <cell r="A1104" t="str">
            <v>ER13</v>
          </cell>
          <cell r="B1104" t="str">
            <v>ER00</v>
          </cell>
          <cell r="C1104" t="str">
            <v>RM3</v>
          </cell>
        </row>
        <row r="1105">
          <cell r="A1105" t="str">
            <v>ER14</v>
          </cell>
          <cell r="B1105" t="str">
            <v>ER00</v>
          </cell>
          <cell r="C1105" t="str">
            <v>RM4</v>
          </cell>
        </row>
        <row r="1106">
          <cell r="A1106" t="str">
            <v>ER15</v>
          </cell>
          <cell r="B1106" t="str">
            <v>ER00</v>
          </cell>
          <cell r="C1106" t="str">
            <v>RM5</v>
          </cell>
        </row>
        <row r="1107">
          <cell r="A1107" t="str">
            <v>ER16</v>
          </cell>
          <cell r="B1107" t="str">
            <v>ER00</v>
          </cell>
          <cell r="C1107" t="str">
            <v>RM6</v>
          </cell>
        </row>
        <row r="1108">
          <cell r="A1108" t="str">
            <v>ER19</v>
          </cell>
          <cell r="B1108" t="str">
            <v>ER00</v>
          </cell>
          <cell r="C1108" t="str">
            <v>RM9</v>
          </cell>
        </row>
        <row r="1109">
          <cell r="A1109" t="str">
            <v>ER1V</v>
          </cell>
          <cell r="B1109" t="str">
            <v>ER00</v>
          </cell>
          <cell r="C1109" t="str">
            <v>RM10</v>
          </cell>
        </row>
        <row r="1110">
          <cell r="A1110" t="str">
            <v>ER21</v>
          </cell>
          <cell r="B1110" t="str">
            <v>ER00</v>
          </cell>
          <cell r="C1110" t="str">
            <v>RM11</v>
          </cell>
        </row>
        <row r="1111">
          <cell r="A1111" t="str">
            <v>ER22</v>
          </cell>
          <cell r="B1111" t="str">
            <v>ER00</v>
          </cell>
          <cell r="C1111" t="str">
            <v>RM12</v>
          </cell>
        </row>
        <row r="1112">
          <cell r="A1112" t="str">
            <v>ER23</v>
          </cell>
          <cell r="B1112" t="str">
            <v>ER00</v>
          </cell>
          <cell r="C1112" t="str">
            <v>RM13</v>
          </cell>
        </row>
        <row r="1113">
          <cell r="A1113" t="str">
            <v>ER24</v>
          </cell>
          <cell r="B1113" t="str">
            <v>ER00</v>
          </cell>
          <cell r="C1113" t="str">
            <v>RM14</v>
          </cell>
        </row>
        <row r="1114">
          <cell r="A1114" t="str">
            <v>ER25</v>
          </cell>
          <cell r="B1114" t="str">
            <v>ER00</v>
          </cell>
          <cell r="C1114" t="str">
            <v>RM15</v>
          </cell>
        </row>
        <row r="1115">
          <cell r="A1115" t="str">
            <v>ER26</v>
          </cell>
          <cell r="B1115" t="str">
            <v>ER00</v>
          </cell>
          <cell r="C1115" t="str">
            <v>RM16</v>
          </cell>
        </row>
        <row r="1116">
          <cell r="A1116" t="str">
            <v>ER29</v>
          </cell>
          <cell r="B1116" t="str">
            <v>ER00</v>
          </cell>
          <cell r="C1116" t="str">
            <v>RM19</v>
          </cell>
        </row>
        <row r="1117">
          <cell r="A1117" t="str">
            <v>ER2V</v>
          </cell>
          <cell r="B1117" t="str">
            <v>ER00</v>
          </cell>
          <cell r="C1117" t="str">
            <v>RM20</v>
          </cell>
        </row>
        <row r="1118">
          <cell r="A1118" t="str">
            <v>ER31</v>
          </cell>
          <cell r="B1118" t="str">
            <v>ER00</v>
          </cell>
          <cell r="C1118" t="str">
            <v>RM31</v>
          </cell>
        </row>
        <row r="1119">
          <cell r="A1119" t="str">
            <v>ER32</v>
          </cell>
          <cell r="B1119" t="str">
            <v>ER00</v>
          </cell>
          <cell r="C1119" t="str">
            <v>RM32</v>
          </cell>
        </row>
        <row r="1120">
          <cell r="A1120" t="str">
            <v>ER33</v>
          </cell>
          <cell r="B1120" t="str">
            <v>ER00</v>
          </cell>
          <cell r="C1120" t="str">
            <v>RM33</v>
          </cell>
        </row>
        <row r="1121">
          <cell r="A1121" t="str">
            <v>ER34</v>
          </cell>
          <cell r="B1121" t="str">
            <v>ER00</v>
          </cell>
          <cell r="C1121" t="str">
            <v>RM34</v>
          </cell>
        </row>
        <row r="1122">
          <cell r="A1122" t="str">
            <v>ER35</v>
          </cell>
          <cell r="B1122" t="str">
            <v>ER00</v>
          </cell>
          <cell r="C1122" t="str">
            <v>RM35</v>
          </cell>
        </row>
        <row r="1123">
          <cell r="A1123" t="str">
            <v>ER36</v>
          </cell>
          <cell r="B1123" t="str">
            <v>ER00</v>
          </cell>
          <cell r="C1123" t="str">
            <v>RM36</v>
          </cell>
        </row>
        <row r="1124">
          <cell r="A1124" t="str">
            <v>ER39</v>
          </cell>
          <cell r="B1124" t="str">
            <v>ER00</v>
          </cell>
          <cell r="C1124" t="str">
            <v>RM39</v>
          </cell>
        </row>
        <row r="1125">
          <cell r="A1125" t="str">
            <v>ER3V</v>
          </cell>
          <cell r="B1125" t="str">
            <v>ER00</v>
          </cell>
          <cell r="C1125" t="str">
            <v>RM40</v>
          </cell>
        </row>
        <row r="1126">
          <cell r="A1126" t="str">
            <v>ER41</v>
          </cell>
          <cell r="B1126" t="str">
            <v>ER00</v>
          </cell>
          <cell r="C1126" t="str">
            <v>RM41</v>
          </cell>
        </row>
        <row r="1127">
          <cell r="A1127" t="str">
            <v>ER42</v>
          </cell>
          <cell r="B1127" t="str">
            <v>ER00</v>
          </cell>
          <cell r="C1127" t="str">
            <v>RM42</v>
          </cell>
        </row>
        <row r="1128">
          <cell r="A1128" t="str">
            <v>ER43</v>
          </cell>
          <cell r="B1128" t="str">
            <v>ER00</v>
          </cell>
          <cell r="C1128" t="str">
            <v>RM43</v>
          </cell>
        </row>
        <row r="1129">
          <cell r="A1129" t="str">
            <v>ER44</v>
          </cell>
          <cell r="B1129" t="str">
            <v>ER00</v>
          </cell>
          <cell r="C1129" t="str">
            <v>RM44</v>
          </cell>
        </row>
        <row r="1130">
          <cell r="A1130" t="str">
            <v>ER45</v>
          </cell>
          <cell r="B1130" t="str">
            <v>ER00</v>
          </cell>
          <cell r="C1130" t="str">
            <v>RM45</v>
          </cell>
        </row>
        <row r="1131">
          <cell r="A1131" t="str">
            <v>ER46</v>
          </cell>
          <cell r="B1131" t="str">
            <v>ER00</v>
          </cell>
          <cell r="C1131" t="str">
            <v>RM46</v>
          </cell>
        </row>
        <row r="1132">
          <cell r="A1132" t="str">
            <v>ER49</v>
          </cell>
          <cell r="B1132" t="str">
            <v>ER00</v>
          </cell>
          <cell r="C1132" t="str">
            <v>RM49</v>
          </cell>
        </row>
        <row r="1133">
          <cell r="A1133" t="str">
            <v>ER4V</v>
          </cell>
          <cell r="B1133" t="str">
            <v>ER00</v>
          </cell>
          <cell r="C1133" t="str">
            <v>RM50</v>
          </cell>
        </row>
        <row r="1134">
          <cell r="A1134" t="str">
            <v>ER75</v>
          </cell>
          <cell r="B1134" t="str">
            <v>ER00</v>
          </cell>
          <cell r="C1134" t="str">
            <v>RM51</v>
          </cell>
        </row>
        <row r="1135">
          <cell r="A1135" t="str">
            <v>UC11</v>
          </cell>
          <cell r="B1135" t="str">
            <v>UC00</v>
          </cell>
          <cell r="C1135" t="str">
            <v>RM1</v>
          </cell>
        </row>
        <row r="1136">
          <cell r="A1136" t="str">
            <v>UC12</v>
          </cell>
          <cell r="B1136" t="str">
            <v>UC00</v>
          </cell>
          <cell r="C1136" t="str">
            <v>RM2</v>
          </cell>
        </row>
        <row r="1137">
          <cell r="A1137" t="str">
            <v>UC13</v>
          </cell>
          <cell r="B1137" t="str">
            <v>UC00</v>
          </cell>
          <cell r="C1137" t="str">
            <v>RM3</v>
          </cell>
        </row>
        <row r="1138">
          <cell r="A1138" t="str">
            <v>UC14</v>
          </cell>
          <cell r="B1138" t="str">
            <v>UC00</v>
          </cell>
          <cell r="C1138" t="str">
            <v>RM4</v>
          </cell>
        </row>
        <row r="1139">
          <cell r="A1139" t="str">
            <v>UC15</v>
          </cell>
          <cell r="B1139" t="str">
            <v>UC00</v>
          </cell>
          <cell r="C1139" t="str">
            <v>RM5</v>
          </cell>
        </row>
        <row r="1140">
          <cell r="A1140" t="str">
            <v>UC16</v>
          </cell>
          <cell r="B1140" t="str">
            <v>UC00</v>
          </cell>
          <cell r="C1140" t="str">
            <v>RM6</v>
          </cell>
        </row>
        <row r="1141">
          <cell r="A1141" t="str">
            <v>UC17</v>
          </cell>
          <cell r="B1141" t="str">
            <v>UC00</v>
          </cell>
          <cell r="C1141" t="str">
            <v>RM7</v>
          </cell>
        </row>
        <row r="1142">
          <cell r="A1142" t="str">
            <v>UC18</v>
          </cell>
          <cell r="B1142" t="str">
            <v>UC00</v>
          </cell>
          <cell r="C1142" t="str">
            <v>RM8</v>
          </cell>
        </row>
        <row r="1143">
          <cell r="A1143" t="str">
            <v>UC19</v>
          </cell>
          <cell r="B1143" t="str">
            <v>UC00</v>
          </cell>
          <cell r="C1143" t="str">
            <v>RM9</v>
          </cell>
        </row>
        <row r="1144">
          <cell r="A1144" t="str">
            <v>UC1L</v>
          </cell>
          <cell r="B1144" t="str">
            <v>UC00</v>
          </cell>
          <cell r="C1144" t="str">
            <v>RM52</v>
          </cell>
        </row>
        <row r="1145">
          <cell r="A1145" t="str">
            <v>UC1V</v>
          </cell>
          <cell r="B1145" t="str">
            <v>UC00</v>
          </cell>
          <cell r="C1145" t="str">
            <v>RM10</v>
          </cell>
        </row>
        <row r="1146">
          <cell r="A1146" t="str">
            <v>UC21</v>
          </cell>
          <cell r="B1146" t="str">
            <v>UC00</v>
          </cell>
          <cell r="C1146" t="str">
            <v>RM11</v>
          </cell>
        </row>
        <row r="1147">
          <cell r="A1147" t="str">
            <v>UC22</v>
          </cell>
          <cell r="B1147" t="str">
            <v>UC00</v>
          </cell>
          <cell r="C1147" t="str">
            <v>RM12</v>
          </cell>
        </row>
        <row r="1148">
          <cell r="A1148" t="str">
            <v>UC23</v>
          </cell>
          <cell r="B1148" t="str">
            <v>UC00</v>
          </cell>
          <cell r="C1148" t="str">
            <v>RM13</v>
          </cell>
        </row>
        <row r="1149">
          <cell r="A1149" t="str">
            <v>UC24</v>
          </cell>
          <cell r="B1149" t="str">
            <v>UC00</v>
          </cell>
          <cell r="C1149" t="str">
            <v>RM14</v>
          </cell>
        </row>
        <row r="1150">
          <cell r="A1150" t="str">
            <v>UC25</v>
          </cell>
          <cell r="B1150" t="str">
            <v>UC00</v>
          </cell>
          <cell r="C1150" t="str">
            <v>RM15</v>
          </cell>
        </row>
        <row r="1151">
          <cell r="A1151" t="str">
            <v>UC26</v>
          </cell>
          <cell r="B1151" t="str">
            <v>UC00</v>
          </cell>
          <cell r="C1151" t="str">
            <v>RM16</v>
          </cell>
        </row>
        <row r="1152">
          <cell r="A1152" t="str">
            <v>UC27</v>
          </cell>
          <cell r="B1152" t="str">
            <v>UC00</v>
          </cell>
          <cell r="C1152" t="str">
            <v>RM17</v>
          </cell>
        </row>
        <row r="1153">
          <cell r="A1153" t="str">
            <v>UC28</v>
          </cell>
          <cell r="B1153" t="str">
            <v>UC00</v>
          </cell>
          <cell r="C1153" t="str">
            <v>RM18</v>
          </cell>
        </row>
        <row r="1154">
          <cell r="A1154" t="str">
            <v>UC29</v>
          </cell>
          <cell r="B1154" t="str">
            <v>UC00</v>
          </cell>
          <cell r="C1154" t="str">
            <v>RM19</v>
          </cell>
        </row>
        <row r="1155">
          <cell r="A1155" t="str">
            <v>UC2L</v>
          </cell>
          <cell r="B1155" t="str">
            <v>UC00</v>
          </cell>
          <cell r="C1155" t="str">
            <v>RM53</v>
          </cell>
        </row>
        <row r="1156">
          <cell r="A1156" t="str">
            <v>UC2V</v>
          </cell>
          <cell r="B1156" t="str">
            <v>UC00</v>
          </cell>
          <cell r="C1156" t="str">
            <v>RM20</v>
          </cell>
        </row>
        <row r="1157">
          <cell r="A1157" t="str">
            <v>UC31</v>
          </cell>
          <cell r="B1157" t="str">
            <v>UC00</v>
          </cell>
          <cell r="C1157" t="str">
            <v>RM31</v>
          </cell>
        </row>
        <row r="1158">
          <cell r="A1158" t="str">
            <v>UC32</v>
          </cell>
          <cell r="B1158" t="str">
            <v>UC00</v>
          </cell>
          <cell r="C1158" t="str">
            <v>RM32</v>
          </cell>
        </row>
        <row r="1159">
          <cell r="A1159" t="str">
            <v>UC33</v>
          </cell>
          <cell r="B1159" t="str">
            <v>UC00</v>
          </cell>
          <cell r="C1159" t="str">
            <v>RM33</v>
          </cell>
        </row>
        <row r="1160">
          <cell r="A1160" t="str">
            <v>UC34</v>
          </cell>
          <cell r="B1160" t="str">
            <v>UC00</v>
          </cell>
          <cell r="C1160" t="str">
            <v>RM34</v>
          </cell>
        </row>
        <row r="1161">
          <cell r="A1161" t="str">
            <v>UC35</v>
          </cell>
          <cell r="B1161" t="str">
            <v>UC00</v>
          </cell>
          <cell r="C1161" t="str">
            <v>RM35</v>
          </cell>
        </row>
        <row r="1162">
          <cell r="A1162" t="str">
            <v>UC36</v>
          </cell>
          <cell r="B1162" t="str">
            <v>UC00</v>
          </cell>
          <cell r="C1162" t="str">
            <v>RM36</v>
          </cell>
        </row>
        <row r="1163">
          <cell r="A1163" t="str">
            <v>UC37</v>
          </cell>
          <cell r="B1163" t="str">
            <v>UC00</v>
          </cell>
          <cell r="C1163" t="str">
            <v>RM37</v>
          </cell>
        </row>
        <row r="1164">
          <cell r="A1164" t="str">
            <v>UC38</v>
          </cell>
          <cell r="B1164" t="str">
            <v>UC00</v>
          </cell>
          <cell r="C1164" t="str">
            <v>RM38</v>
          </cell>
        </row>
        <row r="1165">
          <cell r="A1165" t="str">
            <v>UC39</v>
          </cell>
          <cell r="B1165" t="str">
            <v>UC00</v>
          </cell>
          <cell r="C1165" t="str">
            <v>RM39</v>
          </cell>
        </row>
        <row r="1166">
          <cell r="A1166" t="str">
            <v>UC3L</v>
          </cell>
          <cell r="B1166" t="str">
            <v>UC00</v>
          </cell>
          <cell r="C1166" t="str">
            <v>RM54</v>
          </cell>
        </row>
        <row r="1167">
          <cell r="A1167" t="str">
            <v>UC3V</v>
          </cell>
          <cell r="B1167" t="str">
            <v>UC00</v>
          </cell>
          <cell r="C1167" t="str">
            <v>RM40</v>
          </cell>
        </row>
        <row r="1168">
          <cell r="A1168" t="str">
            <v>UC41</v>
          </cell>
          <cell r="B1168" t="str">
            <v>UC00</v>
          </cell>
          <cell r="C1168" t="str">
            <v>RM41</v>
          </cell>
        </row>
        <row r="1169">
          <cell r="A1169" t="str">
            <v>UC42</v>
          </cell>
          <cell r="B1169" t="str">
            <v>UC00</v>
          </cell>
          <cell r="C1169" t="str">
            <v>RM42</v>
          </cell>
        </row>
        <row r="1170">
          <cell r="A1170" t="str">
            <v>UC43</v>
          </cell>
          <cell r="B1170" t="str">
            <v>UC00</v>
          </cell>
          <cell r="C1170" t="str">
            <v>RM43</v>
          </cell>
        </row>
        <row r="1171">
          <cell r="A1171" t="str">
            <v>UC44</v>
          </cell>
          <cell r="B1171" t="str">
            <v>UC00</v>
          </cell>
          <cell r="C1171" t="str">
            <v>RM44</v>
          </cell>
        </row>
        <row r="1172">
          <cell r="A1172" t="str">
            <v>UC45</v>
          </cell>
          <cell r="B1172" t="str">
            <v>UC00</v>
          </cell>
          <cell r="C1172" t="str">
            <v>RM45</v>
          </cell>
        </row>
        <row r="1173">
          <cell r="A1173" t="str">
            <v>UC46</v>
          </cell>
          <cell r="B1173" t="str">
            <v>UC00</v>
          </cell>
          <cell r="C1173" t="str">
            <v>RM46</v>
          </cell>
        </row>
        <row r="1174">
          <cell r="A1174" t="str">
            <v>UC47</v>
          </cell>
          <cell r="B1174" t="str">
            <v>UC00</v>
          </cell>
          <cell r="C1174" t="str">
            <v>RM47</v>
          </cell>
        </row>
        <row r="1175">
          <cell r="A1175" t="str">
            <v>UC48</v>
          </cell>
          <cell r="B1175" t="str">
            <v>UC00</v>
          </cell>
          <cell r="C1175" t="str">
            <v>RM48</v>
          </cell>
        </row>
        <row r="1176">
          <cell r="A1176" t="str">
            <v>UC49</v>
          </cell>
          <cell r="B1176" t="str">
            <v>UC00</v>
          </cell>
          <cell r="C1176" t="str">
            <v>RM49</v>
          </cell>
        </row>
        <row r="1177">
          <cell r="A1177" t="str">
            <v>UC4L</v>
          </cell>
          <cell r="B1177" t="str">
            <v>UC00</v>
          </cell>
          <cell r="C1177" t="str">
            <v>RM55</v>
          </cell>
        </row>
        <row r="1178">
          <cell r="A1178" t="str">
            <v>UC4V</v>
          </cell>
          <cell r="B1178" t="str">
            <v>UC00</v>
          </cell>
          <cell r="C1178" t="str">
            <v>RM50</v>
          </cell>
        </row>
        <row r="1179">
          <cell r="A1179" t="str">
            <v>UK61</v>
          </cell>
          <cell r="B1179" t="str">
            <v>UK00</v>
          </cell>
          <cell r="C1179" t="str">
            <v>RM21</v>
          </cell>
        </row>
        <row r="1180">
          <cell r="A1180" t="str">
            <v>UK6V</v>
          </cell>
          <cell r="B1180" t="str">
            <v>UK00</v>
          </cell>
          <cell r="C1180" t="str">
            <v>RM30</v>
          </cell>
        </row>
        <row r="1181">
          <cell r="A1181" t="str">
            <v>UK71</v>
          </cell>
          <cell r="B1181" t="str">
            <v>UK00</v>
          </cell>
          <cell r="C1181" t="str">
            <v>RM61</v>
          </cell>
        </row>
        <row r="1182">
          <cell r="A1182" t="str">
            <v>UK72</v>
          </cell>
          <cell r="B1182" t="str">
            <v>UK00</v>
          </cell>
          <cell r="C1182" t="str">
            <v>RM62</v>
          </cell>
        </row>
        <row r="1183">
          <cell r="A1183" t="str">
            <v>UK75</v>
          </cell>
          <cell r="B1183" t="str">
            <v>UK00</v>
          </cell>
          <cell r="C1183" t="str">
            <v>RM65</v>
          </cell>
        </row>
        <row r="1184">
          <cell r="A1184" t="str">
            <v>UK76</v>
          </cell>
          <cell r="B1184" t="str">
            <v>UK00</v>
          </cell>
          <cell r="C1184" t="str">
            <v>RM66</v>
          </cell>
        </row>
        <row r="1185">
          <cell r="A1185" t="str">
            <v>UK77</v>
          </cell>
          <cell r="B1185" t="str">
            <v>UK00</v>
          </cell>
          <cell r="C1185" t="str">
            <v>RM67</v>
          </cell>
        </row>
        <row r="1186">
          <cell r="A1186" t="str">
            <v>UK78</v>
          </cell>
          <cell r="B1186" t="str">
            <v>UK00</v>
          </cell>
          <cell r="C1186" t="str">
            <v>RM68</v>
          </cell>
        </row>
        <row r="1187">
          <cell r="A1187" t="str">
            <v>UK79</v>
          </cell>
          <cell r="B1187" t="str">
            <v>UK00</v>
          </cell>
          <cell r="C1187" t="str">
            <v>RM69</v>
          </cell>
        </row>
        <row r="1188">
          <cell r="A1188" t="str">
            <v>UK7L</v>
          </cell>
          <cell r="B1188" t="str">
            <v>UK00</v>
          </cell>
          <cell r="C1188" t="str">
            <v>RM56</v>
          </cell>
        </row>
        <row r="1189">
          <cell r="A1189" t="str">
            <v>UK7M</v>
          </cell>
          <cell r="B1189" t="str">
            <v>UK00</v>
          </cell>
          <cell r="C1189" t="str">
            <v>RM57</v>
          </cell>
        </row>
        <row r="1190">
          <cell r="A1190" t="str">
            <v>UK7V</v>
          </cell>
          <cell r="B1190" t="str">
            <v>UK00</v>
          </cell>
          <cell r="C1190" t="str">
            <v>RM70</v>
          </cell>
        </row>
        <row r="1191">
          <cell r="A1191" t="str">
            <v>UN11</v>
          </cell>
          <cell r="B1191" t="str">
            <v>UN00</v>
          </cell>
          <cell r="C1191" t="str">
            <v>RM1</v>
          </cell>
        </row>
        <row r="1192">
          <cell r="A1192" t="str">
            <v>UN12</v>
          </cell>
          <cell r="B1192" t="str">
            <v>UN00</v>
          </cell>
          <cell r="C1192" t="str">
            <v>RM2</v>
          </cell>
        </row>
        <row r="1193">
          <cell r="A1193" t="str">
            <v>UN13</v>
          </cell>
          <cell r="B1193" t="str">
            <v>UN00</v>
          </cell>
          <cell r="C1193" t="str">
            <v>RM3</v>
          </cell>
        </row>
        <row r="1194">
          <cell r="A1194" t="str">
            <v>UN14</v>
          </cell>
          <cell r="B1194" t="str">
            <v>UN00</v>
          </cell>
          <cell r="C1194" t="str">
            <v>RM4</v>
          </cell>
        </row>
        <row r="1195">
          <cell r="A1195" t="str">
            <v>UN15</v>
          </cell>
          <cell r="B1195" t="str">
            <v>UN00</v>
          </cell>
          <cell r="C1195" t="str">
            <v>RM5</v>
          </cell>
        </row>
        <row r="1196">
          <cell r="A1196" t="str">
            <v>UN16</v>
          </cell>
          <cell r="B1196" t="str">
            <v>UN00</v>
          </cell>
          <cell r="C1196" t="str">
            <v>RM6</v>
          </cell>
        </row>
        <row r="1197">
          <cell r="A1197" t="str">
            <v>UN17</v>
          </cell>
          <cell r="B1197" t="str">
            <v>UN00</v>
          </cell>
          <cell r="C1197" t="str">
            <v>RM7</v>
          </cell>
        </row>
        <row r="1198">
          <cell r="A1198" t="str">
            <v>UN18</v>
          </cell>
          <cell r="B1198" t="str">
            <v>UN00</v>
          </cell>
          <cell r="C1198" t="str">
            <v>RM8</v>
          </cell>
        </row>
        <row r="1199">
          <cell r="A1199" t="str">
            <v>UN19</v>
          </cell>
          <cell r="B1199" t="str">
            <v>UN00</v>
          </cell>
          <cell r="C1199" t="str">
            <v>RM9</v>
          </cell>
        </row>
        <row r="1200">
          <cell r="A1200" t="str">
            <v>UN1L</v>
          </cell>
          <cell r="B1200" t="str">
            <v>UN00</v>
          </cell>
          <cell r="C1200" t="str">
            <v>RM52</v>
          </cell>
        </row>
        <row r="1201">
          <cell r="A1201" t="str">
            <v>UN1M</v>
          </cell>
          <cell r="B1201" t="str">
            <v>UN00</v>
          </cell>
          <cell r="C1201" t="str">
            <v>RM58</v>
          </cell>
        </row>
        <row r="1202">
          <cell r="A1202" t="str">
            <v>UN1V</v>
          </cell>
          <cell r="B1202" t="str">
            <v>UN00</v>
          </cell>
          <cell r="C1202" t="str">
            <v>RM10</v>
          </cell>
        </row>
        <row r="1203">
          <cell r="A1203" t="str">
            <v>UN1Z</v>
          </cell>
          <cell r="B1203" t="str">
            <v>UN00</v>
          </cell>
          <cell r="C1203" t="str">
            <v>RM59</v>
          </cell>
        </row>
        <row r="1204">
          <cell r="A1204" t="str">
            <v>UN21</v>
          </cell>
          <cell r="B1204" t="str">
            <v>UN00</v>
          </cell>
          <cell r="C1204" t="str">
            <v>RM11</v>
          </cell>
        </row>
        <row r="1205">
          <cell r="A1205" t="str">
            <v>UN22</v>
          </cell>
          <cell r="B1205" t="str">
            <v>UN00</v>
          </cell>
          <cell r="C1205" t="str">
            <v>RM12</v>
          </cell>
        </row>
        <row r="1206">
          <cell r="A1206" t="str">
            <v>UN23</v>
          </cell>
          <cell r="B1206" t="str">
            <v>UN00</v>
          </cell>
          <cell r="C1206" t="str">
            <v>RM13</v>
          </cell>
        </row>
        <row r="1207">
          <cell r="A1207" t="str">
            <v>UN24</v>
          </cell>
          <cell r="B1207" t="str">
            <v>UN00</v>
          </cell>
          <cell r="C1207" t="str">
            <v>RM14</v>
          </cell>
        </row>
        <row r="1208">
          <cell r="A1208" t="str">
            <v>UN25</v>
          </cell>
          <cell r="B1208" t="str">
            <v>UN00</v>
          </cell>
          <cell r="C1208" t="str">
            <v>RM15</v>
          </cell>
        </row>
        <row r="1209">
          <cell r="A1209" t="str">
            <v>UN26</v>
          </cell>
          <cell r="B1209" t="str">
            <v>UN00</v>
          </cell>
          <cell r="C1209" t="str">
            <v>RM16</v>
          </cell>
        </row>
        <row r="1210">
          <cell r="A1210" t="str">
            <v>UN27</v>
          </cell>
          <cell r="B1210" t="str">
            <v>UN00</v>
          </cell>
          <cell r="C1210" t="str">
            <v>RM17</v>
          </cell>
        </row>
        <row r="1211">
          <cell r="A1211" t="str">
            <v>UN28</v>
          </cell>
          <cell r="B1211" t="str">
            <v>UN00</v>
          </cell>
          <cell r="C1211" t="str">
            <v>RM18</v>
          </cell>
        </row>
        <row r="1212">
          <cell r="A1212" t="str">
            <v>UN29</v>
          </cell>
          <cell r="B1212" t="str">
            <v>UN00</v>
          </cell>
          <cell r="C1212" t="str">
            <v>RM19</v>
          </cell>
        </row>
        <row r="1213">
          <cell r="A1213" t="str">
            <v>UN2L</v>
          </cell>
          <cell r="B1213" t="str">
            <v>UN00</v>
          </cell>
          <cell r="C1213" t="str">
            <v>RM53</v>
          </cell>
        </row>
        <row r="1214">
          <cell r="A1214" t="str">
            <v>UN2M</v>
          </cell>
          <cell r="B1214" t="str">
            <v>UN00</v>
          </cell>
          <cell r="C1214" t="str">
            <v>RM60</v>
          </cell>
        </row>
        <row r="1215">
          <cell r="A1215" t="str">
            <v>UN2V</v>
          </cell>
          <cell r="B1215" t="str">
            <v>UN00</v>
          </cell>
          <cell r="C1215" t="str">
            <v>RM20</v>
          </cell>
        </row>
        <row r="1216">
          <cell r="A1216" t="str">
            <v>UN31</v>
          </cell>
          <cell r="B1216" t="str">
            <v>UN00</v>
          </cell>
          <cell r="C1216" t="str">
            <v>RM31</v>
          </cell>
        </row>
        <row r="1217">
          <cell r="A1217" t="str">
            <v>UN32</v>
          </cell>
          <cell r="B1217" t="str">
            <v>UN00</v>
          </cell>
          <cell r="C1217" t="str">
            <v>RM32</v>
          </cell>
        </row>
        <row r="1218">
          <cell r="A1218" t="str">
            <v>UN33</v>
          </cell>
          <cell r="B1218" t="str">
            <v>UN00</v>
          </cell>
          <cell r="C1218" t="str">
            <v>RM33</v>
          </cell>
        </row>
        <row r="1219">
          <cell r="A1219" t="str">
            <v>UN34</v>
          </cell>
          <cell r="B1219" t="str">
            <v>UN00</v>
          </cell>
          <cell r="C1219" t="str">
            <v>RM34</v>
          </cell>
        </row>
        <row r="1220">
          <cell r="A1220" t="str">
            <v>UN35</v>
          </cell>
          <cell r="B1220" t="str">
            <v>UN00</v>
          </cell>
          <cell r="C1220" t="str">
            <v>RM35</v>
          </cell>
        </row>
        <row r="1221">
          <cell r="A1221" t="str">
            <v>UN36</v>
          </cell>
          <cell r="B1221" t="str">
            <v>UN00</v>
          </cell>
          <cell r="C1221" t="str">
            <v>RM36</v>
          </cell>
        </row>
        <row r="1222">
          <cell r="A1222" t="str">
            <v>UN37</v>
          </cell>
          <cell r="B1222" t="str">
            <v>UN00</v>
          </cell>
          <cell r="C1222" t="str">
            <v>RM37</v>
          </cell>
        </row>
        <row r="1223">
          <cell r="A1223" t="str">
            <v>UN38</v>
          </cell>
          <cell r="B1223" t="str">
            <v>UN00</v>
          </cell>
          <cell r="C1223" t="str">
            <v>RM38</v>
          </cell>
        </row>
        <row r="1224">
          <cell r="A1224" t="str">
            <v>UN39</v>
          </cell>
          <cell r="B1224" t="str">
            <v>UN00</v>
          </cell>
          <cell r="C1224" t="str">
            <v>RM39</v>
          </cell>
        </row>
        <row r="1225">
          <cell r="A1225" t="str">
            <v>UN3B</v>
          </cell>
          <cell r="B1225" t="str">
            <v>UN00</v>
          </cell>
          <cell r="C1225" t="str">
            <v>RM71</v>
          </cell>
        </row>
        <row r="1226">
          <cell r="A1226" t="str">
            <v>UN3L</v>
          </cell>
          <cell r="B1226" t="str">
            <v>UN00</v>
          </cell>
          <cell r="C1226" t="str">
            <v>RM54</v>
          </cell>
        </row>
        <row r="1227">
          <cell r="A1227" t="str">
            <v>UN3M</v>
          </cell>
          <cell r="B1227" t="str">
            <v>UN00</v>
          </cell>
          <cell r="C1227" t="str">
            <v>RM72</v>
          </cell>
        </row>
        <row r="1228">
          <cell r="A1228" t="str">
            <v>UN3V</v>
          </cell>
          <cell r="B1228" t="str">
            <v>UN00</v>
          </cell>
          <cell r="C1228" t="str">
            <v>RM40</v>
          </cell>
        </row>
        <row r="1229">
          <cell r="A1229" t="str">
            <v>UN3W</v>
          </cell>
          <cell r="B1229" t="str">
            <v>UN00</v>
          </cell>
          <cell r="C1229" t="str">
            <v>RM73</v>
          </cell>
        </row>
        <row r="1230">
          <cell r="A1230" t="str">
            <v>UN41</v>
          </cell>
          <cell r="B1230" t="str">
            <v>UN00</v>
          </cell>
          <cell r="C1230" t="str">
            <v>RM41</v>
          </cell>
        </row>
        <row r="1231">
          <cell r="A1231" t="str">
            <v>UN42</v>
          </cell>
          <cell r="B1231" t="str">
            <v>UN00</v>
          </cell>
          <cell r="C1231" t="str">
            <v>RM42</v>
          </cell>
        </row>
        <row r="1232">
          <cell r="A1232" t="str">
            <v>UN43</v>
          </cell>
          <cell r="B1232" t="str">
            <v>UN00</v>
          </cell>
          <cell r="C1232" t="str">
            <v>RM43</v>
          </cell>
        </row>
        <row r="1233">
          <cell r="A1233" t="str">
            <v>UN44</v>
          </cell>
          <cell r="B1233" t="str">
            <v>UN00</v>
          </cell>
          <cell r="C1233" t="str">
            <v>RM44</v>
          </cell>
        </row>
        <row r="1234">
          <cell r="A1234" t="str">
            <v>UN45</v>
          </cell>
          <cell r="B1234" t="str">
            <v>UN00</v>
          </cell>
          <cell r="C1234" t="str">
            <v>RM45</v>
          </cell>
        </row>
        <row r="1235">
          <cell r="A1235" t="str">
            <v>UN46</v>
          </cell>
          <cell r="B1235" t="str">
            <v>UN00</v>
          </cell>
          <cell r="C1235" t="str">
            <v>RM46</v>
          </cell>
        </row>
        <row r="1236">
          <cell r="A1236" t="str">
            <v>UN47</v>
          </cell>
          <cell r="B1236" t="str">
            <v>UN00</v>
          </cell>
          <cell r="C1236" t="str">
            <v>RM47</v>
          </cell>
        </row>
        <row r="1237">
          <cell r="A1237" t="str">
            <v>UN48</v>
          </cell>
          <cell r="B1237" t="str">
            <v>UN00</v>
          </cell>
          <cell r="C1237" t="str">
            <v>RM48</v>
          </cell>
        </row>
        <row r="1238">
          <cell r="A1238" t="str">
            <v>UN49</v>
          </cell>
          <cell r="B1238" t="str">
            <v>UN00</v>
          </cell>
          <cell r="C1238" t="str">
            <v>RM49</v>
          </cell>
        </row>
        <row r="1239">
          <cell r="A1239" t="str">
            <v>UN4L</v>
          </cell>
          <cell r="B1239" t="str">
            <v>UN00</v>
          </cell>
          <cell r="C1239" t="str">
            <v>RM55</v>
          </cell>
        </row>
        <row r="1240">
          <cell r="A1240" t="str">
            <v>UN4M</v>
          </cell>
          <cell r="B1240" t="str">
            <v>UN00</v>
          </cell>
          <cell r="C1240" t="str">
            <v>RM74</v>
          </cell>
        </row>
        <row r="1241">
          <cell r="A1241" t="str">
            <v>UN4V</v>
          </cell>
          <cell r="B1241" t="str">
            <v>UN00</v>
          </cell>
          <cell r="C1241" t="str">
            <v>RM50</v>
          </cell>
        </row>
        <row r="1242">
          <cell r="A1242" t="str">
            <v>UN61</v>
          </cell>
          <cell r="B1242" t="str">
            <v>UN00</v>
          </cell>
          <cell r="C1242" t="str">
            <v>RM21</v>
          </cell>
        </row>
        <row r="1243">
          <cell r="A1243" t="str">
            <v>UN62</v>
          </cell>
          <cell r="B1243" t="str">
            <v>UN00</v>
          </cell>
          <cell r="C1243" t="str">
            <v>RM22</v>
          </cell>
        </row>
        <row r="1244">
          <cell r="A1244" t="str">
            <v>UN63</v>
          </cell>
          <cell r="B1244" t="str">
            <v>UN00</v>
          </cell>
          <cell r="C1244" t="str">
            <v>RM23</v>
          </cell>
        </row>
        <row r="1245">
          <cell r="A1245" t="str">
            <v>UN64</v>
          </cell>
          <cell r="B1245" t="str">
            <v>UN00</v>
          </cell>
          <cell r="C1245" t="str">
            <v>RM24</v>
          </cell>
        </row>
        <row r="1246">
          <cell r="A1246" t="str">
            <v>UN65</v>
          </cell>
          <cell r="B1246" t="str">
            <v>UN00</v>
          </cell>
          <cell r="C1246" t="str">
            <v>RM25</v>
          </cell>
        </row>
        <row r="1247">
          <cell r="A1247" t="str">
            <v>UN66</v>
          </cell>
          <cell r="B1247" t="str">
            <v>UN00</v>
          </cell>
          <cell r="C1247" t="str">
            <v>RM26</v>
          </cell>
        </row>
        <row r="1248">
          <cell r="A1248" t="str">
            <v>UN67</v>
          </cell>
          <cell r="B1248" t="str">
            <v>UN00</v>
          </cell>
          <cell r="C1248" t="str">
            <v>RM27</v>
          </cell>
        </row>
        <row r="1249">
          <cell r="A1249" t="str">
            <v>UN68</v>
          </cell>
          <cell r="B1249" t="str">
            <v>UN00</v>
          </cell>
          <cell r="C1249" t="str">
            <v>RM28</v>
          </cell>
        </row>
        <row r="1250">
          <cell r="A1250" t="str">
            <v>UN69</v>
          </cell>
          <cell r="B1250" t="str">
            <v>UN00</v>
          </cell>
          <cell r="C1250" t="str">
            <v>RM29</v>
          </cell>
        </row>
        <row r="1251">
          <cell r="A1251" t="str">
            <v>UN6L</v>
          </cell>
          <cell r="B1251" t="str">
            <v>UN00</v>
          </cell>
          <cell r="C1251" t="str">
            <v>RM75</v>
          </cell>
        </row>
        <row r="1252">
          <cell r="A1252" t="str">
            <v>UN6M</v>
          </cell>
          <cell r="B1252" t="str">
            <v>UN00</v>
          </cell>
          <cell r="C1252" t="str">
            <v>RM76</v>
          </cell>
        </row>
        <row r="1253">
          <cell r="A1253" t="str">
            <v>UN6V</v>
          </cell>
          <cell r="B1253" t="str">
            <v>UN00</v>
          </cell>
          <cell r="C1253" t="str">
            <v>RM30</v>
          </cell>
        </row>
        <row r="1254">
          <cell r="A1254" t="str">
            <v>UN71</v>
          </cell>
          <cell r="B1254" t="str">
            <v>UN00</v>
          </cell>
          <cell r="C1254" t="str">
            <v>RM61</v>
          </cell>
        </row>
        <row r="1255">
          <cell r="A1255" t="str">
            <v>UN72</v>
          </cell>
          <cell r="B1255" t="str">
            <v>UN00</v>
          </cell>
          <cell r="C1255" t="str">
            <v>RM62</v>
          </cell>
        </row>
        <row r="1256">
          <cell r="A1256" t="str">
            <v>UN73</v>
          </cell>
          <cell r="B1256" t="str">
            <v>UN00</v>
          </cell>
          <cell r="C1256" t="str">
            <v>RM63</v>
          </cell>
        </row>
        <row r="1257">
          <cell r="A1257" t="str">
            <v>UN74</v>
          </cell>
          <cell r="B1257" t="str">
            <v>UN00</v>
          </cell>
          <cell r="C1257" t="str">
            <v>RM64</v>
          </cell>
        </row>
        <row r="1258">
          <cell r="A1258" t="str">
            <v>UN75</v>
          </cell>
          <cell r="B1258" t="str">
            <v>UN00</v>
          </cell>
          <cell r="C1258" t="str">
            <v>RM65</v>
          </cell>
        </row>
        <row r="1259">
          <cell r="A1259" t="str">
            <v>UN76</v>
          </cell>
          <cell r="B1259" t="str">
            <v>UN00</v>
          </cell>
          <cell r="C1259" t="str">
            <v>RM66</v>
          </cell>
        </row>
        <row r="1260">
          <cell r="A1260" t="str">
            <v>UN77</v>
          </cell>
          <cell r="B1260" t="str">
            <v>UN00</v>
          </cell>
          <cell r="C1260" t="str">
            <v>RM67</v>
          </cell>
        </row>
        <row r="1261">
          <cell r="A1261" t="str">
            <v>UN78</v>
          </cell>
          <cell r="B1261" t="str">
            <v>UN00</v>
          </cell>
          <cell r="C1261" t="str">
            <v>RM68</v>
          </cell>
        </row>
        <row r="1262">
          <cell r="A1262" t="str">
            <v>UN79</v>
          </cell>
          <cell r="B1262" t="str">
            <v>UN00</v>
          </cell>
          <cell r="C1262" t="str">
            <v>RM69</v>
          </cell>
        </row>
        <row r="1263">
          <cell r="A1263" t="str">
            <v>UN7L</v>
          </cell>
          <cell r="B1263" t="str">
            <v>UN00</v>
          </cell>
          <cell r="C1263" t="str">
            <v>UN56</v>
          </cell>
        </row>
        <row r="1264">
          <cell r="A1264" t="str">
            <v>UN7M</v>
          </cell>
          <cell r="B1264" t="str">
            <v>UN00</v>
          </cell>
          <cell r="C1264" t="str">
            <v>UN57</v>
          </cell>
        </row>
        <row r="1265">
          <cell r="A1265" t="str">
            <v>UN7V</v>
          </cell>
          <cell r="B1265" t="str">
            <v>UN00</v>
          </cell>
          <cell r="C1265" t="str">
            <v>RM70</v>
          </cell>
        </row>
        <row r="1266">
          <cell r="A1266" t="str">
            <v>UN89</v>
          </cell>
          <cell r="B1266" t="str">
            <v>UN00</v>
          </cell>
          <cell r="C1266" t="str">
            <v>RM77</v>
          </cell>
        </row>
        <row r="1267">
          <cell r="A1267" t="str">
            <v>UQ11</v>
          </cell>
          <cell r="B1267" t="str">
            <v>UQ00</v>
          </cell>
          <cell r="C1267" t="str">
            <v>RM1</v>
          </cell>
        </row>
        <row r="1268">
          <cell r="A1268" t="str">
            <v>UQ12</v>
          </cell>
          <cell r="B1268" t="str">
            <v>UQ00</v>
          </cell>
          <cell r="C1268" t="str">
            <v>RM2</v>
          </cell>
        </row>
        <row r="1269">
          <cell r="A1269" t="str">
            <v>UQ13</v>
          </cell>
          <cell r="B1269" t="str">
            <v>UQ00</v>
          </cell>
          <cell r="C1269" t="str">
            <v>RM3</v>
          </cell>
        </row>
        <row r="1270">
          <cell r="A1270" t="str">
            <v>UQ14</v>
          </cell>
          <cell r="B1270" t="str">
            <v>UQ00</v>
          </cell>
          <cell r="C1270" t="str">
            <v>RM4</v>
          </cell>
        </row>
        <row r="1271">
          <cell r="A1271" t="str">
            <v>UQ15</v>
          </cell>
          <cell r="B1271" t="str">
            <v>UQ00</v>
          </cell>
          <cell r="C1271" t="str">
            <v>RM5</v>
          </cell>
        </row>
        <row r="1272">
          <cell r="A1272" t="str">
            <v>UQ16</v>
          </cell>
          <cell r="B1272" t="str">
            <v>UQ00</v>
          </cell>
          <cell r="C1272" t="str">
            <v>RM6</v>
          </cell>
        </row>
        <row r="1273">
          <cell r="A1273" t="str">
            <v>UQ17</v>
          </cell>
          <cell r="B1273" t="str">
            <v>UQ00</v>
          </cell>
          <cell r="C1273" t="str">
            <v>RM7</v>
          </cell>
        </row>
        <row r="1274">
          <cell r="A1274" t="str">
            <v>UQ18</v>
          </cell>
          <cell r="B1274" t="str">
            <v>UQ00</v>
          </cell>
          <cell r="C1274" t="str">
            <v>RM8</v>
          </cell>
        </row>
        <row r="1275">
          <cell r="A1275" t="str">
            <v>UQ19</v>
          </cell>
          <cell r="B1275" t="str">
            <v>UQ00</v>
          </cell>
          <cell r="C1275" t="str">
            <v>RM9</v>
          </cell>
        </row>
        <row r="1276">
          <cell r="A1276" t="str">
            <v>UQ1L</v>
          </cell>
          <cell r="B1276" t="str">
            <v>UQ00</v>
          </cell>
          <cell r="C1276" t="str">
            <v>RM52</v>
          </cell>
        </row>
        <row r="1277">
          <cell r="A1277" t="str">
            <v>UQ1V</v>
          </cell>
          <cell r="B1277" t="str">
            <v>UQ00</v>
          </cell>
          <cell r="C1277" t="str">
            <v>RM10</v>
          </cell>
        </row>
        <row r="1278">
          <cell r="A1278" t="str">
            <v>UQ21</v>
          </cell>
          <cell r="B1278" t="str">
            <v>UQ00</v>
          </cell>
          <cell r="C1278" t="str">
            <v>RM11</v>
          </cell>
        </row>
        <row r="1279">
          <cell r="A1279" t="str">
            <v>UQ22</v>
          </cell>
          <cell r="B1279" t="str">
            <v>UQ00</v>
          </cell>
          <cell r="C1279" t="str">
            <v>RM12</v>
          </cell>
        </row>
        <row r="1280">
          <cell r="A1280" t="str">
            <v>UQ23</v>
          </cell>
          <cell r="B1280" t="str">
            <v>UQ00</v>
          </cell>
          <cell r="C1280" t="str">
            <v>RM13</v>
          </cell>
        </row>
        <row r="1281">
          <cell r="A1281" t="str">
            <v>UQ24</v>
          </cell>
          <cell r="B1281" t="str">
            <v>UQ00</v>
          </cell>
          <cell r="C1281" t="str">
            <v>RM14</v>
          </cell>
        </row>
        <row r="1282">
          <cell r="A1282" t="str">
            <v>UQ25</v>
          </cell>
          <cell r="B1282" t="str">
            <v>UQ00</v>
          </cell>
          <cell r="C1282" t="str">
            <v>RM15</v>
          </cell>
        </row>
        <row r="1283">
          <cell r="A1283" t="str">
            <v>UQ26</v>
          </cell>
          <cell r="B1283" t="str">
            <v>UQ00</v>
          </cell>
          <cell r="C1283" t="str">
            <v>RM16</v>
          </cell>
        </row>
        <row r="1284">
          <cell r="A1284" t="str">
            <v>UQ27</v>
          </cell>
          <cell r="B1284" t="str">
            <v>UQ00</v>
          </cell>
          <cell r="C1284" t="str">
            <v>RM17</v>
          </cell>
        </row>
        <row r="1285">
          <cell r="A1285" t="str">
            <v>UQ28</v>
          </cell>
          <cell r="B1285" t="str">
            <v>UQ00</v>
          </cell>
          <cell r="C1285" t="str">
            <v>RM18</v>
          </cell>
        </row>
        <row r="1286">
          <cell r="A1286" t="str">
            <v>UQ29</v>
          </cell>
          <cell r="B1286" t="str">
            <v>UQ00</v>
          </cell>
          <cell r="C1286" t="str">
            <v>RM19</v>
          </cell>
        </row>
        <row r="1287">
          <cell r="A1287" t="str">
            <v>UQ2L</v>
          </cell>
          <cell r="B1287" t="str">
            <v>UQ00</v>
          </cell>
          <cell r="C1287" t="str">
            <v>RM53</v>
          </cell>
        </row>
        <row r="1288">
          <cell r="A1288" t="str">
            <v>UQ2V</v>
          </cell>
          <cell r="B1288" t="str">
            <v>UQ00</v>
          </cell>
          <cell r="C1288" t="str">
            <v>RM20</v>
          </cell>
        </row>
        <row r="1289">
          <cell r="A1289" t="str">
            <v>UQ31</v>
          </cell>
          <cell r="B1289" t="str">
            <v>UQ00</v>
          </cell>
          <cell r="C1289" t="str">
            <v>RM31</v>
          </cell>
        </row>
        <row r="1290">
          <cell r="A1290" t="str">
            <v>UQ32</v>
          </cell>
          <cell r="B1290" t="str">
            <v>UQ00</v>
          </cell>
          <cell r="C1290" t="str">
            <v>RM32</v>
          </cell>
        </row>
        <row r="1291">
          <cell r="A1291" t="str">
            <v>UQ33</v>
          </cell>
          <cell r="B1291" t="str">
            <v>UQ00</v>
          </cell>
          <cell r="C1291" t="str">
            <v>RM33</v>
          </cell>
        </row>
        <row r="1292">
          <cell r="A1292" t="str">
            <v>UQ34</v>
          </cell>
          <cell r="B1292" t="str">
            <v>UQ00</v>
          </cell>
          <cell r="C1292" t="str">
            <v>RM34</v>
          </cell>
        </row>
        <row r="1293">
          <cell r="A1293" t="str">
            <v>UQ35</v>
          </cell>
          <cell r="B1293" t="str">
            <v>UQ00</v>
          </cell>
          <cell r="C1293" t="str">
            <v>RM35</v>
          </cell>
        </row>
        <row r="1294">
          <cell r="A1294" t="str">
            <v>UQ36</v>
          </cell>
          <cell r="B1294" t="str">
            <v>UQ00</v>
          </cell>
          <cell r="C1294" t="str">
            <v>RM36</v>
          </cell>
        </row>
        <row r="1295">
          <cell r="A1295" t="str">
            <v>UQ37</v>
          </cell>
          <cell r="B1295" t="str">
            <v>UQ00</v>
          </cell>
          <cell r="C1295" t="str">
            <v>RM37</v>
          </cell>
        </row>
        <row r="1296">
          <cell r="A1296" t="str">
            <v>UQ38</v>
          </cell>
          <cell r="B1296" t="str">
            <v>UQ00</v>
          </cell>
          <cell r="C1296" t="str">
            <v>RM38</v>
          </cell>
        </row>
        <row r="1297">
          <cell r="A1297" t="str">
            <v>UQ39</v>
          </cell>
          <cell r="B1297" t="str">
            <v>UQ00</v>
          </cell>
          <cell r="C1297" t="str">
            <v>RM39</v>
          </cell>
        </row>
        <row r="1298">
          <cell r="A1298" t="str">
            <v>UQ3L</v>
          </cell>
          <cell r="B1298" t="str">
            <v>UQ00</v>
          </cell>
          <cell r="C1298" t="str">
            <v>RM54</v>
          </cell>
        </row>
        <row r="1299">
          <cell r="A1299" t="str">
            <v>UQ3V</v>
          </cell>
          <cell r="B1299" t="str">
            <v>UQ00</v>
          </cell>
          <cell r="C1299" t="str">
            <v>RM40</v>
          </cell>
        </row>
        <row r="1300">
          <cell r="A1300" t="str">
            <v>UQ41</v>
          </cell>
          <cell r="B1300" t="str">
            <v>UQ00</v>
          </cell>
          <cell r="C1300" t="str">
            <v>RM41</v>
          </cell>
        </row>
        <row r="1301">
          <cell r="A1301" t="str">
            <v>UQ42</v>
          </cell>
          <cell r="B1301" t="str">
            <v>UQ00</v>
          </cell>
          <cell r="C1301" t="str">
            <v>RM42</v>
          </cell>
        </row>
        <row r="1302">
          <cell r="A1302" t="str">
            <v>UQ43</v>
          </cell>
          <cell r="B1302" t="str">
            <v>UQ00</v>
          </cell>
          <cell r="C1302" t="str">
            <v>RM43</v>
          </cell>
        </row>
        <row r="1303">
          <cell r="A1303" t="str">
            <v>UQ44</v>
          </cell>
          <cell r="B1303" t="str">
            <v>UQ00</v>
          </cell>
          <cell r="C1303" t="str">
            <v>RM44</v>
          </cell>
        </row>
        <row r="1304">
          <cell r="A1304" t="str">
            <v>UQ45</v>
          </cell>
          <cell r="B1304" t="str">
            <v>UQ00</v>
          </cell>
          <cell r="C1304" t="str">
            <v>RM45</v>
          </cell>
        </row>
        <row r="1305">
          <cell r="A1305" t="str">
            <v>UQ46</v>
          </cell>
          <cell r="B1305" t="str">
            <v>UQ00</v>
          </cell>
          <cell r="C1305" t="str">
            <v>RM46</v>
          </cell>
        </row>
        <row r="1306">
          <cell r="A1306" t="str">
            <v>UQ47</v>
          </cell>
          <cell r="B1306" t="str">
            <v>UQ00</v>
          </cell>
          <cell r="C1306" t="str">
            <v>RM47</v>
          </cell>
        </row>
        <row r="1307">
          <cell r="A1307" t="str">
            <v>UQ48</v>
          </cell>
          <cell r="B1307" t="str">
            <v>UQ00</v>
          </cell>
          <cell r="C1307" t="str">
            <v>RM48</v>
          </cell>
        </row>
        <row r="1308">
          <cell r="A1308" t="str">
            <v>UQ49</v>
          </cell>
          <cell r="B1308" t="str">
            <v>UQ00</v>
          </cell>
          <cell r="C1308" t="str">
            <v>RM49</v>
          </cell>
        </row>
        <row r="1309">
          <cell r="A1309" t="str">
            <v>UQ4L</v>
          </cell>
          <cell r="B1309" t="str">
            <v>UQ00</v>
          </cell>
          <cell r="C1309" t="str">
            <v>RM55</v>
          </cell>
        </row>
        <row r="1310">
          <cell r="A1310" t="str">
            <v>UQ4V</v>
          </cell>
          <cell r="B1310" t="str">
            <v>UQ00</v>
          </cell>
          <cell r="C1310" t="str">
            <v>RM50</v>
          </cell>
        </row>
        <row r="1311">
          <cell r="A1311" t="str">
            <v>UR11</v>
          </cell>
          <cell r="B1311" t="str">
            <v>UR00</v>
          </cell>
          <cell r="C1311" t="str">
            <v>RM1</v>
          </cell>
        </row>
        <row r="1312">
          <cell r="A1312" t="str">
            <v>UR12</v>
          </cell>
          <cell r="B1312" t="str">
            <v>UR00</v>
          </cell>
          <cell r="C1312" t="str">
            <v>RM2</v>
          </cell>
        </row>
        <row r="1313">
          <cell r="A1313" t="str">
            <v>UR13</v>
          </cell>
          <cell r="B1313" t="str">
            <v>UR00</v>
          </cell>
          <cell r="C1313" t="str">
            <v>RM3</v>
          </cell>
        </row>
        <row r="1314">
          <cell r="A1314" t="str">
            <v>UR14</v>
          </cell>
          <cell r="B1314" t="str">
            <v>UR00</v>
          </cell>
          <cell r="C1314" t="str">
            <v>RM4</v>
          </cell>
        </row>
        <row r="1315">
          <cell r="A1315" t="str">
            <v>UR15</v>
          </cell>
          <cell r="B1315" t="str">
            <v>UR00</v>
          </cell>
          <cell r="C1315" t="str">
            <v>RM5</v>
          </cell>
        </row>
        <row r="1316">
          <cell r="A1316" t="str">
            <v>UR16</v>
          </cell>
          <cell r="B1316" t="str">
            <v>UR00</v>
          </cell>
          <cell r="C1316" t="str">
            <v>RM6</v>
          </cell>
        </row>
        <row r="1317">
          <cell r="A1317" t="str">
            <v>UR17</v>
          </cell>
          <cell r="B1317" t="str">
            <v>UR00</v>
          </cell>
          <cell r="C1317" t="str">
            <v>RM7</v>
          </cell>
        </row>
        <row r="1318">
          <cell r="A1318" t="str">
            <v>UR18</v>
          </cell>
          <cell r="B1318" t="str">
            <v>UR00</v>
          </cell>
          <cell r="C1318" t="str">
            <v>RM8</v>
          </cell>
        </row>
        <row r="1319">
          <cell r="A1319" t="str">
            <v>UR19</v>
          </cell>
          <cell r="B1319" t="str">
            <v>UR00</v>
          </cell>
          <cell r="C1319" t="str">
            <v>RM9</v>
          </cell>
        </row>
        <row r="1320">
          <cell r="A1320" t="str">
            <v>UR1L</v>
          </cell>
          <cell r="B1320" t="str">
            <v>UR00</v>
          </cell>
          <cell r="C1320" t="str">
            <v>RM52</v>
          </cell>
        </row>
        <row r="1321">
          <cell r="A1321" t="str">
            <v>UR1V</v>
          </cell>
          <cell r="B1321" t="str">
            <v>UR00</v>
          </cell>
          <cell r="C1321" t="str">
            <v>RM10</v>
          </cell>
        </row>
        <row r="1322">
          <cell r="A1322" t="str">
            <v>UR21</v>
          </cell>
          <cell r="B1322" t="str">
            <v>UR00</v>
          </cell>
          <cell r="C1322" t="str">
            <v>RM11</v>
          </cell>
        </row>
        <row r="1323">
          <cell r="A1323" t="str">
            <v>UR22</v>
          </cell>
          <cell r="B1323" t="str">
            <v>UR00</v>
          </cell>
          <cell r="C1323" t="str">
            <v>RM12</v>
          </cell>
        </row>
        <row r="1324">
          <cell r="A1324" t="str">
            <v>UR23</v>
          </cell>
          <cell r="B1324" t="str">
            <v>UR00</v>
          </cell>
          <cell r="C1324" t="str">
            <v>RM13</v>
          </cell>
        </row>
        <row r="1325">
          <cell r="A1325" t="str">
            <v>UR24</v>
          </cell>
          <cell r="B1325" t="str">
            <v>UR00</v>
          </cell>
          <cell r="C1325" t="str">
            <v>RM14</v>
          </cell>
        </row>
        <row r="1326">
          <cell r="A1326" t="str">
            <v>UR25</v>
          </cell>
          <cell r="B1326" t="str">
            <v>UR00</v>
          </cell>
          <cell r="C1326" t="str">
            <v>RM15</v>
          </cell>
        </row>
        <row r="1327">
          <cell r="A1327" t="str">
            <v>UR26</v>
          </cell>
          <cell r="B1327" t="str">
            <v>UR00</v>
          </cell>
          <cell r="C1327" t="str">
            <v>RM16</v>
          </cell>
        </row>
        <row r="1328">
          <cell r="A1328" t="str">
            <v>UR27</v>
          </cell>
          <cell r="B1328" t="str">
            <v>UR00</v>
          </cell>
          <cell r="C1328" t="str">
            <v>RM17</v>
          </cell>
        </row>
        <row r="1329">
          <cell r="A1329" t="str">
            <v>UR28</v>
          </cell>
          <cell r="B1329" t="str">
            <v>UR00</v>
          </cell>
          <cell r="C1329" t="str">
            <v>RM18</v>
          </cell>
        </row>
        <row r="1330">
          <cell r="A1330" t="str">
            <v>UR29</v>
          </cell>
          <cell r="B1330" t="str">
            <v>UR00</v>
          </cell>
          <cell r="C1330" t="str">
            <v>RM19</v>
          </cell>
        </row>
        <row r="1331">
          <cell r="A1331" t="str">
            <v>UR2L</v>
          </cell>
          <cell r="B1331" t="str">
            <v>UR00</v>
          </cell>
          <cell r="C1331" t="str">
            <v>RM53</v>
          </cell>
        </row>
        <row r="1332">
          <cell r="A1332" t="str">
            <v>UR2V</v>
          </cell>
          <cell r="B1332" t="str">
            <v>UR00</v>
          </cell>
          <cell r="C1332" t="str">
            <v>RM20</v>
          </cell>
        </row>
        <row r="1333">
          <cell r="A1333" t="str">
            <v>UR31</v>
          </cell>
          <cell r="B1333" t="str">
            <v>UR00</v>
          </cell>
          <cell r="C1333" t="str">
            <v>RM31</v>
          </cell>
        </row>
        <row r="1334">
          <cell r="A1334" t="str">
            <v>UR32</v>
          </cell>
          <cell r="B1334" t="str">
            <v>UR00</v>
          </cell>
          <cell r="C1334" t="str">
            <v>RM32</v>
          </cell>
        </row>
        <row r="1335">
          <cell r="A1335" t="str">
            <v>UR33</v>
          </cell>
          <cell r="B1335" t="str">
            <v>UR00</v>
          </cell>
          <cell r="C1335" t="str">
            <v>RM33</v>
          </cell>
        </row>
        <row r="1336">
          <cell r="A1336" t="str">
            <v>UR34</v>
          </cell>
          <cell r="B1336" t="str">
            <v>UR00</v>
          </cell>
          <cell r="C1336" t="str">
            <v>RM34</v>
          </cell>
        </row>
        <row r="1337">
          <cell r="A1337" t="str">
            <v>UR35</v>
          </cell>
          <cell r="B1337" t="str">
            <v>UR00</v>
          </cell>
          <cell r="C1337" t="str">
            <v>RM35</v>
          </cell>
        </row>
        <row r="1338">
          <cell r="A1338" t="str">
            <v>UR36</v>
          </cell>
          <cell r="B1338" t="str">
            <v>UR00</v>
          </cell>
          <cell r="C1338" t="str">
            <v>RM36</v>
          </cell>
        </row>
        <row r="1339">
          <cell r="A1339" t="str">
            <v>UR37</v>
          </cell>
          <cell r="B1339" t="str">
            <v>UR00</v>
          </cell>
          <cell r="C1339" t="str">
            <v>RM37</v>
          </cell>
        </row>
        <row r="1340">
          <cell r="A1340" t="str">
            <v>UR38</v>
          </cell>
          <cell r="B1340" t="str">
            <v>UR00</v>
          </cell>
          <cell r="C1340" t="str">
            <v>RM38</v>
          </cell>
        </row>
        <row r="1341">
          <cell r="A1341" t="str">
            <v>UR39</v>
          </cell>
          <cell r="B1341" t="str">
            <v>UR00</v>
          </cell>
          <cell r="C1341" t="str">
            <v>RM39</v>
          </cell>
        </row>
        <row r="1342">
          <cell r="A1342" t="str">
            <v>UR3L</v>
          </cell>
          <cell r="B1342" t="str">
            <v>UR00</v>
          </cell>
          <cell r="C1342" t="str">
            <v>RM54</v>
          </cell>
        </row>
        <row r="1343">
          <cell r="A1343" t="str">
            <v>UR3V</v>
          </cell>
          <cell r="B1343" t="str">
            <v>UR00</v>
          </cell>
          <cell r="C1343" t="str">
            <v>RM40</v>
          </cell>
        </row>
        <row r="1344">
          <cell r="A1344" t="str">
            <v>UR41</v>
          </cell>
          <cell r="B1344" t="str">
            <v>UR00</v>
          </cell>
          <cell r="C1344" t="str">
            <v>RM41</v>
          </cell>
        </row>
        <row r="1345">
          <cell r="A1345" t="str">
            <v>UR42</v>
          </cell>
          <cell r="B1345" t="str">
            <v>UR00</v>
          </cell>
          <cell r="C1345" t="str">
            <v>RM42</v>
          </cell>
        </row>
        <row r="1346">
          <cell r="A1346" t="str">
            <v>UR43</v>
          </cell>
          <cell r="B1346" t="str">
            <v>UR00</v>
          </cell>
          <cell r="C1346" t="str">
            <v>RM43</v>
          </cell>
        </row>
        <row r="1347">
          <cell r="A1347" t="str">
            <v>UR44</v>
          </cell>
          <cell r="B1347" t="str">
            <v>UR00</v>
          </cell>
          <cell r="C1347" t="str">
            <v>RM44</v>
          </cell>
        </row>
        <row r="1348">
          <cell r="A1348" t="str">
            <v>UR45</v>
          </cell>
          <cell r="B1348" t="str">
            <v>UR00</v>
          </cell>
          <cell r="C1348" t="str">
            <v>RM45</v>
          </cell>
        </row>
        <row r="1349">
          <cell r="A1349" t="str">
            <v>UR46</v>
          </cell>
          <cell r="B1349" t="str">
            <v>UR00</v>
          </cell>
          <cell r="C1349" t="str">
            <v>RM46</v>
          </cell>
        </row>
        <row r="1350">
          <cell r="A1350" t="str">
            <v>UR47</v>
          </cell>
          <cell r="B1350" t="str">
            <v>UR00</v>
          </cell>
          <cell r="C1350" t="str">
            <v>RM47</v>
          </cell>
        </row>
        <row r="1351">
          <cell r="A1351" t="str">
            <v>UR48</v>
          </cell>
          <cell r="B1351" t="str">
            <v>UR00</v>
          </cell>
          <cell r="C1351" t="str">
            <v>RM48</v>
          </cell>
        </row>
        <row r="1352">
          <cell r="A1352" t="str">
            <v>UR49</v>
          </cell>
          <cell r="B1352" t="str">
            <v>UR00</v>
          </cell>
          <cell r="C1352" t="str">
            <v>RM49</v>
          </cell>
        </row>
        <row r="1353">
          <cell r="A1353" t="str">
            <v>UR4L</v>
          </cell>
          <cell r="B1353" t="str">
            <v>UR00</v>
          </cell>
          <cell r="C1353" t="str">
            <v>RM55</v>
          </cell>
        </row>
        <row r="1354">
          <cell r="A1354" t="str">
            <v>UR4V</v>
          </cell>
          <cell r="B1354" t="str">
            <v>UR00</v>
          </cell>
          <cell r="C1354" t="str">
            <v>RM50</v>
          </cell>
        </row>
        <row r="1355">
          <cell r="A1355" t="str">
            <v>B110</v>
          </cell>
          <cell r="B1355" t="str">
            <v>B0A0</v>
          </cell>
          <cell r="C1355" t="str">
            <v>RM61</v>
          </cell>
        </row>
        <row r="1356">
          <cell r="A1356" t="str">
            <v>B1B0</v>
          </cell>
          <cell r="B1356" t="str">
            <v>B0A0</v>
          </cell>
          <cell r="C1356" t="str">
            <v>RM21</v>
          </cell>
        </row>
        <row r="1357">
          <cell r="A1357" t="str">
            <v>B210</v>
          </cell>
          <cell r="B1357" t="str">
            <v>B0A0</v>
          </cell>
          <cell r="C1357" t="str">
            <v>RM62</v>
          </cell>
        </row>
        <row r="1358">
          <cell r="A1358" t="str">
            <v>B310</v>
          </cell>
          <cell r="B1358" t="str">
            <v>B0A0</v>
          </cell>
          <cell r="C1358" t="str">
            <v>RM63</v>
          </cell>
        </row>
        <row r="1359">
          <cell r="A1359" t="str">
            <v>B510</v>
          </cell>
          <cell r="B1359" t="str">
            <v>B0A0</v>
          </cell>
          <cell r="C1359" t="str">
            <v>RM65</v>
          </cell>
        </row>
        <row r="1360">
          <cell r="A1360" t="str">
            <v>B51A</v>
          </cell>
          <cell r="B1360" t="str">
            <v>B0A0</v>
          </cell>
          <cell r="C1360" t="str">
            <v>RM131</v>
          </cell>
        </row>
        <row r="1361">
          <cell r="A1361" t="str">
            <v>B610</v>
          </cell>
          <cell r="B1361" t="str">
            <v>B0A0</v>
          </cell>
          <cell r="C1361" t="str">
            <v>RM66</v>
          </cell>
        </row>
        <row r="1362">
          <cell r="A1362" t="str">
            <v>B910</v>
          </cell>
          <cell r="B1362" t="str">
            <v>B0A0</v>
          </cell>
          <cell r="C1362" t="str">
            <v>RM69</v>
          </cell>
        </row>
        <row r="1363">
          <cell r="A1363" t="str">
            <v>BL10</v>
          </cell>
          <cell r="B1363" t="str">
            <v>B0A0</v>
          </cell>
          <cell r="C1363" t="str">
            <v>RM56</v>
          </cell>
        </row>
        <row r="1364">
          <cell r="A1364" t="str">
            <v>BV10</v>
          </cell>
          <cell r="B1364" t="str">
            <v>B0A0</v>
          </cell>
          <cell r="C1364" t="str">
            <v>RM70</v>
          </cell>
        </row>
        <row r="1365">
          <cell r="A1365" t="str">
            <v>C61X</v>
          </cell>
          <cell r="B1365" t="str">
            <v>C0A0</v>
          </cell>
          <cell r="C1365" t="str">
            <v>RM136</v>
          </cell>
        </row>
        <row r="1366">
          <cell r="A1366" t="str">
            <v>C64X</v>
          </cell>
          <cell r="B1366" t="str">
            <v>C0A0</v>
          </cell>
          <cell r="C1366" t="str">
            <v>RM137</v>
          </cell>
        </row>
        <row r="1367">
          <cell r="A1367" t="str">
            <v>C110</v>
          </cell>
          <cell r="B1367" t="str">
            <v>C0A0</v>
          </cell>
          <cell r="C1367" t="str">
            <v>RM61</v>
          </cell>
        </row>
        <row r="1368">
          <cell r="A1368" t="str">
            <v>C112</v>
          </cell>
          <cell r="B1368" t="str">
            <v>C0A0</v>
          </cell>
          <cell r="C1368" t="str">
            <v>RM78</v>
          </cell>
        </row>
        <row r="1369">
          <cell r="A1369" t="str">
            <v>C1A1</v>
          </cell>
          <cell r="B1369" t="str">
            <v>C0A0</v>
          </cell>
          <cell r="C1369" t="str">
            <v>RM1</v>
          </cell>
        </row>
        <row r="1370">
          <cell r="A1370" t="str">
            <v>C1A2</v>
          </cell>
          <cell r="B1370" t="str">
            <v>C0A0</v>
          </cell>
          <cell r="C1370" t="str">
            <v>RM11</v>
          </cell>
        </row>
        <row r="1371">
          <cell r="A1371" t="str">
            <v>C1A3</v>
          </cell>
          <cell r="B1371" t="str">
            <v>C0A0</v>
          </cell>
          <cell r="C1371" t="str">
            <v>RM31</v>
          </cell>
        </row>
        <row r="1372">
          <cell r="A1372" t="str">
            <v>C1A4</v>
          </cell>
          <cell r="B1372" t="str">
            <v>C0A0</v>
          </cell>
          <cell r="C1372" t="str">
            <v>RM41</v>
          </cell>
        </row>
        <row r="1373">
          <cell r="A1373" t="str">
            <v>C1B0</v>
          </cell>
          <cell r="B1373" t="str">
            <v>C0A0</v>
          </cell>
          <cell r="C1373" t="str">
            <v>RM21</v>
          </cell>
        </row>
        <row r="1374">
          <cell r="A1374" t="str">
            <v>C1C0</v>
          </cell>
          <cell r="B1374" t="str">
            <v>C0A0</v>
          </cell>
          <cell r="C1374" t="str">
            <v>RM79</v>
          </cell>
        </row>
        <row r="1375">
          <cell r="A1375" t="str">
            <v>C210</v>
          </cell>
          <cell r="B1375" t="str">
            <v>C0A0</v>
          </cell>
          <cell r="C1375" t="str">
            <v>RM62</v>
          </cell>
        </row>
        <row r="1376">
          <cell r="A1376" t="str">
            <v>C2A1</v>
          </cell>
          <cell r="B1376" t="str">
            <v>C0A0</v>
          </cell>
          <cell r="C1376" t="str">
            <v>RM2</v>
          </cell>
        </row>
        <row r="1377">
          <cell r="A1377" t="str">
            <v>C2A2</v>
          </cell>
          <cell r="B1377" t="str">
            <v>C0A0</v>
          </cell>
          <cell r="C1377" t="str">
            <v>RM12</v>
          </cell>
        </row>
        <row r="1378">
          <cell r="A1378" t="str">
            <v>C2A3</v>
          </cell>
          <cell r="B1378" t="str">
            <v>C0A0</v>
          </cell>
          <cell r="C1378" t="str">
            <v>RM32</v>
          </cell>
        </row>
        <row r="1379">
          <cell r="A1379" t="str">
            <v>C2A4</v>
          </cell>
          <cell r="B1379" t="str">
            <v>C0A0</v>
          </cell>
          <cell r="C1379" t="str">
            <v>RM42</v>
          </cell>
        </row>
        <row r="1380">
          <cell r="A1380" t="str">
            <v>C2B0</v>
          </cell>
          <cell r="B1380" t="str">
            <v>C0A0</v>
          </cell>
          <cell r="C1380" t="str">
            <v>RM22</v>
          </cell>
        </row>
        <row r="1381">
          <cell r="A1381" t="str">
            <v>C2C0</v>
          </cell>
          <cell r="B1381" t="str">
            <v>C0A0</v>
          </cell>
          <cell r="C1381" t="str">
            <v>RM80</v>
          </cell>
        </row>
        <row r="1382">
          <cell r="A1382" t="str">
            <v>C310</v>
          </cell>
          <cell r="B1382" t="str">
            <v>C0A0</v>
          </cell>
          <cell r="C1382" t="str">
            <v>RM63</v>
          </cell>
        </row>
        <row r="1383">
          <cell r="A1383" t="str">
            <v>C3A1</v>
          </cell>
          <cell r="B1383" t="str">
            <v>C0A0</v>
          </cell>
          <cell r="C1383" t="str">
            <v>RM3</v>
          </cell>
        </row>
        <row r="1384">
          <cell r="A1384" t="str">
            <v>C3A2</v>
          </cell>
          <cell r="B1384" t="str">
            <v>C0A0</v>
          </cell>
          <cell r="C1384" t="str">
            <v>RM13</v>
          </cell>
        </row>
        <row r="1385">
          <cell r="A1385" t="str">
            <v>C3A3</v>
          </cell>
          <cell r="B1385" t="str">
            <v>C0A0</v>
          </cell>
          <cell r="C1385" t="str">
            <v>RM33</v>
          </cell>
        </row>
        <row r="1386">
          <cell r="A1386" t="str">
            <v>C3A4</v>
          </cell>
          <cell r="B1386" t="str">
            <v>C0A0</v>
          </cell>
          <cell r="C1386" t="str">
            <v>RM43</v>
          </cell>
        </row>
        <row r="1387">
          <cell r="A1387" t="str">
            <v>C3B0</v>
          </cell>
          <cell r="B1387" t="str">
            <v>C0A0</v>
          </cell>
          <cell r="C1387" t="str">
            <v>RM23</v>
          </cell>
        </row>
        <row r="1388">
          <cell r="A1388" t="str">
            <v>C410</v>
          </cell>
          <cell r="B1388" t="str">
            <v>C0A0</v>
          </cell>
          <cell r="C1388" t="str">
            <v>RM64</v>
          </cell>
        </row>
        <row r="1389">
          <cell r="A1389" t="str">
            <v>C4A1</v>
          </cell>
          <cell r="B1389" t="str">
            <v>C0A0</v>
          </cell>
          <cell r="C1389" t="str">
            <v>RM4</v>
          </cell>
        </row>
        <row r="1390">
          <cell r="A1390" t="str">
            <v>C4A2</v>
          </cell>
          <cell r="B1390" t="str">
            <v>C0A0</v>
          </cell>
          <cell r="C1390" t="str">
            <v>RM14</v>
          </cell>
        </row>
        <row r="1391">
          <cell r="A1391" t="str">
            <v>C4A3</v>
          </cell>
          <cell r="B1391" t="str">
            <v>C0A0</v>
          </cell>
          <cell r="C1391" t="str">
            <v>RM34</v>
          </cell>
        </row>
        <row r="1392">
          <cell r="A1392" t="str">
            <v>C4A4</v>
          </cell>
          <cell r="B1392" t="str">
            <v>C0A0</v>
          </cell>
          <cell r="C1392" t="str">
            <v>RM44</v>
          </cell>
        </row>
        <row r="1393">
          <cell r="A1393" t="str">
            <v>C4B0</v>
          </cell>
          <cell r="B1393" t="str">
            <v>C0A0</v>
          </cell>
          <cell r="C1393" t="str">
            <v>RM24</v>
          </cell>
        </row>
        <row r="1394">
          <cell r="A1394" t="str">
            <v>C510</v>
          </cell>
          <cell r="B1394" t="str">
            <v>C0A0</v>
          </cell>
          <cell r="C1394" t="str">
            <v>RM65</v>
          </cell>
        </row>
        <row r="1395">
          <cell r="A1395" t="str">
            <v>C5A3</v>
          </cell>
          <cell r="B1395" t="str">
            <v>C0A0</v>
          </cell>
          <cell r="C1395" t="str">
            <v>RM35</v>
          </cell>
        </row>
        <row r="1396">
          <cell r="A1396" t="str">
            <v>C5A4</v>
          </cell>
          <cell r="B1396" t="str">
            <v>C0A0</v>
          </cell>
          <cell r="C1396" t="str">
            <v>RM45</v>
          </cell>
        </row>
        <row r="1397">
          <cell r="A1397" t="str">
            <v>C5B0</v>
          </cell>
          <cell r="B1397" t="str">
            <v>C0A0</v>
          </cell>
          <cell r="C1397" t="str">
            <v>RM25</v>
          </cell>
        </row>
        <row r="1398">
          <cell r="A1398" t="str">
            <v>C5C0</v>
          </cell>
          <cell r="B1398" t="str">
            <v>C0A0</v>
          </cell>
          <cell r="C1398" t="str">
            <v>RM81</v>
          </cell>
        </row>
        <row r="1399">
          <cell r="A1399" t="str">
            <v>C610</v>
          </cell>
          <cell r="B1399" t="str">
            <v>C0A0</v>
          </cell>
          <cell r="C1399" t="str">
            <v>RM66</v>
          </cell>
        </row>
        <row r="1400">
          <cell r="A1400" t="str">
            <v>C6A1</v>
          </cell>
          <cell r="B1400" t="str">
            <v>C0A0</v>
          </cell>
          <cell r="C1400" t="str">
            <v>RM6</v>
          </cell>
        </row>
        <row r="1401">
          <cell r="A1401" t="str">
            <v>C6A2</v>
          </cell>
          <cell r="B1401" t="str">
            <v>C0A0</v>
          </cell>
          <cell r="C1401" t="str">
            <v>RM16</v>
          </cell>
        </row>
        <row r="1402">
          <cell r="A1402" t="str">
            <v>C6A3</v>
          </cell>
          <cell r="B1402" t="str">
            <v>C0A0</v>
          </cell>
          <cell r="C1402" t="str">
            <v>RM36</v>
          </cell>
        </row>
        <row r="1403">
          <cell r="A1403" t="str">
            <v>C6A4</v>
          </cell>
          <cell r="B1403" t="str">
            <v>C0A0</v>
          </cell>
          <cell r="C1403" t="str">
            <v>RM46</v>
          </cell>
        </row>
        <row r="1404">
          <cell r="A1404" t="str">
            <v>C6B0</v>
          </cell>
          <cell r="B1404" t="str">
            <v>C0A0</v>
          </cell>
          <cell r="C1404" t="str">
            <v>RM26</v>
          </cell>
        </row>
        <row r="1405">
          <cell r="A1405" t="str">
            <v>C6C0</v>
          </cell>
          <cell r="B1405" t="str">
            <v>C0A0</v>
          </cell>
          <cell r="C1405" t="str">
            <v>RM82</v>
          </cell>
        </row>
        <row r="1406">
          <cell r="A1406" t="str">
            <v>C7A1</v>
          </cell>
          <cell r="B1406" t="str">
            <v>C0A0</v>
          </cell>
          <cell r="C1406" t="str">
            <v>RM7</v>
          </cell>
        </row>
        <row r="1407">
          <cell r="A1407" t="str">
            <v>C7A2</v>
          </cell>
          <cell r="B1407" t="str">
            <v>C0A0</v>
          </cell>
          <cell r="C1407" t="str">
            <v>RM17</v>
          </cell>
        </row>
        <row r="1408">
          <cell r="A1408" t="str">
            <v>C7A3</v>
          </cell>
          <cell r="B1408" t="str">
            <v>C0A0</v>
          </cell>
          <cell r="C1408" t="str">
            <v>RM37</v>
          </cell>
        </row>
        <row r="1409">
          <cell r="A1409" t="str">
            <v>C7A4</v>
          </cell>
          <cell r="B1409" t="str">
            <v>C0A0</v>
          </cell>
          <cell r="C1409" t="str">
            <v>RM47</v>
          </cell>
        </row>
        <row r="1410">
          <cell r="A1410" t="str">
            <v>C7B0</v>
          </cell>
          <cell r="B1410" t="str">
            <v>C0A0</v>
          </cell>
          <cell r="C1410" t="str">
            <v>RM27</v>
          </cell>
        </row>
        <row r="1411">
          <cell r="A1411" t="str">
            <v>C7C0</v>
          </cell>
          <cell r="B1411" t="str">
            <v>C0A0</v>
          </cell>
          <cell r="C1411" t="str">
            <v>RM83</v>
          </cell>
        </row>
        <row r="1412">
          <cell r="A1412" t="str">
            <v>C810</v>
          </cell>
          <cell r="B1412" t="str">
            <v>C0A0</v>
          </cell>
          <cell r="C1412" t="str">
            <v>RM68</v>
          </cell>
        </row>
        <row r="1413">
          <cell r="A1413" t="str">
            <v>C8A1</v>
          </cell>
          <cell r="B1413" t="str">
            <v>C0A0</v>
          </cell>
          <cell r="C1413" t="str">
            <v>RM8</v>
          </cell>
        </row>
        <row r="1414">
          <cell r="A1414" t="str">
            <v>C8A2</v>
          </cell>
          <cell r="B1414" t="str">
            <v>C0A0</v>
          </cell>
          <cell r="C1414" t="str">
            <v>RM18</v>
          </cell>
        </row>
        <row r="1415">
          <cell r="A1415" t="str">
            <v>C8A3</v>
          </cell>
          <cell r="B1415" t="str">
            <v>C0A0</v>
          </cell>
          <cell r="C1415" t="str">
            <v>RM38</v>
          </cell>
        </row>
        <row r="1416">
          <cell r="A1416" t="str">
            <v>C8A4</v>
          </cell>
          <cell r="B1416" t="str">
            <v>C0A0</v>
          </cell>
          <cell r="C1416" t="str">
            <v>RM48</v>
          </cell>
        </row>
        <row r="1417">
          <cell r="A1417" t="str">
            <v>C8B0</v>
          </cell>
          <cell r="B1417" t="str">
            <v>C0A0</v>
          </cell>
          <cell r="C1417" t="str">
            <v>RM28</v>
          </cell>
        </row>
        <row r="1418">
          <cell r="A1418" t="str">
            <v>C8C0</v>
          </cell>
          <cell r="B1418" t="str">
            <v>C0A0</v>
          </cell>
          <cell r="C1418" t="str">
            <v>RM84</v>
          </cell>
        </row>
        <row r="1419">
          <cell r="A1419" t="str">
            <v>C910</v>
          </cell>
          <cell r="B1419" t="str">
            <v>C0A0</v>
          </cell>
          <cell r="C1419" t="str">
            <v>RM69</v>
          </cell>
        </row>
        <row r="1420">
          <cell r="A1420" t="str">
            <v>C91D</v>
          </cell>
          <cell r="B1420" t="str">
            <v>C0A0</v>
          </cell>
          <cell r="C1420" t="str">
            <v>RM138</v>
          </cell>
        </row>
        <row r="1421">
          <cell r="A1421" t="str">
            <v>C9A4</v>
          </cell>
          <cell r="B1421" t="str">
            <v>C0A0</v>
          </cell>
          <cell r="C1421" t="str">
            <v>RM49</v>
          </cell>
        </row>
        <row r="1422">
          <cell r="A1422" t="str">
            <v>C9B0</v>
          </cell>
          <cell r="B1422" t="str">
            <v>C0A0</v>
          </cell>
          <cell r="C1422" t="str">
            <v>RM29</v>
          </cell>
        </row>
        <row r="1423">
          <cell r="A1423" t="str">
            <v>C9C0</v>
          </cell>
          <cell r="B1423" t="str">
            <v>C0A0</v>
          </cell>
          <cell r="C1423" t="str">
            <v>RM85</v>
          </cell>
        </row>
        <row r="1424">
          <cell r="A1424" t="str">
            <v>CBB0</v>
          </cell>
          <cell r="B1424" t="str">
            <v>C0A0</v>
          </cell>
          <cell r="C1424" t="str">
            <v>RM86</v>
          </cell>
        </row>
        <row r="1425">
          <cell r="A1425" t="str">
            <v>CMA3</v>
          </cell>
          <cell r="B1425" t="str">
            <v>C0A0</v>
          </cell>
          <cell r="C1425" t="str">
            <v>RM87</v>
          </cell>
        </row>
        <row r="1426">
          <cell r="A1426" t="str">
            <v>CV10</v>
          </cell>
          <cell r="B1426" t="str">
            <v>C0A0</v>
          </cell>
          <cell r="C1426" t="str">
            <v>RM70</v>
          </cell>
        </row>
        <row r="1427">
          <cell r="A1427" t="str">
            <v>CVA1</v>
          </cell>
          <cell r="B1427" t="str">
            <v>C0A0</v>
          </cell>
          <cell r="C1427" t="str">
            <v>RM10</v>
          </cell>
        </row>
        <row r="1428">
          <cell r="A1428" t="str">
            <v>CVA2</v>
          </cell>
          <cell r="B1428" t="str">
            <v>C0A0</v>
          </cell>
          <cell r="C1428" t="str">
            <v>RM20</v>
          </cell>
        </row>
        <row r="1429">
          <cell r="A1429" t="str">
            <v>CVA3</v>
          </cell>
          <cell r="B1429" t="str">
            <v>C0A0</v>
          </cell>
          <cell r="C1429" t="str">
            <v>RM40</v>
          </cell>
        </row>
        <row r="1430">
          <cell r="A1430" t="str">
            <v>CVA4</v>
          </cell>
          <cell r="B1430" t="str">
            <v>C0A0</v>
          </cell>
          <cell r="C1430" t="str">
            <v>RM50</v>
          </cell>
        </row>
        <row r="1431">
          <cell r="A1431" t="str">
            <v>CVB0</v>
          </cell>
          <cell r="B1431" t="str">
            <v>C0A0</v>
          </cell>
          <cell r="C1431" t="str">
            <v>RM30</v>
          </cell>
        </row>
        <row r="1432">
          <cell r="A1432" t="str">
            <v>CVC0</v>
          </cell>
          <cell r="B1432" t="str">
            <v>C0A0</v>
          </cell>
          <cell r="C1432" t="str">
            <v>RM88</v>
          </cell>
        </row>
        <row r="1433">
          <cell r="A1433" t="str">
            <v>Q200</v>
          </cell>
          <cell r="B1433" t="str">
            <v>C0A0</v>
          </cell>
          <cell r="C1433" t="str">
            <v>RM139</v>
          </cell>
        </row>
        <row r="1434">
          <cell r="A1434" t="str">
            <v>Q201</v>
          </cell>
          <cell r="B1434" t="str">
            <v>C0A0</v>
          </cell>
          <cell r="C1434" t="str">
            <v>RM140</v>
          </cell>
        </row>
        <row r="1435">
          <cell r="A1435" t="str">
            <v>C5BL</v>
          </cell>
          <cell r="B1435" t="str">
            <v>C0AL</v>
          </cell>
          <cell r="C1435" t="str">
            <v>RM25</v>
          </cell>
        </row>
        <row r="1436">
          <cell r="A1436" t="str">
            <v>CA11</v>
          </cell>
          <cell r="B1436" t="str">
            <v>CAN0</v>
          </cell>
          <cell r="C1436" t="str">
            <v>RM61</v>
          </cell>
        </row>
        <row r="1437">
          <cell r="A1437" t="str">
            <v>CA12</v>
          </cell>
          <cell r="B1437" t="str">
            <v>CAN0</v>
          </cell>
          <cell r="C1437" t="str">
            <v>RM62</v>
          </cell>
        </row>
        <row r="1438">
          <cell r="A1438" t="str">
            <v>CA13</v>
          </cell>
          <cell r="B1438" t="str">
            <v>CAN0</v>
          </cell>
          <cell r="C1438" t="str">
            <v>RM63</v>
          </cell>
        </row>
        <row r="1439">
          <cell r="A1439" t="str">
            <v>CA14</v>
          </cell>
          <cell r="B1439" t="str">
            <v>CAN0</v>
          </cell>
          <cell r="C1439" t="str">
            <v>RM64</v>
          </cell>
        </row>
        <row r="1440">
          <cell r="A1440" t="str">
            <v>CA15</v>
          </cell>
          <cell r="B1440" t="str">
            <v>CAN0</v>
          </cell>
          <cell r="C1440" t="str">
            <v>RM65</v>
          </cell>
        </row>
        <row r="1441">
          <cell r="A1441" t="str">
            <v>CA17</v>
          </cell>
          <cell r="B1441" t="str">
            <v>CAN0</v>
          </cell>
          <cell r="C1441" t="str">
            <v>RM67</v>
          </cell>
        </row>
        <row r="1442">
          <cell r="A1442" t="str">
            <v>CA18</v>
          </cell>
          <cell r="B1442" t="str">
            <v>CAN0</v>
          </cell>
          <cell r="C1442" t="str">
            <v>RM68</v>
          </cell>
        </row>
        <row r="1443">
          <cell r="A1443" t="str">
            <v>CA19</v>
          </cell>
          <cell r="B1443" t="str">
            <v>CAN0</v>
          </cell>
          <cell r="C1443" t="str">
            <v>RM69</v>
          </cell>
        </row>
        <row r="1444">
          <cell r="A1444" t="str">
            <v>CB11</v>
          </cell>
          <cell r="B1444" t="str">
            <v>CMBS</v>
          </cell>
          <cell r="C1444" t="str">
            <v>RM89</v>
          </cell>
        </row>
        <row r="1445">
          <cell r="A1445" t="str">
            <v>CB12</v>
          </cell>
          <cell r="B1445" t="str">
            <v>CMBS</v>
          </cell>
          <cell r="C1445" t="str">
            <v>RM2</v>
          </cell>
        </row>
        <row r="1446">
          <cell r="A1446" t="str">
            <v>CB13</v>
          </cell>
          <cell r="B1446" t="str">
            <v>CMBS</v>
          </cell>
          <cell r="C1446" t="str">
            <v>RM3</v>
          </cell>
        </row>
        <row r="1447">
          <cell r="A1447" t="str">
            <v>CB14</v>
          </cell>
          <cell r="B1447" t="str">
            <v>CMBS</v>
          </cell>
          <cell r="C1447" t="str">
            <v>RM4</v>
          </cell>
        </row>
        <row r="1448">
          <cell r="A1448" t="str">
            <v>CB15</v>
          </cell>
          <cell r="B1448" t="str">
            <v>CMBS</v>
          </cell>
          <cell r="C1448" t="str">
            <v>RM90</v>
          </cell>
        </row>
        <row r="1449">
          <cell r="A1449" t="str">
            <v>CB16</v>
          </cell>
          <cell r="B1449" t="str">
            <v>CMBS</v>
          </cell>
          <cell r="C1449" t="str">
            <v>RM6</v>
          </cell>
        </row>
        <row r="1450">
          <cell r="A1450" t="str">
            <v>CB19</v>
          </cell>
          <cell r="B1450" t="str">
            <v>CMBS</v>
          </cell>
          <cell r="C1450" t="str">
            <v>RM9</v>
          </cell>
        </row>
        <row r="1451">
          <cell r="A1451" t="str">
            <v>CB1V</v>
          </cell>
          <cell r="B1451" t="str">
            <v>CMBS</v>
          </cell>
          <cell r="C1451" t="str">
            <v>RM10</v>
          </cell>
        </row>
        <row r="1452">
          <cell r="A1452" t="str">
            <v>CB21</v>
          </cell>
          <cell r="B1452" t="str">
            <v>CMBS</v>
          </cell>
          <cell r="C1452" t="str">
            <v>RM30</v>
          </cell>
        </row>
        <row r="1453">
          <cell r="A1453" t="str">
            <v>CB22</v>
          </cell>
          <cell r="B1453" t="str">
            <v>CMBS</v>
          </cell>
          <cell r="C1453" t="str">
            <v>RM12</v>
          </cell>
        </row>
        <row r="1454">
          <cell r="A1454" t="str">
            <v>CB23</v>
          </cell>
          <cell r="B1454" t="str">
            <v>CMBS</v>
          </cell>
          <cell r="C1454" t="str">
            <v>RM13</v>
          </cell>
        </row>
        <row r="1455">
          <cell r="A1455" t="str">
            <v>CB24</v>
          </cell>
          <cell r="B1455" t="str">
            <v>CMBS</v>
          </cell>
          <cell r="C1455" t="str">
            <v>RM14</v>
          </cell>
        </row>
        <row r="1456">
          <cell r="A1456" t="str">
            <v>CB25</v>
          </cell>
          <cell r="B1456" t="str">
            <v>CMBS</v>
          </cell>
          <cell r="C1456" t="str">
            <v>RM92</v>
          </cell>
        </row>
        <row r="1457">
          <cell r="A1457" t="str">
            <v>CB26</v>
          </cell>
          <cell r="B1457" t="str">
            <v>CMBS</v>
          </cell>
          <cell r="C1457" t="str">
            <v>RM16</v>
          </cell>
        </row>
        <row r="1458">
          <cell r="A1458" t="str">
            <v>CB29</v>
          </cell>
          <cell r="B1458" t="str">
            <v>CMBS</v>
          </cell>
          <cell r="C1458" t="str">
            <v>RM19</v>
          </cell>
        </row>
        <row r="1459">
          <cell r="A1459" t="str">
            <v>CB2V</v>
          </cell>
          <cell r="B1459" t="str">
            <v>CMBS</v>
          </cell>
          <cell r="C1459" t="str">
            <v>RM20</v>
          </cell>
        </row>
        <row r="1460">
          <cell r="A1460" t="str">
            <v>CB31</v>
          </cell>
          <cell r="B1460" t="str">
            <v>CMBS</v>
          </cell>
          <cell r="C1460" t="str">
            <v>RM93</v>
          </cell>
        </row>
        <row r="1461">
          <cell r="A1461" t="str">
            <v>CB32</v>
          </cell>
          <cell r="B1461" t="str">
            <v>CMBS</v>
          </cell>
          <cell r="C1461" t="str">
            <v>RM32</v>
          </cell>
        </row>
        <row r="1462">
          <cell r="A1462" t="str">
            <v>CB33</v>
          </cell>
          <cell r="B1462" t="str">
            <v>CMBS</v>
          </cell>
          <cell r="C1462" t="str">
            <v>RM33</v>
          </cell>
        </row>
        <row r="1463">
          <cell r="A1463" t="str">
            <v>CB34</v>
          </cell>
          <cell r="B1463" t="str">
            <v>CMBS</v>
          </cell>
          <cell r="C1463" t="str">
            <v>RM34</v>
          </cell>
        </row>
        <row r="1464">
          <cell r="A1464" t="str">
            <v>CB35</v>
          </cell>
          <cell r="B1464" t="str">
            <v>CMBS</v>
          </cell>
          <cell r="C1464" t="str">
            <v>RM94</v>
          </cell>
        </row>
        <row r="1465">
          <cell r="A1465" t="str">
            <v>CB36</v>
          </cell>
          <cell r="B1465" t="str">
            <v>CMBS</v>
          </cell>
          <cell r="C1465" t="str">
            <v>RM36</v>
          </cell>
        </row>
        <row r="1466">
          <cell r="A1466" t="str">
            <v>CB39</v>
          </cell>
          <cell r="B1466" t="str">
            <v>CMBS</v>
          </cell>
          <cell r="C1466" t="str">
            <v>RM39</v>
          </cell>
        </row>
        <row r="1467">
          <cell r="A1467" t="str">
            <v>CB3V</v>
          </cell>
          <cell r="B1467" t="str">
            <v>CMBS</v>
          </cell>
          <cell r="C1467" t="str">
            <v>RM40</v>
          </cell>
        </row>
        <row r="1468">
          <cell r="A1468" t="str">
            <v>CB41</v>
          </cell>
          <cell r="B1468" t="str">
            <v>CMBS</v>
          </cell>
          <cell r="C1468" t="str">
            <v>RM95</v>
          </cell>
        </row>
        <row r="1469">
          <cell r="A1469" t="str">
            <v>CB42</v>
          </cell>
          <cell r="B1469" t="str">
            <v>CMBS</v>
          </cell>
          <cell r="C1469" t="str">
            <v>RM42</v>
          </cell>
        </row>
        <row r="1470">
          <cell r="A1470" t="str">
            <v>CB43</v>
          </cell>
          <cell r="B1470" t="str">
            <v>CMBS</v>
          </cell>
          <cell r="C1470" t="str">
            <v>RM43</v>
          </cell>
        </row>
        <row r="1471">
          <cell r="A1471" t="str">
            <v>CB44</v>
          </cell>
          <cell r="B1471" t="str">
            <v>CMBS</v>
          </cell>
          <cell r="C1471" t="str">
            <v>RM44</v>
          </cell>
        </row>
        <row r="1472">
          <cell r="A1472" t="str">
            <v>CB45</v>
          </cell>
          <cell r="B1472" t="str">
            <v>CMBS</v>
          </cell>
          <cell r="C1472" t="str">
            <v>RM96</v>
          </cell>
        </row>
        <row r="1473">
          <cell r="A1473" t="str">
            <v>CB46</v>
          </cell>
          <cell r="B1473" t="str">
            <v>CMBS</v>
          </cell>
          <cell r="C1473" t="str">
            <v>RM46</v>
          </cell>
        </row>
        <row r="1474">
          <cell r="A1474" t="str">
            <v>CB49</v>
          </cell>
          <cell r="B1474" t="str">
            <v>CMBS</v>
          </cell>
          <cell r="C1474" t="str">
            <v>RM49</v>
          </cell>
        </row>
        <row r="1475">
          <cell r="A1475" t="str">
            <v>CB4V</v>
          </cell>
          <cell r="B1475" t="str">
            <v>CMBS</v>
          </cell>
          <cell r="C1475" t="str">
            <v>RM50</v>
          </cell>
        </row>
        <row r="1476">
          <cell r="A1476" t="str">
            <v>CY11</v>
          </cell>
          <cell r="B1476" t="str">
            <v>CY00</v>
          </cell>
          <cell r="C1476" t="str">
            <v>RM1</v>
          </cell>
        </row>
        <row r="1477">
          <cell r="A1477" t="str">
            <v>CY12</v>
          </cell>
          <cell r="B1477" t="str">
            <v>CY00</v>
          </cell>
          <cell r="C1477" t="str">
            <v>RM2</v>
          </cell>
        </row>
        <row r="1478">
          <cell r="A1478" t="str">
            <v>CY13</v>
          </cell>
          <cell r="B1478" t="str">
            <v>CY00</v>
          </cell>
          <cell r="C1478" t="str">
            <v>RM3</v>
          </cell>
        </row>
        <row r="1479">
          <cell r="A1479" t="str">
            <v>CY14</v>
          </cell>
          <cell r="B1479" t="str">
            <v>CY00</v>
          </cell>
          <cell r="C1479" t="str">
            <v>RM4</v>
          </cell>
        </row>
        <row r="1480">
          <cell r="A1480" t="str">
            <v>CY15</v>
          </cell>
          <cell r="B1480" t="str">
            <v>CY00</v>
          </cell>
          <cell r="C1480" t="str">
            <v>RM5</v>
          </cell>
        </row>
        <row r="1481">
          <cell r="A1481" t="str">
            <v>CY16</v>
          </cell>
          <cell r="B1481" t="str">
            <v>CY00</v>
          </cell>
          <cell r="C1481" t="str">
            <v>RM6</v>
          </cell>
        </row>
        <row r="1482">
          <cell r="A1482" t="str">
            <v>CY17</v>
          </cell>
          <cell r="B1482" t="str">
            <v>CY00</v>
          </cell>
          <cell r="C1482" t="str">
            <v>RM7</v>
          </cell>
        </row>
        <row r="1483">
          <cell r="A1483" t="str">
            <v>CY18</v>
          </cell>
          <cell r="B1483" t="str">
            <v>CY00</v>
          </cell>
          <cell r="C1483" t="str">
            <v xml:space="preserve">RM8 </v>
          </cell>
        </row>
        <row r="1484">
          <cell r="A1484" t="str">
            <v>CY19</v>
          </cell>
          <cell r="B1484" t="str">
            <v>CY00</v>
          </cell>
          <cell r="C1484" t="str">
            <v>RM9</v>
          </cell>
        </row>
        <row r="1485">
          <cell r="A1485" t="str">
            <v>CY1V</v>
          </cell>
          <cell r="B1485" t="str">
            <v>CY00</v>
          </cell>
          <cell r="C1485" t="str">
            <v>RM10</v>
          </cell>
        </row>
        <row r="1486">
          <cell r="A1486" t="str">
            <v>CY21</v>
          </cell>
          <cell r="B1486" t="str">
            <v>CY00</v>
          </cell>
          <cell r="C1486" t="str">
            <v>RM11</v>
          </cell>
        </row>
        <row r="1487">
          <cell r="A1487" t="str">
            <v>CY22</v>
          </cell>
          <cell r="B1487" t="str">
            <v>CY00</v>
          </cell>
          <cell r="C1487" t="str">
            <v>RM12</v>
          </cell>
        </row>
        <row r="1488">
          <cell r="A1488" t="str">
            <v>CY23</v>
          </cell>
          <cell r="B1488" t="str">
            <v>CY00</v>
          </cell>
          <cell r="C1488" t="str">
            <v>RM13</v>
          </cell>
        </row>
        <row r="1489">
          <cell r="A1489" t="str">
            <v>CY24</v>
          </cell>
          <cell r="B1489" t="str">
            <v>CY00</v>
          </cell>
          <cell r="C1489" t="str">
            <v>RM14</v>
          </cell>
        </row>
        <row r="1490">
          <cell r="A1490" t="str">
            <v>CY25</v>
          </cell>
          <cell r="B1490" t="str">
            <v>CY00</v>
          </cell>
          <cell r="C1490" t="str">
            <v>RM15</v>
          </cell>
        </row>
        <row r="1491">
          <cell r="A1491" t="str">
            <v>CY26</v>
          </cell>
          <cell r="B1491" t="str">
            <v>CY00</v>
          </cell>
          <cell r="C1491" t="str">
            <v>RM16</v>
          </cell>
        </row>
        <row r="1492">
          <cell r="A1492" t="str">
            <v>CY27</v>
          </cell>
          <cell r="B1492" t="str">
            <v>CY00</v>
          </cell>
          <cell r="C1492" t="str">
            <v>RM17</v>
          </cell>
        </row>
        <row r="1493">
          <cell r="A1493" t="str">
            <v>CY28</v>
          </cell>
          <cell r="B1493" t="str">
            <v>CY00</v>
          </cell>
          <cell r="C1493" t="str">
            <v>RM18</v>
          </cell>
        </row>
        <row r="1494">
          <cell r="A1494" t="str">
            <v>CY29</v>
          </cell>
          <cell r="B1494" t="str">
            <v>CY00</v>
          </cell>
          <cell r="C1494" t="str">
            <v>RM19</v>
          </cell>
        </row>
        <row r="1495">
          <cell r="A1495" t="str">
            <v>CY2V</v>
          </cell>
          <cell r="B1495" t="str">
            <v>CY00</v>
          </cell>
          <cell r="C1495" t="str">
            <v>RM20</v>
          </cell>
        </row>
        <row r="1496">
          <cell r="A1496" t="str">
            <v>CY31</v>
          </cell>
          <cell r="B1496" t="str">
            <v>CY00</v>
          </cell>
          <cell r="C1496" t="str">
            <v>RM31</v>
          </cell>
        </row>
        <row r="1497">
          <cell r="A1497" t="str">
            <v>CY32</v>
          </cell>
          <cell r="B1497" t="str">
            <v>CY00</v>
          </cell>
          <cell r="C1497" t="str">
            <v>RM32</v>
          </cell>
        </row>
        <row r="1498">
          <cell r="A1498" t="str">
            <v>CY33</v>
          </cell>
          <cell r="B1498" t="str">
            <v>CY00</v>
          </cell>
          <cell r="C1498" t="str">
            <v>RM33</v>
          </cell>
        </row>
        <row r="1499">
          <cell r="A1499" t="str">
            <v>CY34</v>
          </cell>
          <cell r="B1499" t="str">
            <v>CY00</v>
          </cell>
          <cell r="C1499" t="str">
            <v>RM34</v>
          </cell>
        </row>
        <row r="1500">
          <cell r="A1500" t="str">
            <v>CY35</v>
          </cell>
          <cell r="B1500" t="str">
            <v>CY00</v>
          </cell>
          <cell r="C1500" t="str">
            <v>RM35</v>
          </cell>
        </row>
        <row r="1501">
          <cell r="A1501" t="str">
            <v>CY36</v>
          </cell>
          <cell r="B1501" t="str">
            <v>CY00</v>
          </cell>
          <cell r="C1501" t="str">
            <v>RM36</v>
          </cell>
        </row>
        <row r="1502">
          <cell r="A1502" t="str">
            <v>CY37</v>
          </cell>
          <cell r="B1502" t="str">
            <v>CY00</v>
          </cell>
          <cell r="C1502" t="str">
            <v>RM37</v>
          </cell>
        </row>
        <row r="1503">
          <cell r="A1503" t="str">
            <v>CY38</v>
          </cell>
          <cell r="B1503" t="str">
            <v>CY00</v>
          </cell>
          <cell r="C1503" t="str">
            <v>RM38</v>
          </cell>
        </row>
        <row r="1504">
          <cell r="A1504" t="str">
            <v>CY39</v>
          </cell>
          <cell r="B1504" t="str">
            <v>CY00</v>
          </cell>
          <cell r="C1504" t="str">
            <v>RM39</v>
          </cell>
        </row>
        <row r="1505">
          <cell r="A1505" t="str">
            <v>CY3V</v>
          </cell>
          <cell r="B1505" t="str">
            <v>CY00</v>
          </cell>
          <cell r="C1505" t="str">
            <v>RM40</v>
          </cell>
        </row>
        <row r="1506">
          <cell r="A1506" t="str">
            <v>CY41</v>
          </cell>
          <cell r="B1506" t="str">
            <v>CY00</v>
          </cell>
          <cell r="C1506" t="str">
            <v>RM41</v>
          </cell>
        </row>
        <row r="1507">
          <cell r="A1507" t="str">
            <v>CY42</v>
          </cell>
          <cell r="B1507" t="str">
            <v>CY00</v>
          </cell>
          <cell r="C1507" t="str">
            <v>RM42</v>
          </cell>
        </row>
        <row r="1508">
          <cell r="A1508" t="str">
            <v>CY43</v>
          </cell>
          <cell r="B1508" t="str">
            <v>CY00</v>
          </cell>
          <cell r="C1508" t="str">
            <v>RM43</v>
          </cell>
        </row>
        <row r="1509">
          <cell r="A1509" t="str">
            <v>CY44</v>
          </cell>
          <cell r="B1509" t="str">
            <v>CY00</v>
          </cell>
          <cell r="C1509" t="str">
            <v>RM44</v>
          </cell>
        </row>
        <row r="1510">
          <cell r="A1510" t="str">
            <v>CY45</v>
          </cell>
          <cell r="B1510" t="str">
            <v>CY00</v>
          </cell>
          <cell r="C1510" t="str">
            <v>RM45</v>
          </cell>
        </row>
        <row r="1511">
          <cell r="A1511" t="str">
            <v>CY46</v>
          </cell>
          <cell r="B1511" t="str">
            <v>CY00</v>
          </cell>
          <cell r="C1511" t="str">
            <v>RM46</v>
          </cell>
        </row>
        <row r="1512">
          <cell r="A1512" t="str">
            <v>CY47</v>
          </cell>
          <cell r="B1512" t="str">
            <v>CY00</v>
          </cell>
          <cell r="C1512" t="str">
            <v>RM47</v>
          </cell>
        </row>
        <row r="1513">
          <cell r="A1513" t="str">
            <v>CY48</v>
          </cell>
          <cell r="B1513" t="str">
            <v>CY00</v>
          </cell>
          <cell r="C1513" t="str">
            <v>RM48</v>
          </cell>
        </row>
        <row r="1514">
          <cell r="A1514" t="str">
            <v>CY49</v>
          </cell>
          <cell r="B1514" t="str">
            <v>CY00</v>
          </cell>
          <cell r="C1514" t="str">
            <v>RM49</v>
          </cell>
        </row>
        <row r="1515">
          <cell r="A1515" t="str">
            <v>CY4V</v>
          </cell>
          <cell r="B1515" t="str">
            <v>CY00</v>
          </cell>
          <cell r="C1515" t="str">
            <v>RM50</v>
          </cell>
        </row>
        <row r="1516">
          <cell r="A1516" t="str">
            <v>CY71</v>
          </cell>
          <cell r="B1516" t="str">
            <v>CY00</v>
          </cell>
          <cell r="C1516" t="str">
            <v>RM61</v>
          </cell>
        </row>
        <row r="1517">
          <cell r="A1517" t="str">
            <v>CY72</v>
          </cell>
          <cell r="B1517" t="str">
            <v>CY00</v>
          </cell>
          <cell r="C1517" t="str">
            <v>RM62</v>
          </cell>
        </row>
        <row r="1518">
          <cell r="A1518" t="str">
            <v>CY73</v>
          </cell>
          <cell r="B1518" t="str">
            <v>CY00</v>
          </cell>
          <cell r="C1518" t="str">
            <v>RM63</v>
          </cell>
        </row>
        <row r="1519">
          <cell r="A1519" t="str">
            <v>CY74</v>
          </cell>
          <cell r="B1519" t="str">
            <v>CY00</v>
          </cell>
          <cell r="C1519" t="str">
            <v>RM64</v>
          </cell>
        </row>
        <row r="1520">
          <cell r="A1520" t="str">
            <v>CY75</v>
          </cell>
          <cell r="B1520" t="str">
            <v>CY00</v>
          </cell>
          <cell r="C1520" t="str">
            <v>RM65</v>
          </cell>
        </row>
        <row r="1521">
          <cell r="A1521" t="str">
            <v>CY76</v>
          </cell>
          <cell r="B1521" t="str">
            <v>CY00</v>
          </cell>
          <cell r="C1521" t="str">
            <v>RM66</v>
          </cell>
        </row>
        <row r="1522">
          <cell r="A1522" t="str">
            <v>CY77</v>
          </cell>
          <cell r="B1522" t="str">
            <v>CY00</v>
          </cell>
          <cell r="C1522" t="str">
            <v>RM67</v>
          </cell>
        </row>
        <row r="1523">
          <cell r="A1523" t="str">
            <v>CY78</v>
          </cell>
          <cell r="B1523" t="str">
            <v>CY00</v>
          </cell>
          <cell r="C1523" t="str">
            <v>RM68</v>
          </cell>
        </row>
        <row r="1524">
          <cell r="A1524" t="str">
            <v>CY79</v>
          </cell>
          <cell r="B1524" t="str">
            <v>CY00</v>
          </cell>
          <cell r="C1524" t="str">
            <v>RM69</v>
          </cell>
        </row>
        <row r="1525">
          <cell r="A1525" t="str">
            <v>CY7V</v>
          </cell>
          <cell r="B1525" t="str">
            <v>CY00</v>
          </cell>
          <cell r="C1525" t="str">
            <v>RM70</v>
          </cell>
        </row>
        <row r="1526">
          <cell r="A1526" t="str">
            <v>D310</v>
          </cell>
          <cell r="B1526" t="str">
            <v>D0A0</v>
          </cell>
          <cell r="C1526" t="str">
            <v>RM63</v>
          </cell>
        </row>
        <row r="1527">
          <cell r="A1527" t="str">
            <v>D510</v>
          </cell>
          <cell r="B1527" t="str">
            <v>D0A0</v>
          </cell>
          <cell r="C1527" t="str">
            <v>RM65</v>
          </cell>
        </row>
        <row r="1528">
          <cell r="A1528" t="str">
            <v>DL10</v>
          </cell>
          <cell r="B1528" t="str">
            <v>D0A0</v>
          </cell>
          <cell r="C1528" t="str">
            <v>RM56</v>
          </cell>
        </row>
        <row r="1529">
          <cell r="A1529" t="str">
            <v>E1A1</v>
          </cell>
          <cell r="B1529" t="str">
            <v>E0A0</v>
          </cell>
          <cell r="C1529" t="str">
            <v>RM21</v>
          </cell>
        </row>
        <row r="1530">
          <cell r="A1530" t="str">
            <v>E1A2</v>
          </cell>
          <cell r="B1530" t="str">
            <v>E0A0</v>
          </cell>
          <cell r="C1530" t="str">
            <v>RM132</v>
          </cell>
        </row>
        <row r="1531">
          <cell r="A1531" t="str">
            <v>E2A1</v>
          </cell>
          <cell r="B1531" t="str">
            <v>E0A0</v>
          </cell>
          <cell r="C1531" t="str">
            <v>RM22</v>
          </cell>
        </row>
        <row r="1532">
          <cell r="A1532" t="str">
            <v>E2A2</v>
          </cell>
          <cell r="B1532" t="str">
            <v>E0A0</v>
          </cell>
          <cell r="C1532" t="str">
            <v>RM133</v>
          </cell>
        </row>
        <row r="1533">
          <cell r="A1533" t="str">
            <v>E3A1</v>
          </cell>
          <cell r="B1533" t="str">
            <v>E0A0</v>
          </cell>
          <cell r="C1533" t="str">
            <v>RM23</v>
          </cell>
        </row>
        <row r="1534">
          <cell r="A1534" t="str">
            <v>E3A2</v>
          </cell>
          <cell r="B1534" t="str">
            <v>E0A0</v>
          </cell>
          <cell r="C1534" t="str">
            <v>RM134</v>
          </cell>
        </row>
        <row r="1535">
          <cell r="A1535" t="str">
            <v>E4A1</v>
          </cell>
          <cell r="B1535" t="str">
            <v>E0A0</v>
          </cell>
          <cell r="C1535" t="str">
            <v>RM24</v>
          </cell>
        </row>
        <row r="1536">
          <cell r="A1536" t="str">
            <v>E4A2</v>
          </cell>
          <cell r="B1536" t="str">
            <v>E0A0</v>
          </cell>
          <cell r="C1536" t="str">
            <v>RM135</v>
          </cell>
        </row>
        <row r="1537">
          <cell r="A1537" t="str">
            <v>E4L1</v>
          </cell>
          <cell r="B1537" t="str">
            <v>E0A0</v>
          </cell>
          <cell r="C1537" t="str">
            <v>RM24</v>
          </cell>
        </row>
        <row r="1538">
          <cell r="A1538" t="str">
            <v>E6A1</v>
          </cell>
          <cell r="B1538" t="str">
            <v>E0A0</v>
          </cell>
          <cell r="C1538" t="str">
            <v>RM26</v>
          </cell>
        </row>
        <row r="1539">
          <cell r="A1539" t="str">
            <v>E9A1</v>
          </cell>
          <cell r="B1539" t="str">
            <v>E0A0</v>
          </cell>
          <cell r="C1539" t="str">
            <v>RM29</v>
          </cell>
        </row>
        <row r="1540">
          <cell r="A1540" t="str">
            <v>E9A2</v>
          </cell>
          <cell r="B1540" t="str">
            <v>E0A0</v>
          </cell>
          <cell r="C1540" t="str">
            <v>RM77</v>
          </cell>
        </row>
        <row r="1541">
          <cell r="A1541" t="str">
            <v>EVA1</v>
          </cell>
          <cell r="B1541" t="str">
            <v>E0A0</v>
          </cell>
          <cell r="C1541" t="str">
            <v>RM30</v>
          </cell>
        </row>
        <row r="1542">
          <cell r="A1542" t="str">
            <v>E11X</v>
          </cell>
          <cell r="B1542" t="str">
            <v>E0AX</v>
          </cell>
          <cell r="C1542" t="str">
            <v>RM21</v>
          </cell>
        </row>
        <row r="1543">
          <cell r="A1543" t="str">
            <v>E12X</v>
          </cell>
          <cell r="B1543" t="str">
            <v>E0AX</v>
          </cell>
          <cell r="C1543" t="str">
            <v>RM79</v>
          </cell>
        </row>
        <row r="1544">
          <cell r="A1544" t="str">
            <v>E21X</v>
          </cell>
          <cell r="B1544" t="str">
            <v>E0AX</v>
          </cell>
          <cell r="C1544" t="str">
            <v>RM22</v>
          </cell>
        </row>
        <row r="1545">
          <cell r="A1545" t="str">
            <v xml:space="preserve">E22X </v>
          </cell>
          <cell r="B1545" t="str">
            <v>E0AX</v>
          </cell>
          <cell r="C1545" t="str">
            <v>RM80</v>
          </cell>
        </row>
        <row r="1546">
          <cell r="A1546" t="str">
            <v>E31X</v>
          </cell>
          <cell r="B1546" t="str">
            <v>E0AX</v>
          </cell>
          <cell r="C1546" t="str">
            <v>RM23</v>
          </cell>
        </row>
        <row r="1547">
          <cell r="A1547" t="str">
            <v>E32X</v>
          </cell>
          <cell r="B1547" t="str">
            <v>E0AX</v>
          </cell>
          <cell r="C1547" t="str">
            <v>RM97</v>
          </cell>
        </row>
        <row r="1548">
          <cell r="A1548" t="str">
            <v>E41X</v>
          </cell>
          <cell r="B1548" t="str">
            <v>E0AX</v>
          </cell>
          <cell r="C1548" t="str">
            <v>RM24</v>
          </cell>
        </row>
        <row r="1549">
          <cell r="A1549" t="str">
            <v>E42X</v>
          </cell>
          <cell r="B1549" t="str">
            <v>E0AX</v>
          </cell>
          <cell r="C1549" t="str">
            <v>RM98</v>
          </cell>
        </row>
        <row r="1550">
          <cell r="A1550" t="str">
            <v>E51X</v>
          </cell>
          <cell r="B1550" t="str">
            <v>E0AX</v>
          </cell>
          <cell r="C1550" t="str">
            <v>RM25</v>
          </cell>
        </row>
        <row r="1551">
          <cell r="A1551" t="str">
            <v>E52X</v>
          </cell>
          <cell r="B1551" t="str">
            <v>E0AX</v>
          </cell>
          <cell r="C1551" t="str">
            <v>RM81</v>
          </cell>
        </row>
        <row r="1552">
          <cell r="A1552" t="str">
            <v>E61X</v>
          </cell>
          <cell r="B1552" t="str">
            <v>E0AX</v>
          </cell>
          <cell r="C1552" t="str">
            <v>RM26</v>
          </cell>
        </row>
        <row r="1553">
          <cell r="A1553" t="str">
            <v>E62X</v>
          </cell>
          <cell r="B1553" t="str">
            <v>E0AX</v>
          </cell>
          <cell r="C1553" t="str">
            <v>RM82</v>
          </cell>
        </row>
        <row r="1554">
          <cell r="A1554" t="str">
            <v>E91X</v>
          </cell>
          <cell r="B1554" t="str">
            <v>E0AX</v>
          </cell>
          <cell r="C1554" t="str">
            <v>RM29</v>
          </cell>
        </row>
        <row r="1555">
          <cell r="A1555" t="str">
            <v>E92X</v>
          </cell>
          <cell r="B1555" t="str">
            <v>E0AX</v>
          </cell>
          <cell r="C1555" t="str">
            <v>RM85</v>
          </cell>
        </row>
        <row r="1556">
          <cell r="A1556" t="str">
            <v>E1L1</v>
          </cell>
          <cell r="B1556" t="str">
            <v>E0L0</v>
          </cell>
          <cell r="C1556" t="str">
            <v>RM21</v>
          </cell>
        </row>
        <row r="1557">
          <cell r="A1557" t="str">
            <v>E2L1</v>
          </cell>
          <cell r="B1557" t="str">
            <v>E0L0</v>
          </cell>
          <cell r="C1557" t="str">
            <v>RM22</v>
          </cell>
        </row>
        <row r="1558">
          <cell r="A1558" t="str">
            <v>E3L1</v>
          </cell>
          <cell r="B1558" t="str">
            <v>E0L0</v>
          </cell>
          <cell r="C1558" t="str">
            <v>RM23</v>
          </cell>
        </row>
        <row r="1559">
          <cell r="A1559" t="str">
            <v>E4L1</v>
          </cell>
          <cell r="B1559" t="str">
            <v>E0L0</v>
          </cell>
          <cell r="C1559" t="str">
            <v>RM24</v>
          </cell>
        </row>
        <row r="1560">
          <cell r="A1560" t="str">
            <v>E5L1</v>
          </cell>
          <cell r="B1560" t="str">
            <v>E0L0</v>
          </cell>
          <cell r="C1560" t="str">
            <v>RM25</v>
          </cell>
        </row>
        <row r="1561">
          <cell r="A1561" t="str">
            <v>E6L1</v>
          </cell>
          <cell r="B1561" t="str">
            <v>E0L0</v>
          </cell>
          <cell r="C1561" t="str">
            <v>RM26</v>
          </cell>
        </row>
        <row r="1562">
          <cell r="A1562" t="str">
            <v>EVL1</v>
          </cell>
          <cell r="B1562" t="str">
            <v>E0L0</v>
          </cell>
          <cell r="C1562" t="str">
            <v>RM30</v>
          </cell>
        </row>
        <row r="1563">
          <cell r="A1563" t="str">
            <v>F110</v>
          </cell>
          <cell r="B1563" t="str">
            <v>F0C0</v>
          </cell>
          <cell r="C1563" t="str">
            <v>RM61</v>
          </cell>
        </row>
        <row r="1564">
          <cell r="A1564" t="str">
            <v>F510</v>
          </cell>
          <cell r="B1564" t="str">
            <v>F0C0</v>
          </cell>
          <cell r="C1564" t="str">
            <v>RM65</v>
          </cell>
        </row>
        <row r="1565">
          <cell r="A1565" t="str">
            <v>GS1V</v>
          </cell>
          <cell r="B1565" t="str">
            <v>GS00</v>
          </cell>
          <cell r="C1565" t="str">
            <v>RM70</v>
          </cell>
        </row>
        <row r="1566">
          <cell r="A1566" t="str">
            <v>J1A1</v>
          </cell>
          <cell r="B1566" t="str">
            <v>J0A0</v>
          </cell>
          <cell r="C1566" t="str">
            <v>RM111</v>
          </cell>
        </row>
        <row r="1567">
          <cell r="A1567" t="str">
            <v>J1A2</v>
          </cell>
          <cell r="B1567" t="str">
            <v>J0A0</v>
          </cell>
          <cell r="C1567" t="str">
            <v>RM102</v>
          </cell>
        </row>
        <row r="1568">
          <cell r="A1568" t="str">
            <v>J1A3</v>
          </cell>
          <cell r="B1568" t="str">
            <v>J0A0</v>
          </cell>
          <cell r="C1568" t="str">
            <v>RM122</v>
          </cell>
        </row>
        <row r="1569">
          <cell r="A1569" t="str">
            <v>J2A1</v>
          </cell>
          <cell r="B1569" t="str">
            <v>J0A0</v>
          </cell>
          <cell r="C1569" t="str">
            <v>RM114</v>
          </cell>
        </row>
        <row r="1570">
          <cell r="A1570" t="str">
            <v>J2A2</v>
          </cell>
          <cell r="B1570" t="str">
            <v>J0A0</v>
          </cell>
          <cell r="C1570" t="str">
            <v>RM105</v>
          </cell>
        </row>
        <row r="1571">
          <cell r="A1571" t="str">
            <v>J2A3</v>
          </cell>
          <cell r="B1571" t="str">
            <v>J0A0</v>
          </cell>
          <cell r="C1571" t="str">
            <v>RM125</v>
          </cell>
        </row>
        <row r="1572">
          <cell r="A1572" t="str">
            <v>J3A1</v>
          </cell>
          <cell r="B1572" t="str">
            <v>J0A0</v>
          </cell>
          <cell r="C1572" t="str">
            <v>RM116</v>
          </cell>
        </row>
        <row r="1573">
          <cell r="A1573" t="str">
            <v>J3A2</v>
          </cell>
          <cell r="B1573" t="str">
            <v>J0A0</v>
          </cell>
          <cell r="C1573" t="str">
            <v>RM106</v>
          </cell>
        </row>
        <row r="1574">
          <cell r="A1574" t="str">
            <v>J3A1</v>
          </cell>
          <cell r="B1574" t="str">
            <v>J0A0</v>
          </cell>
          <cell r="C1574" t="str">
            <v>RM116</v>
          </cell>
        </row>
        <row r="1575">
          <cell r="A1575" t="str">
            <v>J4A1</v>
          </cell>
          <cell r="B1575" t="str">
            <v>J0A0</v>
          </cell>
          <cell r="C1575" t="str">
            <v>RM117</v>
          </cell>
        </row>
        <row r="1576">
          <cell r="A1576" t="str">
            <v>J4A2</v>
          </cell>
          <cell r="B1576" t="str">
            <v>J0A0</v>
          </cell>
          <cell r="C1576" t="str">
            <v>RM107</v>
          </cell>
        </row>
        <row r="1577">
          <cell r="A1577" t="str">
            <v>J4A3</v>
          </cell>
          <cell r="B1577" t="str">
            <v>J0A0</v>
          </cell>
          <cell r="C1577" t="str">
            <v>RM127</v>
          </cell>
        </row>
        <row r="1578">
          <cell r="A1578" t="str">
            <v>J5A1</v>
          </cell>
          <cell r="B1578" t="str">
            <v>J0A0</v>
          </cell>
          <cell r="C1578" t="str">
            <v>RM110</v>
          </cell>
        </row>
        <row r="1579">
          <cell r="A1579" t="str">
            <v>J5A2</v>
          </cell>
          <cell r="B1579" t="str">
            <v>J0A0</v>
          </cell>
          <cell r="C1579" t="str">
            <v>RM101</v>
          </cell>
        </row>
        <row r="1580">
          <cell r="A1580" t="str">
            <v>J5A3</v>
          </cell>
          <cell r="B1580" t="str">
            <v>J0A0</v>
          </cell>
          <cell r="C1580" t="str">
            <v>RM121</v>
          </cell>
        </row>
        <row r="1581">
          <cell r="A1581" t="str">
            <v>J6A1</v>
          </cell>
          <cell r="B1581" t="str">
            <v>J0A0</v>
          </cell>
          <cell r="C1581" t="str">
            <v>RM115</v>
          </cell>
        </row>
        <row r="1582">
          <cell r="A1582" t="str">
            <v>J7A1</v>
          </cell>
          <cell r="B1582" t="str">
            <v>J0A0</v>
          </cell>
          <cell r="C1582" t="str">
            <v>RM109</v>
          </cell>
        </row>
        <row r="1583">
          <cell r="A1583" t="str">
            <v>J7A2</v>
          </cell>
          <cell r="B1583" t="str">
            <v>J0A0</v>
          </cell>
          <cell r="C1583" t="str">
            <v>RM100</v>
          </cell>
        </row>
        <row r="1584">
          <cell r="A1584" t="str">
            <v>J7A3</v>
          </cell>
          <cell r="B1584" t="str">
            <v>J0A0</v>
          </cell>
          <cell r="C1584" t="str">
            <v>RM120</v>
          </cell>
        </row>
        <row r="1585">
          <cell r="A1585" t="str">
            <v>J8A1</v>
          </cell>
          <cell r="B1585" t="str">
            <v>J0A0</v>
          </cell>
          <cell r="C1585" t="str">
            <v>RM113</v>
          </cell>
        </row>
        <row r="1586">
          <cell r="A1586" t="str">
            <v>J8A2</v>
          </cell>
          <cell r="B1586" t="str">
            <v>J0A0</v>
          </cell>
          <cell r="C1586" t="str">
            <v>RM104</v>
          </cell>
        </row>
        <row r="1587">
          <cell r="A1587" t="str">
            <v>J8A3</v>
          </cell>
          <cell r="B1587" t="str">
            <v>J0A0</v>
          </cell>
          <cell r="C1587" t="str">
            <v>RM124</v>
          </cell>
        </row>
        <row r="1588">
          <cell r="A1588" t="str">
            <v>J9A1</v>
          </cell>
          <cell r="B1588" t="str">
            <v>J0A0</v>
          </cell>
          <cell r="C1588" t="str">
            <v>RM108</v>
          </cell>
        </row>
        <row r="1589">
          <cell r="A1589" t="str">
            <v>J9A2</v>
          </cell>
          <cell r="B1589" t="str">
            <v>J0A0</v>
          </cell>
          <cell r="C1589" t="str">
            <v>RM99</v>
          </cell>
        </row>
        <row r="1590">
          <cell r="A1590" t="str">
            <v>J9A3</v>
          </cell>
          <cell r="B1590" t="str">
            <v>J0A0</v>
          </cell>
          <cell r="C1590" t="str">
            <v>RM119</v>
          </cell>
        </row>
        <row r="1591">
          <cell r="A1591" t="str">
            <v>JVA1</v>
          </cell>
          <cell r="B1591" t="str">
            <v>J0A0</v>
          </cell>
          <cell r="C1591" t="str">
            <v>RM112</v>
          </cell>
        </row>
        <row r="1592">
          <cell r="A1592" t="str">
            <v>JVA2</v>
          </cell>
          <cell r="B1592" t="str">
            <v>J0A0</v>
          </cell>
          <cell r="C1592" t="str">
            <v>RM103</v>
          </cell>
        </row>
        <row r="1593">
          <cell r="A1593" t="str">
            <v>JVA3</v>
          </cell>
          <cell r="B1593" t="str">
            <v>J0A0</v>
          </cell>
          <cell r="C1593" t="str">
            <v>RM123</v>
          </cell>
        </row>
        <row r="1594">
          <cell r="A1594" t="str">
            <v>JVA4</v>
          </cell>
          <cell r="B1594" t="str">
            <v>J0A0</v>
          </cell>
          <cell r="C1594" t="str">
            <v>RM118</v>
          </cell>
        </row>
        <row r="1595">
          <cell r="A1595" t="str">
            <v>RVB0</v>
          </cell>
          <cell r="B1595" t="str">
            <v>R0A0</v>
          </cell>
          <cell r="C1595" t="str">
            <v>RM128</v>
          </cell>
        </row>
        <row r="1596">
          <cell r="A1596" t="str">
            <v xml:space="preserve">RAB0 </v>
          </cell>
          <cell r="B1596" t="str">
            <v>R0A0</v>
          </cell>
          <cell r="C1596" t="str">
            <v>RM129</v>
          </cell>
        </row>
        <row r="1597">
          <cell r="A1597" t="str">
            <v>EBBA</v>
          </cell>
          <cell r="B1597" t="str">
            <v>EB00</v>
          </cell>
          <cell r="C1597" t="str">
            <v>S18</v>
          </cell>
        </row>
        <row r="1598">
          <cell r="A1598" t="str">
            <v>EBBR</v>
          </cell>
          <cell r="B1598" t="str">
            <v>EB00</v>
          </cell>
          <cell r="C1598" t="str">
            <v>S19</v>
          </cell>
        </row>
        <row r="1599">
          <cell r="A1599" t="str">
            <v>EBFI</v>
          </cell>
          <cell r="B1599" t="str">
            <v>EB00</v>
          </cell>
          <cell r="C1599" t="str">
            <v>S20</v>
          </cell>
        </row>
        <row r="1600">
          <cell r="A1600" t="str">
            <v>EBIN</v>
          </cell>
          <cell r="B1600" t="str">
            <v>EB00</v>
          </cell>
          <cell r="C1600" t="str">
            <v>S21</v>
          </cell>
        </row>
        <row r="1601">
          <cell r="A1601" t="str">
            <v>EA00</v>
          </cell>
          <cell r="B1601" t="str">
            <v>EL00</v>
          </cell>
          <cell r="C1601" t="str">
            <v>S9</v>
          </cell>
        </row>
        <row r="1602">
          <cell r="A1602" t="str">
            <v>EX00</v>
          </cell>
          <cell r="B1602" t="str">
            <v>EMU0</v>
          </cell>
          <cell r="C1602" t="str">
            <v>S35</v>
          </cell>
        </row>
        <row r="1603">
          <cell r="A1603" t="str">
            <v>EPL0</v>
          </cell>
          <cell r="B1603" t="str">
            <v>EMUL</v>
          </cell>
          <cell r="C1603" t="str">
            <v>S37</v>
          </cell>
        </row>
        <row r="1604">
          <cell r="A1604" t="str">
            <v>EXL0</v>
          </cell>
          <cell r="B1604" t="str">
            <v>EMUL</v>
          </cell>
          <cell r="C1604" t="str">
            <v>S35</v>
          </cell>
        </row>
        <row r="1605">
          <cell r="A1605" t="str">
            <v>ENL0</v>
          </cell>
          <cell r="B1605" t="str">
            <v>EMUL</v>
          </cell>
          <cell r="C1605" t="str">
            <v>S36</v>
          </cell>
        </row>
        <row r="1606">
          <cell r="A1606" t="str">
            <v>EMXC</v>
          </cell>
          <cell r="B1606" t="str">
            <v>EMUL</v>
          </cell>
          <cell r="C1606" t="str">
            <v>S38</v>
          </cell>
        </row>
        <row r="1607">
          <cell r="A1607" t="str">
            <v>EJAX</v>
          </cell>
          <cell r="B1607" t="str">
            <v>ER00</v>
          </cell>
          <cell r="C1607" t="str">
            <v>S17</v>
          </cell>
        </row>
        <row r="1608">
          <cell r="A1608" t="str">
            <v>EJ00</v>
          </cell>
          <cell r="B1608" t="str">
            <v>ER00</v>
          </cell>
          <cell r="C1608" t="str">
            <v>S22</v>
          </cell>
        </row>
        <row r="1609">
          <cell r="A1609" t="str">
            <v>EK00</v>
          </cell>
          <cell r="B1609" t="str">
            <v>ER00</v>
          </cell>
          <cell r="C1609" t="str">
            <v>S34</v>
          </cell>
        </row>
        <row r="1610">
          <cell r="A1610" t="str">
            <v>EJBI</v>
          </cell>
          <cell r="B1610" t="str">
            <v>ER00</v>
          </cell>
          <cell r="C1610" t="str">
            <v>S23</v>
          </cell>
        </row>
        <row r="1611">
          <cell r="A1611" t="str">
            <v>EJCC</v>
          </cell>
          <cell r="B1611" t="str">
            <v>ER00</v>
          </cell>
          <cell r="C1611" t="str">
            <v>S24</v>
          </cell>
        </row>
        <row r="1612">
          <cell r="A1612" t="str">
            <v>EJCG</v>
          </cell>
          <cell r="B1612" t="str">
            <v>ER00</v>
          </cell>
          <cell r="C1612" t="str">
            <v>S25</v>
          </cell>
        </row>
        <row r="1613">
          <cell r="A1613" t="str">
            <v>EJCN</v>
          </cell>
          <cell r="B1613" t="str">
            <v>ER00</v>
          </cell>
          <cell r="C1613" t="str">
            <v>S26</v>
          </cell>
        </row>
        <row r="1614">
          <cell r="A1614" t="str">
            <v>EJEN</v>
          </cell>
          <cell r="B1614" t="str">
            <v>ER00</v>
          </cell>
          <cell r="C1614" t="str">
            <v>S27</v>
          </cell>
        </row>
        <row r="1615">
          <cell r="A1615" t="str">
            <v>EJME</v>
          </cell>
          <cell r="B1615" t="str">
            <v>ER00</v>
          </cell>
          <cell r="C1615" t="str">
            <v>S28</v>
          </cell>
        </row>
        <row r="1616">
          <cell r="A1616" t="str">
            <v>EJRE</v>
          </cell>
          <cell r="B1616" t="str">
            <v>ER00</v>
          </cell>
          <cell r="C1616" t="str">
            <v>S29</v>
          </cell>
        </row>
        <row r="1617">
          <cell r="A1617" t="str">
            <v>EJSC</v>
          </cell>
          <cell r="B1617" t="str">
            <v>ER00</v>
          </cell>
          <cell r="C1617" t="str">
            <v>S30</v>
          </cell>
        </row>
        <row r="1618">
          <cell r="A1618" t="str">
            <v>EJSN</v>
          </cell>
          <cell r="B1618" t="str">
            <v>ER00</v>
          </cell>
          <cell r="C1618" t="str">
            <v>S31</v>
          </cell>
        </row>
        <row r="1619">
          <cell r="A1619" t="str">
            <v>EJTC</v>
          </cell>
          <cell r="B1619" t="str">
            <v>ER00</v>
          </cell>
          <cell r="C1619" t="str">
            <v>S32</v>
          </cell>
        </row>
        <row r="1620">
          <cell r="A1620" t="str">
            <v>EJTE</v>
          </cell>
          <cell r="B1620" t="str">
            <v>ER00</v>
          </cell>
          <cell r="C1620" t="str">
            <v>S33</v>
          </cell>
        </row>
        <row r="1621">
          <cell r="A1621" t="str">
            <v>ERXM</v>
          </cell>
          <cell r="B1621" t="str">
            <v>ER00</v>
          </cell>
          <cell r="C1621" t="str">
            <v>S151</v>
          </cell>
        </row>
        <row r="1622">
          <cell r="A1622" t="str">
            <v>JF00</v>
          </cell>
          <cell r="B1622" t="str">
            <v>JC00</v>
          </cell>
          <cell r="C1622" t="str">
            <v>S17</v>
          </cell>
        </row>
        <row r="1623">
          <cell r="A1623" t="str">
            <v>JI00</v>
          </cell>
          <cell r="B1623" t="str">
            <v>JC00</v>
          </cell>
          <cell r="C1623" t="str">
            <v>S22</v>
          </cell>
        </row>
        <row r="1624">
          <cell r="A1624" t="str">
            <v>JU00</v>
          </cell>
          <cell r="B1624" t="str">
            <v>JC00</v>
          </cell>
          <cell r="C1624" t="str">
            <v>S34</v>
          </cell>
        </row>
        <row r="1625">
          <cell r="A1625" t="str">
            <v>JFBA</v>
          </cell>
          <cell r="B1625" t="str">
            <v>JC00</v>
          </cell>
          <cell r="C1625" t="str">
            <v>S18</v>
          </cell>
        </row>
        <row r="1626">
          <cell r="A1626" t="str">
            <v>JFBR</v>
          </cell>
          <cell r="B1626" t="str">
            <v>JC00</v>
          </cell>
          <cell r="C1626" t="str">
            <v>S19</v>
          </cell>
        </row>
        <row r="1627">
          <cell r="A1627" t="str">
            <v>JFFI</v>
          </cell>
          <cell r="B1627" t="str">
            <v>JC00</v>
          </cell>
          <cell r="C1627" t="str">
            <v>S20</v>
          </cell>
        </row>
        <row r="1628">
          <cell r="A1628" t="str">
            <v>JFIN</v>
          </cell>
          <cell r="B1628" t="str">
            <v>JC00</v>
          </cell>
          <cell r="C1628" t="str">
            <v>S21</v>
          </cell>
        </row>
        <row r="1629">
          <cell r="A1629" t="str">
            <v>JIBI</v>
          </cell>
          <cell r="B1629" t="str">
            <v>JC00</v>
          </cell>
          <cell r="C1629" t="str">
            <v>S23</v>
          </cell>
        </row>
        <row r="1630">
          <cell r="A1630" t="str">
            <v>JICC</v>
          </cell>
          <cell r="B1630" t="str">
            <v>JC00</v>
          </cell>
          <cell r="C1630" t="str">
            <v>S24</v>
          </cell>
        </row>
        <row r="1631">
          <cell r="A1631" t="str">
            <v>JICG</v>
          </cell>
          <cell r="B1631" t="str">
            <v>JC00</v>
          </cell>
          <cell r="C1631" t="str">
            <v>S25</v>
          </cell>
        </row>
        <row r="1632">
          <cell r="A1632" t="str">
            <v>JICN</v>
          </cell>
          <cell r="B1632" t="str">
            <v>JC00</v>
          </cell>
          <cell r="C1632" t="str">
            <v>S26</v>
          </cell>
        </row>
        <row r="1633">
          <cell r="A1633" t="str">
            <v>JIEN</v>
          </cell>
          <cell r="B1633" t="str">
            <v>JC00</v>
          </cell>
          <cell r="C1633" t="str">
            <v>S27</v>
          </cell>
        </row>
        <row r="1634">
          <cell r="A1634" t="str">
            <v>JIME</v>
          </cell>
          <cell r="B1634" t="str">
            <v>JC00</v>
          </cell>
          <cell r="C1634" t="str">
            <v>S28</v>
          </cell>
        </row>
        <row r="1635">
          <cell r="A1635" t="str">
            <v>JIRE</v>
          </cell>
          <cell r="B1635" t="str">
            <v>JC00</v>
          </cell>
          <cell r="C1635" t="str">
            <v>S29</v>
          </cell>
        </row>
        <row r="1636">
          <cell r="A1636" t="str">
            <v>JISC</v>
          </cell>
          <cell r="B1636" t="str">
            <v>JC00</v>
          </cell>
          <cell r="C1636" t="str">
            <v>S30</v>
          </cell>
        </row>
        <row r="1637">
          <cell r="A1637" t="str">
            <v>JITC</v>
          </cell>
          <cell r="B1637" t="str">
            <v>JC00</v>
          </cell>
          <cell r="C1637" t="str">
            <v>S32</v>
          </cell>
        </row>
        <row r="1638">
          <cell r="A1638" t="str">
            <v>JITE</v>
          </cell>
          <cell r="B1638" t="str">
            <v>JC00</v>
          </cell>
          <cell r="C1638" t="str">
            <v>S33</v>
          </cell>
        </row>
        <row r="1639">
          <cell r="A1639" t="str">
            <v>UL00</v>
          </cell>
          <cell r="B1639" t="str">
            <v>UC00</v>
          </cell>
          <cell r="C1639" t="str">
            <v>S8</v>
          </cell>
        </row>
        <row r="1640">
          <cell r="A1640" t="str">
            <v>UF00</v>
          </cell>
          <cell r="B1640" t="str">
            <v>UR00</v>
          </cell>
          <cell r="C1640" t="str">
            <v>S17</v>
          </cell>
        </row>
        <row r="1641">
          <cell r="A1641" t="str">
            <v>UI00</v>
          </cell>
          <cell r="B1641" t="str">
            <v>UR00</v>
          </cell>
          <cell r="C1641" t="str">
            <v>S22</v>
          </cell>
        </row>
        <row r="1642">
          <cell r="A1642" t="str">
            <v>UU00</v>
          </cell>
          <cell r="B1642" t="str">
            <v>UR00</v>
          </cell>
          <cell r="C1642" t="str">
            <v>S34</v>
          </cell>
        </row>
        <row r="1643">
          <cell r="A1643" t="str">
            <v>UFBA</v>
          </cell>
          <cell r="B1643" t="str">
            <v>UR00</v>
          </cell>
          <cell r="C1643" t="str">
            <v>S18</v>
          </cell>
        </row>
        <row r="1644">
          <cell r="A1644" t="str">
            <v>UFBR</v>
          </cell>
          <cell r="B1644" t="str">
            <v>UR00</v>
          </cell>
          <cell r="C1644" t="str">
            <v>S19</v>
          </cell>
        </row>
        <row r="1645">
          <cell r="A1645" t="str">
            <v>UFFI</v>
          </cell>
          <cell r="B1645" t="str">
            <v>UR00</v>
          </cell>
          <cell r="C1645" t="str">
            <v>S20</v>
          </cell>
        </row>
        <row r="1646">
          <cell r="A1646" t="str">
            <v>UFIN</v>
          </cell>
          <cell r="B1646" t="str">
            <v>UR00</v>
          </cell>
          <cell r="C1646" t="str">
            <v>S21</v>
          </cell>
        </row>
        <row r="1647">
          <cell r="A1647" t="str">
            <v>UIBI</v>
          </cell>
          <cell r="B1647" t="str">
            <v>UR00</v>
          </cell>
          <cell r="C1647" t="str">
            <v>S23</v>
          </cell>
        </row>
        <row r="1648">
          <cell r="A1648" t="str">
            <v>UICC</v>
          </cell>
          <cell r="B1648" t="str">
            <v>UR00</v>
          </cell>
          <cell r="C1648" t="str">
            <v>S24</v>
          </cell>
        </row>
        <row r="1649">
          <cell r="A1649" t="str">
            <v>UICG</v>
          </cell>
          <cell r="B1649" t="str">
            <v>UR00</v>
          </cell>
          <cell r="C1649" t="str">
            <v>S25</v>
          </cell>
        </row>
        <row r="1650">
          <cell r="A1650" t="str">
            <v>UICN</v>
          </cell>
          <cell r="B1650" t="str">
            <v>UR00</v>
          </cell>
          <cell r="C1650" t="str">
            <v>S26</v>
          </cell>
        </row>
        <row r="1651">
          <cell r="A1651" t="str">
            <v>UIEN</v>
          </cell>
          <cell r="B1651" t="str">
            <v>UR00</v>
          </cell>
          <cell r="C1651" t="str">
            <v>S27</v>
          </cell>
        </row>
        <row r="1652">
          <cell r="A1652" t="str">
            <v>UIME</v>
          </cell>
          <cell r="B1652" t="str">
            <v>UR00</v>
          </cell>
          <cell r="C1652" t="str">
            <v>S28</v>
          </cell>
        </row>
        <row r="1653">
          <cell r="A1653" t="str">
            <v>UIRE</v>
          </cell>
          <cell r="B1653" t="str">
            <v>UR00</v>
          </cell>
          <cell r="C1653" t="str">
            <v>S29</v>
          </cell>
        </row>
        <row r="1654">
          <cell r="A1654" t="str">
            <v>UISC</v>
          </cell>
          <cell r="B1654" t="str">
            <v>UR00</v>
          </cell>
          <cell r="C1654" t="str">
            <v>S30</v>
          </cell>
        </row>
        <row r="1655">
          <cell r="A1655" t="str">
            <v>UISN</v>
          </cell>
          <cell r="B1655" t="str">
            <v>UR00</v>
          </cell>
          <cell r="C1655" t="str">
            <v>S31</v>
          </cell>
        </row>
        <row r="1656">
          <cell r="A1656" t="str">
            <v>UITC</v>
          </cell>
          <cell r="B1656" t="str">
            <v>UR00</v>
          </cell>
          <cell r="C1656" t="str">
            <v>S32</v>
          </cell>
        </row>
        <row r="1657">
          <cell r="A1657" t="str">
            <v>UITE</v>
          </cell>
          <cell r="B1657" t="str">
            <v>UR00</v>
          </cell>
          <cell r="C1657" t="str">
            <v>S33</v>
          </cell>
        </row>
        <row r="1658">
          <cell r="A1658" t="str">
            <v>AFC0</v>
          </cell>
          <cell r="B1658" t="str">
            <v>AUC0</v>
          </cell>
          <cell r="C1658" t="str">
            <v>S17</v>
          </cell>
        </row>
        <row r="1659">
          <cell r="A1659" t="str">
            <v>AIC0</v>
          </cell>
          <cell r="B1659" t="str">
            <v>AUC0</v>
          </cell>
          <cell r="C1659" t="str">
            <v>S22</v>
          </cell>
        </row>
        <row r="1660">
          <cell r="A1660" t="str">
            <v>AZC0</v>
          </cell>
          <cell r="B1660" t="str">
            <v>AUC0</v>
          </cell>
          <cell r="C1660" t="str">
            <v>S34</v>
          </cell>
        </row>
        <row r="1661">
          <cell r="A1661" t="str">
            <v>C0D0</v>
          </cell>
          <cell r="B1661" t="str">
            <v>C0A0</v>
          </cell>
          <cell r="C1661" t="str">
            <v>S71</v>
          </cell>
        </row>
        <row r="1662">
          <cell r="A1662" t="str">
            <v>C0G0</v>
          </cell>
          <cell r="B1662" t="str">
            <v>C0A0</v>
          </cell>
          <cell r="C1662" t="str">
            <v>S126</v>
          </cell>
        </row>
        <row r="1663">
          <cell r="A1663" t="str">
            <v>C0J0</v>
          </cell>
          <cell r="B1663" t="str">
            <v>C0A0</v>
          </cell>
          <cell r="C1663" t="str">
            <v>S17</v>
          </cell>
        </row>
        <row r="1664">
          <cell r="A1664" t="str">
            <v>C0P0</v>
          </cell>
          <cell r="B1664" t="str">
            <v>C0A0</v>
          </cell>
          <cell r="C1664" t="str">
            <v>S18</v>
          </cell>
        </row>
        <row r="1665">
          <cell r="A1665" t="str">
            <v>C0Q0</v>
          </cell>
          <cell r="B1665" t="str">
            <v>C0A0</v>
          </cell>
          <cell r="C1665" t="str">
            <v>S34</v>
          </cell>
        </row>
        <row r="1666">
          <cell r="A1666" t="str">
            <v>C0R0</v>
          </cell>
          <cell r="B1666" t="str">
            <v>C0A0</v>
          </cell>
          <cell r="C1666" t="str">
            <v>S32</v>
          </cell>
        </row>
        <row r="1667">
          <cell r="A1667" t="str">
            <v>C0W0</v>
          </cell>
          <cell r="B1667" t="str">
            <v>C0A0</v>
          </cell>
          <cell r="C1667" t="str">
            <v>S111</v>
          </cell>
        </row>
        <row r="1668">
          <cell r="A1668" t="str">
            <v>CF00</v>
          </cell>
          <cell r="B1668" t="str">
            <v>C0A0</v>
          </cell>
          <cell r="C1668" t="str">
            <v>S17</v>
          </cell>
        </row>
        <row r="1669">
          <cell r="A1669" t="str">
            <v>CFBA</v>
          </cell>
          <cell r="B1669" t="str">
            <v>C0A0</v>
          </cell>
          <cell r="C1669" t="str">
            <v>S18</v>
          </cell>
        </row>
        <row r="1670">
          <cell r="A1670" t="str">
            <v>CFBR</v>
          </cell>
          <cell r="B1670" t="str">
            <v>C0A0</v>
          </cell>
          <cell r="C1670" t="str">
            <v>S19</v>
          </cell>
        </row>
        <row r="1671">
          <cell r="A1671" t="str">
            <v>CFFI</v>
          </cell>
          <cell r="B1671" t="str">
            <v>C0A0</v>
          </cell>
          <cell r="C1671" t="str">
            <v>S20</v>
          </cell>
        </row>
        <row r="1672">
          <cell r="A1672" t="str">
            <v>CFIS</v>
          </cell>
          <cell r="B1672" t="str">
            <v>C0A0</v>
          </cell>
          <cell r="C1672" t="str">
            <v>S21</v>
          </cell>
        </row>
        <row r="1673">
          <cell r="A1673" t="str">
            <v>CI00</v>
          </cell>
          <cell r="B1673" t="str">
            <v>C0A0</v>
          </cell>
          <cell r="C1673" t="str">
            <v>S22</v>
          </cell>
        </row>
        <row r="1674">
          <cell r="A1674" t="str">
            <v>CIAU</v>
          </cell>
          <cell r="B1674" t="str">
            <v>C0A0</v>
          </cell>
          <cell r="C1674" t="str">
            <v>S45</v>
          </cell>
        </row>
        <row r="1675">
          <cell r="A1675" t="str">
            <v>CIBI</v>
          </cell>
          <cell r="B1675" t="str">
            <v>C0A0</v>
          </cell>
          <cell r="C1675" t="str">
            <v>S23</v>
          </cell>
        </row>
        <row r="1676">
          <cell r="A1676" t="str">
            <v>CICC</v>
          </cell>
          <cell r="B1676" t="str">
            <v>C0A0</v>
          </cell>
          <cell r="C1676" t="str">
            <v>S25</v>
          </cell>
        </row>
        <row r="1677">
          <cell r="A1677" t="str">
            <v>CICG</v>
          </cell>
          <cell r="B1677" t="str">
            <v>C0A0</v>
          </cell>
          <cell r="C1677" t="str">
            <v>S24</v>
          </cell>
        </row>
        <row r="1678">
          <cell r="A1678" t="str">
            <v>CICN</v>
          </cell>
          <cell r="B1678" t="str">
            <v>C0A0</v>
          </cell>
          <cell r="C1678" t="str">
            <v>S26</v>
          </cell>
        </row>
        <row r="1679">
          <cell r="A1679" t="str">
            <v>CIEN</v>
          </cell>
          <cell r="B1679" t="str">
            <v>C0A0</v>
          </cell>
          <cell r="C1679" t="str">
            <v>S27</v>
          </cell>
        </row>
        <row r="1680">
          <cell r="A1680" t="str">
            <v>CIME</v>
          </cell>
          <cell r="B1680" t="str">
            <v>C0A0</v>
          </cell>
          <cell r="C1680" t="str">
            <v>S28</v>
          </cell>
        </row>
        <row r="1681">
          <cell r="A1681" t="str">
            <v>CIRE</v>
          </cell>
          <cell r="B1681" t="str">
            <v>C0A0</v>
          </cell>
          <cell r="C1681" t="str">
            <v>S29</v>
          </cell>
        </row>
        <row r="1682">
          <cell r="A1682" t="str">
            <v>CISC</v>
          </cell>
          <cell r="B1682" t="str">
            <v>C0A0</v>
          </cell>
          <cell r="C1682" t="str">
            <v>S30</v>
          </cell>
        </row>
        <row r="1683">
          <cell r="A1683" t="str">
            <v>CISN</v>
          </cell>
          <cell r="B1683" t="str">
            <v>C0A0</v>
          </cell>
          <cell r="C1683" t="str">
            <v>S31</v>
          </cell>
        </row>
        <row r="1684">
          <cell r="A1684" t="str">
            <v>CITC</v>
          </cell>
          <cell r="B1684" t="str">
            <v>C0A0</v>
          </cell>
          <cell r="C1684" t="str">
            <v>S32</v>
          </cell>
        </row>
        <row r="1685">
          <cell r="A1685" t="str">
            <v>CITE</v>
          </cell>
          <cell r="B1685" t="str">
            <v>C0A0</v>
          </cell>
          <cell r="C1685" t="str">
            <v>S33</v>
          </cell>
        </row>
        <row r="1686">
          <cell r="A1686" t="str">
            <v>CU00</v>
          </cell>
          <cell r="B1686" t="str">
            <v>C0A0</v>
          </cell>
          <cell r="C1686" t="str">
            <v>S34</v>
          </cell>
        </row>
        <row r="1687">
          <cell r="A1687" t="str">
            <v>USAE</v>
          </cell>
          <cell r="B1687" t="str">
            <v>C0A0</v>
          </cell>
          <cell r="C1687" t="str">
            <v>S40</v>
          </cell>
        </row>
        <row r="1688">
          <cell r="A1688" t="str">
            <v>USAP</v>
          </cell>
          <cell r="B1688" t="str">
            <v>C0A0</v>
          </cell>
          <cell r="C1688" t="str">
            <v>S46</v>
          </cell>
        </row>
        <row r="1689">
          <cell r="A1689" t="str">
            <v>USAU</v>
          </cell>
          <cell r="B1689" t="str">
            <v>C0A0</v>
          </cell>
          <cell r="C1689" t="str">
            <v>S48</v>
          </cell>
        </row>
        <row r="1690">
          <cell r="A1690" t="str">
            <v>USBV</v>
          </cell>
          <cell r="B1690" t="str">
            <v>C0A0</v>
          </cell>
          <cell r="C1690" t="str">
            <v>S51</v>
          </cell>
        </row>
        <row r="1691">
          <cell r="A1691" t="str">
            <v>USCP</v>
          </cell>
          <cell r="B1691" t="str">
            <v>C0A0</v>
          </cell>
          <cell r="C1691" t="str">
            <v>S59</v>
          </cell>
        </row>
        <row r="1692">
          <cell r="A1692" t="str">
            <v>USFO</v>
          </cell>
          <cell r="B1692" t="str">
            <v>C0A0</v>
          </cell>
          <cell r="C1692" t="str">
            <v>S74</v>
          </cell>
        </row>
        <row r="1693">
          <cell r="A1693" t="str">
            <v>USFR</v>
          </cell>
          <cell r="B1693" t="str">
            <v>C0A0</v>
          </cell>
          <cell r="C1693" t="str">
            <v>S72</v>
          </cell>
        </row>
        <row r="1694">
          <cell r="A1694" t="str">
            <v>USHP</v>
          </cell>
          <cell r="B1694" t="str">
            <v>C0A0</v>
          </cell>
          <cell r="C1694" t="str">
            <v>S84</v>
          </cell>
        </row>
        <row r="1695">
          <cell r="A1695" t="str">
            <v>USMA</v>
          </cell>
          <cell r="B1695" t="str">
            <v>C0A0</v>
          </cell>
          <cell r="C1695" t="str">
            <v>S91</v>
          </cell>
        </row>
        <row r="1696">
          <cell r="A1696" t="str">
            <v>USRE</v>
          </cell>
          <cell r="B1696" t="str">
            <v>C0A0</v>
          </cell>
          <cell r="C1696" t="str">
            <v>S106</v>
          </cell>
        </row>
        <row r="1697">
          <cell r="A1697" t="str">
            <v>USSR</v>
          </cell>
          <cell r="B1697" t="str">
            <v>C0A0</v>
          </cell>
          <cell r="C1697" t="str">
            <v>S97</v>
          </cell>
        </row>
        <row r="1698">
          <cell r="A1698" t="str">
            <v>USTE</v>
          </cell>
          <cell r="B1698" t="str">
            <v>C0A0</v>
          </cell>
          <cell r="C1698" t="str">
            <v>S119</v>
          </cell>
        </row>
        <row r="1699">
          <cell r="A1699" t="str">
            <v>USTO</v>
          </cell>
          <cell r="B1699" t="str">
            <v>C0A0</v>
          </cell>
          <cell r="C1699" t="str">
            <v>S120</v>
          </cell>
        </row>
        <row r="1700">
          <cell r="A1700" t="str">
            <v>CMOP</v>
          </cell>
          <cell r="B1700" t="str">
            <v>CMOS</v>
          </cell>
          <cell r="C1700" t="str">
            <v>S128</v>
          </cell>
        </row>
        <row r="1701">
          <cell r="A1701" t="str">
            <v>CMOQ</v>
          </cell>
          <cell r="B1701" t="str">
            <v>CMOS</v>
          </cell>
          <cell r="C1701" t="str">
            <v>S129</v>
          </cell>
        </row>
        <row r="1702">
          <cell r="A1702" t="str">
            <v>CMOZ</v>
          </cell>
          <cell r="B1702" t="str">
            <v>CMOS</v>
          </cell>
          <cell r="C1702" t="str">
            <v>S130</v>
          </cell>
        </row>
        <row r="1703">
          <cell r="A1703" t="str">
            <v>CMPZ</v>
          </cell>
          <cell r="B1703" t="str">
            <v>CMOS</v>
          </cell>
          <cell r="C1703" t="str">
            <v>S131</v>
          </cell>
        </row>
        <row r="1704">
          <cell r="A1704" t="str">
            <v>CMQZ</v>
          </cell>
          <cell r="B1704" t="str">
            <v>CMOS</v>
          </cell>
          <cell r="C1704" t="str">
            <v>S132</v>
          </cell>
        </row>
        <row r="1705">
          <cell r="A1705" t="str">
            <v>CMSZ</v>
          </cell>
          <cell r="B1705" t="str">
            <v>CMOS</v>
          </cell>
          <cell r="C1705" t="str">
            <v>S133</v>
          </cell>
        </row>
        <row r="1706">
          <cell r="A1706" t="str">
            <v>CMXT</v>
          </cell>
          <cell r="B1706" t="str">
            <v>CMOS</v>
          </cell>
          <cell r="C1706" t="str">
            <v>S138</v>
          </cell>
        </row>
        <row r="1707">
          <cell r="A1707" t="str">
            <v>CSIO</v>
          </cell>
          <cell r="B1707" t="str">
            <v>CMOS</v>
          </cell>
          <cell r="C1707" t="str">
            <v>S134</v>
          </cell>
        </row>
        <row r="1708">
          <cell r="A1708" t="str">
            <v>CSPO</v>
          </cell>
          <cell r="B1708" t="str">
            <v>CMOS</v>
          </cell>
          <cell r="C1708" t="str">
            <v>S135</v>
          </cell>
        </row>
        <row r="1709">
          <cell r="A1709" t="str">
            <v>CTIO</v>
          </cell>
          <cell r="B1709" t="str">
            <v>CMOS</v>
          </cell>
          <cell r="C1709" t="str">
            <v>S136</v>
          </cell>
        </row>
        <row r="1710">
          <cell r="A1710" t="str">
            <v>CTPO</v>
          </cell>
          <cell r="B1710" t="str">
            <v>CMOS</v>
          </cell>
          <cell r="C1710" t="str">
            <v>S137</v>
          </cell>
        </row>
        <row r="1711">
          <cell r="A1711" t="str">
            <v>DQG0</v>
          </cell>
          <cell r="B1711" t="str">
            <v>D0A0</v>
          </cell>
          <cell r="C1711" t="str">
            <v>S2</v>
          </cell>
        </row>
        <row r="1712">
          <cell r="A1712" t="str">
            <v>E0AC</v>
          </cell>
          <cell r="B1712" t="str">
            <v>E0A0</v>
          </cell>
          <cell r="C1712" t="str">
            <v>S16</v>
          </cell>
        </row>
        <row r="1713">
          <cell r="A1713" t="str">
            <v>E0AQ</v>
          </cell>
          <cell r="B1713" t="str">
            <v>E0A0</v>
          </cell>
          <cell r="C1713" t="str">
            <v>S2</v>
          </cell>
        </row>
        <row r="1714">
          <cell r="A1714" t="str">
            <v>E0BA</v>
          </cell>
          <cell r="B1714" t="str">
            <v>E0A0</v>
          </cell>
          <cell r="C1714" t="str">
            <v>S18</v>
          </cell>
        </row>
        <row r="1715">
          <cell r="A1715" t="str">
            <v>E0BI</v>
          </cell>
          <cell r="B1715" t="str">
            <v>E0A0</v>
          </cell>
          <cell r="C1715" t="str">
            <v>S23</v>
          </cell>
        </row>
        <row r="1716">
          <cell r="A1716" t="str">
            <v>E0BR</v>
          </cell>
          <cell r="B1716" t="str">
            <v>E0A0</v>
          </cell>
          <cell r="C1716" t="str">
            <v>S19</v>
          </cell>
        </row>
        <row r="1717">
          <cell r="A1717" t="str">
            <v>E0CC</v>
          </cell>
          <cell r="B1717" t="str">
            <v>E0A0</v>
          </cell>
          <cell r="C1717" t="str">
            <v>S25</v>
          </cell>
        </row>
        <row r="1718">
          <cell r="A1718" t="str">
            <v>E0CG</v>
          </cell>
          <cell r="B1718" t="str">
            <v>E0A0</v>
          </cell>
          <cell r="C1718" t="str">
            <v>S24</v>
          </cell>
        </row>
        <row r="1719">
          <cell r="A1719" t="str">
            <v>E0CN</v>
          </cell>
          <cell r="B1719" t="str">
            <v>E0A0</v>
          </cell>
          <cell r="C1719" t="str">
            <v>S26</v>
          </cell>
        </row>
        <row r="1720">
          <cell r="A1720" t="str">
            <v>E0EN</v>
          </cell>
          <cell r="B1720" t="str">
            <v>E0A0</v>
          </cell>
          <cell r="C1720" t="str">
            <v>S27</v>
          </cell>
        </row>
        <row r="1721">
          <cell r="A1721" t="str">
            <v>E0FI</v>
          </cell>
          <cell r="B1721" t="str">
            <v>E0A0</v>
          </cell>
          <cell r="C1721" t="str">
            <v>S20</v>
          </cell>
        </row>
        <row r="1722">
          <cell r="A1722" t="str">
            <v>E0FS</v>
          </cell>
          <cell r="B1722" t="str">
            <v>E0A0</v>
          </cell>
          <cell r="C1722" t="str">
            <v>S3</v>
          </cell>
        </row>
        <row r="1723">
          <cell r="A1723" t="str">
            <v>E0GG</v>
          </cell>
          <cell r="B1723" t="str">
            <v>E0A0</v>
          </cell>
          <cell r="C1723" t="str">
            <v>S4</v>
          </cell>
        </row>
        <row r="1724">
          <cell r="A1724" t="str">
            <v>E0IS</v>
          </cell>
          <cell r="B1724" t="str">
            <v>E0A0</v>
          </cell>
          <cell r="C1724" t="str">
            <v>S21</v>
          </cell>
        </row>
        <row r="1725">
          <cell r="A1725" t="str">
            <v>E0ME</v>
          </cell>
          <cell r="B1725" t="str">
            <v>E0A0</v>
          </cell>
          <cell r="C1725" t="str">
            <v>S28</v>
          </cell>
        </row>
        <row r="1726">
          <cell r="A1726" t="str">
            <v>E0RE</v>
          </cell>
          <cell r="B1726" t="str">
            <v>E0A0</v>
          </cell>
          <cell r="C1726" t="str">
            <v>S29</v>
          </cell>
        </row>
        <row r="1727">
          <cell r="A1727" t="str">
            <v>E0SC</v>
          </cell>
          <cell r="B1727" t="str">
            <v>E0A0</v>
          </cell>
          <cell r="C1727" t="str">
            <v>S30</v>
          </cell>
        </row>
        <row r="1728">
          <cell r="A1728" t="str">
            <v>E0SN</v>
          </cell>
          <cell r="B1728" t="str">
            <v>E0A0</v>
          </cell>
          <cell r="C1728" t="str">
            <v>S31</v>
          </cell>
        </row>
        <row r="1729">
          <cell r="A1729" t="str">
            <v>E0SU</v>
          </cell>
          <cell r="B1729" t="str">
            <v>E0A0</v>
          </cell>
          <cell r="C1729" t="str">
            <v>S7</v>
          </cell>
        </row>
        <row r="1730">
          <cell r="A1730" t="str">
            <v>E0TC</v>
          </cell>
          <cell r="B1730" t="str">
            <v>E0A0</v>
          </cell>
          <cell r="C1730" t="str">
            <v>S32</v>
          </cell>
        </row>
        <row r="1731">
          <cell r="A1731" t="str">
            <v>E0TE</v>
          </cell>
          <cell r="B1731" t="str">
            <v>E0A0</v>
          </cell>
          <cell r="C1731" t="str">
            <v>S33</v>
          </cell>
        </row>
        <row r="1732">
          <cell r="A1732" t="str">
            <v>E0UT</v>
          </cell>
          <cell r="B1732" t="str">
            <v>E0A0</v>
          </cell>
          <cell r="C1732" t="str">
            <v>S34</v>
          </cell>
        </row>
        <row r="1733">
          <cell r="A1733" t="str">
            <v>FDC0</v>
          </cell>
          <cell r="B1733" t="str">
            <v>F0C0</v>
          </cell>
          <cell r="C1733" t="str">
            <v>S22</v>
          </cell>
        </row>
        <row r="1734">
          <cell r="A1734" t="str">
            <v>FFC0</v>
          </cell>
          <cell r="B1734" t="str">
            <v>F0C0</v>
          </cell>
          <cell r="C1734" t="str">
            <v>S17</v>
          </cell>
        </row>
        <row r="1735">
          <cell r="A1735" t="str">
            <v>FUC0</v>
          </cell>
          <cell r="B1735" t="str">
            <v>F0C0</v>
          </cell>
          <cell r="C1735" t="str">
            <v>S34</v>
          </cell>
        </row>
        <row r="1736">
          <cell r="A1736" t="str">
            <v>G0BI</v>
          </cell>
          <cell r="B1736" t="str">
            <v>G0BC</v>
          </cell>
          <cell r="C1736" t="str">
            <v>S22</v>
          </cell>
        </row>
        <row r="1737">
          <cell r="A1737" t="str">
            <v>G0BU</v>
          </cell>
          <cell r="B1737" t="str">
            <v>G0BC</v>
          </cell>
          <cell r="C1737" t="str">
            <v>S34</v>
          </cell>
        </row>
        <row r="1738">
          <cell r="A1738" t="str">
            <v>GITE</v>
          </cell>
          <cell r="B1738" t="str">
            <v>G0BC</v>
          </cell>
          <cell r="C1738" t="str">
            <v>S33</v>
          </cell>
        </row>
        <row r="1739">
          <cell r="A1739" t="str">
            <v>G0BF</v>
          </cell>
          <cell r="B1739" t="str">
            <v>G0BC</v>
          </cell>
          <cell r="C1739" t="str">
            <v>S17</v>
          </cell>
        </row>
        <row r="1740">
          <cell r="A1740" t="str">
            <v>GFBA</v>
          </cell>
          <cell r="B1740" t="str">
            <v>G0BC</v>
          </cell>
          <cell r="C1740" t="str">
            <v>S18</v>
          </cell>
        </row>
        <row r="1741">
          <cell r="A1741" t="str">
            <v>GFBR</v>
          </cell>
          <cell r="B1741" t="str">
            <v>G0BC</v>
          </cell>
          <cell r="C1741" t="str">
            <v>S19</v>
          </cell>
        </row>
        <row r="1742">
          <cell r="A1742" t="str">
            <v>GFFI</v>
          </cell>
          <cell r="B1742" t="str">
            <v>G0BC</v>
          </cell>
          <cell r="C1742" t="str">
            <v>S20</v>
          </cell>
        </row>
        <row r="1743">
          <cell r="A1743" t="str">
            <v>GFIN</v>
          </cell>
          <cell r="B1743" t="str">
            <v>G0BC</v>
          </cell>
          <cell r="C1743" t="str">
            <v>S21</v>
          </cell>
        </row>
        <row r="1744">
          <cell r="A1744" t="str">
            <v>GIBI</v>
          </cell>
          <cell r="B1744" t="str">
            <v>G0BC</v>
          </cell>
          <cell r="C1744" t="str">
            <v>S23</v>
          </cell>
        </row>
        <row r="1745">
          <cell r="A1745" t="str">
            <v>GICC</v>
          </cell>
          <cell r="B1745" t="str">
            <v>G0BC</v>
          </cell>
          <cell r="C1745" t="str">
            <v>S25</v>
          </cell>
        </row>
        <row r="1746">
          <cell r="A1746" t="str">
            <v>GICG</v>
          </cell>
          <cell r="B1746" t="str">
            <v>G0BC</v>
          </cell>
          <cell r="C1746" t="str">
            <v>S24</v>
          </cell>
        </row>
        <row r="1747">
          <cell r="A1747" t="str">
            <v>GICN</v>
          </cell>
          <cell r="B1747" t="str">
            <v>G0BC</v>
          </cell>
          <cell r="C1747" t="str">
            <v>S26</v>
          </cell>
        </row>
        <row r="1748">
          <cell r="A1748" t="str">
            <v>GIEN</v>
          </cell>
          <cell r="B1748" t="str">
            <v>G0BC</v>
          </cell>
          <cell r="C1748" t="str">
            <v>S27</v>
          </cell>
        </row>
        <row r="1749">
          <cell r="A1749" t="str">
            <v>GIME</v>
          </cell>
          <cell r="B1749" t="str">
            <v>G0BC</v>
          </cell>
          <cell r="C1749" t="str">
            <v>S28</v>
          </cell>
        </row>
        <row r="1750">
          <cell r="A1750" t="str">
            <v>GISC</v>
          </cell>
          <cell r="B1750" t="str">
            <v>G0BC</v>
          </cell>
          <cell r="C1750" t="str">
            <v>S30</v>
          </cell>
        </row>
        <row r="1751">
          <cell r="A1751" t="str">
            <v>GISN</v>
          </cell>
          <cell r="B1751" t="str">
            <v>G0BC</v>
          </cell>
          <cell r="C1751" t="str">
            <v>S31</v>
          </cell>
        </row>
        <row r="1752">
          <cell r="A1752" t="str">
            <v>G0BN</v>
          </cell>
          <cell r="B1752" t="str">
            <v>G0BC</v>
          </cell>
          <cell r="C1752" t="str">
            <v>S35</v>
          </cell>
        </row>
        <row r="1753">
          <cell r="A1753" t="str">
            <v>GTCA</v>
          </cell>
          <cell r="B1753" t="str">
            <v>G0BC</v>
          </cell>
          <cell r="C1753" t="str">
            <v>S32</v>
          </cell>
        </row>
        <row r="1754">
          <cell r="A1754" t="str">
            <v>G0LB</v>
          </cell>
          <cell r="B1754" t="str">
            <v>G0LC</v>
          </cell>
          <cell r="C1754" t="str">
            <v>S17</v>
          </cell>
        </row>
        <row r="1755">
          <cell r="A1755" t="str">
            <v>G0LD</v>
          </cell>
          <cell r="B1755" t="str">
            <v>G0LC</v>
          </cell>
          <cell r="C1755" t="str">
            <v>S22</v>
          </cell>
        </row>
        <row r="1756">
          <cell r="A1756" t="str">
            <v>G0LE</v>
          </cell>
          <cell r="B1756" t="str">
            <v>G0LC</v>
          </cell>
          <cell r="C1756" t="str">
            <v>S34</v>
          </cell>
        </row>
        <row r="1757">
          <cell r="A1757" t="str">
            <v>GLBA</v>
          </cell>
          <cell r="B1757" t="str">
            <v>G0LC</v>
          </cell>
          <cell r="C1757" t="str">
            <v>S18</v>
          </cell>
        </row>
        <row r="1758">
          <cell r="A1758" t="str">
            <v>GLBI</v>
          </cell>
          <cell r="B1758" t="str">
            <v>G0LC</v>
          </cell>
          <cell r="C1758" t="str">
            <v>S23</v>
          </cell>
        </row>
        <row r="1759">
          <cell r="A1759" t="str">
            <v>GLBR</v>
          </cell>
          <cell r="B1759" t="str">
            <v>G0LC</v>
          </cell>
          <cell r="C1759" t="str">
            <v>S19</v>
          </cell>
        </row>
        <row r="1760">
          <cell r="A1760" t="str">
            <v>GLCC</v>
          </cell>
          <cell r="B1760" t="str">
            <v>G0LC</v>
          </cell>
          <cell r="C1760" t="str">
            <v>S25</v>
          </cell>
        </row>
        <row r="1761">
          <cell r="A1761" t="str">
            <v>GLCG</v>
          </cell>
          <cell r="B1761" t="str">
            <v>G0LC</v>
          </cell>
          <cell r="C1761" t="str">
            <v>S24</v>
          </cell>
        </row>
        <row r="1762">
          <cell r="A1762" t="str">
            <v>GLCN</v>
          </cell>
          <cell r="B1762" t="str">
            <v>G0LC</v>
          </cell>
          <cell r="C1762" t="str">
            <v>S26</v>
          </cell>
        </row>
        <row r="1763">
          <cell r="A1763" t="str">
            <v>GLEN</v>
          </cell>
          <cell r="B1763" t="str">
            <v>G0LC</v>
          </cell>
          <cell r="C1763" t="str">
            <v>S27</v>
          </cell>
        </row>
        <row r="1764">
          <cell r="A1764" t="str">
            <v>GLFI</v>
          </cell>
          <cell r="B1764" t="str">
            <v>G0LC</v>
          </cell>
          <cell r="C1764" t="str">
            <v>S20</v>
          </cell>
        </row>
        <row r="1765">
          <cell r="A1765" t="str">
            <v>GLIN</v>
          </cell>
          <cell r="B1765" t="str">
            <v>G0LC</v>
          </cell>
          <cell r="C1765" t="str">
            <v>S21</v>
          </cell>
        </row>
        <row r="1766">
          <cell r="A1766" t="str">
            <v>GLME</v>
          </cell>
          <cell r="B1766" t="str">
            <v>G0LC</v>
          </cell>
          <cell r="C1766" t="str">
            <v>S28</v>
          </cell>
        </row>
        <row r="1767">
          <cell r="A1767" t="str">
            <v>GLRL</v>
          </cell>
          <cell r="B1767" t="str">
            <v>G0LC</v>
          </cell>
          <cell r="C1767" t="str">
            <v>S29</v>
          </cell>
        </row>
        <row r="1768">
          <cell r="A1768" t="str">
            <v>GLSC</v>
          </cell>
          <cell r="B1768" t="str">
            <v>G0LC</v>
          </cell>
          <cell r="C1768" t="str">
            <v>S30</v>
          </cell>
        </row>
        <row r="1769">
          <cell r="A1769" t="str">
            <v>GLSN</v>
          </cell>
          <cell r="B1769" t="str">
            <v>G0LC</v>
          </cell>
          <cell r="C1769" t="str">
            <v>S31</v>
          </cell>
        </row>
        <row r="1770">
          <cell r="A1770" t="str">
            <v>GLTC</v>
          </cell>
          <cell r="B1770" t="str">
            <v>G0LC</v>
          </cell>
          <cell r="C1770" t="str">
            <v>S32</v>
          </cell>
        </row>
        <row r="1771">
          <cell r="A1771" t="str">
            <v>GLTE</v>
          </cell>
          <cell r="B1771" t="str">
            <v>G0LC</v>
          </cell>
          <cell r="C1771" t="str">
            <v>S33</v>
          </cell>
        </row>
        <row r="1772">
          <cell r="A1772" t="str">
            <v>GBXP</v>
          </cell>
          <cell r="B1772" t="str">
            <v>GBMP</v>
          </cell>
          <cell r="C1772" t="str">
            <v>S69</v>
          </cell>
        </row>
        <row r="1773">
          <cell r="A1773" t="str">
            <v>H0AE</v>
          </cell>
          <cell r="B1773" t="str">
            <v>H0A0</v>
          </cell>
          <cell r="C1773" t="str">
            <v>S40</v>
          </cell>
        </row>
        <row r="1774">
          <cell r="A1774" t="str">
            <v>H0AG</v>
          </cell>
          <cell r="B1774" t="str">
            <v>H0A0</v>
          </cell>
          <cell r="C1774" t="str">
            <v>S75</v>
          </cell>
        </row>
        <row r="1775">
          <cell r="A1775" t="str">
            <v>H0AH</v>
          </cell>
          <cell r="B1775" t="str">
            <v>H0A0</v>
          </cell>
          <cell r="C1775" t="str">
            <v>S83</v>
          </cell>
        </row>
        <row r="1776">
          <cell r="A1776" t="str">
            <v>H0AI</v>
          </cell>
          <cell r="B1776" t="str">
            <v>H0A0</v>
          </cell>
          <cell r="C1776" t="str">
            <v>S42</v>
          </cell>
        </row>
        <row r="1777">
          <cell r="A1777" t="str">
            <v>H0AU</v>
          </cell>
          <cell r="B1777" t="str">
            <v>H0A0</v>
          </cell>
          <cell r="C1777" t="str">
            <v>S49</v>
          </cell>
        </row>
        <row r="1778">
          <cell r="A1778" t="str">
            <v>H0BA</v>
          </cell>
          <cell r="B1778" t="str">
            <v>H0A0</v>
          </cell>
          <cell r="C1778" t="str">
            <v>S50</v>
          </cell>
        </row>
        <row r="1779">
          <cell r="A1779" t="str">
            <v>H0BL</v>
          </cell>
          <cell r="B1779" t="str">
            <v>H0A0</v>
          </cell>
          <cell r="C1779" t="str">
            <v>S53</v>
          </cell>
        </row>
        <row r="1780">
          <cell r="A1780" t="str">
            <v>H0BR</v>
          </cell>
          <cell r="B1780" t="str">
            <v>H0A0</v>
          </cell>
          <cell r="C1780" t="str">
            <v>S52</v>
          </cell>
        </row>
        <row r="1781">
          <cell r="A1781" t="str">
            <v>H0C0</v>
          </cell>
          <cell r="B1781" t="str">
            <v>H0A0</v>
          </cell>
          <cell r="C1781" t="str">
            <v>S59</v>
          </cell>
        </row>
        <row r="1782">
          <cell r="A1782" t="str">
            <v>H0CA</v>
          </cell>
          <cell r="B1782" t="str">
            <v>H0A0</v>
          </cell>
          <cell r="C1782" t="str">
            <v>S24</v>
          </cell>
        </row>
        <row r="1783">
          <cell r="A1783" t="str">
            <v>H0CH</v>
          </cell>
          <cell r="B1783" t="str">
            <v>H0A0</v>
          </cell>
          <cell r="C1783" t="str">
            <v>S56</v>
          </cell>
        </row>
        <row r="1784">
          <cell r="A1784" t="str">
            <v>H0CT</v>
          </cell>
          <cell r="B1784" t="str">
            <v>H0A0</v>
          </cell>
          <cell r="C1784" t="str">
            <v>S60</v>
          </cell>
        </row>
        <row r="1785">
          <cell r="A1785" t="str">
            <v>H0CV</v>
          </cell>
          <cell r="B1785" t="str">
            <v>H0A0</v>
          </cell>
          <cell r="C1785" t="str">
            <v>S54</v>
          </cell>
        </row>
        <row r="1786">
          <cell r="A1786" t="str">
            <v>H0DM</v>
          </cell>
          <cell r="B1786" t="str">
            <v>H0A0</v>
          </cell>
          <cell r="C1786" t="str">
            <v>S64</v>
          </cell>
        </row>
        <row r="1787">
          <cell r="A1787" t="str">
            <v>H0EL</v>
          </cell>
          <cell r="B1787" t="str">
            <v>H0A0</v>
          </cell>
          <cell r="C1787" t="str">
            <v>S34</v>
          </cell>
        </row>
        <row r="1788">
          <cell r="A1788" t="str">
            <v>H0EN</v>
          </cell>
          <cell r="B1788" t="str">
            <v>H0A0</v>
          </cell>
          <cell r="C1788" t="str">
            <v>S27</v>
          </cell>
        </row>
        <row r="1789">
          <cell r="A1789" t="str">
            <v>H0ET</v>
          </cell>
          <cell r="B1789" t="str">
            <v>H0A0</v>
          </cell>
          <cell r="C1789" t="str">
            <v>S66</v>
          </cell>
        </row>
        <row r="1790">
          <cell r="A1790" t="str">
            <v>H0EV</v>
          </cell>
          <cell r="B1790" t="str">
            <v>H0A0</v>
          </cell>
          <cell r="C1790" t="str">
            <v>S67</v>
          </cell>
        </row>
        <row r="1791">
          <cell r="A1791" t="str">
            <v>H0F0</v>
          </cell>
          <cell r="B1791" t="str">
            <v>H0A0</v>
          </cell>
          <cell r="C1791" t="str">
            <v>S73</v>
          </cell>
        </row>
        <row r="1792">
          <cell r="A1792" t="str">
            <v>H0FI</v>
          </cell>
          <cell r="B1792" t="str">
            <v>H0A0</v>
          </cell>
          <cell r="C1792" t="str">
            <v>S63</v>
          </cell>
        </row>
        <row r="1793">
          <cell r="A1793" t="str">
            <v>H0FR</v>
          </cell>
          <cell r="B1793" t="str">
            <v>H0A0</v>
          </cell>
          <cell r="C1793" t="str">
            <v>S72</v>
          </cell>
        </row>
        <row r="1794">
          <cell r="A1794" t="str">
            <v>H0HB</v>
          </cell>
          <cell r="B1794" t="str">
            <v>H0A0</v>
          </cell>
          <cell r="C1794" t="str">
            <v>S81</v>
          </cell>
        </row>
        <row r="1795">
          <cell r="A1795" t="str">
            <v>H0HL</v>
          </cell>
          <cell r="B1795" t="str">
            <v>H0A0</v>
          </cell>
          <cell r="C1795" t="str">
            <v>S79</v>
          </cell>
        </row>
        <row r="1796">
          <cell r="A1796" t="str">
            <v>H0IN</v>
          </cell>
          <cell r="B1796" t="str">
            <v>H0A0</v>
          </cell>
          <cell r="C1796" t="str">
            <v>S21</v>
          </cell>
        </row>
        <row r="1797">
          <cell r="A1797" t="str">
            <v>H0LE</v>
          </cell>
          <cell r="B1797" t="str">
            <v>H0A0</v>
          </cell>
          <cell r="C1797" t="str">
            <v>S89</v>
          </cell>
        </row>
        <row r="1798">
          <cell r="A1798" t="str">
            <v>H0ME</v>
          </cell>
          <cell r="B1798" t="str">
            <v>H0A0</v>
          </cell>
          <cell r="C1798" t="str">
            <v>S93</v>
          </cell>
        </row>
        <row r="1799">
          <cell r="A1799" t="str">
            <v>H0PA</v>
          </cell>
          <cell r="B1799" t="str">
            <v>H0A0</v>
          </cell>
          <cell r="C1799" t="str">
            <v>S98</v>
          </cell>
        </row>
        <row r="1800">
          <cell r="A1800" t="str">
            <v>H0PU</v>
          </cell>
          <cell r="B1800" t="str">
            <v>H0A0</v>
          </cell>
          <cell r="C1800" t="str">
            <v>S103</v>
          </cell>
        </row>
        <row r="1801">
          <cell r="A1801" t="str">
            <v>H0RA</v>
          </cell>
          <cell r="B1801" t="str">
            <v>H0A0</v>
          </cell>
          <cell r="C1801" t="str">
            <v>S104</v>
          </cell>
        </row>
        <row r="1802">
          <cell r="A1802" t="str">
            <v>H0RE</v>
          </cell>
          <cell r="B1802" t="str">
            <v>H0A0</v>
          </cell>
          <cell r="C1802" t="str">
            <v>S106</v>
          </cell>
        </row>
        <row r="1803">
          <cell r="A1803" t="str">
            <v>H0SE</v>
          </cell>
          <cell r="B1803" t="str">
            <v>H0A0</v>
          </cell>
          <cell r="C1803" t="str">
            <v>S108</v>
          </cell>
        </row>
        <row r="1804">
          <cell r="A1804" t="str">
            <v>H0SH</v>
          </cell>
          <cell r="B1804" t="str">
            <v>H0A0</v>
          </cell>
          <cell r="C1804" t="str">
            <v>S124</v>
          </cell>
        </row>
        <row r="1805">
          <cell r="A1805" t="str">
            <v>H0SR</v>
          </cell>
          <cell r="B1805" t="str">
            <v>H0A0</v>
          </cell>
          <cell r="C1805" t="str">
            <v>S97</v>
          </cell>
        </row>
        <row r="1806">
          <cell r="A1806" t="str">
            <v>H0ST</v>
          </cell>
          <cell r="B1806" t="str">
            <v>H0A0</v>
          </cell>
          <cell r="C1806" t="str">
            <v>S112</v>
          </cell>
        </row>
        <row r="1807">
          <cell r="A1807" t="str">
            <v>H0TC</v>
          </cell>
          <cell r="B1807" t="str">
            <v>H0A0</v>
          </cell>
          <cell r="C1807" t="str">
            <v>S32</v>
          </cell>
        </row>
        <row r="1808">
          <cell r="A1808" t="str">
            <v>H0TE</v>
          </cell>
          <cell r="B1808" t="str">
            <v>H0A0</v>
          </cell>
          <cell r="C1808" t="str">
            <v>S119</v>
          </cell>
        </row>
        <row r="1809">
          <cell r="A1809" t="str">
            <v>H0TN</v>
          </cell>
          <cell r="B1809" t="str">
            <v>H0A0</v>
          </cell>
          <cell r="C1809" t="str">
            <v>S117</v>
          </cell>
        </row>
        <row r="1810">
          <cell r="A1810" t="str">
            <v>H0TY</v>
          </cell>
          <cell r="B1810" t="str">
            <v>H0A0</v>
          </cell>
          <cell r="C1810" t="str">
            <v>S116</v>
          </cell>
        </row>
        <row r="1811">
          <cell r="A1811" t="str">
            <v>HG00</v>
          </cell>
          <cell r="B1811" t="str">
            <v>HA00</v>
          </cell>
          <cell r="C1811" t="str">
            <v>S144</v>
          </cell>
        </row>
        <row r="1812">
          <cell r="A1812" t="str">
            <v>HEMT</v>
          </cell>
          <cell r="B1812" t="str">
            <v>HE00</v>
          </cell>
          <cell r="C1812" t="str">
            <v>S118</v>
          </cell>
        </row>
        <row r="1813">
          <cell r="A1813" t="str">
            <v>HETC</v>
          </cell>
          <cell r="B1813" t="str">
            <v>HE00</v>
          </cell>
          <cell r="C1813" t="str">
            <v>S32</v>
          </cell>
        </row>
        <row r="1814">
          <cell r="A1814" t="str">
            <v>HPMT</v>
          </cell>
          <cell r="B1814" t="str">
            <v>HP00</v>
          </cell>
          <cell r="C1814" t="str">
            <v>S118</v>
          </cell>
        </row>
        <row r="1815">
          <cell r="A1815" t="str">
            <v>HPTC</v>
          </cell>
          <cell r="B1815" t="str">
            <v>HP00</v>
          </cell>
          <cell r="C1815" t="str">
            <v>S32</v>
          </cell>
        </row>
        <row r="1816">
          <cell r="A1816" t="str">
            <v>HWXA</v>
          </cell>
          <cell r="B1816" t="str">
            <v>HW00</v>
          </cell>
          <cell r="C1816" t="str">
            <v>S68</v>
          </cell>
        </row>
        <row r="1817">
          <cell r="A1817" t="str">
            <v>HWPM</v>
          </cell>
          <cell r="B1817" t="str">
            <v>HWP0</v>
          </cell>
          <cell r="C1817" t="str">
            <v>S118</v>
          </cell>
        </row>
        <row r="1818">
          <cell r="A1818" t="str">
            <v>HWPT</v>
          </cell>
          <cell r="B1818" t="str">
            <v>HWP0</v>
          </cell>
          <cell r="C1818" t="str">
            <v>S32</v>
          </cell>
        </row>
        <row r="1819">
          <cell r="A1819" t="str">
            <v>J0AE</v>
          </cell>
          <cell r="B1819" t="str">
            <v>J0A0</v>
          </cell>
          <cell r="C1819" t="str">
            <v>S40</v>
          </cell>
        </row>
        <row r="1820">
          <cell r="A1820" t="str">
            <v>J0AG</v>
          </cell>
          <cell r="B1820" t="str">
            <v>J0A0</v>
          </cell>
          <cell r="C1820" t="str">
            <v>S75</v>
          </cell>
        </row>
        <row r="1821">
          <cell r="A1821" t="str">
            <v>J0AH</v>
          </cell>
          <cell r="B1821" t="str">
            <v>J0A0</v>
          </cell>
          <cell r="C1821" t="str">
            <v>S83</v>
          </cell>
        </row>
        <row r="1822">
          <cell r="A1822" t="str">
            <v>J0AI</v>
          </cell>
          <cell r="B1822" t="str">
            <v>J0A0</v>
          </cell>
          <cell r="C1822" t="str">
            <v>S42</v>
          </cell>
        </row>
        <row r="1823">
          <cell r="A1823" t="str">
            <v>J0AU</v>
          </cell>
          <cell r="B1823" t="str">
            <v>J0A0</v>
          </cell>
          <cell r="C1823" t="str">
            <v>S49</v>
          </cell>
        </row>
        <row r="1824">
          <cell r="A1824" t="str">
            <v>J0BA</v>
          </cell>
          <cell r="B1824" t="str">
            <v>J0A0</v>
          </cell>
          <cell r="C1824" t="str">
            <v>S50</v>
          </cell>
        </row>
        <row r="1825">
          <cell r="A1825" t="str">
            <v>J0BL</v>
          </cell>
          <cell r="B1825" t="str">
            <v>J0A0</v>
          </cell>
          <cell r="C1825" t="str">
            <v>S53</v>
          </cell>
        </row>
        <row r="1826">
          <cell r="A1826" t="str">
            <v>J0BR</v>
          </cell>
          <cell r="B1826" t="str">
            <v>J0A0</v>
          </cell>
          <cell r="C1826" t="str">
            <v>S52</v>
          </cell>
        </row>
        <row r="1827">
          <cell r="A1827" t="str">
            <v>J0C0</v>
          </cell>
          <cell r="B1827" t="str">
            <v>J0A0</v>
          </cell>
          <cell r="C1827" t="str">
            <v>S59</v>
          </cell>
        </row>
        <row r="1828">
          <cell r="A1828" t="str">
            <v>J0CA</v>
          </cell>
          <cell r="B1828" t="str">
            <v>J0A0</v>
          </cell>
          <cell r="C1828" t="str">
            <v>S24</v>
          </cell>
        </row>
        <row r="1829">
          <cell r="A1829" t="str">
            <v>J0CH</v>
          </cell>
          <cell r="B1829" t="str">
            <v>J0A0</v>
          </cell>
          <cell r="C1829" t="str">
            <v>S56</v>
          </cell>
        </row>
        <row r="1830">
          <cell r="A1830" t="str">
            <v>J0CT</v>
          </cell>
          <cell r="B1830" t="str">
            <v>J0A0</v>
          </cell>
          <cell r="C1830" t="str">
            <v>S60</v>
          </cell>
        </row>
        <row r="1831">
          <cell r="A1831" t="str">
            <v>J0CV</v>
          </cell>
          <cell r="B1831" t="str">
            <v>J0A0</v>
          </cell>
          <cell r="C1831" t="str">
            <v>S54</v>
          </cell>
        </row>
        <row r="1832">
          <cell r="A1832" t="str">
            <v>J0DM</v>
          </cell>
          <cell r="B1832" t="str">
            <v>J0A0</v>
          </cell>
          <cell r="C1832" t="str">
            <v>S64</v>
          </cell>
        </row>
        <row r="1833">
          <cell r="A1833" t="str">
            <v>J0EL</v>
          </cell>
          <cell r="B1833" t="str">
            <v>J0A0</v>
          </cell>
          <cell r="C1833" t="str">
            <v>S34</v>
          </cell>
        </row>
        <row r="1834">
          <cell r="A1834" t="str">
            <v>J0EN</v>
          </cell>
          <cell r="B1834" t="str">
            <v>J0A0</v>
          </cell>
          <cell r="C1834" t="str">
            <v>S27</v>
          </cell>
        </row>
        <row r="1835">
          <cell r="A1835" t="str">
            <v>J0ET</v>
          </cell>
          <cell r="B1835" t="str">
            <v>J0A0</v>
          </cell>
          <cell r="C1835" t="str">
            <v>S66</v>
          </cell>
        </row>
        <row r="1836">
          <cell r="A1836" t="str">
            <v>J0EV</v>
          </cell>
          <cell r="B1836" t="str">
            <v>J0A0</v>
          </cell>
          <cell r="C1836" t="str">
            <v>S67</v>
          </cell>
        </row>
        <row r="1837">
          <cell r="A1837" t="str">
            <v>J0F0</v>
          </cell>
          <cell r="B1837" t="str">
            <v>J0A0</v>
          </cell>
          <cell r="C1837" t="str">
            <v>S73</v>
          </cell>
        </row>
        <row r="1838">
          <cell r="A1838" t="str">
            <v>J0FI</v>
          </cell>
          <cell r="B1838" t="str">
            <v>J0A0</v>
          </cell>
          <cell r="C1838" t="str">
            <v>S63</v>
          </cell>
        </row>
        <row r="1839">
          <cell r="A1839" t="str">
            <v>J0FR</v>
          </cell>
          <cell r="B1839" t="str">
            <v>J0A0</v>
          </cell>
          <cell r="C1839" t="str">
            <v>S72</v>
          </cell>
        </row>
        <row r="1840">
          <cell r="A1840" t="str">
            <v>J0HB</v>
          </cell>
          <cell r="B1840" t="str">
            <v>J0A0</v>
          </cell>
          <cell r="C1840" t="str">
            <v>S81</v>
          </cell>
        </row>
        <row r="1841">
          <cell r="A1841" t="str">
            <v>J0HL</v>
          </cell>
          <cell r="B1841" t="str">
            <v>J0A0</v>
          </cell>
          <cell r="C1841" t="str">
            <v>S79</v>
          </cell>
        </row>
        <row r="1842">
          <cell r="A1842" t="str">
            <v>J0IN</v>
          </cell>
          <cell r="B1842" t="str">
            <v>J0A0</v>
          </cell>
          <cell r="C1842" t="str">
            <v>S21</v>
          </cell>
        </row>
        <row r="1843">
          <cell r="A1843" t="str">
            <v>J0LE</v>
          </cell>
          <cell r="B1843" t="str">
            <v>J0A0</v>
          </cell>
          <cell r="C1843" t="str">
            <v>S89</v>
          </cell>
        </row>
        <row r="1844">
          <cell r="A1844" t="str">
            <v>J0PU</v>
          </cell>
          <cell r="B1844" t="str">
            <v>J0A0</v>
          </cell>
          <cell r="C1844" t="str">
            <v>S103</v>
          </cell>
        </row>
        <row r="1845">
          <cell r="A1845" t="str">
            <v>J0ME</v>
          </cell>
          <cell r="B1845" t="str">
            <v>J0A0</v>
          </cell>
          <cell r="C1845" t="str">
            <v>S93</v>
          </cell>
        </row>
        <row r="1846">
          <cell r="A1846" t="str">
            <v>J0PA</v>
          </cell>
          <cell r="B1846" t="str">
            <v>J0A0</v>
          </cell>
          <cell r="C1846" t="str">
            <v>S98</v>
          </cell>
        </row>
        <row r="1847">
          <cell r="A1847" t="str">
            <v>J0RA</v>
          </cell>
          <cell r="B1847" t="str">
            <v>J0A0</v>
          </cell>
          <cell r="C1847" t="str">
            <v>S104</v>
          </cell>
        </row>
        <row r="1848">
          <cell r="A1848" t="str">
            <v>J0RE</v>
          </cell>
          <cell r="B1848" t="str">
            <v>J0A0</v>
          </cell>
          <cell r="C1848" t="str">
            <v>S106</v>
          </cell>
        </row>
        <row r="1849">
          <cell r="A1849" t="str">
            <v>J0SE</v>
          </cell>
          <cell r="B1849" t="str">
            <v>J0A0</v>
          </cell>
          <cell r="C1849" t="str">
            <v>S108</v>
          </cell>
        </row>
        <row r="1850">
          <cell r="A1850" t="str">
            <v>J0SH</v>
          </cell>
          <cell r="B1850" t="str">
            <v>J0A0</v>
          </cell>
          <cell r="C1850" t="str">
            <v>S124</v>
          </cell>
        </row>
        <row r="1851">
          <cell r="A1851" t="str">
            <v>J0SR</v>
          </cell>
          <cell r="B1851" t="str">
            <v>J0A0</v>
          </cell>
          <cell r="C1851" t="str">
            <v>S97</v>
          </cell>
        </row>
        <row r="1852">
          <cell r="A1852" t="str">
            <v>J0ST</v>
          </cell>
          <cell r="B1852" t="str">
            <v>J0A0</v>
          </cell>
          <cell r="C1852" t="str">
            <v>S112</v>
          </cell>
        </row>
        <row r="1853">
          <cell r="A1853" t="str">
            <v>J0TC</v>
          </cell>
          <cell r="B1853" t="str">
            <v>J0A0</v>
          </cell>
          <cell r="C1853" t="str">
            <v>S32</v>
          </cell>
        </row>
        <row r="1854">
          <cell r="A1854" t="str">
            <v>J0TE</v>
          </cell>
          <cell r="B1854" t="str">
            <v>J0A0</v>
          </cell>
          <cell r="C1854" t="str">
            <v>S119</v>
          </cell>
        </row>
        <row r="1855">
          <cell r="A1855" t="str">
            <v>J0TN</v>
          </cell>
          <cell r="B1855" t="str">
            <v>J0A0</v>
          </cell>
          <cell r="C1855" t="str">
            <v>S117</v>
          </cell>
        </row>
        <row r="1856">
          <cell r="A1856" t="str">
            <v>J0TY</v>
          </cell>
          <cell r="B1856" t="str">
            <v>J0A0</v>
          </cell>
          <cell r="C1856" t="str">
            <v>S116</v>
          </cell>
        </row>
        <row r="1857">
          <cell r="A1857" t="str">
            <v>J0XT</v>
          </cell>
          <cell r="B1857" t="str">
            <v>J0A0</v>
          </cell>
          <cell r="C1857" t="str">
            <v>S70</v>
          </cell>
        </row>
        <row r="1858">
          <cell r="A1858" t="str">
            <v>JFE0</v>
          </cell>
          <cell r="B1858" t="str">
            <v>JCE0</v>
          </cell>
          <cell r="C1858" t="str">
            <v>S17</v>
          </cell>
        </row>
        <row r="1859">
          <cell r="A1859" t="str">
            <v>JIE0</v>
          </cell>
          <cell r="B1859" t="str">
            <v>JCE0</v>
          </cell>
          <cell r="C1859" t="str">
            <v>S22</v>
          </cell>
        </row>
        <row r="1860">
          <cell r="A1860" t="str">
            <v>JUE0</v>
          </cell>
          <cell r="B1860" t="str">
            <v>JCE0</v>
          </cell>
          <cell r="C1860" t="str">
            <v>S34</v>
          </cell>
        </row>
        <row r="1861">
          <cell r="A1861" t="str">
            <v>JME0</v>
          </cell>
          <cell r="B1861" t="str">
            <v>JPE0</v>
          </cell>
          <cell r="C1861" t="str">
            <v>S146</v>
          </cell>
        </row>
        <row r="1862">
          <cell r="A1862" t="str">
            <v>PEXS</v>
          </cell>
          <cell r="B1862" t="str">
            <v>PE00</v>
          </cell>
          <cell r="C1862" t="str">
            <v>S35</v>
          </cell>
        </row>
        <row r="1863">
          <cell r="A1863" t="str">
            <v>R0AU</v>
          </cell>
          <cell r="B1863" t="str">
            <v>PEP0</v>
          </cell>
          <cell r="C1863" t="str">
            <v>S34</v>
          </cell>
        </row>
        <row r="1864">
          <cell r="A1864" t="str">
            <v>R0C0</v>
          </cell>
          <cell r="B1864" t="str">
            <v>R0A0</v>
          </cell>
          <cell r="C1864" t="str">
            <v>S62</v>
          </cell>
        </row>
        <row r="1865">
          <cell r="A1865" t="str">
            <v>R0H0</v>
          </cell>
          <cell r="B1865" t="str">
            <v>R0A0</v>
          </cell>
          <cell r="C1865" t="str">
            <v>S80</v>
          </cell>
        </row>
        <row r="1866">
          <cell r="A1866" t="str">
            <v>R0M0</v>
          </cell>
          <cell r="B1866" t="str">
            <v>R0A0</v>
          </cell>
          <cell r="C1866" t="str">
            <v>S92</v>
          </cell>
        </row>
        <row r="1867">
          <cell r="A1867" t="str">
            <v>R0U0</v>
          </cell>
          <cell r="B1867" t="str">
            <v>R0A0</v>
          </cell>
          <cell r="C1867" t="str">
            <v>S47</v>
          </cell>
        </row>
        <row r="1868">
          <cell r="A1868" t="str">
            <v>R0FC</v>
          </cell>
          <cell r="B1868" t="str">
            <v>R0F0</v>
          </cell>
          <cell r="C1868" t="str">
            <v>S62</v>
          </cell>
        </row>
        <row r="1869">
          <cell r="A1869" t="str">
            <v>R0FH</v>
          </cell>
          <cell r="B1869" t="str">
            <v>R0F0</v>
          </cell>
          <cell r="C1869" t="str">
            <v>S80</v>
          </cell>
        </row>
        <row r="1870">
          <cell r="A1870" t="str">
            <v>R0FM</v>
          </cell>
          <cell r="B1870" t="str">
            <v>R0F0</v>
          </cell>
          <cell r="C1870" t="str">
            <v>S92</v>
          </cell>
        </row>
        <row r="1871">
          <cell r="A1871" t="str">
            <v>R0FS</v>
          </cell>
          <cell r="B1871" t="str">
            <v>R0F0</v>
          </cell>
          <cell r="C1871" t="str">
            <v>S113</v>
          </cell>
        </row>
        <row r="1872">
          <cell r="A1872" t="str">
            <v>R0FU</v>
          </cell>
          <cell r="B1872" t="str">
            <v>R0F0</v>
          </cell>
          <cell r="C1872" t="str">
            <v>S47</v>
          </cell>
        </row>
        <row r="1873">
          <cell r="A1873" t="str">
            <v>U0AA</v>
          </cell>
          <cell r="B1873" t="str">
            <v>U0A0</v>
          </cell>
          <cell r="C1873" t="str">
            <v>S110</v>
          </cell>
        </row>
        <row r="1874">
          <cell r="A1874" t="str">
            <v>U0AB</v>
          </cell>
          <cell r="B1874" t="str">
            <v>U0A0</v>
          </cell>
          <cell r="C1874" t="str">
            <v>S90</v>
          </cell>
        </row>
        <row r="1875">
          <cell r="A1875" t="str">
            <v>U0AE</v>
          </cell>
          <cell r="B1875" t="str">
            <v>U0A0</v>
          </cell>
          <cell r="C1875" t="str">
            <v>S65</v>
          </cell>
        </row>
        <row r="1876">
          <cell r="A1876" t="str">
            <v>U0AF</v>
          </cell>
          <cell r="B1876" t="str">
            <v>U0A0</v>
          </cell>
          <cell r="C1876" t="str">
            <v>S102</v>
          </cell>
        </row>
        <row r="1877">
          <cell r="A1877" t="str">
            <v>U0AG</v>
          </cell>
          <cell r="B1877" t="str">
            <v>U0A0</v>
          </cell>
          <cell r="C1877" t="str">
            <v>S77</v>
          </cell>
        </row>
        <row r="1878">
          <cell r="A1878" t="str">
            <v>U0AH</v>
          </cell>
          <cell r="B1878" t="str">
            <v>U0A0</v>
          </cell>
          <cell r="C1878" t="str">
            <v>S82</v>
          </cell>
        </row>
        <row r="1879">
          <cell r="A1879" t="str">
            <v>U0AL</v>
          </cell>
          <cell r="B1879" t="str">
            <v>U0A0</v>
          </cell>
          <cell r="C1879" t="str">
            <v>S88</v>
          </cell>
        </row>
        <row r="1880">
          <cell r="A1880" t="str">
            <v>U0AM</v>
          </cell>
          <cell r="B1880" t="str">
            <v>U0A0</v>
          </cell>
          <cell r="C1880" t="str">
            <v>S94</v>
          </cell>
        </row>
        <row r="1881">
          <cell r="A1881" t="str">
            <v>U0AP</v>
          </cell>
          <cell r="B1881" t="str">
            <v>U0A0</v>
          </cell>
          <cell r="C1881" t="str">
            <v>S101</v>
          </cell>
        </row>
        <row r="1882">
          <cell r="A1882" t="str">
            <v>U0AQ</v>
          </cell>
          <cell r="B1882" t="str">
            <v>U0A0</v>
          </cell>
          <cell r="C1882" t="str">
            <v>S100</v>
          </cell>
        </row>
        <row r="1883">
          <cell r="A1883" t="str">
            <v>U0AR</v>
          </cell>
          <cell r="B1883" t="str">
            <v>U0A0</v>
          </cell>
          <cell r="C1883" t="str">
            <v>S107</v>
          </cell>
        </row>
        <row r="1884">
          <cell r="A1884" t="str">
            <v>U0AS</v>
          </cell>
          <cell r="B1884" t="str">
            <v>U0A0</v>
          </cell>
          <cell r="C1884" t="str">
            <v>S109</v>
          </cell>
        </row>
        <row r="1885">
          <cell r="A1885" t="str">
            <v xml:space="preserve">U0AT </v>
          </cell>
          <cell r="B1885" t="str">
            <v>U0A0</v>
          </cell>
          <cell r="C1885" t="str">
            <v>S123</v>
          </cell>
        </row>
        <row r="1886">
          <cell r="A1886" t="str">
            <v>U0AU</v>
          </cell>
          <cell r="B1886" t="str">
            <v>U0A0</v>
          </cell>
          <cell r="C1886" t="str">
            <v>S95</v>
          </cell>
        </row>
        <row r="1887">
          <cell r="A1887" t="str">
            <v>U0AV</v>
          </cell>
          <cell r="B1887" t="str">
            <v>U0A0</v>
          </cell>
          <cell r="C1887" t="str">
            <v>S43</v>
          </cell>
        </row>
        <row r="1888">
          <cell r="A1888" t="str">
            <v>U0AW</v>
          </cell>
          <cell r="B1888" t="str">
            <v>U0A0</v>
          </cell>
          <cell r="C1888" t="str">
            <v>S127</v>
          </cell>
        </row>
        <row r="1889">
          <cell r="A1889" t="str">
            <v>U0C0</v>
          </cell>
          <cell r="B1889" t="str">
            <v>U0A0</v>
          </cell>
          <cell r="C1889" t="str">
            <v>S55</v>
          </cell>
        </row>
        <row r="1890">
          <cell r="A1890" t="str">
            <v>U0D0</v>
          </cell>
          <cell r="B1890" t="str">
            <v>U0A0</v>
          </cell>
          <cell r="C1890" t="str">
            <v>S86</v>
          </cell>
        </row>
        <row r="1891">
          <cell r="A1891" t="str">
            <v>U0HL</v>
          </cell>
          <cell r="B1891" t="str">
            <v>U0A0</v>
          </cell>
          <cell r="C1891" t="str">
            <v>S78</v>
          </cell>
        </row>
        <row r="1892">
          <cell r="A1892" t="str">
            <v>U0ID</v>
          </cell>
          <cell r="B1892" t="str">
            <v>U0A0</v>
          </cell>
          <cell r="C1892" t="str">
            <v>S87</v>
          </cell>
        </row>
        <row r="1893">
          <cell r="A1893" t="str">
            <v>U0N0</v>
          </cell>
          <cell r="B1893" t="str">
            <v>U0A0</v>
          </cell>
          <cell r="C1893" t="str">
            <v>S96</v>
          </cell>
        </row>
        <row r="1894">
          <cell r="A1894" t="str">
            <v>U0TB</v>
          </cell>
          <cell r="B1894" t="str">
            <v>U0A0</v>
          </cell>
          <cell r="C1894" t="str">
            <v>S121</v>
          </cell>
        </row>
        <row r="1895">
          <cell r="A1895" t="str">
            <v>U0TL</v>
          </cell>
          <cell r="B1895" t="str">
            <v>U0A0</v>
          </cell>
          <cell r="C1895" t="str">
            <v>S122</v>
          </cell>
        </row>
        <row r="1896">
          <cell r="A1896" t="str">
            <v>U0TX</v>
          </cell>
          <cell r="B1896" t="str">
            <v>U0A0</v>
          </cell>
          <cell r="C1896" t="str">
            <v>S115</v>
          </cell>
        </row>
        <row r="1897">
          <cell r="A1897" t="str">
            <v>U0UT</v>
          </cell>
          <cell r="B1897" t="str">
            <v>U0A0</v>
          </cell>
          <cell r="C1897" t="str">
            <v>S125</v>
          </cell>
        </row>
        <row r="1898">
          <cell r="A1898" t="str">
            <v>U0NC</v>
          </cell>
          <cell r="B1898" t="str">
            <v>U0AC</v>
          </cell>
          <cell r="C1898" t="str">
            <v>S96</v>
          </cell>
        </row>
        <row r="1899">
          <cell r="A1899" t="str">
            <v xml:space="preserve">UXTB </v>
          </cell>
          <cell r="B1899" t="str">
            <v>U0AC</v>
          </cell>
          <cell r="C1899" t="str">
            <v>S121</v>
          </cell>
        </row>
        <row r="1900">
          <cell r="A1900" t="str">
            <v>UXL0</v>
          </cell>
          <cell r="B1900" t="str">
            <v>US00</v>
          </cell>
          <cell r="C1900" t="str">
            <v>S35</v>
          </cell>
        </row>
        <row r="1901">
          <cell r="A1901" t="str">
            <v>USXC</v>
          </cell>
          <cell r="B1901" t="str">
            <v>US00</v>
          </cell>
          <cell r="C1901" t="str">
            <v>S69</v>
          </cell>
        </row>
        <row r="1902">
          <cell r="A1902" t="str">
            <v>UXL0</v>
          </cell>
          <cell r="B1902" t="str">
            <v>USL0</v>
          </cell>
          <cell r="C1902" t="str">
            <v>S35</v>
          </cell>
        </row>
      </sheetData>
      <sheetData sheetId="1"/>
      <sheetData sheetId="2"/>
      <sheetData sheetId="3" refreshError="1"/>
      <sheetData sheetId="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ssues"/>
      <sheetName val="Exhibit 1"/>
      <sheetName val="2"/>
      <sheetName val="3"/>
      <sheetName val="4"/>
      <sheetName val="cusip data"/>
      <sheetName val="SqlSectorData"/>
      <sheetName val="maps"/>
      <sheetName val="memberOAS"/>
    </sheetNames>
    <sheetDataSet>
      <sheetData sheetId="0">
        <row r="1">
          <cell r="A1" t="str">
            <v>Issue-based HY Distress Ratios</v>
          </cell>
        </row>
      </sheetData>
      <sheetData sheetId="1" refreshError="1"/>
      <sheetData sheetId="2" refreshError="1"/>
      <sheetData sheetId="3" refreshError="1">
        <row r="5">
          <cell r="E5" t="str">
            <v>sectorDistress</v>
          </cell>
          <cell r="F5" t="str">
            <v>marketContribution</v>
          </cell>
        </row>
      </sheetData>
      <sheetData sheetId="4" refreshError="1">
        <row r="4">
          <cell r="A4" t="str">
            <v>Date</v>
          </cell>
          <cell r="B4" t="str">
            <v>HW00/ALL</v>
          </cell>
          <cell r="C4" t="str">
            <v>HW00/USD</v>
          </cell>
          <cell r="D4" t="str">
            <v>HW00/EUR</v>
          </cell>
          <cell r="E4" t="str">
            <v>HW00/GBP</v>
          </cell>
          <cell r="F4" t="str">
            <v>HW00/CAD</v>
          </cell>
          <cell r="G4" t="str">
            <v>ANHY/ALL</v>
          </cell>
        </row>
      </sheetData>
      <sheetData sheetId="5" refreshError="1"/>
      <sheetData sheetId="6" refreshError="1">
        <row r="1">
          <cell r="B1">
            <v>39553</v>
          </cell>
        </row>
        <row r="2">
          <cell r="B2">
            <v>39583</v>
          </cell>
        </row>
        <row r="3">
          <cell r="A3" t="str">
            <v>SearchID</v>
          </cell>
          <cell r="B3" t="str">
            <v>Date</v>
          </cell>
          <cell r="C3" t="str">
            <v>Count</v>
          </cell>
        </row>
      </sheetData>
      <sheetData sheetId="7" refreshError="1">
        <row r="1">
          <cell r="A1" t="str">
            <v>HW00/USD</v>
          </cell>
        </row>
        <row r="2">
          <cell r="A2" t="str">
            <v>HW00</v>
          </cell>
          <cell r="B2" t="str">
            <v>USD</v>
          </cell>
        </row>
      </sheetData>
      <sheetData sheetId="8" refreshError="1">
        <row r="1">
          <cell r="A1">
            <v>2223</v>
          </cell>
        </row>
        <row r="2">
          <cell r="A2">
            <v>2319</v>
          </cell>
        </row>
        <row r="3">
          <cell r="A3">
            <v>1822</v>
          </cell>
        </row>
        <row r="4">
          <cell r="A4">
            <v>1551</v>
          </cell>
        </row>
        <row r="5">
          <cell r="A5">
            <v>1118</v>
          </cell>
        </row>
        <row r="6">
          <cell r="A6">
            <v>762</v>
          </cell>
        </row>
        <row r="7">
          <cell r="A7">
            <v>1112</v>
          </cell>
        </row>
        <row r="8">
          <cell r="A8">
            <v>991</v>
          </cell>
        </row>
        <row r="9">
          <cell r="A9">
            <v>435</v>
          </cell>
        </row>
        <row r="10">
          <cell r="A10">
            <v>1389</v>
          </cell>
        </row>
        <row r="11">
          <cell r="A11">
            <v>571</v>
          </cell>
        </row>
        <row r="12">
          <cell r="A12">
            <v>1330</v>
          </cell>
        </row>
        <row r="13">
          <cell r="A13">
            <v>275</v>
          </cell>
        </row>
        <row r="14">
          <cell r="A14">
            <v>379</v>
          </cell>
        </row>
        <row r="15">
          <cell r="A15">
            <v>503</v>
          </cell>
        </row>
        <row r="16">
          <cell r="A16">
            <v>527</v>
          </cell>
        </row>
        <row r="17">
          <cell r="A17">
            <v>2454</v>
          </cell>
        </row>
        <row r="18">
          <cell r="A18">
            <v>1379</v>
          </cell>
        </row>
        <row r="19">
          <cell r="A19">
            <v>1449</v>
          </cell>
        </row>
        <row r="20">
          <cell r="A20">
            <v>833</v>
          </cell>
        </row>
        <row r="21">
          <cell r="A21">
            <v>1745</v>
          </cell>
        </row>
        <row r="22">
          <cell r="A22">
            <v>708</v>
          </cell>
        </row>
        <row r="23">
          <cell r="A23">
            <v>1153</v>
          </cell>
        </row>
        <row r="24">
          <cell r="A24">
            <v>1161</v>
          </cell>
        </row>
        <row r="25">
          <cell r="A25">
            <v>1180</v>
          </cell>
        </row>
        <row r="26">
          <cell r="A26">
            <v>1101</v>
          </cell>
        </row>
        <row r="27">
          <cell r="A27">
            <v>1036</v>
          </cell>
        </row>
        <row r="28">
          <cell r="A28">
            <v>515</v>
          </cell>
        </row>
        <row r="29">
          <cell r="A29">
            <v>455</v>
          </cell>
        </row>
        <row r="30">
          <cell r="A30">
            <v>1057</v>
          </cell>
        </row>
        <row r="31">
          <cell r="A31">
            <v>769</v>
          </cell>
        </row>
        <row r="32">
          <cell r="A32">
            <v>387</v>
          </cell>
        </row>
        <row r="33">
          <cell r="A33">
            <v>387</v>
          </cell>
        </row>
        <row r="34">
          <cell r="A34">
            <v>400</v>
          </cell>
        </row>
        <row r="35">
          <cell r="A35">
            <v>469</v>
          </cell>
        </row>
        <row r="36">
          <cell r="A36">
            <v>394</v>
          </cell>
        </row>
        <row r="37">
          <cell r="A37">
            <v>455</v>
          </cell>
        </row>
        <row r="38">
          <cell r="A38">
            <v>840</v>
          </cell>
        </row>
        <row r="39">
          <cell r="A39">
            <v>773</v>
          </cell>
        </row>
        <row r="40">
          <cell r="A40">
            <v>576</v>
          </cell>
        </row>
        <row r="41">
          <cell r="A41">
            <v>995</v>
          </cell>
        </row>
        <row r="42">
          <cell r="A42">
            <v>846</v>
          </cell>
        </row>
        <row r="43">
          <cell r="A43">
            <v>1001</v>
          </cell>
        </row>
        <row r="44">
          <cell r="A44">
            <v>941</v>
          </cell>
        </row>
        <row r="45">
          <cell r="A45">
            <v>385</v>
          </cell>
        </row>
        <row r="46">
          <cell r="A46">
            <v>345</v>
          </cell>
        </row>
        <row r="47">
          <cell r="A47">
            <v>416</v>
          </cell>
        </row>
        <row r="48">
          <cell r="A48">
            <v>404</v>
          </cell>
        </row>
        <row r="49">
          <cell r="A49">
            <v>460</v>
          </cell>
        </row>
        <row r="50">
          <cell r="A50">
            <v>261</v>
          </cell>
        </row>
        <row r="51">
          <cell r="A51">
            <v>1278</v>
          </cell>
        </row>
        <row r="52">
          <cell r="A52">
            <v>728</v>
          </cell>
        </row>
        <row r="53">
          <cell r="A53">
            <v>964</v>
          </cell>
        </row>
        <row r="54">
          <cell r="A54">
            <v>937</v>
          </cell>
        </row>
        <row r="55">
          <cell r="A55">
            <v>155</v>
          </cell>
        </row>
        <row r="56">
          <cell r="A56">
            <v>533</v>
          </cell>
        </row>
        <row r="57">
          <cell r="A57">
            <v>725</v>
          </cell>
        </row>
        <row r="58">
          <cell r="A58">
            <v>622</v>
          </cell>
        </row>
        <row r="59">
          <cell r="A59">
            <v>1036</v>
          </cell>
        </row>
        <row r="60">
          <cell r="A60">
            <v>514</v>
          </cell>
        </row>
        <row r="61">
          <cell r="A61">
            <v>1322</v>
          </cell>
        </row>
        <row r="62">
          <cell r="A62">
            <v>785</v>
          </cell>
        </row>
        <row r="63">
          <cell r="A63">
            <v>1093</v>
          </cell>
        </row>
        <row r="64">
          <cell r="A64">
            <v>490</v>
          </cell>
        </row>
        <row r="65">
          <cell r="A65">
            <v>862</v>
          </cell>
        </row>
        <row r="66">
          <cell r="A66">
            <v>1391</v>
          </cell>
        </row>
        <row r="67">
          <cell r="A67">
            <v>775</v>
          </cell>
        </row>
        <row r="68">
          <cell r="A68">
            <v>685</v>
          </cell>
        </row>
        <row r="69">
          <cell r="A69">
            <v>415</v>
          </cell>
        </row>
        <row r="70">
          <cell r="A70">
            <v>743</v>
          </cell>
        </row>
        <row r="71">
          <cell r="A71">
            <v>1090</v>
          </cell>
        </row>
        <row r="72">
          <cell r="A72">
            <v>223</v>
          </cell>
        </row>
        <row r="73">
          <cell r="A73">
            <v>536</v>
          </cell>
        </row>
        <row r="74">
          <cell r="A74">
            <v>546</v>
          </cell>
        </row>
        <row r="75">
          <cell r="A75">
            <v>622</v>
          </cell>
        </row>
        <row r="76">
          <cell r="A76">
            <v>935</v>
          </cell>
        </row>
        <row r="77">
          <cell r="A77">
            <v>914</v>
          </cell>
        </row>
        <row r="78">
          <cell r="A78">
            <v>412</v>
          </cell>
        </row>
        <row r="79">
          <cell r="A79">
            <v>785</v>
          </cell>
        </row>
        <row r="80">
          <cell r="A80">
            <v>1018</v>
          </cell>
        </row>
        <row r="81">
          <cell r="A81">
            <v>1224</v>
          </cell>
        </row>
        <row r="82">
          <cell r="A82">
            <v>1093</v>
          </cell>
        </row>
        <row r="83">
          <cell r="A83">
            <v>504</v>
          </cell>
        </row>
        <row r="84">
          <cell r="A84">
            <v>1179</v>
          </cell>
        </row>
        <row r="85">
          <cell r="A85">
            <v>607</v>
          </cell>
        </row>
        <row r="86">
          <cell r="A86">
            <v>529</v>
          </cell>
        </row>
        <row r="87">
          <cell r="A87">
            <v>395</v>
          </cell>
        </row>
        <row r="88">
          <cell r="A88">
            <v>4638</v>
          </cell>
        </row>
        <row r="89">
          <cell r="A89">
            <v>742</v>
          </cell>
        </row>
        <row r="90">
          <cell r="A90">
            <v>868</v>
          </cell>
        </row>
        <row r="91">
          <cell r="A91">
            <v>2913</v>
          </cell>
        </row>
        <row r="92">
          <cell r="A92">
            <v>172</v>
          </cell>
        </row>
        <row r="93">
          <cell r="A93">
            <v>1013</v>
          </cell>
        </row>
        <row r="94">
          <cell r="A94">
            <v>858</v>
          </cell>
        </row>
        <row r="95">
          <cell r="A95">
            <v>826</v>
          </cell>
        </row>
        <row r="96">
          <cell r="A96">
            <v>612</v>
          </cell>
        </row>
        <row r="97">
          <cell r="A97">
            <v>4547</v>
          </cell>
        </row>
        <row r="98">
          <cell r="A98">
            <v>677</v>
          </cell>
        </row>
        <row r="99">
          <cell r="A99">
            <v>1756</v>
          </cell>
        </row>
        <row r="100">
          <cell r="A100">
            <v>1062</v>
          </cell>
        </row>
        <row r="101">
          <cell r="A101">
            <v>808</v>
          </cell>
        </row>
        <row r="102">
          <cell r="A102">
            <v>516</v>
          </cell>
        </row>
        <row r="103">
          <cell r="A103">
            <v>2248</v>
          </cell>
        </row>
        <row r="104">
          <cell r="A104">
            <v>383</v>
          </cell>
        </row>
        <row r="105">
          <cell r="A105">
            <v>576</v>
          </cell>
        </row>
        <row r="106">
          <cell r="A106">
            <v>358</v>
          </cell>
        </row>
        <row r="107">
          <cell r="A107">
            <v>1777</v>
          </cell>
        </row>
        <row r="108">
          <cell r="A108">
            <v>514</v>
          </cell>
        </row>
        <row r="109">
          <cell r="A109">
            <v>852</v>
          </cell>
        </row>
        <row r="110">
          <cell r="A110">
            <v>617</v>
          </cell>
        </row>
        <row r="111">
          <cell r="A111">
            <v>744</v>
          </cell>
        </row>
        <row r="112">
          <cell r="A112">
            <v>956</v>
          </cell>
        </row>
        <row r="113">
          <cell r="A113">
            <v>412</v>
          </cell>
        </row>
        <row r="114">
          <cell r="A114">
            <v>392</v>
          </cell>
        </row>
        <row r="115">
          <cell r="A115">
            <v>835</v>
          </cell>
        </row>
        <row r="116">
          <cell r="A116">
            <v>666</v>
          </cell>
        </row>
        <row r="117">
          <cell r="A117">
            <v>962</v>
          </cell>
        </row>
        <row r="118">
          <cell r="A118">
            <v>745</v>
          </cell>
        </row>
        <row r="119">
          <cell r="A119">
            <v>790</v>
          </cell>
        </row>
        <row r="120">
          <cell r="A120">
            <v>1337</v>
          </cell>
        </row>
        <row r="121">
          <cell r="A121">
            <v>946</v>
          </cell>
        </row>
        <row r="122">
          <cell r="A122">
            <v>223</v>
          </cell>
        </row>
        <row r="123">
          <cell r="A123">
            <v>376</v>
          </cell>
        </row>
        <row r="124">
          <cell r="A124">
            <v>378</v>
          </cell>
        </row>
        <row r="125">
          <cell r="A125">
            <v>634</v>
          </cell>
        </row>
        <row r="126">
          <cell r="A126">
            <v>784</v>
          </cell>
        </row>
        <row r="127">
          <cell r="A127">
            <v>360</v>
          </cell>
        </row>
        <row r="128">
          <cell r="A128">
            <v>678</v>
          </cell>
        </row>
        <row r="129">
          <cell r="A129">
            <v>321</v>
          </cell>
        </row>
        <row r="130">
          <cell r="A130">
            <v>1381</v>
          </cell>
        </row>
        <row r="131">
          <cell r="A131">
            <v>1381</v>
          </cell>
        </row>
        <row r="132">
          <cell r="A132">
            <v>1012</v>
          </cell>
        </row>
        <row r="133">
          <cell r="A133">
            <v>518</v>
          </cell>
        </row>
        <row r="134">
          <cell r="A134">
            <v>642</v>
          </cell>
        </row>
        <row r="135">
          <cell r="A135">
            <v>1231</v>
          </cell>
        </row>
        <row r="136">
          <cell r="A136">
            <v>308</v>
          </cell>
        </row>
        <row r="137">
          <cell r="A137">
            <v>681</v>
          </cell>
        </row>
        <row r="138">
          <cell r="A138">
            <v>778</v>
          </cell>
        </row>
        <row r="139">
          <cell r="A139">
            <v>844</v>
          </cell>
        </row>
        <row r="140">
          <cell r="A140">
            <v>669</v>
          </cell>
        </row>
        <row r="141">
          <cell r="A141">
            <v>889</v>
          </cell>
        </row>
        <row r="142">
          <cell r="A142">
            <v>954</v>
          </cell>
        </row>
        <row r="143">
          <cell r="A143">
            <v>1637</v>
          </cell>
        </row>
        <row r="144">
          <cell r="A144">
            <v>2065</v>
          </cell>
        </row>
        <row r="145">
          <cell r="A145">
            <v>1164</v>
          </cell>
        </row>
        <row r="146">
          <cell r="A146">
            <v>468</v>
          </cell>
        </row>
        <row r="147">
          <cell r="A147">
            <v>4347</v>
          </cell>
        </row>
        <row r="148">
          <cell r="A148">
            <v>904</v>
          </cell>
        </row>
        <row r="149">
          <cell r="A149">
            <v>975</v>
          </cell>
        </row>
        <row r="150">
          <cell r="A150">
            <v>1059</v>
          </cell>
        </row>
        <row r="151">
          <cell r="A151">
            <v>690</v>
          </cell>
        </row>
        <row r="152">
          <cell r="A152">
            <v>456</v>
          </cell>
        </row>
        <row r="153">
          <cell r="A153">
            <v>372</v>
          </cell>
        </row>
        <row r="154">
          <cell r="A154">
            <v>468</v>
          </cell>
        </row>
        <row r="155">
          <cell r="A155">
            <v>487</v>
          </cell>
        </row>
        <row r="156">
          <cell r="A156">
            <v>470</v>
          </cell>
        </row>
        <row r="157">
          <cell r="A157">
            <v>417</v>
          </cell>
        </row>
        <row r="158">
          <cell r="A158">
            <v>465</v>
          </cell>
        </row>
        <row r="159">
          <cell r="A159">
            <v>616</v>
          </cell>
        </row>
        <row r="160">
          <cell r="A160">
            <v>540</v>
          </cell>
        </row>
        <row r="161">
          <cell r="A161">
            <v>420</v>
          </cell>
        </row>
        <row r="162">
          <cell r="A162">
            <v>388</v>
          </cell>
        </row>
        <row r="163">
          <cell r="A163">
            <v>377</v>
          </cell>
        </row>
        <row r="164">
          <cell r="A164">
            <v>818</v>
          </cell>
        </row>
        <row r="165">
          <cell r="A165">
            <v>413</v>
          </cell>
        </row>
        <row r="166">
          <cell r="A166">
            <v>449</v>
          </cell>
        </row>
        <row r="167">
          <cell r="A167">
            <v>374</v>
          </cell>
        </row>
        <row r="168">
          <cell r="A168">
            <v>634</v>
          </cell>
        </row>
        <row r="169">
          <cell r="A169">
            <v>760</v>
          </cell>
        </row>
        <row r="170">
          <cell r="A170">
            <v>371</v>
          </cell>
        </row>
        <row r="171">
          <cell r="A171">
            <v>1395</v>
          </cell>
        </row>
        <row r="172">
          <cell r="A172">
            <v>862</v>
          </cell>
        </row>
        <row r="173">
          <cell r="A173">
            <v>811</v>
          </cell>
        </row>
        <row r="174">
          <cell r="A174">
            <v>827</v>
          </cell>
        </row>
        <row r="175">
          <cell r="A175">
            <v>622</v>
          </cell>
        </row>
        <row r="176">
          <cell r="A176">
            <v>696</v>
          </cell>
        </row>
        <row r="177">
          <cell r="A177">
            <v>967</v>
          </cell>
        </row>
        <row r="178">
          <cell r="A178">
            <v>413</v>
          </cell>
        </row>
        <row r="179">
          <cell r="A179">
            <v>411</v>
          </cell>
        </row>
        <row r="180">
          <cell r="A180">
            <v>770</v>
          </cell>
        </row>
        <row r="181">
          <cell r="A181">
            <v>352</v>
          </cell>
        </row>
        <row r="182">
          <cell r="A182">
            <v>540</v>
          </cell>
        </row>
        <row r="183">
          <cell r="A183">
            <v>281</v>
          </cell>
        </row>
        <row r="184">
          <cell r="A184">
            <v>406</v>
          </cell>
        </row>
        <row r="185">
          <cell r="A185">
            <v>413</v>
          </cell>
        </row>
        <row r="186">
          <cell r="A186">
            <v>887</v>
          </cell>
        </row>
        <row r="187">
          <cell r="A187">
            <v>646</v>
          </cell>
        </row>
        <row r="188">
          <cell r="A188">
            <v>1229</v>
          </cell>
        </row>
        <row r="189">
          <cell r="A189">
            <v>391</v>
          </cell>
        </row>
        <row r="190">
          <cell r="A190">
            <v>965</v>
          </cell>
        </row>
        <row r="191">
          <cell r="A191">
            <v>522</v>
          </cell>
        </row>
        <row r="192">
          <cell r="A192">
            <v>502</v>
          </cell>
        </row>
        <row r="193">
          <cell r="A193">
            <v>553</v>
          </cell>
        </row>
        <row r="194">
          <cell r="A194">
            <v>867</v>
          </cell>
        </row>
        <row r="195">
          <cell r="A195">
            <v>1154</v>
          </cell>
        </row>
        <row r="196">
          <cell r="A196">
            <v>399</v>
          </cell>
        </row>
        <row r="197">
          <cell r="A197">
            <v>565</v>
          </cell>
        </row>
        <row r="198">
          <cell r="A198">
            <v>383</v>
          </cell>
        </row>
        <row r="199">
          <cell r="A199">
            <v>421</v>
          </cell>
        </row>
        <row r="200">
          <cell r="A200">
            <v>503</v>
          </cell>
        </row>
        <row r="201">
          <cell r="A201">
            <v>408</v>
          </cell>
        </row>
        <row r="202">
          <cell r="A202">
            <v>581</v>
          </cell>
        </row>
        <row r="203">
          <cell r="A203">
            <v>421</v>
          </cell>
        </row>
        <row r="204">
          <cell r="A204">
            <v>424</v>
          </cell>
        </row>
        <row r="205">
          <cell r="A205">
            <v>736</v>
          </cell>
        </row>
        <row r="206">
          <cell r="A206">
            <v>1334</v>
          </cell>
        </row>
        <row r="207">
          <cell r="A207">
            <v>850</v>
          </cell>
        </row>
        <row r="208">
          <cell r="A208">
            <v>2379</v>
          </cell>
        </row>
        <row r="209">
          <cell r="A209">
            <v>409</v>
          </cell>
        </row>
        <row r="210">
          <cell r="A210">
            <v>418</v>
          </cell>
        </row>
        <row r="211">
          <cell r="A211">
            <v>383</v>
          </cell>
        </row>
        <row r="212">
          <cell r="A212">
            <v>410</v>
          </cell>
        </row>
        <row r="213">
          <cell r="A213">
            <v>334</v>
          </cell>
        </row>
        <row r="214">
          <cell r="A214">
            <v>504</v>
          </cell>
        </row>
        <row r="215">
          <cell r="A215">
            <v>659</v>
          </cell>
        </row>
        <row r="216">
          <cell r="A216">
            <v>616</v>
          </cell>
        </row>
        <row r="217">
          <cell r="A217">
            <v>317</v>
          </cell>
        </row>
        <row r="218">
          <cell r="A218">
            <v>439</v>
          </cell>
        </row>
        <row r="219">
          <cell r="A219">
            <v>457</v>
          </cell>
        </row>
        <row r="220">
          <cell r="A220">
            <v>1276</v>
          </cell>
        </row>
        <row r="221">
          <cell r="A221">
            <v>1677</v>
          </cell>
        </row>
        <row r="222">
          <cell r="A222">
            <v>421</v>
          </cell>
        </row>
        <row r="223">
          <cell r="A223">
            <v>797</v>
          </cell>
        </row>
        <row r="224">
          <cell r="A224">
            <v>345</v>
          </cell>
        </row>
        <row r="225">
          <cell r="A225">
            <v>762</v>
          </cell>
        </row>
        <row r="226">
          <cell r="A226">
            <v>378</v>
          </cell>
        </row>
        <row r="227">
          <cell r="A227">
            <v>716</v>
          </cell>
        </row>
        <row r="228">
          <cell r="A228">
            <v>428</v>
          </cell>
        </row>
        <row r="229">
          <cell r="A229">
            <v>772</v>
          </cell>
        </row>
        <row r="230">
          <cell r="A230">
            <v>652</v>
          </cell>
        </row>
        <row r="231">
          <cell r="A231">
            <v>555</v>
          </cell>
        </row>
        <row r="232">
          <cell r="A232">
            <v>607</v>
          </cell>
        </row>
        <row r="233">
          <cell r="A233">
            <v>341</v>
          </cell>
        </row>
        <row r="234">
          <cell r="A234">
            <v>1407</v>
          </cell>
        </row>
        <row r="235">
          <cell r="A235">
            <v>680</v>
          </cell>
        </row>
        <row r="236">
          <cell r="A236">
            <v>1056</v>
          </cell>
        </row>
        <row r="237">
          <cell r="A237">
            <v>643</v>
          </cell>
        </row>
        <row r="238">
          <cell r="A238">
            <v>928</v>
          </cell>
        </row>
        <row r="239">
          <cell r="A239">
            <v>1062</v>
          </cell>
        </row>
        <row r="240">
          <cell r="A240">
            <v>692</v>
          </cell>
        </row>
        <row r="241">
          <cell r="A241">
            <v>426</v>
          </cell>
        </row>
        <row r="242">
          <cell r="A242">
            <v>1060</v>
          </cell>
        </row>
        <row r="243">
          <cell r="A243">
            <v>364</v>
          </cell>
        </row>
        <row r="244">
          <cell r="A244">
            <v>766</v>
          </cell>
        </row>
        <row r="245">
          <cell r="A245">
            <v>683</v>
          </cell>
        </row>
        <row r="246">
          <cell r="A246">
            <v>792</v>
          </cell>
        </row>
        <row r="247">
          <cell r="A247">
            <v>377</v>
          </cell>
        </row>
        <row r="248">
          <cell r="A248">
            <v>1055</v>
          </cell>
        </row>
        <row r="249">
          <cell r="A249">
            <v>403</v>
          </cell>
        </row>
        <row r="250">
          <cell r="A250">
            <v>1015</v>
          </cell>
        </row>
        <row r="251">
          <cell r="A251">
            <v>345</v>
          </cell>
        </row>
        <row r="252">
          <cell r="A252">
            <v>800</v>
          </cell>
        </row>
        <row r="253">
          <cell r="A253">
            <v>345</v>
          </cell>
        </row>
        <row r="254">
          <cell r="A254">
            <v>1124</v>
          </cell>
        </row>
        <row r="255">
          <cell r="A255">
            <v>611</v>
          </cell>
        </row>
        <row r="256">
          <cell r="A256">
            <v>1609</v>
          </cell>
        </row>
        <row r="257">
          <cell r="A257">
            <v>248</v>
          </cell>
        </row>
        <row r="258">
          <cell r="A258">
            <v>287</v>
          </cell>
        </row>
        <row r="259">
          <cell r="A259">
            <v>935</v>
          </cell>
        </row>
        <row r="260">
          <cell r="A260">
            <v>758</v>
          </cell>
        </row>
        <row r="261">
          <cell r="A261">
            <v>625</v>
          </cell>
        </row>
        <row r="262">
          <cell r="A262">
            <v>660</v>
          </cell>
        </row>
        <row r="263">
          <cell r="A263">
            <v>694</v>
          </cell>
        </row>
        <row r="264">
          <cell r="A264">
            <v>785</v>
          </cell>
        </row>
        <row r="265">
          <cell r="A265">
            <v>729</v>
          </cell>
        </row>
        <row r="266">
          <cell r="A266">
            <v>785</v>
          </cell>
        </row>
        <row r="267">
          <cell r="A267">
            <v>401</v>
          </cell>
        </row>
        <row r="268">
          <cell r="A268">
            <v>467</v>
          </cell>
        </row>
        <row r="269">
          <cell r="A269">
            <v>483</v>
          </cell>
        </row>
        <row r="270">
          <cell r="A270">
            <v>1041</v>
          </cell>
        </row>
        <row r="271">
          <cell r="A271">
            <v>454</v>
          </cell>
        </row>
        <row r="272">
          <cell r="A272">
            <v>539</v>
          </cell>
        </row>
        <row r="273">
          <cell r="A273">
            <v>316</v>
          </cell>
        </row>
        <row r="274">
          <cell r="A274">
            <v>779</v>
          </cell>
        </row>
        <row r="275">
          <cell r="A275">
            <v>751</v>
          </cell>
        </row>
        <row r="276">
          <cell r="A276">
            <v>430</v>
          </cell>
        </row>
        <row r="277">
          <cell r="A277">
            <v>337</v>
          </cell>
        </row>
        <row r="278">
          <cell r="A278">
            <v>806</v>
          </cell>
        </row>
        <row r="279">
          <cell r="A279">
            <v>433</v>
          </cell>
        </row>
        <row r="280">
          <cell r="A280">
            <v>383</v>
          </cell>
        </row>
        <row r="281">
          <cell r="A281">
            <v>731</v>
          </cell>
        </row>
        <row r="282">
          <cell r="A282">
            <v>691</v>
          </cell>
        </row>
        <row r="283">
          <cell r="A283">
            <v>804</v>
          </cell>
        </row>
        <row r="284">
          <cell r="A284">
            <v>879</v>
          </cell>
        </row>
        <row r="285">
          <cell r="A285">
            <v>752</v>
          </cell>
        </row>
        <row r="286">
          <cell r="A286">
            <v>717</v>
          </cell>
        </row>
        <row r="287">
          <cell r="A287">
            <v>1225</v>
          </cell>
        </row>
        <row r="288">
          <cell r="A288">
            <v>1300</v>
          </cell>
        </row>
        <row r="289">
          <cell r="A289">
            <v>519</v>
          </cell>
        </row>
        <row r="290">
          <cell r="A290">
            <v>1223</v>
          </cell>
        </row>
        <row r="291">
          <cell r="A291">
            <v>1341</v>
          </cell>
        </row>
        <row r="292">
          <cell r="A292">
            <v>480</v>
          </cell>
        </row>
        <row r="293">
          <cell r="A293">
            <v>721</v>
          </cell>
        </row>
        <row r="294">
          <cell r="A294">
            <v>769</v>
          </cell>
        </row>
        <row r="295">
          <cell r="A295">
            <v>820</v>
          </cell>
        </row>
        <row r="296">
          <cell r="A296">
            <v>404</v>
          </cell>
        </row>
        <row r="297">
          <cell r="A297">
            <v>626</v>
          </cell>
        </row>
        <row r="298">
          <cell r="A298">
            <v>358</v>
          </cell>
        </row>
        <row r="299">
          <cell r="A299">
            <v>500</v>
          </cell>
        </row>
        <row r="300">
          <cell r="A300">
            <v>391</v>
          </cell>
        </row>
        <row r="301">
          <cell r="A301">
            <v>367</v>
          </cell>
        </row>
        <row r="302">
          <cell r="A302">
            <v>334</v>
          </cell>
        </row>
        <row r="303">
          <cell r="A303">
            <v>878</v>
          </cell>
        </row>
        <row r="304">
          <cell r="A304">
            <v>848</v>
          </cell>
        </row>
        <row r="305">
          <cell r="A305">
            <v>726</v>
          </cell>
        </row>
        <row r="306">
          <cell r="A306">
            <v>1005</v>
          </cell>
        </row>
        <row r="307">
          <cell r="A307">
            <v>690</v>
          </cell>
        </row>
        <row r="308">
          <cell r="A308">
            <v>310</v>
          </cell>
        </row>
        <row r="309">
          <cell r="A309">
            <v>772</v>
          </cell>
        </row>
        <row r="310">
          <cell r="A310">
            <v>474</v>
          </cell>
        </row>
        <row r="311">
          <cell r="A311">
            <v>457</v>
          </cell>
        </row>
        <row r="312">
          <cell r="A312">
            <v>384</v>
          </cell>
        </row>
        <row r="313">
          <cell r="A313">
            <v>428</v>
          </cell>
        </row>
        <row r="314">
          <cell r="A314">
            <v>430</v>
          </cell>
        </row>
        <row r="315">
          <cell r="A315">
            <v>838</v>
          </cell>
        </row>
        <row r="316">
          <cell r="A316">
            <v>597</v>
          </cell>
        </row>
        <row r="317">
          <cell r="A317">
            <v>1329</v>
          </cell>
        </row>
        <row r="318">
          <cell r="A318">
            <v>370</v>
          </cell>
        </row>
        <row r="319">
          <cell r="A319">
            <v>378</v>
          </cell>
        </row>
        <row r="320">
          <cell r="A320">
            <v>366</v>
          </cell>
        </row>
        <row r="321">
          <cell r="A321">
            <v>356</v>
          </cell>
        </row>
        <row r="322">
          <cell r="A322">
            <v>300</v>
          </cell>
        </row>
        <row r="323">
          <cell r="A323">
            <v>327</v>
          </cell>
        </row>
        <row r="324">
          <cell r="A324">
            <v>1274</v>
          </cell>
        </row>
        <row r="325">
          <cell r="A325">
            <v>879</v>
          </cell>
        </row>
        <row r="326">
          <cell r="A326">
            <v>450</v>
          </cell>
        </row>
        <row r="327">
          <cell r="A327">
            <v>2880</v>
          </cell>
        </row>
        <row r="328">
          <cell r="A328">
            <v>1274</v>
          </cell>
        </row>
        <row r="329">
          <cell r="A329">
            <v>1060</v>
          </cell>
        </row>
        <row r="330">
          <cell r="A330">
            <v>721</v>
          </cell>
        </row>
        <row r="331">
          <cell r="A331">
            <v>438</v>
          </cell>
        </row>
        <row r="332">
          <cell r="A332">
            <v>311</v>
          </cell>
        </row>
        <row r="333">
          <cell r="A333">
            <v>732</v>
          </cell>
        </row>
        <row r="334">
          <cell r="A334">
            <v>678</v>
          </cell>
        </row>
        <row r="335">
          <cell r="A335">
            <v>2588</v>
          </cell>
        </row>
        <row r="336">
          <cell r="A336">
            <v>2574</v>
          </cell>
        </row>
        <row r="337">
          <cell r="A337">
            <v>2752</v>
          </cell>
        </row>
        <row r="338">
          <cell r="A338">
            <v>2277</v>
          </cell>
        </row>
        <row r="339">
          <cell r="A339">
            <v>823</v>
          </cell>
        </row>
        <row r="340">
          <cell r="A340">
            <v>461</v>
          </cell>
        </row>
        <row r="341">
          <cell r="A341">
            <v>1631</v>
          </cell>
        </row>
        <row r="342">
          <cell r="A342">
            <v>1058</v>
          </cell>
        </row>
        <row r="343">
          <cell r="A343">
            <v>196</v>
          </cell>
        </row>
        <row r="344">
          <cell r="A344">
            <v>205</v>
          </cell>
        </row>
        <row r="345">
          <cell r="A345">
            <v>639</v>
          </cell>
        </row>
        <row r="346">
          <cell r="A346">
            <v>542</v>
          </cell>
        </row>
        <row r="347">
          <cell r="A347">
            <v>1448</v>
          </cell>
        </row>
        <row r="348">
          <cell r="A348">
            <v>2357</v>
          </cell>
        </row>
        <row r="349">
          <cell r="A349">
            <v>344</v>
          </cell>
        </row>
        <row r="350">
          <cell r="A350">
            <v>355</v>
          </cell>
        </row>
        <row r="351">
          <cell r="A351">
            <v>359</v>
          </cell>
        </row>
        <row r="352">
          <cell r="A352">
            <v>647</v>
          </cell>
        </row>
        <row r="353">
          <cell r="A353">
            <v>339</v>
          </cell>
        </row>
        <row r="354">
          <cell r="A354">
            <v>1568</v>
          </cell>
        </row>
        <row r="355">
          <cell r="A355">
            <v>384</v>
          </cell>
        </row>
        <row r="356">
          <cell r="A356">
            <v>1734</v>
          </cell>
        </row>
        <row r="357">
          <cell r="A357">
            <v>433</v>
          </cell>
        </row>
        <row r="358">
          <cell r="A358">
            <v>716</v>
          </cell>
        </row>
        <row r="359">
          <cell r="A359">
            <v>647</v>
          </cell>
        </row>
        <row r="360">
          <cell r="A360">
            <v>641</v>
          </cell>
        </row>
        <row r="361">
          <cell r="A361">
            <v>2698</v>
          </cell>
        </row>
        <row r="362">
          <cell r="A362">
            <v>1631</v>
          </cell>
        </row>
        <row r="363">
          <cell r="A363">
            <v>457</v>
          </cell>
        </row>
        <row r="364">
          <cell r="A364">
            <v>644</v>
          </cell>
        </row>
        <row r="365">
          <cell r="A365">
            <v>625</v>
          </cell>
        </row>
        <row r="366">
          <cell r="A366">
            <v>1837</v>
          </cell>
        </row>
        <row r="367">
          <cell r="A367">
            <v>710</v>
          </cell>
        </row>
        <row r="368">
          <cell r="A368">
            <v>385</v>
          </cell>
        </row>
        <row r="369">
          <cell r="A369">
            <v>495</v>
          </cell>
        </row>
        <row r="370">
          <cell r="A370">
            <v>483</v>
          </cell>
        </row>
        <row r="371">
          <cell r="A371">
            <v>634</v>
          </cell>
        </row>
        <row r="372">
          <cell r="A372">
            <v>390</v>
          </cell>
        </row>
        <row r="373">
          <cell r="A373">
            <v>2042</v>
          </cell>
        </row>
        <row r="374">
          <cell r="A374">
            <v>879</v>
          </cell>
        </row>
        <row r="375">
          <cell r="A375">
            <v>668</v>
          </cell>
        </row>
        <row r="376">
          <cell r="A376">
            <v>418</v>
          </cell>
        </row>
        <row r="377">
          <cell r="A377">
            <v>1405</v>
          </cell>
        </row>
        <row r="378">
          <cell r="A378">
            <v>673</v>
          </cell>
        </row>
        <row r="379">
          <cell r="A379">
            <v>1090</v>
          </cell>
        </row>
        <row r="380">
          <cell r="A380">
            <v>923</v>
          </cell>
        </row>
        <row r="381">
          <cell r="A381">
            <v>634</v>
          </cell>
        </row>
        <row r="382">
          <cell r="A382">
            <v>601</v>
          </cell>
        </row>
        <row r="383">
          <cell r="A383">
            <v>619</v>
          </cell>
        </row>
        <row r="384">
          <cell r="A384">
            <v>453</v>
          </cell>
        </row>
        <row r="385">
          <cell r="A385">
            <v>793</v>
          </cell>
        </row>
        <row r="386">
          <cell r="A386">
            <v>1144</v>
          </cell>
        </row>
        <row r="387">
          <cell r="A387">
            <v>482</v>
          </cell>
        </row>
        <row r="388">
          <cell r="A388">
            <v>1144</v>
          </cell>
        </row>
        <row r="389">
          <cell r="A389">
            <v>2311</v>
          </cell>
        </row>
        <row r="390">
          <cell r="A390">
            <v>736</v>
          </cell>
        </row>
        <row r="391">
          <cell r="A391">
            <v>781</v>
          </cell>
        </row>
        <row r="392">
          <cell r="A392">
            <v>437</v>
          </cell>
        </row>
        <row r="393">
          <cell r="A393">
            <v>827</v>
          </cell>
        </row>
        <row r="394">
          <cell r="A394">
            <v>513</v>
          </cell>
        </row>
        <row r="395">
          <cell r="A395">
            <v>605</v>
          </cell>
        </row>
        <row r="396">
          <cell r="A396">
            <v>1317</v>
          </cell>
        </row>
        <row r="397">
          <cell r="A397">
            <v>1054</v>
          </cell>
        </row>
        <row r="398">
          <cell r="A398">
            <v>528</v>
          </cell>
        </row>
        <row r="399">
          <cell r="A399">
            <v>589</v>
          </cell>
        </row>
        <row r="400">
          <cell r="A400">
            <v>550</v>
          </cell>
        </row>
        <row r="401">
          <cell r="A401">
            <v>419</v>
          </cell>
        </row>
        <row r="402">
          <cell r="A402">
            <v>893</v>
          </cell>
        </row>
        <row r="403">
          <cell r="A403">
            <v>943</v>
          </cell>
        </row>
        <row r="404">
          <cell r="A404">
            <v>333</v>
          </cell>
        </row>
        <row r="405">
          <cell r="A405">
            <v>515</v>
          </cell>
        </row>
        <row r="406">
          <cell r="A406">
            <v>552</v>
          </cell>
        </row>
        <row r="407">
          <cell r="A407">
            <v>722</v>
          </cell>
        </row>
        <row r="408">
          <cell r="A408">
            <v>606</v>
          </cell>
        </row>
        <row r="409">
          <cell r="A409">
            <v>471</v>
          </cell>
        </row>
        <row r="410">
          <cell r="A410">
            <v>593</v>
          </cell>
        </row>
        <row r="411">
          <cell r="A411">
            <v>684</v>
          </cell>
        </row>
        <row r="412">
          <cell r="A412">
            <v>695</v>
          </cell>
        </row>
        <row r="413">
          <cell r="A413">
            <v>494</v>
          </cell>
        </row>
        <row r="414">
          <cell r="A414">
            <v>443</v>
          </cell>
        </row>
        <row r="415">
          <cell r="A415">
            <v>519</v>
          </cell>
        </row>
        <row r="416">
          <cell r="A416">
            <v>571</v>
          </cell>
        </row>
        <row r="417">
          <cell r="A417">
            <v>574</v>
          </cell>
        </row>
        <row r="418">
          <cell r="A418">
            <v>563</v>
          </cell>
        </row>
        <row r="419">
          <cell r="A419">
            <v>689</v>
          </cell>
        </row>
        <row r="420">
          <cell r="A420">
            <v>736</v>
          </cell>
        </row>
        <row r="421">
          <cell r="A421">
            <v>812</v>
          </cell>
        </row>
        <row r="422">
          <cell r="A422">
            <v>796</v>
          </cell>
        </row>
        <row r="423">
          <cell r="A423">
            <v>368</v>
          </cell>
        </row>
        <row r="424">
          <cell r="A424">
            <v>485</v>
          </cell>
        </row>
        <row r="425">
          <cell r="A425">
            <v>489</v>
          </cell>
        </row>
        <row r="426">
          <cell r="A426">
            <v>505</v>
          </cell>
        </row>
        <row r="427">
          <cell r="A427">
            <v>727</v>
          </cell>
        </row>
        <row r="428">
          <cell r="A428">
            <v>443</v>
          </cell>
        </row>
        <row r="429">
          <cell r="A429">
            <v>452</v>
          </cell>
        </row>
        <row r="430">
          <cell r="A430">
            <v>696</v>
          </cell>
        </row>
        <row r="431">
          <cell r="A431">
            <v>724</v>
          </cell>
        </row>
        <row r="432">
          <cell r="A432">
            <v>679</v>
          </cell>
        </row>
        <row r="433">
          <cell r="A433">
            <v>664</v>
          </cell>
        </row>
        <row r="434">
          <cell r="A434">
            <v>1102</v>
          </cell>
        </row>
        <row r="435">
          <cell r="A435">
            <v>823</v>
          </cell>
        </row>
        <row r="436">
          <cell r="A436">
            <v>334</v>
          </cell>
        </row>
        <row r="437">
          <cell r="A437">
            <v>553</v>
          </cell>
        </row>
        <row r="438">
          <cell r="A438">
            <v>571</v>
          </cell>
        </row>
        <row r="439">
          <cell r="A439">
            <v>867</v>
          </cell>
        </row>
        <row r="440">
          <cell r="A440">
            <v>1240</v>
          </cell>
        </row>
        <row r="441">
          <cell r="A441">
            <v>704</v>
          </cell>
        </row>
        <row r="442">
          <cell r="A442">
            <v>713</v>
          </cell>
        </row>
        <row r="443">
          <cell r="A443">
            <v>894</v>
          </cell>
        </row>
        <row r="444">
          <cell r="A444">
            <v>802</v>
          </cell>
        </row>
        <row r="445">
          <cell r="A445">
            <v>626</v>
          </cell>
        </row>
        <row r="446">
          <cell r="A446">
            <v>320</v>
          </cell>
        </row>
        <row r="447">
          <cell r="A447">
            <v>953</v>
          </cell>
        </row>
        <row r="448">
          <cell r="A448">
            <v>244</v>
          </cell>
        </row>
        <row r="449">
          <cell r="A449">
            <v>669</v>
          </cell>
        </row>
        <row r="450">
          <cell r="A450">
            <v>858</v>
          </cell>
        </row>
        <row r="451">
          <cell r="A451">
            <v>658</v>
          </cell>
        </row>
        <row r="452">
          <cell r="A452">
            <v>699</v>
          </cell>
        </row>
        <row r="453">
          <cell r="A453">
            <v>461</v>
          </cell>
        </row>
        <row r="454">
          <cell r="A454">
            <v>498</v>
          </cell>
        </row>
        <row r="455">
          <cell r="A455">
            <v>573</v>
          </cell>
        </row>
        <row r="456">
          <cell r="A456">
            <v>448</v>
          </cell>
        </row>
        <row r="457">
          <cell r="A457">
            <v>507</v>
          </cell>
        </row>
        <row r="458">
          <cell r="A458">
            <v>404</v>
          </cell>
        </row>
        <row r="459">
          <cell r="A459">
            <v>518</v>
          </cell>
        </row>
        <row r="460">
          <cell r="A460">
            <v>878</v>
          </cell>
        </row>
        <row r="461">
          <cell r="A461">
            <v>424</v>
          </cell>
        </row>
        <row r="462">
          <cell r="A462">
            <v>1011</v>
          </cell>
        </row>
        <row r="463">
          <cell r="A463">
            <v>255</v>
          </cell>
        </row>
        <row r="464">
          <cell r="A464">
            <v>1354</v>
          </cell>
        </row>
        <row r="465">
          <cell r="A465">
            <v>248</v>
          </cell>
        </row>
        <row r="466">
          <cell r="A466">
            <v>288</v>
          </cell>
        </row>
        <row r="467">
          <cell r="A467">
            <v>635</v>
          </cell>
        </row>
        <row r="468">
          <cell r="A468">
            <v>447</v>
          </cell>
        </row>
        <row r="469">
          <cell r="A469">
            <v>1029</v>
          </cell>
        </row>
        <row r="470">
          <cell r="A470">
            <v>421</v>
          </cell>
        </row>
        <row r="471">
          <cell r="A471">
            <v>600</v>
          </cell>
        </row>
        <row r="472">
          <cell r="A472">
            <v>495</v>
          </cell>
        </row>
        <row r="473">
          <cell r="A473">
            <v>550</v>
          </cell>
        </row>
        <row r="474">
          <cell r="A474">
            <v>556</v>
          </cell>
        </row>
        <row r="475">
          <cell r="A475">
            <v>692</v>
          </cell>
        </row>
        <row r="476">
          <cell r="A476">
            <v>502</v>
          </cell>
        </row>
        <row r="477">
          <cell r="A477">
            <v>483</v>
          </cell>
        </row>
        <row r="478">
          <cell r="A478">
            <v>580</v>
          </cell>
        </row>
        <row r="479">
          <cell r="A479">
            <v>769</v>
          </cell>
        </row>
        <row r="480">
          <cell r="A480">
            <v>374</v>
          </cell>
        </row>
        <row r="481">
          <cell r="A481">
            <v>427</v>
          </cell>
        </row>
        <row r="482">
          <cell r="A482">
            <v>838</v>
          </cell>
        </row>
        <row r="483">
          <cell r="A483">
            <v>1356</v>
          </cell>
        </row>
        <row r="484">
          <cell r="A484">
            <v>443</v>
          </cell>
        </row>
        <row r="485">
          <cell r="A485">
            <v>1138</v>
          </cell>
        </row>
        <row r="486">
          <cell r="A486">
            <v>1196</v>
          </cell>
        </row>
        <row r="487">
          <cell r="A487">
            <v>390</v>
          </cell>
        </row>
        <row r="488">
          <cell r="A488">
            <v>1259</v>
          </cell>
        </row>
        <row r="489">
          <cell r="A489">
            <v>2191</v>
          </cell>
        </row>
        <row r="490">
          <cell r="A490">
            <v>410</v>
          </cell>
        </row>
        <row r="491">
          <cell r="A491">
            <v>401</v>
          </cell>
        </row>
        <row r="492">
          <cell r="A492">
            <v>412</v>
          </cell>
        </row>
        <row r="493">
          <cell r="A493">
            <v>351</v>
          </cell>
        </row>
        <row r="494">
          <cell r="A494">
            <v>377</v>
          </cell>
        </row>
        <row r="495">
          <cell r="A495">
            <v>514</v>
          </cell>
        </row>
        <row r="496">
          <cell r="A496">
            <v>585</v>
          </cell>
        </row>
        <row r="497">
          <cell r="A497">
            <v>458</v>
          </cell>
        </row>
        <row r="498">
          <cell r="A498">
            <v>528</v>
          </cell>
        </row>
        <row r="499">
          <cell r="A499">
            <v>614</v>
          </cell>
        </row>
        <row r="500">
          <cell r="A500">
            <v>583</v>
          </cell>
        </row>
        <row r="501">
          <cell r="A501">
            <v>502</v>
          </cell>
        </row>
        <row r="502">
          <cell r="A502">
            <v>542</v>
          </cell>
        </row>
        <row r="503">
          <cell r="A503">
            <v>547</v>
          </cell>
        </row>
        <row r="504">
          <cell r="A504">
            <v>461</v>
          </cell>
        </row>
        <row r="505">
          <cell r="A505">
            <v>547</v>
          </cell>
        </row>
        <row r="506">
          <cell r="A506">
            <v>514</v>
          </cell>
        </row>
        <row r="507">
          <cell r="A507">
            <v>547</v>
          </cell>
        </row>
        <row r="508">
          <cell r="A508">
            <v>505</v>
          </cell>
        </row>
        <row r="509">
          <cell r="A509">
            <v>460</v>
          </cell>
        </row>
        <row r="510">
          <cell r="A510">
            <v>407</v>
          </cell>
        </row>
        <row r="511">
          <cell r="A511">
            <v>413</v>
          </cell>
        </row>
        <row r="512">
          <cell r="A512">
            <v>381</v>
          </cell>
        </row>
        <row r="513">
          <cell r="A513">
            <v>791</v>
          </cell>
        </row>
        <row r="514">
          <cell r="A514">
            <v>884</v>
          </cell>
        </row>
        <row r="515">
          <cell r="A515">
            <v>494</v>
          </cell>
        </row>
        <row r="516">
          <cell r="A516">
            <v>471</v>
          </cell>
        </row>
        <row r="517">
          <cell r="A517">
            <v>351</v>
          </cell>
        </row>
        <row r="518">
          <cell r="A518">
            <v>396</v>
          </cell>
        </row>
        <row r="519">
          <cell r="A519">
            <v>397</v>
          </cell>
        </row>
        <row r="520">
          <cell r="A520">
            <v>448</v>
          </cell>
        </row>
        <row r="521">
          <cell r="A521">
            <v>420</v>
          </cell>
        </row>
        <row r="522">
          <cell r="A522">
            <v>448</v>
          </cell>
        </row>
        <row r="523">
          <cell r="A523">
            <v>419</v>
          </cell>
        </row>
        <row r="524">
          <cell r="A524">
            <v>394</v>
          </cell>
        </row>
        <row r="525">
          <cell r="A525">
            <v>282</v>
          </cell>
        </row>
        <row r="526">
          <cell r="A526">
            <v>235</v>
          </cell>
        </row>
        <row r="527">
          <cell r="A527">
            <v>280</v>
          </cell>
        </row>
        <row r="528">
          <cell r="A528">
            <v>350</v>
          </cell>
        </row>
        <row r="529">
          <cell r="A529">
            <v>306</v>
          </cell>
        </row>
        <row r="530">
          <cell r="A530">
            <v>230</v>
          </cell>
        </row>
        <row r="531">
          <cell r="A531">
            <v>285</v>
          </cell>
        </row>
        <row r="532">
          <cell r="A532">
            <v>284</v>
          </cell>
        </row>
        <row r="533">
          <cell r="A533">
            <v>481</v>
          </cell>
        </row>
        <row r="534">
          <cell r="A534">
            <v>439</v>
          </cell>
        </row>
        <row r="535">
          <cell r="A535">
            <v>417</v>
          </cell>
        </row>
        <row r="536">
          <cell r="A536">
            <v>1158</v>
          </cell>
        </row>
        <row r="537">
          <cell r="A537">
            <v>542</v>
          </cell>
        </row>
        <row r="538">
          <cell r="A538">
            <v>379</v>
          </cell>
        </row>
        <row r="539">
          <cell r="A539">
            <v>376</v>
          </cell>
        </row>
        <row r="540">
          <cell r="A540">
            <v>713</v>
          </cell>
        </row>
        <row r="541">
          <cell r="A541">
            <v>707</v>
          </cell>
        </row>
        <row r="542">
          <cell r="A542">
            <v>358</v>
          </cell>
        </row>
        <row r="543">
          <cell r="A543">
            <v>405</v>
          </cell>
        </row>
        <row r="544">
          <cell r="A544">
            <v>442</v>
          </cell>
        </row>
        <row r="545">
          <cell r="A545">
            <v>647</v>
          </cell>
        </row>
        <row r="546">
          <cell r="A546">
            <v>385</v>
          </cell>
        </row>
        <row r="547">
          <cell r="A547">
            <v>304</v>
          </cell>
        </row>
        <row r="548">
          <cell r="A548">
            <v>284</v>
          </cell>
        </row>
        <row r="549">
          <cell r="A549">
            <v>285</v>
          </cell>
        </row>
        <row r="550">
          <cell r="A550">
            <v>250</v>
          </cell>
        </row>
        <row r="551">
          <cell r="A551">
            <v>327</v>
          </cell>
        </row>
        <row r="552">
          <cell r="A552">
            <v>221</v>
          </cell>
        </row>
        <row r="553">
          <cell r="A553">
            <v>343</v>
          </cell>
        </row>
        <row r="554">
          <cell r="A554">
            <v>343</v>
          </cell>
        </row>
        <row r="555">
          <cell r="A555">
            <v>292</v>
          </cell>
        </row>
        <row r="556">
          <cell r="A556">
            <v>292</v>
          </cell>
        </row>
        <row r="557">
          <cell r="A557">
            <v>545</v>
          </cell>
        </row>
        <row r="558">
          <cell r="A558">
            <v>1024</v>
          </cell>
        </row>
        <row r="559">
          <cell r="A559">
            <v>422</v>
          </cell>
        </row>
        <row r="560">
          <cell r="A560">
            <v>292</v>
          </cell>
        </row>
        <row r="561">
          <cell r="A561">
            <v>772</v>
          </cell>
        </row>
        <row r="562">
          <cell r="A562">
            <v>532</v>
          </cell>
        </row>
        <row r="563">
          <cell r="A563">
            <v>337</v>
          </cell>
        </row>
        <row r="564">
          <cell r="A564">
            <v>442</v>
          </cell>
        </row>
        <row r="565">
          <cell r="A565">
            <v>1055</v>
          </cell>
        </row>
        <row r="566">
          <cell r="A566">
            <v>515</v>
          </cell>
        </row>
        <row r="567">
          <cell r="A567">
            <v>679</v>
          </cell>
        </row>
        <row r="568">
          <cell r="A568">
            <v>281</v>
          </cell>
        </row>
        <row r="569">
          <cell r="A569">
            <v>1085</v>
          </cell>
        </row>
        <row r="570">
          <cell r="A570">
            <v>445</v>
          </cell>
        </row>
        <row r="571">
          <cell r="A571">
            <v>860</v>
          </cell>
        </row>
        <row r="572">
          <cell r="A572">
            <v>625</v>
          </cell>
        </row>
        <row r="573">
          <cell r="A573">
            <v>1010</v>
          </cell>
        </row>
        <row r="574">
          <cell r="A574">
            <v>458</v>
          </cell>
        </row>
        <row r="575">
          <cell r="A575">
            <v>882</v>
          </cell>
        </row>
        <row r="576">
          <cell r="A576">
            <v>901</v>
          </cell>
        </row>
        <row r="577">
          <cell r="A577">
            <v>815</v>
          </cell>
        </row>
        <row r="578">
          <cell r="A578">
            <v>952</v>
          </cell>
        </row>
        <row r="579">
          <cell r="A579">
            <v>885</v>
          </cell>
        </row>
        <row r="580">
          <cell r="A580">
            <v>792</v>
          </cell>
        </row>
        <row r="581">
          <cell r="A581">
            <v>847</v>
          </cell>
        </row>
        <row r="582">
          <cell r="A582">
            <v>660</v>
          </cell>
        </row>
        <row r="583">
          <cell r="A583">
            <v>751</v>
          </cell>
        </row>
        <row r="584">
          <cell r="A584">
            <v>663</v>
          </cell>
        </row>
        <row r="585">
          <cell r="A585">
            <v>627</v>
          </cell>
        </row>
        <row r="586">
          <cell r="A586">
            <v>663</v>
          </cell>
        </row>
        <row r="587">
          <cell r="A587">
            <v>738</v>
          </cell>
        </row>
        <row r="588">
          <cell r="A588">
            <v>711</v>
          </cell>
        </row>
        <row r="589">
          <cell r="A589">
            <v>614</v>
          </cell>
        </row>
        <row r="590">
          <cell r="A590">
            <v>929</v>
          </cell>
        </row>
        <row r="591">
          <cell r="A591">
            <v>2668</v>
          </cell>
        </row>
        <row r="592">
          <cell r="A592">
            <v>1051</v>
          </cell>
        </row>
        <row r="593">
          <cell r="A593">
            <v>267</v>
          </cell>
        </row>
        <row r="594">
          <cell r="A594">
            <v>803</v>
          </cell>
        </row>
        <row r="595">
          <cell r="A595">
            <v>419</v>
          </cell>
        </row>
        <row r="596">
          <cell r="A596">
            <v>623</v>
          </cell>
        </row>
        <row r="597">
          <cell r="A597">
            <v>981</v>
          </cell>
        </row>
        <row r="598">
          <cell r="A598">
            <v>900</v>
          </cell>
        </row>
        <row r="599">
          <cell r="A599">
            <v>954</v>
          </cell>
        </row>
        <row r="600">
          <cell r="A600">
            <v>971</v>
          </cell>
        </row>
        <row r="601">
          <cell r="A601">
            <v>829</v>
          </cell>
        </row>
        <row r="602">
          <cell r="A602">
            <v>862</v>
          </cell>
        </row>
        <row r="603">
          <cell r="A603">
            <v>748</v>
          </cell>
        </row>
        <row r="604">
          <cell r="A604">
            <v>719</v>
          </cell>
        </row>
        <row r="605">
          <cell r="A605">
            <v>675</v>
          </cell>
        </row>
        <row r="606">
          <cell r="A606">
            <v>736</v>
          </cell>
        </row>
        <row r="607">
          <cell r="A607">
            <v>836</v>
          </cell>
        </row>
        <row r="608">
          <cell r="A608">
            <v>744</v>
          </cell>
        </row>
        <row r="609">
          <cell r="A609">
            <v>508</v>
          </cell>
        </row>
        <row r="610">
          <cell r="A610">
            <v>446</v>
          </cell>
        </row>
        <row r="611">
          <cell r="A611">
            <v>423</v>
          </cell>
        </row>
        <row r="612">
          <cell r="A612">
            <v>177</v>
          </cell>
        </row>
        <row r="613">
          <cell r="A613">
            <v>280</v>
          </cell>
        </row>
        <row r="614">
          <cell r="A614">
            <v>180</v>
          </cell>
        </row>
        <row r="615">
          <cell r="A615">
            <v>501</v>
          </cell>
        </row>
        <row r="616">
          <cell r="A616">
            <v>413</v>
          </cell>
        </row>
        <row r="617">
          <cell r="A617">
            <v>1479</v>
          </cell>
        </row>
        <row r="618">
          <cell r="A618">
            <v>475</v>
          </cell>
        </row>
        <row r="619">
          <cell r="A619">
            <v>219</v>
          </cell>
        </row>
        <row r="620">
          <cell r="A620">
            <v>347</v>
          </cell>
        </row>
        <row r="621">
          <cell r="A621">
            <v>376</v>
          </cell>
        </row>
        <row r="622">
          <cell r="A622">
            <v>402</v>
          </cell>
        </row>
        <row r="623">
          <cell r="A623">
            <v>1151</v>
          </cell>
        </row>
        <row r="624">
          <cell r="A624">
            <v>3005</v>
          </cell>
        </row>
        <row r="625">
          <cell r="A625">
            <v>434</v>
          </cell>
        </row>
        <row r="626">
          <cell r="A626">
            <v>476</v>
          </cell>
        </row>
        <row r="627">
          <cell r="A627">
            <v>518</v>
          </cell>
        </row>
        <row r="628">
          <cell r="A628">
            <v>513</v>
          </cell>
        </row>
        <row r="629">
          <cell r="A629">
            <v>1208</v>
          </cell>
        </row>
        <row r="630">
          <cell r="A630">
            <v>1324</v>
          </cell>
        </row>
        <row r="631">
          <cell r="A631">
            <v>1813</v>
          </cell>
        </row>
        <row r="632">
          <cell r="A632">
            <v>1699</v>
          </cell>
        </row>
        <row r="633">
          <cell r="A633">
            <v>580</v>
          </cell>
        </row>
        <row r="634">
          <cell r="A634">
            <v>536</v>
          </cell>
        </row>
        <row r="635">
          <cell r="A635">
            <v>687</v>
          </cell>
        </row>
        <row r="636">
          <cell r="A636">
            <v>432</v>
          </cell>
        </row>
        <row r="637">
          <cell r="A637">
            <v>965</v>
          </cell>
        </row>
        <row r="638">
          <cell r="A638">
            <v>569</v>
          </cell>
        </row>
        <row r="639">
          <cell r="A639">
            <v>439</v>
          </cell>
        </row>
        <row r="640">
          <cell r="A640">
            <v>546</v>
          </cell>
        </row>
        <row r="641">
          <cell r="A641">
            <v>429</v>
          </cell>
        </row>
        <row r="642">
          <cell r="A642">
            <v>431</v>
          </cell>
        </row>
        <row r="643">
          <cell r="A643">
            <v>458</v>
          </cell>
        </row>
        <row r="644">
          <cell r="A644">
            <v>588</v>
          </cell>
        </row>
        <row r="645">
          <cell r="A645">
            <v>880</v>
          </cell>
        </row>
        <row r="646">
          <cell r="A646">
            <v>430</v>
          </cell>
        </row>
        <row r="647">
          <cell r="A647">
            <v>336</v>
          </cell>
        </row>
        <row r="648">
          <cell r="A648">
            <v>1987</v>
          </cell>
        </row>
        <row r="649">
          <cell r="A649">
            <v>313</v>
          </cell>
        </row>
        <row r="650">
          <cell r="A650">
            <v>316</v>
          </cell>
        </row>
        <row r="651">
          <cell r="A651">
            <v>1024</v>
          </cell>
        </row>
        <row r="652">
          <cell r="A652">
            <v>673</v>
          </cell>
        </row>
        <row r="653">
          <cell r="A653">
            <v>471</v>
          </cell>
        </row>
        <row r="654">
          <cell r="A654">
            <v>1116</v>
          </cell>
        </row>
        <row r="655">
          <cell r="A655">
            <v>723</v>
          </cell>
        </row>
        <row r="656">
          <cell r="A656">
            <v>1381</v>
          </cell>
        </row>
        <row r="657">
          <cell r="A657">
            <v>373</v>
          </cell>
        </row>
        <row r="658">
          <cell r="A658">
            <v>680</v>
          </cell>
        </row>
        <row r="659">
          <cell r="A659">
            <v>587</v>
          </cell>
        </row>
        <row r="660">
          <cell r="A660">
            <v>672</v>
          </cell>
        </row>
        <row r="661">
          <cell r="A661">
            <v>59</v>
          </cell>
        </row>
        <row r="662">
          <cell r="A662">
            <v>524</v>
          </cell>
        </row>
        <row r="663">
          <cell r="A663">
            <v>529</v>
          </cell>
        </row>
        <row r="664">
          <cell r="A664">
            <v>791</v>
          </cell>
        </row>
        <row r="665">
          <cell r="A665">
            <v>726</v>
          </cell>
        </row>
        <row r="666">
          <cell r="A666">
            <v>1139</v>
          </cell>
        </row>
        <row r="667">
          <cell r="A667">
            <v>1202</v>
          </cell>
        </row>
        <row r="668">
          <cell r="A668">
            <v>1593</v>
          </cell>
        </row>
        <row r="669">
          <cell r="A669">
            <v>766</v>
          </cell>
        </row>
        <row r="670">
          <cell r="A670">
            <v>861</v>
          </cell>
        </row>
        <row r="671">
          <cell r="A671">
            <v>744</v>
          </cell>
        </row>
        <row r="672">
          <cell r="A672">
            <v>748</v>
          </cell>
        </row>
        <row r="673">
          <cell r="A673">
            <v>375</v>
          </cell>
        </row>
        <row r="674">
          <cell r="A674">
            <v>733</v>
          </cell>
        </row>
        <row r="675">
          <cell r="A675">
            <v>1054</v>
          </cell>
        </row>
        <row r="676">
          <cell r="A676">
            <v>720</v>
          </cell>
        </row>
        <row r="677">
          <cell r="A677">
            <v>721</v>
          </cell>
        </row>
        <row r="678">
          <cell r="A678">
            <v>726</v>
          </cell>
        </row>
        <row r="679">
          <cell r="A679">
            <v>659</v>
          </cell>
        </row>
        <row r="680">
          <cell r="A680">
            <v>958</v>
          </cell>
        </row>
        <row r="681">
          <cell r="A681">
            <v>904</v>
          </cell>
        </row>
        <row r="682">
          <cell r="A682">
            <v>757</v>
          </cell>
        </row>
        <row r="683">
          <cell r="A683">
            <v>422</v>
          </cell>
        </row>
        <row r="684">
          <cell r="A684">
            <v>406</v>
          </cell>
        </row>
        <row r="685">
          <cell r="A685">
            <v>897</v>
          </cell>
        </row>
        <row r="686">
          <cell r="A686">
            <v>799</v>
          </cell>
        </row>
        <row r="687">
          <cell r="A687">
            <v>505</v>
          </cell>
        </row>
        <row r="688">
          <cell r="A688">
            <v>637</v>
          </cell>
        </row>
        <row r="689">
          <cell r="A689">
            <v>703</v>
          </cell>
        </row>
        <row r="690">
          <cell r="A690">
            <v>635</v>
          </cell>
        </row>
        <row r="691">
          <cell r="A691">
            <v>658</v>
          </cell>
        </row>
        <row r="692">
          <cell r="A692">
            <v>952</v>
          </cell>
        </row>
        <row r="693">
          <cell r="A693">
            <v>915</v>
          </cell>
        </row>
        <row r="694">
          <cell r="A694">
            <v>851</v>
          </cell>
        </row>
        <row r="695">
          <cell r="A695">
            <v>741</v>
          </cell>
        </row>
        <row r="696">
          <cell r="A696">
            <v>599</v>
          </cell>
        </row>
        <row r="697">
          <cell r="A697">
            <v>917</v>
          </cell>
        </row>
        <row r="698">
          <cell r="A698">
            <v>890</v>
          </cell>
        </row>
        <row r="699">
          <cell r="A699">
            <v>494</v>
          </cell>
        </row>
        <row r="700">
          <cell r="A700">
            <v>896</v>
          </cell>
        </row>
        <row r="701">
          <cell r="A701">
            <v>654</v>
          </cell>
        </row>
        <row r="702">
          <cell r="A702">
            <v>553</v>
          </cell>
        </row>
        <row r="703">
          <cell r="A703">
            <v>503</v>
          </cell>
        </row>
        <row r="704">
          <cell r="A704">
            <v>474</v>
          </cell>
        </row>
        <row r="705">
          <cell r="A705">
            <v>504</v>
          </cell>
        </row>
        <row r="706">
          <cell r="A706">
            <v>651</v>
          </cell>
        </row>
        <row r="707">
          <cell r="A707">
            <v>464</v>
          </cell>
        </row>
        <row r="708">
          <cell r="A708">
            <v>1231</v>
          </cell>
        </row>
        <row r="709">
          <cell r="A709">
            <v>704</v>
          </cell>
        </row>
        <row r="710">
          <cell r="A710">
            <v>801</v>
          </cell>
        </row>
        <row r="711">
          <cell r="A711">
            <v>570</v>
          </cell>
        </row>
        <row r="712">
          <cell r="A712">
            <v>529</v>
          </cell>
        </row>
        <row r="713">
          <cell r="A713">
            <v>812</v>
          </cell>
        </row>
        <row r="714">
          <cell r="A714">
            <v>517</v>
          </cell>
        </row>
        <row r="715">
          <cell r="A715">
            <v>870</v>
          </cell>
        </row>
        <row r="716">
          <cell r="A716">
            <v>1003</v>
          </cell>
        </row>
        <row r="717">
          <cell r="A717">
            <v>1046</v>
          </cell>
        </row>
        <row r="718">
          <cell r="A718">
            <v>1061</v>
          </cell>
        </row>
        <row r="719">
          <cell r="A719">
            <v>495</v>
          </cell>
        </row>
        <row r="720">
          <cell r="A720">
            <v>519</v>
          </cell>
        </row>
        <row r="721">
          <cell r="A721">
            <v>521</v>
          </cell>
        </row>
        <row r="722">
          <cell r="A722">
            <v>1064</v>
          </cell>
        </row>
        <row r="723">
          <cell r="A723">
            <v>1574</v>
          </cell>
        </row>
        <row r="724">
          <cell r="A724">
            <v>2476</v>
          </cell>
        </row>
        <row r="725">
          <cell r="A725">
            <v>2001</v>
          </cell>
        </row>
        <row r="726">
          <cell r="A726">
            <v>549</v>
          </cell>
        </row>
        <row r="727">
          <cell r="A727">
            <v>461</v>
          </cell>
        </row>
        <row r="728">
          <cell r="A728">
            <v>586</v>
          </cell>
        </row>
        <row r="729">
          <cell r="A729">
            <v>605</v>
          </cell>
        </row>
        <row r="730">
          <cell r="A730">
            <v>1066</v>
          </cell>
        </row>
        <row r="731">
          <cell r="A731">
            <v>1324</v>
          </cell>
        </row>
        <row r="732">
          <cell r="A732">
            <v>635</v>
          </cell>
        </row>
        <row r="733">
          <cell r="A733">
            <v>683</v>
          </cell>
        </row>
        <row r="734">
          <cell r="A734">
            <v>661</v>
          </cell>
        </row>
        <row r="735">
          <cell r="A735">
            <v>565</v>
          </cell>
        </row>
        <row r="736">
          <cell r="A736">
            <v>597</v>
          </cell>
        </row>
        <row r="737">
          <cell r="A737">
            <v>669</v>
          </cell>
        </row>
        <row r="738">
          <cell r="A738">
            <v>593</v>
          </cell>
        </row>
        <row r="739">
          <cell r="A739">
            <v>601</v>
          </cell>
        </row>
        <row r="740">
          <cell r="A740">
            <v>896</v>
          </cell>
        </row>
        <row r="741">
          <cell r="A741">
            <v>890</v>
          </cell>
        </row>
        <row r="742">
          <cell r="A742">
            <v>212</v>
          </cell>
        </row>
        <row r="743">
          <cell r="A743">
            <v>1352</v>
          </cell>
        </row>
        <row r="744">
          <cell r="A744">
            <v>550</v>
          </cell>
        </row>
        <row r="745">
          <cell r="A745">
            <v>906</v>
          </cell>
        </row>
        <row r="746">
          <cell r="A746">
            <v>95</v>
          </cell>
        </row>
        <row r="747">
          <cell r="A747">
            <v>468</v>
          </cell>
        </row>
        <row r="748">
          <cell r="A748">
            <v>521</v>
          </cell>
        </row>
        <row r="749">
          <cell r="A749">
            <v>854</v>
          </cell>
        </row>
        <row r="750">
          <cell r="A750">
            <v>653</v>
          </cell>
        </row>
        <row r="751">
          <cell r="A751">
            <v>665</v>
          </cell>
        </row>
        <row r="752">
          <cell r="A752">
            <v>505</v>
          </cell>
        </row>
        <row r="753">
          <cell r="A753">
            <v>584</v>
          </cell>
        </row>
        <row r="754">
          <cell r="A754">
            <v>546</v>
          </cell>
        </row>
        <row r="755">
          <cell r="A755">
            <v>608</v>
          </cell>
        </row>
        <row r="756">
          <cell r="A756">
            <v>592</v>
          </cell>
        </row>
        <row r="757">
          <cell r="A757">
            <v>604</v>
          </cell>
        </row>
        <row r="758">
          <cell r="A758">
            <v>681</v>
          </cell>
        </row>
        <row r="759">
          <cell r="A759">
            <v>674</v>
          </cell>
        </row>
        <row r="760">
          <cell r="A760">
            <v>648</v>
          </cell>
        </row>
        <row r="761">
          <cell r="A761">
            <v>618</v>
          </cell>
        </row>
        <row r="762">
          <cell r="A762">
            <v>598</v>
          </cell>
        </row>
        <row r="763">
          <cell r="A763">
            <v>555</v>
          </cell>
        </row>
        <row r="764">
          <cell r="A764">
            <v>654</v>
          </cell>
        </row>
        <row r="765">
          <cell r="A765">
            <v>595</v>
          </cell>
        </row>
        <row r="766">
          <cell r="A766">
            <v>528</v>
          </cell>
        </row>
        <row r="767">
          <cell r="A767">
            <v>912</v>
          </cell>
        </row>
        <row r="768">
          <cell r="A768">
            <v>3641</v>
          </cell>
        </row>
        <row r="769">
          <cell r="A769">
            <v>558</v>
          </cell>
        </row>
        <row r="770">
          <cell r="A770">
            <v>596</v>
          </cell>
        </row>
        <row r="771">
          <cell r="A771">
            <v>1245</v>
          </cell>
        </row>
        <row r="772">
          <cell r="A772">
            <v>1026</v>
          </cell>
        </row>
        <row r="773">
          <cell r="A773">
            <v>2471</v>
          </cell>
        </row>
        <row r="774">
          <cell r="A774">
            <v>462</v>
          </cell>
        </row>
        <row r="775">
          <cell r="A775">
            <v>827</v>
          </cell>
        </row>
        <row r="776">
          <cell r="A776">
            <v>539</v>
          </cell>
        </row>
        <row r="777">
          <cell r="A777">
            <v>1141</v>
          </cell>
        </row>
        <row r="778">
          <cell r="A778">
            <v>1046</v>
          </cell>
        </row>
        <row r="779">
          <cell r="A779">
            <v>596</v>
          </cell>
        </row>
        <row r="780">
          <cell r="A780">
            <v>600</v>
          </cell>
        </row>
        <row r="781">
          <cell r="A781">
            <v>1452</v>
          </cell>
        </row>
        <row r="782">
          <cell r="A782">
            <v>2574</v>
          </cell>
        </row>
        <row r="783">
          <cell r="A783">
            <v>418</v>
          </cell>
        </row>
        <row r="784">
          <cell r="A784">
            <v>3234</v>
          </cell>
        </row>
        <row r="785">
          <cell r="A785">
            <v>604</v>
          </cell>
        </row>
        <row r="786">
          <cell r="A786">
            <v>952</v>
          </cell>
        </row>
        <row r="787">
          <cell r="A787">
            <v>512</v>
          </cell>
        </row>
        <row r="788">
          <cell r="A788">
            <v>423</v>
          </cell>
        </row>
        <row r="789">
          <cell r="A789">
            <v>487</v>
          </cell>
        </row>
        <row r="790">
          <cell r="A790">
            <v>1018</v>
          </cell>
        </row>
        <row r="791">
          <cell r="A791">
            <v>947</v>
          </cell>
        </row>
        <row r="792">
          <cell r="A792">
            <v>419</v>
          </cell>
        </row>
        <row r="793">
          <cell r="A793">
            <v>724</v>
          </cell>
        </row>
        <row r="794">
          <cell r="A794">
            <v>664</v>
          </cell>
        </row>
        <row r="795">
          <cell r="A795">
            <v>415</v>
          </cell>
        </row>
        <row r="796">
          <cell r="A796">
            <v>414</v>
          </cell>
        </row>
        <row r="797">
          <cell r="A797">
            <v>642</v>
          </cell>
        </row>
        <row r="798">
          <cell r="A798">
            <v>801</v>
          </cell>
        </row>
        <row r="799">
          <cell r="A799">
            <v>899</v>
          </cell>
        </row>
        <row r="800">
          <cell r="A800">
            <v>607</v>
          </cell>
        </row>
        <row r="801">
          <cell r="A801">
            <v>1079</v>
          </cell>
        </row>
        <row r="802">
          <cell r="A802">
            <v>598</v>
          </cell>
        </row>
        <row r="803">
          <cell r="A803">
            <v>1152</v>
          </cell>
        </row>
        <row r="804">
          <cell r="A804">
            <v>551</v>
          </cell>
        </row>
        <row r="805">
          <cell r="A805">
            <v>701</v>
          </cell>
        </row>
        <row r="806">
          <cell r="A806">
            <v>628</v>
          </cell>
        </row>
        <row r="807">
          <cell r="A807">
            <v>1147</v>
          </cell>
        </row>
        <row r="808">
          <cell r="A808">
            <v>2250</v>
          </cell>
        </row>
        <row r="809">
          <cell r="A809">
            <v>3448</v>
          </cell>
        </row>
        <row r="810">
          <cell r="A810">
            <v>1770</v>
          </cell>
        </row>
        <row r="811">
          <cell r="A811">
            <v>429</v>
          </cell>
        </row>
        <row r="812">
          <cell r="A812">
            <v>249</v>
          </cell>
        </row>
        <row r="813">
          <cell r="A813">
            <v>458</v>
          </cell>
        </row>
        <row r="814">
          <cell r="A814">
            <v>1021</v>
          </cell>
        </row>
        <row r="815">
          <cell r="A815">
            <v>905</v>
          </cell>
        </row>
        <row r="816">
          <cell r="A816">
            <v>1260</v>
          </cell>
        </row>
        <row r="817">
          <cell r="A817">
            <v>1031</v>
          </cell>
        </row>
        <row r="818">
          <cell r="A818">
            <v>1328</v>
          </cell>
        </row>
        <row r="819">
          <cell r="A819">
            <v>493</v>
          </cell>
        </row>
        <row r="820">
          <cell r="A820">
            <v>846</v>
          </cell>
        </row>
        <row r="821">
          <cell r="A821">
            <v>567</v>
          </cell>
        </row>
        <row r="822">
          <cell r="A822">
            <v>959</v>
          </cell>
        </row>
        <row r="823">
          <cell r="A823">
            <v>995</v>
          </cell>
        </row>
        <row r="824">
          <cell r="A824">
            <v>946</v>
          </cell>
        </row>
        <row r="825">
          <cell r="A825">
            <v>585</v>
          </cell>
        </row>
        <row r="826">
          <cell r="A826">
            <v>425</v>
          </cell>
        </row>
        <row r="827">
          <cell r="A827">
            <v>380</v>
          </cell>
        </row>
        <row r="828">
          <cell r="A828">
            <v>266</v>
          </cell>
        </row>
        <row r="829">
          <cell r="A829">
            <v>423</v>
          </cell>
        </row>
        <row r="830">
          <cell r="A830">
            <v>1157</v>
          </cell>
        </row>
        <row r="831">
          <cell r="A831">
            <v>1521</v>
          </cell>
        </row>
        <row r="832">
          <cell r="A832">
            <v>878</v>
          </cell>
        </row>
        <row r="833">
          <cell r="A833">
            <v>581</v>
          </cell>
        </row>
        <row r="834">
          <cell r="A834">
            <v>656</v>
          </cell>
        </row>
        <row r="835">
          <cell r="A835">
            <v>618</v>
          </cell>
        </row>
        <row r="836">
          <cell r="A836">
            <v>567</v>
          </cell>
        </row>
        <row r="837">
          <cell r="A837">
            <v>851</v>
          </cell>
        </row>
        <row r="838">
          <cell r="A838">
            <v>500</v>
          </cell>
        </row>
        <row r="839">
          <cell r="A839">
            <v>560</v>
          </cell>
        </row>
        <row r="840">
          <cell r="A840">
            <v>400</v>
          </cell>
        </row>
        <row r="841">
          <cell r="A841">
            <v>577</v>
          </cell>
        </row>
        <row r="842">
          <cell r="A842">
            <v>597</v>
          </cell>
        </row>
        <row r="843">
          <cell r="A843">
            <v>431</v>
          </cell>
        </row>
        <row r="844">
          <cell r="A844">
            <v>451</v>
          </cell>
        </row>
        <row r="845">
          <cell r="A845">
            <v>1027</v>
          </cell>
        </row>
        <row r="846">
          <cell r="A846">
            <v>657</v>
          </cell>
        </row>
        <row r="847">
          <cell r="A847">
            <v>975</v>
          </cell>
        </row>
        <row r="848">
          <cell r="A848">
            <v>1332</v>
          </cell>
        </row>
        <row r="849">
          <cell r="A849">
            <v>580</v>
          </cell>
        </row>
        <row r="850">
          <cell r="A850">
            <v>529</v>
          </cell>
        </row>
        <row r="851">
          <cell r="A851">
            <v>541</v>
          </cell>
        </row>
        <row r="852">
          <cell r="A852">
            <v>500</v>
          </cell>
        </row>
        <row r="853">
          <cell r="A853">
            <v>798</v>
          </cell>
        </row>
        <row r="854">
          <cell r="A854">
            <v>475</v>
          </cell>
        </row>
        <row r="855">
          <cell r="A855">
            <v>638</v>
          </cell>
        </row>
        <row r="856">
          <cell r="A856">
            <v>638</v>
          </cell>
        </row>
        <row r="857">
          <cell r="A857">
            <v>1023</v>
          </cell>
        </row>
        <row r="858">
          <cell r="A858">
            <v>604</v>
          </cell>
        </row>
        <row r="859">
          <cell r="A859">
            <v>581</v>
          </cell>
        </row>
        <row r="860">
          <cell r="A860">
            <v>591</v>
          </cell>
        </row>
        <row r="861">
          <cell r="A861">
            <v>473</v>
          </cell>
        </row>
        <row r="862">
          <cell r="A862">
            <v>786</v>
          </cell>
        </row>
        <row r="863">
          <cell r="A863">
            <v>1006</v>
          </cell>
        </row>
        <row r="864">
          <cell r="A864">
            <v>1370</v>
          </cell>
        </row>
        <row r="865">
          <cell r="A865">
            <v>1068</v>
          </cell>
        </row>
        <row r="866">
          <cell r="A866">
            <v>476</v>
          </cell>
        </row>
        <row r="867">
          <cell r="A867">
            <v>1409</v>
          </cell>
        </row>
        <row r="868">
          <cell r="A868">
            <v>541</v>
          </cell>
        </row>
        <row r="869">
          <cell r="A869">
            <v>759</v>
          </cell>
        </row>
        <row r="870">
          <cell r="A870">
            <v>567</v>
          </cell>
        </row>
        <row r="871">
          <cell r="A871">
            <v>761</v>
          </cell>
        </row>
        <row r="872">
          <cell r="A872">
            <v>424</v>
          </cell>
        </row>
        <row r="873">
          <cell r="A873">
            <v>392</v>
          </cell>
        </row>
        <row r="874">
          <cell r="A874">
            <v>915</v>
          </cell>
        </row>
        <row r="875">
          <cell r="A875">
            <v>447</v>
          </cell>
        </row>
        <row r="876">
          <cell r="A876">
            <v>640</v>
          </cell>
        </row>
        <row r="877">
          <cell r="A877">
            <v>744</v>
          </cell>
        </row>
        <row r="878">
          <cell r="A878">
            <v>668</v>
          </cell>
        </row>
        <row r="879">
          <cell r="A879">
            <v>89</v>
          </cell>
        </row>
        <row r="880">
          <cell r="A880">
            <v>1061</v>
          </cell>
        </row>
        <row r="881">
          <cell r="A881">
            <v>613</v>
          </cell>
        </row>
        <row r="882">
          <cell r="A882">
            <v>225</v>
          </cell>
        </row>
        <row r="883">
          <cell r="A883">
            <v>382</v>
          </cell>
        </row>
        <row r="884">
          <cell r="A884">
            <v>521</v>
          </cell>
        </row>
        <row r="885">
          <cell r="A885">
            <v>482</v>
          </cell>
        </row>
        <row r="886">
          <cell r="A886">
            <v>1053</v>
          </cell>
        </row>
        <row r="887">
          <cell r="A887">
            <v>541</v>
          </cell>
        </row>
        <row r="888">
          <cell r="A888">
            <v>607</v>
          </cell>
        </row>
        <row r="889">
          <cell r="A889">
            <v>589</v>
          </cell>
        </row>
        <row r="890">
          <cell r="A890">
            <v>1073</v>
          </cell>
        </row>
        <row r="891">
          <cell r="A891">
            <v>882</v>
          </cell>
        </row>
        <row r="892">
          <cell r="A892">
            <v>785</v>
          </cell>
        </row>
        <row r="893">
          <cell r="A893">
            <v>786</v>
          </cell>
        </row>
        <row r="894">
          <cell r="A894">
            <v>437</v>
          </cell>
        </row>
        <row r="895">
          <cell r="A895">
            <v>6529</v>
          </cell>
        </row>
        <row r="896">
          <cell r="A896">
            <v>406</v>
          </cell>
        </row>
        <row r="897">
          <cell r="A897">
            <v>475</v>
          </cell>
        </row>
        <row r="898">
          <cell r="A898">
            <v>433</v>
          </cell>
        </row>
        <row r="899">
          <cell r="A899">
            <v>1730</v>
          </cell>
        </row>
        <row r="900">
          <cell r="A900">
            <v>909</v>
          </cell>
        </row>
        <row r="901">
          <cell r="A901">
            <v>404</v>
          </cell>
        </row>
        <row r="902">
          <cell r="A902">
            <v>705</v>
          </cell>
        </row>
        <row r="903">
          <cell r="A903">
            <v>426</v>
          </cell>
        </row>
        <row r="904">
          <cell r="A904">
            <v>1021</v>
          </cell>
        </row>
        <row r="905">
          <cell r="A905">
            <v>1348</v>
          </cell>
        </row>
        <row r="906">
          <cell r="A906">
            <v>628</v>
          </cell>
        </row>
        <row r="907">
          <cell r="A907">
            <v>472</v>
          </cell>
        </row>
        <row r="908">
          <cell r="A908">
            <v>823</v>
          </cell>
        </row>
        <row r="909">
          <cell r="A909">
            <v>918</v>
          </cell>
        </row>
        <row r="910">
          <cell r="A910">
            <v>941</v>
          </cell>
        </row>
        <row r="911">
          <cell r="A911">
            <v>706</v>
          </cell>
        </row>
        <row r="912">
          <cell r="A912">
            <v>904</v>
          </cell>
        </row>
        <row r="913">
          <cell r="A913">
            <v>241</v>
          </cell>
        </row>
        <row r="914">
          <cell r="A914">
            <v>725</v>
          </cell>
        </row>
        <row r="915">
          <cell r="A915">
            <v>478</v>
          </cell>
        </row>
        <row r="916">
          <cell r="A916">
            <v>480</v>
          </cell>
        </row>
        <row r="917">
          <cell r="A917">
            <v>1706</v>
          </cell>
        </row>
        <row r="918">
          <cell r="A918">
            <v>528</v>
          </cell>
        </row>
        <row r="919">
          <cell r="A919">
            <v>339</v>
          </cell>
        </row>
        <row r="920">
          <cell r="A920">
            <v>420</v>
          </cell>
        </row>
        <row r="921">
          <cell r="A921">
            <v>404</v>
          </cell>
        </row>
        <row r="922">
          <cell r="A922">
            <v>1041</v>
          </cell>
        </row>
        <row r="923">
          <cell r="A923">
            <v>385</v>
          </cell>
        </row>
        <row r="924">
          <cell r="A924">
            <v>385</v>
          </cell>
        </row>
        <row r="925">
          <cell r="A925">
            <v>499</v>
          </cell>
        </row>
        <row r="926">
          <cell r="A926">
            <v>564</v>
          </cell>
        </row>
        <row r="927">
          <cell r="A927">
            <v>871</v>
          </cell>
        </row>
        <row r="928">
          <cell r="A928">
            <v>737</v>
          </cell>
        </row>
        <row r="929">
          <cell r="A929">
            <v>485</v>
          </cell>
        </row>
        <row r="930">
          <cell r="A930">
            <v>523</v>
          </cell>
        </row>
        <row r="931">
          <cell r="A931">
            <v>569</v>
          </cell>
        </row>
        <row r="932">
          <cell r="A932">
            <v>388</v>
          </cell>
        </row>
        <row r="933">
          <cell r="A933">
            <v>457</v>
          </cell>
        </row>
        <row r="934">
          <cell r="A934">
            <v>555</v>
          </cell>
        </row>
        <row r="935">
          <cell r="A935">
            <v>554</v>
          </cell>
        </row>
        <row r="936">
          <cell r="A936">
            <v>456</v>
          </cell>
        </row>
        <row r="937">
          <cell r="A937">
            <v>853</v>
          </cell>
        </row>
        <row r="938">
          <cell r="A938">
            <v>436</v>
          </cell>
        </row>
        <row r="939">
          <cell r="A939">
            <v>497</v>
          </cell>
        </row>
        <row r="940">
          <cell r="A940">
            <v>1711</v>
          </cell>
        </row>
        <row r="941">
          <cell r="A941">
            <v>440</v>
          </cell>
        </row>
        <row r="942">
          <cell r="A942">
            <v>440</v>
          </cell>
        </row>
        <row r="943">
          <cell r="A943">
            <v>771</v>
          </cell>
        </row>
        <row r="944">
          <cell r="A944">
            <v>7266</v>
          </cell>
        </row>
        <row r="945">
          <cell r="A945">
            <v>740</v>
          </cell>
        </row>
        <row r="946">
          <cell r="A946">
            <v>735</v>
          </cell>
        </row>
        <row r="947">
          <cell r="A947">
            <v>871</v>
          </cell>
        </row>
        <row r="948">
          <cell r="A948">
            <v>871</v>
          </cell>
        </row>
        <row r="949">
          <cell r="A949">
            <v>436</v>
          </cell>
        </row>
        <row r="950">
          <cell r="A950">
            <v>503</v>
          </cell>
        </row>
        <row r="951">
          <cell r="A951">
            <v>303</v>
          </cell>
        </row>
        <row r="952">
          <cell r="A952">
            <v>305</v>
          </cell>
        </row>
        <row r="953">
          <cell r="A953">
            <v>912</v>
          </cell>
        </row>
        <row r="954">
          <cell r="A954">
            <v>500</v>
          </cell>
        </row>
        <row r="955">
          <cell r="A955">
            <v>546</v>
          </cell>
        </row>
        <row r="956">
          <cell r="A956">
            <v>575</v>
          </cell>
        </row>
        <row r="957">
          <cell r="A957">
            <v>689</v>
          </cell>
        </row>
        <row r="958">
          <cell r="A958">
            <v>526</v>
          </cell>
        </row>
        <row r="959">
          <cell r="A959">
            <v>506</v>
          </cell>
        </row>
        <row r="960">
          <cell r="A960">
            <v>719</v>
          </cell>
        </row>
        <row r="961">
          <cell r="A961">
            <v>809</v>
          </cell>
        </row>
        <row r="962">
          <cell r="A962">
            <v>686</v>
          </cell>
        </row>
        <row r="963">
          <cell r="A963">
            <v>691</v>
          </cell>
        </row>
        <row r="964">
          <cell r="A964">
            <v>440</v>
          </cell>
        </row>
        <row r="965">
          <cell r="A965">
            <v>477</v>
          </cell>
        </row>
        <row r="966">
          <cell r="A966">
            <v>677</v>
          </cell>
        </row>
        <row r="967">
          <cell r="A967">
            <v>750</v>
          </cell>
        </row>
        <row r="968">
          <cell r="A968">
            <v>355</v>
          </cell>
        </row>
        <row r="969">
          <cell r="A969">
            <v>350</v>
          </cell>
        </row>
        <row r="970">
          <cell r="A970">
            <v>339</v>
          </cell>
        </row>
        <row r="971">
          <cell r="A971">
            <v>437</v>
          </cell>
        </row>
        <row r="972">
          <cell r="A972">
            <v>577</v>
          </cell>
        </row>
        <row r="973">
          <cell r="A973">
            <v>1176</v>
          </cell>
        </row>
        <row r="974">
          <cell r="A974">
            <v>485</v>
          </cell>
        </row>
        <row r="975">
          <cell r="A975">
            <v>489</v>
          </cell>
        </row>
        <row r="976">
          <cell r="A976">
            <v>460</v>
          </cell>
        </row>
        <row r="977">
          <cell r="A977">
            <v>371</v>
          </cell>
        </row>
        <row r="978">
          <cell r="A978">
            <v>719</v>
          </cell>
        </row>
        <row r="979">
          <cell r="A979">
            <v>662</v>
          </cell>
        </row>
        <row r="980">
          <cell r="A980">
            <v>2030</v>
          </cell>
        </row>
        <row r="981">
          <cell r="A981">
            <v>1219</v>
          </cell>
        </row>
        <row r="982">
          <cell r="A982">
            <v>1050</v>
          </cell>
        </row>
        <row r="983">
          <cell r="A983">
            <v>443</v>
          </cell>
        </row>
        <row r="984">
          <cell r="A984">
            <v>490</v>
          </cell>
        </row>
        <row r="985">
          <cell r="A985">
            <v>849</v>
          </cell>
        </row>
        <row r="986">
          <cell r="A986">
            <v>749</v>
          </cell>
        </row>
        <row r="987">
          <cell r="A987">
            <v>576</v>
          </cell>
        </row>
        <row r="988">
          <cell r="A988">
            <v>1235</v>
          </cell>
        </row>
        <row r="989">
          <cell r="A989">
            <v>1430</v>
          </cell>
        </row>
        <row r="990">
          <cell r="A990">
            <v>1157</v>
          </cell>
        </row>
        <row r="991">
          <cell r="A991">
            <v>542</v>
          </cell>
        </row>
        <row r="992">
          <cell r="A992">
            <v>1058</v>
          </cell>
        </row>
        <row r="993">
          <cell r="A993">
            <v>648</v>
          </cell>
        </row>
        <row r="994">
          <cell r="A994">
            <v>690</v>
          </cell>
        </row>
        <row r="995">
          <cell r="A995">
            <v>3353</v>
          </cell>
        </row>
        <row r="996">
          <cell r="A996">
            <v>508</v>
          </cell>
        </row>
        <row r="997">
          <cell r="A997">
            <v>484</v>
          </cell>
        </row>
        <row r="998">
          <cell r="A998">
            <v>739</v>
          </cell>
        </row>
        <row r="999">
          <cell r="A999">
            <v>581</v>
          </cell>
        </row>
        <row r="1000">
          <cell r="A1000">
            <v>591</v>
          </cell>
        </row>
        <row r="1001">
          <cell r="A1001">
            <v>477</v>
          </cell>
        </row>
        <row r="1002">
          <cell r="A1002">
            <v>518</v>
          </cell>
        </row>
        <row r="1003">
          <cell r="A1003">
            <v>566</v>
          </cell>
        </row>
        <row r="1004">
          <cell r="A1004">
            <v>1251</v>
          </cell>
        </row>
        <row r="1005">
          <cell r="A1005">
            <v>467</v>
          </cell>
        </row>
        <row r="1006">
          <cell r="A1006">
            <v>460</v>
          </cell>
        </row>
        <row r="1007">
          <cell r="A1007">
            <v>871</v>
          </cell>
        </row>
        <row r="1008">
          <cell r="A1008">
            <v>873</v>
          </cell>
        </row>
        <row r="1009">
          <cell r="A1009">
            <v>1355</v>
          </cell>
        </row>
        <row r="1010">
          <cell r="A1010">
            <v>5444</v>
          </cell>
        </row>
        <row r="1011">
          <cell r="A1011">
            <v>3121</v>
          </cell>
        </row>
        <row r="1012">
          <cell r="A1012">
            <v>1006</v>
          </cell>
        </row>
        <row r="1013">
          <cell r="A1013">
            <v>439</v>
          </cell>
        </row>
        <row r="1014">
          <cell r="A1014">
            <v>1247</v>
          </cell>
        </row>
        <row r="1015">
          <cell r="A1015">
            <v>632</v>
          </cell>
        </row>
        <row r="1016">
          <cell r="A1016">
            <v>1053</v>
          </cell>
        </row>
        <row r="1017">
          <cell r="A1017">
            <v>105</v>
          </cell>
        </row>
        <row r="1018">
          <cell r="A1018">
            <v>572</v>
          </cell>
        </row>
        <row r="1019">
          <cell r="A1019">
            <v>1112</v>
          </cell>
        </row>
        <row r="1020">
          <cell r="A1020">
            <v>1493</v>
          </cell>
        </row>
        <row r="1021">
          <cell r="A1021">
            <v>741</v>
          </cell>
        </row>
        <row r="1022">
          <cell r="A1022">
            <v>490</v>
          </cell>
        </row>
        <row r="1023">
          <cell r="A1023">
            <v>615</v>
          </cell>
        </row>
        <row r="1024">
          <cell r="A1024">
            <v>507</v>
          </cell>
        </row>
        <row r="1025">
          <cell r="A1025">
            <v>533</v>
          </cell>
        </row>
        <row r="1026">
          <cell r="A1026">
            <v>463</v>
          </cell>
        </row>
        <row r="1027">
          <cell r="A1027">
            <v>569</v>
          </cell>
        </row>
        <row r="1028">
          <cell r="A1028">
            <v>1703</v>
          </cell>
        </row>
        <row r="1029">
          <cell r="A1029">
            <v>544</v>
          </cell>
        </row>
        <row r="1030">
          <cell r="A1030">
            <v>473</v>
          </cell>
        </row>
        <row r="1031">
          <cell r="A1031">
            <v>921</v>
          </cell>
        </row>
        <row r="1032">
          <cell r="A1032">
            <v>510</v>
          </cell>
        </row>
        <row r="1033">
          <cell r="A1033">
            <v>1218</v>
          </cell>
        </row>
        <row r="1034">
          <cell r="A1034">
            <v>397</v>
          </cell>
        </row>
        <row r="1035">
          <cell r="A1035">
            <v>383</v>
          </cell>
        </row>
        <row r="1036">
          <cell r="A1036">
            <v>498</v>
          </cell>
        </row>
        <row r="1037">
          <cell r="A1037">
            <v>493</v>
          </cell>
        </row>
        <row r="1038">
          <cell r="A1038">
            <v>505</v>
          </cell>
        </row>
        <row r="1039">
          <cell r="A1039">
            <v>1028</v>
          </cell>
        </row>
        <row r="1040">
          <cell r="A1040">
            <v>410</v>
          </cell>
        </row>
        <row r="1041">
          <cell r="A1041">
            <v>570</v>
          </cell>
        </row>
        <row r="1042">
          <cell r="A1042">
            <v>599</v>
          </cell>
        </row>
        <row r="1043">
          <cell r="A1043">
            <v>594</v>
          </cell>
        </row>
        <row r="1044">
          <cell r="A1044">
            <v>627</v>
          </cell>
        </row>
        <row r="1045">
          <cell r="A1045">
            <v>842</v>
          </cell>
        </row>
        <row r="1046">
          <cell r="A1046">
            <v>1391</v>
          </cell>
        </row>
        <row r="1047">
          <cell r="A1047">
            <v>745</v>
          </cell>
        </row>
        <row r="1048">
          <cell r="A1048">
            <v>866</v>
          </cell>
        </row>
        <row r="1049">
          <cell r="A1049">
            <v>362</v>
          </cell>
        </row>
        <row r="1050">
          <cell r="A1050">
            <v>484</v>
          </cell>
        </row>
        <row r="1051">
          <cell r="A1051">
            <v>814</v>
          </cell>
        </row>
        <row r="1052">
          <cell r="A1052">
            <v>1502</v>
          </cell>
        </row>
        <row r="1053">
          <cell r="A1053">
            <v>776</v>
          </cell>
        </row>
        <row r="1054">
          <cell r="A1054">
            <v>254</v>
          </cell>
        </row>
        <row r="1055">
          <cell r="A1055">
            <v>844</v>
          </cell>
        </row>
        <row r="1056">
          <cell r="A1056">
            <v>8318</v>
          </cell>
        </row>
        <row r="1057">
          <cell r="A1057">
            <v>1559</v>
          </cell>
        </row>
        <row r="1058">
          <cell r="A1058">
            <v>938</v>
          </cell>
        </row>
        <row r="1059">
          <cell r="A1059">
            <v>465</v>
          </cell>
        </row>
        <row r="1060">
          <cell r="A1060">
            <v>833</v>
          </cell>
        </row>
        <row r="1061">
          <cell r="A1061">
            <v>497</v>
          </cell>
        </row>
        <row r="1062">
          <cell r="A1062">
            <v>552</v>
          </cell>
        </row>
        <row r="1063">
          <cell r="A1063">
            <v>635</v>
          </cell>
        </row>
        <row r="1064">
          <cell r="A1064">
            <v>1196</v>
          </cell>
        </row>
        <row r="1065">
          <cell r="A1065">
            <v>1219</v>
          </cell>
        </row>
        <row r="1066">
          <cell r="A1066">
            <v>838</v>
          </cell>
        </row>
        <row r="1067">
          <cell r="A1067">
            <v>441</v>
          </cell>
        </row>
        <row r="1068">
          <cell r="A1068">
            <v>745</v>
          </cell>
        </row>
        <row r="1069">
          <cell r="A1069">
            <v>1024</v>
          </cell>
        </row>
        <row r="1070">
          <cell r="A1070">
            <v>940</v>
          </cell>
        </row>
        <row r="1071">
          <cell r="A1071">
            <v>476</v>
          </cell>
        </row>
        <row r="1072">
          <cell r="A1072">
            <v>1067</v>
          </cell>
        </row>
        <row r="1073">
          <cell r="A1073">
            <v>1072</v>
          </cell>
        </row>
        <row r="1074">
          <cell r="A1074">
            <v>318</v>
          </cell>
        </row>
        <row r="1075">
          <cell r="A1075">
            <v>317</v>
          </cell>
        </row>
        <row r="1076">
          <cell r="A1076">
            <v>271</v>
          </cell>
        </row>
        <row r="1077">
          <cell r="A1077">
            <v>932</v>
          </cell>
        </row>
        <row r="1078">
          <cell r="A1078">
            <v>1322</v>
          </cell>
        </row>
        <row r="1079">
          <cell r="A1079">
            <v>1087</v>
          </cell>
        </row>
        <row r="1080">
          <cell r="A1080">
            <v>520</v>
          </cell>
        </row>
        <row r="1081">
          <cell r="A1081">
            <v>441</v>
          </cell>
        </row>
        <row r="1082">
          <cell r="A1082">
            <v>1094</v>
          </cell>
        </row>
        <row r="1083">
          <cell r="A1083">
            <v>1588</v>
          </cell>
        </row>
        <row r="1084">
          <cell r="A1084">
            <v>526</v>
          </cell>
        </row>
        <row r="1085">
          <cell r="A1085">
            <v>682</v>
          </cell>
        </row>
        <row r="1086">
          <cell r="A1086">
            <v>624</v>
          </cell>
        </row>
        <row r="1087">
          <cell r="A1087">
            <v>535</v>
          </cell>
        </row>
        <row r="1088">
          <cell r="A1088">
            <v>751</v>
          </cell>
        </row>
        <row r="1089">
          <cell r="A1089">
            <v>2464</v>
          </cell>
        </row>
        <row r="1090">
          <cell r="A1090">
            <v>1191</v>
          </cell>
        </row>
        <row r="1091">
          <cell r="A1091">
            <v>706</v>
          </cell>
        </row>
        <row r="1092">
          <cell r="A1092">
            <v>1219</v>
          </cell>
        </row>
        <row r="1093">
          <cell r="A1093">
            <v>791</v>
          </cell>
        </row>
        <row r="1094">
          <cell r="A1094">
            <v>1052</v>
          </cell>
        </row>
        <row r="1095">
          <cell r="A1095">
            <v>1766</v>
          </cell>
        </row>
        <row r="1096">
          <cell r="A1096">
            <v>1188</v>
          </cell>
        </row>
        <row r="1097">
          <cell r="A1097">
            <v>661</v>
          </cell>
        </row>
        <row r="1098">
          <cell r="A1098">
            <v>963</v>
          </cell>
        </row>
        <row r="1099">
          <cell r="A1099">
            <v>974</v>
          </cell>
        </row>
        <row r="1100">
          <cell r="A1100">
            <v>641</v>
          </cell>
        </row>
        <row r="1101">
          <cell r="A1101">
            <v>371</v>
          </cell>
        </row>
        <row r="1102">
          <cell r="A1102">
            <v>515</v>
          </cell>
        </row>
        <row r="1103">
          <cell r="A1103">
            <v>529</v>
          </cell>
        </row>
        <row r="1104">
          <cell r="A1104">
            <v>750</v>
          </cell>
        </row>
        <row r="1105">
          <cell r="A1105">
            <v>905</v>
          </cell>
        </row>
        <row r="1106">
          <cell r="A1106">
            <v>369</v>
          </cell>
        </row>
        <row r="1107">
          <cell r="A1107">
            <v>693</v>
          </cell>
        </row>
        <row r="1108">
          <cell r="A1108">
            <v>703</v>
          </cell>
        </row>
        <row r="1109">
          <cell r="A1109">
            <v>534</v>
          </cell>
        </row>
        <row r="1110">
          <cell r="A1110">
            <v>420</v>
          </cell>
        </row>
        <row r="1111">
          <cell r="A1111">
            <v>458</v>
          </cell>
        </row>
        <row r="1112">
          <cell r="A1112">
            <v>483</v>
          </cell>
        </row>
        <row r="1113">
          <cell r="A1113">
            <v>430</v>
          </cell>
        </row>
        <row r="1114">
          <cell r="A1114">
            <v>706</v>
          </cell>
        </row>
        <row r="1115">
          <cell r="A1115">
            <v>630</v>
          </cell>
        </row>
        <row r="1116">
          <cell r="A1116">
            <v>1085</v>
          </cell>
        </row>
        <row r="1117">
          <cell r="A1117">
            <v>908</v>
          </cell>
        </row>
        <row r="1118">
          <cell r="A1118">
            <v>1121</v>
          </cell>
        </row>
        <row r="1119">
          <cell r="A1119">
            <v>2526</v>
          </cell>
        </row>
        <row r="1120">
          <cell r="A1120">
            <v>791</v>
          </cell>
        </row>
        <row r="1121">
          <cell r="A1121">
            <v>391</v>
          </cell>
        </row>
        <row r="1122">
          <cell r="A1122">
            <v>384</v>
          </cell>
        </row>
        <row r="1123">
          <cell r="A1123">
            <v>377</v>
          </cell>
        </row>
        <row r="1124">
          <cell r="A1124">
            <v>342</v>
          </cell>
        </row>
        <row r="1125">
          <cell r="A1125">
            <v>615</v>
          </cell>
        </row>
        <row r="1126">
          <cell r="A1126">
            <v>739</v>
          </cell>
        </row>
        <row r="1127">
          <cell r="A1127">
            <v>1055</v>
          </cell>
        </row>
        <row r="1128">
          <cell r="A1128">
            <v>737</v>
          </cell>
        </row>
        <row r="1129">
          <cell r="A1129">
            <v>888</v>
          </cell>
        </row>
        <row r="1130">
          <cell r="A1130">
            <v>855</v>
          </cell>
        </row>
        <row r="1131">
          <cell r="A1131">
            <v>810</v>
          </cell>
        </row>
        <row r="1132">
          <cell r="A1132">
            <v>443</v>
          </cell>
        </row>
        <row r="1133">
          <cell r="A1133">
            <v>398</v>
          </cell>
        </row>
        <row r="1134">
          <cell r="A1134">
            <v>504</v>
          </cell>
        </row>
        <row r="1135">
          <cell r="A1135">
            <v>734</v>
          </cell>
        </row>
        <row r="1136">
          <cell r="A1136">
            <v>1008</v>
          </cell>
        </row>
        <row r="1137">
          <cell r="A1137">
            <v>616</v>
          </cell>
        </row>
        <row r="1138">
          <cell r="A1138">
            <v>390</v>
          </cell>
        </row>
        <row r="1139">
          <cell r="A1139">
            <v>639</v>
          </cell>
        </row>
        <row r="1140">
          <cell r="A1140">
            <v>392</v>
          </cell>
        </row>
        <row r="1141">
          <cell r="A1141">
            <v>363</v>
          </cell>
        </row>
        <row r="1142">
          <cell r="A1142">
            <v>506</v>
          </cell>
        </row>
        <row r="1143">
          <cell r="A1143">
            <v>1023</v>
          </cell>
        </row>
        <row r="1144">
          <cell r="A1144">
            <v>881</v>
          </cell>
        </row>
        <row r="1145">
          <cell r="A1145">
            <v>501</v>
          </cell>
        </row>
        <row r="1146">
          <cell r="A1146">
            <v>435</v>
          </cell>
        </row>
        <row r="1147">
          <cell r="A1147">
            <v>284</v>
          </cell>
        </row>
        <row r="1148">
          <cell r="A1148">
            <v>571</v>
          </cell>
        </row>
        <row r="1149">
          <cell r="A1149">
            <v>617</v>
          </cell>
        </row>
        <row r="1150">
          <cell r="A1150">
            <v>334</v>
          </cell>
        </row>
        <row r="1151">
          <cell r="A1151">
            <v>541</v>
          </cell>
        </row>
        <row r="1152">
          <cell r="A1152">
            <v>411</v>
          </cell>
        </row>
        <row r="1153">
          <cell r="A1153">
            <v>739</v>
          </cell>
        </row>
        <row r="1154">
          <cell r="A1154">
            <v>623</v>
          </cell>
        </row>
        <row r="1155">
          <cell r="A1155">
            <v>665</v>
          </cell>
        </row>
        <row r="1156">
          <cell r="A1156">
            <v>1797</v>
          </cell>
        </row>
        <row r="1157">
          <cell r="A1157">
            <v>806</v>
          </cell>
        </row>
        <row r="1158">
          <cell r="A1158">
            <v>716</v>
          </cell>
        </row>
        <row r="1159">
          <cell r="A1159">
            <v>520</v>
          </cell>
        </row>
        <row r="1160">
          <cell r="A1160">
            <v>336</v>
          </cell>
        </row>
        <row r="1161">
          <cell r="A1161">
            <v>766</v>
          </cell>
        </row>
        <row r="1162">
          <cell r="A1162">
            <v>1089</v>
          </cell>
        </row>
        <row r="1163">
          <cell r="A1163">
            <v>1219</v>
          </cell>
        </row>
        <row r="1164">
          <cell r="A1164">
            <v>2133</v>
          </cell>
        </row>
        <row r="1165">
          <cell r="A1165">
            <v>846</v>
          </cell>
        </row>
        <row r="1166">
          <cell r="A1166">
            <v>655</v>
          </cell>
        </row>
        <row r="1167">
          <cell r="A1167">
            <v>979</v>
          </cell>
        </row>
        <row r="1168">
          <cell r="A1168">
            <v>1185</v>
          </cell>
        </row>
        <row r="1169">
          <cell r="A1169">
            <v>250</v>
          </cell>
        </row>
        <row r="1170">
          <cell r="A1170">
            <v>548</v>
          </cell>
        </row>
        <row r="1171">
          <cell r="A1171">
            <v>976</v>
          </cell>
        </row>
        <row r="1172">
          <cell r="A1172">
            <v>293</v>
          </cell>
        </row>
        <row r="1173">
          <cell r="A1173">
            <v>623</v>
          </cell>
        </row>
        <row r="1174">
          <cell r="A1174">
            <v>669</v>
          </cell>
        </row>
        <row r="1175">
          <cell r="A1175">
            <v>572</v>
          </cell>
        </row>
        <row r="1176">
          <cell r="A1176">
            <v>1280</v>
          </cell>
        </row>
        <row r="1177">
          <cell r="A1177">
            <v>387</v>
          </cell>
        </row>
        <row r="1178">
          <cell r="A1178">
            <v>327</v>
          </cell>
        </row>
        <row r="1179">
          <cell r="A1179">
            <v>420</v>
          </cell>
        </row>
        <row r="1180">
          <cell r="A1180">
            <v>366</v>
          </cell>
        </row>
        <row r="1181">
          <cell r="A1181">
            <v>1331</v>
          </cell>
        </row>
        <row r="1182">
          <cell r="A1182">
            <v>2017</v>
          </cell>
        </row>
        <row r="1183">
          <cell r="A1183">
            <v>935</v>
          </cell>
        </row>
        <row r="1184">
          <cell r="A1184">
            <v>491</v>
          </cell>
        </row>
        <row r="1185">
          <cell r="A1185">
            <v>651</v>
          </cell>
        </row>
        <row r="1186">
          <cell r="A1186">
            <v>971</v>
          </cell>
        </row>
        <row r="1187">
          <cell r="A1187">
            <v>646</v>
          </cell>
        </row>
        <row r="1188">
          <cell r="A1188">
            <v>1095</v>
          </cell>
        </row>
        <row r="1189">
          <cell r="A1189">
            <v>757</v>
          </cell>
        </row>
        <row r="1190">
          <cell r="A1190">
            <v>498</v>
          </cell>
        </row>
        <row r="1191">
          <cell r="A1191">
            <v>578</v>
          </cell>
        </row>
        <row r="1192">
          <cell r="A1192">
            <v>617</v>
          </cell>
        </row>
        <row r="1193">
          <cell r="A1193">
            <v>1010</v>
          </cell>
        </row>
        <row r="1194">
          <cell r="A1194">
            <v>2250</v>
          </cell>
        </row>
        <row r="1195">
          <cell r="A1195">
            <v>466</v>
          </cell>
        </row>
        <row r="1196">
          <cell r="A1196">
            <v>744</v>
          </cell>
        </row>
        <row r="1197">
          <cell r="A1197">
            <v>1670</v>
          </cell>
        </row>
        <row r="1198">
          <cell r="A1198">
            <v>964</v>
          </cell>
        </row>
        <row r="1199">
          <cell r="A1199">
            <v>472</v>
          </cell>
        </row>
        <row r="1200">
          <cell r="A1200">
            <v>635</v>
          </cell>
        </row>
        <row r="1201">
          <cell r="A1201">
            <v>2079</v>
          </cell>
        </row>
        <row r="1202">
          <cell r="A1202">
            <v>533</v>
          </cell>
        </row>
        <row r="1203">
          <cell r="A1203">
            <v>675</v>
          </cell>
        </row>
        <row r="1204">
          <cell r="A1204">
            <v>533</v>
          </cell>
        </row>
        <row r="1205">
          <cell r="A1205">
            <v>477</v>
          </cell>
        </row>
        <row r="1206">
          <cell r="A1206">
            <v>774</v>
          </cell>
        </row>
        <row r="1207">
          <cell r="A1207">
            <v>940</v>
          </cell>
        </row>
        <row r="1208">
          <cell r="A1208">
            <v>738</v>
          </cell>
        </row>
        <row r="1209">
          <cell r="A1209">
            <v>1193</v>
          </cell>
        </row>
        <row r="1210">
          <cell r="A1210">
            <v>733</v>
          </cell>
        </row>
        <row r="1211">
          <cell r="A1211">
            <v>465</v>
          </cell>
        </row>
        <row r="1212">
          <cell r="A1212">
            <v>1076</v>
          </cell>
        </row>
        <row r="1213">
          <cell r="A1213">
            <v>490</v>
          </cell>
        </row>
        <row r="1214">
          <cell r="A1214">
            <v>463</v>
          </cell>
        </row>
        <row r="1215">
          <cell r="A1215">
            <v>370</v>
          </cell>
        </row>
        <row r="1216">
          <cell r="A1216">
            <v>539</v>
          </cell>
        </row>
        <row r="1217">
          <cell r="A1217">
            <v>404</v>
          </cell>
        </row>
        <row r="1218">
          <cell r="A1218">
            <v>433</v>
          </cell>
        </row>
        <row r="1219">
          <cell r="A1219">
            <v>447</v>
          </cell>
        </row>
        <row r="1220">
          <cell r="A1220">
            <v>499</v>
          </cell>
        </row>
        <row r="1221">
          <cell r="A1221">
            <v>3827</v>
          </cell>
        </row>
        <row r="1222">
          <cell r="A1222">
            <v>549</v>
          </cell>
        </row>
        <row r="1223">
          <cell r="A1223">
            <v>496</v>
          </cell>
        </row>
        <row r="1224">
          <cell r="A1224">
            <v>496</v>
          </cell>
        </row>
        <row r="1225">
          <cell r="A1225">
            <v>710</v>
          </cell>
        </row>
        <row r="1226">
          <cell r="A1226">
            <v>2253</v>
          </cell>
        </row>
        <row r="1227">
          <cell r="A1227">
            <v>785</v>
          </cell>
        </row>
        <row r="1228">
          <cell r="A1228">
            <v>943</v>
          </cell>
        </row>
        <row r="1229">
          <cell r="A1229">
            <v>421</v>
          </cell>
        </row>
        <row r="1230">
          <cell r="A1230">
            <v>406</v>
          </cell>
        </row>
        <row r="1231">
          <cell r="A1231">
            <v>595</v>
          </cell>
        </row>
        <row r="1232">
          <cell r="A1232">
            <v>411</v>
          </cell>
        </row>
        <row r="1233">
          <cell r="A1233">
            <v>363</v>
          </cell>
        </row>
        <row r="1234">
          <cell r="A1234">
            <v>564</v>
          </cell>
        </row>
        <row r="1235">
          <cell r="A1235">
            <v>370</v>
          </cell>
        </row>
        <row r="1236">
          <cell r="A1236">
            <v>676</v>
          </cell>
        </row>
        <row r="1237">
          <cell r="A1237">
            <v>602</v>
          </cell>
        </row>
        <row r="1238">
          <cell r="A1238">
            <v>481</v>
          </cell>
        </row>
        <row r="1239">
          <cell r="A1239">
            <v>550</v>
          </cell>
        </row>
        <row r="1240">
          <cell r="A1240">
            <v>564</v>
          </cell>
        </row>
        <row r="1241">
          <cell r="A1241">
            <v>1166</v>
          </cell>
        </row>
        <row r="1242">
          <cell r="A1242">
            <v>1051</v>
          </cell>
        </row>
        <row r="1243">
          <cell r="A1243">
            <v>1450</v>
          </cell>
        </row>
        <row r="1244">
          <cell r="A1244">
            <v>1130</v>
          </cell>
        </row>
        <row r="1245">
          <cell r="A1245">
            <v>624</v>
          </cell>
        </row>
        <row r="1246">
          <cell r="A1246">
            <v>2278</v>
          </cell>
        </row>
        <row r="1247">
          <cell r="A1247">
            <v>872</v>
          </cell>
        </row>
        <row r="1248">
          <cell r="A1248">
            <v>463</v>
          </cell>
        </row>
        <row r="1249">
          <cell r="A1249">
            <v>973</v>
          </cell>
        </row>
        <row r="1250">
          <cell r="A1250">
            <v>508</v>
          </cell>
        </row>
        <row r="1251">
          <cell r="A1251">
            <v>566</v>
          </cell>
        </row>
        <row r="1252">
          <cell r="A1252">
            <v>935</v>
          </cell>
        </row>
        <row r="1253">
          <cell r="A1253">
            <v>454</v>
          </cell>
        </row>
        <row r="1254">
          <cell r="A1254">
            <v>976</v>
          </cell>
        </row>
        <row r="1255">
          <cell r="A1255">
            <v>990</v>
          </cell>
        </row>
        <row r="1256">
          <cell r="A1256">
            <v>807</v>
          </cell>
        </row>
        <row r="1257">
          <cell r="A1257">
            <v>1186</v>
          </cell>
        </row>
        <row r="1258">
          <cell r="A1258">
            <v>668</v>
          </cell>
        </row>
        <row r="1259">
          <cell r="A1259">
            <v>1124</v>
          </cell>
        </row>
        <row r="1260">
          <cell r="A1260">
            <v>1085</v>
          </cell>
        </row>
        <row r="1261">
          <cell r="A1261">
            <v>473</v>
          </cell>
        </row>
        <row r="1262">
          <cell r="A1262">
            <v>436</v>
          </cell>
        </row>
        <row r="1263">
          <cell r="A1263">
            <v>432</v>
          </cell>
        </row>
        <row r="1264">
          <cell r="A1264">
            <v>399</v>
          </cell>
        </row>
        <row r="1265">
          <cell r="A1265">
            <v>519</v>
          </cell>
        </row>
        <row r="1266">
          <cell r="A1266">
            <v>476</v>
          </cell>
        </row>
        <row r="1267">
          <cell r="A1267">
            <v>560</v>
          </cell>
        </row>
        <row r="1268">
          <cell r="A1268">
            <v>1224</v>
          </cell>
        </row>
        <row r="1269">
          <cell r="A1269">
            <v>2860</v>
          </cell>
        </row>
        <row r="1270">
          <cell r="A1270">
            <v>1160</v>
          </cell>
        </row>
        <row r="1271">
          <cell r="A1271">
            <v>952</v>
          </cell>
        </row>
        <row r="1272">
          <cell r="A1272">
            <v>1378</v>
          </cell>
        </row>
        <row r="1273">
          <cell r="A1273">
            <v>1527</v>
          </cell>
        </row>
        <row r="1274">
          <cell r="A1274">
            <v>1784</v>
          </cell>
        </row>
        <row r="1275">
          <cell r="A1275">
            <v>901</v>
          </cell>
        </row>
        <row r="1276">
          <cell r="A1276">
            <v>525</v>
          </cell>
        </row>
        <row r="1277">
          <cell r="A1277">
            <v>917</v>
          </cell>
        </row>
        <row r="1278">
          <cell r="A1278">
            <v>801</v>
          </cell>
        </row>
        <row r="1279">
          <cell r="A1279">
            <v>1009</v>
          </cell>
        </row>
        <row r="1280">
          <cell r="A1280">
            <v>2492</v>
          </cell>
        </row>
        <row r="1281">
          <cell r="A1281">
            <v>614</v>
          </cell>
        </row>
        <row r="1282">
          <cell r="A1282">
            <v>1037</v>
          </cell>
        </row>
        <row r="1283">
          <cell r="A1283">
            <v>1174</v>
          </cell>
        </row>
        <row r="1284">
          <cell r="A1284">
            <v>784</v>
          </cell>
        </row>
        <row r="1285">
          <cell r="A1285">
            <v>1987</v>
          </cell>
        </row>
        <row r="1286">
          <cell r="A1286">
            <v>1045</v>
          </cell>
        </row>
        <row r="1287">
          <cell r="A1287">
            <v>1170</v>
          </cell>
        </row>
        <row r="1288">
          <cell r="A1288">
            <v>1170</v>
          </cell>
        </row>
        <row r="1289">
          <cell r="A1289">
            <v>1170</v>
          </cell>
        </row>
        <row r="1290">
          <cell r="A1290">
            <v>494</v>
          </cell>
        </row>
        <row r="1291">
          <cell r="A1291">
            <v>1635</v>
          </cell>
        </row>
        <row r="1292">
          <cell r="A1292">
            <v>578</v>
          </cell>
        </row>
        <row r="1293">
          <cell r="A1293">
            <v>769</v>
          </cell>
        </row>
        <row r="1294">
          <cell r="A1294">
            <v>560</v>
          </cell>
        </row>
        <row r="1295">
          <cell r="A1295">
            <v>501</v>
          </cell>
        </row>
        <row r="1296">
          <cell r="A1296">
            <v>449</v>
          </cell>
        </row>
        <row r="1297">
          <cell r="A1297">
            <v>351</v>
          </cell>
        </row>
        <row r="1298">
          <cell r="A1298">
            <v>1013</v>
          </cell>
        </row>
        <row r="1299">
          <cell r="A1299">
            <v>344</v>
          </cell>
        </row>
        <row r="1300">
          <cell r="A1300">
            <v>491</v>
          </cell>
        </row>
        <row r="1301">
          <cell r="A1301">
            <v>535</v>
          </cell>
        </row>
        <row r="1302">
          <cell r="A1302">
            <v>857</v>
          </cell>
        </row>
        <row r="1303">
          <cell r="A1303">
            <v>771</v>
          </cell>
        </row>
        <row r="1304">
          <cell r="A1304">
            <v>766</v>
          </cell>
        </row>
        <row r="1305">
          <cell r="A1305">
            <v>535</v>
          </cell>
        </row>
        <row r="1306">
          <cell r="A1306">
            <v>993</v>
          </cell>
        </row>
        <row r="1307">
          <cell r="A1307">
            <v>498</v>
          </cell>
        </row>
        <row r="1308">
          <cell r="A1308">
            <v>457</v>
          </cell>
        </row>
        <row r="1309">
          <cell r="A1309">
            <v>1171</v>
          </cell>
        </row>
        <row r="1310">
          <cell r="A1310">
            <v>1088</v>
          </cell>
        </row>
        <row r="1311">
          <cell r="A1311">
            <v>514</v>
          </cell>
        </row>
        <row r="1312">
          <cell r="A1312">
            <v>938</v>
          </cell>
        </row>
        <row r="1313">
          <cell r="A1313">
            <v>690</v>
          </cell>
        </row>
        <row r="1314">
          <cell r="A1314">
            <v>522</v>
          </cell>
        </row>
        <row r="1315">
          <cell r="A1315">
            <v>586</v>
          </cell>
        </row>
        <row r="1316">
          <cell r="A1316">
            <v>1175</v>
          </cell>
        </row>
        <row r="1317">
          <cell r="A1317">
            <v>401</v>
          </cell>
        </row>
        <row r="1318">
          <cell r="A1318">
            <v>333</v>
          </cell>
        </row>
        <row r="1319">
          <cell r="A1319">
            <v>449</v>
          </cell>
        </row>
        <row r="1320">
          <cell r="A1320">
            <v>335</v>
          </cell>
        </row>
        <row r="1321">
          <cell r="A1321">
            <v>477</v>
          </cell>
        </row>
        <row r="1322">
          <cell r="A1322">
            <v>614</v>
          </cell>
        </row>
        <row r="1323">
          <cell r="A1323">
            <v>576</v>
          </cell>
        </row>
        <row r="1324">
          <cell r="A1324">
            <v>840</v>
          </cell>
        </row>
        <row r="1325">
          <cell r="A1325">
            <v>1073</v>
          </cell>
        </row>
        <row r="1326">
          <cell r="A1326">
            <v>468</v>
          </cell>
        </row>
        <row r="1327">
          <cell r="A1327">
            <v>601</v>
          </cell>
        </row>
        <row r="1328">
          <cell r="A1328">
            <v>789</v>
          </cell>
        </row>
        <row r="1329">
          <cell r="A1329">
            <v>1098</v>
          </cell>
        </row>
        <row r="1330">
          <cell r="A1330">
            <v>692</v>
          </cell>
        </row>
        <row r="1331">
          <cell r="A1331">
            <v>1157</v>
          </cell>
        </row>
        <row r="1332">
          <cell r="A1332">
            <v>937</v>
          </cell>
        </row>
        <row r="1333">
          <cell r="A1333">
            <v>355</v>
          </cell>
        </row>
        <row r="1334">
          <cell r="A1334">
            <v>754</v>
          </cell>
        </row>
        <row r="1335">
          <cell r="A1335">
            <v>693</v>
          </cell>
        </row>
        <row r="1336">
          <cell r="A1336">
            <v>599</v>
          </cell>
        </row>
        <row r="1337">
          <cell r="A1337">
            <v>361</v>
          </cell>
        </row>
        <row r="1338">
          <cell r="A1338">
            <v>364</v>
          </cell>
        </row>
        <row r="1339">
          <cell r="A1339">
            <v>384</v>
          </cell>
        </row>
        <row r="1340">
          <cell r="A1340">
            <v>710</v>
          </cell>
        </row>
        <row r="1341">
          <cell r="A1341">
            <v>907</v>
          </cell>
        </row>
        <row r="1342">
          <cell r="A1342">
            <v>474</v>
          </cell>
        </row>
        <row r="1343">
          <cell r="A1343">
            <v>637</v>
          </cell>
        </row>
        <row r="1344">
          <cell r="A1344">
            <v>760</v>
          </cell>
        </row>
        <row r="1345">
          <cell r="A1345">
            <v>348</v>
          </cell>
        </row>
        <row r="1346">
          <cell r="A1346">
            <v>461</v>
          </cell>
        </row>
        <row r="1347">
          <cell r="A1347">
            <v>570</v>
          </cell>
        </row>
        <row r="1348">
          <cell r="A1348">
            <v>691</v>
          </cell>
        </row>
        <row r="1349">
          <cell r="A1349">
            <v>586</v>
          </cell>
        </row>
        <row r="1350">
          <cell r="A1350">
            <v>553</v>
          </cell>
        </row>
        <row r="1351">
          <cell r="A1351">
            <v>586</v>
          </cell>
        </row>
        <row r="1352">
          <cell r="A1352">
            <v>676</v>
          </cell>
        </row>
        <row r="1353">
          <cell r="A1353">
            <v>762</v>
          </cell>
        </row>
        <row r="1354">
          <cell r="A1354">
            <v>537</v>
          </cell>
        </row>
        <row r="1355">
          <cell r="A1355">
            <v>899</v>
          </cell>
        </row>
        <row r="1356">
          <cell r="A1356">
            <v>541</v>
          </cell>
        </row>
        <row r="1357">
          <cell r="A1357">
            <v>604</v>
          </cell>
        </row>
        <row r="1358">
          <cell r="A1358">
            <v>790</v>
          </cell>
        </row>
        <row r="1359">
          <cell r="A1359">
            <v>474</v>
          </cell>
        </row>
        <row r="1360">
          <cell r="A1360">
            <v>454</v>
          </cell>
        </row>
        <row r="1361">
          <cell r="A1361">
            <v>743</v>
          </cell>
        </row>
        <row r="1362">
          <cell r="A1362">
            <v>818</v>
          </cell>
        </row>
        <row r="1363">
          <cell r="A1363">
            <v>1545</v>
          </cell>
        </row>
        <row r="1364">
          <cell r="A1364">
            <v>665</v>
          </cell>
        </row>
        <row r="1365">
          <cell r="A1365">
            <v>1133</v>
          </cell>
        </row>
        <row r="1366">
          <cell r="A1366">
            <v>716</v>
          </cell>
        </row>
        <row r="1367">
          <cell r="A1367">
            <v>561</v>
          </cell>
        </row>
        <row r="1368">
          <cell r="A1368">
            <v>522</v>
          </cell>
        </row>
        <row r="1369">
          <cell r="A1369">
            <v>449</v>
          </cell>
        </row>
        <row r="1370">
          <cell r="A1370">
            <v>492</v>
          </cell>
        </row>
        <row r="1371">
          <cell r="A1371">
            <v>350</v>
          </cell>
        </row>
        <row r="1372">
          <cell r="A1372">
            <v>613</v>
          </cell>
        </row>
        <row r="1373">
          <cell r="A1373">
            <v>753</v>
          </cell>
        </row>
        <row r="1374">
          <cell r="A1374">
            <v>1113</v>
          </cell>
        </row>
        <row r="1375">
          <cell r="A1375">
            <v>899</v>
          </cell>
        </row>
        <row r="1376">
          <cell r="A1376">
            <v>505</v>
          </cell>
        </row>
        <row r="1377">
          <cell r="A1377">
            <v>2695</v>
          </cell>
        </row>
        <row r="1378">
          <cell r="A1378">
            <v>746</v>
          </cell>
        </row>
        <row r="1379">
          <cell r="A1379">
            <v>1858</v>
          </cell>
        </row>
        <row r="1380">
          <cell r="A1380">
            <v>1123</v>
          </cell>
        </row>
        <row r="1381">
          <cell r="A1381">
            <v>263</v>
          </cell>
        </row>
        <row r="1382">
          <cell r="A1382">
            <v>407</v>
          </cell>
        </row>
        <row r="1383">
          <cell r="A1383">
            <v>247</v>
          </cell>
        </row>
        <row r="1384">
          <cell r="A1384">
            <v>1716</v>
          </cell>
        </row>
        <row r="1385">
          <cell r="A1385">
            <v>287</v>
          </cell>
        </row>
        <row r="1386">
          <cell r="A1386">
            <v>1017</v>
          </cell>
        </row>
        <row r="1387">
          <cell r="A1387">
            <v>677</v>
          </cell>
        </row>
        <row r="1388">
          <cell r="A1388">
            <v>1269</v>
          </cell>
        </row>
        <row r="1389">
          <cell r="A1389">
            <v>623</v>
          </cell>
        </row>
        <row r="1390">
          <cell r="A1390">
            <v>924</v>
          </cell>
        </row>
        <row r="1391">
          <cell r="A1391">
            <v>1135</v>
          </cell>
        </row>
        <row r="1392">
          <cell r="A1392">
            <v>400</v>
          </cell>
        </row>
        <row r="1393">
          <cell r="A1393">
            <v>392</v>
          </cell>
        </row>
        <row r="1394">
          <cell r="A1394">
            <v>686</v>
          </cell>
        </row>
        <row r="1395">
          <cell r="A1395">
            <v>661</v>
          </cell>
        </row>
        <row r="1396">
          <cell r="A1396">
            <v>427</v>
          </cell>
        </row>
        <row r="1397">
          <cell r="A1397">
            <v>506</v>
          </cell>
        </row>
        <row r="1398">
          <cell r="A1398">
            <v>446</v>
          </cell>
        </row>
        <row r="1399">
          <cell r="A1399">
            <v>766</v>
          </cell>
        </row>
        <row r="1400">
          <cell r="A1400">
            <v>1681</v>
          </cell>
        </row>
        <row r="1401">
          <cell r="A1401">
            <v>2400</v>
          </cell>
        </row>
        <row r="1402">
          <cell r="A1402">
            <v>1380</v>
          </cell>
        </row>
        <row r="1403">
          <cell r="A1403">
            <v>785</v>
          </cell>
        </row>
        <row r="1404">
          <cell r="A1404">
            <v>1745</v>
          </cell>
        </row>
        <row r="1405">
          <cell r="A1405">
            <v>1032</v>
          </cell>
        </row>
        <row r="1406">
          <cell r="A1406">
            <v>637</v>
          </cell>
        </row>
        <row r="1407">
          <cell r="A1407">
            <v>768</v>
          </cell>
        </row>
        <row r="1408">
          <cell r="A1408">
            <v>713</v>
          </cell>
        </row>
        <row r="1409">
          <cell r="A1409">
            <v>344</v>
          </cell>
        </row>
        <row r="1410">
          <cell r="A1410">
            <v>670</v>
          </cell>
        </row>
        <row r="1411">
          <cell r="A1411">
            <v>605</v>
          </cell>
        </row>
        <row r="1412">
          <cell r="A1412">
            <v>386</v>
          </cell>
        </row>
        <row r="1413">
          <cell r="A1413">
            <v>488</v>
          </cell>
        </row>
        <row r="1414">
          <cell r="A1414">
            <v>592</v>
          </cell>
        </row>
        <row r="1415">
          <cell r="A1415">
            <v>1602</v>
          </cell>
        </row>
        <row r="1416">
          <cell r="A1416">
            <v>1658</v>
          </cell>
        </row>
        <row r="1417">
          <cell r="A1417">
            <v>1087</v>
          </cell>
        </row>
        <row r="1418">
          <cell r="A1418">
            <v>455</v>
          </cell>
        </row>
        <row r="1419">
          <cell r="A1419">
            <v>1533</v>
          </cell>
        </row>
        <row r="1420">
          <cell r="A1420">
            <v>444</v>
          </cell>
        </row>
        <row r="1421">
          <cell r="A1421">
            <v>782</v>
          </cell>
        </row>
        <row r="1422">
          <cell r="A1422">
            <v>776</v>
          </cell>
        </row>
        <row r="1423">
          <cell r="A1423">
            <v>293</v>
          </cell>
        </row>
        <row r="1424">
          <cell r="A1424">
            <v>831</v>
          </cell>
        </row>
        <row r="1425">
          <cell r="A1425">
            <v>390</v>
          </cell>
        </row>
        <row r="1426">
          <cell r="A1426">
            <v>720</v>
          </cell>
        </row>
        <row r="1427">
          <cell r="A1427">
            <v>357</v>
          </cell>
        </row>
        <row r="1428">
          <cell r="A1428">
            <v>893</v>
          </cell>
        </row>
        <row r="1429">
          <cell r="A1429">
            <v>366</v>
          </cell>
        </row>
        <row r="1430">
          <cell r="A1430">
            <v>548</v>
          </cell>
        </row>
        <row r="1431">
          <cell r="A1431">
            <v>892</v>
          </cell>
        </row>
        <row r="1432">
          <cell r="A1432">
            <v>1266</v>
          </cell>
        </row>
        <row r="1433">
          <cell r="A1433">
            <v>379</v>
          </cell>
        </row>
        <row r="1434">
          <cell r="A1434">
            <v>448</v>
          </cell>
        </row>
        <row r="1435">
          <cell r="A1435">
            <v>778</v>
          </cell>
        </row>
        <row r="1436">
          <cell r="A1436">
            <v>687</v>
          </cell>
        </row>
        <row r="1437">
          <cell r="A1437">
            <v>1472</v>
          </cell>
        </row>
        <row r="1438">
          <cell r="A1438">
            <v>463</v>
          </cell>
        </row>
        <row r="1439">
          <cell r="A1439">
            <v>485</v>
          </cell>
        </row>
        <row r="1440">
          <cell r="A1440">
            <v>433</v>
          </cell>
        </row>
        <row r="1441">
          <cell r="A1441">
            <v>406</v>
          </cell>
        </row>
        <row r="1442">
          <cell r="A1442">
            <v>399</v>
          </cell>
        </row>
        <row r="1443">
          <cell r="A1443">
            <v>357</v>
          </cell>
        </row>
        <row r="1444">
          <cell r="A1444">
            <v>507</v>
          </cell>
        </row>
        <row r="1445">
          <cell r="A1445">
            <v>2254</v>
          </cell>
        </row>
        <row r="1446">
          <cell r="A1446">
            <v>1014</v>
          </cell>
        </row>
        <row r="1447">
          <cell r="A1447">
            <v>1146</v>
          </cell>
        </row>
        <row r="1448">
          <cell r="A1448">
            <v>725</v>
          </cell>
        </row>
        <row r="1449">
          <cell r="A1449">
            <v>1041</v>
          </cell>
        </row>
        <row r="1450">
          <cell r="A1450">
            <v>734</v>
          </cell>
        </row>
        <row r="1451">
          <cell r="A1451">
            <v>456</v>
          </cell>
        </row>
        <row r="1452">
          <cell r="A1452">
            <v>393</v>
          </cell>
        </row>
        <row r="1453">
          <cell r="A1453">
            <v>569</v>
          </cell>
        </row>
        <row r="1454">
          <cell r="A1454">
            <v>787</v>
          </cell>
        </row>
        <row r="1455">
          <cell r="A1455">
            <v>697</v>
          </cell>
        </row>
        <row r="1456">
          <cell r="A1456">
            <v>589</v>
          </cell>
        </row>
        <row r="1457">
          <cell r="A1457">
            <v>697</v>
          </cell>
        </row>
        <row r="1458">
          <cell r="A1458">
            <v>423</v>
          </cell>
        </row>
        <row r="1459">
          <cell r="A1459">
            <v>397</v>
          </cell>
        </row>
        <row r="1460">
          <cell r="A1460">
            <v>432</v>
          </cell>
        </row>
        <row r="1461">
          <cell r="A1461">
            <v>385</v>
          </cell>
        </row>
        <row r="1462">
          <cell r="A1462">
            <v>428</v>
          </cell>
        </row>
        <row r="1463">
          <cell r="A1463">
            <v>416</v>
          </cell>
        </row>
        <row r="1464">
          <cell r="A1464">
            <v>358</v>
          </cell>
        </row>
        <row r="1465">
          <cell r="A1465">
            <v>357</v>
          </cell>
        </row>
        <row r="1466">
          <cell r="A1466">
            <v>883</v>
          </cell>
        </row>
        <row r="1467">
          <cell r="A1467">
            <v>602</v>
          </cell>
        </row>
        <row r="1468">
          <cell r="A1468">
            <v>945</v>
          </cell>
        </row>
        <row r="1469">
          <cell r="A1469">
            <v>2837</v>
          </cell>
        </row>
        <row r="1470">
          <cell r="A1470">
            <v>263</v>
          </cell>
        </row>
        <row r="1471">
          <cell r="A1471">
            <v>550</v>
          </cell>
        </row>
        <row r="1472">
          <cell r="A1472">
            <v>904</v>
          </cell>
        </row>
        <row r="1473">
          <cell r="A1473">
            <v>382</v>
          </cell>
        </row>
        <row r="1474">
          <cell r="A1474">
            <v>353</v>
          </cell>
        </row>
        <row r="1475">
          <cell r="A1475">
            <v>479</v>
          </cell>
        </row>
        <row r="1476">
          <cell r="A1476">
            <v>404</v>
          </cell>
        </row>
        <row r="1477">
          <cell r="A1477">
            <v>437</v>
          </cell>
        </row>
        <row r="1478">
          <cell r="A1478">
            <v>433</v>
          </cell>
        </row>
        <row r="1479">
          <cell r="A1479">
            <v>1001</v>
          </cell>
        </row>
        <row r="1480">
          <cell r="A1480">
            <v>325</v>
          </cell>
        </row>
        <row r="1481">
          <cell r="A1481">
            <v>3508</v>
          </cell>
        </row>
        <row r="1482">
          <cell r="A1482">
            <v>283</v>
          </cell>
        </row>
        <row r="1483">
          <cell r="A1483">
            <v>672</v>
          </cell>
        </row>
        <row r="1484">
          <cell r="A1484">
            <v>926</v>
          </cell>
        </row>
        <row r="1485">
          <cell r="A1485">
            <v>318</v>
          </cell>
        </row>
        <row r="1486">
          <cell r="A1486">
            <v>264</v>
          </cell>
        </row>
        <row r="1487">
          <cell r="A1487">
            <v>4572</v>
          </cell>
        </row>
        <row r="1488">
          <cell r="A1488">
            <v>478</v>
          </cell>
        </row>
        <row r="1489">
          <cell r="A1489">
            <v>480</v>
          </cell>
        </row>
        <row r="1490">
          <cell r="A1490">
            <v>1568</v>
          </cell>
        </row>
        <row r="1491">
          <cell r="A1491">
            <v>476</v>
          </cell>
        </row>
        <row r="1492">
          <cell r="A1492">
            <v>455</v>
          </cell>
        </row>
        <row r="1493">
          <cell r="A1493">
            <v>535</v>
          </cell>
        </row>
        <row r="1494">
          <cell r="A1494">
            <v>611</v>
          </cell>
        </row>
        <row r="1495">
          <cell r="A1495">
            <v>1121</v>
          </cell>
        </row>
        <row r="1496">
          <cell r="A1496">
            <v>867</v>
          </cell>
        </row>
        <row r="1497">
          <cell r="A1497">
            <v>315</v>
          </cell>
        </row>
        <row r="1498">
          <cell r="A1498">
            <v>291</v>
          </cell>
        </row>
        <row r="1499">
          <cell r="A1499">
            <v>837</v>
          </cell>
        </row>
        <row r="1500">
          <cell r="A1500">
            <v>228</v>
          </cell>
        </row>
        <row r="1501">
          <cell r="A1501">
            <v>827</v>
          </cell>
        </row>
        <row r="1502">
          <cell r="A1502">
            <v>284</v>
          </cell>
        </row>
        <row r="1503">
          <cell r="A1503">
            <v>283</v>
          </cell>
        </row>
        <row r="1504">
          <cell r="A1504">
            <v>11316</v>
          </cell>
        </row>
        <row r="1505">
          <cell r="A1505">
            <v>5749</v>
          </cell>
        </row>
        <row r="1506">
          <cell r="A1506">
            <v>590</v>
          </cell>
        </row>
        <row r="1507">
          <cell r="A1507">
            <v>405</v>
          </cell>
        </row>
        <row r="1508">
          <cell r="A1508">
            <v>986</v>
          </cell>
        </row>
        <row r="1509">
          <cell r="A1509">
            <v>733</v>
          </cell>
        </row>
        <row r="1510">
          <cell r="A1510">
            <v>841</v>
          </cell>
        </row>
        <row r="1511">
          <cell r="A1511">
            <v>244</v>
          </cell>
        </row>
        <row r="1512">
          <cell r="A1512">
            <v>882</v>
          </cell>
        </row>
        <row r="1513">
          <cell r="A1513">
            <v>474</v>
          </cell>
        </row>
        <row r="1514">
          <cell r="A1514">
            <v>213</v>
          </cell>
        </row>
        <row r="1515">
          <cell r="A1515">
            <v>839</v>
          </cell>
        </row>
        <row r="1516">
          <cell r="A1516">
            <v>1317</v>
          </cell>
        </row>
        <row r="1517">
          <cell r="A1517">
            <v>820</v>
          </cell>
        </row>
        <row r="1518">
          <cell r="A1518">
            <v>762</v>
          </cell>
        </row>
        <row r="1519">
          <cell r="A1519">
            <v>1411</v>
          </cell>
        </row>
        <row r="1520">
          <cell r="A1520">
            <v>405</v>
          </cell>
        </row>
        <row r="1521">
          <cell r="A1521">
            <v>926</v>
          </cell>
        </row>
        <row r="1522">
          <cell r="A1522">
            <v>12391</v>
          </cell>
        </row>
        <row r="1523">
          <cell r="A1523">
            <v>2017</v>
          </cell>
        </row>
        <row r="1524">
          <cell r="A1524">
            <v>3193</v>
          </cell>
        </row>
        <row r="1525">
          <cell r="A1525">
            <v>2023</v>
          </cell>
        </row>
        <row r="1526">
          <cell r="A1526">
            <v>477</v>
          </cell>
        </row>
        <row r="1527">
          <cell r="A1527">
            <v>360</v>
          </cell>
        </row>
        <row r="1528">
          <cell r="A1528">
            <v>926</v>
          </cell>
        </row>
        <row r="1529">
          <cell r="A1529">
            <v>1114</v>
          </cell>
        </row>
        <row r="1530">
          <cell r="A1530">
            <v>976</v>
          </cell>
        </row>
        <row r="1531">
          <cell r="A1531">
            <v>3910</v>
          </cell>
        </row>
        <row r="1532">
          <cell r="A1532">
            <v>11299</v>
          </cell>
        </row>
        <row r="1533">
          <cell r="A1533">
            <v>1278</v>
          </cell>
        </row>
        <row r="1534">
          <cell r="A1534">
            <v>3910</v>
          </cell>
        </row>
        <row r="1535">
          <cell r="A1535">
            <v>7537</v>
          </cell>
        </row>
        <row r="1536">
          <cell r="A1536">
            <v>3312</v>
          </cell>
        </row>
        <row r="1537">
          <cell r="A1537">
            <v>1809</v>
          </cell>
        </row>
        <row r="1538">
          <cell r="A1538">
            <v>1706</v>
          </cell>
        </row>
        <row r="1539">
          <cell r="A1539">
            <v>569</v>
          </cell>
        </row>
        <row r="1540">
          <cell r="A1540">
            <v>604</v>
          </cell>
        </row>
        <row r="1541">
          <cell r="A1541">
            <v>1058</v>
          </cell>
        </row>
        <row r="1542">
          <cell r="A1542">
            <v>1252</v>
          </cell>
        </row>
        <row r="1543">
          <cell r="A1543">
            <v>578</v>
          </cell>
        </row>
        <row r="1544">
          <cell r="A1544">
            <v>644</v>
          </cell>
        </row>
        <row r="1545">
          <cell r="A1545">
            <v>890</v>
          </cell>
        </row>
        <row r="1546">
          <cell r="A1546">
            <v>1035</v>
          </cell>
        </row>
        <row r="1547">
          <cell r="A1547">
            <v>387</v>
          </cell>
        </row>
        <row r="1548">
          <cell r="A1548">
            <v>3342</v>
          </cell>
        </row>
        <row r="1549">
          <cell r="A1549">
            <v>1008</v>
          </cell>
        </row>
        <row r="1550">
          <cell r="A1550">
            <v>535</v>
          </cell>
        </row>
        <row r="1551">
          <cell r="A1551">
            <v>823</v>
          </cell>
        </row>
        <row r="1552">
          <cell r="A1552">
            <v>596</v>
          </cell>
        </row>
        <row r="1553">
          <cell r="A1553">
            <v>664</v>
          </cell>
        </row>
        <row r="1554">
          <cell r="A1554">
            <v>444</v>
          </cell>
        </row>
        <row r="1555">
          <cell r="A1555">
            <v>546</v>
          </cell>
        </row>
        <row r="1556">
          <cell r="A1556">
            <v>413</v>
          </cell>
        </row>
        <row r="1557">
          <cell r="A1557">
            <v>660</v>
          </cell>
        </row>
        <row r="1558">
          <cell r="A1558">
            <v>1025</v>
          </cell>
        </row>
        <row r="1559">
          <cell r="A1559">
            <v>875</v>
          </cell>
        </row>
        <row r="1560">
          <cell r="A1560">
            <v>307</v>
          </cell>
        </row>
        <row r="1561">
          <cell r="A1561">
            <v>372</v>
          </cell>
        </row>
        <row r="1562">
          <cell r="A1562">
            <v>1096</v>
          </cell>
        </row>
        <row r="1563">
          <cell r="A1563">
            <v>425</v>
          </cell>
        </row>
        <row r="1564">
          <cell r="A1564">
            <v>386</v>
          </cell>
        </row>
        <row r="1565">
          <cell r="A1565">
            <v>601</v>
          </cell>
        </row>
        <row r="1566">
          <cell r="A1566">
            <v>596</v>
          </cell>
        </row>
        <row r="1567">
          <cell r="A1567">
            <v>629</v>
          </cell>
        </row>
        <row r="1568">
          <cell r="A1568">
            <v>513</v>
          </cell>
        </row>
        <row r="1569">
          <cell r="A1569">
            <v>761</v>
          </cell>
        </row>
        <row r="1570">
          <cell r="A1570">
            <v>365</v>
          </cell>
        </row>
        <row r="1571">
          <cell r="A1571">
            <v>693</v>
          </cell>
        </row>
        <row r="1572">
          <cell r="A1572">
            <v>621</v>
          </cell>
        </row>
        <row r="1573">
          <cell r="A1573">
            <v>1457</v>
          </cell>
        </row>
        <row r="1574">
          <cell r="A1574">
            <v>743</v>
          </cell>
        </row>
        <row r="1575">
          <cell r="A1575">
            <v>809</v>
          </cell>
        </row>
        <row r="1576">
          <cell r="A1576">
            <v>755</v>
          </cell>
        </row>
        <row r="1577">
          <cell r="A1577">
            <v>760</v>
          </cell>
        </row>
        <row r="1578">
          <cell r="A1578">
            <v>943</v>
          </cell>
        </row>
        <row r="1579">
          <cell r="A1579">
            <v>822</v>
          </cell>
        </row>
        <row r="1580">
          <cell r="A1580">
            <v>1641</v>
          </cell>
        </row>
        <row r="1581">
          <cell r="A1581">
            <v>501</v>
          </cell>
        </row>
        <row r="1582">
          <cell r="A1582">
            <v>941</v>
          </cell>
        </row>
        <row r="1583">
          <cell r="A1583">
            <v>371</v>
          </cell>
        </row>
        <row r="1584">
          <cell r="A1584">
            <v>318</v>
          </cell>
        </row>
        <row r="1585">
          <cell r="A1585">
            <v>707</v>
          </cell>
        </row>
        <row r="1586">
          <cell r="A1586">
            <v>525</v>
          </cell>
        </row>
        <row r="1587">
          <cell r="A1587">
            <v>589</v>
          </cell>
        </row>
        <row r="1588">
          <cell r="A1588">
            <v>553</v>
          </cell>
        </row>
        <row r="1589">
          <cell r="A1589">
            <v>743</v>
          </cell>
        </row>
        <row r="1590">
          <cell r="A1590">
            <v>778</v>
          </cell>
        </row>
        <row r="1591">
          <cell r="A1591">
            <v>763</v>
          </cell>
        </row>
        <row r="1592">
          <cell r="A1592">
            <v>746</v>
          </cell>
        </row>
        <row r="1593">
          <cell r="A1593">
            <v>550</v>
          </cell>
        </row>
        <row r="1594">
          <cell r="A1594">
            <v>499</v>
          </cell>
        </row>
        <row r="1595">
          <cell r="A1595">
            <v>476</v>
          </cell>
        </row>
        <row r="1596">
          <cell r="A1596">
            <v>523</v>
          </cell>
        </row>
        <row r="1597">
          <cell r="A1597">
            <v>285</v>
          </cell>
        </row>
        <row r="1598">
          <cell r="A1598">
            <v>316</v>
          </cell>
        </row>
        <row r="1599">
          <cell r="A1599">
            <v>279</v>
          </cell>
        </row>
        <row r="1600">
          <cell r="A1600">
            <v>980</v>
          </cell>
        </row>
        <row r="1601">
          <cell r="A1601">
            <v>709</v>
          </cell>
        </row>
        <row r="1602">
          <cell r="A1602">
            <v>911</v>
          </cell>
        </row>
        <row r="1603">
          <cell r="A1603">
            <v>3178</v>
          </cell>
        </row>
        <row r="1604">
          <cell r="A1604">
            <v>291</v>
          </cell>
        </row>
        <row r="1605">
          <cell r="A1605">
            <v>706</v>
          </cell>
        </row>
        <row r="1606">
          <cell r="A1606">
            <v>1154</v>
          </cell>
        </row>
        <row r="1607">
          <cell r="A1607">
            <v>460</v>
          </cell>
        </row>
        <row r="1608">
          <cell r="A1608">
            <v>1340</v>
          </cell>
        </row>
        <row r="1609">
          <cell r="A1609">
            <v>1110</v>
          </cell>
        </row>
        <row r="1610">
          <cell r="A1610">
            <v>1569</v>
          </cell>
        </row>
        <row r="1611">
          <cell r="A1611">
            <v>804</v>
          </cell>
        </row>
        <row r="1612">
          <cell r="A1612">
            <v>1090</v>
          </cell>
        </row>
        <row r="1613">
          <cell r="A1613">
            <v>1342</v>
          </cell>
        </row>
        <row r="1614">
          <cell r="A1614">
            <v>487</v>
          </cell>
        </row>
        <row r="1615">
          <cell r="A1615">
            <v>157</v>
          </cell>
        </row>
        <row r="1616">
          <cell r="A1616">
            <v>707</v>
          </cell>
        </row>
        <row r="1617">
          <cell r="A1617">
            <v>819</v>
          </cell>
        </row>
        <row r="1618">
          <cell r="A1618">
            <v>602</v>
          </cell>
        </row>
        <row r="1619">
          <cell r="A1619">
            <v>660</v>
          </cell>
        </row>
        <row r="1620">
          <cell r="A1620">
            <v>467</v>
          </cell>
        </row>
        <row r="1621">
          <cell r="A1621">
            <v>236</v>
          </cell>
        </row>
        <row r="1622">
          <cell r="A1622">
            <v>900</v>
          </cell>
        </row>
        <row r="1623">
          <cell r="A1623">
            <v>1345</v>
          </cell>
        </row>
        <row r="1624">
          <cell r="A1624">
            <v>688</v>
          </cell>
        </row>
        <row r="1625">
          <cell r="A1625">
            <v>893</v>
          </cell>
        </row>
        <row r="1626">
          <cell r="A1626">
            <v>1242</v>
          </cell>
        </row>
        <row r="1627">
          <cell r="A1627">
            <v>10267</v>
          </cell>
        </row>
        <row r="1628">
          <cell r="A1628">
            <v>20663</v>
          </cell>
        </row>
        <row r="1629">
          <cell r="A1629">
            <v>2783</v>
          </cell>
        </row>
        <row r="1630">
          <cell r="A1630">
            <v>442</v>
          </cell>
        </row>
        <row r="1631">
          <cell r="A1631">
            <v>958</v>
          </cell>
        </row>
        <row r="1632">
          <cell r="A1632">
            <v>982</v>
          </cell>
        </row>
        <row r="1633">
          <cell r="A1633">
            <v>736</v>
          </cell>
        </row>
        <row r="1634">
          <cell r="A1634">
            <v>402</v>
          </cell>
        </row>
        <row r="1635">
          <cell r="A1635">
            <v>492</v>
          </cell>
        </row>
        <row r="1636">
          <cell r="A1636">
            <v>857</v>
          </cell>
        </row>
        <row r="1637">
          <cell r="A1637">
            <v>779</v>
          </cell>
        </row>
        <row r="1638">
          <cell r="A1638">
            <v>811</v>
          </cell>
        </row>
        <row r="1639">
          <cell r="A1639">
            <v>597</v>
          </cell>
        </row>
        <row r="1640">
          <cell r="A1640">
            <v>7185</v>
          </cell>
        </row>
        <row r="1641">
          <cell r="A1641">
            <v>828</v>
          </cell>
        </row>
        <row r="1642">
          <cell r="A1642">
            <v>505</v>
          </cell>
        </row>
        <row r="1643">
          <cell r="A1643">
            <v>562</v>
          </cell>
        </row>
        <row r="1644">
          <cell r="A1644">
            <v>502</v>
          </cell>
        </row>
        <row r="1645">
          <cell r="A1645">
            <v>994</v>
          </cell>
        </row>
        <row r="1646">
          <cell r="A1646">
            <v>898</v>
          </cell>
        </row>
        <row r="1647">
          <cell r="A1647">
            <v>1406</v>
          </cell>
        </row>
        <row r="1648">
          <cell r="A1648">
            <v>757</v>
          </cell>
        </row>
        <row r="1649">
          <cell r="A1649">
            <v>777</v>
          </cell>
        </row>
        <row r="1650">
          <cell r="A1650">
            <v>512</v>
          </cell>
        </row>
        <row r="1651">
          <cell r="A1651">
            <v>820</v>
          </cell>
        </row>
        <row r="1652">
          <cell r="A1652">
            <v>812</v>
          </cell>
        </row>
        <row r="1653">
          <cell r="A1653">
            <v>1046</v>
          </cell>
        </row>
        <row r="1654">
          <cell r="A1654">
            <v>335</v>
          </cell>
        </row>
        <row r="1655">
          <cell r="A1655">
            <v>426</v>
          </cell>
        </row>
        <row r="1656">
          <cell r="A1656">
            <v>336</v>
          </cell>
        </row>
        <row r="1657">
          <cell r="A1657">
            <v>326</v>
          </cell>
        </row>
        <row r="1658">
          <cell r="A1658">
            <v>608</v>
          </cell>
        </row>
        <row r="1659">
          <cell r="A1659">
            <v>689</v>
          </cell>
        </row>
        <row r="1660">
          <cell r="A1660">
            <v>393</v>
          </cell>
        </row>
        <row r="1661">
          <cell r="A1661">
            <v>415</v>
          </cell>
        </row>
        <row r="1662">
          <cell r="A1662">
            <v>1695</v>
          </cell>
        </row>
        <row r="1663">
          <cell r="A1663">
            <v>516</v>
          </cell>
        </row>
        <row r="1664">
          <cell r="A1664">
            <v>2135</v>
          </cell>
        </row>
        <row r="1665">
          <cell r="A1665">
            <v>473</v>
          </cell>
        </row>
        <row r="1666">
          <cell r="A1666">
            <v>752</v>
          </cell>
        </row>
        <row r="1667">
          <cell r="A1667">
            <v>479</v>
          </cell>
        </row>
        <row r="1668">
          <cell r="A1668">
            <v>443</v>
          </cell>
        </row>
        <row r="1669">
          <cell r="A1669">
            <v>537</v>
          </cell>
        </row>
        <row r="1670">
          <cell r="A1670">
            <v>315</v>
          </cell>
        </row>
        <row r="1671">
          <cell r="A1671">
            <v>621</v>
          </cell>
        </row>
        <row r="1672">
          <cell r="A1672">
            <v>905</v>
          </cell>
        </row>
        <row r="1673">
          <cell r="A1673">
            <v>2484</v>
          </cell>
        </row>
        <row r="1674">
          <cell r="A1674">
            <v>436</v>
          </cell>
        </row>
        <row r="1675">
          <cell r="A1675">
            <v>2038</v>
          </cell>
        </row>
        <row r="1676">
          <cell r="A1676">
            <v>1085</v>
          </cell>
        </row>
        <row r="1677">
          <cell r="A1677">
            <v>2056</v>
          </cell>
        </row>
        <row r="1678">
          <cell r="A1678">
            <v>499</v>
          </cell>
        </row>
        <row r="1679">
          <cell r="A1679">
            <v>989</v>
          </cell>
        </row>
        <row r="1680">
          <cell r="A1680">
            <v>468</v>
          </cell>
        </row>
        <row r="1681">
          <cell r="A1681">
            <v>422</v>
          </cell>
        </row>
        <row r="1682">
          <cell r="A1682">
            <v>495</v>
          </cell>
        </row>
        <row r="1683">
          <cell r="A1683">
            <v>443</v>
          </cell>
        </row>
        <row r="1684">
          <cell r="A1684">
            <v>1946</v>
          </cell>
        </row>
        <row r="1685">
          <cell r="A1685">
            <v>2547</v>
          </cell>
        </row>
        <row r="1686">
          <cell r="A1686">
            <v>420</v>
          </cell>
        </row>
        <row r="1687">
          <cell r="A1687">
            <v>1041</v>
          </cell>
        </row>
        <row r="1688">
          <cell r="A1688">
            <v>309</v>
          </cell>
        </row>
        <row r="1689">
          <cell r="A1689">
            <v>330</v>
          </cell>
        </row>
        <row r="1690">
          <cell r="A1690">
            <v>321</v>
          </cell>
        </row>
        <row r="1691">
          <cell r="A1691">
            <v>364</v>
          </cell>
        </row>
        <row r="1692">
          <cell r="A1692">
            <v>952</v>
          </cell>
        </row>
        <row r="1693">
          <cell r="A1693">
            <v>1114</v>
          </cell>
        </row>
        <row r="1694">
          <cell r="A1694">
            <v>656</v>
          </cell>
        </row>
        <row r="1695">
          <cell r="A1695">
            <v>408</v>
          </cell>
        </row>
        <row r="1696">
          <cell r="A1696">
            <v>1085</v>
          </cell>
        </row>
        <row r="1697">
          <cell r="A1697">
            <v>2440</v>
          </cell>
        </row>
        <row r="1698">
          <cell r="A1698">
            <v>550</v>
          </cell>
        </row>
        <row r="1699">
          <cell r="A1699">
            <v>830</v>
          </cell>
        </row>
        <row r="1700">
          <cell r="A1700">
            <v>335</v>
          </cell>
        </row>
        <row r="1701">
          <cell r="A1701">
            <v>687</v>
          </cell>
        </row>
        <row r="1702">
          <cell r="A1702">
            <v>421</v>
          </cell>
        </row>
        <row r="1703">
          <cell r="A1703">
            <v>929</v>
          </cell>
        </row>
        <row r="1704">
          <cell r="A1704">
            <v>951</v>
          </cell>
        </row>
        <row r="1705">
          <cell r="A1705">
            <v>648</v>
          </cell>
        </row>
        <row r="1706">
          <cell r="A1706">
            <v>421</v>
          </cell>
        </row>
        <row r="1707">
          <cell r="A1707">
            <v>931</v>
          </cell>
        </row>
        <row r="1708">
          <cell r="A1708">
            <v>959</v>
          </cell>
        </row>
        <row r="1709">
          <cell r="A1709">
            <v>893</v>
          </cell>
        </row>
        <row r="1710">
          <cell r="A1710">
            <v>1028</v>
          </cell>
        </row>
        <row r="1711">
          <cell r="A1711">
            <v>0</v>
          </cell>
        </row>
        <row r="1712">
          <cell r="A1712">
            <v>2431</v>
          </cell>
        </row>
        <row r="1713">
          <cell r="A1713">
            <v>1622</v>
          </cell>
        </row>
        <row r="1714">
          <cell r="A1714">
            <v>796</v>
          </cell>
        </row>
        <row r="1715">
          <cell r="A1715">
            <v>863</v>
          </cell>
        </row>
        <row r="1716">
          <cell r="A1716">
            <v>883</v>
          </cell>
        </row>
        <row r="1717">
          <cell r="A1717">
            <v>292</v>
          </cell>
        </row>
        <row r="1718">
          <cell r="A1718">
            <v>619</v>
          </cell>
        </row>
        <row r="1719">
          <cell r="A1719">
            <v>788</v>
          </cell>
        </row>
        <row r="1720">
          <cell r="A1720">
            <v>336</v>
          </cell>
        </row>
        <row r="1721">
          <cell r="A1721">
            <v>550</v>
          </cell>
        </row>
        <row r="1722">
          <cell r="A1722">
            <v>446</v>
          </cell>
        </row>
        <row r="1723">
          <cell r="A1723">
            <v>440</v>
          </cell>
        </row>
        <row r="1724">
          <cell r="A1724">
            <v>712</v>
          </cell>
        </row>
        <row r="1725">
          <cell r="A1725">
            <v>310</v>
          </cell>
        </row>
        <row r="1726">
          <cell r="A1726">
            <v>334</v>
          </cell>
        </row>
        <row r="1727">
          <cell r="A1727">
            <v>298</v>
          </cell>
        </row>
        <row r="1728">
          <cell r="A1728">
            <v>1845</v>
          </cell>
        </row>
        <row r="1729">
          <cell r="A1729">
            <v>641</v>
          </cell>
        </row>
        <row r="1730">
          <cell r="A1730">
            <v>1447</v>
          </cell>
        </row>
        <row r="1731">
          <cell r="A1731">
            <v>377</v>
          </cell>
        </row>
        <row r="1732">
          <cell r="A1732">
            <v>845</v>
          </cell>
        </row>
        <row r="1733">
          <cell r="A1733">
            <v>972</v>
          </cell>
        </row>
        <row r="1734">
          <cell r="A1734">
            <v>385</v>
          </cell>
        </row>
        <row r="1735">
          <cell r="A1735">
            <v>0</v>
          </cell>
        </row>
        <row r="1736">
          <cell r="A1736">
            <v>481</v>
          </cell>
        </row>
        <row r="1737">
          <cell r="A1737">
            <v>798</v>
          </cell>
        </row>
        <row r="1738">
          <cell r="A1738">
            <v>870</v>
          </cell>
        </row>
        <row r="1739">
          <cell r="A1739">
            <v>389</v>
          </cell>
        </row>
        <row r="1740">
          <cell r="A1740">
            <v>1699</v>
          </cell>
        </row>
        <row r="1741">
          <cell r="A1741">
            <v>272</v>
          </cell>
        </row>
        <row r="1742">
          <cell r="A1742">
            <v>615</v>
          </cell>
        </row>
        <row r="1743">
          <cell r="A1743">
            <v>223</v>
          </cell>
        </row>
        <row r="1744">
          <cell r="A1744">
            <v>540</v>
          </cell>
        </row>
        <row r="1745">
          <cell r="A1745">
            <v>733</v>
          </cell>
        </row>
        <row r="1746">
          <cell r="A1746">
            <v>966</v>
          </cell>
        </row>
        <row r="1747">
          <cell r="A1747">
            <v>751</v>
          </cell>
        </row>
        <row r="1748">
          <cell r="A1748">
            <v>0</v>
          </cell>
        </row>
        <row r="1749">
          <cell r="A1749">
            <v>533</v>
          </cell>
        </row>
        <row r="1750">
          <cell r="A1750">
            <v>407</v>
          </cell>
        </row>
        <row r="1751">
          <cell r="A1751">
            <v>492</v>
          </cell>
        </row>
        <row r="1752">
          <cell r="A1752">
            <v>140</v>
          </cell>
        </row>
        <row r="1753">
          <cell r="A1753">
            <v>426</v>
          </cell>
        </row>
        <row r="1754">
          <cell r="A1754">
            <v>555</v>
          </cell>
        </row>
        <row r="1755">
          <cell r="A1755">
            <v>567</v>
          </cell>
        </row>
        <row r="1756">
          <cell r="A1756">
            <v>520</v>
          </cell>
        </row>
        <row r="1757">
          <cell r="A1757">
            <v>302</v>
          </cell>
        </row>
        <row r="1758">
          <cell r="A1758">
            <v>294</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Composition"/>
      <sheetName val="sqlData"/>
      <sheetName val="maps"/>
      <sheetName val="exhibits"/>
      <sheetName val="data master"/>
    </sheetNames>
    <sheetDataSet>
      <sheetData sheetId="0"/>
      <sheetData sheetId="1"/>
      <sheetData sheetId="2">
        <row r="2">
          <cell r="A2" t="str">
            <v>USD</v>
          </cell>
        </row>
        <row r="3">
          <cell r="A3" t="str">
            <v>EUR</v>
          </cell>
        </row>
        <row r="4">
          <cell r="A4" t="str">
            <v>GBP</v>
          </cell>
        </row>
        <row r="5">
          <cell r="A5" t="str">
            <v>CAD</v>
          </cell>
        </row>
      </sheetData>
      <sheetData sheetId="3" refreshError="1"/>
      <sheetData sheetId="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ulative Grade"/>
      <sheetName val="DataDump"/>
      <sheetName val="Defaulted Issuer Counts"/>
      <sheetName val="All Grades"/>
      <sheetName val="By Rating"/>
      <sheetName val="By Sector"/>
      <sheetName val="front-page data"/>
      <sheetName val="maps"/>
    </sheetNames>
    <sheetDataSet>
      <sheetData sheetId="0" refreshError="1"/>
      <sheetData sheetId="1">
        <row r="4">
          <cell r="A4" t="str">
            <v>ReportDate</v>
          </cell>
          <cell r="B4" t="str">
            <v>Issuer.Global</v>
          </cell>
          <cell r="C4" t="str">
            <v>Issuer.US</v>
          </cell>
          <cell r="D4" t="str">
            <v>Issuer.EU</v>
          </cell>
          <cell r="F4" t="str">
            <v>Par.Global</v>
          </cell>
          <cell r="G4" t="str">
            <v>Par.US</v>
          </cell>
          <cell r="H4" t="str">
            <v>Par.EU</v>
          </cell>
          <cell r="J4" t="str">
            <v>Loans.US</v>
          </cell>
          <cell r="L4" t="str">
            <v>Issuer.Count</v>
          </cell>
          <cell r="M4" t="str">
            <v>Par.Value</v>
          </cell>
          <cell r="N4" t="str">
            <v>Loans.Count</v>
          </cell>
          <cell r="P4" t="str">
            <v>Next01mo</v>
          </cell>
          <cell r="Q4" t="str">
            <v>Next02mo</v>
          </cell>
          <cell r="R4" t="str">
            <v>Next03mo</v>
          </cell>
          <cell r="S4" t="str">
            <v>Next04mo</v>
          </cell>
          <cell r="T4" t="str">
            <v>Next05mo</v>
          </cell>
          <cell r="U4" t="str">
            <v>Next06mo</v>
          </cell>
          <cell r="V4" t="str">
            <v>Next07mo</v>
          </cell>
          <cell r="W4" t="str">
            <v>Next08mo</v>
          </cell>
          <cell r="X4" t="str">
            <v>Next09mo</v>
          </cell>
          <cell r="Y4" t="str">
            <v>Next10mo</v>
          </cell>
          <cell r="Z4" t="str">
            <v>Next11mo</v>
          </cell>
          <cell r="AA4" t="str">
            <v>Next12mo</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1.03.02"/>
      <sheetName val="e1.03.03"/>
      <sheetName val="e1.03.04"/>
      <sheetName val="e1.03.05"/>
      <sheetName val="e1.03.06"/>
      <sheetName val="e1.03.08"/>
      <sheetName val="e1.03.09"/>
      <sheetName val="e2.02.01"/>
      <sheetName val="e2.02.02"/>
      <sheetName val="e2.02.03"/>
      <sheetName val="e2.02.04"/>
      <sheetName val="e2.02.05"/>
      <sheetName val="e2.02.06"/>
      <sheetName val="e2.02.07"/>
      <sheetName val="e2.02.08"/>
      <sheetName val="e2.02.09"/>
      <sheetName val="quarterly"/>
      <sheetName val="sqlDataIBK"/>
      <sheetName val="maps"/>
      <sheetName val="e1.03.01"/>
      <sheetName val="e1.03.07"/>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27">
          <cell r="A27">
            <v>6</v>
          </cell>
        </row>
        <row r="28">
          <cell r="A28">
            <v>5</v>
          </cell>
        </row>
      </sheetData>
      <sheetData sheetId="19"/>
      <sheetData sheetId="2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ance % mkt"/>
      <sheetName val="use of proceeds"/>
      <sheetName val="fallen angels"/>
      <sheetName val="callable"/>
      <sheetName val="defaults"/>
      <sheetName val="distr exch chart"/>
      <sheetName val="fund flows"/>
      <sheetName val="mut fund liquidity"/>
      <sheetName val="Sheet1"/>
      <sheetName val="distr exch data"/>
    </sheetNames>
    <sheetDataSet>
      <sheetData sheetId="0" refreshError="1">
        <row r="1">
          <cell r="A1" t="str">
            <v>Exhibit 1.3.01: New Issue Volume</v>
          </cell>
        </row>
        <row r="2">
          <cell r="A2" t="str">
            <v>By Principal Amount</v>
          </cell>
        </row>
        <row r="3">
          <cell r="A3" t="str">
            <v>1977 - Third Quarter 2008</v>
          </cell>
        </row>
        <row r="5">
          <cell r="B5" t="str">
            <v>Bonds</v>
          </cell>
        </row>
        <row r="6">
          <cell r="A6">
            <v>28490</v>
          </cell>
          <cell r="B6">
            <v>1040.7</v>
          </cell>
        </row>
        <row r="7">
          <cell r="A7">
            <v>28855</v>
          </cell>
          <cell r="B7">
            <v>1578.5</v>
          </cell>
        </row>
        <row r="8">
          <cell r="A8">
            <v>29220</v>
          </cell>
          <cell r="B8">
            <v>1399.8</v>
          </cell>
        </row>
        <row r="9">
          <cell r="A9">
            <v>29586</v>
          </cell>
          <cell r="B9">
            <v>1429.3</v>
          </cell>
        </row>
        <row r="10">
          <cell r="A10">
            <v>29951</v>
          </cell>
          <cell r="B10">
            <v>1536.3</v>
          </cell>
        </row>
        <row r="11">
          <cell r="A11">
            <v>30316</v>
          </cell>
          <cell r="B11">
            <v>2683.5</v>
          </cell>
        </row>
        <row r="12">
          <cell r="A12">
            <v>30681</v>
          </cell>
          <cell r="B12">
            <v>7765.2</v>
          </cell>
        </row>
        <row r="13">
          <cell r="A13">
            <v>31047</v>
          </cell>
          <cell r="B13">
            <v>15238.9</v>
          </cell>
        </row>
        <row r="14">
          <cell r="A14">
            <v>31412</v>
          </cell>
          <cell r="B14">
            <v>15619.8</v>
          </cell>
        </row>
        <row r="15">
          <cell r="A15">
            <v>31777</v>
          </cell>
          <cell r="B15">
            <v>33258.595999999998</v>
          </cell>
        </row>
        <row r="16">
          <cell r="A16">
            <v>32142</v>
          </cell>
          <cell r="B16">
            <v>30477.891000000003</v>
          </cell>
        </row>
        <row r="17">
          <cell r="A17">
            <v>32508</v>
          </cell>
          <cell r="B17">
            <v>31095.235000000001</v>
          </cell>
        </row>
        <row r="18">
          <cell r="A18">
            <v>32873</v>
          </cell>
          <cell r="B18">
            <v>28723.200000000001</v>
          </cell>
        </row>
        <row r="19">
          <cell r="A19">
            <v>33238</v>
          </cell>
          <cell r="B19">
            <v>1397</v>
          </cell>
        </row>
        <row r="20">
          <cell r="A20">
            <v>33603</v>
          </cell>
          <cell r="B20">
            <v>9967</v>
          </cell>
        </row>
        <row r="21">
          <cell r="A21">
            <v>33969</v>
          </cell>
          <cell r="B21">
            <v>41371.1</v>
          </cell>
        </row>
        <row r="22">
          <cell r="A22">
            <v>34334</v>
          </cell>
          <cell r="B22">
            <v>74633.399999999994</v>
          </cell>
        </row>
        <row r="23">
          <cell r="A23">
            <v>34699</v>
          </cell>
          <cell r="B23">
            <v>42395.3</v>
          </cell>
        </row>
        <row r="24">
          <cell r="A24">
            <v>35064</v>
          </cell>
          <cell r="B24">
            <v>45986.8</v>
          </cell>
        </row>
        <row r="25">
          <cell r="A25">
            <v>35430</v>
          </cell>
          <cell r="B25">
            <v>70971.186093318189</v>
          </cell>
        </row>
        <row r="26">
          <cell r="A26">
            <v>35795</v>
          </cell>
          <cell r="B26">
            <v>130674.13892320535</v>
          </cell>
        </row>
        <row r="27">
          <cell r="A27">
            <v>36160</v>
          </cell>
          <cell r="B27">
            <v>154438.50081852055</v>
          </cell>
        </row>
        <row r="28">
          <cell r="A28">
            <v>36525</v>
          </cell>
          <cell r="B28">
            <v>107952.26735506077</v>
          </cell>
        </row>
        <row r="29">
          <cell r="A29">
            <v>36891</v>
          </cell>
          <cell r="B29">
            <v>54774.481206321463</v>
          </cell>
        </row>
        <row r="30">
          <cell r="A30">
            <v>37256</v>
          </cell>
          <cell r="B30">
            <v>83554.146836327069</v>
          </cell>
        </row>
        <row r="31">
          <cell r="A31">
            <v>37621</v>
          </cell>
          <cell r="B31">
            <v>62045.655552605327</v>
          </cell>
        </row>
        <row r="32">
          <cell r="A32">
            <v>37986</v>
          </cell>
          <cell r="B32">
            <v>141785.12042903758</v>
          </cell>
        </row>
        <row r="33">
          <cell r="A33">
            <v>38352</v>
          </cell>
          <cell r="B33">
            <v>159209.06107210234</v>
          </cell>
        </row>
        <row r="34">
          <cell r="A34">
            <v>38717</v>
          </cell>
          <cell r="B34">
            <v>116778.62666954161</v>
          </cell>
        </row>
        <row r="35">
          <cell r="A35">
            <v>39082</v>
          </cell>
          <cell r="B35">
            <v>172094.6147804379</v>
          </cell>
        </row>
        <row r="36">
          <cell r="A36">
            <v>39447</v>
          </cell>
          <cell r="B36">
            <v>158483.43803610155</v>
          </cell>
        </row>
        <row r="37">
          <cell r="A37">
            <v>39813</v>
          </cell>
          <cell r="B37">
            <v>52335.021999999997</v>
          </cell>
        </row>
        <row r="39">
          <cell r="A39">
            <v>40178</v>
          </cell>
        </row>
      </sheetData>
      <sheetData sheetId="1" refreshError="1"/>
      <sheetData sheetId="2" refreshError="1"/>
      <sheetData sheetId="3" refreshError="1"/>
      <sheetData sheetId="4" refreshError="1"/>
      <sheetData sheetId="5" refreshError="1"/>
      <sheetData sheetId="6" refreshError="1">
        <row r="3">
          <cell r="B3" t="str">
            <v>Corp-High Yield WO</v>
          </cell>
        </row>
        <row r="6">
          <cell r="A6" t="str">
            <v>Date</v>
          </cell>
          <cell r="B6" t="str">
            <v>Change</v>
          </cell>
          <cell r="C6" t="str">
            <v>% Change</v>
          </cell>
          <cell r="D6" t="str">
            <v>Assets</v>
          </cell>
          <cell r="E6" t="str">
            <v>Trailing 3-week Flows into HY Funds</v>
          </cell>
        </row>
      </sheetData>
      <sheetData sheetId="7" refreshError="1"/>
      <sheetData sheetId="8" refreshError="1"/>
      <sheetData sheetId="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check"/>
      <sheetName val="D.EM"/>
      <sheetName val="D.US"/>
      <sheetName val="Leverage &amp; Liquidity"/>
      <sheetName val="Year over Year"/>
      <sheetName val="rtg breakdown"/>
      <sheetName val="countries"/>
      <sheetName val="rtg check"/>
      <sheetName val="2"/>
      <sheetName val="1"/>
      <sheetName val="coverage check"/>
      <sheetName val="capex check"/>
      <sheetName val="Sheet1"/>
      <sheetName val="sectors"/>
      <sheetName val="work, pull most recent # issr"/>
    </sheetNames>
    <sheetDataSet>
      <sheetData sheetId="0">
        <row r="2">
          <cell r="B2" t="str">
            <v>US IG Corporates</v>
          </cell>
        </row>
        <row r="4">
          <cell r="A4" t="str">
            <v>EM Corporates</v>
          </cell>
        </row>
        <row r="5">
          <cell r="A5" t="str">
            <v>EM IG Corporates</v>
          </cell>
        </row>
        <row r="6">
          <cell r="A6" t="str">
            <v>EM HY Corporates</v>
          </cell>
        </row>
        <row r="7">
          <cell r="A7" t="str">
            <v>Asia Corporates</v>
          </cell>
        </row>
        <row r="8">
          <cell r="A8" t="str">
            <v>Asia IG Corporates</v>
          </cell>
        </row>
        <row r="9">
          <cell r="A9" t="str">
            <v>Asia HY Corporates</v>
          </cell>
        </row>
        <row r="10">
          <cell r="A10" t="str">
            <v>CEEMEA Corporates</v>
          </cell>
        </row>
        <row r="11">
          <cell r="A11" t="str">
            <v>CEEMEA IG Corporates</v>
          </cell>
        </row>
        <row r="12">
          <cell r="A12" t="str">
            <v>CEEMEA HY Corporates</v>
          </cell>
        </row>
        <row r="13">
          <cell r="A13" t="str">
            <v>LatAm Corporates</v>
          </cell>
        </row>
        <row r="14">
          <cell r="A14" t="str">
            <v>LatAm IG Corporates</v>
          </cell>
        </row>
        <row r="15">
          <cell r="A15" t="str">
            <v>LatAm HY Corporates</v>
          </cell>
        </row>
      </sheetData>
      <sheetData sheetId="1"/>
      <sheetData sheetId="2">
        <row r="1">
          <cell r="B1" t="str">
            <v>ReportDate</v>
          </cell>
          <cell r="C1" t="str">
            <v>IssuerCount</v>
          </cell>
          <cell r="F1" t="str">
            <v>TotalDebt</v>
          </cell>
          <cell r="G1" t="str">
            <v>TotalCash</v>
          </cell>
          <cell r="I1" t="str">
            <v>STdebt</v>
          </cell>
          <cell r="J1" t="str">
            <v>LtmEbitda</v>
          </cell>
          <cell r="K1" t="str">
            <v>LtmInterest</v>
          </cell>
          <cell r="L1" t="str">
            <v>NetLeverage</v>
          </cell>
          <cell r="N1" t="str">
            <v>CoverageRatio</v>
          </cell>
          <cell r="O1" t="str">
            <v>CashSTDebt</v>
          </cell>
          <cell r="P1" t="str">
            <v>CashTotalDebt</v>
          </cell>
          <cell r="Q1" t="str">
            <v>STdebtTotaldebt</v>
          </cell>
          <cell r="R1" t="str">
            <v>OAS</v>
          </cell>
        </row>
        <row r="3">
          <cell r="A3" t="str">
            <v>EM</v>
          </cell>
          <cell r="B3" t="str">
            <v>ReportDate</v>
          </cell>
          <cell r="C3" t="str">
            <v>LeverageTickerCount</v>
          </cell>
          <cell r="D3" t="str">
            <v>LiquidityTickerCount</v>
          </cell>
          <cell r="E3" t="str">
            <v>CoverageTickerCount</v>
          </cell>
          <cell r="F3" t="str">
            <v>TotalDebt</v>
          </cell>
          <cell r="G3" t="str">
            <v>Cash</v>
          </cell>
          <cell r="H3" t="str">
            <v>NetDebt</v>
          </cell>
          <cell r="I3" t="str">
            <v>STdebt</v>
          </cell>
          <cell r="J3" t="str">
            <v>LtmEbitda</v>
          </cell>
          <cell r="K3" t="str">
            <v>LtmInterest</v>
          </cell>
          <cell r="L3" t="str">
            <v>NetLeverage</v>
          </cell>
          <cell r="M3" t="str">
            <v>Leverage</v>
          </cell>
          <cell r="N3" t="str">
            <v>CoverageRatio</v>
          </cell>
          <cell r="O3" t="str">
            <v>CashSTdebt</v>
          </cell>
          <cell r="P3" t="str">
            <v>CashTotalDebt</v>
          </cell>
          <cell r="Q3" t="str">
            <v>STtoTotalDebt</v>
          </cell>
          <cell r="R3" t="str">
            <v>OAS</v>
          </cell>
        </row>
        <row r="4">
          <cell r="A4" t="str">
            <v>EM38807</v>
          </cell>
          <cell r="B4">
            <v>38807</v>
          </cell>
          <cell r="C4">
            <v>107</v>
          </cell>
          <cell r="D4">
            <v>107</v>
          </cell>
          <cell r="E4">
            <v>95</v>
          </cell>
          <cell r="F4">
            <v>259650.67800819874</v>
          </cell>
          <cell r="G4">
            <v>56420.057952046627</v>
          </cell>
          <cell r="H4">
            <v>203230.62005615211</v>
          </cell>
          <cell r="I4">
            <v>43698.299017879181</v>
          </cell>
          <cell r="J4">
            <v>213754.85211399198</v>
          </cell>
          <cell r="K4">
            <v>14756.913910910953</v>
          </cell>
          <cell r="L4">
            <v>0.95076494426321856</v>
          </cell>
          <cell r="M4">
            <v>1.2147124401636098</v>
          </cell>
          <cell r="N4">
            <v>11.857626967360876</v>
          </cell>
          <cell r="O4">
            <v>129.11270969371677</v>
          </cell>
          <cell r="P4">
            <v>21.729216493809851</v>
          </cell>
          <cell r="Q4">
            <v>16.829649494117387</v>
          </cell>
          <cell r="R4">
            <v>157.81126610690504</v>
          </cell>
        </row>
        <row r="5">
          <cell r="A5" t="str">
            <v>EM38898</v>
          </cell>
          <cell r="B5">
            <v>38898</v>
          </cell>
          <cell r="C5">
            <v>107</v>
          </cell>
          <cell r="D5">
            <v>107</v>
          </cell>
          <cell r="E5">
            <v>95</v>
          </cell>
          <cell r="F5">
            <v>267521.80854713917</v>
          </cell>
          <cell r="G5">
            <v>55227.514018454356</v>
          </cell>
          <cell r="H5">
            <v>212294.29452868481</v>
          </cell>
          <cell r="I5">
            <v>47938.408528718166</v>
          </cell>
          <cell r="J5">
            <v>227859.50612094998</v>
          </cell>
          <cell r="K5">
            <v>15561.971604869235</v>
          </cell>
          <cell r="L5">
            <v>0.93168943505037261</v>
          </cell>
          <cell r="M5">
            <v>1.174064725678533</v>
          </cell>
          <cell r="N5">
            <v>11.941071992677536</v>
          </cell>
          <cell r="O5">
            <v>115.20514700726778</v>
          </cell>
          <cell r="P5">
            <v>20.644116574414863</v>
          </cell>
          <cell r="Q5">
            <v>17.919439461426599</v>
          </cell>
          <cell r="R5">
            <v>192.35449169174399</v>
          </cell>
        </row>
        <row r="6">
          <cell r="A6" t="str">
            <v>EM38990</v>
          </cell>
          <cell r="B6">
            <v>38990</v>
          </cell>
          <cell r="C6">
            <v>108</v>
          </cell>
          <cell r="D6">
            <v>108</v>
          </cell>
          <cell r="E6">
            <v>92</v>
          </cell>
          <cell r="F6">
            <v>297327.67835533619</v>
          </cell>
          <cell r="G6">
            <v>59419.230545550003</v>
          </cell>
          <cell r="H6">
            <v>237908.44780978619</v>
          </cell>
          <cell r="I6">
            <v>59010.656414004974</v>
          </cell>
          <cell r="J6">
            <v>262680.62299838662</v>
          </cell>
          <cell r="K6">
            <v>15710.056154296268</v>
          </cell>
          <cell r="L6">
            <v>0.9056946991147018</v>
          </cell>
          <cell r="M6">
            <v>1.1318980249150785</v>
          </cell>
          <cell r="N6">
            <v>12.254907535617951</v>
          </cell>
          <cell r="O6">
            <v>100.69237347349362</v>
          </cell>
          <cell r="P6">
            <v>19.984426231095142</v>
          </cell>
          <cell r="Q6">
            <v>19.847010793082426</v>
          </cell>
          <cell r="R6">
            <v>174.19062931691451</v>
          </cell>
        </row>
        <row r="7">
          <cell r="A7" t="str">
            <v>EM39082</v>
          </cell>
          <cell r="B7">
            <v>39082</v>
          </cell>
          <cell r="C7">
            <v>110</v>
          </cell>
          <cell r="D7">
            <v>110</v>
          </cell>
          <cell r="E7">
            <v>92</v>
          </cell>
          <cell r="F7">
            <v>314297.19013130665</v>
          </cell>
          <cell r="G7">
            <v>75493.178529389086</v>
          </cell>
          <cell r="H7">
            <v>238804.01160191756</v>
          </cell>
          <cell r="I7">
            <v>62862.439829188399</v>
          </cell>
          <cell r="J7">
            <v>273712.7054721415</v>
          </cell>
          <cell r="K7">
            <v>15148.350141332019</v>
          </cell>
          <cell r="L7">
            <v>0.87246228190244912</v>
          </cell>
          <cell r="M7">
            <v>1.1482740254573087</v>
          </cell>
          <cell r="N7">
            <v>13.088419808633523</v>
          </cell>
          <cell r="O7">
            <v>120.09266381406971</v>
          </cell>
          <cell r="P7">
            <v>24.019679748918421</v>
          </cell>
          <cell r="Q7">
            <v>20.000955084239163</v>
          </cell>
          <cell r="R7">
            <v>137.84671063745614</v>
          </cell>
        </row>
        <row r="8">
          <cell r="A8" t="str">
            <v>EM39172</v>
          </cell>
          <cell r="B8">
            <v>39172</v>
          </cell>
          <cell r="C8">
            <v>119</v>
          </cell>
          <cell r="D8">
            <v>118</v>
          </cell>
          <cell r="E8">
            <v>104</v>
          </cell>
          <cell r="F8">
            <v>369080.17238566279</v>
          </cell>
          <cell r="G8">
            <v>103896.12428790331</v>
          </cell>
          <cell r="H8">
            <v>265184.04809775949</v>
          </cell>
          <cell r="I8">
            <v>87534.910457930528</v>
          </cell>
          <cell r="J8">
            <v>293954.98063409328</v>
          </cell>
          <cell r="K8">
            <v>17976.585677162977</v>
          </cell>
          <cell r="L8">
            <v>0.90212469788988869</v>
          </cell>
          <cell r="M8">
            <v>1.2555669973324357</v>
          </cell>
          <cell r="N8">
            <v>11.982418144267321</v>
          </cell>
          <cell r="O8">
            <v>118.48418601144699</v>
          </cell>
          <cell r="P8">
            <v>28.035320704244594</v>
          </cell>
          <cell r="Q8">
            <v>23.661656165267527</v>
          </cell>
          <cell r="R8">
            <v>145.78949783193451</v>
          </cell>
        </row>
        <row r="9">
          <cell r="A9" t="str">
            <v>EM39263</v>
          </cell>
          <cell r="B9">
            <v>39263</v>
          </cell>
          <cell r="C9">
            <v>121</v>
          </cell>
          <cell r="D9">
            <v>120</v>
          </cell>
          <cell r="E9">
            <v>117</v>
          </cell>
          <cell r="F9">
            <v>382332.98543861881</v>
          </cell>
          <cell r="G9">
            <v>108852.19132590294</v>
          </cell>
          <cell r="H9">
            <v>273480.79411271587</v>
          </cell>
          <cell r="I9">
            <v>88849.444690420292</v>
          </cell>
          <cell r="J9">
            <v>296925.89473775029</v>
          </cell>
          <cell r="K9">
            <v>19183.86419609189</v>
          </cell>
          <cell r="L9">
            <v>0.92104056587674343</v>
          </cell>
          <cell r="M9">
            <v>1.2876377312133771</v>
          </cell>
          <cell r="N9">
            <v>12.955367969524163</v>
          </cell>
          <cell r="O9">
            <v>123.08093401759403</v>
          </cell>
          <cell r="P9">
            <v>28.596223237846885</v>
          </cell>
          <cell r="Q9">
            <v>23.233674221028533</v>
          </cell>
          <cell r="R9">
            <v>145.99943669024901</v>
          </cell>
        </row>
        <row r="10">
          <cell r="A10" t="str">
            <v>EM39355</v>
          </cell>
          <cell r="B10">
            <v>39355</v>
          </cell>
          <cell r="C10">
            <v>120</v>
          </cell>
          <cell r="D10">
            <v>119</v>
          </cell>
          <cell r="E10">
            <v>116</v>
          </cell>
          <cell r="F10">
            <v>394787.1540184021</v>
          </cell>
          <cell r="G10">
            <v>103437.61531722546</v>
          </cell>
          <cell r="H10">
            <v>291349.53870117664</v>
          </cell>
          <cell r="I10">
            <v>86567.669286399148</v>
          </cell>
          <cell r="J10">
            <v>300065.9136044085</v>
          </cell>
          <cell r="K10">
            <v>19000.028877526522</v>
          </cell>
          <cell r="L10">
            <v>0.97095179922794206</v>
          </cell>
          <cell r="M10">
            <v>1.3156681119697895</v>
          </cell>
          <cell r="N10">
            <v>13.247133676264049</v>
          </cell>
          <cell r="O10">
            <v>119.83723397743564</v>
          </cell>
          <cell r="P10">
            <v>26.28792437929701</v>
          </cell>
          <cell r="Q10">
            <v>21.936357763603599</v>
          </cell>
          <cell r="R10">
            <v>213.72307193018713</v>
          </cell>
        </row>
        <row r="11">
          <cell r="A11" t="str">
            <v>EM39447</v>
          </cell>
          <cell r="B11">
            <v>39447</v>
          </cell>
          <cell r="C11">
            <v>123</v>
          </cell>
          <cell r="D11">
            <v>121</v>
          </cell>
          <cell r="E11">
            <v>118</v>
          </cell>
          <cell r="F11">
            <v>424051.88805770874</v>
          </cell>
          <cell r="G11">
            <v>94772.101972103119</v>
          </cell>
          <cell r="H11">
            <v>329279.78608560562</v>
          </cell>
          <cell r="I11">
            <v>99582.958824872971</v>
          </cell>
          <cell r="J11">
            <v>319627.45486831665</v>
          </cell>
          <cell r="K11">
            <v>22752.428705260158</v>
          </cell>
          <cell r="L11">
            <v>1.0301986924786097</v>
          </cell>
          <cell r="M11">
            <v>1.3267067068203322</v>
          </cell>
          <cell r="N11">
            <v>11.916044761353231</v>
          </cell>
          <cell r="O11">
            <v>94.657572586991421</v>
          </cell>
          <cell r="P11">
            <v>22.268365445290446</v>
          </cell>
          <cell r="Q11">
            <v>23.525181173250086</v>
          </cell>
          <cell r="R11">
            <v>302.70406701077809</v>
          </cell>
        </row>
        <row r="12">
          <cell r="A12" t="str">
            <v>EM39538</v>
          </cell>
          <cell r="B12">
            <v>39538</v>
          </cell>
          <cell r="C12">
            <v>139</v>
          </cell>
          <cell r="D12">
            <v>138</v>
          </cell>
          <cell r="E12">
            <v>128</v>
          </cell>
          <cell r="F12">
            <v>478303.46600246429</v>
          </cell>
          <cell r="G12">
            <v>125290.58205979317</v>
          </cell>
          <cell r="H12">
            <v>353012.88394267112</v>
          </cell>
          <cell r="I12">
            <v>112386.84529852867</v>
          </cell>
          <cell r="J12">
            <v>358216.77676296234</v>
          </cell>
          <cell r="K12">
            <v>25941.105609364808</v>
          </cell>
          <cell r="L12">
            <v>0.98547278308035602</v>
          </cell>
          <cell r="M12">
            <v>1.335234687567314</v>
          </cell>
          <cell r="N12">
            <v>10.74318301146466</v>
          </cell>
          <cell r="O12">
            <v>110.72277554254551</v>
          </cell>
          <cell r="P12">
            <v>26.059538182657587</v>
          </cell>
          <cell r="Q12">
            <v>23.535842607778694</v>
          </cell>
          <cell r="R12">
            <v>424.1630190541826</v>
          </cell>
        </row>
        <row r="13">
          <cell r="A13" t="str">
            <v>EM39629</v>
          </cell>
          <cell r="B13">
            <v>39629</v>
          </cell>
          <cell r="C13">
            <v>141</v>
          </cell>
          <cell r="D13">
            <v>141</v>
          </cell>
          <cell r="E13">
            <v>130</v>
          </cell>
          <cell r="F13">
            <v>499435.25239372253</v>
          </cell>
          <cell r="G13">
            <v>134052.32095425576</v>
          </cell>
          <cell r="H13">
            <v>365382.93143946677</v>
          </cell>
          <cell r="I13">
            <v>108174.60700190067</v>
          </cell>
          <cell r="J13">
            <v>405854.79483795166</v>
          </cell>
          <cell r="K13">
            <v>27504.222417809069</v>
          </cell>
          <cell r="L13">
            <v>0.90027994269565215</v>
          </cell>
          <cell r="M13">
            <v>1.2305762029819935</v>
          </cell>
          <cell r="N13">
            <v>11.342943049240072</v>
          </cell>
          <cell r="O13">
            <v>123.22300976287815</v>
          </cell>
          <cell r="P13">
            <v>26.723379377521834</v>
          </cell>
          <cell r="Q13">
            <v>21.687004260767907</v>
          </cell>
          <cell r="R13">
            <v>372.18996933807506</v>
          </cell>
        </row>
        <row r="14">
          <cell r="A14" t="str">
            <v>EM39721</v>
          </cell>
          <cell r="B14">
            <v>39721</v>
          </cell>
          <cell r="C14">
            <v>142</v>
          </cell>
          <cell r="D14">
            <v>141</v>
          </cell>
          <cell r="E14">
            <v>130</v>
          </cell>
          <cell r="F14">
            <v>516966.96631908417</v>
          </cell>
          <cell r="G14">
            <v>142552.33036845177</v>
          </cell>
          <cell r="H14">
            <v>374414.63595063239</v>
          </cell>
          <cell r="I14">
            <v>110945.5487677753</v>
          </cell>
          <cell r="J14">
            <v>440243.89770460129</v>
          </cell>
          <cell r="K14">
            <v>29997.79292012006</v>
          </cell>
          <cell r="L14">
            <v>0.85047092737185515</v>
          </cell>
          <cell r="M14">
            <v>1.1742740081452832</v>
          </cell>
          <cell r="N14">
            <v>11.17843885879064</v>
          </cell>
          <cell r="O14">
            <v>127.41749728688556</v>
          </cell>
          <cell r="P14">
            <v>27.430887514524123</v>
          </cell>
          <cell r="Q14">
            <v>21.528352148341437</v>
          </cell>
          <cell r="R14">
            <v>637.26664144364292</v>
          </cell>
        </row>
        <row r="15">
          <cell r="A15" t="str">
            <v>EM39813</v>
          </cell>
          <cell r="B15">
            <v>39813</v>
          </cell>
          <cell r="C15">
            <v>148</v>
          </cell>
          <cell r="D15">
            <v>145</v>
          </cell>
          <cell r="E15">
            <v>133</v>
          </cell>
          <cell r="F15">
            <v>535804.16003131866</v>
          </cell>
          <cell r="G15">
            <v>142507.11290197819</v>
          </cell>
          <cell r="H15">
            <v>393297.04712934047</v>
          </cell>
          <cell r="I15">
            <v>125210.27558171749</v>
          </cell>
          <cell r="J15">
            <v>425363.02954435349</v>
          </cell>
          <cell r="K15">
            <v>28456.940705306828</v>
          </cell>
          <cell r="L15">
            <v>0.92461502249181848</v>
          </cell>
          <cell r="M15">
            <v>1.2596397025977295</v>
          </cell>
          <cell r="N15">
            <v>11.023209980510275</v>
          </cell>
          <cell r="O15">
            <v>112.76200916219234</v>
          </cell>
          <cell r="P15">
            <v>26.472057471149292</v>
          </cell>
          <cell r="Q15">
            <v>23.476042745099502</v>
          </cell>
          <cell r="R15">
            <v>1137.5177655769621</v>
          </cell>
        </row>
        <row r="16">
          <cell r="A16" t="str">
            <v>EM39903</v>
          </cell>
          <cell r="B16">
            <v>39903</v>
          </cell>
          <cell r="C16">
            <v>148</v>
          </cell>
          <cell r="D16">
            <v>148</v>
          </cell>
          <cell r="E16">
            <v>138</v>
          </cell>
          <cell r="F16">
            <v>552319.12187606096</v>
          </cell>
          <cell r="G16">
            <v>144365.77504122257</v>
          </cell>
          <cell r="H16">
            <v>407953.34683483839</v>
          </cell>
          <cell r="I16">
            <v>124603.11560928822</v>
          </cell>
          <cell r="J16">
            <v>378895.09555053711</v>
          </cell>
          <cell r="K16">
            <v>30027.377142131329</v>
          </cell>
          <cell r="L16">
            <v>1.0766920755257585</v>
          </cell>
          <cell r="M16">
            <v>1.4577098736882239</v>
          </cell>
          <cell r="N16">
            <v>9.3265088918343313</v>
          </cell>
          <cell r="O16">
            <v>115.86048577942718</v>
          </cell>
          <cell r="P16">
            <v>26.138109169723421</v>
          </cell>
          <cell r="Q16">
            <v>22.559985825956762</v>
          </cell>
          <cell r="R16">
            <v>954.4605794147692</v>
          </cell>
        </row>
        <row r="17">
          <cell r="A17" t="str">
            <v>EM39994</v>
          </cell>
          <cell r="B17">
            <v>39994</v>
          </cell>
          <cell r="C17">
            <v>148</v>
          </cell>
          <cell r="D17">
            <v>147</v>
          </cell>
          <cell r="E17">
            <v>138</v>
          </cell>
          <cell r="F17">
            <v>597685.48259478807</v>
          </cell>
          <cell r="G17">
            <v>159738.10203397274</v>
          </cell>
          <cell r="H17">
            <v>437947.38056081533</v>
          </cell>
          <cell r="I17">
            <v>131258.26522165537</v>
          </cell>
          <cell r="J17">
            <v>328562.69728016853</v>
          </cell>
          <cell r="K17">
            <v>30749.192652642727</v>
          </cell>
          <cell r="L17">
            <v>1.3329187524516011</v>
          </cell>
          <cell r="M17">
            <v>1.8190911127234142</v>
          </cell>
          <cell r="N17">
            <v>7.9843434570271477</v>
          </cell>
          <cell r="O17">
            <v>121.66789600113599</v>
          </cell>
          <cell r="P17">
            <v>26.738389255138994</v>
          </cell>
          <cell r="Q17">
            <v>21.976536238359333</v>
          </cell>
          <cell r="R17">
            <v>628.36826157620726</v>
          </cell>
        </row>
        <row r="18">
          <cell r="A18" t="str">
            <v>EM40086</v>
          </cell>
          <cell r="B18">
            <v>40086</v>
          </cell>
          <cell r="C18">
            <v>150</v>
          </cell>
          <cell r="D18">
            <v>148</v>
          </cell>
          <cell r="E18">
            <v>140</v>
          </cell>
          <cell r="F18">
            <v>640652.32446223497</v>
          </cell>
          <cell r="G18">
            <v>182020.49615156651</v>
          </cell>
          <cell r="H18">
            <v>458631.82831066847</v>
          </cell>
          <cell r="I18">
            <v>124975.27404528856</v>
          </cell>
          <cell r="J18">
            <v>296325.95182991028</v>
          </cell>
          <cell r="K18">
            <v>29951.543012142181</v>
          </cell>
          <cell r="L18">
            <v>1.5477275124857137</v>
          </cell>
          <cell r="M18">
            <v>2.161985207525686</v>
          </cell>
          <cell r="N18">
            <v>7.4788834992002693</v>
          </cell>
          <cell r="O18">
            <v>145.48020761120165</v>
          </cell>
          <cell r="P18">
            <v>28.414659316013026</v>
          </cell>
          <cell r="Q18">
            <v>19.53163236606844</v>
          </cell>
          <cell r="R18">
            <v>415.12620159501768</v>
          </cell>
        </row>
        <row r="19">
          <cell r="A19" t="str">
            <v>EM40178</v>
          </cell>
          <cell r="B19">
            <v>40178</v>
          </cell>
          <cell r="C19">
            <v>154</v>
          </cell>
          <cell r="D19">
            <v>152</v>
          </cell>
          <cell r="E19">
            <v>149</v>
          </cell>
          <cell r="F19">
            <v>681989.91848117113</v>
          </cell>
          <cell r="G19">
            <v>188190.85670554638</v>
          </cell>
          <cell r="H19">
            <v>493799.06177562475</v>
          </cell>
          <cell r="I19">
            <v>123245.44412428141</v>
          </cell>
          <cell r="J19">
            <v>315201.76729011536</v>
          </cell>
          <cell r="K19">
            <v>34317.372208163142</v>
          </cell>
          <cell r="L19">
            <v>1.5666126050655242</v>
          </cell>
          <cell r="M19">
            <v>2.1636614678415165</v>
          </cell>
          <cell r="N19">
            <v>7.9422390504546314</v>
          </cell>
          <cell r="O19">
            <v>152.51473525727042</v>
          </cell>
          <cell r="P19">
            <v>27.593641349412213</v>
          </cell>
          <cell r="Q19">
            <v>18.092442873054665</v>
          </cell>
          <cell r="R19">
            <v>373.05345246807053</v>
          </cell>
        </row>
        <row r="20">
          <cell r="A20" t="str">
            <v>EM40268</v>
          </cell>
          <cell r="B20">
            <v>40268</v>
          </cell>
          <cell r="C20">
            <v>160</v>
          </cell>
          <cell r="D20">
            <v>161</v>
          </cell>
          <cell r="E20">
            <v>153</v>
          </cell>
          <cell r="F20">
            <v>698631.04108428955</v>
          </cell>
          <cell r="G20">
            <v>201139.62919616699</v>
          </cell>
          <cell r="H20">
            <v>497491.41188812256</v>
          </cell>
          <cell r="I20">
            <v>134005.3578851223</v>
          </cell>
          <cell r="J20">
            <v>355696.03396987915</v>
          </cell>
          <cell r="K20">
            <v>35714.556137084961</v>
          </cell>
          <cell r="L20">
            <v>1.3986419987191954</v>
          </cell>
          <cell r="M20">
            <v>1.96412378650095</v>
          </cell>
          <cell r="N20">
            <v>8.616972279023436</v>
          </cell>
          <cell r="O20">
            <v>152.7697608820082</v>
          </cell>
          <cell r="P20">
            <v>28.716683716333229</v>
          </cell>
          <cell r="Q20">
            <v>18.797361173139869</v>
          </cell>
          <cell r="R20">
            <v>304.83767718515583</v>
          </cell>
        </row>
        <row r="21">
          <cell r="A21" t="str">
            <v>EM40359</v>
          </cell>
          <cell r="B21">
            <v>40359</v>
          </cell>
          <cell r="C21">
            <v>168</v>
          </cell>
          <cell r="D21">
            <v>166</v>
          </cell>
          <cell r="E21">
            <v>160</v>
          </cell>
          <cell r="F21">
            <v>732716.08214569092</v>
          </cell>
          <cell r="G21">
            <v>206774.58759593964</v>
          </cell>
          <cell r="H21">
            <v>525941.49454975128</v>
          </cell>
          <cell r="I21">
            <v>141472.08349847794</v>
          </cell>
          <cell r="J21">
            <v>394932.92584991455</v>
          </cell>
          <cell r="K21">
            <v>39228.542131066322</v>
          </cell>
          <cell r="L21">
            <v>1.3317235918425896</v>
          </cell>
          <cell r="M21">
            <v>1.8552924666102499</v>
          </cell>
          <cell r="N21">
            <v>8.6585104689008965</v>
          </cell>
          <cell r="O21">
            <v>145.79750597323439</v>
          </cell>
          <cell r="P21">
            <v>28.02901056148437</v>
          </cell>
          <cell r="Q21">
            <v>19.224615931791007</v>
          </cell>
          <cell r="R21">
            <v>406.11323198510792</v>
          </cell>
        </row>
        <row r="22">
          <cell r="A22" t="str">
            <v>EM40451</v>
          </cell>
          <cell r="B22">
            <v>40451</v>
          </cell>
          <cell r="C22">
            <v>176</v>
          </cell>
          <cell r="D22">
            <v>174</v>
          </cell>
          <cell r="E22">
            <v>167</v>
          </cell>
          <cell r="F22">
            <v>794496.20880889893</v>
          </cell>
          <cell r="G22">
            <v>249778.84321975708</v>
          </cell>
          <cell r="H22">
            <v>544717.36558914185</v>
          </cell>
          <cell r="I22">
            <v>142443.53551495075</v>
          </cell>
          <cell r="J22">
            <v>426336.6229839325</v>
          </cell>
          <cell r="K22">
            <v>42115.087666094303</v>
          </cell>
          <cell r="L22">
            <v>1.2776696540322101</v>
          </cell>
          <cell r="M22">
            <v>1.8635420134639511</v>
          </cell>
          <cell r="N22">
            <v>8.4579395168197617</v>
          </cell>
          <cell r="O22">
            <v>174.99030235696645</v>
          </cell>
          <cell r="P22">
            <v>31.271741682927534</v>
          </cell>
          <cell r="Q22">
            <v>17.870556974714887</v>
          </cell>
          <cell r="R22">
            <v>363.00799174070619</v>
          </cell>
        </row>
        <row r="23">
          <cell r="A23" t="str">
            <v>EM40543</v>
          </cell>
          <cell r="B23">
            <v>40543</v>
          </cell>
          <cell r="C23">
            <v>186</v>
          </cell>
          <cell r="D23">
            <v>185</v>
          </cell>
          <cell r="E23">
            <v>177</v>
          </cell>
          <cell r="F23">
            <v>873251.54740905762</v>
          </cell>
          <cell r="G23">
            <v>249773.82044506073</v>
          </cell>
          <cell r="H23">
            <v>623477.72696399689</v>
          </cell>
          <cell r="I23">
            <v>141550.58456480503</v>
          </cell>
          <cell r="J23">
            <v>465695.97733306885</v>
          </cell>
          <cell r="K23">
            <v>43604.360077321529</v>
          </cell>
          <cell r="L23">
            <v>1.33880848731936</v>
          </cell>
          <cell r="M23">
            <v>1.8751537267080629</v>
          </cell>
          <cell r="N23">
            <v>9.0014141439467785</v>
          </cell>
          <cell r="O23">
            <v>176.11742823455657</v>
          </cell>
          <cell r="P23">
            <v>28.450114253451108</v>
          </cell>
          <cell r="Q23">
            <v>16.154059560511353</v>
          </cell>
          <cell r="R23">
            <v>325.46819482649744</v>
          </cell>
        </row>
        <row r="24">
          <cell r="A24" t="str">
            <v>EM40633</v>
          </cell>
          <cell r="B24">
            <v>40633</v>
          </cell>
          <cell r="C24">
            <v>180</v>
          </cell>
          <cell r="D24">
            <v>187</v>
          </cell>
          <cell r="E24">
            <v>170</v>
          </cell>
          <cell r="F24">
            <v>862994.13405227661</v>
          </cell>
          <cell r="G24">
            <v>258763.062251091</v>
          </cell>
          <cell r="H24">
            <v>604231.07180118561</v>
          </cell>
          <cell r="I24">
            <v>146561.49358987808</v>
          </cell>
          <cell r="J24">
            <v>489741.92768287659</v>
          </cell>
          <cell r="K24">
            <v>41881.119353175163</v>
          </cell>
          <cell r="L24">
            <v>1.2337744384271798</v>
          </cell>
          <cell r="M24">
            <v>1.7621405995099784</v>
          </cell>
          <cell r="N24">
            <v>9.8515054214838145</v>
          </cell>
          <cell r="O24">
            <v>182.299421381667</v>
          </cell>
          <cell r="P24">
            <v>29.894544770288491</v>
          </cell>
          <cell r="Q24">
            <v>16.398595532401863</v>
          </cell>
          <cell r="R24">
            <v>294.93717171192014</v>
          </cell>
        </row>
        <row r="25">
          <cell r="A25" t="str">
            <v>EM40724</v>
          </cell>
          <cell r="B25">
            <v>40724</v>
          </cell>
          <cell r="C25">
            <v>184</v>
          </cell>
          <cell r="D25">
            <v>188</v>
          </cell>
          <cell r="E25">
            <v>174</v>
          </cell>
          <cell r="F25">
            <v>890844.60722351074</v>
          </cell>
          <cell r="G25">
            <v>254486.27283763885</v>
          </cell>
          <cell r="H25">
            <v>636358.33438587189</v>
          </cell>
          <cell r="I25">
            <v>153474.40825861692</v>
          </cell>
          <cell r="J25">
            <v>515372.24833488464</v>
          </cell>
          <cell r="K25">
            <v>42655.667519211769</v>
          </cell>
          <cell r="L25">
            <v>1.2347547553091596</v>
          </cell>
          <cell r="M25">
            <v>1.7285459395645364</v>
          </cell>
          <cell r="N25">
            <v>10.204787067134372</v>
          </cell>
          <cell r="O25">
            <v>167.78421082909014</v>
          </cell>
          <cell r="P25">
            <v>28.415753576965585</v>
          </cell>
          <cell r="Q25">
            <v>16.935892499390597</v>
          </cell>
          <cell r="R25">
            <v>340.59149891924466</v>
          </cell>
        </row>
        <row r="26">
          <cell r="A26" t="str">
            <v>EM40816</v>
          </cell>
          <cell r="B26">
            <v>40816</v>
          </cell>
          <cell r="C26">
            <v>183</v>
          </cell>
          <cell r="D26">
            <v>185</v>
          </cell>
          <cell r="E26">
            <v>176</v>
          </cell>
          <cell r="F26">
            <v>848567.58341217041</v>
          </cell>
          <cell r="G26">
            <v>228126.05636882782</v>
          </cell>
          <cell r="H26">
            <v>620441.52704334259</v>
          </cell>
          <cell r="I26">
            <v>158516.54121047258</v>
          </cell>
          <cell r="J26">
            <v>525575.25402832031</v>
          </cell>
          <cell r="K26">
            <v>42676.895036697388</v>
          </cell>
          <cell r="L26">
            <v>1.1804998851980015</v>
          </cell>
          <cell r="M26">
            <v>1.6145501084920673</v>
          </cell>
          <cell r="N26">
            <v>10.571834541175578</v>
          </cell>
          <cell r="O26">
            <v>146.99894814624346</v>
          </cell>
          <cell r="P26">
            <v>26.906747592863105</v>
          </cell>
          <cell r="Q26">
            <v>18.304040901091785</v>
          </cell>
          <cell r="R26">
            <v>573.25796444284674</v>
          </cell>
        </row>
        <row r="27">
          <cell r="A27" t="str">
            <v>EM40908</v>
          </cell>
          <cell r="B27">
            <v>40908</v>
          </cell>
          <cell r="C27">
            <v>167</v>
          </cell>
          <cell r="D27">
            <v>168</v>
          </cell>
          <cell r="E27">
            <v>164</v>
          </cell>
          <cell r="F27">
            <v>830071.01731109619</v>
          </cell>
          <cell r="G27">
            <v>216958.55692434311</v>
          </cell>
          <cell r="H27">
            <v>613112.46038675308</v>
          </cell>
          <cell r="I27">
            <v>150206.17637851479</v>
          </cell>
          <cell r="J27">
            <v>523910.67588806152</v>
          </cell>
          <cell r="K27">
            <v>45427.758241653442</v>
          </cell>
          <cell r="L27">
            <v>1.1702614369281346</v>
          </cell>
          <cell r="M27">
            <v>1.584375076732448</v>
          </cell>
          <cell r="N27">
            <v>9.9936445769952886</v>
          </cell>
          <cell r="O27">
            <v>144.54841269939325</v>
          </cell>
          <cell r="P27">
            <v>26.081938934747367</v>
          </cell>
          <cell r="Q27">
            <v>18.043739427971492</v>
          </cell>
          <cell r="R27">
            <v>510.12150653818367</v>
          </cell>
        </row>
        <row r="28">
          <cell r="A28" t="str">
            <v>EM40999</v>
          </cell>
          <cell r="B28">
            <v>40999</v>
          </cell>
          <cell r="C28">
            <v>152</v>
          </cell>
          <cell r="D28">
            <v>152</v>
          </cell>
          <cell r="E28">
            <v>147</v>
          </cell>
          <cell r="F28">
            <v>808911.94708251953</v>
          </cell>
          <cell r="G28">
            <v>221324.01320266724</v>
          </cell>
          <cell r="H28">
            <v>587587.93387985229</v>
          </cell>
          <cell r="I28">
            <v>136335.05412791669</v>
          </cell>
          <cell r="J28">
            <v>488576.72577142715</v>
          </cell>
          <cell r="K28">
            <v>42715.394235610962</v>
          </cell>
          <cell r="L28">
            <v>1.2026523223186565</v>
          </cell>
          <cell r="M28">
            <v>1.6556497770238776</v>
          </cell>
          <cell r="N28">
            <v>9.8613943026556132</v>
          </cell>
          <cell r="O28">
            <v>162.44995000362738</v>
          </cell>
          <cell r="P28">
            <v>27.363279505107474</v>
          </cell>
          <cell r="Q28">
            <v>16.844129225337696</v>
          </cell>
          <cell r="R28">
            <v>392.43565300871154</v>
          </cell>
        </row>
        <row r="29">
          <cell r="A29" t="str">
            <v>EM41090</v>
          </cell>
          <cell r="B29">
            <v>41090</v>
          </cell>
          <cell r="C29">
            <v>188</v>
          </cell>
          <cell r="D29">
            <v>188</v>
          </cell>
          <cell r="E29">
            <v>145</v>
          </cell>
          <cell r="F29">
            <v>880979.25992584229</v>
          </cell>
          <cell r="G29">
            <v>209568.81705093384</v>
          </cell>
          <cell r="H29">
            <v>671410.44287490845</v>
          </cell>
          <cell r="I29">
            <v>142650.96399093419</v>
          </cell>
          <cell r="J29">
            <v>481208.7192838192</v>
          </cell>
          <cell r="K29">
            <v>44929.151500701904</v>
          </cell>
          <cell r="L29">
            <v>1.3952582652163195</v>
          </cell>
          <cell r="M29">
            <v>1.8307632938093885</v>
          </cell>
          <cell r="N29">
            <v>8.64542147204385</v>
          </cell>
          <cell r="O29">
            <v>146.91020038550349</v>
          </cell>
          <cell r="P29">
            <v>23.788166939205198</v>
          </cell>
          <cell r="Q29">
            <v>16.192318080557545</v>
          </cell>
          <cell r="R29">
            <v>447.3409413289354</v>
          </cell>
        </row>
        <row r="30">
          <cell r="A30" t="str">
            <v>EM41182</v>
          </cell>
          <cell r="B30">
            <v>41182</v>
          </cell>
          <cell r="C30">
            <v>97</v>
          </cell>
          <cell r="D30">
            <v>97</v>
          </cell>
          <cell r="E30">
            <v>85</v>
          </cell>
          <cell r="F30">
            <v>528744.41299438477</v>
          </cell>
          <cell r="G30">
            <v>109750.01599884033</v>
          </cell>
          <cell r="H30">
            <v>418994.39699554443</v>
          </cell>
          <cell r="I30">
            <v>73315.399000048637</v>
          </cell>
          <cell r="J30">
            <v>307522.04479980469</v>
          </cell>
          <cell r="K30">
            <v>24718.206001281738</v>
          </cell>
          <cell r="L30">
            <v>1.3624857277087492</v>
          </cell>
          <cell r="M30">
            <v>1.719370763610117</v>
          </cell>
          <cell r="N30">
            <v>9.8534272587248104</v>
          </cell>
          <cell r="O30">
            <v>152.97197795890864</v>
          </cell>
          <cell r="P30">
            <v>20.939024801879658</v>
          </cell>
          <cell r="Q30">
            <v>13.688144117156087</v>
          </cell>
          <cell r="R30">
            <v>340.53127171597941</v>
          </cell>
        </row>
        <row r="31">
          <cell r="A31" t="str">
            <v>EM41274</v>
          </cell>
          <cell r="B31">
            <v>41274</v>
          </cell>
          <cell r="C31">
            <v>173</v>
          </cell>
          <cell r="D31">
            <v>173</v>
          </cell>
          <cell r="E31">
            <v>62</v>
          </cell>
          <cell r="F31">
            <v>836386</v>
          </cell>
          <cell r="G31">
            <v>201881</v>
          </cell>
          <cell r="H31">
            <v>634505</v>
          </cell>
          <cell r="I31">
            <v>136019</v>
          </cell>
          <cell r="J31">
            <v>388656</v>
          </cell>
          <cell r="K31">
            <v>12085</v>
          </cell>
          <cell r="L31">
            <v>1.632561957103454</v>
          </cell>
          <cell r="M31">
            <v>2.1519955950763658</v>
          </cell>
          <cell r="N31">
            <v>9.021928009929665</v>
          </cell>
          <cell r="O31">
            <v>148.4211764532896</v>
          </cell>
          <cell r="P31">
            <v>24.137300241754406</v>
          </cell>
          <cell r="Q31">
            <v>16.262706453718735</v>
          </cell>
          <cell r="R31">
            <v>333.95871707536554</v>
          </cell>
        </row>
        <row r="32">
          <cell r="A32" t="str">
            <v>EM IG</v>
          </cell>
          <cell r="B32" t="str">
            <v>ReportDate</v>
          </cell>
          <cell r="C32" t="str">
            <v>LeverageTickerCount</v>
          </cell>
          <cell r="D32" t="str">
            <v>LiquiditySample</v>
          </cell>
          <cell r="E32" t="str">
            <v>CoverageSample</v>
          </cell>
          <cell r="F32" t="str">
            <v>TotalDebt</v>
          </cell>
          <cell r="G32" t="str">
            <v>Cash</v>
          </cell>
          <cell r="H32" t="str">
            <v>NetDebt</v>
          </cell>
          <cell r="I32" t="str">
            <v>STdebt</v>
          </cell>
          <cell r="J32" t="str">
            <v>LtmEbitda</v>
          </cell>
          <cell r="K32" t="str">
            <v>LtmInterest</v>
          </cell>
          <cell r="L32" t="str">
            <v>NetLeverage</v>
          </cell>
          <cell r="M32" t="str">
            <v>Leverage</v>
          </cell>
          <cell r="N32" t="str">
            <v>CoverageRatio</v>
          </cell>
          <cell r="O32" t="str">
            <v>CashSTdebt</v>
          </cell>
          <cell r="P32" t="str">
            <v>CashTotalDebt</v>
          </cell>
          <cell r="Q32" t="str">
            <v>STtoTotalDebt</v>
          </cell>
          <cell r="R32" t="str">
            <v>OAS</v>
          </cell>
        </row>
        <row r="33">
          <cell r="A33" t="str">
            <v>EM IG38807</v>
          </cell>
          <cell r="B33">
            <v>38807</v>
          </cell>
          <cell r="C33">
            <v>33</v>
          </cell>
          <cell r="D33">
            <v>33</v>
          </cell>
          <cell r="E33">
            <v>30</v>
          </cell>
          <cell r="F33">
            <v>184504.50382912159</v>
          </cell>
          <cell r="G33">
            <v>41567.006995469332</v>
          </cell>
          <cell r="H33">
            <v>142937.49683365226</v>
          </cell>
          <cell r="I33">
            <v>26565.046084418893</v>
          </cell>
          <cell r="J33">
            <v>165831.58181342483</v>
          </cell>
          <cell r="K33">
            <v>9037.8354007154703</v>
          </cell>
          <cell r="L33">
            <v>0.86194375806213774</v>
          </cell>
          <cell r="M33">
            <v>1.1126017240594464</v>
          </cell>
          <cell r="N33">
            <v>14.666753109408802</v>
          </cell>
          <cell r="O33">
            <v>156.47255744777152</v>
          </cell>
          <cell r="P33">
            <v>22.528993131770115</v>
          </cell>
          <cell r="Q33">
            <v>14.398047491036884</v>
          </cell>
          <cell r="R33">
            <v>132.17785759706317</v>
          </cell>
        </row>
        <row r="34">
          <cell r="A34" t="str">
            <v>EM IG38898</v>
          </cell>
          <cell r="B34">
            <v>38898</v>
          </cell>
          <cell r="C34">
            <v>33</v>
          </cell>
          <cell r="D34">
            <v>33</v>
          </cell>
          <cell r="E34">
            <v>30</v>
          </cell>
          <cell r="F34">
            <v>191536.4365683794</v>
          </cell>
          <cell r="G34">
            <v>39867.53095176816</v>
          </cell>
          <cell r="H34">
            <v>151668.90561661124</v>
          </cell>
          <cell r="I34">
            <v>30712.797579780221</v>
          </cell>
          <cell r="J34">
            <v>179161.04044684768</v>
          </cell>
          <cell r="K34">
            <v>9642.9732762724161</v>
          </cell>
          <cell r="L34">
            <v>0.84655070789013076</v>
          </cell>
          <cell r="M34">
            <v>1.0690741474299663</v>
          </cell>
          <cell r="N34">
            <v>14.812321686775752</v>
          </cell>
          <cell r="O34">
            <v>129.80755285547468</v>
          </cell>
          <cell r="P34">
            <v>20.814593643928038</v>
          </cell>
          <cell r="Q34">
            <v>16.034963440919821</v>
          </cell>
          <cell r="R34">
            <v>159.65185159409259</v>
          </cell>
        </row>
        <row r="35">
          <cell r="A35" t="str">
            <v>EM IG38990</v>
          </cell>
          <cell r="B35">
            <v>38990</v>
          </cell>
          <cell r="C35">
            <v>35</v>
          </cell>
          <cell r="D35">
            <v>35</v>
          </cell>
          <cell r="E35">
            <v>31</v>
          </cell>
          <cell r="F35">
            <v>223336.72027504444</v>
          </cell>
          <cell r="G35">
            <v>44846.963618546724</v>
          </cell>
          <cell r="H35">
            <v>178489.75665649772</v>
          </cell>
          <cell r="I35">
            <v>42945.141768470407</v>
          </cell>
          <cell r="J35">
            <v>220814.90890082717</v>
          </cell>
          <cell r="K35">
            <v>10368.872150555253</v>
          </cell>
          <cell r="L35">
            <v>0.80832294134931526</v>
          </cell>
          <cell r="M35">
            <v>1.0114204760302208</v>
          </cell>
          <cell r="N35">
            <v>15.168555148873077</v>
          </cell>
          <cell r="O35">
            <v>104.42849126061706</v>
          </cell>
          <cell r="P35">
            <v>20.08042545055584</v>
          </cell>
          <cell r="Q35">
            <v>19.228876342225519</v>
          </cell>
          <cell r="R35">
            <v>143.50865260733838</v>
          </cell>
        </row>
        <row r="36">
          <cell r="A36" t="str">
            <v>EM IG39082</v>
          </cell>
          <cell r="B36">
            <v>39082</v>
          </cell>
          <cell r="C36">
            <v>37</v>
          </cell>
          <cell r="D36">
            <v>37</v>
          </cell>
          <cell r="E36">
            <v>32</v>
          </cell>
          <cell r="F36">
            <v>236469.2252188921</v>
          </cell>
          <cell r="G36">
            <v>58422.495536118746</v>
          </cell>
          <cell r="H36">
            <v>178046.72968277335</v>
          </cell>
          <cell r="I36">
            <v>47794.456037536263</v>
          </cell>
          <cell r="J36">
            <v>230744.37789496779</v>
          </cell>
          <cell r="K36">
            <v>10917.509050503373</v>
          </cell>
          <cell r="L36">
            <v>0.77161892873428184</v>
          </cell>
          <cell r="M36">
            <v>1.024810343706533</v>
          </cell>
          <cell r="N36">
            <v>14.947930464593368</v>
          </cell>
          <cell r="O36">
            <v>122.23697135549688</v>
          </cell>
          <cell r="P36">
            <v>24.706172856970664</v>
          </cell>
          <cell r="Q36">
            <v>20.211702386767008</v>
          </cell>
          <cell r="R36">
            <v>111.44682473927818</v>
          </cell>
        </row>
        <row r="37">
          <cell r="A37" t="str">
            <v>EM IG39172</v>
          </cell>
          <cell r="B37">
            <v>39172</v>
          </cell>
          <cell r="C37">
            <v>42</v>
          </cell>
          <cell r="D37">
            <v>42</v>
          </cell>
          <cell r="E37">
            <v>36</v>
          </cell>
          <cell r="F37">
            <v>272633.02953100204</v>
          </cell>
          <cell r="G37">
            <v>84074.142383694649</v>
          </cell>
          <cell r="H37">
            <v>188558.8871473074</v>
          </cell>
          <cell r="I37">
            <v>65169.444447705522</v>
          </cell>
          <cell r="J37">
            <v>240781.35263410211</v>
          </cell>
          <cell r="K37">
            <v>11618.79880939424</v>
          </cell>
          <cell r="L37">
            <v>0.7831125005508488</v>
          </cell>
          <cell r="M37">
            <v>1.1322846497390626</v>
          </cell>
          <cell r="N37">
            <v>14.528115397345202</v>
          </cell>
          <cell r="O37">
            <v>129.00853014200385</v>
          </cell>
          <cell r="P37">
            <v>30.837841815543587</v>
          </cell>
          <cell r="Q37">
            <v>23.903723096138975</v>
          </cell>
          <cell r="R37">
            <v>116.96681338030744</v>
          </cell>
        </row>
        <row r="38">
          <cell r="A38" t="str">
            <v>EM IG39263</v>
          </cell>
          <cell r="B38">
            <v>39263</v>
          </cell>
          <cell r="C38">
            <v>42</v>
          </cell>
          <cell r="D38">
            <v>42</v>
          </cell>
          <cell r="E38">
            <v>39</v>
          </cell>
          <cell r="F38">
            <v>281845.13375854492</v>
          </cell>
          <cell r="G38">
            <v>87201.915229916573</v>
          </cell>
          <cell r="H38">
            <v>194643.21852862835</v>
          </cell>
          <cell r="I38">
            <v>66421.932976910844</v>
          </cell>
          <cell r="J38">
            <v>242922.27260175347</v>
          </cell>
          <cell r="K38">
            <v>12213.3343013376</v>
          </cell>
          <cell r="L38">
            <v>0.80125719409733276</v>
          </cell>
          <cell r="M38">
            <v>1.1602276347076728</v>
          </cell>
          <cell r="N38">
            <v>16.054510729691071</v>
          </cell>
          <cell r="O38">
            <v>131.2848201214336</v>
          </cell>
          <cell r="P38">
            <v>30.939656139183846</v>
          </cell>
          <cell r="Q38">
            <v>23.566819157436342</v>
          </cell>
          <cell r="R38">
            <v>113.26473784453243</v>
          </cell>
        </row>
        <row r="39">
          <cell r="A39" t="str">
            <v>EM IG39355</v>
          </cell>
          <cell r="B39">
            <v>39355</v>
          </cell>
          <cell r="C39">
            <v>41</v>
          </cell>
          <cell r="D39">
            <v>41</v>
          </cell>
          <cell r="E39">
            <v>38</v>
          </cell>
          <cell r="F39">
            <v>285903.24472045898</v>
          </cell>
          <cell r="G39">
            <v>83246.270530819893</v>
          </cell>
          <cell r="H39">
            <v>202656.97418963909</v>
          </cell>
          <cell r="I39">
            <v>63102.7739994023</v>
          </cell>
          <cell r="J39">
            <v>242887.94646039605</v>
          </cell>
          <cell r="K39">
            <v>11885.815744742751</v>
          </cell>
          <cell r="L39">
            <v>0.83436406434719146</v>
          </cell>
          <cell r="M39">
            <v>1.177099353372304</v>
          </cell>
          <cell r="N39">
            <v>16.495852572891881</v>
          </cell>
          <cell r="O39">
            <v>131.92172903778902</v>
          </cell>
          <cell r="P39">
            <v>29.116938008945535</v>
          </cell>
          <cell r="Q39">
            <v>22.071373852752473</v>
          </cell>
          <cell r="R39">
            <v>167.86789921944788</v>
          </cell>
        </row>
        <row r="40">
          <cell r="A40" t="str">
            <v>EM IG39447</v>
          </cell>
          <cell r="B40">
            <v>39447</v>
          </cell>
          <cell r="C40">
            <v>45</v>
          </cell>
          <cell r="D40">
            <v>45</v>
          </cell>
          <cell r="E40">
            <v>42</v>
          </cell>
          <cell r="F40">
            <v>312162.6897277832</v>
          </cell>
          <cell r="G40">
            <v>71266.657173156738</v>
          </cell>
          <cell r="H40">
            <v>240896.03255462646</v>
          </cell>
          <cell r="I40">
            <v>75408.460327148438</v>
          </cell>
          <cell r="J40">
            <v>264726.2194519043</v>
          </cell>
          <cell r="K40">
            <v>15072.861790657043</v>
          </cell>
          <cell r="L40">
            <v>0.9099817655137582</v>
          </cell>
          <cell r="M40">
            <v>1.1791906762167061</v>
          </cell>
          <cell r="N40">
            <v>14.46113700763939</v>
          </cell>
          <cell r="O40">
            <v>94.507508658812156</v>
          </cell>
          <cell r="P40">
            <v>22.829972805303463</v>
          </cell>
          <cell r="Q40">
            <v>24.15678196292685</v>
          </cell>
          <cell r="R40">
            <v>248.33369407940833</v>
          </cell>
        </row>
        <row r="41">
          <cell r="A41" t="str">
            <v>EM IG39538</v>
          </cell>
          <cell r="B41">
            <v>39538</v>
          </cell>
          <cell r="C41">
            <v>46</v>
          </cell>
          <cell r="D41">
            <v>46</v>
          </cell>
          <cell r="E41">
            <v>42</v>
          </cell>
          <cell r="F41">
            <v>331124.19326782227</v>
          </cell>
          <cell r="G41">
            <v>85694.272916793823</v>
          </cell>
          <cell r="H41">
            <v>245429.92035102844</v>
          </cell>
          <cell r="I41">
            <v>78535.542671203613</v>
          </cell>
          <cell r="J41">
            <v>290075.28291320801</v>
          </cell>
          <cell r="K41">
            <v>18256.430603027344</v>
          </cell>
          <cell r="L41">
            <v>0.84609042827155434</v>
          </cell>
          <cell r="M41">
            <v>1.141511230954815</v>
          </cell>
          <cell r="N41">
            <v>11.720493614763626</v>
          </cell>
          <cell r="O41">
            <v>109.11527443766565</v>
          </cell>
          <cell r="P41">
            <v>25.8797981721263</v>
          </cell>
          <cell r="Q41">
            <v>23.71785096587066</v>
          </cell>
          <cell r="R41">
            <v>342.28291685589858</v>
          </cell>
        </row>
        <row r="42">
          <cell r="A42" t="str">
            <v>EM IG39629</v>
          </cell>
          <cell r="B42">
            <v>39629</v>
          </cell>
          <cell r="C42">
            <v>49</v>
          </cell>
          <cell r="D42">
            <v>49</v>
          </cell>
          <cell r="E42">
            <v>45</v>
          </cell>
          <cell r="F42">
            <v>360425.98651123047</v>
          </cell>
          <cell r="G42">
            <v>92507.067462921143</v>
          </cell>
          <cell r="H42">
            <v>267918.91904830933</v>
          </cell>
          <cell r="I42">
            <v>73170.570176124573</v>
          </cell>
          <cell r="J42">
            <v>338208.92481994629</v>
          </cell>
          <cell r="K42">
            <v>19637.328876495361</v>
          </cell>
          <cell r="L42">
            <v>0.79216986716403903</v>
          </cell>
          <cell r="M42">
            <v>1.0656903471814412</v>
          </cell>
          <cell r="N42">
            <v>12.637858928233857</v>
          </cell>
          <cell r="O42">
            <v>126.42660463114177</v>
          </cell>
          <cell r="P42">
            <v>25.666037113014529</v>
          </cell>
          <cell r="Q42">
            <v>20.301136131826794</v>
          </cell>
          <cell r="R42">
            <v>290.26156346512596</v>
          </cell>
        </row>
        <row r="43">
          <cell r="A43" t="str">
            <v>EM IG39721</v>
          </cell>
          <cell r="B43">
            <v>39721</v>
          </cell>
          <cell r="C43">
            <v>49</v>
          </cell>
          <cell r="D43">
            <v>49</v>
          </cell>
          <cell r="E43">
            <v>45</v>
          </cell>
          <cell r="F43">
            <v>372395.89904785156</v>
          </cell>
          <cell r="G43">
            <v>106144.08521842957</v>
          </cell>
          <cell r="H43">
            <v>266251.813829422</v>
          </cell>
          <cell r="I43">
            <v>73886.338866233826</v>
          </cell>
          <cell r="J43">
            <v>368878.87301635742</v>
          </cell>
          <cell r="K43">
            <v>21195.361055374146</v>
          </cell>
          <cell r="L43">
            <v>0.72178656276044151</v>
          </cell>
          <cell r="M43">
            <v>1.0095343655838436</v>
          </cell>
          <cell r="N43">
            <v>12.66042792150626</v>
          </cell>
          <cell r="O43">
            <v>143.65860705399979</v>
          </cell>
          <cell r="P43">
            <v>28.503022049872367</v>
          </cell>
          <cell r="Q43">
            <v>19.840803578972736</v>
          </cell>
          <cell r="R43">
            <v>481.23593585515033</v>
          </cell>
        </row>
        <row r="44">
          <cell r="A44" t="str">
            <v>EM IG39813</v>
          </cell>
          <cell r="B44">
            <v>39813</v>
          </cell>
          <cell r="C44">
            <v>47</v>
          </cell>
          <cell r="D44">
            <v>47</v>
          </cell>
          <cell r="E44">
            <v>41</v>
          </cell>
          <cell r="F44">
            <v>358666.76763916016</v>
          </cell>
          <cell r="G44">
            <v>103452.29991340637</v>
          </cell>
          <cell r="H44">
            <v>255214.46772575378</v>
          </cell>
          <cell r="I44">
            <v>77677.23394203186</v>
          </cell>
          <cell r="J44">
            <v>345243.97007751465</v>
          </cell>
          <cell r="K44">
            <v>18616.445394515991</v>
          </cell>
          <cell r="L44">
            <v>0.73922932721591827</v>
          </cell>
          <cell r="M44">
            <v>1.0388791658218732</v>
          </cell>
          <cell r="N44">
            <v>12.785177560877367</v>
          </cell>
          <cell r="O44">
            <v>133.18226546353293</v>
          </cell>
          <cell r="P44">
            <v>28.843569922676938</v>
          </cell>
          <cell r="Q44">
            <v>21.657215262323863</v>
          </cell>
          <cell r="R44">
            <v>819.18452649137851</v>
          </cell>
        </row>
        <row r="45">
          <cell r="A45" t="str">
            <v>EM IG39903</v>
          </cell>
          <cell r="B45">
            <v>39903</v>
          </cell>
          <cell r="C45">
            <v>47</v>
          </cell>
          <cell r="D45">
            <v>47</v>
          </cell>
          <cell r="E45">
            <v>41</v>
          </cell>
          <cell r="F45">
            <v>370232.39581298828</v>
          </cell>
          <cell r="G45">
            <v>108616.24909210205</v>
          </cell>
          <cell r="H45">
            <v>261616.14672088623</v>
          </cell>
          <cell r="I45">
            <v>77865.790944099426</v>
          </cell>
          <cell r="J45">
            <v>309245.10684204102</v>
          </cell>
          <cell r="K45">
            <v>18915.280890464783</v>
          </cell>
          <cell r="L45">
            <v>0.84598314066297209</v>
          </cell>
          <cell r="M45">
            <v>1.1972134323926389</v>
          </cell>
          <cell r="N45">
            <v>11.263842596170592</v>
          </cell>
          <cell r="O45">
            <v>139.49161470674417</v>
          </cell>
          <cell r="P45">
            <v>29.337316323600778</v>
          </cell>
          <cell r="Q45">
            <v>21.03159848373479</v>
          </cell>
          <cell r="R45">
            <v>668.94547015864998</v>
          </cell>
        </row>
        <row r="46">
          <cell r="A46" t="str">
            <v>EM IG39994</v>
          </cell>
          <cell r="B46">
            <v>39994</v>
          </cell>
          <cell r="C46">
            <v>48</v>
          </cell>
          <cell r="D46">
            <v>48</v>
          </cell>
          <cell r="E46">
            <v>42</v>
          </cell>
          <cell r="F46">
            <v>415605.06616210938</v>
          </cell>
          <cell r="G46">
            <v>121801.49800872803</v>
          </cell>
          <cell r="H46">
            <v>293803.56815338135</v>
          </cell>
          <cell r="I46">
            <v>82299.640087127686</v>
          </cell>
          <cell r="J46">
            <v>269019.29482269287</v>
          </cell>
          <cell r="K46">
            <v>20673.995721817017</v>
          </cell>
          <cell r="L46">
            <v>1.0921282369245056</v>
          </cell>
          <cell r="M46">
            <v>1.5448894341799138</v>
          </cell>
          <cell r="N46">
            <v>9.107422907550534</v>
          </cell>
          <cell r="O46">
            <v>147.99760713386004</v>
          </cell>
          <cell r="P46">
            <v>29.307029178806637</v>
          </cell>
          <cell r="Q46">
            <v>19.802366907391399</v>
          </cell>
          <cell r="R46">
            <v>445.65967860959432</v>
          </cell>
        </row>
        <row r="47">
          <cell r="A47" t="str">
            <v>EM IG40086</v>
          </cell>
          <cell r="B47">
            <v>40086</v>
          </cell>
          <cell r="C47">
            <v>49</v>
          </cell>
          <cell r="D47">
            <v>49</v>
          </cell>
          <cell r="E47">
            <v>43</v>
          </cell>
          <cell r="F47">
            <v>440004.08264160156</v>
          </cell>
          <cell r="G47">
            <v>134344.98104095459</v>
          </cell>
          <cell r="H47">
            <v>305659.10160064697</v>
          </cell>
          <cell r="I47">
            <v>79954.39900636673</v>
          </cell>
          <cell r="J47">
            <v>241064.0665512085</v>
          </cell>
          <cell r="K47">
            <v>18927.916872024536</v>
          </cell>
          <cell r="L47">
            <v>1.267957958121132</v>
          </cell>
          <cell r="M47">
            <v>1.825257861681898</v>
          </cell>
          <cell r="N47">
            <v>9.024408510833311</v>
          </cell>
          <cell r="O47">
            <v>168.02700378031327</v>
          </cell>
          <cell r="P47">
            <v>30.532666932180081</v>
          </cell>
          <cell r="Q47">
            <v>18.171285713158333</v>
          </cell>
          <cell r="R47">
            <v>311.01186983123756</v>
          </cell>
        </row>
        <row r="48">
          <cell r="A48" t="str">
            <v>EM IG40178</v>
          </cell>
          <cell r="B48">
            <v>40178</v>
          </cell>
          <cell r="C48">
            <v>50</v>
          </cell>
          <cell r="D48">
            <v>50</v>
          </cell>
          <cell r="E48">
            <v>46</v>
          </cell>
          <cell r="F48">
            <v>462487.55999755859</v>
          </cell>
          <cell r="G48">
            <v>133822.23176574707</v>
          </cell>
          <cell r="H48">
            <v>328665.32823181152</v>
          </cell>
          <cell r="I48">
            <v>76213.677826404572</v>
          </cell>
          <cell r="J48">
            <v>254713.13506698608</v>
          </cell>
          <cell r="K48">
            <v>21547.002318382263</v>
          </cell>
          <cell r="L48">
            <v>1.2903352163027517</v>
          </cell>
          <cell r="M48">
            <v>1.8157193184243547</v>
          </cell>
          <cell r="N48">
            <v>9.8626403633288557</v>
          </cell>
          <cell r="O48">
            <v>175.58820881280676</v>
          </cell>
          <cell r="P48">
            <v>28.93531487991882</v>
          </cell>
          <cell r="Q48">
            <v>16.479076286247977</v>
          </cell>
          <cell r="R48">
            <v>262.10567978625829</v>
          </cell>
        </row>
        <row r="49">
          <cell r="A49" t="str">
            <v>EM IG40268</v>
          </cell>
          <cell r="B49">
            <v>40268</v>
          </cell>
          <cell r="C49">
            <v>53</v>
          </cell>
          <cell r="D49">
            <v>55</v>
          </cell>
          <cell r="E49">
            <v>49</v>
          </cell>
          <cell r="F49">
            <v>464828.2158203125</v>
          </cell>
          <cell r="G49">
            <v>141952.2562713623</v>
          </cell>
          <cell r="H49">
            <v>322875.9595489502</v>
          </cell>
          <cell r="I49">
            <v>83366.241256713867</v>
          </cell>
          <cell r="J49">
            <v>286579.55516815186</v>
          </cell>
          <cell r="K49">
            <v>22523.937207221985</v>
          </cell>
          <cell r="L49">
            <v>1.1266538513520312</v>
          </cell>
          <cell r="M49">
            <v>1.6219866610776628</v>
          </cell>
          <cell r="N49">
            <v>10.638029965971912</v>
          </cell>
          <cell r="O49">
            <v>172.97468229074656</v>
          </cell>
          <cell r="P49">
            <v>30.467274510222747</v>
          </cell>
          <cell r="Q49">
            <v>17.613719017567824</v>
          </cell>
          <cell r="R49">
            <v>216.50857418408941</v>
          </cell>
        </row>
        <row r="50">
          <cell r="A50" t="str">
            <v>EM IG40359</v>
          </cell>
          <cell r="B50">
            <v>40359</v>
          </cell>
          <cell r="C50">
            <v>57</v>
          </cell>
          <cell r="D50">
            <v>58</v>
          </cell>
          <cell r="E50">
            <v>53</v>
          </cell>
          <cell r="F50">
            <v>481393.45458984375</v>
          </cell>
          <cell r="G50">
            <v>142622.92646789551</v>
          </cell>
          <cell r="H50">
            <v>338770.52812194824</v>
          </cell>
          <cell r="I50">
            <v>91159.182765960693</v>
          </cell>
          <cell r="J50">
            <v>311972.26385498047</v>
          </cell>
          <cell r="K50">
            <v>24418.691527366638</v>
          </cell>
          <cell r="L50">
            <v>1.0858995089365537</v>
          </cell>
          <cell r="M50">
            <v>1.5430649143015429</v>
          </cell>
          <cell r="N50">
            <v>10.620530882156952</v>
          </cell>
          <cell r="O50">
            <v>157.22015577308886</v>
          </cell>
          <cell r="P50">
            <v>29.506171635106014</v>
          </cell>
          <cell r="Q50">
            <v>18.767422974501688</v>
          </cell>
          <cell r="R50">
            <v>293.3544166785652</v>
          </cell>
        </row>
        <row r="51">
          <cell r="A51" t="str">
            <v>EM IG40451</v>
          </cell>
          <cell r="B51">
            <v>40451</v>
          </cell>
          <cell r="C51">
            <v>59</v>
          </cell>
          <cell r="D51">
            <v>60</v>
          </cell>
          <cell r="E51">
            <v>54</v>
          </cell>
          <cell r="F51">
            <v>509894.48364257813</v>
          </cell>
          <cell r="G51">
            <v>171847.88584136963</v>
          </cell>
          <cell r="H51">
            <v>338046.5978012085</v>
          </cell>
          <cell r="I51">
            <v>90586.463754653931</v>
          </cell>
          <cell r="J51">
            <v>329317.82247924805</v>
          </cell>
          <cell r="K51">
            <v>25396.265233039856</v>
          </cell>
          <cell r="L51">
            <v>1.0265056268629691</v>
          </cell>
          <cell r="M51">
            <v>1.5483355252499555</v>
          </cell>
          <cell r="N51">
            <v>10.342892363413712</v>
          </cell>
          <cell r="O51">
            <v>190.47610577549193</v>
          </cell>
          <cell r="P51">
            <v>33.554032811681687</v>
          </cell>
          <cell r="Q51">
            <v>17.61587505953673</v>
          </cell>
          <cell r="R51">
            <v>255.24850905776756</v>
          </cell>
        </row>
        <row r="52">
          <cell r="A52" t="str">
            <v>EM IG40543</v>
          </cell>
          <cell r="B52">
            <v>40543</v>
          </cell>
          <cell r="C52">
            <v>67</v>
          </cell>
          <cell r="D52">
            <v>68</v>
          </cell>
          <cell r="E52">
            <v>62</v>
          </cell>
          <cell r="F52">
            <v>588075.73211669922</v>
          </cell>
          <cell r="G52">
            <v>181550.25149536133</v>
          </cell>
          <cell r="H52">
            <v>406525.48062133789</v>
          </cell>
          <cell r="I52">
            <v>91670.434921741486</v>
          </cell>
          <cell r="J52">
            <v>369722.00543212891</v>
          </cell>
          <cell r="K52">
            <v>27288.32049369812</v>
          </cell>
          <cell r="L52">
            <v>1.0995436426517089</v>
          </cell>
          <cell r="M52">
            <v>1.5905889383818519</v>
          </cell>
          <cell r="N52">
            <v>11.022604027567679</v>
          </cell>
          <cell r="O52">
            <v>198.80775555299587</v>
          </cell>
          <cell r="P52">
            <v>30.763650150488715</v>
          </cell>
          <cell r="Q52">
            <v>15.47406944206867</v>
          </cell>
          <cell r="R52">
            <v>233.14281145951315</v>
          </cell>
        </row>
        <row r="53">
          <cell r="A53" t="str">
            <v>EM IG40633</v>
          </cell>
          <cell r="B53">
            <v>40633</v>
          </cell>
          <cell r="C53">
            <v>63</v>
          </cell>
          <cell r="D53">
            <v>66</v>
          </cell>
          <cell r="E53">
            <v>58</v>
          </cell>
          <cell r="F53">
            <v>577878.86059570313</v>
          </cell>
          <cell r="G53">
            <v>190935.97856521606</v>
          </cell>
          <cell r="H53">
            <v>386942.88203048706</v>
          </cell>
          <cell r="I53">
            <v>90215.734145641327</v>
          </cell>
          <cell r="J53">
            <v>391080.59771728516</v>
          </cell>
          <cell r="K53">
            <v>25931.871490478516</v>
          </cell>
          <cell r="L53">
            <v>0.98941978786227258</v>
          </cell>
          <cell r="M53">
            <v>1.4776464594990102</v>
          </cell>
          <cell r="N53">
            <v>12.332991556026021</v>
          </cell>
          <cell r="O53">
            <v>219.4237231407198</v>
          </cell>
          <cell r="P53">
            <v>33.094960863022379</v>
          </cell>
          <cell r="Q53">
            <v>15.08267218754559</v>
          </cell>
          <cell r="R53">
            <v>199.09474553773347</v>
          </cell>
        </row>
        <row r="54">
          <cell r="A54" t="str">
            <v>EM IG40724</v>
          </cell>
          <cell r="B54">
            <v>40724</v>
          </cell>
          <cell r="C54">
            <v>65</v>
          </cell>
          <cell r="D54">
            <v>67</v>
          </cell>
          <cell r="E54">
            <v>60</v>
          </cell>
          <cell r="F54">
            <v>598732.77215576172</v>
          </cell>
          <cell r="G54">
            <v>183164.14609146118</v>
          </cell>
          <cell r="H54">
            <v>415568.62606430054</v>
          </cell>
          <cell r="I54">
            <v>94587.733444690704</v>
          </cell>
          <cell r="J54">
            <v>422059.57572937012</v>
          </cell>
          <cell r="K54">
            <v>26173.342267036438</v>
          </cell>
          <cell r="L54">
            <v>0.98462077384726454</v>
          </cell>
          <cell r="M54">
            <v>1.4185977681493871</v>
          </cell>
          <cell r="N54">
            <v>13.212121957230636</v>
          </cell>
          <cell r="O54">
            <v>196.92565426804103</v>
          </cell>
          <cell r="P54">
            <v>30.719616961282938</v>
          </cell>
          <cell r="Q54">
            <v>15.599601319323082</v>
          </cell>
          <cell r="R54">
            <v>227.34677168772274</v>
          </cell>
        </row>
        <row r="55">
          <cell r="A55" t="str">
            <v>EM IG40816</v>
          </cell>
          <cell r="B55">
            <v>40816</v>
          </cell>
          <cell r="C55">
            <v>64</v>
          </cell>
          <cell r="D55">
            <v>65</v>
          </cell>
          <cell r="E55">
            <v>61</v>
          </cell>
          <cell r="F55">
            <v>563979.23254394531</v>
          </cell>
          <cell r="G55">
            <v>162005.51737976074</v>
          </cell>
          <cell r="H55">
            <v>401973.71516418457</v>
          </cell>
          <cell r="I55">
            <v>98814.055005192757</v>
          </cell>
          <cell r="J55">
            <v>430774.09742736816</v>
          </cell>
          <cell r="K55">
            <v>25975.154963493347</v>
          </cell>
          <cell r="L55">
            <v>0.93314272507287988</v>
          </cell>
          <cell r="M55">
            <v>1.3092227130463352</v>
          </cell>
          <cell r="N55">
            <v>13.8817553207095</v>
          </cell>
          <cell r="O55">
            <v>170.00924053871759</v>
          </cell>
          <cell r="P55">
            <v>28.823547545941107</v>
          </cell>
          <cell r="Q55">
            <v>16.954106408925984</v>
          </cell>
          <cell r="R55">
            <v>383.25618030252036</v>
          </cell>
        </row>
        <row r="56">
          <cell r="A56" t="str">
            <v>EM IG40908</v>
          </cell>
          <cell r="B56">
            <v>40908</v>
          </cell>
          <cell r="C56">
            <v>56</v>
          </cell>
          <cell r="D56">
            <v>56</v>
          </cell>
          <cell r="E56">
            <v>54</v>
          </cell>
          <cell r="F56">
            <v>549614.03137207031</v>
          </cell>
          <cell r="G56">
            <v>148825.17081451416</v>
          </cell>
          <cell r="H56">
            <v>400788.86055755615</v>
          </cell>
          <cell r="I56">
            <v>86675.437471866608</v>
          </cell>
          <cell r="J56">
            <v>427020.30055236816</v>
          </cell>
          <cell r="K56">
            <v>27526.221206665039</v>
          </cell>
          <cell r="L56">
            <v>0.93857097669389355</v>
          </cell>
          <cell r="M56">
            <v>1.2870911070530422</v>
          </cell>
          <cell r="N56">
            <v>13.001984136626723</v>
          </cell>
          <cell r="O56">
            <v>171.70397422317058</v>
          </cell>
          <cell r="P56">
            <v>27.078124341728188</v>
          </cell>
          <cell r="Q56">
            <v>15.770237389225283</v>
          </cell>
          <cell r="R56">
            <v>345.11598906111277</v>
          </cell>
        </row>
        <row r="57">
          <cell r="A57" t="str">
            <v>EM IG40999</v>
          </cell>
          <cell r="B57">
            <v>40999</v>
          </cell>
          <cell r="C57">
            <v>51</v>
          </cell>
          <cell r="D57">
            <v>52</v>
          </cell>
          <cell r="E57">
            <v>48</v>
          </cell>
          <cell r="F57">
            <v>516532.39129638672</v>
          </cell>
          <cell r="G57">
            <v>159038.19771575928</v>
          </cell>
          <cell r="H57">
            <v>357494.19358062744</v>
          </cell>
          <cell r="I57">
            <v>77254.448057174683</v>
          </cell>
          <cell r="J57">
            <v>401550.35743713379</v>
          </cell>
          <cell r="K57">
            <v>24707.81342124939</v>
          </cell>
          <cell r="L57">
            <v>0.89028483466509245</v>
          </cell>
          <cell r="M57">
            <v>1.2863452409633438</v>
          </cell>
          <cell r="N57">
            <v>13.534562454454745</v>
          </cell>
          <cell r="O57">
            <v>206.16034776708375</v>
          </cell>
          <cell r="P57">
            <v>30.78609610428386</v>
          </cell>
          <cell r="Q57">
            <v>14.933083125696625</v>
          </cell>
          <cell r="R57">
            <v>255.90520188160818</v>
          </cell>
        </row>
        <row r="58">
          <cell r="A58" t="str">
            <v>EM IG41090</v>
          </cell>
          <cell r="B58">
            <v>41090</v>
          </cell>
          <cell r="C58">
            <v>63</v>
          </cell>
          <cell r="D58">
            <v>63</v>
          </cell>
          <cell r="E58">
            <v>47</v>
          </cell>
          <cell r="F58">
            <v>564465.32391357422</v>
          </cell>
          <cell r="G58">
            <v>143668.92078399658</v>
          </cell>
          <cell r="H58">
            <v>420796.40312957764</v>
          </cell>
          <cell r="I58">
            <v>78633.40065574646</v>
          </cell>
          <cell r="J58">
            <v>386721.36825561523</v>
          </cell>
          <cell r="K58">
            <v>26720.987503051758</v>
          </cell>
          <cell r="L58">
            <v>1.088112624931135</v>
          </cell>
          <cell r="M58">
            <v>1.4596176220096371</v>
          </cell>
          <cell r="N58">
            <v>11.355652481489328</v>
          </cell>
          <cell r="O58">
            <v>182.70724601238186</v>
          </cell>
          <cell r="P58">
            <v>25.452213749447939</v>
          </cell>
          <cell r="Q58">
            <v>13.930598980033377</v>
          </cell>
          <cell r="R58">
            <v>290.43787205386002</v>
          </cell>
        </row>
        <row r="59">
          <cell r="A59" t="str">
            <v>EM IG41182</v>
          </cell>
          <cell r="B59">
            <v>41182</v>
          </cell>
          <cell r="C59">
            <v>40</v>
          </cell>
          <cell r="D59">
            <v>41</v>
          </cell>
          <cell r="E59">
            <v>33</v>
          </cell>
          <cell r="F59">
            <v>390407</v>
          </cell>
          <cell r="G59">
            <v>79314</v>
          </cell>
          <cell r="H59">
            <v>311093</v>
          </cell>
          <cell r="I59">
            <v>47741</v>
          </cell>
          <cell r="J59">
            <v>262486</v>
          </cell>
          <cell r="K59">
            <v>14901</v>
          </cell>
          <cell r="L59">
            <v>1.1851794000441929</v>
          </cell>
          <cell r="M59">
            <v>1.487344086922731</v>
          </cell>
          <cell r="N59">
            <v>13.485604992953492</v>
          </cell>
          <cell r="O59">
            <v>172.12668356339415</v>
          </cell>
          <cell r="P59">
            <v>20.636614766449021</v>
          </cell>
          <cell r="Q59">
            <v>11.989201406328478</v>
          </cell>
          <cell r="R59">
            <v>231.72477322820845</v>
          </cell>
        </row>
        <row r="60">
          <cell r="A60" t="str">
            <v>EM IG40908</v>
          </cell>
          <cell r="B60">
            <v>40908</v>
          </cell>
          <cell r="C60">
            <v>69</v>
          </cell>
          <cell r="D60">
            <v>69</v>
          </cell>
          <cell r="E60">
            <v>62</v>
          </cell>
          <cell r="F60">
            <v>624181.34057617188</v>
          </cell>
          <cell r="G60">
            <v>185273.37271881104</v>
          </cell>
          <cell r="H60">
            <v>438907.96785736084</v>
          </cell>
          <cell r="I60">
            <v>100555.43810796738</v>
          </cell>
          <cell r="J60">
            <v>460930.65393066406</v>
          </cell>
          <cell r="K60">
            <v>30107.907115936279</v>
          </cell>
          <cell r="L60">
            <v>0.95222125956366532</v>
          </cell>
          <cell r="M60">
            <v>1.3541762415959104</v>
          </cell>
          <cell r="N60">
            <v>12.663578487221468</v>
          </cell>
          <cell r="O60">
            <v>184.24997812637557</v>
          </cell>
          <cell r="P60">
            <v>29.682619564979007</v>
          </cell>
          <cell r="Q60">
            <v>16.109971825679096</v>
          </cell>
          <cell r="R60">
            <v>348.07386307002548</v>
          </cell>
        </row>
        <row r="61">
          <cell r="A61" t="str">
            <v>EM HY</v>
          </cell>
          <cell r="B61" t="str">
            <v>ReportDate</v>
          </cell>
          <cell r="C61" t="str">
            <v>LeverageTickerCount</v>
          </cell>
          <cell r="D61" t="str">
            <v>LiquiditySample</v>
          </cell>
          <cell r="E61" t="str">
            <v>CoverageSample</v>
          </cell>
          <cell r="F61" t="str">
            <v>TotalDebt</v>
          </cell>
          <cell r="G61" t="str">
            <v>Cash</v>
          </cell>
          <cell r="H61" t="str">
            <v>NetDebt</v>
          </cell>
          <cell r="I61" t="str">
            <v>STdebt</v>
          </cell>
          <cell r="J61" t="str">
            <v>LtmEbitda</v>
          </cell>
          <cell r="K61" t="str">
            <v>LtmInterest</v>
          </cell>
          <cell r="L61" t="str">
            <v>NetLeverage</v>
          </cell>
          <cell r="M61" t="str">
            <v>Leverage</v>
          </cell>
          <cell r="N61" t="str">
            <v>CoverageRatio</v>
          </cell>
          <cell r="O61" t="str">
            <v>CashSTdebt</v>
          </cell>
          <cell r="P61" t="str">
            <v>CashTotalDebt</v>
          </cell>
          <cell r="Q61" t="str">
            <v>STtoTotalDebt</v>
          </cell>
          <cell r="R61" t="str">
            <v>OAS</v>
          </cell>
        </row>
        <row r="62">
          <cell r="A62" t="str">
            <v>EM HY38807</v>
          </cell>
          <cell r="B62">
            <v>38807</v>
          </cell>
          <cell r="C62">
            <v>74</v>
          </cell>
          <cell r="D62">
            <v>74</v>
          </cell>
          <cell r="E62">
            <v>65</v>
          </cell>
          <cell r="F62">
            <v>75146.174179077148</v>
          </cell>
          <cell r="G62">
            <v>14853.050956577295</v>
          </cell>
          <cell r="H62">
            <v>60293.123222499853</v>
          </cell>
          <cell r="I62">
            <v>17133.252933460288</v>
          </cell>
          <cell r="J62">
            <v>47923.27030056715</v>
          </cell>
          <cell r="K62">
            <v>5719.0785101954825</v>
          </cell>
          <cell r="L62">
            <v>1.258117879776379</v>
          </cell>
          <cell r="M62">
            <v>1.5680518818472167</v>
          </cell>
          <cell r="N62">
            <v>7.4183768947459026</v>
          </cell>
          <cell r="O62">
            <v>86.691365698396453</v>
          </cell>
          <cell r="P62">
            <v>19.765545111028167</v>
          </cell>
          <cell r="Q62">
            <v>22.799900488121825</v>
          </cell>
          <cell r="R62">
            <v>257.29641013683556</v>
          </cell>
        </row>
        <row r="63">
          <cell r="A63" t="str">
            <v>EM HY38898</v>
          </cell>
          <cell r="B63">
            <v>38898</v>
          </cell>
          <cell r="C63">
            <v>74</v>
          </cell>
          <cell r="D63">
            <v>74</v>
          </cell>
          <cell r="E63">
            <v>65</v>
          </cell>
          <cell r="F63">
            <v>75985.371978759766</v>
          </cell>
          <cell r="G63">
            <v>15359.983066686196</v>
          </cell>
          <cell r="H63">
            <v>60625.388912073569</v>
          </cell>
          <cell r="I63">
            <v>17225.610948937945</v>
          </cell>
          <cell r="J63">
            <v>48698.465674102306</v>
          </cell>
          <cell r="K63">
            <v>5918.9983285968192</v>
          </cell>
          <cell r="L63">
            <v>1.2449137374838066</v>
          </cell>
          <cell r="M63">
            <v>1.5603237376566579</v>
          </cell>
          <cell r="N63">
            <v>7.2633575327955837</v>
          </cell>
          <cell r="O63">
            <v>89.169453044179107</v>
          </cell>
          <cell r="P63">
            <v>20.214394779800223</v>
          </cell>
          <cell r="Q63">
            <v>22.669640880027579</v>
          </cell>
          <cell r="R63">
            <v>314.10371213620436</v>
          </cell>
        </row>
        <row r="64">
          <cell r="A64" t="str">
            <v>EM HY38990</v>
          </cell>
          <cell r="B64">
            <v>38990</v>
          </cell>
          <cell r="C64">
            <v>73</v>
          </cell>
          <cell r="D64">
            <v>73</v>
          </cell>
          <cell r="E64">
            <v>61</v>
          </cell>
          <cell r="F64">
            <v>73990.958080291748</v>
          </cell>
          <cell r="G64">
            <v>14572.266927003278</v>
          </cell>
          <cell r="H64">
            <v>59418.69115328847</v>
          </cell>
          <cell r="I64">
            <v>16065.514645534568</v>
          </cell>
          <cell r="J64">
            <v>41865.714097559452</v>
          </cell>
          <cell r="K64">
            <v>5341.1840037410147</v>
          </cell>
          <cell r="L64">
            <v>1.4192685454934653</v>
          </cell>
          <cell r="M64">
            <v>1.7673401654602381</v>
          </cell>
          <cell r="N64">
            <v>6.5986261619651003</v>
          </cell>
          <cell r="O64">
            <v>90.705260606473388</v>
          </cell>
          <cell r="P64">
            <v>19.694659057110862</v>
          </cell>
          <cell r="Q64">
            <v>21.712807973240427</v>
          </cell>
          <cell r="R64">
            <v>288.10073267162875</v>
          </cell>
        </row>
        <row r="65">
          <cell r="A65" t="str">
            <v>EM HY39082</v>
          </cell>
          <cell r="B65">
            <v>39082</v>
          </cell>
          <cell r="C65">
            <v>73</v>
          </cell>
          <cell r="D65">
            <v>73</v>
          </cell>
          <cell r="E65">
            <v>60</v>
          </cell>
          <cell r="F65">
            <v>77827.964912414551</v>
          </cell>
          <cell r="G65">
            <v>17070.68299327034</v>
          </cell>
          <cell r="H65">
            <v>60757.28191914421</v>
          </cell>
          <cell r="I65">
            <v>15067.983791652136</v>
          </cell>
          <cell r="J65">
            <v>42968.32757717371</v>
          </cell>
          <cell r="K65">
            <v>4230.841090828646</v>
          </cell>
          <cell r="L65">
            <v>1.4140015528884726</v>
          </cell>
          <cell r="M65">
            <v>1.811286808234061</v>
          </cell>
          <cell r="N65">
            <v>8.2900300841986319</v>
          </cell>
          <cell r="O65">
            <v>113.29108943379489</v>
          </cell>
          <cell r="P65">
            <v>21.933867874460315</v>
          </cell>
          <cell r="Q65">
            <v>19.360629316993229</v>
          </cell>
          <cell r="R65">
            <v>237.50008116695031</v>
          </cell>
        </row>
        <row r="66">
          <cell r="A66" t="str">
            <v>EM HY39172</v>
          </cell>
          <cell r="B66">
            <v>39172</v>
          </cell>
          <cell r="C66">
            <v>77</v>
          </cell>
          <cell r="D66">
            <v>76</v>
          </cell>
          <cell r="E66">
            <v>68</v>
          </cell>
          <cell r="F66">
            <v>96447.142854660749</v>
          </cell>
          <cell r="G66">
            <v>19821.98190420866</v>
          </cell>
          <cell r="H66">
            <v>76625.160950452089</v>
          </cell>
          <cell r="I66">
            <v>22365.466010225005</v>
          </cell>
          <cell r="J66">
            <v>53173.627999991179</v>
          </cell>
          <cell r="K66">
            <v>6357.7868677687366</v>
          </cell>
          <cell r="L66">
            <v>1.4410369168427779</v>
          </cell>
          <cell r="M66">
            <v>1.8138153532551278</v>
          </cell>
          <cell r="N66">
            <v>7.3301791138765706</v>
          </cell>
          <cell r="O66">
            <v>87.817905243977179</v>
          </cell>
          <cell r="P66">
            <v>20.18359837123543</v>
          </cell>
          <cell r="Q66">
            <v>22.983465974462742</v>
          </cell>
          <cell r="R66">
            <v>252.93256063896698</v>
          </cell>
        </row>
        <row r="67">
          <cell r="A67" t="str">
            <v>EM HY39263</v>
          </cell>
          <cell r="B67">
            <v>39263</v>
          </cell>
          <cell r="C67">
            <v>79</v>
          </cell>
          <cell r="D67">
            <v>78</v>
          </cell>
          <cell r="E67">
            <v>78</v>
          </cell>
          <cell r="F67">
            <v>100487.85168007389</v>
          </cell>
          <cell r="G67">
            <v>21650.276095986366</v>
          </cell>
          <cell r="H67">
            <v>78837.575584087521</v>
          </cell>
          <cell r="I67">
            <v>22427.511713509448</v>
          </cell>
          <cell r="J67">
            <v>54003.622135996819</v>
          </cell>
          <cell r="K67">
            <v>6970.5298947542906</v>
          </cell>
          <cell r="L67">
            <v>1.45985718116373</v>
          </cell>
          <cell r="M67">
            <v>1.8607613286941433</v>
          </cell>
          <cell r="N67">
            <v>7.5252403968738504</v>
          </cell>
          <cell r="O67">
            <v>98.784080229253192</v>
          </cell>
          <cell r="P67">
            <v>22.028906637167069</v>
          </cell>
          <cell r="Q67">
            <v>22.30005744452292</v>
          </cell>
          <cell r="R67">
            <v>249.25344177378165</v>
          </cell>
        </row>
        <row r="68">
          <cell r="A68" t="str">
            <v>EM HY39355</v>
          </cell>
          <cell r="B68">
            <v>39355</v>
          </cell>
          <cell r="C68">
            <v>79</v>
          </cell>
          <cell r="D68">
            <v>78</v>
          </cell>
          <cell r="E68">
            <v>78</v>
          </cell>
          <cell r="F68">
            <v>108883.90929794312</v>
          </cell>
          <cell r="G68">
            <v>20191.344786405563</v>
          </cell>
          <cell r="H68">
            <v>88692.564511537552</v>
          </cell>
          <cell r="I68">
            <v>23464.895286996849</v>
          </cell>
          <cell r="J68">
            <v>57177.967144012451</v>
          </cell>
          <cell r="K68">
            <v>7114.2131327837706</v>
          </cell>
          <cell r="L68">
            <v>1.5511668032574544</v>
          </cell>
          <cell r="M68">
            <v>1.9042983641531088</v>
          </cell>
          <cell r="N68">
            <v>7.8194534126741697</v>
          </cell>
          <cell r="O68">
            <v>87.339106397341453</v>
          </cell>
          <cell r="P68">
            <v>18.848939452422755</v>
          </cell>
          <cell r="Q68">
            <v>21.581328490666245</v>
          </cell>
          <cell r="R68">
            <v>362.98793973723383</v>
          </cell>
        </row>
        <row r="69">
          <cell r="A69" t="str">
            <v>EM HY39447</v>
          </cell>
          <cell r="B69">
            <v>39447</v>
          </cell>
          <cell r="C69">
            <v>78</v>
          </cell>
          <cell r="D69">
            <v>76</v>
          </cell>
          <cell r="E69">
            <v>76</v>
          </cell>
          <cell r="F69">
            <v>111889.19832992554</v>
          </cell>
          <cell r="G69">
            <v>23505.444798946381</v>
          </cell>
          <cell r="H69">
            <v>88383.753530979156</v>
          </cell>
          <cell r="I69">
            <v>24174.498497724533</v>
          </cell>
          <cell r="J69">
            <v>54901.235416412354</v>
          </cell>
          <cell r="K69">
            <v>7679.5669146031141</v>
          </cell>
          <cell r="L69">
            <v>1.6098682089867404</v>
          </cell>
          <cell r="M69">
            <v>2.0380087530139077</v>
          </cell>
          <cell r="N69">
            <v>6.9207339450887018</v>
          </cell>
          <cell r="O69">
            <v>95.125672877705128</v>
          </cell>
          <cell r="P69">
            <v>20.690973920779328</v>
          </cell>
          <cell r="Q69">
            <v>21.751198488109441</v>
          </cell>
          <cell r="R69">
            <v>476.96500088977604</v>
          </cell>
        </row>
        <row r="70">
          <cell r="A70" t="str">
            <v>EM HY39538</v>
          </cell>
          <cell r="B70">
            <v>39538</v>
          </cell>
          <cell r="C70">
            <v>93</v>
          </cell>
          <cell r="D70">
            <v>92</v>
          </cell>
          <cell r="E70">
            <v>86</v>
          </cell>
          <cell r="F70">
            <v>147179.27273464203</v>
          </cell>
          <cell r="G70">
            <v>39596.309142999351</v>
          </cell>
          <cell r="H70">
            <v>107582.96359164268</v>
          </cell>
          <cell r="I70">
            <v>33851.302627325058</v>
          </cell>
          <cell r="J70">
            <v>68141.493849754333</v>
          </cell>
          <cell r="K70">
            <v>7684.6750063374639</v>
          </cell>
          <cell r="L70">
            <v>1.5788172156726286</v>
          </cell>
          <cell r="M70">
            <v>2.1599067531328071</v>
          </cell>
          <cell r="N70">
            <v>8.4213928001654086</v>
          </cell>
          <cell r="O70">
            <v>114.45220282651634</v>
          </cell>
          <cell r="P70">
            <v>26.466099519793083</v>
          </cell>
          <cell r="Q70">
            <v>23.124150401814202</v>
          </cell>
          <cell r="R70">
            <v>662.78009766343337</v>
          </cell>
        </row>
        <row r="71">
          <cell r="A71" t="str">
            <v>EM HY39629</v>
          </cell>
          <cell r="B71">
            <v>39629</v>
          </cell>
          <cell r="C71">
            <v>92</v>
          </cell>
          <cell r="D71">
            <v>92</v>
          </cell>
          <cell r="E71">
            <v>85</v>
          </cell>
          <cell r="F71">
            <v>139009.26588249207</v>
          </cell>
          <cell r="G71">
            <v>41545.253491334617</v>
          </cell>
          <cell r="H71">
            <v>97464.012391157448</v>
          </cell>
          <cell r="I71">
            <v>35004.0368257761</v>
          </cell>
          <cell r="J71">
            <v>67645.870018005371</v>
          </cell>
          <cell r="K71">
            <v>7866.8935413137078</v>
          </cell>
          <cell r="L71">
            <v>1.4407976771562749</v>
          </cell>
          <cell r="M71">
            <v>2.0549556956764961</v>
          </cell>
          <cell r="N71">
            <v>8.1105758067375557</v>
          </cell>
          <cell r="O71">
            <v>116.52638604799441</v>
          </cell>
          <cell r="P71">
            <v>29.477478801424361</v>
          </cell>
          <cell r="Q71">
            <v>25.296827440682236</v>
          </cell>
          <cell r="R71">
            <v>603.74881470398975</v>
          </cell>
        </row>
        <row r="72">
          <cell r="A72" t="str">
            <v>EM HY39721</v>
          </cell>
          <cell r="B72">
            <v>39721</v>
          </cell>
          <cell r="C72">
            <v>93</v>
          </cell>
          <cell r="D72">
            <v>92</v>
          </cell>
          <cell r="E72">
            <v>85</v>
          </cell>
          <cell r="F72">
            <v>144571.0672712326</v>
          </cell>
          <cell r="G72">
            <v>36408.245150022209</v>
          </cell>
          <cell r="H72">
            <v>108162.8221212104</v>
          </cell>
          <cell r="I72">
            <v>37059.209901541471</v>
          </cell>
          <cell r="J72">
            <v>71365.024688243866</v>
          </cell>
          <cell r="K72">
            <v>8802.4318647459149</v>
          </cell>
          <cell r="L72">
            <v>1.5156278946685255</v>
          </cell>
          <cell r="M72">
            <v>2.0257972011189977</v>
          </cell>
          <cell r="N72">
            <v>7.6099598580980512</v>
          </cell>
          <cell r="O72">
            <v>95.036986666048335</v>
          </cell>
          <cell r="P72">
            <v>24.637899678848036</v>
          </cell>
          <cell r="Q72">
            <v>25.924537954284542</v>
          </cell>
          <cell r="R72">
            <v>1067.3202226551077</v>
          </cell>
        </row>
        <row r="73">
          <cell r="A73" t="str">
            <v>EM HY39813</v>
          </cell>
          <cell r="B73">
            <v>39813</v>
          </cell>
          <cell r="C73">
            <v>101</v>
          </cell>
          <cell r="D73">
            <v>98</v>
          </cell>
          <cell r="E73">
            <v>92</v>
          </cell>
          <cell r="F73">
            <v>177137.39239215851</v>
          </cell>
          <cell r="G73">
            <v>39054.812988571823</v>
          </cell>
          <cell r="H73">
            <v>138082.57940358669</v>
          </cell>
          <cell r="I73">
            <v>47533.041639685631</v>
          </cell>
          <cell r="J73">
            <v>80119.059466838837</v>
          </cell>
          <cell r="K73">
            <v>9840.4953107908368</v>
          </cell>
          <cell r="L73">
            <v>1.7234673038160022</v>
          </cell>
          <cell r="M73">
            <v>2.2109270075177982</v>
          </cell>
          <cell r="N73">
            <v>7.689884552181268</v>
          </cell>
          <cell r="O73">
            <v>79.391768774479331</v>
          </cell>
          <cell r="P73">
            <v>21.602866147958427</v>
          </cell>
          <cell r="Q73">
            <v>27.210460834200127</v>
          </cell>
          <cell r="R73">
            <v>2047.1374208431639</v>
          </cell>
        </row>
        <row r="74">
          <cell r="A74" t="str">
            <v>EM HY39903</v>
          </cell>
          <cell r="B74">
            <v>39903</v>
          </cell>
          <cell r="C74">
            <v>101</v>
          </cell>
          <cell r="D74">
            <v>101</v>
          </cell>
          <cell r="E74">
            <v>97</v>
          </cell>
          <cell r="F74">
            <v>182086.72606307268</v>
          </cell>
          <cell r="G74">
            <v>35749.525949120522</v>
          </cell>
          <cell r="H74">
            <v>146337.20011395216</v>
          </cell>
          <cell r="I74">
            <v>46737.324665188789</v>
          </cell>
          <cell r="J74">
            <v>69649.988708496094</v>
          </cell>
          <cell r="K74">
            <v>11112.096251666546</v>
          </cell>
          <cell r="L74">
            <v>2.1010369538811076</v>
          </cell>
          <cell r="M74">
            <v>2.6143109200656807</v>
          </cell>
          <cell r="N74">
            <v>6.0287322738007054</v>
          </cell>
          <cell r="O74">
            <v>76.490313053258106</v>
          </cell>
          <cell r="P74">
            <v>19.633241105525347</v>
          </cell>
          <cell r="Q74">
            <v>25.66761766533137</v>
          </cell>
          <cell r="R74">
            <v>1774.4006452051253</v>
          </cell>
        </row>
        <row r="75">
          <cell r="A75" t="str">
            <v>EM HY39994</v>
          </cell>
          <cell r="B75">
            <v>39994</v>
          </cell>
          <cell r="C75">
            <v>100</v>
          </cell>
          <cell r="D75">
            <v>99</v>
          </cell>
          <cell r="E75">
            <v>96</v>
          </cell>
          <cell r="F75">
            <v>182080.4164326787</v>
          </cell>
          <cell r="G75">
            <v>37936.604025244713</v>
          </cell>
          <cell r="H75">
            <v>144143.81240743399</v>
          </cell>
          <cell r="I75">
            <v>48958.625134527683</v>
          </cell>
          <cell r="J75">
            <v>59543.402457475662</v>
          </cell>
          <cell r="K75">
            <v>10075.19693082571</v>
          </cell>
          <cell r="L75">
            <v>2.4208192084820435</v>
          </cell>
          <cell r="M75">
            <v>3.0579444391461466</v>
          </cell>
          <cell r="N75">
            <v>5.6798187996140026</v>
          </cell>
          <cell r="O75">
            <v>77.40754874124076</v>
          </cell>
          <cell r="P75">
            <v>20.861821390845105</v>
          </cell>
          <cell r="Q75">
            <v>26.950629144170872</v>
          </cell>
          <cell r="R75">
            <v>1120.5457567860726</v>
          </cell>
        </row>
        <row r="76">
          <cell r="A76" t="str">
            <v>EM HY40086</v>
          </cell>
          <cell r="B76">
            <v>40086</v>
          </cell>
          <cell r="C76">
            <v>101</v>
          </cell>
          <cell r="D76">
            <v>99</v>
          </cell>
          <cell r="E76">
            <v>97</v>
          </cell>
          <cell r="F76">
            <v>200648.24182063341</v>
          </cell>
          <cell r="G76">
            <v>47675.515110611916</v>
          </cell>
          <cell r="H76">
            <v>152972.7267100215</v>
          </cell>
          <cell r="I76">
            <v>45020.875038921833</v>
          </cell>
          <cell r="J76">
            <v>55261.885278701782</v>
          </cell>
          <cell r="K76">
            <v>11023.626140117645</v>
          </cell>
          <cell r="L76">
            <v>2.768141657464914</v>
          </cell>
          <cell r="M76">
            <v>3.630861321663311</v>
          </cell>
          <cell r="N76">
            <v>4.8251678731446876</v>
          </cell>
          <cell r="O76">
            <v>105.43843730660687</v>
          </cell>
          <cell r="P76">
            <v>23.751660473918168</v>
          </cell>
          <cell r="Q76">
            <v>22.52656723738248</v>
          </cell>
          <cell r="R76">
            <v>714.59565758387782</v>
          </cell>
        </row>
        <row r="77">
          <cell r="A77" t="str">
            <v>EM HY40178</v>
          </cell>
          <cell r="B77">
            <v>40178</v>
          </cell>
          <cell r="C77">
            <v>104</v>
          </cell>
          <cell r="D77">
            <v>102</v>
          </cell>
          <cell r="E77">
            <v>103</v>
          </cell>
          <cell r="F77">
            <v>219502.35848361254</v>
          </cell>
          <cell r="G77">
            <v>54368.624939799309</v>
          </cell>
          <cell r="H77">
            <v>165133.73354381323</v>
          </cell>
          <cell r="I77">
            <v>47031.766297876835</v>
          </cell>
          <cell r="J77">
            <v>60488.632223129272</v>
          </cell>
          <cell r="K77">
            <v>12770.369889780879</v>
          </cell>
          <cell r="L77">
            <v>2.7299961575370255</v>
          </cell>
          <cell r="M77">
            <v>3.6288200016478562</v>
          </cell>
          <cell r="N77">
            <v>4.7020125027617947</v>
          </cell>
          <cell r="O77">
            <v>115.1248088666662</v>
          </cell>
          <cell r="P77">
            <v>24.756529492213552</v>
          </cell>
          <cell r="Q77">
            <v>21.504078691575291</v>
          </cell>
          <cell r="R77">
            <v>674.70846249007457</v>
          </cell>
        </row>
        <row r="78">
          <cell r="A78" t="str">
            <v>EM HY40268</v>
          </cell>
          <cell r="B78">
            <v>40268</v>
          </cell>
          <cell r="C78">
            <v>107</v>
          </cell>
          <cell r="D78">
            <v>106</v>
          </cell>
          <cell r="E78">
            <v>104</v>
          </cell>
          <cell r="F78">
            <v>233802.82526397705</v>
          </cell>
          <cell r="G78">
            <v>59187.372924804688</v>
          </cell>
          <cell r="H78">
            <v>174615.45233917236</v>
          </cell>
          <cell r="I78">
            <v>50639.116628408432</v>
          </cell>
          <cell r="J78">
            <v>69116.478801727295</v>
          </cell>
          <cell r="K78">
            <v>13190.618929862976</v>
          </cell>
          <cell r="L78">
            <v>2.5263939275623013</v>
          </cell>
          <cell r="M78">
            <v>3.3827363505406769</v>
          </cell>
          <cell r="N78">
            <v>5.1658698951966562</v>
          </cell>
          <cell r="O78">
            <v>119.50677240821493</v>
          </cell>
          <cell r="P78">
            <v>25.258467409065776</v>
          </cell>
          <cell r="Q78">
            <v>21.135594996061918</v>
          </cell>
          <cell r="R78">
            <v>549.64709389227244</v>
          </cell>
        </row>
        <row r="79">
          <cell r="A79" t="str">
            <v>EM HY40359</v>
          </cell>
          <cell r="B79">
            <v>40359</v>
          </cell>
          <cell r="C79">
            <v>111</v>
          </cell>
          <cell r="D79">
            <v>108</v>
          </cell>
          <cell r="E79">
            <v>107</v>
          </cell>
          <cell r="F79">
            <v>251322.62755584717</v>
          </cell>
          <cell r="G79">
            <v>64151.661128044128</v>
          </cell>
          <cell r="H79">
            <v>187170.96642780304</v>
          </cell>
          <cell r="I79">
            <v>50312.900732517242</v>
          </cell>
          <cell r="J79">
            <v>82960.661994934082</v>
          </cell>
          <cell r="K79">
            <v>14809.850603699684</v>
          </cell>
          <cell r="L79">
            <v>2.2561411870029735</v>
          </cell>
          <cell r="M79">
            <v>3.0294192634479455</v>
          </cell>
          <cell r="N79">
            <v>5.4235034101715147</v>
          </cell>
          <cell r="O79">
            <v>125.10143388006811</v>
          </cell>
          <cell r="P79">
            <v>25.160827234151569</v>
          </cell>
          <cell r="Q79">
            <v>20.112341204875939</v>
          </cell>
          <cell r="R79">
            <v>689.43624967540052</v>
          </cell>
        </row>
        <row r="80">
          <cell r="A80" t="str">
            <v>EM HY40451</v>
          </cell>
          <cell r="B80">
            <v>40451</v>
          </cell>
          <cell r="C80">
            <v>117</v>
          </cell>
          <cell r="D80">
            <v>114</v>
          </cell>
          <cell r="E80">
            <v>113</v>
          </cell>
          <cell r="F80">
            <v>284601.7251663208</v>
          </cell>
          <cell r="G80">
            <v>77930.957378387451</v>
          </cell>
          <cell r="H80">
            <v>206670.76778793335</v>
          </cell>
          <cell r="I80">
            <v>51857.071760296822</v>
          </cell>
          <cell r="J80">
            <v>97018.800504684448</v>
          </cell>
          <cell r="K80">
            <v>16718.822433054447</v>
          </cell>
          <cell r="L80">
            <v>2.1302135948171661</v>
          </cell>
          <cell r="M80">
            <v>2.9334698397201797</v>
          </cell>
          <cell r="N80">
            <v>5.5946539812769513</v>
          </cell>
          <cell r="O80">
            <v>147.93894518492533</v>
          </cell>
          <cell r="P80">
            <v>27.122494983443541</v>
          </cell>
          <cell r="Q80">
            <v>18.333573319412359</v>
          </cell>
          <cell r="R80">
            <v>592.55203472731148</v>
          </cell>
        </row>
        <row r="81">
          <cell r="A81" t="str">
            <v>EM HY40543</v>
          </cell>
          <cell r="B81">
            <v>40543</v>
          </cell>
          <cell r="C81">
            <v>119</v>
          </cell>
          <cell r="D81">
            <v>117</v>
          </cell>
          <cell r="E81">
            <v>115</v>
          </cell>
          <cell r="F81">
            <v>285175.8152923584</v>
          </cell>
          <cell r="G81">
            <v>68223.568949699402</v>
          </cell>
          <cell r="H81">
            <v>216952.246342659</v>
          </cell>
          <cell r="I81">
            <v>49880.149643063545</v>
          </cell>
          <cell r="J81">
            <v>95973.971900939941</v>
          </cell>
          <cell r="K81">
            <v>16316.039583623409</v>
          </cell>
          <cell r="L81">
            <v>2.2605321218401531</v>
          </cell>
          <cell r="M81">
            <v>2.9713870296699212</v>
          </cell>
          <cell r="N81">
            <v>5.6210057402905926</v>
          </cell>
          <cell r="O81">
            <v>134.41682812243846</v>
          </cell>
          <cell r="P81">
            <v>23.621457881866682</v>
          </cell>
          <cell r="Q81">
            <v>17.573289157180692</v>
          </cell>
          <cell r="R81">
            <v>535.72756704562289</v>
          </cell>
        </row>
        <row r="82">
          <cell r="A82" t="str">
            <v>EM HY40633</v>
          </cell>
          <cell r="B82">
            <v>40633</v>
          </cell>
          <cell r="C82">
            <v>117</v>
          </cell>
          <cell r="D82">
            <v>121</v>
          </cell>
          <cell r="E82">
            <v>112</v>
          </cell>
          <cell r="F82">
            <v>285115.27345657349</v>
          </cell>
          <cell r="G82">
            <v>67827.083685874939</v>
          </cell>
          <cell r="H82">
            <v>217288.18977069855</v>
          </cell>
          <cell r="I82">
            <v>56345.759444236755</v>
          </cell>
          <cell r="J82">
            <v>98661.329965591431</v>
          </cell>
          <cell r="K82">
            <v>15949.247862696648</v>
          </cell>
          <cell r="L82">
            <v>2.2023642884854557</v>
          </cell>
          <cell r="M82">
            <v>2.8898381316774127</v>
          </cell>
          <cell r="N82">
            <v>5.8168587660224871</v>
          </cell>
          <cell r="O82">
            <v>122.85934690451231</v>
          </cell>
          <cell r="P82">
            <v>23.418614082844702</v>
          </cell>
          <cell r="Q82">
            <v>19.061320666994849</v>
          </cell>
          <cell r="R82">
            <v>501.86889228835111</v>
          </cell>
        </row>
        <row r="83">
          <cell r="A83" t="str">
            <v>EM HY40724</v>
          </cell>
          <cell r="B83">
            <v>40724</v>
          </cell>
          <cell r="C83">
            <v>119</v>
          </cell>
          <cell r="D83">
            <v>121</v>
          </cell>
          <cell r="E83">
            <v>114</v>
          </cell>
          <cell r="F83">
            <v>292111.83506774902</v>
          </cell>
          <cell r="G83">
            <v>71322.126746177673</v>
          </cell>
          <cell r="H83">
            <v>220789.70832157135</v>
          </cell>
          <cell r="I83">
            <v>58886.67481392622</v>
          </cell>
          <cell r="J83">
            <v>93312.672605514526</v>
          </cell>
          <cell r="K83">
            <v>16482.325252175331</v>
          </cell>
          <cell r="L83">
            <v>2.3661277954707653</v>
          </cell>
          <cell r="M83">
            <v>3.130462636116651</v>
          </cell>
          <cell r="N83">
            <v>5.4292469545703694</v>
          </cell>
          <cell r="O83">
            <v>120.97526648120613</v>
          </cell>
          <cell r="P83">
            <v>23.757123030643619</v>
          </cell>
          <cell r="Q83">
            <v>19.638000164549631</v>
          </cell>
          <cell r="R83">
            <v>596.11167260088007</v>
          </cell>
        </row>
        <row r="84">
          <cell r="A84" t="str">
            <v>EM HY40816</v>
          </cell>
          <cell r="B84">
            <v>40816</v>
          </cell>
          <cell r="C84">
            <v>119</v>
          </cell>
          <cell r="D84">
            <v>120</v>
          </cell>
          <cell r="E84">
            <v>115</v>
          </cell>
          <cell r="F84">
            <v>284588.3508682251</v>
          </cell>
          <cell r="G84">
            <v>66120.538989067078</v>
          </cell>
          <cell r="H84">
            <v>218467.81187915802</v>
          </cell>
          <cell r="I84">
            <v>59702.486205279827</v>
          </cell>
          <cell r="J84">
            <v>94801.156600952148</v>
          </cell>
          <cell r="K84">
            <v>16701.740073204041</v>
          </cell>
          <cell r="L84">
            <v>2.3044846678269724</v>
          </cell>
          <cell r="M84">
            <v>3.0019501984152668</v>
          </cell>
          <cell r="N84">
            <v>5.4241250936301615</v>
          </cell>
          <cell r="O84">
            <v>108.91443202848036</v>
          </cell>
          <cell r="P84">
            <v>22.961742241763673</v>
          </cell>
          <cell r="Q84">
            <v>21.082368804677177</v>
          </cell>
          <cell r="R84">
            <v>1040.8125984289877</v>
          </cell>
        </row>
        <row r="85">
          <cell r="A85" t="str">
            <v>EM HY40908</v>
          </cell>
          <cell r="B85">
            <v>40908</v>
          </cell>
          <cell r="C85">
            <v>111</v>
          </cell>
          <cell r="D85">
            <v>112</v>
          </cell>
          <cell r="E85">
            <v>110</v>
          </cell>
          <cell r="F85">
            <v>280456.98593902588</v>
          </cell>
          <cell r="G85">
            <v>68133.386109828949</v>
          </cell>
          <cell r="H85">
            <v>212323.59982919693</v>
          </cell>
          <cell r="I85">
            <v>63530.738906648185</v>
          </cell>
          <cell r="J85">
            <v>96890.375335693359</v>
          </cell>
          <cell r="K85">
            <v>17901.537034988403</v>
          </cell>
          <cell r="L85">
            <v>2.1913796813518922</v>
          </cell>
          <cell r="M85">
            <v>2.8945804468951062</v>
          </cell>
          <cell r="N85">
            <v>5.3678842290805706</v>
          </cell>
          <cell r="O85">
            <v>107.49988760154832</v>
          </cell>
          <cell r="P85">
            <v>24.146166664715807</v>
          </cell>
          <cell r="Q85">
            <v>22.461573870862384</v>
          </cell>
          <cell r="R85">
            <v>945.92845416686725</v>
          </cell>
        </row>
        <row r="86">
          <cell r="A86" t="str">
            <v>EM HY40999</v>
          </cell>
          <cell r="B86">
            <v>40999</v>
          </cell>
          <cell r="C86">
            <v>101</v>
          </cell>
          <cell r="D86">
            <v>100</v>
          </cell>
          <cell r="E86">
            <v>99</v>
          </cell>
          <cell r="F86">
            <v>292379.55578613281</v>
          </cell>
          <cell r="G86">
            <v>62285.815486907959</v>
          </cell>
          <cell r="H86">
            <v>230093.74029922485</v>
          </cell>
          <cell r="I86">
            <v>59080.606070742011</v>
          </cell>
          <cell r="J86">
            <v>87026.368334293365</v>
          </cell>
          <cell r="K86">
            <v>18007.580814361572</v>
          </cell>
          <cell r="L86">
            <v>2.6439542945807926</v>
          </cell>
          <cell r="M86">
            <v>3.3596662871535519</v>
          </cell>
          <cell r="N86">
            <v>4.8215194690995196</v>
          </cell>
          <cell r="O86">
            <v>105.29375479581179</v>
          </cell>
          <cell r="P86">
            <v>21.300194520355547</v>
          </cell>
          <cell r="Q86">
            <v>20.229304730998908</v>
          </cell>
          <cell r="R86">
            <v>753.86330761797319</v>
          </cell>
        </row>
        <row r="87">
          <cell r="A87" t="str">
            <v>EM HY41090</v>
          </cell>
          <cell r="B87">
            <v>41090</v>
          </cell>
          <cell r="C87">
            <v>125</v>
          </cell>
          <cell r="D87">
            <v>125</v>
          </cell>
          <cell r="E87">
            <v>98</v>
          </cell>
          <cell r="F87">
            <v>316513.93601226807</v>
          </cell>
          <cell r="G87">
            <v>65899.896266937256</v>
          </cell>
          <cell r="H87">
            <v>250614.03974533081</v>
          </cell>
          <cell r="I87">
            <v>64017.563335187733</v>
          </cell>
          <cell r="J87">
            <v>94487.351028203964</v>
          </cell>
          <cell r="K87">
            <v>18208.163997650146</v>
          </cell>
          <cell r="L87">
            <v>2.6523554424816491</v>
          </cell>
          <cell r="M87">
            <v>3.349802196463211</v>
          </cell>
          <cell r="N87">
            <v>4.6680820245782986</v>
          </cell>
          <cell r="O87">
            <v>102.94033829731049</v>
          </cell>
          <cell r="P87">
            <v>20.820535454837913</v>
          </cell>
          <cell r="Q87">
            <v>20.225827697111704</v>
          </cell>
          <cell r="R87">
            <v>843.8004956243318</v>
          </cell>
        </row>
        <row r="88">
          <cell r="A88" t="str">
            <v>EM HY41182</v>
          </cell>
          <cell r="B88">
            <v>41182</v>
          </cell>
          <cell r="C88">
            <v>57</v>
          </cell>
          <cell r="D88">
            <v>56</v>
          </cell>
          <cell r="E88">
            <v>52</v>
          </cell>
          <cell r="F88">
            <v>138337.41299438477</v>
          </cell>
          <cell r="G88">
            <v>30436.015998840332</v>
          </cell>
          <cell r="H88">
            <v>107901.39699554443</v>
          </cell>
          <cell r="I88">
            <v>25574.399000048637</v>
          </cell>
          <cell r="J88">
            <v>45036.044799804688</v>
          </cell>
          <cell r="K88">
            <v>9817.2060012817383</v>
          </cell>
          <cell r="L88">
            <v>2.3958897251121924</v>
          </cell>
          <cell r="M88">
            <v>3.0717043117202136</v>
          </cell>
          <cell r="N88">
            <v>4.3403433516869772</v>
          </cell>
          <cell r="O88">
            <v>117.2149382622181</v>
          </cell>
          <cell r="P88">
            <v>21.815362488442229</v>
          </cell>
          <cell r="Q88">
            <v>18.611418315675536</v>
          </cell>
          <cell r="R88">
            <v>770.11837654222825</v>
          </cell>
        </row>
        <row r="89">
          <cell r="A89" t="str">
            <v>EM HY40543</v>
          </cell>
          <cell r="B89">
            <v>40543</v>
          </cell>
          <cell r="C89">
            <v>139</v>
          </cell>
          <cell r="D89">
            <v>137</v>
          </cell>
          <cell r="E89">
            <v>121</v>
          </cell>
          <cell r="F89">
            <v>304558.62651824951</v>
          </cell>
          <cell r="G89">
            <v>73915.202789306641</v>
          </cell>
          <cell r="H89">
            <v>230643.42372894287</v>
          </cell>
          <cell r="I89">
            <v>53453.890507221222</v>
          </cell>
          <cell r="J89">
            <v>101125.97124099731</v>
          </cell>
          <cell r="K89">
            <v>16564.817657649517</v>
          </cell>
          <cell r="L89">
            <v>2.2807536075899573</v>
          </cell>
          <cell r="M89">
            <v>3.0116756633411588</v>
          </cell>
          <cell r="N89">
            <v>5.5820891725108455</v>
          </cell>
          <cell r="O89">
            <v>136.07793214361558</v>
          </cell>
          <cell r="P89">
            <v>23.988557117986495</v>
          </cell>
          <cell r="Q89">
            <v>17.62854324731299</v>
          </cell>
          <cell r="R89">
            <v>534.10535650854808</v>
          </cell>
        </row>
        <row r="90">
          <cell r="A90" t="str">
            <v>LatAm</v>
          </cell>
          <cell r="B90" t="str">
            <v>ReportDate</v>
          </cell>
          <cell r="C90" t="str">
            <v>LeverageSample</v>
          </cell>
          <cell r="D90" t="str">
            <v>LiquiditySample</v>
          </cell>
          <cell r="E90" t="str">
            <v>CoverageSample</v>
          </cell>
          <cell r="F90" t="str">
            <v>TotalDebt</v>
          </cell>
          <cell r="G90" t="str">
            <v>Cash</v>
          </cell>
          <cell r="H90" t="str">
            <v>NetDebt</v>
          </cell>
          <cell r="I90" t="str">
            <v>STdebt</v>
          </cell>
          <cell r="J90" t="str">
            <v>LtmEbitda</v>
          </cell>
          <cell r="K90" t="str">
            <v>LtmInterest</v>
          </cell>
          <cell r="L90" t="str">
            <v>NetLeverage</v>
          </cell>
          <cell r="M90" t="str">
            <v>Leverage</v>
          </cell>
          <cell r="N90" t="str">
            <v>CoverageRatio</v>
          </cell>
          <cell r="O90" t="str">
            <v>CashSTdebt</v>
          </cell>
          <cell r="P90" t="str">
            <v>CashTotalDebt</v>
          </cell>
          <cell r="Q90" t="str">
            <v>STtoTotalDebt</v>
          </cell>
          <cell r="R90" t="str">
            <v>OAS</v>
          </cell>
        </row>
        <row r="91">
          <cell r="A91" t="str">
            <v>LatAm38807</v>
          </cell>
          <cell r="B91">
            <v>38807</v>
          </cell>
          <cell r="C91">
            <v>46</v>
          </cell>
          <cell r="D91">
            <v>46</v>
          </cell>
          <cell r="E91">
            <v>39</v>
          </cell>
          <cell r="F91">
            <v>138916.63976585865</v>
          </cell>
          <cell r="G91">
            <v>26157.569102704758</v>
          </cell>
          <cell r="H91">
            <v>112759.07066315389</v>
          </cell>
          <cell r="I91">
            <v>18186.377746596932</v>
          </cell>
          <cell r="J91">
            <v>112847.73743847013</v>
          </cell>
          <cell r="K91">
            <v>9645.8583001275547</v>
          </cell>
          <cell r="L91">
            <v>0.9992142795475667</v>
          </cell>
          <cell r="M91">
            <v>1.2310095259251654</v>
          </cell>
          <cell r="N91">
            <v>11.009459022728405</v>
          </cell>
          <cell r="O91">
            <v>143.83056080312315</v>
          </cell>
          <cell r="P91">
            <v>18.829687463498139</v>
          </cell>
          <cell r="Q91">
            <v>13.091576197962841</v>
          </cell>
          <cell r="R91">
            <v>158.58125736006818</v>
          </cell>
        </row>
        <row r="92">
          <cell r="A92" t="str">
            <v>LatAm38898</v>
          </cell>
          <cell r="B92">
            <v>38898</v>
          </cell>
          <cell r="C92">
            <v>46</v>
          </cell>
          <cell r="D92">
            <v>46</v>
          </cell>
          <cell r="E92">
            <v>39</v>
          </cell>
          <cell r="F92">
            <v>143832.16203987598</v>
          </cell>
          <cell r="G92">
            <v>24947.722377517028</v>
          </cell>
          <cell r="H92">
            <v>118884.43966235896</v>
          </cell>
          <cell r="I92">
            <v>20954.165478184819</v>
          </cell>
          <cell r="J92">
            <v>121752.09867504239</v>
          </cell>
          <cell r="K92">
            <v>10258.983125605155</v>
          </cell>
          <cell r="L92">
            <v>0.97644673854586073</v>
          </cell>
          <cell r="M92">
            <v>1.1813526305100128</v>
          </cell>
          <cell r="N92">
            <v>11.172157923572483</v>
          </cell>
          <cell r="O92">
            <v>119.05853470275332</v>
          </cell>
          <cell r="P92">
            <v>17.345023549462134</v>
          </cell>
          <cell r="Q92">
            <v>14.5684839753542</v>
          </cell>
          <cell r="R92">
            <v>189.44002059017166</v>
          </cell>
        </row>
        <row r="93">
          <cell r="A93" t="str">
            <v>LatAm38990</v>
          </cell>
          <cell r="B93">
            <v>38990</v>
          </cell>
          <cell r="C93">
            <v>47</v>
          </cell>
          <cell r="D93">
            <v>47</v>
          </cell>
          <cell r="E93">
            <v>36</v>
          </cell>
          <cell r="F93">
            <v>163972.05010139942</v>
          </cell>
          <cell r="G93">
            <v>28628.732774108066</v>
          </cell>
          <cell r="H93">
            <v>135343.31732729136</v>
          </cell>
          <cell r="I93">
            <v>27338.186398521066</v>
          </cell>
          <cell r="J93">
            <v>151262.07993343472</v>
          </cell>
          <cell r="K93">
            <v>10212.181728758384</v>
          </cell>
          <cell r="L93">
            <v>0.89476038797596413</v>
          </cell>
          <cell r="M93">
            <v>1.0840261496705448</v>
          </cell>
          <cell r="N93">
            <v>11.647697082733892</v>
          </cell>
          <cell r="O93">
            <v>104.72067296920918</v>
          </cell>
          <cell r="P93">
            <v>17.459519934284053</v>
          </cell>
          <cell r="Q93">
            <v>16.672467278182644</v>
          </cell>
          <cell r="R93">
            <v>170.52685707214673</v>
          </cell>
        </row>
        <row r="94">
          <cell r="A94" t="str">
            <v>LatAm39082</v>
          </cell>
          <cell r="B94">
            <v>39082</v>
          </cell>
          <cell r="C94">
            <v>48</v>
          </cell>
          <cell r="D94">
            <v>48</v>
          </cell>
          <cell r="E94">
            <v>35</v>
          </cell>
          <cell r="F94">
            <v>171206.65074074268</v>
          </cell>
          <cell r="G94">
            <v>37649.928996272269</v>
          </cell>
          <cell r="H94">
            <v>133556.72174447041</v>
          </cell>
          <cell r="I94">
            <v>27517.976901963353</v>
          </cell>
          <cell r="J94">
            <v>153245.76292446256</v>
          </cell>
          <cell r="K94">
            <v>9641.506126799155</v>
          </cell>
          <cell r="L94">
            <v>0.87151983321263371</v>
          </cell>
          <cell r="M94">
            <v>1.1172031609456854</v>
          </cell>
          <cell r="N94">
            <v>12.419951781427569</v>
          </cell>
          <cell r="O94">
            <v>136.81939312037878</v>
          </cell>
          <cell r="P94">
            <v>21.990926656982126</v>
          </cell>
          <cell r="Q94">
            <v>16.072960240098194</v>
          </cell>
          <cell r="R94">
            <v>131.79615577697624</v>
          </cell>
        </row>
        <row r="95">
          <cell r="A95" t="str">
            <v>LatAm39172</v>
          </cell>
          <cell r="B95">
            <v>39172</v>
          </cell>
          <cell r="C95">
            <v>49</v>
          </cell>
          <cell r="D95">
            <v>50</v>
          </cell>
          <cell r="E95">
            <v>38</v>
          </cell>
          <cell r="F95">
            <v>175692.48147344589</v>
          </cell>
          <cell r="G95">
            <v>34484.68361312151</v>
          </cell>
          <cell r="H95">
            <v>141207.79786032438</v>
          </cell>
          <cell r="I95">
            <v>28496.403509328142</v>
          </cell>
          <cell r="J95">
            <v>151612.60989320278</v>
          </cell>
          <cell r="K95">
            <v>10454.121445746394</v>
          </cell>
          <cell r="L95">
            <v>0.93137238360181496</v>
          </cell>
          <cell r="M95">
            <v>1.1588249921771361</v>
          </cell>
          <cell r="N95">
            <v>11.622670976362171</v>
          </cell>
          <cell r="O95">
            <v>121.43523445246014</v>
          </cell>
          <cell r="P95">
            <v>19.537172549285213</v>
          </cell>
          <cell r="Q95">
            <v>16.08855340657632</v>
          </cell>
          <cell r="R95">
            <v>135.02722676889294</v>
          </cell>
        </row>
        <row r="96">
          <cell r="A96" t="str">
            <v>LatAm39263</v>
          </cell>
          <cell r="B96">
            <v>39263</v>
          </cell>
          <cell r="C96">
            <v>51</v>
          </cell>
          <cell r="D96">
            <v>52</v>
          </cell>
          <cell r="E96">
            <v>51</v>
          </cell>
          <cell r="F96">
            <v>175893.03561306</v>
          </cell>
          <cell r="G96">
            <v>35152.008446931839</v>
          </cell>
          <cell r="H96">
            <v>140741.02716612816</v>
          </cell>
          <cell r="I96">
            <v>26572.079187581316</v>
          </cell>
          <cell r="J96">
            <v>153933.29244473577</v>
          </cell>
          <cell r="K96">
            <v>11630.046784743667</v>
          </cell>
          <cell r="L96">
            <v>0.91429881691549075</v>
          </cell>
          <cell r="M96">
            <v>1.1426575292424677</v>
          </cell>
          <cell r="N96">
            <v>13.235827447114483</v>
          </cell>
          <cell r="O96">
            <v>135.32110986322229</v>
          </cell>
          <cell r="P96">
            <v>20.367691853100041</v>
          </cell>
          <cell r="Q96">
            <v>15.051378069310081</v>
          </cell>
          <cell r="R96">
            <v>130.70471154199589</v>
          </cell>
        </row>
        <row r="97">
          <cell r="A97" t="str">
            <v>LatAm39355</v>
          </cell>
          <cell r="B97">
            <v>39355</v>
          </cell>
          <cell r="C97">
            <v>51</v>
          </cell>
          <cell r="D97">
            <v>53</v>
          </cell>
          <cell r="E97">
            <v>51</v>
          </cell>
          <cell r="F97">
            <v>179498.1164855957</v>
          </cell>
          <cell r="G97">
            <v>33666.539768338203</v>
          </cell>
          <cell r="H97">
            <v>145831.5767172575</v>
          </cell>
          <cell r="I97">
            <v>29149.810084531084</v>
          </cell>
          <cell r="J97">
            <v>155858.54282155633</v>
          </cell>
          <cell r="K97">
            <v>11514.589646682143</v>
          </cell>
          <cell r="L97">
            <v>0.93566623989434583</v>
          </cell>
          <cell r="M97">
            <v>1.1516732624088788</v>
          </cell>
          <cell r="N97">
            <v>13.535744442830925</v>
          </cell>
          <cell r="O97">
            <v>118.26425398932842</v>
          </cell>
          <cell r="P97">
            <v>19.136424254529217</v>
          </cell>
          <cell r="Q97">
            <v>16.181072140577651</v>
          </cell>
          <cell r="R97">
            <v>181.92945343914934</v>
          </cell>
        </row>
        <row r="98">
          <cell r="A98" t="str">
            <v>LatAm39447</v>
          </cell>
          <cell r="B98">
            <v>39447</v>
          </cell>
          <cell r="C98">
            <v>52</v>
          </cell>
          <cell r="D98">
            <v>54</v>
          </cell>
          <cell r="E98">
            <v>52</v>
          </cell>
          <cell r="F98">
            <v>190437.29168701172</v>
          </cell>
          <cell r="G98">
            <v>37952.328308105469</v>
          </cell>
          <cell r="H98">
            <v>152484.96337890625</v>
          </cell>
          <cell r="I98">
            <v>33376.847969055176</v>
          </cell>
          <cell r="J98">
            <v>170702.8753528595</v>
          </cell>
          <cell r="K98">
            <v>14578.608324050903</v>
          </cell>
          <cell r="L98">
            <v>0.89327706439452148</v>
          </cell>
          <cell r="M98">
            <v>1.1156068185340127</v>
          </cell>
          <cell r="N98">
            <v>11.709133790997338</v>
          </cell>
          <cell r="O98">
            <v>116.12284748000286</v>
          </cell>
          <cell r="P98">
            <v>20.283010176520914</v>
          </cell>
          <cell r="Q98">
            <v>17.466855676281781</v>
          </cell>
          <cell r="R98">
            <v>267.47576048757321</v>
          </cell>
        </row>
        <row r="99">
          <cell r="A99" t="str">
            <v>LatAm39538</v>
          </cell>
          <cell r="B99">
            <v>39538</v>
          </cell>
          <cell r="C99">
            <v>66</v>
          </cell>
          <cell r="D99">
            <v>66</v>
          </cell>
          <cell r="E99">
            <v>59</v>
          </cell>
          <cell r="F99">
            <v>210881.87208461761</v>
          </cell>
          <cell r="G99">
            <v>62586.279935836792</v>
          </cell>
          <cell r="H99">
            <v>148295.59214878082</v>
          </cell>
          <cell r="I99">
            <v>38737.118570923805</v>
          </cell>
          <cell r="J99">
            <v>193026.84925079346</v>
          </cell>
          <cell r="K99">
            <v>15048.131315596402</v>
          </cell>
          <cell r="L99">
            <v>0.76826406649836165</v>
          </cell>
          <cell r="M99">
            <v>1.0925002034852971</v>
          </cell>
          <cell r="N99">
            <v>10.890922200431939</v>
          </cell>
          <cell r="O99">
            <v>161.48934317736919</v>
          </cell>
          <cell r="P99">
            <v>29.688651768269192</v>
          </cell>
          <cell r="Q99">
            <v>18.384279224952412</v>
          </cell>
          <cell r="R99">
            <v>369.72359856774261</v>
          </cell>
        </row>
        <row r="100">
          <cell r="A100" t="str">
            <v>LatAm39629</v>
          </cell>
          <cell r="B100">
            <v>39629</v>
          </cell>
          <cell r="C100">
            <v>68</v>
          </cell>
          <cell r="D100">
            <v>69</v>
          </cell>
          <cell r="E100">
            <v>61</v>
          </cell>
          <cell r="F100">
            <v>245901.18804740906</v>
          </cell>
          <cell r="G100">
            <v>72875.78718662262</v>
          </cell>
          <cell r="H100">
            <v>173025.40086078644</v>
          </cell>
          <cell r="I100">
            <v>42635.48960351944</v>
          </cell>
          <cell r="J100">
            <v>226600.24717712402</v>
          </cell>
          <cell r="K100">
            <v>16402.350339330733</v>
          </cell>
          <cell r="L100">
            <v>0.76357110381057813</v>
          </cell>
          <cell r="M100">
            <v>1.0851761686526242</v>
          </cell>
          <cell r="N100">
            <v>11.778820510141221</v>
          </cell>
          <cell r="O100">
            <v>170.94329265205019</v>
          </cell>
          <cell r="P100">
            <v>29.641374404559972</v>
          </cell>
          <cell r="Q100">
            <v>17.339887365393196</v>
          </cell>
          <cell r="R100">
            <v>317.92843826776868</v>
          </cell>
        </row>
        <row r="101">
          <cell r="A101" t="str">
            <v>LatAm39721</v>
          </cell>
          <cell r="B101">
            <v>39721</v>
          </cell>
          <cell r="C101">
            <v>68</v>
          </cell>
          <cell r="D101">
            <v>69</v>
          </cell>
          <cell r="E101">
            <v>61</v>
          </cell>
          <cell r="F101">
            <v>258804.47225856781</v>
          </cell>
          <cell r="G101">
            <v>83158.715493679047</v>
          </cell>
          <cell r="H101">
            <v>175645.75676488876</v>
          </cell>
          <cell r="I101">
            <v>45767.187072753906</v>
          </cell>
          <cell r="J101">
            <v>249185.2546672821</v>
          </cell>
          <cell r="K101">
            <v>18309.3604523018</v>
          </cell>
          <cell r="L101">
            <v>0.70488021853225236</v>
          </cell>
          <cell r="M101">
            <v>1.0386026757647819</v>
          </cell>
          <cell r="N101">
            <v>11.627870917374784</v>
          </cell>
          <cell r="O101">
            <v>181.66330408614525</v>
          </cell>
          <cell r="P101">
            <v>32.126207425474504</v>
          </cell>
          <cell r="Q101">
            <v>17.684478209336191</v>
          </cell>
          <cell r="R101">
            <v>464.74890961529297</v>
          </cell>
        </row>
        <row r="102">
          <cell r="A102" t="str">
            <v>LatAm39813</v>
          </cell>
          <cell r="B102">
            <v>39813</v>
          </cell>
          <cell r="C102">
            <v>72</v>
          </cell>
          <cell r="D102">
            <v>71</v>
          </cell>
          <cell r="E102">
            <v>64</v>
          </cell>
          <cell r="F102">
            <v>270091.16554164886</v>
          </cell>
          <cell r="G102">
            <v>80202.113399982452</v>
          </cell>
          <cell r="H102">
            <v>189889.05214166641</v>
          </cell>
          <cell r="I102">
            <v>53872.453399300575</v>
          </cell>
          <cell r="J102">
            <v>237185.21536064148</v>
          </cell>
          <cell r="K102">
            <v>16155.33754003793</v>
          </cell>
          <cell r="L102">
            <v>0.80059396557639151</v>
          </cell>
          <cell r="M102">
            <v>1.1387352501334187</v>
          </cell>
          <cell r="N102">
            <v>12.310055913033063</v>
          </cell>
          <cell r="O102">
            <v>148.76602297138101</v>
          </cell>
          <cell r="P102">
            <v>29.717613313556136</v>
          </cell>
          <cell r="Q102">
            <v>19.976075665659948</v>
          </cell>
          <cell r="R102">
            <v>803.44592504595312</v>
          </cell>
        </row>
        <row r="103">
          <cell r="A103" t="str">
            <v>LatAm39903</v>
          </cell>
          <cell r="B103">
            <v>39903</v>
          </cell>
          <cell r="C103">
            <v>71</v>
          </cell>
          <cell r="D103">
            <v>71</v>
          </cell>
          <cell r="E103">
            <v>66</v>
          </cell>
          <cell r="F103">
            <v>280244.71079188585</v>
          </cell>
          <cell r="G103">
            <v>80331.651445388794</v>
          </cell>
          <cell r="H103">
            <v>199913.05934649706</v>
          </cell>
          <cell r="I103">
            <v>52000.346822082996</v>
          </cell>
          <cell r="J103">
            <v>214572.36225891113</v>
          </cell>
          <cell r="K103">
            <v>16843.329548180103</v>
          </cell>
          <cell r="L103">
            <v>0.93168130900882007</v>
          </cell>
          <cell r="M103">
            <v>1.3060615441877457</v>
          </cell>
          <cell r="N103">
            <v>10.590283097040533</v>
          </cell>
          <cell r="O103">
            <v>154.4829147394731</v>
          </cell>
          <cell r="P103">
            <v>28.664823403230738</v>
          </cell>
          <cell r="Q103">
            <v>18.555335683284056</v>
          </cell>
          <cell r="R103">
            <v>744.58921928106054</v>
          </cell>
        </row>
        <row r="104">
          <cell r="A104" t="str">
            <v>LatAm39994</v>
          </cell>
          <cell r="B104">
            <v>39994</v>
          </cell>
          <cell r="C104">
            <v>71</v>
          </cell>
          <cell r="D104">
            <v>71</v>
          </cell>
          <cell r="E104">
            <v>66</v>
          </cell>
          <cell r="F104">
            <v>299963.4576638341</v>
          </cell>
          <cell r="G104">
            <v>83162.133938789368</v>
          </cell>
          <cell r="H104">
            <v>216801.32372504473</v>
          </cell>
          <cell r="I104">
            <v>55883.574256718159</v>
          </cell>
          <cell r="J104">
            <v>183734.81943511963</v>
          </cell>
          <cell r="K104">
            <v>17467.605676710606</v>
          </cell>
          <cell r="L104">
            <v>1.1799686330091697</v>
          </cell>
          <cell r="M104">
            <v>1.6325890682345983</v>
          </cell>
          <cell r="N104">
            <v>8.6294487078267643</v>
          </cell>
          <cell r="O104">
            <v>148.8131978759248</v>
          </cell>
          <cell r="P104">
            <v>27.724088322781071</v>
          </cell>
          <cell r="Q104">
            <v>18.630127380164517</v>
          </cell>
          <cell r="R104">
            <v>493.93522658468584</v>
          </cell>
        </row>
        <row r="105">
          <cell r="A105" t="str">
            <v>LatAm40086</v>
          </cell>
          <cell r="B105">
            <v>40086</v>
          </cell>
          <cell r="C105">
            <v>73</v>
          </cell>
          <cell r="D105">
            <v>73</v>
          </cell>
          <cell r="E105">
            <v>68</v>
          </cell>
          <cell r="F105">
            <v>329802.56780177355</v>
          </cell>
          <cell r="G105">
            <v>108147.32079029083</v>
          </cell>
          <cell r="H105">
            <v>221655.24701148272</v>
          </cell>
          <cell r="I105">
            <v>53485.588665306568</v>
          </cell>
          <cell r="J105">
            <v>166053.72813415527</v>
          </cell>
          <cell r="K105">
            <v>16624.385694339871</v>
          </cell>
          <cell r="L105">
            <v>1.3348405332544344</v>
          </cell>
          <cell r="M105">
            <v>1.9861196222907149</v>
          </cell>
          <cell r="N105">
            <v>8.1313013766097502</v>
          </cell>
          <cell r="O105">
            <v>202.19899133397891</v>
          </cell>
          <cell r="P105">
            <v>32.791533889842945</v>
          </cell>
          <cell r="Q105">
            <v>16.217456711087181</v>
          </cell>
          <cell r="R105">
            <v>357.01091971096668</v>
          </cell>
        </row>
        <row r="106">
          <cell r="A106" t="str">
            <v>LatAm40178</v>
          </cell>
          <cell r="B106">
            <v>40178</v>
          </cell>
          <cell r="C106">
            <v>75</v>
          </cell>
          <cell r="D106">
            <v>75</v>
          </cell>
          <cell r="E106">
            <v>74</v>
          </cell>
          <cell r="F106">
            <v>363371.32725459337</v>
          </cell>
          <cell r="G106">
            <v>114097.97711181641</v>
          </cell>
          <cell r="H106">
            <v>249273.35014277697</v>
          </cell>
          <cell r="I106">
            <v>57012.787099421024</v>
          </cell>
          <cell r="J106">
            <v>177453.06056976318</v>
          </cell>
          <cell r="K106">
            <v>20565.492271721363</v>
          </cell>
          <cell r="L106">
            <v>1.4047283791128451</v>
          </cell>
          <cell r="M106">
            <v>2.0477039172380969</v>
          </cell>
          <cell r="N106">
            <v>8.5091396723917327</v>
          </cell>
          <cell r="O106">
            <v>200.12699416509511</v>
          </cell>
          <cell r="P106">
            <v>31.399829473026781</v>
          </cell>
          <cell r="Q106">
            <v>15.689952074692851</v>
          </cell>
          <cell r="R106">
            <v>317.34877897222708</v>
          </cell>
        </row>
        <row r="107">
          <cell r="A107" t="str">
            <v>LatAm40268</v>
          </cell>
          <cell r="B107">
            <v>40268</v>
          </cell>
          <cell r="C107">
            <v>78</v>
          </cell>
          <cell r="D107">
            <v>77</v>
          </cell>
          <cell r="E107">
            <v>76</v>
          </cell>
          <cell r="F107">
            <v>364950.78408050537</v>
          </cell>
          <cell r="G107">
            <v>118371.64388465881</v>
          </cell>
          <cell r="H107">
            <v>246579.14019584656</v>
          </cell>
          <cell r="I107">
            <v>59365.761207818985</v>
          </cell>
          <cell r="J107">
            <v>196343.73531723022</v>
          </cell>
          <cell r="K107">
            <v>21643.776037693024</v>
          </cell>
          <cell r="L107">
            <v>1.2558543810804637</v>
          </cell>
          <cell r="M107">
            <v>1.8587340385006874</v>
          </cell>
          <cell r="N107">
            <v>8.9601915266799086</v>
          </cell>
          <cell r="O107">
            <v>199.20831044725097</v>
          </cell>
          <cell r="P107">
            <v>32.442501419983365</v>
          </cell>
          <cell r="Q107">
            <v>16.2857168695148</v>
          </cell>
          <cell r="R107">
            <v>275.91211977585829</v>
          </cell>
        </row>
        <row r="108">
          <cell r="A108" t="str">
            <v>LatAm40359</v>
          </cell>
          <cell r="B108">
            <v>40359</v>
          </cell>
          <cell r="C108">
            <v>80</v>
          </cell>
          <cell r="D108">
            <v>79</v>
          </cell>
          <cell r="E108">
            <v>78</v>
          </cell>
          <cell r="F108">
            <v>379962.83448028564</v>
          </cell>
          <cell r="G108">
            <v>119252.07762718201</v>
          </cell>
          <cell r="H108">
            <v>260710.75685310364</v>
          </cell>
          <cell r="I108">
            <v>64946.392204761505</v>
          </cell>
          <cell r="J108">
            <v>215310.66956710815</v>
          </cell>
          <cell r="K108">
            <v>23428.999603152275</v>
          </cell>
          <cell r="L108">
            <v>1.2108585114582311</v>
          </cell>
          <cell r="M108">
            <v>1.7647190231873697</v>
          </cell>
          <cell r="N108">
            <v>9.0658710953270543</v>
          </cell>
          <cell r="O108">
            <v>183.4598683333929</v>
          </cell>
          <cell r="P108">
            <v>31.393857048987506</v>
          </cell>
          <cell r="Q108">
            <v>17.112111402989203</v>
          </cell>
          <cell r="R108">
            <v>332.34485169469917</v>
          </cell>
        </row>
        <row r="109">
          <cell r="A109" t="str">
            <v>LatAm40451</v>
          </cell>
          <cell r="B109">
            <v>40451</v>
          </cell>
          <cell r="C109">
            <v>85</v>
          </cell>
          <cell r="D109">
            <v>84</v>
          </cell>
          <cell r="E109">
            <v>83</v>
          </cell>
          <cell r="F109">
            <v>427999.52515411377</v>
          </cell>
          <cell r="G109">
            <v>155270.70854187012</v>
          </cell>
          <cell r="H109">
            <v>272728.81661224365</v>
          </cell>
          <cell r="I109">
            <v>69988.561814904213</v>
          </cell>
          <cell r="J109">
            <v>233151.31192016602</v>
          </cell>
          <cell r="K109">
            <v>26493.145438671112</v>
          </cell>
          <cell r="L109">
            <v>1.1697502980623564</v>
          </cell>
          <cell r="M109">
            <v>1.835715705947502</v>
          </cell>
          <cell r="N109">
            <v>8.6950249494024323</v>
          </cell>
          <cell r="O109">
            <v>221.71384369048909</v>
          </cell>
          <cell r="P109">
            <v>36.292367372486908</v>
          </cell>
          <cell r="Q109">
            <v>16.369012763655295</v>
          </cell>
          <cell r="R109">
            <v>313.42812631480552</v>
          </cell>
        </row>
        <row r="110">
          <cell r="A110" t="str">
            <v>LatAm40543</v>
          </cell>
          <cell r="B110">
            <v>40543</v>
          </cell>
          <cell r="C110">
            <v>92</v>
          </cell>
          <cell r="D110">
            <v>92</v>
          </cell>
          <cell r="E110">
            <v>90</v>
          </cell>
          <cell r="F110">
            <v>464422.82939910889</v>
          </cell>
          <cell r="G110">
            <v>141889.75434398651</v>
          </cell>
          <cell r="H110">
            <v>322533.07505512238</v>
          </cell>
          <cell r="I110">
            <v>64504.369010090828</v>
          </cell>
          <cell r="J110">
            <v>255858.70573806763</v>
          </cell>
          <cell r="K110">
            <v>26865.148769617081</v>
          </cell>
          <cell r="L110">
            <v>1.2605905830904649</v>
          </cell>
          <cell r="M110">
            <v>1.8151535163105075</v>
          </cell>
          <cell r="N110">
            <v>9.3930945319382904</v>
          </cell>
          <cell r="O110">
            <v>219.96921529732322</v>
          </cell>
          <cell r="P110">
            <v>30.551847446338897</v>
          </cell>
          <cell r="Q110">
            <v>13.88914689950739</v>
          </cell>
          <cell r="R110">
            <v>289.03024401363581</v>
          </cell>
        </row>
        <row r="111">
          <cell r="A111" t="str">
            <v>LatAm40633</v>
          </cell>
          <cell r="B111">
            <v>40633</v>
          </cell>
          <cell r="C111">
            <v>92</v>
          </cell>
          <cell r="D111">
            <v>92</v>
          </cell>
          <cell r="E111">
            <v>92</v>
          </cell>
          <cell r="F111">
            <v>479026.37256240845</v>
          </cell>
          <cell r="G111">
            <v>156931.55945968628</v>
          </cell>
          <cell r="H111">
            <v>322094.81310272217</v>
          </cell>
          <cell r="I111">
            <v>65572.642114199698</v>
          </cell>
          <cell r="J111">
            <v>275859.49178314209</v>
          </cell>
          <cell r="K111">
            <v>26939.465648651123</v>
          </cell>
          <cell r="L111">
            <v>1.1676046055936566</v>
          </cell>
          <cell r="M111">
            <v>1.73648682329546</v>
          </cell>
          <cell r="N111">
            <v>10.102551695623854</v>
          </cell>
          <cell r="O111">
            <v>239.32474641845016</v>
          </cell>
          <cell r="P111">
            <v>32.760526027038509</v>
          </cell>
          <cell r="Q111">
            <v>13.688733203443151</v>
          </cell>
          <cell r="R111">
            <v>257.67740649452617</v>
          </cell>
        </row>
        <row r="112">
          <cell r="A112" t="str">
            <v>LatAm40724</v>
          </cell>
          <cell r="B112">
            <v>40724</v>
          </cell>
          <cell r="C112">
            <v>95</v>
          </cell>
          <cell r="D112">
            <v>94</v>
          </cell>
          <cell r="E112">
            <v>93</v>
          </cell>
          <cell r="F112">
            <v>497993.53625488281</v>
          </cell>
          <cell r="G112">
            <v>154953.56254959106</v>
          </cell>
          <cell r="H112">
            <v>343039.97370529175</v>
          </cell>
          <cell r="I112">
            <v>68642.507518291473</v>
          </cell>
          <cell r="J112">
            <v>293685.08351898193</v>
          </cell>
          <cell r="K112">
            <v>26615.207815408707</v>
          </cell>
          <cell r="L112">
            <v>1.1680537860313898</v>
          </cell>
          <cell r="M112">
            <v>1.6956718750841688</v>
          </cell>
          <cell r="N112">
            <v>10.895494537671039</v>
          </cell>
          <cell r="O112">
            <v>225.52023978130271</v>
          </cell>
          <cell r="P112">
            <v>31.10559263241565</v>
          </cell>
          <cell r="Q112">
            <v>13.792816406447676</v>
          </cell>
          <cell r="R112">
            <v>301.04229796512175</v>
          </cell>
        </row>
        <row r="113">
          <cell r="A113" t="str">
            <v>LatAm40816</v>
          </cell>
          <cell r="B113">
            <v>40816</v>
          </cell>
          <cell r="C113">
            <v>96</v>
          </cell>
          <cell r="D113">
            <v>94</v>
          </cell>
          <cell r="E113">
            <v>94</v>
          </cell>
          <cell r="F113">
            <v>477307.45274353027</v>
          </cell>
          <cell r="G113">
            <v>139726.8313331604</v>
          </cell>
          <cell r="H113">
            <v>337580.62141036987</v>
          </cell>
          <cell r="I113">
            <v>66220.123795032501</v>
          </cell>
          <cell r="J113">
            <v>305531.20766067505</v>
          </cell>
          <cell r="K113">
            <v>27478.294877529144</v>
          </cell>
          <cell r="L113">
            <v>1.104897349095969</v>
          </cell>
          <cell r="M113">
            <v>1.5622216021665161</v>
          </cell>
          <cell r="N113">
            <v>10.978428860188565</v>
          </cell>
          <cell r="O113">
            <v>210.70976968879984</v>
          </cell>
          <cell r="P113">
            <v>29.296794828324202</v>
          </cell>
          <cell r="Q113">
            <v>13.903861634699254</v>
          </cell>
          <cell r="R113">
            <v>488.48403692599186</v>
          </cell>
        </row>
        <row r="114">
          <cell r="A114" t="str">
            <v>LatAm40908</v>
          </cell>
          <cell r="B114">
            <v>40908</v>
          </cell>
          <cell r="C114">
            <v>79</v>
          </cell>
          <cell r="D114">
            <v>79</v>
          </cell>
          <cell r="E114">
            <v>79</v>
          </cell>
          <cell r="F114">
            <v>445012.45584106445</v>
          </cell>
          <cell r="G114">
            <v>121444.46549701691</v>
          </cell>
          <cell r="H114">
            <v>323567.99034404755</v>
          </cell>
          <cell r="I114">
            <v>61574.378341436386</v>
          </cell>
          <cell r="J114">
            <v>294051.73188400269</v>
          </cell>
          <cell r="K114">
            <v>29331.892177581787</v>
          </cell>
          <cell r="L114">
            <v>1.1003777745872567</v>
          </cell>
          <cell r="M114">
            <v>1.5133815162041373</v>
          </cell>
          <cell r="N114">
            <v>10.024983390220727</v>
          </cell>
          <cell r="O114">
            <v>197.2321422777419</v>
          </cell>
          <cell r="P114">
            <v>27.290127254413438</v>
          </cell>
          <cell r="Q114">
            <v>13.836551659000659</v>
          </cell>
          <cell r="R114">
            <v>416.65019545426014</v>
          </cell>
        </row>
        <row r="115">
          <cell r="A115" t="str">
            <v>LatAm40999</v>
          </cell>
          <cell r="B115">
            <v>40999</v>
          </cell>
          <cell r="C115">
            <v>76</v>
          </cell>
          <cell r="D115">
            <v>75</v>
          </cell>
          <cell r="E115">
            <v>73</v>
          </cell>
          <cell r="F115">
            <v>451812.07415771484</v>
          </cell>
          <cell r="G115">
            <v>121920.86071205139</v>
          </cell>
          <cell r="H115">
            <v>329891.21344566345</v>
          </cell>
          <cell r="I115">
            <v>61680.882405519485</v>
          </cell>
          <cell r="J115">
            <v>288820.99504327774</v>
          </cell>
          <cell r="K115">
            <v>27833.833872795105</v>
          </cell>
          <cell r="L115">
            <v>1.1421995599600772</v>
          </cell>
          <cell r="M115">
            <v>1.5643325170665452</v>
          </cell>
          <cell r="N115">
            <v>10.25727774292266</v>
          </cell>
          <cell r="O115">
            <v>197.53808467280768</v>
          </cell>
          <cell r="P115">
            <v>26.987092363709035</v>
          </cell>
          <cell r="Q115">
            <v>13.661716123454939</v>
          </cell>
          <cell r="R115">
            <v>319.59608142271128</v>
          </cell>
        </row>
        <row r="116">
          <cell r="A116" t="str">
            <v>LatAm41090</v>
          </cell>
          <cell r="B116">
            <v>41090</v>
          </cell>
          <cell r="C116">
            <v>106</v>
          </cell>
          <cell r="D116">
            <v>106</v>
          </cell>
          <cell r="E116">
            <v>66</v>
          </cell>
          <cell r="F116">
            <v>533886.40713500977</v>
          </cell>
          <cell r="G116">
            <v>121093.34606838226</v>
          </cell>
          <cell r="H116">
            <v>412793.0610666275</v>
          </cell>
          <cell r="I116">
            <v>68115.733240120113</v>
          </cell>
          <cell r="J116">
            <v>298278.21368765831</v>
          </cell>
          <cell r="K116">
            <v>29215.085771560669</v>
          </cell>
          <cell r="L116">
            <v>1.3839195828726643</v>
          </cell>
          <cell r="M116">
            <v>1.7898940741748852</v>
          </cell>
          <cell r="N116">
            <v>9.1397618905610489</v>
          </cell>
          <cell r="O116">
            <v>177.77588276339421</v>
          </cell>
          <cell r="P116">
            <v>22.681481388186018</v>
          </cell>
          <cell r="Q116">
            <v>12.758469279195364</v>
          </cell>
          <cell r="R116">
            <v>397.59239393440248</v>
          </cell>
        </row>
        <row r="117">
          <cell r="A117" t="str">
            <v>LatAm41182</v>
          </cell>
          <cell r="B117">
            <v>41182</v>
          </cell>
          <cell r="C117">
            <v>61</v>
          </cell>
          <cell r="D117">
            <v>61</v>
          </cell>
          <cell r="E117">
            <v>52</v>
          </cell>
          <cell r="F117">
            <v>410843.41299438477</v>
          </cell>
          <cell r="G117">
            <v>80133.015998840332</v>
          </cell>
          <cell r="H117">
            <v>330710.39699554443</v>
          </cell>
          <cell r="I117">
            <v>48339.399000048637</v>
          </cell>
          <cell r="J117">
            <v>239663.04479980469</v>
          </cell>
          <cell r="K117">
            <v>18179.206001281738</v>
          </cell>
          <cell r="L117">
            <v>1.3798973357439959</v>
          </cell>
          <cell r="M117">
            <v>1.7142543329430302</v>
          </cell>
          <cell r="N117">
            <v>9.9950484518957339</v>
          </cell>
          <cell r="O117">
            <v>165.77164312439984</v>
          </cell>
          <cell r="P117">
            <v>19.504515215371253</v>
          </cell>
          <cell r="Q117">
            <v>11.765893640044636</v>
          </cell>
          <cell r="R117">
            <v>331.29883529973006</v>
          </cell>
        </row>
        <row r="118">
          <cell r="A118" t="str">
            <v>LatAm40178</v>
          </cell>
          <cell r="B118">
            <v>40178</v>
          </cell>
          <cell r="C118">
            <v>117</v>
          </cell>
          <cell r="D118">
            <v>117</v>
          </cell>
          <cell r="E118">
            <v>94</v>
          </cell>
          <cell r="F118">
            <v>434163</v>
          </cell>
          <cell r="G118">
            <v>140550</v>
          </cell>
          <cell r="H118">
            <v>293613</v>
          </cell>
          <cell r="I118">
            <v>72540</v>
          </cell>
          <cell r="J118">
            <v>200285</v>
          </cell>
          <cell r="K118">
            <v>22137</v>
          </cell>
          <cell r="L118">
            <v>1.4659759842224829</v>
          </cell>
          <cell r="M118">
            <v>2.1677259904635893</v>
          </cell>
          <cell r="N118">
            <v>8.3570492840041553</v>
          </cell>
          <cell r="O118">
            <v>193.75516956162119</v>
          </cell>
          <cell r="P118">
            <v>32.372634241056929</v>
          </cell>
          <cell r="Q118">
            <v>16.708010585885948</v>
          </cell>
          <cell r="R118">
            <v>330.48403163645094</v>
          </cell>
        </row>
        <row r="119">
          <cell r="A119" t="str">
            <v>LatAm IG</v>
          </cell>
          <cell r="B119" t="str">
            <v>ReportDate</v>
          </cell>
          <cell r="C119" t="str">
            <v>LeverageSample</v>
          </cell>
          <cell r="D119" t="str">
            <v>LiquiditySample</v>
          </cell>
          <cell r="E119" t="str">
            <v>CoverageSample</v>
          </cell>
          <cell r="F119" t="str">
            <v>TotalDebt</v>
          </cell>
          <cell r="G119" t="str">
            <v>Cash</v>
          </cell>
          <cell r="H119" t="str">
            <v>NetDebt</v>
          </cell>
          <cell r="I119" t="str">
            <v>STdebt</v>
          </cell>
          <cell r="J119" t="str">
            <v>LtmEbitda</v>
          </cell>
          <cell r="K119" t="str">
            <v>LtmInterest</v>
          </cell>
          <cell r="L119" t="str">
            <v>NetLeverage</v>
          </cell>
          <cell r="M119" t="str">
            <v>Leverage</v>
          </cell>
          <cell r="N119" t="str">
            <v>CoverageRatio</v>
          </cell>
          <cell r="O119" t="str">
            <v>CashSTdebt</v>
          </cell>
          <cell r="P119" t="str">
            <v>CashTotalDebt</v>
          </cell>
          <cell r="Q119" t="str">
            <v>STtoTotalDebt</v>
          </cell>
          <cell r="R119" t="str">
            <v>OAS</v>
          </cell>
        </row>
        <row r="120">
          <cell r="A120" t="str">
            <v>LatAm IG38807</v>
          </cell>
          <cell r="B120">
            <v>38807</v>
          </cell>
          <cell r="C120">
            <v>15</v>
          </cell>
          <cell r="D120">
            <v>15</v>
          </cell>
          <cell r="E120">
            <v>14</v>
          </cell>
          <cell r="F120">
            <v>99649.17163002491</v>
          </cell>
          <cell r="G120">
            <v>21355.754935532808</v>
          </cell>
          <cell r="H120">
            <v>78293.416694492102</v>
          </cell>
          <cell r="I120">
            <v>10365.625374808908</v>
          </cell>
          <cell r="J120">
            <v>92470.174861520529</v>
          </cell>
          <cell r="K120">
            <v>6366.2912732511759</v>
          </cell>
          <cell r="L120">
            <v>0.84668831665713895</v>
          </cell>
          <cell r="M120">
            <v>1.0776358082944619</v>
          </cell>
          <cell r="N120">
            <v>14.177881919255086</v>
          </cell>
          <cell r="O120">
            <v>206.02476129836504</v>
          </cell>
          <cell r="P120">
            <v>21.430940755656206</v>
          </cell>
          <cell r="Q120">
            <v>10.402118959196326</v>
          </cell>
          <cell r="R120">
            <v>137.73989259104175</v>
          </cell>
        </row>
        <row r="121">
          <cell r="A121" t="str">
            <v>LatAm IG38898</v>
          </cell>
          <cell r="B121">
            <v>38898</v>
          </cell>
          <cell r="C121">
            <v>15</v>
          </cell>
          <cell r="D121">
            <v>15</v>
          </cell>
          <cell r="E121">
            <v>14</v>
          </cell>
          <cell r="F121">
            <v>103895.97686684132</v>
          </cell>
          <cell r="G121">
            <v>19818.438758164644</v>
          </cell>
          <cell r="H121">
            <v>84077.538108676672</v>
          </cell>
          <cell r="I121">
            <v>12532.500899329782</v>
          </cell>
          <cell r="J121">
            <v>100928.4166675508</v>
          </cell>
          <cell r="K121">
            <v>6904.4791814237833</v>
          </cell>
          <cell r="L121">
            <v>0.83304128693131663</v>
          </cell>
          <cell r="M121">
            <v>1.0294026231389857</v>
          </cell>
          <cell r="N121">
            <v>14.257900704005474</v>
          </cell>
          <cell r="O121">
            <v>158.13634419307726</v>
          </cell>
          <cell r="P121">
            <v>19.075270627239998</v>
          </cell>
          <cell r="Q121">
            <v>12.062546863958081</v>
          </cell>
          <cell r="R121">
            <v>163.93412155227679</v>
          </cell>
        </row>
        <row r="122">
          <cell r="A122" t="str">
            <v>LatAm IG38990</v>
          </cell>
          <cell r="B122">
            <v>38990</v>
          </cell>
          <cell r="C122">
            <v>16</v>
          </cell>
          <cell r="D122">
            <v>16</v>
          </cell>
          <cell r="E122">
            <v>14</v>
          </cell>
          <cell r="F122">
            <v>125044.11501991749</v>
          </cell>
          <cell r="G122">
            <v>23803.493769913912</v>
          </cell>
          <cell r="H122">
            <v>101240.62125000358</v>
          </cell>
          <cell r="I122">
            <v>18825.856450095773</v>
          </cell>
          <cell r="J122">
            <v>130859.41442450881</v>
          </cell>
          <cell r="K122">
            <v>7157.34373678267</v>
          </cell>
          <cell r="L122">
            <v>0.77365943975248375</v>
          </cell>
          <cell r="M122">
            <v>0.95556071047569835</v>
          </cell>
          <cell r="N122">
            <v>14.546232742481182</v>
          </cell>
          <cell r="O122">
            <v>126.44042959221022</v>
          </cell>
          <cell r="P122">
            <v>19.036076800673428</v>
          </cell>
          <cell r="Q122">
            <v>15.055371815856445</v>
          </cell>
          <cell r="R122">
            <v>148.98219526230355</v>
          </cell>
        </row>
        <row r="123">
          <cell r="A123" t="str">
            <v>LatAm IG39082</v>
          </cell>
          <cell r="B123">
            <v>39082</v>
          </cell>
          <cell r="C123">
            <v>17</v>
          </cell>
          <cell r="D123">
            <v>17</v>
          </cell>
          <cell r="E123">
            <v>14</v>
          </cell>
          <cell r="F123">
            <v>128847.43026649952</v>
          </cell>
          <cell r="G123">
            <v>30743.372336655855</v>
          </cell>
          <cell r="H123">
            <v>98104.057929843664</v>
          </cell>
          <cell r="I123">
            <v>19968.033354774117</v>
          </cell>
          <cell r="J123">
            <v>133137.28884467483</v>
          </cell>
          <cell r="K123">
            <v>7642.8323365598917</v>
          </cell>
          <cell r="L123">
            <v>0.73686387022870181</v>
          </cell>
          <cell r="M123">
            <v>0.96777868457889293</v>
          </cell>
          <cell r="N123">
            <v>13.931813034270801</v>
          </cell>
          <cell r="O123">
            <v>153.96294562631769</v>
          </cell>
          <cell r="P123">
            <v>23.860291410599572</v>
          </cell>
          <cell r="Q123">
            <v>15.497424600144182</v>
          </cell>
          <cell r="R123">
            <v>113.26049151248445</v>
          </cell>
        </row>
        <row r="124">
          <cell r="A124" t="str">
            <v>LatAm IG39172</v>
          </cell>
          <cell r="B124">
            <v>39172</v>
          </cell>
          <cell r="C124">
            <v>17</v>
          </cell>
          <cell r="D124">
            <v>17</v>
          </cell>
          <cell r="E124">
            <v>14</v>
          </cell>
          <cell r="F124">
            <v>130374.69087743759</v>
          </cell>
          <cell r="G124">
            <v>30215.411701321602</v>
          </cell>
          <cell r="H124">
            <v>100159.27917611599</v>
          </cell>
          <cell r="I124">
            <v>20072.87899322249</v>
          </cell>
          <cell r="J124">
            <v>131549.03342023492</v>
          </cell>
          <cell r="K124">
            <v>7527.1039994806051</v>
          </cell>
          <cell r="L124">
            <v>0.76138361926351827</v>
          </cell>
          <cell r="M124">
            <v>0.99107296714947435</v>
          </cell>
          <cell r="N124">
            <v>14.143877904734595</v>
          </cell>
          <cell r="O124">
            <v>150.52854008397944</v>
          </cell>
          <cell r="P124">
            <v>23.175826149974501</v>
          </cell>
          <cell r="Q124">
            <v>15.396300354102136</v>
          </cell>
          <cell r="R124">
            <v>111.27470265095684</v>
          </cell>
        </row>
        <row r="125">
          <cell r="A125" t="str">
            <v>LatAm IG39263</v>
          </cell>
          <cell r="B125">
            <v>39263</v>
          </cell>
          <cell r="C125">
            <v>17</v>
          </cell>
          <cell r="D125">
            <v>17</v>
          </cell>
          <cell r="E125">
            <v>17</v>
          </cell>
          <cell r="F125">
            <v>128546.69384765625</v>
          </cell>
          <cell r="G125">
            <v>30172.355659604073</v>
          </cell>
          <cell r="H125">
            <v>98374.338188052177</v>
          </cell>
          <cell r="I125">
            <v>18585.170939633623</v>
          </cell>
          <cell r="J125">
            <v>133597.27794232965</v>
          </cell>
          <cell r="K125">
            <v>8132.307883605361</v>
          </cell>
          <cell r="L125">
            <v>0.73634986957232573</v>
          </cell>
          <cell r="M125">
            <v>0.96219545658068273</v>
          </cell>
          <cell r="N125">
            <v>16.427966065040433</v>
          </cell>
          <cell r="O125">
            <v>162.34639841412658</v>
          </cell>
          <cell r="P125">
            <v>23.471903287813884</v>
          </cell>
          <cell r="Q125">
            <v>14.457914383748641</v>
          </cell>
          <cell r="R125">
            <v>105.95640540711523</v>
          </cell>
        </row>
        <row r="126">
          <cell r="A126" t="str">
            <v>LatAm IG39355</v>
          </cell>
          <cell r="B126">
            <v>39355</v>
          </cell>
          <cell r="C126">
            <v>17</v>
          </cell>
          <cell r="D126">
            <v>17</v>
          </cell>
          <cell r="E126">
            <v>17</v>
          </cell>
          <cell r="F126">
            <v>129200.59033203125</v>
          </cell>
          <cell r="G126">
            <v>27913.255073666573</v>
          </cell>
          <cell r="H126">
            <v>101287.33525836468</v>
          </cell>
          <cell r="I126">
            <v>19965.865763852373</v>
          </cell>
          <cell r="J126">
            <v>133896.15782514215</v>
          </cell>
          <cell r="K126">
            <v>7982.6147073358297</v>
          </cell>
          <cell r="L126">
            <v>0.75646185001542743</v>
          </cell>
          <cell r="M126">
            <v>0.96493127533022316</v>
          </cell>
          <cell r="N126">
            <v>16.773471191349724</v>
          </cell>
          <cell r="O126">
            <v>139.80488201119093</v>
          </cell>
          <cell r="P126">
            <v>21.60458787528183</v>
          </cell>
          <cell r="Q126">
            <v>15.453385864988931</v>
          </cell>
          <cell r="R126">
            <v>148.39550953517752</v>
          </cell>
        </row>
        <row r="127">
          <cell r="A127" t="str">
            <v>LatAm IG39447</v>
          </cell>
          <cell r="B127">
            <v>39447</v>
          </cell>
          <cell r="C127">
            <v>19</v>
          </cell>
          <cell r="D127">
            <v>19</v>
          </cell>
          <cell r="E127">
            <v>19</v>
          </cell>
          <cell r="F127">
            <v>139039.82080078125</v>
          </cell>
          <cell r="G127">
            <v>30864.736328125</v>
          </cell>
          <cell r="H127">
            <v>108175.08447265625</v>
          </cell>
          <cell r="I127">
            <v>24104.325775146484</v>
          </cell>
          <cell r="J127">
            <v>150048.69165039063</v>
          </cell>
          <cell r="K127">
            <v>10433.177917480469</v>
          </cell>
          <cell r="L127">
            <v>0.72093320696658425</v>
          </cell>
          <cell r="M127">
            <v>0.92663134394227342</v>
          </cell>
          <cell r="N127">
            <v>14.381877970180941</v>
          </cell>
          <cell r="O127">
            <v>128.0464619340195</v>
          </cell>
          <cell r="P127">
            <v>22.198486843814731</v>
          </cell>
          <cell r="Q127">
            <v>17.33627505869962</v>
          </cell>
          <cell r="R127">
            <v>225.1583331338646</v>
          </cell>
        </row>
        <row r="128">
          <cell r="A128" t="str">
            <v>LatAm IG39538</v>
          </cell>
          <cell r="B128">
            <v>39538</v>
          </cell>
          <cell r="C128">
            <v>20</v>
          </cell>
          <cell r="D128">
            <v>20</v>
          </cell>
          <cell r="E128">
            <v>18</v>
          </cell>
          <cell r="F128">
            <v>147283.12927246094</v>
          </cell>
          <cell r="G128">
            <v>38645.200531005859</v>
          </cell>
          <cell r="H128">
            <v>108637.92874145508</v>
          </cell>
          <cell r="I128">
            <v>28286.67068862915</v>
          </cell>
          <cell r="J128">
            <v>165829.72439575195</v>
          </cell>
          <cell r="K128">
            <v>11828.36319732666</v>
          </cell>
          <cell r="L128">
            <v>0.65511734483855932</v>
          </cell>
          <cell r="M128">
            <v>0.88815880150032911</v>
          </cell>
          <cell r="N128">
            <v>11.690835692662004</v>
          </cell>
          <cell r="O128">
            <v>136.61982690151194</v>
          </cell>
          <cell r="P128">
            <v>26.238714998725758</v>
          </cell>
          <cell r="Q128">
            <v>19.205642104671252</v>
          </cell>
          <cell r="R128">
            <v>289.81731540205016</v>
          </cell>
        </row>
        <row r="129">
          <cell r="A129" t="str">
            <v>LatAm IG39629</v>
          </cell>
          <cell r="B129">
            <v>39629</v>
          </cell>
          <cell r="C129">
            <v>23</v>
          </cell>
          <cell r="D129">
            <v>23</v>
          </cell>
          <cell r="E129">
            <v>21</v>
          </cell>
          <cell r="F129">
            <v>189836.46643066406</v>
          </cell>
          <cell r="G129">
            <v>49636.157430648804</v>
          </cell>
          <cell r="H129">
            <v>140200.30900001526</v>
          </cell>
          <cell r="I129">
            <v>32102.259483337402</v>
          </cell>
          <cell r="J129">
            <v>201143.02960205078</v>
          </cell>
          <cell r="K129">
            <v>13157.725070953369</v>
          </cell>
          <cell r="L129">
            <v>0.69701798405539095</v>
          </cell>
          <cell r="M129">
            <v>0.94378844151966856</v>
          </cell>
          <cell r="N129">
            <v>12.901217854676231</v>
          </cell>
          <cell r="O129">
            <v>154.61889047533347</v>
          </cell>
          <cell r="P129">
            <v>26.146798011949894</v>
          </cell>
          <cell r="Q129">
            <v>16.910480945483908</v>
          </cell>
          <cell r="R129">
            <v>246.07393544453683</v>
          </cell>
        </row>
        <row r="130">
          <cell r="A130" t="str">
            <v>LatAm IG39721</v>
          </cell>
          <cell r="B130">
            <v>39721</v>
          </cell>
          <cell r="C130">
            <v>24</v>
          </cell>
          <cell r="D130">
            <v>24</v>
          </cell>
          <cell r="E130">
            <v>22</v>
          </cell>
          <cell r="F130">
            <v>203046.68560791016</v>
          </cell>
          <cell r="G130">
            <v>63274.183563232422</v>
          </cell>
          <cell r="H130">
            <v>139772.50204467773</v>
          </cell>
          <cell r="I130">
            <v>34989.018390655518</v>
          </cell>
          <cell r="J130">
            <v>222790.91716003418</v>
          </cell>
          <cell r="K130">
            <v>14686.04069519043</v>
          </cell>
          <cell r="L130">
            <v>0.62737073766915274</v>
          </cell>
          <cell r="M130">
            <v>0.91137775361846807</v>
          </cell>
          <cell r="N130">
            <v>12.866616073347538</v>
          </cell>
          <cell r="O130">
            <v>180.84012205421286</v>
          </cell>
          <cell r="P130">
            <v>31.162381879710637</v>
          </cell>
          <cell r="Q130">
            <v>17.232006661867146</v>
          </cell>
          <cell r="R130">
            <v>349.55380347011379</v>
          </cell>
        </row>
        <row r="131">
          <cell r="A131" t="str">
            <v>LatAm IG39813</v>
          </cell>
          <cell r="B131">
            <v>39813</v>
          </cell>
          <cell r="C131">
            <v>23</v>
          </cell>
          <cell r="D131">
            <v>23</v>
          </cell>
          <cell r="E131">
            <v>20</v>
          </cell>
          <cell r="F131">
            <v>192027.91015625</v>
          </cell>
          <cell r="G131">
            <v>58639.188724517822</v>
          </cell>
          <cell r="H131">
            <v>133388.72143173218</v>
          </cell>
          <cell r="I131">
            <v>34418.150939941406</v>
          </cell>
          <cell r="J131">
            <v>204094.04244995117</v>
          </cell>
          <cell r="K131">
            <v>12146.956596374512</v>
          </cell>
          <cell r="L131">
            <v>0.65356499303227988</v>
          </cell>
          <cell r="M131">
            <v>0.9408795467576665</v>
          </cell>
          <cell r="N131">
            <v>13.848134297193878</v>
          </cell>
          <cell r="O131">
            <v>170.37286176948137</v>
          </cell>
          <cell r="P131">
            <v>30.536805132547695</v>
          </cell>
          <cell r="Q131">
            <v>17.923514822369267</v>
          </cell>
          <cell r="R131">
            <v>541.17111611671226</v>
          </cell>
        </row>
        <row r="132">
          <cell r="A132" t="str">
            <v>LatAm IG39903</v>
          </cell>
          <cell r="B132">
            <v>39903</v>
          </cell>
          <cell r="C132">
            <v>23</v>
          </cell>
          <cell r="D132">
            <v>23</v>
          </cell>
          <cell r="E132">
            <v>20</v>
          </cell>
          <cell r="F132">
            <v>194579.88854980469</v>
          </cell>
          <cell r="G132">
            <v>64265.87915802002</v>
          </cell>
          <cell r="H132">
            <v>130314.00939178467</v>
          </cell>
          <cell r="I132">
            <v>33552.947086334229</v>
          </cell>
          <cell r="J132">
            <v>183321.17623901367</v>
          </cell>
          <cell r="K132">
            <v>12439.810292243958</v>
          </cell>
          <cell r="L132">
            <v>0.71085082512170661</v>
          </cell>
          <cell r="M132">
            <v>1.0614152305902289</v>
          </cell>
          <cell r="N132">
            <v>12.002689147757053</v>
          </cell>
          <cell r="O132">
            <v>191.53572111760892</v>
          </cell>
          <cell r="P132">
            <v>33.028017251418312</v>
          </cell>
          <cell r="Q132">
            <v>17.243789857421987</v>
          </cell>
          <cell r="R132">
            <v>493.03033256946503</v>
          </cell>
        </row>
        <row r="133">
          <cell r="A133" t="str">
            <v>LatAm IG39994</v>
          </cell>
          <cell r="B133">
            <v>39994</v>
          </cell>
          <cell r="C133">
            <v>24</v>
          </cell>
          <cell r="D133">
            <v>24</v>
          </cell>
          <cell r="E133">
            <v>21</v>
          </cell>
          <cell r="F133">
            <v>220768.28186035156</v>
          </cell>
          <cell r="G133">
            <v>68456.973442077637</v>
          </cell>
          <cell r="H133">
            <v>152311.30841827393</v>
          </cell>
          <cell r="I133">
            <v>37382.410987854004</v>
          </cell>
          <cell r="J133">
            <v>159344.21051025391</v>
          </cell>
          <cell r="K133">
            <v>14101.332088470459</v>
          </cell>
          <cell r="L133">
            <v>0.95586346018183443</v>
          </cell>
          <cell r="M133">
            <v>1.3854804084403491</v>
          </cell>
          <cell r="N133">
            <v>9.0954432516739097</v>
          </cell>
          <cell r="O133">
            <v>183.12615915629448</v>
          </cell>
          <cell r="P133">
            <v>31.00851846343604</v>
          </cell>
          <cell r="Q133">
            <v>16.932872182925486</v>
          </cell>
          <cell r="R133">
            <v>312.56782240311998</v>
          </cell>
        </row>
        <row r="134">
          <cell r="A134" t="str">
            <v>LatAm IG40086</v>
          </cell>
          <cell r="B134">
            <v>40086</v>
          </cell>
          <cell r="C134">
            <v>26</v>
          </cell>
          <cell r="D134">
            <v>26</v>
          </cell>
          <cell r="E134">
            <v>23</v>
          </cell>
          <cell r="F134">
            <v>249356.40637207031</v>
          </cell>
          <cell r="G134">
            <v>91124.829292297363</v>
          </cell>
          <cell r="H134">
            <v>158231.57707977295</v>
          </cell>
          <cell r="I134">
            <v>39985.440563201904</v>
          </cell>
          <cell r="J134">
            <v>144122.47303009033</v>
          </cell>
          <cell r="K134">
            <v>13101.706085205078</v>
          </cell>
          <cell r="L134">
            <v>1.097896627451965</v>
          </cell>
          <cell r="M134">
            <v>1.7301701887949765</v>
          </cell>
          <cell r="N134">
            <v>8.7717251865379886</v>
          </cell>
          <cell r="O134">
            <v>227.8950238106377</v>
          </cell>
          <cell r="P134">
            <v>36.544009684005452</v>
          </cell>
          <cell r="Q134">
            <v>16.035457498348261</v>
          </cell>
          <cell r="R134">
            <v>256.84003342816283</v>
          </cell>
        </row>
        <row r="135">
          <cell r="A135" t="str">
            <v>LatAm IG40178</v>
          </cell>
          <cell r="B135">
            <v>40178</v>
          </cell>
          <cell r="C135">
            <v>27</v>
          </cell>
          <cell r="D135">
            <v>27</v>
          </cell>
          <cell r="E135">
            <v>26</v>
          </cell>
          <cell r="F135">
            <v>277967.25262451172</v>
          </cell>
          <cell r="G135">
            <v>90733.207321166992</v>
          </cell>
          <cell r="H135">
            <v>187234.04530334473</v>
          </cell>
          <cell r="I135">
            <v>43243.793460845947</v>
          </cell>
          <cell r="J135">
            <v>154299.49526596069</v>
          </cell>
          <cell r="K135">
            <v>15896.408284187317</v>
          </cell>
          <cell r="L135">
            <v>1.2134456109568985</v>
          </cell>
          <cell r="M135">
            <v>1.8014786901628499</v>
          </cell>
          <cell r="N135">
            <v>9.5752477255710762</v>
          </cell>
          <cell r="O135">
            <v>209.81787225331931</v>
          </cell>
          <cell r="P135">
            <v>32.641689430852743</v>
          </cell>
          <cell r="Q135">
            <v>15.557153964197804</v>
          </cell>
          <cell r="R135">
            <v>220.82529438170937</v>
          </cell>
        </row>
        <row r="136">
          <cell r="A136" t="str">
            <v>LatAm IG40268</v>
          </cell>
          <cell r="B136">
            <v>40268</v>
          </cell>
          <cell r="C136">
            <v>29</v>
          </cell>
          <cell r="D136">
            <v>29</v>
          </cell>
          <cell r="E136">
            <v>28</v>
          </cell>
          <cell r="F136">
            <v>275433.87884521484</v>
          </cell>
          <cell r="G136">
            <v>90963.187683105469</v>
          </cell>
          <cell r="H136">
            <v>184470.69116210938</v>
          </cell>
          <cell r="I136">
            <v>43978.969036102295</v>
          </cell>
          <cell r="J136">
            <v>170780.67244720459</v>
          </cell>
          <cell r="K136">
            <v>16498.182534217834</v>
          </cell>
          <cell r="L136">
            <v>1.080161405378802</v>
          </cell>
          <cell r="M136">
            <v>1.6127930338859797</v>
          </cell>
          <cell r="N136">
            <v>10.221136422183744</v>
          </cell>
          <cell r="O136">
            <v>206.83337894627286</v>
          </cell>
          <cell r="P136">
            <v>33.025417230617407</v>
          </cell>
          <cell r="Q136">
            <v>15.967160329182702</v>
          </cell>
          <cell r="R136">
            <v>195.56603809413039</v>
          </cell>
        </row>
        <row r="137">
          <cell r="A137" t="str">
            <v>LatAm IG40359</v>
          </cell>
          <cell r="B137">
            <v>40359</v>
          </cell>
          <cell r="C137">
            <v>31</v>
          </cell>
          <cell r="D137">
            <v>31</v>
          </cell>
          <cell r="E137">
            <v>30</v>
          </cell>
          <cell r="F137">
            <v>289015.73834228516</v>
          </cell>
          <cell r="G137">
            <v>91846.739669799805</v>
          </cell>
          <cell r="H137">
            <v>197168.99867248535</v>
          </cell>
          <cell r="I137">
            <v>49105.091026306152</v>
          </cell>
          <cell r="J137">
            <v>187489.69573974609</v>
          </cell>
          <cell r="K137">
            <v>17880.866683006287</v>
          </cell>
          <cell r="L137">
            <v>1.0516257861241349</v>
          </cell>
          <cell r="M137">
            <v>1.5415019860262991</v>
          </cell>
          <cell r="N137">
            <v>10.339024553056243</v>
          </cell>
          <cell r="O137">
            <v>187.0411758744047</v>
          </cell>
          <cell r="P137">
            <v>31.779148151795283</v>
          </cell>
          <cell r="Q137">
            <v>16.99045571288244</v>
          </cell>
          <cell r="R137">
            <v>260.28045217124946</v>
          </cell>
        </row>
        <row r="138">
          <cell r="A138" t="str">
            <v>LatAm IG40451</v>
          </cell>
          <cell r="B138">
            <v>40451</v>
          </cell>
          <cell r="C138">
            <v>32</v>
          </cell>
          <cell r="D138">
            <v>32</v>
          </cell>
          <cell r="E138">
            <v>31</v>
          </cell>
          <cell r="F138">
            <v>313018.95043945313</v>
          </cell>
          <cell r="G138">
            <v>117763.71862030029</v>
          </cell>
          <cell r="H138">
            <v>195255.23181915283</v>
          </cell>
          <cell r="I138">
            <v>49768.454996109009</v>
          </cell>
          <cell r="J138">
            <v>198955.31134033203</v>
          </cell>
          <cell r="K138">
            <v>19518.760434150696</v>
          </cell>
          <cell r="L138">
            <v>0.98140245919421643</v>
          </cell>
          <cell r="M138">
            <v>1.5733128627262649</v>
          </cell>
          <cell r="N138">
            <v>10.062969365093473</v>
          </cell>
          <cell r="O138">
            <v>236.62321570863969</v>
          </cell>
          <cell r="P138">
            <v>37.621913451236615</v>
          </cell>
          <cell r="Q138">
            <v>15.899502227017933</v>
          </cell>
          <cell r="R138">
            <v>232.74612196109143</v>
          </cell>
        </row>
        <row r="139">
          <cell r="A139" t="str">
            <v>LatAm IG40543</v>
          </cell>
          <cell r="B139">
            <v>40543</v>
          </cell>
          <cell r="C139">
            <v>37</v>
          </cell>
          <cell r="D139">
            <v>37</v>
          </cell>
          <cell r="E139">
            <v>36</v>
          </cell>
          <cell r="F139">
            <v>343322.640625</v>
          </cell>
          <cell r="G139">
            <v>110090.38818359375</v>
          </cell>
          <cell r="H139">
            <v>233232.25244140625</v>
          </cell>
          <cell r="I139">
            <v>43949.109874248505</v>
          </cell>
          <cell r="J139">
            <v>221842.705078125</v>
          </cell>
          <cell r="K139">
            <v>19507.926843643188</v>
          </cell>
          <cell r="L139">
            <v>1.0513406440805446</v>
          </cell>
          <cell r="M139">
            <v>1.5475949074101587</v>
          </cell>
          <cell r="N139">
            <v>11.201939647002193</v>
          </cell>
          <cell r="O139">
            <v>250.49514881779209</v>
          </cell>
          <cell r="P139">
            <v>32.066160269296617</v>
          </cell>
          <cell r="Q139">
            <v>12.801110289214124</v>
          </cell>
          <cell r="R139">
            <v>214.62138556541399</v>
          </cell>
        </row>
        <row r="140">
          <cell r="A140" t="str">
            <v>LatAm IG40633</v>
          </cell>
          <cell r="B140">
            <v>40633</v>
          </cell>
          <cell r="C140">
            <v>37</v>
          </cell>
          <cell r="D140">
            <v>37</v>
          </cell>
          <cell r="E140">
            <v>36</v>
          </cell>
          <cell r="F140">
            <v>355191.29815673828</v>
          </cell>
          <cell r="G140">
            <v>129755.0117225647</v>
          </cell>
          <cell r="H140">
            <v>225436.28643417358</v>
          </cell>
          <cell r="I140">
            <v>45364.766045570374</v>
          </cell>
          <cell r="J140">
            <v>240321.07177734375</v>
          </cell>
          <cell r="K140">
            <v>19344.366292953491</v>
          </cell>
          <cell r="L140">
            <v>0.93806292043770156</v>
          </cell>
          <cell r="M140">
            <v>1.4779864933601046</v>
          </cell>
          <cell r="N140">
            <v>12.248839128321837</v>
          </cell>
          <cell r="O140">
            <v>286.02596912375031</v>
          </cell>
          <cell r="P140">
            <v>36.531022126929081</v>
          </cell>
          <cell r="Q140">
            <v>12.771924954521797</v>
          </cell>
          <cell r="R140">
            <v>195.56779042251409</v>
          </cell>
        </row>
        <row r="141">
          <cell r="A141" t="str">
            <v>LatAm IG40724</v>
          </cell>
          <cell r="B141">
            <v>40724</v>
          </cell>
          <cell r="C141">
            <v>39</v>
          </cell>
          <cell r="D141">
            <v>39</v>
          </cell>
          <cell r="E141">
            <v>38</v>
          </cell>
          <cell r="F141">
            <v>372775.24371337891</v>
          </cell>
          <cell r="G141">
            <v>122738.05781936646</v>
          </cell>
          <cell r="H141">
            <v>250037.18589401245</v>
          </cell>
          <cell r="I141">
            <v>48413.66329908371</v>
          </cell>
          <cell r="J141">
            <v>260671.83348083496</v>
          </cell>
          <cell r="K141">
            <v>18813.837567329407</v>
          </cell>
          <cell r="L141">
            <v>0.95920292789284278</v>
          </cell>
          <cell r="M141">
            <v>1.430055709263218</v>
          </cell>
          <cell r="N141">
            <v>13.671223561255125</v>
          </cell>
          <cell r="O141">
            <v>253.51946011837825</v>
          </cell>
          <cell r="P141">
            <v>32.925485232527365</v>
          </cell>
          <cell r="Q141">
            <v>12.98736010922126</v>
          </cell>
          <cell r="R141">
            <v>220.15153588606626</v>
          </cell>
        </row>
        <row r="142">
          <cell r="A142" t="str">
            <v>LatAm IG40816</v>
          </cell>
          <cell r="B142">
            <v>40816</v>
          </cell>
          <cell r="C142">
            <v>39</v>
          </cell>
          <cell r="D142">
            <v>38</v>
          </cell>
          <cell r="E142">
            <v>38</v>
          </cell>
          <cell r="F142">
            <v>357351.33654785156</v>
          </cell>
          <cell r="G142">
            <v>111068.31317138672</v>
          </cell>
          <cell r="H142">
            <v>246283.02337646484</v>
          </cell>
          <cell r="I142">
            <v>46962.447463989258</v>
          </cell>
          <cell r="J142">
            <v>271344.86976623535</v>
          </cell>
          <cell r="K142">
            <v>19295.862650871277</v>
          </cell>
          <cell r="L142">
            <v>0.90763839975540583</v>
          </cell>
          <cell r="M142">
            <v>1.3169636737768844</v>
          </cell>
          <cell r="N142">
            <v>13.87876337289117</v>
          </cell>
          <cell r="O142">
            <v>236.31288223741902</v>
          </cell>
          <cell r="P142">
            <v>31.117712103352169</v>
          </cell>
          <cell r="Q142">
            <v>13.168013444179822</v>
          </cell>
          <cell r="R142">
            <v>355.76037520336274</v>
          </cell>
        </row>
        <row r="143">
          <cell r="A143" t="str">
            <v>LatAm IG40908</v>
          </cell>
          <cell r="B143">
            <v>40908</v>
          </cell>
          <cell r="C143">
            <v>31</v>
          </cell>
          <cell r="D143">
            <v>31</v>
          </cell>
          <cell r="E143">
            <v>31</v>
          </cell>
          <cell r="F143">
            <v>333485.69079589844</v>
          </cell>
          <cell r="G143">
            <v>94674.798095703125</v>
          </cell>
          <cell r="H143">
            <v>238810.89270019531</v>
          </cell>
          <cell r="I143">
            <v>40162.999363899231</v>
          </cell>
          <cell r="J143">
            <v>262236.6466217041</v>
          </cell>
          <cell r="K143">
            <v>20143.31409072876</v>
          </cell>
          <cell r="L143">
            <v>0.9106694116810371</v>
          </cell>
          <cell r="M143">
            <v>1.271697510977466</v>
          </cell>
          <cell r="N143">
            <v>13.018545282099442</v>
          </cell>
          <cell r="O143">
            <v>235.72641385145693</v>
          </cell>
          <cell r="P143">
            <v>28.389463388894388</v>
          </cell>
          <cell r="Q143">
            <v>12.043395105812797</v>
          </cell>
          <cell r="R143">
            <v>303.31163163444336</v>
          </cell>
        </row>
        <row r="144">
          <cell r="A144" t="str">
            <v>LatAm IG40999</v>
          </cell>
          <cell r="B144">
            <v>40999</v>
          </cell>
          <cell r="C144">
            <v>30</v>
          </cell>
          <cell r="D144">
            <v>30</v>
          </cell>
          <cell r="E144">
            <v>29</v>
          </cell>
          <cell r="F144">
            <v>347635.40020751953</v>
          </cell>
          <cell r="G144">
            <v>99231.370384216309</v>
          </cell>
          <cell r="H144">
            <v>248404.02982330322</v>
          </cell>
          <cell r="I144">
            <v>43271.035039901733</v>
          </cell>
          <cell r="J144">
            <v>260180.16975402832</v>
          </cell>
          <cell r="K144">
            <v>19286.040449142456</v>
          </cell>
          <cell r="L144">
            <v>0.95473851853560499</v>
          </cell>
          <cell r="M144">
            <v>1.336133343813906</v>
          </cell>
          <cell r="N144">
            <v>13.338711018504998</v>
          </cell>
          <cell r="O144">
            <v>229.32516010470189</v>
          </cell>
          <cell r="P144">
            <v>28.544667868974376</v>
          </cell>
          <cell r="Q144">
            <v>12.447246458235055</v>
          </cell>
          <cell r="R144">
            <v>235.31807942931732</v>
          </cell>
        </row>
        <row r="145">
          <cell r="A145" t="str">
            <v>LatAm IG41090</v>
          </cell>
          <cell r="B145">
            <v>41090</v>
          </cell>
          <cell r="C145">
            <v>42</v>
          </cell>
          <cell r="D145">
            <v>42</v>
          </cell>
          <cell r="E145">
            <v>28</v>
          </cell>
          <cell r="F145">
            <v>408350.77728271484</v>
          </cell>
          <cell r="G145">
            <v>94706.220252990723</v>
          </cell>
          <cell r="H145">
            <v>313644.55702972412</v>
          </cell>
          <cell r="I145">
            <v>46972.917455673218</v>
          </cell>
          <cell r="J145">
            <v>265071.87774658203</v>
          </cell>
          <cell r="K145">
            <v>21346.778316497803</v>
          </cell>
          <cell r="L145">
            <v>1.1832434270133299</v>
          </cell>
          <cell r="M145">
            <v>1.5405284813846321</v>
          </cell>
          <cell r="N145">
            <v>11.397753515264533</v>
          </cell>
          <cell r="O145">
            <v>201.61877392938567</v>
          </cell>
          <cell r="P145">
            <v>23.192369286815989</v>
          </cell>
          <cell r="Q145">
            <v>11.503080211636846</v>
          </cell>
          <cell r="R145">
            <v>281.33685097799071</v>
          </cell>
        </row>
        <row r="146">
          <cell r="A146" t="str">
            <v>LatAm IG41182</v>
          </cell>
          <cell r="B146">
            <v>41182</v>
          </cell>
          <cell r="C146">
            <v>29</v>
          </cell>
          <cell r="D146">
            <v>29</v>
          </cell>
          <cell r="E146">
            <v>23</v>
          </cell>
          <cell r="F146">
            <v>327607</v>
          </cell>
          <cell r="G146">
            <v>62087</v>
          </cell>
          <cell r="H146">
            <v>265520</v>
          </cell>
          <cell r="I146">
            <v>34338</v>
          </cell>
          <cell r="J146">
            <v>219062</v>
          </cell>
          <cell r="K146">
            <v>11745</v>
          </cell>
          <cell r="L146">
            <v>1.212076946252659</v>
          </cell>
          <cell r="M146">
            <v>1.4954989911531895</v>
          </cell>
          <cell r="N146">
            <v>13.788250319284803</v>
          </cell>
          <cell r="O146">
            <v>180.81134603063663</v>
          </cell>
          <cell r="P146">
            <v>18.95167075184596</v>
          </cell>
          <cell r="Q146">
            <v>10.481461018842699</v>
          </cell>
          <cell r="R146">
            <v>230.44416812573968</v>
          </cell>
        </row>
        <row r="147">
          <cell r="A147" t="str">
            <v>LatAm IG39813</v>
          </cell>
          <cell r="B147">
            <v>39813</v>
          </cell>
          <cell r="C147">
            <v>35</v>
          </cell>
          <cell r="D147">
            <v>35</v>
          </cell>
          <cell r="E147">
            <v>28</v>
          </cell>
          <cell r="F147">
            <v>213155</v>
          </cell>
          <cell r="G147">
            <v>69050</v>
          </cell>
          <cell r="H147">
            <v>144105</v>
          </cell>
          <cell r="I147">
            <v>38149</v>
          </cell>
          <cell r="J147">
            <v>221587</v>
          </cell>
          <cell r="K147">
            <v>12753</v>
          </cell>
          <cell r="L147">
            <v>0.65033147251418177</v>
          </cell>
          <cell r="M147">
            <v>0.96194722614593819</v>
          </cell>
          <cell r="N147">
            <v>13.971300870383439</v>
          </cell>
          <cell r="O147">
            <v>181.00081260321372</v>
          </cell>
          <cell r="P147">
            <v>32.394267082639395</v>
          </cell>
          <cell r="Q147">
            <v>17.897304778213037</v>
          </cell>
          <cell r="R147">
            <v>541.17111611671226</v>
          </cell>
        </row>
        <row r="148">
          <cell r="A148" t="str">
            <v>LatAm HY</v>
          </cell>
          <cell r="B148" t="str">
            <v>ReportDate</v>
          </cell>
          <cell r="C148" t="str">
            <v>LeverageSample</v>
          </cell>
          <cell r="D148" t="str">
            <v>LiquiditySample</v>
          </cell>
          <cell r="E148" t="str">
            <v>CoverageSample</v>
          </cell>
          <cell r="F148" t="str">
            <v>TotalDebt</v>
          </cell>
          <cell r="G148" t="str">
            <v>Cash</v>
          </cell>
          <cell r="H148" t="str">
            <v>NetDebt</v>
          </cell>
          <cell r="I148" t="str">
            <v>STdebt</v>
          </cell>
          <cell r="J148" t="str">
            <v>LtmEbitda</v>
          </cell>
          <cell r="K148" t="str">
            <v>LtmInterest</v>
          </cell>
          <cell r="L148" t="str">
            <v>NetLeverage</v>
          </cell>
          <cell r="M148" t="str">
            <v>Leverage</v>
          </cell>
          <cell r="N148" t="str">
            <v>CoverageRatio</v>
          </cell>
          <cell r="O148" t="str">
            <v>CashSTdebt</v>
          </cell>
          <cell r="P148" t="str">
            <v>CashTotalDebt</v>
          </cell>
          <cell r="Q148" t="str">
            <v>STtoTotalDebt</v>
          </cell>
          <cell r="R148" t="str">
            <v>OAS</v>
          </cell>
        </row>
        <row r="149">
          <cell r="A149" t="str">
            <v>LatAm HY38807</v>
          </cell>
          <cell r="B149">
            <v>38807</v>
          </cell>
          <cell r="C149">
            <v>31</v>
          </cell>
          <cell r="D149">
            <v>31</v>
          </cell>
          <cell r="E149">
            <v>25</v>
          </cell>
          <cell r="F149">
            <v>39267.46813583374</v>
          </cell>
          <cell r="G149">
            <v>4801.8141671719495</v>
          </cell>
          <cell r="H149">
            <v>34465.653968661791</v>
          </cell>
          <cell r="I149">
            <v>7820.7523717880249</v>
          </cell>
          <cell r="J149">
            <v>20377.562576949596</v>
          </cell>
          <cell r="K149">
            <v>3279.5670268763788</v>
          </cell>
          <cell r="L149">
            <v>1.6913531163755651</v>
          </cell>
          <cell r="M149">
            <v>1.9269953404658788</v>
          </cell>
          <cell r="N149">
            <v>4.8589205916419802</v>
          </cell>
          <cell r="O149">
            <v>61.398366025417729</v>
          </cell>
          <cell r="P149">
            <v>12.228479184248775</v>
          </cell>
          <cell r="Q149">
            <v>19.916619896995993</v>
          </cell>
          <cell r="R149">
            <v>270.58100313732621</v>
          </cell>
        </row>
        <row r="150">
          <cell r="A150" t="str">
            <v>LatAm HY38898</v>
          </cell>
          <cell r="B150">
            <v>38898</v>
          </cell>
          <cell r="C150">
            <v>31</v>
          </cell>
          <cell r="D150">
            <v>31</v>
          </cell>
          <cell r="E150">
            <v>25</v>
          </cell>
          <cell r="F150">
            <v>39936.185173034668</v>
          </cell>
          <cell r="G150">
            <v>5129.2836193523835</v>
          </cell>
          <cell r="H150">
            <v>34806.901553682284</v>
          </cell>
          <cell r="I150">
            <v>8421.6645788550377</v>
          </cell>
          <cell r="J150">
            <v>20823.682007491589</v>
          </cell>
          <cell r="K150">
            <v>3354.5039441813715</v>
          </cell>
          <cell r="L150">
            <v>1.6715056223563178</v>
          </cell>
          <cell r="M150">
            <v>1.9178253470576005</v>
          </cell>
          <cell r="N150">
            <v>4.8208621310353612</v>
          </cell>
          <cell r="O150">
            <v>60.905817030885977</v>
          </cell>
          <cell r="P150">
            <v>12.843699509926477</v>
          </cell>
          <cell r="Q150">
            <v>21.087804311718372</v>
          </cell>
          <cell r="R150">
            <v>321.02072980272595</v>
          </cell>
        </row>
        <row r="151">
          <cell r="A151" t="str">
            <v>LatAm HY38990</v>
          </cell>
          <cell r="B151">
            <v>38990</v>
          </cell>
          <cell r="C151">
            <v>31</v>
          </cell>
          <cell r="D151">
            <v>31</v>
          </cell>
          <cell r="E151">
            <v>22</v>
          </cell>
          <cell r="F151">
            <v>38927.935081481934</v>
          </cell>
          <cell r="G151">
            <v>4825.2390041941544</v>
          </cell>
          <cell r="H151">
            <v>34102.696077287779</v>
          </cell>
          <cell r="I151">
            <v>8512.329948425293</v>
          </cell>
          <cell r="J151">
            <v>20402.665508925915</v>
          </cell>
          <cell r="K151">
            <v>3054.8379919757135</v>
          </cell>
          <cell r="L151">
            <v>1.6714823885324332</v>
          </cell>
          <cell r="M151">
            <v>1.90798281060146</v>
          </cell>
          <cell r="N151">
            <v>4.8565624613145264</v>
          </cell>
          <cell r="O151">
            <v>56.685291024072463</v>
          </cell>
          <cell r="P151">
            <v>12.395311988920591</v>
          </cell>
          <cell r="Q151">
            <v>21.866893095171179</v>
          </cell>
          <cell r="R151">
            <v>273.71255823024364</v>
          </cell>
        </row>
        <row r="152">
          <cell r="A152" t="str">
            <v>LatAm HY39082</v>
          </cell>
          <cell r="B152">
            <v>39082</v>
          </cell>
          <cell r="C152">
            <v>31</v>
          </cell>
          <cell r="D152">
            <v>31</v>
          </cell>
          <cell r="E152">
            <v>21</v>
          </cell>
          <cell r="F152">
            <v>42359.220474243164</v>
          </cell>
          <cell r="G152">
            <v>6906.5566596164135</v>
          </cell>
          <cell r="H152">
            <v>35452.663814626751</v>
          </cell>
          <cell r="I152">
            <v>7549.9435471892357</v>
          </cell>
          <cell r="J152">
            <v>20108.474079787731</v>
          </cell>
          <cell r="K152">
            <v>1998.6737902392633</v>
          </cell>
          <cell r="L152">
            <v>1.7630708165102598</v>
          </cell>
          <cell r="M152">
            <v>2.1065357971056109</v>
          </cell>
          <cell r="N152">
            <v>6.6386671475609518</v>
          </cell>
          <cell r="O152">
            <v>91.478255651165114</v>
          </cell>
          <cell r="P152">
            <v>16.304730309699622</v>
          </cell>
          <cell r="Q152">
            <v>17.823613047317608</v>
          </cell>
          <cell r="R152">
            <v>227.17435805868223</v>
          </cell>
        </row>
        <row r="153">
          <cell r="A153" t="str">
            <v>LatAm HY39172</v>
          </cell>
          <cell r="B153">
            <v>39172</v>
          </cell>
          <cell r="C153">
            <v>32</v>
          </cell>
          <cell r="D153">
            <v>33</v>
          </cell>
          <cell r="E153">
            <v>24</v>
          </cell>
          <cell r="F153">
            <v>45317.790596008301</v>
          </cell>
          <cell r="G153">
            <v>4269.2719117999077</v>
          </cell>
          <cell r="H153">
            <v>41048.518684208393</v>
          </cell>
          <cell r="I153">
            <v>8423.5245161056519</v>
          </cell>
          <cell r="J153">
            <v>20063.576472967863</v>
          </cell>
          <cell r="K153">
            <v>2927.0174462657887</v>
          </cell>
          <cell r="L153">
            <v>2.04592230799499</v>
          </cell>
          <cell r="M153">
            <v>2.2587094906566656</v>
          </cell>
          <cell r="N153">
            <v>5.1391473546355124</v>
          </cell>
          <cell r="O153">
            <v>52.107199336309861</v>
          </cell>
          <cell r="P153">
            <v>9.3892928082434235</v>
          </cell>
          <cell r="Q153">
            <v>18.019185309966719</v>
          </cell>
          <cell r="R153">
            <v>251.78398991709273</v>
          </cell>
        </row>
        <row r="154">
          <cell r="A154" t="str">
            <v>LatAm HY39263</v>
          </cell>
          <cell r="B154">
            <v>39263</v>
          </cell>
          <cell r="C154">
            <v>34</v>
          </cell>
          <cell r="D154">
            <v>35</v>
          </cell>
          <cell r="E154">
            <v>34</v>
          </cell>
          <cell r="F154">
            <v>47346.341765403748</v>
          </cell>
          <cell r="G154">
            <v>4979.6527873277664</v>
          </cell>
          <cell r="H154">
            <v>42366.688978075981</v>
          </cell>
          <cell r="I154">
            <v>7986.9082479476929</v>
          </cell>
          <cell r="J154">
            <v>20336.01450240612</v>
          </cell>
          <cell r="K154">
            <v>3497.7389011383057</v>
          </cell>
          <cell r="L154">
            <v>2.0833329447647291</v>
          </cell>
          <cell r="M154">
            <v>2.3282016129464216</v>
          </cell>
          <cell r="N154">
            <v>5.8140458957036385</v>
          </cell>
          <cell r="O154">
            <v>72.434496943818587</v>
          </cell>
          <cell r="P154">
            <v>12.05371307796482</v>
          </cell>
          <cell r="Q154">
            <v>16.640845987118379</v>
          </cell>
          <cell r="R154">
            <v>243.26121168931181</v>
          </cell>
        </row>
        <row r="155">
          <cell r="A155" t="str">
            <v>LatAm HY39355</v>
          </cell>
          <cell r="B155">
            <v>39355</v>
          </cell>
          <cell r="C155">
            <v>34</v>
          </cell>
          <cell r="D155">
            <v>36</v>
          </cell>
          <cell r="E155">
            <v>34</v>
          </cell>
          <cell r="F155">
            <v>50297.526153564453</v>
          </cell>
          <cell r="G155">
            <v>5753.2846946716309</v>
          </cell>
          <cell r="H155">
            <v>44544.241458892822</v>
          </cell>
          <cell r="I155">
            <v>9183.9443206787109</v>
          </cell>
          <cell r="J155">
            <v>21962.384996414185</v>
          </cell>
          <cell r="K155">
            <v>3531.9749393463135</v>
          </cell>
          <cell r="L155">
            <v>2.0282060198000171</v>
          </cell>
          <cell r="M155">
            <v>2.2901668539995348</v>
          </cell>
          <cell r="N155">
            <v>6.2181599172045408</v>
          </cell>
          <cell r="O155">
            <v>71.434997132313853</v>
          </cell>
          <cell r="P155">
            <v>12.877208725272087</v>
          </cell>
          <cell r="Q155">
            <v>18.026470556750457</v>
          </cell>
          <cell r="R155">
            <v>346.32792016834759</v>
          </cell>
        </row>
        <row r="156">
          <cell r="A156" t="str">
            <v>LatAm HY39447</v>
          </cell>
          <cell r="B156">
            <v>39447</v>
          </cell>
          <cell r="C156">
            <v>33</v>
          </cell>
          <cell r="D156">
            <v>35</v>
          </cell>
          <cell r="E156">
            <v>33</v>
          </cell>
          <cell r="F156">
            <v>51397.470886230469</v>
          </cell>
          <cell r="G156">
            <v>7087.5919799804688</v>
          </cell>
          <cell r="H156">
            <v>44309.87890625</v>
          </cell>
          <cell r="I156">
            <v>9272.5221939086914</v>
          </cell>
          <cell r="J156">
            <v>20654.183702468872</v>
          </cell>
          <cell r="K156">
            <v>4145.4304065704346</v>
          </cell>
          <cell r="L156">
            <v>2.1453222041863351</v>
          </cell>
          <cell r="M156">
            <v>2.4884774739408719</v>
          </cell>
          <cell r="N156">
            <v>4.9823978879810289</v>
          </cell>
          <cell r="O156">
            <v>85.126891772755357</v>
          </cell>
          <cell r="P156">
            <v>15.16594556655736</v>
          </cell>
          <cell r="Q156">
            <v>17.815692844797585</v>
          </cell>
          <cell r="R156">
            <v>442.75633651547082</v>
          </cell>
        </row>
        <row r="157">
          <cell r="A157" t="str">
            <v>LatAm HY39538</v>
          </cell>
          <cell r="B157">
            <v>39538</v>
          </cell>
          <cell r="C157">
            <v>46</v>
          </cell>
          <cell r="D157">
            <v>46</v>
          </cell>
          <cell r="E157">
            <v>41</v>
          </cell>
          <cell r="F157">
            <v>63598.742812156677</v>
          </cell>
          <cell r="G157">
            <v>23941.079404830933</v>
          </cell>
          <cell r="H157">
            <v>39657.663407325745</v>
          </cell>
          <cell r="I157">
            <v>10450.447882294655</v>
          </cell>
          <cell r="J157">
            <v>27197.124855041504</v>
          </cell>
          <cell r="K157">
            <v>3219.7681182697415</v>
          </cell>
          <cell r="L157">
            <v>1.4581564639166056</v>
          </cell>
          <cell r="M157">
            <v>2.3384362557120606</v>
          </cell>
          <cell r="N157">
            <v>7.9523045841969875</v>
          </cell>
          <cell r="O157">
            <v>228.80471807843153</v>
          </cell>
          <cell r="P157">
            <v>37.6999999864207</v>
          </cell>
          <cell r="Q157">
            <v>16.476932950961963</v>
          </cell>
          <cell r="R157">
            <v>614.3584332472285</v>
          </cell>
        </row>
        <row r="158">
          <cell r="A158" t="str">
            <v>LatAm HY39629</v>
          </cell>
          <cell r="B158">
            <v>39629</v>
          </cell>
          <cell r="C158">
            <v>45</v>
          </cell>
          <cell r="D158">
            <v>46</v>
          </cell>
          <cell r="E158">
            <v>40</v>
          </cell>
          <cell r="F158">
            <v>56064.721616744995</v>
          </cell>
          <cell r="G158">
            <v>23239.629755973816</v>
          </cell>
          <cell r="H158">
            <v>32825.091860771179</v>
          </cell>
          <cell r="I158">
            <v>10533.230120182037</v>
          </cell>
          <cell r="J158">
            <v>25457.217575073242</v>
          </cell>
          <cell r="K158">
            <v>3244.6252683773637</v>
          </cell>
          <cell r="L158">
            <v>1.2894218216884898</v>
          </cell>
          <cell r="M158">
            <v>2.2023114447370511</v>
          </cell>
          <cell r="N158">
            <v>7.2272330514312824</v>
          </cell>
          <cell r="O158">
            <v>220.69538091063868</v>
          </cell>
          <cell r="P158">
            <v>41.478353200683756</v>
          </cell>
          <cell r="Q158">
            <v>18.79439117825428</v>
          </cell>
          <cell r="R158">
            <v>576.96873702630535</v>
          </cell>
        </row>
        <row r="159">
          <cell r="A159" t="str">
            <v>LatAm HY39721</v>
          </cell>
          <cell r="B159">
            <v>39721</v>
          </cell>
          <cell r="C159">
            <v>44</v>
          </cell>
          <cell r="D159">
            <v>45</v>
          </cell>
          <cell r="E159">
            <v>39</v>
          </cell>
          <cell r="F159">
            <v>55757.786650657654</v>
          </cell>
          <cell r="G159">
            <v>19884.531930446625</v>
          </cell>
          <cell r="H159">
            <v>35873.254720211029</v>
          </cell>
          <cell r="I159">
            <v>10778.168682098389</v>
          </cell>
          <cell r="J159">
            <v>26394.337507247925</v>
          </cell>
          <cell r="K159">
            <v>3623.3197571113706</v>
          </cell>
          <cell r="L159">
            <v>1.3591269229758156</v>
          </cell>
          <cell r="M159">
            <v>2.1124904777529077</v>
          </cell>
          <cell r="N159">
            <v>6.6069886902733703</v>
          </cell>
          <cell r="O159">
            <v>184.33558841418491</v>
          </cell>
          <cell r="P159">
            <v>35.636427378878018</v>
          </cell>
          <cell r="Q159">
            <v>19.332364241465015</v>
          </cell>
          <cell r="R159">
            <v>925.0187291046899</v>
          </cell>
        </row>
        <row r="160">
          <cell r="A160" t="str">
            <v>LatAm HY39813</v>
          </cell>
          <cell r="B160">
            <v>39813</v>
          </cell>
          <cell r="C160">
            <v>49</v>
          </cell>
          <cell r="D160">
            <v>48</v>
          </cell>
          <cell r="E160">
            <v>44</v>
          </cell>
          <cell r="F160">
            <v>78063.255385398865</v>
          </cell>
          <cell r="G160">
            <v>21562.92467546463</v>
          </cell>
          <cell r="H160">
            <v>56500.330709934235</v>
          </cell>
          <cell r="I160">
            <v>19454.302459359169</v>
          </cell>
          <cell r="J160">
            <v>33091.172910690308</v>
          </cell>
          <cell r="K160">
            <v>4008.3809436634183</v>
          </cell>
          <cell r="L160">
            <v>1.707413963911852</v>
          </cell>
          <cell r="M160">
            <v>2.3590356133970714</v>
          </cell>
          <cell r="N160">
            <v>7.6490789158846431</v>
          </cell>
          <cell r="O160">
            <v>110.53964910670244</v>
          </cell>
          <cell r="P160">
            <v>27.69193916557548</v>
          </cell>
          <cell r="Q160">
            <v>25.051589533131974</v>
          </cell>
          <cell r="R160">
            <v>1724.7990629846183</v>
          </cell>
        </row>
        <row r="161">
          <cell r="A161" t="str">
            <v>LatAm HY39903</v>
          </cell>
          <cell r="B161">
            <v>39903</v>
          </cell>
          <cell r="C161">
            <v>48</v>
          </cell>
          <cell r="D161">
            <v>48</v>
          </cell>
          <cell r="E161">
            <v>46</v>
          </cell>
          <cell r="F161">
            <v>85664.822242081165</v>
          </cell>
          <cell r="G161">
            <v>16065.772287368774</v>
          </cell>
          <cell r="H161">
            <v>69599.049954712391</v>
          </cell>
          <cell r="I161">
            <v>18447.399735748768</v>
          </cell>
          <cell r="J161">
            <v>31251.186019897461</v>
          </cell>
          <cell r="K161">
            <v>4403.5192559361458</v>
          </cell>
          <cell r="L161">
            <v>2.2270850748000108</v>
          </cell>
          <cell r="M161">
            <v>2.7411702771068862</v>
          </cell>
          <cell r="N161">
            <v>6.6002782156389657</v>
          </cell>
          <cell r="O161">
            <v>87.08963061192469</v>
          </cell>
          <cell r="P161">
            <v>18.754223573788938</v>
          </cell>
          <cell r="Q161">
            <v>21.534393293454876</v>
          </cell>
          <cell r="R161">
            <v>1704.5003647017681</v>
          </cell>
        </row>
        <row r="162">
          <cell r="A162" t="str">
            <v>LatAm HY39994</v>
          </cell>
          <cell r="B162">
            <v>39994</v>
          </cell>
          <cell r="C162">
            <v>47</v>
          </cell>
          <cell r="D162">
            <v>47</v>
          </cell>
          <cell r="E162">
            <v>45</v>
          </cell>
          <cell r="F162">
            <v>79195.175803482533</v>
          </cell>
          <cell r="G162">
            <v>14705.160496711731</v>
          </cell>
          <cell r="H162">
            <v>64490.015306770802</v>
          </cell>
          <cell r="I162">
            <v>18501.163268864155</v>
          </cell>
          <cell r="J162">
            <v>24390.608924865723</v>
          </cell>
          <cell r="K162">
            <v>3366.2735882401466</v>
          </cell>
          <cell r="L162">
            <v>2.6440510569223452</v>
          </cell>
          <cell r="M162">
            <v>3.2469536142963893</v>
          </cell>
          <cell r="N162">
            <v>6.6773958987028159</v>
          </cell>
          <cell r="O162">
            <v>79.482356233563081</v>
          </cell>
          <cell r="P162">
            <v>18.568252860757063</v>
          </cell>
          <cell r="Q162">
            <v>23.361477616734557</v>
          </cell>
          <cell r="R162">
            <v>1102.1607689858483</v>
          </cell>
        </row>
        <row r="163">
          <cell r="A163" t="str">
            <v>LatAm HY40086</v>
          </cell>
          <cell r="B163">
            <v>40086</v>
          </cell>
          <cell r="C163">
            <v>47</v>
          </cell>
          <cell r="D163">
            <v>47</v>
          </cell>
          <cell r="E163">
            <v>45</v>
          </cell>
          <cell r="F163">
            <v>80446.161429703236</v>
          </cell>
          <cell r="G163">
            <v>17022.491497993469</v>
          </cell>
          <cell r="H163">
            <v>63423.669931709766</v>
          </cell>
          <cell r="I163">
            <v>13500.148102104664</v>
          </cell>
          <cell r="J163">
            <v>21931.255104064941</v>
          </cell>
          <cell r="K163">
            <v>3522.6796091347933</v>
          </cell>
          <cell r="L163">
            <v>2.8919307003069896</v>
          </cell>
          <cell r="M163">
            <v>3.6681056805906471</v>
          </cell>
          <cell r="N163">
            <v>5.7494087668223246</v>
          </cell>
          <cell r="O163">
            <v>126.09114632853304</v>
          </cell>
          <cell r="P163">
            <v>21.160104093802335</v>
          </cell>
          <cell r="Q163">
            <v>16.7815938786608</v>
          </cell>
          <cell r="R163">
            <v>735.00492753632034</v>
          </cell>
        </row>
        <row r="164">
          <cell r="A164" t="str">
            <v>LatAm HY40178</v>
          </cell>
          <cell r="B164">
            <v>40178</v>
          </cell>
          <cell r="C164">
            <v>48</v>
          </cell>
          <cell r="D164">
            <v>48</v>
          </cell>
          <cell r="E164">
            <v>48</v>
          </cell>
          <cell r="F164">
            <v>85404.074630081654</v>
          </cell>
          <cell r="G164">
            <v>23364.769790649414</v>
          </cell>
          <cell r="H164">
            <v>62039.30483943224</v>
          </cell>
          <cell r="I164">
            <v>13768.993638575077</v>
          </cell>
          <cell r="J164">
            <v>23153.56530380249</v>
          </cell>
          <cell r="K164">
            <v>4669.0839875340462</v>
          </cell>
          <cell r="L164">
            <v>2.6794709162672055</v>
          </cell>
          <cell r="M164">
            <v>3.6885928153819063</v>
          </cell>
          <cell r="N164">
            <v>4.8794579331798493</v>
          </cell>
          <cell r="O164">
            <v>169.69119460692397</v>
          </cell>
          <cell r="P164">
            <v>27.357909902837001</v>
          </cell>
          <cell r="Q164">
            <v>16.122174144751238</v>
          </cell>
          <cell r="R164">
            <v>693.57716215491291</v>
          </cell>
        </row>
        <row r="165">
          <cell r="A165" t="str">
            <v>LatAm HY40268</v>
          </cell>
          <cell r="B165">
            <v>40268</v>
          </cell>
          <cell r="C165">
            <v>49</v>
          </cell>
          <cell r="D165">
            <v>48</v>
          </cell>
          <cell r="E165">
            <v>48</v>
          </cell>
          <cell r="F165">
            <v>89516.905235290527</v>
          </cell>
          <cell r="G165">
            <v>27408.456201553345</v>
          </cell>
          <cell r="H165">
            <v>62108.449033737183</v>
          </cell>
          <cell r="I165">
            <v>15386.79217171669</v>
          </cell>
          <cell r="J165">
            <v>25563.062870025635</v>
          </cell>
          <cell r="K165">
            <v>5145.5935034751892</v>
          </cell>
          <cell r="L165">
            <v>2.429616879226292</v>
          </cell>
          <cell r="M165">
            <v>3.5018067158241419</v>
          </cell>
          <cell r="N165">
            <v>4.917256724783388</v>
          </cell>
          <cell r="O165">
            <v>177.41412179023803</v>
          </cell>
          <cell r="P165">
            <v>30.640391686855743</v>
          </cell>
          <cell r="Q165">
            <v>17.270548351885306</v>
          </cell>
          <cell r="R165">
            <v>581.71816075092568</v>
          </cell>
        </row>
        <row r="166">
          <cell r="A166" t="str">
            <v>LatAm HY40359</v>
          </cell>
          <cell r="B166">
            <v>40359</v>
          </cell>
          <cell r="C166">
            <v>49</v>
          </cell>
          <cell r="D166">
            <v>48</v>
          </cell>
          <cell r="E166">
            <v>48</v>
          </cell>
          <cell r="F166">
            <v>90947.096138000488</v>
          </cell>
          <cell r="G166">
            <v>27405.337957382202</v>
          </cell>
          <cell r="H166">
            <v>63541.758180618286</v>
          </cell>
          <cell r="I166">
            <v>15841.301178455353</v>
          </cell>
          <cell r="J166">
            <v>27820.973827362061</v>
          </cell>
          <cell r="K166">
            <v>5548.1329201459885</v>
          </cell>
          <cell r="L166">
            <v>2.2839516177584218</v>
          </cell>
          <cell r="M166">
            <v>3.2690119584726247</v>
          </cell>
          <cell r="N166">
            <v>4.9626732137476219</v>
          </cell>
          <cell r="O166">
            <v>172.35848020791769</v>
          </cell>
          <cell r="P166">
            <v>30.163670009474441</v>
          </cell>
          <cell r="Q166">
            <v>17.500543038606349</v>
          </cell>
          <cell r="R166">
            <v>648.93795151801373</v>
          </cell>
        </row>
        <row r="167">
          <cell r="A167" t="str">
            <v>LatAm HY40451</v>
          </cell>
          <cell r="B167">
            <v>40451</v>
          </cell>
          <cell r="C167">
            <v>53</v>
          </cell>
          <cell r="D167">
            <v>52</v>
          </cell>
          <cell r="E167">
            <v>52</v>
          </cell>
          <cell r="F167">
            <v>114980.57471466064</v>
          </cell>
          <cell r="G167">
            <v>37506.989921569824</v>
          </cell>
          <cell r="H167">
            <v>77473.58479309082</v>
          </cell>
          <cell r="I167">
            <v>20220.106818795204</v>
          </cell>
          <cell r="J167">
            <v>34196.000579833984</v>
          </cell>
          <cell r="K167">
            <v>6974.3850045204163</v>
          </cell>
          <cell r="L167">
            <v>2.2655744379294003</v>
          </cell>
          <cell r="M167">
            <v>3.3623983145697696</v>
          </cell>
          <cell r="N167">
            <v>4.8666473476781498</v>
          </cell>
          <cell r="O167">
            <v>185.01688570924597</v>
          </cell>
          <cell r="P167">
            <v>32.659204898148843</v>
          </cell>
          <cell r="Q167">
            <v>17.652013097589798</v>
          </cell>
          <cell r="R167">
            <v>566.52310658842737</v>
          </cell>
        </row>
        <row r="168">
          <cell r="A168" t="str">
            <v>LatAm HY40543</v>
          </cell>
          <cell r="B168">
            <v>40543</v>
          </cell>
          <cell r="C168">
            <v>55</v>
          </cell>
          <cell r="D168">
            <v>55</v>
          </cell>
          <cell r="E168">
            <v>54</v>
          </cell>
          <cell r="F168">
            <v>121100.18877410889</v>
          </cell>
          <cell r="G168">
            <v>31799.366160392761</v>
          </cell>
          <cell r="H168">
            <v>89300.822613716125</v>
          </cell>
          <cell r="I168">
            <v>20555.259135842323</v>
          </cell>
          <cell r="J168">
            <v>34016.000659942627</v>
          </cell>
          <cell r="K168">
            <v>7357.2219259738922</v>
          </cell>
          <cell r="L168">
            <v>2.6252593156513289</v>
          </cell>
          <cell r="M168">
            <v>3.5600948502072711</v>
          </cell>
          <cell r="N168">
            <v>4.5968795297006091</v>
          </cell>
          <cell r="O168">
            <v>154.70185002408471</v>
          </cell>
          <cell r="P168">
            <v>26.258725508437387</v>
          </cell>
          <cell r="Q168">
            <v>16.973763083214134</v>
          </cell>
          <cell r="R168">
            <v>526.59728954746333</v>
          </cell>
        </row>
        <row r="169">
          <cell r="A169" t="str">
            <v>LatAm HY40633</v>
          </cell>
          <cell r="B169">
            <v>40633</v>
          </cell>
          <cell r="C169">
            <v>55</v>
          </cell>
          <cell r="D169">
            <v>55</v>
          </cell>
          <cell r="E169">
            <v>56</v>
          </cell>
          <cell r="F169">
            <v>123835.07440567017</v>
          </cell>
          <cell r="G169">
            <v>27176.547737121582</v>
          </cell>
          <cell r="H169">
            <v>96658.526668548584</v>
          </cell>
          <cell r="I169">
            <v>20207.876068629324</v>
          </cell>
          <cell r="J169">
            <v>35538.42000579834</v>
          </cell>
          <cell r="K169">
            <v>7595.0993556976318</v>
          </cell>
          <cell r="L169">
            <v>2.7198318510721093</v>
          </cell>
          <cell r="M169">
            <v>3.4845407979720431</v>
          </cell>
          <cell r="N169">
            <v>4.6360570095567821</v>
          </cell>
          <cell r="O169">
            <v>134.48492877146259</v>
          </cell>
          <cell r="P169">
            <v>21.945759606114649</v>
          </cell>
          <cell r="Q169">
            <v>16.318378428417244</v>
          </cell>
          <cell r="R169">
            <v>446.77683113598329</v>
          </cell>
        </row>
        <row r="170">
          <cell r="A170" t="str">
            <v>LatAm HY40724</v>
          </cell>
          <cell r="B170">
            <v>40724</v>
          </cell>
          <cell r="C170">
            <v>56</v>
          </cell>
          <cell r="D170">
            <v>55</v>
          </cell>
          <cell r="E170">
            <v>55</v>
          </cell>
          <cell r="F170">
            <v>125218.29254150391</v>
          </cell>
          <cell r="G170">
            <v>32215.504730224609</v>
          </cell>
          <cell r="H170">
            <v>93002.787811279297</v>
          </cell>
          <cell r="I170">
            <v>20228.844219207764</v>
          </cell>
          <cell r="J170">
            <v>33013.250038146973</v>
          </cell>
          <cell r="K170">
            <v>7801.3702480792999</v>
          </cell>
          <cell r="L170">
            <v>2.8171351715997099</v>
          </cell>
          <cell r="M170">
            <v>3.7929707737594316</v>
          </cell>
          <cell r="N170">
            <v>4.2015275395670937</v>
          </cell>
          <cell r="O170">
            <v>158.50974667814697</v>
          </cell>
          <cell r="P170">
            <v>25.673668357432106</v>
          </cell>
          <cell r="Q170">
            <v>16.196902017364476</v>
          </cell>
          <cell r="R170">
            <v>542.2669353587645</v>
          </cell>
        </row>
        <row r="171">
          <cell r="A171" t="str">
            <v>LatAm HY40816</v>
          </cell>
          <cell r="B171">
            <v>40816</v>
          </cell>
          <cell r="C171">
            <v>57</v>
          </cell>
          <cell r="D171">
            <v>56</v>
          </cell>
          <cell r="E171">
            <v>56</v>
          </cell>
          <cell r="F171">
            <v>119956.11619567871</v>
          </cell>
          <cell r="G171">
            <v>28658.518161773682</v>
          </cell>
          <cell r="H171">
            <v>91297.598033905029</v>
          </cell>
          <cell r="I171">
            <v>19257.676331043243</v>
          </cell>
          <cell r="J171">
            <v>34186.337894439697</v>
          </cell>
          <cell r="K171">
            <v>8182.4322266578674</v>
          </cell>
          <cell r="L171">
            <v>2.6705872479179558</v>
          </cell>
          <cell r="M171">
            <v>3.5088904978965063</v>
          </cell>
          <cell r="N171">
            <v>4.1388419441659261</v>
          </cell>
          <cell r="O171">
            <v>148.27311807466415</v>
          </cell>
          <cell r="P171">
            <v>23.868336326528254</v>
          </cell>
          <cell r="Q171">
            <v>16.09754798203485</v>
          </cell>
          <cell r="R171">
            <v>943.09018177152893</v>
          </cell>
        </row>
        <row r="172">
          <cell r="A172" t="str">
            <v>LatAm HY40908</v>
          </cell>
          <cell r="B172">
            <v>40908</v>
          </cell>
          <cell r="C172">
            <v>48</v>
          </cell>
          <cell r="D172">
            <v>48</v>
          </cell>
          <cell r="E172">
            <v>48</v>
          </cell>
          <cell r="F172">
            <v>111526.76504516602</v>
          </cell>
          <cell r="G172">
            <v>26769.667401313782</v>
          </cell>
          <cell r="H172">
            <v>84757.097643852234</v>
          </cell>
          <cell r="I172">
            <v>21411.378977537155</v>
          </cell>
          <cell r="J172">
            <v>31815.085262298584</v>
          </cell>
          <cell r="K172">
            <v>9188.5780868530273</v>
          </cell>
          <cell r="L172">
            <v>2.6640537639636892</v>
          </cell>
          <cell r="M172">
            <v>3.5054680547195365</v>
          </cell>
          <cell r="N172">
            <v>3.4624601283869429</v>
          </cell>
          <cell r="O172">
            <v>125.02542423539393</v>
          </cell>
          <cell r="P172">
            <v>24.002908530945575</v>
          </cell>
          <cell r="Q172">
            <v>19.198421983158926</v>
          </cell>
          <cell r="R172">
            <v>858.92360238686445</v>
          </cell>
        </row>
        <row r="173">
          <cell r="A173" t="str">
            <v>LatAm HY40999</v>
          </cell>
          <cell r="B173">
            <v>40999</v>
          </cell>
          <cell r="C173">
            <v>46</v>
          </cell>
          <cell r="D173">
            <v>45</v>
          </cell>
          <cell r="E173">
            <v>44</v>
          </cell>
          <cell r="F173">
            <v>104176.67395019531</v>
          </cell>
          <cell r="G173">
            <v>22689.490327835083</v>
          </cell>
          <cell r="H173">
            <v>81487.183622360229</v>
          </cell>
          <cell r="I173">
            <v>18409.847365617752</v>
          </cell>
          <cell r="J173">
            <v>28640.82528924942</v>
          </cell>
          <cell r="K173">
            <v>8547.7934236526489</v>
          </cell>
          <cell r="L173">
            <v>2.8451409063602346</v>
          </cell>
          <cell r="M173">
            <v>3.6373488856586449</v>
          </cell>
          <cell r="N173">
            <v>3.3047645212332899</v>
          </cell>
          <cell r="O173">
            <v>122.8248278210261</v>
          </cell>
          <cell r="P173">
            <v>21.773229519418056</v>
          </cell>
          <cell r="Q173">
            <v>17.727058857468833</v>
          </cell>
          <cell r="R173">
            <v>675.89815140162125</v>
          </cell>
        </row>
        <row r="174">
          <cell r="A174" t="str">
            <v>LatAm HY41090</v>
          </cell>
          <cell r="B174">
            <v>41090</v>
          </cell>
          <cell r="C174">
            <v>64</v>
          </cell>
          <cell r="D174">
            <v>64</v>
          </cell>
          <cell r="E174">
            <v>38</v>
          </cell>
          <cell r="F174">
            <v>125535.62985229492</v>
          </cell>
          <cell r="G174">
            <v>26387.125815391541</v>
          </cell>
          <cell r="H174">
            <v>99148.504036903381</v>
          </cell>
          <cell r="I174">
            <v>21142.815784446895</v>
          </cell>
          <cell r="J174">
            <v>33206.335941076279</v>
          </cell>
          <cell r="K174">
            <v>7868.3074550628662</v>
          </cell>
          <cell r="L174">
            <v>2.9858309032601382</v>
          </cell>
          <cell r="M174">
            <v>3.7804721988916334</v>
          </cell>
          <cell r="N174">
            <v>3.0138133395751425</v>
          </cell>
          <cell r="O174">
            <v>124.80421758582634</v>
          </cell>
          <cell r="P174">
            <v>21.019630718735872</v>
          </cell>
          <cell r="Q174">
            <v>16.842083645355114</v>
          </cell>
          <cell r="R174">
            <v>841.95967509620448</v>
          </cell>
        </row>
        <row r="175">
          <cell r="A175" t="str">
            <v>LatAm HY41182</v>
          </cell>
          <cell r="B175">
            <v>41182</v>
          </cell>
          <cell r="C175">
            <v>32</v>
          </cell>
          <cell r="D175">
            <v>32</v>
          </cell>
          <cell r="E175">
            <v>29</v>
          </cell>
          <cell r="F175">
            <v>83236.412994384766</v>
          </cell>
          <cell r="G175">
            <v>18046.015998840332</v>
          </cell>
          <cell r="H175">
            <v>65190.396995544434</v>
          </cell>
          <cell r="I175">
            <v>14001.399000048637</v>
          </cell>
          <cell r="J175">
            <v>20601.044799804688</v>
          </cell>
          <cell r="K175">
            <v>6434.2060012817383</v>
          </cell>
          <cell r="L175">
            <v>3.1644218838921452</v>
          </cell>
          <cell r="M175">
            <v>4.040397649888801</v>
          </cell>
          <cell r="N175">
            <v>3.0709375478292968</v>
          </cell>
          <cell r="O175">
            <v>128.88723475973828</v>
          </cell>
          <cell r="P175">
            <v>21.680434499331128</v>
          </cell>
          <cell r="Q175">
            <v>16.821242646524411</v>
          </cell>
          <cell r="R175">
            <v>825.05467505782894</v>
          </cell>
        </row>
        <row r="176">
          <cell r="A176" t="str">
            <v>LatAm HY39447</v>
          </cell>
          <cell r="B176">
            <v>39447</v>
          </cell>
          <cell r="C176">
            <v>45</v>
          </cell>
          <cell r="D176">
            <v>47</v>
          </cell>
          <cell r="E176">
            <v>45</v>
          </cell>
          <cell r="F176">
            <v>61280</v>
          </cell>
          <cell r="G176">
            <v>10276</v>
          </cell>
          <cell r="H176">
            <v>51004</v>
          </cell>
          <cell r="I176">
            <v>11152</v>
          </cell>
          <cell r="J176">
            <v>28990</v>
          </cell>
          <cell r="K176">
            <v>4703</v>
          </cell>
          <cell r="L176">
            <v>1.7593652983787513</v>
          </cell>
          <cell r="M176">
            <v>2.1138323559848224</v>
          </cell>
          <cell r="N176">
            <v>6.1641505422071017</v>
          </cell>
          <cell r="O176">
            <v>99.372309899569586</v>
          </cell>
          <cell r="P176">
            <v>17.894685849924912</v>
          </cell>
          <cell r="Q176">
            <v>18.007718516365514</v>
          </cell>
          <cell r="R176">
            <v>442.75633651547082</v>
          </cell>
        </row>
        <row r="177">
          <cell r="A177" t="str">
            <v>EMEA</v>
          </cell>
          <cell r="B177" t="str">
            <v>ReportDate</v>
          </cell>
          <cell r="C177" t="str">
            <v>LeverageSample</v>
          </cell>
          <cell r="D177" t="str">
            <v>LiquiditySample</v>
          </cell>
          <cell r="E177" t="str">
            <v>CoverageSample</v>
          </cell>
          <cell r="F177" t="str">
            <v>TotalDebt</v>
          </cell>
          <cell r="G177" t="str">
            <v>Cash</v>
          </cell>
          <cell r="H177" t="str">
            <v>NetDebt</v>
          </cell>
          <cell r="I177" t="str">
            <v>STdebt</v>
          </cell>
          <cell r="J177" t="str">
            <v>LtmEbitda</v>
          </cell>
          <cell r="K177" t="str">
            <v>LtmInterest</v>
          </cell>
          <cell r="L177" t="str">
            <v>NetLeverage</v>
          </cell>
          <cell r="M177" t="str">
            <v>Leverage</v>
          </cell>
          <cell r="N177" t="str">
            <v>CoverageRatio</v>
          </cell>
          <cell r="O177" t="str">
            <v>CashSTdebt</v>
          </cell>
          <cell r="P177" t="str">
            <v>CashTotalDebt</v>
          </cell>
          <cell r="Q177" t="str">
            <v>STtoTotalDebt</v>
          </cell>
          <cell r="R177" t="str">
            <v>OAS</v>
          </cell>
        </row>
        <row r="178">
          <cell r="A178" t="str">
            <v>EMEA38807</v>
          </cell>
          <cell r="B178">
            <v>38807</v>
          </cell>
          <cell r="C178">
            <v>17</v>
          </cell>
          <cell r="D178">
            <v>17</v>
          </cell>
          <cell r="E178">
            <v>15</v>
          </cell>
          <cell r="F178">
            <v>62139.383583068848</v>
          </cell>
          <cell r="G178">
            <v>15659.694316148758</v>
          </cell>
          <cell r="H178">
            <v>46479.68926692009</v>
          </cell>
          <cell r="I178">
            <v>16156.943518638611</v>
          </cell>
          <cell r="J178">
            <v>67608.119674682617</v>
          </cell>
          <cell r="K178">
            <v>2071.7755677700043</v>
          </cell>
          <cell r="L178">
            <v>0.6874867913879501</v>
          </cell>
          <cell r="M178">
            <v>0.91911125293931728</v>
          </cell>
          <cell r="N178">
            <v>20.189873386401</v>
          </cell>
          <cell r="O178">
            <v>96.92238075898311</v>
          </cell>
          <cell r="P178">
            <v>25.200916734577273</v>
          </cell>
          <cell r="Q178">
            <v>26.001132594178006</v>
          </cell>
          <cell r="R178">
            <v>162.84049325972214</v>
          </cell>
        </row>
        <row r="179">
          <cell r="A179" t="str">
            <v>EMEA38898</v>
          </cell>
          <cell r="B179">
            <v>38898</v>
          </cell>
          <cell r="C179">
            <v>17</v>
          </cell>
          <cell r="D179">
            <v>17</v>
          </cell>
          <cell r="E179">
            <v>15</v>
          </cell>
          <cell r="F179">
            <v>64250.928993225098</v>
          </cell>
          <cell r="G179">
            <v>16343.953547716141</v>
          </cell>
          <cell r="H179">
            <v>47906.975445508957</v>
          </cell>
          <cell r="I179">
            <v>18341.177117347717</v>
          </cell>
          <cell r="J179">
            <v>72794.781661987305</v>
          </cell>
          <cell r="K179">
            <v>2115.6905763149261</v>
          </cell>
          <cell r="L179">
            <v>0.65811002316015588</v>
          </cell>
          <cell r="M179">
            <v>0.8826309733514357</v>
          </cell>
          <cell r="N179">
            <v>20.576675507801188</v>
          </cell>
          <cell r="O179">
            <v>89.110712159567257</v>
          </cell>
          <cell r="P179">
            <v>25.437692191874017</v>
          </cell>
          <cell r="Q179">
            <v>28.54616642084925</v>
          </cell>
          <cell r="R179">
            <v>207.64383159780974</v>
          </cell>
        </row>
        <row r="180">
          <cell r="A180" t="str">
            <v>EMEA38990</v>
          </cell>
          <cell r="B180">
            <v>38990</v>
          </cell>
          <cell r="C180">
            <v>17</v>
          </cell>
          <cell r="D180">
            <v>17</v>
          </cell>
          <cell r="E180">
            <v>15</v>
          </cell>
          <cell r="F180">
            <v>71066.739067077637</v>
          </cell>
          <cell r="G180">
            <v>15280.267338991165</v>
          </cell>
          <cell r="H180">
            <v>55786.471728086472</v>
          </cell>
          <cell r="I180">
            <v>22626.896462440491</v>
          </cell>
          <cell r="J180">
            <v>77737.546432495117</v>
          </cell>
          <cell r="K180">
            <v>2152.8627421855927</v>
          </cell>
          <cell r="L180">
            <v>0.71762583575402294</v>
          </cell>
          <cell r="M180">
            <v>0.91418808964841458</v>
          </cell>
          <cell r="N180">
            <v>21.10129148491794</v>
          </cell>
          <cell r="O180">
            <v>67.5314326220374</v>
          </cell>
          <cell r="P180">
            <v>21.501292362055064</v>
          </cell>
          <cell r="Q180">
            <v>31.838940071646853</v>
          </cell>
          <cell r="R180">
            <v>185.82168607871412</v>
          </cell>
        </row>
        <row r="181">
          <cell r="A181" t="str">
            <v>EMEA39082</v>
          </cell>
          <cell r="B181">
            <v>39082</v>
          </cell>
          <cell r="C181">
            <v>18</v>
          </cell>
          <cell r="D181">
            <v>18</v>
          </cell>
          <cell r="E181">
            <v>16</v>
          </cell>
          <cell r="F181">
            <v>80768.85555267334</v>
          </cell>
          <cell r="G181">
            <v>20265.908960580826</v>
          </cell>
          <cell r="H181">
            <v>60502.946592092514</v>
          </cell>
          <cell r="I181">
            <v>26855.913750648499</v>
          </cell>
          <cell r="J181">
            <v>85616.358932495117</v>
          </cell>
          <cell r="K181">
            <v>2229.4903905391693</v>
          </cell>
          <cell r="L181">
            <v>0.70667507175581401</v>
          </cell>
          <cell r="M181">
            <v>0.94338110800012143</v>
          </cell>
          <cell r="N181">
            <v>22.156755778472625</v>
          </cell>
          <cell r="O181">
            <v>75.4616251330918</v>
          </cell>
          <cell r="P181">
            <v>25.091241942092928</v>
          </cell>
          <cell r="Q181">
            <v>33.250333395072609</v>
          </cell>
          <cell r="R181">
            <v>148.26461985284573</v>
          </cell>
        </row>
        <row r="182">
          <cell r="A182" t="str">
            <v>EMEA39172</v>
          </cell>
          <cell r="B182">
            <v>39172</v>
          </cell>
          <cell r="C182">
            <v>23</v>
          </cell>
          <cell r="D182">
            <v>23</v>
          </cell>
          <cell r="E182">
            <v>20</v>
          </cell>
          <cell r="F182">
            <v>113227.70725437999</v>
          </cell>
          <cell r="G182">
            <v>44112.269641399384</v>
          </cell>
          <cell r="H182">
            <v>69115.437612980604</v>
          </cell>
          <cell r="I182">
            <v>43523.904117584229</v>
          </cell>
          <cell r="J182">
            <v>102302.3685874939</v>
          </cell>
          <cell r="K182">
            <v>3408.0536847114563</v>
          </cell>
          <cell r="L182">
            <v>0.67559958354111582</v>
          </cell>
          <cell r="M182">
            <v>1.1067945817651546</v>
          </cell>
          <cell r="N182">
            <v>17.604625046993238</v>
          </cell>
          <cell r="O182">
            <v>101.3518215696497</v>
          </cell>
          <cell r="P182">
            <v>38.958900353158029</v>
          </cell>
          <cell r="Q182">
            <v>38.43927000994767</v>
          </cell>
          <cell r="R182">
            <v>154.80174890167868</v>
          </cell>
        </row>
        <row r="183">
          <cell r="A183" t="str">
            <v>EMEA39263</v>
          </cell>
          <cell r="B183">
            <v>39263</v>
          </cell>
          <cell r="C183">
            <v>23</v>
          </cell>
          <cell r="D183">
            <v>23</v>
          </cell>
          <cell r="E183">
            <v>20</v>
          </cell>
          <cell r="F183">
            <v>124204.76856689155</v>
          </cell>
          <cell r="G183">
            <v>48366.978285312653</v>
          </cell>
          <cell r="H183">
            <v>75837.790281578898</v>
          </cell>
          <cell r="I183">
            <v>46610.233282089233</v>
          </cell>
          <cell r="J183">
            <v>102604.46599960327</v>
          </cell>
          <cell r="K183">
            <v>3438.3585209846497</v>
          </cell>
          <cell r="L183">
            <v>0.73912757639489235</v>
          </cell>
          <cell r="M183">
            <v>1.2105201012144227</v>
          </cell>
          <cell r="N183">
            <v>17.670228646365619</v>
          </cell>
          <cell r="O183">
            <v>103.76901139411048</v>
          </cell>
          <cell r="P183">
            <v>38.941321531680323</v>
          </cell>
          <cell r="Q183">
            <v>37.526927363490792</v>
          </cell>
          <cell r="R183">
            <v>149.77816618688885</v>
          </cell>
        </row>
        <row r="184">
          <cell r="A184" t="str">
            <v>EMEA39355</v>
          </cell>
          <cell r="B184">
            <v>39355</v>
          </cell>
          <cell r="C184">
            <v>23</v>
          </cell>
          <cell r="D184">
            <v>23</v>
          </cell>
          <cell r="E184">
            <v>20</v>
          </cell>
          <cell r="F184">
            <v>132330.09042358398</v>
          </cell>
          <cell r="G184">
            <v>48725.694055318832</v>
          </cell>
          <cell r="H184">
            <v>83604.396368265152</v>
          </cell>
          <cell r="I184">
            <v>43804.561613082886</v>
          </cell>
          <cell r="J184">
            <v>102733.96528244019</v>
          </cell>
          <cell r="K184">
            <v>3350.9842553138733</v>
          </cell>
          <cell r="L184">
            <v>0.81379508849304816</v>
          </cell>
          <cell r="M184">
            <v>1.2880851046659885</v>
          </cell>
          <cell r="N184">
            <v>18.20549951520168</v>
          </cell>
          <cell r="O184">
            <v>111.23429218560237</v>
          </cell>
          <cell r="P184">
            <v>36.821326048633075</v>
          </cell>
          <cell r="Q184">
            <v>33.102495035608314</v>
          </cell>
          <cell r="R184">
            <v>233.7005677834245</v>
          </cell>
        </row>
        <row r="185">
          <cell r="A185" t="str">
            <v>EMEA39447</v>
          </cell>
          <cell r="B185">
            <v>39447</v>
          </cell>
          <cell r="C185">
            <v>24</v>
          </cell>
          <cell r="D185">
            <v>24</v>
          </cell>
          <cell r="E185">
            <v>20</v>
          </cell>
          <cell r="F185">
            <v>147794.11126708984</v>
          </cell>
          <cell r="G185">
            <v>31918.112429141998</v>
          </cell>
          <cell r="H185">
            <v>115875.99883794785</v>
          </cell>
          <cell r="I185">
            <v>50618.726030349731</v>
          </cell>
          <cell r="J185">
            <v>108189.92530441284</v>
          </cell>
          <cell r="K185">
            <v>3978.3063645362854</v>
          </cell>
          <cell r="L185">
            <v>1.0710424146417403</v>
          </cell>
          <cell r="M185">
            <v>1.3660616813556634</v>
          </cell>
          <cell r="N185">
            <v>16.632553679393951</v>
          </cell>
          <cell r="O185">
            <v>63.055937855892871</v>
          </cell>
          <cell r="P185">
            <v>21.596335710196449</v>
          </cell>
          <cell r="Q185">
            <v>34.249487747771511</v>
          </cell>
          <cell r="R185">
            <v>323.12440815333139</v>
          </cell>
        </row>
        <row r="186">
          <cell r="A186" t="str">
            <v>EMEA39538</v>
          </cell>
          <cell r="B186">
            <v>39538</v>
          </cell>
          <cell r="C186">
            <v>26</v>
          </cell>
          <cell r="D186">
            <v>26</v>
          </cell>
          <cell r="E186">
            <v>23</v>
          </cell>
          <cell r="F186">
            <v>173592.72900390625</v>
          </cell>
          <cell r="G186">
            <v>39867.846147537231</v>
          </cell>
          <cell r="H186">
            <v>133724.88285636902</v>
          </cell>
          <cell r="I186">
            <v>56636.578689575195</v>
          </cell>
          <cell r="J186">
            <v>122998.43797302246</v>
          </cell>
          <cell r="K186">
            <v>5829.7812757492065</v>
          </cell>
          <cell r="L186">
            <v>1.0872079764598248</v>
          </cell>
          <cell r="M186">
            <v>1.4113409232236003</v>
          </cell>
          <cell r="N186">
            <v>13.607306375079837</v>
          </cell>
          <cell r="O186">
            <v>70.392398463990375</v>
          </cell>
          <cell r="P186">
            <v>22.966311075529038</v>
          </cell>
          <cell r="Q186">
            <v>32.626123809771286</v>
          </cell>
          <cell r="R186">
            <v>439.74979189746387</v>
          </cell>
        </row>
        <row r="187">
          <cell r="A187" t="str">
            <v>EMEA39629</v>
          </cell>
          <cell r="B187">
            <v>39629</v>
          </cell>
          <cell r="C187">
            <v>26</v>
          </cell>
          <cell r="D187">
            <v>26</v>
          </cell>
          <cell r="E187">
            <v>23</v>
          </cell>
          <cell r="F187">
            <v>160101.7444152832</v>
          </cell>
          <cell r="G187">
            <v>39019.405693054199</v>
          </cell>
          <cell r="H187">
            <v>121082.338722229</v>
          </cell>
          <cell r="I187">
            <v>47882.860481262207</v>
          </cell>
          <cell r="J187">
            <v>136055.66307067871</v>
          </cell>
          <cell r="K187">
            <v>6061.9427442550659</v>
          </cell>
          <cell r="L187">
            <v>0.88994707011444785</v>
          </cell>
          <cell r="M187">
            <v>1.1767370854097632</v>
          </cell>
          <cell r="N187">
            <v>13.671248472904155</v>
          </cell>
          <cell r="O187">
            <v>81.489295545163799</v>
          </cell>
          <cell r="P187">
            <v>24.371630575019164</v>
          </cell>
          <cell r="Q187">
            <v>29.907769372618613</v>
          </cell>
          <cell r="R187">
            <v>392.72582724428798</v>
          </cell>
        </row>
        <row r="188">
          <cell r="A188" t="str">
            <v>EMEA39721</v>
          </cell>
          <cell r="B188">
            <v>39721</v>
          </cell>
          <cell r="C188">
            <v>26</v>
          </cell>
          <cell r="D188">
            <v>26</v>
          </cell>
          <cell r="E188">
            <v>23</v>
          </cell>
          <cell r="F188">
            <v>161531.01574707031</v>
          </cell>
          <cell r="G188">
            <v>37409.026991844177</v>
          </cell>
          <cell r="H188">
            <v>124121.98875522614</v>
          </cell>
          <cell r="I188">
            <v>47227.053409576416</v>
          </cell>
          <cell r="J188">
            <v>148302.96315002441</v>
          </cell>
          <cell r="K188">
            <v>6502.6381244659424</v>
          </cell>
          <cell r="L188">
            <v>0.83694881153293865</v>
          </cell>
          <cell r="M188">
            <v>1.0891961449459664</v>
          </cell>
          <cell r="N188">
            <v>13.498499278788357</v>
          </cell>
          <cell r="O188">
            <v>79.211012102352768</v>
          </cell>
          <cell r="P188">
            <v>23.159036559530001</v>
          </cell>
          <cell r="Q188">
            <v>29.23714259528079</v>
          </cell>
          <cell r="R188">
            <v>849.60322808944898</v>
          </cell>
        </row>
        <row r="189">
          <cell r="A189" t="str">
            <v>EMEA39813</v>
          </cell>
          <cell r="B189">
            <v>39813</v>
          </cell>
          <cell r="C189">
            <v>28</v>
          </cell>
          <cell r="D189">
            <v>28</v>
          </cell>
          <cell r="E189">
            <v>23</v>
          </cell>
          <cell r="F189">
            <v>167161.98676872253</v>
          </cell>
          <cell r="G189">
            <v>39054.231801867485</v>
          </cell>
          <cell r="H189">
            <v>128107.75496685505</v>
          </cell>
          <cell r="I189">
            <v>53250.725001335144</v>
          </cell>
          <cell r="J189">
            <v>149097.62823486328</v>
          </cell>
          <cell r="K189">
            <v>6946.9290332794189</v>
          </cell>
          <cell r="L189">
            <v>0.85922060923099108</v>
          </cell>
          <cell r="M189">
            <v>1.1211579201340729</v>
          </cell>
          <cell r="N189">
            <v>12.041203332335794</v>
          </cell>
          <cell r="O189">
            <v>73.340281847596046</v>
          </cell>
          <cell r="P189">
            <v>23.363105785468488</v>
          </cell>
          <cell r="Q189">
            <v>31.855762204483934</v>
          </cell>
          <cell r="R189">
            <v>1549.4122454345274</v>
          </cell>
        </row>
        <row r="190">
          <cell r="A190" t="str">
            <v>EMEA39903</v>
          </cell>
          <cell r="B190">
            <v>39903</v>
          </cell>
          <cell r="C190">
            <v>29</v>
          </cell>
          <cell r="D190">
            <v>29</v>
          </cell>
          <cell r="E190">
            <v>26</v>
          </cell>
          <cell r="F190">
            <v>168824.3816576004</v>
          </cell>
          <cell r="G190">
            <v>36554.662901043892</v>
          </cell>
          <cell r="H190">
            <v>132269.71875655651</v>
          </cell>
          <cell r="I190">
            <v>54804.651721954346</v>
          </cell>
          <cell r="J190">
            <v>126649.12249565125</v>
          </cell>
          <cell r="K190">
            <v>8082.9844055175781</v>
          </cell>
          <cell r="L190">
            <v>1.0443792751986756</v>
          </cell>
          <cell r="M190">
            <v>1.3330086962378862</v>
          </cell>
          <cell r="N190">
            <v>8.7537680708877392</v>
          </cell>
          <cell r="O190">
            <v>66.699927382989571</v>
          </cell>
          <cell r="P190">
            <v>21.652478476232119</v>
          </cell>
          <cell r="Q190">
            <v>32.462521813410753</v>
          </cell>
          <cell r="R190">
            <v>1181.74044332169</v>
          </cell>
        </row>
        <row r="191">
          <cell r="A191" t="str">
            <v>EMEA39994</v>
          </cell>
          <cell r="B191">
            <v>39994</v>
          </cell>
          <cell r="C191">
            <v>29</v>
          </cell>
          <cell r="D191">
            <v>29</v>
          </cell>
          <cell r="E191">
            <v>26</v>
          </cell>
          <cell r="F191">
            <v>187672.83337593079</v>
          </cell>
          <cell r="G191">
            <v>48433.081853270531</v>
          </cell>
          <cell r="H191">
            <v>139239.75152266026</v>
          </cell>
          <cell r="I191">
            <v>56387.598344802856</v>
          </cell>
          <cell r="J191">
            <v>111140.14972496033</v>
          </cell>
          <cell r="K191">
            <v>8283.7197380065918</v>
          </cell>
          <cell r="L191">
            <v>1.2528303395958913</v>
          </cell>
          <cell r="M191">
            <v>1.6886141852459862</v>
          </cell>
          <cell r="N191">
            <v>7.9749705291196396</v>
          </cell>
          <cell r="O191">
            <v>85.893145434406534</v>
          </cell>
          <cell r="P191">
            <v>25.807188489691185</v>
          </cell>
          <cell r="Q191">
            <v>30.045690327407087</v>
          </cell>
          <cell r="R191">
            <v>748.77409580449296</v>
          </cell>
        </row>
        <row r="192">
          <cell r="A192" t="str">
            <v>EMEA40086</v>
          </cell>
          <cell r="B192">
            <v>40086</v>
          </cell>
          <cell r="C192">
            <v>29</v>
          </cell>
          <cell r="D192">
            <v>28</v>
          </cell>
          <cell r="E192">
            <v>26</v>
          </cell>
          <cell r="F192">
            <v>193787.73194122314</v>
          </cell>
          <cell r="G192">
            <v>44866.908204674721</v>
          </cell>
          <cell r="H192">
            <v>148920.82373654842</v>
          </cell>
          <cell r="I192">
            <v>52323.507371425629</v>
          </cell>
          <cell r="J192">
            <v>96849.291988372803</v>
          </cell>
          <cell r="K192">
            <v>8365.9581751823425</v>
          </cell>
          <cell r="L192">
            <v>1.5376552649907553</v>
          </cell>
          <cell r="M192">
            <v>2.000920481323583</v>
          </cell>
          <cell r="N192">
            <v>7.1098857429480784</v>
          </cell>
          <cell r="O192">
            <v>85.486496322113808</v>
          </cell>
          <cell r="P192">
            <v>23.124237800213116</v>
          </cell>
          <cell r="Q192">
            <v>27.050164406178023</v>
          </cell>
          <cell r="R192">
            <v>465.19848998623308</v>
          </cell>
        </row>
        <row r="193">
          <cell r="A193" t="str">
            <v>EMEA40178</v>
          </cell>
          <cell r="B193">
            <v>40178</v>
          </cell>
          <cell r="C193">
            <v>29</v>
          </cell>
          <cell r="D193">
            <v>28</v>
          </cell>
          <cell r="E193">
            <v>26</v>
          </cell>
          <cell r="F193">
            <v>195234.99754905701</v>
          </cell>
          <cell r="G193">
            <v>44173.023095965385</v>
          </cell>
          <cell r="H193">
            <v>151061.97445309162</v>
          </cell>
          <cell r="I193">
            <v>47257.640467643738</v>
          </cell>
          <cell r="J193">
            <v>99670.247241973877</v>
          </cell>
          <cell r="K193">
            <v>8393.562041759491</v>
          </cell>
          <cell r="L193">
            <v>1.5156175351542147</v>
          </cell>
          <cell r="M193">
            <v>1.9588092028614752</v>
          </cell>
          <cell r="N193">
            <v>7.5754269335932047</v>
          </cell>
          <cell r="O193">
            <v>93.182071005249654</v>
          </cell>
          <cell r="P193">
            <v>22.596445632213666</v>
          </cell>
          <cell r="Q193">
            <v>24.249778297952442</v>
          </cell>
          <cell r="R193">
            <v>424.70841062900632</v>
          </cell>
        </row>
        <row r="194">
          <cell r="A194" t="str">
            <v>EMEA40268</v>
          </cell>
          <cell r="B194">
            <v>40268</v>
          </cell>
          <cell r="C194">
            <v>30</v>
          </cell>
          <cell r="D194">
            <v>31</v>
          </cell>
          <cell r="E194">
            <v>27</v>
          </cell>
          <cell r="F194">
            <v>182115.25054931641</v>
          </cell>
          <cell r="G194">
            <v>49340.520946502686</v>
          </cell>
          <cell r="H194">
            <v>132774.72960281372</v>
          </cell>
          <cell r="I194">
            <v>39223.511288166046</v>
          </cell>
          <cell r="J194">
            <v>111883.21863555908</v>
          </cell>
          <cell r="K194">
            <v>8003.2634334564209</v>
          </cell>
          <cell r="L194">
            <v>1.1867260454430191</v>
          </cell>
          <cell r="M194">
            <v>1.6277262378599104</v>
          </cell>
          <cell r="N194">
            <v>9.0259770581243206</v>
          </cell>
          <cell r="O194">
            <v>129.69294246310693</v>
          </cell>
          <cell r="P194">
            <v>26.949147794265084</v>
          </cell>
          <cell r="Q194">
            <v>20.779193749830423</v>
          </cell>
          <cell r="R194">
            <v>308.64111372044493</v>
          </cell>
        </row>
        <row r="195">
          <cell r="A195" t="str">
            <v>EMEA40359</v>
          </cell>
          <cell r="B195">
            <v>40359</v>
          </cell>
          <cell r="C195">
            <v>32</v>
          </cell>
          <cell r="D195">
            <v>32</v>
          </cell>
          <cell r="E195">
            <v>28</v>
          </cell>
          <cell r="F195">
            <v>189275.5576171875</v>
          </cell>
          <cell r="G195">
            <v>50807.653596878052</v>
          </cell>
          <cell r="H195">
            <v>138467.90402030945</v>
          </cell>
          <cell r="I195">
            <v>37790.096282958984</v>
          </cell>
          <cell r="J195">
            <v>123127.93177032471</v>
          </cell>
          <cell r="K195">
            <v>8749.3707427978516</v>
          </cell>
          <cell r="L195">
            <v>1.1245856405563524</v>
          </cell>
          <cell r="M195">
            <v>1.5372268087004866</v>
          </cell>
          <cell r="N195">
            <v>8.9398133300117131</v>
          </cell>
          <cell r="O195">
            <v>134.44700753458832</v>
          </cell>
          <cell r="P195">
            <v>26.843219608755426</v>
          </cell>
          <cell r="Q195">
            <v>19.965650482662952</v>
          </cell>
          <cell r="R195">
            <v>448.73947145433357</v>
          </cell>
        </row>
        <row r="196">
          <cell r="A196" t="str">
            <v>EMEA40451</v>
          </cell>
          <cell r="B196">
            <v>40451</v>
          </cell>
          <cell r="C196">
            <v>33</v>
          </cell>
          <cell r="D196">
            <v>33</v>
          </cell>
          <cell r="E196">
            <v>28</v>
          </cell>
          <cell r="F196">
            <v>188746.90148925781</v>
          </cell>
          <cell r="G196">
            <v>52987.19090461731</v>
          </cell>
          <cell r="H196">
            <v>135759.7105846405</v>
          </cell>
          <cell r="I196">
            <v>36025.057124614716</v>
          </cell>
          <cell r="J196">
            <v>129783.86491394043</v>
          </cell>
          <cell r="K196">
            <v>8132.444522857666</v>
          </cell>
          <cell r="L196">
            <v>1.0460445963345493</v>
          </cell>
          <cell r="M196">
            <v>1.4543171573324289</v>
          </cell>
          <cell r="N196">
            <v>8.7322248835859373</v>
          </cell>
          <cell r="O196">
            <v>147.08426615765984</v>
          </cell>
          <cell r="P196">
            <v>28.073144770343678</v>
          </cell>
          <cell r="Q196">
            <v>19.086436301930508</v>
          </cell>
          <cell r="R196">
            <v>377.30669757220301</v>
          </cell>
        </row>
        <row r="197">
          <cell r="A197" t="str">
            <v>EMEA40543</v>
          </cell>
          <cell r="B197">
            <v>40543</v>
          </cell>
          <cell r="C197">
            <v>34</v>
          </cell>
          <cell r="D197">
            <v>34</v>
          </cell>
          <cell r="E197">
            <v>29</v>
          </cell>
          <cell r="F197">
            <v>197796.06634521484</v>
          </cell>
          <cell r="G197">
            <v>58278.31333732605</v>
          </cell>
          <cell r="H197">
            <v>139517.75300788879</v>
          </cell>
          <cell r="I197">
            <v>32062.764976978302</v>
          </cell>
          <cell r="J197">
            <v>133424.10883331299</v>
          </cell>
          <cell r="K197">
            <v>8513.4497604370117</v>
          </cell>
          <cell r="L197">
            <v>1.0456712375886175</v>
          </cell>
          <cell r="M197">
            <v>1.4824612139049163</v>
          </cell>
          <cell r="N197">
            <v>8.5187000126475656</v>
          </cell>
          <cell r="O197">
            <v>181.76321779849937</v>
          </cell>
          <cell r="P197">
            <v>29.463838393839698</v>
          </cell>
          <cell r="Q197">
            <v>16.210011437244123</v>
          </cell>
          <cell r="R197">
            <v>327.64219062989753</v>
          </cell>
        </row>
        <row r="198">
          <cell r="A198" t="str">
            <v>EMEA40633</v>
          </cell>
          <cell r="B198">
            <v>40633</v>
          </cell>
          <cell r="C198">
            <v>32</v>
          </cell>
          <cell r="D198">
            <v>36</v>
          </cell>
          <cell r="E198">
            <v>27</v>
          </cell>
          <cell r="F198">
            <v>192961.96539306641</v>
          </cell>
          <cell r="G198">
            <v>58755.797431945801</v>
          </cell>
          <cell r="H198">
            <v>134206.16796112061</v>
          </cell>
          <cell r="I198">
            <v>33118.509177684784</v>
          </cell>
          <cell r="J198">
            <v>139802.1452331543</v>
          </cell>
          <cell r="K198">
            <v>7539.438193321228</v>
          </cell>
          <cell r="L198">
            <v>0.95997216449932843</v>
          </cell>
          <cell r="M198">
            <v>1.3802503893717446</v>
          </cell>
          <cell r="N198">
            <v>10.077480921982922</v>
          </cell>
          <cell r="O198">
            <v>191.02414303577092</v>
          </cell>
          <cell r="P198">
            <v>29.72949518062789</v>
          </cell>
          <cell r="Q198">
            <v>15.563213480853456</v>
          </cell>
          <cell r="R198">
            <v>265.63093522246999</v>
          </cell>
        </row>
        <row r="199">
          <cell r="A199" t="str">
            <v>EMEA40724</v>
          </cell>
          <cell r="B199">
            <v>40724</v>
          </cell>
          <cell r="C199">
            <v>34</v>
          </cell>
          <cell r="D199">
            <v>37</v>
          </cell>
          <cell r="E199">
            <v>30</v>
          </cell>
          <cell r="F199">
            <v>202112.97750854492</v>
          </cell>
          <cell r="G199">
            <v>60554.046207427979</v>
          </cell>
          <cell r="H199">
            <v>141558.93130111694</v>
          </cell>
          <cell r="I199">
            <v>36043.541470527649</v>
          </cell>
          <cell r="J199">
            <v>149680.80158233643</v>
          </cell>
          <cell r="K199">
            <v>8643.875054359436</v>
          </cell>
          <cell r="L199">
            <v>0.94573873071656556</v>
          </cell>
          <cell r="M199">
            <v>1.3502932598698478</v>
          </cell>
          <cell r="N199">
            <v>9.4786182556667313</v>
          </cell>
          <cell r="O199">
            <v>169.90483257096676</v>
          </cell>
          <cell r="P199">
            <v>29.271288483560514</v>
          </cell>
          <cell r="Q199">
            <v>17.228049397202593</v>
          </cell>
          <cell r="R199">
            <v>294.65862725605507</v>
          </cell>
        </row>
        <row r="200">
          <cell r="A200" t="str">
            <v>EMEA40816</v>
          </cell>
          <cell r="B200">
            <v>40816</v>
          </cell>
          <cell r="C200">
            <v>32</v>
          </cell>
          <cell r="D200">
            <v>35</v>
          </cell>
          <cell r="E200">
            <v>29</v>
          </cell>
          <cell r="F200">
            <v>173780.77026367188</v>
          </cell>
          <cell r="G200">
            <v>50651.821578979492</v>
          </cell>
          <cell r="H200">
            <v>123128.94868469238</v>
          </cell>
          <cell r="I200">
            <v>37672.175526618958</v>
          </cell>
          <cell r="J200">
            <v>146650.34417724609</v>
          </cell>
          <cell r="K200">
            <v>7194.3040461540222</v>
          </cell>
          <cell r="L200">
            <v>0.8396089990479324</v>
          </cell>
          <cell r="M200">
            <v>1.1850007665419122</v>
          </cell>
          <cell r="N200">
            <v>11.45281749004525</v>
          </cell>
          <cell r="O200">
            <v>145.7244051134661</v>
          </cell>
          <cell r="P200">
            <v>29.264186846339417</v>
          </cell>
          <cell r="Q200">
            <v>20.08187085996563</v>
          </cell>
          <cell r="R200">
            <v>557.73210800352581</v>
          </cell>
        </row>
        <row r="201">
          <cell r="A201" t="str">
            <v>EMEA40908</v>
          </cell>
          <cell r="B201">
            <v>40908</v>
          </cell>
          <cell r="C201">
            <v>36</v>
          </cell>
          <cell r="D201">
            <v>36</v>
          </cell>
          <cell r="E201">
            <v>35</v>
          </cell>
          <cell r="F201">
            <v>198247.36132049561</v>
          </cell>
          <cell r="G201">
            <v>57141.191625595093</v>
          </cell>
          <cell r="H201">
            <v>141106.16969490051</v>
          </cell>
          <cell r="I201">
            <v>40219.238448143005</v>
          </cell>
          <cell r="J201">
            <v>159209.38589859009</v>
          </cell>
          <cell r="K201">
            <v>9195.0849447250366</v>
          </cell>
          <cell r="L201">
            <v>0.88629303416055771</v>
          </cell>
          <cell r="M201">
            <v>1.2451989573452102</v>
          </cell>
          <cell r="N201">
            <v>10.396465772013457</v>
          </cell>
          <cell r="O201">
            <v>142.07427547209912</v>
          </cell>
          <cell r="P201">
            <v>28.823178903863479</v>
          </cell>
          <cell r="Q201">
            <v>20.287401648248309</v>
          </cell>
          <cell r="R201">
            <v>517.94451952288898</v>
          </cell>
        </row>
        <row r="202">
          <cell r="A202" t="str">
            <v>EMEA40999</v>
          </cell>
          <cell r="B202">
            <v>40999</v>
          </cell>
          <cell r="C202">
            <v>31</v>
          </cell>
          <cell r="D202">
            <v>32</v>
          </cell>
          <cell r="E202">
            <v>30</v>
          </cell>
          <cell r="F202">
            <v>166875.69528198242</v>
          </cell>
          <cell r="G202">
            <v>55186.555076599121</v>
          </cell>
          <cell r="H202">
            <v>111689.1402053833</v>
          </cell>
          <cell r="I202">
            <v>36109.78037405014</v>
          </cell>
          <cell r="J202">
            <v>138815.03668212891</v>
          </cell>
          <cell r="K202">
            <v>6992.2946462631226</v>
          </cell>
          <cell r="L202">
            <v>0.80458963866529165</v>
          </cell>
          <cell r="M202">
            <v>1.202144229260331</v>
          </cell>
          <cell r="N202">
            <v>11.401698686243957</v>
          </cell>
          <cell r="O202">
            <v>153.46644473328499</v>
          </cell>
          <cell r="P202">
            <v>33.048729843849479</v>
          </cell>
          <cell r="Q202">
            <v>21.534824698184735</v>
          </cell>
          <cell r="R202">
            <v>390.7670759484713</v>
          </cell>
        </row>
        <row r="203">
          <cell r="A203" t="str">
            <v>EMEA41090</v>
          </cell>
          <cell r="B203">
            <v>41090</v>
          </cell>
          <cell r="C203">
            <v>30</v>
          </cell>
          <cell r="D203">
            <v>30</v>
          </cell>
          <cell r="E203">
            <v>29</v>
          </cell>
          <cell r="F203">
            <v>154294.19535064697</v>
          </cell>
          <cell r="G203">
            <v>45795.383002281189</v>
          </cell>
          <cell r="H203">
            <v>108498.81234836578</v>
          </cell>
          <cell r="I203">
            <v>34932.25806427002</v>
          </cell>
          <cell r="J203">
            <v>120857.46146011353</v>
          </cell>
          <cell r="K203">
            <v>7028.3894348144531</v>
          </cell>
          <cell r="L203">
            <v>0.89774194358842752</v>
          </cell>
          <cell r="M203">
            <v>1.2766625534458089</v>
          </cell>
          <cell r="N203">
            <v>9.1099763400921816</v>
          </cell>
          <cell r="O203">
            <v>131.09768889839495</v>
          </cell>
          <cell r="P203">
            <v>29.680561150215144</v>
          </cell>
          <cell r="Q203">
            <v>22.640033855378309</v>
          </cell>
          <cell r="R203">
            <v>420.07779466800849</v>
          </cell>
        </row>
        <row r="204">
          <cell r="A204" t="str">
            <v>EMEA41182</v>
          </cell>
          <cell r="B204">
            <v>41182</v>
          </cell>
          <cell r="C204">
            <v>14</v>
          </cell>
          <cell r="D204">
            <v>14</v>
          </cell>
          <cell r="E204">
            <v>12</v>
          </cell>
          <cell r="F204">
            <v>51206</v>
          </cell>
          <cell r="G204">
            <v>14830</v>
          </cell>
          <cell r="H204">
            <v>36376</v>
          </cell>
          <cell r="I204">
            <v>10098</v>
          </cell>
          <cell r="J204">
            <v>40530</v>
          </cell>
          <cell r="K204">
            <v>3109</v>
          </cell>
          <cell r="L204">
            <v>0.89750801875154207</v>
          </cell>
          <cell r="M204">
            <v>1.2634098198865038</v>
          </cell>
          <cell r="N204">
            <v>12.459954969443551</v>
          </cell>
          <cell r="O204">
            <v>146.86076450782332</v>
          </cell>
          <cell r="P204">
            <v>28.961449830098037</v>
          </cell>
          <cell r="Q204">
            <v>19.720345272038433</v>
          </cell>
          <cell r="R204">
            <v>354.78819167210048</v>
          </cell>
        </row>
        <row r="205">
          <cell r="A205" t="str">
            <v>EMEA39082</v>
          </cell>
          <cell r="B205">
            <v>39082</v>
          </cell>
          <cell r="C205">
            <v>18</v>
          </cell>
          <cell r="D205">
            <v>18</v>
          </cell>
          <cell r="E205">
            <v>16</v>
          </cell>
          <cell r="F205">
            <v>80768.85555267334</v>
          </cell>
          <cell r="G205">
            <v>20265.908960580826</v>
          </cell>
          <cell r="H205">
            <v>60502.946592092514</v>
          </cell>
          <cell r="I205">
            <v>26855.913750648499</v>
          </cell>
          <cell r="J205">
            <v>85616.358932495117</v>
          </cell>
          <cell r="K205">
            <v>2229.4903905391693</v>
          </cell>
          <cell r="L205">
            <v>0.70667507175581401</v>
          </cell>
          <cell r="M205">
            <v>0.94338110800012143</v>
          </cell>
          <cell r="N205">
            <v>22.156755778472625</v>
          </cell>
          <cell r="O205">
            <v>75.4616251330918</v>
          </cell>
          <cell r="P205">
            <v>25.091241942092928</v>
          </cell>
          <cell r="Q205">
            <v>33.250333395072609</v>
          </cell>
          <cell r="R205">
            <v>147.57598701148677</v>
          </cell>
        </row>
        <row r="206">
          <cell r="A206" t="str">
            <v>EMEA IG</v>
          </cell>
          <cell r="B206" t="str">
            <v>ReportDate</v>
          </cell>
          <cell r="C206" t="str">
            <v>LeverageSample</v>
          </cell>
          <cell r="D206" t="str">
            <v>LiquiditySample</v>
          </cell>
          <cell r="E206" t="str">
            <v>CoverageSample</v>
          </cell>
          <cell r="F206" t="str">
            <v>TotalDebt</v>
          </cell>
          <cell r="G206" t="str">
            <v>Cash</v>
          </cell>
          <cell r="H206" t="str">
            <v>NetDebt</v>
          </cell>
          <cell r="I206" t="str">
            <v>STdebt</v>
          </cell>
          <cell r="J206" t="str">
            <v>LtmEbitda</v>
          </cell>
          <cell r="K206" t="str">
            <v>LtmInterest</v>
          </cell>
          <cell r="L206" t="str">
            <v>NetLeverage</v>
          </cell>
          <cell r="M206" t="str">
            <v>Leverage</v>
          </cell>
          <cell r="N206" t="str">
            <v>CoverageRatio</v>
          </cell>
          <cell r="O206" t="str">
            <v>CashSTdebt</v>
          </cell>
          <cell r="P206" t="str">
            <v>CashTotalDebt</v>
          </cell>
          <cell r="Q206" t="str">
            <v>STtoTotalDebt</v>
          </cell>
          <cell r="R206" t="str">
            <v>OAS</v>
          </cell>
        </row>
        <row r="207">
          <cell r="A207" t="str">
            <v>EMEA IG38807</v>
          </cell>
          <cell r="B207">
            <v>38807</v>
          </cell>
          <cell r="C207">
            <v>4</v>
          </cell>
          <cell r="D207">
            <v>4</v>
          </cell>
          <cell r="E207">
            <v>3</v>
          </cell>
          <cell r="F207">
            <v>41212.656372070313</v>
          </cell>
          <cell r="G207">
            <v>10418.779968261719</v>
          </cell>
          <cell r="H207">
            <v>30793.876403808594</v>
          </cell>
          <cell r="I207">
            <v>9699.2472057342529</v>
          </cell>
          <cell r="J207">
            <v>47496.448974609375</v>
          </cell>
          <cell r="K207">
            <v>598.39519882202148</v>
          </cell>
          <cell r="L207">
            <v>0.64834060374219482</v>
          </cell>
          <cell r="M207">
            <v>0.86769973886051466</v>
          </cell>
          <cell r="N207">
            <v>38.021492663874774</v>
          </cell>
          <cell r="O207">
            <v>107.41843925889501</v>
          </cell>
          <cell r="P207">
            <v>25.280534877927678</v>
          </cell>
          <cell r="Q207">
            <v>23.534632463796733</v>
          </cell>
          <cell r="R207">
            <v>128.20273694874496</v>
          </cell>
        </row>
        <row r="208">
          <cell r="A208" t="str">
            <v>EMEA IG38898</v>
          </cell>
          <cell r="B208">
            <v>38898</v>
          </cell>
          <cell r="C208">
            <v>4</v>
          </cell>
          <cell r="D208">
            <v>4</v>
          </cell>
          <cell r="E208">
            <v>3</v>
          </cell>
          <cell r="F208">
            <v>42807.317260742188</v>
          </cell>
          <cell r="G208">
            <v>10479.438781738281</v>
          </cell>
          <cell r="H208">
            <v>32327.878479003906</v>
          </cell>
          <cell r="I208">
            <v>12185.399871826172</v>
          </cell>
          <cell r="J208">
            <v>52373.159912109375</v>
          </cell>
          <cell r="K208">
            <v>615.39519882202148</v>
          </cell>
          <cell r="L208">
            <v>0.61726041608440874</v>
          </cell>
          <cell r="M208">
            <v>0.81735219590683061</v>
          </cell>
          <cell r="N208">
            <v>39.238069656630373</v>
          </cell>
          <cell r="O208">
            <v>85.999958080717249</v>
          </cell>
          <cell r="P208">
            <v>24.480484768310358</v>
          </cell>
          <cell r="Q208">
            <v>28.465693838284935</v>
          </cell>
          <cell r="R208">
            <v>164.16981332141165</v>
          </cell>
        </row>
        <row r="209">
          <cell r="A209" t="str">
            <v>EMEA IG38990</v>
          </cell>
          <cell r="B209">
            <v>38990</v>
          </cell>
          <cell r="C209">
            <v>5</v>
          </cell>
          <cell r="D209">
            <v>5</v>
          </cell>
          <cell r="E209">
            <v>4</v>
          </cell>
          <cell r="F209">
            <v>52821.040649414063</v>
          </cell>
          <cell r="G209">
            <v>11350.736022949219</v>
          </cell>
          <cell r="H209">
            <v>41470.304626464844</v>
          </cell>
          <cell r="I209">
            <v>17889.9996509552</v>
          </cell>
          <cell r="J209">
            <v>63738.309814453125</v>
          </cell>
          <cell r="K209">
            <v>983.16494750976563</v>
          </cell>
          <cell r="L209">
            <v>0.65063389266499105</v>
          </cell>
          <cell r="M209">
            <v>0.82871730993777482</v>
          </cell>
          <cell r="N209">
            <v>33.019495536257075</v>
          </cell>
          <cell r="O209">
            <v>63.447379789877026</v>
          </cell>
          <cell r="P209">
            <v>21.489042781808827</v>
          </cell>
          <cell r="Q209">
            <v>33.869078365372289</v>
          </cell>
          <cell r="R209">
            <v>146.96895545056867</v>
          </cell>
        </row>
        <row r="210">
          <cell r="A210" t="str">
            <v>EMEA IG39082</v>
          </cell>
          <cell r="B210">
            <v>39082</v>
          </cell>
          <cell r="C210">
            <v>6</v>
          </cell>
          <cell r="D210">
            <v>6</v>
          </cell>
          <cell r="E210">
            <v>5</v>
          </cell>
          <cell r="F210">
            <v>62319.142211914063</v>
          </cell>
          <cell r="G210">
            <v>16542.568908691406</v>
          </cell>
          <cell r="H210">
            <v>45776.573303222656</v>
          </cell>
          <cell r="I210">
            <v>22084.290557861328</v>
          </cell>
          <cell r="J210">
            <v>70983.08837890625</v>
          </cell>
          <cell r="K210">
            <v>1040.9637145996094</v>
          </cell>
          <cell r="L210">
            <v>0.64489407757053707</v>
          </cell>
          <cell r="M210">
            <v>0.87794351633808576</v>
          </cell>
          <cell r="N210">
            <v>34.390887983714244</v>
          </cell>
          <cell r="O210">
            <v>74.906499103285711</v>
          </cell>
          <cell r="P210">
            <v>26.544923953604783</v>
          </cell>
          <cell r="Q210">
            <v>35.43741100088392</v>
          </cell>
          <cell r="R210">
            <v>115.58567785695493</v>
          </cell>
        </row>
        <row r="211">
          <cell r="A211" t="str">
            <v>EMEA IG39172</v>
          </cell>
          <cell r="B211">
            <v>39172</v>
          </cell>
          <cell r="C211">
            <v>9</v>
          </cell>
          <cell r="D211">
            <v>9</v>
          </cell>
          <cell r="E211">
            <v>7</v>
          </cell>
          <cell r="F211">
            <v>87379.699493408203</v>
          </cell>
          <cell r="G211">
            <v>37935.876861572266</v>
          </cell>
          <cell r="H211">
            <v>49443.822631835938</v>
          </cell>
          <cell r="I211">
            <v>33120.110012054443</v>
          </cell>
          <cell r="J211">
            <v>79532.384796142578</v>
          </cell>
          <cell r="K211">
            <v>1626.2939157485962</v>
          </cell>
          <cell r="L211">
            <v>0.62168163017581268</v>
          </cell>
          <cell r="M211">
            <v>1.0986681679089576</v>
          </cell>
          <cell r="N211">
            <v>23.843311517613078</v>
          </cell>
          <cell r="O211">
            <v>114.54031054777616</v>
          </cell>
          <cell r="P211">
            <v>43.414977485055431</v>
          </cell>
          <cell r="Q211">
            <v>37.903666645767046</v>
          </cell>
          <cell r="R211">
            <v>132.63651220420857</v>
          </cell>
        </row>
        <row r="212">
          <cell r="A212" t="str">
            <v>EMEA IG39263</v>
          </cell>
          <cell r="B212">
            <v>39263</v>
          </cell>
          <cell r="C212">
            <v>9</v>
          </cell>
          <cell r="D212">
            <v>9</v>
          </cell>
          <cell r="E212">
            <v>7</v>
          </cell>
          <cell r="F212">
            <v>97542.116119384766</v>
          </cell>
          <cell r="G212">
            <v>41675.017059326172</v>
          </cell>
          <cell r="H212">
            <v>55867.099060058594</v>
          </cell>
          <cell r="I212">
            <v>36217.643209457397</v>
          </cell>
          <cell r="J212">
            <v>79546.052276611328</v>
          </cell>
          <cell r="K212">
            <v>1643.8957872390747</v>
          </cell>
          <cell r="L212">
            <v>0.70232396782919948</v>
          </cell>
          <cell r="M212">
            <v>1.2262345311643423</v>
          </cell>
          <cell r="N212">
            <v>23.874309308424298</v>
          </cell>
          <cell r="O212">
            <v>115.06827437198814</v>
          </cell>
          <cell r="P212">
            <v>42.72515167532233</v>
          </cell>
          <cell r="Q212">
            <v>37.130261932322156</v>
          </cell>
          <cell r="R212">
            <v>127.94242901989165</v>
          </cell>
        </row>
        <row r="213">
          <cell r="A213" t="str">
            <v>EMEA IG39355</v>
          </cell>
          <cell r="B213">
            <v>39355</v>
          </cell>
          <cell r="C213">
            <v>9</v>
          </cell>
          <cell r="D213">
            <v>9</v>
          </cell>
          <cell r="E213">
            <v>7</v>
          </cell>
          <cell r="F213">
            <v>103079.54299926758</v>
          </cell>
          <cell r="G213">
            <v>42093.852874755859</v>
          </cell>
          <cell r="H213">
            <v>60985.690124511719</v>
          </cell>
          <cell r="I213">
            <v>33534.958486557007</v>
          </cell>
          <cell r="J213">
            <v>79289.199493408203</v>
          </cell>
          <cell r="K213">
            <v>1552.688530921936</v>
          </cell>
          <cell r="L213">
            <v>0.76915507426180829</v>
          </cell>
          <cell r="M213">
            <v>1.3000451973012694</v>
          </cell>
          <cell r="N213">
            <v>25.188751415382573</v>
          </cell>
          <cell r="O213">
            <v>125.52230500487964</v>
          </cell>
          <cell r="P213">
            <v>40.836282010927185</v>
          </cell>
          <cell r="Q213">
            <v>32.533088051035783</v>
          </cell>
          <cell r="R213">
            <v>202.08775853683804</v>
          </cell>
        </row>
        <row r="214">
          <cell r="A214" t="str">
            <v>EMEA IG39447</v>
          </cell>
          <cell r="B214">
            <v>39447</v>
          </cell>
          <cell r="C214">
            <v>10</v>
          </cell>
          <cell r="D214">
            <v>10</v>
          </cell>
          <cell r="E214">
            <v>8</v>
          </cell>
          <cell r="F214">
            <v>118049.96170043945</v>
          </cell>
          <cell r="G214">
            <v>25303.664215087891</v>
          </cell>
          <cell r="H214">
            <v>92746.297485351563</v>
          </cell>
          <cell r="I214">
            <v>40207.253936767578</v>
          </cell>
          <cell r="J214">
            <v>84540.121673583984</v>
          </cell>
          <cell r="K214">
            <v>2245.5659036636353</v>
          </cell>
          <cell r="L214">
            <v>1.0970684173303211</v>
          </cell>
          <cell r="M214">
            <v>1.3963779488778072</v>
          </cell>
          <cell r="N214">
            <v>19.715558757417615</v>
          </cell>
          <cell r="O214">
            <v>62.933082311172015</v>
          </cell>
          <cell r="P214">
            <v>21.434707686985803</v>
          </cell>
          <cell r="Q214">
            <v>34.059523067696091</v>
          </cell>
          <cell r="R214">
            <v>292.58660338764872</v>
          </cell>
        </row>
        <row r="215">
          <cell r="A215" t="str">
            <v>EMEA IG39538</v>
          </cell>
          <cell r="B215">
            <v>39538</v>
          </cell>
          <cell r="C215">
            <v>10</v>
          </cell>
          <cell r="D215">
            <v>10</v>
          </cell>
          <cell r="E215">
            <v>9</v>
          </cell>
          <cell r="F215">
            <v>125108.64251708984</v>
          </cell>
          <cell r="G215">
            <v>32572.290100097656</v>
          </cell>
          <cell r="H215">
            <v>92536.352416992188</v>
          </cell>
          <cell r="I215">
            <v>39284.535064697266</v>
          </cell>
          <cell r="J215">
            <v>93091.837738037109</v>
          </cell>
          <cell r="K215">
            <v>3539.8996162414551</v>
          </cell>
          <cell r="L215">
            <v>0.99403293205352683</v>
          </cell>
          <cell r="M215">
            <v>1.3439270891734769</v>
          </cell>
          <cell r="N215">
            <v>14.479026026720266</v>
          </cell>
          <cell r="O215">
            <v>82.913772675315386</v>
          </cell>
          <cell r="P215">
            <v>26.035203839453601</v>
          </cell>
          <cell r="Q215">
            <v>31.400336758774277</v>
          </cell>
          <cell r="R215">
            <v>411.26022320907521</v>
          </cell>
        </row>
        <row r="216">
          <cell r="A216" t="str">
            <v>EMEA IG39629</v>
          </cell>
          <cell r="B216">
            <v>39629</v>
          </cell>
          <cell r="C216">
            <v>10</v>
          </cell>
          <cell r="D216">
            <v>10</v>
          </cell>
          <cell r="E216">
            <v>9</v>
          </cell>
          <cell r="F216">
            <v>113303.26556396484</v>
          </cell>
          <cell r="G216">
            <v>30328.3984375</v>
          </cell>
          <cell r="H216">
            <v>82974.867126464844</v>
          </cell>
          <cell r="I216">
            <v>30228.014190673828</v>
          </cell>
          <cell r="J216">
            <v>104912.78720092773</v>
          </cell>
          <cell r="K216">
            <v>3682.9701118469238</v>
          </cell>
          <cell r="L216">
            <v>0.79089374460667372</v>
          </cell>
          <cell r="M216">
            <v>1.0799757454443353</v>
          </cell>
          <cell r="N216">
            <v>14.543894460309989</v>
          </cell>
          <cell r="O216">
            <v>100.33209011413373</v>
          </cell>
          <cell r="P216">
            <v>26.767453070783947</v>
          </cell>
          <cell r="Q216">
            <v>26.678855230001062</v>
          </cell>
          <cell r="R216">
            <v>351.12110759231257</v>
          </cell>
        </row>
        <row r="217">
          <cell r="A217" t="str">
            <v>EMEA IG39721</v>
          </cell>
          <cell r="B217">
            <v>39721</v>
          </cell>
          <cell r="C217">
            <v>10</v>
          </cell>
          <cell r="D217">
            <v>10</v>
          </cell>
          <cell r="E217">
            <v>9</v>
          </cell>
          <cell r="F217">
            <v>112879.57513427734</v>
          </cell>
          <cell r="G217">
            <v>30258.605224609375</v>
          </cell>
          <cell r="H217">
            <v>82620.969909667969</v>
          </cell>
          <cell r="I217">
            <v>28059.492431640625</v>
          </cell>
          <cell r="J217">
            <v>114508.39303588867</v>
          </cell>
          <cell r="K217">
            <v>3738.1731147766113</v>
          </cell>
          <cell r="L217">
            <v>0.72152763408157605</v>
          </cell>
          <cell r="M217">
            <v>0.98577555881776424</v>
          </cell>
          <cell r="N217">
            <v>14.9309738198746</v>
          </cell>
          <cell r="O217">
            <v>107.83732206962151</v>
          </cell>
          <cell r="P217">
            <v>26.806094183659766</v>
          </cell>
          <cell r="Q217">
            <v>24.857900464510163</v>
          </cell>
          <cell r="R217">
            <v>713.99533004722309</v>
          </cell>
        </row>
        <row r="218">
          <cell r="A218" t="str">
            <v>EMEA IG39813</v>
          </cell>
          <cell r="B218">
            <v>39813</v>
          </cell>
          <cell r="C218">
            <v>10</v>
          </cell>
          <cell r="D218">
            <v>10</v>
          </cell>
          <cell r="E218">
            <v>8</v>
          </cell>
          <cell r="F218">
            <v>110319.67889404297</v>
          </cell>
          <cell r="G218">
            <v>29853.624145507813</v>
          </cell>
          <cell r="H218">
            <v>80466.054748535156</v>
          </cell>
          <cell r="I218">
            <v>32619.463768005371</v>
          </cell>
          <cell r="J218">
            <v>113305.32711791992</v>
          </cell>
          <cell r="K218">
            <v>3753.9283027648926</v>
          </cell>
          <cell r="L218">
            <v>0.71017009345722959</v>
          </cell>
          <cell r="M218">
            <v>0.97364953352308226</v>
          </cell>
          <cell r="N218">
            <v>13.26147652124682</v>
          </cell>
          <cell r="O218">
            <v>91.520891814259627</v>
          </cell>
          <cell r="P218">
            <v>27.061014358264096</v>
          </cell>
          <cell r="Q218">
            <v>29.568127912459648</v>
          </cell>
          <cell r="R218">
            <v>1323.6307341858048</v>
          </cell>
        </row>
        <row r="219">
          <cell r="A219" t="str">
            <v>EMEA IG39903</v>
          </cell>
          <cell r="B219">
            <v>39903</v>
          </cell>
          <cell r="C219">
            <v>10</v>
          </cell>
          <cell r="D219">
            <v>10</v>
          </cell>
          <cell r="E219">
            <v>8</v>
          </cell>
          <cell r="F219">
            <v>117264.97106933594</v>
          </cell>
          <cell r="G219">
            <v>28379.628311157227</v>
          </cell>
          <cell r="H219">
            <v>88885.342758178711</v>
          </cell>
          <cell r="I219">
            <v>34766.196506500244</v>
          </cell>
          <cell r="J219">
            <v>100870.09384155273</v>
          </cell>
          <cell r="K219">
            <v>3870.4498901367188</v>
          </cell>
          <cell r="L219">
            <v>0.88118628002666743</v>
          </cell>
          <cell r="M219">
            <v>1.1625345690025466</v>
          </cell>
          <cell r="N219">
            <v>11.643233223500168</v>
          </cell>
          <cell r="O219">
            <v>81.62994852155046</v>
          </cell>
          <cell r="P219">
            <v>24.201283684602657</v>
          </cell>
          <cell r="Q219">
            <v>29.647554755242155</v>
          </cell>
          <cell r="R219">
            <v>973.86065070426753</v>
          </cell>
        </row>
        <row r="220">
          <cell r="A220" t="str">
            <v>EMEA IG39994</v>
          </cell>
          <cell r="B220">
            <v>39994</v>
          </cell>
          <cell r="C220">
            <v>10</v>
          </cell>
          <cell r="D220">
            <v>10</v>
          </cell>
          <cell r="E220">
            <v>8</v>
          </cell>
          <cell r="F220">
            <v>131647.87023925781</v>
          </cell>
          <cell r="G220">
            <v>37443.070236206055</v>
          </cell>
          <cell r="H220">
            <v>94204.800003051758</v>
          </cell>
          <cell r="I220">
            <v>34801.246704101563</v>
          </cell>
          <cell r="J220">
            <v>87837.783599853516</v>
          </cell>
          <cell r="K220">
            <v>4020.5440368652344</v>
          </cell>
          <cell r="L220">
            <v>1.0724860776565504</v>
          </cell>
          <cell r="M220">
            <v>1.4987612943307163</v>
          </cell>
          <cell r="N220">
            <v>10.655722785531436</v>
          </cell>
          <cell r="O220">
            <v>107.59117497877779</v>
          </cell>
          <cell r="P220">
            <v>28.441835153243833</v>
          </cell>
          <cell r="Q220">
            <v>26.435100424225261</v>
          </cell>
          <cell r="R220">
            <v>641.21455892541621</v>
          </cell>
        </row>
        <row r="221">
          <cell r="A221" t="str">
            <v>EMEA IG40086</v>
          </cell>
          <cell r="B221">
            <v>40086</v>
          </cell>
          <cell r="C221">
            <v>9</v>
          </cell>
          <cell r="D221">
            <v>9</v>
          </cell>
          <cell r="E221">
            <v>7</v>
          </cell>
          <cell r="F221">
            <v>124410.4013671875</v>
          </cell>
          <cell r="G221">
            <v>27523.393936157227</v>
          </cell>
          <cell r="H221">
            <v>96887.007431030273</v>
          </cell>
          <cell r="I221">
            <v>30655.585803985596</v>
          </cell>
          <cell r="J221">
            <v>76325.095367431641</v>
          </cell>
          <cell r="K221">
            <v>3290.6615600585938</v>
          </cell>
          <cell r="L221">
            <v>1.2693991008411176</v>
          </cell>
          <cell r="M221">
            <v>1.6300064974471573</v>
          </cell>
          <cell r="N221">
            <v>11.861839002745826</v>
          </cell>
          <cell r="O221">
            <v>89.78263900140135</v>
          </cell>
          <cell r="P221">
            <v>22.123064979851723</v>
          </cell>
          <cell r="Q221">
            <v>24.640693597240354</v>
          </cell>
          <cell r="R221">
            <v>403.29751421506813</v>
          </cell>
        </row>
        <row r="222">
          <cell r="A222" t="str">
            <v>EMEA IG40178</v>
          </cell>
          <cell r="B222">
            <v>40178</v>
          </cell>
          <cell r="C222">
            <v>8</v>
          </cell>
          <cell r="D222">
            <v>8</v>
          </cell>
          <cell r="E222">
            <v>6</v>
          </cell>
          <cell r="F222">
            <v>117551.99743652344</v>
          </cell>
          <cell r="G222">
            <v>27154.930099487305</v>
          </cell>
          <cell r="H222">
            <v>90397.067337036133</v>
          </cell>
          <cell r="I222">
            <v>23787.848495483398</v>
          </cell>
          <cell r="J222">
            <v>77505.495086669922</v>
          </cell>
          <cell r="K222">
            <v>2865.4301147460938</v>
          </cell>
          <cell r="L222">
            <v>1.1663310741509401</v>
          </cell>
          <cell r="M222">
            <v>1.5166924268411139</v>
          </cell>
          <cell r="N222">
            <v>14.479952076808319</v>
          </cell>
          <cell r="O222">
            <v>114.15462858964827</v>
          </cell>
          <cell r="P222">
            <v>23.100356175700558</v>
          </cell>
          <cell r="Q222">
            <v>20.236022368168204</v>
          </cell>
          <cell r="R222">
            <v>344.39978975254888</v>
          </cell>
        </row>
        <row r="223">
          <cell r="A223" t="str">
            <v>EMEA IG40268</v>
          </cell>
          <cell r="B223">
            <v>40268</v>
          </cell>
          <cell r="C223">
            <v>9</v>
          </cell>
          <cell r="D223">
            <v>9</v>
          </cell>
          <cell r="E223">
            <v>7</v>
          </cell>
          <cell r="F223">
            <v>110735.00677490234</v>
          </cell>
          <cell r="G223">
            <v>34493.642822265625</v>
          </cell>
          <cell r="H223">
            <v>76241.363952636719</v>
          </cell>
          <cell r="I223">
            <v>19060.12068939209</v>
          </cell>
          <cell r="J223">
            <v>87654.784271240234</v>
          </cell>
          <cell r="K223">
            <v>2990.365291595459</v>
          </cell>
          <cell r="L223">
            <v>0.86979124512718364</v>
          </cell>
          <cell r="M223">
            <v>1.2633081890001843</v>
          </cell>
          <cell r="N223">
            <v>16.081506647479902</v>
          </cell>
          <cell r="O223">
            <v>180.97284578823817</v>
          </cell>
          <cell r="P223">
            <v>31.149718437623715</v>
          </cell>
          <cell r="Q223">
            <v>17.212371448296143</v>
          </cell>
          <cell r="R223">
            <v>266.59965858948254</v>
          </cell>
        </row>
        <row r="224">
          <cell r="A224" t="str">
            <v>EMEA IG40359</v>
          </cell>
          <cell r="B224">
            <v>40359</v>
          </cell>
          <cell r="C224">
            <v>9</v>
          </cell>
          <cell r="D224">
            <v>9</v>
          </cell>
          <cell r="E224">
            <v>7</v>
          </cell>
          <cell r="F224">
            <v>105001.71246337891</v>
          </cell>
          <cell r="G224">
            <v>32272.515228271484</v>
          </cell>
          <cell r="H224">
            <v>72729.197235107422</v>
          </cell>
          <cell r="I224">
            <v>18439.588829040527</v>
          </cell>
          <cell r="J224">
            <v>91002.487518310547</v>
          </cell>
          <cell r="K224">
            <v>2995.6373863220215</v>
          </cell>
          <cell r="L224">
            <v>0.79920010121122931</v>
          </cell>
          <cell r="M224">
            <v>1.1538334316658276</v>
          </cell>
          <cell r="N224">
            <v>15.960016817618286</v>
          </cell>
          <cell r="O224">
            <v>175.01754256822403</v>
          </cell>
          <cell r="P224">
            <v>30.735227522624509</v>
          </cell>
          <cell r="Q224">
            <v>17.561226761393669</v>
          </cell>
          <cell r="R224">
            <v>376.77693423722764</v>
          </cell>
        </row>
        <row r="225">
          <cell r="A225" t="str">
            <v>EMEA IG40451</v>
          </cell>
          <cell r="B225">
            <v>40451</v>
          </cell>
          <cell r="C225">
            <v>10</v>
          </cell>
          <cell r="D225">
            <v>10</v>
          </cell>
          <cell r="E225">
            <v>7</v>
          </cell>
          <cell r="F225">
            <v>106547.94683837891</v>
          </cell>
          <cell r="G225">
            <v>32813.131225585938</v>
          </cell>
          <cell r="H225">
            <v>73734.815612792969</v>
          </cell>
          <cell r="I225">
            <v>18373.136650085449</v>
          </cell>
          <cell r="J225">
            <v>95545.0087890625</v>
          </cell>
          <cell r="K225">
            <v>2227.5189323425293</v>
          </cell>
          <cell r="L225">
            <v>0.77172859731039922</v>
          </cell>
          <cell r="M225">
            <v>1.1151597366389689</v>
          </cell>
          <cell r="N225">
            <v>17.263464042805641</v>
          </cell>
          <cell r="O225">
            <v>178.59297435439981</v>
          </cell>
          <cell r="P225">
            <v>30.796587075825794</v>
          </cell>
          <cell r="Q225">
            <v>17.24400816278084</v>
          </cell>
          <cell r="R225">
            <v>316.55542871275537</v>
          </cell>
        </row>
        <row r="226">
          <cell r="A226" t="str">
            <v>EMEA IG40543</v>
          </cell>
          <cell r="B226">
            <v>40543</v>
          </cell>
          <cell r="C226">
            <v>11</v>
          </cell>
          <cell r="D226">
            <v>11</v>
          </cell>
          <cell r="E226">
            <v>8</v>
          </cell>
          <cell r="F226">
            <v>126102.35662841797</v>
          </cell>
          <cell r="G226">
            <v>44728.892700195313</v>
          </cell>
          <cell r="H226">
            <v>81373.463928222656</v>
          </cell>
          <cell r="I226">
            <v>19487.85262298584</v>
          </cell>
          <cell r="J226">
            <v>101678.53210449219</v>
          </cell>
          <cell r="K226">
            <v>3540.9703483581543</v>
          </cell>
          <cell r="L226">
            <v>0.80030132461587289</v>
          </cell>
          <cell r="M226">
            <v>1.2402063052879844</v>
          </cell>
          <cell r="N226">
            <v>11.979273172479665</v>
          </cell>
          <cell r="O226">
            <v>229.52191585971752</v>
          </cell>
          <cell r="P226">
            <v>35.470306738197287</v>
          </cell>
          <cell r="Q226">
            <v>15.453995582659974</v>
          </cell>
          <cell r="R226">
            <v>276.94691430735401</v>
          </cell>
        </row>
        <row r="227">
          <cell r="A227" t="str">
            <v>EMEA IG40633</v>
          </cell>
          <cell r="B227">
            <v>40633</v>
          </cell>
          <cell r="C227">
            <v>10</v>
          </cell>
          <cell r="D227">
            <v>12</v>
          </cell>
          <cell r="E227">
            <v>7</v>
          </cell>
          <cell r="F227">
            <v>120902.41320800781</v>
          </cell>
          <cell r="G227">
            <v>42015.573516845703</v>
          </cell>
          <cell r="H227">
            <v>78886.839691162109</v>
          </cell>
          <cell r="I227">
            <v>19308.561706542969</v>
          </cell>
          <cell r="J227">
            <v>106759.90301513672</v>
          </cell>
          <cell r="K227">
            <v>2639.4737415313721</v>
          </cell>
          <cell r="L227">
            <v>0.73891824049313071</v>
          </cell>
          <cell r="M227">
            <v>1.1324702420427071</v>
          </cell>
          <cell r="N227">
            <v>16.93763742192494</v>
          </cell>
          <cell r="O227">
            <v>238.84059486367181</v>
          </cell>
          <cell r="P227">
            <v>34.299823348604939</v>
          </cell>
          <cell r="Q227">
            <v>14.360968816118962</v>
          </cell>
          <cell r="R227">
            <v>208.48700043253916</v>
          </cell>
        </row>
        <row r="228">
          <cell r="A228" t="str">
            <v>EMEA IG40724</v>
          </cell>
          <cell r="B228">
            <v>40724</v>
          </cell>
          <cell r="C228">
            <v>11</v>
          </cell>
          <cell r="D228">
            <v>12</v>
          </cell>
          <cell r="E228">
            <v>8</v>
          </cell>
          <cell r="F228">
            <v>132921.23706054688</v>
          </cell>
          <cell r="G228">
            <v>43574.508544921875</v>
          </cell>
          <cell r="H228">
            <v>89346.728515625</v>
          </cell>
          <cell r="I228">
            <v>20744.504943847656</v>
          </cell>
          <cell r="J228">
            <v>118986.07141113281</v>
          </cell>
          <cell r="K228">
            <v>3778.7699356079102</v>
          </cell>
          <cell r="L228">
            <v>0.75090073532140644</v>
          </cell>
          <cell r="M228">
            <v>1.1171159404134274</v>
          </cell>
          <cell r="N228">
            <v>13.700821064697342</v>
          </cell>
          <cell r="O228">
            <v>211.41051790267701</v>
          </cell>
          <cell r="P228">
            <v>32.793546983094117</v>
          </cell>
          <cell r="Q228">
            <v>15.511785935925218</v>
          </cell>
          <cell r="R228">
            <v>244.30589395386568</v>
          </cell>
        </row>
        <row r="229">
          <cell r="A229" t="str">
            <v>EMEA IG40816</v>
          </cell>
          <cell r="B229">
            <v>40816</v>
          </cell>
          <cell r="C229">
            <v>9</v>
          </cell>
          <cell r="D229">
            <v>10</v>
          </cell>
          <cell r="E229">
            <v>8</v>
          </cell>
          <cell r="F229">
            <v>103793.09399414063</v>
          </cell>
          <cell r="G229">
            <v>33171.803680419922</v>
          </cell>
          <cell r="H229">
            <v>70621.290313720703</v>
          </cell>
          <cell r="I229">
            <v>21745.877883911133</v>
          </cell>
          <cell r="J229">
            <v>113957.85620117188</v>
          </cell>
          <cell r="K229">
            <v>2856.9642105102539</v>
          </cell>
          <cell r="L229">
            <v>0.61971410017622353</v>
          </cell>
          <cell r="M229">
            <v>0.91080244446607339</v>
          </cell>
          <cell r="N229">
            <v>18.513307239408991</v>
          </cell>
          <cell r="O229">
            <v>170.92486210174366</v>
          </cell>
          <cell r="P229">
            <v>31.777471555283839</v>
          </cell>
          <cell r="Q229">
            <v>18.591485852051285</v>
          </cell>
          <cell r="R229">
            <v>462.34792516165788</v>
          </cell>
        </row>
        <row r="230">
          <cell r="A230" t="str">
            <v>EMEA IG40908</v>
          </cell>
          <cell r="B230">
            <v>40908</v>
          </cell>
          <cell r="C230">
            <v>10</v>
          </cell>
          <cell r="D230">
            <v>10</v>
          </cell>
          <cell r="E230">
            <v>9</v>
          </cell>
          <cell r="F230">
            <v>120773.68676757813</v>
          </cell>
          <cell r="G230">
            <v>38073.031066894531</v>
          </cell>
          <cell r="H230">
            <v>82700.655700683594</v>
          </cell>
          <cell r="I230">
            <v>23657.335250854492</v>
          </cell>
          <cell r="J230">
            <v>121922.31774902344</v>
          </cell>
          <cell r="K230">
            <v>3862.4971313476563</v>
          </cell>
          <cell r="L230">
            <v>0.67830613153961306</v>
          </cell>
          <cell r="M230">
            <v>0.99057899322575405</v>
          </cell>
          <cell r="N230">
            <v>15.096274706792817</v>
          </cell>
          <cell r="O230">
            <v>160.93541670344865</v>
          </cell>
          <cell r="P230">
            <v>31.524276591939969</v>
          </cell>
          <cell r="Q230">
            <v>19.588153582147115</v>
          </cell>
          <cell r="R230">
            <v>425.24893277427856</v>
          </cell>
        </row>
        <row r="231">
          <cell r="A231" t="str">
            <v>EMEA IG40999</v>
          </cell>
          <cell r="B231">
            <v>40999</v>
          </cell>
          <cell r="C231">
            <v>8</v>
          </cell>
          <cell r="D231">
            <v>9</v>
          </cell>
          <cell r="E231">
            <v>7</v>
          </cell>
          <cell r="F231">
            <v>105662.73046875</v>
          </cell>
          <cell r="G231">
            <v>41995.0556640625</v>
          </cell>
          <cell r="H231">
            <v>63667.6748046875</v>
          </cell>
          <cell r="I231">
            <v>22402.14665222168</v>
          </cell>
          <cell r="J231">
            <v>110199.93798828125</v>
          </cell>
          <cell r="K231">
            <v>2924.1719360351563</v>
          </cell>
          <cell r="L231">
            <v>0.57774692043345766</v>
          </cell>
          <cell r="M231">
            <v>0.95882749480300311</v>
          </cell>
          <cell r="N231">
            <v>17.478089218508519</v>
          </cell>
          <cell r="O231">
            <v>188.4859401379201</v>
          </cell>
          <cell r="P231">
            <v>39.659743991940061</v>
          </cell>
          <cell r="Q231">
            <v>21.041221410424559</v>
          </cell>
          <cell r="R231">
            <v>300.44541258967109</v>
          </cell>
        </row>
        <row r="232">
          <cell r="A232" t="str">
            <v>EMEA IG41090</v>
          </cell>
          <cell r="B232">
            <v>41090</v>
          </cell>
          <cell r="C232">
            <v>8</v>
          </cell>
          <cell r="D232">
            <v>8</v>
          </cell>
          <cell r="E232">
            <v>7</v>
          </cell>
          <cell r="F232">
            <v>95447.0703125</v>
          </cell>
          <cell r="G232">
            <v>33159.44287109375</v>
          </cell>
          <cell r="H232">
            <v>62287.62744140625</v>
          </cell>
          <cell r="I232">
            <v>21039.72509765625</v>
          </cell>
          <cell r="J232">
            <v>92678.0517578125</v>
          </cell>
          <cell r="K232">
            <v>2846.9885864257813</v>
          </cell>
          <cell r="L232">
            <v>0.67208606849199959</v>
          </cell>
          <cell r="M232">
            <v>1.029877824384176</v>
          </cell>
          <cell r="N232">
            <v>12.591919731866145</v>
          </cell>
          <cell r="O232">
            <v>157.60397399292822</v>
          </cell>
          <cell r="P232">
            <v>34.741184577512485</v>
          </cell>
          <cell r="Q232">
            <v>22.043343005469737</v>
          </cell>
          <cell r="R232">
            <v>316.01818552236648</v>
          </cell>
        </row>
        <row r="233">
          <cell r="A233" t="str">
            <v>EMEA IG41182</v>
          </cell>
          <cell r="B233">
            <v>41182</v>
          </cell>
          <cell r="C233">
            <v>3</v>
          </cell>
          <cell r="D233">
            <v>3</v>
          </cell>
          <cell r="E233">
            <v>3</v>
          </cell>
          <cell r="F233">
            <v>18372</v>
          </cell>
          <cell r="G233">
            <v>7495</v>
          </cell>
          <cell r="H233">
            <v>10877</v>
          </cell>
          <cell r="I233">
            <v>3300</v>
          </cell>
          <cell r="J233">
            <v>24062</v>
          </cell>
          <cell r="K233">
            <v>1354</v>
          </cell>
          <cell r="L233">
            <v>0.45204056188180536</v>
          </cell>
          <cell r="M233">
            <v>0.76352755381930015</v>
          </cell>
          <cell r="N233">
            <v>17.771048744460856</v>
          </cell>
          <cell r="O233">
            <v>227.1212121212121</v>
          </cell>
          <cell r="P233">
            <v>40.795776181145222</v>
          </cell>
          <cell r="Q233">
            <v>17.962116263879818</v>
          </cell>
          <cell r="R233">
            <v>226.17994303803866</v>
          </cell>
        </row>
        <row r="234">
          <cell r="A234" t="str">
            <v>EMEA IG</v>
          </cell>
          <cell r="B234" t="str">
            <v>ReportDate</v>
          </cell>
          <cell r="C234" t="str">
            <v>LeverageSample</v>
          </cell>
          <cell r="D234" t="str">
            <v>LiquiditySample</v>
          </cell>
          <cell r="E234" t="str">
            <v>CoverageSample</v>
          </cell>
          <cell r="F234" t="str">
            <v>TotalDebt</v>
          </cell>
          <cell r="G234" t="str">
            <v>Cash</v>
          </cell>
          <cell r="H234" t="str">
            <v>NetDebt</v>
          </cell>
          <cell r="I234" t="str">
            <v>STdebt</v>
          </cell>
          <cell r="J234" t="str">
            <v>LtmEbitda</v>
          </cell>
          <cell r="K234" t="str">
            <v>LtmInterest</v>
          </cell>
          <cell r="L234" t="str">
            <v>NetLeverage</v>
          </cell>
          <cell r="M234" t="str">
            <v>Leverage</v>
          </cell>
          <cell r="N234" t="str">
            <v>CoverageRatio</v>
          </cell>
          <cell r="O234" t="str">
            <v>CashSTdebt</v>
          </cell>
          <cell r="P234" t="str">
            <v>CashTotalDebt</v>
          </cell>
          <cell r="Q234" t="str">
            <v>STtoTotalDebt</v>
          </cell>
          <cell r="R234" t="str">
            <v>OAS</v>
          </cell>
        </row>
        <row r="235">
          <cell r="A235" t="str">
            <v>EMEA HY</v>
          </cell>
          <cell r="B235" t="str">
            <v>ReportDate</v>
          </cell>
          <cell r="C235" t="str">
            <v>LeverageSample</v>
          </cell>
          <cell r="D235" t="str">
            <v>LiquiditySample</v>
          </cell>
          <cell r="E235" t="str">
            <v>CoverageSample</v>
          </cell>
          <cell r="F235" t="str">
            <v>TotalDebt</v>
          </cell>
          <cell r="G235" t="str">
            <v>Cash</v>
          </cell>
          <cell r="H235" t="str">
            <v>NetDebt</v>
          </cell>
          <cell r="I235" t="str">
            <v>STdebt</v>
          </cell>
          <cell r="J235" t="str">
            <v>LtmEbitda</v>
          </cell>
          <cell r="K235" t="str">
            <v>LtmInterest</v>
          </cell>
          <cell r="L235" t="str">
            <v>NetLeverage</v>
          </cell>
          <cell r="M235" t="str">
            <v>Leverage</v>
          </cell>
          <cell r="N235" t="str">
            <v>CoverageRatio</v>
          </cell>
          <cell r="O235" t="str">
            <v>CashSTdebt</v>
          </cell>
          <cell r="P235" t="str">
            <v>CashTotalDebt</v>
          </cell>
          <cell r="Q235" t="str">
            <v>STtoTotalDebt</v>
          </cell>
          <cell r="R235" t="str">
            <v>OAS</v>
          </cell>
        </row>
        <row r="236">
          <cell r="A236" t="str">
            <v>EMEA HY38807</v>
          </cell>
          <cell r="B236">
            <v>38807</v>
          </cell>
          <cell r="C236">
            <v>13</v>
          </cell>
          <cell r="D236">
            <v>13</v>
          </cell>
          <cell r="E236">
            <v>12</v>
          </cell>
          <cell r="F236">
            <v>20926.727210998535</v>
          </cell>
          <cell r="G236">
            <v>5240.9143478870392</v>
          </cell>
          <cell r="H236">
            <v>15685.812863111496</v>
          </cell>
          <cell r="I236">
            <v>6457.6963129043579</v>
          </cell>
          <cell r="J236">
            <v>20111.670700073242</v>
          </cell>
          <cell r="K236">
            <v>1473.3803689479828</v>
          </cell>
          <cell r="L236">
            <v>0.77993584406960148</v>
          </cell>
          <cell r="M236">
            <v>1.0405265441683234</v>
          </cell>
          <cell r="N236">
            <v>12.947781942980104</v>
          </cell>
          <cell r="O236">
            <v>81.157646534324726</v>
          </cell>
          <cell r="P236">
            <v>25.044118437844183</v>
          </cell>
          <cell r="Q236">
            <v>30.858606067700656</v>
          </cell>
          <cell r="R236">
            <v>259.51250325251885</v>
          </cell>
        </row>
        <row r="237">
          <cell r="A237" t="str">
            <v>EMEA HY38898</v>
          </cell>
          <cell r="B237">
            <v>38898</v>
          </cell>
          <cell r="C237">
            <v>13</v>
          </cell>
          <cell r="D237">
            <v>13</v>
          </cell>
          <cell r="E237">
            <v>12</v>
          </cell>
          <cell r="F237">
            <v>21443.61173248291</v>
          </cell>
          <cell r="G237">
            <v>5864.5147659778595</v>
          </cell>
          <cell r="H237">
            <v>15579.096966505051</v>
          </cell>
          <cell r="I237">
            <v>6155.7772455215454</v>
          </cell>
          <cell r="J237">
            <v>20421.62174987793</v>
          </cell>
          <cell r="K237">
            <v>1500.2953774929047</v>
          </cell>
          <cell r="L237">
            <v>0.76287266297047029</v>
          </cell>
          <cell r="M237">
            <v>1.0500445065099244</v>
          </cell>
          <cell r="N237">
            <v>12.922094593404443</v>
          </cell>
          <cell r="O237">
            <v>95.268469473037129</v>
          </cell>
          <cell r="P237">
            <v>27.348540157972817</v>
          </cell>
          <cell r="Q237">
            <v>28.706811717714221</v>
          </cell>
          <cell r="R237">
            <v>322.66762050597345</v>
          </cell>
        </row>
        <row r="238">
          <cell r="A238" t="str">
            <v>EMEA HY38990</v>
          </cell>
          <cell r="B238">
            <v>38990</v>
          </cell>
          <cell r="C238">
            <v>12</v>
          </cell>
          <cell r="D238">
            <v>12</v>
          </cell>
          <cell r="E238">
            <v>11</v>
          </cell>
          <cell r="F238">
            <v>18245.698417663574</v>
          </cell>
          <cell r="G238">
            <v>3929.5313160419464</v>
          </cell>
          <cell r="H238">
            <v>14316.167101621628</v>
          </cell>
          <cell r="I238">
            <v>4736.8968114852905</v>
          </cell>
          <cell r="J238">
            <v>13999.236618041992</v>
          </cell>
          <cell r="K238">
            <v>1169.697794675827</v>
          </cell>
          <cell r="L238">
            <v>1.0226391261342909</v>
          </cell>
          <cell r="M238">
            <v>1.3033352400193601</v>
          </cell>
          <cell r="N238">
            <v>11.083695047717722</v>
          </cell>
          <cell r="O238">
            <v>82.955814163277324</v>
          </cell>
          <cell r="P238">
            <v>21.536754724816596</v>
          </cell>
          <cell r="Q238">
            <v>25.961718225592961</v>
          </cell>
          <cell r="R238">
            <v>312.58374451140719</v>
          </cell>
        </row>
        <row r="239">
          <cell r="A239" t="str">
            <v>EMEA HY39082</v>
          </cell>
          <cell r="B239">
            <v>39082</v>
          </cell>
          <cell r="C239">
            <v>12</v>
          </cell>
          <cell r="D239">
            <v>12</v>
          </cell>
          <cell r="E239">
            <v>11</v>
          </cell>
          <cell r="F239">
            <v>18449.713340759277</v>
          </cell>
          <cell r="G239">
            <v>3723.3400518894196</v>
          </cell>
          <cell r="H239">
            <v>14726.373288869858</v>
          </cell>
          <cell r="I239">
            <v>4771.6231927871704</v>
          </cell>
          <cell r="J239">
            <v>14633.270553588867</v>
          </cell>
          <cell r="K239">
            <v>1188.5266759395599</v>
          </cell>
          <cell r="L239">
            <v>1.0063624010053007</v>
          </cell>
          <cell r="M239">
            <v>1.2608058651819578</v>
          </cell>
          <cell r="N239">
            <v>11.441566996358446</v>
          </cell>
          <cell r="O239">
            <v>78.030890149030512</v>
          </cell>
          <cell r="P239">
            <v>20.181018442513047</v>
          </cell>
          <cell r="Q239">
            <v>25.862858162926884</v>
          </cell>
          <cell r="R239">
            <v>260.09027419253511</v>
          </cell>
        </row>
        <row r="240">
          <cell r="A240" t="str">
            <v>EMEA HY39172</v>
          </cell>
          <cell r="B240">
            <v>39172</v>
          </cell>
          <cell r="C240">
            <v>14</v>
          </cell>
          <cell r="D240">
            <v>14</v>
          </cell>
          <cell r="E240">
            <v>13</v>
          </cell>
          <cell r="F240">
            <v>25848.007760971785</v>
          </cell>
          <cell r="G240">
            <v>6176.3927798271179</v>
          </cell>
          <cell r="H240">
            <v>19671.614981144667</v>
          </cell>
          <cell r="I240">
            <v>10403.794105529785</v>
          </cell>
          <cell r="J240">
            <v>22769.983791351318</v>
          </cell>
          <cell r="K240">
            <v>1781.7597689628601</v>
          </cell>
          <cell r="L240">
            <v>0.86392749162239191</v>
          </cell>
          <cell r="M240">
            <v>1.13517901452304</v>
          </cell>
          <cell r="N240">
            <v>11.910289578111282</v>
          </cell>
          <cell r="O240">
            <v>59.366734070066464</v>
          </cell>
          <cell r="P240">
            <v>23.895043815148213</v>
          </cell>
          <cell r="Q240">
            <v>40.249887735017623</v>
          </cell>
          <cell r="R240">
            <v>256.33859474777415</v>
          </cell>
        </row>
        <row r="241">
          <cell r="A241" t="str">
            <v>EMEA HY39263</v>
          </cell>
          <cell r="B241">
            <v>39263</v>
          </cell>
          <cell r="C241">
            <v>14</v>
          </cell>
          <cell r="D241">
            <v>14</v>
          </cell>
          <cell r="E241">
            <v>13</v>
          </cell>
          <cell r="F241">
            <v>26662.652447506785</v>
          </cell>
          <cell r="G241">
            <v>6691.9612259864807</v>
          </cell>
          <cell r="H241">
            <v>19970.691221520305</v>
          </cell>
          <cell r="I241">
            <v>10392.590072631836</v>
          </cell>
          <cell r="J241">
            <v>23058.413722991943</v>
          </cell>
          <cell r="K241">
            <v>1794.462733745575</v>
          </cell>
          <cell r="L241">
            <v>0.8660912871732882</v>
          </cell>
          <cell r="M241">
            <v>1.1563090491745749</v>
          </cell>
          <cell r="N241">
            <v>11.986710191367319</v>
          </cell>
          <cell r="O241">
            <v>64.391659626884504</v>
          </cell>
          <cell r="P241">
            <v>25.098632775420825</v>
          </cell>
          <cell r="Q241">
            <v>38.978080268242941</v>
          </cell>
          <cell r="R241">
            <v>247.2682826031992</v>
          </cell>
        </row>
        <row r="242">
          <cell r="A242" t="str">
            <v>EMEA HY39355</v>
          </cell>
          <cell r="B242">
            <v>39355</v>
          </cell>
          <cell r="C242">
            <v>14</v>
          </cell>
          <cell r="D242">
            <v>14</v>
          </cell>
          <cell r="E242">
            <v>13</v>
          </cell>
          <cell r="F242">
            <v>29250.547424316406</v>
          </cell>
          <cell r="G242">
            <v>6631.841180562973</v>
          </cell>
          <cell r="H242">
            <v>22618.706243753433</v>
          </cell>
          <cell r="I242">
            <v>10269.603126525879</v>
          </cell>
          <cell r="J242">
            <v>23444.765789031982</v>
          </cell>
          <cell r="K242">
            <v>1798.2957243919373</v>
          </cell>
          <cell r="L242">
            <v>0.96476571560953706</v>
          </cell>
          <cell r="M242">
            <v>1.2476365806989851</v>
          </cell>
          <cell r="N242">
            <v>12.176004484501989</v>
          </cell>
          <cell r="O242">
            <v>64.577385307454122</v>
          </cell>
          <cell r="P242">
            <v>22.672536976350148</v>
          </cell>
          <cell r="Q242">
            <v>35.109097199283894</v>
          </cell>
          <cell r="R242">
            <v>383.64675697412758</v>
          </cell>
        </row>
        <row r="243">
          <cell r="A243" t="str">
            <v>EMEA HY39447</v>
          </cell>
          <cell r="B243">
            <v>39447</v>
          </cell>
          <cell r="C243">
            <v>14</v>
          </cell>
          <cell r="D243">
            <v>14</v>
          </cell>
          <cell r="E243">
            <v>12</v>
          </cell>
          <cell r="F243">
            <v>29744.149566650391</v>
          </cell>
          <cell r="G243">
            <v>6614.4482140541077</v>
          </cell>
          <cell r="H243">
            <v>23129.701352596283</v>
          </cell>
          <cell r="I243">
            <v>10411.472093582153</v>
          </cell>
          <cell r="J243">
            <v>23649.803630828857</v>
          </cell>
          <cell r="K243">
            <v>1732.7404608726501</v>
          </cell>
          <cell r="L243">
            <v>0.97800817772733672</v>
          </cell>
          <cell r="M243">
            <v>1.2576911855571269</v>
          </cell>
          <cell r="N243">
            <v>12.637096055841287</v>
          </cell>
          <cell r="O243">
            <v>63.53038412436787</v>
          </cell>
          <cell r="P243">
            <v>22.23781251244894</v>
          </cell>
          <cell r="Q243">
            <v>35.003428389345039</v>
          </cell>
          <cell r="R243">
            <v>484.15051245263061</v>
          </cell>
        </row>
        <row r="244">
          <cell r="A244" t="str">
            <v>EMEA HY39538</v>
          </cell>
          <cell r="B244">
            <v>39538</v>
          </cell>
          <cell r="C244">
            <v>16</v>
          </cell>
          <cell r="D244">
            <v>16</v>
          </cell>
          <cell r="E244">
            <v>14</v>
          </cell>
          <cell r="F244">
            <v>48484.086486816406</v>
          </cell>
          <cell r="G244">
            <v>7295.5560474395752</v>
          </cell>
          <cell r="H244">
            <v>41188.530439376831</v>
          </cell>
          <cell r="I244">
            <v>17352.04362487793</v>
          </cell>
          <cell r="J244">
            <v>29906.600234985352</v>
          </cell>
          <cell r="K244">
            <v>2289.8816595077515</v>
          </cell>
          <cell r="L244">
            <v>1.3772388073450639</v>
          </cell>
          <cell r="M244">
            <v>1.6211834881217535</v>
          </cell>
          <cell r="N244">
            <v>12.259725792694878</v>
          </cell>
          <cell r="O244">
            <v>42.044362065686656</v>
          </cell>
          <cell r="P244">
            <v>15.047320834689446</v>
          </cell>
          <cell r="Q244">
            <v>35.789152446125236</v>
          </cell>
          <cell r="R244">
            <v>592.66712930650465</v>
          </cell>
        </row>
        <row r="245">
          <cell r="A245" t="str">
            <v>EMEA HY39629</v>
          </cell>
          <cell r="B245">
            <v>39629</v>
          </cell>
          <cell r="C245">
            <v>16</v>
          </cell>
          <cell r="D245">
            <v>16</v>
          </cell>
          <cell r="E245">
            <v>14</v>
          </cell>
          <cell r="F245">
            <v>46798.478851318359</v>
          </cell>
          <cell r="G245">
            <v>8691.0072555541992</v>
          </cell>
          <cell r="H245">
            <v>38107.47159576416</v>
          </cell>
          <cell r="I245">
            <v>17654.846290588379</v>
          </cell>
          <cell r="J245">
            <v>31142.875869750977</v>
          </cell>
          <cell r="K245">
            <v>2378.9726324081421</v>
          </cell>
          <cell r="L245">
            <v>1.2236336732401096</v>
          </cell>
          <cell r="M245">
            <v>1.5027025457457397</v>
          </cell>
          <cell r="N245">
            <v>12.320274928250345</v>
          </cell>
          <cell r="O245">
            <v>49.22731760166775</v>
          </cell>
          <cell r="P245">
            <v>18.571131944621669</v>
          </cell>
          <cell r="Q245">
            <v>37.725256726140415</v>
          </cell>
          <cell r="R245">
            <v>534.74214960825395</v>
          </cell>
        </row>
        <row r="246">
          <cell r="A246" t="str">
            <v>EMEA HY39721</v>
          </cell>
          <cell r="B246">
            <v>39721</v>
          </cell>
          <cell r="C246">
            <v>16</v>
          </cell>
          <cell r="D246">
            <v>16</v>
          </cell>
          <cell r="E246">
            <v>14</v>
          </cell>
          <cell r="F246">
            <v>48651.440612792969</v>
          </cell>
          <cell r="G246">
            <v>7150.4217672348022</v>
          </cell>
          <cell r="H246">
            <v>41501.018845558167</v>
          </cell>
          <cell r="I246">
            <v>19167.560977935791</v>
          </cell>
          <cell r="J246">
            <v>33794.570114135742</v>
          </cell>
          <cell r="K246">
            <v>2764.4650096893311</v>
          </cell>
          <cell r="L246">
            <v>1.2280380755072524</v>
          </cell>
          <cell r="M246">
            <v>1.4396230059586652</v>
          </cell>
          <cell r="N246">
            <v>11.561474285409137</v>
          </cell>
          <cell r="O246">
            <v>37.304807718967545</v>
          </cell>
          <cell r="P246">
            <v>14.697245707775791</v>
          </cell>
          <cell r="Q246">
            <v>39.397725404447023</v>
          </cell>
          <cell r="R246">
            <v>1265.79697928107</v>
          </cell>
        </row>
        <row r="247">
          <cell r="A247" t="str">
            <v>EMEA HY39813</v>
          </cell>
          <cell r="B247">
            <v>39813</v>
          </cell>
          <cell r="C247">
            <v>18</v>
          </cell>
          <cell r="D247">
            <v>18</v>
          </cell>
          <cell r="E247">
            <v>15</v>
          </cell>
          <cell r="F247">
            <v>56842.307874679565</v>
          </cell>
          <cell r="G247">
            <v>9200.6076563596725</v>
          </cell>
          <cell r="H247">
            <v>47641.700218319893</v>
          </cell>
          <cell r="I247">
            <v>20631.261233329773</v>
          </cell>
          <cell r="J247">
            <v>35792.301116943359</v>
          </cell>
          <cell r="K247">
            <v>3193.0007305145264</v>
          </cell>
          <cell r="L247">
            <v>1.3310599970273289</v>
          </cell>
          <cell r="M247">
            <v>1.5881154913443538</v>
          </cell>
          <cell r="N247">
            <v>10.606559732921362</v>
          </cell>
          <cell r="O247">
            <v>44.595468751547308</v>
          </cell>
          <cell r="P247">
            <v>16.186196515180708</v>
          </cell>
          <cell r="Q247">
            <v>36.295607980618215</v>
          </cell>
          <cell r="R247">
            <v>2291.7274786835205</v>
          </cell>
        </row>
        <row r="248">
          <cell r="A248" t="str">
            <v>EMEA HY39903</v>
          </cell>
          <cell r="B248">
            <v>39903</v>
          </cell>
          <cell r="C248">
            <v>19</v>
          </cell>
          <cell r="D248">
            <v>19</v>
          </cell>
          <cell r="E248">
            <v>18</v>
          </cell>
          <cell r="F248">
            <v>51559.410588264465</v>
          </cell>
          <cell r="G248">
            <v>8175.0345898866653</v>
          </cell>
          <cell r="H248">
            <v>43384.3759983778</v>
          </cell>
          <cell r="I248">
            <v>20038.455215454102</v>
          </cell>
          <cell r="J248">
            <v>25779.028654098511</v>
          </cell>
          <cell r="K248">
            <v>4212.5345153808594</v>
          </cell>
          <cell r="L248">
            <v>1.6829329211936883</v>
          </cell>
          <cell r="M248">
            <v>2.0000524953862926</v>
          </cell>
          <cell r="N248">
            <v>6.0989458868440947</v>
          </cell>
          <cell r="O248">
            <v>40.796730596188354</v>
          </cell>
          <cell r="P248">
            <v>15.855562537690066</v>
          </cell>
          <cell r="Q248">
            <v>38.86478721697236</v>
          </cell>
          <cell r="R248">
            <v>1865.9447100662353</v>
          </cell>
        </row>
        <row r="249">
          <cell r="A249" t="str">
            <v>EMEA HY39994</v>
          </cell>
          <cell r="B249">
            <v>39994</v>
          </cell>
          <cell r="C249">
            <v>19</v>
          </cell>
          <cell r="D249">
            <v>19</v>
          </cell>
          <cell r="E249">
            <v>18</v>
          </cell>
          <cell r="F249">
            <v>56024.963136672974</v>
          </cell>
          <cell r="G249">
            <v>10990.011617064476</v>
          </cell>
          <cell r="H249">
            <v>45034.951519608498</v>
          </cell>
          <cell r="I249">
            <v>21586.351640701294</v>
          </cell>
          <cell r="J249">
            <v>23302.366125106812</v>
          </cell>
          <cell r="K249">
            <v>4263.1757011413574</v>
          </cell>
          <cell r="L249">
            <v>1.9326342774730594</v>
          </cell>
          <cell r="M249">
            <v>2.4042607019340259</v>
          </cell>
          <cell r="N249">
            <v>5.4467888977728691</v>
          </cell>
          <cell r="O249">
            <v>50.911853007817655</v>
          </cell>
          <cell r="P249">
            <v>19.616276391390617</v>
          </cell>
          <cell r="Q249">
            <v>38.529881024716353</v>
          </cell>
          <cell r="R249">
            <v>1120.030850066016</v>
          </cell>
        </row>
        <row r="250">
          <cell r="A250" t="str">
            <v>EMEA HY40086</v>
          </cell>
          <cell r="B250">
            <v>40086</v>
          </cell>
          <cell r="C250">
            <v>20</v>
          </cell>
          <cell r="D250">
            <v>19</v>
          </cell>
          <cell r="E250">
            <v>19</v>
          </cell>
          <cell r="F250">
            <v>69377.330574035645</v>
          </cell>
          <cell r="G250">
            <v>17343.514268517494</v>
          </cell>
          <cell r="H250">
            <v>52033.81630551815</v>
          </cell>
          <cell r="I250">
            <v>21667.921567440033</v>
          </cell>
          <cell r="J250">
            <v>20524.196620941162</v>
          </cell>
          <cell r="K250">
            <v>5075.2966151237488</v>
          </cell>
          <cell r="L250">
            <v>2.5352425367250295</v>
          </cell>
          <cell r="M250">
            <v>3.3802702174100623</v>
          </cell>
          <cell r="N250">
            <v>4.0288697722528752</v>
          </cell>
          <cell r="O250">
            <v>79.408351257708205</v>
          </cell>
          <cell r="P250">
            <v>24.92885297315614</v>
          </cell>
          <cell r="Q250">
            <v>31.393238341208207</v>
          </cell>
          <cell r="R250">
            <v>678.25322541879473</v>
          </cell>
        </row>
        <row r="251">
          <cell r="A251" t="str">
            <v>EMEA HY40178</v>
          </cell>
          <cell r="B251">
            <v>40178</v>
          </cell>
          <cell r="C251">
            <v>21</v>
          </cell>
          <cell r="D251">
            <v>20</v>
          </cell>
          <cell r="E251">
            <v>20</v>
          </cell>
          <cell r="F251">
            <v>77683.000112533569</v>
          </cell>
          <cell r="G251">
            <v>17018.092996478081</v>
          </cell>
          <cell r="H251">
            <v>60664.907116055489</v>
          </cell>
          <cell r="I251">
            <v>23469.791972160339</v>
          </cell>
          <cell r="J251">
            <v>22164.752155303955</v>
          </cell>
          <cell r="K251">
            <v>5528.1319270133972</v>
          </cell>
          <cell r="L251">
            <v>2.7369991187354001</v>
          </cell>
          <cell r="M251">
            <v>3.50479895142632</v>
          </cell>
          <cell r="N251">
            <v>3.9965625840083319</v>
          </cell>
          <cell r="O251">
            <v>71.925298769166076</v>
          </cell>
          <cell r="P251">
            <v>21.830400687919031</v>
          </cell>
          <cell r="Q251">
            <v>30.351491146363628</v>
          </cell>
          <cell r="R251">
            <v>645.29687137703786</v>
          </cell>
        </row>
        <row r="252">
          <cell r="A252" t="str">
            <v>EMEA HY40268</v>
          </cell>
          <cell r="B252">
            <v>40268</v>
          </cell>
          <cell r="C252">
            <v>21</v>
          </cell>
          <cell r="D252">
            <v>22</v>
          </cell>
          <cell r="E252">
            <v>20</v>
          </cell>
          <cell r="F252">
            <v>71380.243774414063</v>
          </cell>
          <cell r="G252">
            <v>14846.878124237061</v>
          </cell>
          <cell r="H252">
            <v>56533.365650177002</v>
          </cell>
          <cell r="I252">
            <v>20163.390598773956</v>
          </cell>
          <cell r="J252">
            <v>24228.434364318848</v>
          </cell>
          <cell r="K252">
            <v>5012.8981418609619</v>
          </cell>
          <cell r="L252">
            <v>2.3333478672246994</v>
          </cell>
          <cell r="M252">
            <v>2.946135218688978</v>
          </cell>
          <cell r="N252">
            <v>4.8171122057455014</v>
          </cell>
          <cell r="O252">
            <v>81.218895326570674</v>
          </cell>
          <cell r="P252">
            <v>20.987852969604777</v>
          </cell>
          <cell r="Q252">
            <v>25.841096317815378</v>
          </cell>
          <cell r="R252">
            <v>465.12604992963077</v>
          </cell>
        </row>
        <row r="253">
          <cell r="A253" t="str">
            <v>EMEA HY40359</v>
          </cell>
          <cell r="B253">
            <v>40359</v>
          </cell>
          <cell r="C253">
            <v>23</v>
          </cell>
          <cell r="D253">
            <v>23</v>
          </cell>
          <cell r="E253">
            <v>21</v>
          </cell>
          <cell r="F253">
            <v>84273.845153808594</v>
          </cell>
          <cell r="G253">
            <v>18535.138368606567</v>
          </cell>
          <cell r="H253">
            <v>65738.706785202026</v>
          </cell>
          <cell r="I253">
            <v>19350.507453918457</v>
          </cell>
          <cell r="J253">
            <v>32125.44425201416</v>
          </cell>
          <cell r="K253">
            <v>5753.7333564758301</v>
          </cell>
          <cell r="L253">
            <v>2.0463127690780625</v>
          </cell>
          <cell r="M253">
            <v>2.6232740781016561</v>
          </cell>
          <cell r="N253">
            <v>5.2847979297250038</v>
          </cell>
          <cell r="O253">
            <v>95.786316781337021</v>
          </cell>
          <cell r="P253">
            <v>21.993939323378445</v>
          </cell>
          <cell r="Q253">
            <v>22.961462620581454</v>
          </cell>
          <cell r="R253">
            <v>622.07166956245612</v>
          </cell>
        </row>
        <row r="254">
          <cell r="A254" t="str">
            <v>EMEA HY40451</v>
          </cell>
          <cell r="B254">
            <v>40451</v>
          </cell>
          <cell r="C254">
            <v>23</v>
          </cell>
          <cell r="D254">
            <v>23</v>
          </cell>
          <cell r="E254">
            <v>21</v>
          </cell>
          <cell r="F254">
            <v>82198.954650878906</v>
          </cell>
          <cell r="G254">
            <v>20174.059679031372</v>
          </cell>
          <cell r="H254">
            <v>62024.894971847534</v>
          </cell>
          <cell r="I254">
            <v>17651.920474529266</v>
          </cell>
          <cell r="J254">
            <v>34238.85612487793</v>
          </cell>
          <cell r="K254">
            <v>5904.9255905151367</v>
          </cell>
          <cell r="L254">
            <v>1.8115352553142186</v>
          </cell>
          <cell r="M254">
            <v>2.4007506077620744</v>
          </cell>
          <cell r="N254">
            <v>5.5139799705546109</v>
          </cell>
          <cell r="O254">
            <v>114.28818585570568</v>
          </cell>
          <cell r="P254">
            <v>24.542963794023944</v>
          </cell>
          <cell r="Q254">
            <v>21.474628904347661</v>
          </cell>
          <cell r="R254">
            <v>522.56164471279544</v>
          </cell>
        </row>
        <row r="255">
          <cell r="A255" t="str">
            <v>EMEA HY40543</v>
          </cell>
          <cell r="B255">
            <v>40543</v>
          </cell>
          <cell r="C255">
            <v>23</v>
          </cell>
          <cell r="D255">
            <v>23</v>
          </cell>
          <cell r="E255">
            <v>21</v>
          </cell>
          <cell r="F255">
            <v>71693.709716796875</v>
          </cell>
          <cell r="G255">
            <v>13549.420637130737</v>
          </cell>
          <cell r="H255">
            <v>58144.289079666138</v>
          </cell>
          <cell r="I255">
            <v>12574.912353992462</v>
          </cell>
          <cell r="J255">
            <v>31745.576728820801</v>
          </cell>
          <cell r="K255">
            <v>4972.4794120788574</v>
          </cell>
          <cell r="L255">
            <v>1.8315713579989488</v>
          </cell>
          <cell r="M255">
            <v>2.2583842255953863</v>
          </cell>
          <cell r="N255">
            <v>6.0543787089688879</v>
          </cell>
          <cell r="O255">
            <v>107.74962286579178</v>
          </cell>
          <cell r="P255">
            <v>18.899036875973358</v>
          </cell>
          <cell r="Q255">
            <v>17.539770788351781</v>
          </cell>
          <cell r="R255">
            <v>471.30231547893254</v>
          </cell>
        </row>
        <row r="256">
          <cell r="A256" t="str">
            <v>EMEA HY40633</v>
          </cell>
          <cell r="B256">
            <v>40633</v>
          </cell>
          <cell r="C256">
            <v>22</v>
          </cell>
          <cell r="D256">
            <v>24</v>
          </cell>
          <cell r="E256">
            <v>20</v>
          </cell>
          <cell r="F256">
            <v>72059.552185058594</v>
          </cell>
          <cell r="G256">
            <v>16740.223915100098</v>
          </cell>
          <cell r="H256">
            <v>55319.328269958496</v>
          </cell>
          <cell r="I256">
            <v>13809.947471141815</v>
          </cell>
          <cell r="J256">
            <v>33042.242218017578</v>
          </cell>
          <cell r="K256">
            <v>4899.964451789856</v>
          </cell>
          <cell r="L256">
            <v>1.6742001921344631</v>
          </cell>
          <cell r="M256">
            <v>2.1808311829929417</v>
          </cell>
          <cell r="N256">
            <v>6.3821065733427949</v>
          </cell>
          <cell r="O256">
            <v>124.1689350318098</v>
          </cell>
          <cell r="P256">
            <v>21.886460700632682</v>
          </cell>
          <cell r="Q256">
            <v>17.626357748035591</v>
          </cell>
          <cell r="R256">
            <v>391.40454126770277</v>
          </cell>
        </row>
        <row r="257">
          <cell r="A257" t="str">
            <v>EMEA HY40724</v>
          </cell>
          <cell r="B257">
            <v>40724</v>
          </cell>
          <cell r="C257">
            <v>23</v>
          </cell>
          <cell r="D257">
            <v>25</v>
          </cell>
          <cell r="E257">
            <v>22</v>
          </cell>
          <cell r="F257">
            <v>69191.740447998047</v>
          </cell>
          <cell r="G257">
            <v>16979.537662506104</v>
          </cell>
          <cell r="H257">
            <v>52212.202785491943</v>
          </cell>
          <cell r="I257">
            <v>15299.036526679993</v>
          </cell>
          <cell r="J257">
            <v>30694.730171203613</v>
          </cell>
          <cell r="K257">
            <v>4865.1051187515259</v>
          </cell>
          <cell r="L257">
            <v>1.7010152066583415</v>
          </cell>
          <cell r="M257">
            <v>2.254189564856008</v>
          </cell>
          <cell r="N257">
            <v>6.1991961985132349</v>
          </cell>
          <cell r="O257">
            <v>113.6258052570621</v>
          </cell>
          <cell r="P257">
            <v>23.030665681846603</v>
          </cell>
          <cell r="Q257">
            <v>20.268869056411102</v>
          </cell>
          <cell r="R257">
            <v>442.03530240747159</v>
          </cell>
        </row>
        <row r="258">
          <cell r="A258" t="str">
            <v>EMEA HY40816</v>
          </cell>
          <cell r="B258">
            <v>40816</v>
          </cell>
          <cell r="C258">
            <v>23</v>
          </cell>
          <cell r="D258">
            <v>25</v>
          </cell>
          <cell r="E258">
            <v>21</v>
          </cell>
          <cell r="F258">
            <v>69987.67626953125</v>
          </cell>
          <cell r="G258">
            <v>17480.01789855957</v>
          </cell>
          <cell r="H258">
            <v>52507.65837097168</v>
          </cell>
          <cell r="I258">
            <v>15926.297642707825</v>
          </cell>
          <cell r="J258">
            <v>32692.487976074219</v>
          </cell>
          <cell r="K258">
            <v>4337.3398356437683</v>
          </cell>
          <cell r="L258">
            <v>1.6061077520132168</v>
          </cell>
          <cell r="M258">
            <v>2.1407877039138552</v>
          </cell>
          <cell r="N258">
            <v>6.8021405113037945</v>
          </cell>
          <cell r="O258">
            <v>111.31552537381404</v>
          </cell>
          <cell r="P258">
            <v>25.101829680831777</v>
          </cell>
          <cell r="Q258">
            <v>22.550160542777938</v>
          </cell>
          <cell r="R258">
            <v>780.90552233384528</v>
          </cell>
        </row>
        <row r="259">
          <cell r="A259" t="str">
            <v>EMEA HY40908</v>
          </cell>
          <cell r="B259">
            <v>40908</v>
          </cell>
          <cell r="C259">
            <v>26</v>
          </cell>
          <cell r="D259">
            <v>26</v>
          </cell>
          <cell r="E259">
            <v>26</v>
          </cell>
          <cell r="F259">
            <v>77473.67455291748</v>
          </cell>
          <cell r="G259">
            <v>19068.160558700562</v>
          </cell>
          <cell r="H259">
            <v>58405.513994216919</v>
          </cell>
          <cell r="I259">
            <v>16561.903197288513</v>
          </cell>
          <cell r="J259">
            <v>37287.06814956665</v>
          </cell>
          <cell r="K259">
            <v>5332.5878133773804</v>
          </cell>
          <cell r="L259">
            <v>1.5663745339252613</v>
          </cell>
          <cell r="M259">
            <v>2.0777625701799209</v>
          </cell>
          <cell r="N259">
            <v>6.9923026970185012</v>
          </cell>
          <cell r="O259">
            <v>115.1326651989028</v>
          </cell>
          <cell r="P259">
            <v>24.612438571861308</v>
          </cell>
          <cell r="Q259">
            <v>21.377459237429225</v>
          </cell>
          <cell r="R259">
            <v>750.46294848411969</v>
          </cell>
        </row>
        <row r="260">
          <cell r="A260" t="str">
            <v>EMEA HY40999</v>
          </cell>
          <cell r="B260">
            <v>40999</v>
          </cell>
          <cell r="C260">
            <v>23</v>
          </cell>
          <cell r="D260">
            <v>23</v>
          </cell>
          <cell r="E260">
            <v>23</v>
          </cell>
          <cell r="F260">
            <v>61212.964813232422</v>
          </cell>
          <cell r="G260">
            <v>13191.499412536621</v>
          </cell>
          <cell r="H260">
            <v>48021.465400695801</v>
          </cell>
          <cell r="I260">
            <v>13707.633721828461</v>
          </cell>
          <cell r="J260">
            <v>28615.098693847656</v>
          </cell>
          <cell r="K260">
            <v>4068.1227102279663</v>
          </cell>
          <cell r="L260">
            <v>1.6781862580477691</v>
          </cell>
          <cell r="M260">
            <v>2.1391841233241462</v>
          </cell>
          <cell r="N260">
            <v>7.0339812075737864</v>
          </cell>
          <cell r="O260">
            <v>96.234694333348486</v>
          </cell>
          <cell r="P260">
            <v>21.550172341407343</v>
          </cell>
          <cell r="Q260">
            <v>22.393350434261727</v>
          </cell>
          <cell r="R260">
            <v>662.75733848485629</v>
          </cell>
        </row>
        <row r="261">
          <cell r="A261" t="str">
            <v>EMEA HY41090</v>
          </cell>
          <cell r="B261">
            <v>41090</v>
          </cell>
          <cell r="C261">
            <v>22</v>
          </cell>
          <cell r="D261">
            <v>22</v>
          </cell>
          <cell r="E261">
            <v>22</v>
          </cell>
          <cell r="F261">
            <v>58847.125038146973</v>
          </cell>
          <cell r="G261">
            <v>12635.940131187439</v>
          </cell>
          <cell r="H261">
            <v>46211.184906959534</v>
          </cell>
          <cell r="I261">
            <v>13892.53296661377</v>
          </cell>
          <cell r="J261">
            <v>28179.409702301025</v>
          </cell>
          <cell r="K261">
            <v>4181.4008483886719</v>
          </cell>
          <cell r="L261">
            <v>1.639891871233417</v>
          </cell>
          <cell r="M261">
            <v>2.0883022625325518</v>
          </cell>
          <cell r="N261">
            <v>6.7392270495090498</v>
          </cell>
          <cell r="O261">
            <v>90.954904779091422</v>
          </cell>
          <cell r="P261">
            <v>21.472485058524672</v>
          </cell>
          <cell r="Q261">
            <v>23.60783633458405</v>
          </cell>
          <cell r="R261">
            <v>701.53647689968307</v>
          </cell>
        </row>
        <row r="262">
          <cell r="A262" t="str">
            <v>EMEA HY41182</v>
          </cell>
          <cell r="B262">
            <v>41182</v>
          </cell>
          <cell r="C262">
            <v>11</v>
          </cell>
          <cell r="D262">
            <v>11</v>
          </cell>
          <cell r="E262">
            <v>9</v>
          </cell>
          <cell r="F262">
            <v>32834</v>
          </cell>
          <cell r="G262">
            <v>7335</v>
          </cell>
          <cell r="H262">
            <v>25499</v>
          </cell>
          <cell r="I262">
            <v>6798</v>
          </cell>
          <cell r="J262">
            <v>16468</v>
          </cell>
          <cell r="K262">
            <v>1755</v>
          </cell>
          <cell r="L262">
            <v>1.5483968909400048</v>
          </cell>
          <cell r="M262">
            <v>1.9938061695409279</v>
          </cell>
          <cell r="N262">
            <v>8.3623931623931629</v>
          </cell>
          <cell r="O262">
            <v>107.89938217122683</v>
          </cell>
          <cell r="P262">
            <v>22.339647925930439</v>
          </cell>
          <cell r="Q262">
            <v>20.704148139124079</v>
          </cell>
          <cell r="R262">
            <v>519.63505517675912</v>
          </cell>
        </row>
        <row r="264">
          <cell r="A264" t="str">
            <v>Asia</v>
          </cell>
          <cell r="B264" t="str">
            <v>ReportDate</v>
          </cell>
          <cell r="C264" t="str">
            <v>LeverageSample</v>
          </cell>
          <cell r="D264" t="str">
            <v>LiquiditySample</v>
          </cell>
          <cell r="E264" t="str">
            <v>CoverageSample</v>
          </cell>
          <cell r="F264" t="str">
            <v>TotalDebt</v>
          </cell>
          <cell r="G264" t="str">
            <v>Cash</v>
          </cell>
          <cell r="H264" t="str">
            <v>NetDebt</v>
          </cell>
          <cell r="I264" t="str">
            <v>STdebt</v>
          </cell>
          <cell r="J264" t="str">
            <v>LtmEbitda</v>
          </cell>
          <cell r="K264" t="str">
            <v>LtmInterest</v>
          </cell>
          <cell r="L264" t="str">
            <v>NetLeverage</v>
          </cell>
          <cell r="M264" t="str">
            <v>Leverage</v>
          </cell>
          <cell r="N264" t="str">
            <v>CoverageRatio</v>
          </cell>
          <cell r="O264" t="str">
            <v>CashSTdebt</v>
          </cell>
          <cell r="P264" t="str">
            <v>CashTotalDebt</v>
          </cell>
          <cell r="Q264" t="str">
            <v>STtoTotalDebt</v>
          </cell>
          <cell r="R264" t="str">
            <v>OAS</v>
          </cell>
        </row>
        <row r="265">
          <cell r="A265" t="str">
            <v>Asia38807</v>
          </cell>
          <cell r="B265">
            <v>38807</v>
          </cell>
          <cell r="C265">
            <v>44</v>
          </cell>
          <cell r="D265">
            <v>44</v>
          </cell>
          <cell r="E265">
            <v>41</v>
          </cell>
          <cell r="F265">
            <v>58594.65465927124</v>
          </cell>
          <cell r="G265">
            <v>14602.794533193111</v>
          </cell>
          <cell r="H265">
            <v>43991.860126078129</v>
          </cell>
          <cell r="I265">
            <v>9354.9777526436374</v>
          </cell>
          <cell r="J265">
            <v>33298.995000839233</v>
          </cell>
          <cell r="K265">
            <v>3039.2800430133939</v>
          </cell>
          <cell r="L265">
            <v>1.3211167521713314</v>
          </cell>
          <cell r="M265">
            <v>1.7596523455976518</v>
          </cell>
          <cell r="N265">
            <v>8.8696704057906874</v>
          </cell>
          <cell r="O265">
            <v>156.09651801754939</v>
          </cell>
          <cell r="P265">
            <v>24.921717890665235</v>
          </cell>
          <cell r="Q265">
            <v>15.965582196947773</v>
          </cell>
          <cell r="R265">
            <v>139.40948568665189</v>
          </cell>
        </row>
        <row r="266">
          <cell r="A266" t="str">
            <v>Asia38898</v>
          </cell>
          <cell r="B266">
            <v>38898</v>
          </cell>
          <cell r="C266">
            <v>44</v>
          </cell>
          <cell r="D266">
            <v>44</v>
          </cell>
          <cell r="E266">
            <v>41</v>
          </cell>
          <cell r="F266">
            <v>59438.717514038086</v>
          </cell>
          <cell r="G266">
            <v>13935.838093221188</v>
          </cell>
          <cell r="H266">
            <v>45502.879420816898</v>
          </cell>
          <cell r="I266">
            <v>8643.0659331856295</v>
          </cell>
          <cell r="J266">
            <v>33312.625783920288</v>
          </cell>
          <cell r="K266">
            <v>3187.2979029491544</v>
          </cell>
          <cell r="L266">
            <v>1.3659349375809557</v>
          </cell>
          <cell r="M266">
            <v>1.7842699611727586</v>
          </cell>
          <cell r="N266">
            <v>8.6837710330955158</v>
          </cell>
          <cell r="O266">
            <v>161.23720680775563</v>
          </cell>
          <cell r="P266">
            <v>23.445724733091449</v>
          </cell>
          <cell r="Q266">
            <v>14.541137989971489</v>
          </cell>
          <cell r="R266">
            <v>165.37839695876011</v>
          </cell>
        </row>
        <row r="267">
          <cell r="A267" t="str">
            <v>Asia38990</v>
          </cell>
          <cell r="B267">
            <v>38990</v>
          </cell>
          <cell r="C267">
            <v>44</v>
          </cell>
          <cell r="D267">
            <v>44</v>
          </cell>
          <cell r="E267">
            <v>41</v>
          </cell>
          <cell r="F267">
            <v>62288.889186859131</v>
          </cell>
          <cell r="G267">
            <v>15510.230432450771</v>
          </cell>
          <cell r="H267">
            <v>46778.65875440836</v>
          </cell>
          <cell r="I267">
            <v>9045.5735530434176</v>
          </cell>
          <cell r="J267">
            <v>33680.996632456779</v>
          </cell>
          <cell r="K267">
            <v>3345.0116833522916</v>
          </cell>
          <cell r="L267">
            <v>1.3888739476708354</v>
          </cell>
          <cell r="M267">
            <v>1.849377851450936</v>
          </cell>
          <cell r="N267">
            <v>8.4151281474064188</v>
          </cell>
          <cell r="O267">
            <v>171.46762824378666</v>
          </cell>
          <cell r="P267">
            <v>24.90047685056954</v>
          </cell>
          <cell r="Q267">
            <v>14.521969601846314</v>
          </cell>
          <cell r="R267">
            <v>161.67646096791535</v>
          </cell>
        </row>
        <row r="268">
          <cell r="A268" t="str">
            <v>Asia39082</v>
          </cell>
          <cell r="B268">
            <v>39082</v>
          </cell>
          <cell r="C268">
            <v>44</v>
          </cell>
          <cell r="D268">
            <v>44</v>
          </cell>
          <cell r="E268">
            <v>41</v>
          </cell>
          <cell r="F268">
            <v>62321.683837890625</v>
          </cell>
          <cell r="G268">
            <v>17577.340572535992</v>
          </cell>
          <cell r="H268">
            <v>44744.343265354633</v>
          </cell>
          <cell r="I268">
            <v>8488.5491765765473</v>
          </cell>
          <cell r="J268">
            <v>34850.58361518383</v>
          </cell>
          <cell r="K268">
            <v>3277.3536239936948</v>
          </cell>
          <cell r="L268">
            <v>1.2838907881548431</v>
          </cell>
          <cell r="M268">
            <v>1.7882536638708708</v>
          </cell>
          <cell r="N268">
            <v>8.8860263829651736</v>
          </cell>
          <cell r="O268">
            <v>207.07119917546356</v>
          </cell>
          <cell r="P268">
            <v>28.204213188876064</v>
          </cell>
          <cell r="Q268">
            <v>13.620538878019916</v>
          </cell>
          <cell r="R268">
            <v>138.37056876390946</v>
          </cell>
        </row>
        <row r="269">
          <cell r="A269" t="str">
            <v>Asia39172</v>
          </cell>
          <cell r="B269">
            <v>39172</v>
          </cell>
          <cell r="C269">
            <v>47</v>
          </cell>
          <cell r="D269">
            <v>45</v>
          </cell>
          <cell r="E269">
            <v>46</v>
          </cell>
          <cell r="F269">
            <v>80159.983657836914</v>
          </cell>
          <cell r="G269">
            <v>25299.171033382416</v>
          </cell>
          <cell r="H269">
            <v>54860.812624454498</v>
          </cell>
          <cell r="I269">
            <v>15514.602831018157</v>
          </cell>
          <cell r="J269">
            <v>40040.002153396606</v>
          </cell>
          <cell r="K269">
            <v>4114.4105467051268</v>
          </cell>
          <cell r="L269">
            <v>1.3701500917576908</v>
          </cell>
          <cell r="M269">
            <v>2.0019974861823755</v>
          </cell>
          <cell r="N269">
            <v>8.2394901614645466</v>
          </cell>
          <cell r="O269">
            <v>161.12614902702191</v>
          </cell>
          <cell r="P269">
            <v>31.406910409825134</v>
          </cell>
          <cell r="Q269">
            <v>19.492125020972225</v>
          </cell>
          <cell r="R269">
            <v>161.54867842231312</v>
          </cell>
        </row>
        <row r="270">
          <cell r="A270" t="str">
            <v>Asia39263</v>
          </cell>
          <cell r="B270">
            <v>39263</v>
          </cell>
          <cell r="C270">
            <v>47</v>
          </cell>
          <cell r="D270">
            <v>45</v>
          </cell>
          <cell r="E270">
            <v>46</v>
          </cell>
          <cell r="F270">
            <v>82235.18125866726</v>
          </cell>
          <cell r="G270">
            <v>25333.204593658447</v>
          </cell>
          <cell r="H270">
            <v>56901.976665008813</v>
          </cell>
          <cell r="I270">
            <v>15667.132220749743</v>
          </cell>
          <cell r="J270">
            <v>40388.136293411255</v>
          </cell>
          <cell r="K270">
            <v>4115.458890363574</v>
          </cell>
          <cell r="L270">
            <v>1.408878494705178</v>
          </cell>
          <cell r="M270">
            <v>2.0361222082951809</v>
          </cell>
          <cell r="N270">
            <v>8.2236627702157286</v>
          </cell>
          <cell r="O270">
            <v>159.77471362359518</v>
          </cell>
          <cell r="P270">
            <v>30.650541638768715</v>
          </cell>
          <cell r="Q270">
            <v>19.183599797259976</v>
          </cell>
          <cell r="R270">
            <v>177.4540028364915</v>
          </cell>
        </row>
        <row r="271">
          <cell r="A271" t="str">
            <v>Asia39355</v>
          </cell>
          <cell r="B271">
            <v>39355</v>
          </cell>
          <cell r="C271">
            <v>46</v>
          </cell>
          <cell r="D271">
            <v>43</v>
          </cell>
          <cell r="E271">
            <v>45</v>
          </cell>
          <cell r="F271">
            <v>82958.947109222412</v>
          </cell>
          <cell r="G271">
            <v>21045.38149356842</v>
          </cell>
          <cell r="H271">
            <v>61913.565615653992</v>
          </cell>
          <cell r="I271">
            <v>13613.297588785179</v>
          </cell>
          <cell r="J271">
            <v>41473.405500411987</v>
          </cell>
          <cell r="K271">
            <v>4134.4549755305052</v>
          </cell>
          <cell r="L271">
            <v>1.4928498122740115</v>
          </cell>
          <cell r="M271">
            <v>2.0002926238694894</v>
          </cell>
          <cell r="N271">
            <v>8.4245777357583158</v>
          </cell>
          <cell r="O271">
            <v>150.88776812887045</v>
          </cell>
          <cell r="P271">
            <v>25.003003364789645</v>
          </cell>
          <cell r="Q271">
            <v>16.570596592982305</v>
          </cell>
          <cell r="R271">
            <v>249.12553908380985</v>
          </cell>
        </row>
        <row r="272">
          <cell r="A272" t="str">
            <v>Asia39447</v>
          </cell>
          <cell r="B272">
            <v>39447</v>
          </cell>
          <cell r="C272">
            <v>47</v>
          </cell>
          <cell r="D272">
            <v>43</v>
          </cell>
          <cell r="E272">
            <v>46</v>
          </cell>
          <cell r="F272">
            <v>85820.485103607178</v>
          </cell>
          <cell r="G272">
            <v>24901.661234855652</v>
          </cell>
          <cell r="H272">
            <v>60918.823868751526</v>
          </cell>
          <cell r="I272">
            <v>15587.384825468063</v>
          </cell>
          <cell r="J272">
            <v>40734.654211044312</v>
          </cell>
          <cell r="K272">
            <v>4195.5140166729689</v>
          </cell>
          <cell r="L272">
            <v>1.4955036454497439</v>
          </cell>
          <cell r="M272">
            <v>2.1068175676409409</v>
          </cell>
          <cell r="N272">
            <v>8.162692159100887</v>
          </cell>
          <cell r="O272">
            <v>151.31821731577273</v>
          </cell>
          <cell r="P272">
            <v>27.938599528153528</v>
          </cell>
          <cell r="Q272">
            <v>18.463473878925569</v>
          </cell>
          <cell r="R272">
            <v>336.68051278822008</v>
          </cell>
        </row>
        <row r="273">
          <cell r="A273" t="str">
            <v>Asia39538</v>
          </cell>
          <cell r="B273">
            <v>39538</v>
          </cell>
          <cell r="C273">
            <v>47</v>
          </cell>
          <cell r="D273">
            <v>46</v>
          </cell>
          <cell r="E273">
            <v>46</v>
          </cell>
          <cell r="F273">
            <v>93828.86491394043</v>
          </cell>
          <cell r="G273">
            <v>22836.455976419151</v>
          </cell>
          <cell r="H273">
            <v>70992.408937521279</v>
          </cell>
          <cell r="I273">
            <v>17013.148038029671</v>
          </cell>
          <cell r="J273">
            <v>42191.489539146423</v>
          </cell>
          <cell r="K273">
            <v>5063.1930180191994</v>
          </cell>
          <cell r="L273">
            <v>1.682623906218162</v>
          </cell>
          <cell r="M273">
            <v>2.223881307316335</v>
          </cell>
          <cell r="N273">
            <v>7.0063293293427638</v>
          </cell>
          <cell r="O273">
            <v>129.39210260481821</v>
          </cell>
          <cell r="P273">
            <v>23.616521155612407</v>
          </cell>
          <cell r="Q273">
            <v>18.251903076141058</v>
          </cell>
          <cell r="R273">
            <v>524.6987383797134</v>
          </cell>
        </row>
        <row r="274">
          <cell r="A274" t="str">
            <v>Asia39629</v>
          </cell>
          <cell r="B274">
            <v>39629</v>
          </cell>
          <cell r="C274">
            <v>47</v>
          </cell>
          <cell r="D274">
            <v>46</v>
          </cell>
          <cell r="E274">
            <v>46</v>
          </cell>
          <cell r="F274">
            <v>93432.319931030273</v>
          </cell>
          <cell r="G274">
            <v>22157.128074578941</v>
          </cell>
          <cell r="H274">
            <v>71275.191856451333</v>
          </cell>
          <cell r="I274">
            <v>17656.256917119026</v>
          </cell>
          <cell r="J274">
            <v>43198.884590148926</v>
          </cell>
          <cell r="K274">
            <v>5039.9293342232704</v>
          </cell>
          <cell r="L274">
            <v>1.6499313010666237</v>
          </cell>
          <cell r="M274">
            <v>2.1628410274356153</v>
          </cell>
          <cell r="N274">
            <v>7.1239416351288094</v>
          </cell>
          <cell r="O274">
            <v>121.17002594435023</v>
          </cell>
          <cell r="P274">
            <v>23.04988811827176</v>
          </cell>
          <cell r="Q274">
            <v>19.022764036427528</v>
          </cell>
          <cell r="R274">
            <v>481.09527352233272</v>
          </cell>
        </row>
        <row r="275">
          <cell r="A275" t="str">
            <v>Asia39721</v>
          </cell>
          <cell r="B275">
            <v>39721</v>
          </cell>
          <cell r="C275">
            <v>48</v>
          </cell>
          <cell r="D275">
            <v>46</v>
          </cell>
          <cell r="E275">
            <v>46</v>
          </cell>
          <cell r="F275">
            <v>96631.478313446045</v>
          </cell>
          <cell r="G275">
            <v>21984.58788292855</v>
          </cell>
          <cell r="H275">
            <v>74646.890430517495</v>
          </cell>
          <cell r="I275">
            <v>17951.308285444975</v>
          </cell>
          <cell r="J275">
            <v>42755.679887294769</v>
          </cell>
          <cell r="K275">
            <v>5185.7943433523178</v>
          </cell>
          <cell r="L275">
            <v>1.7458941274536832</v>
          </cell>
          <cell r="M275">
            <v>2.2600851762425358</v>
          </cell>
          <cell r="N275">
            <v>6.6824397207865056</v>
          </cell>
          <cell r="O275">
            <v>115.94046542267616</v>
          </cell>
          <cell r="P275">
            <v>21.904420869794105</v>
          </cell>
          <cell r="Q275">
            <v>18.892817783625993</v>
          </cell>
          <cell r="R275">
            <v>680.85055471145654</v>
          </cell>
        </row>
        <row r="276">
          <cell r="A276" t="str">
            <v>Asia39813</v>
          </cell>
          <cell r="B276">
            <v>39813</v>
          </cell>
          <cell r="C276">
            <v>48</v>
          </cell>
          <cell r="D276">
            <v>46</v>
          </cell>
          <cell r="E276">
            <v>46</v>
          </cell>
          <cell r="F276">
            <v>98551.007720947266</v>
          </cell>
          <cell r="G276">
            <v>23250.767700128257</v>
          </cell>
          <cell r="H276">
            <v>75300.240020819008</v>
          </cell>
          <cell r="I276">
            <v>18087.097181081772</v>
          </cell>
          <cell r="J276">
            <v>39080.185948848724</v>
          </cell>
          <cell r="K276">
            <v>5354.6741319894791</v>
          </cell>
          <cell r="L276">
            <v>1.9268137597752986</v>
          </cell>
          <cell r="M276">
            <v>2.5217640430354837</v>
          </cell>
          <cell r="N276">
            <v>5.8200253820366727</v>
          </cell>
          <cell r="O276">
            <v>121.58658740080793</v>
          </cell>
          <cell r="P276">
            <v>22.787553920434664</v>
          </cell>
          <cell r="Q276">
            <v>18.74183197963762</v>
          </cell>
          <cell r="R276">
            <v>1341.296922440732</v>
          </cell>
        </row>
        <row r="277">
          <cell r="A277" t="str">
            <v>Asia39903</v>
          </cell>
          <cell r="B277">
            <v>39903</v>
          </cell>
          <cell r="C277">
            <v>48</v>
          </cell>
          <cell r="D277">
            <v>48</v>
          </cell>
          <cell r="E277">
            <v>46</v>
          </cell>
          <cell r="F277">
            <v>103250.02942657471</v>
          </cell>
          <cell r="G277">
            <v>27479.460694789886</v>
          </cell>
          <cell r="H277">
            <v>75770.568731784821</v>
          </cell>
          <cell r="I277">
            <v>17798.117065250874</v>
          </cell>
          <cell r="J277">
            <v>37673.610795974731</v>
          </cell>
          <cell r="K277">
            <v>5101.0631884336472</v>
          </cell>
          <cell r="L277">
            <v>2.0112372329301813</v>
          </cell>
          <cell r="M277">
            <v>2.7406459653080701</v>
          </cell>
          <cell r="N277">
            <v>6.0611679867400969</v>
          </cell>
          <cell r="O277">
            <v>154.39532504503475</v>
          </cell>
          <cell r="P277">
            <v>26.614482191825083</v>
          </cell>
          <cell r="Q277">
            <v>17.23788086463243</v>
          </cell>
          <cell r="R277">
            <v>1121.6212919518662</v>
          </cell>
        </row>
        <row r="278">
          <cell r="A278" t="str">
            <v>Asia39994</v>
          </cell>
          <cell r="B278">
            <v>39994</v>
          </cell>
          <cell r="C278">
            <v>48</v>
          </cell>
          <cell r="D278">
            <v>47</v>
          </cell>
          <cell r="E278">
            <v>46</v>
          </cell>
          <cell r="F278">
            <v>110049.19155502319</v>
          </cell>
          <cell r="G278">
            <v>28142.886241912842</v>
          </cell>
          <cell r="H278">
            <v>81906.305313110352</v>
          </cell>
          <cell r="I278">
            <v>18987.092620134354</v>
          </cell>
          <cell r="J278">
            <v>33687.728120088577</v>
          </cell>
          <cell r="K278">
            <v>4997.8672379255295</v>
          </cell>
          <cell r="L278">
            <v>2.4313395376837001</v>
          </cell>
          <cell r="M278">
            <v>3.2667442328768663</v>
          </cell>
          <cell r="N278">
            <v>5.7452280703451608</v>
          </cell>
          <cell r="O278">
            <v>148.01609910996544</v>
          </cell>
          <cell r="P278">
            <v>25.63546572959406</v>
          </cell>
          <cell r="Q278">
            <v>17.319376664932058</v>
          </cell>
          <cell r="R278">
            <v>737.80005739065859</v>
          </cell>
        </row>
        <row r="279">
          <cell r="A279" t="str">
            <v>Asia40086</v>
          </cell>
          <cell r="B279">
            <v>40086</v>
          </cell>
          <cell r="C279">
            <v>48</v>
          </cell>
          <cell r="D279">
            <v>47</v>
          </cell>
          <cell r="E279">
            <v>46</v>
          </cell>
          <cell r="F279">
            <v>117062.02471923828</v>
          </cell>
          <cell r="G279">
            <v>29006.267156600952</v>
          </cell>
          <cell r="H279">
            <v>88055.757562637329</v>
          </cell>
          <cell r="I279">
            <v>19166.178008556366</v>
          </cell>
          <cell r="J279">
            <v>33422.931707382202</v>
          </cell>
          <cell r="K279">
            <v>4961.1991426199675</v>
          </cell>
          <cell r="L279">
            <v>2.6345910745821333</v>
          </cell>
          <cell r="M279">
            <v>3.5024463366683811</v>
          </cell>
          <cell r="N279">
            <v>5.914941716307367</v>
          </cell>
          <cell r="O279">
            <v>150.98176660923164</v>
          </cell>
          <cell r="P279">
            <v>24.811967065036963</v>
          </cell>
          <cell r="Q279">
            <v>16.433750658948682</v>
          </cell>
          <cell r="R279">
            <v>478.38834029475754</v>
          </cell>
        </row>
        <row r="280">
          <cell r="A280" t="str">
            <v>Asia40178</v>
          </cell>
          <cell r="B280">
            <v>40178</v>
          </cell>
          <cell r="C280">
            <v>50</v>
          </cell>
          <cell r="D280">
            <v>49</v>
          </cell>
          <cell r="E280">
            <v>49</v>
          </cell>
          <cell r="F280">
            <v>123383.59367752075</v>
          </cell>
          <cell r="G280">
            <v>29919.856497764587</v>
          </cell>
          <cell r="H280">
            <v>93463.737179756165</v>
          </cell>
          <cell r="I280">
            <v>18975.016557216644</v>
          </cell>
          <cell r="J280">
            <v>38078.459478378296</v>
          </cell>
          <cell r="K280">
            <v>5358.3178946822882</v>
          </cell>
          <cell r="L280">
            <v>2.454504159571548</v>
          </cell>
          <cell r="M280">
            <v>3.2402464639511059</v>
          </cell>
          <cell r="N280">
            <v>6.3410406394289094</v>
          </cell>
          <cell r="O280">
            <v>157.22693851176965</v>
          </cell>
          <cell r="P280">
            <v>24.265313648123872</v>
          </cell>
          <cell r="Q280">
            <v>15.43330543595583</v>
          </cell>
          <cell r="R280">
            <v>443.02026268601503</v>
          </cell>
        </row>
        <row r="281">
          <cell r="A281" t="str">
            <v>Asia40268</v>
          </cell>
          <cell r="B281">
            <v>40268</v>
          </cell>
          <cell r="C281">
            <v>52</v>
          </cell>
          <cell r="D281">
            <v>53</v>
          </cell>
          <cell r="E281">
            <v>50</v>
          </cell>
          <cell r="F281">
            <v>151565.00645446777</v>
          </cell>
          <cell r="G281">
            <v>33427.464365005493</v>
          </cell>
          <cell r="H281">
            <v>118137.54208946228</v>
          </cell>
          <cell r="I281">
            <v>35416.085389137268</v>
          </cell>
          <cell r="J281">
            <v>47469.080017089844</v>
          </cell>
          <cell r="K281">
            <v>6067.5166659355164</v>
          </cell>
          <cell r="L281">
            <v>2.4887261781127914</v>
          </cell>
          <cell r="M281">
            <v>3.1929206633012743</v>
          </cell>
          <cell r="N281">
            <v>6.8531644297805316</v>
          </cell>
          <cell r="O281">
            <v>100.48543933056749</v>
          </cell>
          <cell r="P281">
            <v>22.29761120737443</v>
          </cell>
          <cell r="Q281">
            <v>22.189892740600818</v>
          </cell>
          <cell r="R281">
            <v>398.62561833182127</v>
          </cell>
        </row>
        <row r="282">
          <cell r="A282" t="str">
            <v>Asia40359</v>
          </cell>
          <cell r="B282">
            <v>40359</v>
          </cell>
          <cell r="C282">
            <v>56</v>
          </cell>
          <cell r="D282">
            <v>55</v>
          </cell>
          <cell r="E282">
            <v>54</v>
          </cell>
          <cell r="F282">
            <v>163477.69004821777</v>
          </cell>
          <cell r="G282">
            <v>36714.856371879578</v>
          </cell>
          <cell r="H282">
            <v>126762.8336763382</v>
          </cell>
          <cell r="I282">
            <v>38735.595010757446</v>
          </cell>
          <cell r="J282">
            <v>56494.324512481689</v>
          </cell>
          <cell r="K282">
            <v>7050.1717851161957</v>
          </cell>
          <cell r="L282">
            <v>2.2438153703091288</v>
          </cell>
          <cell r="M282">
            <v>2.8937011188106072</v>
          </cell>
          <cell r="N282">
            <v>6.9556760779586408</v>
          </cell>
          <cell r="O282">
            <v>93.724002835241734</v>
          </cell>
          <cell r="P282">
            <v>21.7288308600858</v>
          </cell>
          <cell r="Q282">
            <v>23.183848536946407</v>
          </cell>
          <cell r="R282">
            <v>567.68482326725382</v>
          </cell>
        </row>
        <row r="283">
          <cell r="A283" t="str">
            <v>Asia40451</v>
          </cell>
          <cell r="B283">
            <v>40451</v>
          </cell>
          <cell r="C283">
            <v>58</v>
          </cell>
          <cell r="D283">
            <v>57</v>
          </cell>
          <cell r="E283">
            <v>56</v>
          </cell>
          <cell r="F283">
            <v>177749.78216552734</v>
          </cell>
          <cell r="G283">
            <v>41520.943773269653</v>
          </cell>
          <cell r="H283">
            <v>136228.83839225769</v>
          </cell>
          <cell r="I283">
            <v>36429.916575431824</v>
          </cell>
          <cell r="J283">
            <v>63401.44614982605</v>
          </cell>
          <cell r="K283">
            <v>7489.4977045655251</v>
          </cell>
          <cell r="L283">
            <v>2.1486708374179799</v>
          </cell>
          <cell r="M283">
            <v>2.8035603753498139</v>
          </cell>
          <cell r="N283">
            <v>7.321448164366064</v>
          </cell>
          <cell r="O283">
            <v>112.82170232898103</v>
          </cell>
          <cell r="P283">
            <v>22.736452047247894</v>
          </cell>
          <cell r="Q283">
            <v>20.152551838785261</v>
          </cell>
          <cell r="R283">
            <v>502.99020861263836</v>
          </cell>
        </row>
        <row r="284">
          <cell r="A284" t="str">
            <v>Asia40543</v>
          </cell>
          <cell r="B284">
            <v>40543</v>
          </cell>
          <cell r="C284">
            <v>60</v>
          </cell>
          <cell r="D284">
            <v>59</v>
          </cell>
          <cell r="E284">
            <v>58</v>
          </cell>
          <cell r="F284">
            <v>211032.65166473389</v>
          </cell>
          <cell r="G284">
            <v>49605.752763748169</v>
          </cell>
          <cell r="H284">
            <v>161426.89890098572</v>
          </cell>
          <cell r="I284">
            <v>44983.450577735901</v>
          </cell>
          <cell r="J284">
            <v>76413.162761688232</v>
          </cell>
          <cell r="K284">
            <v>8225.761547267437</v>
          </cell>
          <cell r="L284">
            <v>2.1125535584023933</v>
          </cell>
          <cell r="M284">
            <v>2.7617316707971771</v>
          </cell>
          <cell r="N284">
            <v>8.2217915702539113</v>
          </cell>
          <cell r="O284">
            <v>109.21167868237802</v>
          </cell>
          <cell r="P284">
            <v>22.952867357238929</v>
          </cell>
          <cell r="Q284">
            <v>21.016861597735442</v>
          </cell>
          <cell r="R284">
            <v>428.49151214374075</v>
          </cell>
        </row>
        <row r="285">
          <cell r="A285" t="str">
            <v>Asia40633</v>
          </cell>
          <cell r="B285">
            <v>40633</v>
          </cell>
          <cell r="C285">
            <v>56</v>
          </cell>
          <cell r="D285">
            <v>59</v>
          </cell>
          <cell r="E285">
            <v>51</v>
          </cell>
          <cell r="F285">
            <v>191005.79609680176</v>
          </cell>
          <cell r="G285">
            <v>43075.705359458923</v>
          </cell>
          <cell r="H285">
            <v>147930.09073734283</v>
          </cell>
          <cell r="I285">
            <v>47870.3422979936</v>
          </cell>
          <cell r="J285">
            <v>74080.2906665802</v>
          </cell>
          <cell r="K285">
            <v>7402.2155112028122</v>
          </cell>
          <cell r="L285">
            <v>1.9968886380743975</v>
          </cell>
          <cell r="M285">
            <v>2.578361860869022</v>
          </cell>
          <cell r="N285">
            <v>8.7076883055377454</v>
          </cell>
          <cell r="O285">
            <v>98.150221461993169</v>
          </cell>
          <cell r="P285">
            <v>23.269286331933078</v>
          </cell>
          <cell r="Q285">
            <v>23.7078286582814</v>
          </cell>
          <cell r="R285">
            <v>489.67444900894628</v>
          </cell>
        </row>
        <row r="286">
          <cell r="A286" t="str">
            <v>Asia40724</v>
          </cell>
          <cell r="B286">
            <v>40724</v>
          </cell>
          <cell r="C286">
            <v>55</v>
          </cell>
          <cell r="D286">
            <v>57</v>
          </cell>
          <cell r="E286">
            <v>51</v>
          </cell>
          <cell r="F286">
            <v>190738.09346008301</v>
          </cell>
          <cell r="G286">
            <v>38978.664080619812</v>
          </cell>
          <cell r="H286">
            <v>151759.4293794632</v>
          </cell>
          <cell r="I286">
            <v>48788.359269797802</v>
          </cell>
          <cell r="J286">
            <v>72006.363233566284</v>
          </cell>
          <cell r="K286">
            <v>7396.5846494436264</v>
          </cell>
          <cell r="L286">
            <v>2.1075835879560079</v>
          </cell>
          <cell r="M286">
            <v>2.6489060812776763</v>
          </cell>
          <cell r="N286">
            <v>8.5680302439429639</v>
          </cell>
          <cell r="O286">
            <v>84.986170895292688</v>
          </cell>
          <cell r="P286">
            <v>20.801870309245132</v>
          </cell>
          <cell r="Q286">
            <v>24.476770855900899</v>
          </cell>
          <cell r="R286">
            <v>573.78406374939311</v>
          </cell>
        </row>
        <row r="287">
          <cell r="A287" t="str">
            <v>Asia40816</v>
          </cell>
          <cell r="B287">
            <v>40816</v>
          </cell>
          <cell r="C287">
            <v>55</v>
          </cell>
          <cell r="D287">
            <v>56</v>
          </cell>
          <cell r="E287">
            <v>53</v>
          </cell>
          <cell r="F287">
            <v>197479.36040496826</v>
          </cell>
          <cell r="G287">
            <v>37747.403456687927</v>
          </cell>
          <cell r="H287">
            <v>159731.95694828033</v>
          </cell>
          <cell r="I287">
            <v>54624.241888821125</v>
          </cell>
          <cell r="J287">
            <v>73393.70219039917</v>
          </cell>
          <cell r="K287">
            <v>8004.2961130142212</v>
          </cell>
          <cell r="L287">
            <v>2.1763714348937055</v>
          </cell>
          <cell r="M287">
            <v>2.6906853655190197</v>
          </cell>
          <cell r="N287">
            <v>8.3841871153710468</v>
          </cell>
          <cell r="O287">
            <v>70.642306176300224</v>
          </cell>
          <cell r="P287">
            <v>19.088239400632609</v>
          </cell>
          <cell r="Q287">
            <v>27.020974305389416</v>
          </cell>
          <cell r="R287">
            <v>945.4299905114899</v>
          </cell>
        </row>
        <row r="288">
          <cell r="A288" t="str">
            <v>Asia40908</v>
          </cell>
          <cell r="B288">
            <v>40908</v>
          </cell>
          <cell r="C288">
            <v>52</v>
          </cell>
          <cell r="D288">
            <v>53</v>
          </cell>
          <cell r="E288">
            <v>50</v>
          </cell>
          <cell r="F288">
            <v>186811.20014953613</v>
          </cell>
          <cell r="G288">
            <v>38372.89980173111</v>
          </cell>
          <cell r="H288">
            <v>148438.30034780502</v>
          </cell>
          <cell r="I288">
            <v>48412.559588935401</v>
          </cell>
          <cell r="J288">
            <v>70649.55810546875</v>
          </cell>
          <cell r="K288">
            <v>6900.7811193466187</v>
          </cell>
          <cell r="L288">
            <v>2.1010506552101833</v>
          </cell>
          <cell r="M288">
            <v>2.6441948847104775</v>
          </cell>
          <cell r="N288">
            <v>9.3236911737105039</v>
          </cell>
          <cell r="O288">
            <v>79.597085830985861</v>
          </cell>
          <cell r="P288">
            <v>20.367749016665311</v>
          </cell>
          <cell r="Q288">
            <v>25.588561194204516</v>
          </cell>
          <cell r="R288">
            <v>864.93078350751125</v>
          </cell>
        </row>
        <row r="289">
          <cell r="A289" t="str">
            <v>Asia40999</v>
          </cell>
          <cell r="B289">
            <v>40999</v>
          </cell>
          <cell r="C289">
            <v>45</v>
          </cell>
          <cell r="D289">
            <v>45</v>
          </cell>
          <cell r="E289">
            <v>44</v>
          </cell>
          <cell r="F289">
            <v>190224.17764282227</v>
          </cell>
          <cell r="G289">
            <v>44216.597414016724</v>
          </cell>
          <cell r="H289">
            <v>146007.58022880554</v>
          </cell>
          <cell r="I289">
            <v>38544.391348347068</v>
          </cell>
          <cell r="J289">
            <v>60940.694046020508</v>
          </cell>
          <cell r="K289">
            <v>7889.2657165527344</v>
          </cell>
          <cell r="L289">
            <v>2.395896248220363</v>
          </cell>
          <cell r="M289">
            <v>3.1214639186611643</v>
          </cell>
          <cell r="N289">
            <v>7.0995129328029858</v>
          </cell>
          <cell r="O289">
            <v>114.71603485551707</v>
          </cell>
          <cell r="P289">
            <v>23.244467639145633</v>
          </cell>
          <cell r="Q289">
            <v>20.262614261747849</v>
          </cell>
          <cell r="R289">
            <v>671.2846501338588</v>
          </cell>
        </row>
        <row r="290">
          <cell r="A290" t="str">
            <v>Asia41090</v>
          </cell>
          <cell r="B290">
            <v>41090</v>
          </cell>
          <cell r="C290">
            <v>52</v>
          </cell>
          <cell r="D290">
            <v>52</v>
          </cell>
          <cell r="E290">
            <v>50</v>
          </cell>
          <cell r="F290">
            <v>192798.65744018555</v>
          </cell>
          <cell r="G290">
            <v>42680.087980270386</v>
          </cell>
          <cell r="H290">
            <v>150118.56945991516</v>
          </cell>
          <cell r="I290">
            <v>39602.972686544061</v>
          </cell>
          <cell r="J290">
            <v>62073.044136047363</v>
          </cell>
          <cell r="K290">
            <v>8685.6762943267822</v>
          </cell>
          <cell r="L290">
            <v>2.4184180355468916</v>
          </cell>
          <cell r="M290">
            <v>3.1059964937054305</v>
          </cell>
          <cell r="N290">
            <v>6.6067465716935381</v>
          </cell>
          <cell r="O290">
            <v>107.769909895607</v>
          </cell>
          <cell r="P290">
            <v>22.137129245057938</v>
          </cell>
          <cell r="Q290">
            <v>20.541103974663624</v>
          </cell>
          <cell r="R290">
            <v>713.23810901185311</v>
          </cell>
        </row>
        <row r="291">
          <cell r="A291" t="str">
            <v>Asia41182</v>
          </cell>
          <cell r="B291">
            <v>41182</v>
          </cell>
          <cell r="C291">
            <v>22</v>
          </cell>
          <cell r="D291">
            <v>22</v>
          </cell>
          <cell r="E291">
            <v>21</v>
          </cell>
          <cell r="F291">
            <v>66695</v>
          </cell>
          <cell r="G291">
            <v>14787</v>
          </cell>
          <cell r="H291">
            <v>51908</v>
          </cell>
          <cell r="I291">
            <v>14878</v>
          </cell>
          <cell r="J291">
            <v>27329</v>
          </cell>
          <cell r="K291">
            <v>3430</v>
          </cell>
          <cell r="L291">
            <v>1.8993742910461415</v>
          </cell>
          <cell r="M291">
            <v>2.4404478758827617</v>
          </cell>
          <cell r="N291">
            <v>6.7402332361516031</v>
          </cell>
          <cell r="O291">
            <v>115.53300174754671</v>
          </cell>
          <cell r="P291">
            <v>23.366366243899787</v>
          </cell>
          <cell r="Q291">
            <v>20.224841292497587</v>
          </cell>
          <cell r="R291">
            <v>440.58431526674292</v>
          </cell>
        </row>
        <row r="292">
          <cell r="A292" t="str">
            <v>EMEA HY40999</v>
          </cell>
          <cell r="B292">
            <v>40999</v>
          </cell>
          <cell r="C292">
            <v>24</v>
          </cell>
          <cell r="D292">
            <v>24</v>
          </cell>
          <cell r="E292">
            <v>24</v>
          </cell>
          <cell r="F292">
            <v>67590.964813232422</v>
          </cell>
          <cell r="G292">
            <v>13461.499412536621</v>
          </cell>
          <cell r="H292">
            <v>54129.465400695801</v>
          </cell>
          <cell r="I292">
            <v>15113.633721828461</v>
          </cell>
          <cell r="J292">
            <v>32019.098693847656</v>
          </cell>
          <cell r="K292">
            <v>4504.1227102279663</v>
          </cell>
          <cell r="L292">
            <v>1.690536823608235</v>
          </cell>
          <cell r="M292">
            <v>2.1109577586648234</v>
          </cell>
          <cell r="N292">
            <v>7.10884244364361</v>
          </cell>
          <cell r="O292">
            <v>89.068583110455563</v>
          </cell>
          <cell r="P292">
            <v>19.916122590842551</v>
          </cell>
          <cell r="Q292">
            <v>22.360434953977212</v>
          </cell>
          <cell r="R292">
            <v>660.13615591994142</v>
          </cell>
        </row>
        <row r="293">
          <cell r="A293" t="str">
            <v>Asia IG</v>
          </cell>
          <cell r="B293" t="str">
            <v>ReportDate</v>
          </cell>
          <cell r="C293" t="str">
            <v>LeverageSample</v>
          </cell>
          <cell r="D293" t="str">
            <v>LiquiditySample</v>
          </cell>
          <cell r="E293" t="str">
            <v>CoverageSample</v>
          </cell>
          <cell r="F293" t="str">
            <v>TotalDebt</v>
          </cell>
          <cell r="G293" t="str">
            <v>Cash</v>
          </cell>
          <cell r="H293" t="str">
            <v>NetDebt</v>
          </cell>
          <cell r="I293" t="str">
            <v>STdebt</v>
          </cell>
          <cell r="J293" t="str">
            <v>LtmEbitda</v>
          </cell>
          <cell r="K293" t="str">
            <v>LtmInterest</v>
          </cell>
          <cell r="L293" t="str">
            <v>NetLeverage</v>
          </cell>
          <cell r="M293" t="str">
            <v>Leverage</v>
          </cell>
          <cell r="N293" t="str">
            <v>CoverageRatio</v>
          </cell>
          <cell r="O293" t="str">
            <v>CashSTdebt</v>
          </cell>
          <cell r="P293" t="str">
            <v>CashTotalDebt</v>
          </cell>
          <cell r="Q293" t="str">
            <v>STtoTotalDebt</v>
          </cell>
          <cell r="R293" t="str">
            <v>OAS</v>
          </cell>
        </row>
        <row r="294">
          <cell r="A294" t="str">
            <v>Asia IG38807</v>
          </cell>
          <cell r="B294">
            <v>38807</v>
          </cell>
          <cell r="C294">
            <v>14</v>
          </cell>
          <cell r="D294">
            <v>14</v>
          </cell>
          <cell r="E294">
            <v>13</v>
          </cell>
          <cell r="F294">
            <v>43642.675827026367</v>
          </cell>
          <cell r="G294">
            <v>9792.4720916748047</v>
          </cell>
          <cell r="H294">
            <v>33850.203735351563</v>
          </cell>
          <cell r="I294">
            <v>6500.1735038757324</v>
          </cell>
          <cell r="J294">
            <v>25864.957977294922</v>
          </cell>
          <cell r="K294">
            <v>2073.1489286422729</v>
          </cell>
          <cell r="L294">
            <v>1.3087283484112497</v>
          </cell>
          <cell r="M294">
            <v>1.6873283098057723</v>
          </cell>
          <cell r="N294">
            <v>9.426865382372231</v>
          </cell>
          <cell r="O294">
            <v>150.64939552515077</v>
          </cell>
          <cell r="P294">
            <v>22.437836145717426</v>
          </cell>
          <cell r="Q294">
            <v>14.894076453145445</v>
          </cell>
          <cell r="R294">
            <v>109.15402880693655</v>
          </cell>
        </row>
        <row r="295">
          <cell r="A295" t="str">
            <v>Asia IG38898</v>
          </cell>
          <cell r="B295">
            <v>38898</v>
          </cell>
          <cell r="C295">
            <v>14</v>
          </cell>
          <cell r="D295">
            <v>14</v>
          </cell>
          <cell r="E295">
            <v>13</v>
          </cell>
          <cell r="F295">
            <v>44833.142440795898</v>
          </cell>
          <cell r="G295">
            <v>9569.6534118652344</v>
          </cell>
          <cell r="H295">
            <v>35263.489028930664</v>
          </cell>
          <cell r="I295">
            <v>5994.8968086242676</v>
          </cell>
          <cell r="J295">
            <v>25859.4638671875</v>
          </cell>
          <cell r="K295">
            <v>2123.0988960266113</v>
          </cell>
          <cell r="L295">
            <v>1.3636589377893376</v>
          </cell>
          <cell r="M295">
            <v>1.7337228130890865</v>
          </cell>
          <cell r="N295">
            <v>9.5353654809340078</v>
          </cell>
          <cell r="O295">
            <v>159.62999393247799</v>
          </cell>
          <cell r="P295">
            <v>21.34504273150689</v>
          </cell>
          <cell r="Q295">
            <v>13.37157397909546</v>
          </cell>
          <cell r="R295">
            <v>121.79693469768546</v>
          </cell>
        </row>
        <row r="296">
          <cell r="A296" t="str">
            <v>Asia IG38990</v>
          </cell>
          <cell r="B296">
            <v>38990</v>
          </cell>
          <cell r="C296">
            <v>14</v>
          </cell>
          <cell r="D296">
            <v>14</v>
          </cell>
          <cell r="E296">
            <v>13</v>
          </cell>
          <cell r="F296">
            <v>45471.564605712891</v>
          </cell>
          <cell r="G296">
            <v>9692.7338256835938</v>
          </cell>
          <cell r="H296">
            <v>35778.830780029297</v>
          </cell>
          <cell r="I296">
            <v>6229.2856674194336</v>
          </cell>
          <cell r="J296">
            <v>26217.184661865234</v>
          </cell>
          <cell r="K296">
            <v>2228.3634662628174</v>
          </cell>
          <cell r="L296">
            <v>1.3647091112751004</v>
          </cell>
          <cell r="M296">
            <v>1.7344182906051895</v>
          </cell>
          <cell r="N296">
            <v>9.2914872065963809</v>
          </cell>
          <cell r="O296">
            <v>155.59944339009485</v>
          </cell>
          <cell r="P296">
            <v>21.316033239080216</v>
          </cell>
          <cell r="Q296">
            <v>13.699299158570867</v>
          </cell>
          <cell r="R296">
            <v>109.563329655365</v>
          </cell>
        </row>
        <row r="297">
          <cell r="A297" t="str">
            <v>Asia IG39082</v>
          </cell>
          <cell r="B297">
            <v>39082</v>
          </cell>
          <cell r="C297">
            <v>14</v>
          </cell>
          <cell r="D297">
            <v>14</v>
          </cell>
          <cell r="E297">
            <v>13</v>
          </cell>
          <cell r="F297">
            <v>45302.652740478516</v>
          </cell>
          <cell r="G297">
            <v>11136.554290771484</v>
          </cell>
          <cell r="H297">
            <v>34166.098449707031</v>
          </cell>
          <cell r="I297">
            <v>5742.1321249008179</v>
          </cell>
          <cell r="J297">
            <v>26624.000671386719</v>
          </cell>
          <cell r="K297">
            <v>2233.7129993438721</v>
          </cell>
          <cell r="L297">
            <v>1.2832819106118014</v>
          </cell>
          <cell r="M297">
            <v>1.7015719500475401</v>
          </cell>
          <cell r="N297">
            <v>9.3637761299232736</v>
          </cell>
          <cell r="O297">
            <v>193.94458449462869</v>
          </cell>
          <cell r="P297">
            <v>24.582565516788883</v>
          </cell>
          <cell r="Q297">
            <v>12.675046112189689</v>
          </cell>
          <cell r="R297">
            <v>90.047303181116888</v>
          </cell>
        </row>
        <row r="298">
          <cell r="A298" t="str">
            <v>Asia IG39172</v>
          </cell>
          <cell r="B298">
            <v>39172</v>
          </cell>
          <cell r="C298">
            <v>16</v>
          </cell>
          <cell r="D298">
            <v>16</v>
          </cell>
          <cell r="E298">
            <v>15</v>
          </cell>
          <cell r="F298">
            <v>54878.63916015625</v>
          </cell>
          <cell r="G298">
            <v>15922.853820800781</v>
          </cell>
          <cell r="H298">
            <v>38955.785339355469</v>
          </cell>
          <cell r="I298">
            <v>11976.455442428589</v>
          </cell>
          <cell r="J298">
            <v>29699.934417724609</v>
          </cell>
          <cell r="K298">
            <v>2465.4008941650391</v>
          </cell>
          <cell r="L298">
            <v>1.3116455003384473</v>
          </cell>
          <cell r="M298">
            <v>1.8477697084544824</v>
          </cell>
          <cell r="N298">
            <v>9.5564893887613174</v>
          </cell>
          <cell r="O298">
            <v>132.95130514485462</v>
          </cell>
          <cell r="P298">
            <v>29.014665932826762</v>
          </cell>
          <cell r="Q298">
            <v>21.823528472484245</v>
          </cell>
          <cell r="R298">
            <v>91.257050864644441</v>
          </cell>
        </row>
        <row r="299">
          <cell r="A299" t="str">
            <v>Asia IG39263</v>
          </cell>
          <cell r="B299">
            <v>39263</v>
          </cell>
          <cell r="C299">
            <v>16</v>
          </cell>
          <cell r="D299">
            <v>16</v>
          </cell>
          <cell r="E299">
            <v>15</v>
          </cell>
          <cell r="F299">
            <v>55756.323791503906</v>
          </cell>
          <cell r="G299">
            <v>15354.542510986328</v>
          </cell>
          <cell r="H299">
            <v>40401.781280517578</v>
          </cell>
          <cell r="I299">
            <v>11619.118827819824</v>
          </cell>
          <cell r="J299">
            <v>29778.9423828125</v>
          </cell>
          <cell r="K299">
            <v>2437.1306304931641</v>
          </cell>
          <cell r="L299">
            <v>1.3567231757645046</v>
          </cell>
          <cell r="M299">
            <v>1.8723406316701416</v>
          </cell>
          <cell r="N299">
            <v>9.5337327666083311</v>
          </cell>
          <cell r="O299">
            <v>132.14894122799333</v>
          </cell>
          <cell r="P299">
            <v>27.53865654486718</v>
          </cell>
          <cell r="Q299">
            <v>20.839104943985447</v>
          </cell>
          <cell r="R299">
            <v>97.272690697595962</v>
          </cell>
        </row>
        <row r="300">
          <cell r="A300" t="str">
            <v>Asia IG39355</v>
          </cell>
          <cell r="B300">
            <v>39355</v>
          </cell>
          <cell r="C300">
            <v>15</v>
          </cell>
          <cell r="D300">
            <v>15</v>
          </cell>
          <cell r="E300">
            <v>14</v>
          </cell>
          <cell r="F300">
            <v>53623.111389160156</v>
          </cell>
          <cell r="G300">
            <v>13239.162582397461</v>
          </cell>
          <cell r="H300">
            <v>40383.948806762695</v>
          </cell>
          <cell r="I300">
            <v>9601.9497489929199</v>
          </cell>
          <cell r="J300">
            <v>29702.589141845703</v>
          </cell>
          <cell r="K300">
            <v>2350.5125064849854</v>
          </cell>
          <cell r="L300">
            <v>1.3596103899868057</v>
          </cell>
          <cell r="M300">
            <v>1.8053345832271122</v>
          </cell>
          <cell r="N300">
            <v>9.8107203914724241</v>
          </cell>
          <cell r="O300">
            <v>137.87994030885261</v>
          </cell>
          <cell r="P300">
            <v>24.689284600284758</v>
          </cell>
          <cell r="Q300">
            <v>17.906364439221896</v>
          </cell>
          <cell r="R300">
            <v>135.2629378962055</v>
          </cell>
        </row>
        <row r="301">
          <cell r="A301" t="str">
            <v>Asia IG39447</v>
          </cell>
          <cell r="B301">
            <v>39447</v>
          </cell>
          <cell r="C301">
            <v>16</v>
          </cell>
          <cell r="D301">
            <v>16</v>
          </cell>
          <cell r="E301">
            <v>15</v>
          </cell>
          <cell r="F301">
            <v>55072.9072265625</v>
          </cell>
          <cell r="G301">
            <v>15098.256629943848</v>
          </cell>
          <cell r="H301">
            <v>39974.650596618652</v>
          </cell>
          <cell r="I301">
            <v>11096.880615234375</v>
          </cell>
          <cell r="J301">
            <v>30137.406127929688</v>
          </cell>
          <cell r="K301">
            <v>2394.1179695129395</v>
          </cell>
          <cell r="L301">
            <v>1.326413110236861</v>
          </cell>
          <cell r="M301">
            <v>1.8273937376290643</v>
          </cell>
          <cell r="N301">
            <v>9.8781436776864187</v>
          </cell>
          <cell r="O301">
            <v>136.05856594704798</v>
          </cell>
          <cell r="P301">
            <v>27.415034706324221</v>
          </cell>
          <cell r="Q301">
            <v>20.149436763131657</v>
          </cell>
          <cell r="R301">
            <v>176.88490397843333</v>
          </cell>
        </row>
        <row r="302">
          <cell r="A302" t="str">
            <v>Asia IG39538</v>
          </cell>
          <cell r="B302">
            <v>39538</v>
          </cell>
          <cell r="C302">
            <v>16</v>
          </cell>
          <cell r="D302">
            <v>16</v>
          </cell>
          <cell r="E302">
            <v>15</v>
          </cell>
          <cell r="F302">
            <v>58732.421478271484</v>
          </cell>
          <cell r="G302">
            <v>14476.782285690308</v>
          </cell>
          <cell r="H302">
            <v>44255.639192581177</v>
          </cell>
          <cell r="I302">
            <v>10964.336917877197</v>
          </cell>
          <cell r="J302">
            <v>31153.720779418945</v>
          </cell>
          <cell r="K302">
            <v>2888.1677894592285</v>
          </cell>
          <cell r="L302">
            <v>1.4205570983295754</v>
          </cell>
          <cell r="M302">
            <v>1.885245807206176</v>
          </cell>
          <cell r="N302">
            <v>8.4609450571842935</v>
          </cell>
          <cell r="O302">
            <v>132.0351827394698</v>
          </cell>
          <cell r="P302">
            <v>24.648706662036922</v>
          </cell>
          <cell r="Q302">
            <v>18.668286854022423</v>
          </cell>
          <cell r="R302">
            <v>296.60016453959673</v>
          </cell>
        </row>
        <row r="303">
          <cell r="A303" t="str">
            <v>Asia IG39629</v>
          </cell>
          <cell r="B303">
            <v>39629</v>
          </cell>
          <cell r="C303">
            <v>16</v>
          </cell>
          <cell r="D303">
            <v>16</v>
          </cell>
          <cell r="E303">
            <v>15</v>
          </cell>
          <cell r="F303">
            <v>57286.254516601563</v>
          </cell>
          <cell r="G303">
            <v>12542.511594772339</v>
          </cell>
          <cell r="H303">
            <v>44743.742921829224</v>
          </cell>
          <cell r="I303">
            <v>10840.296502113342</v>
          </cell>
          <cell r="J303">
            <v>32153.108016967773</v>
          </cell>
          <cell r="K303">
            <v>2796.6336936950684</v>
          </cell>
          <cell r="L303">
            <v>1.3915837591257787</v>
          </cell>
          <cell r="M303">
            <v>1.7816708259235958</v>
          </cell>
          <cell r="N303">
            <v>8.8886813832793159</v>
          </cell>
          <cell r="O303">
            <v>115.70266175216837</v>
          </cell>
          <cell r="P303">
            <v>21.894452169389986</v>
          </cell>
          <cell r="Q303">
            <v>18.923032398586688</v>
          </cell>
          <cell r="R303">
            <v>264.72950224894043</v>
          </cell>
        </row>
        <row r="304">
          <cell r="A304" t="str">
            <v>Asia IG39721</v>
          </cell>
          <cell r="B304">
            <v>39721</v>
          </cell>
          <cell r="C304">
            <v>15</v>
          </cell>
          <cell r="D304">
            <v>15</v>
          </cell>
          <cell r="E304">
            <v>14</v>
          </cell>
          <cell r="F304">
            <v>56469.638305664063</v>
          </cell>
          <cell r="G304">
            <v>12611.296430587769</v>
          </cell>
          <cell r="H304">
            <v>43858.341875076294</v>
          </cell>
          <cell r="I304">
            <v>10837.828043937683</v>
          </cell>
          <cell r="J304">
            <v>31579.56282043457</v>
          </cell>
          <cell r="K304">
            <v>2771.1472454071045</v>
          </cell>
          <cell r="L304">
            <v>1.3888204255537175</v>
          </cell>
          <cell r="M304">
            <v>1.7881703627994359</v>
          </cell>
          <cell r="N304">
            <v>8.5048272975985313</v>
          </cell>
          <cell r="O304">
            <v>116.36368818051237</v>
          </cell>
          <cell r="P304">
            <v>22.332879772178071</v>
          </cell>
          <cell r="Q304">
            <v>19.192310007855351</v>
          </cell>
          <cell r="R304">
            <v>339.08719601024723</v>
          </cell>
        </row>
        <row r="305">
          <cell r="A305" t="str">
            <v>Asia IG39813</v>
          </cell>
          <cell r="B305">
            <v>39813</v>
          </cell>
          <cell r="C305">
            <v>14</v>
          </cell>
          <cell r="D305">
            <v>14</v>
          </cell>
          <cell r="E305">
            <v>13</v>
          </cell>
          <cell r="F305">
            <v>56319.178588867188</v>
          </cell>
          <cell r="G305">
            <v>14959.487043380737</v>
          </cell>
          <cell r="H305">
            <v>41359.69154548645</v>
          </cell>
          <cell r="I305">
            <v>10639.619234085083</v>
          </cell>
          <cell r="J305">
            <v>27844.600509643555</v>
          </cell>
          <cell r="K305">
            <v>2715.5604953765869</v>
          </cell>
          <cell r="L305">
            <v>1.485375648724504</v>
          </cell>
          <cell r="M305">
            <v>2.0226247659528065</v>
          </cell>
          <cell r="N305">
            <v>7.372047743737923</v>
          </cell>
          <cell r="O305">
            <v>140.60171434948091</v>
          </cell>
          <cell r="P305">
            <v>26.561976609399331</v>
          </cell>
          <cell r="Q305">
            <v>18.891644907953708</v>
          </cell>
          <cell r="R305">
            <v>621.44320163354223</v>
          </cell>
        </row>
        <row r="306">
          <cell r="A306" t="str">
            <v>Asia IG39903</v>
          </cell>
          <cell r="B306">
            <v>39903</v>
          </cell>
          <cell r="C306">
            <v>14</v>
          </cell>
          <cell r="D306">
            <v>14</v>
          </cell>
          <cell r="E306">
            <v>13</v>
          </cell>
          <cell r="F306">
            <v>58387.536193847656</v>
          </cell>
          <cell r="G306">
            <v>15970.741622924805</v>
          </cell>
          <cell r="H306">
            <v>42416.794570922852</v>
          </cell>
          <cell r="I306">
            <v>9546.6473512649536</v>
          </cell>
          <cell r="J306">
            <v>25053.836761474609</v>
          </cell>
          <cell r="K306">
            <v>2605.0207080841064</v>
          </cell>
          <cell r="L306">
            <v>1.6930259015715843</v>
          </cell>
          <cell r="M306">
            <v>2.3304828218418994</v>
          </cell>
          <cell r="N306">
            <v>7.1719275815983856</v>
          </cell>
          <cell r="O306">
            <v>167.29162642431371</v>
          </cell>
          <cell r="P306">
            <v>27.352998026670726</v>
          </cell>
          <cell r="Q306">
            <v>16.350488432274169</v>
          </cell>
          <cell r="R306">
            <v>550.46772368441714</v>
          </cell>
        </row>
        <row r="307">
          <cell r="A307" t="str">
            <v>Asia IG39994</v>
          </cell>
          <cell r="B307">
            <v>39994</v>
          </cell>
          <cell r="C307">
            <v>14</v>
          </cell>
          <cell r="D307">
            <v>14</v>
          </cell>
          <cell r="E307">
            <v>13</v>
          </cell>
          <cell r="F307">
            <v>63188.9140625</v>
          </cell>
          <cell r="G307">
            <v>15901.454330444336</v>
          </cell>
          <cell r="H307">
            <v>47287.459732055664</v>
          </cell>
          <cell r="I307">
            <v>10115.982395172119</v>
          </cell>
          <cell r="J307">
            <v>21837.300712585449</v>
          </cell>
          <cell r="K307">
            <v>2552.1195964813232</v>
          </cell>
          <cell r="L307">
            <v>2.1654443630389983</v>
          </cell>
          <cell r="M307">
            <v>2.8936229295996485</v>
          </cell>
          <cell r="N307">
            <v>6.7344625085852545</v>
          </cell>
          <cell r="O307">
            <v>157.19139979952269</v>
          </cell>
          <cell r="P307">
            <v>25.16494319670733</v>
          </cell>
          <cell r="Q307">
            <v>16.009109422526908</v>
          </cell>
          <cell r="R307">
            <v>325.65228065653116</v>
          </cell>
        </row>
        <row r="308">
          <cell r="A308" t="str">
            <v>Asia IG40086</v>
          </cell>
          <cell r="B308">
            <v>40086</v>
          </cell>
          <cell r="C308">
            <v>14</v>
          </cell>
          <cell r="D308">
            <v>14</v>
          </cell>
          <cell r="E308">
            <v>13</v>
          </cell>
          <cell r="F308">
            <v>66237.27490234375</v>
          </cell>
          <cell r="G308">
            <v>15696.7578125</v>
          </cell>
          <cell r="H308">
            <v>50540.51708984375</v>
          </cell>
          <cell r="I308">
            <v>9313.3726391792297</v>
          </cell>
          <cell r="J308">
            <v>20616.498153686523</v>
          </cell>
          <cell r="K308">
            <v>2535.5492267608643</v>
          </cell>
          <cell r="L308">
            <v>2.4514598314945348</v>
          </cell>
          <cell r="M308">
            <v>3.212828600113137</v>
          </cell>
          <cell r="N308">
            <v>6.6476292560982326</v>
          </cell>
          <cell r="O308">
            <v>168.5399953446223</v>
          </cell>
          <cell r="P308">
            <v>23.697771135123471</v>
          </cell>
          <cell r="Q308">
            <v>14.060621686067709</v>
          </cell>
          <cell r="R308">
            <v>238.90263519183321</v>
          </cell>
        </row>
        <row r="309">
          <cell r="A309" t="str">
            <v>Asia IG40178</v>
          </cell>
          <cell r="B309">
            <v>40178</v>
          </cell>
          <cell r="C309">
            <v>15</v>
          </cell>
          <cell r="D309">
            <v>15</v>
          </cell>
          <cell r="E309">
            <v>14</v>
          </cell>
          <cell r="F309">
            <v>66968.309936523438</v>
          </cell>
          <cell r="G309">
            <v>15934.094345092773</v>
          </cell>
          <cell r="H309">
            <v>51034.215591430664</v>
          </cell>
          <cell r="I309">
            <v>9182.0358700752258</v>
          </cell>
          <cell r="J309">
            <v>22908.144714355469</v>
          </cell>
          <cell r="K309">
            <v>2785.1639194488525</v>
          </cell>
          <cell r="L309">
            <v>2.2277760258538044</v>
          </cell>
          <cell r="M309">
            <v>2.9233406184376647</v>
          </cell>
          <cell r="N309">
            <v>6.7525636942971659</v>
          </cell>
          <cell r="O309">
            <v>173.53552709397366</v>
          </cell>
          <cell r="P309">
            <v>23.793484351323873</v>
          </cell>
          <cell r="Q309">
            <v>13.711016268408905</v>
          </cell>
          <cell r="R309">
            <v>207.3428378964629</v>
          </cell>
        </row>
        <row r="310">
          <cell r="A310" t="str">
            <v>Asia IG40268</v>
          </cell>
          <cell r="B310">
            <v>40268</v>
          </cell>
          <cell r="C310">
            <v>15</v>
          </cell>
          <cell r="D310">
            <v>17</v>
          </cell>
          <cell r="E310">
            <v>14</v>
          </cell>
          <cell r="F310">
            <v>78659.330200195313</v>
          </cell>
          <cell r="G310">
            <v>16495.425765991211</v>
          </cell>
          <cell r="H310">
            <v>62163.904434204102</v>
          </cell>
          <cell r="I310">
            <v>20327.151531219482</v>
          </cell>
          <cell r="J310">
            <v>28144.098449707031</v>
          </cell>
          <cell r="K310">
            <v>3035.3893814086914</v>
          </cell>
          <cell r="L310">
            <v>2.2087722776158496</v>
          </cell>
          <cell r="M310">
            <v>2.7948783060419591</v>
          </cell>
          <cell r="N310">
            <v>7.5412286103335999</v>
          </cell>
          <cell r="O310">
            <v>92.219809634303388</v>
          </cell>
          <cell r="P310">
            <v>21.513599019253764</v>
          </cell>
          <cell r="Q310">
            <v>23.32860922676559</v>
          </cell>
          <cell r="R310">
            <v>170.74698282179682</v>
          </cell>
        </row>
        <row r="311">
          <cell r="A311" t="str">
            <v>Asia IG40359</v>
          </cell>
          <cell r="B311">
            <v>40359</v>
          </cell>
          <cell r="C311">
            <v>17</v>
          </cell>
          <cell r="D311">
            <v>18</v>
          </cell>
          <cell r="E311">
            <v>16</v>
          </cell>
          <cell r="F311">
            <v>87376.003784179688</v>
          </cell>
          <cell r="G311">
            <v>18503.671569824219</v>
          </cell>
          <cell r="H311">
            <v>68872.332214355469</v>
          </cell>
          <cell r="I311">
            <v>23614.502910614014</v>
          </cell>
          <cell r="J311">
            <v>33480.080596923828</v>
          </cell>
          <cell r="K311">
            <v>3542.1874580383301</v>
          </cell>
          <cell r="L311">
            <v>2.0571136922735933</v>
          </cell>
          <cell r="M311">
            <v>2.6097907241061975</v>
          </cell>
          <cell r="N311">
            <v>7.5259497283388432</v>
          </cell>
          <cell r="O311">
            <v>81.311702053302341</v>
          </cell>
          <cell r="P311">
            <v>20.936234530120583</v>
          </cell>
          <cell r="Q311">
            <v>25.74811989102901</v>
          </cell>
          <cell r="R311">
            <v>234.18475137904733</v>
          </cell>
        </row>
        <row r="312">
          <cell r="A312" t="str">
            <v>Asia IG40451</v>
          </cell>
          <cell r="B312">
            <v>40451</v>
          </cell>
          <cell r="C312">
            <v>17</v>
          </cell>
          <cell r="D312">
            <v>18</v>
          </cell>
          <cell r="E312">
            <v>16</v>
          </cell>
          <cell r="F312">
            <v>90327.586364746094</v>
          </cell>
          <cell r="G312">
            <v>21271.035995483398</v>
          </cell>
          <cell r="H312">
            <v>69056.550369262695</v>
          </cell>
          <cell r="I312">
            <v>22444.872108459473</v>
          </cell>
          <cell r="J312">
            <v>34817.502349853516</v>
          </cell>
          <cell r="K312">
            <v>3649.9858665466309</v>
          </cell>
          <cell r="L312">
            <v>1.9833861049356181</v>
          </cell>
          <cell r="M312">
            <v>2.5943155099729927</v>
          </cell>
          <cell r="N312">
            <v>7.6163189304943737</v>
          </cell>
          <cell r="O312">
            <v>97.878564723146908</v>
          </cell>
          <cell r="P312">
            <v>23.20678036362871</v>
          </cell>
          <cell r="Q312">
            <v>23.709767740536382</v>
          </cell>
          <cell r="R312">
            <v>214.79258913562026</v>
          </cell>
        </row>
        <row r="313">
          <cell r="A313" t="str">
            <v>Asia IG40543</v>
          </cell>
          <cell r="B313">
            <v>40543</v>
          </cell>
          <cell r="C313">
            <v>19</v>
          </cell>
          <cell r="D313">
            <v>20</v>
          </cell>
          <cell r="E313">
            <v>18</v>
          </cell>
          <cell r="F313">
            <v>118650.73486328125</v>
          </cell>
          <cell r="G313">
            <v>26730.970611572266</v>
          </cell>
          <cell r="H313">
            <v>91919.764251708984</v>
          </cell>
          <cell r="I313">
            <v>28233.472424507141</v>
          </cell>
          <cell r="J313">
            <v>46200.768249511719</v>
          </cell>
          <cell r="K313">
            <v>4239.4233016967773</v>
          </cell>
          <cell r="L313">
            <v>1.9895722026804274</v>
          </cell>
          <cell r="M313">
            <v>2.568155019035538</v>
          </cell>
          <cell r="N313">
            <v>9.3983257402462854</v>
          </cell>
          <cell r="O313">
            <v>97.149414982998621</v>
          </cell>
          <cell r="P313">
            <v>22.301851327719056</v>
          </cell>
          <cell r="Q313">
            <v>22.95623842060391</v>
          </cell>
          <cell r="R313">
            <v>193.25747753508324</v>
          </cell>
        </row>
        <row r="314">
          <cell r="A314" t="str">
            <v>Asia IG40633</v>
          </cell>
          <cell r="B314">
            <v>40633</v>
          </cell>
          <cell r="C314">
            <v>16</v>
          </cell>
          <cell r="D314">
            <v>17</v>
          </cell>
          <cell r="E314">
            <v>15</v>
          </cell>
          <cell r="F314">
            <v>101785.14923095703</v>
          </cell>
          <cell r="G314">
            <v>19165.393325805664</v>
          </cell>
          <cell r="H314">
            <v>82619.755905151367</v>
          </cell>
          <cell r="I314">
            <v>25542.406393527985</v>
          </cell>
          <cell r="J314">
            <v>43999.622924804688</v>
          </cell>
          <cell r="K314">
            <v>3948.0314559936523</v>
          </cell>
          <cell r="L314">
            <v>1.8777378171251251</v>
          </cell>
          <cell r="M314">
            <v>2.3133186710465168</v>
          </cell>
          <cell r="N314">
            <v>9.6668612114563786</v>
          </cell>
          <cell r="O314">
            <v>86.456330773142255</v>
          </cell>
          <cell r="P314">
            <v>20.353279582548151</v>
          </cell>
          <cell r="Q314">
            <v>23.541687925612173</v>
          </cell>
          <cell r="R314">
            <v>192.32896938214367</v>
          </cell>
        </row>
        <row r="315">
          <cell r="A315" t="str">
            <v>Asia IG40724</v>
          </cell>
          <cell r="B315">
            <v>40724</v>
          </cell>
          <cell r="C315">
            <v>15</v>
          </cell>
          <cell r="D315">
            <v>16</v>
          </cell>
          <cell r="E315">
            <v>14</v>
          </cell>
          <cell r="F315">
            <v>93036.291381835938</v>
          </cell>
          <cell r="G315">
            <v>16851.579727172852</v>
          </cell>
          <cell r="H315">
            <v>76184.711654663086</v>
          </cell>
          <cell r="I315">
            <v>25429.565201759338</v>
          </cell>
          <cell r="J315">
            <v>42401.670837402344</v>
          </cell>
          <cell r="K315">
            <v>3580.7347640991211</v>
          </cell>
          <cell r="L315">
            <v>1.7967384338888093</v>
          </cell>
          <cell r="M315">
            <v>2.1941656907484175</v>
          </cell>
          <cell r="N315">
            <v>10.284190906602142</v>
          </cell>
          <cell r="O315">
            <v>77.364239733070633</v>
          </cell>
          <cell r="P315">
            <v>19.705302489472249</v>
          </cell>
          <cell r="Q315">
            <v>25.470815143354773</v>
          </cell>
          <cell r="R315">
            <v>217.43742940231985</v>
          </cell>
        </row>
        <row r="316">
          <cell r="A316" t="str">
            <v>Asia IG40816</v>
          </cell>
          <cell r="B316">
            <v>40816</v>
          </cell>
          <cell r="C316">
            <v>16</v>
          </cell>
          <cell r="D316">
            <v>17</v>
          </cell>
          <cell r="E316">
            <v>15</v>
          </cell>
          <cell r="F316">
            <v>102834.80200195313</v>
          </cell>
          <cell r="G316">
            <v>17765.400527954102</v>
          </cell>
          <cell r="H316">
            <v>85069.401473999023</v>
          </cell>
          <cell r="I316">
            <v>30105.729657292366</v>
          </cell>
          <cell r="J316">
            <v>45471.371459960938</v>
          </cell>
          <cell r="K316">
            <v>3822.3281021118164</v>
          </cell>
          <cell r="L316">
            <v>1.8708343017299462</v>
          </cell>
          <cell r="M316">
            <v>2.2615284892496064</v>
          </cell>
          <cell r="N316">
            <v>10.435048103345126</v>
          </cell>
          <cell r="O316">
            <v>65.919676182823792</v>
          </cell>
          <cell r="P316">
            <v>18.169403820499202</v>
          </cell>
          <cell r="Q316">
            <v>27.562944590485515</v>
          </cell>
          <cell r="R316">
            <v>364.61674169355183</v>
          </cell>
        </row>
        <row r="317">
          <cell r="A317" t="str">
            <v>Asia IG40908</v>
          </cell>
          <cell r="B317">
            <v>40908</v>
          </cell>
          <cell r="C317">
            <v>15</v>
          </cell>
          <cell r="D317">
            <v>15</v>
          </cell>
          <cell r="E317">
            <v>14</v>
          </cell>
          <cell r="F317">
            <v>95354.65380859375</v>
          </cell>
          <cell r="G317">
            <v>16077.341651916504</v>
          </cell>
          <cell r="H317">
            <v>79277.312156677246</v>
          </cell>
          <cell r="I317">
            <v>22855.102857112885</v>
          </cell>
          <cell r="J317">
            <v>42861.336181640625</v>
          </cell>
          <cell r="K317">
            <v>3520.409984588623</v>
          </cell>
          <cell r="L317">
            <v>1.8496229753713365</v>
          </cell>
          <cell r="M317">
            <v>2.2247242457513097</v>
          </cell>
          <cell r="N317">
            <v>10.609425397358612</v>
          </cell>
          <cell r="O317">
            <v>70.344647987059801</v>
          </cell>
          <cell r="P317">
            <v>16.860573668683958</v>
          </cell>
          <cell r="Q317">
            <v>23.968523762867555</v>
          </cell>
          <cell r="R317">
            <v>376.38058558433045</v>
          </cell>
        </row>
        <row r="318">
          <cell r="A318" t="str">
            <v>Asia IG40999</v>
          </cell>
          <cell r="B318">
            <v>40999</v>
          </cell>
          <cell r="C318">
            <v>13</v>
          </cell>
          <cell r="D318">
            <v>13</v>
          </cell>
          <cell r="E318">
            <v>12</v>
          </cell>
          <cell r="F318">
            <v>63234.260620117188</v>
          </cell>
          <cell r="G318">
            <v>17811.771667480469</v>
          </cell>
          <cell r="H318">
            <v>45422.488952636719</v>
          </cell>
          <cell r="I318">
            <v>11581.26636505127</v>
          </cell>
          <cell r="J318">
            <v>31170.249694824219</v>
          </cell>
          <cell r="K318">
            <v>2497.6010360717773</v>
          </cell>
          <cell r="L318">
            <v>1.457238533452591</v>
          </cell>
          <cell r="M318">
            <v>2.0286735345150975</v>
          </cell>
          <cell r="N318">
            <v>10.429842579379677</v>
          </cell>
          <cell r="O318">
            <v>153.79813490199106</v>
          </cell>
          <cell r="P318">
            <v>28.167913236916821</v>
          </cell>
          <cell r="Q318">
            <v>18.314860095583747</v>
          </cell>
          <cell r="R318">
            <v>296.04380259598713</v>
          </cell>
        </row>
        <row r="319">
          <cell r="A319" t="str">
            <v>Asia IG41090</v>
          </cell>
          <cell r="B319">
            <v>41090</v>
          </cell>
          <cell r="C319">
            <v>13</v>
          </cell>
          <cell r="D319">
            <v>13</v>
          </cell>
          <cell r="E319">
            <v>12</v>
          </cell>
          <cell r="F319">
            <v>60667.476318359375</v>
          </cell>
          <cell r="G319">
            <v>15803.257659912109</v>
          </cell>
          <cell r="H319">
            <v>44864.218658447266</v>
          </cell>
          <cell r="I319">
            <v>10620.758102416992</v>
          </cell>
          <cell r="J319">
            <v>28971.438751220703</v>
          </cell>
          <cell r="K319">
            <v>2527.2206001281738</v>
          </cell>
          <cell r="L319">
            <v>1.5485671610477725</v>
          </cell>
          <cell r="M319">
            <v>2.0940443047828672</v>
          </cell>
          <cell r="N319">
            <v>9.6073444049148478</v>
          </cell>
          <cell r="O319">
            <v>148.7959475916858</v>
          </cell>
          <cell r="P319">
            <v>26.048978165801302</v>
          </cell>
          <cell r="Q319">
            <v>17.506510484601957</v>
          </cell>
          <cell r="R319">
            <v>310.78326803566205</v>
          </cell>
        </row>
        <row r="320">
          <cell r="A320" t="str">
            <v>Asia IG41182</v>
          </cell>
          <cell r="B320">
            <v>41182</v>
          </cell>
          <cell r="C320">
            <v>8</v>
          </cell>
          <cell r="D320">
            <v>9</v>
          </cell>
          <cell r="E320">
            <v>7</v>
          </cell>
          <cell r="F320">
            <v>44428</v>
          </cell>
          <cell r="G320">
            <v>9732</v>
          </cell>
          <cell r="H320">
            <v>34696</v>
          </cell>
          <cell r="I320">
            <v>10103</v>
          </cell>
          <cell r="J320">
            <v>19362</v>
          </cell>
          <cell r="K320">
            <v>1802</v>
          </cell>
          <cell r="L320">
            <v>1.7919636401198222</v>
          </cell>
          <cell r="M320">
            <v>2.2945976655304205</v>
          </cell>
          <cell r="N320">
            <v>8.2930077691453938</v>
          </cell>
          <cell r="O320">
            <v>124.64614470949222</v>
          </cell>
          <cell r="P320">
            <v>24.114819708546371</v>
          </cell>
          <cell r="Q320">
            <v>19.346623006070356</v>
          </cell>
          <cell r="R320">
            <v>257.4630877508207</v>
          </cell>
        </row>
        <row r="321">
          <cell r="A321" t="str">
            <v>Asia40633</v>
          </cell>
          <cell r="B321">
            <v>40633</v>
          </cell>
          <cell r="C321">
            <v>56</v>
          </cell>
          <cell r="D321">
            <v>59</v>
          </cell>
          <cell r="E321">
            <v>51</v>
          </cell>
          <cell r="F321">
            <v>191005.79609680176</v>
          </cell>
          <cell r="G321">
            <v>43075.705359458923</v>
          </cell>
          <cell r="H321">
            <v>147930.09073734283</v>
          </cell>
          <cell r="I321">
            <v>47870.3422979936</v>
          </cell>
          <cell r="J321">
            <v>74080.2906665802</v>
          </cell>
          <cell r="K321">
            <v>7402.2155112028122</v>
          </cell>
          <cell r="L321">
            <v>1.9968886380743975</v>
          </cell>
          <cell r="M321">
            <v>2.578361860869022</v>
          </cell>
          <cell r="N321">
            <v>8.7076883055377454</v>
          </cell>
          <cell r="O321">
            <v>98.150221461993169</v>
          </cell>
          <cell r="P321">
            <v>23.269286331933078</v>
          </cell>
          <cell r="Q321">
            <v>23.7078286582814</v>
          </cell>
          <cell r="R321">
            <v>489.67444900894628</v>
          </cell>
        </row>
        <row r="322">
          <cell r="A322" t="str">
            <v>Asia HY</v>
          </cell>
          <cell r="B322" t="str">
            <v>ReportDate</v>
          </cell>
          <cell r="C322" t="str">
            <v>LeverageSample</v>
          </cell>
          <cell r="D322" t="str">
            <v>LiquiditySample</v>
          </cell>
          <cell r="E322" t="str">
            <v>CoverageSample</v>
          </cell>
          <cell r="F322" t="str">
            <v>TotalDebt</v>
          </cell>
          <cell r="G322" t="str">
            <v>Cash</v>
          </cell>
          <cell r="H322" t="str">
            <v>NetDebt</v>
          </cell>
          <cell r="I322" t="str">
            <v>STdebt</v>
          </cell>
          <cell r="J322" t="str">
            <v>LtmEbitda</v>
          </cell>
          <cell r="K322" t="str">
            <v>LtmInterest</v>
          </cell>
          <cell r="L322" t="str">
            <v>NetLeverage</v>
          </cell>
          <cell r="M322" t="str">
            <v>Leverage</v>
          </cell>
          <cell r="N322" t="str">
            <v>CoverageRatio</v>
          </cell>
          <cell r="O322" t="str">
            <v>CashSTdebt</v>
          </cell>
          <cell r="P322" t="str">
            <v>CashTotalDebt</v>
          </cell>
          <cell r="Q322" t="str">
            <v>STtoTotalDebt</v>
          </cell>
          <cell r="R322" t="str">
            <v>OAS</v>
          </cell>
        </row>
        <row r="323">
          <cell r="A323" t="str">
            <v>Asia HY38807</v>
          </cell>
          <cell r="B323">
            <v>38807</v>
          </cell>
          <cell r="C323">
            <v>30</v>
          </cell>
          <cell r="D323">
            <v>30</v>
          </cell>
          <cell r="E323">
            <v>28</v>
          </cell>
          <cell r="F323">
            <v>14951.978832244873</v>
          </cell>
          <cell r="G323">
            <v>4810.3224415183067</v>
          </cell>
          <cell r="H323">
            <v>10141.656390726566</v>
          </cell>
          <cell r="I323">
            <v>2854.8042487679049</v>
          </cell>
          <cell r="J323">
            <v>7434.0370235443115</v>
          </cell>
          <cell r="K323">
            <v>966.13111437112093</v>
          </cell>
          <cell r="L323">
            <v>1.3642192470399277</v>
          </cell>
          <cell r="M323">
            <v>2.0112865707946459</v>
          </cell>
          <cell r="N323">
            <v>7.6740271317441842</v>
          </cell>
          <cell r="O323">
            <v>168.49920423070608</v>
          </cell>
          <cell r="P323">
            <v>32.171811473840151</v>
          </cell>
          <cell r="Q323">
            <v>19.093153359817109</v>
          </cell>
          <cell r="R323">
            <v>213.62610319058274</v>
          </cell>
        </row>
        <row r="324">
          <cell r="A324" t="str">
            <v>Asia HY38898</v>
          </cell>
          <cell r="B324">
            <v>38898</v>
          </cell>
          <cell r="C324">
            <v>30</v>
          </cell>
          <cell r="D324">
            <v>30</v>
          </cell>
          <cell r="E324">
            <v>28</v>
          </cell>
          <cell r="F324">
            <v>14605.575073242188</v>
          </cell>
          <cell r="G324">
            <v>4366.1846813559532</v>
          </cell>
          <cell r="H324">
            <v>10239.390391886234</v>
          </cell>
          <cell r="I324">
            <v>2648.169124561362</v>
          </cell>
          <cell r="J324">
            <v>7453.1619167327881</v>
          </cell>
          <cell r="K324">
            <v>1064.199006922543</v>
          </cell>
          <cell r="L324">
            <v>1.3738317382986407</v>
          </cell>
          <cell r="M324">
            <v>1.9596481649555755</v>
          </cell>
          <cell r="N324">
            <v>6.9848226030488352</v>
          </cell>
          <cell r="O324">
            <v>164.87559804471175</v>
          </cell>
          <cell r="P324">
            <v>29.893959391951107</v>
          </cell>
          <cell r="Q324">
            <v>18.131221203421699</v>
          </cell>
          <cell r="R324">
            <v>272.52262656065255</v>
          </cell>
        </row>
        <row r="325">
          <cell r="A325" t="str">
            <v>Asia HY38990</v>
          </cell>
          <cell r="B325">
            <v>38990</v>
          </cell>
          <cell r="C325">
            <v>30</v>
          </cell>
          <cell r="D325">
            <v>30</v>
          </cell>
          <cell r="E325">
            <v>28</v>
          </cell>
          <cell r="F325">
            <v>16817.32458114624</v>
          </cell>
          <cell r="G325">
            <v>5817.4966067671776</v>
          </cell>
          <cell r="H325">
            <v>10999.827974379063</v>
          </cell>
          <cell r="I325">
            <v>2816.287885623984</v>
          </cell>
          <cell r="J325">
            <v>7463.8119705915451</v>
          </cell>
          <cell r="K325">
            <v>1116.6482170894742</v>
          </cell>
          <cell r="L325">
            <v>1.473754700375614</v>
          </cell>
          <cell r="M325">
            <v>2.2531817049262273</v>
          </cell>
          <cell r="N325">
            <v>6.6662814820551484</v>
          </cell>
          <cell r="O325">
            <v>206.56611976577949</v>
          </cell>
          <cell r="P325">
            <v>34.592283562684663</v>
          </cell>
          <cell r="Q325">
            <v>16.74634911180403</v>
          </cell>
          <cell r="R325">
            <v>276.57969397814054</v>
          </cell>
        </row>
        <row r="326">
          <cell r="A326" t="str">
            <v>Asia HY39082</v>
          </cell>
          <cell r="B326">
            <v>39082</v>
          </cell>
          <cell r="C326">
            <v>30</v>
          </cell>
          <cell r="D326">
            <v>30</v>
          </cell>
          <cell r="E326">
            <v>28</v>
          </cell>
          <cell r="F326">
            <v>17019.031097412109</v>
          </cell>
          <cell r="G326">
            <v>6440.7862817645073</v>
          </cell>
          <cell r="H326">
            <v>10578.244815647602</v>
          </cell>
          <cell r="I326">
            <v>2746.4170516757295</v>
          </cell>
          <cell r="J326">
            <v>8226.5829437971115</v>
          </cell>
          <cell r="K326">
            <v>1043.6406246498227</v>
          </cell>
          <cell r="L326">
            <v>1.2858613215130417</v>
          </cell>
          <cell r="M326">
            <v>2.0687849637794695</v>
          </cell>
          <cell r="N326">
            <v>7.8634944931476225</v>
          </cell>
          <cell r="O326">
            <v>234.51595881385364</v>
          </cell>
          <cell r="P326">
            <v>37.844611981136133</v>
          </cell>
          <cell r="Q326">
            <v>16.13732906389334</v>
          </cell>
          <cell r="R326">
            <v>223.65607269280682</v>
          </cell>
        </row>
        <row r="327">
          <cell r="A327" t="str">
            <v>Asia HY39172</v>
          </cell>
          <cell r="B327">
            <v>39172</v>
          </cell>
          <cell r="C327">
            <v>31</v>
          </cell>
          <cell r="D327">
            <v>29</v>
          </cell>
          <cell r="E327">
            <v>31</v>
          </cell>
          <cell r="F327">
            <v>25281.344497680664</v>
          </cell>
          <cell r="G327">
            <v>9376.3172125816345</v>
          </cell>
          <cell r="H327">
            <v>15905.02728509903</v>
          </cell>
          <cell r="I327">
            <v>3538.1473885895684</v>
          </cell>
          <cell r="J327">
            <v>10340.067735671997</v>
          </cell>
          <cell r="K327">
            <v>1649.0096525400877</v>
          </cell>
          <cell r="L327">
            <v>1.5381937228736509</v>
          </cell>
          <cell r="M327">
            <v>2.4449882867268897</v>
          </cell>
          <cell r="N327">
            <v>6.2704713218291053</v>
          </cell>
          <cell r="O327">
            <v>256.4966142146443</v>
          </cell>
          <cell r="P327">
            <v>36.718668118516661</v>
          </cell>
          <cell r="Q327">
            <v>14.315459184887855</v>
          </cell>
          <cell r="R327">
            <v>251.1386914482525</v>
          </cell>
        </row>
        <row r="328">
          <cell r="A328" t="str">
            <v>Asia HY39263</v>
          </cell>
          <cell r="B328">
            <v>39263</v>
          </cell>
          <cell r="C328">
            <v>31</v>
          </cell>
          <cell r="D328">
            <v>29</v>
          </cell>
          <cell r="E328">
            <v>31</v>
          </cell>
          <cell r="F328">
            <v>26478.857467163354</v>
          </cell>
          <cell r="G328">
            <v>9978.6620826721191</v>
          </cell>
          <cell r="H328">
            <v>16500.195384491235</v>
          </cell>
          <cell r="I328">
            <v>4048.0133929299191</v>
          </cell>
          <cell r="J328">
            <v>10609.193910598755</v>
          </cell>
          <cell r="K328">
            <v>1678.32825987041</v>
          </cell>
          <cell r="L328">
            <v>1.5552732397517284</v>
          </cell>
          <cell r="M328">
            <v>2.4958406538983655</v>
          </cell>
          <cell r="N328">
            <v>6.3212865827677422</v>
          </cell>
          <cell r="O328">
            <v>239.06969143553235</v>
          </cell>
          <cell r="P328">
            <v>37.346281803160274</v>
          </cell>
          <cell r="Q328">
            <v>15.621504164291391</v>
          </cell>
          <cell r="R328">
            <v>256.05437741964408</v>
          </cell>
        </row>
        <row r="329">
          <cell r="A329" t="str">
            <v>Asia HY39355</v>
          </cell>
          <cell r="B329">
            <v>39355</v>
          </cell>
          <cell r="C329">
            <v>31</v>
          </cell>
          <cell r="D329">
            <v>28</v>
          </cell>
          <cell r="E329">
            <v>31</v>
          </cell>
          <cell r="F329">
            <v>29335.835720062256</v>
          </cell>
          <cell r="G329">
            <v>7806.2189111709595</v>
          </cell>
          <cell r="H329">
            <v>21529.616808891296</v>
          </cell>
          <cell r="I329">
            <v>4011.347839792259</v>
          </cell>
          <cell r="J329">
            <v>11770.816358566284</v>
          </cell>
          <cell r="K329">
            <v>1783.9424690455198</v>
          </cell>
          <cell r="L329">
            <v>1.8290674285495063</v>
          </cell>
          <cell r="M329">
            <v>2.4922515844632067</v>
          </cell>
          <cell r="N329">
            <v>6.5982040131956383</v>
          </cell>
          <cell r="O329">
            <v>182.02456156083358</v>
          </cell>
          <cell r="P329">
            <v>25.592643915377781</v>
          </cell>
          <cell r="Q329">
            <v>14.059994813845265</v>
          </cell>
          <cell r="R329">
            <v>362.37043910421062</v>
          </cell>
        </row>
        <row r="330">
          <cell r="A330" t="str">
            <v>Asia HY39447</v>
          </cell>
          <cell r="B330">
            <v>39447</v>
          </cell>
          <cell r="C330">
            <v>31</v>
          </cell>
          <cell r="D330">
            <v>27</v>
          </cell>
          <cell r="E330">
            <v>31</v>
          </cell>
          <cell r="F330">
            <v>30747.577877044678</v>
          </cell>
          <cell r="G330">
            <v>9803.4046049118042</v>
          </cell>
          <cell r="H330">
            <v>20944.173272132874</v>
          </cell>
          <cell r="I330">
            <v>4490.5042102336884</v>
          </cell>
          <cell r="J330">
            <v>10597.248083114624</v>
          </cell>
          <cell r="K330">
            <v>1801.3960471600294</v>
          </cell>
          <cell r="L330">
            <v>1.976378500141444</v>
          </cell>
          <cell r="M330">
            <v>2.9014681581378716</v>
          </cell>
          <cell r="N330">
            <v>5.8827974557963509</v>
          </cell>
          <cell r="O330">
            <v>189.02768635110493</v>
          </cell>
          <cell r="P330">
            <v>28.921029687518928</v>
          </cell>
          <cell r="Q330">
            <v>15.299890849745815</v>
          </cell>
          <cell r="R330">
            <v>501.31402117976069</v>
          </cell>
        </row>
        <row r="331">
          <cell r="A331" t="str">
            <v>Asia HY39538</v>
          </cell>
          <cell r="B331">
            <v>39538</v>
          </cell>
          <cell r="C331">
            <v>31</v>
          </cell>
          <cell r="D331">
            <v>30</v>
          </cell>
          <cell r="E331">
            <v>31</v>
          </cell>
          <cell r="F331">
            <v>35096.443435668945</v>
          </cell>
          <cell r="G331">
            <v>8359.6736907288432</v>
          </cell>
          <cell r="H331">
            <v>26736.769744940102</v>
          </cell>
          <cell r="I331">
            <v>6048.8111201524734</v>
          </cell>
          <cell r="J331">
            <v>11037.768759727478</v>
          </cell>
          <cell r="K331">
            <v>2175.0252285599709</v>
          </cell>
          <cell r="L331">
            <v>2.422298412564337</v>
          </cell>
          <cell r="M331">
            <v>3.1796683006915498</v>
          </cell>
          <cell r="N331">
            <v>5.0747773473116471</v>
          </cell>
          <cell r="O331">
            <v>124.60114112137579</v>
          </cell>
          <cell r="P331">
            <v>21.858350580590837</v>
          </cell>
          <cell r="Q331">
            <v>17.542656819890837</v>
          </cell>
          <cell r="R331">
            <v>770.4132503059592</v>
          </cell>
        </row>
        <row r="332">
          <cell r="A332" t="str">
            <v>Asia HY39629</v>
          </cell>
          <cell r="B332">
            <v>39629</v>
          </cell>
          <cell r="C332">
            <v>31</v>
          </cell>
          <cell r="D332">
            <v>30</v>
          </cell>
          <cell r="E332">
            <v>31</v>
          </cell>
          <cell r="F332">
            <v>36146.065414428711</v>
          </cell>
          <cell r="G332">
            <v>9614.616479806602</v>
          </cell>
          <cell r="H332">
            <v>26531.448934622109</v>
          </cell>
          <cell r="I332">
            <v>6815.9604150056839</v>
          </cell>
          <cell r="J332">
            <v>11045.776573181152</v>
          </cell>
          <cell r="K332">
            <v>2243.2956405282021</v>
          </cell>
          <cell r="L332">
            <v>2.4019541549518348</v>
          </cell>
          <cell r="M332">
            <v>3.2723878828212389</v>
          </cell>
          <cell r="N332">
            <v>4.9239058702848171</v>
          </cell>
          <cell r="O332">
            <v>129.86547681548606</v>
          </cell>
          <cell r="P332">
            <v>24.912826698421224</v>
          </cell>
          <cell r="Q332">
            <v>19.183563876500891</v>
          </cell>
          <cell r="R332">
            <v>719.71179030045005</v>
          </cell>
        </row>
        <row r="333">
          <cell r="A333" t="str">
            <v>Asia HY39721</v>
          </cell>
          <cell r="B333">
            <v>39721</v>
          </cell>
          <cell r="C333">
            <v>33</v>
          </cell>
          <cell r="D333">
            <v>31</v>
          </cell>
          <cell r="E333">
            <v>32</v>
          </cell>
          <cell r="F333">
            <v>40161.840007781982</v>
          </cell>
          <cell r="G333">
            <v>9373.2914523407817</v>
          </cell>
          <cell r="H333">
            <v>30788.548555441201</v>
          </cell>
          <cell r="I333">
            <v>7113.4802415072918</v>
          </cell>
          <cell r="J333">
            <v>11176.117066860199</v>
          </cell>
          <cell r="K333">
            <v>2414.6470979452133</v>
          </cell>
          <cell r="L333">
            <v>2.7548520090878834</v>
          </cell>
          <cell r="M333">
            <v>3.5935414569762543</v>
          </cell>
          <cell r="N333">
            <v>4.5909935969018809</v>
          </cell>
          <cell r="O333">
            <v>115.29565931961767</v>
          </cell>
          <cell r="P333">
            <v>21.276746620368964</v>
          </cell>
          <cell r="Q333">
            <v>18.45407428686147</v>
          </cell>
          <cell r="R333">
            <v>1023.2807338531776</v>
          </cell>
        </row>
        <row r="334">
          <cell r="A334" t="str">
            <v>Asia HY39813</v>
          </cell>
          <cell r="B334">
            <v>39813</v>
          </cell>
          <cell r="C334">
            <v>34</v>
          </cell>
          <cell r="D334">
            <v>32</v>
          </cell>
          <cell r="E334">
            <v>33</v>
          </cell>
          <cell r="F334">
            <v>42231.829132080078</v>
          </cell>
          <cell r="G334">
            <v>8291.28065674752</v>
          </cell>
          <cell r="H334">
            <v>33940.548475332558</v>
          </cell>
          <cell r="I334">
            <v>7447.4779469966888</v>
          </cell>
          <cell r="J334">
            <v>11235.58543920517</v>
          </cell>
          <cell r="K334">
            <v>2639.1136366128922</v>
          </cell>
          <cell r="L334">
            <v>3.0208081865410645</v>
          </cell>
          <cell r="M334">
            <v>3.7587564404714859</v>
          </cell>
          <cell r="N334">
            <v>4.223045792030792</v>
          </cell>
          <cell r="O334">
            <v>94.421188340679535</v>
          </cell>
          <cell r="P334">
            <v>17.498023175361247</v>
          </cell>
          <cell r="Q334">
            <v>18.531881967241208</v>
          </cell>
          <cell r="R334">
            <v>2295.6266496796502</v>
          </cell>
        </row>
        <row r="335">
          <cell r="A335" t="str">
            <v>Asia HY39903</v>
          </cell>
          <cell r="B335">
            <v>39903</v>
          </cell>
          <cell r="C335">
            <v>34</v>
          </cell>
          <cell r="D335">
            <v>34</v>
          </cell>
          <cell r="E335">
            <v>33</v>
          </cell>
          <cell r="F335">
            <v>44862.493232727051</v>
          </cell>
          <cell r="G335">
            <v>11508.719071865082</v>
          </cell>
          <cell r="H335">
            <v>33353.774160861969</v>
          </cell>
          <cell r="I335">
            <v>8251.46971398592</v>
          </cell>
          <cell r="J335">
            <v>12619.774034500122</v>
          </cell>
          <cell r="K335">
            <v>2496.0424803495407</v>
          </cell>
          <cell r="L335">
            <v>2.6429771301513747</v>
          </cell>
          <cell r="M335">
            <v>3.5549363332561512</v>
          </cell>
          <cell r="N335">
            <v>4.9019121771579828</v>
          </cell>
          <cell r="O335">
            <v>139.47477807933112</v>
          </cell>
          <cell r="P335">
            <v>25.653320273937663</v>
          </cell>
          <cell r="Q335">
            <v>18.392802359826266</v>
          </cell>
          <cell r="R335">
            <v>1773.9022844246253</v>
          </cell>
        </row>
        <row r="336">
          <cell r="A336" t="str">
            <v>Asia HY39994</v>
          </cell>
          <cell r="B336">
            <v>39994</v>
          </cell>
          <cell r="C336">
            <v>34</v>
          </cell>
          <cell r="D336">
            <v>33</v>
          </cell>
          <cell r="E336">
            <v>33</v>
          </cell>
          <cell r="F336">
            <v>46860.277492523193</v>
          </cell>
          <cell r="G336">
            <v>12241.431911468506</v>
          </cell>
          <cell r="H336">
            <v>34618.845581054688</v>
          </cell>
          <cell r="I336">
            <v>8871.1102249622345</v>
          </cell>
          <cell r="J336">
            <v>11850.427407503128</v>
          </cell>
          <cell r="K336">
            <v>2445.7476414442062</v>
          </cell>
          <cell r="L336">
            <v>2.9213162015688714</v>
          </cell>
          <cell r="M336">
            <v>3.9543111721737132</v>
          </cell>
          <cell r="N336">
            <v>4.7129692417703763</v>
          </cell>
          <cell r="O336">
            <v>137.55323957015321</v>
          </cell>
          <cell r="P336">
            <v>26.275681712365394</v>
          </cell>
          <cell r="Q336">
            <v>19.10219039149899</v>
          </cell>
          <cell r="R336">
            <v>1145.9610552649706</v>
          </cell>
        </row>
        <row r="337">
          <cell r="A337" t="str">
            <v>Asia HY40086</v>
          </cell>
          <cell r="B337">
            <v>40086</v>
          </cell>
          <cell r="C337">
            <v>34</v>
          </cell>
          <cell r="D337">
            <v>33</v>
          </cell>
          <cell r="E337">
            <v>33</v>
          </cell>
          <cell r="F337">
            <v>50824.749816894531</v>
          </cell>
          <cell r="G337">
            <v>13309.509344100952</v>
          </cell>
          <cell r="H337">
            <v>37515.240472793579</v>
          </cell>
          <cell r="I337">
            <v>9852.8053693771362</v>
          </cell>
          <cell r="J337">
            <v>12806.433553695679</v>
          </cell>
          <cell r="K337">
            <v>2425.6499158591032</v>
          </cell>
          <cell r="L337">
            <v>2.9294057799540481</v>
          </cell>
          <cell r="M337">
            <v>3.9686888315777451</v>
          </cell>
          <cell r="N337">
            <v>5.1490581842989656</v>
          </cell>
          <cell r="O337">
            <v>134.38483599240615</v>
          </cell>
          <cell r="P337">
            <v>26.27657938883501</v>
          </cell>
          <cell r="Q337">
            <v>19.553232472092201</v>
          </cell>
          <cell r="R337">
            <v>727.19293847360132</v>
          </cell>
        </row>
        <row r="338">
          <cell r="A338" t="str">
            <v>Asia HY40178</v>
          </cell>
          <cell r="B338">
            <v>40178</v>
          </cell>
          <cell r="C338">
            <v>35</v>
          </cell>
          <cell r="D338">
            <v>34</v>
          </cell>
          <cell r="E338">
            <v>35</v>
          </cell>
          <cell r="F338">
            <v>56415.283740997314</v>
          </cell>
          <cell r="G338">
            <v>13985.762152671814</v>
          </cell>
          <cell r="H338">
            <v>42429.5215883255</v>
          </cell>
          <cell r="I338">
            <v>9792.9806871414185</v>
          </cell>
          <cell r="J338">
            <v>15170.314764022827</v>
          </cell>
          <cell r="K338">
            <v>2573.1539752334356</v>
          </cell>
          <cell r="L338">
            <v>2.796878129974552</v>
          </cell>
          <cell r="M338">
            <v>3.7187945417447126</v>
          </cell>
          <cell r="N338">
            <v>5.8956109545083022</v>
          </cell>
          <cell r="O338">
            <v>141.93577741015335</v>
          </cell>
          <cell r="P338">
            <v>24.829756429070642</v>
          </cell>
          <cell r="Q338">
            <v>17.493655850645624</v>
          </cell>
          <cell r="R338">
            <v>684.92899975835462</v>
          </cell>
        </row>
        <row r="339">
          <cell r="A339" t="str">
            <v>Asia HY40268</v>
          </cell>
          <cell r="B339">
            <v>40268</v>
          </cell>
          <cell r="C339">
            <v>37</v>
          </cell>
          <cell r="D339">
            <v>36</v>
          </cell>
          <cell r="E339">
            <v>36</v>
          </cell>
          <cell r="F339">
            <v>72905.676254272461</v>
          </cell>
          <cell r="G339">
            <v>16932.038599014282</v>
          </cell>
          <cell r="H339">
            <v>55973.637655258179</v>
          </cell>
          <cell r="I339">
            <v>15088.933857917786</v>
          </cell>
          <cell r="J339">
            <v>19324.981567382813</v>
          </cell>
          <cell r="K339">
            <v>3032.127284526825</v>
          </cell>
          <cell r="L339">
            <v>2.8964393813307376</v>
          </cell>
          <cell r="M339">
            <v>3.7726129776664048</v>
          </cell>
          <cell r="N339">
            <v>6.1643599992948959</v>
          </cell>
          <cell r="O339">
            <v>111.62053402440115</v>
          </cell>
          <cell r="P339">
            <v>23.240257526201262</v>
          </cell>
          <cell r="Q339">
            <v>20.820772566023336</v>
          </cell>
          <cell r="R339">
            <v>570.4848427762704</v>
          </cell>
        </row>
        <row r="340">
          <cell r="A340" t="str">
            <v>Asia HY40359</v>
          </cell>
          <cell r="B340">
            <v>40359</v>
          </cell>
          <cell r="C340">
            <v>39</v>
          </cell>
          <cell r="D340">
            <v>37</v>
          </cell>
          <cell r="E340">
            <v>38</v>
          </cell>
          <cell r="F340">
            <v>76101.686264038086</v>
          </cell>
          <cell r="G340">
            <v>18211.184802055359</v>
          </cell>
          <cell r="H340">
            <v>57890.501461982727</v>
          </cell>
          <cell r="I340">
            <v>15121.092100143433</v>
          </cell>
          <cell r="J340">
            <v>23014.243915557861</v>
          </cell>
          <cell r="K340">
            <v>3507.9843270778656</v>
          </cell>
          <cell r="L340">
            <v>2.5154205228027573</v>
          </cell>
          <cell r="M340">
            <v>3.3067211133793788</v>
          </cell>
          <cell r="N340">
            <v>6.3798422133560724</v>
          </cell>
          <cell r="O340">
            <v>113.10820544450593</v>
          </cell>
          <cell r="P340">
            <v>22.693340334600297</v>
          </cell>
          <cell r="Q340">
            <v>20.063389959567775</v>
          </cell>
          <cell r="R340">
            <v>794.51070547688391</v>
          </cell>
        </row>
        <row r="341">
          <cell r="A341" t="str">
            <v>Asia HY40451</v>
          </cell>
          <cell r="B341">
            <v>40451</v>
          </cell>
          <cell r="C341">
            <v>41</v>
          </cell>
          <cell r="D341">
            <v>39</v>
          </cell>
          <cell r="E341">
            <v>40</v>
          </cell>
          <cell r="F341">
            <v>87422.19580078125</v>
          </cell>
          <cell r="G341">
            <v>20249.907777786255</v>
          </cell>
          <cell r="H341">
            <v>67172.288022994995</v>
          </cell>
          <cell r="I341">
            <v>13985.044466972351</v>
          </cell>
          <cell r="J341">
            <v>28583.943799972534</v>
          </cell>
          <cell r="K341">
            <v>3839.5118380188942</v>
          </cell>
          <cell r="L341">
            <v>2.3500007029491687</v>
          </cell>
          <cell r="M341">
            <v>3.0584371566272548</v>
          </cell>
          <cell r="N341">
            <v>7.0411328080833124</v>
          </cell>
          <cell r="O341">
            <v>136.80423690397967</v>
          </cell>
          <cell r="P341">
            <v>22.219370181829678</v>
          </cell>
          <cell r="Q341">
            <v>16.241726634113707</v>
          </cell>
          <cell r="R341">
            <v>681.81565317375191</v>
          </cell>
        </row>
        <row r="342">
          <cell r="A342" t="str">
            <v>Asia HY40543</v>
          </cell>
          <cell r="B342">
            <v>40543</v>
          </cell>
          <cell r="C342">
            <v>41</v>
          </cell>
          <cell r="D342">
            <v>39</v>
          </cell>
          <cell r="E342">
            <v>40</v>
          </cell>
          <cell r="F342">
            <v>92381.916801452637</v>
          </cell>
          <cell r="G342">
            <v>22874.782152175903</v>
          </cell>
          <cell r="H342">
            <v>69507.134649276733</v>
          </cell>
          <cell r="I342">
            <v>16749.97815322876</v>
          </cell>
          <cell r="J342">
            <v>30212.394512176514</v>
          </cell>
          <cell r="K342">
            <v>3986.3382455706596</v>
          </cell>
          <cell r="L342">
            <v>2.3006165440234549</v>
          </cell>
          <cell r="M342">
            <v>3.057748923681634</v>
          </cell>
          <cell r="N342">
            <v>6.9705614768090634</v>
          </cell>
          <cell r="O342">
            <v>129.54362099407081</v>
          </cell>
          <cell r="P342">
            <v>23.832275503031902</v>
          </cell>
          <cell r="Q342">
            <v>18.397104635605874</v>
          </cell>
          <cell r="R342">
            <v>598.75454569197609</v>
          </cell>
        </row>
        <row r="343">
          <cell r="A343" t="str">
            <v>Asia HY40633</v>
          </cell>
          <cell r="B343">
            <v>40633</v>
          </cell>
          <cell r="C343">
            <v>40</v>
          </cell>
          <cell r="D343">
            <v>42</v>
          </cell>
          <cell r="E343">
            <v>36</v>
          </cell>
          <cell r="F343">
            <v>89220.646865844727</v>
          </cell>
          <cell r="G343">
            <v>23910.312033653259</v>
          </cell>
          <cell r="H343">
            <v>65310.334832191467</v>
          </cell>
          <cell r="I343">
            <v>22327.935904465616</v>
          </cell>
          <cell r="J343">
            <v>30080.667741775513</v>
          </cell>
          <cell r="K343">
            <v>3454.1840552091599</v>
          </cell>
          <cell r="L343">
            <v>2.1711730402011522</v>
          </cell>
          <cell r="M343">
            <v>2.9660460875320473</v>
          </cell>
          <cell r="N343">
            <v>7.6113816977318374</v>
          </cell>
          <cell r="O343">
            <v>111.52763841509292</v>
          </cell>
          <cell r="P343">
            <v>26.655983503610141</v>
          </cell>
          <cell r="Q343">
            <v>23.900787179227866</v>
          </cell>
          <cell r="R343">
            <v>704.76765174464083</v>
          </cell>
        </row>
        <row r="344">
          <cell r="A344" t="str">
            <v>Asia HY40724</v>
          </cell>
          <cell r="B344">
            <v>40724</v>
          </cell>
          <cell r="C344">
            <v>40</v>
          </cell>
          <cell r="D344">
            <v>41</v>
          </cell>
          <cell r="E344">
            <v>37</v>
          </cell>
          <cell r="F344">
            <v>97701.80207824707</v>
          </cell>
          <cell r="G344">
            <v>22127.08435344696</v>
          </cell>
          <cell r="H344">
            <v>75574.71772480011</v>
          </cell>
          <cell r="I344">
            <v>23358.794068038464</v>
          </cell>
          <cell r="J344">
            <v>29604.69239616394</v>
          </cell>
          <cell r="K344">
            <v>3815.8498853445053</v>
          </cell>
          <cell r="L344">
            <v>2.5527952364265332</v>
          </cell>
          <cell r="M344">
            <v>3.3002133841088952</v>
          </cell>
          <cell r="N344">
            <v>6.9576115088756909</v>
          </cell>
          <cell r="O344">
            <v>93.283790836137655</v>
          </cell>
          <cell r="P344">
            <v>21.902306420890206</v>
          </cell>
          <cell r="Q344">
            <v>23.479219942255352</v>
          </cell>
          <cell r="R344">
            <v>798.34992447053446</v>
          </cell>
        </row>
        <row r="345">
          <cell r="A345" t="str">
            <v>Asia HY40816</v>
          </cell>
          <cell r="B345">
            <v>40816</v>
          </cell>
          <cell r="C345">
            <v>39</v>
          </cell>
          <cell r="D345">
            <v>39</v>
          </cell>
          <cell r="E345">
            <v>38</v>
          </cell>
          <cell r="F345">
            <v>94644.558403015137</v>
          </cell>
          <cell r="G345">
            <v>19982.002928733826</v>
          </cell>
          <cell r="H345">
            <v>74662.555474281311</v>
          </cell>
          <cell r="I345">
            <v>24518.512231528759</v>
          </cell>
          <cell r="J345">
            <v>27922.330730438232</v>
          </cell>
          <cell r="K345">
            <v>4181.9680109024048</v>
          </cell>
          <cell r="L345">
            <v>2.6739370790738248</v>
          </cell>
          <cell r="M345">
            <v>3.3895651232238562</v>
          </cell>
          <cell r="N345">
            <v>6.5096955919013162</v>
          </cell>
          <cell r="O345">
            <v>76.441117315917111</v>
          </cell>
          <cell r="P345">
            <v>20.16819852169834</v>
          </cell>
          <cell r="Q345">
            <v>26.383966155736417</v>
          </cell>
          <cell r="R345">
            <v>1465.734198636271</v>
          </cell>
        </row>
        <row r="346">
          <cell r="A346" t="str">
            <v>Asia HY40908</v>
          </cell>
          <cell r="B346">
            <v>40908</v>
          </cell>
          <cell r="C346">
            <v>37</v>
          </cell>
          <cell r="D346">
            <v>38</v>
          </cell>
          <cell r="E346">
            <v>36</v>
          </cell>
          <cell r="F346">
            <v>91456.546340942383</v>
          </cell>
          <cell r="G346">
            <v>22295.558149814606</v>
          </cell>
          <cell r="H346">
            <v>69160.988191127777</v>
          </cell>
          <cell r="I346">
            <v>25557.456731822516</v>
          </cell>
          <cell r="J346">
            <v>27788.221923828125</v>
          </cell>
          <cell r="K346">
            <v>3380.3711347579956</v>
          </cell>
          <cell r="L346">
            <v>2.4888597903352325</v>
          </cell>
          <cell r="M346">
            <v>3.2911982131004685</v>
          </cell>
          <cell r="N346">
            <v>7.9846927566677115</v>
          </cell>
          <cell r="O346">
            <v>87.871204058824659</v>
          </cell>
          <cell r="P346">
            <v>23.931478136589515</v>
          </cell>
          <cell r="Q346">
            <v>27.234721992165696</v>
          </cell>
          <cell r="R346">
            <v>1291.9005403334913</v>
          </cell>
        </row>
        <row r="347">
          <cell r="A347" t="str">
            <v>Asia HY40999</v>
          </cell>
          <cell r="B347">
            <v>40999</v>
          </cell>
          <cell r="C347">
            <v>32</v>
          </cell>
          <cell r="D347">
            <v>32</v>
          </cell>
          <cell r="E347">
            <v>32</v>
          </cell>
          <cell r="F347">
            <v>126989.91702270508</v>
          </cell>
          <cell r="G347">
            <v>26404.825746536255</v>
          </cell>
          <cell r="H347">
            <v>100585.09127616882</v>
          </cell>
          <cell r="I347">
            <v>26963.124983295798</v>
          </cell>
          <cell r="J347">
            <v>29770.444351196289</v>
          </cell>
          <cell r="K347">
            <v>5391.664680480957</v>
          </cell>
          <cell r="L347">
            <v>3.3786896187905548</v>
          </cell>
          <cell r="M347">
            <v>4.265637271806531</v>
          </cell>
          <cell r="N347">
            <v>5.5567918496720301</v>
          </cell>
          <cell r="O347">
            <v>97.92939714107537</v>
          </cell>
          <cell r="P347">
            <v>20.792852192993575</v>
          </cell>
          <cell r="Q347">
            <v>21.232492795845314</v>
          </cell>
          <cell r="R347">
            <v>896.81655843720307</v>
          </cell>
        </row>
        <row r="348">
          <cell r="A348" t="str">
            <v>Asia HY41090</v>
          </cell>
          <cell r="B348">
            <v>41090</v>
          </cell>
          <cell r="C348">
            <v>39</v>
          </cell>
          <cell r="D348">
            <v>39</v>
          </cell>
          <cell r="E348">
            <v>38</v>
          </cell>
          <cell r="F348">
            <v>132131.18112182617</v>
          </cell>
          <cell r="G348">
            <v>26876.830320358276</v>
          </cell>
          <cell r="H348">
            <v>105254.3508014679</v>
          </cell>
          <cell r="I348">
            <v>28982.214584127069</v>
          </cell>
          <cell r="J348">
            <v>33101.60538482666</v>
          </cell>
          <cell r="K348">
            <v>6158.4556941986084</v>
          </cell>
          <cell r="L348">
            <v>3.1797355317913101</v>
          </cell>
          <cell r="M348">
            <v>3.9916849828193941</v>
          </cell>
          <cell r="N348">
            <v>5.3754033529771377</v>
          </cell>
          <cell r="O348">
            <v>92.735599076952994</v>
          </cell>
          <cell r="P348">
            <v>20.341020258933121</v>
          </cell>
          <cell r="Q348">
            <v>21.934424817867328</v>
          </cell>
          <cell r="R348">
            <v>928.43749891920299</v>
          </cell>
        </row>
        <row r="349">
          <cell r="A349" t="str">
            <v>Asia HY41182</v>
          </cell>
          <cell r="B349">
            <v>41182</v>
          </cell>
          <cell r="C349">
            <v>14</v>
          </cell>
          <cell r="D349">
            <v>13</v>
          </cell>
          <cell r="E349">
            <v>14</v>
          </cell>
          <cell r="F349">
            <v>22267</v>
          </cell>
          <cell r="G349">
            <v>5055</v>
          </cell>
          <cell r="H349">
            <v>17212</v>
          </cell>
          <cell r="I349">
            <v>4775</v>
          </cell>
          <cell r="J349">
            <v>7967</v>
          </cell>
          <cell r="K349">
            <v>1628</v>
          </cell>
          <cell r="L349">
            <v>2.1604116982553032</v>
          </cell>
          <cell r="M349">
            <v>2.7949039789130161</v>
          </cell>
          <cell r="N349">
            <v>5.0214987714987718</v>
          </cell>
          <cell r="O349">
            <v>96.251308900523554</v>
          </cell>
          <cell r="P349">
            <v>21.535001405678944</v>
          </cell>
          <cell r="Q349">
            <v>22.373723174960173</v>
          </cell>
          <cell r="R349">
            <v>941.91519542262563</v>
          </cell>
        </row>
        <row r="350">
          <cell r="A350" t="str">
            <v>Asia IG40268</v>
          </cell>
          <cell r="B350">
            <v>40268</v>
          </cell>
          <cell r="C350">
            <v>15</v>
          </cell>
          <cell r="D350">
            <v>17</v>
          </cell>
          <cell r="E350">
            <v>14</v>
          </cell>
          <cell r="F350">
            <v>78659.330200195313</v>
          </cell>
          <cell r="G350">
            <v>16495.425765991211</v>
          </cell>
          <cell r="H350">
            <v>62163.904434204102</v>
          </cell>
          <cell r="I350">
            <v>20327.151531219482</v>
          </cell>
          <cell r="J350">
            <v>28144.098449707031</v>
          </cell>
          <cell r="K350">
            <v>3035.3893814086914</v>
          </cell>
          <cell r="L350">
            <v>2.2087722776158496</v>
          </cell>
          <cell r="M350">
            <v>2.7948783060419591</v>
          </cell>
          <cell r="N350">
            <v>7.5412286103335999</v>
          </cell>
          <cell r="O350">
            <v>92.219809634303388</v>
          </cell>
          <cell r="P350">
            <v>21.513599019253764</v>
          </cell>
          <cell r="Q350">
            <v>23.32860922676559</v>
          </cell>
          <cell r="R350">
            <v>170.74698282179682</v>
          </cell>
        </row>
        <row r="351">
          <cell r="A351" t="str">
            <v>Asia IG40359</v>
          </cell>
          <cell r="B351">
            <v>40359</v>
          </cell>
          <cell r="C351">
            <v>17</v>
          </cell>
          <cell r="D351">
            <v>18</v>
          </cell>
          <cell r="E351">
            <v>16</v>
          </cell>
          <cell r="F351">
            <v>87376.003784179688</v>
          </cell>
          <cell r="G351">
            <v>18503.671569824219</v>
          </cell>
          <cell r="H351">
            <v>68872.332214355469</v>
          </cell>
          <cell r="I351">
            <v>23614.502910614014</v>
          </cell>
          <cell r="J351">
            <v>33480.080596923828</v>
          </cell>
          <cell r="K351">
            <v>3542.1874580383301</v>
          </cell>
          <cell r="L351">
            <v>2.0571136922735933</v>
          </cell>
          <cell r="M351">
            <v>2.6097907241061975</v>
          </cell>
          <cell r="N351">
            <v>7.5259497283388432</v>
          </cell>
          <cell r="O351">
            <v>81.311702053302341</v>
          </cell>
          <cell r="P351">
            <v>20.936234530120583</v>
          </cell>
          <cell r="Q351">
            <v>25.74811989102901</v>
          </cell>
          <cell r="R351">
            <v>234.18475137904733</v>
          </cell>
        </row>
        <row r="352">
          <cell r="A352" t="str">
            <v>Asia IG40451</v>
          </cell>
          <cell r="B352">
            <v>40451</v>
          </cell>
          <cell r="C352">
            <v>17</v>
          </cell>
          <cell r="D352">
            <v>18</v>
          </cell>
          <cell r="E352">
            <v>16</v>
          </cell>
          <cell r="F352">
            <v>90327.586364746094</v>
          </cell>
          <cell r="G352">
            <v>21271.035995483398</v>
          </cell>
          <cell r="H352">
            <v>69056.550369262695</v>
          </cell>
          <cell r="I352">
            <v>22444.872108459473</v>
          </cell>
          <cell r="J352">
            <v>34817.502349853516</v>
          </cell>
          <cell r="K352">
            <v>3649.9858665466309</v>
          </cell>
          <cell r="L352">
            <v>1.9833861049356181</v>
          </cell>
          <cell r="M352">
            <v>2.5943155099729927</v>
          </cell>
          <cell r="N352">
            <v>7.6163189304943737</v>
          </cell>
          <cell r="O352">
            <v>97.878564723146908</v>
          </cell>
          <cell r="P352">
            <v>23.20678036362871</v>
          </cell>
          <cell r="Q352">
            <v>23.709767740536382</v>
          </cell>
          <cell r="R352">
            <v>214.79258913562026</v>
          </cell>
        </row>
        <row r="353">
          <cell r="A353" t="str">
            <v>Asia IG40543</v>
          </cell>
          <cell r="B353">
            <v>40543</v>
          </cell>
          <cell r="C353">
            <v>19</v>
          </cell>
          <cell r="D353">
            <v>20</v>
          </cell>
          <cell r="E353">
            <v>18</v>
          </cell>
          <cell r="F353">
            <v>118650.73486328125</v>
          </cell>
          <cell r="G353">
            <v>26730.970611572266</v>
          </cell>
          <cell r="H353">
            <v>91919.764251708984</v>
          </cell>
          <cell r="I353">
            <v>28233.472424507141</v>
          </cell>
          <cell r="J353">
            <v>46200.768249511719</v>
          </cell>
          <cell r="K353">
            <v>4239.4233016967773</v>
          </cell>
          <cell r="L353">
            <v>1.9895722026804274</v>
          </cell>
          <cell r="M353">
            <v>2.568155019035538</v>
          </cell>
          <cell r="N353">
            <v>9.3983257402462854</v>
          </cell>
          <cell r="O353">
            <v>97.149414982998621</v>
          </cell>
          <cell r="P353">
            <v>22.301851327719056</v>
          </cell>
          <cell r="Q353">
            <v>22.95623842060391</v>
          </cell>
          <cell r="R353">
            <v>193.25747753508324</v>
          </cell>
        </row>
        <row r="354">
          <cell r="A354" t="str">
            <v>Asia IG40633</v>
          </cell>
          <cell r="B354">
            <v>40633</v>
          </cell>
          <cell r="C354">
            <v>16</v>
          </cell>
          <cell r="D354">
            <v>17</v>
          </cell>
          <cell r="E354">
            <v>15</v>
          </cell>
          <cell r="F354">
            <v>101785.14923095703</v>
          </cell>
          <cell r="G354">
            <v>19165.393325805664</v>
          </cell>
          <cell r="H354">
            <v>82619.755905151367</v>
          </cell>
          <cell r="I354">
            <v>25542.406393527985</v>
          </cell>
          <cell r="J354">
            <v>43999.622924804688</v>
          </cell>
          <cell r="K354">
            <v>3948.0314559936523</v>
          </cell>
          <cell r="L354">
            <v>1.8777378171251251</v>
          </cell>
          <cell r="M354">
            <v>2.3133186710465168</v>
          </cell>
          <cell r="N354">
            <v>9.6668612114563786</v>
          </cell>
          <cell r="O354">
            <v>86.456330773142255</v>
          </cell>
          <cell r="P354">
            <v>20.353279582548151</v>
          </cell>
          <cell r="Q354">
            <v>23.541687925612173</v>
          </cell>
          <cell r="R354">
            <v>192.32896938214367</v>
          </cell>
        </row>
        <row r="355">
          <cell r="A355" t="str">
            <v>Asia IG40724</v>
          </cell>
          <cell r="B355">
            <v>40724</v>
          </cell>
          <cell r="C355">
            <v>15</v>
          </cell>
          <cell r="D355">
            <v>16</v>
          </cell>
          <cell r="E355">
            <v>14</v>
          </cell>
          <cell r="F355">
            <v>93036.291381835938</v>
          </cell>
          <cell r="G355">
            <v>16851.579727172852</v>
          </cell>
          <cell r="H355">
            <v>76184.711654663086</v>
          </cell>
          <cell r="I355">
            <v>25429.565201759338</v>
          </cell>
          <cell r="J355">
            <v>42401.670837402344</v>
          </cell>
          <cell r="K355">
            <v>3580.7347640991211</v>
          </cell>
          <cell r="L355">
            <v>1.7967384338888093</v>
          </cell>
          <cell r="M355">
            <v>2.1941656907484175</v>
          </cell>
          <cell r="N355">
            <v>10.284190906602142</v>
          </cell>
          <cell r="O355">
            <v>77.364239733070633</v>
          </cell>
          <cell r="P355">
            <v>19.705302489472249</v>
          </cell>
          <cell r="Q355">
            <v>25.470815143354773</v>
          </cell>
          <cell r="R355">
            <v>217.43742940231985</v>
          </cell>
        </row>
        <row r="356">
          <cell r="A356" t="str">
            <v>Asia IG40816</v>
          </cell>
          <cell r="B356">
            <v>40816</v>
          </cell>
          <cell r="C356">
            <v>16</v>
          </cell>
          <cell r="D356">
            <v>17</v>
          </cell>
          <cell r="E356">
            <v>15</v>
          </cell>
          <cell r="F356">
            <v>102834.80200195313</v>
          </cell>
          <cell r="G356">
            <v>17765.400527954102</v>
          </cell>
          <cell r="H356">
            <v>85069.401473999023</v>
          </cell>
          <cell r="I356">
            <v>30105.729657292366</v>
          </cell>
          <cell r="J356">
            <v>45471.371459960938</v>
          </cell>
          <cell r="K356">
            <v>3822.3281021118164</v>
          </cell>
          <cell r="L356">
            <v>1.8708343017299462</v>
          </cell>
          <cell r="M356">
            <v>2.2615284892496064</v>
          </cell>
          <cell r="N356">
            <v>10.435048103345126</v>
          </cell>
          <cell r="O356">
            <v>65.919676182823792</v>
          </cell>
          <cell r="P356">
            <v>18.169403820499202</v>
          </cell>
          <cell r="Q356">
            <v>27.562944590485515</v>
          </cell>
          <cell r="R356">
            <v>364.61674169355183</v>
          </cell>
        </row>
        <row r="357">
          <cell r="A357" t="str">
            <v>Asia IG40908</v>
          </cell>
          <cell r="B357">
            <v>40908</v>
          </cell>
          <cell r="C357">
            <v>15</v>
          </cell>
          <cell r="D357">
            <v>15</v>
          </cell>
          <cell r="E357">
            <v>14</v>
          </cell>
          <cell r="F357">
            <v>95354.65380859375</v>
          </cell>
          <cell r="G357">
            <v>16077.341651916504</v>
          </cell>
          <cell r="H357">
            <v>79277.312156677246</v>
          </cell>
          <cell r="I357">
            <v>22855.102857112885</v>
          </cell>
          <cell r="J357">
            <v>42861.336181640625</v>
          </cell>
          <cell r="K357">
            <v>3520.409984588623</v>
          </cell>
          <cell r="L357">
            <v>1.8496229753713365</v>
          </cell>
          <cell r="M357">
            <v>2.2247242457513097</v>
          </cell>
          <cell r="N357">
            <v>10.609425397358612</v>
          </cell>
          <cell r="O357">
            <v>70.344647987059801</v>
          </cell>
          <cell r="P357">
            <v>16.860573668683958</v>
          </cell>
          <cell r="Q357">
            <v>23.968523762867555</v>
          </cell>
          <cell r="R357">
            <v>376.38058558433045</v>
          </cell>
        </row>
        <row r="358">
          <cell r="A358" t="str">
            <v>Asia IG40999</v>
          </cell>
          <cell r="B358">
            <v>40999</v>
          </cell>
          <cell r="C358">
            <v>16</v>
          </cell>
          <cell r="D358">
            <v>16</v>
          </cell>
          <cell r="E358">
            <v>15</v>
          </cell>
          <cell r="F358">
            <v>104941.26062011719</v>
          </cell>
          <cell r="G358">
            <v>20959.771667480469</v>
          </cell>
          <cell r="H358">
            <v>83981.488952636719</v>
          </cell>
          <cell r="I358">
            <v>29544.26636505127</v>
          </cell>
          <cell r="J358">
            <v>46621.249694824219</v>
          </cell>
          <cell r="K358">
            <v>4254.6010360717773</v>
          </cell>
          <cell r="L358">
            <v>1.8013564523123486</v>
          </cell>
          <cell r="M358">
            <v>2.2509319528551273</v>
          </cell>
          <cell r="N358">
            <v>9.7542837226028638</v>
          </cell>
          <cell r="O358">
            <v>70.943618665293258</v>
          </cell>
          <cell r="P358">
            <v>19.972860573262917</v>
          </cell>
          <cell r="Q358">
            <v>28.153146046148837</v>
          </cell>
          <cell r="R358">
            <v>303.29673880228046</v>
          </cell>
        </row>
        <row r="359">
          <cell r="A359" t="str">
            <v>Asia IG41090</v>
          </cell>
          <cell r="B359">
            <v>41090</v>
          </cell>
          <cell r="C359">
            <v>16</v>
          </cell>
          <cell r="D359">
            <v>16</v>
          </cell>
          <cell r="E359">
            <v>15</v>
          </cell>
          <cell r="F359">
            <v>102374.47631835938</v>
          </cell>
          <cell r="G359">
            <v>18951.257659912109</v>
          </cell>
          <cell r="H359">
            <v>83423.218658447266</v>
          </cell>
          <cell r="I359">
            <v>28583.758102416992</v>
          </cell>
          <cell r="J359">
            <v>44422.438751220703</v>
          </cell>
          <cell r="K359">
            <v>4284.2206001281738</v>
          </cell>
          <cell r="L359">
            <v>1.877952246738251</v>
          </cell>
          <cell r="M359">
            <v>2.3045667729250048</v>
          </cell>
          <cell r="N359">
            <v>9.2737705176615552</v>
          </cell>
          <cell r="O359">
            <v>66.300790791780543</v>
          </cell>
          <cell r="P359">
            <v>18.511701687223649</v>
          </cell>
          <cell r="Q359">
            <v>27.920785659043133</v>
          </cell>
          <cell r="R359">
            <v>317.56884693885939</v>
          </cell>
        </row>
        <row r="360">
          <cell r="A360" t="str">
            <v>Asia IG41182</v>
          </cell>
          <cell r="B360">
            <v>41182</v>
          </cell>
          <cell r="C360">
            <v>15</v>
          </cell>
          <cell r="D360">
            <v>16</v>
          </cell>
          <cell r="E360">
            <v>14</v>
          </cell>
          <cell r="F360">
            <v>91797</v>
          </cell>
          <cell r="G360">
            <v>13312</v>
          </cell>
          <cell r="H360">
            <v>78485</v>
          </cell>
          <cell r="I360">
            <v>28367</v>
          </cell>
          <cell r="J360">
            <v>38937</v>
          </cell>
          <cell r="K360">
            <v>4169</v>
          </cell>
          <cell r="L360">
            <v>2.0156920153067777</v>
          </cell>
          <cell r="M360">
            <v>2.3575776253948688</v>
          </cell>
          <cell r="N360">
            <v>8.2799232429839282</v>
          </cell>
          <cell r="O360">
            <v>57.013431099517042</v>
          </cell>
          <cell r="P360">
            <v>16.239582287378251</v>
          </cell>
          <cell r="Q360">
            <v>28.483783512400844</v>
          </cell>
          <cell r="R360">
            <v>256.61288251037246</v>
          </cell>
        </row>
        <row r="361">
          <cell r="A361" t="str">
            <v>Asia IG41274</v>
          </cell>
          <cell r="B361">
            <v>41274</v>
          </cell>
          <cell r="C361">
            <v>15</v>
          </cell>
          <cell r="D361">
            <v>15</v>
          </cell>
          <cell r="E361">
            <v>14</v>
          </cell>
          <cell r="F361">
            <v>99659</v>
          </cell>
          <cell r="G361">
            <v>18898</v>
          </cell>
          <cell r="H361">
            <v>80761</v>
          </cell>
          <cell r="I361">
            <v>28218</v>
          </cell>
          <cell r="J361">
            <v>40977</v>
          </cell>
          <cell r="K361">
            <v>4213</v>
          </cell>
          <cell r="L361">
            <v>1.9708861068404226</v>
          </cell>
          <cell r="M361">
            <v>2.4320716499499717</v>
          </cell>
          <cell r="N361">
            <v>8.7415143603133156</v>
          </cell>
          <cell r="O361">
            <v>66.971436671628041</v>
          </cell>
          <cell r="P361">
            <v>18.962662679737907</v>
          </cell>
          <cell r="Q361">
            <v>28.314552624449373</v>
          </cell>
          <cell r="R361">
            <v>230.26440290880674</v>
          </cell>
        </row>
        <row r="366">
          <cell r="A366" t="str">
            <v>Asia HY</v>
          </cell>
          <cell r="B366" t="str">
            <v>ReportDate</v>
          </cell>
          <cell r="C366" t="str">
            <v>LeverageSample</v>
          </cell>
          <cell r="D366" t="str">
            <v>LiquiditySample</v>
          </cell>
          <cell r="E366" t="str">
            <v>CoverageSample</v>
          </cell>
          <cell r="F366" t="str">
            <v>TotalDebt</v>
          </cell>
          <cell r="G366" t="str">
            <v>Cash</v>
          </cell>
          <cell r="H366" t="str">
            <v>NetDebt</v>
          </cell>
          <cell r="I366" t="str">
            <v>STdebt</v>
          </cell>
          <cell r="J366" t="str">
            <v>LtmEbitda</v>
          </cell>
          <cell r="K366" t="str">
            <v>LtmInterest</v>
          </cell>
          <cell r="L366" t="str">
            <v>NetLeverage</v>
          </cell>
          <cell r="M366" t="str">
            <v>Leverage</v>
          </cell>
          <cell r="N366" t="str">
            <v>CoverageRatio</v>
          </cell>
          <cell r="O366" t="str">
            <v>CashSTdebt</v>
          </cell>
          <cell r="P366" t="str">
            <v>CashTotalDebt</v>
          </cell>
          <cell r="Q366" t="str">
            <v>STtoTotalDebt</v>
          </cell>
          <cell r="R366" t="str">
            <v>OAS</v>
          </cell>
        </row>
        <row r="367">
          <cell r="A367" t="str">
            <v>Asia HY38807</v>
          </cell>
          <cell r="B367">
            <v>38807</v>
          </cell>
          <cell r="C367">
            <v>30</v>
          </cell>
          <cell r="D367">
            <v>30</v>
          </cell>
          <cell r="E367">
            <v>28</v>
          </cell>
          <cell r="F367">
            <v>14951.978832244873</v>
          </cell>
          <cell r="G367">
            <v>4810.3224415183067</v>
          </cell>
          <cell r="H367">
            <v>10141.656390726566</v>
          </cell>
          <cell r="I367">
            <v>2854.8042487679049</v>
          </cell>
          <cell r="J367">
            <v>7434.0370235443115</v>
          </cell>
          <cell r="K367">
            <v>966.13111437112093</v>
          </cell>
          <cell r="L367">
            <v>1.3642192470399277</v>
          </cell>
          <cell r="M367">
            <v>2.0112865707946459</v>
          </cell>
          <cell r="N367">
            <v>7.6740271317441842</v>
          </cell>
          <cell r="O367">
            <v>168.49920423070608</v>
          </cell>
          <cell r="P367">
            <v>32.171811473840151</v>
          </cell>
          <cell r="Q367">
            <v>19.093153359817109</v>
          </cell>
          <cell r="R367">
            <v>213.62610319058274</v>
          </cell>
        </row>
        <row r="368">
          <cell r="A368" t="str">
            <v>Asia HY38898</v>
          </cell>
          <cell r="B368">
            <v>38898</v>
          </cell>
          <cell r="C368">
            <v>30</v>
          </cell>
          <cell r="D368">
            <v>30</v>
          </cell>
          <cell r="E368">
            <v>28</v>
          </cell>
          <cell r="F368">
            <v>14605.575073242188</v>
          </cell>
          <cell r="G368">
            <v>4366.1846813559532</v>
          </cell>
          <cell r="H368">
            <v>10239.390391886234</v>
          </cell>
          <cell r="I368">
            <v>2648.169124561362</v>
          </cell>
          <cell r="J368">
            <v>7453.1619167327881</v>
          </cell>
          <cell r="K368">
            <v>1064.199006922543</v>
          </cell>
          <cell r="L368">
            <v>1.3738317382986407</v>
          </cell>
          <cell r="M368">
            <v>1.9596481649555755</v>
          </cell>
          <cell r="N368">
            <v>6.9848226030488352</v>
          </cell>
          <cell r="O368">
            <v>164.87559804471175</v>
          </cell>
          <cell r="P368">
            <v>29.893959391951107</v>
          </cell>
          <cell r="Q368">
            <v>18.131221203421699</v>
          </cell>
          <cell r="R368">
            <v>272.52262656065255</v>
          </cell>
        </row>
        <row r="369">
          <cell r="A369" t="str">
            <v>Asia HY38990</v>
          </cell>
          <cell r="B369">
            <v>38990</v>
          </cell>
          <cell r="C369">
            <v>30</v>
          </cell>
          <cell r="D369">
            <v>30</v>
          </cell>
          <cell r="E369">
            <v>28</v>
          </cell>
          <cell r="F369">
            <v>16817.32458114624</v>
          </cell>
          <cell r="G369">
            <v>5817.4966067671776</v>
          </cell>
          <cell r="H369">
            <v>10999.827974379063</v>
          </cell>
          <cell r="I369">
            <v>2816.287885623984</v>
          </cell>
          <cell r="J369">
            <v>7463.8119705915451</v>
          </cell>
          <cell r="K369">
            <v>1116.6482170894742</v>
          </cell>
          <cell r="L369">
            <v>1.473754700375614</v>
          </cell>
          <cell r="M369">
            <v>2.2531817049262273</v>
          </cell>
          <cell r="N369">
            <v>6.6662814820551484</v>
          </cell>
          <cell r="O369">
            <v>206.56611976577949</v>
          </cell>
          <cell r="P369">
            <v>34.592283562684663</v>
          </cell>
          <cell r="Q369">
            <v>16.74634911180403</v>
          </cell>
          <cell r="R369">
            <v>276.57969397814054</v>
          </cell>
        </row>
        <row r="370">
          <cell r="A370" t="str">
            <v>Asia HY39082</v>
          </cell>
          <cell r="B370">
            <v>39082</v>
          </cell>
          <cell r="C370">
            <v>30</v>
          </cell>
          <cell r="D370">
            <v>30</v>
          </cell>
          <cell r="E370">
            <v>28</v>
          </cell>
          <cell r="F370">
            <v>17019.031097412109</v>
          </cell>
          <cell r="G370">
            <v>6440.7862817645073</v>
          </cell>
          <cell r="H370">
            <v>10578.244815647602</v>
          </cell>
          <cell r="I370">
            <v>2746.4170516757295</v>
          </cell>
          <cell r="J370">
            <v>8226.5829437971115</v>
          </cell>
          <cell r="K370">
            <v>1043.6406246498227</v>
          </cell>
          <cell r="L370">
            <v>1.2858613215130417</v>
          </cell>
          <cell r="M370">
            <v>2.0687849637794695</v>
          </cell>
          <cell r="N370">
            <v>7.8634944931476225</v>
          </cell>
          <cell r="O370">
            <v>234.51595881385364</v>
          </cell>
          <cell r="P370">
            <v>37.844611981136133</v>
          </cell>
          <cell r="Q370">
            <v>16.13732906389334</v>
          </cell>
          <cell r="R370">
            <v>223.65607269280682</v>
          </cell>
        </row>
        <row r="371">
          <cell r="A371" t="str">
            <v>Asia HY39172</v>
          </cell>
          <cell r="B371">
            <v>39172</v>
          </cell>
          <cell r="C371">
            <v>31</v>
          </cell>
          <cell r="D371">
            <v>29</v>
          </cell>
          <cell r="E371">
            <v>31</v>
          </cell>
          <cell r="F371">
            <v>25281.344497680664</v>
          </cell>
          <cell r="G371">
            <v>9376.3172125816345</v>
          </cell>
          <cell r="H371">
            <v>15905.02728509903</v>
          </cell>
          <cell r="I371">
            <v>3538.1473885895684</v>
          </cell>
          <cell r="J371">
            <v>10340.067735671997</v>
          </cell>
          <cell r="K371">
            <v>1649.0096525400877</v>
          </cell>
          <cell r="L371">
            <v>1.5381937228736509</v>
          </cell>
          <cell r="M371">
            <v>2.4449882867268897</v>
          </cell>
          <cell r="N371">
            <v>6.2704713218291053</v>
          </cell>
          <cell r="O371">
            <v>256.4966142146443</v>
          </cell>
          <cell r="P371">
            <v>36.718668118516661</v>
          </cell>
          <cell r="Q371">
            <v>14.315459184887855</v>
          </cell>
          <cell r="R371">
            <v>251.1386914482525</v>
          </cell>
        </row>
        <row r="372">
          <cell r="A372" t="str">
            <v>Asia HY39263</v>
          </cell>
          <cell r="B372">
            <v>39263</v>
          </cell>
          <cell r="C372">
            <v>31</v>
          </cell>
          <cell r="D372">
            <v>29</v>
          </cell>
          <cell r="E372">
            <v>31</v>
          </cell>
          <cell r="F372">
            <v>26478.857467163354</v>
          </cell>
          <cell r="G372">
            <v>9978.6620826721191</v>
          </cell>
          <cell r="H372">
            <v>16500.195384491235</v>
          </cell>
          <cell r="I372">
            <v>4048.0133929299191</v>
          </cell>
          <cell r="J372">
            <v>10609.193910598755</v>
          </cell>
          <cell r="K372">
            <v>1678.32825987041</v>
          </cell>
          <cell r="L372">
            <v>1.5552732397517284</v>
          </cell>
          <cell r="M372">
            <v>2.4958406538983655</v>
          </cell>
          <cell r="N372">
            <v>6.3212865827677422</v>
          </cell>
          <cell r="O372">
            <v>239.06969143553235</v>
          </cell>
          <cell r="P372">
            <v>37.346281803160274</v>
          </cell>
          <cell r="Q372">
            <v>15.621504164291391</v>
          </cell>
          <cell r="R372">
            <v>256.05437741964408</v>
          </cell>
        </row>
        <row r="373">
          <cell r="A373" t="str">
            <v>Asia HY39355</v>
          </cell>
          <cell r="B373">
            <v>39355</v>
          </cell>
          <cell r="C373">
            <v>31</v>
          </cell>
          <cell r="D373">
            <v>28</v>
          </cell>
          <cell r="E373">
            <v>31</v>
          </cell>
          <cell r="F373">
            <v>29335.835720062256</v>
          </cell>
          <cell r="G373">
            <v>7806.2189111709595</v>
          </cell>
          <cell r="H373">
            <v>21529.616808891296</v>
          </cell>
          <cell r="I373">
            <v>4011.347839792259</v>
          </cell>
          <cell r="J373">
            <v>11770.816358566284</v>
          </cell>
          <cell r="K373">
            <v>1783.9424690455198</v>
          </cell>
          <cell r="L373">
            <v>1.8290674285495063</v>
          </cell>
          <cell r="M373">
            <v>2.4922515844632067</v>
          </cell>
          <cell r="N373">
            <v>6.5982040131956383</v>
          </cell>
          <cell r="O373">
            <v>182.02456156083358</v>
          </cell>
          <cell r="P373">
            <v>25.592643915377781</v>
          </cell>
          <cell r="Q373">
            <v>14.059994813845265</v>
          </cell>
          <cell r="R373">
            <v>362.37043910421062</v>
          </cell>
        </row>
        <row r="374">
          <cell r="A374" t="str">
            <v>Asia HY39447</v>
          </cell>
          <cell r="B374">
            <v>39447</v>
          </cell>
          <cell r="C374">
            <v>31</v>
          </cell>
          <cell r="D374">
            <v>27</v>
          </cell>
          <cell r="E374">
            <v>31</v>
          </cell>
          <cell r="F374">
            <v>30747.577877044678</v>
          </cell>
          <cell r="G374">
            <v>9803.4046049118042</v>
          </cell>
          <cell r="H374">
            <v>20944.173272132874</v>
          </cell>
          <cell r="I374">
            <v>4490.5042102336884</v>
          </cell>
          <cell r="J374">
            <v>10597.248083114624</v>
          </cell>
          <cell r="K374">
            <v>1801.3960471600294</v>
          </cell>
          <cell r="L374">
            <v>1.976378500141444</v>
          </cell>
          <cell r="M374">
            <v>2.9014681581378716</v>
          </cell>
          <cell r="N374">
            <v>5.8827974557963509</v>
          </cell>
          <cell r="O374">
            <v>189.02768635110493</v>
          </cell>
          <cell r="P374">
            <v>28.921029687518928</v>
          </cell>
          <cell r="Q374">
            <v>15.299890849745815</v>
          </cell>
          <cell r="R374">
            <v>501.31402117976069</v>
          </cell>
        </row>
        <row r="375">
          <cell r="A375" t="str">
            <v>Asia HY39538</v>
          </cell>
          <cell r="B375">
            <v>39538</v>
          </cell>
          <cell r="C375">
            <v>31</v>
          </cell>
          <cell r="D375">
            <v>30</v>
          </cell>
          <cell r="E375">
            <v>31</v>
          </cell>
          <cell r="F375">
            <v>35096.443435668945</v>
          </cell>
          <cell r="G375">
            <v>8359.6736907288432</v>
          </cell>
          <cell r="H375">
            <v>26736.769744940102</v>
          </cell>
          <cell r="I375">
            <v>6048.8111201524734</v>
          </cell>
          <cell r="J375">
            <v>11037.768759727478</v>
          </cell>
          <cell r="K375">
            <v>2175.0252285599709</v>
          </cell>
          <cell r="L375">
            <v>2.422298412564337</v>
          </cell>
          <cell r="M375">
            <v>3.1796683006915498</v>
          </cell>
          <cell r="N375">
            <v>5.0747773473116471</v>
          </cell>
          <cell r="O375">
            <v>124.60114112137579</v>
          </cell>
          <cell r="P375">
            <v>21.858350580590837</v>
          </cell>
          <cell r="Q375">
            <v>17.542656819890837</v>
          </cell>
          <cell r="R375">
            <v>770.4132503059592</v>
          </cell>
        </row>
        <row r="376">
          <cell r="A376" t="str">
            <v>Asia HY39629</v>
          </cell>
          <cell r="B376">
            <v>39629</v>
          </cell>
          <cell r="C376">
            <v>31</v>
          </cell>
          <cell r="D376">
            <v>30</v>
          </cell>
          <cell r="E376">
            <v>31</v>
          </cell>
          <cell r="F376">
            <v>36146.065414428711</v>
          </cell>
          <cell r="G376">
            <v>9614.616479806602</v>
          </cell>
          <cell r="H376">
            <v>26531.448934622109</v>
          </cell>
          <cell r="I376">
            <v>6815.9604150056839</v>
          </cell>
          <cell r="J376">
            <v>11045.776573181152</v>
          </cell>
          <cell r="K376">
            <v>2243.2956405282021</v>
          </cell>
          <cell r="L376">
            <v>2.4019541549518348</v>
          </cell>
          <cell r="M376">
            <v>3.2723878828212389</v>
          </cell>
          <cell r="N376">
            <v>4.9239058702848171</v>
          </cell>
          <cell r="O376">
            <v>129.86547681548606</v>
          </cell>
          <cell r="P376">
            <v>24.912826698421224</v>
          </cell>
          <cell r="Q376">
            <v>19.183563876500891</v>
          </cell>
          <cell r="R376">
            <v>719.71179030045005</v>
          </cell>
        </row>
        <row r="377">
          <cell r="A377" t="str">
            <v>Asia HY39721</v>
          </cell>
          <cell r="B377">
            <v>39721</v>
          </cell>
          <cell r="C377">
            <v>33</v>
          </cell>
          <cell r="D377">
            <v>31</v>
          </cell>
          <cell r="E377">
            <v>32</v>
          </cell>
          <cell r="F377">
            <v>40161.840007781982</v>
          </cell>
          <cell r="G377">
            <v>9373.2914523407817</v>
          </cell>
          <cell r="H377">
            <v>30788.548555441201</v>
          </cell>
          <cell r="I377">
            <v>7113.4802415072918</v>
          </cell>
          <cell r="J377">
            <v>11176.117066860199</v>
          </cell>
          <cell r="K377">
            <v>2414.6470979452133</v>
          </cell>
          <cell r="L377">
            <v>2.7548520090878834</v>
          </cell>
          <cell r="M377">
            <v>3.5935414569762543</v>
          </cell>
          <cell r="N377">
            <v>4.5909935969018809</v>
          </cell>
          <cell r="O377">
            <v>115.29565931961767</v>
          </cell>
          <cell r="P377">
            <v>21.276746620368964</v>
          </cell>
          <cell r="Q377">
            <v>18.45407428686147</v>
          </cell>
          <cell r="R377">
            <v>1023.2807338531776</v>
          </cell>
        </row>
        <row r="378">
          <cell r="A378" t="str">
            <v>Asia HY39813</v>
          </cell>
          <cell r="B378">
            <v>39813</v>
          </cell>
          <cell r="C378">
            <v>34</v>
          </cell>
          <cell r="D378">
            <v>32</v>
          </cell>
          <cell r="E378">
            <v>33</v>
          </cell>
          <cell r="F378">
            <v>42231.829132080078</v>
          </cell>
          <cell r="G378">
            <v>8291.28065674752</v>
          </cell>
          <cell r="H378">
            <v>33940.548475332558</v>
          </cell>
          <cell r="I378">
            <v>7447.4779469966888</v>
          </cell>
          <cell r="J378">
            <v>11235.58543920517</v>
          </cell>
          <cell r="K378">
            <v>2639.1136366128922</v>
          </cell>
          <cell r="L378">
            <v>3.0208081865410645</v>
          </cell>
          <cell r="M378">
            <v>3.7587564404714859</v>
          </cell>
          <cell r="N378">
            <v>4.223045792030792</v>
          </cell>
          <cell r="O378">
            <v>94.421188340679535</v>
          </cell>
          <cell r="P378">
            <v>17.498023175361247</v>
          </cell>
          <cell r="Q378">
            <v>18.531881967241208</v>
          </cell>
          <cell r="R378">
            <v>2295.6266496796502</v>
          </cell>
        </row>
        <row r="379">
          <cell r="A379" t="str">
            <v>Asia HY39903</v>
          </cell>
          <cell r="B379">
            <v>39903</v>
          </cell>
          <cell r="C379">
            <v>34</v>
          </cell>
          <cell r="D379">
            <v>34</v>
          </cell>
          <cell r="E379">
            <v>33</v>
          </cell>
          <cell r="F379">
            <v>44862.493232727051</v>
          </cell>
          <cell r="G379">
            <v>11508.719071865082</v>
          </cell>
          <cell r="H379">
            <v>33353.774160861969</v>
          </cell>
          <cell r="I379">
            <v>8251.46971398592</v>
          </cell>
          <cell r="J379">
            <v>12619.774034500122</v>
          </cell>
          <cell r="K379">
            <v>2496.0424803495407</v>
          </cell>
          <cell r="L379">
            <v>2.6429771301513747</v>
          </cell>
          <cell r="M379">
            <v>3.5549363332561512</v>
          </cell>
          <cell r="N379">
            <v>4.9019121771579828</v>
          </cell>
          <cell r="O379">
            <v>139.47477807933112</v>
          </cell>
          <cell r="P379">
            <v>25.653320273937663</v>
          </cell>
          <cell r="Q379">
            <v>18.392802359826266</v>
          </cell>
          <cell r="R379">
            <v>1773.9022844246253</v>
          </cell>
        </row>
        <row r="380">
          <cell r="A380" t="str">
            <v>Asia HY39994</v>
          </cell>
          <cell r="B380">
            <v>39994</v>
          </cell>
          <cell r="C380">
            <v>34</v>
          </cell>
          <cell r="D380">
            <v>33</v>
          </cell>
          <cell r="E380">
            <v>33</v>
          </cell>
          <cell r="F380">
            <v>46860.277492523193</v>
          </cell>
          <cell r="G380">
            <v>12241.431911468506</v>
          </cell>
          <cell r="H380">
            <v>34618.845581054688</v>
          </cell>
          <cell r="I380">
            <v>8871.1102249622345</v>
          </cell>
          <cell r="J380">
            <v>11850.427407503128</v>
          </cell>
          <cell r="K380">
            <v>2445.7476414442062</v>
          </cell>
          <cell r="L380">
            <v>2.9213162015688714</v>
          </cell>
          <cell r="M380">
            <v>3.9543111721737132</v>
          </cell>
          <cell r="N380">
            <v>4.7129692417703763</v>
          </cell>
          <cell r="O380">
            <v>137.55323957015321</v>
          </cell>
          <cell r="P380">
            <v>26.275681712365394</v>
          </cell>
          <cell r="Q380">
            <v>19.10219039149899</v>
          </cell>
          <cell r="R380">
            <v>1145.9610552649706</v>
          </cell>
        </row>
        <row r="381">
          <cell r="A381" t="str">
            <v>Asia HY40086</v>
          </cell>
          <cell r="B381">
            <v>40086</v>
          </cell>
          <cell r="C381">
            <v>34</v>
          </cell>
          <cell r="D381">
            <v>33</v>
          </cell>
          <cell r="E381">
            <v>33</v>
          </cell>
          <cell r="F381">
            <v>50824.749816894531</v>
          </cell>
          <cell r="G381">
            <v>13309.509344100952</v>
          </cell>
          <cell r="H381">
            <v>37515.240472793579</v>
          </cell>
          <cell r="I381">
            <v>9852.8053693771362</v>
          </cell>
          <cell r="J381">
            <v>12806.433553695679</v>
          </cell>
          <cell r="K381">
            <v>2425.6499158591032</v>
          </cell>
          <cell r="L381">
            <v>2.9294057799540481</v>
          </cell>
          <cell r="M381">
            <v>3.9686888315777451</v>
          </cell>
          <cell r="N381">
            <v>5.1490581842989656</v>
          </cell>
          <cell r="O381">
            <v>134.38483599240615</v>
          </cell>
          <cell r="P381">
            <v>26.27657938883501</v>
          </cell>
          <cell r="Q381">
            <v>19.553232472092201</v>
          </cell>
          <cell r="R381">
            <v>727.19293847360132</v>
          </cell>
        </row>
        <row r="382">
          <cell r="A382" t="str">
            <v>Asia HY40178</v>
          </cell>
          <cell r="B382">
            <v>40178</v>
          </cell>
          <cell r="C382">
            <v>35</v>
          </cell>
          <cell r="D382">
            <v>34</v>
          </cell>
          <cell r="E382">
            <v>35</v>
          </cell>
          <cell r="F382">
            <v>56415.283740997314</v>
          </cell>
          <cell r="G382">
            <v>13985.762152671814</v>
          </cell>
          <cell r="H382">
            <v>42429.5215883255</v>
          </cell>
          <cell r="I382">
            <v>9792.9806871414185</v>
          </cell>
          <cell r="J382">
            <v>15170.314764022827</v>
          </cell>
          <cell r="K382">
            <v>2573.1539752334356</v>
          </cell>
          <cell r="L382">
            <v>2.796878129974552</v>
          </cell>
          <cell r="M382">
            <v>3.7187945417447126</v>
          </cell>
          <cell r="N382">
            <v>5.8956109545083022</v>
          </cell>
          <cell r="O382">
            <v>141.93577741015335</v>
          </cell>
          <cell r="P382">
            <v>24.829756429070642</v>
          </cell>
          <cell r="Q382">
            <v>17.493655850645624</v>
          </cell>
          <cell r="R382">
            <v>684.92899975835462</v>
          </cell>
        </row>
        <row r="383">
          <cell r="A383" t="str">
            <v>Asia HY40268</v>
          </cell>
          <cell r="B383">
            <v>40268</v>
          </cell>
          <cell r="C383">
            <v>37</v>
          </cell>
          <cell r="D383">
            <v>36</v>
          </cell>
          <cell r="E383">
            <v>36</v>
          </cell>
          <cell r="F383">
            <v>72905.676254272461</v>
          </cell>
          <cell r="G383">
            <v>16932.038599014282</v>
          </cell>
          <cell r="H383">
            <v>55973.637655258179</v>
          </cell>
          <cell r="I383">
            <v>15088.933857917786</v>
          </cell>
          <cell r="J383">
            <v>19324.981567382813</v>
          </cell>
          <cell r="K383">
            <v>3032.127284526825</v>
          </cell>
          <cell r="L383">
            <v>2.8964393813307376</v>
          </cell>
          <cell r="M383">
            <v>3.7726129776664048</v>
          </cell>
          <cell r="N383">
            <v>6.1643599992948959</v>
          </cell>
          <cell r="O383">
            <v>111.62053402440115</v>
          </cell>
          <cell r="P383">
            <v>23.240257526201262</v>
          </cell>
          <cell r="Q383">
            <v>20.820772566023336</v>
          </cell>
          <cell r="R383">
            <v>570.4848427762704</v>
          </cell>
        </row>
        <row r="384">
          <cell r="A384" t="str">
            <v>Asia HY40359</v>
          </cell>
          <cell r="B384">
            <v>40359</v>
          </cell>
          <cell r="C384">
            <v>39</v>
          </cell>
          <cell r="D384">
            <v>37</v>
          </cell>
          <cell r="E384">
            <v>38</v>
          </cell>
          <cell r="F384">
            <v>76101.686264038086</v>
          </cell>
          <cell r="G384">
            <v>18211.184802055359</v>
          </cell>
          <cell r="H384">
            <v>57890.501461982727</v>
          </cell>
          <cell r="I384">
            <v>15121.092100143433</v>
          </cell>
          <cell r="J384">
            <v>23014.243915557861</v>
          </cell>
          <cell r="K384">
            <v>3507.9843270778656</v>
          </cell>
          <cell r="L384">
            <v>2.5154205228027573</v>
          </cell>
          <cell r="M384">
            <v>3.3067211133793788</v>
          </cell>
          <cell r="N384">
            <v>6.3798422133560724</v>
          </cell>
          <cell r="O384">
            <v>113.10820544450593</v>
          </cell>
          <cell r="P384">
            <v>22.693340334600297</v>
          </cell>
          <cell r="Q384">
            <v>20.063389959567775</v>
          </cell>
          <cell r="R384">
            <v>794.51070547688391</v>
          </cell>
        </row>
        <row r="385">
          <cell r="A385" t="str">
            <v>Asia HY40451</v>
          </cell>
          <cell r="B385">
            <v>40451</v>
          </cell>
          <cell r="C385">
            <v>41</v>
          </cell>
          <cell r="D385">
            <v>39</v>
          </cell>
          <cell r="E385">
            <v>40</v>
          </cell>
          <cell r="F385">
            <v>87422.19580078125</v>
          </cell>
          <cell r="G385">
            <v>20249.907777786255</v>
          </cell>
          <cell r="H385">
            <v>67172.288022994995</v>
          </cell>
          <cell r="I385">
            <v>13985.044466972351</v>
          </cell>
          <cell r="J385">
            <v>28583.943799972534</v>
          </cell>
          <cell r="K385">
            <v>3839.5118380188942</v>
          </cell>
          <cell r="L385">
            <v>2.3500007029491687</v>
          </cell>
          <cell r="M385">
            <v>3.0584371566272548</v>
          </cell>
          <cell r="N385">
            <v>7.0411328080833124</v>
          </cell>
          <cell r="O385">
            <v>136.80423690397967</v>
          </cell>
          <cell r="P385">
            <v>22.219370181829678</v>
          </cell>
          <cell r="Q385">
            <v>16.241726634113707</v>
          </cell>
          <cell r="R385">
            <v>681.81565317375191</v>
          </cell>
        </row>
        <row r="386">
          <cell r="A386" t="str">
            <v>Asia HY40543</v>
          </cell>
          <cell r="B386">
            <v>40543</v>
          </cell>
          <cell r="C386">
            <v>41</v>
          </cell>
          <cell r="D386">
            <v>39</v>
          </cell>
          <cell r="E386">
            <v>40</v>
          </cell>
          <cell r="F386">
            <v>92381.916801452637</v>
          </cell>
          <cell r="G386">
            <v>22874.782152175903</v>
          </cell>
          <cell r="H386">
            <v>69507.134649276733</v>
          </cell>
          <cell r="I386">
            <v>16749.97815322876</v>
          </cell>
          <cell r="J386">
            <v>30212.394512176514</v>
          </cell>
          <cell r="K386">
            <v>3986.3382455706596</v>
          </cell>
          <cell r="L386">
            <v>2.3006165440234549</v>
          </cell>
          <cell r="M386">
            <v>3.057748923681634</v>
          </cell>
          <cell r="N386">
            <v>6.9705614768090634</v>
          </cell>
          <cell r="O386">
            <v>129.54362099407081</v>
          </cell>
          <cell r="P386">
            <v>23.832275503031902</v>
          </cell>
          <cell r="Q386">
            <v>18.397104635605874</v>
          </cell>
          <cell r="R386">
            <v>598.75454569197609</v>
          </cell>
        </row>
        <row r="387">
          <cell r="A387" t="str">
            <v>Asia HY40633</v>
          </cell>
          <cell r="B387">
            <v>40633</v>
          </cell>
          <cell r="C387">
            <v>40</v>
          </cell>
          <cell r="D387">
            <v>42</v>
          </cell>
          <cell r="E387">
            <v>36</v>
          </cell>
          <cell r="F387">
            <v>89220.646865844727</v>
          </cell>
          <cell r="G387">
            <v>23910.312033653259</v>
          </cell>
          <cell r="H387">
            <v>65310.334832191467</v>
          </cell>
          <cell r="I387">
            <v>22327.935904465616</v>
          </cell>
          <cell r="J387">
            <v>30080.667741775513</v>
          </cell>
          <cell r="K387">
            <v>3454.1840552091599</v>
          </cell>
          <cell r="L387">
            <v>2.1711730402011522</v>
          </cell>
          <cell r="M387">
            <v>2.9660460875320473</v>
          </cell>
          <cell r="N387">
            <v>7.6113816977318374</v>
          </cell>
          <cell r="O387">
            <v>111.52763841509292</v>
          </cell>
          <cell r="P387">
            <v>26.655983503610141</v>
          </cell>
          <cell r="Q387">
            <v>23.900787179227866</v>
          </cell>
          <cell r="R387">
            <v>704.76765174464083</v>
          </cell>
        </row>
        <row r="388">
          <cell r="A388" t="str">
            <v>Asia HY40724</v>
          </cell>
          <cell r="B388">
            <v>40724</v>
          </cell>
          <cell r="C388">
            <v>40</v>
          </cell>
          <cell r="D388">
            <v>41</v>
          </cell>
          <cell r="E388">
            <v>37</v>
          </cell>
          <cell r="F388">
            <v>97701.80207824707</v>
          </cell>
          <cell r="G388">
            <v>22127.08435344696</v>
          </cell>
          <cell r="H388">
            <v>75574.71772480011</v>
          </cell>
          <cell r="I388">
            <v>23358.794068038464</v>
          </cell>
          <cell r="J388">
            <v>29604.69239616394</v>
          </cell>
          <cell r="K388">
            <v>3815.8498853445053</v>
          </cell>
          <cell r="L388">
            <v>2.5527952364265332</v>
          </cell>
          <cell r="M388">
            <v>3.3002133841088952</v>
          </cell>
          <cell r="N388">
            <v>6.9576115088756909</v>
          </cell>
          <cell r="O388">
            <v>93.283790836137655</v>
          </cell>
          <cell r="P388">
            <v>21.902306420890206</v>
          </cell>
          <cell r="Q388">
            <v>23.479219942255352</v>
          </cell>
          <cell r="R388">
            <v>798.34992447053446</v>
          </cell>
        </row>
        <row r="389">
          <cell r="A389" t="str">
            <v>Asia HY40816</v>
          </cell>
          <cell r="B389">
            <v>40816</v>
          </cell>
          <cell r="C389">
            <v>39</v>
          </cell>
          <cell r="D389">
            <v>39</v>
          </cell>
          <cell r="E389">
            <v>38</v>
          </cell>
          <cell r="F389">
            <v>94644.558403015137</v>
          </cell>
          <cell r="G389">
            <v>19982.002928733826</v>
          </cell>
          <cell r="H389">
            <v>74662.555474281311</v>
          </cell>
          <cell r="I389">
            <v>24518.512231528759</v>
          </cell>
          <cell r="J389">
            <v>27922.330730438232</v>
          </cell>
          <cell r="K389">
            <v>4181.9680109024048</v>
          </cell>
          <cell r="L389">
            <v>2.6739370790738248</v>
          </cell>
          <cell r="M389">
            <v>3.3895651232238562</v>
          </cell>
          <cell r="N389">
            <v>6.5096955919013162</v>
          </cell>
          <cell r="O389">
            <v>76.441117315917111</v>
          </cell>
          <cell r="P389">
            <v>20.16819852169834</v>
          </cell>
          <cell r="Q389">
            <v>26.383966155736417</v>
          </cell>
          <cell r="R389">
            <v>1460.0202140842305</v>
          </cell>
        </row>
        <row r="390">
          <cell r="A390" t="str">
            <v>Asia HY40908</v>
          </cell>
          <cell r="B390">
            <v>40908</v>
          </cell>
          <cell r="C390">
            <v>37</v>
          </cell>
          <cell r="D390">
            <v>38</v>
          </cell>
          <cell r="E390">
            <v>36</v>
          </cell>
          <cell r="F390">
            <v>91456.546340942383</v>
          </cell>
          <cell r="G390">
            <v>22295.558149814606</v>
          </cell>
          <cell r="H390">
            <v>69160.988191127777</v>
          </cell>
          <cell r="I390">
            <v>25557.456731822516</v>
          </cell>
          <cell r="J390">
            <v>27788.221923828125</v>
          </cell>
          <cell r="K390">
            <v>3380.3711347579956</v>
          </cell>
          <cell r="L390">
            <v>2.4888597903352325</v>
          </cell>
          <cell r="M390">
            <v>3.2911982131004685</v>
          </cell>
          <cell r="N390">
            <v>7.9846927566677115</v>
          </cell>
          <cell r="O390">
            <v>87.871204058824659</v>
          </cell>
          <cell r="P390">
            <v>23.931478136589515</v>
          </cell>
          <cell r="Q390">
            <v>27.234721992165696</v>
          </cell>
          <cell r="R390">
            <v>1291.9005403334913</v>
          </cell>
        </row>
        <row r="391">
          <cell r="A391" t="str">
            <v>Asia HY40999</v>
          </cell>
          <cell r="B391">
            <v>40999</v>
          </cell>
          <cell r="C391">
            <v>34</v>
          </cell>
          <cell r="D391">
            <v>34</v>
          </cell>
          <cell r="E391">
            <v>33</v>
          </cell>
          <cell r="F391">
            <v>128936.37902832031</v>
          </cell>
          <cell r="G391">
            <v>27779.629945755005</v>
          </cell>
          <cell r="H391">
            <v>101156.74908256531</v>
          </cell>
          <cell r="I391">
            <v>27384.124983295798</v>
          </cell>
          <cell r="J391">
            <v>30380.08186340332</v>
          </cell>
          <cell r="K391">
            <v>5488.664680480957</v>
          </cell>
          <cell r="L391">
            <v>3.3297062706213936</v>
          </cell>
          <cell r="M391">
            <v>4.2441090056324242</v>
          </cell>
          <cell r="N391">
            <v>5.5210802839581978</v>
          </cell>
          <cell r="O391">
            <v>101.44428555851415</v>
          </cell>
          <cell r="P391">
            <v>21.545222655627182</v>
          </cell>
          <cell r="Q391">
            <v>21.238478379543292</v>
          </cell>
          <cell r="R391">
            <v>861.27790670794116</v>
          </cell>
        </row>
        <row r="392">
          <cell r="A392" t="str">
            <v>Asia HY41090</v>
          </cell>
          <cell r="B392">
            <v>41090</v>
          </cell>
          <cell r="C392">
            <v>40</v>
          </cell>
          <cell r="D392">
            <v>40</v>
          </cell>
          <cell r="E392">
            <v>39</v>
          </cell>
          <cell r="F392">
            <v>133685.18112182617</v>
          </cell>
          <cell r="G392">
            <v>28036.830320358276</v>
          </cell>
          <cell r="H392">
            <v>105648.3508014679</v>
          </cell>
          <cell r="I392">
            <v>29403.214584127069</v>
          </cell>
          <cell r="J392">
            <v>33444.60538482666</v>
          </cell>
          <cell r="K392">
            <v>6255.4556941986084</v>
          </cell>
          <cell r="L392">
            <v>3.1589055868902265</v>
          </cell>
          <cell r="M392">
            <v>3.9972120939563314</v>
          </cell>
          <cell r="N392">
            <v>5.3468819895528483</v>
          </cell>
          <cell r="O392">
            <v>95.352942584358047</v>
          </cell>
          <cell r="P392">
            <v>20.97227986309758</v>
          </cell>
          <cell r="Q392">
            <v>21.994370907372424</v>
          </cell>
          <cell r="R392">
            <v>887.26645551815091</v>
          </cell>
        </row>
        <row r="393">
          <cell r="A393" t="str">
            <v>Asia HY41182</v>
          </cell>
          <cell r="B393">
            <v>41182</v>
          </cell>
          <cell r="C393">
            <v>33</v>
          </cell>
          <cell r="D393">
            <v>32</v>
          </cell>
          <cell r="E393">
            <v>30</v>
          </cell>
          <cell r="F393">
            <v>98709</v>
          </cell>
          <cell r="G393">
            <v>26569</v>
          </cell>
          <cell r="H393">
            <v>72140</v>
          </cell>
          <cell r="I393">
            <v>22788</v>
          </cell>
          <cell r="J393">
            <v>26421</v>
          </cell>
          <cell r="K393">
            <v>4130</v>
          </cell>
          <cell r="L393">
            <v>2.7304038454259869</v>
          </cell>
          <cell r="M393">
            <v>3.7360054502100604</v>
          </cell>
          <cell r="N393">
            <v>5.5324455205811134</v>
          </cell>
          <cell r="O393">
            <v>114.57784799017026</v>
          </cell>
          <cell r="P393">
            <v>26.701709891188742</v>
          </cell>
          <cell r="Q393">
            <v>23.304426081976601</v>
          </cell>
          <cell r="R393">
            <v>933.19260606654552</v>
          </cell>
        </row>
        <row r="394">
          <cell r="A394" t="str">
            <v>Asia HY41274</v>
          </cell>
          <cell r="B394">
            <v>41274</v>
          </cell>
          <cell r="C394">
            <v>31</v>
          </cell>
          <cell r="D394">
            <v>31</v>
          </cell>
          <cell r="E394">
            <v>28</v>
          </cell>
          <cell r="F394">
            <v>105083</v>
          </cell>
          <cell r="G394">
            <v>27022</v>
          </cell>
          <cell r="H394">
            <v>78061</v>
          </cell>
          <cell r="I394">
            <v>24561</v>
          </cell>
          <cell r="J394">
            <v>26688</v>
          </cell>
          <cell r="K394">
            <v>3810</v>
          </cell>
          <cell r="L394">
            <v>2.9249475419664268</v>
          </cell>
          <cell r="M394">
            <v>3.9374625299760191</v>
          </cell>
          <cell r="N394">
            <v>6.020209973753281</v>
          </cell>
          <cell r="O394">
            <v>110.01995032775538</v>
          </cell>
          <cell r="P394">
            <v>25.714911070296814</v>
          </cell>
          <cell r="Q394">
            <v>23.372952808732144</v>
          </cell>
          <cell r="R394">
            <v>676.0801788616543</v>
          </cell>
        </row>
        <row r="399">
          <cell r="A399" t="str">
            <v>Brazil</v>
          </cell>
          <cell r="B399" t="str">
            <v>ReportDate</v>
          </cell>
          <cell r="C399" t="str">
            <v>LeverageSample</v>
          </cell>
          <cell r="D399" t="str">
            <v>LiquiditySample</v>
          </cell>
          <cell r="E399" t="str">
            <v>CoverageSample</v>
          </cell>
          <cell r="F399" t="str">
            <v>TotalDebt</v>
          </cell>
          <cell r="G399" t="str">
            <v>Cash</v>
          </cell>
          <cell r="H399" t="str">
            <v>NetDebt</v>
          </cell>
          <cell r="I399" t="str">
            <v>STdebt</v>
          </cell>
          <cell r="J399" t="str">
            <v>LtmEbitda</v>
          </cell>
          <cell r="K399" t="str">
            <v>LtmInterest</v>
          </cell>
          <cell r="L399" t="str">
            <v>NetLeverage</v>
          </cell>
          <cell r="M399" t="str">
            <v>Leverage</v>
          </cell>
          <cell r="N399" t="str">
            <v>CoverageRatio</v>
          </cell>
          <cell r="O399" t="str">
            <v>CashSTdebt</v>
          </cell>
          <cell r="P399" t="str">
            <v>CashTotalDebt</v>
          </cell>
          <cell r="Q399" t="str">
            <v>STtoTotalDebt</v>
          </cell>
          <cell r="R399" t="str">
            <v>OAS</v>
          </cell>
        </row>
        <row r="400">
          <cell r="A400" t="str">
            <v>Brazil38807</v>
          </cell>
          <cell r="B400">
            <v>38807</v>
          </cell>
          <cell r="C400">
            <v>25</v>
          </cell>
          <cell r="D400">
            <v>25</v>
          </cell>
          <cell r="E400">
            <v>20</v>
          </cell>
          <cell r="F400">
            <v>49674</v>
          </cell>
          <cell r="G400">
            <v>9758</v>
          </cell>
          <cell r="H400">
            <v>39916</v>
          </cell>
          <cell r="I400">
            <v>9687</v>
          </cell>
          <cell r="J400">
            <v>27497</v>
          </cell>
          <cell r="K400">
            <v>4521</v>
          </cell>
          <cell r="L400">
            <v>1.451649270829545</v>
          </cell>
          <cell r="M400">
            <v>1.8065243481107029</v>
          </cell>
          <cell r="N400">
            <v>5.3441716434417161</v>
          </cell>
          <cell r="O400">
            <v>100.7329410550222</v>
          </cell>
          <cell r="P400">
            <v>19.644079397672826</v>
          </cell>
          <cell r="Q400">
            <v>19.501147481579899</v>
          </cell>
          <cell r="R400">
            <v>271.74210817225566</v>
          </cell>
        </row>
        <row r="401">
          <cell r="A401" t="str">
            <v>Brazil38898</v>
          </cell>
          <cell r="B401">
            <v>38898</v>
          </cell>
          <cell r="C401">
            <v>25</v>
          </cell>
          <cell r="D401">
            <v>25</v>
          </cell>
          <cell r="E401">
            <v>20</v>
          </cell>
          <cell r="F401">
            <v>51160</v>
          </cell>
          <cell r="G401">
            <v>10939</v>
          </cell>
          <cell r="H401">
            <v>40221</v>
          </cell>
          <cell r="I401">
            <v>10932</v>
          </cell>
          <cell r="J401">
            <v>28498</v>
          </cell>
          <cell r="K401">
            <v>5141</v>
          </cell>
          <cell r="L401">
            <v>1.4113622008562003</v>
          </cell>
          <cell r="M401">
            <v>1.7952136992069618</v>
          </cell>
          <cell r="N401">
            <v>4.8309667379887182</v>
          </cell>
          <cell r="O401">
            <v>100.06403219904867</v>
          </cell>
          <cell r="P401">
            <v>21.381939014855355</v>
          </cell>
          <cell r="Q401">
            <v>21.36825645035184</v>
          </cell>
          <cell r="R401">
            <v>328.58398166343989</v>
          </cell>
        </row>
        <row r="402">
          <cell r="A402" t="str">
            <v>Brazil38990</v>
          </cell>
          <cell r="B402">
            <v>38990</v>
          </cell>
          <cell r="C402">
            <v>26</v>
          </cell>
          <cell r="D402">
            <v>26</v>
          </cell>
          <cell r="E402">
            <v>16</v>
          </cell>
          <cell r="F402">
            <v>70535</v>
          </cell>
          <cell r="G402">
            <v>13396</v>
          </cell>
          <cell r="H402">
            <v>57139</v>
          </cell>
          <cell r="I402">
            <v>15885</v>
          </cell>
          <cell r="J402">
            <v>54002</v>
          </cell>
          <cell r="K402">
            <v>4944</v>
          </cell>
          <cell r="L402">
            <v>1.0580904410947742</v>
          </cell>
          <cell r="M402">
            <v>1.30615532758046</v>
          </cell>
          <cell r="N402">
            <v>4.9977750809061492</v>
          </cell>
          <cell r="O402">
            <v>84.331129996852368</v>
          </cell>
          <cell r="P402">
            <v>18.991989792301695</v>
          </cell>
          <cell r="Q402">
            <v>22.520734387183669</v>
          </cell>
          <cell r="R402">
            <v>269.20045595738151</v>
          </cell>
        </row>
        <row r="403">
          <cell r="A403" t="str">
            <v>Brazil39082</v>
          </cell>
          <cell r="B403">
            <v>39082</v>
          </cell>
          <cell r="C403">
            <v>26</v>
          </cell>
          <cell r="D403">
            <v>26</v>
          </cell>
          <cell r="E403">
            <v>14</v>
          </cell>
          <cell r="F403">
            <v>92578</v>
          </cell>
          <cell r="G403">
            <v>17232</v>
          </cell>
          <cell r="H403">
            <v>75346</v>
          </cell>
          <cell r="I403">
            <v>15962</v>
          </cell>
          <cell r="J403">
            <v>55276</v>
          </cell>
          <cell r="K403">
            <v>3654</v>
          </cell>
          <cell r="L403">
            <v>1.3630870540560098</v>
          </cell>
          <cell r="M403">
            <v>1.6748317533830235</v>
          </cell>
          <cell r="N403">
            <v>6.8442802408319654</v>
          </cell>
          <cell r="O403">
            <v>107.95639644154869</v>
          </cell>
          <cell r="P403">
            <v>18.613493486573486</v>
          </cell>
          <cell r="Q403">
            <v>17.241677288340643</v>
          </cell>
          <cell r="R403">
            <v>169.39398438595373</v>
          </cell>
        </row>
        <row r="404">
          <cell r="A404" t="str">
            <v>Brazil39172</v>
          </cell>
          <cell r="B404">
            <v>39172</v>
          </cell>
          <cell r="C404">
            <v>27</v>
          </cell>
          <cell r="D404">
            <v>29</v>
          </cell>
          <cell r="E404">
            <v>15</v>
          </cell>
          <cell r="F404">
            <v>97773</v>
          </cell>
          <cell r="G404">
            <v>12754</v>
          </cell>
          <cell r="H404">
            <v>85019</v>
          </cell>
          <cell r="I404">
            <v>17355</v>
          </cell>
          <cell r="J404">
            <v>55330</v>
          </cell>
          <cell r="K404">
            <v>4745</v>
          </cell>
          <cell r="L404">
            <v>1.5365805168986084</v>
          </cell>
          <cell r="M404">
            <v>1.7670883788180012</v>
          </cell>
          <cell r="N404">
            <v>5.9723919915700741</v>
          </cell>
          <cell r="O404">
            <v>78.82454624027659</v>
          </cell>
          <cell r="P404">
            <v>13.700276409085447</v>
          </cell>
          <cell r="Q404">
            <v>17.38072347073669</v>
          </cell>
          <cell r="R404">
            <v>178.029707717767</v>
          </cell>
        </row>
        <row r="405">
          <cell r="A405" t="str">
            <v>Brazil39263</v>
          </cell>
          <cell r="B405">
            <v>39263</v>
          </cell>
          <cell r="C405">
            <v>28</v>
          </cell>
          <cell r="D405">
            <v>29</v>
          </cell>
          <cell r="E405">
            <v>28</v>
          </cell>
          <cell r="F405">
            <v>95659</v>
          </cell>
          <cell r="G405">
            <v>12555</v>
          </cell>
          <cell r="H405">
            <v>83104</v>
          </cell>
          <cell r="I405">
            <v>15655</v>
          </cell>
          <cell r="J405">
            <v>59342</v>
          </cell>
          <cell r="K405">
            <v>5283</v>
          </cell>
          <cell r="L405">
            <v>1.4004246570725625</v>
          </cell>
          <cell r="M405">
            <v>1.6119948771527755</v>
          </cell>
          <cell r="N405">
            <v>11.232632973689192</v>
          </cell>
          <cell r="O405">
            <v>85.346534653465341</v>
          </cell>
          <cell r="P405">
            <v>13.873198488183744</v>
          </cell>
          <cell r="Q405">
            <v>16.255139759936867</v>
          </cell>
          <cell r="R405">
            <v>186.838358366085</v>
          </cell>
        </row>
        <row r="406">
          <cell r="A406" t="str">
            <v>Brazil39355</v>
          </cell>
          <cell r="B406">
            <v>39355</v>
          </cell>
          <cell r="C406">
            <v>28</v>
          </cell>
          <cell r="D406">
            <v>30</v>
          </cell>
          <cell r="E406">
            <v>28</v>
          </cell>
          <cell r="F406">
            <v>103312</v>
          </cell>
          <cell r="G406">
            <v>12162</v>
          </cell>
          <cell r="H406">
            <v>91150</v>
          </cell>
          <cell r="I406">
            <v>18992</v>
          </cell>
          <cell r="J406">
            <v>63030</v>
          </cell>
          <cell r="K406">
            <v>5320</v>
          </cell>
          <cell r="L406">
            <v>1.4461367602728858</v>
          </cell>
          <cell r="M406">
            <v>1.6390924956369983</v>
          </cell>
          <cell r="N406">
            <v>11.847744360902256</v>
          </cell>
          <cell r="O406">
            <v>68.291912384161762</v>
          </cell>
          <cell r="P406">
            <v>12.475832283260068</v>
          </cell>
          <cell r="Q406">
            <v>18.268389107453757</v>
          </cell>
          <cell r="R406">
            <v>232.94766630744678</v>
          </cell>
        </row>
        <row r="407">
          <cell r="A407" t="str">
            <v>Brazil39447</v>
          </cell>
          <cell r="B407">
            <v>39447</v>
          </cell>
          <cell r="C407">
            <v>28</v>
          </cell>
          <cell r="D407">
            <v>30</v>
          </cell>
          <cell r="E407">
            <v>28</v>
          </cell>
          <cell r="F407">
            <v>108681</v>
          </cell>
          <cell r="G407">
            <v>14408</v>
          </cell>
          <cell r="H407">
            <v>94273</v>
          </cell>
          <cell r="I407">
            <v>19505</v>
          </cell>
          <cell r="J407">
            <v>66938</v>
          </cell>
          <cell r="K407">
            <v>6508</v>
          </cell>
          <cell r="L407">
            <v>1.4083629627416414</v>
          </cell>
          <cell r="M407">
            <v>1.6236069198362664</v>
          </cell>
          <cell r="N407">
            <v>10.285494775660725</v>
          </cell>
          <cell r="O407">
            <v>78.000512689054091</v>
          </cell>
          <cell r="P407">
            <v>13.915668160614652</v>
          </cell>
          <cell r="Q407">
            <v>17.840482941553095</v>
          </cell>
          <cell r="R407">
            <v>293.35717124340852</v>
          </cell>
        </row>
        <row r="408">
          <cell r="A408" t="str">
            <v>Brazil39538</v>
          </cell>
          <cell r="B408">
            <v>39538</v>
          </cell>
          <cell r="C408">
            <v>37</v>
          </cell>
          <cell r="D408">
            <v>38</v>
          </cell>
          <cell r="E408">
            <v>28</v>
          </cell>
          <cell r="F408">
            <v>125916</v>
          </cell>
          <cell r="G408">
            <v>42765</v>
          </cell>
          <cell r="H408">
            <v>83151</v>
          </cell>
          <cell r="I408">
            <v>21572</v>
          </cell>
          <cell r="J408">
            <v>77457</v>
          </cell>
          <cell r="K408">
            <v>5232</v>
          </cell>
          <cell r="L408">
            <v>1.0735117549091755</v>
          </cell>
          <cell r="M408">
            <v>1.6256245400673923</v>
          </cell>
          <cell r="N408">
            <v>8.7192278287461775</v>
          </cell>
          <cell r="O408">
            <v>199.22121268310772</v>
          </cell>
          <cell r="P408">
            <v>34.010762899651787</v>
          </cell>
          <cell r="Q408">
            <v>17.071858182969294</v>
          </cell>
          <cell r="R408">
            <v>363.19911255158411</v>
          </cell>
        </row>
        <row r="409">
          <cell r="A409" t="str">
            <v>Brazil39629</v>
          </cell>
          <cell r="B409">
            <v>39629</v>
          </cell>
          <cell r="C409">
            <v>37</v>
          </cell>
          <cell r="D409">
            <v>39</v>
          </cell>
          <cell r="E409">
            <v>28</v>
          </cell>
          <cell r="F409">
            <v>141509</v>
          </cell>
          <cell r="G409">
            <v>52405</v>
          </cell>
          <cell r="H409">
            <v>89104</v>
          </cell>
          <cell r="I409">
            <v>24766</v>
          </cell>
          <cell r="J409">
            <v>86435</v>
          </cell>
          <cell r="K409">
            <v>5665</v>
          </cell>
          <cell r="L409">
            <v>1.0308786949731013</v>
          </cell>
          <cell r="M409">
            <v>1.6371724417192111</v>
          </cell>
          <cell r="N409">
            <v>8.7187996469549862</v>
          </cell>
          <cell r="O409">
            <v>212.48485827343941</v>
          </cell>
          <cell r="P409">
            <v>36.989084059071196</v>
          </cell>
          <cell r="Q409">
            <v>17.40786819335203</v>
          </cell>
          <cell r="R409">
            <v>345.32882212859511</v>
          </cell>
        </row>
        <row r="410">
          <cell r="A410" t="str">
            <v>Brazil39721</v>
          </cell>
          <cell r="B410">
            <v>39721</v>
          </cell>
          <cell r="C410">
            <v>37</v>
          </cell>
          <cell r="D410">
            <v>39</v>
          </cell>
          <cell r="E410">
            <v>28</v>
          </cell>
          <cell r="F410">
            <v>132102</v>
          </cell>
          <cell r="G410">
            <v>56810</v>
          </cell>
          <cell r="H410">
            <v>75292</v>
          </cell>
          <cell r="I410">
            <v>25503</v>
          </cell>
          <cell r="J410">
            <v>92439</v>
          </cell>
          <cell r="K410">
            <v>6215</v>
          </cell>
          <cell r="L410">
            <v>0.81450470039701861</v>
          </cell>
          <cell r="M410">
            <v>1.4290721448739168</v>
          </cell>
          <cell r="N410">
            <v>8.9673370876910692</v>
          </cell>
          <cell r="O410">
            <v>235.66639218915424</v>
          </cell>
          <cell r="P410">
            <v>42.590492927804071</v>
          </cell>
          <cell r="Q410">
            <v>18.072365996768617</v>
          </cell>
          <cell r="R410">
            <v>527.55844815226669</v>
          </cell>
        </row>
        <row r="411">
          <cell r="A411" t="str">
            <v>Brazil39813</v>
          </cell>
          <cell r="B411">
            <v>39813</v>
          </cell>
          <cell r="C411">
            <v>39</v>
          </cell>
          <cell r="D411">
            <v>39</v>
          </cell>
          <cell r="E411">
            <v>29</v>
          </cell>
          <cell r="F411">
            <v>158773</v>
          </cell>
          <cell r="G411">
            <v>63754</v>
          </cell>
          <cell r="H411">
            <v>95019</v>
          </cell>
          <cell r="I411">
            <v>30006</v>
          </cell>
          <cell r="J411">
            <v>101789</v>
          </cell>
          <cell r="K411">
            <v>6103</v>
          </cell>
          <cell r="L411">
            <v>0.93348986629203545</v>
          </cell>
          <cell r="M411">
            <v>1.559824735482223</v>
          </cell>
          <cell r="N411">
            <v>9.4281500901196136</v>
          </cell>
          <cell r="O411">
            <v>212.47083916550022</v>
          </cell>
          <cell r="P411">
            <v>40.154182386173972</v>
          </cell>
          <cell r="Q411">
            <v>18.898679246471378</v>
          </cell>
          <cell r="R411">
            <v>794.6444285840023</v>
          </cell>
        </row>
        <row r="412">
          <cell r="A412" t="str">
            <v>Brazil39903</v>
          </cell>
          <cell r="B412">
            <v>39903</v>
          </cell>
          <cell r="C412">
            <v>39</v>
          </cell>
          <cell r="D412">
            <v>40</v>
          </cell>
          <cell r="E412">
            <v>30</v>
          </cell>
          <cell r="F412">
            <v>172784</v>
          </cell>
          <cell r="G412">
            <v>62514</v>
          </cell>
          <cell r="H412">
            <v>110270</v>
          </cell>
          <cell r="I412">
            <v>34321</v>
          </cell>
          <cell r="J412">
            <v>94566</v>
          </cell>
          <cell r="K412">
            <v>6807</v>
          </cell>
          <cell r="L412">
            <v>1.1660639130342829</v>
          </cell>
          <cell r="M412">
            <v>1.8271260283822939</v>
          </cell>
          <cell r="N412">
            <v>7.7457029528426622</v>
          </cell>
          <cell r="O412">
            <v>187.94032807901868</v>
          </cell>
          <cell r="P412">
            <v>35.334041807265876</v>
          </cell>
          <cell r="Q412">
            <v>18.800670493886674</v>
          </cell>
          <cell r="R412">
            <v>710.96183145247198</v>
          </cell>
        </row>
        <row r="413">
          <cell r="A413" t="str">
            <v>Brazil39994</v>
          </cell>
          <cell r="B413">
            <v>39994</v>
          </cell>
          <cell r="C413">
            <v>39</v>
          </cell>
          <cell r="D413">
            <v>40</v>
          </cell>
          <cell r="E413">
            <v>30</v>
          </cell>
          <cell r="F413">
            <v>192622</v>
          </cell>
          <cell r="G413">
            <v>64388</v>
          </cell>
          <cell r="H413">
            <v>128234</v>
          </cell>
          <cell r="I413">
            <v>36889</v>
          </cell>
          <cell r="J413">
            <v>82125</v>
          </cell>
          <cell r="K413">
            <v>6844</v>
          </cell>
          <cell r="L413">
            <v>1.56144901065449</v>
          </cell>
          <cell r="M413">
            <v>2.3454733637747336</v>
          </cell>
          <cell r="N413">
            <v>6.4095558153126824</v>
          </cell>
          <cell r="O413">
            <v>179.93710862316681</v>
          </cell>
          <cell r="P413">
            <v>32.796580858738075</v>
          </cell>
          <cell r="Q413">
            <v>18.226691042047534</v>
          </cell>
          <cell r="R413">
            <v>468.8443320792889</v>
          </cell>
        </row>
        <row r="414">
          <cell r="A414" t="str">
            <v>Brazil40086</v>
          </cell>
          <cell r="B414">
            <v>40086</v>
          </cell>
          <cell r="C414">
            <v>39</v>
          </cell>
          <cell r="D414">
            <v>40</v>
          </cell>
          <cell r="E414">
            <v>30</v>
          </cell>
          <cell r="F414">
            <v>223904</v>
          </cell>
          <cell r="G414">
            <v>87251</v>
          </cell>
          <cell r="H414">
            <v>136653</v>
          </cell>
          <cell r="I414">
            <v>42264</v>
          </cell>
          <cell r="J414">
            <v>72979</v>
          </cell>
          <cell r="K414">
            <v>6660</v>
          </cell>
          <cell r="L414">
            <v>1.8724975677934748</v>
          </cell>
          <cell r="M414">
            <v>3.0680606749886952</v>
          </cell>
          <cell r="N414">
            <v>5.523723723723724</v>
          </cell>
          <cell r="O414">
            <v>211.14896838917284</v>
          </cell>
          <cell r="P414">
            <v>38.190283816631862</v>
          </cell>
          <cell r="Q414">
            <v>18.086891026738332</v>
          </cell>
          <cell r="R414">
            <v>340.85435134871568</v>
          </cell>
        </row>
        <row r="415">
          <cell r="A415" t="str">
            <v>Brazil40178</v>
          </cell>
          <cell r="B415">
            <v>40178</v>
          </cell>
          <cell r="C415">
            <v>40</v>
          </cell>
          <cell r="D415">
            <v>40</v>
          </cell>
          <cell r="E415">
            <v>34</v>
          </cell>
          <cell r="F415">
            <v>252173</v>
          </cell>
          <cell r="G415">
            <v>93816</v>
          </cell>
          <cell r="H415">
            <v>158357</v>
          </cell>
          <cell r="I415">
            <v>44470</v>
          </cell>
          <cell r="J415">
            <v>78616</v>
          </cell>
          <cell r="K415">
            <v>9989</v>
          </cell>
          <cell r="L415">
            <v>2.0143100641090874</v>
          </cell>
          <cell r="M415">
            <v>3.2076549302940878</v>
          </cell>
          <cell r="N415">
            <v>7.0364400840925017</v>
          </cell>
          <cell r="O415">
            <v>210.96469530020238</v>
          </cell>
          <cell r="P415">
            <v>37.203031252354535</v>
          </cell>
          <cell r="Q415">
            <v>17.63471902225853</v>
          </cell>
          <cell r="R415">
            <v>303.85617239606961</v>
          </cell>
        </row>
        <row r="416">
          <cell r="A416" t="str">
            <v>Brazil40268</v>
          </cell>
          <cell r="B416">
            <v>40268</v>
          </cell>
          <cell r="C416">
            <v>40</v>
          </cell>
          <cell r="D416">
            <v>40</v>
          </cell>
          <cell r="E416">
            <v>34</v>
          </cell>
          <cell r="F416">
            <v>248474</v>
          </cell>
          <cell r="G416">
            <v>87274</v>
          </cell>
          <cell r="H416">
            <v>161200</v>
          </cell>
          <cell r="I416">
            <v>48877</v>
          </cell>
          <cell r="J416">
            <v>86524</v>
          </cell>
          <cell r="K416">
            <v>10522</v>
          </cell>
          <cell r="L416">
            <v>1.8630668947344089</v>
          </cell>
          <cell r="M416">
            <v>2.8717350099394388</v>
          </cell>
          <cell r="N416">
            <v>7.3376734461129063</v>
          </cell>
          <cell r="O416">
            <v>178.55842216175296</v>
          </cell>
          <cell r="P416">
            <v>35.123996876936822</v>
          </cell>
          <cell r="Q416">
            <v>19.670870996563021</v>
          </cell>
          <cell r="R416">
            <v>250.79825159054371</v>
          </cell>
        </row>
        <row r="417">
          <cell r="A417" t="str">
            <v>Brazil40359</v>
          </cell>
          <cell r="B417">
            <v>40359</v>
          </cell>
          <cell r="C417">
            <v>40</v>
          </cell>
          <cell r="D417">
            <v>40</v>
          </cell>
          <cell r="E417">
            <v>34</v>
          </cell>
          <cell r="F417">
            <v>258562</v>
          </cell>
          <cell r="G417">
            <v>85667</v>
          </cell>
          <cell r="H417">
            <v>172895</v>
          </cell>
          <cell r="I417">
            <v>51228</v>
          </cell>
          <cell r="J417">
            <v>97196</v>
          </cell>
          <cell r="K417">
            <v>11448</v>
          </cell>
          <cell r="L417">
            <v>1.7788283468455492</v>
          </cell>
          <cell r="M417">
            <v>2.6602123544178773</v>
          </cell>
          <cell r="N417">
            <v>7.5935534591194971</v>
          </cell>
          <cell r="O417">
            <v>167.22690716014679</v>
          </cell>
          <cell r="P417">
            <v>33.132092109436037</v>
          </cell>
          <cell r="Q417">
            <v>19.812656152102782</v>
          </cell>
          <cell r="R417">
            <v>339.62626176541903</v>
          </cell>
        </row>
        <row r="418">
          <cell r="A418" t="str">
            <v>Brazil40451</v>
          </cell>
          <cell r="B418">
            <v>40451</v>
          </cell>
          <cell r="C418">
            <v>40</v>
          </cell>
          <cell r="D418">
            <v>40</v>
          </cell>
          <cell r="E418">
            <v>35</v>
          </cell>
          <cell r="F418">
            <v>274258</v>
          </cell>
          <cell r="G418">
            <v>119117</v>
          </cell>
          <cell r="H418">
            <v>155141</v>
          </cell>
          <cell r="I418">
            <v>49537</v>
          </cell>
          <cell r="J418">
            <v>107142</v>
          </cell>
          <cell r="K418">
            <v>13525</v>
          </cell>
          <cell r="L418">
            <v>1.4479942506206716</v>
          </cell>
          <cell r="M418">
            <v>2.5597618114278249</v>
          </cell>
          <cell r="N418">
            <v>7.2902772643253231</v>
          </cell>
          <cell r="O418">
            <v>240.46066576498376</v>
          </cell>
          <cell r="P418">
            <v>43.432461404954459</v>
          </cell>
          <cell r="Q418">
            <v>18.062189617075891</v>
          </cell>
          <cell r="R418">
            <v>297.68168871017633</v>
          </cell>
        </row>
        <row r="419">
          <cell r="A419" t="str">
            <v>Brazil40543</v>
          </cell>
          <cell r="B419">
            <v>40543</v>
          </cell>
          <cell r="C419">
            <v>40</v>
          </cell>
          <cell r="D419">
            <v>40</v>
          </cell>
          <cell r="E419">
            <v>35</v>
          </cell>
          <cell r="F419">
            <v>290863</v>
          </cell>
          <cell r="G419">
            <v>119295</v>
          </cell>
          <cell r="H419">
            <v>171568</v>
          </cell>
          <cell r="I419">
            <v>45993</v>
          </cell>
          <cell r="J419">
            <v>117493</v>
          </cell>
          <cell r="K419">
            <v>13647</v>
          </cell>
          <cell r="L419">
            <v>1.4602401845216311</v>
          </cell>
          <cell r="M419">
            <v>2.4755772684330131</v>
          </cell>
          <cell r="N419">
            <v>7.9630688063310622</v>
          </cell>
          <cell r="O419">
            <v>259.37642684756372</v>
          </cell>
          <cell r="P419">
            <v>41.014154430092518</v>
          </cell>
          <cell r="Q419">
            <v>15.812599058663357</v>
          </cell>
          <cell r="R419">
            <v>281.22351705410273</v>
          </cell>
        </row>
        <row r="420">
          <cell r="A420" t="str">
            <v>Brazil40633</v>
          </cell>
          <cell r="B420">
            <v>40633</v>
          </cell>
          <cell r="C420">
            <v>40</v>
          </cell>
          <cell r="D420">
            <v>40</v>
          </cell>
          <cell r="E420">
            <v>35</v>
          </cell>
          <cell r="F420">
            <v>300814</v>
          </cell>
          <cell r="G420">
            <v>128086</v>
          </cell>
          <cell r="H420">
            <v>172728</v>
          </cell>
          <cell r="I420">
            <v>44234</v>
          </cell>
          <cell r="J420">
            <v>125522</v>
          </cell>
          <cell r="K420">
            <v>14297</v>
          </cell>
          <cell r="L420">
            <v>1.3760775003585028</v>
          </cell>
          <cell r="M420">
            <v>2.3965041984672011</v>
          </cell>
          <cell r="N420">
            <v>8.1819262782401907</v>
          </cell>
          <cell r="O420">
            <v>289.5645883257223</v>
          </cell>
          <cell r="P420">
            <v>42.579800142280611</v>
          </cell>
          <cell r="Q420">
            <v>14.704767730225321</v>
          </cell>
          <cell r="R420">
            <v>254.49772632053578</v>
          </cell>
        </row>
        <row r="421">
          <cell r="A421" t="str">
            <v>Brazil40724</v>
          </cell>
          <cell r="B421">
            <v>40724</v>
          </cell>
          <cell r="C421">
            <v>40</v>
          </cell>
          <cell r="D421">
            <v>40</v>
          </cell>
          <cell r="E421">
            <v>35</v>
          </cell>
          <cell r="F421">
            <v>310894</v>
          </cell>
          <cell r="G421">
            <v>113267</v>
          </cell>
          <cell r="H421">
            <v>197627</v>
          </cell>
          <cell r="I421">
            <v>44438</v>
          </cell>
          <cell r="J421">
            <v>130541</v>
          </cell>
          <cell r="K421">
            <v>15148</v>
          </cell>
          <cell r="L421">
            <v>1.5139075079859967</v>
          </cell>
          <cell r="M421">
            <v>2.3815812656560009</v>
          </cell>
          <cell r="N421">
            <v>8.0591497227356754</v>
          </cell>
          <cell r="O421">
            <v>254.88770871776407</v>
          </cell>
          <cell r="P421">
            <v>36.432674802344209</v>
          </cell>
          <cell r="Q421">
            <v>14.293617760394216</v>
          </cell>
          <cell r="R421">
            <v>306.32732872225057</v>
          </cell>
        </row>
        <row r="422">
          <cell r="A422" t="str">
            <v>Brazil40816</v>
          </cell>
          <cell r="B422">
            <v>40816</v>
          </cell>
          <cell r="C422">
            <v>39</v>
          </cell>
          <cell r="D422">
            <v>39</v>
          </cell>
          <cell r="E422">
            <v>35</v>
          </cell>
          <cell r="F422">
            <v>293381</v>
          </cell>
          <cell r="G422">
            <v>96259</v>
          </cell>
          <cell r="H422">
            <v>197122</v>
          </cell>
          <cell r="I422">
            <v>42178</v>
          </cell>
          <cell r="J422">
            <v>132632</v>
          </cell>
          <cell r="K422">
            <v>15668</v>
          </cell>
          <cell r="L422">
            <v>1.4862325833886241</v>
          </cell>
          <cell r="M422">
            <v>2.2119925809759335</v>
          </cell>
          <cell r="N422">
            <v>7.9453025274444729</v>
          </cell>
          <cell r="O422">
            <v>228.22087344113044</v>
          </cell>
          <cell r="P422">
            <v>32.810236518383945</v>
          </cell>
          <cell r="Q422">
            <v>14.376527450652905</v>
          </cell>
          <cell r="R422">
            <v>516.85342275419941</v>
          </cell>
        </row>
        <row r="423">
          <cell r="A423" t="str">
            <v>Brazil40908</v>
          </cell>
          <cell r="B423">
            <v>40908</v>
          </cell>
          <cell r="C423">
            <v>39</v>
          </cell>
          <cell r="D423">
            <v>39</v>
          </cell>
          <cell r="E423">
            <v>35</v>
          </cell>
          <cell r="F423">
            <v>301224</v>
          </cell>
          <cell r="G423">
            <v>105602</v>
          </cell>
          <cell r="H423">
            <v>195622</v>
          </cell>
          <cell r="I423">
            <v>43995</v>
          </cell>
          <cell r="J423">
            <v>128967</v>
          </cell>
          <cell r="K423">
            <v>18873</v>
          </cell>
          <cell r="L423">
            <v>1.5168376406367521</v>
          </cell>
          <cell r="M423">
            <v>2.3356672637186255</v>
          </cell>
          <cell r="N423">
            <v>6.3503947438139141</v>
          </cell>
          <cell r="O423">
            <v>240.0318217979316</v>
          </cell>
          <cell r="P423">
            <v>35.057631530024167</v>
          </cell>
          <cell r="Q423">
            <v>14.605409927495817</v>
          </cell>
          <cell r="R423">
            <v>442.79019868953816</v>
          </cell>
        </row>
        <row r="424">
          <cell r="A424" t="str">
            <v>Brazil40999</v>
          </cell>
          <cell r="B424">
            <v>40999</v>
          </cell>
          <cell r="C424">
            <v>38</v>
          </cell>
          <cell r="D424">
            <v>38</v>
          </cell>
          <cell r="E424">
            <v>33</v>
          </cell>
          <cell r="F424">
            <v>315631</v>
          </cell>
          <cell r="G424">
            <v>115481</v>
          </cell>
          <cell r="H424">
            <v>200150</v>
          </cell>
          <cell r="I424">
            <v>44794</v>
          </cell>
          <cell r="J424">
            <v>123480</v>
          </cell>
          <cell r="K424">
            <v>33768</v>
          </cell>
          <cell r="L424">
            <v>1.6209102688694526</v>
          </cell>
          <cell r="M424">
            <v>2.5561305474570779</v>
          </cell>
          <cell r="N424">
            <v>3.4001421464108033</v>
          </cell>
          <cell r="O424">
            <v>257.80461668973527</v>
          </cell>
          <cell r="P424">
            <v>36.587344082171903</v>
          </cell>
          <cell r="Q424">
            <v>14.191888629443877</v>
          </cell>
          <cell r="R424">
            <v>337.01738342395601</v>
          </cell>
        </row>
        <row r="425">
          <cell r="A425" t="str">
            <v>Brazil41090</v>
          </cell>
          <cell r="B425">
            <v>41090</v>
          </cell>
          <cell r="C425">
            <v>35</v>
          </cell>
          <cell r="D425">
            <v>35</v>
          </cell>
          <cell r="E425">
            <v>26</v>
          </cell>
          <cell r="F425">
            <v>289292</v>
          </cell>
          <cell r="G425">
            <v>82697</v>
          </cell>
          <cell r="H425">
            <v>206595</v>
          </cell>
          <cell r="I425">
            <v>39338</v>
          </cell>
          <cell r="J425">
            <v>106144</v>
          </cell>
          <cell r="K425">
            <v>17971</v>
          </cell>
          <cell r="L425">
            <v>1.9463653150437141</v>
          </cell>
          <cell r="M425">
            <v>2.7254672897196262</v>
          </cell>
          <cell r="N425">
            <v>5.209949362862389</v>
          </cell>
          <cell r="O425">
            <v>210.22166861558799</v>
          </cell>
          <cell r="P425">
            <v>28.585996156132904</v>
          </cell>
          <cell r="Q425">
            <v>13.598025524383667</v>
          </cell>
          <cell r="R425">
            <v>419.00984545029536</v>
          </cell>
        </row>
        <row r="426">
          <cell r="A426" t="str">
            <v>Brazil41182</v>
          </cell>
          <cell r="B426">
            <v>41182</v>
          </cell>
          <cell r="C426">
            <v>38</v>
          </cell>
          <cell r="D426">
            <v>38</v>
          </cell>
          <cell r="E426">
            <v>34</v>
          </cell>
          <cell r="F426">
            <v>304222</v>
          </cell>
          <cell r="G426">
            <v>80565</v>
          </cell>
          <cell r="H426">
            <v>223657</v>
          </cell>
          <cell r="I426">
            <v>38785</v>
          </cell>
          <cell r="J426">
            <v>97351</v>
          </cell>
          <cell r="K426">
            <v>17758</v>
          </cell>
          <cell r="L426">
            <v>2.2974288913313679</v>
          </cell>
          <cell r="M426">
            <v>3.1250012840135182</v>
          </cell>
          <cell r="N426">
            <v>5.2480009010023654</v>
          </cell>
          <cell r="O426">
            <v>207.7220574964548</v>
          </cell>
          <cell r="P426">
            <v>26.482305684664485</v>
          </cell>
          <cell r="Q426">
            <v>12.748913622288988</v>
          </cell>
          <cell r="R426">
            <v>360.82136229794361</v>
          </cell>
        </row>
        <row r="427">
          <cell r="A427" t="str">
            <v>Brazil41274</v>
          </cell>
          <cell r="B427">
            <v>41274</v>
          </cell>
          <cell r="C427">
            <v>36</v>
          </cell>
          <cell r="D427">
            <v>36</v>
          </cell>
          <cell r="F427">
            <v>304674</v>
          </cell>
          <cell r="G427">
            <v>88851</v>
          </cell>
          <cell r="H427">
            <v>215823</v>
          </cell>
          <cell r="I427">
            <v>39107</v>
          </cell>
          <cell r="J427">
            <v>91537</v>
          </cell>
          <cell r="L427">
            <v>2.357767897134492</v>
          </cell>
          <cell r="M427">
            <v>3.3284245714847547</v>
          </cell>
          <cell r="O427">
            <v>227.19973406295546</v>
          </cell>
          <cell r="P427">
            <v>29.162645975698613</v>
          </cell>
          <cell r="Q427">
            <v>12.835686668373409</v>
          </cell>
          <cell r="R427">
            <v>331.57772258851907</v>
          </cell>
        </row>
        <row r="432">
          <cell r="A432" t="str">
            <v>Mexico</v>
          </cell>
          <cell r="B432" t="str">
            <v>ReportDate</v>
          </cell>
          <cell r="C432" t="str">
            <v>LeverageSample</v>
          </cell>
          <cell r="D432" t="str">
            <v>LiquiditySample</v>
          </cell>
          <cell r="E432" t="str">
            <v>CoverageSample</v>
          </cell>
          <cell r="F432" t="str">
            <v>TotalDebt</v>
          </cell>
          <cell r="G432" t="str">
            <v>Cash</v>
          </cell>
          <cell r="H432" t="str">
            <v>NetDebt</v>
          </cell>
          <cell r="I432" t="str">
            <v>STdebt</v>
          </cell>
          <cell r="J432" t="str">
            <v>LtmEbitda</v>
          </cell>
          <cell r="K432" t="str">
            <v>LtmInterest</v>
          </cell>
          <cell r="L432" t="str">
            <v>NetLeverage</v>
          </cell>
          <cell r="M432" t="str">
            <v>Leverage</v>
          </cell>
          <cell r="N432" t="str">
            <v>CoverageRatio</v>
          </cell>
          <cell r="O432" t="str">
            <v>CashSTdebt</v>
          </cell>
          <cell r="P432" t="str">
            <v>CashTotalDebt</v>
          </cell>
          <cell r="Q432" t="str">
            <v>STtoTotalDebt</v>
          </cell>
          <cell r="R432" t="str">
            <v>OAS</v>
          </cell>
        </row>
        <row r="433">
          <cell r="A433" t="str">
            <v>Mexico38807</v>
          </cell>
          <cell r="B433">
            <v>38807</v>
          </cell>
          <cell r="C433">
            <v>21</v>
          </cell>
          <cell r="D433">
            <v>21</v>
          </cell>
          <cell r="E433">
            <v>20</v>
          </cell>
          <cell r="F433">
            <v>85214</v>
          </cell>
          <cell r="G433">
            <v>21970</v>
          </cell>
          <cell r="H433">
            <v>63244</v>
          </cell>
          <cell r="I433">
            <v>7916</v>
          </cell>
          <cell r="J433">
            <v>83489</v>
          </cell>
          <cell r="K433">
            <v>5678</v>
          </cell>
          <cell r="L433">
            <v>0.75751296577992311</v>
          </cell>
          <cell r="M433">
            <v>1.0206614044964006</v>
          </cell>
          <cell r="N433">
            <v>14.668016907361746</v>
          </cell>
          <cell r="O433">
            <v>277.53916119252148</v>
          </cell>
          <cell r="P433">
            <v>25.782148473255567</v>
          </cell>
          <cell r="Q433">
            <v>9.2895533597765638</v>
          </cell>
          <cell r="R433">
            <v>146.07227365219237</v>
          </cell>
        </row>
        <row r="434">
          <cell r="A434" t="str">
            <v>Mexico38898</v>
          </cell>
          <cell r="B434">
            <v>38898</v>
          </cell>
          <cell r="C434">
            <v>21</v>
          </cell>
          <cell r="D434">
            <v>21</v>
          </cell>
          <cell r="E434">
            <v>20</v>
          </cell>
          <cell r="F434">
            <v>89451</v>
          </cell>
          <cell r="G434">
            <v>19918</v>
          </cell>
          <cell r="H434">
            <v>69533</v>
          </cell>
          <cell r="I434">
            <v>10459</v>
          </cell>
          <cell r="J434">
            <v>89810</v>
          </cell>
          <cell r="K434">
            <v>6087</v>
          </cell>
          <cell r="L434">
            <v>0.77422336042756934</v>
          </cell>
          <cell r="M434">
            <v>0.99600267230820616</v>
          </cell>
          <cell r="N434">
            <v>14.72088056513882</v>
          </cell>
          <cell r="O434">
            <v>190.43885648723585</v>
          </cell>
          <cell r="P434">
            <v>22.266939441705517</v>
          </cell>
          <cell r="Q434">
            <v>11.692434964393913</v>
          </cell>
          <cell r="R434">
            <v>176.61268790908193</v>
          </cell>
        </row>
        <row r="435">
          <cell r="A435" t="str">
            <v>Mexico38990</v>
          </cell>
          <cell r="B435">
            <v>38990</v>
          </cell>
          <cell r="C435">
            <v>21</v>
          </cell>
          <cell r="D435">
            <v>21</v>
          </cell>
          <cell r="E435">
            <v>20</v>
          </cell>
          <cell r="F435">
            <v>90371</v>
          </cell>
          <cell r="G435">
            <v>22313</v>
          </cell>
          <cell r="H435">
            <v>68058</v>
          </cell>
          <cell r="I435">
            <v>12076</v>
          </cell>
          <cell r="J435">
            <v>94003</v>
          </cell>
          <cell r="K435">
            <v>6280</v>
          </cell>
          <cell r="L435">
            <v>0.72399817027116153</v>
          </cell>
          <cell r="M435">
            <v>0.96136293522547156</v>
          </cell>
          <cell r="N435">
            <v>14.936146496815287</v>
          </cell>
          <cell r="O435">
            <v>184.77144749917193</v>
          </cell>
          <cell r="P435">
            <v>24.690442730521958</v>
          </cell>
          <cell r="Q435">
            <v>13.362693784510519</v>
          </cell>
          <cell r="R435">
            <v>159.61760610664416</v>
          </cell>
        </row>
        <row r="436">
          <cell r="A436" t="str">
            <v>Mexico39082</v>
          </cell>
          <cell r="B436">
            <v>39082</v>
          </cell>
          <cell r="C436">
            <v>21</v>
          </cell>
          <cell r="D436">
            <v>21</v>
          </cell>
          <cell r="E436">
            <v>21</v>
          </cell>
          <cell r="F436">
            <v>91633</v>
          </cell>
          <cell r="G436">
            <v>26997</v>
          </cell>
          <cell r="H436">
            <v>64636</v>
          </cell>
          <cell r="I436">
            <v>12027</v>
          </cell>
          <cell r="J436">
            <v>96019</v>
          </cell>
          <cell r="K436">
            <v>7252</v>
          </cell>
          <cell r="L436">
            <v>0.6731584373925994</v>
          </cell>
          <cell r="M436">
            <v>0.9543215405284371</v>
          </cell>
          <cell r="N436">
            <v>13.24034749034749</v>
          </cell>
          <cell r="O436">
            <v>224.46994262908456</v>
          </cell>
          <cell r="P436">
            <v>29.462093350648782</v>
          </cell>
          <cell r="Q436">
            <v>13.125184158545503</v>
          </cell>
          <cell r="R436">
            <v>119.98921043249001</v>
          </cell>
        </row>
        <row r="437">
          <cell r="A437" t="str">
            <v>Mexico39172</v>
          </cell>
          <cell r="B437">
            <v>39172</v>
          </cell>
          <cell r="C437">
            <v>20</v>
          </cell>
          <cell r="D437">
            <v>21</v>
          </cell>
          <cell r="E437">
            <v>20</v>
          </cell>
          <cell r="F437">
            <v>91796</v>
          </cell>
          <cell r="G437">
            <v>28225</v>
          </cell>
          <cell r="H437">
            <v>63571</v>
          </cell>
          <cell r="I437">
            <v>12357</v>
          </cell>
          <cell r="J437">
            <v>95798</v>
          </cell>
          <cell r="K437">
            <v>6959</v>
          </cell>
          <cell r="L437">
            <v>0.66359422952462477</v>
          </cell>
          <cell r="M437">
            <v>0.95822459759076395</v>
          </cell>
          <cell r="N437">
            <v>13.766058341715764</v>
          </cell>
          <cell r="O437">
            <v>229.10900704054379</v>
          </cell>
          <cell r="P437">
            <v>30.696418696939144</v>
          </cell>
          <cell r="Q437">
            <v>13.398171941580198</v>
          </cell>
          <cell r="R437">
            <v>118.97772755779816</v>
          </cell>
        </row>
        <row r="438">
          <cell r="A438" t="str">
            <v>Mexico39263</v>
          </cell>
          <cell r="B438">
            <v>39263</v>
          </cell>
          <cell r="C438">
            <v>20</v>
          </cell>
          <cell r="D438">
            <v>20</v>
          </cell>
          <cell r="E438">
            <v>20</v>
          </cell>
          <cell r="F438">
            <v>88488</v>
          </cell>
          <cell r="G438">
            <v>26074</v>
          </cell>
          <cell r="H438">
            <v>62414</v>
          </cell>
          <cell r="I438">
            <v>11399</v>
          </cell>
          <cell r="J438">
            <v>97708</v>
          </cell>
          <cell r="K438">
            <v>7559</v>
          </cell>
          <cell r="L438">
            <v>0.63878085724812705</v>
          </cell>
          <cell r="M438">
            <v>0.90563720473246812</v>
          </cell>
          <cell r="N438">
            <v>12.926048419103056</v>
          </cell>
          <cell r="O438">
            <v>228.73936310202646</v>
          </cell>
          <cell r="P438">
            <v>29.466142301781034</v>
          </cell>
          <cell r="Q438">
            <v>12.881972696862851</v>
          </cell>
          <cell r="R438">
            <v>108.27048335221335</v>
          </cell>
        </row>
        <row r="439">
          <cell r="A439" t="str">
            <v>Mexico39355</v>
          </cell>
          <cell r="B439">
            <v>39355</v>
          </cell>
          <cell r="C439">
            <v>20</v>
          </cell>
          <cell r="D439">
            <v>20</v>
          </cell>
          <cell r="E439">
            <v>20</v>
          </cell>
          <cell r="F439">
            <v>88072</v>
          </cell>
          <cell r="G439">
            <v>25422</v>
          </cell>
          <cell r="H439">
            <v>62650</v>
          </cell>
          <cell r="I439">
            <v>10778</v>
          </cell>
          <cell r="J439">
            <v>97781</v>
          </cell>
          <cell r="K439">
            <v>7409</v>
          </cell>
          <cell r="L439">
            <v>0.64071752180894037</v>
          </cell>
          <cell r="M439">
            <v>0.90070668125709497</v>
          </cell>
          <cell r="N439">
            <v>13.197597516533945</v>
          </cell>
          <cell r="O439">
            <v>235.86936351827799</v>
          </cell>
          <cell r="P439">
            <v>28.865019529475884</v>
          </cell>
          <cell r="Q439">
            <v>12.237714597147788</v>
          </cell>
          <cell r="R439">
            <v>156.15338365843661</v>
          </cell>
        </row>
        <row r="440">
          <cell r="A440" t="str">
            <v>Mexico39447</v>
          </cell>
          <cell r="B440">
            <v>39447</v>
          </cell>
          <cell r="C440">
            <v>20</v>
          </cell>
          <cell r="D440">
            <v>20</v>
          </cell>
          <cell r="E440">
            <v>20</v>
          </cell>
          <cell r="F440">
            <v>84824</v>
          </cell>
          <cell r="G440">
            <v>23576</v>
          </cell>
          <cell r="H440">
            <v>61248</v>
          </cell>
          <cell r="I440">
            <v>12613</v>
          </cell>
          <cell r="J440">
            <v>105477</v>
          </cell>
          <cell r="K440">
            <v>8109</v>
          </cell>
          <cell r="L440">
            <v>0.58067635598282086</v>
          </cell>
          <cell r="M440">
            <v>0.80419427932155829</v>
          </cell>
          <cell r="N440">
            <v>13.007399186089531</v>
          </cell>
          <cell r="O440">
            <v>186.91825893918971</v>
          </cell>
          <cell r="P440">
            <v>27.794020560218808</v>
          </cell>
          <cell r="Q440">
            <v>14.869612373856455</v>
          </cell>
          <cell r="R440">
            <v>251.23300349249388</v>
          </cell>
        </row>
        <row r="441">
          <cell r="A441" t="str">
            <v>Mexico39538</v>
          </cell>
          <cell r="B441">
            <v>39538</v>
          </cell>
          <cell r="C441">
            <v>25</v>
          </cell>
          <cell r="D441">
            <v>26</v>
          </cell>
          <cell r="E441">
            <v>24</v>
          </cell>
          <cell r="F441">
            <v>92527</v>
          </cell>
          <cell r="G441">
            <v>28953</v>
          </cell>
          <cell r="H441">
            <v>63574</v>
          </cell>
          <cell r="I441">
            <v>18323</v>
          </cell>
          <cell r="J441">
            <v>121869</v>
          </cell>
          <cell r="K441">
            <v>9615</v>
          </cell>
          <cell r="L441">
            <v>0.5216585021621577</v>
          </cell>
          <cell r="M441">
            <v>0.75923327507405491</v>
          </cell>
          <cell r="N441">
            <v>12.639521580863235</v>
          </cell>
          <cell r="O441">
            <v>158.58756753806691</v>
          </cell>
          <cell r="P441">
            <v>31.229378701086546</v>
          </cell>
          <cell r="Q441">
            <v>19.692198566315948</v>
          </cell>
          <cell r="R441">
            <v>327.94614042195752</v>
          </cell>
        </row>
        <row r="442">
          <cell r="A442" t="str">
            <v>Mexico39629</v>
          </cell>
          <cell r="B442">
            <v>39629</v>
          </cell>
          <cell r="C442">
            <v>25</v>
          </cell>
          <cell r="D442">
            <v>27</v>
          </cell>
          <cell r="E442">
            <v>24</v>
          </cell>
          <cell r="F442">
            <v>94719</v>
          </cell>
          <cell r="G442">
            <v>28339</v>
          </cell>
          <cell r="H442">
            <v>66380</v>
          </cell>
          <cell r="I442">
            <v>16323</v>
          </cell>
          <cell r="J442">
            <v>130178</v>
          </cell>
          <cell r="K442">
            <v>9301</v>
          </cell>
          <cell r="L442">
            <v>0.50991719030865434</v>
          </cell>
          <cell r="M442">
            <v>0.72761142435741832</v>
          </cell>
          <cell r="N442">
            <v>13.955811203096442</v>
          </cell>
          <cell r="O442">
            <v>174.4164675611101</v>
          </cell>
          <cell r="P442">
            <v>29.840890510030814</v>
          </cell>
          <cell r="Q442">
            <v>17.108986856172567</v>
          </cell>
          <cell r="R442">
            <v>241.81655445025112</v>
          </cell>
        </row>
        <row r="443">
          <cell r="A443" t="str">
            <v>Mexico39721</v>
          </cell>
          <cell r="B443">
            <v>39721</v>
          </cell>
          <cell r="C443">
            <v>27</v>
          </cell>
          <cell r="D443">
            <v>29</v>
          </cell>
          <cell r="E443">
            <v>25</v>
          </cell>
          <cell r="F443">
            <v>118290</v>
          </cell>
          <cell r="G443">
            <v>32040</v>
          </cell>
          <cell r="H443">
            <v>86250</v>
          </cell>
          <cell r="I443">
            <v>20694</v>
          </cell>
          <cell r="J443">
            <v>144941</v>
          </cell>
          <cell r="K443">
            <v>10665</v>
          </cell>
          <cell r="L443">
            <v>0.59506971802319564</v>
          </cell>
          <cell r="M443">
            <v>0.81612518197059492</v>
          </cell>
          <cell r="N443">
            <v>13.517862165963432</v>
          </cell>
          <cell r="O443">
            <v>155.37837054218616</v>
          </cell>
          <cell r="P443">
            <v>27.020622195331011</v>
          </cell>
          <cell r="Q443">
            <v>17.390208238793932</v>
          </cell>
          <cell r="R443">
            <v>361.08934971934133</v>
          </cell>
        </row>
        <row r="444">
          <cell r="A444" t="str">
            <v>Mexico39813</v>
          </cell>
          <cell r="B444">
            <v>39813</v>
          </cell>
          <cell r="C444">
            <v>30</v>
          </cell>
          <cell r="D444">
            <v>30</v>
          </cell>
          <cell r="E444">
            <v>27</v>
          </cell>
          <cell r="F444">
            <v>112354</v>
          </cell>
          <cell r="G444">
            <v>24385</v>
          </cell>
          <cell r="H444">
            <v>87969</v>
          </cell>
          <cell r="I444">
            <v>24249</v>
          </cell>
          <cell r="J444">
            <v>132384</v>
          </cell>
          <cell r="K444">
            <v>10856</v>
          </cell>
          <cell r="L444">
            <v>0.66449873096446699</v>
          </cell>
          <cell r="M444">
            <v>0.8486977278220933</v>
          </cell>
          <cell r="N444">
            <v>12.135316875460575</v>
          </cell>
          <cell r="O444">
            <v>100.56084787001527</v>
          </cell>
          <cell r="P444">
            <v>21.703722163874893</v>
          </cell>
          <cell r="Q444">
            <v>21.5826761842035</v>
          </cell>
          <cell r="R444">
            <v>726.21811630971752</v>
          </cell>
        </row>
        <row r="445">
          <cell r="A445" t="str">
            <v>Mexico39903</v>
          </cell>
          <cell r="B445">
            <v>39903</v>
          </cell>
          <cell r="C445">
            <v>30</v>
          </cell>
          <cell r="D445">
            <v>30</v>
          </cell>
          <cell r="E445">
            <v>27</v>
          </cell>
          <cell r="F445">
            <v>113562</v>
          </cell>
          <cell r="G445">
            <v>24320</v>
          </cell>
          <cell r="H445">
            <v>89242</v>
          </cell>
          <cell r="I445">
            <v>21433</v>
          </cell>
          <cell r="J445">
            <v>116102</v>
          </cell>
          <cell r="K445">
            <v>11279</v>
          </cell>
          <cell r="L445">
            <v>0.76865170281304374</v>
          </cell>
          <cell r="M445">
            <v>0.97812268522506074</v>
          </cell>
          <cell r="N445">
            <v>10.239205603333629</v>
          </cell>
          <cell r="O445">
            <v>113.46988289086921</v>
          </cell>
          <cell r="P445">
            <v>21.415614378048993</v>
          </cell>
          <cell r="Q445">
            <v>18.873390746904775</v>
          </cell>
          <cell r="R445">
            <v>738.30122262080488</v>
          </cell>
        </row>
        <row r="446">
          <cell r="A446" t="str">
            <v>Mexico39994</v>
          </cell>
          <cell r="B446">
            <v>39994</v>
          </cell>
          <cell r="C446">
            <v>30</v>
          </cell>
          <cell r="D446">
            <v>30</v>
          </cell>
          <cell r="E446">
            <v>27</v>
          </cell>
          <cell r="F446">
            <v>117330</v>
          </cell>
          <cell r="G446">
            <v>28105</v>
          </cell>
          <cell r="H446">
            <v>89225</v>
          </cell>
          <cell r="I446">
            <v>24598</v>
          </cell>
          <cell r="J446">
            <v>99184</v>
          </cell>
          <cell r="K446">
            <v>11901</v>
          </cell>
          <cell r="L446">
            <v>0.89959065978383612</v>
          </cell>
          <cell r="M446">
            <v>1.1829528956283271</v>
          </cell>
          <cell r="N446">
            <v>8.2856062515754978</v>
          </cell>
          <cell r="O446">
            <v>114.25725668753557</v>
          </cell>
          <cell r="P446">
            <v>23.953805505838236</v>
          </cell>
          <cell r="Q446">
            <v>20.964800136367508</v>
          </cell>
          <cell r="R446">
            <v>488.4740372624729</v>
          </cell>
        </row>
        <row r="447">
          <cell r="A447" t="str">
            <v>Mexico40086</v>
          </cell>
          <cell r="B447">
            <v>40086</v>
          </cell>
          <cell r="C447">
            <v>30</v>
          </cell>
          <cell r="D447">
            <v>30</v>
          </cell>
          <cell r="E447">
            <v>27</v>
          </cell>
          <cell r="F447">
            <v>113917</v>
          </cell>
          <cell r="G447">
            <v>27537</v>
          </cell>
          <cell r="H447">
            <v>86380</v>
          </cell>
          <cell r="I447">
            <v>19217</v>
          </cell>
          <cell r="J447">
            <v>85445</v>
          </cell>
          <cell r="K447">
            <v>11034</v>
          </cell>
          <cell r="L447">
            <v>1.0109427116858798</v>
          </cell>
          <cell r="M447">
            <v>1.3332202001287379</v>
          </cell>
          <cell r="N447">
            <v>7.6940366141018668</v>
          </cell>
          <cell r="O447">
            <v>143.29499921944111</v>
          </cell>
          <cell r="P447">
            <v>24.172862698280326</v>
          </cell>
          <cell r="Q447">
            <v>16.869299577762757</v>
          </cell>
          <cell r="R447">
            <v>369.50034031534847</v>
          </cell>
        </row>
        <row r="448">
          <cell r="A448" t="str">
            <v>Mexico40178</v>
          </cell>
          <cell r="B448">
            <v>40178</v>
          </cell>
          <cell r="C448">
            <v>30</v>
          </cell>
          <cell r="D448">
            <v>30</v>
          </cell>
          <cell r="E448">
            <v>27</v>
          </cell>
          <cell r="F448">
            <v>118971</v>
          </cell>
          <cell r="G448">
            <v>29633</v>
          </cell>
          <cell r="H448">
            <v>89338</v>
          </cell>
          <cell r="I448">
            <v>17068</v>
          </cell>
          <cell r="J448">
            <v>87197</v>
          </cell>
          <cell r="K448">
            <v>10062</v>
          </cell>
          <cell r="L448">
            <v>1.0245535970274207</v>
          </cell>
          <cell r="M448">
            <v>1.3643932704106794</v>
          </cell>
          <cell r="N448">
            <v>8.6116080302126807</v>
          </cell>
          <cell r="O448">
            <v>173.61729552378719</v>
          </cell>
          <cell r="P448">
            <v>24.907750628304377</v>
          </cell>
          <cell r="Q448">
            <v>14.346353312992241</v>
          </cell>
          <cell r="R448">
            <v>352.46424060570354</v>
          </cell>
        </row>
        <row r="449">
          <cell r="A449" t="str">
            <v>Mexico40268</v>
          </cell>
          <cell r="B449">
            <v>40268</v>
          </cell>
          <cell r="C449">
            <v>30</v>
          </cell>
          <cell r="D449">
            <v>30</v>
          </cell>
          <cell r="E449">
            <v>26</v>
          </cell>
          <cell r="F449">
            <v>127200</v>
          </cell>
          <cell r="G449">
            <v>34334</v>
          </cell>
          <cell r="H449">
            <v>92866</v>
          </cell>
          <cell r="I449">
            <v>15054</v>
          </cell>
          <cell r="J449">
            <v>96620</v>
          </cell>
          <cell r="K449">
            <v>10248</v>
          </cell>
          <cell r="L449">
            <v>0.96114676050507142</v>
          </cell>
          <cell r="M449">
            <v>1.3164976195404678</v>
          </cell>
          <cell r="N449">
            <v>9.3243559718969546</v>
          </cell>
          <cell r="O449">
            <v>228.07227314999335</v>
          </cell>
          <cell r="P449">
            <v>26.992138364779873</v>
          </cell>
          <cell r="Q449">
            <v>11.834905660377357</v>
          </cell>
          <cell r="R449">
            <v>301.44930559869101</v>
          </cell>
        </row>
        <row r="450">
          <cell r="A450" t="str">
            <v>Mexico40359</v>
          </cell>
          <cell r="B450">
            <v>40359</v>
          </cell>
          <cell r="C450">
            <v>30</v>
          </cell>
          <cell r="D450">
            <v>30</v>
          </cell>
          <cell r="E450">
            <v>26</v>
          </cell>
          <cell r="F450">
            <v>130629</v>
          </cell>
          <cell r="G450">
            <v>39614</v>
          </cell>
          <cell r="H450">
            <v>91015</v>
          </cell>
          <cell r="I450">
            <v>16609</v>
          </cell>
          <cell r="J450">
            <v>101654</v>
          </cell>
          <cell r="K450">
            <v>11049</v>
          </cell>
          <cell r="L450">
            <v>0.89534105888602511</v>
          </cell>
          <cell r="M450">
            <v>1.2850355126212447</v>
          </cell>
          <cell r="N450">
            <v>9.0969318490361122</v>
          </cell>
          <cell r="O450">
            <v>238.50924197724126</v>
          </cell>
          <cell r="P450">
            <v>30.325578546877036</v>
          </cell>
          <cell r="Q450">
            <v>12.714634575783327</v>
          </cell>
          <cell r="R450">
            <v>331.27159383462038</v>
          </cell>
        </row>
        <row r="451">
          <cell r="A451" t="str">
            <v>Mexico40451</v>
          </cell>
          <cell r="B451">
            <v>40451</v>
          </cell>
          <cell r="C451">
            <v>30</v>
          </cell>
          <cell r="D451">
            <v>30</v>
          </cell>
          <cell r="E451">
            <v>26</v>
          </cell>
          <cell r="F451">
            <v>145187</v>
          </cell>
          <cell r="G451">
            <v>42300</v>
          </cell>
          <cell r="H451">
            <v>102887</v>
          </cell>
          <cell r="I451">
            <v>19423</v>
          </cell>
          <cell r="J451">
            <v>103634</v>
          </cell>
          <cell r="K451">
            <v>11627</v>
          </cell>
          <cell r="L451">
            <v>0.99279194086882683</v>
          </cell>
          <cell r="M451">
            <v>1.4009591446822471</v>
          </cell>
          <cell r="N451">
            <v>8.8088070869527826</v>
          </cell>
          <cell r="O451">
            <v>217.78304072491377</v>
          </cell>
          <cell r="P451">
            <v>29.134839896133951</v>
          </cell>
          <cell r="Q451">
            <v>13.377919510699993</v>
          </cell>
          <cell r="R451">
            <v>307.44842237062795</v>
          </cell>
        </row>
        <row r="452">
          <cell r="A452" t="str">
            <v>Mexico40543</v>
          </cell>
          <cell r="B452">
            <v>40543</v>
          </cell>
          <cell r="C452">
            <v>30</v>
          </cell>
          <cell r="D452">
            <v>30</v>
          </cell>
          <cell r="E452">
            <v>27</v>
          </cell>
          <cell r="F452">
            <v>146511</v>
          </cell>
          <cell r="G452">
            <v>36276</v>
          </cell>
          <cell r="H452">
            <v>110235</v>
          </cell>
          <cell r="I452">
            <v>14558</v>
          </cell>
          <cell r="J452">
            <v>111094</v>
          </cell>
          <cell r="K452">
            <v>11305</v>
          </cell>
          <cell r="L452">
            <v>0.99226780924262337</v>
          </cell>
          <cell r="M452">
            <v>1.3188020955227104</v>
          </cell>
          <cell r="N452">
            <v>9.7708978328173366</v>
          </cell>
          <cell r="O452">
            <v>249.18258002472865</v>
          </cell>
          <cell r="P452">
            <v>24.759915637733684</v>
          </cell>
          <cell r="Q452">
            <v>9.9364552832210542</v>
          </cell>
          <cell r="R452">
            <v>276.61823784564058</v>
          </cell>
        </row>
        <row r="453">
          <cell r="A453" t="str">
            <v>Mexico40633</v>
          </cell>
          <cell r="B453">
            <v>40633</v>
          </cell>
          <cell r="C453">
            <v>30</v>
          </cell>
          <cell r="D453">
            <v>30</v>
          </cell>
          <cell r="E453">
            <v>27</v>
          </cell>
          <cell r="F453">
            <v>148980</v>
          </cell>
          <cell r="G453">
            <v>36297</v>
          </cell>
          <cell r="H453">
            <v>112683</v>
          </cell>
          <cell r="I453">
            <v>17021</v>
          </cell>
          <cell r="J453">
            <v>116616</v>
          </cell>
          <cell r="K453">
            <v>10540</v>
          </cell>
          <cell r="L453">
            <v>0.96627392467585926</v>
          </cell>
          <cell r="M453">
            <v>1.2775262399670715</v>
          </cell>
          <cell r="N453">
            <v>11.000474383301707</v>
          </cell>
          <cell r="O453">
            <v>213.24834028552965</v>
          </cell>
          <cell r="P453">
            <v>24.363672976238419</v>
          </cell>
          <cell r="Q453">
            <v>11.42502349308632</v>
          </cell>
          <cell r="R453">
            <v>246.49068855623284</v>
          </cell>
        </row>
        <row r="454">
          <cell r="A454" t="str">
            <v>Mexico40724</v>
          </cell>
          <cell r="B454">
            <v>40724</v>
          </cell>
          <cell r="C454">
            <v>30</v>
          </cell>
          <cell r="D454">
            <v>30</v>
          </cell>
          <cell r="E454">
            <v>27</v>
          </cell>
          <cell r="F454">
            <v>152339</v>
          </cell>
          <cell r="G454">
            <v>35438</v>
          </cell>
          <cell r="H454">
            <v>116901</v>
          </cell>
          <cell r="I454">
            <v>17528</v>
          </cell>
          <cell r="J454">
            <v>125642</v>
          </cell>
          <cell r="K454">
            <v>9098</v>
          </cell>
          <cell r="L454">
            <v>0.930429315037965</v>
          </cell>
          <cell r="M454">
            <v>1.2124846786902468</v>
          </cell>
          <cell r="N454">
            <v>13.734666959771378</v>
          </cell>
          <cell r="O454">
            <v>202.17937015061617</v>
          </cell>
          <cell r="P454">
            <v>23.26259198235514</v>
          </cell>
          <cell r="Q454">
            <v>11.505917722973107</v>
          </cell>
          <cell r="R454">
            <v>278.98337795485577</v>
          </cell>
        </row>
        <row r="455">
          <cell r="A455" t="str">
            <v>Mexico40816</v>
          </cell>
          <cell r="B455">
            <v>40816</v>
          </cell>
          <cell r="C455">
            <v>30</v>
          </cell>
          <cell r="D455">
            <v>30</v>
          </cell>
          <cell r="E455">
            <v>27</v>
          </cell>
          <cell r="F455">
            <v>149512</v>
          </cell>
          <cell r="G455">
            <v>37712</v>
          </cell>
          <cell r="H455">
            <v>111800</v>
          </cell>
          <cell r="I455">
            <v>17458</v>
          </cell>
          <cell r="J455">
            <v>131742</v>
          </cell>
          <cell r="K455">
            <v>9487</v>
          </cell>
          <cell r="L455">
            <v>0.84862837971186111</v>
          </cell>
          <cell r="M455">
            <v>1.1348848506930211</v>
          </cell>
          <cell r="N455">
            <v>13.811953199114578</v>
          </cell>
          <cell r="O455">
            <v>216.01558024974224</v>
          </cell>
          <cell r="P455">
            <v>25.223393439991437</v>
          </cell>
          <cell r="Q455">
            <v>11.676654716678261</v>
          </cell>
          <cell r="R455">
            <v>451.81381177514766</v>
          </cell>
        </row>
        <row r="456">
          <cell r="A456" t="str">
            <v>Mexico40908</v>
          </cell>
          <cell r="B456">
            <v>40908</v>
          </cell>
          <cell r="C456">
            <v>30</v>
          </cell>
          <cell r="D456">
            <v>30</v>
          </cell>
          <cell r="E456">
            <v>28</v>
          </cell>
          <cell r="F456">
            <v>157110</v>
          </cell>
          <cell r="G456">
            <v>30193</v>
          </cell>
          <cell r="H456">
            <v>126917</v>
          </cell>
          <cell r="I456">
            <v>18335</v>
          </cell>
          <cell r="J456">
            <v>136967</v>
          </cell>
          <cell r="K456">
            <v>10191</v>
          </cell>
          <cell r="L456">
            <v>0.92662466141479338</v>
          </cell>
          <cell r="M456">
            <v>1.1470646214051561</v>
          </cell>
          <cell r="N456">
            <v>13.384653125306643</v>
          </cell>
          <cell r="O456">
            <v>164.67412053449686</v>
          </cell>
          <cell r="P456">
            <v>19.217745528610529</v>
          </cell>
          <cell r="Q456">
            <v>11.670167398637897</v>
          </cell>
          <cell r="R456">
            <v>411.93916082945134</v>
          </cell>
        </row>
        <row r="457">
          <cell r="A457" t="str">
            <v>Mexico40999</v>
          </cell>
          <cell r="B457">
            <v>40999</v>
          </cell>
          <cell r="C457">
            <v>31</v>
          </cell>
          <cell r="D457">
            <v>31</v>
          </cell>
          <cell r="E457">
            <v>28</v>
          </cell>
          <cell r="F457">
            <v>168020</v>
          </cell>
          <cell r="G457">
            <v>30590</v>
          </cell>
          <cell r="H457">
            <v>137430</v>
          </cell>
          <cell r="I457">
            <v>18324</v>
          </cell>
          <cell r="J457">
            <v>141538</v>
          </cell>
          <cell r="K457">
            <v>10366</v>
          </cell>
          <cell r="L457">
            <v>0.97097599231301845</v>
          </cell>
          <cell r="M457">
            <v>1.1871016970707513</v>
          </cell>
          <cell r="N457">
            <v>13.586822303685125</v>
          </cell>
          <cell r="O457">
            <v>166.93953285308885</v>
          </cell>
          <cell r="P457">
            <v>18.206165932627069</v>
          </cell>
          <cell r="Q457">
            <v>10.905844542316391</v>
          </cell>
          <cell r="R457">
            <v>327.05572608436444</v>
          </cell>
        </row>
        <row r="458">
          <cell r="A458" t="str">
            <v>Mexico41090</v>
          </cell>
          <cell r="B458">
            <v>41090</v>
          </cell>
          <cell r="C458">
            <v>28</v>
          </cell>
          <cell r="D458">
            <v>28</v>
          </cell>
          <cell r="E458">
            <v>20</v>
          </cell>
          <cell r="F458">
            <v>163920</v>
          </cell>
          <cell r="G458">
            <v>28416</v>
          </cell>
          <cell r="H458">
            <v>135504</v>
          </cell>
          <cell r="I458">
            <v>15733</v>
          </cell>
          <cell r="J458">
            <v>137845</v>
          </cell>
          <cell r="K458">
            <v>8338</v>
          </cell>
          <cell r="L458">
            <v>0.9830171569516486</v>
          </cell>
          <cell r="M458">
            <v>1.1891617396350973</v>
          </cell>
          <cell r="N458">
            <v>15.636243703526025</v>
          </cell>
          <cell r="O458">
            <v>180.61399605923853</v>
          </cell>
          <cell r="P458">
            <v>17.33528550512445</v>
          </cell>
          <cell r="Q458">
            <v>9.5979746217667152</v>
          </cell>
          <cell r="R458">
            <v>354.98707530860554</v>
          </cell>
        </row>
        <row r="459">
          <cell r="A459" t="str">
            <v>Mexico41182</v>
          </cell>
          <cell r="B459">
            <v>41182</v>
          </cell>
          <cell r="C459">
            <v>28</v>
          </cell>
          <cell r="D459">
            <v>28</v>
          </cell>
          <cell r="E459">
            <v>28</v>
          </cell>
          <cell r="F459">
            <v>167172</v>
          </cell>
          <cell r="G459">
            <v>29645</v>
          </cell>
          <cell r="H459">
            <v>137527</v>
          </cell>
          <cell r="I459">
            <v>17338</v>
          </cell>
          <cell r="J459">
            <v>139041</v>
          </cell>
          <cell r="K459">
            <v>9538</v>
          </cell>
          <cell r="L459">
            <v>0.98911112549535751</v>
          </cell>
          <cell r="M459">
            <v>1.2023216173646623</v>
          </cell>
          <cell r="N459">
            <v>14.577584399245124</v>
          </cell>
          <cell r="O459">
            <v>170.98281231976006</v>
          </cell>
          <cell r="P459">
            <v>17.733232838035079</v>
          </cell>
          <cell r="Q459">
            <v>10.371354054506735</v>
          </cell>
          <cell r="R459">
            <v>302.65592053175789</v>
          </cell>
        </row>
        <row r="460">
          <cell r="A460" t="str">
            <v>Mexico41274</v>
          </cell>
          <cell r="B460">
            <v>41274</v>
          </cell>
          <cell r="C460">
            <v>26</v>
          </cell>
          <cell r="D460">
            <v>26</v>
          </cell>
          <cell r="F460">
            <v>165655</v>
          </cell>
          <cell r="G460">
            <v>27215</v>
          </cell>
          <cell r="H460">
            <v>138440</v>
          </cell>
          <cell r="I460">
            <v>16002</v>
          </cell>
          <cell r="J460">
            <v>129323</v>
          </cell>
          <cell r="L460">
            <v>1.0704979006054607</v>
          </cell>
          <cell r="M460">
            <v>1.2809399720080727</v>
          </cell>
          <cell r="O460">
            <v>170.07249093863268</v>
          </cell>
          <cell r="P460">
            <v>16.428722344631915</v>
          </cell>
          <cell r="Q460">
            <v>9.6598351996619485</v>
          </cell>
          <cell r="R460">
            <v>268.7423645635605</v>
          </cell>
        </row>
        <row r="465">
          <cell r="A465" t="str">
            <v>Russia</v>
          </cell>
          <cell r="B465" t="str">
            <v>ReportDate</v>
          </cell>
          <cell r="C465" t="str">
            <v>LeverageSample</v>
          </cell>
          <cell r="D465" t="str">
            <v>LiquiditySample</v>
          </cell>
          <cell r="E465" t="str">
            <v>CoverageSample</v>
          </cell>
          <cell r="F465" t="str">
            <v>TotalDebt</v>
          </cell>
          <cell r="G465" t="str">
            <v>Cash</v>
          </cell>
          <cell r="H465" t="str">
            <v>NetDebt</v>
          </cell>
          <cell r="I465" t="str">
            <v>STdebt</v>
          </cell>
          <cell r="J465" t="str">
            <v>LtmEbitda</v>
          </cell>
          <cell r="K465" t="str">
            <v>LtmInterest</v>
          </cell>
          <cell r="L465" t="str">
            <v>NetLeverage</v>
          </cell>
          <cell r="M465" t="str">
            <v>Leverage</v>
          </cell>
          <cell r="N465" t="str">
            <v>CoverageRatio</v>
          </cell>
          <cell r="O465" t="str">
            <v>CashSTdebt</v>
          </cell>
          <cell r="P465" t="str">
            <v>CashTotalDebt</v>
          </cell>
          <cell r="Q465" t="str">
            <v>STtoTotalDebt</v>
          </cell>
          <cell r="R465" t="str">
            <v>OAS</v>
          </cell>
        </row>
        <row r="466">
          <cell r="A466" t="str">
            <v>Russia38807</v>
          </cell>
          <cell r="B466">
            <v>38807</v>
          </cell>
          <cell r="C466">
            <v>13</v>
          </cell>
          <cell r="D466">
            <v>13</v>
          </cell>
          <cell r="E466">
            <v>13</v>
          </cell>
          <cell r="F466">
            <v>58111.439895629883</v>
          </cell>
          <cell r="G466">
            <v>13616.845478057861</v>
          </cell>
          <cell r="H466">
            <v>44494.594417572021</v>
          </cell>
          <cell r="I466">
            <v>15540.580696105957</v>
          </cell>
          <cell r="J466">
            <v>63983.264938354492</v>
          </cell>
          <cell r="K466">
            <v>3448.9053478240967</v>
          </cell>
          <cell r="L466">
            <v>0.69540987726151382</v>
          </cell>
          <cell r="M466">
            <v>0.90822873686764971</v>
          </cell>
          <cell r="N466">
            <v>18.551760192178463</v>
          </cell>
          <cell r="O466">
            <v>87.621214061002689</v>
          </cell>
          <cell r="P466">
            <v>23.432297500310057</v>
          </cell>
          <cell r="Q466">
            <v>26.742721784243116</v>
          </cell>
          <cell r="R466">
            <v>158.15841968479282</v>
          </cell>
        </row>
        <row r="467">
          <cell r="A467" t="str">
            <v>Russia38898</v>
          </cell>
          <cell r="B467">
            <v>38898</v>
          </cell>
          <cell r="C467">
            <v>13</v>
          </cell>
          <cell r="D467">
            <v>13</v>
          </cell>
          <cell r="E467">
            <v>13</v>
          </cell>
          <cell r="F467">
            <v>60184.244338989258</v>
          </cell>
          <cell r="G467">
            <v>14790.224704742432</v>
          </cell>
          <cell r="H467">
            <v>45394.019634246826</v>
          </cell>
          <cell r="I467">
            <v>17739.330574035645</v>
          </cell>
          <cell r="J467">
            <v>69067.88591003418</v>
          </cell>
          <cell r="K467">
            <v>3639.8083934783936</v>
          </cell>
          <cell r="L467">
            <v>0.65723771672084708</v>
          </cell>
          <cell r="M467">
            <v>0.87137811655888098</v>
          </cell>
          <cell r="N467">
            <v>18.975692795748859</v>
          </cell>
          <cell r="O467">
            <v>83.375326047479476</v>
          </cell>
          <cell r="P467">
            <v>24.574911369554002</v>
          </cell>
          <cell r="Q467">
            <v>29.475040799911724</v>
          </cell>
          <cell r="R467">
            <v>200.96652492971864</v>
          </cell>
        </row>
        <row r="468">
          <cell r="A468" t="str">
            <v>Russia38990</v>
          </cell>
          <cell r="B468">
            <v>38990</v>
          </cell>
          <cell r="C468">
            <v>13</v>
          </cell>
          <cell r="D468">
            <v>13</v>
          </cell>
          <cell r="E468">
            <v>13</v>
          </cell>
          <cell r="F468">
            <v>67046.983367919922</v>
          </cell>
          <cell r="G468">
            <v>13215.481489181519</v>
          </cell>
          <cell r="H468">
            <v>53831.501878738403</v>
          </cell>
          <cell r="I468">
            <v>22020.19721031189</v>
          </cell>
          <cell r="J468">
            <v>73910.959762573242</v>
          </cell>
          <cell r="K468">
            <v>3934.2348585128784</v>
          </cell>
          <cell r="L468">
            <v>0.72832908748125069</v>
          </cell>
          <cell r="M468">
            <v>0.90713181892505912</v>
          </cell>
          <cell r="N468">
            <v>18.7866160563966</v>
          </cell>
          <cell r="O468">
            <v>60.015273082989509</v>
          </cell>
          <cell r="P468">
            <v>19.710777167500055</v>
          </cell>
          <cell r="Q468">
            <v>32.84293506461907</v>
          </cell>
          <cell r="R468">
            <v>179.84090815113146</v>
          </cell>
        </row>
        <row r="469">
          <cell r="A469" t="str">
            <v>Russia39082</v>
          </cell>
          <cell r="B469">
            <v>39082</v>
          </cell>
          <cell r="C469">
            <v>14</v>
          </cell>
          <cell r="D469">
            <v>14</v>
          </cell>
          <cell r="E469">
            <v>14</v>
          </cell>
          <cell r="F469">
            <v>76727.700927734375</v>
          </cell>
          <cell r="G469">
            <v>17954.013247489929</v>
          </cell>
          <cell r="H469">
            <v>58773.687680244446</v>
          </cell>
          <cell r="I469">
            <v>26247.14331817627</v>
          </cell>
          <cell r="J469">
            <v>82284.972213745117</v>
          </cell>
          <cell r="K469">
            <v>3749.7354316711426</v>
          </cell>
          <cell r="L469">
            <v>0.71427000701382892</v>
          </cell>
          <cell r="M469">
            <v>0.93246310794667264</v>
          </cell>
          <cell r="N469">
            <v>21.944207454943886</v>
          </cell>
          <cell r="O469">
            <v>68.403685040484731</v>
          </cell>
          <cell r="P469">
            <v>23.399649709822313</v>
          </cell>
          <cell r="Q469">
            <v>34.208171235180131</v>
          </cell>
          <cell r="R469">
            <v>138.84402045079619</v>
          </cell>
        </row>
        <row r="470">
          <cell r="A470" t="str">
            <v>Russia39172</v>
          </cell>
          <cell r="B470">
            <v>39172</v>
          </cell>
          <cell r="C470">
            <v>15</v>
          </cell>
          <cell r="D470">
            <v>15</v>
          </cell>
          <cell r="E470">
            <v>15</v>
          </cell>
          <cell r="F470">
            <v>90151.492410629988</v>
          </cell>
          <cell r="G470">
            <v>36639.36766910553</v>
          </cell>
          <cell r="H470">
            <v>53512.124741524458</v>
          </cell>
          <cell r="I470">
            <v>32251.453887939453</v>
          </cell>
          <cell r="J470">
            <v>89321.933044433594</v>
          </cell>
          <cell r="K470">
            <v>4612.7319746017456</v>
          </cell>
          <cell r="L470">
            <v>0.59909277506236469</v>
          </cell>
          <cell r="M470">
            <v>1.0092872975082585</v>
          </cell>
          <cell r="N470">
            <v>19.364214859274473</v>
          </cell>
          <cell r="O470">
            <v>113.60532085285915</v>
          </cell>
          <cell r="P470">
            <v>40.641997918589411</v>
          </cell>
          <cell r="Q470">
            <v>35.774730983972717</v>
          </cell>
          <cell r="R470">
            <v>149.94162834404898</v>
          </cell>
        </row>
        <row r="471">
          <cell r="A471" t="str">
            <v>Russia39263</v>
          </cell>
          <cell r="B471">
            <v>39263</v>
          </cell>
          <cell r="C471">
            <v>15</v>
          </cell>
          <cell r="D471">
            <v>15</v>
          </cell>
          <cell r="E471">
            <v>15</v>
          </cell>
          <cell r="F471">
            <v>101193.86292724311</v>
          </cell>
          <cell r="G471">
            <v>41931.285236358643</v>
          </cell>
          <cell r="H471">
            <v>59262.577690884471</v>
          </cell>
          <cell r="I471">
            <v>35276.360572814941</v>
          </cell>
          <cell r="J471">
            <v>89632.302429199219</v>
          </cell>
          <cell r="K471">
            <v>5445.4576749801636</v>
          </cell>
          <cell r="L471">
            <v>0.66117433207404364</v>
          </cell>
          <cell r="M471">
            <v>1.1289887706184543</v>
          </cell>
          <cell r="N471">
            <v>16.460012689296263</v>
          </cell>
          <cell r="O471">
            <v>118.8651112401663</v>
          </cell>
          <cell r="P471">
            <v>41.436589160062617</v>
          </cell>
          <cell r="Q471">
            <v>34.860177833292241</v>
          </cell>
          <cell r="R471">
            <v>146.87010908118566</v>
          </cell>
        </row>
        <row r="472">
          <cell r="A472" t="str">
            <v>Russia39355</v>
          </cell>
          <cell r="B472">
            <v>39355</v>
          </cell>
          <cell r="C472">
            <v>15</v>
          </cell>
          <cell r="D472">
            <v>15</v>
          </cell>
          <cell r="E472">
            <v>15</v>
          </cell>
          <cell r="F472">
            <v>107595.32382202148</v>
          </cell>
          <cell r="G472">
            <v>42569.420989274979</v>
          </cell>
          <cell r="H472">
            <v>65025.902832746506</v>
          </cell>
          <cell r="I472">
            <v>34344.240936279297</v>
          </cell>
          <cell r="J472">
            <v>89664.737548828125</v>
          </cell>
          <cell r="K472">
            <v>5782.3570146560669</v>
          </cell>
          <cell r="L472">
            <v>0.7252115448097507</v>
          </cell>
          <cell r="M472">
            <v>1.1999736659400695</v>
          </cell>
          <cell r="N472">
            <v>15.506606963486041</v>
          </cell>
          <cell r="O472">
            <v>123.94922650425232</v>
          </cell>
          <cell r="P472">
            <v>39.564378336451753</v>
          </cell>
          <cell r="Q472">
            <v>31.919826732516487</v>
          </cell>
          <cell r="R472">
            <v>227.84247614009465</v>
          </cell>
        </row>
        <row r="473">
          <cell r="A473" t="str">
            <v>Russia39447</v>
          </cell>
          <cell r="B473">
            <v>39447</v>
          </cell>
          <cell r="C473">
            <v>15</v>
          </cell>
          <cell r="D473">
            <v>15</v>
          </cell>
          <cell r="E473">
            <v>14</v>
          </cell>
          <cell r="F473">
            <v>115265.74822998047</v>
          </cell>
          <cell r="G473">
            <v>22659.185554504395</v>
          </cell>
          <cell r="H473">
            <v>92606.562675476074</v>
          </cell>
          <cell r="I473">
            <v>40639.567422866821</v>
          </cell>
          <cell r="J473">
            <v>93751.511474609375</v>
          </cell>
          <cell r="K473">
            <v>5835.9865884780884</v>
          </cell>
          <cell r="L473">
            <v>0.98778740970545964</v>
          </cell>
          <cell r="M473">
            <v>1.229481492265837</v>
          </cell>
          <cell r="N473">
            <v>16.029376190948579</v>
          </cell>
          <cell r="O473">
            <v>55.75646344541223</v>
          </cell>
          <cell r="P473">
            <v>19.658212350553907</v>
          </cell>
          <cell r="Q473">
            <v>35.25727984846111</v>
          </cell>
          <cell r="R473">
            <v>318.29841797420011</v>
          </cell>
        </row>
        <row r="474">
          <cell r="A474" t="str">
            <v>Russia39538</v>
          </cell>
          <cell r="B474">
            <v>39538</v>
          </cell>
          <cell r="C474">
            <v>16</v>
          </cell>
          <cell r="D474">
            <v>16</v>
          </cell>
          <cell r="E474">
            <v>15</v>
          </cell>
          <cell r="F474">
            <v>137818.98147583008</v>
          </cell>
          <cell r="G474">
            <v>30487.884140014648</v>
          </cell>
          <cell r="H474">
            <v>107331.09733581543</v>
          </cell>
          <cell r="I474">
            <v>49178.044752120972</v>
          </cell>
          <cell r="J474">
            <v>105801.61991882324</v>
          </cell>
          <cell r="K474">
            <v>6846.4767742156982</v>
          </cell>
          <cell r="L474">
            <v>1.014456086949951</v>
          </cell>
          <cell r="M474">
            <v>1.3026169314002214</v>
          </cell>
          <cell r="N474">
            <v>15.399817509311742</v>
          </cell>
          <cell r="O474">
            <v>61.994909097519077</v>
          </cell>
          <cell r="P474">
            <v>22.121687312978324</v>
          </cell>
          <cell r="Q474">
            <v>35.683070811799276</v>
          </cell>
          <cell r="R474">
            <v>432.90235142619844</v>
          </cell>
        </row>
        <row r="475">
          <cell r="A475" t="str">
            <v>Russia39629</v>
          </cell>
          <cell r="B475">
            <v>39629</v>
          </cell>
          <cell r="C475">
            <v>16</v>
          </cell>
          <cell r="D475">
            <v>16</v>
          </cell>
          <cell r="E475">
            <v>15</v>
          </cell>
          <cell r="F475">
            <v>122841.11508178711</v>
          </cell>
          <cell r="G475">
            <v>28498.335327148438</v>
          </cell>
          <cell r="H475">
            <v>94342.779754638672</v>
          </cell>
          <cell r="I475">
            <v>39694.903799057007</v>
          </cell>
          <cell r="J475">
            <v>119372.29106140137</v>
          </cell>
          <cell r="K475">
            <v>6660.381986618042</v>
          </cell>
          <cell r="L475">
            <v>0.79032394298365016</v>
          </cell>
          <cell r="M475">
            <v>1.02905887111274</v>
          </cell>
          <cell r="N475">
            <v>17.867618446861595</v>
          </cell>
          <cell r="O475">
            <v>71.793435931756676</v>
          </cell>
          <cell r="P475">
            <v>23.19934600738064</v>
          </cell>
          <cell r="Q475">
            <v>32.314021060968315</v>
          </cell>
          <cell r="R475">
            <v>389.2021253490671</v>
          </cell>
        </row>
        <row r="476">
          <cell r="A476" t="str">
            <v>Russia39721</v>
          </cell>
          <cell r="B476">
            <v>39721</v>
          </cell>
          <cell r="C476">
            <v>16</v>
          </cell>
          <cell r="D476">
            <v>16</v>
          </cell>
          <cell r="E476">
            <v>15</v>
          </cell>
          <cell r="F476">
            <v>122513.30523681641</v>
          </cell>
          <cell r="G476">
            <v>27367.516250610352</v>
          </cell>
          <cell r="H476">
            <v>95145.788986206055</v>
          </cell>
          <cell r="I476">
            <v>38525.776737213135</v>
          </cell>
          <cell r="J476">
            <v>131462.76341247559</v>
          </cell>
          <cell r="K476">
            <v>6720.3180999755859</v>
          </cell>
          <cell r="L476">
            <v>0.72374706355196616</v>
          </cell>
          <cell r="M476">
            <v>0.93192400689479271</v>
          </cell>
          <cell r="N476">
            <v>19.50735581977759</v>
          </cell>
          <cell r="O476">
            <v>71.036896769884706</v>
          </cell>
          <cell r="P476">
            <v>22.338403325017921</v>
          </cell>
          <cell r="Q476">
            <v>31.446198160063823</v>
          </cell>
          <cell r="R476">
            <v>845.95449044771385</v>
          </cell>
        </row>
        <row r="477">
          <cell r="A477" t="str">
            <v>Russia39813</v>
          </cell>
          <cell r="B477">
            <v>39813</v>
          </cell>
          <cell r="C477">
            <v>16</v>
          </cell>
          <cell r="D477">
            <v>16</v>
          </cell>
          <cell r="E477">
            <v>15</v>
          </cell>
          <cell r="F477">
            <v>128683.26040649414</v>
          </cell>
          <cell r="G477">
            <v>29037.733867645264</v>
          </cell>
          <cell r="H477">
            <v>99645.526538848877</v>
          </cell>
          <cell r="I477">
            <v>42490.099266052246</v>
          </cell>
          <cell r="J477">
            <v>131337.81047058105</v>
          </cell>
          <cell r="K477">
            <v>7094.6762237548828</v>
          </cell>
          <cell r="L477">
            <v>0.75869641942271393</v>
          </cell>
          <cell r="M477">
            <v>0.97978837887904702</v>
          </cell>
          <cell r="N477">
            <v>18.460417265821921</v>
          </cell>
          <cell r="O477">
            <v>68.340000068781109</v>
          </cell>
          <cell r="P477">
            <v>22.565276770202072</v>
          </cell>
          <cell r="Q477">
            <v>33.019134836832229</v>
          </cell>
          <cell r="R477">
            <v>1547.7127837009009</v>
          </cell>
        </row>
        <row r="478">
          <cell r="A478" t="str">
            <v>Russia39903</v>
          </cell>
          <cell r="B478">
            <v>39903</v>
          </cell>
          <cell r="C478">
            <v>16</v>
          </cell>
          <cell r="D478">
            <v>16</v>
          </cell>
          <cell r="E478">
            <v>16</v>
          </cell>
          <cell r="F478">
            <v>125011.54325866699</v>
          </cell>
          <cell r="G478">
            <v>24975.403282165527</v>
          </cell>
          <cell r="H478">
            <v>100036.13997650146</v>
          </cell>
          <cell r="I478">
            <v>42873.299236297607</v>
          </cell>
          <cell r="J478">
            <v>114241.75712585449</v>
          </cell>
          <cell r="K478">
            <v>7360.8039474487305</v>
          </cell>
          <cell r="L478">
            <v>0.8756530229686208</v>
          </cell>
          <cell r="M478">
            <v>1.0942718880010569</v>
          </cell>
          <cell r="N478">
            <v>15.520282559006468</v>
          </cell>
          <cell r="O478">
            <v>58.253980279224059</v>
          </cell>
          <cell r="P478">
            <v>19.978477691846265</v>
          </cell>
          <cell r="Q478">
            <v>34.295472336971748</v>
          </cell>
          <cell r="R478">
            <v>1151.5246692320297</v>
          </cell>
        </row>
        <row r="479">
          <cell r="A479" t="str">
            <v>Russia39994</v>
          </cell>
          <cell r="B479">
            <v>39994</v>
          </cell>
          <cell r="C479">
            <v>16</v>
          </cell>
          <cell r="D479">
            <v>16</v>
          </cell>
          <cell r="E479">
            <v>16</v>
          </cell>
          <cell r="F479">
            <v>141358.66453552246</v>
          </cell>
          <cell r="G479">
            <v>32786.642234802246</v>
          </cell>
          <cell r="H479">
            <v>108572.02230072021</v>
          </cell>
          <cell r="I479">
            <v>44757.217422485352</v>
          </cell>
          <cell r="J479">
            <v>98283.27604675293</v>
          </cell>
          <cell r="K479">
            <v>7499.1611671447754</v>
          </cell>
          <cell r="L479">
            <v>1.1046846082854724</v>
          </cell>
          <cell r="M479">
            <v>1.4382779066936959</v>
          </cell>
          <cell r="N479">
            <v>13.105902627796601</v>
          </cell>
          <cell r="O479">
            <v>73.254424923946971</v>
          </cell>
          <cell r="P479">
            <v>23.193938866452143</v>
          </cell>
          <cell r="Q479">
            <v>31.662167699128318</v>
          </cell>
          <cell r="R479">
            <v>751.6672834592888</v>
          </cell>
        </row>
        <row r="480">
          <cell r="A480" t="str">
            <v>Russia40086</v>
          </cell>
          <cell r="B480">
            <v>40086</v>
          </cell>
          <cell r="C480">
            <v>16</v>
          </cell>
          <cell r="D480">
            <v>16</v>
          </cell>
          <cell r="E480">
            <v>16</v>
          </cell>
          <cell r="F480">
            <v>146010.91844177246</v>
          </cell>
          <cell r="G480">
            <v>32184.538639068604</v>
          </cell>
          <cell r="H480">
            <v>113826.37980270386</v>
          </cell>
          <cell r="I480">
            <v>40186.680921554565</v>
          </cell>
          <cell r="J480">
            <v>84088.799499511719</v>
          </cell>
          <cell r="K480">
            <v>7839.8983993530273</v>
          </cell>
          <cell r="L480">
            <v>1.3536449619947877</v>
          </cell>
          <cell r="M480">
            <v>1.7363896180087612</v>
          </cell>
          <cell r="N480">
            <v>10.725751178924842</v>
          </cell>
          <cell r="O480">
            <v>80.087576035188505</v>
          </cell>
          <cell r="P480">
            <v>22.042556120146209</v>
          </cell>
          <cell r="Q480">
            <v>27.523065638122514</v>
          </cell>
          <cell r="R480">
            <v>470.96985455028528</v>
          </cell>
        </row>
        <row r="481">
          <cell r="A481" t="str">
            <v>Russia40178</v>
          </cell>
          <cell r="B481">
            <v>40178</v>
          </cell>
          <cell r="C481">
            <v>16</v>
          </cell>
          <cell r="D481">
            <v>16</v>
          </cell>
          <cell r="E481">
            <v>16</v>
          </cell>
          <cell r="F481">
            <v>147872.3889465332</v>
          </cell>
          <cell r="G481">
            <v>32235.624111175537</v>
          </cell>
          <cell r="H481">
            <v>115636.76483535767</v>
          </cell>
          <cell r="I481">
            <v>35509.145719528198</v>
          </cell>
          <cell r="J481">
            <v>87081.710388183594</v>
          </cell>
          <cell r="K481">
            <v>7980.1808395385742</v>
          </cell>
          <cell r="L481">
            <v>1.327911042627486</v>
          </cell>
          <cell r="M481">
            <v>1.6980877877497282</v>
          </cell>
          <cell r="N481">
            <v>10.912247747159924</v>
          </cell>
          <cell r="O481">
            <v>90.781187375757128</v>
          </cell>
          <cell r="P481">
            <v>21.799623540829586</v>
          </cell>
          <cell r="Q481">
            <v>24.013371240230235</v>
          </cell>
          <cell r="R481">
            <v>395.16149913438124</v>
          </cell>
        </row>
        <row r="482">
          <cell r="A482" t="str">
            <v>Russia40268</v>
          </cell>
          <cell r="B482">
            <v>40268</v>
          </cell>
          <cell r="C482">
            <v>16</v>
          </cell>
          <cell r="D482">
            <v>17</v>
          </cell>
          <cell r="E482">
            <v>16</v>
          </cell>
          <cell r="F482">
            <v>134746.2265625</v>
          </cell>
          <cell r="G482">
            <v>36076.58602142334</v>
          </cell>
          <cell r="H482">
            <v>98669.64054107666</v>
          </cell>
          <cell r="I482">
            <v>29767.744915962219</v>
          </cell>
          <cell r="J482">
            <v>96917.611663818359</v>
          </cell>
          <cell r="K482">
            <v>7799.59401512146</v>
          </cell>
          <cell r="L482">
            <v>1.0180775077633528</v>
          </cell>
          <cell r="M482">
            <v>1.3903172421324117</v>
          </cell>
          <cell r="N482">
            <v>12.425981592877703</v>
          </cell>
          <cell r="O482">
            <v>126.33201173974955</v>
          </cell>
          <cell r="P482">
            <v>26.596667958272075</v>
          </cell>
          <cell r="Q482">
            <v>21.052991709704251</v>
          </cell>
          <cell r="R482">
            <v>301.1406618182188</v>
          </cell>
        </row>
        <row r="483">
          <cell r="A483" t="str">
            <v>Russia40359</v>
          </cell>
          <cell r="B483">
            <v>40359</v>
          </cell>
          <cell r="C483">
            <v>17</v>
          </cell>
          <cell r="D483">
            <v>17</v>
          </cell>
          <cell r="E483">
            <v>17</v>
          </cell>
          <cell r="F483">
            <v>134264.9098815918</v>
          </cell>
          <cell r="G483">
            <v>36128.298385620117</v>
          </cell>
          <cell r="H483">
            <v>98136.61149597168</v>
          </cell>
          <cell r="I483">
            <v>26373.156018257141</v>
          </cell>
          <cell r="J483">
            <v>106659.22811889648</v>
          </cell>
          <cell r="K483">
            <v>8143.0740203857422</v>
          </cell>
          <cell r="L483">
            <v>0.92009489686701684</v>
          </cell>
          <cell r="M483">
            <v>1.2588213157882819</v>
          </cell>
          <cell r="N483">
            <v>13.098152841529</v>
          </cell>
          <cell r="O483">
            <v>136.98890781448324</v>
          </cell>
          <cell r="P483">
            <v>26.908220783436015</v>
          </cell>
          <cell r="Q483">
            <v>19.642627430737953</v>
          </cell>
          <cell r="R483">
            <v>426.23503766147752</v>
          </cell>
        </row>
        <row r="484">
          <cell r="A484" t="str">
            <v>Russia40451</v>
          </cell>
          <cell r="B484">
            <v>40451</v>
          </cell>
          <cell r="C484">
            <v>18</v>
          </cell>
          <cell r="D484">
            <v>18</v>
          </cell>
          <cell r="E484">
            <v>17</v>
          </cell>
          <cell r="F484">
            <v>133681.02703857422</v>
          </cell>
          <cell r="G484">
            <v>35985.028720855713</v>
          </cell>
          <cell r="H484">
            <v>97695.998317718506</v>
          </cell>
          <cell r="I484">
            <v>26199.163041591644</v>
          </cell>
          <cell r="J484">
            <v>112574.74276733398</v>
          </cell>
          <cell r="K484">
            <v>7022.0636940002441</v>
          </cell>
          <cell r="L484">
            <v>0.86783230337584327</v>
          </cell>
          <cell r="M484">
            <v>1.1874868531999407</v>
          </cell>
          <cell r="N484">
            <v>14.314122966856983</v>
          </cell>
          <cell r="O484">
            <v>137.35182556682756</v>
          </cell>
          <cell r="P484">
            <v>26.918575895195719</v>
          </cell>
          <cell r="Q484">
            <v>19.598265828726589</v>
          </cell>
          <cell r="R484">
            <v>356.42853608132748</v>
          </cell>
        </row>
        <row r="485">
          <cell r="A485" t="str">
            <v>Russia40543</v>
          </cell>
          <cell r="B485">
            <v>40543</v>
          </cell>
          <cell r="C485">
            <v>18</v>
          </cell>
          <cell r="D485">
            <v>18</v>
          </cell>
          <cell r="E485">
            <v>17</v>
          </cell>
          <cell r="F485">
            <v>137162.99966430664</v>
          </cell>
          <cell r="G485">
            <v>37584.622047424316</v>
          </cell>
          <cell r="H485">
            <v>99578.377616882324</v>
          </cell>
          <cell r="I485">
            <v>21205.136334896088</v>
          </cell>
          <cell r="J485">
            <v>115586.79815673828</v>
          </cell>
          <cell r="K485">
            <v>6974.9758033752441</v>
          </cell>
          <cell r="L485">
            <v>0.86150303672095685</v>
          </cell>
          <cell r="M485">
            <v>1.1866666596154913</v>
          </cell>
          <cell r="N485">
            <v>14.84259465621779</v>
          </cell>
          <cell r="O485">
            <v>177.24301062650298</v>
          </cell>
          <cell r="P485">
            <v>27.401429058426174</v>
          </cell>
          <cell r="Q485">
            <v>15.45980795607681</v>
          </cell>
          <cell r="R485">
            <v>303.22378607204888</v>
          </cell>
        </row>
        <row r="486">
          <cell r="A486" t="str">
            <v>Russia40633</v>
          </cell>
          <cell r="B486">
            <v>40633</v>
          </cell>
          <cell r="C486">
            <v>18</v>
          </cell>
          <cell r="D486">
            <v>19</v>
          </cell>
          <cell r="E486">
            <v>17</v>
          </cell>
          <cell r="F486">
            <v>145134.85601806641</v>
          </cell>
          <cell r="G486">
            <v>41184.817306518555</v>
          </cell>
          <cell r="H486">
            <v>103950.03871154785</v>
          </cell>
          <cell r="I486">
            <v>23078.048141479492</v>
          </cell>
          <cell r="J486">
            <v>122926.40127563477</v>
          </cell>
          <cell r="K486">
            <v>6999.6670236587524</v>
          </cell>
          <cell r="L486">
            <v>0.8456282591276979</v>
          </cell>
          <cell r="M486">
            <v>1.1806646457715311</v>
          </cell>
          <cell r="N486">
            <v>16.000339914414742</v>
          </cell>
          <cell r="O486">
            <v>180.16355126510646</v>
          </cell>
          <cell r="P486">
            <v>27.516377213609712</v>
          </cell>
          <cell r="Q486">
            <v>15.272998905932978</v>
          </cell>
          <cell r="R486">
            <v>240.36508293292908</v>
          </cell>
        </row>
        <row r="487">
          <cell r="A487" t="str">
            <v>Russia40724</v>
          </cell>
          <cell r="B487">
            <v>40724</v>
          </cell>
          <cell r="C487">
            <v>17</v>
          </cell>
          <cell r="D487">
            <v>18</v>
          </cell>
          <cell r="E487">
            <v>15</v>
          </cell>
          <cell r="F487">
            <v>138167.36907958984</v>
          </cell>
          <cell r="G487">
            <v>37642.594776153564</v>
          </cell>
          <cell r="H487">
            <v>100524.77430343628</v>
          </cell>
          <cell r="I487">
            <v>24777.359985351563</v>
          </cell>
          <cell r="J487">
            <v>128050.60293579102</v>
          </cell>
          <cell r="K487">
            <v>6084.1339874267578</v>
          </cell>
          <cell r="L487">
            <v>0.7850394453343017</v>
          </cell>
          <cell r="M487">
            <v>1.0790060016263392</v>
          </cell>
          <cell r="N487">
            <v>19.162343326704658</v>
          </cell>
          <cell r="O487">
            <v>153.51114318265684</v>
          </cell>
          <cell r="P487">
            <v>26.388954854657438</v>
          </cell>
          <cell r="Q487">
            <v>17.190253624297657</v>
          </cell>
          <cell r="R487">
            <v>267.72709598942146</v>
          </cell>
        </row>
        <row r="488">
          <cell r="A488" t="str">
            <v>Russia40816</v>
          </cell>
          <cell r="B488">
            <v>40816</v>
          </cell>
          <cell r="C488">
            <v>17</v>
          </cell>
          <cell r="D488">
            <v>17</v>
          </cell>
          <cell r="E488">
            <v>17</v>
          </cell>
          <cell r="F488">
            <v>127614</v>
          </cell>
          <cell r="G488">
            <v>31503</v>
          </cell>
          <cell r="H488">
            <v>96111</v>
          </cell>
          <cell r="I488">
            <v>21493</v>
          </cell>
          <cell r="J488">
            <v>129676</v>
          </cell>
          <cell r="K488">
            <v>6259</v>
          </cell>
          <cell r="L488">
            <v>0.74116258983929173</v>
          </cell>
          <cell r="M488">
            <v>0.98409883093247785</v>
          </cell>
          <cell r="N488">
            <v>20.718325611119987</v>
          </cell>
          <cell r="O488">
            <v>146.57330293583956</v>
          </cell>
          <cell r="P488">
            <v>24.686162960176784</v>
          </cell>
          <cell r="Q488">
            <v>16.842195997304373</v>
          </cell>
          <cell r="R488">
            <v>554.86403789062922</v>
          </cell>
        </row>
        <row r="489">
          <cell r="A489" t="str">
            <v>Russia40908</v>
          </cell>
          <cell r="B489">
            <v>40908</v>
          </cell>
          <cell r="C489">
            <v>18</v>
          </cell>
          <cell r="D489">
            <v>18</v>
          </cell>
          <cell r="E489">
            <v>18</v>
          </cell>
          <cell r="F489">
            <v>147582</v>
          </cell>
          <cell r="G489">
            <v>40802</v>
          </cell>
          <cell r="H489">
            <v>106780</v>
          </cell>
          <cell r="I489">
            <v>29360</v>
          </cell>
          <cell r="J489">
            <v>146667</v>
          </cell>
          <cell r="K489">
            <v>14187</v>
          </cell>
          <cell r="L489">
            <v>0.72804379990045476</v>
          </cell>
          <cell r="M489">
            <v>1.0062386221849495</v>
          </cell>
          <cell r="N489">
            <v>10.338126453795729</v>
          </cell>
          <cell r="O489">
            <v>138.97138964577658</v>
          </cell>
          <cell r="P489">
            <v>27.647003022048761</v>
          </cell>
          <cell r="Q489">
            <v>19.894025016600942</v>
          </cell>
          <cell r="R489">
            <v>489.3837124195631</v>
          </cell>
        </row>
        <row r="490">
          <cell r="A490" t="str">
            <v>Russia40999</v>
          </cell>
          <cell r="B490">
            <v>40999</v>
          </cell>
          <cell r="C490">
            <v>18</v>
          </cell>
          <cell r="D490">
            <v>18</v>
          </cell>
          <cell r="E490">
            <v>18</v>
          </cell>
          <cell r="F490">
            <v>145444.48876953125</v>
          </cell>
          <cell r="G490">
            <v>44392.21044921875</v>
          </cell>
          <cell r="H490">
            <v>101052.2783203125</v>
          </cell>
          <cell r="I490">
            <v>29779.976196289063</v>
          </cell>
          <cell r="J490">
            <v>136370.94909667969</v>
          </cell>
          <cell r="K490">
            <v>14499.581817626953</v>
          </cell>
          <cell r="L490">
            <v>0.74101030307174776</v>
          </cell>
          <cell r="M490">
            <v>1.0665357228423988</v>
          </cell>
          <cell r="N490">
            <v>9.4051642876276134</v>
          </cell>
          <cell r="O490">
            <v>149.0673134075592</v>
          </cell>
          <cell r="P490">
            <v>30.521754949107667</v>
          </cell>
          <cell r="Q490">
            <v>20.475149280821416</v>
          </cell>
          <cell r="R490">
            <v>352.04511109317247</v>
          </cell>
        </row>
        <row r="491">
          <cell r="A491" t="str">
            <v>Russia41090</v>
          </cell>
          <cell r="B491">
            <v>41090</v>
          </cell>
          <cell r="C491">
            <v>18</v>
          </cell>
          <cell r="D491">
            <v>18</v>
          </cell>
          <cell r="E491">
            <v>18</v>
          </cell>
          <cell r="F491">
            <v>139712</v>
          </cell>
          <cell r="G491">
            <v>35834</v>
          </cell>
          <cell r="H491">
            <v>103878</v>
          </cell>
          <cell r="I491">
            <v>28325</v>
          </cell>
          <cell r="J491">
            <v>131229</v>
          </cell>
          <cell r="K491">
            <v>19733</v>
          </cell>
          <cell r="L491">
            <v>0.79157808106439886</v>
          </cell>
          <cell r="M491">
            <v>1.064642723788187</v>
          </cell>
          <cell r="N491">
            <v>6.6502305782192268</v>
          </cell>
          <cell r="O491">
            <v>126.51015004413063</v>
          </cell>
          <cell r="P491">
            <v>25.648476866697205</v>
          </cell>
          <cell r="Q491">
            <v>20.273849060925329</v>
          </cell>
          <cell r="R491">
            <v>389.85056666208737</v>
          </cell>
        </row>
        <row r="492">
          <cell r="A492" t="str">
            <v>Russia41182</v>
          </cell>
          <cell r="B492">
            <v>41182</v>
          </cell>
          <cell r="C492">
            <v>14</v>
          </cell>
          <cell r="D492">
            <v>14</v>
          </cell>
          <cell r="E492">
            <v>12</v>
          </cell>
          <cell r="F492">
            <v>107323</v>
          </cell>
          <cell r="G492">
            <v>27232</v>
          </cell>
          <cell r="H492">
            <v>80091</v>
          </cell>
          <cell r="I492">
            <v>22945</v>
          </cell>
          <cell r="J492">
            <v>104670</v>
          </cell>
          <cell r="K492">
            <v>4253</v>
          </cell>
          <cell r="L492">
            <v>0.76517626827171115</v>
          </cell>
          <cell r="M492">
            <v>1.0253463265501099</v>
          </cell>
          <cell r="N492">
            <v>24.189513284740183</v>
          </cell>
          <cell r="O492">
            <v>118.68380910873827</v>
          </cell>
          <cell r="P492">
            <v>25.373871397556908</v>
          </cell>
          <cell r="Q492">
            <v>21.379387456556376</v>
          </cell>
          <cell r="R492">
            <v>303.58051470179424</v>
          </cell>
        </row>
        <row r="493">
          <cell r="A493" t="str">
            <v>Russia41274</v>
          </cell>
          <cell r="B493">
            <v>41274</v>
          </cell>
          <cell r="C493">
            <v>9</v>
          </cell>
          <cell r="D493">
            <v>9</v>
          </cell>
          <cell r="E493">
            <v>7</v>
          </cell>
          <cell r="F493">
            <v>40529</v>
          </cell>
          <cell r="G493">
            <v>7559</v>
          </cell>
          <cell r="H493">
            <v>32970</v>
          </cell>
          <cell r="I493">
            <v>6123</v>
          </cell>
          <cell r="J493">
            <v>35140</v>
          </cell>
          <cell r="K493">
            <v>2349</v>
          </cell>
          <cell r="L493">
            <v>0.93824701195219129</v>
          </cell>
          <cell r="M493">
            <v>1.1533579965850882</v>
          </cell>
          <cell r="N493">
            <v>14.225202213707961</v>
          </cell>
          <cell r="O493">
            <v>123.45255593663238</v>
          </cell>
          <cell r="P493">
            <v>18.650842606528659</v>
          </cell>
          <cell r="Q493">
            <v>15.107700658787534</v>
          </cell>
          <cell r="R493">
            <v>341.74067159346413</v>
          </cell>
        </row>
        <row r="498">
          <cell r="A498" t="str">
            <v>Energy</v>
          </cell>
          <cell r="B498" t="str">
            <v>ReportDate</v>
          </cell>
          <cell r="C498" t="str">
            <v>LeverageSample</v>
          </cell>
          <cell r="D498" t="str">
            <v>LiquiditySample</v>
          </cell>
          <cell r="E498" t="str">
            <v>CoverageSample</v>
          </cell>
          <cell r="F498" t="str">
            <v>TotalDebt</v>
          </cell>
          <cell r="G498" t="str">
            <v>Cash</v>
          </cell>
          <cell r="H498" t="str">
            <v>NetDebt</v>
          </cell>
          <cell r="I498" t="str">
            <v>STdebt</v>
          </cell>
          <cell r="J498" t="str">
            <v>LtmEbitda</v>
          </cell>
          <cell r="K498" t="str">
            <v>LtmInterest</v>
          </cell>
          <cell r="L498" t="str">
            <v>NetLeverage</v>
          </cell>
          <cell r="M498" t="str">
            <v>Leverage</v>
          </cell>
          <cell r="N498" t="str">
            <v>CoverageRatio</v>
          </cell>
          <cell r="O498" t="str">
            <v>CashSTdebt</v>
          </cell>
          <cell r="P498" t="str">
            <v>CashTotalDebt</v>
          </cell>
          <cell r="Q498" t="str">
            <v>STtoTotalDebt</v>
          </cell>
          <cell r="R498" t="str">
            <v>OAS</v>
          </cell>
        </row>
        <row r="499">
          <cell r="A499" t="str">
            <v>Energy38807</v>
          </cell>
          <cell r="B499">
            <v>38807</v>
          </cell>
          <cell r="C499">
            <v>16</v>
          </cell>
          <cell r="D499">
            <v>16</v>
          </cell>
          <cell r="E499">
            <v>14</v>
          </cell>
          <cell r="F499">
            <v>105226.37038421631</v>
          </cell>
          <cell r="G499">
            <v>27971.521998643875</v>
          </cell>
          <cell r="H499">
            <v>77254.848385572433</v>
          </cell>
          <cell r="I499">
            <v>16660.744578361511</v>
          </cell>
          <cell r="J499">
            <v>119499.82498931885</v>
          </cell>
          <cell r="K499">
            <v>5590.4598615169525</v>
          </cell>
          <cell r="L499">
            <v>0.64648503370174504</v>
          </cell>
          <cell r="M499">
            <v>0.88055669030161066</v>
          </cell>
          <cell r="N499">
            <v>20.693615168525263</v>
          </cell>
          <cell r="O499">
            <v>167.88878712523132</v>
          </cell>
          <cell r="P499">
            <v>26.582235894396611</v>
          </cell>
          <cell r="Q499">
            <v>15.83324077180237</v>
          </cell>
          <cell r="R499">
            <v>141.08563145833136</v>
          </cell>
        </row>
        <row r="500">
          <cell r="A500" t="str">
            <v>Energy38898</v>
          </cell>
          <cell r="B500">
            <v>38898</v>
          </cell>
          <cell r="C500">
            <v>16</v>
          </cell>
          <cell r="D500">
            <v>16</v>
          </cell>
          <cell r="E500">
            <v>14</v>
          </cell>
          <cell r="F500">
            <v>109559.6407699585</v>
          </cell>
          <cell r="G500">
            <v>23461.095637559891</v>
          </cell>
          <cell r="H500">
            <v>86098.545132398605</v>
          </cell>
          <cell r="I500">
            <v>21817.47073841095</v>
          </cell>
          <cell r="J500">
            <v>129885.7610244751</v>
          </cell>
          <cell r="K500">
            <v>6227.3889310359955</v>
          </cell>
          <cell r="L500">
            <v>0.66287901347534606</v>
          </cell>
          <cell r="M500">
            <v>0.8435077094348592</v>
          </cell>
          <cell r="N500">
            <v>20.251627515337233</v>
          </cell>
          <cell r="O500">
            <v>107.53352631409857</v>
          </cell>
          <cell r="P500">
            <v>21.41399467238211</v>
          </cell>
          <cell r="Q500">
            <v>19.913784478557133</v>
          </cell>
          <cell r="R500">
            <v>172.32591539942084</v>
          </cell>
        </row>
        <row r="501">
          <cell r="A501" t="str">
            <v>Energy38990</v>
          </cell>
          <cell r="B501">
            <v>38990</v>
          </cell>
          <cell r="C501">
            <v>17</v>
          </cell>
          <cell r="D501">
            <v>17</v>
          </cell>
          <cell r="E501">
            <v>14</v>
          </cell>
          <cell r="F501">
            <v>134348.35134124756</v>
          </cell>
          <cell r="G501">
            <v>24099.319834947586</v>
          </cell>
          <cell r="H501">
            <v>110249.03150629997</v>
          </cell>
          <cell r="I501">
            <v>33025.453242301941</v>
          </cell>
          <cell r="J501">
            <v>160575.22129058838</v>
          </cell>
          <cell r="K501">
            <v>6641.8636701107025</v>
          </cell>
          <cell r="L501">
            <v>0.68658807143591261</v>
          </cell>
          <cell r="M501">
            <v>0.83666925856587293</v>
          </cell>
          <cell r="N501">
            <v>19.984936138921984</v>
          </cell>
          <cell r="O501">
            <v>72.971957896035875</v>
          </cell>
          <cell r="P501">
            <v>17.937934923916423</v>
          </cell>
          <cell r="Q501">
            <v>24.581956468089892</v>
          </cell>
          <cell r="R501">
            <v>158.59257323526043</v>
          </cell>
        </row>
        <row r="502">
          <cell r="A502" t="str">
            <v>Energy39082</v>
          </cell>
          <cell r="B502">
            <v>39082</v>
          </cell>
          <cell r="C502">
            <v>17</v>
          </cell>
          <cell r="D502">
            <v>17</v>
          </cell>
          <cell r="E502">
            <v>14</v>
          </cell>
          <cell r="F502">
            <v>141861.05593109131</v>
          </cell>
          <cell r="G502">
            <v>37304.368907213211</v>
          </cell>
          <cell r="H502">
            <v>104556.6870238781</v>
          </cell>
          <cell r="I502">
            <v>33681.699967384338</v>
          </cell>
          <cell r="J502">
            <v>163399.2381362915</v>
          </cell>
          <cell r="K502">
            <v>7273.9703404903412</v>
          </cell>
          <cell r="L502">
            <v>0.63988478903841173</v>
          </cell>
          <cell r="M502">
            <v>0.86818676481688872</v>
          </cell>
          <cell r="N502">
            <v>18.743991486649442</v>
          </cell>
          <cell r="O502">
            <v>110.75560005384789</v>
          </cell>
          <cell r="P502">
            <v>26.296412826176706</v>
          </cell>
          <cell r="Q502">
            <v>23.742738799114218</v>
          </cell>
          <cell r="R502">
            <v>118.74972494367434</v>
          </cell>
        </row>
        <row r="503">
          <cell r="A503" t="str">
            <v>Energy39172</v>
          </cell>
          <cell r="B503">
            <v>39172</v>
          </cell>
          <cell r="C503">
            <v>20</v>
          </cell>
          <cell r="D503">
            <v>20</v>
          </cell>
          <cell r="E503">
            <v>16</v>
          </cell>
          <cell r="F503">
            <v>166175.00107762218</v>
          </cell>
          <cell r="G503">
            <v>60620.612960338593</v>
          </cell>
          <cell r="H503">
            <v>105554.38811728358</v>
          </cell>
          <cell r="I503">
            <v>44945.47846031189</v>
          </cell>
          <cell r="J503">
            <v>170618.43784713745</v>
          </cell>
          <cell r="K503">
            <v>7626.8367056846619</v>
          </cell>
          <cell r="L503">
            <v>0.61865756977480446</v>
          </cell>
          <cell r="M503">
            <v>0.97395687813355614</v>
          </cell>
          <cell r="N503">
            <v>18.054747851852174</v>
          </cell>
          <cell r="O503">
            <v>134.87588749081465</v>
          </cell>
          <cell r="P503">
            <v>36.479983491633639</v>
          </cell>
          <cell r="Q503">
            <v>27.047075774843748</v>
          </cell>
          <cell r="R503">
            <v>127.20270370370113</v>
          </cell>
        </row>
        <row r="504">
          <cell r="A504" t="str">
            <v>Energy39263</v>
          </cell>
          <cell r="B504">
            <v>39263</v>
          </cell>
          <cell r="C504">
            <v>20</v>
          </cell>
          <cell r="D504">
            <v>20</v>
          </cell>
          <cell r="E504">
            <v>19</v>
          </cell>
          <cell r="F504">
            <v>173943.3559692353</v>
          </cell>
          <cell r="G504">
            <v>65232.612868785858</v>
          </cell>
          <cell r="H504">
            <v>108710.74310044944</v>
          </cell>
          <cell r="I504">
            <v>47628.456712722778</v>
          </cell>
          <cell r="J504">
            <v>171849.62534713745</v>
          </cell>
          <cell r="K504">
            <v>8997.2248587608337</v>
          </cell>
          <cell r="L504">
            <v>0.63259226129153889</v>
          </cell>
          <cell r="M504">
            <v>1.0121835041413008</v>
          </cell>
          <cell r="N504">
            <v>18.475341423364345</v>
          </cell>
          <cell r="O504">
            <v>136.96142468408087</v>
          </cell>
          <cell r="P504">
            <v>37.502215882464235</v>
          </cell>
          <cell r="Q504">
            <v>27.381590085652157</v>
          </cell>
          <cell r="R504">
            <v>121.4330567934648</v>
          </cell>
        </row>
        <row r="505">
          <cell r="A505" t="str">
            <v>Energy39355</v>
          </cell>
          <cell r="B505">
            <v>39355</v>
          </cell>
          <cell r="C505">
            <v>20</v>
          </cell>
          <cell r="D505">
            <v>21</v>
          </cell>
          <cell r="E505">
            <v>19</v>
          </cell>
          <cell r="F505">
            <v>176565.93508911133</v>
          </cell>
          <cell r="G505">
            <v>62007.747931241989</v>
          </cell>
          <cell r="H505">
            <v>114558.18715786934</v>
          </cell>
          <cell r="I505">
            <v>44150.122941970825</v>
          </cell>
          <cell r="J505">
            <v>171658.86246871948</v>
          </cell>
          <cell r="K505">
            <v>9221.8460211753845</v>
          </cell>
          <cell r="L505">
            <v>0.66735958464564971</v>
          </cell>
          <cell r="M505">
            <v>1.0285861886174741</v>
          </cell>
          <cell r="N505">
            <v>18.004642223337306</v>
          </cell>
          <cell r="O505">
            <v>140.45203908660719</v>
          </cell>
          <cell r="P505">
            <v>35.1198819296294</v>
          </cell>
          <cell r="Q505">
            <v>25.004892885872142</v>
          </cell>
          <cell r="R505">
            <v>183.32212225463451</v>
          </cell>
        </row>
        <row r="506">
          <cell r="A506" t="str">
            <v>Energy39447</v>
          </cell>
          <cell r="B506">
            <v>39447</v>
          </cell>
          <cell r="C506">
            <v>20</v>
          </cell>
          <cell r="D506">
            <v>21</v>
          </cell>
          <cell r="E506">
            <v>19</v>
          </cell>
          <cell r="F506">
            <v>183102.462890625</v>
          </cell>
          <cell r="G506">
            <v>44277.91825056076</v>
          </cell>
          <cell r="H506">
            <v>138824.54464006424</v>
          </cell>
          <cell r="I506">
            <v>51302.243892669678</v>
          </cell>
          <cell r="J506">
            <v>184414.83341598511</v>
          </cell>
          <cell r="K506">
            <v>10144.149617671967</v>
          </cell>
          <cell r="L506">
            <v>0.75278404707780355</v>
          </cell>
          <cell r="M506">
            <v>0.9928835956357166</v>
          </cell>
          <cell r="N506">
            <v>17.625135268683763</v>
          </cell>
          <cell r="O506">
            <v>86.307956320965943</v>
          </cell>
          <cell r="P506">
            <v>24.182044059674869</v>
          </cell>
          <cell r="Q506">
            <v>28.018325413413319</v>
          </cell>
          <cell r="R506">
            <v>274.85772856287969</v>
          </cell>
        </row>
        <row r="507">
          <cell r="A507" t="str">
            <v>Energy39538</v>
          </cell>
          <cell r="B507">
            <v>39538</v>
          </cell>
          <cell r="C507">
            <v>23</v>
          </cell>
          <cell r="D507">
            <v>23</v>
          </cell>
          <cell r="E507">
            <v>20</v>
          </cell>
          <cell r="F507">
            <v>195687.13345336914</v>
          </cell>
          <cell r="G507">
            <v>53070.375104904175</v>
          </cell>
          <cell r="H507">
            <v>142616.75834846497</v>
          </cell>
          <cell r="I507">
            <v>52351.322134017944</v>
          </cell>
          <cell r="J507">
            <v>210388.34495544434</v>
          </cell>
          <cell r="K507">
            <v>12281.992897987366</v>
          </cell>
          <cell r="L507">
            <v>0.67787385455533711</v>
          </cell>
          <cell r="M507">
            <v>0.93012345096783478</v>
          </cell>
          <cell r="N507">
            <v>14.404530797639151</v>
          </cell>
          <cell r="O507">
            <v>101.37351444352345</v>
          </cell>
          <cell r="P507">
            <v>27.120012526296456</v>
          </cell>
          <cell r="Q507">
            <v>26.752562220189553</v>
          </cell>
          <cell r="R507">
            <v>379.7743954772929</v>
          </cell>
        </row>
        <row r="508">
          <cell r="A508" t="str">
            <v>Energy39629</v>
          </cell>
          <cell r="B508">
            <v>39629</v>
          </cell>
          <cell r="C508">
            <v>23</v>
          </cell>
          <cell r="D508">
            <v>23</v>
          </cell>
          <cell r="E508">
            <v>20</v>
          </cell>
          <cell r="F508">
            <v>186366.60009765625</v>
          </cell>
          <cell r="G508">
            <v>55909.320569992065</v>
          </cell>
          <cell r="H508">
            <v>130457.27952766418</v>
          </cell>
          <cell r="I508">
            <v>45337.868486404419</v>
          </cell>
          <cell r="J508">
            <v>237173.08708190918</v>
          </cell>
          <cell r="K508">
            <v>11552.206315040588</v>
          </cell>
          <cell r="L508">
            <v>0.55005094014992506</v>
          </cell>
          <cell r="M508">
            <v>0.78578308521697238</v>
          </cell>
          <cell r="N508">
            <v>17.160539006631538</v>
          </cell>
          <cell r="O508">
            <v>123.31704695547769</v>
          </cell>
          <cell r="P508">
            <v>29.999646149414939</v>
          </cell>
          <cell r="Q508">
            <v>24.327249873446927</v>
          </cell>
          <cell r="R508">
            <v>310.50675028193029</v>
          </cell>
        </row>
        <row r="509">
          <cell r="A509" t="str">
            <v>Energy39721</v>
          </cell>
          <cell r="B509">
            <v>39721</v>
          </cell>
          <cell r="C509">
            <v>23</v>
          </cell>
          <cell r="D509">
            <v>23</v>
          </cell>
          <cell r="E509">
            <v>21</v>
          </cell>
          <cell r="F509">
            <v>185259.25454711914</v>
          </cell>
          <cell r="G509">
            <v>58018.41100025177</v>
          </cell>
          <cell r="H509">
            <v>127240.84354686737</v>
          </cell>
          <cell r="I509">
            <v>45209.984935760498</v>
          </cell>
          <cell r="J509">
            <v>259319.42558288574</v>
          </cell>
          <cell r="K509">
            <v>11654.090368270874</v>
          </cell>
          <cell r="L509">
            <v>0.49067224046506164</v>
          </cell>
          <cell r="M509">
            <v>0.71440561820890314</v>
          </cell>
          <cell r="N509">
            <v>19.317974931430786</v>
          </cell>
          <cell r="O509">
            <v>128.33096733540376</v>
          </cell>
          <cell r="P509">
            <v>31.317415770716746</v>
          </cell>
          <cell r="Q509">
            <v>24.4036310338611</v>
          </cell>
          <cell r="R509">
            <v>562.92255843676696</v>
          </cell>
        </row>
        <row r="510">
          <cell r="A510" t="str">
            <v>Energy39813</v>
          </cell>
          <cell r="B510">
            <v>39813</v>
          </cell>
          <cell r="C510">
            <v>23</v>
          </cell>
          <cell r="D510">
            <v>23</v>
          </cell>
          <cell r="E510">
            <v>21</v>
          </cell>
          <cell r="F510">
            <v>186038.54876708984</v>
          </cell>
          <cell r="G510">
            <v>51813.805195808411</v>
          </cell>
          <cell r="H510">
            <v>134224.74357128143</v>
          </cell>
          <cell r="I510">
            <v>48926.140422821045</v>
          </cell>
          <cell r="J510">
            <v>241558.57637023926</v>
          </cell>
          <cell r="K510">
            <v>12006.748952865601</v>
          </cell>
          <cell r="L510">
            <v>0.55566126273883076</v>
          </cell>
          <cell r="M510">
            <v>0.77015915378614708</v>
          </cell>
          <cell r="N510">
            <v>17.370778483751135</v>
          </cell>
          <cell r="O510">
            <v>105.90208986041428</v>
          </cell>
          <cell r="P510">
            <v>27.851112330851645</v>
          </cell>
          <cell r="Q510">
            <v>26.298926081214447</v>
          </cell>
          <cell r="R510">
            <v>995.5169830679954</v>
          </cell>
        </row>
        <row r="511">
          <cell r="A511" t="str">
            <v>Energy39903</v>
          </cell>
          <cell r="B511">
            <v>39903</v>
          </cell>
          <cell r="C511">
            <v>24</v>
          </cell>
          <cell r="D511">
            <v>24</v>
          </cell>
          <cell r="E511">
            <v>22</v>
          </cell>
          <cell r="F511">
            <v>193312.81321716309</v>
          </cell>
          <cell r="G511">
            <v>54139.719993591309</v>
          </cell>
          <cell r="H511">
            <v>139173.09322357178</v>
          </cell>
          <cell r="I511">
            <v>46918.577459335327</v>
          </cell>
          <cell r="J511">
            <v>210058.88316917419</v>
          </cell>
          <cell r="K511">
            <v>12105.806741714478</v>
          </cell>
          <cell r="L511">
            <v>0.66254324084683702</v>
          </cell>
          <cell r="M511">
            <v>0.92027916315957747</v>
          </cell>
          <cell r="N511">
            <v>14.771166183663144</v>
          </cell>
          <cell r="O511">
            <v>115.39079598164415</v>
          </cell>
          <cell r="P511">
            <v>28.006275989979006</v>
          </cell>
          <cell r="Q511">
            <v>24.270805788040597</v>
          </cell>
          <cell r="R511">
            <v>785.83192910247158</v>
          </cell>
        </row>
        <row r="512">
          <cell r="A512" t="str">
            <v>Energy39994</v>
          </cell>
          <cell r="B512">
            <v>39994</v>
          </cell>
          <cell r="C512">
            <v>24</v>
          </cell>
          <cell r="D512">
            <v>24</v>
          </cell>
          <cell r="E512">
            <v>22</v>
          </cell>
          <cell r="F512">
            <v>212480.78126525879</v>
          </cell>
          <cell r="G512">
            <v>56130.396629333496</v>
          </cell>
          <cell r="H512">
            <v>156350.38463592529</v>
          </cell>
          <cell r="I512">
            <v>50117.274145126343</v>
          </cell>
          <cell r="J512">
            <v>175556.91404533386</v>
          </cell>
          <cell r="K512">
            <v>12841.537435531616</v>
          </cell>
          <cell r="L512">
            <v>0.89059656514326235</v>
          </cell>
          <cell r="M512">
            <v>1.2103241983986466</v>
          </cell>
          <cell r="N512">
            <v>11.44504034529955</v>
          </cell>
          <cell r="O512">
            <v>111.99810362150731</v>
          </cell>
          <cell r="P512">
            <v>26.416693451094243</v>
          </cell>
          <cell r="Q512">
            <v>23.586732807877087</v>
          </cell>
          <cell r="R512">
            <v>528.00961819957092</v>
          </cell>
        </row>
        <row r="513">
          <cell r="A513" t="str">
            <v>Energy40086</v>
          </cell>
          <cell r="B513">
            <v>40086</v>
          </cell>
          <cell r="C513">
            <v>24</v>
          </cell>
          <cell r="D513">
            <v>23</v>
          </cell>
          <cell r="E513">
            <v>22</v>
          </cell>
          <cell r="F513">
            <v>242096.04112243652</v>
          </cell>
          <cell r="G513">
            <v>66289.39860534668</v>
          </cell>
          <cell r="H513">
            <v>175806.64251708984</v>
          </cell>
          <cell r="I513">
            <v>54697.932867050171</v>
          </cell>
          <cell r="J513">
            <v>149171.30327987671</v>
          </cell>
          <cell r="K513">
            <v>12461.530515193939</v>
          </cell>
          <cell r="L513">
            <v>1.1785553833181952</v>
          </cell>
          <cell r="M513">
            <v>1.6229397732633164</v>
          </cell>
          <cell r="N513">
            <v>9.8388639445520436</v>
          </cell>
          <cell r="O513">
            <v>120.94062816987443</v>
          </cell>
          <cell r="P513">
            <v>27.364982038608467</v>
          </cell>
          <cell r="Q513">
            <v>22.62679006443669</v>
          </cell>
          <cell r="R513">
            <v>353.41220470158976</v>
          </cell>
        </row>
        <row r="514">
          <cell r="A514" t="str">
            <v>Energy40178</v>
          </cell>
          <cell r="B514">
            <v>40178</v>
          </cell>
          <cell r="C514">
            <v>24</v>
          </cell>
          <cell r="D514">
            <v>23</v>
          </cell>
          <cell r="E514">
            <v>24</v>
          </cell>
          <cell r="F514">
            <v>242016.33218383789</v>
          </cell>
          <cell r="G514">
            <v>60282.789993286133</v>
          </cell>
          <cell r="H514">
            <v>181733.54219055176</v>
          </cell>
          <cell r="I514">
            <v>49814.694410324097</v>
          </cell>
          <cell r="J514">
            <v>159365.37568283081</v>
          </cell>
          <cell r="K514">
            <v>14977.302842617035</v>
          </cell>
          <cell r="L514">
            <v>1.1403577559547069</v>
          </cell>
          <cell r="M514">
            <v>1.5186255555629544</v>
          </cell>
          <cell r="N514">
            <v>10.640458923576412</v>
          </cell>
          <cell r="O514">
            <v>120.73829962273339</v>
          </cell>
          <cell r="P514">
            <v>24.888446134104917</v>
          </cell>
          <cell r="Q514">
            <v>20.613546995338634</v>
          </cell>
          <cell r="R514">
            <v>297.26059927326492</v>
          </cell>
        </row>
        <row r="515">
          <cell r="A515" t="str">
            <v>Energy40268</v>
          </cell>
          <cell r="B515">
            <v>40268</v>
          </cell>
          <cell r="C515">
            <v>24</v>
          </cell>
          <cell r="D515">
            <v>25</v>
          </cell>
          <cell r="E515">
            <v>24</v>
          </cell>
          <cell r="F515">
            <v>252527.2805480957</v>
          </cell>
          <cell r="G515">
            <v>64258.818204879761</v>
          </cell>
          <cell r="H515">
            <v>188268.46234321594</v>
          </cell>
          <cell r="I515">
            <v>57251.747522354126</v>
          </cell>
          <cell r="J515">
            <v>180872.64085388184</v>
          </cell>
          <cell r="K515">
            <v>15552.222940444946</v>
          </cell>
          <cell r="L515">
            <v>1.0408896638785123</v>
          </cell>
          <cell r="M515">
            <v>1.3961607424756968</v>
          </cell>
          <cell r="N515">
            <v>11.630018521886434</v>
          </cell>
          <cell r="O515">
            <v>114.9508496332564</v>
          </cell>
          <cell r="P515">
            <v>25.641014497459608</v>
          </cell>
          <cell r="Q515">
            <v>22.306067836180148</v>
          </cell>
          <cell r="R515">
            <v>243.93822708190038</v>
          </cell>
        </row>
        <row r="516">
          <cell r="A516" t="str">
            <v>Energy40359</v>
          </cell>
          <cell r="B516">
            <v>40359</v>
          </cell>
          <cell r="C516">
            <v>25</v>
          </cell>
          <cell r="D516">
            <v>25</v>
          </cell>
          <cell r="E516">
            <v>25</v>
          </cell>
          <cell r="F516">
            <v>254686.90267944336</v>
          </cell>
          <cell r="G516">
            <v>58931.547002792358</v>
          </cell>
          <cell r="H516">
            <v>195755.355676651</v>
          </cell>
          <cell r="I516">
            <v>58812.961267471313</v>
          </cell>
          <cell r="J516">
            <v>190341.43501281738</v>
          </cell>
          <cell r="K516">
            <v>16330.072946548462</v>
          </cell>
          <cell r="L516">
            <v>1.028443206091564</v>
          </cell>
          <cell r="M516">
            <v>1.3380528662206053</v>
          </cell>
          <cell r="N516">
            <v>11.655883940986811</v>
          </cell>
          <cell r="O516">
            <v>100.20163197493446</v>
          </cell>
          <cell r="P516">
            <v>23.138821188997451</v>
          </cell>
          <cell r="Q516">
            <v>23.092259809486588</v>
          </cell>
          <cell r="R516">
            <v>342.21333045862514</v>
          </cell>
        </row>
        <row r="517">
          <cell r="A517" t="str">
            <v>Energy40451</v>
          </cell>
          <cell r="B517">
            <v>40451</v>
          </cell>
          <cell r="C517">
            <v>25</v>
          </cell>
          <cell r="D517">
            <v>25</v>
          </cell>
          <cell r="E517">
            <v>25</v>
          </cell>
          <cell r="F517">
            <v>257498.53686523438</v>
          </cell>
          <cell r="G517">
            <v>82021.224370956421</v>
          </cell>
          <cell r="H517">
            <v>175477.31249427795</v>
          </cell>
          <cell r="I517">
            <v>54963.592241287231</v>
          </cell>
          <cell r="J517">
            <v>196431.0760345459</v>
          </cell>
          <cell r="K517">
            <v>16705.235378265381</v>
          </cell>
          <cell r="L517">
            <v>0.89332765485343646</v>
          </cell>
          <cell r="M517">
            <v>1.3108849274946124</v>
          </cell>
          <cell r="N517">
            <v>11.758653594915266</v>
          </cell>
          <cell r="O517">
            <v>149.22828189774719</v>
          </cell>
          <cell r="P517">
            <v>31.853083659998983</v>
          </cell>
          <cell r="Q517">
            <v>21.345205650645401</v>
          </cell>
          <cell r="R517">
            <v>288.46614441065759</v>
          </cell>
        </row>
        <row r="518">
          <cell r="A518" t="str">
            <v>Energy40543</v>
          </cell>
          <cell r="B518">
            <v>40543</v>
          </cell>
          <cell r="C518">
            <v>25</v>
          </cell>
          <cell r="D518">
            <v>25</v>
          </cell>
          <cell r="E518">
            <v>25</v>
          </cell>
          <cell r="F518">
            <v>265958.91149902344</v>
          </cell>
          <cell r="G518">
            <v>83806.682783126831</v>
          </cell>
          <cell r="H518">
            <v>182152.22871589661</v>
          </cell>
          <cell r="I518">
            <v>46625.500452041626</v>
          </cell>
          <cell r="J518">
            <v>207421.08076477051</v>
          </cell>
          <cell r="K518">
            <v>15640.320301055908</v>
          </cell>
          <cell r="L518">
            <v>0.87817606602131981</v>
          </cell>
          <cell r="M518">
            <v>1.2822173643991315</v>
          </cell>
          <cell r="N518">
            <v>13.261945840761785</v>
          </cell>
          <cell r="O518">
            <v>179.74430723661462</v>
          </cell>
          <cell r="P518">
            <v>31.511139187165217</v>
          </cell>
          <cell r="Q518">
            <v>17.531091622102998</v>
          </cell>
          <cell r="R518">
            <v>272.26499167129106</v>
          </cell>
        </row>
        <row r="519">
          <cell r="A519" t="str">
            <v>Energy40633</v>
          </cell>
          <cell r="B519">
            <v>40633</v>
          </cell>
          <cell r="C519">
            <v>23</v>
          </cell>
          <cell r="D519">
            <v>25</v>
          </cell>
          <cell r="E519">
            <v>23</v>
          </cell>
          <cell r="F519">
            <v>258345.31854248047</v>
          </cell>
          <cell r="G519">
            <v>86340.677864074707</v>
          </cell>
          <cell r="H519">
            <v>172004.64067840576</v>
          </cell>
          <cell r="I519">
            <v>47321.343479156494</v>
          </cell>
          <cell r="J519">
            <v>220607.07901000977</v>
          </cell>
          <cell r="K519">
            <v>14559.146395683289</v>
          </cell>
          <cell r="L519">
            <v>0.77968776636855464</v>
          </cell>
          <cell r="M519">
            <v>1.1710654059780121</v>
          </cell>
          <cell r="N519">
            <v>15.152473435902714</v>
          </cell>
          <cell r="O519">
            <v>190.61452435308382</v>
          </cell>
          <cell r="P519">
            <v>33.237682756212735</v>
          </cell>
          <cell r="Q519">
            <v>17.437119689077356</v>
          </cell>
          <cell r="R519">
            <v>211.57370026848199</v>
          </cell>
        </row>
        <row r="520">
          <cell r="A520" t="str">
            <v>Energy40724</v>
          </cell>
          <cell r="B520">
            <v>40724</v>
          </cell>
          <cell r="C520">
            <v>24</v>
          </cell>
          <cell r="D520">
            <v>25</v>
          </cell>
          <cell r="E520">
            <v>23</v>
          </cell>
          <cell r="F520">
            <v>277223.96734619141</v>
          </cell>
          <cell r="G520">
            <v>72196.997116088867</v>
          </cell>
          <cell r="H520">
            <v>205026.97023010254</v>
          </cell>
          <cell r="I520">
            <v>50777.936279296875</v>
          </cell>
          <cell r="J520">
            <v>243263.97702026367</v>
          </cell>
          <cell r="K520">
            <v>14046.972707748413</v>
          </cell>
          <cell r="L520">
            <v>0.84281681464503877</v>
          </cell>
          <cell r="M520">
            <v>1.1396013940983087</v>
          </cell>
          <cell r="N520">
            <v>17.27980776047929</v>
          </cell>
          <cell r="O520">
            <v>142.20290229714126</v>
          </cell>
          <cell r="P520">
            <v>26.016670369810523</v>
          </cell>
          <cell r="Q520">
            <v>18.295456667577131</v>
          </cell>
          <cell r="R520">
            <v>247.94687457267315</v>
          </cell>
        </row>
        <row r="521">
          <cell r="A521" t="str">
            <v>Energy40816</v>
          </cell>
          <cell r="B521">
            <v>40816</v>
          </cell>
          <cell r="C521">
            <v>24</v>
          </cell>
          <cell r="D521">
            <v>26</v>
          </cell>
          <cell r="E521">
            <v>24</v>
          </cell>
          <cell r="F521">
            <v>266857.13989257813</v>
          </cell>
          <cell r="G521">
            <v>62337.035507202148</v>
          </cell>
          <cell r="H521">
            <v>204520.10438537598</v>
          </cell>
          <cell r="I521">
            <v>56279.448661804199</v>
          </cell>
          <cell r="J521">
            <v>259179.80027770996</v>
          </cell>
          <cell r="K521">
            <v>13403.753621101379</v>
          </cell>
          <cell r="L521">
            <v>0.78910510836968628</v>
          </cell>
          <cell r="M521">
            <v>1.0296216742456084</v>
          </cell>
          <cell r="N521">
            <v>19.336359620165361</v>
          </cell>
          <cell r="O521">
            <v>117.88486772677757</v>
          </cell>
          <cell r="P521">
            <v>23.664968217395288</v>
          </cell>
          <cell r="Q521">
            <v>20.074644586482226</v>
          </cell>
          <cell r="R521">
            <v>433.95852890722125</v>
          </cell>
        </row>
        <row r="522">
          <cell r="A522" t="str">
            <v>Energy40908</v>
          </cell>
          <cell r="B522">
            <v>40908</v>
          </cell>
          <cell r="C522">
            <v>26</v>
          </cell>
          <cell r="D522">
            <v>26</v>
          </cell>
          <cell r="E522">
            <v>25</v>
          </cell>
          <cell r="F522">
            <v>291148.17623138428</v>
          </cell>
          <cell r="G522">
            <v>78278.014059066772</v>
          </cell>
          <cell r="H522">
            <v>212870.1621723175</v>
          </cell>
          <cell r="I522">
            <v>55939.967379570007</v>
          </cell>
          <cell r="J522">
            <v>272750.23250198364</v>
          </cell>
          <cell r="K522">
            <v>22358.333245277405</v>
          </cell>
          <cell r="L522">
            <v>0.7804582244334819</v>
          </cell>
          <cell r="M522">
            <v>1.0674534483825484</v>
          </cell>
          <cell r="N522">
            <v>12.182403290706663</v>
          </cell>
          <cell r="O522">
            <v>139.93217680647933</v>
          </cell>
          <cell r="P522">
            <v>26.885970941771198</v>
          </cell>
          <cell r="Q522">
            <v>19.213573000406782</v>
          </cell>
          <cell r="R522">
            <v>398.159794899671</v>
          </cell>
        </row>
        <row r="523">
          <cell r="A523" t="str">
            <v>Energy40999</v>
          </cell>
          <cell r="B523">
            <v>40999</v>
          </cell>
          <cell r="C523">
            <v>27</v>
          </cell>
          <cell r="D523">
            <v>27</v>
          </cell>
          <cell r="E523">
            <v>25</v>
          </cell>
          <cell r="F523">
            <v>332125.22692871094</v>
          </cell>
          <cell r="G523">
            <v>96717.899772644043</v>
          </cell>
          <cell r="H523">
            <v>235407.32715606689</v>
          </cell>
          <cell r="I523">
            <v>72059.925308227539</v>
          </cell>
          <cell r="J523">
            <v>274879.84680175781</v>
          </cell>
          <cell r="K523">
            <v>24786.137659072876</v>
          </cell>
          <cell r="L523">
            <v>0.85640082346903257</v>
          </cell>
          <cell r="M523">
            <v>1.208256010009487</v>
          </cell>
          <cell r="N523">
            <v>11.015586637872753</v>
          </cell>
          <cell r="O523">
            <v>134.21870666524427</v>
          </cell>
          <cell r="P523">
            <v>29.120913417818777</v>
          </cell>
          <cell r="Q523">
            <v>21.69661304399947</v>
          </cell>
          <cell r="R523">
            <v>286.14374318314822</v>
          </cell>
        </row>
        <row r="524">
          <cell r="A524" t="str">
            <v>Energy41090</v>
          </cell>
          <cell r="B524">
            <v>41090</v>
          </cell>
          <cell r="C524">
            <v>26</v>
          </cell>
          <cell r="D524">
            <v>26</v>
          </cell>
          <cell r="E524">
            <v>23</v>
          </cell>
          <cell r="F524">
            <v>291738.36344146729</v>
          </cell>
          <cell r="G524">
            <v>72056.524542808533</v>
          </cell>
          <cell r="H524">
            <v>219681.83889865875</v>
          </cell>
          <cell r="I524">
            <v>56739.344779968262</v>
          </cell>
          <cell r="J524">
            <v>257615.8925819397</v>
          </cell>
          <cell r="K524">
            <v>28209.249813079834</v>
          </cell>
          <cell r="L524">
            <v>0.85274955941929986</v>
          </cell>
          <cell r="M524">
            <v>1.1324548362196802</v>
          </cell>
          <cell r="N524">
            <v>9.0482694248604165</v>
          </cell>
          <cell r="O524">
            <v>126.99569376812399</v>
          </cell>
          <cell r="P524">
            <v>24.699022676620157</v>
          </cell>
          <cell r="Q524">
            <v>19.448708805604895</v>
          </cell>
          <cell r="R524">
            <v>333.70144245628245</v>
          </cell>
        </row>
        <row r="525">
          <cell r="A525" t="str">
            <v>Energy41182</v>
          </cell>
          <cell r="B525">
            <v>41182</v>
          </cell>
          <cell r="C525">
            <v>25</v>
          </cell>
          <cell r="D525">
            <v>25</v>
          </cell>
          <cell r="E525">
            <v>21</v>
          </cell>
          <cell r="F525">
            <v>288983</v>
          </cell>
          <cell r="G525">
            <v>62646</v>
          </cell>
          <cell r="H525">
            <v>226337</v>
          </cell>
          <cell r="I525">
            <v>55939</v>
          </cell>
          <cell r="J525">
            <v>252152</v>
          </cell>
          <cell r="K525">
            <v>13883</v>
          </cell>
          <cell r="L525">
            <v>0.8976212760557124</v>
          </cell>
          <cell r="M525">
            <v>1.1460666582061614</v>
          </cell>
          <cell r="N525">
            <v>17.933947993949435</v>
          </cell>
          <cell r="O525">
            <v>111.98984608233968</v>
          </cell>
          <cell r="P525">
            <v>21.678091790866592</v>
          </cell>
          <cell r="Q525">
            <v>19.357194021793671</v>
          </cell>
          <cell r="R525">
            <v>277.54729098288948</v>
          </cell>
        </row>
        <row r="526">
          <cell r="A526" t="str">
            <v>Energy41274</v>
          </cell>
          <cell r="B526">
            <v>41274</v>
          </cell>
          <cell r="C526">
            <v>21</v>
          </cell>
          <cell r="D526">
            <v>21</v>
          </cell>
          <cell r="E526">
            <v>9</v>
          </cell>
          <cell r="F526">
            <v>238089</v>
          </cell>
          <cell r="G526">
            <v>53780</v>
          </cell>
          <cell r="H526">
            <v>184309</v>
          </cell>
          <cell r="I526">
            <v>41039</v>
          </cell>
          <cell r="J526">
            <v>179739</v>
          </cell>
          <cell r="K526">
            <v>2834</v>
          </cell>
          <cell r="L526">
            <v>1.0254257562354303</v>
          </cell>
          <cell r="M526">
            <v>1.3246373908834477</v>
          </cell>
          <cell r="N526">
            <v>13.900846859562456</v>
          </cell>
          <cell r="O526">
            <v>131.0460781208119</v>
          </cell>
          <cell r="P526">
            <v>22.588191810625439</v>
          </cell>
          <cell r="Q526">
            <v>17.236831604988051</v>
          </cell>
          <cell r="R526">
            <v>253.58365386904424</v>
          </cell>
        </row>
      </sheetData>
      <sheetData sheetId="3">
        <row r="3">
          <cell r="B3" t="str">
            <v>ReportDate</v>
          </cell>
          <cell r="C3" t="str">
            <v>US Net Leverage</v>
          </cell>
          <cell r="D3" t="str">
            <v>US Coverage</v>
          </cell>
          <cell r="E3" t="str">
            <v>US Spread per Turn of Leverage</v>
          </cell>
          <cell r="F3" t="str">
            <v>CashTotalDebt</v>
          </cell>
          <cell r="G3" t="str">
            <v>CashSTDebt</v>
          </cell>
          <cell r="H3" t="str">
            <v>STdebtTotaldebt</v>
          </cell>
          <cell r="I3" t="str">
            <v>US Corporates</v>
          </cell>
        </row>
        <row r="4">
          <cell r="A4" t="str">
            <v>US Corporates 38807</v>
          </cell>
          <cell r="B4">
            <v>38807</v>
          </cell>
          <cell r="C4">
            <v>1.9558068432989284</v>
          </cell>
          <cell r="D4">
            <v>9.9334804782466684</v>
          </cell>
          <cell r="E4">
            <v>74.649498492262481</v>
          </cell>
          <cell r="F4">
            <v>16.446619316334026</v>
          </cell>
          <cell r="G4">
            <v>87.832607413990672</v>
          </cell>
          <cell r="H4">
            <v>18.724958532557785</v>
          </cell>
          <cell r="I4">
            <v>146</v>
          </cell>
        </row>
        <row r="5">
          <cell r="A5" t="str">
            <v>US Corporates 38898</v>
          </cell>
          <cell r="B5">
            <v>38898</v>
          </cell>
          <cell r="C5">
            <v>1.9718020290075</v>
          </cell>
          <cell r="D5">
            <v>9.7616747280904814</v>
          </cell>
          <cell r="E5">
            <v>79.115447547501546</v>
          </cell>
          <cell r="F5">
            <v>15.613271267442681</v>
          </cell>
          <cell r="G5">
            <v>82.912877743931574</v>
          </cell>
          <cell r="H5">
            <v>18.830936390439568</v>
          </cell>
          <cell r="I5">
            <v>156</v>
          </cell>
        </row>
        <row r="6">
          <cell r="A6" t="str">
            <v>US Corporates 38990</v>
          </cell>
          <cell r="B6">
            <v>38990</v>
          </cell>
          <cell r="C6">
            <v>1.9167374460574909</v>
          </cell>
          <cell r="D6">
            <v>9.8718798304780986</v>
          </cell>
          <cell r="E6">
            <v>82.431738538310441</v>
          </cell>
          <cell r="F6">
            <v>15.848100043333686</v>
          </cell>
          <cell r="G6">
            <v>81.812480097030928</v>
          </cell>
          <cell r="H6">
            <v>19.371249990878631</v>
          </cell>
          <cell r="I6">
            <v>158</v>
          </cell>
        </row>
        <row r="7">
          <cell r="A7" t="str">
            <v>US Corporates 39082</v>
          </cell>
          <cell r="B7">
            <v>39082</v>
          </cell>
          <cell r="C7">
            <v>1.9499102325177644</v>
          </cell>
          <cell r="D7">
            <v>9.717430308172494</v>
          </cell>
          <cell r="E7">
            <v>72.311021117078752</v>
          </cell>
          <cell r="F7">
            <v>15.429997938315884</v>
          </cell>
          <cell r="G7">
            <v>85.280157194254087</v>
          </cell>
          <cell r="H7">
            <v>18.093303818810867</v>
          </cell>
          <cell r="I7">
            <v>141</v>
          </cell>
        </row>
        <row r="8">
          <cell r="A8" t="str">
            <v>US Corporates 39172</v>
          </cell>
          <cell r="B8">
            <v>39172</v>
          </cell>
          <cell r="C8">
            <v>2.0229636150938006</v>
          </cell>
          <cell r="D8">
            <v>9.541812042675911</v>
          </cell>
          <cell r="E8">
            <v>70.688369742808931</v>
          </cell>
          <cell r="F8">
            <v>15.066385081676975</v>
          </cell>
          <cell r="G8">
            <v>85.272799008542904</v>
          </cell>
          <cell r="H8">
            <v>17.668453782275371</v>
          </cell>
          <cell r="I8">
            <v>143</v>
          </cell>
        </row>
        <row r="9">
          <cell r="A9" t="str">
            <v>US Corporates 39263</v>
          </cell>
          <cell r="B9">
            <v>39263</v>
          </cell>
          <cell r="C9">
            <v>2.0296599376260906</v>
          </cell>
          <cell r="D9">
            <v>9.4991524813683057</v>
          </cell>
          <cell r="E9">
            <v>73.411312524733475</v>
          </cell>
          <cell r="F9">
            <v>15.408576202888311</v>
          </cell>
          <cell r="G9">
            <v>83.616716271793692</v>
          </cell>
          <cell r="H9">
            <v>18.427626543959445</v>
          </cell>
          <cell r="I9">
            <v>149</v>
          </cell>
        </row>
        <row r="10">
          <cell r="A10" t="str">
            <v>US Corporates 39355</v>
          </cell>
          <cell r="B10">
            <v>39355</v>
          </cell>
          <cell r="C10">
            <v>2.0262769657818795</v>
          </cell>
          <cell r="D10">
            <v>9.3104250526483501</v>
          </cell>
          <cell r="E10">
            <v>105.61241311718895</v>
          </cell>
          <cell r="F10">
            <v>15.933816098643705</v>
          </cell>
          <cell r="G10">
            <v>90.494035710285573</v>
          </cell>
          <cell r="H10">
            <v>17.607587034415644</v>
          </cell>
          <cell r="I10">
            <v>214</v>
          </cell>
        </row>
        <row r="11">
          <cell r="A11" t="str">
            <v>US Corporates 39447</v>
          </cell>
          <cell r="B11">
            <v>39447</v>
          </cell>
          <cell r="C11">
            <v>2.0517596420780091</v>
          </cell>
          <cell r="D11">
            <v>9.1883267093793837</v>
          </cell>
          <cell r="E11">
            <v>141.82947847891046</v>
          </cell>
          <cell r="F11">
            <v>15.314073305807845</v>
          </cell>
          <cell r="G11">
            <v>88.550117326075011</v>
          </cell>
          <cell r="H11">
            <v>17.294243947092287</v>
          </cell>
          <cell r="I11">
            <v>291</v>
          </cell>
        </row>
        <row r="12">
          <cell r="A12" t="str">
            <v>US Corporates 39538</v>
          </cell>
          <cell r="B12">
            <v>39538</v>
          </cell>
          <cell r="C12">
            <v>2.1527204108575257</v>
          </cell>
          <cell r="D12">
            <v>8.8863906943323077</v>
          </cell>
          <cell r="E12">
            <v>190.4566881663367</v>
          </cell>
          <cell r="F12">
            <v>14.924339859668828</v>
          </cell>
          <cell r="G12">
            <v>87.534542536348653</v>
          </cell>
          <cell r="H12">
            <v>17.049657686245983</v>
          </cell>
          <cell r="I12">
            <v>410</v>
          </cell>
        </row>
        <row r="13">
          <cell r="A13" t="str">
            <v>US Corporates 39629</v>
          </cell>
          <cell r="B13">
            <v>39629</v>
          </cell>
          <cell r="C13">
            <v>2.1381842500131163</v>
          </cell>
          <cell r="D13">
            <v>9.0089646288763703</v>
          </cell>
          <cell r="E13">
            <v>173.51170742078199</v>
          </cell>
          <cell r="F13">
            <v>14.986109435787833</v>
          </cell>
          <cell r="G13">
            <v>87.247171974590557</v>
          </cell>
          <cell r="H13">
            <v>17.176613403758594</v>
          </cell>
          <cell r="I13">
            <v>371</v>
          </cell>
        </row>
        <row r="14">
          <cell r="A14" t="str">
            <v>US Corporates 39721</v>
          </cell>
          <cell r="B14">
            <v>39721</v>
          </cell>
          <cell r="C14">
            <v>2.1772626792634098</v>
          </cell>
          <cell r="D14">
            <v>9.0944451770773842</v>
          </cell>
          <cell r="E14">
            <v>269.14529219701217</v>
          </cell>
          <cell r="F14">
            <v>14.429337159335715</v>
          </cell>
          <cell r="G14">
            <v>78.923642705372515</v>
          </cell>
          <cell r="H14">
            <v>18.282654810043979</v>
          </cell>
          <cell r="I14">
            <v>586</v>
          </cell>
        </row>
        <row r="15">
          <cell r="A15" t="str">
            <v>US Corporates 39813</v>
          </cell>
          <cell r="B15">
            <v>39813</v>
          </cell>
          <cell r="C15">
            <v>2.14251981282588</v>
          </cell>
          <cell r="D15">
            <v>9.1016881321289294</v>
          </cell>
          <cell r="E15">
            <v>375.25907353900402</v>
          </cell>
          <cell r="F15">
            <v>15.864394670417711</v>
          </cell>
          <cell r="G15">
            <v>92.237377343867763</v>
          </cell>
          <cell r="H15">
            <v>17.199529222599288</v>
          </cell>
          <cell r="I15">
            <v>804</v>
          </cell>
        </row>
        <row r="16">
          <cell r="A16" t="str">
            <v>US Corporates 39903</v>
          </cell>
          <cell r="B16">
            <v>39903</v>
          </cell>
          <cell r="C16">
            <v>2.030199299255437</v>
          </cell>
          <cell r="D16">
            <v>8.2731957529299045</v>
          </cell>
          <cell r="E16">
            <v>382.7210462957799</v>
          </cell>
          <cell r="F16">
            <v>17.063814868550892</v>
          </cell>
          <cell r="G16">
            <v>136.4438965913254</v>
          </cell>
          <cell r="H16">
            <v>12.506103457056906</v>
          </cell>
          <cell r="I16">
            <v>777</v>
          </cell>
        </row>
        <row r="17">
          <cell r="A17" t="str">
            <v>US Corporates 39994</v>
          </cell>
          <cell r="B17">
            <v>39994</v>
          </cell>
          <cell r="C17">
            <v>1.9890607154601299</v>
          </cell>
          <cell r="D17">
            <v>8.176045307892517</v>
          </cell>
          <cell r="E17">
            <v>236.79518495293567</v>
          </cell>
          <cell r="F17">
            <v>18.281990172166527</v>
          </cell>
          <cell r="G17">
            <v>166.9622679867372</v>
          </cell>
          <cell r="H17">
            <v>10.949773498296498</v>
          </cell>
          <cell r="I17">
            <v>471</v>
          </cell>
        </row>
        <row r="18">
          <cell r="A18" t="str">
            <v>US Corporates 40086</v>
          </cell>
          <cell r="B18">
            <v>40086</v>
          </cell>
          <cell r="C18">
            <v>2.044047990662043</v>
          </cell>
          <cell r="D18">
            <v>7.5555570357475341</v>
          </cell>
          <cell r="E18">
            <v>169.76118055213115</v>
          </cell>
          <cell r="F18">
            <v>20.271739330273732</v>
          </cell>
          <cell r="G18">
            <v>208.29359594115732</v>
          </cell>
          <cell r="H18">
            <v>9.7322912107199251</v>
          </cell>
          <cell r="I18">
            <v>347</v>
          </cell>
        </row>
        <row r="19">
          <cell r="A19" t="str">
            <v>US Corporates 40178</v>
          </cell>
          <cell r="B19">
            <v>40178</v>
          </cell>
          <cell r="C19">
            <v>1.9807946340517846</v>
          </cell>
          <cell r="D19">
            <v>7.5453896548967823</v>
          </cell>
          <cell r="E19">
            <v>143.37680197520936</v>
          </cell>
          <cell r="F19">
            <v>21.602972285390408</v>
          </cell>
          <cell r="G19">
            <v>221.60440193546455</v>
          </cell>
          <cell r="H19">
            <v>9.748440056566027</v>
          </cell>
          <cell r="I19">
            <v>284</v>
          </cell>
        </row>
        <row r="20">
          <cell r="A20" t="str">
            <v>US Corporates 40268</v>
          </cell>
          <cell r="B20">
            <v>40268</v>
          </cell>
          <cell r="C20">
            <v>1.9803033344241756</v>
          </cell>
          <cell r="D20">
            <v>7.7416234211057526</v>
          </cell>
          <cell r="E20">
            <v>127.25323217883462</v>
          </cell>
          <cell r="F20">
            <v>19.824433527534641</v>
          </cell>
          <cell r="G20">
            <v>184.19755457594189</v>
          </cell>
          <cell r="H20">
            <v>10.762593223984048</v>
          </cell>
          <cell r="I20">
            <v>252</v>
          </cell>
        </row>
        <row r="21">
          <cell r="A21" t="str">
            <v>US Corporates 40359</v>
          </cell>
          <cell r="B21">
            <v>40359</v>
          </cell>
          <cell r="C21">
            <v>2.1039668802462725</v>
          </cell>
          <cell r="D21">
            <v>8.2069071369776907</v>
          </cell>
          <cell r="E21">
            <v>150.66777095031776</v>
          </cell>
          <cell r="F21">
            <v>18.986302726736184</v>
          </cell>
          <cell r="G21">
            <v>146.0600306380156</v>
          </cell>
          <cell r="H21">
            <v>12.998972164938428</v>
          </cell>
          <cell r="I21">
            <v>317</v>
          </cell>
        </row>
        <row r="22">
          <cell r="A22" t="str">
            <v>US Corporates 40451</v>
          </cell>
          <cell r="B22">
            <v>40451</v>
          </cell>
          <cell r="C22">
            <v>2.0279632060858881</v>
          </cell>
          <cell r="D22">
            <v>8.353879512134343</v>
          </cell>
          <cell r="E22">
            <v>138.5626717273386</v>
          </cell>
          <cell r="F22">
            <v>20.254952662387325</v>
          </cell>
          <cell r="G22">
            <v>161.34249208893979</v>
          </cell>
          <cell r="H22">
            <v>12.554010044187129</v>
          </cell>
          <cell r="I22">
            <v>281</v>
          </cell>
        </row>
        <row r="23">
          <cell r="A23" t="str">
            <v>US Corporates 40543</v>
          </cell>
          <cell r="B23">
            <v>40543</v>
          </cell>
          <cell r="C23">
            <v>1.7872353274566002</v>
          </cell>
          <cell r="D23">
            <v>8.333269959045742</v>
          </cell>
          <cell r="E23">
            <v>140.44037522310845</v>
          </cell>
          <cell r="F23">
            <v>20.665598109046385</v>
          </cell>
          <cell r="G23">
            <v>196.02624532992542</v>
          </cell>
          <cell r="H23">
            <v>10.542260845870297</v>
          </cell>
          <cell r="I23">
            <v>251</v>
          </cell>
        </row>
        <row r="24">
          <cell r="A24" t="str">
            <v>US Corporates 40633</v>
          </cell>
          <cell r="B24">
            <v>40633</v>
          </cell>
          <cell r="C24">
            <v>1.8245166966421429</v>
          </cell>
          <cell r="D24">
            <v>8.3292169881245748</v>
          </cell>
          <cell r="E24">
            <v>123.86841973873544</v>
          </cell>
          <cell r="F24">
            <v>20.526713593036547</v>
          </cell>
          <cell r="G24">
            <v>182.75825131939328</v>
          </cell>
          <cell r="H24">
            <v>11.23162070376976</v>
          </cell>
          <cell r="I24">
            <v>226</v>
          </cell>
        </row>
        <row r="25">
          <cell r="A25" t="str">
            <v>US Corporates 40724</v>
          </cell>
          <cell r="B25">
            <v>40724</v>
          </cell>
          <cell r="C25">
            <v>1.7893155225884856</v>
          </cell>
          <cell r="D25">
            <v>8.7553314156095148</v>
          </cell>
          <cell r="E25">
            <v>139.71823126998942</v>
          </cell>
          <cell r="F25">
            <v>20.02732717988442</v>
          </cell>
          <cell r="G25">
            <v>186.9138988600123</v>
          </cell>
          <cell r="H25">
            <v>10.714734057783327</v>
          </cell>
          <cell r="I25">
            <v>250</v>
          </cell>
        </row>
        <row r="26">
          <cell r="A26" t="str">
            <v>US Corporates 40816</v>
          </cell>
          <cell r="B26">
            <v>40816</v>
          </cell>
          <cell r="C26">
            <v>1.75476729038616</v>
          </cell>
          <cell r="D26">
            <v>8.906783851125434</v>
          </cell>
          <cell r="E26">
            <v>215.41317875649258</v>
          </cell>
          <cell r="F26">
            <v>20.040881022655103</v>
          </cell>
          <cell r="G26">
            <v>176.18593603785203</v>
          </cell>
          <cell r="H26">
            <v>11.374847205936737</v>
          </cell>
          <cell r="I26">
            <v>378</v>
          </cell>
        </row>
        <row r="27">
          <cell r="A27" t="str">
            <v>US Corporates 40908</v>
          </cell>
          <cell r="B27">
            <v>40908</v>
          </cell>
          <cell r="C27">
            <v>1.7126276227987438</v>
          </cell>
          <cell r="D27">
            <v>8.7857665990275198</v>
          </cell>
          <cell r="E27">
            <v>203.19653576024012</v>
          </cell>
          <cell r="F27">
            <v>20.839023532345141</v>
          </cell>
          <cell r="G27">
            <v>194.90717555377458</v>
          </cell>
          <cell r="H27">
            <v>10.691768260012411</v>
          </cell>
          <cell r="I27">
            <v>348</v>
          </cell>
        </row>
        <row r="28">
          <cell r="A28" t="str">
            <v>US Corporates 40999</v>
          </cell>
          <cell r="B28">
            <v>40999</v>
          </cell>
          <cell r="C28">
            <v>1.752079303122104</v>
          </cell>
          <cell r="D28">
            <v>8.9123724161273099</v>
          </cell>
          <cell r="E28">
            <v>156.95636579346944</v>
          </cell>
          <cell r="F28">
            <v>20.034551280962805</v>
          </cell>
          <cell r="G28">
            <v>176.1291612088759</v>
          </cell>
          <cell r="H28">
            <v>11.374920054949527</v>
          </cell>
          <cell r="I28">
            <v>275</v>
          </cell>
        </row>
        <row r="29">
          <cell r="A29" t="str">
            <v>US Corporates 41090</v>
          </cell>
          <cell r="B29">
            <v>41090</v>
          </cell>
          <cell r="C29">
            <v>2.0132326879260534</v>
          </cell>
          <cell r="D29">
            <v>9.0229788485119471</v>
          </cell>
          <cell r="E29">
            <v>148.51735807449913</v>
          </cell>
          <cell r="F29">
            <v>18.849533089306021</v>
          </cell>
          <cell r="G29">
            <v>134.36133242857747</v>
          </cell>
          <cell r="H29">
            <v>14.028986426824755</v>
          </cell>
          <cell r="I29">
            <v>299</v>
          </cell>
        </row>
        <row r="30">
          <cell r="A30" t="str">
            <v>US Corporates 41182</v>
          </cell>
          <cell r="B30">
            <v>41182</v>
          </cell>
          <cell r="C30">
            <v>1.9942579061175063</v>
          </cell>
          <cell r="D30">
            <v>9.271614627244082</v>
          </cell>
          <cell r="E30">
            <v>124.85847454142089</v>
          </cell>
          <cell r="F30">
            <v>19.956049798879651</v>
          </cell>
          <cell r="G30">
            <v>140.02570116005654</v>
          </cell>
          <cell r="H30">
            <v>14.251704960983458</v>
          </cell>
          <cell r="I30">
            <v>249</v>
          </cell>
        </row>
        <row r="31">
          <cell r="A31" t="str">
            <v>US Corporates 41274</v>
          </cell>
          <cell r="B31">
            <v>41274</v>
          </cell>
          <cell r="C31">
            <v>1.7728497687971596</v>
          </cell>
          <cell r="D31">
            <v>9.2123512313297624</v>
          </cell>
          <cell r="E31">
            <v>130.29868862307973</v>
          </cell>
          <cell r="F31">
            <v>20.36337844662172</v>
          </cell>
          <cell r="G31">
            <v>179.83550202886107</v>
          </cell>
          <cell r="H31">
            <v>11.323336169380884</v>
          </cell>
          <cell r="I31">
            <v>231</v>
          </cell>
        </row>
        <row r="32">
          <cell r="A32" t="str">
            <v>US Corporates 41364</v>
          </cell>
          <cell r="B32">
            <v>41364</v>
          </cell>
          <cell r="I32">
            <v>220</v>
          </cell>
        </row>
        <row r="33">
          <cell r="B33" t="str">
            <v>ReportDate</v>
          </cell>
          <cell r="C33" t="str">
            <v>US IG Net Leverage</v>
          </cell>
          <cell r="D33" t="str">
            <v>US IG Coverage</v>
          </cell>
          <cell r="E33" t="str">
            <v>US IG Spread per Turn of Leverage</v>
          </cell>
          <cell r="F33" t="str">
            <v>CashTotalDebt</v>
          </cell>
          <cell r="G33" t="str">
            <v>CashSTDebt</v>
          </cell>
          <cell r="H33" t="str">
            <v>STdebtTotaldebt</v>
          </cell>
          <cell r="I33" t="str">
            <v>C0A0</v>
          </cell>
        </row>
        <row r="34">
          <cell r="A34" t="str">
            <v>US IG Corporates 38807</v>
          </cell>
          <cell r="B34">
            <v>38807</v>
          </cell>
          <cell r="C34">
            <v>1.7186771689445945</v>
          </cell>
          <cell r="D34">
            <v>12.574350888808215</v>
          </cell>
          <cell r="E34">
            <v>52.365855337024819</v>
          </cell>
          <cell r="F34">
            <v>16.734332205288979</v>
          </cell>
          <cell r="G34">
            <v>77.963926571371644</v>
          </cell>
          <cell r="H34">
            <v>21.464198817602686</v>
          </cell>
          <cell r="I34">
            <v>90</v>
          </cell>
        </row>
        <row r="35">
          <cell r="A35" t="str">
            <v>US IG Corporates 38898</v>
          </cell>
          <cell r="B35">
            <v>38898</v>
          </cell>
          <cell r="C35">
            <v>1.7284801332327633</v>
          </cell>
          <cell r="D35">
            <v>12.375467204685132</v>
          </cell>
          <cell r="E35">
            <v>56.118666413933049</v>
          </cell>
          <cell r="F35">
            <v>15.906922096355954</v>
          </cell>
          <cell r="G35">
            <v>74.225723732680379</v>
          </cell>
          <cell r="H35">
            <v>21.430470861616392</v>
          </cell>
          <cell r="I35">
            <v>97</v>
          </cell>
        </row>
        <row r="36">
          <cell r="A36" t="str">
            <v>US IG Corporates 38990</v>
          </cell>
          <cell r="B36">
            <v>38990</v>
          </cell>
          <cell r="C36">
            <v>1.6579468709739862</v>
          </cell>
          <cell r="D36">
            <v>12.490314965558007</v>
          </cell>
          <cell r="E36">
            <v>59.109252362488796</v>
          </cell>
          <cell r="F36">
            <v>16.320845597082371</v>
          </cell>
          <cell r="G36">
            <v>73.225475044807766</v>
          </cell>
          <cell r="H36">
            <v>22.288480323405757</v>
          </cell>
          <cell r="I36">
            <v>98</v>
          </cell>
        </row>
        <row r="37">
          <cell r="A37" t="str">
            <v>US IG Corporates 39082</v>
          </cell>
          <cell r="B37">
            <v>39082</v>
          </cell>
          <cell r="C37">
            <v>1.6842657388903652</v>
          </cell>
          <cell r="D37">
            <v>12.5784792841794</v>
          </cell>
          <cell r="E37">
            <v>54.029478780440542</v>
          </cell>
          <cell r="F37">
            <v>15.480828155542442</v>
          </cell>
          <cell r="G37">
            <v>73.067323785910162</v>
          </cell>
          <cell r="H37">
            <v>21.18707426715369</v>
          </cell>
          <cell r="I37">
            <v>91</v>
          </cell>
        </row>
        <row r="38">
          <cell r="A38" t="str">
            <v>US IG Corporates 39172</v>
          </cell>
          <cell r="B38">
            <v>39172</v>
          </cell>
          <cell r="C38">
            <v>1.7009725649780061</v>
          </cell>
          <cell r="D38">
            <v>12.2728780982206</v>
          </cell>
          <cell r="E38">
            <v>55.850401091700363</v>
          </cell>
          <cell r="F38">
            <v>15.675734013657797</v>
          </cell>
          <cell r="G38">
            <v>74.330805767553855</v>
          </cell>
          <cell r="H38">
            <v>21.089148505504848</v>
          </cell>
          <cell r="I38">
            <v>95</v>
          </cell>
        </row>
        <row r="39">
          <cell r="A39" t="str">
            <v>US IG Corporates 39263</v>
          </cell>
          <cell r="B39">
            <v>39263</v>
          </cell>
          <cell r="C39">
            <v>1.7143599547863975</v>
          </cell>
          <cell r="D39">
            <v>12.160088114372222</v>
          </cell>
          <cell r="E39">
            <v>58.330807203472979</v>
          </cell>
          <cell r="F39">
            <v>16.052787021197489</v>
          </cell>
          <cell r="G39">
            <v>73.374499295456303</v>
          </cell>
          <cell r="H39">
            <v>21.877882882114001</v>
          </cell>
          <cell r="I39">
            <v>100</v>
          </cell>
        </row>
        <row r="40">
          <cell r="A40" t="str">
            <v>US IG Corporates 39355</v>
          </cell>
          <cell r="B40">
            <v>39355</v>
          </cell>
          <cell r="C40">
            <v>1.7208256385644436</v>
          </cell>
          <cell r="D40">
            <v>11.928031852928031</v>
          </cell>
          <cell r="E40">
            <v>86.586343590452074</v>
          </cell>
          <cell r="F40">
            <v>16.51182635920151</v>
          </cell>
          <cell r="G40">
            <v>80.57353007636425</v>
          </cell>
          <cell r="H40">
            <v>20.492867004278313</v>
          </cell>
          <cell r="I40">
            <v>149</v>
          </cell>
        </row>
        <row r="41">
          <cell r="A41" t="str">
            <v>US IG Corporates 39447</v>
          </cell>
          <cell r="B41">
            <v>39447</v>
          </cell>
          <cell r="C41">
            <v>1.7467689569398344</v>
          </cell>
          <cell r="D41">
            <v>11.943002867749886</v>
          </cell>
          <cell r="E41">
            <v>116.21456815653275</v>
          </cell>
          <cell r="F41">
            <v>15.750537589658345</v>
          </cell>
          <cell r="G41">
            <v>76.412669025744094</v>
          </cell>
          <cell r="H41">
            <v>20.612468835962073</v>
          </cell>
          <cell r="I41">
            <v>203</v>
          </cell>
        </row>
        <row r="42">
          <cell r="A42" t="str">
            <v>US IG Corporates 39538</v>
          </cell>
          <cell r="B42">
            <v>39538</v>
          </cell>
          <cell r="C42">
            <v>1.8149449461099176</v>
          </cell>
          <cell r="D42">
            <v>11.572124382542961</v>
          </cell>
          <cell r="E42">
            <v>165.29427002345625</v>
          </cell>
          <cell r="F42">
            <v>15.830670012859931</v>
          </cell>
          <cell r="G42">
            <v>77.4187918178107</v>
          </cell>
          <cell r="H42">
            <v>20.448097472399436</v>
          </cell>
          <cell r="I42">
            <v>300</v>
          </cell>
        </row>
        <row r="43">
          <cell r="A43" t="str">
            <v>US IG Corporates 39629</v>
          </cell>
          <cell r="B43">
            <v>39629</v>
          </cell>
          <cell r="C43">
            <v>1.8267240589631657</v>
          </cell>
          <cell r="D43">
            <v>11.887183001525635</v>
          </cell>
          <cell r="E43">
            <v>149.99528727700684</v>
          </cell>
          <cell r="F43">
            <v>15.44586960686744</v>
          </cell>
          <cell r="G43">
            <v>75.762616642507069</v>
          </cell>
          <cell r="H43">
            <v>20.387191323855941</v>
          </cell>
          <cell r="I43">
            <v>274</v>
          </cell>
        </row>
        <row r="44">
          <cell r="A44" t="str">
            <v>US IG Corporates 39721</v>
          </cell>
          <cell r="B44">
            <v>39721</v>
          </cell>
          <cell r="C44">
            <v>1.7966313609379869</v>
          </cell>
          <cell r="D44">
            <v>12.431340933483108</v>
          </cell>
          <cell r="E44">
            <v>253.25172981643445</v>
          </cell>
          <cell r="F44">
            <v>15.313787012070664</v>
          </cell>
          <cell r="G44">
            <v>69.17066907170576</v>
          </cell>
          <cell r="H44">
            <v>22.139133851944713</v>
          </cell>
          <cell r="I44">
            <v>455</v>
          </cell>
        </row>
        <row r="45">
          <cell r="A45" t="str">
            <v>US IG Corporates 39813</v>
          </cell>
          <cell r="B45">
            <v>39813</v>
          </cell>
          <cell r="C45">
            <v>1.8098660685965964</v>
          </cell>
          <cell r="D45">
            <v>12.263112279102796</v>
          </cell>
          <cell r="E45">
            <v>333.7263516235501</v>
          </cell>
          <cell r="F45">
            <v>16.879293679543579</v>
          </cell>
          <cell r="G45">
            <v>84.195080291382581</v>
          </cell>
          <cell r="H45">
            <v>20.047838449856776</v>
          </cell>
          <cell r="I45">
            <v>604</v>
          </cell>
        </row>
        <row r="46">
          <cell r="A46" t="str">
            <v>US IG Corporates 39903</v>
          </cell>
          <cell r="B46">
            <v>39903</v>
          </cell>
          <cell r="C46">
            <v>1.5569747704323269</v>
          </cell>
          <cell r="D46">
            <v>11.486816489595318</v>
          </cell>
          <cell r="E46">
            <v>376.37090280999524</v>
          </cell>
          <cell r="F46">
            <v>19.375852600187024</v>
          </cell>
          <cell r="G46">
            <v>145.30772692683331</v>
          </cell>
          <cell r="H46">
            <v>13.334358062006798</v>
          </cell>
          <cell r="I46">
            <v>586</v>
          </cell>
        </row>
        <row r="47">
          <cell r="A47" t="str">
            <v>US IG Corporates 39994</v>
          </cell>
          <cell r="B47">
            <v>39994</v>
          </cell>
          <cell r="C47">
            <v>1.5395367239155613</v>
          </cell>
          <cell r="D47">
            <v>11.320558060785366</v>
          </cell>
          <cell r="E47">
            <v>214.99974301240138</v>
          </cell>
          <cell r="F47">
            <v>20.306912391828863</v>
          </cell>
          <cell r="G47">
            <v>166.94936583561963</v>
          </cell>
          <cell r="H47">
            <v>12.16351574034926</v>
          </cell>
          <cell r="I47">
            <v>331</v>
          </cell>
        </row>
        <row r="48">
          <cell r="A48" t="str">
            <v>US IG Corporates 40086</v>
          </cell>
          <cell r="B48">
            <v>40086</v>
          </cell>
          <cell r="C48">
            <v>1.5585238463033348</v>
          </cell>
          <cell r="D48">
            <v>10.474846365077067</v>
          </cell>
          <cell r="E48">
            <v>150.78370507926257</v>
          </cell>
          <cell r="F48">
            <v>22.643449291859035</v>
          </cell>
          <cell r="G48">
            <v>207.1226060948776</v>
          </cell>
          <cell r="H48">
            <v>10.932389138386299</v>
          </cell>
          <cell r="I48">
            <v>235</v>
          </cell>
        </row>
        <row r="49">
          <cell r="A49" t="str">
            <v>US IG Corporates 40178</v>
          </cell>
          <cell r="B49">
            <v>40178</v>
          </cell>
          <cell r="C49">
            <v>1.5208047336319486</v>
          </cell>
          <cell r="D49">
            <v>10.354799339529897</v>
          </cell>
          <cell r="E49">
            <v>124.9338562658512</v>
          </cell>
          <cell r="F49">
            <v>23.10815245080536</v>
          </cell>
          <cell r="G49">
            <v>221.29276636584282</v>
          </cell>
          <cell r="H49">
            <v>10.442344243915681</v>
          </cell>
          <cell r="I49">
            <v>190</v>
          </cell>
        </row>
        <row r="50">
          <cell r="A50" t="str">
            <v>US IG Corporates 40268</v>
          </cell>
          <cell r="B50">
            <v>40268</v>
          </cell>
          <cell r="C50">
            <v>1.5128316126796004</v>
          </cell>
          <cell r="D50">
            <v>10.636547512633443</v>
          </cell>
          <cell r="E50">
            <v>106.42294796763866</v>
          </cell>
          <cell r="F50">
            <v>21.92466524923989</v>
          </cell>
          <cell r="G50">
            <v>180.61886940999943</v>
          </cell>
          <cell r="H50">
            <v>12.138634972557355</v>
          </cell>
          <cell r="I50">
            <v>161</v>
          </cell>
        </row>
        <row r="51">
          <cell r="A51" t="str">
            <v>US IG Corporates 40359</v>
          </cell>
          <cell r="B51">
            <v>40359</v>
          </cell>
          <cell r="C51">
            <v>1.7167246419763407</v>
          </cell>
          <cell r="D51">
            <v>11.32930253704335</v>
          </cell>
          <cell r="E51">
            <v>121.74346129230921</v>
          </cell>
          <cell r="F51">
            <v>20.75228481740746</v>
          </cell>
          <cell r="G51">
            <v>137.87849052661716</v>
          </cell>
          <cell r="H51">
            <v>15.051140129359972</v>
          </cell>
          <cell r="I51">
            <v>209</v>
          </cell>
        </row>
        <row r="52">
          <cell r="A52" t="str">
            <v>US IG Corporates 40451</v>
          </cell>
          <cell r="B52">
            <v>40451</v>
          </cell>
          <cell r="C52">
            <v>1.6302380927950844</v>
          </cell>
          <cell r="D52">
            <v>11.68030672493755</v>
          </cell>
          <cell r="E52">
            <v>112.8669491979097</v>
          </cell>
          <cell r="F52">
            <v>22.58191542420299</v>
          </cell>
          <cell r="G52">
            <v>154.706100337408</v>
          </cell>
          <cell r="H52">
            <v>14.596654802204121</v>
          </cell>
          <cell r="I52">
            <v>184</v>
          </cell>
        </row>
        <row r="53">
          <cell r="A53" t="str">
            <v>US IG Corporates 40543</v>
          </cell>
          <cell r="B53">
            <v>40543</v>
          </cell>
          <cell r="C53">
            <v>1.3645953663270129</v>
          </cell>
          <cell r="D53">
            <v>11.996171996534198</v>
          </cell>
          <cell r="E53">
            <v>121.64778226296542</v>
          </cell>
          <cell r="F53">
            <v>23.826105288245273</v>
          </cell>
          <cell r="G53">
            <v>202.96675811671233</v>
          </cell>
          <cell r="H53">
            <v>11.738919963703863</v>
          </cell>
          <cell r="I53">
            <v>166</v>
          </cell>
        </row>
        <row r="54">
          <cell r="A54" t="str">
            <v>US IG Corporates 40633</v>
          </cell>
          <cell r="B54">
            <v>40633</v>
          </cell>
          <cell r="C54">
            <v>1.3979243148022105</v>
          </cell>
          <cell r="D54">
            <v>12.134791800830103</v>
          </cell>
          <cell r="E54">
            <v>107.30194647284836</v>
          </cell>
          <cell r="F54">
            <v>23.920284987675647</v>
          </cell>
          <cell r="G54">
            <v>185.65870069804157</v>
          </cell>
          <cell r="H54">
            <v>12.884009689683221</v>
          </cell>
          <cell r="I54">
            <v>150</v>
          </cell>
        </row>
        <row r="55">
          <cell r="A55" t="str">
            <v>US IG Corporates 40724</v>
          </cell>
          <cell r="B55">
            <v>40724</v>
          </cell>
          <cell r="C55">
            <v>1.361488073068283</v>
          </cell>
          <cell r="D55">
            <v>12.574731215523705</v>
          </cell>
          <cell r="E55">
            <v>120.45643531081808</v>
          </cell>
          <cell r="F55">
            <v>23.531862615717536</v>
          </cell>
          <cell r="G55">
            <v>195.00648679644851</v>
          </cell>
          <cell r="H55">
            <v>12.067220430610877</v>
          </cell>
          <cell r="I55">
            <v>164</v>
          </cell>
        </row>
        <row r="56">
          <cell r="A56" t="str">
            <v>US IG Corporates 40816</v>
          </cell>
          <cell r="B56">
            <v>40816</v>
          </cell>
          <cell r="C56">
            <v>1.3369596842417826</v>
          </cell>
          <cell r="D56">
            <v>12.718585780492381</v>
          </cell>
          <cell r="E56">
            <v>192.22718757278759</v>
          </cell>
          <cell r="F56">
            <v>23.858853350486768</v>
          </cell>
          <cell r="G56">
            <v>183.45602525831225</v>
          </cell>
          <cell r="H56">
            <v>13.005216545432456</v>
          </cell>
          <cell r="I56">
            <v>257</v>
          </cell>
        </row>
        <row r="57">
          <cell r="A57" t="str">
            <v>US IG Corporates 40908</v>
          </cell>
          <cell r="B57">
            <v>40908</v>
          </cell>
          <cell r="C57">
            <v>1.3188483600586429</v>
          </cell>
          <cell r="D57">
            <v>12.469848700082474</v>
          </cell>
          <cell r="E57">
            <v>194.86698227275534</v>
          </cell>
          <cell r="F57">
            <v>24.780653092105918</v>
          </cell>
          <cell r="G57">
            <v>200.00322182596517</v>
          </cell>
          <cell r="H57">
            <v>12.390126951889334</v>
          </cell>
          <cell r="I57">
            <v>257</v>
          </cell>
        </row>
        <row r="58">
          <cell r="A58" t="str">
            <v>US IG Corporates 40999</v>
          </cell>
          <cell r="B58">
            <v>40999</v>
          </cell>
          <cell r="C58">
            <v>1.3642675787467902</v>
          </cell>
          <cell r="D58">
            <v>12.470433219483789</v>
          </cell>
          <cell r="E58">
            <v>140.73485509079555</v>
          </cell>
          <cell r="F58">
            <v>23.720272994467535</v>
          </cell>
          <cell r="G58">
            <v>177.31811354160968</v>
          </cell>
          <cell r="H58">
            <v>13.377241907607655</v>
          </cell>
          <cell r="I58">
            <v>192</v>
          </cell>
        </row>
        <row r="59">
          <cell r="A59" t="str">
            <v>US IG Corporates 41090</v>
          </cell>
          <cell r="B59">
            <v>41090</v>
          </cell>
          <cell r="C59">
            <v>1.6631508909013997</v>
          </cell>
          <cell r="D59">
            <v>12.427431750508767</v>
          </cell>
          <cell r="E59">
            <v>129.27269628763128</v>
          </cell>
          <cell r="F59">
            <v>21.647854575089077</v>
          </cell>
          <cell r="G59">
            <v>130.09792242168066</v>
          </cell>
          <cell r="H59">
            <v>16.639662011606031</v>
          </cell>
          <cell r="I59">
            <v>215</v>
          </cell>
        </row>
        <row r="60">
          <cell r="A60" t="str">
            <v>US IG Corporates 41182</v>
          </cell>
          <cell r="B60">
            <v>41182</v>
          </cell>
          <cell r="C60">
            <v>1.6939583080949374</v>
          </cell>
          <cell r="D60">
            <v>12.437808769227365</v>
          </cell>
          <cell r="E60">
            <v>99.766327891541266</v>
          </cell>
          <cell r="F60">
            <v>22.458004177321804</v>
          </cell>
          <cell r="G60">
            <v>136.93087596739048</v>
          </cell>
          <cell r="H60">
            <v>16.40097897472743</v>
          </cell>
          <cell r="I60">
            <v>169</v>
          </cell>
        </row>
        <row r="61">
          <cell r="A61" t="str">
            <v>US IG Corporates 41090</v>
          </cell>
          <cell r="B61">
            <v>41090</v>
          </cell>
          <cell r="C61">
            <v>1.6631508909013997</v>
          </cell>
          <cell r="D61">
            <v>12.427431750508767</v>
          </cell>
          <cell r="E61">
            <v>129.27269628763128</v>
          </cell>
          <cell r="F61">
            <v>21.647854575089077</v>
          </cell>
          <cell r="G61">
            <v>130.09792242168066</v>
          </cell>
          <cell r="H61">
            <v>16.639662011606031</v>
          </cell>
          <cell r="I61">
            <v>215</v>
          </cell>
        </row>
        <row r="62">
          <cell r="A62" t="str">
            <v>US IG Corporates 41182</v>
          </cell>
          <cell r="B62">
            <v>41182</v>
          </cell>
          <cell r="C62">
            <v>1.4715224412653027</v>
          </cell>
          <cell r="D62">
            <v>11.901694967182308</v>
          </cell>
          <cell r="E62">
            <v>114.84704226099585</v>
          </cell>
          <cell r="F62">
            <v>22.720742219074314</v>
          </cell>
          <cell r="G62">
            <v>175.33624684333495</v>
          </cell>
          <cell r="H62">
            <v>12.958382894653592</v>
          </cell>
          <cell r="I62">
            <v>169</v>
          </cell>
        </row>
        <row r="63">
          <cell r="A63" t="str">
            <v>US IG Corporates 41274</v>
          </cell>
          <cell r="B63" t="str">
            <v>ReportDate</v>
          </cell>
          <cell r="C63" t="str">
            <v>US HY Net Leverage</v>
          </cell>
          <cell r="D63" t="str">
            <v>US HY Coverage</v>
          </cell>
          <cell r="E63" t="str">
            <v>US HY Spread per Turn of Leverage</v>
          </cell>
          <cell r="F63" t="str">
            <v>CashTotalDebt</v>
          </cell>
          <cell r="G63" t="str">
            <v>CashSTDebt</v>
          </cell>
          <cell r="H63" t="str">
            <v>STdebtTotaldebt</v>
          </cell>
          <cell r="I63" t="str">
            <v>H0A0</v>
          </cell>
        </row>
        <row r="64">
          <cell r="A64" t="str">
            <v>US HY Corporates 38807</v>
          </cell>
          <cell r="B64">
            <v>38807</v>
          </cell>
          <cell r="C64">
            <v>2.813159375857559</v>
          </cell>
          <cell r="D64">
            <v>3.8944682870243641</v>
          </cell>
          <cell r="E64">
            <v>111.26280390871405</v>
          </cell>
          <cell r="F64">
            <v>15.446396319285682</v>
          </cell>
          <cell r="G64">
            <v>167.85742295625988</v>
          </cell>
          <cell r="H64">
            <v>9.2020930902237712</v>
          </cell>
          <cell r="I64">
            <v>313</v>
          </cell>
        </row>
        <row r="65">
          <cell r="A65" t="str">
            <v>US HY Corporates 38898</v>
          </cell>
          <cell r="B65">
            <v>38898</v>
          </cell>
          <cell r="C65">
            <v>2.9041979176125707</v>
          </cell>
          <cell r="D65">
            <v>3.7752163623754944</v>
          </cell>
          <cell r="E65">
            <v>115.35026520347849</v>
          </cell>
          <cell r="F65">
            <v>14.595025602690193</v>
          </cell>
          <cell r="G65">
            <v>148.67169805597584</v>
          </cell>
          <cell r="H65">
            <v>9.8169495563271703</v>
          </cell>
          <cell r="I65">
            <v>335</v>
          </cell>
        </row>
        <row r="66">
          <cell r="A66" t="str">
            <v>US HY Corporates 38990</v>
          </cell>
          <cell r="B66">
            <v>38990</v>
          </cell>
          <cell r="C66">
            <v>2.9304856471630361</v>
          </cell>
          <cell r="D66">
            <v>3.8346595418706202</v>
          </cell>
          <cell r="E66">
            <v>117.38668651492007</v>
          </cell>
          <cell r="F66">
            <v>14.286381652737548</v>
          </cell>
          <cell r="G66">
            <v>146.76545469713241</v>
          </cell>
          <cell r="H66">
            <v>9.7341582746560888</v>
          </cell>
          <cell r="I66">
            <v>344</v>
          </cell>
        </row>
        <row r="67">
          <cell r="A67" t="str">
            <v>US HY Corporates 39082</v>
          </cell>
          <cell r="B67">
            <v>39082</v>
          </cell>
          <cell r="C67">
            <v>2.9253537458742582</v>
          </cell>
          <cell r="D67">
            <v>3.8518708776457142</v>
          </cell>
          <cell r="E67">
            <v>98.791471085364662</v>
          </cell>
          <cell r="F67">
            <v>15.275922436900839</v>
          </cell>
          <cell r="G67">
            <v>175.27242529893525</v>
          </cell>
          <cell r="H67">
            <v>8.7155309289792999</v>
          </cell>
          <cell r="I67">
            <v>289</v>
          </cell>
        </row>
        <row r="68">
          <cell r="A68" t="str">
            <v>US HY Corporates 39172</v>
          </cell>
          <cell r="B68">
            <v>39172</v>
          </cell>
          <cell r="C68">
            <v>3.1031459899575582</v>
          </cell>
          <cell r="D68">
            <v>3.8365244110851182</v>
          </cell>
          <cell r="E68">
            <v>91.842279068506841</v>
          </cell>
          <cell r="F68">
            <v>13.364036662541828</v>
          </cell>
          <cell r="G68">
            <v>164.74401999048951</v>
          </cell>
          <cell r="H68">
            <v>8.1120010688784454</v>
          </cell>
          <cell r="I68">
            <v>285</v>
          </cell>
        </row>
        <row r="69">
          <cell r="A69" t="str">
            <v>US HY Corporates 39263</v>
          </cell>
          <cell r="B69">
            <v>39263</v>
          </cell>
          <cell r="C69">
            <v>3.0412772626257092</v>
          </cell>
          <cell r="D69">
            <v>3.8811489002357797</v>
          </cell>
          <cell r="E69">
            <v>97.985147116353176</v>
          </cell>
          <cell r="F69">
            <v>13.580425330854414</v>
          </cell>
          <cell r="G69">
            <v>157.24566343820777</v>
          </cell>
          <cell r="H69">
            <v>8.6364386997489859</v>
          </cell>
          <cell r="I69">
            <v>298</v>
          </cell>
        </row>
        <row r="70">
          <cell r="A70" t="str">
            <v>US HY Corporates 39355</v>
          </cell>
          <cell r="B70">
            <v>39355</v>
          </cell>
          <cell r="C70">
            <v>2.9449473556475265</v>
          </cell>
          <cell r="D70">
            <v>3.8492729079810717</v>
          </cell>
          <cell r="E70">
            <v>142.61715042021578</v>
          </cell>
          <cell r="F70">
            <v>14.284755622453845</v>
          </cell>
          <cell r="G70">
            <v>152.35614525096145</v>
          </cell>
          <cell r="H70">
            <v>9.375897243215201</v>
          </cell>
          <cell r="I70">
            <v>420</v>
          </cell>
        </row>
        <row r="71">
          <cell r="A71" t="str">
            <v>US HY Corporates 39447</v>
          </cell>
          <cell r="B71">
            <v>39447</v>
          </cell>
          <cell r="C71">
            <v>3.1764172516824281</v>
          </cell>
          <cell r="D71">
            <v>3.7474840527088662</v>
          </cell>
          <cell r="E71">
            <v>186.37349979334107</v>
          </cell>
          <cell r="F71">
            <v>14.093810369141421</v>
          </cell>
          <cell r="G71">
            <v>175.79509833827939</v>
          </cell>
          <cell r="H71">
            <v>8.0171805143400263</v>
          </cell>
          <cell r="I71">
            <v>592</v>
          </cell>
        </row>
        <row r="72">
          <cell r="A72" t="str">
            <v>US HY Corporates 39538</v>
          </cell>
          <cell r="B72">
            <v>39538</v>
          </cell>
          <cell r="C72">
            <v>3.3296629908711157</v>
          </cell>
          <cell r="D72">
            <v>3.6883781595301035</v>
          </cell>
          <cell r="E72">
            <v>246.57150055453741</v>
          </cell>
          <cell r="F72">
            <v>12.480376178910568</v>
          </cell>
          <cell r="G72">
            <v>158.26796916355613</v>
          </cell>
          <cell r="H72">
            <v>7.8855982324592722</v>
          </cell>
          <cell r="I72">
            <v>821</v>
          </cell>
        </row>
        <row r="73">
          <cell r="A73" t="str">
            <v>US HY Corporates 39629</v>
          </cell>
          <cell r="B73">
            <v>39629</v>
          </cell>
          <cell r="C73">
            <v>3.3242946227220966</v>
          </cell>
          <cell r="D73">
            <v>3.6677572873463773</v>
          </cell>
          <cell r="E73">
            <v>221.0995364177877</v>
          </cell>
          <cell r="F73">
            <v>13.714155289164287</v>
          </cell>
          <cell r="G73">
            <v>165.3432076489519</v>
          </cell>
          <cell r="H73">
            <v>8.2943566198869618</v>
          </cell>
          <cell r="I73">
            <v>735</v>
          </cell>
        </row>
        <row r="74">
          <cell r="A74" t="str">
            <v>US HY Corporates 39721</v>
          </cell>
          <cell r="B74">
            <v>39721</v>
          </cell>
          <cell r="C74">
            <v>3.648448395840064</v>
          </cell>
          <cell r="D74">
            <v>3.4273078537595132</v>
          </cell>
          <cell r="E74">
            <v>300.40167246154607</v>
          </cell>
          <cell r="F74">
            <v>12.203615354170568</v>
          </cell>
          <cell r="G74">
            <v>142.26961022464221</v>
          </cell>
          <cell r="H74">
            <v>8.5778089466198626</v>
          </cell>
          <cell r="I74">
            <v>1096</v>
          </cell>
        </row>
        <row r="75">
          <cell r="A75" t="str">
            <v>US HY Corporates 39813</v>
          </cell>
          <cell r="B75">
            <v>39813</v>
          </cell>
          <cell r="C75">
            <v>3.6748758163688464</v>
          </cell>
          <cell r="D75">
            <v>3.4329455808611482</v>
          </cell>
          <cell r="E75">
            <v>493.0778863135684</v>
          </cell>
          <cell r="F75">
            <v>12.982415759822871</v>
          </cell>
          <cell r="G75">
            <v>142.48745737679315</v>
          </cell>
          <cell r="H75">
            <v>9.111269159286234</v>
          </cell>
          <cell r="I75">
            <v>1812</v>
          </cell>
        </row>
        <row r="76">
          <cell r="A76" t="str">
            <v>US HY Corporates 39903</v>
          </cell>
          <cell r="B76">
            <v>39903</v>
          </cell>
          <cell r="C76">
            <v>4.0286863122095848</v>
          </cell>
          <cell r="D76">
            <v>3.1244102349359277</v>
          </cell>
          <cell r="E76">
            <v>422.71844170115287</v>
          </cell>
          <cell r="F76">
            <v>12.275796474380916</v>
          </cell>
          <cell r="G76">
            <v>113.76101528925741</v>
          </cell>
          <cell r="H76">
            <v>10.790864025929746</v>
          </cell>
          <cell r="I76">
            <v>1703</v>
          </cell>
        </row>
        <row r="77">
          <cell r="A77" t="str">
            <v>US HY Corporates 39994</v>
          </cell>
          <cell r="B77">
            <v>39994</v>
          </cell>
          <cell r="C77">
            <v>3.9036228416453693</v>
          </cell>
          <cell r="D77">
            <v>3.1667513414342974</v>
          </cell>
          <cell r="E77">
            <v>270.26176523634632</v>
          </cell>
          <cell r="F77">
            <v>14.07357773208718</v>
          </cell>
          <cell r="G77">
            <v>167.00097107994344</v>
          </cell>
          <cell r="H77">
            <v>8.4272430519880945</v>
          </cell>
          <cell r="I77">
            <v>1055</v>
          </cell>
        </row>
        <row r="78">
          <cell r="A78" t="str">
            <v>US HY Corporates 40086</v>
          </cell>
          <cell r="B78">
            <v>40086</v>
          </cell>
          <cell r="C78">
            <v>3.9282106953526319</v>
          </cell>
          <cell r="D78">
            <v>2.9971602847898038</v>
          </cell>
          <cell r="E78">
            <v>201.87308204679005</v>
          </cell>
          <cell r="F78">
            <v>15.58283545443506</v>
          </cell>
          <cell r="G78">
            <v>211.73249150134583</v>
          </cell>
          <cell r="H78">
            <v>7.3596807669624997</v>
          </cell>
          <cell r="I78">
            <v>793</v>
          </cell>
        </row>
        <row r="79">
          <cell r="A79" t="str">
            <v>US HY Corporates 40178</v>
          </cell>
          <cell r="B79">
            <v>40178</v>
          </cell>
          <cell r="C79">
            <v>3.7514726404006264</v>
          </cell>
          <cell r="D79">
            <v>3.0792113795260452</v>
          </cell>
          <cell r="E79">
            <v>170.33310948837416</v>
          </cell>
          <cell r="F79">
            <v>18.688313396516513</v>
          </cell>
          <cell r="G79">
            <v>222.35415702232143</v>
          </cell>
          <cell r="H79">
            <v>8.4047510722457286</v>
          </cell>
          <cell r="I79">
            <v>639</v>
          </cell>
        </row>
        <row r="80">
          <cell r="A80" t="str">
            <v>US HY Corporates 40268</v>
          </cell>
          <cell r="B80">
            <v>40268</v>
          </cell>
          <cell r="C80">
            <v>3.4882006622866912</v>
          </cell>
          <cell r="D80">
            <v>3.2165868338758958</v>
          </cell>
          <cell r="E80">
            <v>167.42156101110265</v>
          </cell>
          <cell r="F80">
            <v>15.795840647518</v>
          </cell>
          <cell r="G80">
            <v>194.4554156014504</v>
          </cell>
          <cell r="H80">
            <v>8.1231168587727325</v>
          </cell>
          <cell r="I80">
            <v>584</v>
          </cell>
        </row>
        <row r="81">
          <cell r="A81" t="str">
            <v>US HY Corporates 40359</v>
          </cell>
          <cell r="B81">
            <v>40359</v>
          </cell>
          <cell r="C81">
            <v>3.3340740815711687</v>
          </cell>
          <cell r="D81">
            <v>3.3097038775361463</v>
          </cell>
          <cell r="E81">
            <v>213.852476746408</v>
          </cell>
          <cell r="F81">
            <v>14.803062866478195</v>
          </cell>
          <cell r="G81">
            <v>181.90456568214336</v>
          </cell>
          <cell r="H81">
            <v>8.137818207567582</v>
          </cell>
          <cell r="I81">
            <v>713</v>
          </cell>
        </row>
        <row r="82">
          <cell r="A82" t="str">
            <v>US HY Corporates 40451</v>
          </cell>
          <cell r="B82">
            <v>40451</v>
          </cell>
          <cell r="C82">
            <v>3.2396601685128052</v>
          </cell>
          <cell r="D82">
            <v>3.4250253361230008</v>
          </cell>
          <cell r="E82">
            <v>193.23014373059098</v>
          </cell>
          <cell r="F82">
            <v>15.04530085205802</v>
          </cell>
          <cell r="G82">
            <v>188.51645693858555</v>
          </cell>
          <cell r="H82">
            <v>7.9808951941842619</v>
          </cell>
          <cell r="I82">
            <v>626</v>
          </cell>
        </row>
        <row r="83">
          <cell r="A83" t="str">
            <v>US HY Corporates 40543</v>
          </cell>
          <cell r="B83">
            <v>40543</v>
          </cell>
          <cell r="C83">
            <v>3.3871112284680991</v>
          </cell>
          <cell r="D83">
            <v>3.3364482786426652</v>
          </cell>
          <cell r="E83">
            <v>159.72312791295019</v>
          </cell>
          <cell r="F83">
            <v>14.515897889011105</v>
          </cell>
          <cell r="G83">
            <v>176.72557616500526</v>
          </cell>
          <cell r="H83">
            <v>8.213807081018027</v>
          </cell>
          <cell r="I83">
            <v>541</v>
          </cell>
        </row>
        <row r="84">
          <cell r="A84" t="str">
            <v>US HY Corporates 40633</v>
          </cell>
          <cell r="B84">
            <v>40633</v>
          </cell>
          <cell r="C84">
            <v>3.3886185726550573</v>
          </cell>
          <cell r="D84">
            <v>3.3367760563901805</v>
          </cell>
          <cell r="E84">
            <v>140.76532656971776</v>
          </cell>
          <cell r="F84">
            <v>13.889789408388841</v>
          </cell>
          <cell r="G84">
            <v>173.62265439737149</v>
          </cell>
          <cell r="H84">
            <v>7.9999867854797184</v>
          </cell>
          <cell r="I84">
            <v>477</v>
          </cell>
        </row>
        <row r="85">
          <cell r="A85" t="str">
            <v>US HY Corporates 40724</v>
          </cell>
          <cell r="B85">
            <v>40724</v>
          </cell>
          <cell r="C85">
            <v>3.4686381167702858</v>
          </cell>
          <cell r="D85">
            <v>3.4678190191598617</v>
          </cell>
          <cell r="E85">
            <v>156.25729227258404</v>
          </cell>
          <cell r="F85">
            <v>13.11466735308557</v>
          </cell>
          <cell r="G85">
            <v>162.97649257741699</v>
          </cell>
          <cell r="H85">
            <v>8.0469687043092133</v>
          </cell>
          <cell r="I85">
            <v>542</v>
          </cell>
        </row>
        <row r="86">
          <cell r="A86" t="str">
            <v>US HY Corporates 40816</v>
          </cell>
          <cell r="B86">
            <v>40816</v>
          </cell>
          <cell r="C86">
            <v>3.4001675390946557</v>
          </cell>
          <cell r="D86">
            <v>3.5638633390781376</v>
          </cell>
          <cell r="E86">
            <v>247.34075316298342</v>
          </cell>
          <cell r="F86">
            <v>12.40018298984876</v>
          </cell>
          <cell r="G86">
            <v>152.86073302917623</v>
          </cell>
          <cell r="H86">
            <v>8.1120787164365904</v>
          </cell>
          <cell r="I86">
            <v>841</v>
          </cell>
        </row>
        <row r="87">
          <cell r="A87" t="str">
            <v>US HY Corporates 40908</v>
          </cell>
          <cell r="B87">
            <v>40908</v>
          </cell>
          <cell r="C87">
            <v>3.3914682785572863</v>
          </cell>
          <cell r="D87">
            <v>3.5744525754259713</v>
          </cell>
          <cell r="E87">
            <v>213.1820027836323</v>
          </cell>
          <cell r="F87">
            <v>12.694535328631174</v>
          </cell>
          <cell r="G87">
            <v>176.7427407853589</v>
          </cell>
          <cell r="H87">
            <v>7.1824931944717063</v>
          </cell>
          <cell r="I87">
            <v>723</v>
          </cell>
        </row>
        <row r="88">
          <cell r="A88" t="str">
            <v>US HY Corporates 40999</v>
          </cell>
          <cell r="B88">
            <v>40999</v>
          </cell>
          <cell r="C88">
            <v>3.5575192523623356</v>
          </cell>
          <cell r="D88">
            <v>3.5362482831179287</v>
          </cell>
          <cell r="E88">
            <v>168.37575779870761</v>
          </cell>
          <cell r="F88">
            <v>11.933789273900562</v>
          </cell>
          <cell r="G88">
            <v>171.11672957152183</v>
          </cell>
          <cell r="H88">
            <v>6.9740634383224256</v>
          </cell>
          <cell r="I88">
            <v>599</v>
          </cell>
        </row>
        <row r="89">
          <cell r="A89" t="str">
            <v>US HY Corporates 41090</v>
          </cell>
          <cell r="B89">
            <v>41090</v>
          </cell>
          <cell r="C89">
            <v>3.7223904440659181</v>
          </cell>
          <cell r="D89">
            <v>3.5093150349747297</v>
          </cell>
          <cell r="E89">
            <v>173.00710650239239</v>
          </cell>
          <cell r="F89">
            <v>11.337978191971963</v>
          </cell>
          <cell r="G89">
            <v>161.4836486811194</v>
          </cell>
          <cell r="H89">
            <v>7.0211307984259053</v>
          </cell>
          <cell r="I89">
            <v>644</v>
          </cell>
        </row>
        <row r="90">
          <cell r="A90" t="str">
            <v>US HY Corporates 41182</v>
          </cell>
          <cell r="B90">
            <v>41182</v>
          </cell>
          <cell r="C90">
            <v>3.612872734591897</v>
          </cell>
          <cell r="D90">
            <v>3.5899701013633822</v>
          </cell>
          <cell r="E90">
            <v>158.87634084205789</v>
          </cell>
          <cell r="F90">
            <v>12.232058134475023</v>
          </cell>
          <cell r="G90">
            <v>160.59941679375339</v>
          </cell>
          <cell r="H90">
            <v>7.6165022131953322</v>
          </cell>
          <cell r="I90">
            <v>574</v>
          </cell>
        </row>
        <row r="91">
          <cell r="A91" t="str">
            <v>US HY Corporates 40908</v>
          </cell>
          <cell r="B91">
            <v>40908</v>
          </cell>
          <cell r="C91">
            <v>3.6149192050449264</v>
          </cell>
          <cell r="D91">
            <v>3.4342099021897545</v>
          </cell>
          <cell r="E91">
            <v>200.00447008358918</v>
          </cell>
          <cell r="F91">
            <v>12.988231238225884</v>
          </cell>
          <cell r="G91">
            <v>167.25855858491886</v>
          </cell>
          <cell r="H91">
            <v>7.7653612156603797</v>
          </cell>
          <cell r="I91">
            <v>723</v>
          </cell>
        </row>
        <row r="92">
          <cell r="A92" t="str">
            <v>US HY Corporates 40999</v>
          </cell>
          <cell r="B92">
            <v>40999</v>
          </cell>
          <cell r="C92">
            <v>3.8407747898458404</v>
          </cell>
          <cell r="D92">
            <v>3.2606770298168448</v>
          </cell>
          <cell r="E92">
            <v>155.95811594671565</v>
          </cell>
          <cell r="F92">
            <v>12.031051675534249</v>
          </cell>
          <cell r="G92">
            <v>159.18695580494426</v>
          </cell>
          <cell r="H92">
            <v>7.5578125196867241</v>
          </cell>
          <cell r="I92">
            <v>599</v>
          </cell>
        </row>
        <row r="93">
          <cell r="A93" t="str">
            <v>US HY Corporates 41090</v>
          </cell>
          <cell r="B93">
            <v>41090</v>
          </cell>
          <cell r="C93">
            <v>4.0246297691729964</v>
          </cell>
          <cell r="D93">
            <v>3.1790784508974284</v>
          </cell>
          <cell r="E93">
            <v>160.0147186041246</v>
          </cell>
          <cell r="F93">
            <v>11.36866101365052</v>
          </cell>
          <cell r="G93">
            <v>147.22869548319517</v>
          </cell>
          <cell r="H93">
            <v>7.7217698467946754</v>
          </cell>
          <cell r="I93">
            <v>644</v>
          </cell>
        </row>
        <row r="94">
          <cell r="A94" t="str">
            <v>US HY Corporates 41182</v>
          </cell>
          <cell r="B94">
            <v>41182</v>
          </cell>
          <cell r="C94">
            <v>3.9250050935757788</v>
          </cell>
          <cell r="D94">
            <v>3.3569141632361461</v>
          </cell>
          <cell r="E94">
            <v>146.24184843466571</v>
          </cell>
          <cell r="F94">
            <v>11.766612255497657</v>
          </cell>
          <cell r="G94">
            <v>143.27070095018678</v>
          </cell>
          <cell r="H94">
            <v>8.2128531356796692</v>
          </cell>
          <cell r="I94">
            <v>574</v>
          </cell>
        </row>
        <row r="95">
          <cell r="A95" t="str">
            <v>US HY Corporates 41274</v>
          </cell>
          <cell r="B95">
            <v>41274</v>
          </cell>
          <cell r="C95">
            <v>3.8992490530705388</v>
          </cell>
          <cell r="D95">
            <v>3.4057844173217253</v>
          </cell>
          <cell r="E95">
            <v>136.18006769325336</v>
          </cell>
          <cell r="F95">
            <v>12.417018648845451</v>
          </cell>
          <cell r="G95">
            <v>147.92942330286982</v>
          </cell>
          <cell r="H95">
            <v>8.3938802515459816</v>
          </cell>
          <cell r="I95">
            <v>531</v>
          </cell>
        </row>
        <row r="96">
          <cell r="A96" t="str">
            <v>US HY Corporates 41364</v>
          </cell>
          <cell r="B96">
            <v>41364</v>
          </cell>
          <cell r="I96">
            <v>486</v>
          </cell>
        </row>
      </sheetData>
      <sheetData sheetId="4">
        <row r="4">
          <cell r="D4" t="str">
            <v>EM IG Corporates</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check"/>
      <sheetName val="D.EM"/>
      <sheetName val="D.US"/>
      <sheetName val="Leverage &amp; Liquidity"/>
      <sheetName val="Year over Year"/>
      <sheetName val="rtg breakdown"/>
      <sheetName val="countries"/>
      <sheetName val="Sheet1"/>
      <sheetName val="sectors"/>
      <sheetName val="rtg check"/>
      <sheetName val="2"/>
      <sheetName val="1"/>
      <sheetName val="work, pull most recent # issr"/>
      <sheetName val="coverage check"/>
      <sheetName val="capex check"/>
    </sheetNames>
    <sheetDataSet>
      <sheetData sheetId="0">
        <row r="2">
          <cell r="B2" t="str">
            <v>US IG Corporates</v>
          </cell>
          <cell r="C2" t="str">
            <v>EM IG</v>
          </cell>
        </row>
        <row r="4">
          <cell r="A4" t="str">
            <v>EM Corporates</v>
          </cell>
        </row>
        <row r="5">
          <cell r="A5" t="str">
            <v>EM IG Corporates</v>
          </cell>
        </row>
        <row r="6">
          <cell r="A6" t="str">
            <v>EM HY Corporates</v>
          </cell>
        </row>
        <row r="7">
          <cell r="A7" t="str">
            <v>Asia Corporates</v>
          </cell>
        </row>
        <row r="8">
          <cell r="A8" t="str">
            <v>Asia IG Corporates</v>
          </cell>
        </row>
        <row r="9">
          <cell r="A9" t="str">
            <v>Asia HY Corporates</v>
          </cell>
        </row>
        <row r="10">
          <cell r="A10" t="str">
            <v>CEEMEA Corporates</v>
          </cell>
        </row>
        <row r="11">
          <cell r="A11" t="str">
            <v>CEEMEA IG Corporates</v>
          </cell>
        </row>
        <row r="12">
          <cell r="A12" t="str">
            <v>CEEMEA HY Corporates</v>
          </cell>
        </row>
        <row r="13">
          <cell r="A13" t="str">
            <v>LatAm Corporates</v>
          </cell>
        </row>
        <row r="14">
          <cell r="A14" t="str">
            <v>LatAm IG Corporates</v>
          </cell>
        </row>
        <row r="15">
          <cell r="A15" t="str">
            <v>LatAm HY Corporates</v>
          </cell>
        </row>
      </sheetData>
      <sheetData sheetId="1"/>
      <sheetData sheetId="2">
        <row r="1">
          <cell r="B1" t="str">
            <v>ReportDate</v>
          </cell>
          <cell r="C1" t="str">
            <v>IssuerCount</v>
          </cell>
          <cell r="F1" t="str">
            <v>TotalDebt</v>
          </cell>
          <cell r="G1" t="str">
            <v>TotalCash</v>
          </cell>
          <cell r="I1" t="str">
            <v>STdebt</v>
          </cell>
          <cell r="J1" t="str">
            <v>LtmEbitda</v>
          </cell>
          <cell r="K1" t="str">
            <v>LtmInterest</v>
          </cell>
          <cell r="L1" t="str">
            <v>NetLeverage</v>
          </cell>
          <cell r="N1" t="str">
            <v>CoverageRatio</v>
          </cell>
          <cell r="O1" t="str">
            <v>CashSTDebt</v>
          </cell>
          <cell r="P1" t="str">
            <v>CashTotalDebt</v>
          </cell>
          <cell r="Q1" t="str">
            <v>STdebtTotaldebt</v>
          </cell>
          <cell r="R1" t="str">
            <v>OAS</v>
          </cell>
        </row>
        <row r="3">
          <cell r="A3" t="str">
            <v>EM</v>
          </cell>
          <cell r="B3" t="str">
            <v>ReportDate</v>
          </cell>
          <cell r="C3" t="str">
            <v>LeverageTickerCount</v>
          </cell>
          <cell r="D3" t="str">
            <v>LiquidityTickerCount</v>
          </cell>
          <cell r="E3" t="str">
            <v>CoverageTickerCount</v>
          </cell>
          <cell r="F3" t="str">
            <v>TotalDebt</v>
          </cell>
          <cell r="G3" t="str">
            <v>Cash</v>
          </cell>
          <cell r="H3" t="str">
            <v>NetDebt</v>
          </cell>
          <cell r="I3" t="str">
            <v>STdebt</v>
          </cell>
          <cell r="J3" t="str">
            <v>LtmEbitda</v>
          </cell>
          <cell r="K3" t="str">
            <v>LtmInterest</v>
          </cell>
          <cell r="L3" t="str">
            <v>NetLeverage</v>
          </cell>
          <cell r="M3" t="str">
            <v>Leverage</v>
          </cell>
          <cell r="N3" t="str">
            <v>CoverageRatio</v>
          </cell>
          <cell r="O3" t="str">
            <v>CashSTdebt</v>
          </cell>
          <cell r="P3" t="str">
            <v>CashTotalDebt</v>
          </cell>
          <cell r="Q3" t="str">
            <v>STtoTotalDebt</v>
          </cell>
          <cell r="R3" t="str">
            <v>OAS</v>
          </cell>
        </row>
        <row r="4">
          <cell r="A4" t="str">
            <v>EM38807</v>
          </cell>
          <cell r="B4">
            <v>38807</v>
          </cell>
          <cell r="C4">
            <v>107</v>
          </cell>
          <cell r="D4">
            <v>107</v>
          </cell>
          <cell r="E4">
            <v>95</v>
          </cell>
          <cell r="F4">
            <v>259650.67800819874</v>
          </cell>
          <cell r="G4">
            <v>56420.057952046627</v>
          </cell>
          <cell r="H4">
            <v>203230.62005615211</v>
          </cell>
          <cell r="I4">
            <v>43698.299017879181</v>
          </cell>
          <cell r="J4">
            <v>213754.85211399198</v>
          </cell>
          <cell r="K4">
            <v>14756.913910910953</v>
          </cell>
          <cell r="L4">
            <v>0.95076494426321856</v>
          </cell>
          <cell r="M4">
            <v>1.2147124401636098</v>
          </cell>
          <cell r="N4">
            <v>11.857626967360876</v>
          </cell>
          <cell r="O4">
            <v>129.11270969371677</v>
          </cell>
          <cell r="P4">
            <v>21.729216493809851</v>
          </cell>
          <cell r="Q4">
            <v>16.829649494117387</v>
          </cell>
          <cell r="R4">
            <v>157.81126610690504</v>
          </cell>
        </row>
        <row r="5">
          <cell r="A5" t="str">
            <v>EM38898</v>
          </cell>
          <cell r="B5">
            <v>38898</v>
          </cell>
          <cell r="C5">
            <v>107</v>
          </cell>
          <cell r="D5">
            <v>107</v>
          </cell>
          <cell r="E5">
            <v>95</v>
          </cell>
          <cell r="F5">
            <v>267521.80854713917</v>
          </cell>
          <cell r="G5">
            <v>55227.514018454356</v>
          </cell>
          <cell r="H5">
            <v>212294.29452868481</v>
          </cell>
          <cell r="I5">
            <v>47938.408528718166</v>
          </cell>
          <cell r="J5">
            <v>227859.50612094998</v>
          </cell>
          <cell r="K5">
            <v>15561.971604869235</v>
          </cell>
          <cell r="L5">
            <v>0.93168943505037261</v>
          </cell>
          <cell r="M5">
            <v>1.174064725678533</v>
          </cell>
          <cell r="N5">
            <v>11.941071992677536</v>
          </cell>
          <cell r="O5">
            <v>115.20514700726778</v>
          </cell>
          <cell r="P5">
            <v>20.644116574414863</v>
          </cell>
          <cell r="Q5">
            <v>17.919439461426599</v>
          </cell>
          <cell r="R5">
            <v>192.35449169174399</v>
          </cell>
        </row>
        <row r="6">
          <cell r="A6" t="str">
            <v>EM38990</v>
          </cell>
          <cell r="B6">
            <v>38990</v>
          </cell>
          <cell r="C6">
            <v>108</v>
          </cell>
          <cell r="D6">
            <v>108</v>
          </cell>
          <cell r="E6">
            <v>92</v>
          </cell>
          <cell r="F6">
            <v>297327.67835533619</v>
          </cell>
          <cell r="G6">
            <v>59419.230545550003</v>
          </cell>
          <cell r="H6">
            <v>237908.44780978619</v>
          </cell>
          <cell r="I6">
            <v>59010.656414004974</v>
          </cell>
          <cell r="J6">
            <v>262680.62299838662</v>
          </cell>
          <cell r="K6">
            <v>15710.056154296268</v>
          </cell>
          <cell r="L6">
            <v>0.9056946991147018</v>
          </cell>
          <cell r="M6">
            <v>1.1318980249150785</v>
          </cell>
          <cell r="N6">
            <v>12.254907535617951</v>
          </cell>
          <cell r="O6">
            <v>100.69237347349362</v>
          </cell>
          <cell r="P6">
            <v>19.984426231095142</v>
          </cell>
          <cell r="Q6">
            <v>19.847010793082426</v>
          </cell>
          <cell r="R6">
            <v>174.19062931691451</v>
          </cell>
        </row>
        <row r="7">
          <cell r="A7" t="str">
            <v>EM39082</v>
          </cell>
          <cell r="B7">
            <v>39082</v>
          </cell>
          <cell r="C7">
            <v>110</v>
          </cell>
          <cell r="D7">
            <v>110</v>
          </cell>
          <cell r="E7">
            <v>92</v>
          </cell>
          <cell r="F7">
            <v>314297.19013130665</v>
          </cell>
          <cell r="G7">
            <v>75493.178529389086</v>
          </cell>
          <cell r="H7">
            <v>238804.01160191756</v>
          </cell>
          <cell r="I7">
            <v>62862.439829188399</v>
          </cell>
          <cell r="J7">
            <v>273712.7054721415</v>
          </cell>
          <cell r="K7">
            <v>15148.350141332019</v>
          </cell>
          <cell r="L7">
            <v>0.87246228190244912</v>
          </cell>
          <cell r="M7">
            <v>1.1482740254573087</v>
          </cell>
          <cell r="N7">
            <v>13.088419808633523</v>
          </cell>
          <cell r="O7">
            <v>120.09266381406971</v>
          </cell>
          <cell r="P7">
            <v>24.019679748918421</v>
          </cell>
          <cell r="Q7">
            <v>20.000955084239163</v>
          </cell>
          <cell r="R7">
            <v>137.84671063745614</v>
          </cell>
        </row>
        <row r="8">
          <cell r="A8" t="str">
            <v>EM39172</v>
          </cell>
          <cell r="B8">
            <v>39172</v>
          </cell>
          <cell r="C8">
            <v>119</v>
          </cell>
          <cell r="D8">
            <v>118</v>
          </cell>
          <cell r="E8">
            <v>104</v>
          </cell>
          <cell r="F8">
            <v>369080.17238566279</v>
          </cell>
          <cell r="G8">
            <v>103896.12428790331</v>
          </cell>
          <cell r="H8">
            <v>265184.04809775949</v>
          </cell>
          <cell r="I8">
            <v>87534.910457930528</v>
          </cell>
          <cell r="J8">
            <v>293954.98063409328</v>
          </cell>
          <cell r="K8">
            <v>17976.585677162977</v>
          </cell>
          <cell r="L8">
            <v>0.90212469788988869</v>
          </cell>
          <cell r="M8">
            <v>1.2555669973324357</v>
          </cell>
          <cell r="N8">
            <v>11.982418144267321</v>
          </cell>
          <cell r="O8">
            <v>118.48418601144699</v>
          </cell>
          <cell r="P8">
            <v>28.035320704244594</v>
          </cell>
          <cell r="Q8">
            <v>23.661656165267527</v>
          </cell>
          <cell r="R8">
            <v>145.78949783193451</v>
          </cell>
        </row>
        <row r="9">
          <cell r="A9" t="str">
            <v>EM39263</v>
          </cell>
          <cell r="B9">
            <v>39263</v>
          </cell>
          <cell r="C9">
            <v>121</v>
          </cell>
          <cell r="D9">
            <v>120</v>
          </cell>
          <cell r="E9">
            <v>117</v>
          </cell>
          <cell r="F9">
            <v>382332.98543861881</v>
          </cell>
          <cell r="G9">
            <v>108852.19132590294</v>
          </cell>
          <cell r="H9">
            <v>273480.79411271587</v>
          </cell>
          <cell r="I9">
            <v>88849.444690420292</v>
          </cell>
          <cell r="J9">
            <v>296925.89473775029</v>
          </cell>
          <cell r="K9">
            <v>19183.86419609189</v>
          </cell>
          <cell r="L9">
            <v>0.92104056587674343</v>
          </cell>
          <cell r="M9">
            <v>1.2876377312133771</v>
          </cell>
          <cell r="N9">
            <v>12.955367969524163</v>
          </cell>
          <cell r="O9">
            <v>123.08093401759403</v>
          </cell>
          <cell r="P9">
            <v>28.596223237846885</v>
          </cell>
          <cell r="Q9">
            <v>23.233674221028533</v>
          </cell>
          <cell r="R9">
            <v>145.99943669024901</v>
          </cell>
        </row>
        <row r="10">
          <cell r="A10" t="str">
            <v>EM39355</v>
          </cell>
          <cell r="B10">
            <v>39355</v>
          </cell>
          <cell r="C10">
            <v>120</v>
          </cell>
          <cell r="D10">
            <v>119</v>
          </cell>
          <cell r="E10">
            <v>116</v>
          </cell>
          <cell r="F10">
            <v>394787.1540184021</v>
          </cell>
          <cell r="G10">
            <v>103437.61531722546</v>
          </cell>
          <cell r="H10">
            <v>291349.53870117664</v>
          </cell>
          <cell r="I10">
            <v>86567.669286399148</v>
          </cell>
          <cell r="J10">
            <v>300065.9136044085</v>
          </cell>
          <cell r="K10">
            <v>19000.028877526522</v>
          </cell>
          <cell r="L10">
            <v>0.97095179922794206</v>
          </cell>
          <cell r="M10">
            <v>1.3156681119697895</v>
          </cell>
          <cell r="N10">
            <v>13.247133676264049</v>
          </cell>
          <cell r="O10">
            <v>119.83723397743564</v>
          </cell>
          <cell r="P10">
            <v>26.28792437929701</v>
          </cell>
          <cell r="Q10">
            <v>21.936357763603599</v>
          </cell>
          <cell r="R10">
            <v>213.72307193018713</v>
          </cell>
        </row>
        <row r="11">
          <cell r="A11" t="str">
            <v>EM39447</v>
          </cell>
          <cell r="B11">
            <v>39447</v>
          </cell>
          <cell r="C11">
            <v>123</v>
          </cell>
          <cell r="D11">
            <v>121</v>
          </cell>
          <cell r="E11">
            <v>118</v>
          </cell>
          <cell r="F11">
            <v>424051.88805770874</v>
          </cell>
          <cell r="G11">
            <v>94772.101972103119</v>
          </cell>
          <cell r="H11">
            <v>329279.78608560562</v>
          </cell>
          <cell r="I11">
            <v>99582.958824872971</v>
          </cell>
          <cell r="J11">
            <v>319627.45486831665</v>
          </cell>
          <cell r="K11">
            <v>22752.428705260158</v>
          </cell>
          <cell r="L11">
            <v>1.0301986924786097</v>
          </cell>
          <cell r="M11">
            <v>1.3267067068203322</v>
          </cell>
          <cell r="N11">
            <v>11.916044761353231</v>
          </cell>
          <cell r="O11">
            <v>94.657572586991421</v>
          </cell>
          <cell r="P11">
            <v>22.268365445290446</v>
          </cell>
          <cell r="Q11">
            <v>23.525181173250086</v>
          </cell>
          <cell r="R11">
            <v>302.70406701077809</v>
          </cell>
        </row>
        <row r="12">
          <cell r="A12" t="str">
            <v>EM39538</v>
          </cell>
          <cell r="B12">
            <v>39538</v>
          </cell>
          <cell r="C12">
            <v>139</v>
          </cell>
          <cell r="D12">
            <v>138</v>
          </cell>
          <cell r="E12">
            <v>128</v>
          </cell>
          <cell r="F12">
            <v>478303.46600246429</v>
          </cell>
          <cell r="G12">
            <v>125290.58205979317</v>
          </cell>
          <cell r="H12">
            <v>353012.88394267112</v>
          </cell>
          <cell r="I12">
            <v>112386.84529852867</v>
          </cell>
          <cell r="J12">
            <v>358216.77676296234</v>
          </cell>
          <cell r="K12">
            <v>25941.105609364808</v>
          </cell>
          <cell r="L12">
            <v>0.98547278308035602</v>
          </cell>
          <cell r="M12">
            <v>1.335234687567314</v>
          </cell>
          <cell r="N12">
            <v>10.74318301146466</v>
          </cell>
          <cell r="O12">
            <v>110.72277554254551</v>
          </cell>
          <cell r="P12">
            <v>26.059538182657587</v>
          </cell>
          <cell r="Q12">
            <v>23.535842607778694</v>
          </cell>
          <cell r="R12">
            <v>424.1630190541826</v>
          </cell>
        </row>
        <row r="13">
          <cell r="A13" t="str">
            <v>EM39629</v>
          </cell>
          <cell r="B13">
            <v>39629</v>
          </cell>
          <cell r="C13">
            <v>141</v>
          </cell>
          <cell r="D13">
            <v>141</v>
          </cell>
          <cell r="E13">
            <v>130</v>
          </cell>
          <cell r="F13">
            <v>499435.25239372253</v>
          </cell>
          <cell r="G13">
            <v>134052.32095425576</v>
          </cell>
          <cell r="H13">
            <v>365382.93143946677</v>
          </cell>
          <cell r="I13">
            <v>108174.60700190067</v>
          </cell>
          <cell r="J13">
            <v>405854.79483795166</v>
          </cell>
          <cell r="K13">
            <v>27504.222417809069</v>
          </cell>
          <cell r="L13">
            <v>0.90027994269565215</v>
          </cell>
          <cell r="M13">
            <v>1.2305762029819935</v>
          </cell>
          <cell r="N13">
            <v>11.342943049240072</v>
          </cell>
          <cell r="O13">
            <v>123.22300976287815</v>
          </cell>
          <cell r="P13">
            <v>26.723379377521834</v>
          </cell>
          <cell r="Q13">
            <v>21.687004260767907</v>
          </cell>
          <cell r="R13">
            <v>372.18996933807506</v>
          </cell>
        </row>
        <row r="14">
          <cell r="A14" t="str">
            <v>EM39721</v>
          </cell>
          <cell r="B14">
            <v>39721</v>
          </cell>
          <cell r="C14">
            <v>142</v>
          </cell>
          <cell r="D14">
            <v>141</v>
          </cell>
          <cell r="E14">
            <v>130</v>
          </cell>
          <cell r="F14">
            <v>516966.96631908417</v>
          </cell>
          <cell r="G14">
            <v>142552.33036845177</v>
          </cell>
          <cell r="H14">
            <v>374414.63595063239</v>
          </cell>
          <cell r="I14">
            <v>110945.5487677753</v>
          </cell>
          <cell r="J14">
            <v>440243.89770460129</v>
          </cell>
          <cell r="K14">
            <v>29997.79292012006</v>
          </cell>
          <cell r="L14">
            <v>0.85047092737185515</v>
          </cell>
          <cell r="M14">
            <v>1.1742740081452832</v>
          </cell>
          <cell r="N14">
            <v>11.17843885879064</v>
          </cell>
          <cell r="O14">
            <v>127.41749728688556</v>
          </cell>
          <cell r="P14">
            <v>27.430887514524123</v>
          </cell>
          <cell r="Q14">
            <v>21.528352148341437</v>
          </cell>
          <cell r="R14">
            <v>637.26664144364292</v>
          </cell>
        </row>
        <row r="15">
          <cell r="A15" t="str">
            <v>EM39813</v>
          </cell>
          <cell r="B15">
            <v>39813</v>
          </cell>
          <cell r="C15">
            <v>148</v>
          </cell>
          <cell r="D15">
            <v>145</v>
          </cell>
          <cell r="E15">
            <v>133</v>
          </cell>
          <cell r="F15">
            <v>535804.16003131866</v>
          </cell>
          <cell r="G15">
            <v>142507.11290197819</v>
          </cell>
          <cell r="H15">
            <v>393297.04712934047</v>
          </cell>
          <cell r="I15">
            <v>125210.27558171749</v>
          </cell>
          <cell r="J15">
            <v>425363.02954435349</v>
          </cell>
          <cell r="K15">
            <v>28456.940705306828</v>
          </cell>
          <cell r="L15">
            <v>0.92461502249181848</v>
          </cell>
          <cell r="M15">
            <v>1.2596397025977295</v>
          </cell>
          <cell r="N15">
            <v>11.023209980510275</v>
          </cell>
          <cell r="O15">
            <v>112.76200916219234</v>
          </cell>
          <cell r="P15">
            <v>26.472057471149292</v>
          </cell>
          <cell r="Q15">
            <v>23.476042745099502</v>
          </cell>
          <cell r="R15">
            <v>1137.5177655769621</v>
          </cell>
        </row>
        <row r="16">
          <cell r="A16" t="str">
            <v>EM39903</v>
          </cell>
          <cell r="B16">
            <v>39903</v>
          </cell>
          <cell r="C16">
            <v>148</v>
          </cell>
          <cell r="D16">
            <v>148</v>
          </cell>
          <cell r="E16">
            <v>138</v>
          </cell>
          <cell r="F16">
            <v>552319.12187606096</v>
          </cell>
          <cell r="G16">
            <v>144365.77504122257</v>
          </cell>
          <cell r="H16">
            <v>407953.34683483839</v>
          </cell>
          <cell r="I16">
            <v>124603.11560928822</v>
          </cell>
          <cell r="J16">
            <v>378895.09555053711</v>
          </cell>
          <cell r="K16">
            <v>30027.377142131329</v>
          </cell>
          <cell r="L16">
            <v>1.0766920755257585</v>
          </cell>
          <cell r="M16">
            <v>1.4577098736882239</v>
          </cell>
          <cell r="N16">
            <v>9.3265088918343313</v>
          </cell>
          <cell r="O16">
            <v>115.86048577942718</v>
          </cell>
          <cell r="P16">
            <v>26.138109169723421</v>
          </cell>
          <cell r="Q16">
            <v>22.559985825956762</v>
          </cell>
          <cell r="R16">
            <v>954.4605794147692</v>
          </cell>
        </row>
        <row r="17">
          <cell r="A17" t="str">
            <v>EM39994</v>
          </cell>
          <cell r="B17">
            <v>39994</v>
          </cell>
          <cell r="C17">
            <v>148</v>
          </cell>
          <cell r="D17">
            <v>147</v>
          </cell>
          <cell r="E17">
            <v>138</v>
          </cell>
          <cell r="F17">
            <v>597685.48259478807</v>
          </cell>
          <cell r="G17">
            <v>159738.10203397274</v>
          </cell>
          <cell r="H17">
            <v>437947.38056081533</v>
          </cell>
          <cell r="I17">
            <v>131258.26522165537</v>
          </cell>
          <cell r="J17">
            <v>328562.69728016853</v>
          </cell>
          <cell r="K17">
            <v>30749.192652642727</v>
          </cell>
          <cell r="L17">
            <v>1.3329187524516011</v>
          </cell>
          <cell r="M17">
            <v>1.8190911127234142</v>
          </cell>
          <cell r="N17">
            <v>7.9843434570271477</v>
          </cell>
          <cell r="O17">
            <v>121.66789600113599</v>
          </cell>
          <cell r="P17">
            <v>26.738389255138994</v>
          </cell>
          <cell r="Q17">
            <v>21.976536238359333</v>
          </cell>
          <cell r="R17">
            <v>628.36826157620726</v>
          </cell>
        </row>
        <row r="18">
          <cell r="A18" t="str">
            <v>EM40086</v>
          </cell>
          <cell r="B18">
            <v>40086</v>
          </cell>
          <cell r="C18">
            <v>150</v>
          </cell>
          <cell r="D18">
            <v>148</v>
          </cell>
          <cell r="E18">
            <v>140</v>
          </cell>
          <cell r="F18">
            <v>640652.32446223497</v>
          </cell>
          <cell r="G18">
            <v>182020.49615156651</v>
          </cell>
          <cell r="H18">
            <v>458631.82831066847</v>
          </cell>
          <cell r="I18">
            <v>124975.27404528856</v>
          </cell>
          <cell r="J18">
            <v>296325.95182991028</v>
          </cell>
          <cell r="K18">
            <v>29951.543012142181</v>
          </cell>
          <cell r="L18">
            <v>1.5477275124857137</v>
          </cell>
          <cell r="M18">
            <v>2.161985207525686</v>
          </cell>
          <cell r="N18">
            <v>7.4788834992002693</v>
          </cell>
          <cell r="O18">
            <v>145.48020761120165</v>
          </cell>
          <cell r="P18">
            <v>28.414659316013026</v>
          </cell>
          <cell r="Q18">
            <v>19.53163236606844</v>
          </cell>
          <cell r="R18">
            <v>415.12620159501768</v>
          </cell>
        </row>
        <row r="19">
          <cell r="A19" t="str">
            <v>EM40178</v>
          </cell>
          <cell r="B19">
            <v>40178</v>
          </cell>
          <cell r="C19">
            <v>154</v>
          </cell>
          <cell r="D19">
            <v>152</v>
          </cell>
          <cell r="E19">
            <v>149</v>
          </cell>
          <cell r="F19">
            <v>681989.91848117113</v>
          </cell>
          <cell r="G19">
            <v>188190.85670554638</v>
          </cell>
          <cell r="H19">
            <v>493799.06177562475</v>
          </cell>
          <cell r="I19">
            <v>123245.44412428141</v>
          </cell>
          <cell r="J19">
            <v>315201.76729011536</v>
          </cell>
          <cell r="K19">
            <v>34317.372208163142</v>
          </cell>
          <cell r="L19">
            <v>1.5666126050655242</v>
          </cell>
          <cell r="M19">
            <v>2.1636614678415165</v>
          </cell>
          <cell r="N19">
            <v>7.9422390504546314</v>
          </cell>
          <cell r="O19">
            <v>152.51473525727042</v>
          </cell>
          <cell r="P19">
            <v>27.593641349412213</v>
          </cell>
          <cell r="Q19">
            <v>18.092442873054665</v>
          </cell>
          <cell r="R19">
            <v>373.05345246807053</v>
          </cell>
        </row>
        <row r="20">
          <cell r="A20" t="str">
            <v>EM40268</v>
          </cell>
          <cell r="B20">
            <v>40268</v>
          </cell>
          <cell r="C20">
            <v>160</v>
          </cell>
          <cell r="D20">
            <v>161</v>
          </cell>
          <cell r="E20">
            <v>153</v>
          </cell>
          <cell r="F20">
            <v>698631.04108428955</v>
          </cell>
          <cell r="G20">
            <v>201139.62919616699</v>
          </cell>
          <cell r="H20">
            <v>497491.41188812256</v>
          </cell>
          <cell r="I20">
            <v>134005.3578851223</v>
          </cell>
          <cell r="J20">
            <v>355696.03396987915</v>
          </cell>
          <cell r="K20">
            <v>35714.556137084961</v>
          </cell>
          <cell r="L20">
            <v>1.3986419987191954</v>
          </cell>
          <cell r="M20">
            <v>1.96412378650095</v>
          </cell>
          <cell r="N20">
            <v>8.616972279023436</v>
          </cell>
          <cell r="O20">
            <v>152.7697608820082</v>
          </cell>
          <cell r="P20">
            <v>28.716683716333229</v>
          </cell>
          <cell r="Q20">
            <v>18.797361173139869</v>
          </cell>
          <cell r="R20">
            <v>304.83767718515583</v>
          </cell>
        </row>
        <row r="21">
          <cell r="A21" t="str">
            <v>EM40359</v>
          </cell>
          <cell r="B21">
            <v>40359</v>
          </cell>
          <cell r="C21">
            <v>168</v>
          </cell>
          <cell r="D21">
            <v>166</v>
          </cell>
          <cell r="E21">
            <v>160</v>
          </cell>
          <cell r="F21">
            <v>732716.08214569092</v>
          </cell>
          <cell r="G21">
            <v>206774.58759593964</v>
          </cell>
          <cell r="H21">
            <v>525941.49454975128</v>
          </cell>
          <cell r="I21">
            <v>141472.08349847794</v>
          </cell>
          <cell r="J21">
            <v>394932.92584991455</v>
          </cell>
          <cell r="K21">
            <v>39228.542131066322</v>
          </cell>
          <cell r="L21">
            <v>1.3317235918425896</v>
          </cell>
          <cell r="M21">
            <v>1.8552924666102499</v>
          </cell>
          <cell r="N21">
            <v>8.6585104689008965</v>
          </cell>
          <cell r="O21">
            <v>145.79750597323439</v>
          </cell>
          <cell r="P21">
            <v>28.02901056148437</v>
          </cell>
          <cell r="Q21">
            <v>19.224615931791007</v>
          </cell>
          <cell r="R21">
            <v>406.11323198510792</v>
          </cell>
        </row>
        <row r="22">
          <cell r="A22" t="str">
            <v>EM40451</v>
          </cell>
          <cell r="B22">
            <v>40451</v>
          </cell>
          <cell r="C22">
            <v>176</v>
          </cell>
          <cell r="D22">
            <v>174</v>
          </cell>
          <cell r="E22">
            <v>167</v>
          </cell>
          <cell r="F22">
            <v>794496.20880889893</v>
          </cell>
          <cell r="G22">
            <v>249778.84321975708</v>
          </cell>
          <cell r="H22">
            <v>544717.36558914185</v>
          </cell>
          <cell r="I22">
            <v>142443.53551495075</v>
          </cell>
          <cell r="J22">
            <v>426336.6229839325</v>
          </cell>
          <cell r="K22">
            <v>42115.087666094303</v>
          </cell>
          <cell r="L22">
            <v>1.2776696540322101</v>
          </cell>
          <cell r="M22">
            <v>1.8635420134639511</v>
          </cell>
          <cell r="N22">
            <v>8.4579395168197617</v>
          </cell>
          <cell r="O22">
            <v>174.99030235696645</v>
          </cell>
          <cell r="P22">
            <v>31.271741682927534</v>
          </cell>
          <cell r="Q22">
            <v>17.870556974714887</v>
          </cell>
          <cell r="R22">
            <v>363.00799174070619</v>
          </cell>
        </row>
        <row r="23">
          <cell r="A23" t="str">
            <v>EM40543</v>
          </cell>
          <cell r="B23">
            <v>40543</v>
          </cell>
          <cell r="C23">
            <v>186</v>
          </cell>
          <cell r="D23">
            <v>185</v>
          </cell>
          <cell r="E23">
            <v>177</v>
          </cell>
          <cell r="F23">
            <v>873251.54740905762</v>
          </cell>
          <cell r="G23">
            <v>249773.82044506073</v>
          </cell>
          <cell r="H23">
            <v>623477.72696399689</v>
          </cell>
          <cell r="I23">
            <v>141550.58456480503</v>
          </cell>
          <cell r="J23">
            <v>465695.97733306885</v>
          </cell>
          <cell r="K23">
            <v>43604.360077321529</v>
          </cell>
          <cell r="L23">
            <v>1.33880848731936</v>
          </cell>
          <cell r="M23">
            <v>1.8751537267080629</v>
          </cell>
          <cell r="N23">
            <v>9.0014141439467785</v>
          </cell>
          <cell r="O23">
            <v>176.11742823455657</v>
          </cell>
          <cell r="P23">
            <v>28.450114253451108</v>
          </cell>
          <cell r="Q23">
            <v>16.154059560511353</v>
          </cell>
          <cell r="R23">
            <v>325.46819482649744</v>
          </cell>
        </row>
        <row r="24">
          <cell r="A24" t="str">
            <v>EM40633</v>
          </cell>
          <cell r="B24">
            <v>40633</v>
          </cell>
          <cell r="C24">
            <v>180</v>
          </cell>
          <cell r="D24">
            <v>187</v>
          </cell>
          <cell r="E24">
            <v>170</v>
          </cell>
          <cell r="F24">
            <v>862994.13405227661</v>
          </cell>
          <cell r="G24">
            <v>258763.062251091</v>
          </cell>
          <cell r="H24">
            <v>604231.07180118561</v>
          </cell>
          <cell r="I24">
            <v>146561.49358987808</v>
          </cell>
          <cell r="J24">
            <v>489741.92768287659</v>
          </cell>
          <cell r="K24">
            <v>41881.119353175163</v>
          </cell>
          <cell r="L24">
            <v>1.2337744384271798</v>
          </cell>
          <cell r="M24">
            <v>1.7621405995099784</v>
          </cell>
          <cell r="N24">
            <v>9.8515054214838145</v>
          </cell>
          <cell r="O24">
            <v>182.299421381667</v>
          </cell>
          <cell r="P24">
            <v>29.894544770288491</v>
          </cell>
          <cell r="Q24">
            <v>16.398595532401863</v>
          </cell>
          <cell r="R24">
            <v>294.93717171192014</v>
          </cell>
        </row>
        <row r="25">
          <cell r="A25" t="str">
            <v>EM40724</v>
          </cell>
          <cell r="B25">
            <v>40724</v>
          </cell>
          <cell r="C25">
            <v>184</v>
          </cell>
          <cell r="D25">
            <v>188</v>
          </cell>
          <cell r="E25">
            <v>174</v>
          </cell>
          <cell r="F25">
            <v>890844.60722351074</v>
          </cell>
          <cell r="G25">
            <v>254486.27283763885</v>
          </cell>
          <cell r="H25">
            <v>636358.33438587189</v>
          </cell>
          <cell r="I25">
            <v>153474.40825861692</v>
          </cell>
          <cell r="J25">
            <v>515372.24833488464</v>
          </cell>
          <cell r="K25">
            <v>42655.667519211769</v>
          </cell>
          <cell r="L25">
            <v>1.2347547553091596</v>
          </cell>
          <cell r="M25">
            <v>1.7285459395645364</v>
          </cell>
          <cell r="N25">
            <v>10.204787067134372</v>
          </cell>
          <cell r="O25">
            <v>167.78421082909014</v>
          </cell>
          <cell r="P25">
            <v>28.415753576965585</v>
          </cell>
          <cell r="Q25">
            <v>16.935892499390597</v>
          </cell>
          <cell r="R25">
            <v>340.59149891924466</v>
          </cell>
        </row>
        <row r="26">
          <cell r="A26" t="str">
            <v>EM40816</v>
          </cell>
          <cell r="B26">
            <v>40816</v>
          </cell>
          <cell r="C26">
            <v>183</v>
          </cell>
          <cell r="D26">
            <v>185</v>
          </cell>
          <cell r="E26">
            <v>176</v>
          </cell>
          <cell r="F26">
            <v>848567.58341217041</v>
          </cell>
          <cell r="G26">
            <v>228126.05636882782</v>
          </cell>
          <cell r="H26">
            <v>620441.52704334259</v>
          </cell>
          <cell r="I26">
            <v>158516.54121047258</v>
          </cell>
          <cell r="J26">
            <v>525575.25402832031</v>
          </cell>
          <cell r="K26">
            <v>42676.895036697388</v>
          </cell>
          <cell r="L26">
            <v>1.1804998851980015</v>
          </cell>
          <cell r="M26">
            <v>1.6145501084920673</v>
          </cell>
          <cell r="N26">
            <v>10.571834541175578</v>
          </cell>
          <cell r="O26">
            <v>146.99894814624346</v>
          </cell>
          <cell r="P26">
            <v>26.906747592863105</v>
          </cell>
          <cell r="Q26">
            <v>18.304040901091785</v>
          </cell>
          <cell r="R26">
            <v>573.25796444284674</v>
          </cell>
        </row>
        <row r="27">
          <cell r="A27" t="str">
            <v>EM40908</v>
          </cell>
          <cell r="B27">
            <v>40908</v>
          </cell>
          <cell r="C27">
            <v>167</v>
          </cell>
          <cell r="D27">
            <v>168</v>
          </cell>
          <cell r="E27">
            <v>164</v>
          </cell>
          <cell r="F27">
            <v>830071.01731109619</v>
          </cell>
          <cell r="G27">
            <v>216958.55692434311</v>
          </cell>
          <cell r="H27">
            <v>613112.46038675308</v>
          </cell>
          <cell r="I27">
            <v>150206.17637851479</v>
          </cell>
          <cell r="J27">
            <v>523910.67588806152</v>
          </cell>
          <cell r="K27">
            <v>45427.758241653442</v>
          </cell>
          <cell r="L27">
            <v>1.1702614369281346</v>
          </cell>
          <cell r="M27">
            <v>1.584375076732448</v>
          </cell>
          <cell r="N27">
            <v>9.9936445769952886</v>
          </cell>
          <cell r="O27">
            <v>144.54841269939325</v>
          </cell>
          <cell r="P27">
            <v>26.081938934747367</v>
          </cell>
          <cell r="Q27">
            <v>18.043739427971492</v>
          </cell>
          <cell r="R27">
            <v>510.12150653818367</v>
          </cell>
        </row>
        <row r="28">
          <cell r="A28" t="str">
            <v>EM40999</v>
          </cell>
          <cell r="B28">
            <v>40999</v>
          </cell>
          <cell r="C28">
            <v>152</v>
          </cell>
          <cell r="D28">
            <v>152</v>
          </cell>
          <cell r="E28">
            <v>147</v>
          </cell>
          <cell r="F28">
            <v>808911.94708251953</v>
          </cell>
          <cell r="G28">
            <v>221324.01320266724</v>
          </cell>
          <cell r="H28">
            <v>587587.93387985229</v>
          </cell>
          <cell r="I28">
            <v>136335.05412791669</v>
          </cell>
          <cell r="J28">
            <v>488576.72577142715</v>
          </cell>
          <cell r="K28">
            <v>42715.394235610962</v>
          </cell>
          <cell r="L28">
            <v>1.2026523223186565</v>
          </cell>
          <cell r="M28">
            <v>1.6556497770238776</v>
          </cell>
          <cell r="N28">
            <v>9.8613943026556132</v>
          </cell>
          <cell r="O28">
            <v>162.44995000362738</v>
          </cell>
          <cell r="P28">
            <v>27.363279505107474</v>
          </cell>
          <cell r="Q28">
            <v>16.844129225337696</v>
          </cell>
          <cell r="R28">
            <v>392.43565300871154</v>
          </cell>
        </row>
        <row r="29">
          <cell r="A29" t="str">
            <v>EM41090</v>
          </cell>
          <cell r="B29">
            <v>41090</v>
          </cell>
          <cell r="C29">
            <v>188</v>
          </cell>
          <cell r="D29">
            <v>188</v>
          </cell>
          <cell r="E29">
            <v>145</v>
          </cell>
          <cell r="F29">
            <v>880979.25992584229</v>
          </cell>
          <cell r="G29">
            <v>209568.81705093384</v>
          </cell>
          <cell r="H29">
            <v>671410.44287490845</v>
          </cell>
          <cell r="I29">
            <v>142650.96399093419</v>
          </cell>
          <cell r="J29">
            <v>481208.7192838192</v>
          </cell>
          <cell r="K29">
            <v>44929.151500701904</v>
          </cell>
          <cell r="L29">
            <v>1.3952582652163195</v>
          </cell>
          <cell r="M29">
            <v>1.8307632938093885</v>
          </cell>
          <cell r="N29">
            <v>8.64542147204385</v>
          </cell>
          <cell r="O29">
            <v>146.91020038550349</v>
          </cell>
          <cell r="P29">
            <v>23.788166939205198</v>
          </cell>
          <cell r="Q29">
            <v>16.192318080557545</v>
          </cell>
          <cell r="R29">
            <v>447.3409413289354</v>
          </cell>
        </row>
        <row r="30">
          <cell r="A30" t="str">
            <v>EM41182</v>
          </cell>
          <cell r="B30">
            <v>41182</v>
          </cell>
          <cell r="C30">
            <v>97</v>
          </cell>
          <cell r="D30">
            <v>97</v>
          </cell>
          <cell r="E30">
            <v>85</v>
          </cell>
          <cell r="F30">
            <v>528744.41299438477</v>
          </cell>
          <cell r="G30">
            <v>109750.01599884033</v>
          </cell>
          <cell r="H30">
            <v>418994.39699554443</v>
          </cell>
          <cell r="I30">
            <v>73315.399000048637</v>
          </cell>
          <cell r="J30">
            <v>307522.04479980469</v>
          </cell>
          <cell r="K30">
            <v>24718.206001281738</v>
          </cell>
          <cell r="L30">
            <v>1.3624857277087492</v>
          </cell>
          <cell r="M30">
            <v>1.719370763610117</v>
          </cell>
          <cell r="N30">
            <v>9.8534272587248104</v>
          </cell>
          <cell r="O30">
            <v>152.97197795890864</v>
          </cell>
          <cell r="P30">
            <v>20.939024801879658</v>
          </cell>
          <cell r="Q30">
            <v>13.688144117156087</v>
          </cell>
          <cell r="R30">
            <v>340.53127171597941</v>
          </cell>
        </row>
        <row r="31">
          <cell r="A31" t="str">
            <v>EM41274</v>
          </cell>
          <cell r="B31">
            <v>41274</v>
          </cell>
          <cell r="C31">
            <v>173</v>
          </cell>
          <cell r="D31">
            <v>173</v>
          </cell>
          <cell r="E31">
            <v>62</v>
          </cell>
          <cell r="F31">
            <v>836386</v>
          </cell>
          <cell r="G31">
            <v>201881</v>
          </cell>
          <cell r="H31">
            <v>634505</v>
          </cell>
          <cell r="I31">
            <v>136019</v>
          </cell>
          <cell r="J31">
            <v>388656</v>
          </cell>
          <cell r="K31">
            <v>12085</v>
          </cell>
          <cell r="L31">
            <v>1.632561957103454</v>
          </cell>
          <cell r="M31">
            <v>2.1519955950763658</v>
          </cell>
          <cell r="N31">
            <v>9.021928009929665</v>
          </cell>
          <cell r="O31">
            <v>148.4211764532896</v>
          </cell>
          <cell r="P31">
            <v>24.137300241754406</v>
          </cell>
          <cell r="Q31">
            <v>16.262706453718735</v>
          </cell>
          <cell r="R31">
            <v>333.95871707536554</v>
          </cell>
        </row>
        <row r="32">
          <cell r="A32" t="str">
            <v>EM IG</v>
          </cell>
          <cell r="B32" t="str">
            <v>ReportDate</v>
          </cell>
          <cell r="C32" t="str">
            <v>LeverageTickerCount</v>
          </cell>
          <cell r="D32" t="str">
            <v>LiquiditySample</v>
          </cell>
          <cell r="E32" t="str">
            <v>CoverageSample</v>
          </cell>
          <cell r="F32" t="str">
            <v>TotalDebt</v>
          </cell>
          <cell r="G32" t="str">
            <v>Cash</v>
          </cell>
          <cell r="H32" t="str">
            <v>NetDebt</v>
          </cell>
          <cell r="I32" t="str">
            <v>STdebt</v>
          </cell>
          <cell r="J32" t="str">
            <v>LtmEbitda</v>
          </cell>
          <cell r="K32" t="str">
            <v>LtmInterest</v>
          </cell>
          <cell r="L32" t="str">
            <v>NetLeverage</v>
          </cell>
          <cell r="M32" t="str">
            <v>Leverage</v>
          </cell>
          <cell r="N32" t="str">
            <v>CoverageRatio</v>
          </cell>
          <cell r="O32" t="str">
            <v>CashSTdebt</v>
          </cell>
          <cell r="P32" t="str">
            <v>CashTotalDebt</v>
          </cell>
          <cell r="Q32" t="str">
            <v>STtoTotalDebt</v>
          </cell>
          <cell r="R32" t="str">
            <v>OAS</v>
          </cell>
        </row>
        <row r="33">
          <cell r="A33" t="str">
            <v>EM IG38807</v>
          </cell>
          <cell r="B33">
            <v>38807</v>
          </cell>
          <cell r="C33">
            <v>33</v>
          </cell>
          <cell r="D33">
            <v>33</v>
          </cell>
          <cell r="E33">
            <v>30</v>
          </cell>
          <cell r="F33">
            <v>184504.50382912159</v>
          </cell>
          <cell r="G33">
            <v>41567.006995469332</v>
          </cell>
          <cell r="H33">
            <v>142937.49683365226</v>
          </cell>
          <cell r="I33">
            <v>26565.046084418893</v>
          </cell>
          <cell r="J33">
            <v>165831.58181342483</v>
          </cell>
          <cell r="K33">
            <v>9037.8354007154703</v>
          </cell>
          <cell r="L33">
            <v>0.86194375806213774</v>
          </cell>
          <cell r="M33">
            <v>1.1126017240594464</v>
          </cell>
          <cell r="N33">
            <v>14.666753109408802</v>
          </cell>
          <cell r="O33">
            <v>156.47255744777152</v>
          </cell>
          <cell r="P33">
            <v>22.528993131770115</v>
          </cell>
          <cell r="Q33">
            <v>14.398047491036884</v>
          </cell>
          <cell r="R33">
            <v>132.17785759706317</v>
          </cell>
        </row>
        <row r="34">
          <cell r="A34" t="str">
            <v>EM IG38898</v>
          </cell>
          <cell r="B34">
            <v>38898</v>
          </cell>
          <cell r="C34">
            <v>33</v>
          </cell>
          <cell r="D34">
            <v>33</v>
          </cell>
          <cell r="E34">
            <v>30</v>
          </cell>
          <cell r="F34">
            <v>191536.4365683794</v>
          </cell>
          <cell r="G34">
            <v>39867.53095176816</v>
          </cell>
          <cell r="H34">
            <v>151668.90561661124</v>
          </cell>
          <cell r="I34">
            <v>30712.797579780221</v>
          </cell>
          <cell r="J34">
            <v>179161.04044684768</v>
          </cell>
          <cell r="K34">
            <v>9642.9732762724161</v>
          </cell>
          <cell r="L34">
            <v>0.84655070789013076</v>
          </cell>
          <cell r="M34">
            <v>1.0690741474299663</v>
          </cell>
          <cell r="N34">
            <v>14.812321686775752</v>
          </cell>
          <cell r="O34">
            <v>129.80755285547468</v>
          </cell>
          <cell r="P34">
            <v>20.814593643928038</v>
          </cell>
          <cell r="Q34">
            <v>16.034963440919821</v>
          </cell>
          <cell r="R34">
            <v>159.65185159409259</v>
          </cell>
        </row>
        <row r="35">
          <cell r="A35" t="str">
            <v>EM IG38990</v>
          </cell>
          <cell r="B35">
            <v>38990</v>
          </cell>
          <cell r="C35">
            <v>35</v>
          </cell>
          <cell r="D35">
            <v>35</v>
          </cell>
          <cell r="E35">
            <v>31</v>
          </cell>
          <cell r="F35">
            <v>223336.72027504444</v>
          </cell>
          <cell r="G35">
            <v>44846.963618546724</v>
          </cell>
          <cell r="H35">
            <v>178489.75665649772</v>
          </cell>
          <cell r="I35">
            <v>42945.141768470407</v>
          </cell>
          <cell r="J35">
            <v>220814.90890082717</v>
          </cell>
          <cell r="K35">
            <v>10368.872150555253</v>
          </cell>
          <cell r="L35">
            <v>0.80832294134931526</v>
          </cell>
          <cell r="M35">
            <v>1.0114204760302208</v>
          </cell>
          <cell r="N35">
            <v>15.168555148873077</v>
          </cell>
          <cell r="O35">
            <v>104.42849126061706</v>
          </cell>
          <cell r="P35">
            <v>20.08042545055584</v>
          </cell>
          <cell r="Q35">
            <v>19.228876342225519</v>
          </cell>
          <cell r="R35">
            <v>143.50865260733838</v>
          </cell>
        </row>
        <row r="36">
          <cell r="A36" t="str">
            <v>EM IG39082</v>
          </cell>
          <cell r="B36">
            <v>39082</v>
          </cell>
          <cell r="C36">
            <v>37</v>
          </cell>
          <cell r="D36">
            <v>37</v>
          </cell>
          <cell r="E36">
            <v>32</v>
          </cell>
          <cell r="F36">
            <v>236469.2252188921</v>
          </cell>
          <cell r="G36">
            <v>58422.495536118746</v>
          </cell>
          <cell r="H36">
            <v>178046.72968277335</v>
          </cell>
          <cell r="I36">
            <v>47794.456037536263</v>
          </cell>
          <cell r="J36">
            <v>230744.37789496779</v>
          </cell>
          <cell r="K36">
            <v>10917.509050503373</v>
          </cell>
          <cell r="L36">
            <v>0.77161892873428184</v>
          </cell>
          <cell r="M36">
            <v>1.024810343706533</v>
          </cell>
          <cell r="N36">
            <v>14.947930464593368</v>
          </cell>
          <cell r="O36">
            <v>122.23697135549688</v>
          </cell>
          <cell r="P36">
            <v>24.706172856970664</v>
          </cell>
          <cell r="Q36">
            <v>20.211702386767008</v>
          </cell>
          <cell r="R36">
            <v>111.44682473927818</v>
          </cell>
        </row>
        <row r="37">
          <cell r="A37" t="str">
            <v>EM IG39172</v>
          </cell>
          <cell r="B37">
            <v>39172</v>
          </cell>
          <cell r="C37">
            <v>42</v>
          </cell>
          <cell r="D37">
            <v>42</v>
          </cell>
          <cell r="E37">
            <v>36</v>
          </cell>
          <cell r="F37">
            <v>272633.02953100204</v>
          </cell>
          <cell r="G37">
            <v>84074.142383694649</v>
          </cell>
          <cell r="H37">
            <v>188558.8871473074</v>
          </cell>
          <cell r="I37">
            <v>65169.444447705522</v>
          </cell>
          <cell r="J37">
            <v>240781.35263410211</v>
          </cell>
          <cell r="K37">
            <v>11618.79880939424</v>
          </cell>
          <cell r="L37">
            <v>0.7831125005508488</v>
          </cell>
          <cell r="M37">
            <v>1.1322846497390626</v>
          </cell>
          <cell r="N37">
            <v>14.528115397345202</v>
          </cell>
          <cell r="O37">
            <v>129.00853014200385</v>
          </cell>
          <cell r="P37">
            <v>30.837841815543587</v>
          </cell>
          <cell r="Q37">
            <v>23.903723096138975</v>
          </cell>
          <cell r="R37">
            <v>116.96681338030744</v>
          </cell>
        </row>
        <row r="38">
          <cell r="A38" t="str">
            <v>EM IG39263</v>
          </cell>
          <cell r="B38">
            <v>39263</v>
          </cell>
          <cell r="C38">
            <v>42</v>
          </cell>
          <cell r="D38">
            <v>42</v>
          </cell>
          <cell r="E38">
            <v>39</v>
          </cell>
          <cell r="F38">
            <v>281845.13375854492</v>
          </cell>
          <cell r="G38">
            <v>87201.915229916573</v>
          </cell>
          <cell r="H38">
            <v>194643.21852862835</v>
          </cell>
          <cell r="I38">
            <v>66421.932976910844</v>
          </cell>
          <cell r="J38">
            <v>242922.27260175347</v>
          </cell>
          <cell r="K38">
            <v>12213.3343013376</v>
          </cell>
          <cell r="L38">
            <v>0.80125719409733276</v>
          </cell>
          <cell r="M38">
            <v>1.1602276347076728</v>
          </cell>
          <cell r="N38">
            <v>16.054510729691071</v>
          </cell>
          <cell r="O38">
            <v>131.2848201214336</v>
          </cell>
          <cell r="P38">
            <v>30.939656139183846</v>
          </cell>
          <cell r="Q38">
            <v>23.566819157436342</v>
          </cell>
          <cell r="R38">
            <v>113.26473784453243</v>
          </cell>
        </row>
        <row r="39">
          <cell r="A39" t="str">
            <v>EM IG39355</v>
          </cell>
          <cell r="B39">
            <v>39355</v>
          </cell>
          <cell r="C39">
            <v>41</v>
          </cell>
          <cell r="D39">
            <v>41</v>
          </cell>
          <cell r="E39">
            <v>38</v>
          </cell>
          <cell r="F39">
            <v>285903.24472045898</v>
          </cell>
          <cell r="G39">
            <v>83246.270530819893</v>
          </cell>
          <cell r="H39">
            <v>202656.97418963909</v>
          </cell>
          <cell r="I39">
            <v>63102.7739994023</v>
          </cell>
          <cell r="J39">
            <v>242887.94646039605</v>
          </cell>
          <cell r="K39">
            <v>11885.815744742751</v>
          </cell>
          <cell r="L39">
            <v>0.83436406434719146</v>
          </cell>
          <cell r="M39">
            <v>1.177099353372304</v>
          </cell>
          <cell r="N39">
            <v>16.495852572891881</v>
          </cell>
          <cell r="O39">
            <v>131.92172903778902</v>
          </cell>
          <cell r="P39">
            <v>29.116938008945535</v>
          </cell>
          <cell r="Q39">
            <v>22.071373852752473</v>
          </cell>
          <cell r="R39">
            <v>167.86789921944788</v>
          </cell>
        </row>
        <row r="40">
          <cell r="A40" t="str">
            <v>EM IG39447</v>
          </cell>
          <cell r="B40">
            <v>39447</v>
          </cell>
          <cell r="C40">
            <v>45</v>
          </cell>
          <cell r="D40">
            <v>45</v>
          </cell>
          <cell r="E40">
            <v>42</v>
          </cell>
          <cell r="F40">
            <v>312162.6897277832</v>
          </cell>
          <cell r="G40">
            <v>71266.657173156738</v>
          </cell>
          <cell r="H40">
            <v>240896.03255462646</v>
          </cell>
          <cell r="I40">
            <v>75408.460327148438</v>
          </cell>
          <cell r="J40">
            <v>264726.2194519043</v>
          </cell>
          <cell r="K40">
            <v>15072.861790657043</v>
          </cell>
          <cell r="L40">
            <v>0.9099817655137582</v>
          </cell>
          <cell r="M40">
            <v>1.1791906762167061</v>
          </cell>
          <cell r="N40">
            <v>14.46113700763939</v>
          </cell>
          <cell r="O40">
            <v>94.507508658812156</v>
          </cell>
          <cell r="P40">
            <v>22.829972805303463</v>
          </cell>
          <cell r="Q40">
            <v>24.15678196292685</v>
          </cell>
          <cell r="R40">
            <v>248.33369407940833</v>
          </cell>
        </row>
        <row r="41">
          <cell r="A41" t="str">
            <v>EM IG39538</v>
          </cell>
          <cell r="B41">
            <v>39538</v>
          </cell>
          <cell r="C41">
            <v>46</v>
          </cell>
          <cell r="D41">
            <v>46</v>
          </cell>
          <cell r="E41">
            <v>42</v>
          </cell>
          <cell r="F41">
            <v>331124.19326782227</v>
          </cell>
          <cell r="G41">
            <v>85694.272916793823</v>
          </cell>
          <cell r="H41">
            <v>245429.92035102844</v>
          </cell>
          <cell r="I41">
            <v>78535.542671203613</v>
          </cell>
          <cell r="J41">
            <v>290075.28291320801</v>
          </cell>
          <cell r="K41">
            <v>18256.430603027344</v>
          </cell>
          <cell r="L41">
            <v>0.84609042827155434</v>
          </cell>
          <cell r="M41">
            <v>1.141511230954815</v>
          </cell>
          <cell r="N41">
            <v>11.720493614763626</v>
          </cell>
          <cell r="O41">
            <v>109.11527443766565</v>
          </cell>
          <cell r="P41">
            <v>25.8797981721263</v>
          </cell>
          <cell r="Q41">
            <v>23.71785096587066</v>
          </cell>
          <cell r="R41">
            <v>342.28291685589858</v>
          </cell>
        </row>
        <row r="42">
          <cell r="A42" t="str">
            <v>EM IG39629</v>
          </cell>
          <cell r="B42">
            <v>39629</v>
          </cell>
          <cell r="C42">
            <v>49</v>
          </cell>
          <cell r="D42">
            <v>49</v>
          </cell>
          <cell r="E42">
            <v>45</v>
          </cell>
          <cell r="F42">
            <v>360425.98651123047</v>
          </cell>
          <cell r="G42">
            <v>92507.067462921143</v>
          </cell>
          <cell r="H42">
            <v>267918.91904830933</v>
          </cell>
          <cell r="I42">
            <v>73170.570176124573</v>
          </cell>
          <cell r="J42">
            <v>338208.92481994629</v>
          </cell>
          <cell r="K42">
            <v>19637.328876495361</v>
          </cell>
          <cell r="L42">
            <v>0.79216986716403903</v>
          </cell>
          <cell r="M42">
            <v>1.0656903471814412</v>
          </cell>
          <cell r="N42">
            <v>12.637858928233857</v>
          </cell>
          <cell r="O42">
            <v>126.42660463114177</v>
          </cell>
          <cell r="P42">
            <v>25.666037113014529</v>
          </cell>
          <cell r="Q42">
            <v>20.301136131826794</v>
          </cell>
          <cell r="R42">
            <v>290.26156346512596</v>
          </cell>
        </row>
        <row r="43">
          <cell r="A43" t="str">
            <v>EM IG39721</v>
          </cell>
          <cell r="B43">
            <v>39721</v>
          </cell>
          <cell r="C43">
            <v>49</v>
          </cell>
          <cell r="D43">
            <v>49</v>
          </cell>
          <cell r="E43">
            <v>45</v>
          </cell>
          <cell r="F43">
            <v>372395.89904785156</v>
          </cell>
          <cell r="G43">
            <v>106144.08521842957</v>
          </cell>
          <cell r="H43">
            <v>266251.813829422</v>
          </cell>
          <cell r="I43">
            <v>73886.338866233826</v>
          </cell>
          <cell r="J43">
            <v>368878.87301635742</v>
          </cell>
          <cell r="K43">
            <v>21195.361055374146</v>
          </cell>
          <cell r="L43">
            <v>0.72178656276044151</v>
          </cell>
          <cell r="M43">
            <v>1.0095343655838436</v>
          </cell>
          <cell r="N43">
            <v>12.66042792150626</v>
          </cell>
          <cell r="O43">
            <v>143.65860705399979</v>
          </cell>
          <cell r="P43">
            <v>28.503022049872367</v>
          </cell>
          <cell r="Q43">
            <v>19.840803578972736</v>
          </cell>
          <cell r="R43">
            <v>481.23593585515033</v>
          </cell>
        </row>
        <row r="44">
          <cell r="A44" t="str">
            <v>EM IG39813</v>
          </cell>
          <cell r="B44">
            <v>39813</v>
          </cell>
          <cell r="C44">
            <v>47</v>
          </cell>
          <cell r="D44">
            <v>47</v>
          </cell>
          <cell r="E44">
            <v>41</v>
          </cell>
          <cell r="F44">
            <v>358666.76763916016</v>
          </cell>
          <cell r="G44">
            <v>103452.29991340637</v>
          </cell>
          <cell r="H44">
            <v>255214.46772575378</v>
          </cell>
          <cell r="I44">
            <v>77677.23394203186</v>
          </cell>
          <cell r="J44">
            <v>345243.97007751465</v>
          </cell>
          <cell r="K44">
            <v>18616.445394515991</v>
          </cell>
          <cell r="L44">
            <v>0.73922932721591827</v>
          </cell>
          <cell r="M44">
            <v>1.0388791658218732</v>
          </cell>
          <cell r="N44">
            <v>12.785177560877367</v>
          </cell>
          <cell r="O44">
            <v>133.18226546353293</v>
          </cell>
          <cell r="P44">
            <v>28.843569922676938</v>
          </cell>
          <cell r="Q44">
            <v>21.657215262323863</v>
          </cell>
          <cell r="R44">
            <v>819.18452649137851</v>
          </cell>
        </row>
        <row r="45">
          <cell r="A45" t="str">
            <v>EM IG39903</v>
          </cell>
          <cell r="B45">
            <v>39903</v>
          </cell>
          <cell r="C45">
            <v>47</v>
          </cell>
          <cell r="D45">
            <v>47</v>
          </cell>
          <cell r="E45">
            <v>41</v>
          </cell>
          <cell r="F45">
            <v>370232.39581298828</v>
          </cell>
          <cell r="G45">
            <v>108616.24909210205</v>
          </cell>
          <cell r="H45">
            <v>261616.14672088623</v>
          </cell>
          <cell r="I45">
            <v>77865.790944099426</v>
          </cell>
          <cell r="J45">
            <v>309245.10684204102</v>
          </cell>
          <cell r="K45">
            <v>18915.280890464783</v>
          </cell>
          <cell r="L45">
            <v>0.84598314066297209</v>
          </cell>
          <cell r="M45">
            <v>1.1972134323926389</v>
          </cell>
          <cell r="N45">
            <v>11.263842596170592</v>
          </cell>
          <cell r="O45">
            <v>139.49161470674417</v>
          </cell>
          <cell r="P45">
            <v>29.337316323600778</v>
          </cell>
          <cell r="Q45">
            <v>21.03159848373479</v>
          </cell>
          <cell r="R45">
            <v>668.94547015864998</v>
          </cell>
        </row>
        <row r="46">
          <cell r="A46" t="str">
            <v>EM IG39994</v>
          </cell>
          <cell r="B46">
            <v>39994</v>
          </cell>
          <cell r="C46">
            <v>48</v>
          </cell>
          <cell r="D46">
            <v>48</v>
          </cell>
          <cell r="E46">
            <v>42</v>
          </cell>
          <cell r="F46">
            <v>415605.06616210938</v>
          </cell>
          <cell r="G46">
            <v>121801.49800872803</v>
          </cell>
          <cell r="H46">
            <v>293803.56815338135</v>
          </cell>
          <cell r="I46">
            <v>82299.640087127686</v>
          </cell>
          <cell r="J46">
            <v>269019.29482269287</v>
          </cell>
          <cell r="K46">
            <v>20673.995721817017</v>
          </cell>
          <cell r="L46">
            <v>1.0921282369245056</v>
          </cell>
          <cell r="M46">
            <v>1.5448894341799138</v>
          </cell>
          <cell r="N46">
            <v>9.107422907550534</v>
          </cell>
          <cell r="O46">
            <v>147.99760713386004</v>
          </cell>
          <cell r="P46">
            <v>29.307029178806637</v>
          </cell>
          <cell r="Q46">
            <v>19.802366907391399</v>
          </cell>
          <cell r="R46">
            <v>445.65967860959432</v>
          </cell>
        </row>
        <row r="47">
          <cell r="A47" t="str">
            <v>EM IG40086</v>
          </cell>
          <cell r="B47">
            <v>40086</v>
          </cell>
          <cell r="C47">
            <v>49</v>
          </cell>
          <cell r="D47">
            <v>49</v>
          </cell>
          <cell r="E47">
            <v>43</v>
          </cell>
          <cell r="F47">
            <v>440004.08264160156</v>
          </cell>
          <cell r="G47">
            <v>134344.98104095459</v>
          </cell>
          <cell r="H47">
            <v>305659.10160064697</v>
          </cell>
          <cell r="I47">
            <v>79954.39900636673</v>
          </cell>
          <cell r="J47">
            <v>241064.0665512085</v>
          </cell>
          <cell r="K47">
            <v>18927.916872024536</v>
          </cell>
          <cell r="L47">
            <v>1.267957958121132</v>
          </cell>
          <cell r="M47">
            <v>1.825257861681898</v>
          </cell>
          <cell r="N47">
            <v>9.024408510833311</v>
          </cell>
          <cell r="O47">
            <v>168.02700378031327</v>
          </cell>
          <cell r="P47">
            <v>30.532666932180081</v>
          </cell>
          <cell r="Q47">
            <v>18.171285713158333</v>
          </cell>
          <cell r="R47">
            <v>311.01186983123756</v>
          </cell>
        </row>
        <row r="48">
          <cell r="A48" t="str">
            <v>EM IG40178</v>
          </cell>
          <cell r="B48">
            <v>40178</v>
          </cell>
          <cell r="C48">
            <v>50</v>
          </cell>
          <cell r="D48">
            <v>50</v>
          </cell>
          <cell r="E48">
            <v>46</v>
          </cell>
          <cell r="F48">
            <v>462487.55999755859</v>
          </cell>
          <cell r="G48">
            <v>133822.23176574707</v>
          </cell>
          <cell r="H48">
            <v>328665.32823181152</v>
          </cell>
          <cell r="I48">
            <v>76213.677826404572</v>
          </cell>
          <cell r="J48">
            <v>254713.13506698608</v>
          </cell>
          <cell r="K48">
            <v>21547.002318382263</v>
          </cell>
          <cell r="L48">
            <v>1.2903352163027517</v>
          </cell>
          <cell r="M48">
            <v>1.8157193184243547</v>
          </cell>
          <cell r="N48">
            <v>9.8626403633288557</v>
          </cell>
          <cell r="O48">
            <v>175.58820881280676</v>
          </cell>
          <cell r="P48">
            <v>28.93531487991882</v>
          </cell>
          <cell r="Q48">
            <v>16.479076286247977</v>
          </cell>
          <cell r="R48">
            <v>262.10567978625829</v>
          </cell>
        </row>
        <row r="49">
          <cell r="A49" t="str">
            <v>EM IG40268</v>
          </cell>
          <cell r="B49">
            <v>40268</v>
          </cell>
          <cell r="C49">
            <v>53</v>
          </cell>
          <cell r="D49">
            <v>55</v>
          </cell>
          <cell r="E49">
            <v>49</v>
          </cell>
          <cell r="F49">
            <v>464828.2158203125</v>
          </cell>
          <cell r="G49">
            <v>141952.2562713623</v>
          </cell>
          <cell r="H49">
            <v>322875.9595489502</v>
          </cell>
          <cell r="I49">
            <v>83366.241256713867</v>
          </cell>
          <cell r="J49">
            <v>286579.55516815186</v>
          </cell>
          <cell r="K49">
            <v>22523.937207221985</v>
          </cell>
          <cell r="L49">
            <v>1.1266538513520312</v>
          </cell>
          <cell r="M49">
            <v>1.6219866610776628</v>
          </cell>
          <cell r="N49">
            <v>10.638029965971912</v>
          </cell>
          <cell r="O49">
            <v>172.97468229074656</v>
          </cell>
          <cell r="P49">
            <v>30.467274510222747</v>
          </cell>
          <cell r="Q49">
            <v>17.613719017567824</v>
          </cell>
          <cell r="R49">
            <v>216.50857418408941</v>
          </cell>
        </row>
        <row r="50">
          <cell r="A50" t="str">
            <v>EM IG40359</v>
          </cell>
          <cell r="B50">
            <v>40359</v>
          </cell>
          <cell r="C50">
            <v>57</v>
          </cell>
          <cell r="D50">
            <v>58</v>
          </cell>
          <cell r="E50">
            <v>53</v>
          </cell>
          <cell r="F50">
            <v>481393.45458984375</v>
          </cell>
          <cell r="G50">
            <v>142622.92646789551</v>
          </cell>
          <cell r="H50">
            <v>338770.52812194824</v>
          </cell>
          <cell r="I50">
            <v>91159.182765960693</v>
          </cell>
          <cell r="J50">
            <v>311972.26385498047</v>
          </cell>
          <cell r="K50">
            <v>24418.691527366638</v>
          </cell>
          <cell r="L50">
            <v>1.0858995089365537</v>
          </cell>
          <cell r="M50">
            <v>1.5430649143015429</v>
          </cell>
          <cell r="N50">
            <v>10.620530882156952</v>
          </cell>
          <cell r="O50">
            <v>157.22015577308886</v>
          </cell>
          <cell r="P50">
            <v>29.506171635106014</v>
          </cell>
          <cell r="Q50">
            <v>18.767422974501688</v>
          </cell>
          <cell r="R50">
            <v>293.3544166785652</v>
          </cell>
        </row>
        <row r="51">
          <cell r="A51" t="str">
            <v>EM IG40451</v>
          </cell>
          <cell r="B51">
            <v>40451</v>
          </cell>
          <cell r="C51">
            <v>59</v>
          </cell>
          <cell r="D51">
            <v>60</v>
          </cell>
          <cell r="E51">
            <v>54</v>
          </cell>
          <cell r="F51">
            <v>509894.48364257813</v>
          </cell>
          <cell r="G51">
            <v>171847.88584136963</v>
          </cell>
          <cell r="H51">
            <v>338046.5978012085</v>
          </cell>
          <cell r="I51">
            <v>90586.463754653931</v>
          </cell>
          <cell r="J51">
            <v>329317.82247924805</v>
          </cell>
          <cell r="K51">
            <v>25396.265233039856</v>
          </cell>
          <cell r="L51">
            <v>1.0265056268629691</v>
          </cell>
          <cell r="M51">
            <v>1.5483355252499555</v>
          </cell>
          <cell r="N51">
            <v>10.342892363413712</v>
          </cell>
          <cell r="O51">
            <v>190.47610577549193</v>
          </cell>
          <cell r="P51">
            <v>33.554032811681687</v>
          </cell>
          <cell r="Q51">
            <v>17.61587505953673</v>
          </cell>
          <cell r="R51">
            <v>255.24850905776756</v>
          </cell>
        </row>
        <row r="52">
          <cell r="A52" t="str">
            <v>EM IG40543</v>
          </cell>
          <cell r="B52">
            <v>40543</v>
          </cell>
          <cell r="C52">
            <v>67</v>
          </cell>
          <cell r="D52">
            <v>68</v>
          </cell>
          <cell r="E52">
            <v>62</v>
          </cell>
          <cell r="F52">
            <v>588075.73211669922</v>
          </cell>
          <cell r="G52">
            <v>181550.25149536133</v>
          </cell>
          <cell r="H52">
            <v>406525.48062133789</v>
          </cell>
          <cell r="I52">
            <v>91670.434921741486</v>
          </cell>
          <cell r="J52">
            <v>369722.00543212891</v>
          </cell>
          <cell r="K52">
            <v>27288.32049369812</v>
          </cell>
          <cell r="L52">
            <v>1.0995436426517089</v>
          </cell>
          <cell r="M52">
            <v>1.5905889383818519</v>
          </cell>
          <cell r="N52">
            <v>11.022604027567679</v>
          </cell>
          <cell r="O52">
            <v>198.80775555299587</v>
          </cell>
          <cell r="P52">
            <v>30.763650150488715</v>
          </cell>
          <cell r="Q52">
            <v>15.47406944206867</v>
          </cell>
          <cell r="R52">
            <v>233.14281145951315</v>
          </cell>
        </row>
        <row r="53">
          <cell r="A53" t="str">
            <v>EM IG40633</v>
          </cell>
          <cell r="B53">
            <v>40633</v>
          </cell>
          <cell r="C53">
            <v>63</v>
          </cell>
          <cell r="D53">
            <v>66</v>
          </cell>
          <cell r="E53">
            <v>58</v>
          </cell>
          <cell r="F53">
            <v>577878.86059570313</v>
          </cell>
          <cell r="G53">
            <v>190935.97856521606</v>
          </cell>
          <cell r="H53">
            <v>386942.88203048706</v>
          </cell>
          <cell r="I53">
            <v>90215.734145641327</v>
          </cell>
          <cell r="J53">
            <v>391080.59771728516</v>
          </cell>
          <cell r="K53">
            <v>25931.871490478516</v>
          </cell>
          <cell r="L53">
            <v>0.98941978786227258</v>
          </cell>
          <cell r="M53">
            <v>1.4776464594990102</v>
          </cell>
          <cell r="N53">
            <v>12.332991556026021</v>
          </cell>
          <cell r="O53">
            <v>219.4237231407198</v>
          </cell>
          <cell r="P53">
            <v>33.094960863022379</v>
          </cell>
          <cell r="Q53">
            <v>15.08267218754559</v>
          </cell>
          <cell r="R53">
            <v>199.09474553773347</v>
          </cell>
        </row>
        <row r="54">
          <cell r="A54" t="str">
            <v>EM IG40724</v>
          </cell>
          <cell r="B54">
            <v>40724</v>
          </cell>
          <cell r="C54">
            <v>65</v>
          </cell>
          <cell r="D54">
            <v>67</v>
          </cell>
          <cell r="E54">
            <v>60</v>
          </cell>
          <cell r="F54">
            <v>598732.77215576172</v>
          </cell>
          <cell r="G54">
            <v>183164.14609146118</v>
          </cell>
          <cell r="H54">
            <v>415568.62606430054</v>
          </cell>
          <cell r="I54">
            <v>94587.733444690704</v>
          </cell>
          <cell r="J54">
            <v>422059.57572937012</v>
          </cell>
          <cell r="K54">
            <v>26173.342267036438</v>
          </cell>
          <cell r="L54">
            <v>0.98462077384726454</v>
          </cell>
          <cell r="M54">
            <v>1.4185977681493871</v>
          </cell>
          <cell r="N54">
            <v>13.212121957230636</v>
          </cell>
          <cell r="O54">
            <v>196.92565426804103</v>
          </cell>
          <cell r="P54">
            <v>30.719616961282938</v>
          </cell>
          <cell r="Q54">
            <v>15.599601319323082</v>
          </cell>
          <cell r="R54">
            <v>227.34677168772274</v>
          </cell>
        </row>
        <row r="55">
          <cell r="A55" t="str">
            <v>EM IG40816</v>
          </cell>
          <cell r="B55">
            <v>40816</v>
          </cell>
          <cell r="C55">
            <v>64</v>
          </cell>
          <cell r="D55">
            <v>65</v>
          </cell>
          <cell r="E55">
            <v>61</v>
          </cell>
          <cell r="F55">
            <v>563979.23254394531</v>
          </cell>
          <cell r="G55">
            <v>162005.51737976074</v>
          </cell>
          <cell r="H55">
            <v>401973.71516418457</v>
          </cell>
          <cell r="I55">
            <v>98814.055005192757</v>
          </cell>
          <cell r="J55">
            <v>430774.09742736816</v>
          </cell>
          <cell r="K55">
            <v>25975.154963493347</v>
          </cell>
          <cell r="L55">
            <v>0.93314272507287988</v>
          </cell>
          <cell r="M55">
            <v>1.3092227130463352</v>
          </cell>
          <cell r="N55">
            <v>13.8817553207095</v>
          </cell>
          <cell r="O55">
            <v>170.00924053871759</v>
          </cell>
          <cell r="P55">
            <v>28.823547545941107</v>
          </cell>
          <cell r="Q55">
            <v>16.954106408925984</v>
          </cell>
          <cell r="R55">
            <v>383.25618030252036</v>
          </cell>
        </row>
        <row r="56">
          <cell r="A56" t="str">
            <v>EM IG40908</v>
          </cell>
          <cell r="B56">
            <v>40908</v>
          </cell>
          <cell r="C56">
            <v>56</v>
          </cell>
          <cell r="D56">
            <v>56</v>
          </cell>
          <cell r="E56">
            <v>54</v>
          </cell>
          <cell r="F56">
            <v>549614.03137207031</v>
          </cell>
          <cell r="G56">
            <v>148825.17081451416</v>
          </cell>
          <cell r="H56">
            <v>400788.86055755615</v>
          </cell>
          <cell r="I56">
            <v>86675.437471866608</v>
          </cell>
          <cell r="J56">
            <v>427020.30055236816</v>
          </cell>
          <cell r="K56">
            <v>27526.221206665039</v>
          </cell>
          <cell r="L56">
            <v>0.93857097669389355</v>
          </cell>
          <cell r="M56">
            <v>1.2870911070530422</v>
          </cell>
          <cell r="N56">
            <v>13.001984136626723</v>
          </cell>
          <cell r="O56">
            <v>171.70397422317058</v>
          </cell>
          <cell r="P56">
            <v>27.078124341728188</v>
          </cell>
          <cell r="Q56">
            <v>15.770237389225283</v>
          </cell>
          <cell r="R56">
            <v>345.11598906111277</v>
          </cell>
        </row>
        <row r="57">
          <cell r="A57" t="str">
            <v>EM IG40999</v>
          </cell>
          <cell r="B57">
            <v>40999</v>
          </cell>
          <cell r="C57">
            <v>51</v>
          </cell>
          <cell r="D57">
            <v>52</v>
          </cell>
          <cell r="E57">
            <v>48</v>
          </cell>
          <cell r="F57">
            <v>516532.39129638672</v>
          </cell>
          <cell r="G57">
            <v>159038.19771575928</v>
          </cell>
          <cell r="H57">
            <v>357494.19358062744</v>
          </cell>
          <cell r="I57">
            <v>77254.448057174683</v>
          </cell>
          <cell r="J57">
            <v>401550.35743713379</v>
          </cell>
          <cell r="K57">
            <v>24707.81342124939</v>
          </cell>
          <cell r="L57">
            <v>0.89028483466509245</v>
          </cell>
          <cell r="M57">
            <v>1.2863452409633438</v>
          </cell>
          <cell r="N57">
            <v>13.534562454454745</v>
          </cell>
          <cell r="O57">
            <v>206.16034776708375</v>
          </cell>
          <cell r="P57">
            <v>30.78609610428386</v>
          </cell>
          <cell r="Q57">
            <v>14.933083125696625</v>
          </cell>
          <cell r="R57">
            <v>255.90520188160818</v>
          </cell>
        </row>
        <row r="58">
          <cell r="A58" t="str">
            <v>EM IG41090</v>
          </cell>
          <cell r="B58">
            <v>41090</v>
          </cell>
          <cell r="C58">
            <v>63</v>
          </cell>
          <cell r="D58">
            <v>63</v>
          </cell>
          <cell r="E58">
            <v>47</v>
          </cell>
          <cell r="F58">
            <v>564465.32391357422</v>
          </cell>
          <cell r="G58">
            <v>143668.92078399658</v>
          </cell>
          <cell r="H58">
            <v>420796.40312957764</v>
          </cell>
          <cell r="I58">
            <v>78633.40065574646</v>
          </cell>
          <cell r="J58">
            <v>386721.36825561523</v>
          </cell>
          <cell r="K58">
            <v>26720.987503051758</v>
          </cell>
          <cell r="L58">
            <v>1.088112624931135</v>
          </cell>
          <cell r="M58">
            <v>1.4596176220096371</v>
          </cell>
          <cell r="N58">
            <v>11.355652481489328</v>
          </cell>
          <cell r="O58">
            <v>182.70724601238186</v>
          </cell>
          <cell r="P58">
            <v>25.452213749447939</v>
          </cell>
          <cell r="Q58">
            <v>13.930598980033377</v>
          </cell>
          <cell r="R58">
            <v>290.43787205386002</v>
          </cell>
        </row>
        <row r="59">
          <cell r="A59" t="str">
            <v>EM IG41182</v>
          </cell>
          <cell r="B59">
            <v>41182</v>
          </cell>
          <cell r="C59">
            <v>40</v>
          </cell>
          <cell r="D59">
            <v>41</v>
          </cell>
          <cell r="E59">
            <v>33</v>
          </cell>
          <cell r="F59">
            <v>390407</v>
          </cell>
          <cell r="G59">
            <v>79314</v>
          </cell>
          <cell r="H59">
            <v>311093</v>
          </cell>
          <cell r="I59">
            <v>47741</v>
          </cell>
          <cell r="J59">
            <v>262486</v>
          </cell>
          <cell r="K59">
            <v>14901</v>
          </cell>
          <cell r="L59">
            <v>1.1851794000441929</v>
          </cell>
          <cell r="M59">
            <v>1.487344086922731</v>
          </cell>
          <cell r="N59">
            <v>13.485604992953492</v>
          </cell>
          <cell r="O59">
            <v>172.12668356339415</v>
          </cell>
          <cell r="P59">
            <v>20.636614766449021</v>
          </cell>
          <cell r="Q59">
            <v>11.989201406328478</v>
          </cell>
          <cell r="R59">
            <v>231.72477322820845</v>
          </cell>
        </row>
        <row r="60">
          <cell r="A60" t="str">
            <v>EM IG40908</v>
          </cell>
          <cell r="B60">
            <v>40908</v>
          </cell>
          <cell r="C60">
            <v>69</v>
          </cell>
          <cell r="D60">
            <v>69</v>
          </cell>
          <cell r="E60">
            <v>62</v>
          </cell>
          <cell r="F60">
            <v>624181.34057617188</v>
          </cell>
          <cell r="G60">
            <v>185273.37271881104</v>
          </cell>
          <cell r="H60">
            <v>438907.96785736084</v>
          </cell>
          <cell r="I60">
            <v>100555.43810796738</v>
          </cell>
          <cell r="J60">
            <v>460930.65393066406</v>
          </cell>
          <cell r="K60">
            <v>30107.907115936279</v>
          </cell>
          <cell r="L60">
            <v>0.95222125956366532</v>
          </cell>
          <cell r="M60">
            <v>1.3541762415959104</v>
          </cell>
          <cell r="N60">
            <v>12.663578487221468</v>
          </cell>
          <cell r="O60">
            <v>184.24997812637557</v>
          </cell>
          <cell r="P60">
            <v>29.682619564979007</v>
          </cell>
          <cell r="Q60">
            <v>16.109971825679096</v>
          </cell>
          <cell r="R60">
            <v>348.07386307002548</v>
          </cell>
        </row>
        <row r="61">
          <cell r="A61" t="str">
            <v>EM HY</v>
          </cell>
          <cell r="B61" t="str">
            <v>ReportDate</v>
          </cell>
          <cell r="C61" t="str">
            <v>LeverageTickerCount</v>
          </cell>
          <cell r="D61" t="str">
            <v>LiquiditySample</v>
          </cell>
          <cell r="E61" t="str">
            <v>CoverageSample</v>
          </cell>
          <cell r="F61" t="str">
            <v>TotalDebt</v>
          </cell>
          <cell r="G61" t="str">
            <v>Cash</v>
          </cell>
          <cell r="H61" t="str">
            <v>NetDebt</v>
          </cell>
          <cell r="I61" t="str">
            <v>STdebt</v>
          </cell>
          <cell r="J61" t="str">
            <v>LtmEbitda</v>
          </cell>
          <cell r="K61" t="str">
            <v>LtmInterest</v>
          </cell>
          <cell r="L61" t="str">
            <v>NetLeverage</v>
          </cell>
          <cell r="M61" t="str">
            <v>Leverage</v>
          </cell>
          <cell r="N61" t="str">
            <v>CoverageRatio</v>
          </cell>
          <cell r="O61" t="str">
            <v>CashSTdebt</v>
          </cell>
          <cell r="P61" t="str">
            <v>CashTotalDebt</v>
          </cell>
          <cell r="Q61" t="str">
            <v>STtoTotalDebt</v>
          </cell>
          <cell r="R61" t="str">
            <v>OAS</v>
          </cell>
        </row>
        <row r="62">
          <cell r="A62" t="str">
            <v>EM HY38807</v>
          </cell>
          <cell r="B62">
            <v>38807</v>
          </cell>
          <cell r="C62">
            <v>74</v>
          </cell>
          <cell r="D62">
            <v>74</v>
          </cell>
          <cell r="E62">
            <v>65</v>
          </cell>
          <cell r="F62">
            <v>75146.174179077148</v>
          </cell>
          <cell r="G62">
            <v>14853.050956577295</v>
          </cell>
          <cell r="H62">
            <v>60293.123222499853</v>
          </cell>
          <cell r="I62">
            <v>17133.252933460288</v>
          </cell>
          <cell r="J62">
            <v>47923.27030056715</v>
          </cell>
          <cell r="K62">
            <v>5719.0785101954825</v>
          </cell>
          <cell r="L62">
            <v>1.258117879776379</v>
          </cell>
          <cell r="M62">
            <v>1.5680518818472167</v>
          </cell>
          <cell r="N62">
            <v>7.4183768947459026</v>
          </cell>
          <cell r="O62">
            <v>86.691365698396453</v>
          </cell>
          <cell r="P62">
            <v>19.765545111028167</v>
          </cell>
          <cell r="Q62">
            <v>22.799900488121825</v>
          </cell>
          <cell r="R62">
            <v>257.29641013683556</v>
          </cell>
        </row>
        <row r="63">
          <cell r="A63" t="str">
            <v>EM HY38898</v>
          </cell>
          <cell r="B63">
            <v>38898</v>
          </cell>
          <cell r="C63">
            <v>74</v>
          </cell>
          <cell r="D63">
            <v>74</v>
          </cell>
          <cell r="E63">
            <v>65</v>
          </cell>
          <cell r="F63">
            <v>75985.371978759766</v>
          </cell>
          <cell r="G63">
            <v>15359.983066686196</v>
          </cell>
          <cell r="H63">
            <v>60625.388912073569</v>
          </cell>
          <cell r="I63">
            <v>17225.610948937945</v>
          </cell>
          <cell r="J63">
            <v>48698.465674102306</v>
          </cell>
          <cell r="K63">
            <v>5918.9983285968192</v>
          </cell>
          <cell r="L63">
            <v>1.2449137374838066</v>
          </cell>
          <cell r="M63">
            <v>1.5603237376566579</v>
          </cell>
          <cell r="N63">
            <v>7.2633575327955837</v>
          </cell>
          <cell r="O63">
            <v>89.169453044179107</v>
          </cell>
          <cell r="P63">
            <v>20.214394779800223</v>
          </cell>
          <cell r="Q63">
            <v>22.669640880027579</v>
          </cell>
          <cell r="R63">
            <v>314.10371213620436</v>
          </cell>
        </row>
        <row r="64">
          <cell r="A64" t="str">
            <v>EM HY38990</v>
          </cell>
          <cell r="B64">
            <v>38990</v>
          </cell>
          <cell r="C64">
            <v>73</v>
          </cell>
          <cell r="D64">
            <v>73</v>
          </cell>
          <cell r="E64">
            <v>61</v>
          </cell>
          <cell r="F64">
            <v>73990.958080291748</v>
          </cell>
          <cell r="G64">
            <v>14572.266927003278</v>
          </cell>
          <cell r="H64">
            <v>59418.69115328847</v>
          </cell>
          <cell r="I64">
            <v>16065.514645534568</v>
          </cell>
          <cell r="J64">
            <v>41865.714097559452</v>
          </cell>
          <cell r="K64">
            <v>5341.1840037410147</v>
          </cell>
          <cell r="L64">
            <v>1.4192685454934653</v>
          </cell>
          <cell r="M64">
            <v>1.7673401654602381</v>
          </cell>
          <cell r="N64">
            <v>6.5986261619651003</v>
          </cell>
          <cell r="O64">
            <v>90.705260606473388</v>
          </cell>
          <cell r="P64">
            <v>19.694659057110862</v>
          </cell>
          <cell r="Q64">
            <v>21.712807973240427</v>
          </cell>
          <cell r="R64">
            <v>288.10073267162875</v>
          </cell>
        </row>
        <row r="65">
          <cell r="A65" t="str">
            <v>EM HY39082</v>
          </cell>
          <cell r="B65">
            <v>39082</v>
          </cell>
          <cell r="C65">
            <v>73</v>
          </cell>
          <cell r="D65">
            <v>73</v>
          </cell>
          <cell r="E65">
            <v>60</v>
          </cell>
          <cell r="F65">
            <v>77827.964912414551</v>
          </cell>
          <cell r="G65">
            <v>17070.68299327034</v>
          </cell>
          <cell r="H65">
            <v>60757.28191914421</v>
          </cell>
          <cell r="I65">
            <v>15067.983791652136</v>
          </cell>
          <cell r="J65">
            <v>42968.32757717371</v>
          </cell>
          <cell r="K65">
            <v>4230.841090828646</v>
          </cell>
          <cell r="L65">
            <v>1.4140015528884726</v>
          </cell>
          <cell r="M65">
            <v>1.811286808234061</v>
          </cell>
          <cell r="N65">
            <v>8.2900300841986319</v>
          </cell>
          <cell r="O65">
            <v>113.29108943379489</v>
          </cell>
          <cell r="P65">
            <v>21.933867874460315</v>
          </cell>
          <cell r="Q65">
            <v>19.360629316993229</v>
          </cell>
          <cell r="R65">
            <v>237.50008116695031</v>
          </cell>
        </row>
        <row r="66">
          <cell r="A66" t="str">
            <v>EM HY39172</v>
          </cell>
          <cell r="B66">
            <v>39172</v>
          </cell>
          <cell r="C66">
            <v>77</v>
          </cell>
          <cell r="D66">
            <v>76</v>
          </cell>
          <cell r="E66">
            <v>68</v>
          </cell>
          <cell r="F66">
            <v>96447.142854660749</v>
          </cell>
          <cell r="G66">
            <v>19821.98190420866</v>
          </cell>
          <cell r="H66">
            <v>76625.160950452089</v>
          </cell>
          <cell r="I66">
            <v>22365.466010225005</v>
          </cell>
          <cell r="J66">
            <v>53173.627999991179</v>
          </cell>
          <cell r="K66">
            <v>6357.7868677687366</v>
          </cell>
          <cell r="L66">
            <v>1.4410369168427779</v>
          </cell>
          <cell r="M66">
            <v>1.8138153532551278</v>
          </cell>
          <cell r="N66">
            <v>7.3301791138765706</v>
          </cell>
          <cell r="O66">
            <v>87.817905243977179</v>
          </cell>
          <cell r="P66">
            <v>20.18359837123543</v>
          </cell>
          <cell r="Q66">
            <v>22.983465974462742</v>
          </cell>
          <cell r="R66">
            <v>252.93256063896698</v>
          </cell>
        </row>
        <row r="67">
          <cell r="A67" t="str">
            <v>EM HY39263</v>
          </cell>
          <cell r="B67">
            <v>39263</v>
          </cell>
          <cell r="C67">
            <v>79</v>
          </cell>
          <cell r="D67">
            <v>78</v>
          </cell>
          <cell r="E67">
            <v>78</v>
          </cell>
          <cell r="F67">
            <v>100487.85168007389</v>
          </cell>
          <cell r="G67">
            <v>21650.276095986366</v>
          </cell>
          <cell r="H67">
            <v>78837.575584087521</v>
          </cell>
          <cell r="I67">
            <v>22427.511713509448</v>
          </cell>
          <cell r="J67">
            <v>54003.622135996819</v>
          </cell>
          <cell r="K67">
            <v>6970.5298947542906</v>
          </cell>
          <cell r="L67">
            <v>1.45985718116373</v>
          </cell>
          <cell r="M67">
            <v>1.8607613286941433</v>
          </cell>
          <cell r="N67">
            <v>7.5252403968738504</v>
          </cell>
          <cell r="O67">
            <v>98.784080229253192</v>
          </cell>
          <cell r="P67">
            <v>22.028906637167069</v>
          </cell>
          <cell r="Q67">
            <v>22.30005744452292</v>
          </cell>
          <cell r="R67">
            <v>249.25344177378165</v>
          </cell>
        </row>
        <row r="68">
          <cell r="A68" t="str">
            <v>EM HY39355</v>
          </cell>
          <cell r="B68">
            <v>39355</v>
          </cell>
          <cell r="C68">
            <v>79</v>
          </cell>
          <cell r="D68">
            <v>78</v>
          </cell>
          <cell r="E68">
            <v>78</v>
          </cell>
          <cell r="F68">
            <v>108883.90929794312</v>
          </cell>
          <cell r="G68">
            <v>20191.344786405563</v>
          </cell>
          <cell r="H68">
            <v>88692.564511537552</v>
          </cell>
          <cell r="I68">
            <v>23464.895286996849</v>
          </cell>
          <cell r="J68">
            <v>57177.967144012451</v>
          </cell>
          <cell r="K68">
            <v>7114.2131327837706</v>
          </cell>
          <cell r="L68">
            <v>1.5511668032574544</v>
          </cell>
          <cell r="M68">
            <v>1.9042983641531088</v>
          </cell>
          <cell r="N68">
            <v>7.8194534126741697</v>
          </cell>
          <cell r="O68">
            <v>87.339106397341453</v>
          </cell>
          <cell r="P68">
            <v>18.848939452422755</v>
          </cell>
          <cell r="Q68">
            <v>21.581328490666245</v>
          </cell>
          <cell r="R68">
            <v>362.98793973723383</v>
          </cell>
        </row>
        <row r="69">
          <cell r="A69" t="str">
            <v>EM HY39447</v>
          </cell>
          <cell r="B69">
            <v>39447</v>
          </cell>
          <cell r="C69">
            <v>78</v>
          </cell>
          <cell r="D69">
            <v>76</v>
          </cell>
          <cell r="E69">
            <v>76</v>
          </cell>
          <cell r="F69">
            <v>111889.19832992554</v>
          </cell>
          <cell r="G69">
            <v>23505.444798946381</v>
          </cell>
          <cell r="H69">
            <v>88383.753530979156</v>
          </cell>
          <cell r="I69">
            <v>24174.498497724533</v>
          </cell>
          <cell r="J69">
            <v>54901.235416412354</v>
          </cell>
          <cell r="K69">
            <v>7679.5669146031141</v>
          </cell>
          <cell r="L69">
            <v>1.6098682089867404</v>
          </cell>
          <cell r="M69">
            <v>2.0380087530139077</v>
          </cell>
          <cell r="N69">
            <v>6.9207339450887018</v>
          </cell>
          <cell r="O69">
            <v>95.125672877705128</v>
          </cell>
          <cell r="P69">
            <v>20.690973920779328</v>
          </cell>
          <cell r="Q69">
            <v>21.751198488109441</v>
          </cell>
          <cell r="R69">
            <v>476.96500088977604</v>
          </cell>
        </row>
        <row r="70">
          <cell r="A70" t="str">
            <v>EM HY39538</v>
          </cell>
          <cell r="B70">
            <v>39538</v>
          </cell>
          <cell r="C70">
            <v>93</v>
          </cell>
          <cell r="D70">
            <v>92</v>
          </cell>
          <cell r="E70">
            <v>86</v>
          </cell>
          <cell r="F70">
            <v>147179.27273464203</v>
          </cell>
          <cell r="G70">
            <v>39596.309142999351</v>
          </cell>
          <cell r="H70">
            <v>107582.96359164268</v>
          </cell>
          <cell r="I70">
            <v>33851.302627325058</v>
          </cell>
          <cell r="J70">
            <v>68141.493849754333</v>
          </cell>
          <cell r="K70">
            <v>7684.6750063374639</v>
          </cell>
          <cell r="L70">
            <v>1.5788172156726286</v>
          </cell>
          <cell r="M70">
            <v>2.1599067531328071</v>
          </cell>
          <cell r="N70">
            <v>8.4213928001654086</v>
          </cell>
          <cell r="O70">
            <v>114.45220282651634</v>
          </cell>
          <cell r="P70">
            <v>26.466099519793083</v>
          </cell>
          <cell r="Q70">
            <v>23.124150401814202</v>
          </cell>
          <cell r="R70">
            <v>662.78009766343337</v>
          </cell>
        </row>
        <row r="71">
          <cell r="A71" t="str">
            <v>EM HY39629</v>
          </cell>
          <cell r="B71">
            <v>39629</v>
          </cell>
          <cell r="C71">
            <v>92</v>
          </cell>
          <cell r="D71">
            <v>92</v>
          </cell>
          <cell r="E71">
            <v>85</v>
          </cell>
          <cell r="F71">
            <v>139009.26588249207</v>
          </cell>
          <cell r="G71">
            <v>41545.253491334617</v>
          </cell>
          <cell r="H71">
            <v>97464.012391157448</v>
          </cell>
          <cell r="I71">
            <v>35004.0368257761</v>
          </cell>
          <cell r="J71">
            <v>67645.870018005371</v>
          </cell>
          <cell r="K71">
            <v>7866.8935413137078</v>
          </cell>
          <cell r="L71">
            <v>1.4407976771562749</v>
          </cell>
          <cell r="M71">
            <v>2.0549556956764961</v>
          </cell>
          <cell r="N71">
            <v>8.1105758067375557</v>
          </cell>
          <cell r="O71">
            <v>116.52638604799441</v>
          </cell>
          <cell r="P71">
            <v>29.477478801424361</v>
          </cell>
          <cell r="Q71">
            <v>25.296827440682236</v>
          </cell>
          <cell r="R71">
            <v>603.74881470398975</v>
          </cell>
        </row>
        <row r="72">
          <cell r="A72" t="str">
            <v>EM HY39721</v>
          </cell>
          <cell r="B72">
            <v>39721</v>
          </cell>
          <cell r="C72">
            <v>93</v>
          </cell>
          <cell r="D72">
            <v>92</v>
          </cell>
          <cell r="E72">
            <v>85</v>
          </cell>
          <cell r="F72">
            <v>144571.0672712326</v>
          </cell>
          <cell r="G72">
            <v>36408.245150022209</v>
          </cell>
          <cell r="H72">
            <v>108162.8221212104</v>
          </cell>
          <cell r="I72">
            <v>37059.209901541471</v>
          </cell>
          <cell r="J72">
            <v>71365.024688243866</v>
          </cell>
          <cell r="K72">
            <v>8802.4318647459149</v>
          </cell>
          <cell r="L72">
            <v>1.5156278946685255</v>
          </cell>
          <cell r="M72">
            <v>2.0257972011189977</v>
          </cell>
          <cell r="N72">
            <v>7.6099598580980512</v>
          </cell>
          <cell r="O72">
            <v>95.036986666048335</v>
          </cell>
          <cell r="P72">
            <v>24.637899678848036</v>
          </cell>
          <cell r="Q72">
            <v>25.924537954284542</v>
          </cell>
          <cell r="R72">
            <v>1067.3202226551077</v>
          </cell>
        </row>
        <row r="73">
          <cell r="A73" t="str">
            <v>EM HY39813</v>
          </cell>
          <cell r="B73">
            <v>39813</v>
          </cell>
          <cell r="C73">
            <v>101</v>
          </cell>
          <cell r="D73">
            <v>98</v>
          </cell>
          <cell r="E73">
            <v>92</v>
          </cell>
          <cell r="F73">
            <v>177137.39239215851</v>
          </cell>
          <cell r="G73">
            <v>39054.812988571823</v>
          </cell>
          <cell r="H73">
            <v>138082.57940358669</v>
          </cell>
          <cell r="I73">
            <v>47533.041639685631</v>
          </cell>
          <cell r="J73">
            <v>80119.059466838837</v>
          </cell>
          <cell r="K73">
            <v>9840.4953107908368</v>
          </cell>
          <cell r="L73">
            <v>1.7234673038160022</v>
          </cell>
          <cell r="M73">
            <v>2.2109270075177982</v>
          </cell>
          <cell r="N73">
            <v>7.689884552181268</v>
          </cell>
          <cell r="O73">
            <v>79.391768774479331</v>
          </cell>
          <cell r="P73">
            <v>21.602866147958427</v>
          </cell>
          <cell r="Q73">
            <v>27.210460834200127</v>
          </cell>
          <cell r="R73">
            <v>2047.1374208431639</v>
          </cell>
        </row>
        <row r="74">
          <cell r="A74" t="str">
            <v>EM HY39903</v>
          </cell>
          <cell r="B74">
            <v>39903</v>
          </cell>
          <cell r="C74">
            <v>101</v>
          </cell>
          <cell r="D74">
            <v>101</v>
          </cell>
          <cell r="E74">
            <v>97</v>
          </cell>
          <cell r="F74">
            <v>182086.72606307268</v>
          </cell>
          <cell r="G74">
            <v>35749.525949120522</v>
          </cell>
          <cell r="H74">
            <v>146337.20011395216</v>
          </cell>
          <cell r="I74">
            <v>46737.324665188789</v>
          </cell>
          <cell r="J74">
            <v>69649.988708496094</v>
          </cell>
          <cell r="K74">
            <v>11112.096251666546</v>
          </cell>
          <cell r="L74">
            <v>2.1010369538811076</v>
          </cell>
          <cell r="M74">
            <v>2.6143109200656807</v>
          </cell>
          <cell r="N74">
            <v>6.0287322738007054</v>
          </cell>
          <cell r="O74">
            <v>76.490313053258106</v>
          </cell>
          <cell r="P74">
            <v>19.633241105525347</v>
          </cell>
          <cell r="Q74">
            <v>25.66761766533137</v>
          </cell>
          <cell r="R74">
            <v>1774.4006452051253</v>
          </cell>
        </row>
        <row r="75">
          <cell r="A75" t="str">
            <v>EM HY39994</v>
          </cell>
          <cell r="B75">
            <v>39994</v>
          </cell>
          <cell r="C75">
            <v>100</v>
          </cell>
          <cell r="D75">
            <v>99</v>
          </cell>
          <cell r="E75">
            <v>96</v>
          </cell>
          <cell r="F75">
            <v>182080.4164326787</v>
          </cell>
          <cell r="G75">
            <v>37936.604025244713</v>
          </cell>
          <cell r="H75">
            <v>144143.81240743399</v>
          </cell>
          <cell r="I75">
            <v>48958.625134527683</v>
          </cell>
          <cell r="J75">
            <v>59543.402457475662</v>
          </cell>
          <cell r="K75">
            <v>10075.19693082571</v>
          </cell>
          <cell r="L75">
            <v>2.4208192084820435</v>
          </cell>
          <cell r="M75">
            <v>3.0579444391461466</v>
          </cell>
          <cell r="N75">
            <v>5.6798187996140026</v>
          </cell>
          <cell r="O75">
            <v>77.40754874124076</v>
          </cell>
          <cell r="P75">
            <v>20.861821390845105</v>
          </cell>
          <cell r="Q75">
            <v>26.950629144170872</v>
          </cell>
          <cell r="R75">
            <v>1120.5457567860726</v>
          </cell>
        </row>
        <row r="76">
          <cell r="A76" t="str">
            <v>EM HY40086</v>
          </cell>
          <cell r="B76">
            <v>40086</v>
          </cell>
          <cell r="C76">
            <v>101</v>
          </cell>
          <cell r="D76">
            <v>99</v>
          </cell>
          <cell r="E76">
            <v>97</v>
          </cell>
          <cell r="F76">
            <v>200648.24182063341</v>
          </cell>
          <cell r="G76">
            <v>47675.515110611916</v>
          </cell>
          <cell r="H76">
            <v>152972.7267100215</v>
          </cell>
          <cell r="I76">
            <v>45020.875038921833</v>
          </cell>
          <cell r="J76">
            <v>55261.885278701782</v>
          </cell>
          <cell r="K76">
            <v>11023.626140117645</v>
          </cell>
          <cell r="L76">
            <v>2.768141657464914</v>
          </cell>
          <cell r="M76">
            <v>3.630861321663311</v>
          </cell>
          <cell r="N76">
            <v>4.8251678731446876</v>
          </cell>
          <cell r="O76">
            <v>105.43843730660687</v>
          </cell>
          <cell r="P76">
            <v>23.751660473918168</v>
          </cell>
          <cell r="Q76">
            <v>22.52656723738248</v>
          </cell>
          <cell r="R76">
            <v>714.59565758387782</v>
          </cell>
        </row>
        <row r="77">
          <cell r="A77" t="str">
            <v>EM HY40178</v>
          </cell>
          <cell r="B77">
            <v>40178</v>
          </cell>
          <cell r="C77">
            <v>104</v>
          </cell>
          <cell r="D77">
            <v>102</v>
          </cell>
          <cell r="E77">
            <v>103</v>
          </cell>
          <cell r="F77">
            <v>219502.35848361254</v>
          </cell>
          <cell r="G77">
            <v>54368.624939799309</v>
          </cell>
          <cell r="H77">
            <v>165133.73354381323</v>
          </cell>
          <cell r="I77">
            <v>47031.766297876835</v>
          </cell>
          <cell r="J77">
            <v>60488.632223129272</v>
          </cell>
          <cell r="K77">
            <v>12770.369889780879</v>
          </cell>
          <cell r="L77">
            <v>2.7299961575370255</v>
          </cell>
          <cell r="M77">
            <v>3.6288200016478562</v>
          </cell>
          <cell r="N77">
            <v>4.7020125027617947</v>
          </cell>
          <cell r="O77">
            <v>115.1248088666662</v>
          </cell>
          <cell r="P77">
            <v>24.756529492213552</v>
          </cell>
          <cell r="Q77">
            <v>21.504078691575291</v>
          </cell>
          <cell r="R77">
            <v>674.70846249007457</v>
          </cell>
        </row>
        <row r="78">
          <cell r="A78" t="str">
            <v>EM HY40268</v>
          </cell>
          <cell r="B78">
            <v>40268</v>
          </cell>
          <cell r="C78">
            <v>107</v>
          </cell>
          <cell r="D78">
            <v>106</v>
          </cell>
          <cell r="E78">
            <v>104</v>
          </cell>
          <cell r="F78">
            <v>233802.82526397705</v>
          </cell>
          <cell r="G78">
            <v>59187.372924804688</v>
          </cell>
          <cell r="H78">
            <v>174615.45233917236</v>
          </cell>
          <cell r="I78">
            <v>50639.116628408432</v>
          </cell>
          <cell r="J78">
            <v>69116.478801727295</v>
          </cell>
          <cell r="K78">
            <v>13190.618929862976</v>
          </cell>
          <cell r="L78">
            <v>2.5263939275623013</v>
          </cell>
          <cell r="M78">
            <v>3.3827363505406769</v>
          </cell>
          <cell r="N78">
            <v>5.1658698951966562</v>
          </cell>
          <cell r="O78">
            <v>119.50677240821493</v>
          </cell>
          <cell r="P78">
            <v>25.258467409065776</v>
          </cell>
          <cell r="Q78">
            <v>21.135594996061918</v>
          </cell>
          <cell r="R78">
            <v>549.64709389227244</v>
          </cell>
        </row>
        <row r="79">
          <cell r="A79" t="str">
            <v>EM HY40359</v>
          </cell>
          <cell r="B79">
            <v>40359</v>
          </cell>
          <cell r="C79">
            <v>111</v>
          </cell>
          <cell r="D79">
            <v>108</v>
          </cell>
          <cell r="E79">
            <v>107</v>
          </cell>
          <cell r="F79">
            <v>251322.62755584717</v>
          </cell>
          <cell r="G79">
            <v>64151.661128044128</v>
          </cell>
          <cell r="H79">
            <v>187170.96642780304</v>
          </cell>
          <cell r="I79">
            <v>50312.900732517242</v>
          </cell>
          <cell r="J79">
            <v>82960.661994934082</v>
          </cell>
          <cell r="K79">
            <v>14809.850603699684</v>
          </cell>
          <cell r="L79">
            <v>2.2561411870029735</v>
          </cell>
          <cell r="M79">
            <v>3.0294192634479455</v>
          </cell>
          <cell r="N79">
            <v>5.4235034101715147</v>
          </cell>
          <cell r="O79">
            <v>125.10143388006811</v>
          </cell>
          <cell r="P79">
            <v>25.160827234151569</v>
          </cell>
          <cell r="Q79">
            <v>20.112341204875939</v>
          </cell>
          <cell r="R79">
            <v>689.43624967540052</v>
          </cell>
        </row>
        <row r="80">
          <cell r="A80" t="str">
            <v>EM HY40451</v>
          </cell>
          <cell r="B80">
            <v>40451</v>
          </cell>
          <cell r="C80">
            <v>117</v>
          </cell>
          <cell r="D80">
            <v>114</v>
          </cell>
          <cell r="E80">
            <v>113</v>
          </cell>
          <cell r="F80">
            <v>284601.7251663208</v>
          </cell>
          <cell r="G80">
            <v>77930.957378387451</v>
          </cell>
          <cell r="H80">
            <v>206670.76778793335</v>
          </cell>
          <cell r="I80">
            <v>51857.071760296822</v>
          </cell>
          <cell r="J80">
            <v>97018.800504684448</v>
          </cell>
          <cell r="K80">
            <v>16718.822433054447</v>
          </cell>
          <cell r="L80">
            <v>2.1302135948171661</v>
          </cell>
          <cell r="M80">
            <v>2.9334698397201797</v>
          </cell>
          <cell r="N80">
            <v>5.5946539812769513</v>
          </cell>
          <cell r="O80">
            <v>147.93894518492533</v>
          </cell>
          <cell r="P80">
            <v>27.122494983443541</v>
          </cell>
          <cell r="Q80">
            <v>18.333573319412359</v>
          </cell>
          <cell r="R80">
            <v>592.55203472731148</v>
          </cell>
        </row>
        <row r="81">
          <cell r="A81" t="str">
            <v>EM HY40543</v>
          </cell>
          <cell r="B81">
            <v>40543</v>
          </cell>
          <cell r="C81">
            <v>119</v>
          </cell>
          <cell r="D81">
            <v>117</v>
          </cell>
          <cell r="E81">
            <v>115</v>
          </cell>
          <cell r="F81">
            <v>285175.8152923584</v>
          </cell>
          <cell r="G81">
            <v>68223.568949699402</v>
          </cell>
          <cell r="H81">
            <v>216952.246342659</v>
          </cell>
          <cell r="I81">
            <v>49880.149643063545</v>
          </cell>
          <cell r="J81">
            <v>95973.971900939941</v>
          </cell>
          <cell r="K81">
            <v>16316.039583623409</v>
          </cell>
          <cell r="L81">
            <v>2.2605321218401531</v>
          </cell>
          <cell r="M81">
            <v>2.9713870296699212</v>
          </cell>
          <cell r="N81">
            <v>5.6210057402905926</v>
          </cell>
          <cell r="O81">
            <v>134.41682812243846</v>
          </cell>
          <cell r="P81">
            <v>23.621457881866682</v>
          </cell>
          <cell r="Q81">
            <v>17.573289157180692</v>
          </cell>
          <cell r="R81">
            <v>535.72756704562289</v>
          </cell>
        </row>
        <row r="82">
          <cell r="A82" t="str">
            <v>EM HY40633</v>
          </cell>
          <cell r="B82">
            <v>40633</v>
          </cell>
          <cell r="C82">
            <v>117</v>
          </cell>
          <cell r="D82">
            <v>121</v>
          </cell>
          <cell r="E82">
            <v>112</v>
          </cell>
          <cell r="F82">
            <v>285115.27345657349</v>
          </cell>
          <cell r="G82">
            <v>67827.083685874939</v>
          </cell>
          <cell r="H82">
            <v>217288.18977069855</v>
          </cell>
          <cell r="I82">
            <v>56345.759444236755</v>
          </cell>
          <cell r="J82">
            <v>98661.329965591431</v>
          </cell>
          <cell r="K82">
            <v>15949.247862696648</v>
          </cell>
          <cell r="L82">
            <v>2.2023642884854557</v>
          </cell>
          <cell r="M82">
            <v>2.8898381316774127</v>
          </cell>
          <cell r="N82">
            <v>5.8168587660224871</v>
          </cell>
          <cell r="O82">
            <v>122.85934690451231</v>
          </cell>
          <cell r="P82">
            <v>23.418614082844702</v>
          </cell>
          <cell r="Q82">
            <v>19.061320666994849</v>
          </cell>
          <cell r="R82">
            <v>501.86889228835111</v>
          </cell>
        </row>
        <row r="83">
          <cell r="A83" t="str">
            <v>EM HY40724</v>
          </cell>
          <cell r="B83">
            <v>40724</v>
          </cell>
          <cell r="C83">
            <v>119</v>
          </cell>
          <cell r="D83">
            <v>121</v>
          </cell>
          <cell r="E83">
            <v>114</v>
          </cell>
          <cell r="F83">
            <v>292111.83506774902</v>
          </cell>
          <cell r="G83">
            <v>71322.126746177673</v>
          </cell>
          <cell r="H83">
            <v>220789.70832157135</v>
          </cell>
          <cell r="I83">
            <v>58886.67481392622</v>
          </cell>
          <cell r="J83">
            <v>93312.672605514526</v>
          </cell>
          <cell r="K83">
            <v>16482.325252175331</v>
          </cell>
          <cell r="L83">
            <v>2.3661277954707653</v>
          </cell>
          <cell r="M83">
            <v>3.130462636116651</v>
          </cell>
          <cell r="N83">
            <v>5.4292469545703694</v>
          </cell>
          <cell r="O83">
            <v>120.97526648120613</v>
          </cell>
          <cell r="P83">
            <v>23.757123030643619</v>
          </cell>
          <cell r="Q83">
            <v>19.638000164549631</v>
          </cell>
          <cell r="R83">
            <v>596.11167260088007</v>
          </cell>
        </row>
        <row r="84">
          <cell r="A84" t="str">
            <v>EM HY40816</v>
          </cell>
          <cell r="B84">
            <v>40816</v>
          </cell>
          <cell r="C84">
            <v>119</v>
          </cell>
          <cell r="D84">
            <v>120</v>
          </cell>
          <cell r="E84">
            <v>115</v>
          </cell>
          <cell r="F84">
            <v>284588.3508682251</v>
          </cell>
          <cell r="G84">
            <v>66120.538989067078</v>
          </cell>
          <cell r="H84">
            <v>218467.81187915802</v>
          </cell>
          <cell r="I84">
            <v>59702.486205279827</v>
          </cell>
          <cell r="J84">
            <v>94801.156600952148</v>
          </cell>
          <cell r="K84">
            <v>16701.740073204041</v>
          </cell>
          <cell r="L84">
            <v>2.3044846678269724</v>
          </cell>
          <cell r="M84">
            <v>3.0019501984152668</v>
          </cell>
          <cell r="N84">
            <v>5.4241250936301615</v>
          </cell>
          <cell r="O84">
            <v>108.91443202848036</v>
          </cell>
          <cell r="P84">
            <v>22.961742241763673</v>
          </cell>
          <cell r="Q84">
            <v>21.082368804677177</v>
          </cell>
          <cell r="R84">
            <v>1040.8125984289877</v>
          </cell>
        </row>
        <row r="85">
          <cell r="A85" t="str">
            <v>EM HY40908</v>
          </cell>
          <cell r="B85">
            <v>40908</v>
          </cell>
          <cell r="C85">
            <v>111</v>
          </cell>
          <cell r="D85">
            <v>112</v>
          </cell>
          <cell r="E85">
            <v>110</v>
          </cell>
          <cell r="F85">
            <v>280456.98593902588</v>
          </cell>
          <cell r="G85">
            <v>68133.386109828949</v>
          </cell>
          <cell r="H85">
            <v>212323.59982919693</v>
          </cell>
          <cell r="I85">
            <v>63530.738906648185</v>
          </cell>
          <cell r="J85">
            <v>96890.375335693359</v>
          </cell>
          <cell r="K85">
            <v>17901.537034988403</v>
          </cell>
          <cell r="L85">
            <v>2.1913796813518922</v>
          </cell>
          <cell r="M85">
            <v>2.8945804468951062</v>
          </cell>
          <cell r="N85">
            <v>5.3678842290805706</v>
          </cell>
          <cell r="O85">
            <v>107.49988760154832</v>
          </cell>
          <cell r="P85">
            <v>24.146166664715807</v>
          </cell>
          <cell r="Q85">
            <v>22.461573870862384</v>
          </cell>
          <cell r="R85">
            <v>945.92845416686725</v>
          </cell>
        </row>
        <row r="86">
          <cell r="A86" t="str">
            <v>EM HY40999</v>
          </cell>
          <cell r="B86">
            <v>40999</v>
          </cell>
          <cell r="C86">
            <v>101</v>
          </cell>
          <cell r="D86">
            <v>100</v>
          </cell>
          <cell r="E86">
            <v>99</v>
          </cell>
          <cell r="F86">
            <v>292379.55578613281</v>
          </cell>
          <cell r="G86">
            <v>62285.815486907959</v>
          </cell>
          <cell r="H86">
            <v>230093.74029922485</v>
          </cell>
          <cell r="I86">
            <v>59080.606070742011</v>
          </cell>
          <cell r="J86">
            <v>87026.368334293365</v>
          </cell>
          <cell r="K86">
            <v>18007.580814361572</v>
          </cell>
          <cell r="L86">
            <v>2.6439542945807926</v>
          </cell>
          <cell r="M86">
            <v>3.3596662871535519</v>
          </cell>
          <cell r="N86">
            <v>4.8215194690995196</v>
          </cell>
          <cell r="O86">
            <v>105.29375479581179</v>
          </cell>
          <cell r="P86">
            <v>21.300194520355547</v>
          </cell>
          <cell r="Q86">
            <v>20.229304730998908</v>
          </cell>
          <cell r="R86">
            <v>753.86330761797319</v>
          </cell>
        </row>
        <row r="87">
          <cell r="A87" t="str">
            <v>EM HY41090</v>
          </cell>
          <cell r="B87">
            <v>41090</v>
          </cell>
          <cell r="C87">
            <v>125</v>
          </cell>
          <cell r="D87">
            <v>125</v>
          </cell>
          <cell r="E87">
            <v>98</v>
          </cell>
          <cell r="F87">
            <v>316513.93601226807</v>
          </cell>
          <cell r="G87">
            <v>65899.896266937256</v>
          </cell>
          <cell r="H87">
            <v>250614.03974533081</v>
          </cell>
          <cell r="I87">
            <v>64017.563335187733</v>
          </cell>
          <cell r="J87">
            <v>94487.351028203964</v>
          </cell>
          <cell r="K87">
            <v>18208.163997650146</v>
          </cell>
          <cell r="L87">
            <v>2.6523554424816491</v>
          </cell>
          <cell r="M87">
            <v>3.349802196463211</v>
          </cell>
          <cell r="N87">
            <v>4.6680820245782986</v>
          </cell>
          <cell r="O87">
            <v>102.94033829731049</v>
          </cell>
          <cell r="P87">
            <v>20.820535454837913</v>
          </cell>
          <cell r="Q87">
            <v>20.225827697111704</v>
          </cell>
          <cell r="R87">
            <v>843.8004956243318</v>
          </cell>
        </row>
        <row r="88">
          <cell r="A88" t="str">
            <v>EM HY41182</v>
          </cell>
          <cell r="B88">
            <v>41182</v>
          </cell>
          <cell r="C88">
            <v>57</v>
          </cell>
          <cell r="D88">
            <v>56</v>
          </cell>
          <cell r="E88">
            <v>52</v>
          </cell>
          <cell r="F88">
            <v>138337.41299438477</v>
          </cell>
          <cell r="G88">
            <v>30436.015998840332</v>
          </cell>
          <cell r="H88">
            <v>107901.39699554443</v>
          </cell>
          <cell r="I88">
            <v>25574.399000048637</v>
          </cell>
          <cell r="J88">
            <v>45036.044799804688</v>
          </cell>
          <cell r="K88">
            <v>9817.2060012817383</v>
          </cell>
          <cell r="L88">
            <v>2.3958897251121924</v>
          </cell>
          <cell r="M88">
            <v>3.0717043117202136</v>
          </cell>
          <cell r="N88">
            <v>4.3403433516869772</v>
          </cell>
          <cell r="O88">
            <v>117.2149382622181</v>
          </cell>
          <cell r="P88">
            <v>21.815362488442229</v>
          </cell>
          <cell r="Q88">
            <v>18.611418315675536</v>
          </cell>
          <cell r="R88">
            <v>770.11837654222825</v>
          </cell>
        </row>
        <row r="89">
          <cell r="A89" t="str">
            <v>EM HY40543</v>
          </cell>
          <cell r="B89">
            <v>40543</v>
          </cell>
          <cell r="C89">
            <v>139</v>
          </cell>
          <cell r="D89">
            <v>137</v>
          </cell>
          <cell r="E89">
            <v>121</v>
          </cell>
          <cell r="F89">
            <v>304558.62651824951</v>
          </cell>
          <cell r="G89">
            <v>73915.202789306641</v>
          </cell>
          <cell r="H89">
            <v>230643.42372894287</v>
          </cell>
          <cell r="I89">
            <v>53453.890507221222</v>
          </cell>
          <cell r="J89">
            <v>101125.97124099731</v>
          </cell>
          <cell r="K89">
            <v>16564.817657649517</v>
          </cell>
          <cell r="L89">
            <v>2.2807536075899573</v>
          </cell>
          <cell r="M89">
            <v>3.0116756633411588</v>
          </cell>
          <cell r="N89">
            <v>5.5820891725108455</v>
          </cell>
          <cell r="O89">
            <v>136.07793214361558</v>
          </cell>
          <cell r="P89">
            <v>23.988557117986495</v>
          </cell>
          <cell r="Q89">
            <v>17.62854324731299</v>
          </cell>
          <cell r="R89">
            <v>534.10535650854808</v>
          </cell>
        </row>
        <row r="90">
          <cell r="A90" t="str">
            <v>LatAm</v>
          </cell>
          <cell r="B90" t="str">
            <v>ReportDate</v>
          </cell>
          <cell r="C90" t="str">
            <v>LeverageSample</v>
          </cell>
          <cell r="D90" t="str">
            <v>LiquiditySample</v>
          </cell>
          <cell r="E90" t="str">
            <v>CoverageSample</v>
          </cell>
          <cell r="F90" t="str">
            <v>TotalDebt</v>
          </cell>
          <cell r="G90" t="str">
            <v>Cash</v>
          </cell>
          <cell r="H90" t="str">
            <v>NetDebt</v>
          </cell>
          <cell r="I90" t="str">
            <v>STdebt</v>
          </cell>
          <cell r="J90" t="str">
            <v>LtmEbitda</v>
          </cell>
          <cell r="K90" t="str">
            <v>LtmInterest</v>
          </cell>
          <cell r="L90" t="str">
            <v>NetLeverage</v>
          </cell>
          <cell r="M90" t="str">
            <v>Leverage</v>
          </cell>
          <cell r="N90" t="str">
            <v>CoverageRatio</v>
          </cell>
          <cell r="O90" t="str">
            <v>CashSTdebt</v>
          </cell>
          <cell r="P90" t="str">
            <v>CashTotalDebt</v>
          </cell>
          <cell r="Q90" t="str">
            <v>STtoTotalDebt</v>
          </cell>
          <cell r="R90" t="str">
            <v>OAS</v>
          </cell>
        </row>
        <row r="91">
          <cell r="A91" t="str">
            <v>LatAm38807</v>
          </cell>
          <cell r="B91">
            <v>38807</v>
          </cell>
          <cell r="C91">
            <v>46</v>
          </cell>
          <cell r="D91">
            <v>46</v>
          </cell>
          <cell r="E91">
            <v>39</v>
          </cell>
          <cell r="F91">
            <v>138916.63976585865</v>
          </cell>
          <cell r="G91">
            <v>26157.569102704758</v>
          </cell>
          <cell r="H91">
            <v>112759.07066315389</v>
          </cell>
          <cell r="I91">
            <v>18186.377746596932</v>
          </cell>
          <cell r="J91">
            <v>112847.73743847013</v>
          </cell>
          <cell r="K91">
            <v>9645.8583001275547</v>
          </cell>
          <cell r="L91">
            <v>0.9992142795475667</v>
          </cell>
          <cell r="M91">
            <v>1.2310095259251654</v>
          </cell>
          <cell r="N91">
            <v>11.009459022728405</v>
          </cell>
          <cell r="O91">
            <v>143.83056080312315</v>
          </cell>
          <cell r="P91">
            <v>18.829687463498139</v>
          </cell>
          <cell r="Q91">
            <v>13.091576197962841</v>
          </cell>
          <cell r="R91">
            <v>158.58125736006818</v>
          </cell>
        </row>
        <row r="92">
          <cell r="A92" t="str">
            <v>LatAm38898</v>
          </cell>
          <cell r="B92">
            <v>38898</v>
          </cell>
          <cell r="C92">
            <v>46</v>
          </cell>
          <cell r="D92">
            <v>46</v>
          </cell>
          <cell r="E92">
            <v>39</v>
          </cell>
          <cell r="F92">
            <v>143832.16203987598</v>
          </cell>
          <cell r="G92">
            <v>24947.722377517028</v>
          </cell>
          <cell r="H92">
            <v>118884.43966235896</v>
          </cell>
          <cell r="I92">
            <v>20954.165478184819</v>
          </cell>
          <cell r="J92">
            <v>121752.09867504239</v>
          </cell>
          <cell r="K92">
            <v>10258.983125605155</v>
          </cell>
          <cell r="L92">
            <v>0.97644673854586073</v>
          </cell>
          <cell r="M92">
            <v>1.1813526305100128</v>
          </cell>
          <cell r="N92">
            <v>11.172157923572483</v>
          </cell>
          <cell r="O92">
            <v>119.05853470275332</v>
          </cell>
          <cell r="P92">
            <v>17.345023549462134</v>
          </cell>
          <cell r="Q92">
            <v>14.5684839753542</v>
          </cell>
          <cell r="R92">
            <v>189.44002059017166</v>
          </cell>
        </row>
        <row r="93">
          <cell r="A93" t="str">
            <v>LatAm38990</v>
          </cell>
          <cell r="B93">
            <v>38990</v>
          </cell>
          <cell r="C93">
            <v>47</v>
          </cell>
          <cell r="D93">
            <v>47</v>
          </cell>
          <cell r="E93">
            <v>36</v>
          </cell>
          <cell r="F93">
            <v>163972.05010139942</v>
          </cell>
          <cell r="G93">
            <v>28628.732774108066</v>
          </cell>
          <cell r="H93">
            <v>135343.31732729136</v>
          </cell>
          <cell r="I93">
            <v>27338.186398521066</v>
          </cell>
          <cell r="J93">
            <v>151262.07993343472</v>
          </cell>
          <cell r="K93">
            <v>10212.181728758384</v>
          </cell>
          <cell r="L93">
            <v>0.89476038797596413</v>
          </cell>
          <cell r="M93">
            <v>1.0840261496705448</v>
          </cell>
          <cell r="N93">
            <v>11.647697082733892</v>
          </cell>
          <cell r="O93">
            <v>104.72067296920918</v>
          </cell>
          <cell r="P93">
            <v>17.459519934284053</v>
          </cell>
          <cell r="Q93">
            <v>16.672467278182644</v>
          </cell>
          <cell r="R93">
            <v>170.52685707214673</v>
          </cell>
        </row>
        <row r="94">
          <cell r="A94" t="str">
            <v>LatAm39082</v>
          </cell>
          <cell r="B94">
            <v>39082</v>
          </cell>
          <cell r="C94">
            <v>48</v>
          </cell>
          <cell r="D94">
            <v>48</v>
          </cell>
          <cell r="E94">
            <v>35</v>
          </cell>
          <cell r="F94">
            <v>171206.65074074268</v>
          </cell>
          <cell r="G94">
            <v>37649.928996272269</v>
          </cell>
          <cell r="H94">
            <v>133556.72174447041</v>
          </cell>
          <cell r="I94">
            <v>27517.976901963353</v>
          </cell>
          <cell r="J94">
            <v>153245.76292446256</v>
          </cell>
          <cell r="K94">
            <v>9641.506126799155</v>
          </cell>
          <cell r="L94">
            <v>0.87151983321263371</v>
          </cell>
          <cell r="M94">
            <v>1.1172031609456854</v>
          </cell>
          <cell r="N94">
            <v>12.419951781427569</v>
          </cell>
          <cell r="O94">
            <v>136.81939312037878</v>
          </cell>
          <cell r="P94">
            <v>21.990926656982126</v>
          </cell>
          <cell r="Q94">
            <v>16.072960240098194</v>
          </cell>
          <cell r="R94">
            <v>131.79615577697624</v>
          </cell>
        </row>
        <row r="95">
          <cell r="A95" t="str">
            <v>LatAm39172</v>
          </cell>
          <cell r="B95">
            <v>39172</v>
          </cell>
          <cell r="C95">
            <v>49</v>
          </cell>
          <cell r="D95">
            <v>50</v>
          </cell>
          <cell r="E95">
            <v>38</v>
          </cell>
          <cell r="F95">
            <v>175692.48147344589</v>
          </cell>
          <cell r="G95">
            <v>34484.68361312151</v>
          </cell>
          <cell r="H95">
            <v>141207.79786032438</v>
          </cell>
          <cell r="I95">
            <v>28496.403509328142</v>
          </cell>
          <cell r="J95">
            <v>151612.60989320278</v>
          </cell>
          <cell r="K95">
            <v>10454.121445746394</v>
          </cell>
          <cell r="L95">
            <v>0.93137238360181496</v>
          </cell>
          <cell r="M95">
            <v>1.1588249921771361</v>
          </cell>
          <cell r="N95">
            <v>11.622670976362171</v>
          </cell>
          <cell r="O95">
            <v>121.43523445246014</v>
          </cell>
          <cell r="P95">
            <v>19.537172549285213</v>
          </cell>
          <cell r="Q95">
            <v>16.08855340657632</v>
          </cell>
          <cell r="R95">
            <v>135.02722676889294</v>
          </cell>
        </row>
        <row r="96">
          <cell r="A96" t="str">
            <v>LatAm39263</v>
          </cell>
          <cell r="B96">
            <v>39263</v>
          </cell>
          <cell r="C96">
            <v>51</v>
          </cell>
          <cell r="D96">
            <v>52</v>
          </cell>
          <cell r="E96">
            <v>51</v>
          </cell>
          <cell r="F96">
            <v>175893.03561306</v>
          </cell>
          <cell r="G96">
            <v>35152.008446931839</v>
          </cell>
          <cell r="H96">
            <v>140741.02716612816</v>
          </cell>
          <cell r="I96">
            <v>26572.079187581316</v>
          </cell>
          <cell r="J96">
            <v>153933.29244473577</v>
          </cell>
          <cell r="K96">
            <v>11630.046784743667</v>
          </cell>
          <cell r="L96">
            <v>0.91429881691549075</v>
          </cell>
          <cell r="M96">
            <v>1.1426575292424677</v>
          </cell>
          <cell r="N96">
            <v>13.235827447114483</v>
          </cell>
          <cell r="O96">
            <v>135.32110986322229</v>
          </cell>
          <cell r="P96">
            <v>20.367691853100041</v>
          </cell>
          <cell r="Q96">
            <v>15.051378069310081</v>
          </cell>
          <cell r="R96">
            <v>130.70471154199589</v>
          </cell>
        </row>
        <row r="97">
          <cell r="A97" t="str">
            <v>LatAm39355</v>
          </cell>
          <cell r="B97">
            <v>39355</v>
          </cell>
          <cell r="C97">
            <v>51</v>
          </cell>
          <cell r="D97">
            <v>53</v>
          </cell>
          <cell r="E97">
            <v>51</v>
          </cell>
          <cell r="F97">
            <v>179498.1164855957</v>
          </cell>
          <cell r="G97">
            <v>33666.539768338203</v>
          </cell>
          <cell r="H97">
            <v>145831.5767172575</v>
          </cell>
          <cell r="I97">
            <v>29149.810084531084</v>
          </cell>
          <cell r="J97">
            <v>155858.54282155633</v>
          </cell>
          <cell r="K97">
            <v>11514.589646682143</v>
          </cell>
          <cell r="L97">
            <v>0.93566623989434583</v>
          </cell>
          <cell r="M97">
            <v>1.1516732624088788</v>
          </cell>
          <cell r="N97">
            <v>13.535744442830925</v>
          </cell>
          <cell r="O97">
            <v>118.26425398932842</v>
          </cell>
          <cell r="P97">
            <v>19.136424254529217</v>
          </cell>
          <cell r="Q97">
            <v>16.181072140577651</v>
          </cell>
          <cell r="R97">
            <v>181.92945343914934</v>
          </cell>
        </row>
        <row r="98">
          <cell r="A98" t="str">
            <v>LatAm39447</v>
          </cell>
          <cell r="B98">
            <v>39447</v>
          </cell>
          <cell r="C98">
            <v>52</v>
          </cell>
          <cell r="D98">
            <v>54</v>
          </cell>
          <cell r="E98">
            <v>52</v>
          </cell>
          <cell r="F98">
            <v>190437.29168701172</v>
          </cell>
          <cell r="G98">
            <v>37952.328308105469</v>
          </cell>
          <cell r="H98">
            <v>152484.96337890625</v>
          </cell>
          <cell r="I98">
            <v>33376.847969055176</v>
          </cell>
          <cell r="J98">
            <v>170702.8753528595</v>
          </cell>
          <cell r="K98">
            <v>14578.608324050903</v>
          </cell>
          <cell r="L98">
            <v>0.89327706439452148</v>
          </cell>
          <cell r="M98">
            <v>1.1156068185340127</v>
          </cell>
          <cell r="N98">
            <v>11.709133790997338</v>
          </cell>
          <cell r="O98">
            <v>116.12284748000286</v>
          </cell>
          <cell r="P98">
            <v>20.283010176520914</v>
          </cell>
          <cell r="Q98">
            <v>17.466855676281781</v>
          </cell>
          <cell r="R98">
            <v>267.47576048757321</v>
          </cell>
        </row>
        <row r="99">
          <cell r="A99" t="str">
            <v>LatAm39538</v>
          </cell>
          <cell r="B99">
            <v>39538</v>
          </cell>
          <cell r="C99">
            <v>66</v>
          </cell>
          <cell r="D99">
            <v>66</v>
          </cell>
          <cell r="E99">
            <v>59</v>
          </cell>
          <cell r="F99">
            <v>210881.87208461761</v>
          </cell>
          <cell r="G99">
            <v>62586.279935836792</v>
          </cell>
          <cell r="H99">
            <v>148295.59214878082</v>
          </cell>
          <cell r="I99">
            <v>38737.118570923805</v>
          </cell>
          <cell r="J99">
            <v>193026.84925079346</v>
          </cell>
          <cell r="K99">
            <v>15048.131315596402</v>
          </cell>
          <cell r="L99">
            <v>0.76826406649836165</v>
          </cell>
          <cell r="M99">
            <v>1.0925002034852971</v>
          </cell>
          <cell r="N99">
            <v>10.890922200431939</v>
          </cell>
          <cell r="O99">
            <v>161.48934317736919</v>
          </cell>
          <cell r="P99">
            <v>29.688651768269192</v>
          </cell>
          <cell r="Q99">
            <v>18.384279224952412</v>
          </cell>
          <cell r="R99">
            <v>369.72359856774261</v>
          </cell>
        </row>
        <row r="100">
          <cell r="A100" t="str">
            <v>LatAm39629</v>
          </cell>
          <cell r="B100">
            <v>39629</v>
          </cell>
          <cell r="C100">
            <v>68</v>
          </cell>
          <cell r="D100">
            <v>69</v>
          </cell>
          <cell r="E100">
            <v>61</v>
          </cell>
          <cell r="F100">
            <v>245901.18804740906</v>
          </cell>
          <cell r="G100">
            <v>72875.78718662262</v>
          </cell>
          <cell r="H100">
            <v>173025.40086078644</v>
          </cell>
          <cell r="I100">
            <v>42635.48960351944</v>
          </cell>
          <cell r="J100">
            <v>226600.24717712402</v>
          </cell>
          <cell r="K100">
            <v>16402.350339330733</v>
          </cell>
          <cell r="L100">
            <v>0.76357110381057813</v>
          </cell>
          <cell r="M100">
            <v>1.0851761686526242</v>
          </cell>
          <cell r="N100">
            <v>11.778820510141221</v>
          </cell>
          <cell r="O100">
            <v>170.94329265205019</v>
          </cell>
          <cell r="P100">
            <v>29.641374404559972</v>
          </cell>
          <cell r="Q100">
            <v>17.339887365393196</v>
          </cell>
          <cell r="R100">
            <v>317.92843826776868</v>
          </cell>
        </row>
        <row r="101">
          <cell r="A101" t="str">
            <v>LatAm39721</v>
          </cell>
          <cell r="B101">
            <v>39721</v>
          </cell>
          <cell r="C101">
            <v>68</v>
          </cell>
          <cell r="D101">
            <v>69</v>
          </cell>
          <cell r="E101">
            <v>61</v>
          </cell>
          <cell r="F101">
            <v>258804.47225856781</v>
          </cell>
          <cell r="G101">
            <v>83158.715493679047</v>
          </cell>
          <cell r="H101">
            <v>175645.75676488876</v>
          </cell>
          <cell r="I101">
            <v>45767.187072753906</v>
          </cell>
          <cell r="J101">
            <v>249185.2546672821</v>
          </cell>
          <cell r="K101">
            <v>18309.3604523018</v>
          </cell>
          <cell r="L101">
            <v>0.70488021853225236</v>
          </cell>
          <cell r="M101">
            <v>1.0386026757647819</v>
          </cell>
          <cell r="N101">
            <v>11.627870917374784</v>
          </cell>
          <cell r="O101">
            <v>181.66330408614525</v>
          </cell>
          <cell r="P101">
            <v>32.126207425474504</v>
          </cell>
          <cell r="Q101">
            <v>17.684478209336191</v>
          </cell>
          <cell r="R101">
            <v>464.74890961529297</v>
          </cell>
        </row>
        <row r="102">
          <cell r="A102" t="str">
            <v>LatAm39813</v>
          </cell>
          <cell r="B102">
            <v>39813</v>
          </cell>
          <cell r="C102">
            <v>72</v>
          </cell>
          <cell r="D102">
            <v>71</v>
          </cell>
          <cell r="E102">
            <v>64</v>
          </cell>
          <cell r="F102">
            <v>270091.16554164886</v>
          </cell>
          <cell r="G102">
            <v>80202.113399982452</v>
          </cell>
          <cell r="H102">
            <v>189889.05214166641</v>
          </cell>
          <cell r="I102">
            <v>53872.453399300575</v>
          </cell>
          <cell r="J102">
            <v>237185.21536064148</v>
          </cell>
          <cell r="K102">
            <v>16155.33754003793</v>
          </cell>
          <cell r="L102">
            <v>0.80059396557639151</v>
          </cell>
          <cell r="M102">
            <v>1.1387352501334187</v>
          </cell>
          <cell r="N102">
            <v>12.310055913033063</v>
          </cell>
          <cell r="O102">
            <v>148.76602297138101</v>
          </cell>
          <cell r="P102">
            <v>29.717613313556136</v>
          </cell>
          <cell r="Q102">
            <v>19.976075665659948</v>
          </cell>
          <cell r="R102">
            <v>803.44592504595312</v>
          </cell>
        </row>
        <row r="103">
          <cell r="A103" t="str">
            <v>LatAm39903</v>
          </cell>
          <cell r="B103">
            <v>39903</v>
          </cell>
          <cell r="C103">
            <v>71</v>
          </cell>
          <cell r="D103">
            <v>71</v>
          </cell>
          <cell r="E103">
            <v>66</v>
          </cell>
          <cell r="F103">
            <v>280244.71079188585</v>
          </cell>
          <cell r="G103">
            <v>80331.651445388794</v>
          </cell>
          <cell r="H103">
            <v>199913.05934649706</v>
          </cell>
          <cell r="I103">
            <v>52000.346822082996</v>
          </cell>
          <cell r="J103">
            <v>214572.36225891113</v>
          </cell>
          <cell r="K103">
            <v>16843.329548180103</v>
          </cell>
          <cell r="L103">
            <v>0.93168130900882007</v>
          </cell>
          <cell r="M103">
            <v>1.3060615441877457</v>
          </cell>
          <cell r="N103">
            <v>10.590283097040533</v>
          </cell>
          <cell r="O103">
            <v>154.4829147394731</v>
          </cell>
          <cell r="P103">
            <v>28.664823403230738</v>
          </cell>
          <cell r="Q103">
            <v>18.555335683284056</v>
          </cell>
          <cell r="R103">
            <v>744.58921928106054</v>
          </cell>
        </row>
        <row r="104">
          <cell r="A104" t="str">
            <v>LatAm39994</v>
          </cell>
          <cell r="B104">
            <v>39994</v>
          </cell>
          <cell r="C104">
            <v>71</v>
          </cell>
          <cell r="D104">
            <v>71</v>
          </cell>
          <cell r="E104">
            <v>66</v>
          </cell>
          <cell r="F104">
            <v>299963.4576638341</v>
          </cell>
          <cell r="G104">
            <v>83162.133938789368</v>
          </cell>
          <cell r="H104">
            <v>216801.32372504473</v>
          </cell>
          <cell r="I104">
            <v>55883.574256718159</v>
          </cell>
          <cell r="J104">
            <v>183734.81943511963</v>
          </cell>
          <cell r="K104">
            <v>17467.605676710606</v>
          </cell>
          <cell r="L104">
            <v>1.1799686330091697</v>
          </cell>
          <cell r="M104">
            <v>1.6325890682345983</v>
          </cell>
          <cell r="N104">
            <v>8.6294487078267643</v>
          </cell>
          <cell r="O104">
            <v>148.8131978759248</v>
          </cell>
          <cell r="P104">
            <v>27.724088322781071</v>
          </cell>
          <cell r="Q104">
            <v>18.630127380164517</v>
          </cell>
          <cell r="R104">
            <v>493.93522658468584</v>
          </cell>
        </row>
        <row r="105">
          <cell r="A105" t="str">
            <v>LatAm40086</v>
          </cell>
          <cell r="B105">
            <v>40086</v>
          </cell>
          <cell r="C105">
            <v>73</v>
          </cell>
          <cell r="D105">
            <v>73</v>
          </cell>
          <cell r="E105">
            <v>68</v>
          </cell>
          <cell r="F105">
            <v>329802.56780177355</v>
          </cell>
          <cell r="G105">
            <v>108147.32079029083</v>
          </cell>
          <cell r="H105">
            <v>221655.24701148272</v>
          </cell>
          <cell r="I105">
            <v>53485.588665306568</v>
          </cell>
          <cell r="J105">
            <v>166053.72813415527</v>
          </cell>
          <cell r="K105">
            <v>16624.385694339871</v>
          </cell>
          <cell r="L105">
            <v>1.3348405332544344</v>
          </cell>
          <cell r="M105">
            <v>1.9861196222907149</v>
          </cell>
          <cell r="N105">
            <v>8.1313013766097502</v>
          </cell>
          <cell r="O105">
            <v>202.19899133397891</v>
          </cell>
          <cell r="P105">
            <v>32.791533889842945</v>
          </cell>
          <cell r="Q105">
            <v>16.217456711087181</v>
          </cell>
          <cell r="R105">
            <v>357.01091971096668</v>
          </cell>
        </row>
        <row r="106">
          <cell r="A106" t="str">
            <v>LatAm40178</v>
          </cell>
          <cell r="B106">
            <v>40178</v>
          </cell>
          <cell r="C106">
            <v>75</v>
          </cell>
          <cell r="D106">
            <v>75</v>
          </cell>
          <cell r="E106">
            <v>74</v>
          </cell>
          <cell r="F106">
            <v>363371.32725459337</v>
          </cell>
          <cell r="G106">
            <v>114097.97711181641</v>
          </cell>
          <cell r="H106">
            <v>249273.35014277697</v>
          </cell>
          <cell r="I106">
            <v>57012.787099421024</v>
          </cell>
          <cell r="J106">
            <v>177453.06056976318</v>
          </cell>
          <cell r="K106">
            <v>20565.492271721363</v>
          </cell>
          <cell r="L106">
            <v>1.4047283791128451</v>
          </cell>
          <cell r="M106">
            <v>2.0477039172380969</v>
          </cell>
          <cell r="N106">
            <v>8.5091396723917327</v>
          </cell>
          <cell r="O106">
            <v>200.12699416509511</v>
          </cell>
          <cell r="P106">
            <v>31.399829473026781</v>
          </cell>
          <cell r="Q106">
            <v>15.689952074692851</v>
          </cell>
          <cell r="R106">
            <v>317.34877897222708</v>
          </cell>
        </row>
        <row r="107">
          <cell r="A107" t="str">
            <v>LatAm40268</v>
          </cell>
          <cell r="B107">
            <v>40268</v>
          </cell>
          <cell r="C107">
            <v>78</v>
          </cell>
          <cell r="D107">
            <v>77</v>
          </cell>
          <cell r="E107">
            <v>76</v>
          </cell>
          <cell r="F107">
            <v>364950.78408050537</v>
          </cell>
          <cell r="G107">
            <v>118371.64388465881</v>
          </cell>
          <cell r="H107">
            <v>246579.14019584656</v>
          </cell>
          <cell r="I107">
            <v>59365.761207818985</v>
          </cell>
          <cell r="J107">
            <v>196343.73531723022</v>
          </cell>
          <cell r="K107">
            <v>21643.776037693024</v>
          </cell>
          <cell r="L107">
            <v>1.2558543810804637</v>
          </cell>
          <cell r="M107">
            <v>1.8587340385006874</v>
          </cell>
          <cell r="N107">
            <v>8.9601915266799086</v>
          </cell>
          <cell r="O107">
            <v>199.20831044725097</v>
          </cell>
          <cell r="P107">
            <v>32.442501419983365</v>
          </cell>
          <cell r="Q107">
            <v>16.2857168695148</v>
          </cell>
          <cell r="R107">
            <v>275.91211977585829</v>
          </cell>
        </row>
        <row r="108">
          <cell r="A108" t="str">
            <v>LatAm40359</v>
          </cell>
          <cell r="B108">
            <v>40359</v>
          </cell>
          <cell r="C108">
            <v>80</v>
          </cell>
          <cell r="D108">
            <v>79</v>
          </cell>
          <cell r="E108">
            <v>78</v>
          </cell>
          <cell r="F108">
            <v>379962.83448028564</v>
          </cell>
          <cell r="G108">
            <v>119252.07762718201</v>
          </cell>
          <cell r="H108">
            <v>260710.75685310364</v>
          </cell>
          <cell r="I108">
            <v>64946.392204761505</v>
          </cell>
          <cell r="J108">
            <v>215310.66956710815</v>
          </cell>
          <cell r="K108">
            <v>23428.999603152275</v>
          </cell>
          <cell r="L108">
            <v>1.2108585114582311</v>
          </cell>
          <cell r="M108">
            <v>1.7647190231873697</v>
          </cell>
          <cell r="N108">
            <v>9.0658710953270543</v>
          </cell>
          <cell r="O108">
            <v>183.4598683333929</v>
          </cell>
          <cell r="P108">
            <v>31.393857048987506</v>
          </cell>
          <cell r="Q108">
            <v>17.112111402989203</v>
          </cell>
          <cell r="R108">
            <v>332.34485169469917</v>
          </cell>
        </row>
        <row r="109">
          <cell r="A109" t="str">
            <v>LatAm40451</v>
          </cell>
          <cell r="B109">
            <v>40451</v>
          </cell>
          <cell r="C109">
            <v>85</v>
          </cell>
          <cell r="D109">
            <v>84</v>
          </cell>
          <cell r="E109">
            <v>83</v>
          </cell>
          <cell r="F109">
            <v>427999.52515411377</v>
          </cell>
          <cell r="G109">
            <v>155270.70854187012</v>
          </cell>
          <cell r="H109">
            <v>272728.81661224365</v>
          </cell>
          <cell r="I109">
            <v>69988.561814904213</v>
          </cell>
          <cell r="J109">
            <v>233151.31192016602</v>
          </cell>
          <cell r="K109">
            <v>26493.145438671112</v>
          </cell>
          <cell r="L109">
            <v>1.1697502980623564</v>
          </cell>
          <cell r="M109">
            <v>1.835715705947502</v>
          </cell>
          <cell r="N109">
            <v>8.6950249494024323</v>
          </cell>
          <cell r="O109">
            <v>221.71384369048909</v>
          </cell>
          <cell r="P109">
            <v>36.292367372486908</v>
          </cell>
          <cell r="Q109">
            <v>16.369012763655295</v>
          </cell>
          <cell r="R109">
            <v>313.42812631480552</v>
          </cell>
        </row>
        <row r="110">
          <cell r="A110" t="str">
            <v>LatAm40543</v>
          </cell>
          <cell r="B110">
            <v>40543</v>
          </cell>
          <cell r="C110">
            <v>92</v>
          </cell>
          <cell r="D110">
            <v>92</v>
          </cell>
          <cell r="E110">
            <v>90</v>
          </cell>
          <cell r="F110">
            <v>464422.82939910889</v>
          </cell>
          <cell r="G110">
            <v>141889.75434398651</v>
          </cell>
          <cell r="H110">
            <v>322533.07505512238</v>
          </cell>
          <cell r="I110">
            <v>64504.369010090828</v>
          </cell>
          <cell r="J110">
            <v>255858.70573806763</v>
          </cell>
          <cell r="K110">
            <v>26865.148769617081</v>
          </cell>
          <cell r="L110">
            <v>1.2605905830904649</v>
          </cell>
          <cell r="M110">
            <v>1.8151535163105075</v>
          </cell>
          <cell r="N110">
            <v>9.3930945319382904</v>
          </cell>
          <cell r="O110">
            <v>219.96921529732322</v>
          </cell>
          <cell r="P110">
            <v>30.551847446338897</v>
          </cell>
          <cell r="Q110">
            <v>13.88914689950739</v>
          </cell>
          <cell r="R110">
            <v>289.03024401363581</v>
          </cell>
        </row>
        <row r="111">
          <cell r="A111" t="str">
            <v>LatAm40633</v>
          </cell>
          <cell r="B111">
            <v>40633</v>
          </cell>
          <cell r="C111">
            <v>92</v>
          </cell>
          <cell r="D111">
            <v>92</v>
          </cell>
          <cell r="E111">
            <v>92</v>
          </cell>
          <cell r="F111">
            <v>479026.37256240845</v>
          </cell>
          <cell r="G111">
            <v>156931.55945968628</v>
          </cell>
          <cell r="H111">
            <v>322094.81310272217</v>
          </cell>
          <cell r="I111">
            <v>65572.642114199698</v>
          </cell>
          <cell r="J111">
            <v>275859.49178314209</v>
          </cell>
          <cell r="K111">
            <v>26939.465648651123</v>
          </cell>
          <cell r="L111">
            <v>1.1676046055936566</v>
          </cell>
          <cell r="M111">
            <v>1.73648682329546</v>
          </cell>
          <cell r="N111">
            <v>10.102551695623854</v>
          </cell>
          <cell r="O111">
            <v>239.32474641845016</v>
          </cell>
          <cell r="P111">
            <v>32.760526027038509</v>
          </cell>
          <cell r="Q111">
            <v>13.688733203443151</v>
          </cell>
          <cell r="R111">
            <v>257.67740649452617</v>
          </cell>
        </row>
        <row r="112">
          <cell r="A112" t="str">
            <v>LatAm40724</v>
          </cell>
          <cell r="B112">
            <v>40724</v>
          </cell>
          <cell r="C112">
            <v>95</v>
          </cell>
          <cell r="D112">
            <v>94</v>
          </cell>
          <cell r="E112">
            <v>93</v>
          </cell>
          <cell r="F112">
            <v>497993.53625488281</v>
          </cell>
          <cell r="G112">
            <v>154953.56254959106</v>
          </cell>
          <cell r="H112">
            <v>343039.97370529175</v>
          </cell>
          <cell r="I112">
            <v>68642.507518291473</v>
          </cell>
          <cell r="J112">
            <v>293685.08351898193</v>
          </cell>
          <cell r="K112">
            <v>26615.207815408707</v>
          </cell>
          <cell r="L112">
            <v>1.1680537860313898</v>
          </cell>
          <cell r="M112">
            <v>1.6956718750841688</v>
          </cell>
          <cell r="N112">
            <v>10.895494537671039</v>
          </cell>
          <cell r="O112">
            <v>225.52023978130271</v>
          </cell>
          <cell r="P112">
            <v>31.10559263241565</v>
          </cell>
          <cell r="Q112">
            <v>13.792816406447676</v>
          </cell>
          <cell r="R112">
            <v>301.04229796512175</v>
          </cell>
        </row>
        <row r="113">
          <cell r="A113" t="str">
            <v>LatAm40816</v>
          </cell>
          <cell r="B113">
            <v>40816</v>
          </cell>
          <cell r="C113">
            <v>96</v>
          </cell>
          <cell r="D113">
            <v>94</v>
          </cell>
          <cell r="E113">
            <v>94</v>
          </cell>
          <cell r="F113">
            <v>477307.45274353027</v>
          </cell>
          <cell r="G113">
            <v>139726.8313331604</v>
          </cell>
          <cell r="H113">
            <v>337580.62141036987</v>
          </cell>
          <cell r="I113">
            <v>66220.123795032501</v>
          </cell>
          <cell r="J113">
            <v>305531.20766067505</v>
          </cell>
          <cell r="K113">
            <v>27478.294877529144</v>
          </cell>
          <cell r="L113">
            <v>1.104897349095969</v>
          </cell>
          <cell r="M113">
            <v>1.5622216021665161</v>
          </cell>
          <cell r="N113">
            <v>10.978428860188565</v>
          </cell>
          <cell r="O113">
            <v>210.70976968879984</v>
          </cell>
          <cell r="P113">
            <v>29.296794828324202</v>
          </cell>
          <cell r="Q113">
            <v>13.903861634699254</v>
          </cell>
          <cell r="R113">
            <v>488.48403692599186</v>
          </cell>
        </row>
        <row r="114">
          <cell r="A114" t="str">
            <v>LatAm40908</v>
          </cell>
          <cell r="B114">
            <v>40908</v>
          </cell>
          <cell r="C114">
            <v>79</v>
          </cell>
          <cell r="D114">
            <v>79</v>
          </cell>
          <cell r="E114">
            <v>79</v>
          </cell>
          <cell r="F114">
            <v>445012.45584106445</v>
          </cell>
          <cell r="G114">
            <v>121444.46549701691</v>
          </cell>
          <cell r="H114">
            <v>323567.99034404755</v>
          </cell>
          <cell r="I114">
            <v>61574.378341436386</v>
          </cell>
          <cell r="J114">
            <v>294051.73188400269</v>
          </cell>
          <cell r="K114">
            <v>29331.892177581787</v>
          </cell>
          <cell r="L114">
            <v>1.1003777745872567</v>
          </cell>
          <cell r="M114">
            <v>1.5133815162041373</v>
          </cell>
          <cell r="N114">
            <v>10.024983390220727</v>
          </cell>
          <cell r="O114">
            <v>197.2321422777419</v>
          </cell>
          <cell r="P114">
            <v>27.290127254413438</v>
          </cell>
          <cell r="Q114">
            <v>13.836551659000659</v>
          </cell>
          <cell r="R114">
            <v>416.65019545426014</v>
          </cell>
        </row>
        <row r="115">
          <cell r="A115" t="str">
            <v>LatAm40999</v>
          </cell>
          <cell r="B115">
            <v>40999</v>
          </cell>
          <cell r="C115">
            <v>76</v>
          </cell>
          <cell r="D115">
            <v>75</v>
          </cell>
          <cell r="E115">
            <v>73</v>
          </cell>
          <cell r="F115">
            <v>451812.07415771484</v>
          </cell>
          <cell r="G115">
            <v>121920.86071205139</v>
          </cell>
          <cell r="H115">
            <v>329891.21344566345</v>
          </cell>
          <cell r="I115">
            <v>61680.882405519485</v>
          </cell>
          <cell r="J115">
            <v>288820.99504327774</v>
          </cell>
          <cell r="K115">
            <v>27833.833872795105</v>
          </cell>
          <cell r="L115">
            <v>1.1421995599600772</v>
          </cell>
          <cell r="M115">
            <v>1.5643325170665452</v>
          </cell>
          <cell r="N115">
            <v>10.25727774292266</v>
          </cell>
          <cell r="O115">
            <v>197.53808467280768</v>
          </cell>
          <cell r="P115">
            <v>26.987092363709035</v>
          </cell>
          <cell r="Q115">
            <v>13.661716123454939</v>
          </cell>
          <cell r="R115">
            <v>319.59608142271128</v>
          </cell>
        </row>
        <row r="116">
          <cell r="A116" t="str">
            <v>LatAm41090</v>
          </cell>
          <cell r="B116">
            <v>41090</v>
          </cell>
          <cell r="C116">
            <v>106</v>
          </cell>
          <cell r="D116">
            <v>106</v>
          </cell>
          <cell r="E116">
            <v>66</v>
          </cell>
          <cell r="F116">
            <v>533886.40713500977</v>
          </cell>
          <cell r="G116">
            <v>121093.34606838226</v>
          </cell>
          <cell r="H116">
            <v>412793.0610666275</v>
          </cell>
          <cell r="I116">
            <v>68115.733240120113</v>
          </cell>
          <cell r="J116">
            <v>298278.21368765831</v>
          </cell>
          <cell r="K116">
            <v>29215.085771560669</v>
          </cell>
          <cell r="L116">
            <v>1.3839195828726643</v>
          </cell>
          <cell r="M116">
            <v>1.7898940741748852</v>
          </cell>
          <cell r="N116">
            <v>9.1397618905610489</v>
          </cell>
          <cell r="O116">
            <v>177.77588276339421</v>
          </cell>
          <cell r="P116">
            <v>22.681481388186018</v>
          </cell>
          <cell r="Q116">
            <v>12.758469279195364</v>
          </cell>
          <cell r="R116">
            <v>397.59239393440248</v>
          </cell>
        </row>
        <row r="117">
          <cell r="A117" t="str">
            <v>LatAm41182</v>
          </cell>
          <cell r="B117">
            <v>41182</v>
          </cell>
          <cell r="C117">
            <v>61</v>
          </cell>
          <cell r="D117">
            <v>61</v>
          </cell>
          <cell r="E117">
            <v>52</v>
          </cell>
          <cell r="F117">
            <v>410843.41299438477</v>
          </cell>
          <cell r="G117">
            <v>80133.015998840332</v>
          </cell>
          <cell r="H117">
            <v>330710.39699554443</v>
          </cell>
          <cell r="I117">
            <v>48339.399000048637</v>
          </cell>
          <cell r="J117">
            <v>239663.04479980469</v>
          </cell>
          <cell r="K117">
            <v>18179.206001281738</v>
          </cell>
          <cell r="L117">
            <v>1.3798973357439959</v>
          </cell>
          <cell r="M117">
            <v>1.7142543329430302</v>
          </cell>
          <cell r="N117">
            <v>9.9950484518957339</v>
          </cell>
          <cell r="O117">
            <v>165.77164312439984</v>
          </cell>
          <cell r="P117">
            <v>19.504515215371253</v>
          </cell>
          <cell r="Q117">
            <v>11.765893640044636</v>
          </cell>
          <cell r="R117">
            <v>331.29883529973006</v>
          </cell>
        </row>
        <row r="118">
          <cell r="A118" t="str">
            <v>LatAm40178</v>
          </cell>
          <cell r="B118">
            <v>40178</v>
          </cell>
          <cell r="C118">
            <v>117</v>
          </cell>
          <cell r="D118">
            <v>117</v>
          </cell>
          <cell r="E118">
            <v>94</v>
          </cell>
          <cell r="F118">
            <v>434163</v>
          </cell>
          <cell r="G118">
            <v>140550</v>
          </cell>
          <cell r="H118">
            <v>293613</v>
          </cell>
          <cell r="I118">
            <v>72540</v>
          </cell>
          <cell r="J118">
            <v>200285</v>
          </cell>
          <cell r="K118">
            <v>22137</v>
          </cell>
          <cell r="L118">
            <v>1.4659759842224829</v>
          </cell>
          <cell r="M118">
            <v>2.1677259904635893</v>
          </cell>
          <cell r="N118">
            <v>8.3570492840041553</v>
          </cell>
          <cell r="O118">
            <v>193.75516956162119</v>
          </cell>
          <cell r="P118">
            <v>32.372634241056929</v>
          </cell>
          <cell r="Q118">
            <v>16.708010585885948</v>
          </cell>
          <cell r="R118">
            <v>330.48403163645094</v>
          </cell>
        </row>
        <row r="119">
          <cell r="A119" t="str">
            <v>LatAm IG</v>
          </cell>
          <cell r="B119" t="str">
            <v>ReportDate</v>
          </cell>
          <cell r="C119" t="str">
            <v>LeverageSample</v>
          </cell>
          <cell r="D119" t="str">
            <v>LiquiditySample</v>
          </cell>
          <cell r="E119" t="str">
            <v>CoverageSample</v>
          </cell>
          <cell r="F119" t="str">
            <v>TotalDebt</v>
          </cell>
          <cell r="G119" t="str">
            <v>Cash</v>
          </cell>
          <cell r="H119" t="str">
            <v>NetDebt</v>
          </cell>
          <cell r="I119" t="str">
            <v>STdebt</v>
          </cell>
          <cell r="J119" t="str">
            <v>LtmEbitda</v>
          </cell>
          <cell r="K119" t="str">
            <v>LtmInterest</v>
          </cell>
          <cell r="L119" t="str">
            <v>NetLeverage</v>
          </cell>
          <cell r="M119" t="str">
            <v>Leverage</v>
          </cell>
          <cell r="N119" t="str">
            <v>CoverageRatio</v>
          </cell>
          <cell r="O119" t="str">
            <v>CashSTdebt</v>
          </cell>
          <cell r="P119" t="str">
            <v>CashTotalDebt</v>
          </cell>
          <cell r="Q119" t="str">
            <v>STtoTotalDebt</v>
          </cell>
          <cell r="R119" t="str">
            <v>OAS</v>
          </cell>
        </row>
        <row r="120">
          <cell r="A120" t="str">
            <v>LatAm IG38807</v>
          </cell>
          <cell r="B120">
            <v>38807</v>
          </cell>
          <cell r="C120">
            <v>15</v>
          </cell>
          <cell r="D120">
            <v>15</v>
          </cell>
          <cell r="E120">
            <v>14</v>
          </cell>
          <cell r="F120">
            <v>99649.17163002491</v>
          </cell>
          <cell r="G120">
            <v>21355.754935532808</v>
          </cell>
          <cell r="H120">
            <v>78293.416694492102</v>
          </cell>
          <cell r="I120">
            <v>10365.625374808908</v>
          </cell>
          <cell r="J120">
            <v>92470.174861520529</v>
          </cell>
          <cell r="K120">
            <v>6366.2912732511759</v>
          </cell>
          <cell r="L120">
            <v>0.84668831665713895</v>
          </cell>
          <cell r="M120">
            <v>1.0776358082944619</v>
          </cell>
          <cell r="N120">
            <v>14.177881919255086</v>
          </cell>
          <cell r="O120">
            <v>206.02476129836504</v>
          </cell>
          <cell r="P120">
            <v>21.430940755656206</v>
          </cell>
          <cell r="Q120">
            <v>10.402118959196326</v>
          </cell>
          <cell r="R120">
            <v>137.73989259104175</v>
          </cell>
        </row>
        <row r="121">
          <cell r="A121" t="str">
            <v>LatAm IG38898</v>
          </cell>
          <cell r="B121">
            <v>38898</v>
          </cell>
          <cell r="C121">
            <v>15</v>
          </cell>
          <cell r="D121">
            <v>15</v>
          </cell>
          <cell r="E121">
            <v>14</v>
          </cell>
          <cell r="F121">
            <v>103895.97686684132</v>
          </cell>
          <cell r="G121">
            <v>19818.438758164644</v>
          </cell>
          <cell r="H121">
            <v>84077.538108676672</v>
          </cell>
          <cell r="I121">
            <v>12532.500899329782</v>
          </cell>
          <cell r="J121">
            <v>100928.4166675508</v>
          </cell>
          <cell r="K121">
            <v>6904.4791814237833</v>
          </cell>
          <cell r="L121">
            <v>0.83304128693131663</v>
          </cell>
          <cell r="M121">
            <v>1.0294026231389857</v>
          </cell>
          <cell r="N121">
            <v>14.257900704005474</v>
          </cell>
          <cell r="O121">
            <v>158.13634419307726</v>
          </cell>
          <cell r="P121">
            <v>19.075270627239998</v>
          </cell>
          <cell r="Q121">
            <v>12.062546863958081</v>
          </cell>
          <cell r="R121">
            <v>163.93412155227679</v>
          </cell>
        </row>
        <row r="122">
          <cell r="A122" t="str">
            <v>LatAm IG38990</v>
          </cell>
          <cell r="B122">
            <v>38990</v>
          </cell>
          <cell r="C122">
            <v>16</v>
          </cell>
          <cell r="D122">
            <v>16</v>
          </cell>
          <cell r="E122">
            <v>14</v>
          </cell>
          <cell r="F122">
            <v>125044.11501991749</v>
          </cell>
          <cell r="G122">
            <v>23803.493769913912</v>
          </cell>
          <cell r="H122">
            <v>101240.62125000358</v>
          </cell>
          <cell r="I122">
            <v>18825.856450095773</v>
          </cell>
          <cell r="J122">
            <v>130859.41442450881</v>
          </cell>
          <cell r="K122">
            <v>7157.34373678267</v>
          </cell>
          <cell r="L122">
            <v>0.77365943975248375</v>
          </cell>
          <cell r="M122">
            <v>0.95556071047569835</v>
          </cell>
          <cell r="N122">
            <v>14.546232742481182</v>
          </cell>
          <cell r="O122">
            <v>126.44042959221022</v>
          </cell>
          <cell r="P122">
            <v>19.036076800673428</v>
          </cell>
          <cell r="Q122">
            <v>15.055371815856445</v>
          </cell>
          <cell r="R122">
            <v>148.98219526230355</v>
          </cell>
        </row>
        <row r="123">
          <cell r="A123" t="str">
            <v>LatAm IG39082</v>
          </cell>
          <cell r="B123">
            <v>39082</v>
          </cell>
          <cell r="C123">
            <v>17</v>
          </cell>
          <cell r="D123">
            <v>17</v>
          </cell>
          <cell r="E123">
            <v>14</v>
          </cell>
          <cell r="F123">
            <v>128847.43026649952</v>
          </cell>
          <cell r="G123">
            <v>30743.372336655855</v>
          </cell>
          <cell r="H123">
            <v>98104.057929843664</v>
          </cell>
          <cell r="I123">
            <v>19968.033354774117</v>
          </cell>
          <cell r="J123">
            <v>133137.28884467483</v>
          </cell>
          <cell r="K123">
            <v>7642.8323365598917</v>
          </cell>
          <cell r="L123">
            <v>0.73686387022870181</v>
          </cell>
          <cell r="M123">
            <v>0.96777868457889293</v>
          </cell>
          <cell r="N123">
            <v>13.931813034270801</v>
          </cell>
          <cell r="O123">
            <v>153.96294562631769</v>
          </cell>
          <cell r="P123">
            <v>23.860291410599572</v>
          </cell>
          <cell r="Q123">
            <v>15.497424600144182</v>
          </cell>
          <cell r="R123">
            <v>113.26049151248445</v>
          </cell>
        </row>
        <row r="124">
          <cell r="A124" t="str">
            <v>LatAm IG39172</v>
          </cell>
          <cell r="B124">
            <v>39172</v>
          </cell>
          <cell r="C124">
            <v>17</v>
          </cell>
          <cell r="D124">
            <v>17</v>
          </cell>
          <cell r="E124">
            <v>14</v>
          </cell>
          <cell r="F124">
            <v>130374.69087743759</v>
          </cell>
          <cell r="G124">
            <v>30215.411701321602</v>
          </cell>
          <cell r="H124">
            <v>100159.27917611599</v>
          </cell>
          <cell r="I124">
            <v>20072.87899322249</v>
          </cell>
          <cell r="J124">
            <v>131549.03342023492</v>
          </cell>
          <cell r="K124">
            <v>7527.1039994806051</v>
          </cell>
          <cell r="L124">
            <v>0.76138361926351827</v>
          </cell>
          <cell r="M124">
            <v>0.99107296714947435</v>
          </cell>
          <cell r="N124">
            <v>14.143877904734595</v>
          </cell>
          <cell r="O124">
            <v>150.52854008397944</v>
          </cell>
          <cell r="P124">
            <v>23.175826149974501</v>
          </cell>
          <cell r="Q124">
            <v>15.396300354102136</v>
          </cell>
          <cell r="R124">
            <v>111.27470265095684</v>
          </cell>
        </row>
        <row r="125">
          <cell r="A125" t="str">
            <v>LatAm IG39263</v>
          </cell>
          <cell r="B125">
            <v>39263</v>
          </cell>
          <cell r="C125">
            <v>17</v>
          </cell>
          <cell r="D125">
            <v>17</v>
          </cell>
          <cell r="E125">
            <v>17</v>
          </cell>
          <cell r="F125">
            <v>128546.69384765625</v>
          </cell>
          <cell r="G125">
            <v>30172.355659604073</v>
          </cell>
          <cell r="H125">
            <v>98374.338188052177</v>
          </cell>
          <cell r="I125">
            <v>18585.170939633623</v>
          </cell>
          <cell r="J125">
            <v>133597.27794232965</v>
          </cell>
          <cell r="K125">
            <v>8132.307883605361</v>
          </cell>
          <cell r="L125">
            <v>0.73634986957232573</v>
          </cell>
          <cell r="M125">
            <v>0.96219545658068273</v>
          </cell>
          <cell r="N125">
            <v>16.427966065040433</v>
          </cell>
          <cell r="O125">
            <v>162.34639841412658</v>
          </cell>
          <cell r="P125">
            <v>23.471903287813884</v>
          </cell>
          <cell r="Q125">
            <v>14.457914383748641</v>
          </cell>
          <cell r="R125">
            <v>105.95640540711523</v>
          </cell>
        </row>
        <row r="126">
          <cell r="A126" t="str">
            <v>LatAm IG39355</v>
          </cell>
          <cell r="B126">
            <v>39355</v>
          </cell>
          <cell r="C126">
            <v>17</v>
          </cell>
          <cell r="D126">
            <v>17</v>
          </cell>
          <cell r="E126">
            <v>17</v>
          </cell>
          <cell r="F126">
            <v>129200.59033203125</v>
          </cell>
          <cell r="G126">
            <v>27913.255073666573</v>
          </cell>
          <cell r="H126">
            <v>101287.33525836468</v>
          </cell>
          <cell r="I126">
            <v>19965.865763852373</v>
          </cell>
          <cell r="J126">
            <v>133896.15782514215</v>
          </cell>
          <cell r="K126">
            <v>7982.6147073358297</v>
          </cell>
          <cell r="L126">
            <v>0.75646185001542743</v>
          </cell>
          <cell r="M126">
            <v>0.96493127533022316</v>
          </cell>
          <cell r="N126">
            <v>16.773471191349724</v>
          </cell>
          <cell r="O126">
            <v>139.80488201119093</v>
          </cell>
          <cell r="P126">
            <v>21.60458787528183</v>
          </cell>
          <cell r="Q126">
            <v>15.453385864988931</v>
          </cell>
          <cell r="R126">
            <v>148.39550953517752</v>
          </cell>
        </row>
        <row r="127">
          <cell r="A127" t="str">
            <v>LatAm IG39447</v>
          </cell>
          <cell r="B127">
            <v>39447</v>
          </cell>
          <cell r="C127">
            <v>19</v>
          </cell>
          <cell r="D127">
            <v>19</v>
          </cell>
          <cell r="E127">
            <v>19</v>
          </cell>
          <cell r="F127">
            <v>139039.82080078125</v>
          </cell>
          <cell r="G127">
            <v>30864.736328125</v>
          </cell>
          <cell r="H127">
            <v>108175.08447265625</v>
          </cell>
          <cell r="I127">
            <v>24104.325775146484</v>
          </cell>
          <cell r="J127">
            <v>150048.69165039063</v>
          </cell>
          <cell r="K127">
            <v>10433.177917480469</v>
          </cell>
          <cell r="L127">
            <v>0.72093320696658425</v>
          </cell>
          <cell r="M127">
            <v>0.92663134394227342</v>
          </cell>
          <cell r="N127">
            <v>14.381877970180941</v>
          </cell>
          <cell r="O127">
            <v>128.0464619340195</v>
          </cell>
          <cell r="P127">
            <v>22.198486843814731</v>
          </cell>
          <cell r="Q127">
            <v>17.33627505869962</v>
          </cell>
          <cell r="R127">
            <v>225.1583331338646</v>
          </cell>
        </row>
        <row r="128">
          <cell r="A128" t="str">
            <v>LatAm IG39538</v>
          </cell>
          <cell r="B128">
            <v>39538</v>
          </cell>
          <cell r="C128">
            <v>20</v>
          </cell>
          <cell r="D128">
            <v>20</v>
          </cell>
          <cell r="E128">
            <v>18</v>
          </cell>
          <cell r="F128">
            <v>147283.12927246094</v>
          </cell>
          <cell r="G128">
            <v>38645.200531005859</v>
          </cell>
          <cell r="H128">
            <v>108637.92874145508</v>
          </cell>
          <cell r="I128">
            <v>28286.67068862915</v>
          </cell>
          <cell r="J128">
            <v>165829.72439575195</v>
          </cell>
          <cell r="K128">
            <v>11828.36319732666</v>
          </cell>
          <cell r="L128">
            <v>0.65511734483855932</v>
          </cell>
          <cell r="M128">
            <v>0.88815880150032911</v>
          </cell>
          <cell r="N128">
            <v>11.690835692662004</v>
          </cell>
          <cell r="O128">
            <v>136.61982690151194</v>
          </cell>
          <cell r="P128">
            <v>26.238714998725758</v>
          </cell>
          <cell r="Q128">
            <v>19.205642104671252</v>
          </cell>
          <cell r="R128">
            <v>289.81731540205016</v>
          </cell>
        </row>
        <row r="129">
          <cell r="A129" t="str">
            <v>LatAm IG39629</v>
          </cell>
          <cell r="B129">
            <v>39629</v>
          </cell>
          <cell r="C129">
            <v>23</v>
          </cell>
          <cell r="D129">
            <v>23</v>
          </cell>
          <cell r="E129">
            <v>21</v>
          </cell>
          <cell r="F129">
            <v>189836.46643066406</v>
          </cell>
          <cell r="G129">
            <v>49636.157430648804</v>
          </cell>
          <cell r="H129">
            <v>140200.30900001526</v>
          </cell>
          <cell r="I129">
            <v>32102.259483337402</v>
          </cell>
          <cell r="J129">
            <v>201143.02960205078</v>
          </cell>
          <cell r="K129">
            <v>13157.725070953369</v>
          </cell>
          <cell r="L129">
            <v>0.69701798405539095</v>
          </cell>
          <cell r="M129">
            <v>0.94378844151966856</v>
          </cell>
          <cell r="N129">
            <v>12.901217854676231</v>
          </cell>
          <cell r="O129">
            <v>154.61889047533347</v>
          </cell>
          <cell r="P129">
            <v>26.146798011949894</v>
          </cell>
          <cell r="Q129">
            <v>16.910480945483908</v>
          </cell>
          <cell r="R129">
            <v>246.07393544453683</v>
          </cell>
        </row>
        <row r="130">
          <cell r="A130" t="str">
            <v>LatAm IG39721</v>
          </cell>
          <cell r="B130">
            <v>39721</v>
          </cell>
          <cell r="C130">
            <v>24</v>
          </cell>
          <cell r="D130">
            <v>24</v>
          </cell>
          <cell r="E130">
            <v>22</v>
          </cell>
          <cell r="F130">
            <v>203046.68560791016</v>
          </cell>
          <cell r="G130">
            <v>63274.183563232422</v>
          </cell>
          <cell r="H130">
            <v>139772.50204467773</v>
          </cell>
          <cell r="I130">
            <v>34989.018390655518</v>
          </cell>
          <cell r="J130">
            <v>222790.91716003418</v>
          </cell>
          <cell r="K130">
            <v>14686.04069519043</v>
          </cell>
          <cell r="L130">
            <v>0.62737073766915274</v>
          </cell>
          <cell r="M130">
            <v>0.91137775361846807</v>
          </cell>
          <cell r="N130">
            <v>12.866616073347538</v>
          </cell>
          <cell r="O130">
            <v>180.84012205421286</v>
          </cell>
          <cell r="P130">
            <v>31.162381879710637</v>
          </cell>
          <cell r="Q130">
            <v>17.232006661867146</v>
          </cell>
          <cell r="R130">
            <v>349.55380347011379</v>
          </cell>
        </row>
        <row r="131">
          <cell r="A131" t="str">
            <v>LatAm IG39813</v>
          </cell>
          <cell r="B131">
            <v>39813</v>
          </cell>
          <cell r="C131">
            <v>23</v>
          </cell>
          <cell r="D131">
            <v>23</v>
          </cell>
          <cell r="E131">
            <v>20</v>
          </cell>
          <cell r="F131">
            <v>192027.91015625</v>
          </cell>
          <cell r="G131">
            <v>58639.188724517822</v>
          </cell>
          <cell r="H131">
            <v>133388.72143173218</v>
          </cell>
          <cell r="I131">
            <v>34418.150939941406</v>
          </cell>
          <cell r="J131">
            <v>204094.04244995117</v>
          </cell>
          <cell r="K131">
            <v>12146.956596374512</v>
          </cell>
          <cell r="L131">
            <v>0.65356499303227988</v>
          </cell>
          <cell r="M131">
            <v>0.9408795467576665</v>
          </cell>
          <cell r="N131">
            <v>13.848134297193878</v>
          </cell>
          <cell r="O131">
            <v>170.37286176948137</v>
          </cell>
          <cell r="P131">
            <v>30.536805132547695</v>
          </cell>
          <cell r="Q131">
            <v>17.923514822369267</v>
          </cell>
          <cell r="R131">
            <v>541.17111611671226</v>
          </cell>
        </row>
        <row r="132">
          <cell r="A132" t="str">
            <v>LatAm IG39903</v>
          </cell>
          <cell r="B132">
            <v>39903</v>
          </cell>
          <cell r="C132">
            <v>23</v>
          </cell>
          <cell r="D132">
            <v>23</v>
          </cell>
          <cell r="E132">
            <v>20</v>
          </cell>
          <cell r="F132">
            <v>194579.88854980469</v>
          </cell>
          <cell r="G132">
            <v>64265.87915802002</v>
          </cell>
          <cell r="H132">
            <v>130314.00939178467</v>
          </cell>
          <cell r="I132">
            <v>33552.947086334229</v>
          </cell>
          <cell r="J132">
            <v>183321.17623901367</v>
          </cell>
          <cell r="K132">
            <v>12439.810292243958</v>
          </cell>
          <cell r="L132">
            <v>0.71085082512170661</v>
          </cell>
          <cell r="M132">
            <v>1.0614152305902289</v>
          </cell>
          <cell r="N132">
            <v>12.002689147757053</v>
          </cell>
          <cell r="O132">
            <v>191.53572111760892</v>
          </cell>
          <cell r="P132">
            <v>33.028017251418312</v>
          </cell>
          <cell r="Q132">
            <v>17.243789857421987</v>
          </cell>
          <cell r="R132">
            <v>493.03033256946503</v>
          </cell>
        </row>
        <row r="133">
          <cell r="A133" t="str">
            <v>LatAm IG39994</v>
          </cell>
          <cell r="B133">
            <v>39994</v>
          </cell>
          <cell r="C133">
            <v>24</v>
          </cell>
          <cell r="D133">
            <v>24</v>
          </cell>
          <cell r="E133">
            <v>21</v>
          </cell>
          <cell r="F133">
            <v>220768.28186035156</v>
          </cell>
          <cell r="G133">
            <v>68456.973442077637</v>
          </cell>
          <cell r="H133">
            <v>152311.30841827393</v>
          </cell>
          <cell r="I133">
            <v>37382.410987854004</v>
          </cell>
          <cell r="J133">
            <v>159344.21051025391</v>
          </cell>
          <cell r="K133">
            <v>14101.332088470459</v>
          </cell>
          <cell r="L133">
            <v>0.95586346018183443</v>
          </cell>
          <cell r="M133">
            <v>1.3854804084403491</v>
          </cell>
          <cell r="N133">
            <v>9.0954432516739097</v>
          </cell>
          <cell r="O133">
            <v>183.12615915629448</v>
          </cell>
          <cell r="P133">
            <v>31.00851846343604</v>
          </cell>
          <cell r="Q133">
            <v>16.932872182925486</v>
          </cell>
          <cell r="R133">
            <v>312.56782240311998</v>
          </cell>
        </row>
        <row r="134">
          <cell r="A134" t="str">
            <v>LatAm IG40086</v>
          </cell>
          <cell r="B134">
            <v>40086</v>
          </cell>
          <cell r="C134">
            <v>26</v>
          </cell>
          <cell r="D134">
            <v>26</v>
          </cell>
          <cell r="E134">
            <v>23</v>
          </cell>
          <cell r="F134">
            <v>249356.40637207031</v>
          </cell>
          <cell r="G134">
            <v>91124.829292297363</v>
          </cell>
          <cell r="H134">
            <v>158231.57707977295</v>
          </cell>
          <cell r="I134">
            <v>39985.440563201904</v>
          </cell>
          <cell r="J134">
            <v>144122.47303009033</v>
          </cell>
          <cell r="K134">
            <v>13101.706085205078</v>
          </cell>
          <cell r="L134">
            <v>1.097896627451965</v>
          </cell>
          <cell r="M134">
            <v>1.7301701887949765</v>
          </cell>
          <cell r="N134">
            <v>8.7717251865379886</v>
          </cell>
          <cell r="O134">
            <v>227.8950238106377</v>
          </cell>
          <cell r="P134">
            <v>36.544009684005452</v>
          </cell>
          <cell r="Q134">
            <v>16.035457498348261</v>
          </cell>
          <cell r="R134">
            <v>256.84003342816283</v>
          </cell>
        </row>
        <row r="135">
          <cell r="A135" t="str">
            <v>LatAm IG40178</v>
          </cell>
          <cell r="B135">
            <v>40178</v>
          </cell>
          <cell r="C135">
            <v>27</v>
          </cell>
          <cell r="D135">
            <v>27</v>
          </cell>
          <cell r="E135">
            <v>26</v>
          </cell>
          <cell r="F135">
            <v>277967.25262451172</v>
          </cell>
          <cell r="G135">
            <v>90733.207321166992</v>
          </cell>
          <cell r="H135">
            <v>187234.04530334473</v>
          </cell>
          <cell r="I135">
            <v>43243.793460845947</v>
          </cell>
          <cell r="J135">
            <v>154299.49526596069</v>
          </cell>
          <cell r="K135">
            <v>15896.408284187317</v>
          </cell>
          <cell r="L135">
            <v>1.2134456109568985</v>
          </cell>
          <cell r="M135">
            <v>1.8014786901628499</v>
          </cell>
          <cell r="N135">
            <v>9.5752477255710762</v>
          </cell>
          <cell r="O135">
            <v>209.81787225331931</v>
          </cell>
          <cell r="P135">
            <v>32.641689430852743</v>
          </cell>
          <cell r="Q135">
            <v>15.557153964197804</v>
          </cell>
          <cell r="R135">
            <v>220.82529438170937</v>
          </cell>
        </row>
        <row r="136">
          <cell r="A136" t="str">
            <v>LatAm IG40268</v>
          </cell>
          <cell r="B136">
            <v>40268</v>
          </cell>
          <cell r="C136">
            <v>29</v>
          </cell>
          <cell r="D136">
            <v>29</v>
          </cell>
          <cell r="E136">
            <v>28</v>
          </cell>
          <cell r="F136">
            <v>275433.87884521484</v>
          </cell>
          <cell r="G136">
            <v>90963.187683105469</v>
          </cell>
          <cell r="H136">
            <v>184470.69116210938</v>
          </cell>
          <cell r="I136">
            <v>43978.969036102295</v>
          </cell>
          <cell r="J136">
            <v>170780.67244720459</v>
          </cell>
          <cell r="K136">
            <v>16498.182534217834</v>
          </cell>
          <cell r="L136">
            <v>1.080161405378802</v>
          </cell>
          <cell r="M136">
            <v>1.6127930338859797</v>
          </cell>
          <cell r="N136">
            <v>10.221136422183744</v>
          </cell>
          <cell r="O136">
            <v>206.83337894627286</v>
          </cell>
          <cell r="P136">
            <v>33.025417230617407</v>
          </cell>
          <cell r="Q136">
            <v>15.967160329182702</v>
          </cell>
          <cell r="R136">
            <v>195.56603809413039</v>
          </cell>
        </row>
        <row r="137">
          <cell r="A137" t="str">
            <v>LatAm IG40359</v>
          </cell>
          <cell r="B137">
            <v>40359</v>
          </cell>
          <cell r="C137">
            <v>31</v>
          </cell>
          <cell r="D137">
            <v>31</v>
          </cell>
          <cell r="E137">
            <v>30</v>
          </cell>
          <cell r="F137">
            <v>289015.73834228516</v>
          </cell>
          <cell r="G137">
            <v>91846.739669799805</v>
          </cell>
          <cell r="H137">
            <v>197168.99867248535</v>
          </cell>
          <cell r="I137">
            <v>49105.091026306152</v>
          </cell>
          <cell r="J137">
            <v>187489.69573974609</v>
          </cell>
          <cell r="K137">
            <v>17880.866683006287</v>
          </cell>
          <cell r="L137">
            <v>1.0516257861241349</v>
          </cell>
          <cell r="M137">
            <v>1.5415019860262991</v>
          </cell>
          <cell r="N137">
            <v>10.339024553056243</v>
          </cell>
          <cell r="O137">
            <v>187.0411758744047</v>
          </cell>
          <cell r="P137">
            <v>31.779148151795283</v>
          </cell>
          <cell r="Q137">
            <v>16.99045571288244</v>
          </cell>
          <cell r="R137">
            <v>260.28045217124946</v>
          </cell>
        </row>
        <row r="138">
          <cell r="A138" t="str">
            <v>LatAm IG40451</v>
          </cell>
          <cell r="B138">
            <v>40451</v>
          </cell>
          <cell r="C138">
            <v>32</v>
          </cell>
          <cell r="D138">
            <v>32</v>
          </cell>
          <cell r="E138">
            <v>31</v>
          </cell>
          <cell r="F138">
            <v>313018.95043945313</v>
          </cell>
          <cell r="G138">
            <v>117763.71862030029</v>
          </cell>
          <cell r="H138">
            <v>195255.23181915283</v>
          </cell>
          <cell r="I138">
            <v>49768.454996109009</v>
          </cell>
          <cell r="J138">
            <v>198955.31134033203</v>
          </cell>
          <cell r="K138">
            <v>19518.760434150696</v>
          </cell>
          <cell r="L138">
            <v>0.98140245919421643</v>
          </cell>
          <cell r="M138">
            <v>1.5733128627262649</v>
          </cell>
          <cell r="N138">
            <v>10.062969365093473</v>
          </cell>
          <cell r="O138">
            <v>236.62321570863969</v>
          </cell>
          <cell r="P138">
            <v>37.621913451236615</v>
          </cell>
          <cell r="Q138">
            <v>15.899502227017933</v>
          </cell>
          <cell r="R138">
            <v>232.74612196109143</v>
          </cell>
        </row>
        <row r="139">
          <cell r="A139" t="str">
            <v>LatAm IG40543</v>
          </cell>
          <cell r="B139">
            <v>40543</v>
          </cell>
          <cell r="C139">
            <v>37</v>
          </cell>
          <cell r="D139">
            <v>37</v>
          </cell>
          <cell r="E139">
            <v>36</v>
          </cell>
          <cell r="F139">
            <v>343322.640625</v>
          </cell>
          <cell r="G139">
            <v>110090.38818359375</v>
          </cell>
          <cell r="H139">
            <v>233232.25244140625</v>
          </cell>
          <cell r="I139">
            <v>43949.109874248505</v>
          </cell>
          <cell r="J139">
            <v>221842.705078125</v>
          </cell>
          <cell r="K139">
            <v>19507.926843643188</v>
          </cell>
          <cell r="L139">
            <v>1.0513406440805446</v>
          </cell>
          <cell r="M139">
            <v>1.5475949074101587</v>
          </cell>
          <cell r="N139">
            <v>11.201939647002193</v>
          </cell>
          <cell r="O139">
            <v>250.49514881779209</v>
          </cell>
          <cell r="P139">
            <v>32.066160269296617</v>
          </cell>
          <cell r="Q139">
            <v>12.801110289214124</v>
          </cell>
          <cell r="R139">
            <v>214.62138556541399</v>
          </cell>
        </row>
        <row r="140">
          <cell r="A140" t="str">
            <v>LatAm IG40633</v>
          </cell>
          <cell r="B140">
            <v>40633</v>
          </cell>
          <cell r="C140">
            <v>37</v>
          </cell>
          <cell r="D140">
            <v>37</v>
          </cell>
          <cell r="E140">
            <v>36</v>
          </cell>
          <cell r="F140">
            <v>355191.29815673828</v>
          </cell>
          <cell r="G140">
            <v>129755.0117225647</v>
          </cell>
          <cell r="H140">
            <v>225436.28643417358</v>
          </cell>
          <cell r="I140">
            <v>45364.766045570374</v>
          </cell>
          <cell r="J140">
            <v>240321.07177734375</v>
          </cell>
          <cell r="K140">
            <v>19344.366292953491</v>
          </cell>
          <cell r="L140">
            <v>0.93806292043770156</v>
          </cell>
          <cell r="M140">
            <v>1.4779864933601046</v>
          </cell>
          <cell r="N140">
            <v>12.248839128321837</v>
          </cell>
          <cell r="O140">
            <v>286.02596912375031</v>
          </cell>
          <cell r="P140">
            <v>36.531022126929081</v>
          </cell>
          <cell r="Q140">
            <v>12.771924954521797</v>
          </cell>
          <cell r="R140">
            <v>195.56779042251409</v>
          </cell>
        </row>
        <row r="141">
          <cell r="A141" t="str">
            <v>LatAm IG40724</v>
          </cell>
          <cell r="B141">
            <v>40724</v>
          </cell>
          <cell r="C141">
            <v>39</v>
          </cell>
          <cell r="D141">
            <v>39</v>
          </cell>
          <cell r="E141">
            <v>38</v>
          </cell>
          <cell r="F141">
            <v>372775.24371337891</v>
          </cell>
          <cell r="G141">
            <v>122738.05781936646</v>
          </cell>
          <cell r="H141">
            <v>250037.18589401245</v>
          </cell>
          <cell r="I141">
            <v>48413.66329908371</v>
          </cell>
          <cell r="J141">
            <v>260671.83348083496</v>
          </cell>
          <cell r="K141">
            <v>18813.837567329407</v>
          </cell>
          <cell r="L141">
            <v>0.95920292789284278</v>
          </cell>
          <cell r="M141">
            <v>1.430055709263218</v>
          </cell>
          <cell r="N141">
            <v>13.671223561255125</v>
          </cell>
          <cell r="O141">
            <v>253.51946011837825</v>
          </cell>
          <cell r="P141">
            <v>32.925485232527365</v>
          </cell>
          <cell r="Q141">
            <v>12.98736010922126</v>
          </cell>
          <cell r="R141">
            <v>220.15153588606626</v>
          </cell>
        </row>
        <row r="142">
          <cell r="A142" t="str">
            <v>LatAm IG40816</v>
          </cell>
          <cell r="B142">
            <v>40816</v>
          </cell>
          <cell r="C142">
            <v>39</v>
          </cell>
          <cell r="D142">
            <v>38</v>
          </cell>
          <cell r="E142">
            <v>38</v>
          </cell>
          <cell r="F142">
            <v>357351.33654785156</v>
          </cell>
          <cell r="G142">
            <v>111068.31317138672</v>
          </cell>
          <cell r="H142">
            <v>246283.02337646484</v>
          </cell>
          <cell r="I142">
            <v>46962.447463989258</v>
          </cell>
          <cell r="J142">
            <v>271344.86976623535</v>
          </cell>
          <cell r="K142">
            <v>19295.862650871277</v>
          </cell>
          <cell r="L142">
            <v>0.90763839975540583</v>
          </cell>
          <cell r="M142">
            <v>1.3169636737768844</v>
          </cell>
          <cell r="N142">
            <v>13.87876337289117</v>
          </cell>
          <cell r="O142">
            <v>236.31288223741902</v>
          </cell>
          <cell r="P142">
            <v>31.117712103352169</v>
          </cell>
          <cell r="Q142">
            <v>13.168013444179822</v>
          </cell>
          <cell r="R142">
            <v>355.76037520336274</v>
          </cell>
        </row>
        <row r="143">
          <cell r="A143" t="str">
            <v>LatAm IG40908</v>
          </cell>
          <cell r="B143">
            <v>40908</v>
          </cell>
          <cell r="C143">
            <v>31</v>
          </cell>
          <cell r="D143">
            <v>31</v>
          </cell>
          <cell r="E143">
            <v>31</v>
          </cell>
          <cell r="F143">
            <v>333485.69079589844</v>
          </cell>
          <cell r="G143">
            <v>94674.798095703125</v>
          </cell>
          <cell r="H143">
            <v>238810.89270019531</v>
          </cell>
          <cell r="I143">
            <v>40162.999363899231</v>
          </cell>
          <cell r="J143">
            <v>262236.6466217041</v>
          </cell>
          <cell r="K143">
            <v>20143.31409072876</v>
          </cell>
          <cell r="L143">
            <v>0.9106694116810371</v>
          </cell>
          <cell r="M143">
            <v>1.271697510977466</v>
          </cell>
          <cell r="N143">
            <v>13.018545282099442</v>
          </cell>
          <cell r="O143">
            <v>235.72641385145693</v>
          </cell>
          <cell r="P143">
            <v>28.389463388894388</v>
          </cell>
          <cell r="Q143">
            <v>12.043395105812797</v>
          </cell>
          <cell r="R143">
            <v>303.31163163444336</v>
          </cell>
        </row>
        <row r="144">
          <cell r="A144" t="str">
            <v>LatAm IG40999</v>
          </cell>
          <cell r="B144">
            <v>40999</v>
          </cell>
          <cell r="C144">
            <v>30</v>
          </cell>
          <cell r="D144">
            <v>30</v>
          </cell>
          <cell r="E144">
            <v>29</v>
          </cell>
          <cell r="F144">
            <v>347635.40020751953</v>
          </cell>
          <cell r="G144">
            <v>99231.370384216309</v>
          </cell>
          <cell r="H144">
            <v>248404.02982330322</v>
          </cell>
          <cell r="I144">
            <v>43271.035039901733</v>
          </cell>
          <cell r="J144">
            <v>260180.16975402832</v>
          </cell>
          <cell r="K144">
            <v>19286.040449142456</v>
          </cell>
          <cell r="L144">
            <v>0.95473851853560499</v>
          </cell>
          <cell r="M144">
            <v>1.336133343813906</v>
          </cell>
          <cell r="N144">
            <v>13.338711018504998</v>
          </cell>
          <cell r="O144">
            <v>229.32516010470189</v>
          </cell>
          <cell r="P144">
            <v>28.544667868974376</v>
          </cell>
          <cell r="Q144">
            <v>12.447246458235055</v>
          </cell>
          <cell r="R144">
            <v>235.31807942931732</v>
          </cell>
        </row>
        <row r="145">
          <cell r="A145" t="str">
            <v>LatAm IG41090</v>
          </cell>
          <cell r="B145">
            <v>41090</v>
          </cell>
          <cell r="C145">
            <v>42</v>
          </cell>
          <cell r="D145">
            <v>42</v>
          </cell>
          <cell r="E145">
            <v>28</v>
          </cell>
          <cell r="F145">
            <v>408350.77728271484</v>
          </cell>
          <cell r="G145">
            <v>94706.220252990723</v>
          </cell>
          <cell r="H145">
            <v>313644.55702972412</v>
          </cell>
          <cell r="I145">
            <v>46972.917455673218</v>
          </cell>
          <cell r="J145">
            <v>265071.87774658203</v>
          </cell>
          <cell r="K145">
            <v>21346.778316497803</v>
          </cell>
          <cell r="L145">
            <v>1.1832434270133299</v>
          </cell>
          <cell r="M145">
            <v>1.5405284813846321</v>
          </cell>
          <cell r="N145">
            <v>11.397753515264533</v>
          </cell>
          <cell r="O145">
            <v>201.61877392938567</v>
          </cell>
          <cell r="P145">
            <v>23.192369286815989</v>
          </cell>
          <cell r="Q145">
            <v>11.503080211636846</v>
          </cell>
          <cell r="R145">
            <v>281.33685097799071</v>
          </cell>
        </row>
        <row r="146">
          <cell r="A146" t="str">
            <v>LatAm IG41182</v>
          </cell>
          <cell r="B146">
            <v>41182</v>
          </cell>
          <cell r="C146">
            <v>29</v>
          </cell>
          <cell r="D146">
            <v>29</v>
          </cell>
          <cell r="E146">
            <v>23</v>
          </cell>
          <cell r="F146">
            <v>327607</v>
          </cell>
          <cell r="G146">
            <v>62087</v>
          </cell>
          <cell r="H146">
            <v>265520</v>
          </cell>
          <cell r="I146">
            <v>34338</v>
          </cell>
          <cell r="J146">
            <v>219062</v>
          </cell>
          <cell r="K146">
            <v>11745</v>
          </cell>
          <cell r="L146">
            <v>1.212076946252659</v>
          </cell>
          <cell r="M146">
            <v>1.4954989911531895</v>
          </cell>
          <cell r="N146">
            <v>13.788250319284803</v>
          </cell>
          <cell r="O146">
            <v>180.81134603063663</v>
          </cell>
          <cell r="P146">
            <v>18.95167075184596</v>
          </cell>
          <cell r="Q146">
            <v>10.481461018842699</v>
          </cell>
          <cell r="R146">
            <v>230.44416812573968</v>
          </cell>
        </row>
        <row r="147">
          <cell r="A147" t="str">
            <v>LatAm IG39813</v>
          </cell>
          <cell r="B147">
            <v>39813</v>
          </cell>
          <cell r="C147">
            <v>35</v>
          </cell>
          <cell r="D147">
            <v>35</v>
          </cell>
          <cell r="E147">
            <v>28</v>
          </cell>
          <cell r="F147">
            <v>213155</v>
          </cell>
          <cell r="G147">
            <v>69050</v>
          </cell>
          <cell r="H147">
            <v>144105</v>
          </cell>
          <cell r="I147">
            <v>38149</v>
          </cell>
          <cell r="J147">
            <v>221587</v>
          </cell>
          <cell r="K147">
            <v>12753</v>
          </cell>
          <cell r="L147">
            <v>0.65033147251418177</v>
          </cell>
          <cell r="M147">
            <v>0.96194722614593819</v>
          </cell>
          <cell r="N147">
            <v>13.971300870383439</v>
          </cell>
          <cell r="O147">
            <v>181.00081260321372</v>
          </cell>
          <cell r="P147">
            <v>32.394267082639395</v>
          </cell>
          <cell r="Q147">
            <v>17.897304778213037</v>
          </cell>
          <cell r="R147">
            <v>541.17111611671226</v>
          </cell>
        </row>
        <row r="148">
          <cell r="A148" t="str">
            <v>LatAm HY</v>
          </cell>
          <cell r="B148" t="str">
            <v>ReportDate</v>
          </cell>
          <cell r="C148" t="str">
            <v>LeverageSample</v>
          </cell>
          <cell r="D148" t="str">
            <v>LiquiditySample</v>
          </cell>
          <cell r="E148" t="str">
            <v>CoverageSample</v>
          </cell>
          <cell r="F148" t="str">
            <v>TotalDebt</v>
          </cell>
          <cell r="G148" t="str">
            <v>Cash</v>
          </cell>
          <cell r="H148" t="str">
            <v>NetDebt</v>
          </cell>
          <cell r="I148" t="str">
            <v>STdebt</v>
          </cell>
          <cell r="J148" t="str">
            <v>LtmEbitda</v>
          </cell>
          <cell r="K148" t="str">
            <v>LtmInterest</v>
          </cell>
          <cell r="L148" t="str">
            <v>NetLeverage</v>
          </cell>
          <cell r="M148" t="str">
            <v>Leverage</v>
          </cell>
          <cell r="N148" t="str">
            <v>CoverageRatio</v>
          </cell>
          <cell r="O148" t="str">
            <v>CashSTdebt</v>
          </cell>
          <cell r="P148" t="str">
            <v>CashTotalDebt</v>
          </cell>
          <cell r="Q148" t="str">
            <v>STtoTotalDebt</v>
          </cell>
          <cell r="R148" t="str">
            <v>OAS</v>
          </cell>
        </row>
        <row r="149">
          <cell r="A149" t="str">
            <v>LatAm HY38807</v>
          </cell>
          <cell r="B149">
            <v>38807</v>
          </cell>
          <cell r="C149">
            <v>31</v>
          </cell>
          <cell r="D149">
            <v>31</v>
          </cell>
          <cell r="E149">
            <v>25</v>
          </cell>
          <cell r="F149">
            <v>39267.46813583374</v>
          </cell>
          <cell r="G149">
            <v>4801.8141671719495</v>
          </cell>
          <cell r="H149">
            <v>34465.653968661791</v>
          </cell>
          <cell r="I149">
            <v>7820.7523717880249</v>
          </cell>
          <cell r="J149">
            <v>20377.562576949596</v>
          </cell>
          <cell r="K149">
            <v>3279.5670268763788</v>
          </cell>
          <cell r="L149">
            <v>1.6913531163755651</v>
          </cell>
          <cell r="M149">
            <v>1.9269953404658788</v>
          </cell>
          <cell r="N149">
            <v>4.8589205916419802</v>
          </cell>
          <cell r="O149">
            <v>61.398366025417729</v>
          </cell>
          <cell r="P149">
            <v>12.228479184248775</v>
          </cell>
          <cell r="Q149">
            <v>19.916619896995993</v>
          </cell>
          <cell r="R149">
            <v>270.58100313732621</v>
          </cell>
        </row>
        <row r="150">
          <cell r="A150" t="str">
            <v>LatAm HY38898</v>
          </cell>
          <cell r="B150">
            <v>38898</v>
          </cell>
          <cell r="C150">
            <v>31</v>
          </cell>
          <cell r="D150">
            <v>31</v>
          </cell>
          <cell r="E150">
            <v>25</v>
          </cell>
          <cell r="F150">
            <v>39936.185173034668</v>
          </cell>
          <cell r="G150">
            <v>5129.2836193523835</v>
          </cell>
          <cell r="H150">
            <v>34806.901553682284</v>
          </cell>
          <cell r="I150">
            <v>8421.6645788550377</v>
          </cell>
          <cell r="J150">
            <v>20823.682007491589</v>
          </cell>
          <cell r="K150">
            <v>3354.5039441813715</v>
          </cell>
          <cell r="L150">
            <v>1.6715056223563178</v>
          </cell>
          <cell r="M150">
            <v>1.9178253470576005</v>
          </cell>
          <cell r="N150">
            <v>4.8208621310353612</v>
          </cell>
          <cell r="O150">
            <v>60.905817030885977</v>
          </cell>
          <cell r="P150">
            <v>12.843699509926477</v>
          </cell>
          <cell r="Q150">
            <v>21.087804311718372</v>
          </cell>
          <cell r="R150">
            <v>321.02072980272595</v>
          </cell>
        </row>
        <row r="151">
          <cell r="A151" t="str">
            <v>LatAm HY38990</v>
          </cell>
          <cell r="B151">
            <v>38990</v>
          </cell>
          <cell r="C151">
            <v>31</v>
          </cell>
          <cell r="D151">
            <v>31</v>
          </cell>
          <cell r="E151">
            <v>22</v>
          </cell>
          <cell r="F151">
            <v>38927.935081481934</v>
          </cell>
          <cell r="G151">
            <v>4825.2390041941544</v>
          </cell>
          <cell r="H151">
            <v>34102.696077287779</v>
          </cell>
          <cell r="I151">
            <v>8512.329948425293</v>
          </cell>
          <cell r="J151">
            <v>20402.665508925915</v>
          </cell>
          <cell r="K151">
            <v>3054.8379919757135</v>
          </cell>
          <cell r="L151">
            <v>1.6714823885324332</v>
          </cell>
          <cell r="M151">
            <v>1.90798281060146</v>
          </cell>
          <cell r="N151">
            <v>4.8565624613145264</v>
          </cell>
          <cell r="O151">
            <v>56.685291024072463</v>
          </cell>
          <cell r="P151">
            <v>12.395311988920591</v>
          </cell>
          <cell r="Q151">
            <v>21.866893095171179</v>
          </cell>
          <cell r="R151">
            <v>273.71255823024364</v>
          </cell>
        </row>
        <row r="152">
          <cell r="A152" t="str">
            <v>LatAm HY39082</v>
          </cell>
          <cell r="B152">
            <v>39082</v>
          </cell>
          <cell r="C152">
            <v>31</v>
          </cell>
          <cell r="D152">
            <v>31</v>
          </cell>
          <cell r="E152">
            <v>21</v>
          </cell>
          <cell r="F152">
            <v>42359.220474243164</v>
          </cell>
          <cell r="G152">
            <v>6906.5566596164135</v>
          </cell>
          <cell r="H152">
            <v>35452.663814626751</v>
          </cell>
          <cell r="I152">
            <v>7549.9435471892357</v>
          </cell>
          <cell r="J152">
            <v>20108.474079787731</v>
          </cell>
          <cell r="K152">
            <v>1998.6737902392633</v>
          </cell>
          <cell r="L152">
            <v>1.7630708165102598</v>
          </cell>
          <cell r="M152">
            <v>2.1065357971056109</v>
          </cell>
          <cell r="N152">
            <v>6.6386671475609518</v>
          </cell>
          <cell r="O152">
            <v>91.478255651165114</v>
          </cell>
          <cell r="P152">
            <v>16.304730309699622</v>
          </cell>
          <cell r="Q152">
            <v>17.823613047317608</v>
          </cell>
          <cell r="R152">
            <v>227.17435805868223</v>
          </cell>
        </row>
        <row r="153">
          <cell r="A153" t="str">
            <v>LatAm HY39172</v>
          </cell>
          <cell r="B153">
            <v>39172</v>
          </cell>
          <cell r="C153">
            <v>32</v>
          </cell>
          <cell r="D153">
            <v>33</v>
          </cell>
          <cell r="E153">
            <v>24</v>
          </cell>
          <cell r="F153">
            <v>45317.790596008301</v>
          </cell>
          <cell r="G153">
            <v>4269.2719117999077</v>
          </cell>
          <cell r="H153">
            <v>41048.518684208393</v>
          </cell>
          <cell r="I153">
            <v>8423.5245161056519</v>
          </cell>
          <cell r="J153">
            <v>20063.576472967863</v>
          </cell>
          <cell r="K153">
            <v>2927.0174462657887</v>
          </cell>
          <cell r="L153">
            <v>2.04592230799499</v>
          </cell>
          <cell r="M153">
            <v>2.2587094906566656</v>
          </cell>
          <cell r="N153">
            <v>5.1391473546355124</v>
          </cell>
          <cell r="O153">
            <v>52.107199336309861</v>
          </cell>
          <cell r="P153">
            <v>9.3892928082434235</v>
          </cell>
          <cell r="Q153">
            <v>18.019185309966719</v>
          </cell>
          <cell r="R153">
            <v>251.78398991709273</v>
          </cell>
        </row>
        <row r="154">
          <cell r="A154" t="str">
            <v>LatAm HY39263</v>
          </cell>
          <cell r="B154">
            <v>39263</v>
          </cell>
          <cell r="C154">
            <v>34</v>
          </cell>
          <cell r="D154">
            <v>35</v>
          </cell>
          <cell r="E154">
            <v>34</v>
          </cell>
          <cell r="F154">
            <v>47346.341765403748</v>
          </cell>
          <cell r="G154">
            <v>4979.6527873277664</v>
          </cell>
          <cell r="H154">
            <v>42366.688978075981</v>
          </cell>
          <cell r="I154">
            <v>7986.9082479476929</v>
          </cell>
          <cell r="J154">
            <v>20336.01450240612</v>
          </cell>
          <cell r="K154">
            <v>3497.7389011383057</v>
          </cell>
          <cell r="L154">
            <v>2.0833329447647291</v>
          </cell>
          <cell r="M154">
            <v>2.3282016129464216</v>
          </cell>
          <cell r="N154">
            <v>5.8140458957036385</v>
          </cell>
          <cell r="O154">
            <v>72.434496943818587</v>
          </cell>
          <cell r="P154">
            <v>12.05371307796482</v>
          </cell>
          <cell r="Q154">
            <v>16.640845987118379</v>
          </cell>
          <cell r="R154">
            <v>243.26121168931181</v>
          </cell>
        </row>
        <row r="155">
          <cell r="A155" t="str">
            <v>LatAm HY39355</v>
          </cell>
          <cell r="B155">
            <v>39355</v>
          </cell>
          <cell r="C155">
            <v>34</v>
          </cell>
          <cell r="D155">
            <v>36</v>
          </cell>
          <cell r="E155">
            <v>34</v>
          </cell>
          <cell r="F155">
            <v>50297.526153564453</v>
          </cell>
          <cell r="G155">
            <v>5753.2846946716309</v>
          </cell>
          <cell r="H155">
            <v>44544.241458892822</v>
          </cell>
          <cell r="I155">
            <v>9183.9443206787109</v>
          </cell>
          <cell r="J155">
            <v>21962.384996414185</v>
          </cell>
          <cell r="K155">
            <v>3531.9749393463135</v>
          </cell>
          <cell r="L155">
            <v>2.0282060198000171</v>
          </cell>
          <cell r="M155">
            <v>2.2901668539995348</v>
          </cell>
          <cell r="N155">
            <v>6.2181599172045408</v>
          </cell>
          <cell r="O155">
            <v>71.434997132313853</v>
          </cell>
          <cell r="P155">
            <v>12.877208725272087</v>
          </cell>
          <cell r="Q155">
            <v>18.026470556750457</v>
          </cell>
          <cell r="R155">
            <v>346.32792016834759</v>
          </cell>
        </row>
        <row r="156">
          <cell r="A156" t="str">
            <v>LatAm HY39447</v>
          </cell>
          <cell r="B156">
            <v>39447</v>
          </cell>
          <cell r="C156">
            <v>33</v>
          </cell>
          <cell r="D156">
            <v>35</v>
          </cell>
          <cell r="E156">
            <v>33</v>
          </cell>
          <cell r="F156">
            <v>51397.470886230469</v>
          </cell>
          <cell r="G156">
            <v>7087.5919799804688</v>
          </cell>
          <cell r="H156">
            <v>44309.87890625</v>
          </cell>
          <cell r="I156">
            <v>9272.5221939086914</v>
          </cell>
          <cell r="J156">
            <v>20654.183702468872</v>
          </cell>
          <cell r="K156">
            <v>4145.4304065704346</v>
          </cell>
          <cell r="L156">
            <v>2.1453222041863351</v>
          </cell>
          <cell r="M156">
            <v>2.4884774739408719</v>
          </cell>
          <cell r="N156">
            <v>4.9823978879810289</v>
          </cell>
          <cell r="O156">
            <v>85.126891772755357</v>
          </cell>
          <cell r="P156">
            <v>15.16594556655736</v>
          </cell>
          <cell r="Q156">
            <v>17.815692844797585</v>
          </cell>
          <cell r="R156">
            <v>442.75633651547082</v>
          </cell>
        </row>
        <row r="157">
          <cell r="A157" t="str">
            <v>LatAm HY39538</v>
          </cell>
          <cell r="B157">
            <v>39538</v>
          </cell>
          <cell r="C157">
            <v>46</v>
          </cell>
          <cell r="D157">
            <v>46</v>
          </cell>
          <cell r="E157">
            <v>41</v>
          </cell>
          <cell r="F157">
            <v>63598.742812156677</v>
          </cell>
          <cell r="G157">
            <v>23941.079404830933</v>
          </cell>
          <cell r="H157">
            <v>39657.663407325745</v>
          </cell>
          <cell r="I157">
            <v>10450.447882294655</v>
          </cell>
          <cell r="J157">
            <v>27197.124855041504</v>
          </cell>
          <cell r="K157">
            <v>3219.7681182697415</v>
          </cell>
          <cell r="L157">
            <v>1.4581564639166056</v>
          </cell>
          <cell r="M157">
            <v>2.3384362557120606</v>
          </cell>
          <cell r="N157">
            <v>7.9523045841969875</v>
          </cell>
          <cell r="O157">
            <v>228.80471807843153</v>
          </cell>
          <cell r="P157">
            <v>37.6999999864207</v>
          </cell>
          <cell r="Q157">
            <v>16.476932950961963</v>
          </cell>
          <cell r="R157">
            <v>614.3584332472285</v>
          </cell>
        </row>
        <row r="158">
          <cell r="A158" t="str">
            <v>LatAm HY39629</v>
          </cell>
          <cell r="B158">
            <v>39629</v>
          </cell>
          <cell r="C158">
            <v>45</v>
          </cell>
          <cell r="D158">
            <v>46</v>
          </cell>
          <cell r="E158">
            <v>40</v>
          </cell>
          <cell r="F158">
            <v>56064.721616744995</v>
          </cell>
          <cell r="G158">
            <v>23239.629755973816</v>
          </cell>
          <cell r="H158">
            <v>32825.091860771179</v>
          </cell>
          <cell r="I158">
            <v>10533.230120182037</v>
          </cell>
          <cell r="J158">
            <v>25457.217575073242</v>
          </cell>
          <cell r="K158">
            <v>3244.6252683773637</v>
          </cell>
          <cell r="L158">
            <v>1.2894218216884898</v>
          </cell>
          <cell r="M158">
            <v>2.2023114447370511</v>
          </cell>
          <cell r="N158">
            <v>7.2272330514312824</v>
          </cell>
          <cell r="O158">
            <v>220.69538091063868</v>
          </cell>
          <cell r="P158">
            <v>41.478353200683756</v>
          </cell>
          <cell r="Q158">
            <v>18.79439117825428</v>
          </cell>
          <cell r="R158">
            <v>576.96873702630535</v>
          </cell>
        </row>
        <row r="159">
          <cell r="A159" t="str">
            <v>LatAm HY39721</v>
          </cell>
          <cell r="B159">
            <v>39721</v>
          </cell>
          <cell r="C159">
            <v>44</v>
          </cell>
          <cell r="D159">
            <v>45</v>
          </cell>
          <cell r="E159">
            <v>39</v>
          </cell>
          <cell r="F159">
            <v>55757.786650657654</v>
          </cell>
          <cell r="G159">
            <v>19884.531930446625</v>
          </cell>
          <cell r="H159">
            <v>35873.254720211029</v>
          </cell>
          <cell r="I159">
            <v>10778.168682098389</v>
          </cell>
          <cell r="J159">
            <v>26394.337507247925</v>
          </cell>
          <cell r="K159">
            <v>3623.3197571113706</v>
          </cell>
          <cell r="L159">
            <v>1.3591269229758156</v>
          </cell>
          <cell r="M159">
            <v>2.1124904777529077</v>
          </cell>
          <cell r="N159">
            <v>6.6069886902733703</v>
          </cell>
          <cell r="O159">
            <v>184.33558841418491</v>
          </cell>
          <cell r="P159">
            <v>35.636427378878018</v>
          </cell>
          <cell r="Q159">
            <v>19.332364241465015</v>
          </cell>
          <cell r="R159">
            <v>925.0187291046899</v>
          </cell>
        </row>
        <row r="160">
          <cell r="A160" t="str">
            <v>LatAm HY39813</v>
          </cell>
          <cell r="B160">
            <v>39813</v>
          </cell>
          <cell r="C160">
            <v>49</v>
          </cell>
          <cell r="D160">
            <v>48</v>
          </cell>
          <cell r="E160">
            <v>44</v>
          </cell>
          <cell r="F160">
            <v>78063.255385398865</v>
          </cell>
          <cell r="G160">
            <v>21562.92467546463</v>
          </cell>
          <cell r="H160">
            <v>56500.330709934235</v>
          </cell>
          <cell r="I160">
            <v>19454.302459359169</v>
          </cell>
          <cell r="J160">
            <v>33091.172910690308</v>
          </cell>
          <cell r="K160">
            <v>4008.3809436634183</v>
          </cell>
          <cell r="L160">
            <v>1.707413963911852</v>
          </cell>
          <cell r="M160">
            <v>2.3590356133970714</v>
          </cell>
          <cell r="N160">
            <v>7.6490789158846431</v>
          </cell>
          <cell r="O160">
            <v>110.53964910670244</v>
          </cell>
          <cell r="P160">
            <v>27.69193916557548</v>
          </cell>
          <cell r="Q160">
            <v>25.051589533131974</v>
          </cell>
          <cell r="R160">
            <v>1724.7990629846183</v>
          </cell>
        </row>
        <row r="161">
          <cell r="A161" t="str">
            <v>LatAm HY39903</v>
          </cell>
          <cell r="B161">
            <v>39903</v>
          </cell>
          <cell r="C161">
            <v>48</v>
          </cell>
          <cell r="D161">
            <v>48</v>
          </cell>
          <cell r="E161">
            <v>46</v>
          </cell>
          <cell r="F161">
            <v>85664.822242081165</v>
          </cell>
          <cell r="G161">
            <v>16065.772287368774</v>
          </cell>
          <cell r="H161">
            <v>69599.049954712391</v>
          </cell>
          <cell r="I161">
            <v>18447.399735748768</v>
          </cell>
          <cell r="J161">
            <v>31251.186019897461</v>
          </cell>
          <cell r="K161">
            <v>4403.5192559361458</v>
          </cell>
          <cell r="L161">
            <v>2.2270850748000108</v>
          </cell>
          <cell r="M161">
            <v>2.7411702771068862</v>
          </cell>
          <cell r="N161">
            <v>6.6002782156389657</v>
          </cell>
          <cell r="O161">
            <v>87.08963061192469</v>
          </cell>
          <cell r="P161">
            <v>18.754223573788938</v>
          </cell>
          <cell r="Q161">
            <v>21.534393293454876</v>
          </cell>
          <cell r="R161">
            <v>1704.5003647017681</v>
          </cell>
        </row>
        <row r="162">
          <cell r="A162" t="str">
            <v>LatAm HY39994</v>
          </cell>
          <cell r="B162">
            <v>39994</v>
          </cell>
          <cell r="C162">
            <v>47</v>
          </cell>
          <cell r="D162">
            <v>47</v>
          </cell>
          <cell r="E162">
            <v>45</v>
          </cell>
          <cell r="F162">
            <v>79195.175803482533</v>
          </cell>
          <cell r="G162">
            <v>14705.160496711731</v>
          </cell>
          <cell r="H162">
            <v>64490.015306770802</v>
          </cell>
          <cell r="I162">
            <v>18501.163268864155</v>
          </cell>
          <cell r="J162">
            <v>24390.608924865723</v>
          </cell>
          <cell r="K162">
            <v>3366.2735882401466</v>
          </cell>
          <cell r="L162">
            <v>2.6440510569223452</v>
          </cell>
          <cell r="M162">
            <v>3.2469536142963893</v>
          </cell>
          <cell r="N162">
            <v>6.6773958987028159</v>
          </cell>
          <cell r="O162">
            <v>79.482356233563081</v>
          </cell>
          <cell r="P162">
            <v>18.568252860757063</v>
          </cell>
          <cell r="Q162">
            <v>23.361477616734557</v>
          </cell>
          <cell r="R162">
            <v>1102.1607689858483</v>
          </cell>
        </row>
        <row r="163">
          <cell r="A163" t="str">
            <v>LatAm HY40086</v>
          </cell>
          <cell r="B163">
            <v>40086</v>
          </cell>
          <cell r="C163">
            <v>47</v>
          </cell>
          <cell r="D163">
            <v>47</v>
          </cell>
          <cell r="E163">
            <v>45</v>
          </cell>
          <cell r="F163">
            <v>80446.161429703236</v>
          </cell>
          <cell r="G163">
            <v>17022.491497993469</v>
          </cell>
          <cell r="H163">
            <v>63423.669931709766</v>
          </cell>
          <cell r="I163">
            <v>13500.148102104664</v>
          </cell>
          <cell r="J163">
            <v>21931.255104064941</v>
          </cell>
          <cell r="K163">
            <v>3522.6796091347933</v>
          </cell>
          <cell r="L163">
            <v>2.8919307003069896</v>
          </cell>
          <cell r="M163">
            <v>3.6681056805906471</v>
          </cell>
          <cell r="N163">
            <v>5.7494087668223246</v>
          </cell>
          <cell r="O163">
            <v>126.09114632853304</v>
          </cell>
          <cell r="P163">
            <v>21.160104093802335</v>
          </cell>
          <cell r="Q163">
            <v>16.7815938786608</v>
          </cell>
          <cell r="R163">
            <v>735.00492753632034</v>
          </cell>
        </row>
        <row r="164">
          <cell r="A164" t="str">
            <v>LatAm HY40178</v>
          </cell>
          <cell r="B164">
            <v>40178</v>
          </cell>
          <cell r="C164">
            <v>48</v>
          </cell>
          <cell r="D164">
            <v>48</v>
          </cell>
          <cell r="E164">
            <v>48</v>
          </cell>
          <cell r="F164">
            <v>85404.074630081654</v>
          </cell>
          <cell r="G164">
            <v>23364.769790649414</v>
          </cell>
          <cell r="H164">
            <v>62039.30483943224</v>
          </cell>
          <cell r="I164">
            <v>13768.993638575077</v>
          </cell>
          <cell r="J164">
            <v>23153.56530380249</v>
          </cell>
          <cell r="K164">
            <v>4669.0839875340462</v>
          </cell>
          <cell r="L164">
            <v>2.6794709162672055</v>
          </cell>
          <cell r="M164">
            <v>3.6885928153819063</v>
          </cell>
          <cell r="N164">
            <v>4.8794579331798493</v>
          </cell>
          <cell r="O164">
            <v>169.69119460692397</v>
          </cell>
          <cell r="P164">
            <v>27.357909902837001</v>
          </cell>
          <cell r="Q164">
            <v>16.122174144751238</v>
          </cell>
          <cell r="R164">
            <v>693.57716215491291</v>
          </cell>
        </row>
        <row r="165">
          <cell r="A165" t="str">
            <v>LatAm HY40268</v>
          </cell>
          <cell r="B165">
            <v>40268</v>
          </cell>
          <cell r="C165">
            <v>49</v>
          </cell>
          <cell r="D165">
            <v>48</v>
          </cell>
          <cell r="E165">
            <v>48</v>
          </cell>
          <cell r="F165">
            <v>89516.905235290527</v>
          </cell>
          <cell r="G165">
            <v>27408.456201553345</v>
          </cell>
          <cell r="H165">
            <v>62108.449033737183</v>
          </cell>
          <cell r="I165">
            <v>15386.79217171669</v>
          </cell>
          <cell r="J165">
            <v>25563.062870025635</v>
          </cell>
          <cell r="K165">
            <v>5145.5935034751892</v>
          </cell>
          <cell r="L165">
            <v>2.429616879226292</v>
          </cell>
          <cell r="M165">
            <v>3.5018067158241419</v>
          </cell>
          <cell r="N165">
            <v>4.917256724783388</v>
          </cell>
          <cell r="O165">
            <v>177.41412179023803</v>
          </cell>
          <cell r="P165">
            <v>30.640391686855743</v>
          </cell>
          <cell r="Q165">
            <v>17.270548351885306</v>
          </cell>
          <cell r="R165">
            <v>581.71816075092568</v>
          </cell>
        </row>
        <row r="166">
          <cell r="A166" t="str">
            <v>LatAm HY40359</v>
          </cell>
          <cell r="B166">
            <v>40359</v>
          </cell>
          <cell r="C166">
            <v>49</v>
          </cell>
          <cell r="D166">
            <v>48</v>
          </cell>
          <cell r="E166">
            <v>48</v>
          </cell>
          <cell r="F166">
            <v>90947.096138000488</v>
          </cell>
          <cell r="G166">
            <v>27405.337957382202</v>
          </cell>
          <cell r="H166">
            <v>63541.758180618286</v>
          </cell>
          <cell r="I166">
            <v>15841.301178455353</v>
          </cell>
          <cell r="J166">
            <v>27820.973827362061</v>
          </cell>
          <cell r="K166">
            <v>5548.1329201459885</v>
          </cell>
          <cell r="L166">
            <v>2.2839516177584218</v>
          </cell>
          <cell r="M166">
            <v>3.2690119584726247</v>
          </cell>
          <cell r="N166">
            <v>4.9626732137476219</v>
          </cell>
          <cell r="O166">
            <v>172.35848020791769</v>
          </cell>
          <cell r="P166">
            <v>30.163670009474441</v>
          </cell>
          <cell r="Q166">
            <v>17.500543038606349</v>
          </cell>
          <cell r="R166">
            <v>648.93795151801373</v>
          </cell>
        </row>
        <row r="167">
          <cell r="A167" t="str">
            <v>LatAm HY40451</v>
          </cell>
          <cell r="B167">
            <v>40451</v>
          </cell>
          <cell r="C167">
            <v>53</v>
          </cell>
          <cell r="D167">
            <v>52</v>
          </cell>
          <cell r="E167">
            <v>52</v>
          </cell>
          <cell r="F167">
            <v>114980.57471466064</v>
          </cell>
          <cell r="G167">
            <v>37506.989921569824</v>
          </cell>
          <cell r="H167">
            <v>77473.58479309082</v>
          </cell>
          <cell r="I167">
            <v>20220.106818795204</v>
          </cell>
          <cell r="J167">
            <v>34196.000579833984</v>
          </cell>
          <cell r="K167">
            <v>6974.3850045204163</v>
          </cell>
          <cell r="L167">
            <v>2.2655744379294003</v>
          </cell>
          <cell r="M167">
            <v>3.3623983145697696</v>
          </cell>
          <cell r="N167">
            <v>4.8666473476781498</v>
          </cell>
          <cell r="O167">
            <v>185.01688570924597</v>
          </cell>
          <cell r="P167">
            <v>32.659204898148843</v>
          </cell>
          <cell r="Q167">
            <v>17.652013097589798</v>
          </cell>
          <cell r="R167">
            <v>566.52310658842737</v>
          </cell>
        </row>
        <row r="168">
          <cell r="A168" t="str">
            <v>LatAm HY40543</v>
          </cell>
          <cell r="B168">
            <v>40543</v>
          </cell>
          <cell r="C168">
            <v>55</v>
          </cell>
          <cell r="D168">
            <v>55</v>
          </cell>
          <cell r="E168">
            <v>54</v>
          </cell>
          <cell r="F168">
            <v>121100.18877410889</v>
          </cell>
          <cell r="G168">
            <v>31799.366160392761</v>
          </cell>
          <cell r="H168">
            <v>89300.822613716125</v>
          </cell>
          <cell r="I168">
            <v>20555.259135842323</v>
          </cell>
          <cell r="J168">
            <v>34016.000659942627</v>
          </cell>
          <cell r="K168">
            <v>7357.2219259738922</v>
          </cell>
          <cell r="L168">
            <v>2.6252593156513289</v>
          </cell>
          <cell r="M168">
            <v>3.5600948502072711</v>
          </cell>
          <cell r="N168">
            <v>4.5968795297006091</v>
          </cell>
          <cell r="O168">
            <v>154.70185002408471</v>
          </cell>
          <cell r="P168">
            <v>26.258725508437387</v>
          </cell>
          <cell r="Q168">
            <v>16.973763083214134</v>
          </cell>
          <cell r="R168">
            <v>526.59728954746333</v>
          </cell>
        </row>
        <row r="169">
          <cell r="A169" t="str">
            <v>LatAm HY40633</v>
          </cell>
          <cell r="B169">
            <v>40633</v>
          </cell>
          <cell r="C169">
            <v>55</v>
          </cell>
          <cell r="D169">
            <v>55</v>
          </cell>
          <cell r="E169">
            <v>56</v>
          </cell>
          <cell r="F169">
            <v>123835.07440567017</v>
          </cell>
          <cell r="G169">
            <v>27176.547737121582</v>
          </cell>
          <cell r="H169">
            <v>96658.526668548584</v>
          </cell>
          <cell r="I169">
            <v>20207.876068629324</v>
          </cell>
          <cell r="J169">
            <v>35538.42000579834</v>
          </cell>
          <cell r="K169">
            <v>7595.0993556976318</v>
          </cell>
          <cell r="L169">
            <v>2.7198318510721093</v>
          </cell>
          <cell r="M169">
            <v>3.4845407979720431</v>
          </cell>
          <cell r="N169">
            <v>4.6360570095567821</v>
          </cell>
          <cell r="O169">
            <v>134.48492877146259</v>
          </cell>
          <cell r="P169">
            <v>21.945759606114649</v>
          </cell>
          <cell r="Q169">
            <v>16.318378428417244</v>
          </cell>
          <cell r="R169">
            <v>446.77683113598329</v>
          </cell>
        </row>
        <row r="170">
          <cell r="A170" t="str">
            <v>LatAm HY40724</v>
          </cell>
          <cell r="B170">
            <v>40724</v>
          </cell>
          <cell r="C170">
            <v>56</v>
          </cell>
          <cell r="D170">
            <v>55</v>
          </cell>
          <cell r="E170">
            <v>55</v>
          </cell>
          <cell r="F170">
            <v>125218.29254150391</v>
          </cell>
          <cell r="G170">
            <v>32215.504730224609</v>
          </cell>
          <cell r="H170">
            <v>93002.787811279297</v>
          </cell>
          <cell r="I170">
            <v>20228.844219207764</v>
          </cell>
          <cell r="J170">
            <v>33013.250038146973</v>
          </cell>
          <cell r="K170">
            <v>7801.3702480792999</v>
          </cell>
          <cell r="L170">
            <v>2.8171351715997099</v>
          </cell>
          <cell r="M170">
            <v>3.7929707737594316</v>
          </cell>
          <cell r="N170">
            <v>4.2015275395670937</v>
          </cell>
          <cell r="O170">
            <v>158.50974667814697</v>
          </cell>
          <cell r="P170">
            <v>25.673668357432106</v>
          </cell>
          <cell r="Q170">
            <v>16.196902017364476</v>
          </cell>
          <cell r="R170">
            <v>542.2669353587645</v>
          </cell>
        </row>
        <row r="171">
          <cell r="A171" t="str">
            <v>LatAm HY40816</v>
          </cell>
          <cell r="B171">
            <v>40816</v>
          </cell>
          <cell r="C171">
            <v>57</v>
          </cell>
          <cell r="D171">
            <v>56</v>
          </cell>
          <cell r="E171">
            <v>56</v>
          </cell>
          <cell r="F171">
            <v>119956.11619567871</v>
          </cell>
          <cell r="G171">
            <v>28658.518161773682</v>
          </cell>
          <cell r="H171">
            <v>91297.598033905029</v>
          </cell>
          <cell r="I171">
            <v>19257.676331043243</v>
          </cell>
          <cell r="J171">
            <v>34186.337894439697</v>
          </cell>
          <cell r="K171">
            <v>8182.4322266578674</v>
          </cell>
          <cell r="L171">
            <v>2.6705872479179558</v>
          </cell>
          <cell r="M171">
            <v>3.5088904978965063</v>
          </cell>
          <cell r="N171">
            <v>4.1388419441659261</v>
          </cell>
          <cell r="O171">
            <v>148.27311807466415</v>
          </cell>
          <cell r="P171">
            <v>23.868336326528254</v>
          </cell>
          <cell r="Q171">
            <v>16.09754798203485</v>
          </cell>
          <cell r="R171">
            <v>943.09018177152893</v>
          </cell>
        </row>
        <row r="172">
          <cell r="A172" t="str">
            <v>LatAm HY40908</v>
          </cell>
          <cell r="B172">
            <v>40908</v>
          </cell>
          <cell r="C172">
            <v>48</v>
          </cell>
          <cell r="D172">
            <v>48</v>
          </cell>
          <cell r="E172">
            <v>48</v>
          </cell>
          <cell r="F172">
            <v>111526.76504516602</v>
          </cell>
          <cell r="G172">
            <v>26769.667401313782</v>
          </cell>
          <cell r="H172">
            <v>84757.097643852234</v>
          </cell>
          <cell r="I172">
            <v>21411.378977537155</v>
          </cell>
          <cell r="J172">
            <v>31815.085262298584</v>
          </cell>
          <cell r="K172">
            <v>9188.5780868530273</v>
          </cell>
          <cell r="L172">
            <v>2.6640537639636892</v>
          </cell>
          <cell r="M172">
            <v>3.5054680547195365</v>
          </cell>
          <cell r="N172">
            <v>3.4624601283869429</v>
          </cell>
          <cell r="O172">
            <v>125.02542423539393</v>
          </cell>
          <cell r="P172">
            <v>24.002908530945575</v>
          </cell>
          <cell r="Q172">
            <v>19.198421983158926</v>
          </cell>
          <cell r="R172">
            <v>858.92360238686445</v>
          </cell>
        </row>
        <row r="173">
          <cell r="A173" t="str">
            <v>LatAm HY40999</v>
          </cell>
          <cell r="B173">
            <v>40999</v>
          </cell>
          <cell r="C173">
            <v>46</v>
          </cell>
          <cell r="D173">
            <v>45</v>
          </cell>
          <cell r="E173">
            <v>44</v>
          </cell>
          <cell r="F173">
            <v>104176.67395019531</v>
          </cell>
          <cell r="G173">
            <v>22689.490327835083</v>
          </cell>
          <cell r="H173">
            <v>81487.183622360229</v>
          </cell>
          <cell r="I173">
            <v>18409.847365617752</v>
          </cell>
          <cell r="J173">
            <v>28640.82528924942</v>
          </cell>
          <cell r="K173">
            <v>8547.7934236526489</v>
          </cell>
          <cell r="L173">
            <v>2.8451409063602346</v>
          </cell>
          <cell r="M173">
            <v>3.6373488856586449</v>
          </cell>
          <cell r="N173">
            <v>3.3047645212332899</v>
          </cell>
          <cell r="O173">
            <v>122.8248278210261</v>
          </cell>
          <cell r="P173">
            <v>21.773229519418056</v>
          </cell>
          <cell r="Q173">
            <v>17.727058857468833</v>
          </cell>
          <cell r="R173">
            <v>675.89815140162125</v>
          </cell>
        </row>
        <row r="174">
          <cell r="A174" t="str">
            <v>LatAm HY41090</v>
          </cell>
          <cell r="B174">
            <v>41090</v>
          </cell>
          <cell r="C174">
            <v>64</v>
          </cell>
          <cell r="D174">
            <v>64</v>
          </cell>
          <cell r="E174">
            <v>38</v>
          </cell>
          <cell r="F174">
            <v>125535.62985229492</v>
          </cell>
          <cell r="G174">
            <v>26387.125815391541</v>
          </cell>
          <cell r="H174">
            <v>99148.504036903381</v>
          </cell>
          <cell r="I174">
            <v>21142.815784446895</v>
          </cell>
          <cell r="J174">
            <v>33206.335941076279</v>
          </cell>
          <cell r="K174">
            <v>7868.3074550628662</v>
          </cell>
          <cell r="L174">
            <v>2.9858309032601382</v>
          </cell>
          <cell r="M174">
            <v>3.7804721988916334</v>
          </cell>
          <cell r="N174">
            <v>3.0138133395751425</v>
          </cell>
          <cell r="O174">
            <v>124.80421758582634</v>
          </cell>
          <cell r="P174">
            <v>21.019630718735872</v>
          </cell>
          <cell r="Q174">
            <v>16.842083645355114</v>
          </cell>
          <cell r="R174">
            <v>841.95967509620448</v>
          </cell>
        </row>
        <row r="175">
          <cell r="A175" t="str">
            <v>LatAm HY41182</v>
          </cell>
          <cell r="B175">
            <v>41182</v>
          </cell>
          <cell r="C175">
            <v>32</v>
          </cell>
          <cell r="D175">
            <v>32</v>
          </cell>
          <cell r="E175">
            <v>29</v>
          </cell>
          <cell r="F175">
            <v>83236.412994384766</v>
          </cell>
          <cell r="G175">
            <v>18046.015998840332</v>
          </cell>
          <cell r="H175">
            <v>65190.396995544434</v>
          </cell>
          <cell r="I175">
            <v>14001.399000048637</v>
          </cell>
          <cell r="J175">
            <v>20601.044799804688</v>
          </cell>
          <cell r="K175">
            <v>6434.2060012817383</v>
          </cell>
          <cell r="L175">
            <v>3.1644218838921452</v>
          </cell>
          <cell r="M175">
            <v>4.040397649888801</v>
          </cell>
          <cell r="N175">
            <v>3.0709375478292968</v>
          </cell>
          <cell r="O175">
            <v>128.88723475973828</v>
          </cell>
          <cell r="P175">
            <v>21.680434499331128</v>
          </cell>
          <cell r="Q175">
            <v>16.821242646524411</v>
          </cell>
          <cell r="R175">
            <v>825.05467505782894</v>
          </cell>
        </row>
        <row r="176">
          <cell r="A176" t="str">
            <v>LatAm HY39447</v>
          </cell>
          <cell r="B176">
            <v>39447</v>
          </cell>
          <cell r="C176">
            <v>45</v>
          </cell>
          <cell r="D176">
            <v>47</v>
          </cell>
          <cell r="E176">
            <v>45</v>
          </cell>
          <cell r="F176">
            <v>61280</v>
          </cell>
          <cell r="G176">
            <v>10276</v>
          </cell>
          <cell r="H176">
            <v>51004</v>
          </cell>
          <cell r="I176">
            <v>11152</v>
          </cell>
          <cell r="J176">
            <v>28990</v>
          </cell>
          <cell r="K176">
            <v>4703</v>
          </cell>
          <cell r="L176">
            <v>1.7593652983787513</v>
          </cell>
          <cell r="M176">
            <v>2.1138323559848224</v>
          </cell>
          <cell r="N176">
            <v>6.1641505422071017</v>
          </cell>
          <cell r="O176">
            <v>99.372309899569586</v>
          </cell>
          <cell r="P176">
            <v>17.894685849924912</v>
          </cell>
          <cell r="Q176">
            <v>18.007718516365514</v>
          </cell>
          <cell r="R176">
            <v>442.75633651547082</v>
          </cell>
        </row>
        <row r="177">
          <cell r="A177" t="str">
            <v>EMEA</v>
          </cell>
          <cell r="B177" t="str">
            <v>ReportDate</v>
          </cell>
          <cell r="C177" t="str">
            <v>LeverageSample</v>
          </cell>
          <cell r="D177" t="str">
            <v>LiquiditySample</v>
          </cell>
          <cell r="E177" t="str">
            <v>CoverageSample</v>
          </cell>
          <cell r="F177" t="str">
            <v>TotalDebt</v>
          </cell>
          <cell r="G177" t="str">
            <v>Cash</v>
          </cell>
          <cell r="H177" t="str">
            <v>NetDebt</v>
          </cell>
          <cell r="I177" t="str">
            <v>STdebt</v>
          </cell>
          <cell r="J177" t="str">
            <v>LtmEbitda</v>
          </cell>
          <cell r="K177" t="str">
            <v>LtmInterest</v>
          </cell>
          <cell r="L177" t="str">
            <v>NetLeverage</v>
          </cell>
          <cell r="M177" t="str">
            <v>Leverage</v>
          </cell>
          <cell r="N177" t="str">
            <v>CoverageRatio</v>
          </cell>
          <cell r="O177" t="str">
            <v>CashSTdebt</v>
          </cell>
          <cell r="P177" t="str">
            <v>CashTotalDebt</v>
          </cell>
          <cell r="Q177" t="str">
            <v>STtoTotalDebt</v>
          </cell>
          <cell r="R177" t="str">
            <v>OAS</v>
          </cell>
        </row>
        <row r="178">
          <cell r="A178" t="str">
            <v>EMEA38807</v>
          </cell>
          <cell r="B178">
            <v>38807</v>
          </cell>
          <cell r="C178">
            <v>17</v>
          </cell>
          <cell r="D178">
            <v>17</v>
          </cell>
          <cell r="E178">
            <v>15</v>
          </cell>
          <cell r="F178">
            <v>62139.383583068848</v>
          </cell>
          <cell r="G178">
            <v>15659.694316148758</v>
          </cell>
          <cell r="H178">
            <v>46479.68926692009</v>
          </cell>
          <cell r="I178">
            <v>16156.943518638611</v>
          </cell>
          <cell r="J178">
            <v>67608.119674682617</v>
          </cell>
          <cell r="K178">
            <v>2071.7755677700043</v>
          </cell>
          <cell r="L178">
            <v>0.6874867913879501</v>
          </cell>
          <cell r="M178">
            <v>0.91911125293931728</v>
          </cell>
          <cell r="N178">
            <v>20.189873386401</v>
          </cell>
          <cell r="O178">
            <v>96.92238075898311</v>
          </cell>
          <cell r="P178">
            <v>25.200916734577273</v>
          </cell>
          <cell r="Q178">
            <v>26.001132594178006</v>
          </cell>
          <cell r="R178">
            <v>162.84049325972214</v>
          </cell>
        </row>
        <row r="179">
          <cell r="A179" t="str">
            <v>EMEA38898</v>
          </cell>
          <cell r="B179">
            <v>38898</v>
          </cell>
          <cell r="C179">
            <v>17</v>
          </cell>
          <cell r="D179">
            <v>17</v>
          </cell>
          <cell r="E179">
            <v>15</v>
          </cell>
          <cell r="F179">
            <v>64250.928993225098</v>
          </cell>
          <cell r="G179">
            <v>16343.953547716141</v>
          </cell>
          <cell r="H179">
            <v>47906.975445508957</v>
          </cell>
          <cell r="I179">
            <v>18341.177117347717</v>
          </cell>
          <cell r="J179">
            <v>72794.781661987305</v>
          </cell>
          <cell r="K179">
            <v>2115.6905763149261</v>
          </cell>
          <cell r="L179">
            <v>0.65811002316015588</v>
          </cell>
          <cell r="M179">
            <v>0.8826309733514357</v>
          </cell>
          <cell r="N179">
            <v>20.576675507801188</v>
          </cell>
          <cell r="O179">
            <v>89.110712159567257</v>
          </cell>
          <cell r="P179">
            <v>25.437692191874017</v>
          </cell>
          <cell r="Q179">
            <v>28.54616642084925</v>
          </cell>
          <cell r="R179">
            <v>207.64383159780974</v>
          </cell>
        </row>
        <row r="180">
          <cell r="A180" t="str">
            <v>EMEA38990</v>
          </cell>
          <cell r="B180">
            <v>38990</v>
          </cell>
          <cell r="C180">
            <v>17</v>
          </cell>
          <cell r="D180">
            <v>17</v>
          </cell>
          <cell r="E180">
            <v>15</v>
          </cell>
          <cell r="F180">
            <v>71066.739067077637</v>
          </cell>
          <cell r="G180">
            <v>15280.267338991165</v>
          </cell>
          <cell r="H180">
            <v>55786.471728086472</v>
          </cell>
          <cell r="I180">
            <v>22626.896462440491</v>
          </cell>
          <cell r="J180">
            <v>77737.546432495117</v>
          </cell>
          <cell r="K180">
            <v>2152.8627421855927</v>
          </cell>
          <cell r="L180">
            <v>0.71762583575402294</v>
          </cell>
          <cell r="M180">
            <v>0.91418808964841458</v>
          </cell>
          <cell r="N180">
            <v>21.10129148491794</v>
          </cell>
          <cell r="O180">
            <v>67.5314326220374</v>
          </cell>
          <cell r="P180">
            <v>21.501292362055064</v>
          </cell>
          <cell r="Q180">
            <v>31.838940071646853</v>
          </cell>
          <cell r="R180">
            <v>185.82168607871412</v>
          </cell>
        </row>
        <row r="181">
          <cell r="A181" t="str">
            <v>EMEA39082</v>
          </cell>
          <cell r="B181">
            <v>39082</v>
          </cell>
          <cell r="C181">
            <v>18</v>
          </cell>
          <cell r="D181">
            <v>18</v>
          </cell>
          <cell r="E181">
            <v>16</v>
          </cell>
          <cell r="F181">
            <v>80768.85555267334</v>
          </cell>
          <cell r="G181">
            <v>20265.908960580826</v>
          </cell>
          <cell r="H181">
            <v>60502.946592092514</v>
          </cell>
          <cell r="I181">
            <v>26855.913750648499</v>
          </cell>
          <cell r="J181">
            <v>85616.358932495117</v>
          </cell>
          <cell r="K181">
            <v>2229.4903905391693</v>
          </cell>
          <cell r="L181">
            <v>0.70667507175581401</v>
          </cell>
          <cell r="M181">
            <v>0.94338110800012143</v>
          </cell>
          <cell r="N181">
            <v>22.156755778472625</v>
          </cell>
          <cell r="O181">
            <v>75.4616251330918</v>
          </cell>
          <cell r="P181">
            <v>25.091241942092928</v>
          </cell>
          <cell r="Q181">
            <v>33.250333395072609</v>
          </cell>
          <cell r="R181">
            <v>148.26461985284573</v>
          </cell>
        </row>
        <row r="182">
          <cell r="A182" t="str">
            <v>EMEA39172</v>
          </cell>
          <cell r="B182">
            <v>39172</v>
          </cell>
          <cell r="C182">
            <v>23</v>
          </cell>
          <cell r="D182">
            <v>23</v>
          </cell>
          <cell r="E182">
            <v>20</v>
          </cell>
          <cell r="F182">
            <v>113227.70725437999</v>
          </cell>
          <cell r="G182">
            <v>44112.269641399384</v>
          </cell>
          <cell r="H182">
            <v>69115.437612980604</v>
          </cell>
          <cell r="I182">
            <v>43523.904117584229</v>
          </cell>
          <cell r="J182">
            <v>102302.3685874939</v>
          </cell>
          <cell r="K182">
            <v>3408.0536847114563</v>
          </cell>
          <cell r="L182">
            <v>0.67559958354111582</v>
          </cell>
          <cell r="M182">
            <v>1.1067945817651546</v>
          </cell>
          <cell r="N182">
            <v>17.604625046993238</v>
          </cell>
          <cell r="O182">
            <v>101.3518215696497</v>
          </cell>
          <cell r="P182">
            <v>38.958900353158029</v>
          </cell>
          <cell r="Q182">
            <v>38.43927000994767</v>
          </cell>
          <cell r="R182">
            <v>154.80174890167868</v>
          </cell>
        </row>
        <row r="183">
          <cell r="A183" t="str">
            <v>EMEA39263</v>
          </cell>
          <cell r="B183">
            <v>39263</v>
          </cell>
          <cell r="C183">
            <v>23</v>
          </cell>
          <cell r="D183">
            <v>23</v>
          </cell>
          <cell r="E183">
            <v>20</v>
          </cell>
          <cell r="F183">
            <v>124204.76856689155</v>
          </cell>
          <cell r="G183">
            <v>48366.978285312653</v>
          </cell>
          <cell r="H183">
            <v>75837.790281578898</v>
          </cell>
          <cell r="I183">
            <v>46610.233282089233</v>
          </cell>
          <cell r="J183">
            <v>102604.46599960327</v>
          </cell>
          <cell r="K183">
            <v>3438.3585209846497</v>
          </cell>
          <cell r="L183">
            <v>0.73912757639489235</v>
          </cell>
          <cell r="M183">
            <v>1.2105201012144227</v>
          </cell>
          <cell r="N183">
            <v>17.670228646365619</v>
          </cell>
          <cell r="O183">
            <v>103.76901139411048</v>
          </cell>
          <cell r="P183">
            <v>38.941321531680323</v>
          </cell>
          <cell r="Q183">
            <v>37.526927363490792</v>
          </cell>
          <cell r="R183">
            <v>149.77816618688885</v>
          </cell>
        </row>
        <row r="184">
          <cell r="A184" t="str">
            <v>EMEA39355</v>
          </cell>
          <cell r="B184">
            <v>39355</v>
          </cell>
          <cell r="C184">
            <v>23</v>
          </cell>
          <cell r="D184">
            <v>23</v>
          </cell>
          <cell r="E184">
            <v>20</v>
          </cell>
          <cell r="F184">
            <v>132330.09042358398</v>
          </cell>
          <cell r="G184">
            <v>48725.694055318832</v>
          </cell>
          <cell r="H184">
            <v>83604.396368265152</v>
          </cell>
          <cell r="I184">
            <v>43804.561613082886</v>
          </cell>
          <cell r="J184">
            <v>102733.96528244019</v>
          </cell>
          <cell r="K184">
            <v>3350.9842553138733</v>
          </cell>
          <cell r="L184">
            <v>0.81379508849304816</v>
          </cell>
          <cell r="M184">
            <v>1.2880851046659885</v>
          </cell>
          <cell r="N184">
            <v>18.20549951520168</v>
          </cell>
          <cell r="O184">
            <v>111.23429218560237</v>
          </cell>
          <cell r="P184">
            <v>36.821326048633075</v>
          </cell>
          <cell r="Q184">
            <v>33.102495035608314</v>
          </cell>
          <cell r="R184">
            <v>233.7005677834245</v>
          </cell>
        </row>
        <row r="185">
          <cell r="A185" t="str">
            <v>EMEA39447</v>
          </cell>
          <cell r="B185">
            <v>39447</v>
          </cell>
          <cell r="C185">
            <v>24</v>
          </cell>
          <cell r="D185">
            <v>24</v>
          </cell>
          <cell r="E185">
            <v>20</v>
          </cell>
          <cell r="F185">
            <v>147794.11126708984</v>
          </cell>
          <cell r="G185">
            <v>31918.112429141998</v>
          </cell>
          <cell r="H185">
            <v>115875.99883794785</v>
          </cell>
          <cell r="I185">
            <v>50618.726030349731</v>
          </cell>
          <cell r="J185">
            <v>108189.92530441284</v>
          </cell>
          <cell r="K185">
            <v>3978.3063645362854</v>
          </cell>
          <cell r="L185">
            <v>1.0710424146417403</v>
          </cell>
          <cell r="M185">
            <v>1.3660616813556634</v>
          </cell>
          <cell r="N185">
            <v>16.632553679393951</v>
          </cell>
          <cell r="O185">
            <v>63.055937855892871</v>
          </cell>
          <cell r="P185">
            <v>21.596335710196449</v>
          </cell>
          <cell r="Q185">
            <v>34.249487747771511</v>
          </cell>
          <cell r="R185">
            <v>323.12440815333139</v>
          </cell>
        </row>
        <row r="186">
          <cell r="A186" t="str">
            <v>EMEA39538</v>
          </cell>
          <cell r="B186">
            <v>39538</v>
          </cell>
          <cell r="C186">
            <v>26</v>
          </cell>
          <cell r="D186">
            <v>26</v>
          </cell>
          <cell r="E186">
            <v>23</v>
          </cell>
          <cell r="F186">
            <v>173592.72900390625</v>
          </cell>
          <cell r="G186">
            <v>39867.846147537231</v>
          </cell>
          <cell r="H186">
            <v>133724.88285636902</v>
          </cell>
          <cell r="I186">
            <v>56636.578689575195</v>
          </cell>
          <cell r="J186">
            <v>122998.43797302246</v>
          </cell>
          <cell r="K186">
            <v>5829.7812757492065</v>
          </cell>
          <cell r="L186">
            <v>1.0872079764598248</v>
          </cell>
          <cell r="M186">
            <v>1.4113409232236003</v>
          </cell>
          <cell r="N186">
            <v>13.607306375079837</v>
          </cell>
          <cell r="O186">
            <v>70.392398463990375</v>
          </cell>
          <cell r="P186">
            <v>22.966311075529038</v>
          </cell>
          <cell r="Q186">
            <v>32.626123809771286</v>
          </cell>
          <cell r="R186">
            <v>439.74979189746387</v>
          </cell>
        </row>
        <row r="187">
          <cell r="A187" t="str">
            <v>EMEA39629</v>
          </cell>
          <cell r="B187">
            <v>39629</v>
          </cell>
          <cell r="C187">
            <v>26</v>
          </cell>
          <cell r="D187">
            <v>26</v>
          </cell>
          <cell r="E187">
            <v>23</v>
          </cell>
          <cell r="F187">
            <v>160101.7444152832</v>
          </cell>
          <cell r="G187">
            <v>39019.405693054199</v>
          </cell>
          <cell r="H187">
            <v>121082.338722229</v>
          </cell>
          <cell r="I187">
            <v>47882.860481262207</v>
          </cell>
          <cell r="J187">
            <v>136055.66307067871</v>
          </cell>
          <cell r="K187">
            <v>6061.9427442550659</v>
          </cell>
          <cell r="L187">
            <v>0.88994707011444785</v>
          </cell>
          <cell r="M187">
            <v>1.1767370854097632</v>
          </cell>
          <cell r="N187">
            <v>13.671248472904155</v>
          </cell>
          <cell r="O187">
            <v>81.489295545163799</v>
          </cell>
          <cell r="P187">
            <v>24.371630575019164</v>
          </cell>
          <cell r="Q187">
            <v>29.907769372618613</v>
          </cell>
          <cell r="R187">
            <v>392.72582724428798</v>
          </cell>
        </row>
        <row r="188">
          <cell r="A188" t="str">
            <v>EMEA39721</v>
          </cell>
          <cell r="B188">
            <v>39721</v>
          </cell>
          <cell r="C188">
            <v>26</v>
          </cell>
          <cell r="D188">
            <v>26</v>
          </cell>
          <cell r="E188">
            <v>23</v>
          </cell>
          <cell r="F188">
            <v>161531.01574707031</v>
          </cell>
          <cell r="G188">
            <v>37409.026991844177</v>
          </cell>
          <cell r="H188">
            <v>124121.98875522614</v>
          </cell>
          <cell r="I188">
            <v>47227.053409576416</v>
          </cell>
          <cell r="J188">
            <v>148302.96315002441</v>
          </cell>
          <cell r="K188">
            <v>6502.6381244659424</v>
          </cell>
          <cell r="L188">
            <v>0.83694881153293865</v>
          </cell>
          <cell r="M188">
            <v>1.0891961449459664</v>
          </cell>
          <cell r="N188">
            <v>13.498499278788357</v>
          </cell>
          <cell r="O188">
            <v>79.211012102352768</v>
          </cell>
          <cell r="P188">
            <v>23.159036559530001</v>
          </cell>
          <cell r="Q188">
            <v>29.23714259528079</v>
          </cell>
          <cell r="R188">
            <v>849.60322808944898</v>
          </cell>
        </row>
        <row r="189">
          <cell r="A189" t="str">
            <v>EMEA39813</v>
          </cell>
          <cell r="B189">
            <v>39813</v>
          </cell>
          <cell r="C189">
            <v>28</v>
          </cell>
          <cell r="D189">
            <v>28</v>
          </cell>
          <cell r="E189">
            <v>23</v>
          </cell>
          <cell r="F189">
            <v>167161.98676872253</v>
          </cell>
          <cell r="G189">
            <v>39054.231801867485</v>
          </cell>
          <cell r="H189">
            <v>128107.75496685505</v>
          </cell>
          <cell r="I189">
            <v>53250.725001335144</v>
          </cell>
          <cell r="J189">
            <v>149097.62823486328</v>
          </cell>
          <cell r="K189">
            <v>6946.9290332794189</v>
          </cell>
          <cell r="L189">
            <v>0.85922060923099108</v>
          </cell>
          <cell r="M189">
            <v>1.1211579201340729</v>
          </cell>
          <cell r="N189">
            <v>12.041203332335794</v>
          </cell>
          <cell r="O189">
            <v>73.340281847596046</v>
          </cell>
          <cell r="P189">
            <v>23.363105785468488</v>
          </cell>
          <cell r="Q189">
            <v>31.855762204483934</v>
          </cell>
          <cell r="R189">
            <v>1549.4122454345274</v>
          </cell>
        </row>
        <row r="190">
          <cell r="A190" t="str">
            <v>EMEA39903</v>
          </cell>
          <cell r="B190">
            <v>39903</v>
          </cell>
          <cell r="C190">
            <v>29</v>
          </cell>
          <cell r="D190">
            <v>29</v>
          </cell>
          <cell r="E190">
            <v>26</v>
          </cell>
          <cell r="F190">
            <v>168824.3816576004</v>
          </cell>
          <cell r="G190">
            <v>36554.662901043892</v>
          </cell>
          <cell r="H190">
            <v>132269.71875655651</v>
          </cell>
          <cell r="I190">
            <v>54804.651721954346</v>
          </cell>
          <cell r="J190">
            <v>126649.12249565125</v>
          </cell>
          <cell r="K190">
            <v>8082.9844055175781</v>
          </cell>
          <cell r="L190">
            <v>1.0443792751986756</v>
          </cell>
          <cell r="M190">
            <v>1.3330086962378862</v>
          </cell>
          <cell r="N190">
            <v>8.7537680708877392</v>
          </cell>
          <cell r="O190">
            <v>66.699927382989571</v>
          </cell>
          <cell r="P190">
            <v>21.652478476232119</v>
          </cell>
          <cell r="Q190">
            <v>32.462521813410753</v>
          </cell>
          <cell r="R190">
            <v>1181.74044332169</v>
          </cell>
        </row>
        <row r="191">
          <cell r="A191" t="str">
            <v>EMEA39994</v>
          </cell>
          <cell r="B191">
            <v>39994</v>
          </cell>
          <cell r="C191">
            <v>29</v>
          </cell>
          <cell r="D191">
            <v>29</v>
          </cell>
          <cell r="E191">
            <v>26</v>
          </cell>
          <cell r="F191">
            <v>187672.83337593079</v>
          </cell>
          <cell r="G191">
            <v>48433.081853270531</v>
          </cell>
          <cell r="H191">
            <v>139239.75152266026</v>
          </cell>
          <cell r="I191">
            <v>56387.598344802856</v>
          </cell>
          <cell r="J191">
            <v>111140.14972496033</v>
          </cell>
          <cell r="K191">
            <v>8283.7197380065918</v>
          </cell>
          <cell r="L191">
            <v>1.2528303395958913</v>
          </cell>
          <cell r="M191">
            <v>1.6886141852459862</v>
          </cell>
          <cell r="N191">
            <v>7.9749705291196396</v>
          </cell>
          <cell r="O191">
            <v>85.893145434406534</v>
          </cell>
          <cell r="P191">
            <v>25.807188489691185</v>
          </cell>
          <cell r="Q191">
            <v>30.045690327407087</v>
          </cell>
          <cell r="R191">
            <v>748.77409580449296</v>
          </cell>
        </row>
        <row r="192">
          <cell r="A192" t="str">
            <v>EMEA40086</v>
          </cell>
          <cell r="B192">
            <v>40086</v>
          </cell>
          <cell r="C192">
            <v>29</v>
          </cell>
          <cell r="D192">
            <v>28</v>
          </cell>
          <cell r="E192">
            <v>26</v>
          </cell>
          <cell r="F192">
            <v>193787.73194122314</v>
          </cell>
          <cell r="G192">
            <v>44866.908204674721</v>
          </cell>
          <cell r="H192">
            <v>148920.82373654842</v>
          </cell>
          <cell r="I192">
            <v>52323.507371425629</v>
          </cell>
          <cell r="J192">
            <v>96849.291988372803</v>
          </cell>
          <cell r="K192">
            <v>8365.9581751823425</v>
          </cell>
          <cell r="L192">
            <v>1.5376552649907553</v>
          </cell>
          <cell r="M192">
            <v>2.000920481323583</v>
          </cell>
          <cell r="N192">
            <v>7.1098857429480784</v>
          </cell>
          <cell r="O192">
            <v>85.486496322113808</v>
          </cell>
          <cell r="P192">
            <v>23.124237800213116</v>
          </cell>
          <cell r="Q192">
            <v>27.050164406178023</v>
          </cell>
          <cell r="R192">
            <v>465.19848998623308</v>
          </cell>
        </row>
        <row r="193">
          <cell r="A193" t="str">
            <v>EMEA40178</v>
          </cell>
          <cell r="B193">
            <v>40178</v>
          </cell>
          <cell r="C193">
            <v>29</v>
          </cell>
          <cell r="D193">
            <v>28</v>
          </cell>
          <cell r="E193">
            <v>26</v>
          </cell>
          <cell r="F193">
            <v>195234.99754905701</v>
          </cell>
          <cell r="G193">
            <v>44173.023095965385</v>
          </cell>
          <cell r="H193">
            <v>151061.97445309162</v>
          </cell>
          <cell r="I193">
            <v>47257.640467643738</v>
          </cell>
          <cell r="J193">
            <v>99670.247241973877</v>
          </cell>
          <cell r="K193">
            <v>8393.562041759491</v>
          </cell>
          <cell r="L193">
            <v>1.5156175351542147</v>
          </cell>
          <cell r="M193">
            <v>1.9588092028614752</v>
          </cell>
          <cell r="N193">
            <v>7.5754269335932047</v>
          </cell>
          <cell r="O193">
            <v>93.182071005249654</v>
          </cell>
          <cell r="P193">
            <v>22.596445632213666</v>
          </cell>
          <cell r="Q193">
            <v>24.249778297952442</v>
          </cell>
          <cell r="R193">
            <v>424.70841062900632</v>
          </cell>
        </row>
        <row r="194">
          <cell r="A194" t="str">
            <v>EMEA40268</v>
          </cell>
          <cell r="B194">
            <v>40268</v>
          </cell>
          <cell r="C194">
            <v>30</v>
          </cell>
          <cell r="D194">
            <v>31</v>
          </cell>
          <cell r="E194">
            <v>27</v>
          </cell>
          <cell r="F194">
            <v>182115.25054931641</v>
          </cell>
          <cell r="G194">
            <v>49340.520946502686</v>
          </cell>
          <cell r="H194">
            <v>132774.72960281372</v>
          </cell>
          <cell r="I194">
            <v>39223.511288166046</v>
          </cell>
          <cell r="J194">
            <v>111883.21863555908</v>
          </cell>
          <cell r="K194">
            <v>8003.2634334564209</v>
          </cell>
          <cell r="L194">
            <v>1.1867260454430191</v>
          </cell>
          <cell r="M194">
            <v>1.6277262378599104</v>
          </cell>
          <cell r="N194">
            <v>9.0259770581243206</v>
          </cell>
          <cell r="O194">
            <v>129.69294246310693</v>
          </cell>
          <cell r="P194">
            <v>26.949147794265084</v>
          </cell>
          <cell r="Q194">
            <v>20.779193749830423</v>
          </cell>
          <cell r="R194">
            <v>308.64111372044493</v>
          </cell>
        </row>
        <row r="195">
          <cell r="A195" t="str">
            <v>EMEA40359</v>
          </cell>
          <cell r="B195">
            <v>40359</v>
          </cell>
          <cell r="C195">
            <v>32</v>
          </cell>
          <cell r="D195">
            <v>32</v>
          </cell>
          <cell r="E195">
            <v>28</v>
          </cell>
          <cell r="F195">
            <v>189275.5576171875</v>
          </cell>
          <cell r="G195">
            <v>50807.653596878052</v>
          </cell>
          <cell r="H195">
            <v>138467.90402030945</v>
          </cell>
          <cell r="I195">
            <v>37790.096282958984</v>
          </cell>
          <cell r="J195">
            <v>123127.93177032471</v>
          </cell>
          <cell r="K195">
            <v>8749.3707427978516</v>
          </cell>
          <cell r="L195">
            <v>1.1245856405563524</v>
          </cell>
          <cell r="M195">
            <v>1.5372268087004866</v>
          </cell>
          <cell r="N195">
            <v>8.9398133300117131</v>
          </cell>
          <cell r="O195">
            <v>134.44700753458832</v>
          </cell>
          <cell r="P195">
            <v>26.843219608755426</v>
          </cell>
          <cell r="Q195">
            <v>19.965650482662952</v>
          </cell>
          <cell r="R195">
            <v>448.73947145433357</v>
          </cell>
        </row>
        <row r="196">
          <cell r="A196" t="str">
            <v>EMEA40451</v>
          </cell>
          <cell r="B196">
            <v>40451</v>
          </cell>
          <cell r="C196">
            <v>33</v>
          </cell>
          <cell r="D196">
            <v>33</v>
          </cell>
          <cell r="E196">
            <v>28</v>
          </cell>
          <cell r="F196">
            <v>188746.90148925781</v>
          </cell>
          <cell r="G196">
            <v>52987.19090461731</v>
          </cell>
          <cell r="H196">
            <v>135759.7105846405</v>
          </cell>
          <cell r="I196">
            <v>36025.057124614716</v>
          </cell>
          <cell r="J196">
            <v>129783.86491394043</v>
          </cell>
          <cell r="K196">
            <v>8132.444522857666</v>
          </cell>
          <cell r="L196">
            <v>1.0460445963345493</v>
          </cell>
          <cell r="M196">
            <v>1.4543171573324289</v>
          </cell>
          <cell r="N196">
            <v>8.7322248835859373</v>
          </cell>
          <cell r="O196">
            <v>147.08426615765984</v>
          </cell>
          <cell r="P196">
            <v>28.073144770343678</v>
          </cell>
          <cell r="Q196">
            <v>19.086436301930508</v>
          </cell>
          <cell r="R196">
            <v>377.30669757220301</v>
          </cell>
        </row>
        <row r="197">
          <cell r="A197" t="str">
            <v>EMEA40543</v>
          </cell>
          <cell r="B197">
            <v>40543</v>
          </cell>
          <cell r="C197">
            <v>34</v>
          </cell>
          <cell r="D197">
            <v>34</v>
          </cell>
          <cell r="E197">
            <v>29</v>
          </cell>
          <cell r="F197">
            <v>197796.06634521484</v>
          </cell>
          <cell r="G197">
            <v>58278.31333732605</v>
          </cell>
          <cell r="H197">
            <v>139517.75300788879</v>
          </cell>
          <cell r="I197">
            <v>32062.764976978302</v>
          </cell>
          <cell r="J197">
            <v>133424.10883331299</v>
          </cell>
          <cell r="K197">
            <v>8513.4497604370117</v>
          </cell>
          <cell r="L197">
            <v>1.0456712375886175</v>
          </cell>
          <cell r="M197">
            <v>1.4824612139049163</v>
          </cell>
          <cell r="N197">
            <v>8.5187000126475656</v>
          </cell>
          <cell r="O197">
            <v>181.76321779849937</v>
          </cell>
          <cell r="P197">
            <v>29.463838393839698</v>
          </cell>
          <cell r="Q197">
            <v>16.210011437244123</v>
          </cell>
          <cell r="R197">
            <v>327.64219062989753</v>
          </cell>
        </row>
        <row r="198">
          <cell r="A198" t="str">
            <v>EMEA40633</v>
          </cell>
          <cell r="B198">
            <v>40633</v>
          </cell>
          <cell r="C198">
            <v>32</v>
          </cell>
          <cell r="D198">
            <v>36</v>
          </cell>
          <cell r="E198">
            <v>27</v>
          </cell>
          <cell r="F198">
            <v>192961.96539306641</v>
          </cell>
          <cell r="G198">
            <v>58755.797431945801</v>
          </cell>
          <cell r="H198">
            <v>134206.16796112061</v>
          </cell>
          <cell r="I198">
            <v>33118.509177684784</v>
          </cell>
          <cell r="J198">
            <v>139802.1452331543</v>
          </cell>
          <cell r="K198">
            <v>7539.438193321228</v>
          </cell>
          <cell r="L198">
            <v>0.95997216449932843</v>
          </cell>
          <cell r="M198">
            <v>1.3802503893717446</v>
          </cell>
          <cell r="N198">
            <v>10.077480921982922</v>
          </cell>
          <cell r="O198">
            <v>191.02414303577092</v>
          </cell>
          <cell r="P198">
            <v>29.72949518062789</v>
          </cell>
          <cell r="Q198">
            <v>15.563213480853456</v>
          </cell>
          <cell r="R198">
            <v>265.63093522246999</v>
          </cell>
        </row>
        <row r="199">
          <cell r="A199" t="str">
            <v>EMEA40724</v>
          </cell>
          <cell r="B199">
            <v>40724</v>
          </cell>
          <cell r="C199">
            <v>34</v>
          </cell>
          <cell r="D199">
            <v>37</v>
          </cell>
          <cell r="E199">
            <v>30</v>
          </cell>
          <cell r="F199">
            <v>202112.97750854492</v>
          </cell>
          <cell r="G199">
            <v>60554.046207427979</v>
          </cell>
          <cell r="H199">
            <v>141558.93130111694</v>
          </cell>
          <cell r="I199">
            <v>36043.541470527649</v>
          </cell>
          <cell r="J199">
            <v>149680.80158233643</v>
          </cell>
          <cell r="K199">
            <v>8643.875054359436</v>
          </cell>
          <cell r="L199">
            <v>0.94573873071656556</v>
          </cell>
          <cell r="M199">
            <v>1.3502932598698478</v>
          </cell>
          <cell r="N199">
            <v>9.4786182556667313</v>
          </cell>
          <cell r="O199">
            <v>169.90483257096676</v>
          </cell>
          <cell r="P199">
            <v>29.271288483560514</v>
          </cell>
          <cell r="Q199">
            <v>17.228049397202593</v>
          </cell>
          <cell r="R199">
            <v>294.65862725605507</v>
          </cell>
        </row>
        <row r="200">
          <cell r="A200" t="str">
            <v>EMEA40816</v>
          </cell>
          <cell r="B200">
            <v>40816</v>
          </cell>
          <cell r="C200">
            <v>32</v>
          </cell>
          <cell r="D200">
            <v>35</v>
          </cell>
          <cell r="E200">
            <v>29</v>
          </cell>
          <cell r="F200">
            <v>173780.77026367188</v>
          </cell>
          <cell r="G200">
            <v>50651.821578979492</v>
          </cell>
          <cell r="H200">
            <v>123128.94868469238</v>
          </cell>
          <cell r="I200">
            <v>37672.175526618958</v>
          </cell>
          <cell r="J200">
            <v>146650.34417724609</v>
          </cell>
          <cell r="K200">
            <v>7194.3040461540222</v>
          </cell>
          <cell r="L200">
            <v>0.8396089990479324</v>
          </cell>
          <cell r="M200">
            <v>1.1850007665419122</v>
          </cell>
          <cell r="N200">
            <v>11.45281749004525</v>
          </cell>
          <cell r="O200">
            <v>145.7244051134661</v>
          </cell>
          <cell r="P200">
            <v>29.264186846339417</v>
          </cell>
          <cell r="Q200">
            <v>20.08187085996563</v>
          </cell>
          <cell r="R200">
            <v>557.73210800352581</v>
          </cell>
        </row>
        <row r="201">
          <cell r="A201" t="str">
            <v>EMEA40908</v>
          </cell>
          <cell r="B201">
            <v>40908</v>
          </cell>
          <cell r="C201">
            <v>36</v>
          </cell>
          <cell r="D201">
            <v>36</v>
          </cell>
          <cell r="E201">
            <v>35</v>
          </cell>
          <cell r="F201">
            <v>198247.36132049561</v>
          </cell>
          <cell r="G201">
            <v>57141.191625595093</v>
          </cell>
          <cell r="H201">
            <v>141106.16969490051</v>
          </cell>
          <cell r="I201">
            <v>40219.238448143005</v>
          </cell>
          <cell r="J201">
            <v>159209.38589859009</v>
          </cell>
          <cell r="K201">
            <v>9195.0849447250366</v>
          </cell>
          <cell r="L201">
            <v>0.88629303416055771</v>
          </cell>
          <cell r="M201">
            <v>1.2451989573452102</v>
          </cell>
          <cell r="N201">
            <v>10.396465772013457</v>
          </cell>
          <cell r="O201">
            <v>142.07427547209912</v>
          </cell>
          <cell r="P201">
            <v>28.823178903863479</v>
          </cell>
          <cell r="Q201">
            <v>20.287401648248309</v>
          </cell>
          <cell r="R201">
            <v>517.94451952288898</v>
          </cell>
        </row>
        <row r="202">
          <cell r="A202" t="str">
            <v>EMEA40999</v>
          </cell>
          <cell r="B202">
            <v>40999</v>
          </cell>
          <cell r="C202">
            <v>31</v>
          </cell>
          <cell r="D202">
            <v>32</v>
          </cell>
          <cell r="E202">
            <v>30</v>
          </cell>
          <cell r="F202">
            <v>166875.69528198242</v>
          </cell>
          <cell r="G202">
            <v>55186.555076599121</v>
          </cell>
          <cell r="H202">
            <v>111689.1402053833</v>
          </cell>
          <cell r="I202">
            <v>36109.78037405014</v>
          </cell>
          <cell r="J202">
            <v>138815.03668212891</v>
          </cell>
          <cell r="K202">
            <v>6992.2946462631226</v>
          </cell>
          <cell r="L202">
            <v>0.80458963866529165</v>
          </cell>
          <cell r="M202">
            <v>1.202144229260331</v>
          </cell>
          <cell r="N202">
            <v>11.401698686243957</v>
          </cell>
          <cell r="O202">
            <v>153.46644473328499</v>
          </cell>
          <cell r="P202">
            <v>33.048729843849479</v>
          </cell>
          <cell r="Q202">
            <v>21.534824698184735</v>
          </cell>
          <cell r="R202">
            <v>390.7670759484713</v>
          </cell>
        </row>
        <row r="203">
          <cell r="A203" t="str">
            <v>EMEA41090</v>
          </cell>
          <cell r="B203">
            <v>41090</v>
          </cell>
          <cell r="C203">
            <v>30</v>
          </cell>
          <cell r="D203">
            <v>30</v>
          </cell>
          <cell r="E203">
            <v>29</v>
          </cell>
          <cell r="F203">
            <v>154294.19535064697</v>
          </cell>
          <cell r="G203">
            <v>45795.383002281189</v>
          </cell>
          <cell r="H203">
            <v>108498.81234836578</v>
          </cell>
          <cell r="I203">
            <v>34932.25806427002</v>
          </cell>
          <cell r="J203">
            <v>120857.46146011353</v>
          </cell>
          <cell r="K203">
            <v>7028.3894348144531</v>
          </cell>
          <cell r="L203">
            <v>0.89774194358842752</v>
          </cell>
          <cell r="M203">
            <v>1.2766625534458089</v>
          </cell>
          <cell r="N203">
            <v>9.1099763400921816</v>
          </cell>
          <cell r="O203">
            <v>131.09768889839495</v>
          </cell>
          <cell r="P203">
            <v>29.680561150215144</v>
          </cell>
          <cell r="Q203">
            <v>22.640033855378309</v>
          </cell>
          <cell r="R203">
            <v>420.07779466800849</v>
          </cell>
        </row>
        <row r="204">
          <cell r="A204" t="str">
            <v>EMEA41182</v>
          </cell>
          <cell r="B204">
            <v>41182</v>
          </cell>
          <cell r="C204">
            <v>14</v>
          </cell>
          <cell r="D204">
            <v>14</v>
          </cell>
          <cell r="E204">
            <v>12</v>
          </cell>
          <cell r="F204">
            <v>51206</v>
          </cell>
          <cell r="G204">
            <v>14830</v>
          </cell>
          <cell r="H204">
            <v>36376</v>
          </cell>
          <cell r="I204">
            <v>10098</v>
          </cell>
          <cell r="J204">
            <v>40530</v>
          </cell>
          <cell r="K204">
            <v>3109</v>
          </cell>
          <cell r="L204">
            <v>0.89750801875154207</v>
          </cell>
          <cell r="M204">
            <v>1.2634098198865038</v>
          </cell>
          <cell r="N204">
            <v>12.459954969443551</v>
          </cell>
          <cell r="O204">
            <v>146.86076450782332</v>
          </cell>
          <cell r="P204">
            <v>28.961449830098037</v>
          </cell>
          <cell r="Q204">
            <v>19.720345272038433</v>
          </cell>
          <cell r="R204">
            <v>354.78819167210048</v>
          </cell>
        </row>
        <row r="205">
          <cell r="A205" t="str">
            <v>EMEA39082</v>
          </cell>
          <cell r="B205">
            <v>39082</v>
          </cell>
          <cell r="C205">
            <v>18</v>
          </cell>
          <cell r="D205">
            <v>18</v>
          </cell>
          <cell r="E205">
            <v>16</v>
          </cell>
          <cell r="F205">
            <v>80768.85555267334</v>
          </cell>
          <cell r="G205">
            <v>20265.908960580826</v>
          </cell>
          <cell r="H205">
            <v>60502.946592092514</v>
          </cell>
          <cell r="I205">
            <v>26855.913750648499</v>
          </cell>
          <cell r="J205">
            <v>85616.358932495117</v>
          </cell>
          <cell r="K205">
            <v>2229.4903905391693</v>
          </cell>
          <cell r="L205">
            <v>0.70667507175581401</v>
          </cell>
          <cell r="M205">
            <v>0.94338110800012143</v>
          </cell>
          <cell r="N205">
            <v>22.156755778472625</v>
          </cell>
          <cell r="O205">
            <v>75.4616251330918</v>
          </cell>
          <cell r="P205">
            <v>25.091241942092928</v>
          </cell>
          <cell r="Q205">
            <v>33.250333395072609</v>
          </cell>
          <cell r="R205">
            <v>147.57598701148677</v>
          </cell>
        </row>
        <row r="206">
          <cell r="A206" t="str">
            <v>EMEA IG</v>
          </cell>
          <cell r="B206" t="str">
            <v>ReportDate</v>
          </cell>
          <cell r="C206" t="str">
            <v>LeverageSample</v>
          </cell>
          <cell r="D206" t="str">
            <v>LiquiditySample</v>
          </cell>
          <cell r="E206" t="str">
            <v>CoverageSample</v>
          </cell>
          <cell r="F206" t="str">
            <v>TotalDebt</v>
          </cell>
          <cell r="G206" t="str">
            <v>Cash</v>
          </cell>
          <cell r="H206" t="str">
            <v>NetDebt</v>
          </cell>
          <cell r="I206" t="str">
            <v>STdebt</v>
          </cell>
          <cell r="J206" t="str">
            <v>LtmEbitda</v>
          </cell>
          <cell r="K206" t="str">
            <v>LtmInterest</v>
          </cell>
          <cell r="L206" t="str">
            <v>NetLeverage</v>
          </cell>
          <cell r="M206" t="str">
            <v>Leverage</v>
          </cell>
          <cell r="N206" t="str">
            <v>CoverageRatio</v>
          </cell>
          <cell r="O206" t="str">
            <v>CashSTdebt</v>
          </cell>
          <cell r="P206" t="str">
            <v>CashTotalDebt</v>
          </cell>
          <cell r="Q206" t="str">
            <v>STtoTotalDebt</v>
          </cell>
          <cell r="R206" t="str">
            <v>OAS</v>
          </cell>
        </row>
        <row r="207">
          <cell r="A207" t="str">
            <v>EMEA IG38807</v>
          </cell>
          <cell r="B207">
            <v>38807</v>
          </cell>
          <cell r="C207">
            <v>4</v>
          </cell>
          <cell r="D207">
            <v>4</v>
          </cell>
          <cell r="E207">
            <v>3</v>
          </cell>
          <cell r="F207">
            <v>41212.656372070313</v>
          </cell>
          <cell r="G207">
            <v>10418.779968261719</v>
          </cell>
          <cell r="H207">
            <v>30793.876403808594</v>
          </cell>
          <cell r="I207">
            <v>9699.2472057342529</v>
          </cell>
          <cell r="J207">
            <v>47496.448974609375</v>
          </cell>
          <cell r="K207">
            <v>598.39519882202148</v>
          </cell>
          <cell r="L207">
            <v>0.64834060374219482</v>
          </cell>
          <cell r="M207">
            <v>0.86769973886051466</v>
          </cell>
          <cell r="N207">
            <v>38.021492663874774</v>
          </cell>
          <cell r="O207">
            <v>107.41843925889501</v>
          </cell>
          <cell r="P207">
            <v>25.280534877927678</v>
          </cell>
          <cell r="Q207">
            <v>23.534632463796733</v>
          </cell>
          <cell r="R207">
            <v>128.20273694874496</v>
          </cell>
        </row>
        <row r="208">
          <cell r="A208" t="str">
            <v>EMEA IG38898</v>
          </cell>
          <cell r="B208">
            <v>38898</v>
          </cell>
          <cell r="C208">
            <v>4</v>
          </cell>
          <cell r="D208">
            <v>4</v>
          </cell>
          <cell r="E208">
            <v>3</v>
          </cell>
          <cell r="F208">
            <v>42807.317260742188</v>
          </cell>
          <cell r="G208">
            <v>10479.438781738281</v>
          </cell>
          <cell r="H208">
            <v>32327.878479003906</v>
          </cell>
          <cell r="I208">
            <v>12185.399871826172</v>
          </cell>
          <cell r="J208">
            <v>52373.159912109375</v>
          </cell>
          <cell r="K208">
            <v>615.39519882202148</v>
          </cell>
          <cell r="L208">
            <v>0.61726041608440874</v>
          </cell>
          <cell r="M208">
            <v>0.81735219590683061</v>
          </cell>
          <cell r="N208">
            <v>39.238069656630373</v>
          </cell>
          <cell r="O208">
            <v>85.999958080717249</v>
          </cell>
          <cell r="P208">
            <v>24.480484768310358</v>
          </cell>
          <cell r="Q208">
            <v>28.465693838284935</v>
          </cell>
          <cell r="R208">
            <v>164.16981332141165</v>
          </cell>
        </row>
        <row r="209">
          <cell r="A209" t="str">
            <v>EMEA IG38990</v>
          </cell>
          <cell r="B209">
            <v>38990</v>
          </cell>
          <cell r="C209">
            <v>5</v>
          </cell>
          <cell r="D209">
            <v>5</v>
          </cell>
          <cell r="E209">
            <v>4</v>
          </cell>
          <cell r="F209">
            <v>52821.040649414063</v>
          </cell>
          <cell r="G209">
            <v>11350.736022949219</v>
          </cell>
          <cell r="H209">
            <v>41470.304626464844</v>
          </cell>
          <cell r="I209">
            <v>17889.9996509552</v>
          </cell>
          <cell r="J209">
            <v>63738.309814453125</v>
          </cell>
          <cell r="K209">
            <v>983.16494750976563</v>
          </cell>
          <cell r="L209">
            <v>0.65063389266499105</v>
          </cell>
          <cell r="M209">
            <v>0.82871730993777482</v>
          </cell>
          <cell r="N209">
            <v>33.019495536257075</v>
          </cell>
          <cell r="O209">
            <v>63.447379789877026</v>
          </cell>
          <cell r="P209">
            <v>21.489042781808827</v>
          </cell>
          <cell r="Q209">
            <v>33.869078365372289</v>
          </cell>
          <cell r="R209">
            <v>146.96895545056867</v>
          </cell>
        </row>
        <row r="210">
          <cell r="A210" t="str">
            <v>EMEA IG39082</v>
          </cell>
          <cell r="B210">
            <v>39082</v>
          </cell>
          <cell r="C210">
            <v>6</v>
          </cell>
          <cell r="D210">
            <v>6</v>
          </cell>
          <cell r="E210">
            <v>5</v>
          </cell>
          <cell r="F210">
            <v>62319.142211914063</v>
          </cell>
          <cell r="G210">
            <v>16542.568908691406</v>
          </cell>
          <cell r="H210">
            <v>45776.573303222656</v>
          </cell>
          <cell r="I210">
            <v>22084.290557861328</v>
          </cell>
          <cell r="J210">
            <v>70983.08837890625</v>
          </cell>
          <cell r="K210">
            <v>1040.9637145996094</v>
          </cell>
          <cell r="L210">
            <v>0.64489407757053707</v>
          </cell>
          <cell r="M210">
            <v>0.87794351633808576</v>
          </cell>
          <cell r="N210">
            <v>34.390887983714244</v>
          </cell>
          <cell r="O210">
            <v>74.906499103285711</v>
          </cell>
          <cell r="P210">
            <v>26.544923953604783</v>
          </cell>
          <cell r="Q210">
            <v>35.43741100088392</v>
          </cell>
          <cell r="R210">
            <v>115.58567785695493</v>
          </cell>
        </row>
        <row r="211">
          <cell r="A211" t="str">
            <v>EMEA IG39172</v>
          </cell>
          <cell r="B211">
            <v>39172</v>
          </cell>
          <cell r="C211">
            <v>9</v>
          </cell>
          <cell r="D211">
            <v>9</v>
          </cell>
          <cell r="E211">
            <v>7</v>
          </cell>
          <cell r="F211">
            <v>87379.699493408203</v>
          </cell>
          <cell r="G211">
            <v>37935.876861572266</v>
          </cell>
          <cell r="H211">
            <v>49443.822631835938</v>
          </cell>
          <cell r="I211">
            <v>33120.110012054443</v>
          </cell>
          <cell r="J211">
            <v>79532.384796142578</v>
          </cell>
          <cell r="K211">
            <v>1626.2939157485962</v>
          </cell>
          <cell r="L211">
            <v>0.62168163017581268</v>
          </cell>
          <cell r="M211">
            <v>1.0986681679089576</v>
          </cell>
          <cell r="N211">
            <v>23.843311517613078</v>
          </cell>
          <cell r="O211">
            <v>114.54031054777616</v>
          </cell>
          <cell r="P211">
            <v>43.414977485055431</v>
          </cell>
          <cell r="Q211">
            <v>37.903666645767046</v>
          </cell>
          <cell r="R211">
            <v>132.63651220420857</v>
          </cell>
        </row>
        <row r="212">
          <cell r="A212" t="str">
            <v>EMEA IG39263</v>
          </cell>
          <cell r="B212">
            <v>39263</v>
          </cell>
          <cell r="C212">
            <v>9</v>
          </cell>
          <cell r="D212">
            <v>9</v>
          </cell>
          <cell r="E212">
            <v>7</v>
          </cell>
          <cell r="F212">
            <v>97542.116119384766</v>
          </cell>
          <cell r="G212">
            <v>41675.017059326172</v>
          </cell>
          <cell r="H212">
            <v>55867.099060058594</v>
          </cell>
          <cell r="I212">
            <v>36217.643209457397</v>
          </cell>
          <cell r="J212">
            <v>79546.052276611328</v>
          </cell>
          <cell r="K212">
            <v>1643.8957872390747</v>
          </cell>
          <cell r="L212">
            <v>0.70232396782919948</v>
          </cell>
          <cell r="M212">
            <v>1.2262345311643423</v>
          </cell>
          <cell r="N212">
            <v>23.874309308424298</v>
          </cell>
          <cell r="O212">
            <v>115.06827437198814</v>
          </cell>
          <cell r="P212">
            <v>42.72515167532233</v>
          </cell>
          <cell r="Q212">
            <v>37.130261932322156</v>
          </cell>
          <cell r="R212">
            <v>127.94242901989165</v>
          </cell>
        </row>
        <row r="213">
          <cell r="A213" t="str">
            <v>EMEA IG39355</v>
          </cell>
          <cell r="B213">
            <v>39355</v>
          </cell>
          <cell r="C213">
            <v>9</v>
          </cell>
          <cell r="D213">
            <v>9</v>
          </cell>
          <cell r="E213">
            <v>7</v>
          </cell>
          <cell r="F213">
            <v>103079.54299926758</v>
          </cell>
          <cell r="G213">
            <v>42093.852874755859</v>
          </cell>
          <cell r="H213">
            <v>60985.690124511719</v>
          </cell>
          <cell r="I213">
            <v>33534.958486557007</v>
          </cell>
          <cell r="J213">
            <v>79289.199493408203</v>
          </cell>
          <cell r="K213">
            <v>1552.688530921936</v>
          </cell>
          <cell r="L213">
            <v>0.76915507426180829</v>
          </cell>
          <cell r="M213">
            <v>1.3000451973012694</v>
          </cell>
          <cell r="N213">
            <v>25.188751415382573</v>
          </cell>
          <cell r="O213">
            <v>125.52230500487964</v>
          </cell>
          <cell r="P213">
            <v>40.836282010927185</v>
          </cell>
          <cell r="Q213">
            <v>32.533088051035783</v>
          </cell>
          <cell r="R213">
            <v>202.08775853683804</v>
          </cell>
        </row>
        <row r="214">
          <cell r="A214" t="str">
            <v>EMEA IG39447</v>
          </cell>
          <cell r="B214">
            <v>39447</v>
          </cell>
          <cell r="C214">
            <v>10</v>
          </cell>
          <cell r="D214">
            <v>10</v>
          </cell>
          <cell r="E214">
            <v>8</v>
          </cell>
          <cell r="F214">
            <v>118049.96170043945</v>
          </cell>
          <cell r="G214">
            <v>25303.664215087891</v>
          </cell>
          <cell r="H214">
            <v>92746.297485351563</v>
          </cell>
          <cell r="I214">
            <v>40207.253936767578</v>
          </cell>
          <cell r="J214">
            <v>84540.121673583984</v>
          </cell>
          <cell r="K214">
            <v>2245.5659036636353</v>
          </cell>
          <cell r="L214">
            <v>1.0970684173303211</v>
          </cell>
          <cell r="M214">
            <v>1.3963779488778072</v>
          </cell>
          <cell r="N214">
            <v>19.715558757417615</v>
          </cell>
          <cell r="O214">
            <v>62.933082311172015</v>
          </cell>
          <cell r="P214">
            <v>21.434707686985803</v>
          </cell>
          <cell r="Q214">
            <v>34.059523067696091</v>
          </cell>
          <cell r="R214">
            <v>292.58660338764872</v>
          </cell>
        </row>
        <row r="215">
          <cell r="A215" t="str">
            <v>EMEA IG39538</v>
          </cell>
          <cell r="B215">
            <v>39538</v>
          </cell>
          <cell r="C215">
            <v>10</v>
          </cell>
          <cell r="D215">
            <v>10</v>
          </cell>
          <cell r="E215">
            <v>9</v>
          </cell>
          <cell r="F215">
            <v>125108.64251708984</v>
          </cell>
          <cell r="G215">
            <v>32572.290100097656</v>
          </cell>
          <cell r="H215">
            <v>92536.352416992188</v>
          </cell>
          <cell r="I215">
            <v>39284.535064697266</v>
          </cell>
          <cell r="J215">
            <v>93091.837738037109</v>
          </cell>
          <cell r="K215">
            <v>3539.8996162414551</v>
          </cell>
          <cell r="L215">
            <v>0.99403293205352683</v>
          </cell>
          <cell r="M215">
            <v>1.3439270891734769</v>
          </cell>
          <cell r="N215">
            <v>14.479026026720266</v>
          </cell>
          <cell r="O215">
            <v>82.913772675315386</v>
          </cell>
          <cell r="P215">
            <v>26.035203839453601</v>
          </cell>
          <cell r="Q215">
            <v>31.400336758774277</v>
          </cell>
          <cell r="R215">
            <v>411.26022320907521</v>
          </cell>
        </row>
        <row r="216">
          <cell r="A216" t="str">
            <v>EMEA IG39629</v>
          </cell>
          <cell r="B216">
            <v>39629</v>
          </cell>
          <cell r="C216">
            <v>10</v>
          </cell>
          <cell r="D216">
            <v>10</v>
          </cell>
          <cell r="E216">
            <v>9</v>
          </cell>
          <cell r="F216">
            <v>113303.26556396484</v>
          </cell>
          <cell r="G216">
            <v>30328.3984375</v>
          </cell>
          <cell r="H216">
            <v>82974.867126464844</v>
          </cell>
          <cell r="I216">
            <v>30228.014190673828</v>
          </cell>
          <cell r="J216">
            <v>104912.78720092773</v>
          </cell>
          <cell r="K216">
            <v>3682.9701118469238</v>
          </cell>
          <cell r="L216">
            <v>0.79089374460667372</v>
          </cell>
          <cell r="M216">
            <v>1.0799757454443353</v>
          </cell>
          <cell r="N216">
            <v>14.543894460309989</v>
          </cell>
          <cell r="O216">
            <v>100.33209011413373</v>
          </cell>
          <cell r="P216">
            <v>26.767453070783947</v>
          </cell>
          <cell r="Q216">
            <v>26.678855230001062</v>
          </cell>
          <cell r="R216">
            <v>351.12110759231257</v>
          </cell>
        </row>
        <row r="217">
          <cell r="A217" t="str">
            <v>EMEA IG39721</v>
          </cell>
          <cell r="B217">
            <v>39721</v>
          </cell>
          <cell r="C217">
            <v>10</v>
          </cell>
          <cell r="D217">
            <v>10</v>
          </cell>
          <cell r="E217">
            <v>9</v>
          </cell>
          <cell r="F217">
            <v>112879.57513427734</v>
          </cell>
          <cell r="G217">
            <v>30258.605224609375</v>
          </cell>
          <cell r="H217">
            <v>82620.969909667969</v>
          </cell>
          <cell r="I217">
            <v>28059.492431640625</v>
          </cell>
          <cell r="J217">
            <v>114508.39303588867</v>
          </cell>
          <cell r="K217">
            <v>3738.1731147766113</v>
          </cell>
          <cell r="L217">
            <v>0.72152763408157605</v>
          </cell>
          <cell r="M217">
            <v>0.98577555881776424</v>
          </cell>
          <cell r="N217">
            <v>14.9309738198746</v>
          </cell>
          <cell r="O217">
            <v>107.83732206962151</v>
          </cell>
          <cell r="P217">
            <v>26.806094183659766</v>
          </cell>
          <cell r="Q217">
            <v>24.857900464510163</v>
          </cell>
          <cell r="R217">
            <v>713.99533004722309</v>
          </cell>
        </row>
        <row r="218">
          <cell r="A218" t="str">
            <v>EMEA IG39813</v>
          </cell>
          <cell r="B218">
            <v>39813</v>
          </cell>
          <cell r="C218">
            <v>10</v>
          </cell>
          <cell r="D218">
            <v>10</v>
          </cell>
          <cell r="E218">
            <v>8</v>
          </cell>
          <cell r="F218">
            <v>110319.67889404297</v>
          </cell>
          <cell r="G218">
            <v>29853.624145507813</v>
          </cell>
          <cell r="H218">
            <v>80466.054748535156</v>
          </cell>
          <cell r="I218">
            <v>32619.463768005371</v>
          </cell>
          <cell r="J218">
            <v>113305.32711791992</v>
          </cell>
          <cell r="K218">
            <v>3753.9283027648926</v>
          </cell>
          <cell r="L218">
            <v>0.71017009345722959</v>
          </cell>
          <cell r="M218">
            <v>0.97364953352308226</v>
          </cell>
          <cell r="N218">
            <v>13.26147652124682</v>
          </cell>
          <cell r="O218">
            <v>91.520891814259627</v>
          </cell>
          <cell r="P218">
            <v>27.061014358264096</v>
          </cell>
          <cell r="Q218">
            <v>29.568127912459648</v>
          </cell>
          <cell r="R218">
            <v>1323.6307341858048</v>
          </cell>
        </row>
        <row r="219">
          <cell r="A219" t="str">
            <v>EMEA IG39903</v>
          </cell>
          <cell r="B219">
            <v>39903</v>
          </cell>
          <cell r="C219">
            <v>10</v>
          </cell>
          <cell r="D219">
            <v>10</v>
          </cell>
          <cell r="E219">
            <v>8</v>
          </cell>
          <cell r="F219">
            <v>117264.97106933594</v>
          </cell>
          <cell r="G219">
            <v>28379.628311157227</v>
          </cell>
          <cell r="H219">
            <v>88885.342758178711</v>
          </cell>
          <cell r="I219">
            <v>34766.196506500244</v>
          </cell>
          <cell r="J219">
            <v>100870.09384155273</v>
          </cell>
          <cell r="K219">
            <v>3870.4498901367188</v>
          </cell>
          <cell r="L219">
            <v>0.88118628002666743</v>
          </cell>
          <cell r="M219">
            <v>1.1625345690025466</v>
          </cell>
          <cell r="N219">
            <v>11.643233223500168</v>
          </cell>
          <cell r="O219">
            <v>81.62994852155046</v>
          </cell>
          <cell r="P219">
            <v>24.201283684602657</v>
          </cell>
          <cell r="Q219">
            <v>29.647554755242155</v>
          </cell>
          <cell r="R219">
            <v>973.86065070426753</v>
          </cell>
        </row>
        <row r="220">
          <cell r="A220" t="str">
            <v>EMEA IG39994</v>
          </cell>
          <cell r="B220">
            <v>39994</v>
          </cell>
          <cell r="C220">
            <v>10</v>
          </cell>
          <cell r="D220">
            <v>10</v>
          </cell>
          <cell r="E220">
            <v>8</v>
          </cell>
          <cell r="F220">
            <v>131647.87023925781</v>
          </cell>
          <cell r="G220">
            <v>37443.070236206055</v>
          </cell>
          <cell r="H220">
            <v>94204.800003051758</v>
          </cell>
          <cell r="I220">
            <v>34801.246704101563</v>
          </cell>
          <cell r="J220">
            <v>87837.783599853516</v>
          </cell>
          <cell r="K220">
            <v>4020.5440368652344</v>
          </cell>
          <cell r="L220">
            <v>1.0724860776565504</v>
          </cell>
          <cell r="M220">
            <v>1.4987612943307163</v>
          </cell>
          <cell r="N220">
            <v>10.655722785531436</v>
          </cell>
          <cell r="O220">
            <v>107.59117497877779</v>
          </cell>
          <cell r="P220">
            <v>28.441835153243833</v>
          </cell>
          <cell r="Q220">
            <v>26.435100424225261</v>
          </cell>
          <cell r="R220">
            <v>641.21455892541621</v>
          </cell>
        </row>
        <row r="221">
          <cell r="A221" t="str">
            <v>EMEA IG40086</v>
          </cell>
          <cell r="B221">
            <v>40086</v>
          </cell>
          <cell r="C221">
            <v>9</v>
          </cell>
          <cell r="D221">
            <v>9</v>
          </cell>
          <cell r="E221">
            <v>7</v>
          </cell>
          <cell r="F221">
            <v>124410.4013671875</v>
          </cell>
          <cell r="G221">
            <v>27523.393936157227</v>
          </cell>
          <cell r="H221">
            <v>96887.007431030273</v>
          </cell>
          <cell r="I221">
            <v>30655.585803985596</v>
          </cell>
          <cell r="J221">
            <v>76325.095367431641</v>
          </cell>
          <cell r="K221">
            <v>3290.6615600585938</v>
          </cell>
          <cell r="L221">
            <v>1.2693991008411176</v>
          </cell>
          <cell r="M221">
            <v>1.6300064974471573</v>
          </cell>
          <cell r="N221">
            <v>11.861839002745826</v>
          </cell>
          <cell r="O221">
            <v>89.78263900140135</v>
          </cell>
          <cell r="P221">
            <v>22.123064979851723</v>
          </cell>
          <cell r="Q221">
            <v>24.640693597240354</v>
          </cell>
          <cell r="R221">
            <v>403.29751421506813</v>
          </cell>
        </row>
        <row r="222">
          <cell r="A222" t="str">
            <v>EMEA IG40178</v>
          </cell>
          <cell r="B222">
            <v>40178</v>
          </cell>
          <cell r="C222">
            <v>8</v>
          </cell>
          <cell r="D222">
            <v>8</v>
          </cell>
          <cell r="E222">
            <v>6</v>
          </cell>
          <cell r="F222">
            <v>117551.99743652344</v>
          </cell>
          <cell r="G222">
            <v>27154.930099487305</v>
          </cell>
          <cell r="H222">
            <v>90397.067337036133</v>
          </cell>
          <cell r="I222">
            <v>23787.848495483398</v>
          </cell>
          <cell r="J222">
            <v>77505.495086669922</v>
          </cell>
          <cell r="K222">
            <v>2865.4301147460938</v>
          </cell>
          <cell r="L222">
            <v>1.1663310741509401</v>
          </cell>
          <cell r="M222">
            <v>1.5166924268411139</v>
          </cell>
          <cell r="N222">
            <v>14.479952076808319</v>
          </cell>
          <cell r="O222">
            <v>114.15462858964827</v>
          </cell>
          <cell r="P222">
            <v>23.100356175700558</v>
          </cell>
          <cell r="Q222">
            <v>20.236022368168204</v>
          </cell>
          <cell r="R222">
            <v>344.39978975254888</v>
          </cell>
        </row>
        <row r="223">
          <cell r="A223" t="str">
            <v>EMEA IG40268</v>
          </cell>
          <cell r="B223">
            <v>40268</v>
          </cell>
          <cell r="C223">
            <v>9</v>
          </cell>
          <cell r="D223">
            <v>9</v>
          </cell>
          <cell r="E223">
            <v>7</v>
          </cell>
          <cell r="F223">
            <v>110735.00677490234</v>
          </cell>
          <cell r="G223">
            <v>34493.642822265625</v>
          </cell>
          <cell r="H223">
            <v>76241.363952636719</v>
          </cell>
          <cell r="I223">
            <v>19060.12068939209</v>
          </cell>
          <cell r="J223">
            <v>87654.784271240234</v>
          </cell>
          <cell r="K223">
            <v>2990.365291595459</v>
          </cell>
          <cell r="L223">
            <v>0.86979124512718364</v>
          </cell>
          <cell r="M223">
            <v>1.2633081890001843</v>
          </cell>
          <cell r="N223">
            <v>16.081506647479902</v>
          </cell>
          <cell r="O223">
            <v>180.97284578823817</v>
          </cell>
          <cell r="P223">
            <v>31.149718437623715</v>
          </cell>
          <cell r="Q223">
            <v>17.212371448296143</v>
          </cell>
          <cell r="R223">
            <v>266.59965858948254</v>
          </cell>
        </row>
        <row r="224">
          <cell r="A224" t="str">
            <v>EMEA IG40359</v>
          </cell>
          <cell r="B224">
            <v>40359</v>
          </cell>
          <cell r="C224">
            <v>9</v>
          </cell>
          <cell r="D224">
            <v>9</v>
          </cell>
          <cell r="E224">
            <v>7</v>
          </cell>
          <cell r="F224">
            <v>105001.71246337891</v>
          </cell>
          <cell r="G224">
            <v>32272.515228271484</v>
          </cell>
          <cell r="H224">
            <v>72729.197235107422</v>
          </cell>
          <cell r="I224">
            <v>18439.588829040527</v>
          </cell>
          <cell r="J224">
            <v>91002.487518310547</v>
          </cell>
          <cell r="K224">
            <v>2995.6373863220215</v>
          </cell>
          <cell r="L224">
            <v>0.79920010121122931</v>
          </cell>
          <cell r="M224">
            <v>1.1538334316658276</v>
          </cell>
          <cell r="N224">
            <v>15.960016817618286</v>
          </cell>
          <cell r="O224">
            <v>175.01754256822403</v>
          </cell>
          <cell r="P224">
            <v>30.735227522624509</v>
          </cell>
          <cell r="Q224">
            <v>17.561226761393669</v>
          </cell>
          <cell r="R224">
            <v>376.77693423722764</v>
          </cell>
        </row>
        <row r="225">
          <cell r="A225" t="str">
            <v>EMEA IG40451</v>
          </cell>
          <cell r="B225">
            <v>40451</v>
          </cell>
          <cell r="C225">
            <v>10</v>
          </cell>
          <cell r="D225">
            <v>10</v>
          </cell>
          <cell r="E225">
            <v>7</v>
          </cell>
          <cell r="F225">
            <v>106547.94683837891</v>
          </cell>
          <cell r="G225">
            <v>32813.131225585938</v>
          </cell>
          <cell r="H225">
            <v>73734.815612792969</v>
          </cell>
          <cell r="I225">
            <v>18373.136650085449</v>
          </cell>
          <cell r="J225">
            <v>95545.0087890625</v>
          </cell>
          <cell r="K225">
            <v>2227.5189323425293</v>
          </cell>
          <cell r="L225">
            <v>0.77172859731039922</v>
          </cell>
          <cell r="M225">
            <v>1.1151597366389689</v>
          </cell>
          <cell r="N225">
            <v>17.263464042805641</v>
          </cell>
          <cell r="O225">
            <v>178.59297435439981</v>
          </cell>
          <cell r="P225">
            <v>30.796587075825794</v>
          </cell>
          <cell r="Q225">
            <v>17.24400816278084</v>
          </cell>
          <cell r="R225">
            <v>316.55542871275537</v>
          </cell>
        </row>
        <row r="226">
          <cell r="A226" t="str">
            <v>EMEA IG40543</v>
          </cell>
          <cell r="B226">
            <v>40543</v>
          </cell>
          <cell r="C226">
            <v>11</v>
          </cell>
          <cell r="D226">
            <v>11</v>
          </cell>
          <cell r="E226">
            <v>8</v>
          </cell>
          <cell r="F226">
            <v>126102.35662841797</v>
          </cell>
          <cell r="G226">
            <v>44728.892700195313</v>
          </cell>
          <cell r="H226">
            <v>81373.463928222656</v>
          </cell>
          <cell r="I226">
            <v>19487.85262298584</v>
          </cell>
          <cell r="J226">
            <v>101678.53210449219</v>
          </cell>
          <cell r="K226">
            <v>3540.9703483581543</v>
          </cell>
          <cell r="L226">
            <v>0.80030132461587289</v>
          </cell>
          <cell r="M226">
            <v>1.2402063052879844</v>
          </cell>
          <cell r="N226">
            <v>11.979273172479665</v>
          </cell>
          <cell r="O226">
            <v>229.52191585971752</v>
          </cell>
          <cell r="P226">
            <v>35.470306738197287</v>
          </cell>
          <cell r="Q226">
            <v>15.453995582659974</v>
          </cell>
          <cell r="R226">
            <v>276.94691430735401</v>
          </cell>
        </row>
        <row r="227">
          <cell r="A227" t="str">
            <v>EMEA IG40633</v>
          </cell>
          <cell r="B227">
            <v>40633</v>
          </cell>
          <cell r="C227">
            <v>10</v>
          </cell>
          <cell r="D227">
            <v>12</v>
          </cell>
          <cell r="E227">
            <v>7</v>
          </cell>
          <cell r="F227">
            <v>120902.41320800781</v>
          </cell>
          <cell r="G227">
            <v>42015.573516845703</v>
          </cell>
          <cell r="H227">
            <v>78886.839691162109</v>
          </cell>
          <cell r="I227">
            <v>19308.561706542969</v>
          </cell>
          <cell r="J227">
            <v>106759.90301513672</v>
          </cell>
          <cell r="K227">
            <v>2639.4737415313721</v>
          </cell>
          <cell r="L227">
            <v>0.73891824049313071</v>
          </cell>
          <cell r="M227">
            <v>1.1324702420427071</v>
          </cell>
          <cell r="N227">
            <v>16.93763742192494</v>
          </cell>
          <cell r="O227">
            <v>238.84059486367181</v>
          </cell>
          <cell r="P227">
            <v>34.299823348604939</v>
          </cell>
          <cell r="Q227">
            <v>14.360968816118962</v>
          </cell>
          <cell r="R227">
            <v>208.48700043253916</v>
          </cell>
        </row>
        <row r="228">
          <cell r="A228" t="str">
            <v>EMEA IG40724</v>
          </cell>
          <cell r="B228">
            <v>40724</v>
          </cell>
          <cell r="C228">
            <v>11</v>
          </cell>
          <cell r="D228">
            <v>12</v>
          </cell>
          <cell r="E228">
            <v>8</v>
          </cell>
          <cell r="F228">
            <v>132921.23706054688</v>
          </cell>
          <cell r="G228">
            <v>43574.508544921875</v>
          </cell>
          <cell r="H228">
            <v>89346.728515625</v>
          </cell>
          <cell r="I228">
            <v>20744.504943847656</v>
          </cell>
          <cell r="J228">
            <v>118986.07141113281</v>
          </cell>
          <cell r="K228">
            <v>3778.7699356079102</v>
          </cell>
          <cell r="L228">
            <v>0.75090073532140644</v>
          </cell>
          <cell r="M228">
            <v>1.1171159404134274</v>
          </cell>
          <cell r="N228">
            <v>13.700821064697342</v>
          </cell>
          <cell r="O228">
            <v>211.41051790267701</v>
          </cell>
          <cell r="P228">
            <v>32.793546983094117</v>
          </cell>
          <cell r="Q228">
            <v>15.511785935925218</v>
          </cell>
          <cell r="R228">
            <v>244.30589395386568</v>
          </cell>
        </row>
        <row r="229">
          <cell r="A229" t="str">
            <v>EMEA IG40816</v>
          </cell>
          <cell r="B229">
            <v>40816</v>
          </cell>
          <cell r="C229">
            <v>9</v>
          </cell>
          <cell r="D229">
            <v>10</v>
          </cell>
          <cell r="E229">
            <v>8</v>
          </cell>
          <cell r="F229">
            <v>103793.09399414063</v>
          </cell>
          <cell r="G229">
            <v>33171.803680419922</v>
          </cell>
          <cell r="H229">
            <v>70621.290313720703</v>
          </cell>
          <cell r="I229">
            <v>21745.877883911133</v>
          </cell>
          <cell r="J229">
            <v>113957.85620117188</v>
          </cell>
          <cell r="K229">
            <v>2856.9642105102539</v>
          </cell>
          <cell r="L229">
            <v>0.61971410017622353</v>
          </cell>
          <cell r="M229">
            <v>0.91080244446607339</v>
          </cell>
          <cell r="N229">
            <v>18.513307239408991</v>
          </cell>
          <cell r="O229">
            <v>170.92486210174366</v>
          </cell>
          <cell r="P229">
            <v>31.777471555283839</v>
          </cell>
          <cell r="Q229">
            <v>18.591485852051285</v>
          </cell>
          <cell r="R229">
            <v>462.34792516165788</v>
          </cell>
        </row>
        <row r="230">
          <cell r="A230" t="str">
            <v>EMEA IG40908</v>
          </cell>
          <cell r="B230">
            <v>40908</v>
          </cell>
          <cell r="C230">
            <v>10</v>
          </cell>
          <cell r="D230">
            <v>10</v>
          </cell>
          <cell r="E230">
            <v>9</v>
          </cell>
          <cell r="F230">
            <v>120773.68676757813</v>
          </cell>
          <cell r="G230">
            <v>38073.031066894531</v>
          </cell>
          <cell r="H230">
            <v>82700.655700683594</v>
          </cell>
          <cell r="I230">
            <v>23657.335250854492</v>
          </cell>
          <cell r="J230">
            <v>121922.31774902344</v>
          </cell>
          <cell r="K230">
            <v>3862.4971313476563</v>
          </cell>
          <cell r="L230">
            <v>0.67830613153961306</v>
          </cell>
          <cell r="M230">
            <v>0.99057899322575405</v>
          </cell>
          <cell r="N230">
            <v>15.096274706792817</v>
          </cell>
          <cell r="O230">
            <v>160.93541670344865</v>
          </cell>
          <cell r="P230">
            <v>31.524276591939969</v>
          </cell>
          <cell r="Q230">
            <v>19.588153582147115</v>
          </cell>
          <cell r="R230">
            <v>425.24893277427856</v>
          </cell>
        </row>
        <row r="231">
          <cell r="A231" t="str">
            <v>EMEA IG40999</v>
          </cell>
          <cell r="B231">
            <v>40999</v>
          </cell>
          <cell r="C231">
            <v>8</v>
          </cell>
          <cell r="D231">
            <v>9</v>
          </cell>
          <cell r="E231">
            <v>7</v>
          </cell>
          <cell r="F231">
            <v>105662.73046875</v>
          </cell>
          <cell r="G231">
            <v>41995.0556640625</v>
          </cell>
          <cell r="H231">
            <v>63667.6748046875</v>
          </cell>
          <cell r="I231">
            <v>22402.14665222168</v>
          </cell>
          <cell r="J231">
            <v>110199.93798828125</v>
          </cell>
          <cell r="K231">
            <v>2924.1719360351563</v>
          </cell>
          <cell r="L231">
            <v>0.57774692043345766</v>
          </cell>
          <cell r="M231">
            <v>0.95882749480300311</v>
          </cell>
          <cell r="N231">
            <v>17.478089218508519</v>
          </cell>
          <cell r="O231">
            <v>188.4859401379201</v>
          </cell>
          <cell r="P231">
            <v>39.659743991940061</v>
          </cell>
          <cell r="Q231">
            <v>21.041221410424559</v>
          </cell>
          <cell r="R231">
            <v>300.44541258967109</v>
          </cell>
        </row>
        <row r="232">
          <cell r="A232" t="str">
            <v>EMEA IG41090</v>
          </cell>
          <cell r="B232">
            <v>41090</v>
          </cell>
          <cell r="C232">
            <v>8</v>
          </cell>
          <cell r="D232">
            <v>8</v>
          </cell>
          <cell r="E232">
            <v>7</v>
          </cell>
          <cell r="F232">
            <v>95447.0703125</v>
          </cell>
          <cell r="G232">
            <v>33159.44287109375</v>
          </cell>
          <cell r="H232">
            <v>62287.62744140625</v>
          </cell>
          <cell r="I232">
            <v>21039.72509765625</v>
          </cell>
          <cell r="J232">
            <v>92678.0517578125</v>
          </cell>
          <cell r="K232">
            <v>2846.9885864257813</v>
          </cell>
          <cell r="L232">
            <v>0.67208606849199959</v>
          </cell>
          <cell r="M232">
            <v>1.029877824384176</v>
          </cell>
          <cell r="N232">
            <v>12.591919731866145</v>
          </cell>
          <cell r="O232">
            <v>157.60397399292822</v>
          </cell>
          <cell r="P232">
            <v>34.741184577512485</v>
          </cell>
          <cell r="Q232">
            <v>22.043343005469737</v>
          </cell>
          <cell r="R232">
            <v>316.01818552236648</v>
          </cell>
        </row>
        <row r="233">
          <cell r="A233" t="str">
            <v>EMEA IG41182</v>
          </cell>
          <cell r="B233">
            <v>41182</v>
          </cell>
          <cell r="C233">
            <v>3</v>
          </cell>
          <cell r="D233">
            <v>3</v>
          </cell>
          <cell r="E233">
            <v>3</v>
          </cell>
          <cell r="F233">
            <v>18372</v>
          </cell>
          <cell r="G233">
            <v>7495</v>
          </cell>
          <cell r="H233">
            <v>10877</v>
          </cell>
          <cell r="I233">
            <v>3300</v>
          </cell>
          <cell r="J233">
            <v>24062</v>
          </cell>
          <cell r="K233">
            <v>1354</v>
          </cell>
          <cell r="L233">
            <v>0.45204056188180536</v>
          </cell>
          <cell r="M233">
            <v>0.76352755381930015</v>
          </cell>
          <cell r="N233">
            <v>17.771048744460856</v>
          </cell>
          <cell r="O233">
            <v>227.1212121212121</v>
          </cell>
          <cell r="P233">
            <v>40.795776181145222</v>
          </cell>
          <cell r="Q233">
            <v>17.962116263879818</v>
          </cell>
          <cell r="R233">
            <v>226.17994303803866</v>
          </cell>
        </row>
        <row r="234">
          <cell r="A234" t="str">
            <v>EMEA IG</v>
          </cell>
          <cell r="B234" t="str">
            <v>ReportDate</v>
          </cell>
          <cell r="C234" t="str">
            <v>LeverageSample</v>
          </cell>
          <cell r="D234" t="str">
            <v>LiquiditySample</v>
          </cell>
          <cell r="E234" t="str">
            <v>CoverageSample</v>
          </cell>
          <cell r="F234" t="str">
            <v>TotalDebt</v>
          </cell>
          <cell r="G234" t="str">
            <v>Cash</v>
          </cell>
          <cell r="H234" t="str">
            <v>NetDebt</v>
          </cell>
          <cell r="I234" t="str">
            <v>STdebt</v>
          </cell>
          <cell r="J234" t="str">
            <v>LtmEbitda</v>
          </cell>
          <cell r="K234" t="str">
            <v>LtmInterest</v>
          </cell>
          <cell r="L234" t="str">
            <v>NetLeverage</v>
          </cell>
          <cell r="M234" t="str">
            <v>Leverage</v>
          </cell>
          <cell r="N234" t="str">
            <v>CoverageRatio</v>
          </cell>
          <cell r="O234" t="str">
            <v>CashSTdebt</v>
          </cell>
          <cell r="P234" t="str">
            <v>CashTotalDebt</v>
          </cell>
          <cell r="Q234" t="str">
            <v>STtoTotalDebt</v>
          </cell>
          <cell r="R234" t="str">
            <v>OAS</v>
          </cell>
        </row>
        <row r="235">
          <cell r="A235" t="str">
            <v>EMEA HY</v>
          </cell>
          <cell r="B235" t="str">
            <v>ReportDate</v>
          </cell>
          <cell r="C235" t="str">
            <v>LeverageSample</v>
          </cell>
          <cell r="D235" t="str">
            <v>LiquiditySample</v>
          </cell>
          <cell r="E235" t="str">
            <v>CoverageSample</v>
          </cell>
          <cell r="F235" t="str">
            <v>TotalDebt</v>
          </cell>
          <cell r="G235" t="str">
            <v>Cash</v>
          </cell>
          <cell r="H235" t="str">
            <v>NetDebt</v>
          </cell>
          <cell r="I235" t="str">
            <v>STdebt</v>
          </cell>
          <cell r="J235" t="str">
            <v>LtmEbitda</v>
          </cell>
          <cell r="K235" t="str">
            <v>LtmInterest</v>
          </cell>
          <cell r="L235" t="str">
            <v>NetLeverage</v>
          </cell>
          <cell r="M235" t="str">
            <v>Leverage</v>
          </cell>
          <cell r="N235" t="str">
            <v>CoverageRatio</v>
          </cell>
          <cell r="O235" t="str">
            <v>CashSTdebt</v>
          </cell>
          <cell r="P235" t="str">
            <v>CashTotalDebt</v>
          </cell>
          <cell r="Q235" t="str">
            <v>STtoTotalDebt</v>
          </cell>
          <cell r="R235" t="str">
            <v>OAS</v>
          </cell>
        </row>
        <row r="236">
          <cell r="A236" t="str">
            <v>EMEA HY38807</v>
          </cell>
          <cell r="B236">
            <v>38807</v>
          </cell>
          <cell r="C236">
            <v>13</v>
          </cell>
          <cell r="D236">
            <v>13</v>
          </cell>
          <cell r="E236">
            <v>12</v>
          </cell>
          <cell r="F236">
            <v>20926.727210998535</v>
          </cell>
          <cell r="G236">
            <v>5240.9143478870392</v>
          </cell>
          <cell r="H236">
            <v>15685.812863111496</v>
          </cell>
          <cell r="I236">
            <v>6457.6963129043579</v>
          </cell>
          <cell r="J236">
            <v>20111.670700073242</v>
          </cell>
          <cell r="K236">
            <v>1473.3803689479828</v>
          </cell>
          <cell r="L236">
            <v>0.77993584406960148</v>
          </cell>
          <cell r="M236">
            <v>1.0405265441683234</v>
          </cell>
          <cell r="N236">
            <v>12.947781942980104</v>
          </cell>
          <cell r="O236">
            <v>81.157646534324726</v>
          </cell>
          <cell r="P236">
            <v>25.044118437844183</v>
          </cell>
          <cell r="Q236">
            <v>30.858606067700656</v>
          </cell>
          <cell r="R236">
            <v>259.51250325251885</v>
          </cell>
        </row>
        <row r="237">
          <cell r="A237" t="str">
            <v>EMEA HY38898</v>
          </cell>
          <cell r="B237">
            <v>38898</v>
          </cell>
          <cell r="C237">
            <v>13</v>
          </cell>
          <cell r="D237">
            <v>13</v>
          </cell>
          <cell r="E237">
            <v>12</v>
          </cell>
          <cell r="F237">
            <v>21443.61173248291</v>
          </cell>
          <cell r="G237">
            <v>5864.5147659778595</v>
          </cell>
          <cell r="H237">
            <v>15579.096966505051</v>
          </cell>
          <cell r="I237">
            <v>6155.7772455215454</v>
          </cell>
          <cell r="J237">
            <v>20421.62174987793</v>
          </cell>
          <cell r="K237">
            <v>1500.2953774929047</v>
          </cell>
          <cell r="L237">
            <v>0.76287266297047029</v>
          </cell>
          <cell r="M237">
            <v>1.0500445065099244</v>
          </cell>
          <cell r="N237">
            <v>12.922094593404443</v>
          </cell>
          <cell r="O237">
            <v>95.268469473037129</v>
          </cell>
          <cell r="P237">
            <v>27.348540157972817</v>
          </cell>
          <cell r="Q237">
            <v>28.706811717714221</v>
          </cell>
          <cell r="R237">
            <v>322.66762050597345</v>
          </cell>
        </row>
        <row r="238">
          <cell r="A238" t="str">
            <v>EMEA HY38990</v>
          </cell>
          <cell r="B238">
            <v>38990</v>
          </cell>
          <cell r="C238">
            <v>12</v>
          </cell>
          <cell r="D238">
            <v>12</v>
          </cell>
          <cell r="E238">
            <v>11</v>
          </cell>
          <cell r="F238">
            <v>18245.698417663574</v>
          </cell>
          <cell r="G238">
            <v>3929.5313160419464</v>
          </cell>
          <cell r="H238">
            <v>14316.167101621628</v>
          </cell>
          <cell r="I238">
            <v>4736.8968114852905</v>
          </cell>
          <cell r="J238">
            <v>13999.236618041992</v>
          </cell>
          <cell r="K238">
            <v>1169.697794675827</v>
          </cell>
          <cell r="L238">
            <v>1.0226391261342909</v>
          </cell>
          <cell r="M238">
            <v>1.3033352400193601</v>
          </cell>
          <cell r="N238">
            <v>11.083695047717722</v>
          </cell>
          <cell r="O238">
            <v>82.955814163277324</v>
          </cell>
          <cell r="P238">
            <v>21.536754724816596</v>
          </cell>
          <cell r="Q238">
            <v>25.961718225592961</v>
          </cell>
          <cell r="R238">
            <v>312.58374451140719</v>
          </cell>
        </row>
        <row r="239">
          <cell r="A239" t="str">
            <v>EMEA HY39082</v>
          </cell>
          <cell r="B239">
            <v>39082</v>
          </cell>
          <cell r="C239">
            <v>12</v>
          </cell>
          <cell r="D239">
            <v>12</v>
          </cell>
          <cell r="E239">
            <v>11</v>
          </cell>
          <cell r="F239">
            <v>18449.713340759277</v>
          </cell>
          <cell r="G239">
            <v>3723.3400518894196</v>
          </cell>
          <cell r="H239">
            <v>14726.373288869858</v>
          </cell>
          <cell r="I239">
            <v>4771.6231927871704</v>
          </cell>
          <cell r="J239">
            <v>14633.270553588867</v>
          </cell>
          <cell r="K239">
            <v>1188.5266759395599</v>
          </cell>
          <cell r="L239">
            <v>1.0063624010053007</v>
          </cell>
          <cell r="M239">
            <v>1.2608058651819578</v>
          </cell>
          <cell r="N239">
            <v>11.441566996358446</v>
          </cell>
          <cell r="O239">
            <v>78.030890149030512</v>
          </cell>
          <cell r="P239">
            <v>20.181018442513047</v>
          </cell>
          <cell r="Q239">
            <v>25.862858162926884</v>
          </cell>
          <cell r="R239">
            <v>260.09027419253511</v>
          </cell>
        </row>
        <row r="240">
          <cell r="A240" t="str">
            <v>EMEA HY39172</v>
          </cell>
          <cell r="B240">
            <v>39172</v>
          </cell>
          <cell r="C240">
            <v>14</v>
          </cell>
          <cell r="D240">
            <v>14</v>
          </cell>
          <cell r="E240">
            <v>13</v>
          </cell>
          <cell r="F240">
            <v>25848.007760971785</v>
          </cell>
          <cell r="G240">
            <v>6176.3927798271179</v>
          </cell>
          <cell r="H240">
            <v>19671.614981144667</v>
          </cell>
          <cell r="I240">
            <v>10403.794105529785</v>
          </cell>
          <cell r="J240">
            <v>22769.983791351318</v>
          </cell>
          <cell r="K240">
            <v>1781.7597689628601</v>
          </cell>
          <cell r="L240">
            <v>0.86392749162239191</v>
          </cell>
          <cell r="M240">
            <v>1.13517901452304</v>
          </cell>
          <cell r="N240">
            <v>11.910289578111282</v>
          </cell>
          <cell r="O240">
            <v>59.366734070066464</v>
          </cell>
          <cell r="P240">
            <v>23.895043815148213</v>
          </cell>
          <cell r="Q240">
            <v>40.249887735017623</v>
          </cell>
          <cell r="R240">
            <v>256.33859474777415</v>
          </cell>
        </row>
        <row r="241">
          <cell r="A241" t="str">
            <v>EMEA HY39263</v>
          </cell>
          <cell r="B241">
            <v>39263</v>
          </cell>
          <cell r="C241">
            <v>14</v>
          </cell>
          <cell r="D241">
            <v>14</v>
          </cell>
          <cell r="E241">
            <v>13</v>
          </cell>
          <cell r="F241">
            <v>26662.652447506785</v>
          </cell>
          <cell r="G241">
            <v>6691.9612259864807</v>
          </cell>
          <cell r="H241">
            <v>19970.691221520305</v>
          </cell>
          <cell r="I241">
            <v>10392.590072631836</v>
          </cell>
          <cell r="J241">
            <v>23058.413722991943</v>
          </cell>
          <cell r="K241">
            <v>1794.462733745575</v>
          </cell>
          <cell r="L241">
            <v>0.8660912871732882</v>
          </cell>
          <cell r="M241">
            <v>1.1563090491745749</v>
          </cell>
          <cell r="N241">
            <v>11.986710191367319</v>
          </cell>
          <cell r="O241">
            <v>64.391659626884504</v>
          </cell>
          <cell r="P241">
            <v>25.098632775420825</v>
          </cell>
          <cell r="Q241">
            <v>38.978080268242941</v>
          </cell>
          <cell r="R241">
            <v>247.2682826031992</v>
          </cell>
        </row>
        <row r="242">
          <cell r="A242" t="str">
            <v>EMEA HY39355</v>
          </cell>
          <cell r="B242">
            <v>39355</v>
          </cell>
          <cell r="C242">
            <v>14</v>
          </cell>
          <cell r="D242">
            <v>14</v>
          </cell>
          <cell r="E242">
            <v>13</v>
          </cell>
          <cell r="F242">
            <v>29250.547424316406</v>
          </cell>
          <cell r="G242">
            <v>6631.841180562973</v>
          </cell>
          <cell r="H242">
            <v>22618.706243753433</v>
          </cell>
          <cell r="I242">
            <v>10269.603126525879</v>
          </cell>
          <cell r="J242">
            <v>23444.765789031982</v>
          </cell>
          <cell r="K242">
            <v>1798.2957243919373</v>
          </cell>
          <cell r="L242">
            <v>0.96476571560953706</v>
          </cell>
          <cell r="M242">
            <v>1.2476365806989851</v>
          </cell>
          <cell r="N242">
            <v>12.176004484501989</v>
          </cell>
          <cell r="O242">
            <v>64.577385307454122</v>
          </cell>
          <cell r="P242">
            <v>22.672536976350148</v>
          </cell>
          <cell r="Q242">
            <v>35.109097199283894</v>
          </cell>
          <cell r="R242">
            <v>383.64675697412758</v>
          </cell>
        </row>
        <row r="243">
          <cell r="A243" t="str">
            <v>EMEA HY39447</v>
          </cell>
          <cell r="B243">
            <v>39447</v>
          </cell>
          <cell r="C243">
            <v>14</v>
          </cell>
          <cell r="D243">
            <v>14</v>
          </cell>
          <cell r="E243">
            <v>12</v>
          </cell>
          <cell r="F243">
            <v>29744.149566650391</v>
          </cell>
          <cell r="G243">
            <v>6614.4482140541077</v>
          </cell>
          <cell r="H243">
            <v>23129.701352596283</v>
          </cell>
          <cell r="I243">
            <v>10411.472093582153</v>
          </cell>
          <cell r="J243">
            <v>23649.803630828857</v>
          </cell>
          <cell r="K243">
            <v>1732.7404608726501</v>
          </cell>
          <cell r="L243">
            <v>0.97800817772733672</v>
          </cell>
          <cell r="M243">
            <v>1.2576911855571269</v>
          </cell>
          <cell r="N243">
            <v>12.637096055841287</v>
          </cell>
          <cell r="O243">
            <v>63.53038412436787</v>
          </cell>
          <cell r="P243">
            <v>22.23781251244894</v>
          </cell>
          <cell r="Q243">
            <v>35.003428389345039</v>
          </cell>
          <cell r="R243">
            <v>484.15051245263061</v>
          </cell>
        </row>
        <row r="244">
          <cell r="A244" t="str">
            <v>EMEA HY39538</v>
          </cell>
          <cell r="B244">
            <v>39538</v>
          </cell>
          <cell r="C244">
            <v>16</v>
          </cell>
          <cell r="D244">
            <v>16</v>
          </cell>
          <cell r="E244">
            <v>14</v>
          </cell>
          <cell r="F244">
            <v>48484.086486816406</v>
          </cell>
          <cell r="G244">
            <v>7295.5560474395752</v>
          </cell>
          <cell r="H244">
            <v>41188.530439376831</v>
          </cell>
          <cell r="I244">
            <v>17352.04362487793</v>
          </cell>
          <cell r="J244">
            <v>29906.600234985352</v>
          </cell>
          <cell r="K244">
            <v>2289.8816595077515</v>
          </cell>
          <cell r="L244">
            <v>1.3772388073450639</v>
          </cell>
          <cell r="M244">
            <v>1.6211834881217535</v>
          </cell>
          <cell r="N244">
            <v>12.259725792694878</v>
          </cell>
          <cell r="O244">
            <v>42.044362065686656</v>
          </cell>
          <cell r="P244">
            <v>15.047320834689446</v>
          </cell>
          <cell r="Q244">
            <v>35.789152446125236</v>
          </cell>
          <cell r="R244">
            <v>592.66712930650465</v>
          </cell>
        </row>
        <row r="245">
          <cell r="A245" t="str">
            <v>EMEA HY39629</v>
          </cell>
          <cell r="B245">
            <v>39629</v>
          </cell>
          <cell r="C245">
            <v>16</v>
          </cell>
          <cell r="D245">
            <v>16</v>
          </cell>
          <cell r="E245">
            <v>14</v>
          </cell>
          <cell r="F245">
            <v>46798.478851318359</v>
          </cell>
          <cell r="G245">
            <v>8691.0072555541992</v>
          </cell>
          <cell r="H245">
            <v>38107.47159576416</v>
          </cell>
          <cell r="I245">
            <v>17654.846290588379</v>
          </cell>
          <cell r="J245">
            <v>31142.875869750977</v>
          </cell>
          <cell r="K245">
            <v>2378.9726324081421</v>
          </cell>
          <cell r="L245">
            <v>1.2236336732401096</v>
          </cell>
          <cell r="M245">
            <v>1.5027025457457397</v>
          </cell>
          <cell r="N245">
            <v>12.320274928250345</v>
          </cell>
          <cell r="O245">
            <v>49.22731760166775</v>
          </cell>
          <cell r="P245">
            <v>18.571131944621669</v>
          </cell>
          <cell r="Q245">
            <v>37.725256726140415</v>
          </cell>
          <cell r="R245">
            <v>534.74214960825395</v>
          </cell>
        </row>
        <row r="246">
          <cell r="A246" t="str">
            <v>EMEA HY39721</v>
          </cell>
          <cell r="B246">
            <v>39721</v>
          </cell>
          <cell r="C246">
            <v>16</v>
          </cell>
          <cell r="D246">
            <v>16</v>
          </cell>
          <cell r="E246">
            <v>14</v>
          </cell>
          <cell r="F246">
            <v>48651.440612792969</v>
          </cell>
          <cell r="G246">
            <v>7150.4217672348022</v>
          </cell>
          <cell r="H246">
            <v>41501.018845558167</v>
          </cell>
          <cell r="I246">
            <v>19167.560977935791</v>
          </cell>
          <cell r="J246">
            <v>33794.570114135742</v>
          </cell>
          <cell r="K246">
            <v>2764.4650096893311</v>
          </cell>
          <cell r="L246">
            <v>1.2280380755072524</v>
          </cell>
          <cell r="M246">
            <v>1.4396230059586652</v>
          </cell>
          <cell r="N246">
            <v>11.561474285409137</v>
          </cell>
          <cell r="O246">
            <v>37.304807718967545</v>
          </cell>
          <cell r="P246">
            <v>14.697245707775791</v>
          </cell>
          <cell r="Q246">
            <v>39.397725404447023</v>
          </cell>
          <cell r="R246">
            <v>1265.79697928107</v>
          </cell>
        </row>
        <row r="247">
          <cell r="A247" t="str">
            <v>EMEA HY39813</v>
          </cell>
          <cell r="B247">
            <v>39813</v>
          </cell>
          <cell r="C247">
            <v>18</v>
          </cell>
          <cell r="D247">
            <v>18</v>
          </cell>
          <cell r="E247">
            <v>15</v>
          </cell>
          <cell r="F247">
            <v>56842.307874679565</v>
          </cell>
          <cell r="G247">
            <v>9200.6076563596725</v>
          </cell>
          <cell r="H247">
            <v>47641.700218319893</v>
          </cell>
          <cell r="I247">
            <v>20631.261233329773</v>
          </cell>
          <cell r="J247">
            <v>35792.301116943359</v>
          </cell>
          <cell r="K247">
            <v>3193.0007305145264</v>
          </cell>
          <cell r="L247">
            <v>1.3310599970273289</v>
          </cell>
          <cell r="M247">
            <v>1.5881154913443538</v>
          </cell>
          <cell r="N247">
            <v>10.606559732921362</v>
          </cell>
          <cell r="O247">
            <v>44.595468751547308</v>
          </cell>
          <cell r="P247">
            <v>16.186196515180708</v>
          </cell>
          <cell r="Q247">
            <v>36.295607980618215</v>
          </cell>
          <cell r="R247">
            <v>2291.7274786835205</v>
          </cell>
        </row>
        <row r="248">
          <cell r="A248" t="str">
            <v>EMEA HY39903</v>
          </cell>
          <cell r="B248">
            <v>39903</v>
          </cell>
          <cell r="C248">
            <v>19</v>
          </cell>
          <cell r="D248">
            <v>19</v>
          </cell>
          <cell r="E248">
            <v>18</v>
          </cell>
          <cell r="F248">
            <v>51559.410588264465</v>
          </cell>
          <cell r="G248">
            <v>8175.0345898866653</v>
          </cell>
          <cell r="H248">
            <v>43384.3759983778</v>
          </cell>
          <cell r="I248">
            <v>20038.455215454102</v>
          </cell>
          <cell r="J248">
            <v>25779.028654098511</v>
          </cell>
          <cell r="K248">
            <v>4212.5345153808594</v>
          </cell>
          <cell r="L248">
            <v>1.6829329211936883</v>
          </cell>
          <cell r="M248">
            <v>2.0000524953862926</v>
          </cell>
          <cell r="N248">
            <v>6.0989458868440947</v>
          </cell>
          <cell r="O248">
            <v>40.796730596188354</v>
          </cell>
          <cell r="P248">
            <v>15.855562537690066</v>
          </cell>
          <cell r="Q248">
            <v>38.86478721697236</v>
          </cell>
          <cell r="R248">
            <v>1865.9447100662353</v>
          </cell>
        </row>
        <row r="249">
          <cell r="A249" t="str">
            <v>EMEA HY39994</v>
          </cell>
          <cell r="B249">
            <v>39994</v>
          </cell>
          <cell r="C249">
            <v>19</v>
          </cell>
          <cell r="D249">
            <v>19</v>
          </cell>
          <cell r="E249">
            <v>18</v>
          </cell>
          <cell r="F249">
            <v>56024.963136672974</v>
          </cell>
          <cell r="G249">
            <v>10990.011617064476</v>
          </cell>
          <cell r="H249">
            <v>45034.951519608498</v>
          </cell>
          <cell r="I249">
            <v>21586.351640701294</v>
          </cell>
          <cell r="J249">
            <v>23302.366125106812</v>
          </cell>
          <cell r="K249">
            <v>4263.1757011413574</v>
          </cell>
          <cell r="L249">
            <v>1.9326342774730594</v>
          </cell>
          <cell r="M249">
            <v>2.4042607019340259</v>
          </cell>
          <cell r="N249">
            <v>5.4467888977728691</v>
          </cell>
          <cell r="O249">
            <v>50.911853007817655</v>
          </cell>
          <cell r="P249">
            <v>19.616276391390617</v>
          </cell>
          <cell r="Q249">
            <v>38.529881024716353</v>
          </cell>
          <cell r="R249">
            <v>1120.030850066016</v>
          </cell>
        </row>
        <row r="250">
          <cell r="A250" t="str">
            <v>EMEA HY40086</v>
          </cell>
          <cell r="B250">
            <v>40086</v>
          </cell>
          <cell r="C250">
            <v>20</v>
          </cell>
          <cell r="D250">
            <v>19</v>
          </cell>
          <cell r="E250">
            <v>19</v>
          </cell>
          <cell r="F250">
            <v>69377.330574035645</v>
          </cell>
          <cell r="G250">
            <v>17343.514268517494</v>
          </cell>
          <cell r="H250">
            <v>52033.81630551815</v>
          </cell>
          <cell r="I250">
            <v>21667.921567440033</v>
          </cell>
          <cell r="J250">
            <v>20524.196620941162</v>
          </cell>
          <cell r="K250">
            <v>5075.2966151237488</v>
          </cell>
          <cell r="L250">
            <v>2.5352425367250295</v>
          </cell>
          <cell r="M250">
            <v>3.3802702174100623</v>
          </cell>
          <cell r="N250">
            <v>4.0288697722528752</v>
          </cell>
          <cell r="O250">
            <v>79.408351257708205</v>
          </cell>
          <cell r="P250">
            <v>24.92885297315614</v>
          </cell>
          <cell r="Q250">
            <v>31.393238341208207</v>
          </cell>
          <cell r="R250">
            <v>678.25322541879473</v>
          </cell>
        </row>
        <row r="251">
          <cell r="A251" t="str">
            <v>EMEA HY40178</v>
          </cell>
          <cell r="B251">
            <v>40178</v>
          </cell>
          <cell r="C251">
            <v>21</v>
          </cell>
          <cell r="D251">
            <v>20</v>
          </cell>
          <cell r="E251">
            <v>20</v>
          </cell>
          <cell r="F251">
            <v>77683.000112533569</v>
          </cell>
          <cell r="G251">
            <v>17018.092996478081</v>
          </cell>
          <cell r="H251">
            <v>60664.907116055489</v>
          </cell>
          <cell r="I251">
            <v>23469.791972160339</v>
          </cell>
          <cell r="J251">
            <v>22164.752155303955</v>
          </cell>
          <cell r="K251">
            <v>5528.1319270133972</v>
          </cell>
          <cell r="L251">
            <v>2.7369991187354001</v>
          </cell>
          <cell r="M251">
            <v>3.50479895142632</v>
          </cell>
          <cell r="N251">
            <v>3.9965625840083319</v>
          </cell>
          <cell r="O251">
            <v>71.925298769166076</v>
          </cell>
          <cell r="P251">
            <v>21.830400687919031</v>
          </cell>
          <cell r="Q251">
            <v>30.351491146363628</v>
          </cell>
          <cell r="R251">
            <v>645.29687137703786</v>
          </cell>
        </row>
        <row r="252">
          <cell r="A252" t="str">
            <v>EMEA HY40268</v>
          </cell>
          <cell r="B252">
            <v>40268</v>
          </cell>
          <cell r="C252">
            <v>21</v>
          </cell>
          <cell r="D252">
            <v>22</v>
          </cell>
          <cell r="E252">
            <v>20</v>
          </cell>
          <cell r="F252">
            <v>71380.243774414063</v>
          </cell>
          <cell r="G252">
            <v>14846.878124237061</v>
          </cell>
          <cell r="H252">
            <v>56533.365650177002</v>
          </cell>
          <cell r="I252">
            <v>20163.390598773956</v>
          </cell>
          <cell r="J252">
            <v>24228.434364318848</v>
          </cell>
          <cell r="K252">
            <v>5012.8981418609619</v>
          </cell>
          <cell r="L252">
            <v>2.3333478672246994</v>
          </cell>
          <cell r="M252">
            <v>2.946135218688978</v>
          </cell>
          <cell r="N252">
            <v>4.8171122057455014</v>
          </cell>
          <cell r="O252">
            <v>81.218895326570674</v>
          </cell>
          <cell r="P252">
            <v>20.987852969604777</v>
          </cell>
          <cell r="Q252">
            <v>25.841096317815378</v>
          </cell>
          <cell r="R252">
            <v>465.12604992963077</v>
          </cell>
        </row>
        <row r="253">
          <cell r="A253" t="str">
            <v>EMEA HY40359</v>
          </cell>
          <cell r="B253">
            <v>40359</v>
          </cell>
          <cell r="C253">
            <v>23</v>
          </cell>
          <cell r="D253">
            <v>23</v>
          </cell>
          <cell r="E253">
            <v>21</v>
          </cell>
          <cell r="F253">
            <v>84273.845153808594</v>
          </cell>
          <cell r="G253">
            <v>18535.138368606567</v>
          </cell>
          <cell r="H253">
            <v>65738.706785202026</v>
          </cell>
          <cell r="I253">
            <v>19350.507453918457</v>
          </cell>
          <cell r="J253">
            <v>32125.44425201416</v>
          </cell>
          <cell r="K253">
            <v>5753.7333564758301</v>
          </cell>
          <cell r="L253">
            <v>2.0463127690780625</v>
          </cell>
          <cell r="M253">
            <v>2.6232740781016561</v>
          </cell>
          <cell r="N253">
            <v>5.2847979297250038</v>
          </cell>
          <cell r="O253">
            <v>95.786316781337021</v>
          </cell>
          <cell r="P253">
            <v>21.993939323378445</v>
          </cell>
          <cell r="Q253">
            <v>22.961462620581454</v>
          </cell>
          <cell r="R253">
            <v>622.07166956245612</v>
          </cell>
        </row>
        <row r="254">
          <cell r="A254" t="str">
            <v>EMEA HY40451</v>
          </cell>
          <cell r="B254">
            <v>40451</v>
          </cell>
          <cell r="C254">
            <v>23</v>
          </cell>
          <cell r="D254">
            <v>23</v>
          </cell>
          <cell r="E254">
            <v>21</v>
          </cell>
          <cell r="F254">
            <v>82198.954650878906</v>
          </cell>
          <cell r="G254">
            <v>20174.059679031372</v>
          </cell>
          <cell r="H254">
            <v>62024.894971847534</v>
          </cell>
          <cell r="I254">
            <v>17651.920474529266</v>
          </cell>
          <cell r="J254">
            <v>34238.85612487793</v>
          </cell>
          <cell r="K254">
            <v>5904.9255905151367</v>
          </cell>
          <cell r="L254">
            <v>1.8115352553142186</v>
          </cell>
          <cell r="M254">
            <v>2.4007506077620744</v>
          </cell>
          <cell r="N254">
            <v>5.5139799705546109</v>
          </cell>
          <cell r="O254">
            <v>114.28818585570568</v>
          </cell>
          <cell r="P254">
            <v>24.542963794023944</v>
          </cell>
          <cell r="Q254">
            <v>21.474628904347661</v>
          </cell>
          <cell r="R254">
            <v>522.56164471279544</v>
          </cell>
        </row>
        <row r="255">
          <cell r="A255" t="str">
            <v>EMEA HY40543</v>
          </cell>
          <cell r="B255">
            <v>40543</v>
          </cell>
          <cell r="C255">
            <v>23</v>
          </cell>
          <cell r="D255">
            <v>23</v>
          </cell>
          <cell r="E255">
            <v>21</v>
          </cell>
          <cell r="F255">
            <v>71693.709716796875</v>
          </cell>
          <cell r="G255">
            <v>13549.420637130737</v>
          </cell>
          <cell r="H255">
            <v>58144.289079666138</v>
          </cell>
          <cell r="I255">
            <v>12574.912353992462</v>
          </cell>
          <cell r="J255">
            <v>31745.576728820801</v>
          </cell>
          <cell r="K255">
            <v>4972.4794120788574</v>
          </cell>
          <cell r="L255">
            <v>1.8315713579989488</v>
          </cell>
          <cell r="M255">
            <v>2.2583842255953863</v>
          </cell>
          <cell r="N255">
            <v>6.0543787089688879</v>
          </cell>
          <cell r="O255">
            <v>107.74962286579178</v>
          </cell>
          <cell r="P255">
            <v>18.899036875973358</v>
          </cell>
          <cell r="Q255">
            <v>17.539770788351781</v>
          </cell>
          <cell r="R255">
            <v>471.30231547893254</v>
          </cell>
        </row>
        <row r="256">
          <cell r="A256" t="str">
            <v>EMEA HY40633</v>
          </cell>
          <cell r="B256">
            <v>40633</v>
          </cell>
          <cell r="C256">
            <v>22</v>
          </cell>
          <cell r="D256">
            <v>24</v>
          </cell>
          <cell r="E256">
            <v>20</v>
          </cell>
          <cell r="F256">
            <v>72059.552185058594</v>
          </cell>
          <cell r="G256">
            <v>16740.223915100098</v>
          </cell>
          <cell r="H256">
            <v>55319.328269958496</v>
          </cell>
          <cell r="I256">
            <v>13809.947471141815</v>
          </cell>
          <cell r="J256">
            <v>33042.242218017578</v>
          </cell>
          <cell r="K256">
            <v>4899.964451789856</v>
          </cell>
          <cell r="L256">
            <v>1.6742001921344631</v>
          </cell>
          <cell r="M256">
            <v>2.1808311829929417</v>
          </cell>
          <cell r="N256">
            <v>6.3821065733427949</v>
          </cell>
          <cell r="O256">
            <v>124.1689350318098</v>
          </cell>
          <cell r="P256">
            <v>21.886460700632682</v>
          </cell>
          <cell r="Q256">
            <v>17.626357748035591</v>
          </cell>
          <cell r="R256">
            <v>391.40454126770277</v>
          </cell>
        </row>
        <row r="257">
          <cell r="A257" t="str">
            <v>EMEA HY40724</v>
          </cell>
          <cell r="B257">
            <v>40724</v>
          </cell>
          <cell r="C257">
            <v>23</v>
          </cell>
          <cell r="D257">
            <v>25</v>
          </cell>
          <cell r="E257">
            <v>22</v>
          </cell>
          <cell r="F257">
            <v>69191.740447998047</v>
          </cell>
          <cell r="G257">
            <v>16979.537662506104</v>
          </cell>
          <cell r="H257">
            <v>52212.202785491943</v>
          </cell>
          <cell r="I257">
            <v>15299.036526679993</v>
          </cell>
          <cell r="J257">
            <v>30694.730171203613</v>
          </cell>
          <cell r="K257">
            <v>4865.1051187515259</v>
          </cell>
          <cell r="L257">
            <v>1.7010152066583415</v>
          </cell>
          <cell r="M257">
            <v>2.254189564856008</v>
          </cell>
          <cell r="N257">
            <v>6.1991961985132349</v>
          </cell>
          <cell r="O257">
            <v>113.6258052570621</v>
          </cell>
          <cell r="P257">
            <v>23.030665681846603</v>
          </cell>
          <cell r="Q257">
            <v>20.268869056411102</v>
          </cell>
          <cell r="R257">
            <v>442.03530240747159</v>
          </cell>
        </row>
        <row r="258">
          <cell r="A258" t="str">
            <v>EMEA HY40816</v>
          </cell>
          <cell r="B258">
            <v>40816</v>
          </cell>
          <cell r="C258">
            <v>23</v>
          </cell>
          <cell r="D258">
            <v>25</v>
          </cell>
          <cell r="E258">
            <v>21</v>
          </cell>
          <cell r="F258">
            <v>69987.67626953125</v>
          </cell>
          <cell r="G258">
            <v>17480.01789855957</v>
          </cell>
          <cell r="H258">
            <v>52507.65837097168</v>
          </cell>
          <cell r="I258">
            <v>15926.297642707825</v>
          </cell>
          <cell r="J258">
            <v>32692.487976074219</v>
          </cell>
          <cell r="K258">
            <v>4337.3398356437683</v>
          </cell>
          <cell r="L258">
            <v>1.6061077520132168</v>
          </cell>
          <cell r="M258">
            <v>2.1407877039138552</v>
          </cell>
          <cell r="N258">
            <v>6.8021405113037945</v>
          </cell>
          <cell r="O258">
            <v>111.31552537381404</v>
          </cell>
          <cell r="P258">
            <v>25.101829680831777</v>
          </cell>
          <cell r="Q258">
            <v>22.550160542777938</v>
          </cell>
          <cell r="R258">
            <v>780.90552233384528</v>
          </cell>
        </row>
        <row r="259">
          <cell r="A259" t="str">
            <v>EMEA HY40908</v>
          </cell>
          <cell r="B259">
            <v>40908</v>
          </cell>
          <cell r="C259">
            <v>26</v>
          </cell>
          <cell r="D259">
            <v>26</v>
          </cell>
          <cell r="E259">
            <v>26</v>
          </cell>
          <cell r="F259">
            <v>77473.67455291748</v>
          </cell>
          <cell r="G259">
            <v>19068.160558700562</v>
          </cell>
          <cell r="H259">
            <v>58405.513994216919</v>
          </cell>
          <cell r="I259">
            <v>16561.903197288513</v>
          </cell>
          <cell r="J259">
            <v>37287.06814956665</v>
          </cell>
          <cell r="K259">
            <v>5332.5878133773804</v>
          </cell>
          <cell r="L259">
            <v>1.5663745339252613</v>
          </cell>
          <cell r="M259">
            <v>2.0777625701799209</v>
          </cell>
          <cell r="N259">
            <v>6.9923026970185012</v>
          </cell>
          <cell r="O259">
            <v>115.1326651989028</v>
          </cell>
          <cell r="P259">
            <v>24.612438571861308</v>
          </cell>
          <cell r="Q259">
            <v>21.377459237429225</v>
          </cell>
          <cell r="R259">
            <v>750.46294848411969</v>
          </cell>
        </row>
        <row r="260">
          <cell r="A260" t="str">
            <v>EMEA HY40999</v>
          </cell>
          <cell r="B260">
            <v>40999</v>
          </cell>
          <cell r="C260">
            <v>23</v>
          </cell>
          <cell r="D260">
            <v>23</v>
          </cell>
          <cell r="E260">
            <v>23</v>
          </cell>
          <cell r="F260">
            <v>61212.964813232422</v>
          </cell>
          <cell r="G260">
            <v>13191.499412536621</v>
          </cell>
          <cell r="H260">
            <v>48021.465400695801</v>
          </cell>
          <cell r="I260">
            <v>13707.633721828461</v>
          </cell>
          <cell r="J260">
            <v>28615.098693847656</v>
          </cell>
          <cell r="K260">
            <v>4068.1227102279663</v>
          </cell>
          <cell r="L260">
            <v>1.6781862580477691</v>
          </cell>
          <cell r="M260">
            <v>2.1391841233241462</v>
          </cell>
          <cell r="N260">
            <v>7.0339812075737864</v>
          </cell>
          <cell r="O260">
            <v>96.234694333348486</v>
          </cell>
          <cell r="P260">
            <v>21.550172341407343</v>
          </cell>
          <cell r="Q260">
            <v>22.393350434261727</v>
          </cell>
          <cell r="R260">
            <v>662.75733848485629</v>
          </cell>
        </row>
        <row r="261">
          <cell r="A261" t="str">
            <v>EMEA HY41090</v>
          </cell>
          <cell r="B261">
            <v>41090</v>
          </cell>
          <cell r="C261">
            <v>22</v>
          </cell>
          <cell r="D261">
            <v>22</v>
          </cell>
          <cell r="E261">
            <v>22</v>
          </cell>
          <cell r="F261">
            <v>58847.125038146973</v>
          </cell>
          <cell r="G261">
            <v>12635.940131187439</v>
          </cell>
          <cell r="H261">
            <v>46211.184906959534</v>
          </cell>
          <cell r="I261">
            <v>13892.53296661377</v>
          </cell>
          <cell r="J261">
            <v>28179.409702301025</v>
          </cell>
          <cell r="K261">
            <v>4181.4008483886719</v>
          </cell>
          <cell r="L261">
            <v>1.639891871233417</v>
          </cell>
          <cell r="M261">
            <v>2.0883022625325518</v>
          </cell>
          <cell r="N261">
            <v>6.7392270495090498</v>
          </cell>
          <cell r="O261">
            <v>90.954904779091422</v>
          </cell>
          <cell r="P261">
            <v>21.472485058524672</v>
          </cell>
          <cell r="Q261">
            <v>23.60783633458405</v>
          </cell>
          <cell r="R261">
            <v>701.53647689968307</v>
          </cell>
        </row>
        <row r="262">
          <cell r="A262" t="str">
            <v>EMEA HY41182</v>
          </cell>
          <cell r="B262">
            <v>41182</v>
          </cell>
          <cell r="C262">
            <v>11</v>
          </cell>
          <cell r="D262">
            <v>11</v>
          </cell>
          <cell r="E262">
            <v>9</v>
          </cell>
          <cell r="F262">
            <v>32834</v>
          </cell>
          <cell r="G262">
            <v>7335</v>
          </cell>
          <cell r="H262">
            <v>25499</v>
          </cell>
          <cell r="I262">
            <v>6798</v>
          </cell>
          <cell r="J262">
            <v>16468</v>
          </cell>
          <cell r="K262">
            <v>1755</v>
          </cell>
          <cell r="L262">
            <v>1.5483968909400048</v>
          </cell>
          <cell r="M262">
            <v>1.9938061695409279</v>
          </cell>
          <cell r="N262">
            <v>8.3623931623931629</v>
          </cell>
          <cell r="O262">
            <v>107.89938217122683</v>
          </cell>
          <cell r="P262">
            <v>22.339647925930439</v>
          </cell>
          <cell r="Q262">
            <v>20.704148139124079</v>
          </cell>
          <cell r="R262">
            <v>519.63505517675912</v>
          </cell>
        </row>
        <row r="264">
          <cell r="A264" t="str">
            <v>Asia</v>
          </cell>
          <cell r="B264" t="str">
            <v>ReportDate</v>
          </cell>
          <cell r="C264" t="str">
            <v>LeverageSample</v>
          </cell>
          <cell r="D264" t="str">
            <v>LiquiditySample</v>
          </cell>
          <cell r="E264" t="str">
            <v>CoverageSample</v>
          </cell>
          <cell r="F264" t="str">
            <v>TotalDebt</v>
          </cell>
          <cell r="G264" t="str">
            <v>Cash</v>
          </cell>
          <cell r="H264" t="str">
            <v>NetDebt</v>
          </cell>
          <cell r="I264" t="str">
            <v>STdebt</v>
          </cell>
          <cell r="J264" t="str">
            <v>LtmEbitda</v>
          </cell>
          <cell r="K264" t="str">
            <v>LtmInterest</v>
          </cell>
          <cell r="L264" t="str">
            <v>NetLeverage</v>
          </cell>
          <cell r="M264" t="str">
            <v>Leverage</v>
          </cell>
          <cell r="N264" t="str">
            <v>CoverageRatio</v>
          </cell>
          <cell r="O264" t="str">
            <v>CashSTdebt</v>
          </cell>
          <cell r="P264" t="str">
            <v>CashTotalDebt</v>
          </cell>
          <cell r="Q264" t="str">
            <v>STtoTotalDebt</v>
          </cell>
          <cell r="R264" t="str">
            <v>OAS</v>
          </cell>
        </row>
        <row r="265">
          <cell r="A265" t="str">
            <v>Asia38807</v>
          </cell>
          <cell r="B265">
            <v>38807</v>
          </cell>
          <cell r="C265">
            <v>44</v>
          </cell>
          <cell r="D265">
            <v>44</v>
          </cell>
          <cell r="E265">
            <v>41</v>
          </cell>
          <cell r="F265">
            <v>58594.65465927124</v>
          </cell>
          <cell r="G265">
            <v>14602.794533193111</v>
          </cell>
          <cell r="H265">
            <v>43991.860126078129</v>
          </cell>
          <cell r="I265">
            <v>9354.9777526436374</v>
          </cell>
          <cell r="J265">
            <v>33298.995000839233</v>
          </cell>
          <cell r="K265">
            <v>3039.2800430133939</v>
          </cell>
          <cell r="L265">
            <v>1.3211167521713314</v>
          </cell>
          <cell r="M265">
            <v>1.7596523455976518</v>
          </cell>
          <cell r="N265">
            <v>8.8696704057906874</v>
          </cell>
          <cell r="O265">
            <v>156.09651801754939</v>
          </cell>
          <cell r="P265">
            <v>24.921717890665235</v>
          </cell>
          <cell r="Q265">
            <v>15.965582196947773</v>
          </cell>
          <cell r="R265">
            <v>139.40948568665189</v>
          </cell>
        </row>
        <row r="266">
          <cell r="A266" t="str">
            <v>Asia38898</v>
          </cell>
          <cell r="B266">
            <v>38898</v>
          </cell>
          <cell r="C266">
            <v>44</v>
          </cell>
          <cell r="D266">
            <v>44</v>
          </cell>
          <cell r="E266">
            <v>41</v>
          </cell>
          <cell r="F266">
            <v>59438.717514038086</v>
          </cell>
          <cell r="G266">
            <v>13935.838093221188</v>
          </cell>
          <cell r="H266">
            <v>45502.879420816898</v>
          </cell>
          <cell r="I266">
            <v>8643.0659331856295</v>
          </cell>
          <cell r="J266">
            <v>33312.625783920288</v>
          </cell>
          <cell r="K266">
            <v>3187.2979029491544</v>
          </cell>
          <cell r="L266">
            <v>1.3659349375809557</v>
          </cell>
          <cell r="M266">
            <v>1.7842699611727586</v>
          </cell>
          <cell r="N266">
            <v>8.6837710330955158</v>
          </cell>
          <cell r="O266">
            <v>161.23720680775563</v>
          </cell>
          <cell r="P266">
            <v>23.445724733091449</v>
          </cell>
          <cell r="Q266">
            <v>14.541137989971489</v>
          </cell>
          <cell r="R266">
            <v>165.37839695876011</v>
          </cell>
        </row>
        <row r="267">
          <cell r="A267" t="str">
            <v>Asia38990</v>
          </cell>
          <cell r="B267">
            <v>38990</v>
          </cell>
          <cell r="C267">
            <v>44</v>
          </cell>
          <cell r="D267">
            <v>44</v>
          </cell>
          <cell r="E267">
            <v>41</v>
          </cell>
          <cell r="F267">
            <v>62288.889186859131</v>
          </cell>
          <cell r="G267">
            <v>15510.230432450771</v>
          </cell>
          <cell r="H267">
            <v>46778.65875440836</v>
          </cell>
          <cell r="I267">
            <v>9045.5735530434176</v>
          </cell>
          <cell r="J267">
            <v>33680.996632456779</v>
          </cell>
          <cell r="K267">
            <v>3345.0116833522916</v>
          </cell>
          <cell r="L267">
            <v>1.3888739476708354</v>
          </cell>
          <cell r="M267">
            <v>1.849377851450936</v>
          </cell>
          <cell r="N267">
            <v>8.4151281474064188</v>
          </cell>
          <cell r="O267">
            <v>171.46762824378666</v>
          </cell>
          <cell r="P267">
            <v>24.90047685056954</v>
          </cell>
          <cell r="Q267">
            <v>14.521969601846314</v>
          </cell>
          <cell r="R267">
            <v>161.67646096791535</v>
          </cell>
        </row>
        <row r="268">
          <cell r="A268" t="str">
            <v>Asia39082</v>
          </cell>
          <cell r="B268">
            <v>39082</v>
          </cell>
          <cell r="C268">
            <v>44</v>
          </cell>
          <cell r="D268">
            <v>44</v>
          </cell>
          <cell r="E268">
            <v>41</v>
          </cell>
          <cell r="F268">
            <v>62321.683837890625</v>
          </cell>
          <cell r="G268">
            <v>17577.340572535992</v>
          </cell>
          <cell r="H268">
            <v>44744.343265354633</v>
          </cell>
          <cell r="I268">
            <v>8488.5491765765473</v>
          </cell>
          <cell r="J268">
            <v>34850.58361518383</v>
          </cell>
          <cell r="K268">
            <v>3277.3536239936948</v>
          </cell>
          <cell r="L268">
            <v>1.2838907881548431</v>
          </cell>
          <cell r="M268">
            <v>1.7882536638708708</v>
          </cell>
          <cell r="N268">
            <v>8.8860263829651736</v>
          </cell>
          <cell r="O268">
            <v>207.07119917546356</v>
          </cell>
          <cell r="P268">
            <v>28.204213188876064</v>
          </cell>
          <cell r="Q268">
            <v>13.620538878019916</v>
          </cell>
          <cell r="R268">
            <v>138.37056876390946</v>
          </cell>
        </row>
        <row r="269">
          <cell r="A269" t="str">
            <v>Asia39172</v>
          </cell>
          <cell r="B269">
            <v>39172</v>
          </cell>
          <cell r="C269">
            <v>47</v>
          </cell>
          <cell r="D269">
            <v>45</v>
          </cell>
          <cell r="E269">
            <v>46</v>
          </cell>
          <cell r="F269">
            <v>80159.983657836914</v>
          </cell>
          <cell r="G269">
            <v>25299.171033382416</v>
          </cell>
          <cell r="H269">
            <v>54860.812624454498</v>
          </cell>
          <cell r="I269">
            <v>15514.602831018157</v>
          </cell>
          <cell r="J269">
            <v>40040.002153396606</v>
          </cell>
          <cell r="K269">
            <v>4114.4105467051268</v>
          </cell>
          <cell r="L269">
            <v>1.3701500917576908</v>
          </cell>
          <cell r="M269">
            <v>2.0019974861823755</v>
          </cell>
          <cell r="N269">
            <v>8.2394901614645466</v>
          </cell>
          <cell r="O269">
            <v>161.12614902702191</v>
          </cell>
          <cell r="P269">
            <v>31.406910409825134</v>
          </cell>
          <cell r="Q269">
            <v>19.492125020972225</v>
          </cell>
          <cell r="R269">
            <v>161.54867842231312</v>
          </cell>
        </row>
        <row r="270">
          <cell r="A270" t="str">
            <v>Asia39263</v>
          </cell>
          <cell r="B270">
            <v>39263</v>
          </cell>
          <cell r="C270">
            <v>47</v>
          </cell>
          <cell r="D270">
            <v>45</v>
          </cell>
          <cell r="E270">
            <v>46</v>
          </cell>
          <cell r="F270">
            <v>82235.18125866726</v>
          </cell>
          <cell r="G270">
            <v>25333.204593658447</v>
          </cell>
          <cell r="H270">
            <v>56901.976665008813</v>
          </cell>
          <cell r="I270">
            <v>15667.132220749743</v>
          </cell>
          <cell r="J270">
            <v>40388.136293411255</v>
          </cell>
          <cell r="K270">
            <v>4115.458890363574</v>
          </cell>
          <cell r="L270">
            <v>1.408878494705178</v>
          </cell>
          <cell r="M270">
            <v>2.0361222082951809</v>
          </cell>
          <cell r="N270">
            <v>8.2236627702157286</v>
          </cell>
          <cell r="O270">
            <v>159.77471362359518</v>
          </cell>
          <cell r="P270">
            <v>30.650541638768715</v>
          </cell>
          <cell r="Q270">
            <v>19.183599797259976</v>
          </cell>
          <cell r="R270">
            <v>177.4540028364915</v>
          </cell>
        </row>
        <row r="271">
          <cell r="A271" t="str">
            <v>Asia39355</v>
          </cell>
          <cell r="B271">
            <v>39355</v>
          </cell>
          <cell r="C271">
            <v>46</v>
          </cell>
          <cell r="D271">
            <v>43</v>
          </cell>
          <cell r="E271">
            <v>45</v>
          </cell>
          <cell r="F271">
            <v>82958.947109222412</v>
          </cell>
          <cell r="G271">
            <v>21045.38149356842</v>
          </cell>
          <cell r="H271">
            <v>61913.565615653992</v>
          </cell>
          <cell r="I271">
            <v>13613.297588785179</v>
          </cell>
          <cell r="J271">
            <v>41473.405500411987</v>
          </cell>
          <cell r="K271">
            <v>4134.4549755305052</v>
          </cell>
          <cell r="L271">
            <v>1.4928498122740115</v>
          </cell>
          <cell r="M271">
            <v>2.0002926238694894</v>
          </cell>
          <cell r="N271">
            <v>8.4245777357583158</v>
          </cell>
          <cell r="O271">
            <v>150.88776812887045</v>
          </cell>
          <cell r="P271">
            <v>25.003003364789645</v>
          </cell>
          <cell r="Q271">
            <v>16.570596592982305</v>
          </cell>
          <cell r="R271">
            <v>249.12553908380985</v>
          </cell>
        </row>
        <row r="272">
          <cell r="A272" t="str">
            <v>Asia39447</v>
          </cell>
          <cell r="B272">
            <v>39447</v>
          </cell>
          <cell r="C272">
            <v>47</v>
          </cell>
          <cell r="D272">
            <v>43</v>
          </cell>
          <cell r="E272">
            <v>46</v>
          </cell>
          <cell r="F272">
            <v>85820.485103607178</v>
          </cell>
          <cell r="G272">
            <v>24901.661234855652</v>
          </cell>
          <cell r="H272">
            <v>60918.823868751526</v>
          </cell>
          <cell r="I272">
            <v>15587.384825468063</v>
          </cell>
          <cell r="J272">
            <v>40734.654211044312</v>
          </cell>
          <cell r="K272">
            <v>4195.5140166729689</v>
          </cell>
          <cell r="L272">
            <v>1.4955036454497439</v>
          </cell>
          <cell r="M272">
            <v>2.1068175676409409</v>
          </cell>
          <cell r="N272">
            <v>8.162692159100887</v>
          </cell>
          <cell r="O272">
            <v>151.31821731577273</v>
          </cell>
          <cell r="P272">
            <v>27.938599528153528</v>
          </cell>
          <cell r="Q272">
            <v>18.463473878925569</v>
          </cell>
          <cell r="R272">
            <v>336.68051278822008</v>
          </cell>
        </row>
        <row r="273">
          <cell r="A273" t="str">
            <v>Asia39538</v>
          </cell>
          <cell r="B273">
            <v>39538</v>
          </cell>
          <cell r="C273">
            <v>47</v>
          </cell>
          <cell r="D273">
            <v>46</v>
          </cell>
          <cell r="E273">
            <v>46</v>
          </cell>
          <cell r="F273">
            <v>93828.86491394043</v>
          </cell>
          <cell r="G273">
            <v>22836.455976419151</v>
          </cell>
          <cell r="H273">
            <v>70992.408937521279</v>
          </cell>
          <cell r="I273">
            <v>17013.148038029671</v>
          </cell>
          <cell r="J273">
            <v>42191.489539146423</v>
          </cell>
          <cell r="K273">
            <v>5063.1930180191994</v>
          </cell>
          <cell r="L273">
            <v>1.682623906218162</v>
          </cell>
          <cell r="M273">
            <v>2.223881307316335</v>
          </cell>
          <cell r="N273">
            <v>7.0063293293427638</v>
          </cell>
          <cell r="O273">
            <v>129.39210260481821</v>
          </cell>
          <cell r="P273">
            <v>23.616521155612407</v>
          </cell>
          <cell r="Q273">
            <v>18.251903076141058</v>
          </cell>
          <cell r="R273">
            <v>524.6987383797134</v>
          </cell>
        </row>
        <row r="274">
          <cell r="A274" t="str">
            <v>Asia39629</v>
          </cell>
          <cell r="B274">
            <v>39629</v>
          </cell>
          <cell r="C274">
            <v>47</v>
          </cell>
          <cell r="D274">
            <v>46</v>
          </cell>
          <cell r="E274">
            <v>46</v>
          </cell>
          <cell r="F274">
            <v>93432.319931030273</v>
          </cell>
          <cell r="G274">
            <v>22157.128074578941</v>
          </cell>
          <cell r="H274">
            <v>71275.191856451333</v>
          </cell>
          <cell r="I274">
            <v>17656.256917119026</v>
          </cell>
          <cell r="J274">
            <v>43198.884590148926</v>
          </cell>
          <cell r="K274">
            <v>5039.9293342232704</v>
          </cell>
          <cell r="L274">
            <v>1.6499313010666237</v>
          </cell>
          <cell r="M274">
            <v>2.1628410274356153</v>
          </cell>
          <cell r="N274">
            <v>7.1239416351288094</v>
          </cell>
          <cell r="O274">
            <v>121.17002594435023</v>
          </cell>
          <cell r="P274">
            <v>23.04988811827176</v>
          </cell>
          <cell r="Q274">
            <v>19.022764036427528</v>
          </cell>
          <cell r="R274">
            <v>481.09527352233272</v>
          </cell>
        </row>
        <row r="275">
          <cell r="A275" t="str">
            <v>Asia39721</v>
          </cell>
          <cell r="B275">
            <v>39721</v>
          </cell>
          <cell r="C275">
            <v>48</v>
          </cell>
          <cell r="D275">
            <v>46</v>
          </cell>
          <cell r="E275">
            <v>46</v>
          </cell>
          <cell r="F275">
            <v>96631.478313446045</v>
          </cell>
          <cell r="G275">
            <v>21984.58788292855</v>
          </cell>
          <cell r="H275">
            <v>74646.890430517495</v>
          </cell>
          <cell r="I275">
            <v>17951.308285444975</v>
          </cell>
          <cell r="J275">
            <v>42755.679887294769</v>
          </cell>
          <cell r="K275">
            <v>5185.7943433523178</v>
          </cell>
          <cell r="L275">
            <v>1.7458941274536832</v>
          </cell>
          <cell r="M275">
            <v>2.2600851762425358</v>
          </cell>
          <cell r="N275">
            <v>6.6824397207865056</v>
          </cell>
          <cell r="O275">
            <v>115.94046542267616</v>
          </cell>
          <cell r="P275">
            <v>21.904420869794105</v>
          </cell>
          <cell r="Q275">
            <v>18.892817783625993</v>
          </cell>
          <cell r="R275">
            <v>680.85055471145654</v>
          </cell>
        </row>
        <row r="276">
          <cell r="A276" t="str">
            <v>Asia39813</v>
          </cell>
          <cell r="B276">
            <v>39813</v>
          </cell>
          <cell r="C276">
            <v>48</v>
          </cell>
          <cell r="D276">
            <v>46</v>
          </cell>
          <cell r="E276">
            <v>46</v>
          </cell>
          <cell r="F276">
            <v>98551.007720947266</v>
          </cell>
          <cell r="G276">
            <v>23250.767700128257</v>
          </cell>
          <cell r="H276">
            <v>75300.240020819008</v>
          </cell>
          <cell r="I276">
            <v>18087.097181081772</v>
          </cell>
          <cell r="J276">
            <v>39080.185948848724</v>
          </cell>
          <cell r="K276">
            <v>5354.6741319894791</v>
          </cell>
          <cell r="L276">
            <v>1.9268137597752986</v>
          </cell>
          <cell r="M276">
            <v>2.5217640430354837</v>
          </cell>
          <cell r="N276">
            <v>5.8200253820366727</v>
          </cell>
          <cell r="O276">
            <v>121.58658740080793</v>
          </cell>
          <cell r="P276">
            <v>22.787553920434664</v>
          </cell>
          <cell r="Q276">
            <v>18.74183197963762</v>
          </cell>
          <cell r="R276">
            <v>1341.296922440732</v>
          </cell>
        </row>
        <row r="277">
          <cell r="A277" t="str">
            <v>Asia39903</v>
          </cell>
          <cell r="B277">
            <v>39903</v>
          </cell>
          <cell r="C277">
            <v>48</v>
          </cell>
          <cell r="D277">
            <v>48</v>
          </cell>
          <cell r="E277">
            <v>46</v>
          </cell>
          <cell r="F277">
            <v>103250.02942657471</v>
          </cell>
          <cell r="G277">
            <v>27479.460694789886</v>
          </cell>
          <cell r="H277">
            <v>75770.568731784821</v>
          </cell>
          <cell r="I277">
            <v>17798.117065250874</v>
          </cell>
          <cell r="J277">
            <v>37673.610795974731</v>
          </cell>
          <cell r="K277">
            <v>5101.0631884336472</v>
          </cell>
          <cell r="L277">
            <v>2.0112372329301813</v>
          </cell>
          <cell r="M277">
            <v>2.7406459653080701</v>
          </cell>
          <cell r="N277">
            <v>6.0611679867400969</v>
          </cell>
          <cell r="O277">
            <v>154.39532504503475</v>
          </cell>
          <cell r="P277">
            <v>26.614482191825083</v>
          </cell>
          <cell r="Q277">
            <v>17.23788086463243</v>
          </cell>
          <cell r="R277">
            <v>1121.6212919518662</v>
          </cell>
        </row>
        <row r="278">
          <cell r="A278" t="str">
            <v>Asia39994</v>
          </cell>
          <cell r="B278">
            <v>39994</v>
          </cell>
          <cell r="C278">
            <v>48</v>
          </cell>
          <cell r="D278">
            <v>47</v>
          </cell>
          <cell r="E278">
            <v>46</v>
          </cell>
          <cell r="F278">
            <v>110049.19155502319</v>
          </cell>
          <cell r="G278">
            <v>28142.886241912842</v>
          </cell>
          <cell r="H278">
            <v>81906.305313110352</v>
          </cell>
          <cell r="I278">
            <v>18987.092620134354</v>
          </cell>
          <cell r="J278">
            <v>33687.728120088577</v>
          </cell>
          <cell r="K278">
            <v>4997.8672379255295</v>
          </cell>
          <cell r="L278">
            <v>2.4313395376837001</v>
          </cell>
          <cell r="M278">
            <v>3.2667442328768663</v>
          </cell>
          <cell r="N278">
            <v>5.7452280703451608</v>
          </cell>
          <cell r="O278">
            <v>148.01609910996544</v>
          </cell>
          <cell r="P278">
            <v>25.63546572959406</v>
          </cell>
          <cell r="Q278">
            <v>17.319376664932058</v>
          </cell>
          <cell r="R278">
            <v>737.80005739065859</v>
          </cell>
        </row>
        <row r="279">
          <cell r="A279" t="str">
            <v>Asia40086</v>
          </cell>
          <cell r="B279">
            <v>40086</v>
          </cell>
          <cell r="C279">
            <v>48</v>
          </cell>
          <cell r="D279">
            <v>47</v>
          </cell>
          <cell r="E279">
            <v>46</v>
          </cell>
          <cell r="F279">
            <v>117062.02471923828</v>
          </cell>
          <cell r="G279">
            <v>29006.267156600952</v>
          </cell>
          <cell r="H279">
            <v>88055.757562637329</v>
          </cell>
          <cell r="I279">
            <v>19166.178008556366</v>
          </cell>
          <cell r="J279">
            <v>33422.931707382202</v>
          </cell>
          <cell r="K279">
            <v>4961.1991426199675</v>
          </cell>
          <cell r="L279">
            <v>2.6345910745821333</v>
          </cell>
          <cell r="M279">
            <v>3.5024463366683811</v>
          </cell>
          <cell r="N279">
            <v>5.914941716307367</v>
          </cell>
          <cell r="O279">
            <v>150.98176660923164</v>
          </cell>
          <cell r="P279">
            <v>24.811967065036963</v>
          </cell>
          <cell r="Q279">
            <v>16.433750658948682</v>
          </cell>
          <cell r="R279">
            <v>478.38834029475754</v>
          </cell>
        </row>
        <row r="280">
          <cell r="A280" t="str">
            <v>Asia40178</v>
          </cell>
          <cell r="B280">
            <v>40178</v>
          </cell>
          <cell r="C280">
            <v>50</v>
          </cell>
          <cell r="D280">
            <v>49</v>
          </cell>
          <cell r="E280">
            <v>49</v>
          </cell>
          <cell r="F280">
            <v>123383.59367752075</v>
          </cell>
          <cell r="G280">
            <v>29919.856497764587</v>
          </cell>
          <cell r="H280">
            <v>93463.737179756165</v>
          </cell>
          <cell r="I280">
            <v>18975.016557216644</v>
          </cell>
          <cell r="J280">
            <v>38078.459478378296</v>
          </cell>
          <cell r="K280">
            <v>5358.3178946822882</v>
          </cell>
          <cell r="L280">
            <v>2.454504159571548</v>
          </cell>
          <cell r="M280">
            <v>3.2402464639511059</v>
          </cell>
          <cell r="N280">
            <v>6.3410406394289094</v>
          </cell>
          <cell r="O280">
            <v>157.22693851176965</v>
          </cell>
          <cell r="P280">
            <v>24.265313648123872</v>
          </cell>
          <cell r="Q280">
            <v>15.43330543595583</v>
          </cell>
          <cell r="R280">
            <v>443.02026268601503</v>
          </cell>
        </row>
        <row r="281">
          <cell r="A281" t="str">
            <v>Asia40268</v>
          </cell>
          <cell r="B281">
            <v>40268</v>
          </cell>
          <cell r="C281">
            <v>52</v>
          </cell>
          <cell r="D281">
            <v>53</v>
          </cell>
          <cell r="E281">
            <v>50</v>
          </cell>
          <cell r="F281">
            <v>151565.00645446777</v>
          </cell>
          <cell r="G281">
            <v>33427.464365005493</v>
          </cell>
          <cell r="H281">
            <v>118137.54208946228</v>
          </cell>
          <cell r="I281">
            <v>35416.085389137268</v>
          </cell>
          <cell r="J281">
            <v>47469.080017089844</v>
          </cell>
          <cell r="K281">
            <v>6067.5166659355164</v>
          </cell>
          <cell r="L281">
            <v>2.4887261781127914</v>
          </cell>
          <cell r="M281">
            <v>3.1929206633012743</v>
          </cell>
          <cell r="N281">
            <v>6.8531644297805316</v>
          </cell>
          <cell r="O281">
            <v>100.48543933056749</v>
          </cell>
          <cell r="P281">
            <v>22.29761120737443</v>
          </cell>
          <cell r="Q281">
            <v>22.189892740600818</v>
          </cell>
          <cell r="R281">
            <v>398.62561833182127</v>
          </cell>
        </row>
        <row r="282">
          <cell r="A282" t="str">
            <v>Asia40359</v>
          </cell>
          <cell r="B282">
            <v>40359</v>
          </cell>
          <cell r="C282">
            <v>56</v>
          </cell>
          <cell r="D282">
            <v>55</v>
          </cell>
          <cell r="E282">
            <v>54</v>
          </cell>
          <cell r="F282">
            <v>163477.69004821777</v>
          </cell>
          <cell r="G282">
            <v>36714.856371879578</v>
          </cell>
          <cell r="H282">
            <v>126762.8336763382</v>
          </cell>
          <cell r="I282">
            <v>38735.595010757446</v>
          </cell>
          <cell r="J282">
            <v>56494.324512481689</v>
          </cell>
          <cell r="K282">
            <v>7050.1717851161957</v>
          </cell>
          <cell r="L282">
            <v>2.2438153703091288</v>
          </cell>
          <cell r="M282">
            <v>2.8937011188106072</v>
          </cell>
          <cell r="N282">
            <v>6.9556760779586408</v>
          </cell>
          <cell r="O282">
            <v>93.724002835241734</v>
          </cell>
          <cell r="P282">
            <v>21.7288308600858</v>
          </cell>
          <cell r="Q282">
            <v>23.183848536946407</v>
          </cell>
          <cell r="R282">
            <v>567.68482326725382</v>
          </cell>
        </row>
        <row r="283">
          <cell r="A283" t="str">
            <v>Asia40451</v>
          </cell>
          <cell r="B283">
            <v>40451</v>
          </cell>
          <cell r="C283">
            <v>58</v>
          </cell>
          <cell r="D283">
            <v>57</v>
          </cell>
          <cell r="E283">
            <v>56</v>
          </cell>
          <cell r="F283">
            <v>177749.78216552734</v>
          </cell>
          <cell r="G283">
            <v>41520.943773269653</v>
          </cell>
          <cell r="H283">
            <v>136228.83839225769</v>
          </cell>
          <cell r="I283">
            <v>36429.916575431824</v>
          </cell>
          <cell r="J283">
            <v>63401.44614982605</v>
          </cell>
          <cell r="K283">
            <v>7489.4977045655251</v>
          </cell>
          <cell r="L283">
            <v>2.1486708374179799</v>
          </cell>
          <cell r="M283">
            <v>2.8035603753498139</v>
          </cell>
          <cell r="N283">
            <v>7.321448164366064</v>
          </cell>
          <cell r="O283">
            <v>112.82170232898103</v>
          </cell>
          <cell r="P283">
            <v>22.736452047247894</v>
          </cell>
          <cell r="Q283">
            <v>20.152551838785261</v>
          </cell>
          <cell r="R283">
            <v>502.99020861263836</v>
          </cell>
        </row>
        <row r="284">
          <cell r="A284" t="str">
            <v>Asia40543</v>
          </cell>
          <cell r="B284">
            <v>40543</v>
          </cell>
          <cell r="C284">
            <v>60</v>
          </cell>
          <cell r="D284">
            <v>59</v>
          </cell>
          <cell r="E284">
            <v>58</v>
          </cell>
          <cell r="F284">
            <v>211032.65166473389</v>
          </cell>
          <cell r="G284">
            <v>49605.752763748169</v>
          </cell>
          <cell r="H284">
            <v>161426.89890098572</v>
          </cell>
          <cell r="I284">
            <v>44983.450577735901</v>
          </cell>
          <cell r="J284">
            <v>76413.162761688232</v>
          </cell>
          <cell r="K284">
            <v>8225.761547267437</v>
          </cell>
          <cell r="L284">
            <v>2.1125535584023933</v>
          </cell>
          <cell r="M284">
            <v>2.7617316707971771</v>
          </cell>
          <cell r="N284">
            <v>8.2217915702539113</v>
          </cell>
          <cell r="O284">
            <v>109.21167868237802</v>
          </cell>
          <cell r="P284">
            <v>22.952867357238929</v>
          </cell>
          <cell r="Q284">
            <v>21.016861597735442</v>
          </cell>
          <cell r="R284">
            <v>428.49151214374075</v>
          </cell>
        </row>
        <row r="285">
          <cell r="A285" t="str">
            <v>Asia40633</v>
          </cell>
          <cell r="B285">
            <v>40633</v>
          </cell>
          <cell r="C285">
            <v>56</v>
          </cell>
          <cell r="D285">
            <v>59</v>
          </cell>
          <cell r="E285">
            <v>51</v>
          </cell>
          <cell r="F285">
            <v>191005.79609680176</v>
          </cell>
          <cell r="G285">
            <v>43075.705359458923</v>
          </cell>
          <cell r="H285">
            <v>147930.09073734283</v>
          </cell>
          <cell r="I285">
            <v>47870.3422979936</v>
          </cell>
          <cell r="J285">
            <v>74080.2906665802</v>
          </cell>
          <cell r="K285">
            <v>7402.2155112028122</v>
          </cell>
          <cell r="L285">
            <v>1.9968886380743975</v>
          </cell>
          <cell r="M285">
            <v>2.578361860869022</v>
          </cell>
          <cell r="N285">
            <v>8.7076883055377454</v>
          </cell>
          <cell r="O285">
            <v>98.150221461993169</v>
          </cell>
          <cell r="P285">
            <v>23.269286331933078</v>
          </cell>
          <cell r="Q285">
            <v>23.7078286582814</v>
          </cell>
          <cell r="R285">
            <v>489.67444900894628</v>
          </cell>
        </row>
        <row r="286">
          <cell r="A286" t="str">
            <v>Asia40724</v>
          </cell>
          <cell r="B286">
            <v>40724</v>
          </cell>
          <cell r="C286">
            <v>55</v>
          </cell>
          <cell r="D286">
            <v>57</v>
          </cell>
          <cell r="E286">
            <v>51</v>
          </cell>
          <cell r="F286">
            <v>190738.09346008301</v>
          </cell>
          <cell r="G286">
            <v>38978.664080619812</v>
          </cell>
          <cell r="H286">
            <v>151759.4293794632</v>
          </cell>
          <cell r="I286">
            <v>48788.359269797802</v>
          </cell>
          <cell r="J286">
            <v>72006.363233566284</v>
          </cell>
          <cell r="K286">
            <v>7396.5846494436264</v>
          </cell>
          <cell r="L286">
            <v>2.1075835879560079</v>
          </cell>
          <cell r="M286">
            <v>2.6489060812776763</v>
          </cell>
          <cell r="N286">
            <v>8.5680302439429639</v>
          </cell>
          <cell r="O286">
            <v>84.986170895292688</v>
          </cell>
          <cell r="P286">
            <v>20.801870309245132</v>
          </cell>
          <cell r="Q286">
            <v>24.476770855900899</v>
          </cell>
          <cell r="R286">
            <v>573.78406374939311</v>
          </cell>
        </row>
        <row r="287">
          <cell r="A287" t="str">
            <v>Asia40816</v>
          </cell>
          <cell r="B287">
            <v>40816</v>
          </cell>
          <cell r="C287">
            <v>55</v>
          </cell>
          <cell r="D287">
            <v>56</v>
          </cell>
          <cell r="E287">
            <v>53</v>
          </cell>
          <cell r="F287">
            <v>197479.36040496826</v>
          </cell>
          <cell r="G287">
            <v>37747.403456687927</v>
          </cell>
          <cell r="H287">
            <v>159731.95694828033</v>
          </cell>
          <cell r="I287">
            <v>54624.241888821125</v>
          </cell>
          <cell r="J287">
            <v>73393.70219039917</v>
          </cell>
          <cell r="K287">
            <v>8004.2961130142212</v>
          </cell>
          <cell r="L287">
            <v>2.1763714348937055</v>
          </cell>
          <cell r="M287">
            <v>2.6906853655190197</v>
          </cell>
          <cell r="N287">
            <v>8.3841871153710468</v>
          </cell>
          <cell r="O287">
            <v>70.642306176300224</v>
          </cell>
          <cell r="P287">
            <v>19.088239400632609</v>
          </cell>
          <cell r="Q287">
            <v>27.020974305389416</v>
          </cell>
          <cell r="R287">
            <v>945.4299905114899</v>
          </cell>
        </row>
        <row r="288">
          <cell r="A288" t="str">
            <v>Asia40908</v>
          </cell>
          <cell r="B288">
            <v>40908</v>
          </cell>
          <cell r="C288">
            <v>52</v>
          </cell>
          <cell r="D288">
            <v>53</v>
          </cell>
          <cell r="E288">
            <v>50</v>
          </cell>
          <cell r="F288">
            <v>186811.20014953613</v>
          </cell>
          <cell r="G288">
            <v>38372.89980173111</v>
          </cell>
          <cell r="H288">
            <v>148438.30034780502</v>
          </cell>
          <cell r="I288">
            <v>48412.559588935401</v>
          </cell>
          <cell r="J288">
            <v>70649.55810546875</v>
          </cell>
          <cell r="K288">
            <v>6900.7811193466187</v>
          </cell>
          <cell r="L288">
            <v>2.1010506552101833</v>
          </cell>
          <cell r="M288">
            <v>2.6441948847104775</v>
          </cell>
          <cell r="N288">
            <v>9.3236911737105039</v>
          </cell>
          <cell r="O288">
            <v>79.597085830985861</v>
          </cell>
          <cell r="P288">
            <v>20.367749016665311</v>
          </cell>
          <cell r="Q288">
            <v>25.588561194204516</v>
          </cell>
          <cell r="R288">
            <v>864.93078350751125</v>
          </cell>
        </row>
        <row r="289">
          <cell r="A289" t="str">
            <v>Asia40999</v>
          </cell>
          <cell r="B289">
            <v>40999</v>
          </cell>
          <cell r="C289">
            <v>45</v>
          </cell>
          <cell r="D289">
            <v>45</v>
          </cell>
          <cell r="E289">
            <v>44</v>
          </cell>
          <cell r="F289">
            <v>190224.17764282227</v>
          </cell>
          <cell r="G289">
            <v>44216.597414016724</v>
          </cell>
          <cell r="H289">
            <v>146007.58022880554</v>
          </cell>
          <cell r="I289">
            <v>38544.391348347068</v>
          </cell>
          <cell r="J289">
            <v>60940.694046020508</v>
          </cell>
          <cell r="K289">
            <v>7889.2657165527344</v>
          </cell>
          <cell r="L289">
            <v>2.395896248220363</v>
          </cell>
          <cell r="M289">
            <v>3.1214639186611643</v>
          </cell>
          <cell r="N289">
            <v>7.0995129328029858</v>
          </cell>
          <cell r="O289">
            <v>114.71603485551707</v>
          </cell>
          <cell r="P289">
            <v>23.244467639145633</v>
          </cell>
          <cell r="Q289">
            <v>20.262614261747849</v>
          </cell>
          <cell r="R289">
            <v>671.2846501338588</v>
          </cell>
        </row>
        <row r="290">
          <cell r="A290" t="str">
            <v>Asia41090</v>
          </cell>
          <cell r="B290">
            <v>41090</v>
          </cell>
          <cell r="C290">
            <v>52</v>
          </cell>
          <cell r="D290">
            <v>52</v>
          </cell>
          <cell r="E290">
            <v>50</v>
          </cell>
          <cell r="F290">
            <v>192798.65744018555</v>
          </cell>
          <cell r="G290">
            <v>42680.087980270386</v>
          </cell>
          <cell r="H290">
            <v>150118.56945991516</v>
          </cell>
          <cell r="I290">
            <v>39602.972686544061</v>
          </cell>
          <cell r="J290">
            <v>62073.044136047363</v>
          </cell>
          <cell r="K290">
            <v>8685.6762943267822</v>
          </cell>
          <cell r="L290">
            <v>2.4184180355468916</v>
          </cell>
          <cell r="M290">
            <v>3.1059964937054305</v>
          </cell>
          <cell r="N290">
            <v>6.6067465716935381</v>
          </cell>
          <cell r="O290">
            <v>107.769909895607</v>
          </cell>
          <cell r="P290">
            <v>22.137129245057938</v>
          </cell>
          <cell r="Q290">
            <v>20.541103974663624</v>
          </cell>
          <cell r="R290">
            <v>713.23810901185311</v>
          </cell>
        </row>
        <row r="291">
          <cell r="A291" t="str">
            <v>Asia41182</v>
          </cell>
          <cell r="B291">
            <v>41182</v>
          </cell>
          <cell r="C291">
            <v>22</v>
          </cell>
          <cell r="D291">
            <v>22</v>
          </cell>
          <cell r="E291">
            <v>21</v>
          </cell>
          <cell r="F291">
            <v>66695</v>
          </cell>
          <cell r="G291">
            <v>14787</v>
          </cell>
          <cell r="H291">
            <v>51908</v>
          </cell>
          <cell r="I291">
            <v>14878</v>
          </cell>
          <cell r="J291">
            <v>27329</v>
          </cell>
          <cell r="K291">
            <v>3430</v>
          </cell>
          <cell r="L291">
            <v>1.8993742910461415</v>
          </cell>
          <cell r="M291">
            <v>2.4404478758827617</v>
          </cell>
          <cell r="N291">
            <v>6.7402332361516031</v>
          </cell>
          <cell r="O291">
            <v>115.53300174754671</v>
          </cell>
          <cell r="P291">
            <v>23.366366243899787</v>
          </cell>
          <cell r="Q291">
            <v>20.224841292497587</v>
          </cell>
          <cell r="R291">
            <v>440.58431526674292</v>
          </cell>
        </row>
        <row r="292">
          <cell r="A292" t="str">
            <v>EMEA HY40999</v>
          </cell>
          <cell r="B292">
            <v>40999</v>
          </cell>
          <cell r="C292">
            <v>24</v>
          </cell>
          <cell r="D292">
            <v>24</v>
          </cell>
          <cell r="E292">
            <v>24</v>
          </cell>
          <cell r="F292">
            <v>67590.964813232422</v>
          </cell>
          <cell r="G292">
            <v>13461.499412536621</v>
          </cell>
          <cell r="H292">
            <v>54129.465400695801</v>
          </cell>
          <cell r="I292">
            <v>15113.633721828461</v>
          </cell>
          <cell r="J292">
            <v>32019.098693847656</v>
          </cell>
          <cell r="K292">
            <v>4504.1227102279663</v>
          </cell>
          <cell r="L292">
            <v>1.690536823608235</v>
          </cell>
          <cell r="M292">
            <v>2.1109577586648234</v>
          </cell>
          <cell r="N292">
            <v>7.10884244364361</v>
          </cell>
          <cell r="O292">
            <v>89.068583110455563</v>
          </cell>
          <cell r="P292">
            <v>19.916122590842551</v>
          </cell>
          <cell r="Q292">
            <v>22.360434953977212</v>
          </cell>
          <cell r="R292">
            <v>660.13615591994142</v>
          </cell>
        </row>
        <row r="293">
          <cell r="A293" t="str">
            <v>Asia IG</v>
          </cell>
          <cell r="B293" t="str">
            <v>ReportDate</v>
          </cell>
          <cell r="C293" t="str">
            <v>LeverageSample</v>
          </cell>
          <cell r="D293" t="str">
            <v>LiquiditySample</v>
          </cell>
          <cell r="E293" t="str">
            <v>CoverageSample</v>
          </cell>
          <cell r="F293" t="str">
            <v>TotalDebt</v>
          </cell>
          <cell r="G293" t="str">
            <v>Cash</v>
          </cell>
          <cell r="H293" t="str">
            <v>NetDebt</v>
          </cell>
          <cell r="I293" t="str">
            <v>STdebt</v>
          </cell>
          <cell r="J293" t="str">
            <v>LtmEbitda</v>
          </cell>
          <cell r="K293" t="str">
            <v>LtmInterest</v>
          </cell>
          <cell r="L293" t="str">
            <v>NetLeverage</v>
          </cell>
          <cell r="M293" t="str">
            <v>Leverage</v>
          </cell>
          <cell r="N293" t="str">
            <v>CoverageRatio</v>
          </cell>
          <cell r="O293" t="str">
            <v>CashSTdebt</v>
          </cell>
          <cell r="P293" t="str">
            <v>CashTotalDebt</v>
          </cell>
          <cell r="Q293" t="str">
            <v>STtoTotalDebt</v>
          </cell>
          <cell r="R293" t="str">
            <v>OAS</v>
          </cell>
        </row>
        <row r="294">
          <cell r="A294" t="str">
            <v>Asia IG38807</v>
          </cell>
          <cell r="B294">
            <v>38807</v>
          </cell>
          <cell r="C294">
            <v>14</v>
          </cell>
          <cell r="D294">
            <v>14</v>
          </cell>
          <cell r="E294">
            <v>13</v>
          </cell>
          <cell r="F294">
            <v>43642.675827026367</v>
          </cell>
          <cell r="G294">
            <v>9792.4720916748047</v>
          </cell>
          <cell r="H294">
            <v>33850.203735351563</v>
          </cell>
          <cell r="I294">
            <v>6500.1735038757324</v>
          </cell>
          <cell r="J294">
            <v>25864.957977294922</v>
          </cell>
          <cell r="K294">
            <v>2073.1489286422729</v>
          </cell>
          <cell r="L294">
            <v>1.3087283484112497</v>
          </cell>
          <cell r="M294">
            <v>1.6873283098057723</v>
          </cell>
          <cell r="N294">
            <v>9.426865382372231</v>
          </cell>
          <cell r="O294">
            <v>150.64939552515077</v>
          </cell>
          <cell r="P294">
            <v>22.437836145717426</v>
          </cell>
          <cell r="Q294">
            <v>14.894076453145445</v>
          </cell>
          <cell r="R294">
            <v>109.15402880693655</v>
          </cell>
        </row>
        <row r="295">
          <cell r="A295" t="str">
            <v>Asia IG38898</v>
          </cell>
          <cell r="B295">
            <v>38898</v>
          </cell>
          <cell r="C295">
            <v>14</v>
          </cell>
          <cell r="D295">
            <v>14</v>
          </cell>
          <cell r="E295">
            <v>13</v>
          </cell>
          <cell r="F295">
            <v>44833.142440795898</v>
          </cell>
          <cell r="G295">
            <v>9569.6534118652344</v>
          </cell>
          <cell r="H295">
            <v>35263.489028930664</v>
          </cell>
          <cell r="I295">
            <v>5994.8968086242676</v>
          </cell>
          <cell r="J295">
            <v>25859.4638671875</v>
          </cell>
          <cell r="K295">
            <v>2123.0988960266113</v>
          </cell>
          <cell r="L295">
            <v>1.3636589377893376</v>
          </cell>
          <cell r="M295">
            <v>1.7337228130890865</v>
          </cell>
          <cell r="N295">
            <v>9.5353654809340078</v>
          </cell>
          <cell r="O295">
            <v>159.62999393247799</v>
          </cell>
          <cell r="P295">
            <v>21.34504273150689</v>
          </cell>
          <cell r="Q295">
            <v>13.37157397909546</v>
          </cell>
          <cell r="R295">
            <v>121.79693469768546</v>
          </cell>
        </row>
        <row r="296">
          <cell r="A296" t="str">
            <v>Asia IG38990</v>
          </cell>
          <cell r="B296">
            <v>38990</v>
          </cell>
          <cell r="C296">
            <v>14</v>
          </cell>
          <cell r="D296">
            <v>14</v>
          </cell>
          <cell r="E296">
            <v>13</v>
          </cell>
          <cell r="F296">
            <v>45471.564605712891</v>
          </cell>
          <cell r="G296">
            <v>9692.7338256835938</v>
          </cell>
          <cell r="H296">
            <v>35778.830780029297</v>
          </cell>
          <cell r="I296">
            <v>6229.2856674194336</v>
          </cell>
          <cell r="J296">
            <v>26217.184661865234</v>
          </cell>
          <cell r="K296">
            <v>2228.3634662628174</v>
          </cell>
          <cell r="L296">
            <v>1.3647091112751004</v>
          </cell>
          <cell r="M296">
            <v>1.7344182906051895</v>
          </cell>
          <cell r="N296">
            <v>9.2914872065963809</v>
          </cell>
          <cell r="O296">
            <v>155.59944339009485</v>
          </cell>
          <cell r="P296">
            <v>21.316033239080216</v>
          </cell>
          <cell r="Q296">
            <v>13.699299158570867</v>
          </cell>
          <cell r="R296">
            <v>109.563329655365</v>
          </cell>
        </row>
        <row r="297">
          <cell r="A297" t="str">
            <v>Asia IG39082</v>
          </cell>
          <cell r="B297">
            <v>39082</v>
          </cell>
          <cell r="C297">
            <v>14</v>
          </cell>
          <cell r="D297">
            <v>14</v>
          </cell>
          <cell r="E297">
            <v>13</v>
          </cell>
          <cell r="F297">
            <v>45302.652740478516</v>
          </cell>
          <cell r="G297">
            <v>11136.554290771484</v>
          </cell>
          <cell r="H297">
            <v>34166.098449707031</v>
          </cell>
          <cell r="I297">
            <v>5742.1321249008179</v>
          </cell>
          <cell r="J297">
            <v>26624.000671386719</v>
          </cell>
          <cell r="K297">
            <v>2233.7129993438721</v>
          </cell>
          <cell r="L297">
            <v>1.2832819106118014</v>
          </cell>
          <cell r="M297">
            <v>1.7015719500475401</v>
          </cell>
          <cell r="N297">
            <v>9.3637761299232736</v>
          </cell>
          <cell r="O297">
            <v>193.94458449462869</v>
          </cell>
          <cell r="P297">
            <v>24.582565516788883</v>
          </cell>
          <cell r="Q297">
            <v>12.675046112189689</v>
          </cell>
          <cell r="R297">
            <v>90.047303181116888</v>
          </cell>
        </row>
        <row r="298">
          <cell r="A298" t="str">
            <v>Asia IG39172</v>
          </cell>
          <cell r="B298">
            <v>39172</v>
          </cell>
          <cell r="C298">
            <v>16</v>
          </cell>
          <cell r="D298">
            <v>16</v>
          </cell>
          <cell r="E298">
            <v>15</v>
          </cell>
          <cell r="F298">
            <v>54878.63916015625</v>
          </cell>
          <cell r="G298">
            <v>15922.853820800781</v>
          </cell>
          <cell r="H298">
            <v>38955.785339355469</v>
          </cell>
          <cell r="I298">
            <v>11976.455442428589</v>
          </cell>
          <cell r="J298">
            <v>29699.934417724609</v>
          </cell>
          <cell r="K298">
            <v>2465.4008941650391</v>
          </cell>
          <cell r="L298">
            <v>1.3116455003384473</v>
          </cell>
          <cell r="M298">
            <v>1.8477697084544824</v>
          </cell>
          <cell r="N298">
            <v>9.5564893887613174</v>
          </cell>
          <cell r="O298">
            <v>132.95130514485462</v>
          </cell>
          <cell r="P298">
            <v>29.014665932826762</v>
          </cell>
          <cell r="Q298">
            <v>21.823528472484245</v>
          </cell>
          <cell r="R298">
            <v>91.257050864644441</v>
          </cell>
        </row>
        <row r="299">
          <cell r="A299" t="str">
            <v>Asia IG39263</v>
          </cell>
          <cell r="B299">
            <v>39263</v>
          </cell>
          <cell r="C299">
            <v>16</v>
          </cell>
          <cell r="D299">
            <v>16</v>
          </cell>
          <cell r="E299">
            <v>15</v>
          </cell>
          <cell r="F299">
            <v>55756.323791503906</v>
          </cell>
          <cell r="G299">
            <v>15354.542510986328</v>
          </cell>
          <cell r="H299">
            <v>40401.781280517578</v>
          </cell>
          <cell r="I299">
            <v>11619.118827819824</v>
          </cell>
          <cell r="J299">
            <v>29778.9423828125</v>
          </cell>
          <cell r="K299">
            <v>2437.1306304931641</v>
          </cell>
          <cell r="L299">
            <v>1.3567231757645046</v>
          </cell>
          <cell r="M299">
            <v>1.8723406316701416</v>
          </cell>
          <cell r="N299">
            <v>9.5337327666083311</v>
          </cell>
          <cell r="O299">
            <v>132.14894122799333</v>
          </cell>
          <cell r="P299">
            <v>27.53865654486718</v>
          </cell>
          <cell r="Q299">
            <v>20.839104943985447</v>
          </cell>
          <cell r="R299">
            <v>97.272690697595962</v>
          </cell>
        </row>
        <row r="300">
          <cell r="A300" t="str">
            <v>Asia IG39355</v>
          </cell>
          <cell r="B300">
            <v>39355</v>
          </cell>
          <cell r="C300">
            <v>15</v>
          </cell>
          <cell r="D300">
            <v>15</v>
          </cell>
          <cell r="E300">
            <v>14</v>
          </cell>
          <cell r="F300">
            <v>53623.111389160156</v>
          </cell>
          <cell r="G300">
            <v>13239.162582397461</v>
          </cell>
          <cell r="H300">
            <v>40383.948806762695</v>
          </cell>
          <cell r="I300">
            <v>9601.9497489929199</v>
          </cell>
          <cell r="J300">
            <v>29702.589141845703</v>
          </cell>
          <cell r="K300">
            <v>2350.5125064849854</v>
          </cell>
          <cell r="L300">
            <v>1.3596103899868057</v>
          </cell>
          <cell r="M300">
            <v>1.8053345832271122</v>
          </cell>
          <cell r="N300">
            <v>9.8107203914724241</v>
          </cell>
          <cell r="O300">
            <v>137.87994030885261</v>
          </cell>
          <cell r="P300">
            <v>24.689284600284758</v>
          </cell>
          <cell r="Q300">
            <v>17.906364439221896</v>
          </cell>
          <cell r="R300">
            <v>135.2629378962055</v>
          </cell>
        </row>
        <row r="301">
          <cell r="A301" t="str">
            <v>Asia IG39447</v>
          </cell>
          <cell r="B301">
            <v>39447</v>
          </cell>
          <cell r="C301">
            <v>16</v>
          </cell>
          <cell r="D301">
            <v>16</v>
          </cell>
          <cell r="E301">
            <v>15</v>
          </cell>
          <cell r="F301">
            <v>55072.9072265625</v>
          </cell>
          <cell r="G301">
            <v>15098.256629943848</v>
          </cell>
          <cell r="H301">
            <v>39974.650596618652</v>
          </cell>
          <cell r="I301">
            <v>11096.880615234375</v>
          </cell>
          <cell r="J301">
            <v>30137.406127929688</v>
          </cell>
          <cell r="K301">
            <v>2394.1179695129395</v>
          </cell>
          <cell r="L301">
            <v>1.326413110236861</v>
          </cell>
          <cell r="M301">
            <v>1.8273937376290643</v>
          </cell>
          <cell r="N301">
            <v>9.8781436776864187</v>
          </cell>
          <cell r="O301">
            <v>136.05856594704798</v>
          </cell>
          <cell r="P301">
            <v>27.415034706324221</v>
          </cell>
          <cell r="Q301">
            <v>20.149436763131657</v>
          </cell>
          <cell r="R301">
            <v>176.88490397843333</v>
          </cell>
        </row>
        <row r="302">
          <cell r="A302" t="str">
            <v>Asia IG39538</v>
          </cell>
          <cell r="B302">
            <v>39538</v>
          </cell>
          <cell r="C302">
            <v>16</v>
          </cell>
          <cell r="D302">
            <v>16</v>
          </cell>
          <cell r="E302">
            <v>15</v>
          </cell>
          <cell r="F302">
            <v>58732.421478271484</v>
          </cell>
          <cell r="G302">
            <v>14476.782285690308</v>
          </cell>
          <cell r="H302">
            <v>44255.639192581177</v>
          </cell>
          <cell r="I302">
            <v>10964.336917877197</v>
          </cell>
          <cell r="J302">
            <v>31153.720779418945</v>
          </cell>
          <cell r="K302">
            <v>2888.1677894592285</v>
          </cell>
          <cell r="L302">
            <v>1.4205570983295754</v>
          </cell>
          <cell r="M302">
            <v>1.885245807206176</v>
          </cell>
          <cell r="N302">
            <v>8.4609450571842935</v>
          </cell>
          <cell r="O302">
            <v>132.0351827394698</v>
          </cell>
          <cell r="P302">
            <v>24.648706662036922</v>
          </cell>
          <cell r="Q302">
            <v>18.668286854022423</v>
          </cell>
          <cell r="R302">
            <v>296.60016453959673</v>
          </cell>
        </row>
        <row r="303">
          <cell r="A303" t="str">
            <v>Asia IG39629</v>
          </cell>
          <cell r="B303">
            <v>39629</v>
          </cell>
          <cell r="C303">
            <v>16</v>
          </cell>
          <cell r="D303">
            <v>16</v>
          </cell>
          <cell r="E303">
            <v>15</v>
          </cell>
          <cell r="F303">
            <v>57286.254516601563</v>
          </cell>
          <cell r="G303">
            <v>12542.511594772339</v>
          </cell>
          <cell r="H303">
            <v>44743.742921829224</v>
          </cell>
          <cell r="I303">
            <v>10840.296502113342</v>
          </cell>
          <cell r="J303">
            <v>32153.108016967773</v>
          </cell>
          <cell r="K303">
            <v>2796.6336936950684</v>
          </cell>
          <cell r="L303">
            <v>1.3915837591257787</v>
          </cell>
          <cell r="M303">
            <v>1.7816708259235958</v>
          </cell>
          <cell r="N303">
            <v>8.8886813832793159</v>
          </cell>
          <cell r="O303">
            <v>115.70266175216837</v>
          </cell>
          <cell r="P303">
            <v>21.894452169389986</v>
          </cell>
          <cell r="Q303">
            <v>18.923032398586688</v>
          </cell>
          <cell r="R303">
            <v>264.72950224894043</v>
          </cell>
        </row>
        <row r="304">
          <cell r="A304" t="str">
            <v>Asia IG39721</v>
          </cell>
          <cell r="B304">
            <v>39721</v>
          </cell>
          <cell r="C304">
            <v>15</v>
          </cell>
          <cell r="D304">
            <v>15</v>
          </cell>
          <cell r="E304">
            <v>14</v>
          </cell>
          <cell r="F304">
            <v>56469.638305664063</v>
          </cell>
          <cell r="G304">
            <v>12611.296430587769</v>
          </cell>
          <cell r="H304">
            <v>43858.341875076294</v>
          </cell>
          <cell r="I304">
            <v>10837.828043937683</v>
          </cell>
          <cell r="J304">
            <v>31579.56282043457</v>
          </cell>
          <cell r="K304">
            <v>2771.1472454071045</v>
          </cell>
          <cell r="L304">
            <v>1.3888204255537175</v>
          </cell>
          <cell r="M304">
            <v>1.7881703627994359</v>
          </cell>
          <cell r="N304">
            <v>8.5048272975985313</v>
          </cell>
          <cell r="O304">
            <v>116.36368818051237</v>
          </cell>
          <cell r="P304">
            <v>22.332879772178071</v>
          </cell>
          <cell r="Q304">
            <v>19.192310007855351</v>
          </cell>
          <cell r="R304">
            <v>339.08719601024723</v>
          </cell>
        </row>
        <row r="305">
          <cell r="A305" t="str">
            <v>Asia IG39813</v>
          </cell>
          <cell r="B305">
            <v>39813</v>
          </cell>
          <cell r="C305">
            <v>14</v>
          </cell>
          <cell r="D305">
            <v>14</v>
          </cell>
          <cell r="E305">
            <v>13</v>
          </cell>
          <cell r="F305">
            <v>56319.178588867188</v>
          </cell>
          <cell r="G305">
            <v>14959.487043380737</v>
          </cell>
          <cell r="H305">
            <v>41359.69154548645</v>
          </cell>
          <cell r="I305">
            <v>10639.619234085083</v>
          </cell>
          <cell r="J305">
            <v>27844.600509643555</v>
          </cell>
          <cell r="K305">
            <v>2715.5604953765869</v>
          </cell>
          <cell r="L305">
            <v>1.485375648724504</v>
          </cell>
          <cell r="M305">
            <v>2.0226247659528065</v>
          </cell>
          <cell r="N305">
            <v>7.372047743737923</v>
          </cell>
          <cell r="O305">
            <v>140.60171434948091</v>
          </cell>
          <cell r="P305">
            <v>26.561976609399331</v>
          </cell>
          <cell r="Q305">
            <v>18.891644907953708</v>
          </cell>
          <cell r="R305">
            <v>621.44320163354223</v>
          </cell>
        </row>
        <row r="306">
          <cell r="A306" t="str">
            <v>Asia IG39903</v>
          </cell>
          <cell r="B306">
            <v>39903</v>
          </cell>
          <cell r="C306">
            <v>14</v>
          </cell>
          <cell r="D306">
            <v>14</v>
          </cell>
          <cell r="E306">
            <v>13</v>
          </cell>
          <cell r="F306">
            <v>58387.536193847656</v>
          </cell>
          <cell r="G306">
            <v>15970.741622924805</v>
          </cell>
          <cell r="H306">
            <v>42416.794570922852</v>
          </cell>
          <cell r="I306">
            <v>9546.6473512649536</v>
          </cell>
          <cell r="J306">
            <v>25053.836761474609</v>
          </cell>
          <cell r="K306">
            <v>2605.0207080841064</v>
          </cell>
          <cell r="L306">
            <v>1.6930259015715843</v>
          </cell>
          <cell r="M306">
            <v>2.3304828218418994</v>
          </cell>
          <cell r="N306">
            <v>7.1719275815983856</v>
          </cell>
          <cell r="O306">
            <v>167.29162642431371</v>
          </cell>
          <cell r="P306">
            <v>27.352998026670726</v>
          </cell>
          <cell r="Q306">
            <v>16.350488432274169</v>
          </cell>
          <cell r="R306">
            <v>550.46772368441714</v>
          </cell>
        </row>
        <row r="307">
          <cell r="A307" t="str">
            <v>Asia IG39994</v>
          </cell>
          <cell r="B307">
            <v>39994</v>
          </cell>
          <cell r="C307">
            <v>14</v>
          </cell>
          <cell r="D307">
            <v>14</v>
          </cell>
          <cell r="E307">
            <v>13</v>
          </cell>
          <cell r="F307">
            <v>63188.9140625</v>
          </cell>
          <cell r="G307">
            <v>15901.454330444336</v>
          </cell>
          <cell r="H307">
            <v>47287.459732055664</v>
          </cell>
          <cell r="I307">
            <v>10115.982395172119</v>
          </cell>
          <cell r="J307">
            <v>21837.300712585449</v>
          </cell>
          <cell r="K307">
            <v>2552.1195964813232</v>
          </cell>
          <cell r="L307">
            <v>2.1654443630389983</v>
          </cell>
          <cell r="M307">
            <v>2.8936229295996485</v>
          </cell>
          <cell r="N307">
            <v>6.7344625085852545</v>
          </cell>
          <cell r="O307">
            <v>157.19139979952269</v>
          </cell>
          <cell r="P307">
            <v>25.16494319670733</v>
          </cell>
          <cell r="Q307">
            <v>16.009109422526908</v>
          </cell>
          <cell r="R307">
            <v>325.65228065653116</v>
          </cell>
        </row>
        <row r="308">
          <cell r="A308" t="str">
            <v>Asia IG40086</v>
          </cell>
          <cell r="B308">
            <v>40086</v>
          </cell>
          <cell r="C308">
            <v>14</v>
          </cell>
          <cell r="D308">
            <v>14</v>
          </cell>
          <cell r="E308">
            <v>13</v>
          </cell>
          <cell r="F308">
            <v>66237.27490234375</v>
          </cell>
          <cell r="G308">
            <v>15696.7578125</v>
          </cell>
          <cell r="H308">
            <v>50540.51708984375</v>
          </cell>
          <cell r="I308">
            <v>9313.3726391792297</v>
          </cell>
          <cell r="J308">
            <v>20616.498153686523</v>
          </cell>
          <cell r="K308">
            <v>2535.5492267608643</v>
          </cell>
          <cell r="L308">
            <v>2.4514598314945348</v>
          </cell>
          <cell r="M308">
            <v>3.212828600113137</v>
          </cell>
          <cell r="N308">
            <v>6.6476292560982326</v>
          </cell>
          <cell r="O308">
            <v>168.5399953446223</v>
          </cell>
          <cell r="P308">
            <v>23.697771135123471</v>
          </cell>
          <cell r="Q308">
            <v>14.060621686067709</v>
          </cell>
          <cell r="R308">
            <v>238.90263519183321</v>
          </cell>
        </row>
        <row r="309">
          <cell r="A309" t="str">
            <v>Asia IG40178</v>
          </cell>
          <cell r="B309">
            <v>40178</v>
          </cell>
          <cell r="C309">
            <v>15</v>
          </cell>
          <cell r="D309">
            <v>15</v>
          </cell>
          <cell r="E309">
            <v>14</v>
          </cell>
          <cell r="F309">
            <v>66968.309936523438</v>
          </cell>
          <cell r="G309">
            <v>15934.094345092773</v>
          </cell>
          <cell r="H309">
            <v>51034.215591430664</v>
          </cell>
          <cell r="I309">
            <v>9182.0358700752258</v>
          </cell>
          <cell r="J309">
            <v>22908.144714355469</v>
          </cell>
          <cell r="K309">
            <v>2785.1639194488525</v>
          </cell>
          <cell r="L309">
            <v>2.2277760258538044</v>
          </cell>
          <cell r="M309">
            <v>2.9233406184376647</v>
          </cell>
          <cell r="N309">
            <v>6.7525636942971659</v>
          </cell>
          <cell r="O309">
            <v>173.53552709397366</v>
          </cell>
          <cell r="P309">
            <v>23.793484351323873</v>
          </cell>
          <cell r="Q309">
            <v>13.711016268408905</v>
          </cell>
          <cell r="R309">
            <v>207.3428378964629</v>
          </cell>
        </row>
        <row r="310">
          <cell r="A310" t="str">
            <v>Asia IG40268</v>
          </cell>
          <cell r="B310">
            <v>40268</v>
          </cell>
          <cell r="C310">
            <v>15</v>
          </cell>
          <cell r="D310">
            <v>17</v>
          </cell>
          <cell r="E310">
            <v>14</v>
          </cell>
          <cell r="F310">
            <v>78659.330200195313</v>
          </cell>
          <cell r="G310">
            <v>16495.425765991211</v>
          </cell>
          <cell r="H310">
            <v>62163.904434204102</v>
          </cell>
          <cell r="I310">
            <v>20327.151531219482</v>
          </cell>
          <cell r="J310">
            <v>28144.098449707031</v>
          </cell>
          <cell r="K310">
            <v>3035.3893814086914</v>
          </cell>
          <cell r="L310">
            <v>2.2087722776158496</v>
          </cell>
          <cell r="M310">
            <v>2.7948783060419591</v>
          </cell>
          <cell r="N310">
            <v>7.5412286103335999</v>
          </cell>
          <cell r="O310">
            <v>92.219809634303388</v>
          </cell>
          <cell r="P310">
            <v>21.513599019253764</v>
          </cell>
          <cell r="Q310">
            <v>23.32860922676559</v>
          </cell>
          <cell r="R310">
            <v>170.74698282179682</v>
          </cell>
        </row>
        <row r="311">
          <cell r="A311" t="str">
            <v>Asia IG40359</v>
          </cell>
          <cell r="B311">
            <v>40359</v>
          </cell>
          <cell r="C311">
            <v>17</v>
          </cell>
          <cell r="D311">
            <v>18</v>
          </cell>
          <cell r="E311">
            <v>16</v>
          </cell>
          <cell r="F311">
            <v>87376.003784179688</v>
          </cell>
          <cell r="G311">
            <v>18503.671569824219</v>
          </cell>
          <cell r="H311">
            <v>68872.332214355469</v>
          </cell>
          <cell r="I311">
            <v>23614.502910614014</v>
          </cell>
          <cell r="J311">
            <v>33480.080596923828</v>
          </cell>
          <cell r="K311">
            <v>3542.1874580383301</v>
          </cell>
          <cell r="L311">
            <v>2.0571136922735933</v>
          </cell>
          <cell r="M311">
            <v>2.6097907241061975</v>
          </cell>
          <cell r="N311">
            <v>7.5259497283388432</v>
          </cell>
          <cell r="O311">
            <v>81.311702053302341</v>
          </cell>
          <cell r="P311">
            <v>20.936234530120583</v>
          </cell>
          <cell r="Q311">
            <v>25.74811989102901</v>
          </cell>
          <cell r="R311">
            <v>234.18475137904733</v>
          </cell>
        </row>
        <row r="312">
          <cell r="A312" t="str">
            <v>Asia IG40451</v>
          </cell>
          <cell r="B312">
            <v>40451</v>
          </cell>
          <cell r="C312">
            <v>17</v>
          </cell>
          <cell r="D312">
            <v>18</v>
          </cell>
          <cell r="E312">
            <v>16</v>
          </cell>
          <cell r="F312">
            <v>90327.586364746094</v>
          </cell>
          <cell r="G312">
            <v>21271.035995483398</v>
          </cell>
          <cell r="H312">
            <v>69056.550369262695</v>
          </cell>
          <cell r="I312">
            <v>22444.872108459473</v>
          </cell>
          <cell r="J312">
            <v>34817.502349853516</v>
          </cell>
          <cell r="K312">
            <v>3649.9858665466309</v>
          </cell>
          <cell r="L312">
            <v>1.9833861049356181</v>
          </cell>
          <cell r="M312">
            <v>2.5943155099729927</v>
          </cell>
          <cell r="N312">
            <v>7.6163189304943737</v>
          </cell>
          <cell r="O312">
            <v>97.878564723146908</v>
          </cell>
          <cell r="P312">
            <v>23.20678036362871</v>
          </cell>
          <cell r="Q312">
            <v>23.709767740536382</v>
          </cell>
          <cell r="R312">
            <v>214.79258913562026</v>
          </cell>
        </row>
        <row r="313">
          <cell r="A313" t="str">
            <v>Asia IG40543</v>
          </cell>
          <cell r="B313">
            <v>40543</v>
          </cell>
          <cell r="C313">
            <v>19</v>
          </cell>
          <cell r="D313">
            <v>20</v>
          </cell>
          <cell r="E313">
            <v>18</v>
          </cell>
          <cell r="F313">
            <v>118650.73486328125</v>
          </cell>
          <cell r="G313">
            <v>26730.970611572266</v>
          </cell>
          <cell r="H313">
            <v>91919.764251708984</v>
          </cell>
          <cell r="I313">
            <v>28233.472424507141</v>
          </cell>
          <cell r="J313">
            <v>46200.768249511719</v>
          </cell>
          <cell r="K313">
            <v>4239.4233016967773</v>
          </cell>
          <cell r="L313">
            <v>1.9895722026804274</v>
          </cell>
          <cell r="M313">
            <v>2.568155019035538</v>
          </cell>
          <cell r="N313">
            <v>9.3983257402462854</v>
          </cell>
          <cell r="O313">
            <v>97.149414982998621</v>
          </cell>
          <cell r="P313">
            <v>22.301851327719056</v>
          </cell>
          <cell r="Q313">
            <v>22.95623842060391</v>
          </cell>
          <cell r="R313">
            <v>193.25747753508324</v>
          </cell>
        </row>
        <row r="314">
          <cell r="A314" t="str">
            <v>Asia IG40633</v>
          </cell>
          <cell r="B314">
            <v>40633</v>
          </cell>
          <cell r="C314">
            <v>16</v>
          </cell>
          <cell r="D314">
            <v>17</v>
          </cell>
          <cell r="E314">
            <v>15</v>
          </cell>
          <cell r="F314">
            <v>101785.14923095703</v>
          </cell>
          <cell r="G314">
            <v>19165.393325805664</v>
          </cell>
          <cell r="H314">
            <v>82619.755905151367</v>
          </cell>
          <cell r="I314">
            <v>25542.406393527985</v>
          </cell>
          <cell r="J314">
            <v>43999.622924804688</v>
          </cell>
          <cell r="K314">
            <v>3948.0314559936523</v>
          </cell>
          <cell r="L314">
            <v>1.8777378171251251</v>
          </cell>
          <cell r="M314">
            <v>2.3133186710465168</v>
          </cell>
          <cell r="N314">
            <v>9.6668612114563786</v>
          </cell>
          <cell r="O314">
            <v>86.456330773142255</v>
          </cell>
          <cell r="P314">
            <v>20.353279582548151</v>
          </cell>
          <cell r="Q314">
            <v>23.541687925612173</v>
          </cell>
          <cell r="R314">
            <v>192.32896938214367</v>
          </cell>
        </row>
        <row r="315">
          <cell r="A315" t="str">
            <v>Asia IG40724</v>
          </cell>
          <cell r="B315">
            <v>40724</v>
          </cell>
          <cell r="C315">
            <v>15</v>
          </cell>
          <cell r="D315">
            <v>16</v>
          </cell>
          <cell r="E315">
            <v>14</v>
          </cell>
          <cell r="F315">
            <v>93036.291381835938</v>
          </cell>
          <cell r="G315">
            <v>16851.579727172852</v>
          </cell>
          <cell r="H315">
            <v>76184.711654663086</v>
          </cell>
          <cell r="I315">
            <v>25429.565201759338</v>
          </cell>
          <cell r="J315">
            <v>42401.670837402344</v>
          </cell>
          <cell r="K315">
            <v>3580.7347640991211</v>
          </cell>
          <cell r="L315">
            <v>1.7967384338888093</v>
          </cell>
          <cell r="M315">
            <v>2.1941656907484175</v>
          </cell>
          <cell r="N315">
            <v>10.284190906602142</v>
          </cell>
          <cell r="O315">
            <v>77.364239733070633</v>
          </cell>
          <cell r="P315">
            <v>19.705302489472249</v>
          </cell>
          <cell r="Q315">
            <v>25.470815143354773</v>
          </cell>
          <cell r="R315">
            <v>217.43742940231985</v>
          </cell>
        </row>
        <row r="316">
          <cell r="A316" t="str">
            <v>Asia IG40816</v>
          </cell>
          <cell r="B316">
            <v>40816</v>
          </cell>
          <cell r="C316">
            <v>16</v>
          </cell>
          <cell r="D316">
            <v>17</v>
          </cell>
          <cell r="E316">
            <v>15</v>
          </cell>
          <cell r="F316">
            <v>102834.80200195313</v>
          </cell>
          <cell r="G316">
            <v>17765.400527954102</v>
          </cell>
          <cell r="H316">
            <v>85069.401473999023</v>
          </cell>
          <cell r="I316">
            <v>30105.729657292366</v>
          </cell>
          <cell r="J316">
            <v>45471.371459960938</v>
          </cell>
          <cell r="K316">
            <v>3822.3281021118164</v>
          </cell>
          <cell r="L316">
            <v>1.8708343017299462</v>
          </cell>
          <cell r="M316">
            <v>2.2615284892496064</v>
          </cell>
          <cell r="N316">
            <v>10.435048103345126</v>
          </cell>
          <cell r="O316">
            <v>65.919676182823792</v>
          </cell>
          <cell r="P316">
            <v>18.169403820499202</v>
          </cell>
          <cell r="Q316">
            <v>27.562944590485515</v>
          </cell>
          <cell r="R316">
            <v>364.61674169355183</v>
          </cell>
        </row>
        <row r="317">
          <cell r="A317" t="str">
            <v>Asia IG40908</v>
          </cell>
          <cell r="B317">
            <v>40908</v>
          </cell>
          <cell r="C317">
            <v>15</v>
          </cell>
          <cell r="D317">
            <v>15</v>
          </cell>
          <cell r="E317">
            <v>14</v>
          </cell>
          <cell r="F317">
            <v>95354.65380859375</v>
          </cell>
          <cell r="G317">
            <v>16077.341651916504</v>
          </cell>
          <cell r="H317">
            <v>79277.312156677246</v>
          </cell>
          <cell r="I317">
            <v>22855.102857112885</v>
          </cell>
          <cell r="J317">
            <v>42861.336181640625</v>
          </cell>
          <cell r="K317">
            <v>3520.409984588623</v>
          </cell>
          <cell r="L317">
            <v>1.8496229753713365</v>
          </cell>
          <cell r="M317">
            <v>2.2247242457513097</v>
          </cell>
          <cell r="N317">
            <v>10.609425397358612</v>
          </cell>
          <cell r="O317">
            <v>70.344647987059801</v>
          </cell>
          <cell r="P317">
            <v>16.860573668683958</v>
          </cell>
          <cell r="Q317">
            <v>23.968523762867555</v>
          </cell>
          <cell r="R317">
            <v>376.38058558433045</v>
          </cell>
        </row>
        <row r="318">
          <cell r="A318" t="str">
            <v>Asia IG40999</v>
          </cell>
          <cell r="B318">
            <v>40999</v>
          </cell>
          <cell r="C318">
            <v>13</v>
          </cell>
          <cell r="D318">
            <v>13</v>
          </cell>
          <cell r="E318">
            <v>12</v>
          </cell>
          <cell r="F318">
            <v>63234.260620117188</v>
          </cell>
          <cell r="G318">
            <v>17811.771667480469</v>
          </cell>
          <cell r="H318">
            <v>45422.488952636719</v>
          </cell>
          <cell r="I318">
            <v>11581.26636505127</v>
          </cell>
          <cell r="J318">
            <v>31170.249694824219</v>
          </cell>
          <cell r="K318">
            <v>2497.6010360717773</v>
          </cell>
          <cell r="L318">
            <v>1.457238533452591</v>
          </cell>
          <cell r="M318">
            <v>2.0286735345150975</v>
          </cell>
          <cell r="N318">
            <v>10.429842579379677</v>
          </cell>
          <cell r="O318">
            <v>153.79813490199106</v>
          </cell>
          <cell r="P318">
            <v>28.167913236916821</v>
          </cell>
          <cell r="Q318">
            <v>18.314860095583747</v>
          </cell>
          <cell r="R318">
            <v>296.04380259598713</v>
          </cell>
        </row>
        <row r="319">
          <cell r="A319" t="str">
            <v>Asia IG41090</v>
          </cell>
          <cell r="B319">
            <v>41090</v>
          </cell>
          <cell r="C319">
            <v>13</v>
          </cell>
          <cell r="D319">
            <v>13</v>
          </cell>
          <cell r="E319">
            <v>12</v>
          </cell>
          <cell r="F319">
            <v>60667.476318359375</v>
          </cell>
          <cell r="G319">
            <v>15803.257659912109</v>
          </cell>
          <cell r="H319">
            <v>44864.218658447266</v>
          </cell>
          <cell r="I319">
            <v>10620.758102416992</v>
          </cell>
          <cell r="J319">
            <v>28971.438751220703</v>
          </cell>
          <cell r="K319">
            <v>2527.2206001281738</v>
          </cell>
          <cell r="L319">
            <v>1.5485671610477725</v>
          </cell>
          <cell r="M319">
            <v>2.0940443047828672</v>
          </cell>
          <cell r="N319">
            <v>9.6073444049148478</v>
          </cell>
          <cell r="O319">
            <v>148.7959475916858</v>
          </cell>
          <cell r="P319">
            <v>26.048978165801302</v>
          </cell>
          <cell r="Q319">
            <v>17.506510484601957</v>
          </cell>
          <cell r="R319">
            <v>310.78326803566205</v>
          </cell>
        </row>
        <row r="320">
          <cell r="A320" t="str">
            <v>Asia IG41182</v>
          </cell>
          <cell r="B320">
            <v>41182</v>
          </cell>
          <cell r="C320">
            <v>8</v>
          </cell>
          <cell r="D320">
            <v>9</v>
          </cell>
          <cell r="E320">
            <v>7</v>
          </cell>
          <cell r="F320">
            <v>44428</v>
          </cell>
          <cell r="G320">
            <v>9732</v>
          </cell>
          <cell r="H320">
            <v>34696</v>
          </cell>
          <cell r="I320">
            <v>10103</v>
          </cell>
          <cell r="J320">
            <v>19362</v>
          </cell>
          <cell r="K320">
            <v>1802</v>
          </cell>
          <cell r="L320">
            <v>1.7919636401198222</v>
          </cell>
          <cell r="M320">
            <v>2.2945976655304205</v>
          </cell>
          <cell r="N320">
            <v>8.2930077691453938</v>
          </cell>
          <cell r="O320">
            <v>124.64614470949222</v>
          </cell>
          <cell r="P320">
            <v>24.114819708546371</v>
          </cell>
          <cell r="Q320">
            <v>19.346623006070356</v>
          </cell>
          <cell r="R320">
            <v>257.4630877508207</v>
          </cell>
        </row>
        <row r="321">
          <cell r="A321" t="str">
            <v>Asia40633</v>
          </cell>
          <cell r="B321">
            <v>40633</v>
          </cell>
          <cell r="C321">
            <v>56</v>
          </cell>
          <cell r="D321">
            <v>59</v>
          </cell>
          <cell r="E321">
            <v>51</v>
          </cell>
          <cell r="F321">
            <v>191005.79609680176</v>
          </cell>
          <cell r="G321">
            <v>43075.705359458923</v>
          </cell>
          <cell r="H321">
            <v>147930.09073734283</v>
          </cell>
          <cell r="I321">
            <v>47870.3422979936</v>
          </cell>
          <cell r="J321">
            <v>74080.2906665802</v>
          </cell>
          <cell r="K321">
            <v>7402.2155112028122</v>
          </cell>
          <cell r="L321">
            <v>1.9968886380743975</v>
          </cell>
          <cell r="M321">
            <v>2.578361860869022</v>
          </cell>
          <cell r="N321">
            <v>8.7076883055377454</v>
          </cell>
          <cell r="O321">
            <v>98.150221461993169</v>
          </cell>
          <cell r="P321">
            <v>23.269286331933078</v>
          </cell>
          <cell r="Q321">
            <v>23.7078286582814</v>
          </cell>
          <cell r="R321">
            <v>489.67444900894628</v>
          </cell>
        </row>
        <row r="322">
          <cell r="A322" t="str">
            <v>Asia HY</v>
          </cell>
          <cell r="B322" t="str">
            <v>ReportDate</v>
          </cell>
          <cell r="C322" t="str">
            <v>LeverageSample</v>
          </cell>
          <cell r="D322" t="str">
            <v>LiquiditySample</v>
          </cell>
          <cell r="E322" t="str">
            <v>CoverageSample</v>
          </cell>
          <cell r="F322" t="str">
            <v>TotalDebt</v>
          </cell>
          <cell r="G322" t="str">
            <v>Cash</v>
          </cell>
          <cell r="H322" t="str">
            <v>NetDebt</v>
          </cell>
          <cell r="I322" t="str">
            <v>STdebt</v>
          </cell>
          <cell r="J322" t="str">
            <v>LtmEbitda</v>
          </cell>
          <cell r="K322" t="str">
            <v>LtmInterest</v>
          </cell>
          <cell r="L322" t="str">
            <v>NetLeverage</v>
          </cell>
          <cell r="M322" t="str">
            <v>Leverage</v>
          </cell>
          <cell r="N322" t="str">
            <v>CoverageRatio</v>
          </cell>
          <cell r="O322" t="str">
            <v>CashSTdebt</v>
          </cell>
          <cell r="P322" t="str">
            <v>CashTotalDebt</v>
          </cell>
          <cell r="Q322" t="str">
            <v>STtoTotalDebt</v>
          </cell>
          <cell r="R322" t="str">
            <v>OAS</v>
          </cell>
        </row>
        <row r="323">
          <cell r="A323" t="str">
            <v>Asia HY38807</v>
          </cell>
          <cell r="B323">
            <v>38807</v>
          </cell>
          <cell r="C323">
            <v>30</v>
          </cell>
          <cell r="D323">
            <v>30</v>
          </cell>
          <cell r="E323">
            <v>28</v>
          </cell>
          <cell r="F323">
            <v>14951.978832244873</v>
          </cell>
          <cell r="G323">
            <v>4810.3224415183067</v>
          </cell>
          <cell r="H323">
            <v>10141.656390726566</v>
          </cell>
          <cell r="I323">
            <v>2854.8042487679049</v>
          </cell>
          <cell r="J323">
            <v>7434.0370235443115</v>
          </cell>
          <cell r="K323">
            <v>966.13111437112093</v>
          </cell>
          <cell r="L323">
            <v>1.3642192470399277</v>
          </cell>
          <cell r="M323">
            <v>2.0112865707946459</v>
          </cell>
          <cell r="N323">
            <v>7.6740271317441842</v>
          </cell>
          <cell r="O323">
            <v>168.49920423070608</v>
          </cell>
          <cell r="P323">
            <v>32.171811473840151</v>
          </cell>
          <cell r="Q323">
            <v>19.093153359817109</v>
          </cell>
          <cell r="R323">
            <v>213.62610319058274</v>
          </cell>
        </row>
        <row r="324">
          <cell r="A324" t="str">
            <v>Asia HY38898</v>
          </cell>
          <cell r="B324">
            <v>38898</v>
          </cell>
          <cell r="C324">
            <v>30</v>
          </cell>
          <cell r="D324">
            <v>30</v>
          </cell>
          <cell r="E324">
            <v>28</v>
          </cell>
          <cell r="F324">
            <v>14605.575073242188</v>
          </cell>
          <cell r="G324">
            <v>4366.1846813559532</v>
          </cell>
          <cell r="H324">
            <v>10239.390391886234</v>
          </cell>
          <cell r="I324">
            <v>2648.169124561362</v>
          </cell>
          <cell r="J324">
            <v>7453.1619167327881</v>
          </cell>
          <cell r="K324">
            <v>1064.199006922543</v>
          </cell>
          <cell r="L324">
            <v>1.3738317382986407</v>
          </cell>
          <cell r="M324">
            <v>1.9596481649555755</v>
          </cell>
          <cell r="N324">
            <v>6.9848226030488352</v>
          </cell>
          <cell r="O324">
            <v>164.87559804471175</v>
          </cell>
          <cell r="P324">
            <v>29.893959391951107</v>
          </cell>
          <cell r="Q324">
            <v>18.131221203421699</v>
          </cell>
          <cell r="R324">
            <v>272.52262656065255</v>
          </cell>
        </row>
        <row r="325">
          <cell r="A325" t="str">
            <v>Asia HY38990</v>
          </cell>
          <cell r="B325">
            <v>38990</v>
          </cell>
          <cell r="C325">
            <v>30</v>
          </cell>
          <cell r="D325">
            <v>30</v>
          </cell>
          <cell r="E325">
            <v>28</v>
          </cell>
          <cell r="F325">
            <v>16817.32458114624</v>
          </cell>
          <cell r="G325">
            <v>5817.4966067671776</v>
          </cell>
          <cell r="H325">
            <v>10999.827974379063</v>
          </cell>
          <cell r="I325">
            <v>2816.287885623984</v>
          </cell>
          <cell r="J325">
            <v>7463.8119705915451</v>
          </cell>
          <cell r="K325">
            <v>1116.6482170894742</v>
          </cell>
          <cell r="L325">
            <v>1.473754700375614</v>
          </cell>
          <cell r="M325">
            <v>2.2531817049262273</v>
          </cell>
          <cell r="N325">
            <v>6.6662814820551484</v>
          </cell>
          <cell r="O325">
            <v>206.56611976577949</v>
          </cell>
          <cell r="P325">
            <v>34.592283562684663</v>
          </cell>
          <cell r="Q325">
            <v>16.74634911180403</v>
          </cell>
          <cell r="R325">
            <v>276.57969397814054</v>
          </cell>
        </row>
        <row r="326">
          <cell r="A326" t="str">
            <v>Asia HY39082</v>
          </cell>
          <cell r="B326">
            <v>39082</v>
          </cell>
          <cell r="C326">
            <v>30</v>
          </cell>
          <cell r="D326">
            <v>30</v>
          </cell>
          <cell r="E326">
            <v>28</v>
          </cell>
          <cell r="F326">
            <v>17019.031097412109</v>
          </cell>
          <cell r="G326">
            <v>6440.7862817645073</v>
          </cell>
          <cell r="H326">
            <v>10578.244815647602</v>
          </cell>
          <cell r="I326">
            <v>2746.4170516757295</v>
          </cell>
          <cell r="J326">
            <v>8226.5829437971115</v>
          </cell>
          <cell r="K326">
            <v>1043.6406246498227</v>
          </cell>
          <cell r="L326">
            <v>1.2858613215130417</v>
          </cell>
          <cell r="M326">
            <v>2.0687849637794695</v>
          </cell>
          <cell r="N326">
            <v>7.8634944931476225</v>
          </cell>
          <cell r="O326">
            <v>234.51595881385364</v>
          </cell>
          <cell r="P326">
            <v>37.844611981136133</v>
          </cell>
          <cell r="Q326">
            <v>16.13732906389334</v>
          </cell>
          <cell r="R326">
            <v>223.65607269280682</v>
          </cell>
        </row>
        <row r="327">
          <cell r="A327" t="str">
            <v>Asia HY39172</v>
          </cell>
          <cell r="B327">
            <v>39172</v>
          </cell>
          <cell r="C327">
            <v>31</v>
          </cell>
          <cell r="D327">
            <v>29</v>
          </cell>
          <cell r="E327">
            <v>31</v>
          </cell>
          <cell r="F327">
            <v>25281.344497680664</v>
          </cell>
          <cell r="G327">
            <v>9376.3172125816345</v>
          </cell>
          <cell r="H327">
            <v>15905.02728509903</v>
          </cell>
          <cell r="I327">
            <v>3538.1473885895684</v>
          </cell>
          <cell r="J327">
            <v>10340.067735671997</v>
          </cell>
          <cell r="K327">
            <v>1649.0096525400877</v>
          </cell>
          <cell r="L327">
            <v>1.5381937228736509</v>
          </cell>
          <cell r="M327">
            <v>2.4449882867268897</v>
          </cell>
          <cell r="N327">
            <v>6.2704713218291053</v>
          </cell>
          <cell r="O327">
            <v>256.4966142146443</v>
          </cell>
          <cell r="P327">
            <v>36.718668118516661</v>
          </cell>
          <cell r="Q327">
            <v>14.315459184887855</v>
          </cell>
          <cell r="R327">
            <v>251.1386914482525</v>
          </cell>
        </row>
        <row r="328">
          <cell r="A328" t="str">
            <v>Asia HY39263</v>
          </cell>
          <cell r="B328">
            <v>39263</v>
          </cell>
          <cell r="C328">
            <v>31</v>
          </cell>
          <cell r="D328">
            <v>29</v>
          </cell>
          <cell r="E328">
            <v>31</v>
          </cell>
          <cell r="F328">
            <v>26478.857467163354</v>
          </cell>
          <cell r="G328">
            <v>9978.6620826721191</v>
          </cell>
          <cell r="H328">
            <v>16500.195384491235</v>
          </cell>
          <cell r="I328">
            <v>4048.0133929299191</v>
          </cell>
          <cell r="J328">
            <v>10609.193910598755</v>
          </cell>
          <cell r="K328">
            <v>1678.32825987041</v>
          </cell>
          <cell r="L328">
            <v>1.5552732397517284</v>
          </cell>
          <cell r="M328">
            <v>2.4958406538983655</v>
          </cell>
          <cell r="N328">
            <v>6.3212865827677422</v>
          </cell>
          <cell r="O328">
            <v>239.06969143553235</v>
          </cell>
          <cell r="P328">
            <v>37.346281803160274</v>
          </cell>
          <cell r="Q328">
            <v>15.621504164291391</v>
          </cell>
          <cell r="R328">
            <v>256.05437741964408</v>
          </cell>
        </row>
        <row r="329">
          <cell r="A329" t="str">
            <v>Asia HY39355</v>
          </cell>
          <cell r="B329">
            <v>39355</v>
          </cell>
          <cell r="C329">
            <v>31</v>
          </cell>
          <cell r="D329">
            <v>28</v>
          </cell>
          <cell r="E329">
            <v>31</v>
          </cell>
          <cell r="F329">
            <v>29335.835720062256</v>
          </cell>
          <cell r="G329">
            <v>7806.2189111709595</v>
          </cell>
          <cell r="H329">
            <v>21529.616808891296</v>
          </cell>
          <cell r="I329">
            <v>4011.347839792259</v>
          </cell>
          <cell r="J329">
            <v>11770.816358566284</v>
          </cell>
          <cell r="K329">
            <v>1783.9424690455198</v>
          </cell>
          <cell r="L329">
            <v>1.8290674285495063</v>
          </cell>
          <cell r="M329">
            <v>2.4922515844632067</v>
          </cell>
          <cell r="N329">
            <v>6.5982040131956383</v>
          </cell>
          <cell r="O329">
            <v>182.02456156083358</v>
          </cell>
          <cell r="P329">
            <v>25.592643915377781</v>
          </cell>
          <cell r="Q329">
            <v>14.059994813845265</v>
          </cell>
          <cell r="R329">
            <v>362.37043910421062</v>
          </cell>
        </row>
        <row r="330">
          <cell r="A330" t="str">
            <v>Asia HY39447</v>
          </cell>
          <cell r="B330">
            <v>39447</v>
          </cell>
          <cell r="C330">
            <v>31</v>
          </cell>
          <cell r="D330">
            <v>27</v>
          </cell>
          <cell r="E330">
            <v>31</v>
          </cell>
          <cell r="F330">
            <v>30747.577877044678</v>
          </cell>
          <cell r="G330">
            <v>9803.4046049118042</v>
          </cell>
          <cell r="H330">
            <v>20944.173272132874</v>
          </cell>
          <cell r="I330">
            <v>4490.5042102336884</v>
          </cell>
          <cell r="J330">
            <v>10597.248083114624</v>
          </cell>
          <cell r="K330">
            <v>1801.3960471600294</v>
          </cell>
          <cell r="L330">
            <v>1.976378500141444</v>
          </cell>
          <cell r="M330">
            <v>2.9014681581378716</v>
          </cell>
          <cell r="N330">
            <v>5.8827974557963509</v>
          </cell>
          <cell r="O330">
            <v>189.02768635110493</v>
          </cell>
          <cell r="P330">
            <v>28.921029687518928</v>
          </cell>
          <cell r="Q330">
            <v>15.299890849745815</v>
          </cell>
          <cell r="R330">
            <v>501.31402117976069</v>
          </cell>
        </row>
        <row r="331">
          <cell r="A331" t="str">
            <v>Asia HY39538</v>
          </cell>
          <cell r="B331">
            <v>39538</v>
          </cell>
          <cell r="C331">
            <v>31</v>
          </cell>
          <cell r="D331">
            <v>30</v>
          </cell>
          <cell r="E331">
            <v>31</v>
          </cell>
          <cell r="F331">
            <v>35096.443435668945</v>
          </cell>
          <cell r="G331">
            <v>8359.6736907288432</v>
          </cell>
          <cell r="H331">
            <v>26736.769744940102</v>
          </cell>
          <cell r="I331">
            <v>6048.8111201524734</v>
          </cell>
          <cell r="J331">
            <v>11037.768759727478</v>
          </cell>
          <cell r="K331">
            <v>2175.0252285599709</v>
          </cell>
          <cell r="L331">
            <v>2.422298412564337</v>
          </cell>
          <cell r="M331">
            <v>3.1796683006915498</v>
          </cell>
          <cell r="N331">
            <v>5.0747773473116471</v>
          </cell>
          <cell r="O331">
            <v>124.60114112137579</v>
          </cell>
          <cell r="P331">
            <v>21.858350580590837</v>
          </cell>
          <cell r="Q331">
            <v>17.542656819890837</v>
          </cell>
          <cell r="R331">
            <v>770.4132503059592</v>
          </cell>
        </row>
        <row r="332">
          <cell r="A332" t="str">
            <v>Asia HY39629</v>
          </cell>
          <cell r="B332">
            <v>39629</v>
          </cell>
          <cell r="C332">
            <v>31</v>
          </cell>
          <cell r="D332">
            <v>30</v>
          </cell>
          <cell r="E332">
            <v>31</v>
          </cell>
          <cell r="F332">
            <v>36146.065414428711</v>
          </cell>
          <cell r="G332">
            <v>9614.616479806602</v>
          </cell>
          <cell r="H332">
            <v>26531.448934622109</v>
          </cell>
          <cell r="I332">
            <v>6815.9604150056839</v>
          </cell>
          <cell r="J332">
            <v>11045.776573181152</v>
          </cell>
          <cell r="K332">
            <v>2243.2956405282021</v>
          </cell>
          <cell r="L332">
            <v>2.4019541549518348</v>
          </cell>
          <cell r="M332">
            <v>3.2723878828212389</v>
          </cell>
          <cell r="N332">
            <v>4.9239058702848171</v>
          </cell>
          <cell r="O332">
            <v>129.86547681548606</v>
          </cell>
          <cell r="P332">
            <v>24.912826698421224</v>
          </cell>
          <cell r="Q332">
            <v>19.183563876500891</v>
          </cell>
          <cell r="R332">
            <v>719.71179030045005</v>
          </cell>
        </row>
        <row r="333">
          <cell r="A333" t="str">
            <v>Asia HY39721</v>
          </cell>
          <cell r="B333">
            <v>39721</v>
          </cell>
          <cell r="C333">
            <v>33</v>
          </cell>
          <cell r="D333">
            <v>31</v>
          </cell>
          <cell r="E333">
            <v>32</v>
          </cell>
          <cell r="F333">
            <v>40161.840007781982</v>
          </cell>
          <cell r="G333">
            <v>9373.2914523407817</v>
          </cell>
          <cell r="H333">
            <v>30788.548555441201</v>
          </cell>
          <cell r="I333">
            <v>7113.4802415072918</v>
          </cell>
          <cell r="J333">
            <v>11176.117066860199</v>
          </cell>
          <cell r="K333">
            <v>2414.6470979452133</v>
          </cell>
          <cell r="L333">
            <v>2.7548520090878834</v>
          </cell>
          <cell r="M333">
            <v>3.5935414569762543</v>
          </cell>
          <cell r="N333">
            <v>4.5909935969018809</v>
          </cell>
          <cell r="O333">
            <v>115.29565931961767</v>
          </cell>
          <cell r="P333">
            <v>21.276746620368964</v>
          </cell>
          <cell r="Q333">
            <v>18.45407428686147</v>
          </cell>
          <cell r="R333">
            <v>1023.2807338531776</v>
          </cell>
        </row>
        <row r="334">
          <cell r="A334" t="str">
            <v>Asia HY39813</v>
          </cell>
          <cell r="B334">
            <v>39813</v>
          </cell>
          <cell r="C334">
            <v>34</v>
          </cell>
          <cell r="D334">
            <v>32</v>
          </cell>
          <cell r="E334">
            <v>33</v>
          </cell>
          <cell r="F334">
            <v>42231.829132080078</v>
          </cell>
          <cell r="G334">
            <v>8291.28065674752</v>
          </cell>
          <cell r="H334">
            <v>33940.548475332558</v>
          </cell>
          <cell r="I334">
            <v>7447.4779469966888</v>
          </cell>
          <cell r="J334">
            <v>11235.58543920517</v>
          </cell>
          <cell r="K334">
            <v>2639.1136366128922</v>
          </cell>
          <cell r="L334">
            <v>3.0208081865410645</v>
          </cell>
          <cell r="M334">
            <v>3.7587564404714859</v>
          </cell>
          <cell r="N334">
            <v>4.223045792030792</v>
          </cell>
          <cell r="O334">
            <v>94.421188340679535</v>
          </cell>
          <cell r="P334">
            <v>17.498023175361247</v>
          </cell>
          <cell r="Q334">
            <v>18.531881967241208</v>
          </cell>
          <cell r="R334">
            <v>2295.6266496796502</v>
          </cell>
        </row>
        <row r="335">
          <cell r="A335" t="str">
            <v>Asia HY39903</v>
          </cell>
          <cell r="B335">
            <v>39903</v>
          </cell>
          <cell r="C335">
            <v>34</v>
          </cell>
          <cell r="D335">
            <v>34</v>
          </cell>
          <cell r="E335">
            <v>33</v>
          </cell>
          <cell r="F335">
            <v>44862.493232727051</v>
          </cell>
          <cell r="G335">
            <v>11508.719071865082</v>
          </cell>
          <cell r="H335">
            <v>33353.774160861969</v>
          </cell>
          <cell r="I335">
            <v>8251.46971398592</v>
          </cell>
          <cell r="J335">
            <v>12619.774034500122</v>
          </cell>
          <cell r="K335">
            <v>2496.0424803495407</v>
          </cell>
          <cell r="L335">
            <v>2.6429771301513747</v>
          </cell>
          <cell r="M335">
            <v>3.5549363332561512</v>
          </cell>
          <cell r="N335">
            <v>4.9019121771579828</v>
          </cell>
          <cell r="O335">
            <v>139.47477807933112</v>
          </cell>
          <cell r="P335">
            <v>25.653320273937663</v>
          </cell>
          <cell r="Q335">
            <v>18.392802359826266</v>
          </cell>
          <cell r="R335">
            <v>1773.9022844246253</v>
          </cell>
        </row>
        <row r="336">
          <cell r="A336" t="str">
            <v>Asia HY39994</v>
          </cell>
          <cell r="B336">
            <v>39994</v>
          </cell>
          <cell r="C336">
            <v>34</v>
          </cell>
          <cell r="D336">
            <v>33</v>
          </cell>
          <cell r="E336">
            <v>33</v>
          </cell>
          <cell r="F336">
            <v>46860.277492523193</v>
          </cell>
          <cell r="G336">
            <v>12241.431911468506</v>
          </cell>
          <cell r="H336">
            <v>34618.845581054688</v>
          </cell>
          <cell r="I336">
            <v>8871.1102249622345</v>
          </cell>
          <cell r="J336">
            <v>11850.427407503128</v>
          </cell>
          <cell r="K336">
            <v>2445.7476414442062</v>
          </cell>
          <cell r="L336">
            <v>2.9213162015688714</v>
          </cell>
          <cell r="M336">
            <v>3.9543111721737132</v>
          </cell>
          <cell r="N336">
            <v>4.7129692417703763</v>
          </cell>
          <cell r="O336">
            <v>137.55323957015321</v>
          </cell>
          <cell r="P336">
            <v>26.275681712365394</v>
          </cell>
          <cell r="Q336">
            <v>19.10219039149899</v>
          </cell>
          <cell r="R336">
            <v>1145.9610552649706</v>
          </cell>
        </row>
        <row r="337">
          <cell r="A337" t="str">
            <v>Asia HY40086</v>
          </cell>
          <cell r="B337">
            <v>40086</v>
          </cell>
          <cell r="C337">
            <v>34</v>
          </cell>
          <cell r="D337">
            <v>33</v>
          </cell>
          <cell r="E337">
            <v>33</v>
          </cell>
          <cell r="F337">
            <v>50824.749816894531</v>
          </cell>
          <cell r="G337">
            <v>13309.509344100952</v>
          </cell>
          <cell r="H337">
            <v>37515.240472793579</v>
          </cell>
          <cell r="I337">
            <v>9852.8053693771362</v>
          </cell>
          <cell r="J337">
            <v>12806.433553695679</v>
          </cell>
          <cell r="K337">
            <v>2425.6499158591032</v>
          </cell>
          <cell r="L337">
            <v>2.9294057799540481</v>
          </cell>
          <cell r="M337">
            <v>3.9686888315777451</v>
          </cell>
          <cell r="N337">
            <v>5.1490581842989656</v>
          </cell>
          <cell r="O337">
            <v>134.38483599240615</v>
          </cell>
          <cell r="P337">
            <v>26.27657938883501</v>
          </cell>
          <cell r="Q337">
            <v>19.553232472092201</v>
          </cell>
          <cell r="R337">
            <v>727.19293847360132</v>
          </cell>
        </row>
        <row r="338">
          <cell r="A338" t="str">
            <v>Asia HY40178</v>
          </cell>
          <cell r="B338">
            <v>40178</v>
          </cell>
          <cell r="C338">
            <v>35</v>
          </cell>
          <cell r="D338">
            <v>34</v>
          </cell>
          <cell r="E338">
            <v>35</v>
          </cell>
          <cell r="F338">
            <v>56415.283740997314</v>
          </cell>
          <cell r="G338">
            <v>13985.762152671814</v>
          </cell>
          <cell r="H338">
            <v>42429.5215883255</v>
          </cell>
          <cell r="I338">
            <v>9792.9806871414185</v>
          </cell>
          <cell r="J338">
            <v>15170.314764022827</v>
          </cell>
          <cell r="K338">
            <v>2573.1539752334356</v>
          </cell>
          <cell r="L338">
            <v>2.796878129974552</v>
          </cell>
          <cell r="M338">
            <v>3.7187945417447126</v>
          </cell>
          <cell r="N338">
            <v>5.8956109545083022</v>
          </cell>
          <cell r="O338">
            <v>141.93577741015335</v>
          </cell>
          <cell r="P338">
            <v>24.829756429070642</v>
          </cell>
          <cell r="Q338">
            <v>17.493655850645624</v>
          </cell>
          <cell r="R338">
            <v>684.92899975835462</v>
          </cell>
        </row>
        <row r="339">
          <cell r="A339" t="str">
            <v>Asia HY40268</v>
          </cell>
          <cell r="B339">
            <v>40268</v>
          </cell>
          <cell r="C339">
            <v>37</v>
          </cell>
          <cell r="D339">
            <v>36</v>
          </cell>
          <cell r="E339">
            <v>36</v>
          </cell>
          <cell r="F339">
            <v>72905.676254272461</v>
          </cell>
          <cell r="G339">
            <v>16932.038599014282</v>
          </cell>
          <cell r="H339">
            <v>55973.637655258179</v>
          </cell>
          <cell r="I339">
            <v>15088.933857917786</v>
          </cell>
          <cell r="J339">
            <v>19324.981567382813</v>
          </cell>
          <cell r="K339">
            <v>3032.127284526825</v>
          </cell>
          <cell r="L339">
            <v>2.8964393813307376</v>
          </cell>
          <cell r="M339">
            <v>3.7726129776664048</v>
          </cell>
          <cell r="N339">
            <v>6.1643599992948959</v>
          </cell>
          <cell r="O339">
            <v>111.62053402440115</v>
          </cell>
          <cell r="P339">
            <v>23.240257526201262</v>
          </cell>
          <cell r="Q339">
            <v>20.820772566023336</v>
          </cell>
          <cell r="R339">
            <v>570.4848427762704</v>
          </cell>
        </row>
        <row r="340">
          <cell r="A340" t="str">
            <v>Asia HY40359</v>
          </cell>
          <cell r="B340">
            <v>40359</v>
          </cell>
          <cell r="C340">
            <v>39</v>
          </cell>
          <cell r="D340">
            <v>37</v>
          </cell>
          <cell r="E340">
            <v>38</v>
          </cell>
          <cell r="F340">
            <v>76101.686264038086</v>
          </cell>
          <cell r="G340">
            <v>18211.184802055359</v>
          </cell>
          <cell r="H340">
            <v>57890.501461982727</v>
          </cell>
          <cell r="I340">
            <v>15121.092100143433</v>
          </cell>
          <cell r="J340">
            <v>23014.243915557861</v>
          </cell>
          <cell r="K340">
            <v>3507.9843270778656</v>
          </cell>
          <cell r="L340">
            <v>2.5154205228027573</v>
          </cell>
          <cell r="M340">
            <v>3.3067211133793788</v>
          </cell>
          <cell r="N340">
            <v>6.3798422133560724</v>
          </cell>
          <cell r="O340">
            <v>113.10820544450593</v>
          </cell>
          <cell r="P340">
            <v>22.693340334600297</v>
          </cell>
          <cell r="Q340">
            <v>20.063389959567775</v>
          </cell>
          <cell r="R340">
            <v>794.51070547688391</v>
          </cell>
        </row>
        <row r="341">
          <cell r="A341" t="str">
            <v>Asia HY40451</v>
          </cell>
          <cell r="B341">
            <v>40451</v>
          </cell>
          <cell r="C341">
            <v>41</v>
          </cell>
          <cell r="D341">
            <v>39</v>
          </cell>
          <cell r="E341">
            <v>40</v>
          </cell>
          <cell r="F341">
            <v>87422.19580078125</v>
          </cell>
          <cell r="G341">
            <v>20249.907777786255</v>
          </cell>
          <cell r="H341">
            <v>67172.288022994995</v>
          </cell>
          <cell r="I341">
            <v>13985.044466972351</v>
          </cell>
          <cell r="J341">
            <v>28583.943799972534</v>
          </cell>
          <cell r="K341">
            <v>3839.5118380188942</v>
          </cell>
          <cell r="L341">
            <v>2.3500007029491687</v>
          </cell>
          <cell r="M341">
            <v>3.0584371566272548</v>
          </cell>
          <cell r="N341">
            <v>7.0411328080833124</v>
          </cell>
          <cell r="O341">
            <v>136.80423690397967</v>
          </cell>
          <cell r="P341">
            <v>22.219370181829678</v>
          </cell>
          <cell r="Q341">
            <v>16.241726634113707</v>
          </cell>
          <cell r="R341">
            <v>681.81565317375191</v>
          </cell>
        </row>
        <row r="342">
          <cell r="A342" t="str">
            <v>Asia HY40543</v>
          </cell>
          <cell r="B342">
            <v>40543</v>
          </cell>
          <cell r="C342">
            <v>41</v>
          </cell>
          <cell r="D342">
            <v>39</v>
          </cell>
          <cell r="E342">
            <v>40</v>
          </cell>
          <cell r="F342">
            <v>92381.916801452637</v>
          </cell>
          <cell r="G342">
            <v>22874.782152175903</v>
          </cell>
          <cell r="H342">
            <v>69507.134649276733</v>
          </cell>
          <cell r="I342">
            <v>16749.97815322876</v>
          </cell>
          <cell r="J342">
            <v>30212.394512176514</v>
          </cell>
          <cell r="K342">
            <v>3986.3382455706596</v>
          </cell>
          <cell r="L342">
            <v>2.3006165440234549</v>
          </cell>
          <cell r="M342">
            <v>3.057748923681634</v>
          </cell>
          <cell r="N342">
            <v>6.9705614768090634</v>
          </cell>
          <cell r="O342">
            <v>129.54362099407081</v>
          </cell>
          <cell r="P342">
            <v>23.832275503031902</v>
          </cell>
          <cell r="Q342">
            <v>18.397104635605874</v>
          </cell>
          <cell r="R342">
            <v>598.75454569197609</v>
          </cell>
        </row>
        <row r="343">
          <cell r="A343" t="str">
            <v>Asia HY40633</v>
          </cell>
          <cell r="B343">
            <v>40633</v>
          </cell>
          <cell r="C343">
            <v>40</v>
          </cell>
          <cell r="D343">
            <v>42</v>
          </cell>
          <cell r="E343">
            <v>36</v>
          </cell>
          <cell r="F343">
            <v>89220.646865844727</v>
          </cell>
          <cell r="G343">
            <v>23910.312033653259</v>
          </cell>
          <cell r="H343">
            <v>65310.334832191467</v>
          </cell>
          <cell r="I343">
            <v>22327.935904465616</v>
          </cell>
          <cell r="J343">
            <v>30080.667741775513</v>
          </cell>
          <cell r="K343">
            <v>3454.1840552091599</v>
          </cell>
          <cell r="L343">
            <v>2.1711730402011522</v>
          </cell>
          <cell r="M343">
            <v>2.9660460875320473</v>
          </cell>
          <cell r="N343">
            <v>7.6113816977318374</v>
          </cell>
          <cell r="O343">
            <v>111.52763841509292</v>
          </cell>
          <cell r="P343">
            <v>26.655983503610141</v>
          </cell>
          <cell r="Q343">
            <v>23.900787179227866</v>
          </cell>
          <cell r="R343">
            <v>704.76765174464083</v>
          </cell>
        </row>
        <row r="344">
          <cell r="A344" t="str">
            <v>Asia HY40724</v>
          </cell>
          <cell r="B344">
            <v>40724</v>
          </cell>
          <cell r="C344">
            <v>40</v>
          </cell>
          <cell r="D344">
            <v>41</v>
          </cell>
          <cell r="E344">
            <v>37</v>
          </cell>
          <cell r="F344">
            <v>97701.80207824707</v>
          </cell>
          <cell r="G344">
            <v>22127.08435344696</v>
          </cell>
          <cell r="H344">
            <v>75574.71772480011</v>
          </cell>
          <cell r="I344">
            <v>23358.794068038464</v>
          </cell>
          <cell r="J344">
            <v>29604.69239616394</v>
          </cell>
          <cell r="K344">
            <v>3815.8498853445053</v>
          </cell>
          <cell r="L344">
            <v>2.5527952364265332</v>
          </cell>
          <cell r="M344">
            <v>3.3002133841088952</v>
          </cell>
          <cell r="N344">
            <v>6.9576115088756909</v>
          </cell>
          <cell r="O344">
            <v>93.283790836137655</v>
          </cell>
          <cell r="P344">
            <v>21.902306420890206</v>
          </cell>
          <cell r="Q344">
            <v>23.479219942255352</v>
          </cell>
          <cell r="R344">
            <v>798.34992447053446</v>
          </cell>
        </row>
        <row r="345">
          <cell r="A345" t="str">
            <v>Asia HY40816</v>
          </cell>
          <cell r="B345">
            <v>40816</v>
          </cell>
          <cell r="C345">
            <v>39</v>
          </cell>
          <cell r="D345">
            <v>39</v>
          </cell>
          <cell r="E345">
            <v>38</v>
          </cell>
          <cell r="F345">
            <v>94644.558403015137</v>
          </cell>
          <cell r="G345">
            <v>19982.002928733826</v>
          </cell>
          <cell r="H345">
            <v>74662.555474281311</v>
          </cell>
          <cell r="I345">
            <v>24518.512231528759</v>
          </cell>
          <cell r="J345">
            <v>27922.330730438232</v>
          </cell>
          <cell r="K345">
            <v>4181.9680109024048</v>
          </cell>
          <cell r="L345">
            <v>2.6739370790738248</v>
          </cell>
          <cell r="M345">
            <v>3.3895651232238562</v>
          </cell>
          <cell r="N345">
            <v>6.5096955919013162</v>
          </cell>
          <cell r="O345">
            <v>76.441117315917111</v>
          </cell>
          <cell r="P345">
            <v>20.16819852169834</v>
          </cell>
          <cell r="Q345">
            <v>26.383966155736417</v>
          </cell>
          <cell r="R345">
            <v>1465.734198636271</v>
          </cell>
        </row>
        <row r="346">
          <cell r="A346" t="str">
            <v>Asia HY40908</v>
          </cell>
          <cell r="B346">
            <v>40908</v>
          </cell>
          <cell r="C346">
            <v>37</v>
          </cell>
          <cell r="D346">
            <v>38</v>
          </cell>
          <cell r="E346">
            <v>36</v>
          </cell>
          <cell r="F346">
            <v>91456.546340942383</v>
          </cell>
          <cell r="G346">
            <v>22295.558149814606</v>
          </cell>
          <cell r="H346">
            <v>69160.988191127777</v>
          </cell>
          <cell r="I346">
            <v>25557.456731822516</v>
          </cell>
          <cell r="J346">
            <v>27788.221923828125</v>
          </cell>
          <cell r="K346">
            <v>3380.3711347579956</v>
          </cell>
          <cell r="L346">
            <v>2.4888597903352325</v>
          </cell>
          <cell r="M346">
            <v>3.2911982131004685</v>
          </cell>
          <cell r="N346">
            <v>7.9846927566677115</v>
          </cell>
          <cell r="O346">
            <v>87.871204058824659</v>
          </cell>
          <cell r="P346">
            <v>23.931478136589515</v>
          </cell>
          <cell r="Q346">
            <v>27.234721992165696</v>
          </cell>
          <cell r="R346">
            <v>1291.9005403334913</v>
          </cell>
        </row>
        <row r="347">
          <cell r="A347" t="str">
            <v>Asia HY40999</v>
          </cell>
          <cell r="B347">
            <v>40999</v>
          </cell>
          <cell r="C347">
            <v>32</v>
          </cell>
          <cell r="D347">
            <v>32</v>
          </cell>
          <cell r="E347">
            <v>32</v>
          </cell>
          <cell r="F347">
            <v>126989.91702270508</v>
          </cell>
          <cell r="G347">
            <v>26404.825746536255</v>
          </cell>
          <cell r="H347">
            <v>100585.09127616882</v>
          </cell>
          <cell r="I347">
            <v>26963.124983295798</v>
          </cell>
          <cell r="J347">
            <v>29770.444351196289</v>
          </cell>
          <cell r="K347">
            <v>5391.664680480957</v>
          </cell>
          <cell r="L347">
            <v>3.3786896187905548</v>
          </cell>
          <cell r="M347">
            <v>4.265637271806531</v>
          </cell>
          <cell r="N347">
            <v>5.5567918496720301</v>
          </cell>
          <cell r="O347">
            <v>97.92939714107537</v>
          </cell>
          <cell r="P347">
            <v>20.792852192993575</v>
          </cell>
          <cell r="Q347">
            <v>21.232492795845314</v>
          </cell>
          <cell r="R347">
            <v>896.81655843720307</v>
          </cell>
        </row>
        <row r="348">
          <cell r="A348" t="str">
            <v>Asia HY41090</v>
          </cell>
          <cell r="B348">
            <v>41090</v>
          </cell>
          <cell r="C348">
            <v>39</v>
          </cell>
          <cell r="D348">
            <v>39</v>
          </cell>
          <cell r="E348">
            <v>38</v>
          </cell>
          <cell r="F348">
            <v>132131.18112182617</v>
          </cell>
          <cell r="G348">
            <v>26876.830320358276</v>
          </cell>
          <cell r="H348">
            <v>105254.3508014679</v>
          </cell>
          <cell r="I348">
            <v>28982.214584127069</v>
          </cell>
          <cell r="J348">
            <v>33101.60538482666</v>
          </cell>
          <cell r="K348">
            <v>6158.4556941986084</v>
          </cell>
          <cell r="L348">
            <v>3.1797355317913101</v>
          </cell>
          <cell r="M348">
            <v>3.9916849828193941</v>
          </cell>
          <cell r="N348">
            <v>5.3754033529771377</v>
          </cell>
          <cell r="O348">
            <v>92.735599076952994</v>
          </cell>
          <cell r="P348">
            <v>20.341020258933121</v>
          </cell>
          <cell r="Q348">
            <v>21.934424817867328</v>
          </cell>
          <cell r="R348">
            <v>928.43749891920299</v>
          </cell>
        </row>
        <row r="349">
          <cell r="A349" t="str">
            <v>Asia HY41182</v>
          </cell>
          <cell r="B349">
            <v>41182</v>
          </cell>
          <cell r="C349">
            <v>14</v>
          </cell>
          <cell r="D349">
            <v>13</v>
          </cell>
          <cell r="E349">
            <v>14</v>
          </cell>
          <cell r="F349">
            <v>22267</v>
          </cell>
          <cell r="G349">
            <v>5055</v>
          </cell>
          <cell r="H349">
            <v>17212</v>
          </cell>
          <cell r="I349">
            <v>4775</v>
          </cell>
          <cell r="J349">
            <v>7967</v>
          </cell>
          <cell r="K349">
            <v>1628</v>
          </cell>
          <cell r="L349">
            <v>2.1604116982553032</v>
          </cell>
          <cell r="M349">
            <v>2.7949039789130161</v>
          </cell>
          <cell r="N349">
            <v>5.0214987714987718</v>
          </cell>
          <cell r="O349">
            <v>96.251308900523554</v>
          </cell>
          <cell r="P349">
            <v>21.535001405678944</v>
          </cell>
          <cell r="Q349">
            <v>22.373723174960173</v>
          </cell>
          <cell r="R349">
            <v>941.91519542262563</v>
          </cell>
        </row>
        <row r="350">
          <cell r="A350" t="str">
            <v>Asia IG40268</v>
          </cell>
          <cell r="B350">
            <v>40268</v>
          </cell>
          <cell r="C350">
            <v>15</v>
          </cell>
          <cell r="D350">
            <v>17</v>
          </cell>
          <cell r="E350">
            <v>14</v>
          </cell>
          <cell r="F350">
            <v>78659.330200195313</v>
          </cell>
          <cell r="G350">
            <v>16495.425765991211</v>
          </cell>
          <cell r="H350">
            <v>62163.904434204102</v>
          </cell>
          <cell r="I350">
            <v>20327.151531219482</v>
          </cell>
          <cell r="J350">
            <v>28144.098449707031</v>
          </cell>
          <cell r="K350">
            <v>3035.3893814086914</v>
          </cell>
          <cell r="L350">
            <v>2.2087722776158496</v>
          </cell>
          <cell r="M350">
            <v>2.7948783060419591</v>
          </cell>
          <cell r="N350">
            <v>7.5412286103335999</v>
          </cell>
          <cell r="O350">
            <v>92.219809634303388</v>
          </cell>
          <cell r="P350">
            <v>21.513599019253764</v>
          </cell>
          <cell r="Q350">
            <v>23.32860922676559</v>
          </cell>
          <cell r="R350">
            <v>170.74698282179682</v>
          </cell>
        </row>
        <row r="351">
          <cell r="A351" t="str">
            <v>Asia IG40359</v>
          </cell>
          <cell r="B351">
            <v>40359</v>
          </cell>
          <cell r="C351">
            <v>17</v>
          </cell>
          <cell r="D351">
            <v>18</v>
          </cell>
          <cell r="E351">
            <v>16</v>
          </cell>
          <cell r="F351">
            <v>87376.003784179688</v>
          </cell>
          <cell r="G351">
            <v>18503.671569824219</v>
          </cell>
          <cell r="H351">
            <v>68872.332214355469</v>
          </cell>
          <cell r="I351">
            <v>23614.502910614014</v>
          </cell>
          <cell r="J351">
            <v>33480.080596923828</v>
          </cell>
          <cell r="K351">
            <v>3542.1874580383301</v>
          </cell>
          <cell r="L351">
            <v>2.0571136922735933</v>
          </cell>
          <cell r="M351">
            <v>2.6097907241061975</v>
          </cell>
          <cell r="N351">
            <v>7.5259497283388432</v>
          </cell>
          <cell r="O351">
            <v>81.311702053302341</v>
          </cell>
          <cell r="P351">
            <v>20.936234530120583</v>
          </cell>
          <cell r="Q351">
            <v>25.74811989102901</v>
          </cell>
          <cell r="R351">
            <v>234.18475137904733</v>
          </cell>
        </row>
        <row r="352">
          <cell r="A352" t="str">
            <v>Asia IG40451</v>
          </cell>
          <cell r="B352">
            <v>40451</v>
          </cell>
          <cell r="C352">
            <v>17</v>
          </cell>
          <cell r="D352">
            <v>18</v>
          </cell>
          <cell r="E352">
            <v>16</v>
          </cell>
          <cell r="F352">
            <v>90327.586364746094</v>
          </cell>
          <cell r="G352">
            <v>21271.035995483398</v>
          </cell>
          <cell r="H352">
            <v>69056.550369262695</v>
          </cell>
          <cell r="I352">
            <v>22444.872108459473</v>
          </cell>
          <cell r="J352">
            <v>34817.502349853516</v>
          </cell>
          <cell r="K352">
            <v>3649.9858665466309</v>
          </cell>
          <cell r="L352">
            <v>1.9833861049356181</v>
          </cell>
          <cell r="M352">
            <v>2.5943155099729927</v>
          </cell>
          <cell r="N352">
            <v>7.6163189304943737</v>
          </cell>
          <cell r="O352">
            <v>97.878564723146908</v>
          </cell>
          <cell r="P352">
            <v>23.20678036362871</v>
          </cell>
          <cell r="Q352">
            <v>23.709767740536382</v>
          </cell>
          <cell r="R352">
            <v>214.79258913562026</v>
          </cell>
        </row>
        <row r="353">
          <cell r="A353" t="str">
            <v>Asia IG40543</v>
          </cell>
          <cell r="B353">
            <v>40543</v>
          </cell>
          <cell r="C353">
            <v>19</v>
          </cell>
          <cell r="D353">
            <v>20</v>
          </cell>
          <cell r="E353">
            <v>18</v>
          </cell>
          <cell r="F353">
            <v>118650.73486328125</v>
          </cell>
          <cell r="G353">
            <v>26730.970611572266</v>
          </cell>
          <cell r="H353">
            <v>91919.764251708984</v>
          </cell>
          <cell r="I353">
            <v>28233.472424507141</v>
          </cell>
          <cell r="J353">
            <v>46200.768249511719</v>
          </cell>
          <cell r="K353">
            <v>4239.4233016967773</v>
          </cell>
          <cell r="L353">
            <v>1.9895722026804274</v>
          </cell>
          <cell r="M353">
            <v>2.568155019035538</v>
          </cell>
          <cell r="N353">
            <v>9.3983257402462854</v>
          </cell>
          <cell r="O353">
            <v>97.149414982998621</v>
          </cell>
          <cell r="P353">
            <v>22.301851327719056</v>
          </cell>
          <cell r="Q353">
            <v>22.95623842060391</v>
          </cell>
          <cell r="R353">
            <v>193.25747753508324</v>
          </cell>
        </row>
        <row r="354">
          <cell r="A354" t="str">
            <v>Asia IG40633</v>
          </cell>
          <cell r="B354">
            <v>40633</v>
          </cell>
          <cell r="C354">
            <v>16</v>
          </cell>
          <cell r="D354">
            <v>17</v>
          </cell>
          <cell r="E354">
            <v>15</v>
          </cell>
          <cell r="F354">
            <v>101785.14923095703</v>
          </cell>
          <cell r="G354">
            <v>19165.393325805664</v>
          </cell>
          <cell r="H354">
            <v>82619.755905151367</v>
          </cell>
          <cell r="I354">
            <v>25542.406393527985</v>
          </cell>
          <cell r="J354">
            <v>43999.622924804688</v>
          </cell>
          <cell r="K354">
            <v>3948.0314559936523</v>
          </cell>
          <cell r="L354">
            <v>1.8777378171251251</v>
          </cell>
          <cell r="M354">
            <v>2.3133186710465168</v>
          </cell>
          <cell r="N354">
            <v>9.6668612114563786</v>
          </cell>
          <cell r="O354">
            <v>86.456330773142255</v>
          </cell>
          <cell r="P354">
            <v>20.353279582548151</v>
          </cell>
          <cell r="Q354">
            <v>23.541687925612173</v>
          </cell>
          <cell r="R354">
            <v>192.32896938214367</v>
          </cell>
        </row>
        <row r="355">
          <cell r="A355" t="str">
            <v>Asia IG40724</v>
          </cell>
          <cell r="B355">
            <v>40724</v>
          </cell>
          <cell r="C355">
            <v>15</v>
          </cell>
          <cell r="D355">
            <v>16</v>
          </cell>
          <cell r="E355">
            <v>14</v>
          </cell>
          <cell r="F355">
            <v>93036.291381835938</v>
          </cell>
          <cell r="G355">
            <v>16851.579727172852</v>
          </cell>
          <cell r="H355">
            <v>76184.711654663086</v>
          </cell>
          <cell r="I355">
            <v>25429.565201759338</v>
          </cell>
          <cell r="J355">
            <v>42401.670837402344</v>
          </cell>
          <cell r="K355">
            <v>3580.7347640991211</v>
          </cell>
          <cell r="L355">
            <v>1.7967384338888093</v>
          </cell>
          <cell r="M355">
            <v>2.1941656907484175</v>
          </cell>
          <cell r="N355">
            <v>10.284190906602142</v>
          </cell>
          <cell r="O355">
            <v>77.364239733070633</v>
          </cell>
          <cell r="P355">
            <v>19.705302489472249</v>
          </cell>
          <cell r="Q355">
            <v>25.470815143354773</v>
          </cell>
          <cell r="R355">
            <v>217.43742940231985</v>
          </cell>
        </row>
        <row r="356">
          <cell r="A356" t="str">
            <v>Asia IG40816</v>
          </cell>
          <cell r="B356">
            <v>40816</v>
          </cell>
          <cell r="C356">
            <v>16</v>
          </cell>
          <cell r="D356">
            <v>17</v>
          </cell>
          <cell r="E356">
            <v>15</v>
          </cell>
          <cell r="F356">
            <v>102834.80200195313</v>
          </cell>
          <cell r="G356">
            <v>17765.400527954102</v>
          </cell>
          <cell r="H356">
            <v>85069.401473999023</v>
          </cell>
          <cell r="I356">
            <v>30105.729657292366</v>
          </cell>
          <cell r="J356">
            <v>45471.371459960938</v>
          </cell>
          <cell r="K356">
            <v>3822.3281021118164</v>
          </cell>
          <cell r="L356">
            <v>1.8708343017299462</v>
          </cell>
          <cell r="M356">
            <v>2.2615284892496064</v>
          </cell>
          <cell r="N356">
            <v>10.435048103345126</v>
          </cell>
          <cell r="O356">
            <v>65.919676182823792</v>
          </cell>
          <cell r="P356">
            <v>18.169403820499202</v>
          </cell>
          <cell r="Q356">
            <v>27.562944590485515</v>
          </cell>
          <cell r="R356">
            <v>364.61674169355183</v>
          </cell>
        </row>
        <row r="357">
          <cell r="A357" t="str">
            <v>Asia IG40908</v>
          </cell>
          <cell r="B357">
            <v>40908</v>
          </cell>
          <cell r="C357">
            <v>15</v>
          </cell>
          <cell r="D357">
            <v>15</v>
          </cell>
          <cell r="E357">
            <v>14</v>
          </cell>
          <cell r="F357">
            <v>95354.65380859375</v>
          </cell>
          <cell r="G357">
            <v>16077.341651916504</v>
          </cell>
          <cell r="H357">
            <v>79277.312156677246</v>
          </cell>
          <cell r="I357">
            <v>22855.102857112885</v>
          </cell>
          <cell r="J357">
            <v>42861.336181640625</v>
          </cell>
          <cell r="K357">
            <v>3520.409984588623</v>
          </cell>
          <cell r="L357">
            <v>1.8496229753713365</v>
          </cell>
          <cell r="M357">
            <v>2.2247242457513097</v>
          </cell>
          <cell r="N357">
            <v>10.609425397358612</v>
          </cell>
          <cell r="O357">
            <v>70.344647987059801</v>
          </cell>
          <cell r="P357">
            <v>16.860573668683958</v>
          </cell>
          <cell r="Q357">
            <v>23.968523762867555</v>
          </cell>
          <cell r="R357">
            <v>376.38058558433045</v>
          </cell>
        </row>
        <row r="358">
          <cell r="A358" t="str">
            <v>Asia IG40999</v>
          </cell>
          <cell r="B358">
            <v>40999</v>
          </cell>
          <cell r="C358">
            <v>16</v>
          </cell>
          <cell r="D358">
            <v>16</v>
          </cell>
          <cell r="E358">
            <v>15</v>
          </cell>
          <cell r="F358">
            <v>104941.26062011719</v>
          </cell>
          <cell r="G358">
            <v>20959.771667480469</v>
          </cell>
          <cell r="H358">
            <v>83981.488952636719</v>
          </cell>
          <cell r="I358">
            <v>29544.26636505127</v>
          </cell>
          <cell r="J358">
            <v>46621.249694824219</v>
          </cell>
          <cell r="K358">
            <v>4254.6010360717773</v>
          </cell>
          <cell r="L358">
            <v>1.8013564523123486</v>
          </cell>
          <cell r="M358">
            <v>2.2509319528551273</v>
          </cell>
          <cell r="N358">
            <v>9.7542837226028638</v>
          </cell>
          <cell r="O358">
            <v>70.943618665293258</v>
          </cell>
          <cell r="P358">
            <v>19.972860573262917</v>
          </cell>
          <cell r="Q358">
            <v>28.153146046148837</v>
          </cell>
          <cell r="R358">
            <v>303.29673880228046</v>
          </cell>
        </row>
        <row r="359">
          <cell r="A359" t="str">
            <v>Asia IG41090</v>
          </cell>
          <cell r="B359">
            <v>41090</v>
          </cell>
          <cell r="C359">
            <v>16</v>
          </cell>
          <cell r="D359">
            <v>16</v>
          </cell>
          <cell r="E359">
            <v>15</v>
          </cell>
          <cell r="F359">
            <v>102374.47631835938</v>
          </cell>
          <cell r="G359">
            <v>18951.257659912109</v>
          </cell>
          <cell r="H359">
            <v>83423.218658447266</v>
          </cell>
          <cell r="I359">
            <v>28583.758102416992</v>
          </cell>
          <cell r="J359">
            <v>44422.438751220703</v>
          </cell>
          <cell r="K359">
            <v>4284.2206001281738</v>
          </cell>
          <cell r="L359">
            <v>1.877952246738251</v>
          </cell>
          <cell r="M359">
            <v>2.3045667729250048</v>
          </cell>
          <cell r="N359">
            <v>9.2737705176615552</v>
          </cell>
          <cell r="O359">
            <v>66.300790791780543</v>
          </cell>
          <cell r="P359">
            <v>18.511701687223649</v>
          </cell>
          <cell r="Q359">
            <v>27.920785659043133</v>
          </cell>
          <cell r="R359">
            <v>317.56884693885939</v>
          </cell>
        </row>
        <row r="360">
          <cell r="A360" t="str">
            <v>Asia IG41182</v>
          </cell>
          <cell r="B360">
            <v>41182</v>
          </cell>
          <cell r="C360">
            <v>15</v>
          </cell>
          <cell r="D360">
            <v>16</v>
          </cell>
          <cell r="E360">
            <v>14</v>
          </cell>
          <cell r="F360">
            <v>91797</v>
          </cell>
          <cell r="G360">
            <v>13312</v>
          </cell>
          <cell r="H360">
            <v>78485</v>
          </cell>
          <cell r="I360">
            <v>28367</v>
          </cell>
          <cell r="J360">
            <v>38937</v>
          </cell>
          <cell r="K360">
            <v>4169</v>
          </cell>
          <cell r="L360">
            <v>2.0156920153067777</v>
          </cell>
          <cell r="M360">
            <v>2.3575776253948688</v>
          </cell>
          <cell r="N360">
            <v>8.2799232429839282</v>
          </cell>
          <cell r="O360">
            <v>57.013431099517042</v>
          </cell>
          <cell r="P360">
            <v>16.239582287378251</v>
          </cell>
          <cell r="Q360">
            <v>28.483783512400844</v>
          </cell>
          <cell r="R360">
            <v>256.61288251037246</v>
          </cell>
        </row>
        <row r="361">
          <cell r="A361" t="str">
            <v>Asia IG41274</v>
          </cell>
          <cell r="B361">
            <v>41274</v>
          </cell>
          <cell r="C361">
            <v>15</v>
          </cell>
          <cell r="D361">
            <v>15</v>
          </cell>
          <cell r="E361">
            <v>14</v>
          </cell>
          <cell r="F361">
            <v>99659</v>
          </cell>
          <cell r="G361">
            <v>18898</v>
          </cell>
          <cell r="H361">
            <v>80761</v>
          </cell>
          <cell r="I361">
            <v>28218</v>
          </cell>
          <cell r="J361">
            <v>40977</v>
          </cell>
          <cell r="K361">
            <v>4213</v>
          </cell>
          <cell r="L361">
            <v>1.9708861068404226</v>
          </cell>
          <cell r="M361">
            <v>2.4320716499499717</v>
          </cell>
          <cell r="N361">
            <v>8.7415143603133156</v>
          </cell>
          <cell r="O361">
            <v>66.971436671628041</v>
          </cell>
          <cell r="P361">
            <v>18.962662679737907</v>
          </cell>
          <cell r="Q361">
            <v>28.314552624449373</v>
          </cell>
          <cell r="R361">
            <v>230.26440290880674</v>
          </cell>
        </row>
        <row r="366">
          <cell r="A366" t="str">
            <v>Asia HY</v>
          </cell>
          <cell r="B366" t="str">
            <v>ReportDate</v>
          </cell>
          <cell r="C366" t="str">
            <v>LeverageSample</v>
          </cell>
          <cell r="D366" t="str">
            <v>LiquiditySample</v>
          </cell>
          <cell r="E366" t="str">
            <v>CoverageSample</v>
          </cell>
          <cell r="F366" t="str">
            <v>TotalDebt</v>
          </cell>
          <cell r="G366" t="str">
            <v>Cash</v>
          </cell>
          <cell r="H366" t="str">
            <v>NetDebt</v>
          </cell>
          <cell r="I366" t="str">
            <v>STdebt</v>
          </cell>
          <cell r="J366" t="str">
            <v>LtmEbitda</v>
          </cell>
          <cell r="K366" t="str">
            <v>LtmInterest</v>
          </cell>
          <cell r="L366" t="str">
            <v>NetLeverage</v>
          </cell>
          <cell r="M366" t="str">
            <v>Leverage</v>
          </cell>
          <cell r="N366" t="str">
            <v>CoverageRatio</v>
          </cell>
          <cell r="O366" t="str">
            <v>CashSTdebt</v>
          </cell>
          <cell r="P366" t="str">
            <v>CashTotalDebt</v>
          </cell>
          <cell r="Q366" t="str">
            <v>STtoTotalDebt</v>
          </cell>
          <cell r="R366" t="str">
            <v>OAS</v>
          </cell>
        </row>
        <row r="367">
          <cell r="A367" t="str">
            <v>Asia HY38807</v>
          </cell>
          <cell r="B367">
            <v>38807</v>
          </cell>
          <cell r="C367">
            <v>30</v>
          </cell>
          <cell r="D367">
            <v>30</v>
          </cell>
          <cell r="E367">
            <v>28</v>
          </cell>
          <cell r="F367">
            <v>14951.978832244873</v>
          </cell>
          <cell r="G367">
            <v>4810.3224415183067</v>
          </cell>
          <cell r="H367">
            <v>10141.656390726566</v>
          </cell>
          <cell r="I367">
            <v>2854.8042487679049</v>
          </cell>
          <cell r="J367">
            <v>7434.0370235443115</v>
          </cell>
          <cell r="K367">
            <v>966.13111437112093</v>
          </cell>
          <cell r="L367">
            <v>1.3642192470399277</v>
          </cell>
          <cell r="M367">
            <v>2.0112865707946459</v>
          </cell>
          <cell r="N367">
            <v>7.6740271317441842</v>
          </cell>
          <cell r="O367">
            <v>168.49920423070608</v>
          </cell>
          <cell r="P367">
            <v>32.171811473840151</v>
          </cell>
          <cell r="Q367">
            <v>19.093153359817109</v>
          </cell>
          <cell r="R367">
            <v>213.62610319058274</v>
          </cell>
        </row>
        <row r="368">
          <cell r="A368" t="str">
            <v>Asia HY38898</v>
          </cell>
          <cell r="B368">
            <v>38898</v>
          </cell>
          <cell r="C368">
            <v>30</v>
          </cell>
          <cell r="D368">
            <v>30</v>
          </cell>
          <cell r="E368">
            <v>28</v>
          </cell>
          <cell r="F368">
            <v>14605.575073242188</v>
          </cell>
          <cell r="G368">
            <v>4366.1846813559532</v>
          </cell>
          <cell r="H368">
            <v>10239.390391886234</v>
          </cell>
          <cell r="I368">
            <v>2648.169124561362</v>
          </cell>
          <cell r="J368">
            <v>7453.1619167327881</v>
          </cell>
          <cell r="K368">
            <v>1064.199006922543</v>
          </cell>
          <cell r="L368">
            <v>1.3738317382986407</v>
          </cell>
          <cell r="M368">
            <v>1.9596481649555755</v>
          </cell>
          <cell r="N368">
            <v>6.9848226030488352</v>
          </cell>
          <cell r="O368">
            <v>164.87559804471175</v>
          </cell>
          <cell r="P368">
            <v>29.893959391951107</v>
          </cell>
          <cell r="Q368">
            <v>18.131221203421699</v>
          </cell>
          <cell r="R368">
            <v>272.52262656065255</v>
          </cell>
        </row>
        <row r="369">
          <cell r="A369" t="str">
            <v>Asia HY38990</v>
          </cell>
          <cell r="B369">
            <v>38990</v>
          </cell>
          <cell r="C369">
            <v>30</v>
          </cell>
          <cell r="D369">
            <v>30</v>
          </cell>
          <cell r="E369">
            <v>28</v>
          </cell>
          <cell r="F369">
            <v>16817.32458114624</v>
          </cell>
          <cell r="G369">
            <v>5817.4966067671776</v>
          </cell>
          <cell r="H369">
            <v>10999.827974379063</v>
          </cell>
          <cell r="I369">
            <v>2816.287885623984</v>
          </cell>
          <cell r="J369">
            <v>7463.8119705915451</v>
          </cell>
          <cell r="K369">
            <v>1116.6482170894742</v>
          </cell>
          <cell r="L369">
            <v>1.473754700375614</v>
          </cell>
          <cell r="M369">
            <v>2.2531817049262273</v>
          </cell>
          <cell r="N369">
            <v>6.6662814820551484</v>
          </cell>
          <cell r="O369">
            <v>206.56611976577949</v>
          </cell>
          <cell r="P369">
            <v>34.592283562684663</v>
          </cell>
          <cell r="Q369">
            <v>16.74634911180403</v>
          </cell>
          <cell r="R369">
            <v>276.57969397814054</v>
          </cell>
        </row>
        <row r="370">
          <cell r="A370" t="str">
            <v>Asia HY39082</v>
          </cell>
          <cell r="B370">
            <v>39082</v>
          </cell>
          <cell r="C370">
            <v>30</v>
          </cell>
          <cell r="D370">
            <v>30</v>
          </cell>
          <cell r="E370">
            <v>28</v>
          </cell>
          <cell r="F370">
            <v>17019.031097412109</v>
          </cell>
          <cell r="G370">
            <v>6440.7862817645073</v>
          </cell>
          <cell r="H370">
            <v>10578.244815647602</v>
          </cell>
          <cell r="I370">
            <v>2746.4170516757295</v>
          </cell>
          <cell r="J370">
            <v>8226.5829437971115</v>
          </cell>
          <cell r="K370">
            <v>1043.6406246498227</v>
          </cell>
          <cell r="L370">
            <v>1.2858613215130417</v>
          </cell>
          <cell r="M370">
            <v>2.0687849637794695</v>
          </cell>
          <cell r="N370">
            <v>7.8634944931476225</v>
          </cell>
          <cell r="O370">
            <v>234.51595881385364</v>
          </cell>
          <cell r="P370">
            <v>37.844611981136133</v>
          </cell>
          <cell r="Q370">
            <v>16.13732906389334</v>
          </cell>
          <cell r="R370">
            <v>223.65607269280682</v>
          </cell>
        </row>
        <row r="371">
          <cell r="A371" t="str">
            <v>Asia HY39172</v>
          </cell>
          <cell r="B371">
            <v>39172</v>
          </cell>
          <cell r="C371">
            <v>31</v>
          </cell>
          <cell r="D371">
            <v>29</v>
          </cell>
          <cell r="E371">
            <v>31</v>
          </cell>
          <cell r="F371">
            <v>25281.344497680664</v>
          </cell>
          <cell r="G371">
            <v>9376.3172125816345</v>
          </cell>
          <cell r="H371">
            <v>15905.02728509903</v>
          </cell>
          <cell r="I371">
            <v>3538.1473885895684</v>
          </cell>
          <cell r="J371">
            <v>10340.067735671997</v>
          </cell>
          <cell r="K371">
            <v>1649.0096525400877</v>
          </cell>
          <cell r="L371">
            <v>1.5381937228736509</v>
          </cell>
          <cell r="M371">
            <v>2.4449882867268897</v>
          </cell>
          <cell r="N371">
            <v>6.2704713218291053</v>
          </cell>
          <cell r="O371">
            <v>256.4966142146443</v>
          </cell>
          <cell r="P371">
            <v>36.718668118516661</v>
          </cell>
          <cell r="Q371">
            <v>14.315459184887855</v>
          </cell>
          <cell r="R371">
            <v>251.1386914482525</v>
          </cell>
        </row>
        <row r="372">
          <cell r="A372" t="str">
            <v>Asia HY39263</v>
          </cell>
          <cell r="B372">
            <v>39263</v>
          </cell>
          <cell r="C372">
            <v>31</v>
          </cell>
          <cell r="D372">
            <v>29</v>
          </cell>
          <cell r="E372">
            <v>31</v>
          </cell>
          <cell r="F372">
            <v>26478.857467163354</v>
          </cell>
          <cell r="G372">
            <v>9978.6620826721191</v>
          </cell>
          <cell r="H372">
            <v>16500.195384491235</v>
          </cell>
          <cell r="I372">
            <v>4048.0133929299191</v>
          </cell>
          <cell r="J372">
            <v>10609.193910598755</v>
          </cell>
          <cell r="K372">
            <v>1678.32825987041</v>
          </cell>
          <cell r="L372">
            <v>1.5552732397517284</v>
          </cell>
          <cell r="M372">
            <v>2.4958406538983655</v>
          </cell>
          <cell r="N372">
            <v>6.3212865827677422</v>
          </cell>
          <cell r="O372">
            <v>239.06969143553235</v>
          </cell>
          <cell r="P372">
            <v>37.346281803160274</v>
          </cell>
          <cell r="Q372">
            <v>15.621504164291391</v>
          </cell>
          <cell r="R372">
            <v>256.05437741964408</v>
          </cell>
        </row>
        <row r="373">
          <cell r="A373" t="str">
            <v>Asia HY39355</v>
          </cell>
          <cell r="B373">
            <v>39355</v>
          </cell>
          <cell r="C373">
            <v>31</v>
          </cell>
          <cell r="D373">
            <v>28</v>
          </cell>
          <cell r="E373">
            <v>31</v>
          </cell>
          <cell r="F373">
            <v>29335.835720062256</v>
          </cell>
          <cell r="G373">
            <v>7806.2189111709595</v>
          </cell>
          <cell r="H373">
            <v>21529.616808891296</v>
          </cell>
          <cell r="I373">
            <v>4011.347839792259</v>
          </cell>
          <cell r="J373">
            <v>11770.816358566284</v>
          </cell>
          <cell r="K373">
            <v>1783.9424690455198</v>
          </cell>
          <cell r="L373">
            <v>1.8290674285495063</v>
          </cell>
          <cell r="M373">
            <v>2.4922515844632067</v>
          </cell>
          <cell r="N373">
            <v>6.5982040131956383</v>
          </cell>
          <cell r="O373">
            <v>182.02456156083358</v>
          </cell>
          <cell r="P373">
            <v>25.592643915377781</v>
          </cell>
          <cell r="Q373">
            <v>14.059994813845265</v>
          </cell>
          <cell r="R373">
            <v>362.37043910421062</v>
          </cell>
        </row>
        <row r="374">
          <cell r="A374" t="str">
            <v>Asia HY39447</v>
          </cell>
          <cell r="B374">
            <v>39447</v>
          </cell>
          <cell r="C374">
            <v>31</v>
          </cell>
          <cell r="D374">
            <v>27</v>
          </cell>
          <cell r="E374">
            <v>31</v>
          </cell>
          <cell r="F374">
            <v>30747.577877044678</v>
          </cell>
          <cell r="G374">
            <v>9803.4046049118042</v>
          </cell>
          <cell r="H374">
            <v>20944.173272132874</v>
          </cell>
          <cell r="I374">
            <v>4490.5042102336884</v>
          </cell>
          <cell r="J374">
            <v>10597.248083114624</v>
          </cell>
          <cell r="K374">
            <v>1801.3960471600294</v>
          </cell>
          <cell r="L374">
            <v>1.976378500141444</v>
          </cell>
          <cell r="M374">
            <v>2.9014681581378716</v>
          </cell>
          <cell r="N374">
            <v>5.8827974557963509</v>
          </cell>
          <cell r="O374">
            <v>189.02768635110493</v>
          </cell>
          <cell r="P374">
            <v>28.921029687518928</v>
          </cell>
          <cell r="Q374">
            <v>15.299890849745815</v>
          </cell>
          <cell r="R374">
            <v>501.31402117976069</v>
          </cell>
        </row>
        <row r="375">
          <cell r="A375" t="str">
            <v>Asia HY39538</v>
          </cell>
          <cell r="B375">
            <v>39538</v>
          </cell>
          <cell r="C375">
            <v>31</v>
          </cell>
          <cell r="D375">
            <v>30</v>
          </cell>
          <cell r="E375">
            <v>31</v>
          </cell>
          <cell r="F375">
            <v>35096.443435668945</v>
          </cell>
          <cell r="G375">
            <v>8359.6736907288432</v>
          </cell>
          <cell r="H375">
            <v>26736.769744940102</v>
          </cell>
          <cell r="I375">
            <v>6048.8111201524734</v>
          </cell>
          <cell r="J375">
            <v>11037.768759727478</v>
          </cell>
          <cell r="K375">
            <v>2175.0252285599709</v>
          </cell>
          <cell r="L375">
            <v>2.422298412564337</v>
          </cell>
          <cell r="M375">
            <v>3.1796683006915498</v>
          </cell>
          <cell r="N375">
            <v>5.0747773473116471</v>
          </cell>
          <cell r="O375">
            <v>124.60114112137579</v>
          </cell>
          <cell r="P375">
            <v>21.858350580590837</v>
          </cell>
          <cell r="Q375">
            <v>17.542656819890837</v>
          </cell>
          <cell r="R375">
            <v>770.4132503059592</v>
          </cell>
        </row>
        <row r="376">
          <cell r="A376" t="str">
            <v>Asia HY39629</v>
          </cell>
          <cell r="B376">
            <v>39629</v>
          </cell>
          <cell r="C376">
            <v>31</v>
          </cell>
          <cell r="D376">
            <v>30</v>
          </cell>
          <cell r="E376">
            <v>31</v>
          </cell>
          <cell r="F376">
            <v>36146.065414428711</v>
          </cell>
          <cell r="G376">
            <v>9614.616479806602</v>
          </cell>
          <cell r="H376">
            <v>26531.448934622109</v>
          </cell>
          <cell r="I376">
            <v>6815.9604150056839</v>
          </cell>
          <cell r="J376">
            <v>11045.776573181152</v>
          </cell>
          <cell r="K376">
            <v>2243.2956405282021</v>
          </cell>
          <cell r="L376">
            <v>2.4019541549518348</v>
          </cell>
          <cell r="M376">
            <v>3.2723878828212389</v>
          </cell>
          <cell r="N376">
            <v>4.9239058702848171</v>
          </cell>
          <cell r="O376">
            <v>129.86547681548606</v>
          </cell>
          <cell r="P376">
            <v>24.912826698421224</v>
          </cell>
          <cell r="Q376">
            <v>19.183563876500891</v>
          </cell>
          <cell r="R376">
            <v>719.71179030045005</v>
          </cell>
        </row>
        <row r="377">
          <cell r="A377" t="str">
            <v>Asia HY39721</v>
          </cell>
          <cell r="B377">
            <v>39721</v>
          </cell>
          <cell r="C377">
            <v>33</v>
          </cell>
          <cell r="D377">
            <v>31</v>
          </cell>
          <cell r="E377">
            <v>32</v>
          </cell>
          <cell r="F377">
            <v>40161.840007781982</v>
          </cell>
          <cell r="G377">
            <v>9373.2914523407817</v>
          </cell>
          <cell r="H377">
            <v>30788.548555441201</v>
          </cell>
          <cell r="I377">
            <v>7113.4802415072918</v>
          </cell>
          <cell r="J377">
            <v>11176.117066860199</v>
          </cell>
          <cell r="K377">
            <v>2414.6470979452133</v>
          </cell>
          <cell r="L377">
            <v>2.7548520090878834</v>
          </cell>
          <cell r="M377">
            <v>3.5935414569762543</v>
          </cell>
          <cell r="N377">
            <v>4.5909935969018809</v>
          </cell>
          <cell r="O377">
            <v>115.29565931961767</v>
          </cell>
          <cell r="P377">
            <v>21.276746620368964</v>
          </cell>
          <cell r="Q377">
            <v>18.45407428686147</v>
          </cell>
          <cell r="R377">
            <v>1023.2807338531776</v>
          </cell>
        </row>
        <row r="378">
          <cell r="A378" t="str">
            <v>Asia HY39813</v>
          </cell>
          <cell r="B378">
            <v>39813</v>
          </cell>
          <cell r="C378">
            <v>34</v>
          </cell>
          <cell r="D378">
            <v>32</v>
          </cell>
          <cell r="E378">
            <v>33</v>
          </cell>
          <cell r="F378">
            <v>42231.829132080078</v>
          </cell>
          <cell r="G378">
            <v>8291.28065674752</v>
          </cell>
          <cell r="H378">
            <v>33940.548475332558</v>
          </cell>
          <cell r="I378">
            <v>7447.4779469966888</v>
          </cell>
          <cell r="J378">
            <v>11235.58543920517</v>
          </cell>
          <cell r="K378">
            <v>2639.1136366128922</v>
          </cell>
          <cell r="L378">
            <v>3.0208081865410645</v>
          </cell>
          <cell r="M378">
            <v>3.7587564404714859</v>
          </cell>
          <cell r="N378">
            <v>4.223045792030792</v>
          </cell>
          <cell r="O378">
            <v>94.421188340679535</v>
          </cell>
          <cell r="P378">
            <v>17.498023175361247</v>
          </cell>
          <cell r="Q378">
            <v>18.531881967241208</v>
          </cell>
          <cell r="R378">
            <v>2295.6266496796502</v>
          </cell>
        </row>
        <row r="379">
          <cell r="A379" t="str">
            <v>Asia HY39903</v>
          </cell>
          <cell r="B379">
            <v>39903</v>
          </cell>
          <cell r="C379">
            <v>34</v>
          </cell>
          <cell r="D379">
            <v>34</v>
          </cell>
          <cell r="E379">
            <v>33</v>
          </cell>
          <cell r="F379">
            <v>44862.493232727051</v>
          </cell>
          <cell r="G379">
            <v>11508.719071865082</v>
          </cell>
          <cell r="H379">
            <v>33353.774160861969</v>
          </cell>
          <cell r="I379">
            <v>8251.46971398592</v>
          </cell>
          <cell r="J379">
            <v>12619.774034500122</v>
          </cell>
          <cell r="K379">
            <v>2496.0424803495407</v>
          </cell>
          <cell r="L379">
            <v>2.6429771301513747</v>
          </cell>
          <cell r="M379">
            <v>3.5549363332561512</v>
          </cell>
          <cell r="N379">
            <v>4.9019121771579828</v>
          </cell>
          <cell r="O379">
            <v>139.47477807933112</v>
          </cell>
          <cell r="P379">
            <v>25.653320273937663</v>
          </cell>
          <cell r="Q379">
            <v>18.392802359826266</v>
          </cell>
          <cell r="R379">
            <v>1773.9022844246253</v>
          </cell>
        </row>
        <row r="380">
          <cell r="A380" t="str">
            <v>Asia HY39994</v>
          </cell>
          <cell r="B380">
            <v>39994</v>
          </cell>
          <cell r="C380">
            <v>34</v>
          </cell>
          <cell r="D380">
            <v>33</v>
          </cell>
          <cell r="E380">
            <v>33</v>
          </cell>
          <cell r="F380">
            <v>46860.277492523193</v>
          </cell>
          <cell r="G380">
            <v>12241.431911468506</v>
          </cell>
          <cell r="H380">
            <v>34618.845581054688</v>
          </cell>
          <cell r="I380">
            <v>8871.1102249622345</v>
          </cell>
          <cell r="J380">
            <v>11850.427407503128</v>
          </cell>
          <cell r="K380">
            <v>2445.7476414442062</v>
          </cell>
          <cell r="L380">
            <v>2.9213162015688714</v>
          </cell>
          <cell r="M380">
            <v>3.9543111721737132</v>
          </cell>
          <cell r="N380">
            <v>4.7129692417703763</v>
          </cell>
          <cell r="O380">
            <v>137.55323957015321</v>
          </cell>
          <cell r="P380">
            <v>26.275681712365394</v>
          </cell>
          <cell r="Q380">
            <v>19.10219039149899</v>
          </cell>
          <cell r="R380">
            <v>1145.9610552649706</v>
          </cell>
        </row>
        <row r="381">
          <cell r="A381" t="str">
            <v>Asia HY40086</v>
          </cell>
          <cell r="B381">
            <v>40086</v>
          </cell>
          <cell r="C381">
            <v>34</v>
          </cell>
          <cell r="D381">
            <v>33</v>
          </cell>
          <cell r="E381">
            <v>33</v>
          </cell>
          <cell r="F381">
            <v>50824.749816894531</v>
          </cell>
          <cell r="G381">
            <v>13309.509344100952</v>
          </cell>
          <cell r="H381">
            <v>37515.240472793579</v>
          </cell>
          <cell r="I381">
            <v>9852.8053693771362</v>
          </cell>
          <cell r="J381">
            <v>12806.433553695679</v>
          </cell>
          <cell r="K381">
            <v>2425.6499158591032</v>
          </cell>
          <cell r="L381">
            <v>2.9294057799540481</v>
          </cell>
          <cell r="M381">
            <v>3.9686888315777451</v>
          </cell>
          <cell r="N381">
            <v>5.1490581842989656</v>
          </cell>
          <cell r="O381">
            <v>134.38483599240615</v>
          </cell>
          <cell r="P381">
            <v>26.27657938883501</v>
          </cell>
          <cell r="Q381">
            <v>19.553232472092201</v>
          </cell>
          <cell r="R381">
            <v>727.19293847360132</v>
          </cell>
        </row>
        <row r="382">
          <cell r="A382" t="str">
            <v>Asia HY40178</v>
          </cell>
          <cell r="B382">
            <v>40178</v>
          </cell>
          <cell r="C382">
            <v>35</v>
          </cell>
          <cell r="D382">
            <v>34</v>
          </cell>
          <cell r="E382">
            <v>35</v>
          </cell>
          <cell r="F382">
            <v>56415.283740997314</v>
          </cell>
          <cell r="G382">
            <v>13985.762152671814</v>
          </cell>
          <cell r="H382">
            <v>42429.5215883255</v>
          </cell>
          <cell r="I382">
            <v>9792.9806871414185</v>
          </cell>
          <cell r="J382">
            <v>15170.314764022827</v>
          </cell>
          <cell r="K382">
            <v>2573.1539752334356</v>
          </cell>
          <cell r="L382">
            <v>2.796878129974552</v>
          </cell>
          <cell r="M382">
            <v>3.7187945417447126</v>
          </cell>
          <cell r="N382">
            <v>5.8956109545083022</v>
          </cell>
          <cell r="O382">
            <v>141.93577741015335</v>
          </cell>
          <cell r="P382">
            <v>24.829756429070642</v>
          </cell>
          <cell r="Q382">
            <v>17.493655850645624</v>
          </cell>
          <cell r="R382">
            <v>684.92899975835462</v>
          </cell>
        </row>
        <row r="383">
          <cell r="A383" t="str">
            <v>Asia HY40268</v>
          </cell>
          <cell r="B383">
            <v>40268</v>
          </cell>
          <cell r="C383">
            <v>37</v>
          </cell>
          <cell r="D383">
            <v>36</v>
          </cell>
          <cell r="E383">
            <v>36</v>
          </cell>
          <cell r="F383">
            <v>72905.676254272461</v>
          </cell>
          <cell r="G383">
            <v>16932.038599014282</v>
          </cell>
          <cell r="H383">
            <v>55973.637655258179</v>
          </cell>
          <cell r="I383">
            <v>15088.933857917786</v>
          </cell>
          <cell r="J383">
            <v>19324.981567382813</v>
          </cell>
          <cell r="K383">
            <v>3032.127284526825</v>
          </cell>
          <cell r="L383">
            <v>2.8964393813307376</v>
          </cell>
          <cell r="M383">
            <v>3.7726129776664048</v>
          </cell>
          <cell r="N383">
            <v>6.1643599992948959</v>
          </cell>
          <cell r="O383">
            <v>111.62053402440115</v>
          </cell>
          <cell r="P383">
            <v>23.240257526201262</v>
          </cell>
          <cell r="Q383">
            <v>20.820772566023336</v>
          </cell>
          <cell r="R383">
            <v>570.4848427762704</v>
          </cell>
        </row>
        <row r="384">
          <cell r="A384" t="str">
            <v>Asia HY40359</v>
          </cell>
          <cell r="B384">
            <v>40359</v>
          </cell>
          <cell r="C384">
            <v>39</v>
          </cell>
          <cell r="D384">
            <v>37</v>
          </cell>
          <cell r="E384">
            <v>38</v>
          </cell>
          <cell r="F384">
            <v>76101.686264038086</v>
          </cell>
          <cell r="G384">
            <v>18211.184802055359</v>
          </cell>
          <cell r="H384">
            <v>57890.501461982727</v>
          </cell>
          <cell r="I384">
            <v>15121.092100143433</v>
          </cell>
          <cell r="J384">
            <v>23014.243915557861</v>
          </cell>
          <cell r="K384">
            <v>3507.9843270778656</v>
          </cell>
          <cell r="L384">
            <v>2.5154205228027573</v>
          </cell>
          <cell r="M384">
            <v>3.3067211133793788</v>
          </cell>
          <cell r="N384">
            <v>6.3798422133560724</v>
          </cell>
          <cell r="O384">
            <v>113.10820544450593</v>
          </cell>
          <cell r="P384">
            <v>22.693340334600297</v>
          </cell>
          <cell r="Q384">
            <v>20.063389959567775</v>
          </cell>
          <cell r="R384">
            <v>794.51070547688391</v>
          </cell>
        </row>
        <row r="385">
          <cell r="A385" t="str">
            <v>Asia HY40451</v>
          </cell>
          <cell r="B385">
            <v>40451</v>
          </cell>
          <cell r="C385">
            <v>41</v>
          </cell>
          <cell r="D385">
            <v>39</v>
          </cell>
          <cell r="E385">
            <v>40</v>
          </cell>
          <cell r="F385">
            <v>87422.19580078125</v>
          </cell>
          <cell r="G385">
            <v>20249.907777786255</v>
          </cell>
          <cell r="H385">
            <v>67172.288022994995</v>
          </cell>
          <cell r="I385">
            <v>13985.044466972351</v>
          </cell>
          <cell r="J385">
            <v>28583.943799972534</v>
          </cell>
          <cell r="K385">
            <v>3839.5118380188942</v>
          </cell>
          <cell r="L385">
            <v>2.3500007029491687</v>
          </cell>
          <cell r="M385">
            <v>3.0584371566272548</v>
          </cell>
          <cell r="N385">
            <v>7.0411328080833124</v>
          </cell>
          <cell r="O385">
            <v>136.80423690397967</v>
          </cell>
          <cell r="P385">
            <v>22.219370181829678</v>
          </cell>
          <cell r="Q385">
            <v>16.241726634113707</v>
          </cell>
          <cell r="R385">
            <v>681.81565317375191</v>
          </cell>
        </row>
        <row r="386">
          <cell r="A386" t="str">
            <v>Asia HY40543</v>
          </cell>
          <cell r="B386">
            <v>40543</v>
          </cell>
          <cell r="C386">
            <v>41</v>
          </cell>
          <cell r="D386">
            <v>39</v>
          </cell>
          <cell r="E386">
            <v>40</v>
          </cell>
          <cell r="F386">
            <v>92381.916801452637</v>
          </cell>
          <cell r="G386">
            <v>22874.782152175903</v>
          </cell>
          <cell r="H386">
            <v>69507.134649276733</v>
          </cell>
          <cell r="I386">
            <v>16749.97815322876</v>
          </cell>
          <cell r="J386">
            <v>30212.394512176514</v>
          </cell>
          <cell r="K386">
            <v>3986.3382455706596</v>
          </cell>
          <cell r="L386">
            <v>2.3006165440234549</v>
          </cell>
          <cell r="M386">
            <v>3.057748923681634</v>
          </cell>
          <cell r="N386">
            <v>6.9705614768090634</v>
          </cell>
          <cell r="O386">
            <v>129.54362099407081</v>
          </cell>
          <cell r="P386">
            <v>23.832275503031902</v>
          </cell>
          <cell r="Q386">
            <v>18.397104635605874</v>
          </cell>
          <cell r="R386">
            <v>598.75454569197609</v>
          </cell>
        </row>
        <row r="387">
          <cell r="A387" t="str">
            <v>Asia HY40633</v>
          </cell>
          <cell r="B387">
            <v>40633</v>
          </cell>
          <cell r="C387">
            <v>40</v>
          </cell>
          <cell r="D387">
            <v>42</v>
          </cell>
          <cell r="E387">
            <v>36</v>
          </cell>
          <cell r="F387">
            <v>89220.646865844727</v>
          </cell>
          <cell r="G387">
            <v>23910.312033653259</v>
          </cell>
          <cell r="H387">
            <v>65310.334832191467</v>
          </cell>
          <cell r="I387">
            <v>22327.935904465616</v>
          </cell>
          <cell r="J387">
            <v>30080.667741775513</v>
          </cell>
          <cell r="K387">
            <v>3454.1840552091599</v>
          </cell>
          <cell r="L387">
            <v>2.1711730402011522</v>
          </cell>
          <cell r="M387">
            <v>2.9660460875320473</v>
          </cell>
          <cell r="N387">
            <v>7.6113816977318374</v>
          </cell>
          <cell r="O387">
            <v>111.52763841509292</v>
          </cell>
          <cell r="P387">
            <v>26.655983503610141</v>
          </cell>
          <cell r="Q387">
            <v>23.900787179227866</v>
          </cell>
          <cell r="R387">
            <v>704.76765174464083</v>
          </cell>
        </row>
        <row r="388">
          <cell r="A388" t="str">
            <v>Asia HY40724</v>
          </cell>
          <cell r="B388">
            <v>40724</v>
          </cell>
          <cell r="C388">
            <v>40</v>
          </cell>
          <cell r="D388">
            <v>41</v>
          </cell>
          <cell r="E388">
            <v>37</v>
          </cell>
          <cell r="F388">
            <v>97701.80207824707</v>
          </cell>
          <cell r="G388">
            <v>22127.08435344696</v>
          </cell>
          <cell r="H388">
            <v>75574.71772480011</v>
          </cell>
          <cell r="I388">
            <v>23358.794068038464</v>
          </cell>
          <cell r="J388">
            <v>29604.69239616394</v>
          </cell>
          <cell r="K388">
            <v>3815.8498853445053</v>
          </cell>
          <cell r="L388">
            <v>2.5527952364265332</v>
          </cell>
          <cell r="M388">
            <v>3.3002133841088952</v>
          </cell>
          <cell r="N388">
            <v>6.9576115088756909</v>
          </cell>
          <cell r="O388">
            <v>93.283790836137655</v>
          </cell>
          <cell r="P388">
            <v>21.902306420890206</v>
          </cell>
          <cell r="Q388">
            <v>23.479219942255352</v>
          </cell>
          <cell r="R388">
            <v>798.34992447053446</v>
          </cell>
        </row>
        <row r="389">
          <cell r="A389" t="str">
            <v>Asia HY40816</v>
          </cell>
          <cell r="B389">
            <v>40816</v>
          </cell>
          <cell r="C389">
            <v>39</v>
          </cell>
          <cell r="D389">
            <v>39</v>
          </cell>
          <cell r="E389">
            <v>38</v>
          </cell>
          <cell r="F389">
            <v>94644.558403015137</v>
          </cell>
          <cell r="G389">
            <v>19982.002928733826</v>
          </cell>
          <cell r="H389">
            <v>74662.555474281311</v>
          </cell>
          <cell r="I389">
            <v>24518.512231528759</v>
          </cell>
          <cell r="J389">
            <v>27922.330730438232</v>
          </cell>
          <cell r="K389">
            <v>4181.9680109024048</v>
          </cell>
          <cell r="L389">
            <v>2.6739370790738248</v>
          </cell>
          <cell r="M389">
            <v>3.3895651232238562</v>
          </cell>
          <cell r="N389">
            <v>6.5096955919013162</v>
          </cell>
          <cell r="O389">
            <v>76.441117315917111</v>
          </cell>
          <cell r="P389">
            <v>20.16819852169834</v>
          </cell>
          <cell r="Q389">
            <v>26.383966155736417</v>
          </cell>
          <cell r="R389">
            <v>1460.0202140842305</v>
          </cell>
        </row>
        <row r="390">
          <cell r="A390" t="str">
            <v>Asia HY40908</v>
          </cell>
          <cell r="B390">
            <v>40908</v>
          </cell>
          <cell r="C390">
            <v>37</v>
          </cell>
          <cell r="D390">
            <v>38</v>
          </cell>
          <cell r="E390">
            <v>36</v>
          </cell>
          <cell r="F390">
            <v>91456.546340942383</v>
          </cell>
          <cell r="G390">
            <v>22295.558149814606</v>
          </cell>
          <cell r="H390">
            <v>69160.988191127777</v>
          </cell>
          <cell r="I390">
            <v>25557.456731822516</v>
          </cell>
          <cell r="J390">
            <v>27788.221923828125</v>
          </cell>
          <cell r="K390">
            <v>3380.3711347579956</v>
          </cell>
          <cell r="L390">
            <v>2.4888597903352325</v>
          </cell>
          <cell r="M390">
            <v>3.2911982131004685</v>
          </cell>
          <cell r="N390">
            <v>7.9846927566677115</v>
          </cell>
          <cell r="O390">
            <v>87.871204058824659</v>
          </cell>
          <cell r="P390">
            <v>23.931478136589515</v>
          </cell>
          <cell r="Q390">
            <v>27.234721992165696</v>
          </cell>
          <cell r="R390">
            <v>1291.9005403334913</v>
          </cell>
        </row>
        <row r="391">
          <cell r="A391" t="str">
            <v>Asia HY40999</v>
          </cell>
          <cell r="B391">
            <v>40999</v>
          </cell>
          <cell r="C391">
            <v>34</v>
          </cell>
          <cell r="D391">
            <v>34</v>
          </cell>
          <cell r="E391">
            <v>33</v>
          </cell>
          <cell r="F391">
            <v>128936.37902832031</v>
          </cell>
          <cell r="G391">
            <v>27779.629945755005</v>
          </cell>
          <cell r="H391">
            <v>101156.74908256531</v>
          </cell>
          <cell r="I391">
            <v>27384.124983295798</v>
          </cell>
          <cell r="J391">
            <v>30380.08186340332</v>
          </cell>
          <cell r="K391">
            <v>5488.664680480957</v>
          </cell>
          <cell r="L391">
            <v>3.3297062706213936</v>
          </cell>
          <cell r="M391">
            <v>4.2441090056324242</v>
          </cell>
          <cell r="N391">
            <v>5.5210802839581978</v>
          </cell>
          <cell r="O391">
            <v>101.44428555851415</v>
          </cell>
          <cell r="P391">
            <v>21.545222655627182</v>
          </cell>
          <cell r="Q391">
            <v>21.238478379543292</v>
          </cell>
          <cell r="R391">
            <v>861.27790670794116</v>
          </cell>
        </row>
        <row r="392">
          <cell r="A392" t="str">
            <v>Asia HY41090</v>
          </cell>
          <cell r="B392">
            <v>41090</v>
          </cell>
          <cell r="C392">
            <v>40</v>
          </cell>
          <cell r="D392">
            <v>40</v>
          </cell>
          <cell r="E392">
            <v>39</v>
          </cell>
          <cell r="F392">
            <v>133685.18112182617</v>
          </cell>
          <cell r="G392">
            <v>28036.830320358276</v>
          </cell>
          <cell r="H392">
            <v>105648.3508014679</v>
          </cell>
          <cell r="I392">
            <v>29403.214584127069</v>
          </cell>
          <cell r="J392">
            <v>33444.60538482666</v>
          </cell>
          <cell r="K392">
            <v>6255.4556941986084</v>
          </cell>
          <cell r="L392">
            <v>3.1589055868902265</v>
          </cell>
          <cell r="M392">
            <v>3.9972120939563314</v>
          </cell>
          <cell r="N392">
            <v>5.3468819895528483</v>
          </cell>
          <cell r="O392">
            <v>95.352942584358047</v>
          </cell>
          <cell r="P392">
            <v>20.97227986309758</v>
          </cell>
          <cell r="Q392">
            <v>21.994370907372424</v>
          </cell>
          <cell r="R392">
            <v>887.26645551815091</v>
          </cell>
        </row>
        <row r="393">
          <cell r="A393" t="str">
            <v>Asia HY41182</v>
          </cell>
          <cell r="B393">
            <v>41182</v>
          </cell>
          <cell r="C393">
            <v>33</v>
          </cell>
          <cell r="D393">
            <v>32</v>
          </cell>
          <cell r="E393">
            <v>30</v>
          </cell>
          <cell r="F393">
            <v>98709</v>
          </cell>
          <cell r="G393">
            <v>26569</v>
          </cell>
          <cell r="H393">
            <v>72140</v>
          </cell>
          <cell r="I393">
            <v>22788</v>
          </cell>
          <cell r="J393">
            <v>26421</v>
          </cell>
          <cell r="K393">
            <v>4130</v>
          </cell>
          <cell r="L393">
            <v>2.7304038454259869</v>
          </cell>
          <cell r="M393">
            <v>3.7360054502100604</v>
          </cell>
          <cell r="N393">
            <v>5.5324455205811134</v>
          </cell>
          <cell r="O393">
            <v>114.57784799017026</v>
          </cell>
          <cell r="P393">
            <v>26.701709891188742</v>
          </cell>
          <cell r="Q393">
            <v>23.304426081976601</v>
          </cell>
          <cell r="R393">
            <v>933.19260606654552</v>
          </cell>
        </row>
        <row r="394">
          <cell r="A394" t="str">
            <v>Asia HY41274</v>
          </cell>
          <cell r="B394">
            <v>41274</v>
          </cell>
          <cell r="C394">
            <v>31</v>
          </cell>
          <cell r="D394">
            <v>31</v>
          </cell>
          <cell r="E394">
            <v>28</v>
          </cell>
          <cell r="F394">
            <v>105083</v>
          </cell>
          <cell r="G394">
            <v>27022</v>
          </cell>
          <cell r="H394">
            <v>78061</v>
          </cell>
          <cell r="I394">
            <v>24561</v>
          </cell>
          <cell r="J394">
            <v>26688</v>
          </cell>
          <cell r="K394">
            <v>3810</v>
          </cell>
          <cell r="L394">
            <v>2.9249475419664268</v>
          </cell>
          <cell r="M394">
            <v>3.9374625299760191</v>
          </cell>
          <cell r="N394">
            <v>6.020209973753281</v>
          </cell>
          <cell r="O394">
            <v>110.01995032775538</v>
          </cell>
          <cell r="P394">
            <v>25.714911070296814</v>
          </cell>
          <cell r="Q394">
            <v>23.372952808732144</v>
          </cell>
          <cell r="R394">
            <v>676.0801788616543</v>
          </cell>
        </row>
        <row r="399">
          <cell r="A399" t="str">
            <v>Brazil</v>
          </cell>
          <cell r="B399" t="str">
            <v>ReportDate</v>
          </cell>
          <cell r="C399" t="str">
            <v>LeverageSample</v>
          </cell>
          <cell r="D399" t="str">
            <v>LiquiditySample</v>
          </cell>
          <cell r="E399" t="str">
            <v>CoverageSample</v>
          </cell>
          <cell r="F399" t="str">
            <v>TotalDebt</v>
          </cell>
          <cell r="G399" t="str">
            <v>Cash</v>
          </cell>
          <cell r="H399" t="str">
            <v>NetDebt</v>
          </cell>
          <cell r="I399" t="str">
            <v>STdebt</v>
          </cell>
          <cell r="J399" t="str">
            <v>LtmEbitda</v>
          </cell>
          <cell r="K399" t="str">
            <v>LtmInterest</v>
          </cell>
          <cell r="L399" t="str">
            <v>NetLeverage</v>
          </cell>
          <cell r="M399" t="str">
            <v>Leverage</v>
          </cell>
          <cell r="N399" t="str">
            <v>CoverageRatio</v>
          </cell>
          <cell r="O399" t="str">
            <v>CashSTdebt</v>
          </cell>
          <cell r="P399" t="str">
            <v>CashTotalDebt</v>
          </cell>
          <cell r="Q399" t="str">
            <v>STtoTotalDebt</v>
          </cell>
          <cell r="R399" t="str">
            <v>OAS</v>
          </cell>
        </row>
        <row r="400">
          <cell r="A400" t="str">
            <v>Brazil38807</v>
          </cell>
          <cell r="B400">
            <v>38807</v>
          </cell>
          <cell r="C400">
            <v>25</v>
          </cell>
          <cell r="D400">
            <v>25</v>
          </cell>
          <cell r="E400">
            <v>20</v>
          </cell>
          <cell r="F400">
            <v>49674</v>
          </cell>
          <cell r="G400">
            <v>9758</v>
          </cell>
          <cell r="H400">
            <v>39916</v>
          </cell>
          <cell r="I400">
            <v>9687</v>
          </cell>
          <cell r="J400">
            <v>27497</v>
          </cell>
          <cell r="K400">
            <v>4521</v>
          </cell>
          <cell r="L400">
            <v>1.451649270829545</v>
          </cell>
          <cell r="M400">
            <v>1.8065243481107029</v>
          </cell>
          <cell r="N400">
            <v>5.3441716434417161</v>
          </cell>
          <cell r="O400">
            <v>100.7329410550222</v>
          </cell>
          <cell r="P400">
            <v>19.644079397672826</v>
          </cell>
          <cell r="Q400">
            <v>19.501147481579899</v>
          </cell>
          <cell r="R400">
            <v>271.74210817225566</v>
          </cell>
        </row>
        <row r="401">
          <cell r="A401" t="str">
            <v>Brazil38898</v>
          </cell>
          <cell r="B401">
            <v>38898</v>
          </cell>
          <cell r="C401">
            <v>25</v>
          </cell>
          <cell r="D401">
            <v>25</v>
          </cell>
          <cell r="E401">
            <v>20</v>
          </cell>
          <cell r="F401">
            <v>51160</v>
          </cell>
          <cell r="G401">
            <v>10939</v>
          </cell>
          <cell r="H401">
            <v>40221</v>
          </cell>
          <cell r="I401">
            <v>10932</v>
          </cell>
          <cell r="J401">
            <v>28498</v>
          </cell>
          <cell r="K401">
            <v>5141</v>
          </cell>
          <cell r="L401">
            <v>1.4113622008562003</v>
          </cell>
          <cell r="M401">
            <v>1.7952136992069618</v>
          </cell>
          <cell r="N401">
            <v>4.8309667379887182</v>
          </cell>
          <cell r="O401">
            <v>100.06403219904867</v>
          </cell>
          <cell r="P401">
            <v>21.381939014855355</v>
          </cell>
          <cell r="Q401">
            <v>21.36825645035184</v>
          </cell>
          <cell r="R401">
            <v>328.58398166343989</v>
          </cell>
        </row>
        <row r="402">
          <cell r="A402" t="str">
            <v>Brazil38990</v>
          </cell>
          <cell r="B402">
            <v>38990</v>
          </cell>
          <cell r="C402">
            <v>26</v>
          </cell>
          <cell r="D402">
            <v>26</v>
          </cell>
          <cell r="E402">
            <v>16</v>
          </cell>
          <cell r="F402">
            <v>70535</v>
          </cell>
          <cell r="G402">
            <v>13396</v>
          </cell>
          <cell r="H402">
            <v>57139</v>
          </cell>
          <cell r="I402">
            <v>15885</v>
          </cell>
          <cell r="J402">
            <v>54002</v>
          </cell>
          <cell r="K402">
            <v>4944</v>
          </cell>
          <cell r="L402">
            <v>1.0580904410947742</v>
          </cell>
          <cell r="M402">
            <v>1.30615532758046</v>
          </cell>
          <cell r="N402">
            <v>4.9977750809061492</v>
          </cell>
          <cell r="O402">
            <v>84.331129996852368</v>
          </cell>
          <cell r="P402">
            <v>18.991989792301695</v>
          </cell>
          <cell r="Q402">
            <v>22.520734387183669</v>
          </cell>
          <cell r="R402">
            <v>269.20045595738151</v>
          </cell>
        </row>
        <row r="403">
          <cell r="A403" t="str">
            <v>Brazil39082</v>
          </cell>
          <cell r="B403">
            <v>39082</v>
          </cell>
          <cell r="C403">
            <v>26</v>
          </cell>
          <cell r="D403">
            <v>26</v>
          </cell>
          <cell r="E403">
            <v>14</v>
          </cell>
          <cell r="F403">
            <v>92578</v>
          </cell>
          <cell r="G403">
            <v>17232</v>
          </cell>
          <cell r="H403">
            <v>75346</v>
          </cell>
          <cell r="I403">
            <v>15962</v>
          </cell>
          <cell r="J403">
            <v>55276</v>
          </cell>
          <cell r="K403">
            <v>3654</v>
          </cell>
          <cell r="L403">
            <v>1.3630870540560098</v>
          </cell>
          <cell r="M403">
            <v>1.6748317533830235</v>
          </cell>
          <cell r="N403">
            <v>6.8442802408319654</v>
          </cell>
          <cell r="O403">
            <v>107.95639644154869</v>
          </cell>
          <cell r="P403">
            <v>18.613493486573486</v>
          </cell>
          <cell r="Q403">
            <v>17.241677288340643</v>
          </cell>
          <cell r="R403">
            <v>169.39398438595373</v>
          </cell>
        </row>
        <row r="404">
          <cell r="A404" t="str">
            <v>Brazil39172</v>
          </cell>
          <cell r="B404">
            <v>39172</v>
          </cell>
          <cell r="C404">
            <v>27</v>
          </cell>
          <cell r="D404">
            <v>29</v>
          </cell>
          <cell r="E404">
            <v>15</v>
          </cell>
          <cell r="F404">
            <v>97773</v>
          </cell>
          <cell r="G404">
            <v>12754</v>
          </cell>
          <cell r="H404">
            <v>85019</v>
          </cell>
          <cell r="I404">
            <v>17355</v>
          </cell>
          <cell r="J404">
            <v>55330</v>
          </cell>
          <cell r="K404">
            <v>4745</v>
          </cell>
          <cell r="L404">
            <v>1.5365805168986084</v>
          </cell>
          <cell r="M404">
            <v>1.7670883788180012</v>
          </cell>
          <cell r="N404">
            <v>5.9723919915700741</v>
          </cell>
          <cell r="O404">
            <v>78.82454624027659</v>
          </cell>
          <cell r="P404">
            <v>13.700276409085447</v>
          </cell>
          <cell r="Q404">
            <v>17.38072347073669</v>
          </cell>
          <cell r="R404">
            <v>178.029707717767</v>
          </cell>
        </row>
        <row r="405">
          <cell r="A405" t="str">
            <v>Brazil39263</v>
          </cell>
          <cell r="B405">
            <v>39263</v>
          </cell>
          <cell r="C405">
            <v>28</v>
          </cell>
          <cell r="D405">
            <v>29</v>
          </cell>
          <cell r="E405">
            <v>28</v>
          </cell>
          <cell r="F405">
            <v>95659</v>
          </cell>
          <cell r="G405">
            <v>12555</v>
          </cell>
          <cell r="H405">
            <v>83104</v>
          </cell>
          <cell r="I405">
            <v>15655</v>
          </cell>
          <cell r="J405">
            <v>59342</v>
          </cell>
          <cell r="K405">
            <v>5283</v>
          </cell>
          <cell r="L405">
            <v>1.4004246570725625</v>
          </cell>
          <cell r="M405">
            <v>1.6119948771527755</v>
          </cell>
          <cell r="N405">
            <v>11.232632973689192</v>
          </cell>
          <cell r="O405">
            <v>85.346534653465341</v>
          </cell>
          <cell r="P405">
            <v>13.873198488183744</v>
          </cell>
          <cell r="Q405">
            <v>16.255139759936867</v>
          </cell>
          <cell r="R405">
            <v>186.838358366085</v>
          </cell>
        </row>
        <row r="406">
          <cell r="A406" t="str">
            <v>Brazil39355</v>
          </cell>
          <cell r="B406">
            <v>39355</v>
          </cell>
          <cell r="C406">
            <v>28</v>
          </cell>
          <cell r="D406">
            <v>30</v>
          </cell>
          <cell r="E406">
            <v>28</v>
          </cell>
          <cell r="F406">
            <v>103312</v>
          </cell>
          <cell r="G406">
            <v>12162</v>
          </cell>
          <cell r="H406">
            <v>91150</v>
          </cell>
          <cell r="I406">
            <v>18992</v>
          </cell>
          <cell r="J406">
            <v>63030</v>
          </cell>
          <cell r="K406">
            <v>5320</v>
          </cell>
          <cell r="L406">
            <v>1.4461367602728858</v>
          </cell>
          <cell r="M406">
            <v>1.6390924956369983</v>
          </cell>
          <cell r="N406">
            <v>11.847744360902256</v>
          </cell>
          <cell r="O406">
            <v>68.291912384161762</v>
          </cell>
          <cell r="P406">
            <v>12.475832283260068</v>
          </cell>
          <cell r="Q406">
            <v>18.268389107453757</v>
          </cell>
          <cell r="R406">
            <v>232.94766630744678</v>
          </cell>
        </row>
        <row r="407">
          <cell r="A407" t="str">
            <v>Brazil39447</v>
          </cell>
          <cell r="B407">
            <v>39447</v>
          </cell>
          <cell r="C407">
            <v>28</v>
          </cell>
          <cell r="D407">
            <v>30</v>
          </cell>
          <cell r="E407">
            <v>28</v>
          </cell>
          <cell r="F407">
            <v>108681</v>
          </cell>
          <cell r="G407">
            <v>14408</v>
          </cell>
          <cell r="H407">
            <v>94273</v>
          </cell>
          <cell r="I407">
            <v>19505</v>
          </cell>
          <cell r="J407">
            <v>66938</v>
          </cell>
          <cell r="K407">
            <v>6508</v>
          </cell>
          <cell r="L407">
            <v>1.4083629627416414</v>
          </cell>
          <cell r="M407">
            <v>1.6236069198362664</v>
          </cell>
          <cell r="N407">
            <v>10.285494775660725</v>
          </cell>
          <cell r="O407">
            <v>78.000512689054091</v>
          </cell>
          <cell r="P407">
            <v>13.915668160614652</v>
          </cell>
          <cell r="Q407">
            <v>17.840482941553095</v>
          </cell>
          <cell r="R407">
            <v>293.35717124340852</v>
          </cell>
        </row>
        <row r="408">
          <cell r="A408" t="str">
            <v>Brazil39538</v>
          </cell>
          <cell r="B408">
            <v>39538</v>
          </cell>
          <cell r="C408">
            <v>37</v>
          </cell>
          <cell r="D408">
            <v>38</v>
          </cell>
          <cell r="E408">
            <v>28</v>
          </cell>
          <cell r="F408">
            <v>125916</v>
          </cell>
          <cell r="G408">
            <v>42765</v>
          </cell>
          <cell r="H408">
            <v>83151</v>
          </cell>
          <cell r="I408">
            <v>21572</v>
          </cell>
          <cell r="J408">
            <v>77457</v>
          </cell>
          <cell r="K408">
            <v>5232</v>
          </cell>
          <cell r="L408">
            <v>1.0735117549091755</v>
          </cell>
          <cell r="M408">
            <v>1.6256245400673923</v>
          </cell>
          <cell r="N408">
            <v>8.7192278287461775</v>
          </cell>
          <cell r="O408">
            <v>199.22121268310772</v>
          </cell>
          <cell r="P408">
            <v>34.010762899651787</v>
          </cell>
          <cell r="Q408">
            <v>17.071858182969294</v>
          </cell>
          <cell r="R408">
            <v>363.19911255158411</v>
          </cell>
        </row>
        <row r="409">
          <cell r="A409" t="str">
            <v>Brazil39629</v>
          </cell>
          <cell r="B409">
            <v>39629</v>
          </cell>
          <cell r="C409">
            <v>37</v>
          </cell>
          <cell r="D409">
            <v>39</v>
          </cell>
          <cell r="E409">
            <v>28</v>
          </cell>
          <cell r="F409">
            <v>141509</v>
          </cell>
          <cell r="G409">
            <v>52405</v>
          </cell>
          <cell r="H409">
            <v>89104</v>
          </cell>
          <cell r="I409">
            <v>24766</v>
          </cell>
          <cell r="J409">
            <v>86435</v>
          </cell>
          <cell r="K409">
            <v>5665</v>
          </cell>
          <cell r="L409">
            <v>1.0308786949731013</v>
          </cell>
          <cell r="M409">
            <v>1.6371724417192111</v>
          </cell>
          <cell r="N409">
            <v>8.7187996469549862</v>
          </cell>
          <cell r="O409">
            <v>212.48485827343941</v>
          </cell>
          <cell r="P409">
            <v>36.989084059071196</v>
          </cell>
          <cell r="Q409">
            <v>17.40786819335203</v>
          </cell>
          <cell r="R409">
            <v>345.32882212859511</v>
          </cell>
        </row>
        <row r="410">
          <cell r="A410" t="str">
            <v>Brazil39721</v>
          </cell>
          <cell r="B410">
            <v>39721</v>
          </cell>
          <cell r="C410">
            <v>37</v>
          </cell>
          <cell r="D410">
            <v>39</v>
          </cell>
          <cell r="E410">
            <v>28</v>
          </cell>
          <cell r="F410">
            <v>132102</v>
          </cell>
          <cell r="G410">
            <v>56810</v>
          </cell>
          <cell r="H410">
            <v>75292</v>
          </cell>
          <cell r="I410">
            <v>25503</v>
          </cell>
          <cell r="J410">
            <v>92439</v>
          </cell>
          <cell r="K410">
            <v>6215</v>
          </cell>
          <cell r="L410">
            <v>0.81450470039701861</v>
          </cell>
          <cell r="M410">
            <v>1.4290721448739168</v>
          </cell>
          <cell r="N410">
            <v>8.9673370876910692</v>
          </cell>
          <cell r="O410">
            <v>235.66639218915424</v>
          </cell>
          <cell r="P410">
            <v>42.590492927804071</v>
          </cell>
          <cell r="Q410">
            <v>18.072365996768617</v>
          </cell>
          <cell r="R410">
            <v>527.55844815226669</v>
          </cell>
        </row>
        <row r="411">
          <cell r="A411" t="str">
            <v>Brazil39813</v>
          </cell>
          <cell r="B411">
            <v>39813</v>
          </cell>
          <cell r="C411">
            <v>39</v>
          </cell>
          <cell r="D411">
            <v>39</v>
          </cell>
          <cell r="E411">
            <v>29</v>
          </cell>
          <cell r="F411">
            <v>158773</v>
          </cell>
          <cell r="G411">
            <v>63754</v>
          </cell>
          <cell r="H411">
            <v>95019</v>
          </cell>
          <cell r="I411">
            <v>30006</v>
          </cell>
          <cell r="J411">
            <v>101789</v>
          </cell>
          <cell r="K411">
            <v>6103</v>
          </cell>
          <cell r="L411">
            <v>0.93348986629203545</v>
          </cell>
          <cell r="M411">
            <v>1.559824735482223</v>
          </cell>
          <cell r="N411">
            <v>9.4281500901196136</v>
          </cell>
          <cell r="O411">
            <v>212.47083916550022</v>
          </cell>
          <cell r="P411">
            <v>40.154182386173972</v>
          </cell>
          <cell r="Q411">
            <v>18.898679246471378</v>
          </cell>
          <cell r="R411">
            <v>794.6444285840023</v>
          </cell>
        </row>
        <row r="412">
          <cell r="A412" t="str">
            <v>Brazil39903</v>
          </cell>
          <cell r="B412">
            <v>39903</v>
          </cell>
          <cell r="C412">
            <v>39</v>
          </cell>
          <cell r="D412">
            <v>40</v>
          </cell>
          <cell r="E412">
            <v>30</v>
          </cell>
          <cell r="F412">
            <v>172784</v>
          </cell>
          <cell r="G412">
            <v>62514</v>
          </cell>
          <cell r="H412">
            <v>110270</v>
          </cell>
          <cell r="I412">
            <v>34321</v>
          </cell>
          <cell r="J412">
            <v>94566</v>
          </cell>
          <cell r="K412">
            <v>6807</v>
          </cell>
          <cell r="L412">
            <v>1.1660639130342829</v>
          </cell>
          <cell r="M412">
            <v>1.8271260283822939</v>
          </cell>
          <cell r="N412">
            <v>7.7457029528426622</v>
          </cell>
          <cell r="O412">
            <v>187.94032807901868</v>
          </cell>
          <cell r="P412">
            <v>35.334041807265876</v>
          </cell>
          <cell r="Q412">
            <v>18.800670493886674</v>
          </cell>
          <cell r="R412">
            <v>710.96183145247198</v>
          </cell>
        </row>
        <row r="413">
          <cell r="A413" t="str">
            <v>Brazil39994</v>
          </cell>
          <cell r="B413">
            <v>39994</v>
          </cell>
          <cell r="C413">
            <v>39</v>
          </cell>
          <cell r="D413">
            <v>40</v>
          </cell>
          <cell r="E413">
            <v>30</v>
          </cell>
          <cell r="F413">
            <v>192622</v>
          </cell>
          <cell r="G413">
            <v>64388</v>
          </cell>
          <cell r="H413">
            <v>128234</v>
          </cell>
          <cell r="I413">
            <v>36889</v>
          </cell>
          <cell r="J413">
            <v>82125</v>
          </cell>
          <cell r="K413">
            <v>6844</v>
          </cell>
          <cell r="L413">
            <v>1.56144901065449</v>
          </cell>
          <cell r="M413">
            <v>2.3454733637747336</v>
          </cell>
          <cell r="N413">
            <v>6.4095558153126824</v>
          </cell>
          <cell r="O413">
            <v>179.93710862316681</v>
          </cell>
          <cell r="P413">
            <v>32.796580858738075</v>
          </cell>
          <cell r="Q413">
            <v>18.226691042047534</v>
          </cell>
          <cell r="R413">
            <v>468.8443320792889</v>
          </cell>
        </row>
        <row r="414">
          <cell r="A414" t="str">
            <v>Brazil40086</v>
          </cell>
          <cell r="B414">
            <v>40086</v>
          </cell>
          <cell r="C414">
            <v>39</v>
          </cell>
          <cell r="D414">
            <v>40</v>
          </cell>
          <cell r="E414">
            <v>30</v>
          </cell>
          <cell r="F414">
            <v>223904</v>
          </cell>
          <cell r="G414">
            <v>87251</v>
          </cell>
          <cell r="H414">
            <v>136653</v>
          </cell>
          <cell r="I414">
            <v>42264</v>
          </cell>
          <cell r="J414">
            <v>72979</v>
          </cell>
          <cell r="K414">
            <v>6660</v>
          </cell>
          <cell r="L414">
            <v>1.8724975677934748</v>
          </cell>
          <cell r="M414">
            <v>3.0680606749886952</v>
          </cell>
          <cell r="N414">
            <v>5.523723723723724</v>
          </cell>
          <cell r="O414">
            <v>211.14896838917284</v>
          </cell>
          <cell r="P414">
            <v>38.190283816631862</v>
          </cell>
          <cell r="Q414">
            <v>18.086891026738332</v>
          </cell>
          <cell r="R414">
            <v>340.85435134871568</v>
          </cell>
        </row>
        <row r="415">
          <cell r="A415" t="str">
            <v>Brazil40178</v>
          </cell>
          <cell r="B415">
            <v>40178</v>
          </cell>
          <cell r="C415">
            <v>40</v>
          </cell>
          <cell r="D415">
            <v>40</v>
          </cell>
          <cell r="E415">
            <v>34</v>
          </cell>
          <cell r="F415">
            <v>252173</v>
          </cell>
          <cell r="G415">
            <v>93816</v>
          </cell>
          <cell r="H415">
            <v>158357</v>
          </cell>
          <cell r="I415">
            <v>44470</v>
          </cell>
          <cell r="J415">
            <v>78616</v>
          </cell>
          <cell r="K415">
            <v>9989</v>
          </cell>
          <cell r="L415">
            <v>2.0143100641090874</v>
          </cell>
          <cell r="M415">
            <v>3.2076549302940878</v>
          </cell>
          <cell r="N415">
            <v>7.0364400840925017</v>
          </cell>
          <cell r="O415">
            <v>210.96469530020238</v>
          </cell>
          <cell r="P415">
            <v>37.203031252354535</v>
          </cell>
          <cell r="Q415">
            <v>17.63471902225853</v>
          </cell>
          <cell r="R415">
            <v>303.85617239606961</v>
          </cell>
        </row>
        <row r="416">
          <cell r="A416" t="str">
            <v>Brazil40268</v>
          </cell>
          <cell r="B416">
            <v>40268</v>
          </cell>
          <cell r="C416">
            <v>40</v>
          </cell>
          <cell r="D416">
            <v>40</v>
          </cell>
          <cell r="E416">
            <v>34</v>
          </cell>
          <cell r="F416">
            <v>248474</v>
          </cell>
          <cell r="G416">
            <v>87274</v>
          </cell>
          <cell r="H416">
            <v>161200</v>
          </cell>
          <cell r="I416">
            <v>48877</v>
          </cell>
          <cell r="J416">
            <v>86524</v>
          </cell>
          <cell r="K416">
            <v>10522</v>
          </cell>
          <cell r="L416">
            <v>1.8630668947344089</v>
          </cell>
          <cell r="M416">
            <v>2.8717350099394388</v>
          </cell>
          <cell r="N416">
            <v>7.3376734461129063</v>
          </cell>
          <cell r="O416">
            <v>178.55842216175296</v>
          </cell>
          <cell r="P416">
            <v>35.123996876936822</v>
          </cell>
          <cell r="Q416">
            <v>19.670870996563021</v>
          </cell>
          <cell r="R416">
            <v>250.79825159054371</v>
          </cell>
        </row>
        <row r="417">
          <cell r="A417" t="str">
            <v>Brazil40359</v>
          </cell>
          <cell r="B417">
            <v>40359</v>
          </cell>
          <cell r="C417">
            <v>40</v>
          </cell>
          <cell r="D417">
            <v>40</v>
          </cell>
          <cell r="E417">
            <v>34</v>
          </cell>
          <cell r="F417">
            <v>258562</v>
          </cell>
          <cell r="G417">
            <v>85667</v>
          </cell>
          <cell r="H417">
            <v>172895</v>
          </cell>
          <cell r="I417">
            <v>51228</v>
          </cell>
          <cell r="J417">
            <v>97196</v>
          </cell>
          <cell r="K417">
            <v>11448</v>
          </cell>
          <cell r="L417">
            <v>1.7788283468455492</v>
          </cell>
          <cell r="M417">
            <v>2.6602123544178773</v>
          </cell>
          <cell r="N417">
            <v>7.5935534591194971</v>
          </cell>
          <cell r="O417">
            <v>167.22690716014679</v>
          </cell>
          <cell r="P417">
            <v>33.132092109436037</v>
          </cell>
          <cell r="Q417">
            <v>19.812656152102782</v>
          </cell>
          <cell r="R417">
            <v>339.62626176541903</v>
          </cell>
        </row>
        <row r="418">
          <cell r="A418" t="str">
            <v>Brazil40451</v>
          </cell>
          <cell r="B418">
            <v>40451</v>
          </cell>
          <cell r="C418">
            <v>40</v>
          </cell>
          <cell r="D418">
            <v>40</v>
          </cell>
          <cell r="E418">
            <v>35</v>
          </cell>
          <cell r="F418">
            <v>274258</v>
          </cell>
          <cell r="G418">
            <v>119117</v>
          </cell>
          <cell r="H418">
            <v>155141</v>
          </cell>
          <cell r="I418">
            <v>49537</v>
          </cell>
          <cell r="J418">
            <v>107142</v>
          </cell>
          <cell r="K418">
            <v>13525</v>
          </cell>
          <cell r="L418">
            <v>1.4479942506206716</v>
          </cell>
          <cell r="M418">
            <v>2.5597618114278249</v>
          </cell>
          <cell r="N418">
            <v>7.2902772643253231</v>
          </cell>
          <cell r="O418">
            <v>240.46066576498376</v>
          </cell>
          <cell r="P418">
            <v>43.432461404954459</v>
          </cell>
          <cell r="Q418">
            <v>18.062189617075891</v>
          </cell>
          <cell r="R418">
            <v>297.68168871017633</v>
          </cell>
        </row>
        <row r="419">
          <cell r="A419" t="str">
            <v>Brazil40543</v>
          </cell>
          <cell r="B419">
            <v>40543</v>
          </cell>
          <cell r="C419">
            <v>40</v>
          </cell>
          <cell r="D419">
            <v>40</v>
          </cell>
          <cell r="E419">
            <v>35</v>
          </cell>
          <cell r="F419">
            <v>290863</v>
          </cell>
          <cell r="G419">
            <v>119295</v>
          </cell>
          <cell r="H419">
            <v>171568</v>
          </cell>
          <cell r="I419">
            <v>45993</v>
          </cell>
          <cell r="J419">
            <v>117493</v>
          </cell>
          <cell r="K419">
            <v>13647</v>
          </cell>
          <cell r="L419">
            <v>1.4602401845216311</v>
          </cell>
          <cell r="M419">
            <v>2.4755772684330131</v>
          </cell>
          <cell r="N419">
            <v>7.9630688063310622</v>
          </cell>
          <cell r="O419">
            <v>259.37642684756372</v>
          </cell>
          <cell r="P419">
            <v>41.014154430092518</v>
          </cell>
          <cell r="Q419">
            <v>15.812599058663357</v>
          </cell>
          <cell r="R419">
            <v>281.22351705410273</v>
          </cell>
        </row>
        <row r="420">
          <cell r="A420" t="str">
            <v>Brazil40633</v>
          </cell>
          <cell r="B420">
            <v>40633</v>
          </cell>
          <cell r="C420">
            <v>40</v>
          </cell>
          <cell r="D420">
            <v>40</v>
          </cell>
          <cell r="E420">
            <v>35</v>
          </cell>
          <cell r="F420">
            <v>300814</v>
          </cell>
          <cell r="G420">
            <v>128086</v>
          </cell>
          <cell r="H420">
            <v>172728</v>
          </cell>
          <cell r="I420">
            <v>44234</v>
          </cell>
          <cell r="J420">
            <v>125522</v>
          </cell>
          <cell r="K420">
            <v>14297</v>
          </cell>
          <cell r="L420">
            <v>1.3760775003585028</v>
          </cell>
          <cell r="M420">
            <v>2.3965041984672011</v>
          </cell>
          <cell r="N420">
            <v>8.1819262782401907</v>
          </cell>
          <cell r="O420">
            <v>289.5645883257223</v>
          </cell>
          <cell r="P420">
            <v>42.579800142280611</v>
          </cell>
          <cell r="Q420">
            <v>14.704767730225321</v>
          </cell>
          <cell r="R420">
            <v>254.49772632053578</v>
          </cell>
        </row>
        <row r="421">
          <cell r="A421" t="str">
            <v>Brazil40724</v>
          </cell>
          <cell r="B421">
            <v>40724</v>
          </cell>
          <cell r="C421">
            <v>40</v>
          </cell>
          <cell r="D421">
            <v>40</v>
          </cell>
          <cell r="E421">
            <v>35</v>
          </cell>
          <cell r="F421">
            <v>310894</v>
          </cell>
          <cell r="G421">
            <v>113267</v>
          </cell>
          <cell r="H421">
            <v>197627</v>
          </cell>
          <cell r="I421">
            <v>44438</v>
          </cell>
          <cell r="J421">
            <v>130541</v>
          </cell>
          <cell r="K421">
            <v>15148</v>
          </cell>
          <cell r="L421">
            <v>1.5139075079859967</v>
          </cell>
          <cell r="M421">
            <v>2.3815812656560009</v>
          </cell>
          <cell r="N421">
            <v>8.0591497227356754</v>
          </cell>
          <cell r="O421">
            <v>254.88770871776407</v>
          </cell>
          <cell r="P421">
            <v>36.432674802344209</v>
          </cell>
          <cell r="Q421">
            <v>14.293617760394216</v>
          </cell>
          <cell r="R421">
            <v>306.32732872225057</v>
          </cell>
        </row>
        <row r="422">
          <cell r="A422" t="str">
            <v>Brazil40816</v>
          </cell>
          <cell r="B422">
            <v>40816</v>
          </cell>
          <cell r="C422">
            <v>39</v>
          </cell>
          <cell r="D422">
            <v>39</v>
          </cell>
          <cell r="E422">
            <v>35</v>
          </cell>
          <cell r="F422">
            <v>293381</v>
          </cell>
          <cell r="G422">
            <v>96259</v>
          </cell>
          <cell r="H422">
            <v>197122</v>
          </cell>
          <cell r="I422">
            <v>42178</v>
          </cell>
          <cell r="J422">
            <v>132632</v>
          </cell>
          <cell r="K422">
            <v>15668</v>
          </cell>
          <cell r="L422">
            <v>1.4862325833886241</v>
          </cell>
          <cell r="M422">
            <v>2.2119925809759335</v>
          </cell>
          <cell r="N422">
            <v>7.9453025274444729</v>
          </cell>
          <cell r="O422">
            <v>228.22087344113044</v>
          </cell>
          <cell r="P422">
            <v>32.810236518383945</v>
          </cell>
          <cell r="Q422">
            <v>14.376527450652905</v>
          </cell>
          <cell r="R422">
            <v>516.85342275419941</v>
          </cell>
        </row>
        <row r="423">
          <cell r="A423" t="str">
            <v>Brazil40908</v>
          </cell>
          <cell r="B423">
            <v>40908</v>
          </cell>
          <cell r="C423">
            <v>39</v>
          </cell>
          <cell r="D423">
            <v>39</v>
          </cell>
          <cell r="E423">
            <v>35</v>
          </cell>
          <cell r="F423">
            <v>301224</v>
          </cell>
          <cell r="G423">
            <v>105602</v>
          </cell>
          <cell r="H423">
            <v>195622</v>
          </cell>
          <cell r="I423">
            <v>43995</v>
          </cell>
          <cell r="J423">
            <v>128967</v>
          </cell>
          <cell r="K423">
            <v>18873</v>
          </cell>
          <cell r="L423">
            <v>1.5168376406367521</v>
          </cell>
          <cell r="M423">
            <v>2.3356672637186255</v>
          </cell>
          <cell r="N423">
            <v>6.3503947438139141</v>
          </cell>
          <cell r="O423">
            <v>240.0318217979316</v>
          </cell>
          <cell r="P423">
            <v>35.057631530024167</v>
          </cell>
          <cell r="Q423">
            <v>14.605409927495817</v>
          </cell>
          <cell r="R423">
            <v>442.79019868953816</v>
          </cell>
        </row>
        <row r="424">
          <cell r="A424" t="str">
            <v>Brazil40999</v>
          </cell>
          <cell r="B424">
            <v>40999</v>
          </cell>
          <cell r="C424">
            <v>38</v>
          </cell>
          <cell r="D424">
            <v>38</v>
          </cell>
          <cell r="E424">
            <v>33</v>
          </cell>
          <cell r="F424">
            <v>315631</v>
          </cell>
          <cell r="G424">
            <v>115481</v>
          </cell>
          <cell r="H424">
            <v>200150</v>
          </cell>
          <cell r="I424">
            <v>44794</v>
          </cell>
          <cell r="J424">
            <v>123480</v>
          </cell>
          <cell r="K424">
            <v>33768</v>
          </cell>
          <cell r="L424">
            <v>1.6209102688694526</v>
          </cell>
          <cell r="M424">
            <v>2.5561305474570779</v>
          </cell>
          <cell r="N424">
            <v>3.4001421464108033</v>
          </cell>
          <cell r="O424">
            <v>257.80461668973527</v>
          </cell>
          <cell r="P424">
            <v>36.587344082171903</v>
          </cell>
          <cell r="Q424">
            <v>14.191888629443877</v>
          </cell>
          <cell r="R424">
            <v>337.01738342395601</v>
          </cell>
        </row>
        <row r="425">
          <cell r="A425" t="str">
            <v>Brazil41090</v>
          </cell>
          <cell r="B425">
            <v>41090</v>
          </cell>
          <cell r="C425">
            <v>35</v>
          </cell>
          <cell r="D425">
            <v>35</v>
          </cell>
          <cell r="E425">
            <v>26</v>
          </cell>
          <cell r="F425">
            <v>289292</v>
          </cell>
          <cell r="G425">
            <v>82697</v>
          </cell>
          <cell r="H425">
            <v>206595</v>
          </cell>
          <cell r="I425">
            <v>39338</v>
          </cell>
          <cell r="J425">
            <v>106144</v>
          </cell>
          <cell r="K425">
            <v>17971</v>
          </cell>
          <cell r="L425">
            <v>1.9463653150437141</v>
          </cell>
          <cell r="M425">
            <v>2.7254672897196262</v>
          </cell>
          <cell r="N425">
            <v>5.209949362862389</v>
          </cell>
          <cell r="O425">
            <v>210.22166861558799</v>
          </cell>
          <cell r="P425">
            <v>28.585996156132904</v>
          </cell>
          <cell r="Q425">
            <v>13.598025524383667</v>
          </cell>
          <cell r="R425">
            <v>419.00984545029536</v>
          </cell>
        </row>
        <row r="426">
          <cell r="A426" t="str">
            <v>Brazil41182</v>
          </cell>
          <cell r="B426">
            <v>41182</v>
          </cell>
          <cell r="C426">
            <v>38</v>
          </cell>
          <cell r="D426">
            <v>38</v>
          </cell>
          <cell r="E426">
            <v>34</v>
          </cell>
          <cell r="F426">
            <v>304222</v>
          </cell>
          <cell r="G426">
            <v>80565</v>
          </cell>
          <cell r="H426">
            <v>223657</v>
          </cell>
          <cell r="I426">
            <v>38785</v>
          </cell>
          <cell r="J426">
            <v>97351</v>
          </cell>
          <cell r="K426">
            <v>17758</v>
          </cell>
          <cell r="L426">
            <v>2.2974288913313679</v>
          </cell>
          <cell r="M426">
            <v>3.1250012840135182</v>
          </cell>
          <cell r="N426">
            <v>5.2480009010023654</v>
          </cell>
          <cell r="O426">
            <v>207.7220574964548</v>
          </cell>
          <cell r="P426">
            <v>26.482305684664485</v>
          </cell>
          <cell r="Q426">
            <v>12.748913622288988</v>
          </cell>
          <cell r="R426">
            <v>360.82136229794361</v>
          </cell>
        </row>
        <row r="427">
          <cell r="A427" t="str">
            <v>Brazil41274</v>
          </cell>
          <cell r="B427">
            <v>41274</v>
          </cell>
          <cell r="C427">
            <v>36</v>
          </cell>
          <cell r="D427">
            <v>36</v>
          </cell>
          <cell r="F427">
            <v>304674</v>
          </cell>
          <cell r="G427">
            <v>88851</v>
          </cell>
          <cell r="H427">
            <v>215823</v>
          </cell>
          <cell r="I427">
            <v>39107</v>
          </cell>
          <cell r="J427">
            <v>91537</v>
          </cell>
          <cell r="L427">
            <v>2.357767897134492</v>
          </cell>
          <cell r="M427">
            <v>3.3284245714847547</v>
          </cell>
          <cell r="O427">
            <v>227.19973406295546</v>
          </cell>
          <cell r="P427">
            <v>29.162645975698613</v>
          </cell>
          <cell r="Q427">
            <v>12.835686668373409</v>
          </cell>
          <cell r="R427">
            <v>331.57772258851907</v>
          </cell>
        </row>
        <row r="432">
          <cell r="A432" t="str">
            <v>Mexico</v>
          </cell>
          <cell r="B432" t="str">
            <v>ReportDate</v>
          </cell>
          <cell r="C432" t="str">
            <v>LeverageSample</v>
          </cell>
          <cell r="D432" t="str">
            <v>LiquiditySample</v>
          </cell>
          <cell r="E432" t="str">
            <v>CoverageSample</v>
          </cell>
          <cell r="F432" t="str">
            <v>TotalDebt</v>
          </cell>
          <cell r="G432" t="str">
            <v>Cash</v>
          </cell>
          <cell r="H432" t="str">
            <v>NetDebt</v>
          </cell>
          <cell r="I432" t="str">
            <v>STdebt</v>
          </cell>
          <cell r="J432" t="str">
            <v>LtmEbitda</v>
          </cell>
          <cell r="K432" t="str">
            <v>LtmInterest</v>
          </cell>
          <cell r="L432" t="str">
            <v>NetLeverage</v>
          </cell>
          <cell r="M432" t="str">
            <v>Leverage</v>
          </cell>
          <cell r="N432" t="str">
            <v>CoverageRatio</v>
          </cell>
          <cell r="O432" t="str">
            <v>CashSTdebt</v>
          </cell>
          <cell r="P432" t="str">
            <v>CashTotalDebt</v>
          </cell>
          <cell r="Q432" t="str">
            <v>STtoTotalDebt</v>
          </cell>
          <cell r="R432" t="str">
            <v>OAS</v>
          </cell>
        </row>
        <row r="433">
          <cell r="A433" t="str">
            <v>Mexico38807</v>
          </cell>
          <cell r="B433">
            <v>38807</v>
          </cell>
          <cell r="C433">
            <v>21</v>
          </cell>
          <cell r="D433">
            <v>21</v>
          </cell>
          <cell r="E433">
            <v>20</v>
          </cell>
          <cell r="F433">
            <v>85214</v>
          </cell>
          <cell r="G433">
            <v>21970</v>
          </cell>
          <cell r="H433">
            <v>63244</v>
          </cell>
          <cell r="I433">
            <v>7916</v>
          </cell>
          <cell r="J433">
            <v>83489</v>
          </cell>
          <cell r="K433">
            <v>5678</v>
          </cell>
          <cell r="L433">
            <v>0.75751296577992311</v>
          </cell>
          <cell r="M433">
            <v>1.0206614044964006</v>
          </cell>
          <cell r="N433">
            <v>14.668016907361746</v>
          </cell>
          <cell r="O433">
            <v>277.53916119252148</v>
          </cell>
          <cell r="P433">
            <v>25.782148473255567</v>
          </cell>
          <cell r="Q433">
            <v>9.2895533597765638</v>
          </cell>
          <cell r="R433">
            <v>146.07227365219237</v>
          </cell>
        </row>
        <row r="434">
          <cell r="A434" t="str">
            <v>Mexico38898</v>
          </cell>
          <cell r="B434">
            <v>38898</v>
          </cell>
          <cell r="C434">
            <v>21</v>
          </cell>
          <cell r="D434">
            <v>21</v>
          </cell>
          <cell r="E434">
            <v>20</v>
          </cell>
          <cell r="F434">
            <v>89451</v>
          </cell>
          <cell r="G434">
            <v>19918</v>
          </cell>
          <cell r="H434">
            <v>69533</v>
          </cell>
          <cell r="I434">
            <v>10459</v>
          </cell>
          <cell r="J434">
            <v>89810</v>
          </cell>
          <cell r="K434">
            <v>6087</v>
          </cell>
          <cell r="L434">
            <v>0.77422336042756934</v>
          </cell>
          <cell r="M434">
            <v>0.99600267230820616</v>
          </cell>
          <cell r="N434">
            <v>14.72088056513882</v>
          </cell>
          <cell r="O434">
            <v>190.43885648723585</v>
          </cell>
          <cell r="P434">
            <v>22.266939441705517</v>
          </cell>
          <cell r="Q434">
            <v>11.692434964393913</v>
          </cell>
          <cell r="R434">
            <v>176.61268790908193</v>
          </cell>
        </row>
        <row r="435">
          <cell r="A435" t="str">
            <v>Mexico38990</v>
          </cell>
          <cell r="B435">
            <v>38990</v>
          </cell>
          <cell r="C435">
            <v>21</v>
          </cell>
          <cell r="D435">
            <v>21</v>
          </cell>
          <cell r="E435">
            <v>20</v>
          </cell>
          <cell r="F435">
            <v>90371</v>
          </cell>
          <cell r="G435">
            <v>22313</v>
          </cell>
          <cell r="H435">
            <v>68058</v>
          </cell>
          <cell r="I435">
            <v>12076</v>
          </cell>
          <cell r="J435">
            <v>94003</v>
          </cell>
          <cell r="K435">
            <v>6280</v>
          </cell>
          <cell r="L435">
            <v>0.72399817027116153</v>
          </cell>
          <cell r="M435">
            <v>0.96136293522547156</v>
          </cell>
          <cell r="N435">
            <v>14.936146496815287</v>
          </cell>
          <cell r="O435">
            <v>184.77144749917193</v>
          </cell>
          <cell r="P435">
            <v>24.690442730521958</v>
          </cell>
          <cell r="Q435">
            <v>13.362693784510519</v>
          </cell>
          <cell r="R435">
            <v>159.61760610664416</v>
          </cell>
        </row>
        <row r="436">
          <cell r="A436" t="str">
            <v>Mexico39082</v>
          </cell>
          <cell r="B436">
            <v>39082</v>
          </cell>
          <cell r="C436">
            <v>21</v>
          </cell>
          <cell r="D436">
            <v>21</v>
          </cell>
          <cell r="E436">
            <v>21</v>
          </cell>
          <cell r="F436">
            <v>91633</v>
          </cell>
          <cell r="G436">
            <v>26997</v>
          </cell>
          <cell r="H436">
            <v>64636</v>
          </cell>
          <cell r="I436">
            <v>12027</v>
          </cell>
          <cell r="J436">
            <v>96019</v>
          </cell>
          <cell r="K436">
            <v>7252</v>
          </cell>
          <cell r="L436">
            <v>0.6731584373925994</v>
          </cell>
          <cell r="M436">
            <v>0.9543215405284371</v>
          </cell>
          <cell r="N436">
            <v>13.24034749034749</v>
          </cell>
          <cell r="O436">
            <v>224.46994262908456</v>
          </cell>
          <cell r="P436">
            <v>29.462093350648782</v>
          </cell>
          <cell r="Q436">
            <v>13.125184158545503</v>
          </cell>
          <cell r="R436">
            <v>119.98921043249001</v>
          </cell>
        </row>
        <row r="437">
          <cell r="A437" t="str">
            <v>Mexico39172</v>
          </cell>
          <cell r="B437">
            <v>39172</v>
          </cell>
          <cell r="C437">
            <v>20</v>
          </cell>
          <cell r="D437">
            <v>21</v>
          </cell>
          <cell r="E437">
            <v>20</v>
          </cell>
          <cell r="F437">
            <v>91796</v>
          </cell>
          <cell r="G437">
            <v>28225</v>
          </cell>
          <cell r="H437">
            <v>63571</v>
          </cell>
          <cell r="I437">
            <v>12357</v>
          </cell>
          <cell r="J437">
            <v>95798</v>
          </cell>
          <cell r="K437">
            <v>6959</v>
          </cell>
          <cell r="L437">
            <v>0.66359422952462477</v>
          </cell>
          <cell r="M437">
            <v>0.95822459759076395</v>
          </cell>
          <cell r="N437">
            <v>13.766058341715764</v>
          </cell>
          <cell r="O437">
            <v>229.10900704054379</v>
          </cell>
          <cell r="P437">
            <v>30.696418696939144</v>
          </cell>
          <cell r="Q437">
            <v>13.398171941580198</v>
          </cell>
          <cell r="R437">
            <v>118.97772755779816</v>
          </cell>
        </row>
        <row r="438">
          <cell r="A438" t="str">
            <v>Mexico39263</v>
          </cell>
          <cell r="B438">
            <v>39263</v>
          </cell>
          <cell r="C438">
            <v>20</v>
          </cell>
          <cell r="D438">
            <v>20</v>
          </cell>
          <cell r="E438">
            <v>20</v>
          </cell>
          <cell r="F438">
            <v>88488</v>
          </cell>
          <cell r="G438">
            <v>26074</v>
          </cell>
          <cell r="H438">
            <v>62414</v>
          </cell>
          <cell r="I438">
            <v>11399</v>
          </cell>
          <cell r="J438">
            <v>97708</v>
          </cell>
          <cell r="K438">
            <v>7559</v>
          </cell>
          <cell r="L438">
            <v>0.63878085724812705</v>
          </cell>
          <cell r="M438">
            <v>0.90563720473246812</v>
          </cell>
          <cell r="N438">
            <v>12.926048419103056</v>
          </cell>
          <cell r="O438">
            <v>228.73936310202646</v>
          </cell>
          <cell r="P438">
            <v>29.466142301781034</v>
          </cell>
          <cell r="Q438">
            <v>12.881972696862851</v>
          </cell>
          <cell r="R438">
            <v>108.27048335221335</v>
          </cell>
        </row>
        <row r="439">
          <cell r="A439" t="str">
            <v>Mexico39355</v>
          </cell>
          <cell r="B439">
            <v>39355</v>
          </cell>
          <cell r="C439">
            <v>20</v>
          </cell>
          <cell r="D439">
            <v>20</v>
          </cell>
          <cell r="E439">
            <v>20</v>
          </cell>
          <cell r="F439">
            <v>88072</v>
          </cell>
          <cell r="G439">
            <v>25422</v>
          </cell>
          <cell r="H439">
            <v>62650</v>
          </cell>
          <cell r="I439">
            <v>10778</v>
          </cell>
          <cell r="J439">
            <v>97781</v>
          </cell>
          <cell r="K439">
            <v>7409</v>
          </cell>
          <cell r="L439">
            <v>0.64071752180894037</v>
          </cell>
          <cell r="M439">
            <v>0.90070668125709497</v>
          </cell>
          <cell r="N439">
            <v>13.197597516533945</v>
          </cell>
          <cell r="O439">
            <v>235.86936351827799</v>
          </cell>
          <cell r="P439">
            <v>28.865019529475884</v>
          </cell>
          <cell r="Q439">
            <v>12.237714597147788</v>
          </cell>
          <cell r="R439">
            <v>156.15338365843661</v>
          </cell>
        </row>
        <row r="440">
          <cell r="A440" t="str">
            <v>Mexico39447</v>
          </cell>
          <cell r="B440">
            <v>39447</v>
          </cell>
          <cell r="C440">
            <v>20</v>
          </cell>
          <cell r="D440">
            <v>20</v>
          </cell>
          <cell r="E440">
            <v>20</v>
          </cell>
          <cell r="F440">
            <v>84824</v>
          </cell>
          <cell r="G440">
            <v>23576</v>
          </cell>
          <cell r="H440">
            <v>61248</v>
          </cell>
          <cell r="I440">
            <v>12613</v>
          </cell>
          <cell r="J440">
            <v>105477</v>
          </cell>
          <cell r="K440">
            <v>8109</v>
          </cell>
          <cell r="L440">
            <v>0.58067635598282086</v>
          </cell>
          <cell r="M440">
            <v>0.80419427932155829</v>
          </cell>
          <cell r="N440">
            <v>13.007399186089531</v>
          </cell>
          <cell r="O440">
            <v>186.91825893918971</v>
          </cell>
          <cell r="P440">
            <v>27.794020560218808</v>
          </cell>
          <cell r="Q440">
            <v>14.869612373856455</v>
          </cell>
          <cell r="R440">
            <v>251.23300349249388</v>
          </cell>
        </row>
        <row r="441">
          <cell r="A441" t="str">
            <v>Mexico39538</v>
          </cell>
          <cell r="B441">
            <v>39538</v>
          </cell>
          <cell r="C441">
            <v>25</v>
          </cell>
          <cell r="D441">
            <v>26</v>
          </cell>
          <cell r="E441">
            <v>24</v>
          </cell>
          <cell r="F441">
            <v>92527</v>
          </cell>
          <cell r="G441">
            <v>28953</v>
          </cell>
          <cell r="H441">
            <v>63574</v>
          </cell>
          <cell r="I441">
            <v>18323</v>
          </cell>
          <cell r="J441">
            <v>121869</v>
          </cell>
          <cell r="K441">
            <v>9615</v>
          </cell>
          <cell r="L441">
            <v>0.5216585021621577</v>
          </cell>
          <cell r="M441">
            <v>0.75923327507405491</v>
          </cell>
          <cell r="N441">
            <v>12.639521580863235</v>
          </cell>
          <cell r="O441">
            <v>158.58756753806691</v>
          </cell>
          <cell r="P441">
            <v>31.229378701086546</v>
          </cell>
          <cell r="Q441">
            <v>19.692198566315948</v>
          </cell>
          <cell r="R441">
            <v>327.94614042195752</v>
          </cell>
        </row>
        <row r="442">
          <cell r="A442" t="str">
            <v>Mexico39629</v>
          </cell>
          <cell r="B442">
            <v>39629</v>
          </cell>
          <cell r="C442">
            <v>25</v>
          </cell>
          <cell r="D442">
            <v>27</v>
          </cell>
          <cell r="E442">
            <v>24</v>
          </cell>
          <cell r="F442">
            <v>94719</v>
          </cell>
          <cell r="G442">
            <v>28339</v>
          </cell>
          <cell r="H442">
            <v>66380</v>
          </cell>
          <cell r="I442">
            <v>16323</v>
          </cell>
          <cell r="J442">
            <v>130178</v>
          </cell>
          <cell r="K442">
            <v>9301</v>
          </cell>
          <cell r="L442">
            <v>0.50991719030865434</v>
          </cell>
          <cell r="M442">
            <v>0.72761142435741832</v>
          </cell>
          <cell r="N442">
            <v>13.955811203096442</v>
          </cell>
          <cell r="O442">
            <v>174.4164675611101</v>
          </cell>
          <cell r="P442">
            <v>29.840890510030814</v>
          </cell>
          <cell r="Q442">
            <v>17.108986856172567</v>
          </cell>
          <cell r="R442">
            <v>241.81655445025112</v>
          </cell>
        </row>
        <row r="443">
          <cell r="A443" t="str">
            <v>Mexico39721</v>
          </cell>
          <cell r="B443">
            <v>39721</v>
          </cell>
          <cell r="C443">
            <v>27</v>
          </cell>
          <cell r="D443">
            <v>29</v>
          </cell>
          <cell r="E443">
            <v>25</v>
          </cell>
          <cell r="F443">
            <v>118290</v>
          </cell>
          <cell r="G443">
            <v>32040</v>
          </cell>
          <cell r="H443">
            <v>86250</v>
          </cell>
          <cell r="I443">
            <v>20694</v>
          </cell>
          <cell r="J443">
            <v>144941</v>
          </cell>
          <cell r="K443">
            <v>10665</v>
          </cell>
          <cell r="L443">
            <v>0.59506971802319564</v>
          </cell>
          <cell r="M443">
            <v>0.81612518197059492</v>
          </cell>
          <cell r="N443">
            <v>13.517862165963432</v>
          </cell>
          <cell r="O443">
            <v>155.37837054218616</v>
          </cell>
          <cell r="P443">
            <v>27.020622195331011</v>
          </cell>
          <cell r="Q443">
            <v>17.390208238793932</v>
          </cell>
          <cell r="R443">
            <v>361.08934971934133</v>
          </cell>
        </row>
        <row r="444">
          <cell r="A444" t="str">
            <v>Mexico39813</v>
          </cell>
          <cell r="B444">
            <v>39813</v>
          </cell>
          <cell r="C444">
            <v>30</v>
          </cell>
          <cell r="D444">
            <v>30</v>
          </cell>
          <cell r="E444">
            <v>27</v>
          </cell>
          <cell r="F444">
            <v>112354</v>
          </cell>
          <cell r="G444">
            <v>24385</v>
          </cell>
          <cell r="H444">
            <v>87969</v>
          </cell>
          <cell r="I444">
            <v>24249</v>
          </cell>
          <cell r="J444">
            <v>132384</v>
          </cell>
          <cell r="K444">
            <v>10856</v>
          </cell>
          <cell r="L444">
            <v>0.66449873096446699</v>
          </cell>
          <cell r="M444">
            <v>0.8486977278220933</v>
          </cell>
          <cell r="N444">
            <v>12.135316875460575</v>
          </cell>
          <cell r="O444">
            <v>100.56084787001527</v>
          </cell>
          <cell r="P444">
            <v>21.703722163874893</v>
          </cell>
          <cell r="Q444">
            <v>21.5826761842035</v>
          </cell>
          <cell r="R444">
            <v>726.21811630971752</v>
          </cell>
        </row>
        <row r="445">
          <cell r="A445" t="str">
            <v>Mexico39903</v>
          </cell>
          <cell r="B445">
            <v>39903</v>
          </cell>
          <cell r="C445">
            <v>30</v>
          </cell>
          <cell r="D445">
            <v>30</v>
          </cell>
          <cell r="E445">
            <v>27</v>
          </cell>
          <cell r="F445">
            <v>113562</v>
          </cell>
          <cell r="G445">
            <v>24320</v>
          </cell>
          <cell r="H445">
            <v>89242</v>
          </cell>
          <cell r="I445">
            <v>21433</v>
          </cell>
          <cell r="J445">
            <v>116102</v>
          </cell>
          <cell r="K445">
            <v>11279</v>
          </cell>
          <cell r="L445">
            <v>0.76865170281304374</v>
          </cell>
          <cell r="M445">
            <v>0.97812268522506074</v>
          </cell>
          <cell r="N445">
            <v>10.239205603333629</v>
          </cell>
          <cell r="O445">
            <v>113.46988289086921</v>
          </cell>
          <cell r="P445">
            <v>21.415614378048993</v>
          </cell>
          <cell r="Q445">
            <v>18.873390746904775</v>
          </cell>
          <cell r="R445">
            <v>738.30122262080488</v>
          </cell>
        </row>
        <row r="446">
          <cell r="A446" t="str">
            <v>Mexico39994</v>
          </cell>
          <cell r="B446">
            <v>39994</v>
          </cell>
          <cell r="C446">
            <v>30</v>
          </cell>
          <cell r="D446">
            <v>30</v>
          </cell>
          <cell r="E446">
            <v>27</v>
          </cell>
          <cell r="F446">
            <v>117330</v>
          </cell>
          <cell r="G446">
            <v>28105</v>
          </cell>
          <cell r="H446">
            <v>89225</v>
          </cell>
          <cell r="I446">
            <v>24598</v>
          </cell>
          <cell r="J446">
            <v>99184</v>
          </cell>
          <cell r="K446">
            <v>11901</v>
          </cell>
          <cell r="L446">
            <v>0.89959065978383612</v>
          </cell>
          <cell r="M446">
            <v>1.1829528956283271</v>
          </cell>
          <cell r="N446">
            <v>8.2856062515754978</v>
          </cell>
          <cell r="O446">
            <v>114.25725668753557</v>
          </cell>
          <cell r="P446">
            <v>23.953805505838236</v>
          </cell>
          <cell r="Q446">
            <v>20.964800136367508</v>
          </cell>
          <cell r="R446">
            <v>488.4740372624729</v>
          </cell>
        </row>
        <row r="447">
          <cell r="A447" t="str">
            <v>Mexico40086</v>
          </cell>
          <cell r="B447">
            <v>40086</v>
          </cell>
          <cell r="C447">
            <v>30</v>
          </cell>
          <cell r="D447">
            <v>30</v>
          </cell>
          <cell r="E447">
            <v>27</v>
          </cell>
          <cell r="F447">
            <v>113917</v>
          </cell>
          <cell r="G447">
            <v>27537</v>
          </cell>
          <cell r="H447">
            <v>86380</v>
          </cell>
          <cell r="I447">
            <v>19217</v>
          </cell>
          <cell r="J447">
            <v>85445</v>
          </cell>
          <cell r="K447">
            <v>11034</v>
          </cell>
          <cell r="L447">
            <v>1.0109427116858798</v>
          </cell>
          <cell r="M447">
            <v>1.3332202001287379</v>
          </cell>
          <cell r="N447">
            <v>7.6940366141018668</v>
          </cell>
          <cell r="O447">
            <v>143.29499921944111</v>
          </cell>
          <cell r="P447">
            <v>24.172862698280326</v>
          </cell>
          <cell r="Q447">
            <v>16.869299577762757</v>
          </cell>
          <cell r="R447">
            <v>369.50034031534847</v>
          </cell>
        </row>
        <row r="448">
          <cell r="A448" t="str">
            <v>Mexico40178</v>
          </cell>
          <cell r="B448">
            <v>40178</v>
          </cell>
          <cell r="C448">
            <v>30</v>
          </cell>
          <cell r="D448">
            <v>30</v>
          </cell>
          <cell r="E448">
            <v>27</v>
          </cell>
          <cell r="F448">
            <v>118971</v>
          </cell>
          <cell r="G448">
            <v>29633</v>
          </cell>
          <cell r="H448">
            <v>89338</v>
          </cell>
          <cell r="I448">
            <v>17068</v>
          </cell>
          <cell r="J448">
            <v>87197</v>
          </cell>
          <cell r="K448">
            <v>10062</v>
          </cell>
          <cell r="L448">
            <v>1.0245535970274207</v>
          </cell>
          <cell r="M448">
            <v>1.3643932704106794</v>
          </cell>
          <cell r="N448">
            <v>8.6116080302126807</v>
          </cell>
          <cell r="O448">
            <v>173.61729552378719</v>
          </cell>
          <cell r="P448">
            <v>24.907750628304377</v>
          </cell>
          <cell r="Q448">
            <v>14.346353312992241</v>
          </cell>
          <cell r="R448">
            <v>352.46424060570354</v>
          </cell>
        </row>
        <row r="449">
          <cell r="A449" t="str">
            <v>Mexico40268</v>
          </cell>
          <cell r="B449">
            <v>40268</v>
          </cell>
          <cell r="C449">
            <v>30</v>
          </cell>
          <cell r="D449">
            <v>30</v>
          </cell>
          <cell r="E449">
            <v>26</v>
          </cell>
          <cell r="F449">
            <v>127200</v>
          </cell>
          <cell r="G449">
            <v>34334</v>
          </cell>
          <cell r="H449">
            <v>92866</v>
          </cell>
          <cell r="I449">
            <v>15054</v>
          </cell>
          <cell r="J449">
            <v>96620</v>
          </cell>
          <cell r="K449">
            <v>10248</v>
          </cell>
          <cell r="L449">
            <v>0.96114676050507142</v>
          </cell>
          <cell r="M449">
            <v>1.3164976195404678</v>
          </cell>
          <cell r="N449">
            <v>9.3243559718969546</v>
          </cell>
          <cell r="O449">
            <v>228.07227314999335</v>
          </cell>
          <cell r="P449">
            <v>26.992138364779873</v>
          </cell>
          <cell r="Q449">
            <v>11.834905660377357</v>
          </cell>
          <cell r="R449">
            <v>301.44930559869101</v>
          </cell>
        </row>
        <row r="450">
          <cell r="A450" t="str">
            <v>Mexico40359</v>
          </cell>
          <cell r="B450">
            <v>40359</v>
          </cell>
          <cell r="C450">
            <v>30</v>
          </cell>
          <cell r="D450">
            <v>30</v>
          </cell>
          <cell r="E450">
            <v>26</v>
          </cell>
          <cell r="F450">
            <v>130629</v>
          </cell>
          <cell r="G450">
            <v>39614</v>
          </cell>
          <cell r="H450">
            <v>91015</v>
          </cell>
          <cell r="I450">
            <v>16609</v>
          </cell>
          <cell r="J450">
            <v>101654</v>
          </cell>
          <cell r="K450">
            <v>11049</v>
          </cell>
          <cell r="L450">
            <v>0.89534105888602511</v>
          </cell>
          <cell r="M450">
            <v>1.2850355126212447</v>
          </cell>
          <cell r="N450">
            <v>9.0969318490361122</v>
          </cell>
          <cell r="O450">
            <v>238.50924197724126</v>
          </cell>
          <cell r="P450">
            <v>30.325578546877036</v>
          </cell>
          <cell r="Q450">
            <v>12.714634575783327</v>
          </cell>
          <cell r="R450">
            <v>331.27159383462038</v>
          </cell>
        </row>
        <row r="451">
          <cell r="A451" t="str">
            <v>Mexico40451</v>
          </cell>
          <cell r="B451">
            <v>40451</v>
          </cell>
          <cell r="C451">
            <v>30</v>
          </cell>
          <cell r="D451">
            <v>30</v>
          </cell>
          <cell r="E451">
            <v>26</v>
          </cell>
          <cell r="F451">
            <v>145187</v>
          </cell>
          <cell r="G451">
            <v>42300</v>
          </cell>
          <cell r="H451">
            <v>102887</v>
          </cell>
          <cell r="I451">
            <v>19423</v>
          </cell>
          <cell r="J451">
            <v>103634</v>
          </cell>
          <cell r="K451">
            <v>11627</v>
          </cell>
          <cell r="L451">
            <v>0.99279194086882683</v>
          </cell>
          <cell r="M451">
            <v>1.4009591446822471</v>
          </cell>
          <cell r="N451">
            <v>8.8088070869527826</v>
          </cell>
          <cell r="O451">
            <v>217.78304072491377</v>
          </cell>
          <cell r="P451">
            <v>29.134839896133951</v>
          </cell>
          <cell r="Q451">
            <v>13.377919510699993</v>
          </cell>
          <cell r="R451">
            <v>307.44842237062795</v>
          </cell>
        </row>
        <row r="452">
          <cell r="A452" t="str">
            <v>Mexico40543</v>
          </cell>
          <cell r="B452">
            <v>40543</v>
          </cell>
          <cell r="C452">
            <v>30</v>
          </cell>
          <cell r="D452">
            <v>30</v>
          </cell>
          <cell r="E452">
            <v>27</v>
          </cell>
          <cell r="F452">
            <v>146511</v>
          </cell>
          <cell r="G452">
            <v>36276</v>
          </cell>
          <cell r="H452">
            <v>110235</v>
          </cell>
          <cell r="I452">
            <v>14558</v>
          </cell>
          <cell r="J452">
            <v>111094</v>
          </cell>
          <cell r="K452">
            <v>11305</v>
          </cell>
          <cell r="L452">
            <v>0.99226780924262337</v>
          </cell>
          <cell r="M452">
            <v>1.3188020955227104</v>
          </cell>
          <cell r="N452">
            <v>9.7708978328173366</v>
          </cell>
          <cell r="O452">
            <v>249.18258002472865</v>
          </cell>
          <cell r="P452">
            <v>24.759915637733684</v>
          </cell>
          <cell r="Q452">
            <v>9.9364552832210542</v>
          </cell>
          <cell r="R452">
            <v>276.61823784564058</v>
          </cell>
        </row>
        <row r="453">
          <cell r="A453" t="str">
            <v>Mexico40633</v>
          </cell>
          <cell r="B453">
            <v>40633</v>
          </cell>
          <cell r="C453">
            <v>30</v>
          </cell>
          <cell r="D453">
            <v>30</v>
          </cell>
          <cell r="E453">
            <v>27</v>
          </cell>
          <cell r="F453">
            <v>148980</v>
          </cell>
          <cell r="G453">
            <v>36297</v>
          </cell>
          <cell r="H453">
            <v>112683</v>
          </cell>
          <cell r="I453">
            <v>17021</v>
          </cell>
          <cell r="J453">
            <v>116616</v>
          </cell>
          <cell r="K453">
            <v>10540</v>
          </cell>
          <cell r="L453">
            <v>0.96627392467585926</v>
          </cell>
          <cell r="M453">
            <v>1.2775262399670715</v>
          </cell>
          <cell r="N453">
            <v>11.000474383301707</v>
          </cell>
          <cell r="O453">
            <v>213.24834028552965</v>
          </cell>
          <cell r="P453">
            <v>24.363672976238419</v>
          </cell>
          <cell r="Q453">
            <v>11.42502349308632</v>
          </cell>
          <cell r="R453">
            <v>246.49068855623284</v>
          </cell>
        </row>
        <row r="454">
          <cell r="A454" t="str">
            <v>Mexico40724</v>
          </cell>
          <cell r="B454">
            <v>40724</v>
          </cell>
          <cell r="C454">
            <v>30</v>
          </cell>
          <cell r="D454">
            <v>30</v>
          </cell>
          <cell r="E454">
            <v>27</v>
          </cell>
          <cell r="F454">
            <v>152339</v>
          </cell>
          <cell r="G454">
            <v>35438</v>
          </cell>
          <cell r="H454">
            <v>116901</v>
          </cell>
          <cell r="I454">
            <v>17528</v>
          </cell>
          <cell r="J454">
            <v>125642</v>
          </cell>
          <cell r="K454">
            <v>9098</v>
          </cell>
          <cell r="L454">
            <v>0.930429315037965</v>
          </cell>
          <cell r="M454">
            <v>1.2124846786902468</v>
          </cell>
          <cell r="N454">
            <v>13.734666959771378</v>
          </cell>
          <cell r="O454">
            <v>202.17937015061617</v>
          </cell>
          <cell r="P454">
            <v>23.26259198235514</v>
          </cell>
          <cell r="Q454">
            <v>11.505917722973107</v>
          </cell>
          <cell r="R454">
            <v>278.98337795485577</v>
          </cell>
        </row>
        <row r="455">
          <cell r="A455" t="str">
            <v>Mexico40816</v>
          </cell>
          <cell r="B455">
            <v>40816</v>
          </cell>
          <cell r="C455">
            <v>30</v>
          </cell>
          <cell r="D455">
            <v>30</v>
          </cell>
          <cell r="E455">
            <v>27</v>
          </cell>
          <cell r="F455">
            <v>149512</v>
          </cell>
          <cell r="G455">
            <v>37712</v>
          </cell>
          <cell r="H455">
            <v>111800</v>
          </cell>
          <cell r="I455">
            <v>17458</v>
          </cell>
          <cell r="J455">
            <v>131742</v>
          </cell>
          <cell r="K455">
            <v>9487</v>
          </cell>
          <cell r="L455">
            <v>0.84862837971186111</v>
          </cell>
          <cell r="M455">
            <v>1.1348848506930211</v>
          </cell>
          <cell r="N455">
            <v>13.811953199114578</v>
          </cell>
          <cell r="O455">
            <v>216.01558024974224</v>
          </cell>
          <cell r="P455">
            <v>25.223393439991437</v>
          </cell>
          <cell r="Q455">
            <v>11.676654716678261</v>
          </cell>
          <cell r="R455">
            <v>451.81381177514766</v>
          </cell>
        </row>
        <row r="456">
          <cell r="A456" t="str">
            <v>Mexico40908</v>
          </cell>
          <cell r="B456">
            <v>40908</v>
          </cell>
          <cell r="C456">
            <v>30</v>
          </cell>
          <cell r="D456">
            <v>30</v>
          </cell>
          <cell r="E456">
            <v>28</v>
          </cell>
          <cell r="F456">
            <v>157110</v>
          </cell>
          <cell r="G456">
            <v>30193</v>
          </cell>
          <cell r="H456">
            <v>126917</v>
          </cell>
          <cell r="I456">
            <v>18335</v>
          </cell>
          <cell r="J456">
            <v>136967</v>
          </cell>
          <cell r="K456">
            <v>10191</v>
          </cell>
          <cell r="L456">
            <v>0.92662466141479338</v>
          </cell>
          <cell r="M456">
            <v>1.1470646214051561</v>
          </cell>
          <cell r="N456">
            <v>13.384653125306643</v>
          </cell>
          <cell r="O456">
            <v>164.67412053449686</v>
          </cell>
          <cell r="P456">
            <v>19.217745528610529</v>
          </cell>
          <cell r="Q456">
            <v>11.670167398637897</v>
          </cell>
          <cell r="R456">
            <v>411.93916082945134</v>
          </cell>
        </row>
        <row r="457">
          <cell r="A457" t="str">
            <v>Mexico40999</v>
          </cell>
          <cell r="B457">
            <v>40999</v>
          </cell>
          <cell r="C457">
            <v>31</v>
          </cell>
          <cell r="D457">
            <v>31</v>
          </cell>
          <cell r="E457">
            <v>28</v>
          </cell>
          <cell r="F457">
            <v>168020</v>
          </cell>
          <cell r="G457">
            <v>30590</v>
          </cell>
          <cell r="H457">
            <v>137430</v>
          </cell>
          <cell r="I457">
            <v>18324</v>
          </cell>
          <cell r="J457">
            <v>141538</v>
          </cell>
          <cell r="K457">
            <v>10366</v>
          </cell>
          <cell r="L457">
            <v>0.97097599231301845</v>
          </cell>
          <cell r="M457">
            <v>1.1871016970707513</v>
          </cell>
          <cell r="N457">
            <v>13.586822303685125</v>
          </cell>
          <cell r="O457">
            <v>166.93953285308885</v>
          </cell>
          <cell r="P457">
            <v>18.206165932627069</v>
          </cell>
          <cell r="Q457">
            <v>10.905844542316391</v>
          </cell>
          <cell r="R457">
            <v>327.05572608436444</v>
          </cell>
        </row>
        <row r="458">
          <cell r="A458" t="str">
            <v>Mexico41090</v>
          </cell>
          <cell r="B458">
            <v>41090</v>
          </cell>
          <cell r="C458">
            <v>28</v>
          </cell>
          <cell r="D458">
            <v>28</v>
          </cell>
          <cell r="E458">
            <v>20</v>
          </cell>
          <cell r="F458">
            <v>163920</v>
          </cell>
          <cell r="G458">
            <v>28416</v>
          </cell>
          <cell r="H458">
            <v>135504</v>
          </cell>
          <cell r="I458">
            <v>15733</v>
          </cell>
          <cell r="J458">
            <v>137845</v>
          </cell>
          <cell r="K458">
            <v>8338</v>
          </cell>
          <cell r="L458">
            <v>0.9830171569516486</v>
          </cell>
          <cell r="M458">
            <v>1.1891617396350973</v>
          </cell>
          <cell r="N458">
            <v>15.636243703526025</v>
          </cell>
          <cell r="O458">
            <v>180.61399605923853</v>
          </cell>
          <cell r="P458">
            <v>17.33528550512445</v>
          </cell>
          <cell r="Q458">
            <v>9.5979746217667152</v>
          </cell>
          <cell r="R458">
            <v>354.98707530860554</v>
          </cell>
        </row>
        <row r="459">
          <cell r="A459" t="str">
            <v>Mexico41182</v>
          </cell>
          <cell r="B459">
            <v>41182</v>
          </cell>
          <cell r="C459">
            <v>28</v>
          </cell>
          <cell r="D459">
            <v>28</v>
          </cell>
          <cell r="E459">
            <v>28</v>
          </cell>
          <cell r="F459">
            <v>167172</v>
          </cell>
          <cell r="G459">
            <v>29645</v>
          </cell>
          <cell r="H459">
            <v>137527</v>
          </cell>
          <cell r="I459">
            <v>17338</v>
          </cell>
          <cell r="J459">
            <v>139041</v>
          </cell>
          <cell r="K459">
            <v>9538</v>
          </cell>
          <cell r="L459">
            <v>0.98911112549535751</v>
          </cell>
          <cell r="M459">
            <v>1.2023216173646623</v>
          </cell>
          <cell r="N459">
            <v>14.577584399245124</v>
          </cell>
          <cell r="O459">
            <v>170.98281231976006</v>
          </cell>
          <cell r="P459">
            <v>17.733232838035079</v>
          </cell>
          <cell r="Q459">
            <v>10.371354054506735</v>
          </cell>
          <cell r="R459">
            <v>302.65592053175789</v>
          </cell>
        </row>
        <row r="460">
          <cell r="A460" t="str">
            <v>Mexico41274</v>
          </cell>
          <cell r="B460">
            <v>41274</v>
          </cell>
          <cell r="C460">
            <v>26</v>
          </cell>
          <cell r="D460">
            <v>26</v>
          </cell>
          <cell r="F460">
            <v>165655</v>
          </cell>
          <cell r="G460">
            <v>27215</v>
          </cell>
          <cell r="H460">
            <v>138440</v>
          </cell>
          <cell r="I460">
            <v>16002</v>
          </cell>
          <cell r="J460">
            <v>129323</v>
          </cell>
          <cell r="L460">
            <v>1.0704979006054607</v>
          </cell>
          <cell r="M460">
            <v>1.2809399720080727</v>
          </cell>
          <cell r="O460">
            <v>170.07249093863268</v>
          </cell>
          <cell r="P460">
            <v>16.428722344631915</v>
          </cell>
          <cell r="Q460">
            <v>9.6598351996619485</v>
          </cell>
          <cell r="R460">
            <v>268.7423645635605</v>
          </cell>
        </row>
        <row r="465">
          <cell r="A465" t="str">
            <v>Russia</v>
          </cell>
          <cell r="B465" t="str">
            <v>ReportDate</v>
          </cell>
          <cell r="C465" t="str">
            <v>LeverageSample</v>
          </cell>
          <cell r="D465" t="str">
            <v>LiquiditySample</v>
          </cell>
          <cell r="E465" t="str">
            <v>CoverageSample</v>
          </cell>
          <cell r="F465" t="str">
            <v>TotalDebt</v>
          </cell>
          <cell r="G465" t="str">
            <v>Cash</v>
          </cell>
          <cell r="H465" t="str">
            <v>NetDebt</v>
          </cell>
          <cell r="I465" t="str">
            <v>STdebt</v>
          </cell>
          <cell r="J465" t="str">
            <v>LtmEbitda</v>
          </cell>
          <cell r="K465" t="str">
            <v>LtmInterest</v>
          </cell>
          <cell r="L465" t="str">
            <v>NetLeverage</v>
          </cell>
          <cell r="M465" t="str">
            <v>Leverage</v>
          </cell>
          <cell r="N465" t="str">
            <v>CoverageRatio</v>
          </cell>
          <cell r="O465" t="str">
            <v>CashSTdebt</v>
          </cell>
          <cell r="P465" t="str">
            <v>CashTotalDebt</v>
          </cell>
          <cell r="Q465" t="str">
            <v>STtoTotalDebt</v>
          </cell>
          <cell r="R465" t="str">
            <v>OAS</v>
          </cell>
        </row>
        <row r="466">
          <cell r="A466" t="str">
            <v>Russia38807</v>
          </cell>
          <cell r="B466">
            <v>38807</v>
          </cell>
          <cell r="C466">
            <v>13</v>
          </cell>
          <cell r="D466">
            <v>13</v>
          </cell>
          <cell r="E466">
            <v>13</v>
          </cell>
          <cell r="F466">
            <v>58111.439895629883</v>
          </cell>
          <cell r="G466">
            <v>13616.845478057861</v>
          </cell>
          <cell r="H466">
            <v>44494.594417572021</v>
          </cell>
          <cell r="I466">
            <v>15540.580696105957</v>
          </cell>
          <cell r="J466">
            <v>63983.264938354492</v>
          </cell>
          <cell r="K466">
            <v>3448.9053478240967</v>
          </cell>
          <cell r="L466">
            <v>0.69540987726151382</v>
          </cell>
          <cell r="M466">
            <v>0.90822873686764971</v>
          </cell>
          <cell r="N466">
            <v>18.551760192178463</v>
          </cell>
          <cell r="O466">
            <v>87.621214061002689</v>
          </cell>
          <cell r="P466">
            <v>23.432297500310057</v>
          </cell>
          <cell r="Q466">
            <v>26.742721784243116</v>
          </cell>
          <cell r="R466">
            <v>158.15841968479282</v>
          </cell>
        </row>
        <row r="467">
          <cell r="A467" t="str">
            <v>Russia38898</v>
          </cell>
          <cell r="B467">
            <v>38898</v>
          </cell>
          <cell r="C467">
            <v>13</v>
          </cell>
          <cell r="D467">
            <v>13</v>
          </cell>
          <cell r="E467">
            <v>13</v>
          </cell>
          <cell r="F467">
            <v>60184.244338989258</v>
          </cell>
          <cell r="G467">
            <v>14790.224704742432</v>
          </cell>
          <cell r="H467">
            <v>45394.019634246826</v>
          </cell>
          <cell r="I467">
            <v>17739.330574035645</v>
          </cell>
          <cell r="J467">
            <v>69067.88591003418</v>
          </cell>
          <cell r="K467">
            <v>3639.8083934783936</v>
          </cell>
          <cell r="L467">
            <v>0.65723771672084708</v>
          </cell>
          <cell r="M467">
            <v>0.87137811655888098</v>
          </cell>
          <cell r="N467">
            <v>18.975692795748859</v>
          </cell>
          <cell r="O467">
            <v>83.375326047479476</v>
          </cell>
          <cell r="P467">
            <v>24.574911369554002</v>
          </cell>
          <cell r="Q467">
            <v>29.475040799911724</v>
          </cell>
          <cell r="R467">
            <v>200.96652492971864</v>
          </cell>
        </row>
        <row r="468">
          <cell r="A468" t="str">
            <v>Russia38990</v>
          </cell>
          <cell r="B468">
            <v>38990</v>
          </cell>
          <cell r="C468">
            <v>13</v>
          </cell>
          <cell r="D468">
            <v>13</v>
          </cell>
          <cell r="E468">
            <v>13</v>
          </cell>
          <cell r="F468">
            <v>67046.983367919922</v>
          </cell>
          <cell r="G468">
            <v>13215.481489181519</v>
          </cell>
          <cell r="H468">
            <v>53831.501878738403</v>
          </cell>
          <cell r="I468">
            <v>22020.19721031189</v>
          </cell>
          <cell r="J468">
            <v>73910.959762573242</v>
          </cell>
          <cell r="K468">
            <v>3934.2348585128784</v>
          </cell>
          <cell r="L468">
            <v>0.72832908748125069</v>
          </cell>
          <cell r="M468">
            <v>0.90713181892505912</v>
          </cell>
          <cell r="N468">
            <v>18.7866160563966</v>
          </cell>
          <cell r="O468">
            <v>60.015273082989509</v>
          </cell>
          <cell r="P468">
            <v>19.710777167500055</v>
          </cell>
          <cell r="Q468">
            <v>32.84293506461907</v>
          </cell>
          <cell r="R468">
            <v>179.84090815113146</v>
          </cell>
        </row>
        <row r="469">
          <cell r="A469" t="str">
            <v>Russia39082</v>
          </cell>
          <cell r="B469">
            <v>39082</v>
          </cell>
          <cell r="C469">
            <v>14</v>
          </cell>
          <cell r="D469">
            <v>14</v>
          </cell>
          <cell r="E469">
            <v>14</v>
          </cell>
          <cell r="F469">
            <v>76727.700927734375</v>
          </cell>
          <cell r="G469">
            <v>17954.013247489929</v>
          </cell>
          <cell r="H469">
            <v>58773.687680244446</v>
          </cell>
          <cell r="I469">
            <v>26247.14331817627</v>
          </cell>
          <cell r="J469">
            <v>82284.972213745117</v>
          </cell>
          <cell r="K469">
            <v>3749.7354316711426</v>
          </cell>
          <cell r="L469">
            <v>0.71427000701382892</v>
          </cell>
          <cell r="M469">
            <v>0.93246310794667264</v>
          </cell>
          <cell r="N469">
            <v>21.944207454943886</v>
          </cell>
          <cell r="O469">
            <v>68.403685040484731</v>
          </cell>
          <cell r="P469">
            <v>23.399649709822313</v>
          </cell>
          <cell r="Q469">
            <v>34.208171235180131</v>
          </cell>
          <cell r="R469">
            <v>138.84402045079619</v>
          </cell>
        </row>
        <row r="470">
          <cell r="A470" t="str">
            <v>Russia39172</v>
          </cell>
          <cell r="B470">
            <v>39172</v>
          </cell>
          <cell r="C470">
            <v>15</v>
          </cell>
          <cell r="D470">
            <v>15</v>
          </cell>
          <cell r="E470">
            <v>15</v>
          </cell>
          <cell r="F470">
            <v>90151.492410629988</v>
          </cell>
          <cell r="G470">
            <v>36639.36766910553</v>
          </cell>
          <cell r="H470">
            <v>53512.124741524458</v>
          </cell>
          <cell r="I470">
            <v>32251.453887939453</v>
          </cell>
          <cell r="J470">
            <v>89321.933044433594</v>
          </cell>
          <cell r="K470">
            <v>4612.7319746017456</v>
          </cell>
          <cell r="L470">
            <v>0.59909277506236469</v>
          </cell>
          <cell r="M470">
            <v>1.0092872975082585</v>
          </cell>
          <cell r="N470">
            <v>19.364214859274473</v>
          </cell>
          <cell r="O470">
            <v>113.60532085285915</v>
          </cell>
          <cell r="P470">
            <v>40.641997918589411</v>
          </cell>
          <cell r="Q470">
            <v>35.774730983972717</v>
          </cell>
          <cell r="R470">
            <v>149.94162834404898</v>
          </cell>
        </row>
        <row r="471">
          <cell r="A471" t="str">
            <v>Russia39263</v>
          </cell>
          <cell r="B471">
            <v>39263</v>
          </cell>
          <cell r="C471">
            <v>15</v>
          </cell>
          <cell r="D471">
            <v>15</v>
          </cell>
          <cell r="E471">
            <v>15</v>
          </cell>
          <cell r="F471">
            <v>101193.86292724311</v>
          </cell>
          <cell r="G471">
            <v>41931.285236358643</v>
          </cell>
          <cell r="H471">
            <v>59262.577690884471</v>
          </cell>
          <cell r="I471">
            <v>35276.360572814941</v>
          </cell>
          <cell r="J471">
            <v>89632.302429199219</v>
          </cell>
          <cell r="K471">
            <v>5445.4576749801636</v>
          </cell>
          <cell r="L471">
            <v>0.66117433207404364</v>
          </cell>
          <cell r="M471">
            <v>1.1289887706184543</v>
          </cell>
          <cell r="N471">
            <v>16.460012689296263</v>
          </cell>
          <cell r="O471">
            <v>118.8651112401663</v>
          </cell>
          <cell r="P471">
            <v>41.436589160062617</v>
          </cell>
          <cell r="Q471">
            <v>34.860177833292241</v>
          </cell>
          <cell r="R471">
            <v>146.87010908118566</v>
          </cell>
        </row>
        <row r="472">
          <cell r="A472" t="str">
            <v>Russia39355</v>
          </cell>
          <cell r="B472">
            <v>39355</v>
          </cell>
          <cell r="C472">
            <v>15</v>
          </cell>
          <cell r="D472">
            <v>15</v>
          </cell>
          <cell r="E472">
            <v>15</v>
          </cell>
          <cell r="F472">
            <v>107595.32382202148</v>
          </cell>
          <cell r="G472">
            <v>42569.420989274979</v>
          </cell>
          <cell r="H472">
            <v>65025.902832746506</v>
          </cell>
          <cell r="I472">
            <v>34344.240936279297</v>
          </cell>
          <cell r="J472">
            <v>89664.737548828125</v>
          </cell>
          <cell r="K472">
            <v>5782.3570146560669</v>
          </cell>
          <cell r="L472">
            <v>0.7252115448097507</v>
          </cell>
          <cell r="M472">
            <v>1.1999736659400695</v>
          </cell>
          <cell r="N472">
            <v>15.506606963486041</v>
          </cell>
          <cell r="O472">
            <v>123.94922650425232</v>
          </cell>
          <cell r="P472">
            <v>39.564378336451753</v>
          </cell>
          <cell r="Q472">
            <v>31.919826732516487</v>
          </cell>
          <cell r="R472">
            <v>227.84247614009465</v>
          </cell>
        </row>
        <row r="473">
          <cell r="A473" t="str">
            <v>Russia39447</v>
          </cell>
          <cell r="B473">
            <v>39447</v>
          </cell>
          <cell r="C473">
            <v>15</v>
          </cell>
          <cell r="D473">
            <v>15</v>
          </cell>
          <cell r="E473">
            <v>14</v>
          </cell>
          <cell r="F473">
            <v>115265.74822998047</v>
          </cell>
          <cell r="G473">
            <v>22659.185554504395</v>
          </cell>
          <cell r="H473">
            <v>92606.562675476074</v>
          </cell>
          <cell r="I473">
            <v>40639.567422866821</v>
          </cell>
          <cell r="J473">
            <v>93751.511474609375</v>
          </cell>
          <cell r="K473">
            <v>5835.9865884780884</v>
          </cell>
          <cell r="L473">
            <v>0.98778740970545964</v>
          </cell>
          <cell r="M473">
            <v>1.229481492265837</v>
          </cell>
          <cell r="N473">
            <v>16.029376190948579</v>
          </cell>
          <cell r="O473">
            <v>55.75646344541223</v>
          </cell>
          <cell r="P473">
            <v>19.658212350553907</v>
          </cell>
          <cell r="Q473">
            <v>35.25727984846111</v>
          </cell>
          <cell r="R473">
            <v>318.29841797420011</v>
          </cell>
        </row>
        <row r="474">
          <cell r="A474" t="str">
            <v>Russia39538</v>
          </cell>
          <cell r="B474">
            <v>39538</v>
          </cell>
          <cell r="C474">
            <v>16</v>
          </cell>
          <cell r="D474">
            <v>16</v>
          </cell>
          <cell r="E474">
            <v>15</v>
          </cell>
          <cell r="F474">
            <v>137818.98147583008</v>
          </cell>
          <cell r="G474">
            <v>30487.884140014648</v>
          </cell>
          <cell r="H474">
            <v>107331.09733581543</v>
          </cell>
          <cell r="I474">
            <v>49178.044752120972</v>
          </cell>
          <cell r="J474">
            <v>105801.61991882324</v>
          </cell>
          <cell r="K474">
            <v>6846.4767742156982</v>
          </cell>
          <cell r="L474">
            <v>1.014456086949951</v>
          </cell>
          <cell r="M474">
            <v>1.3026169314002214</v>
          </cell>
          <cell r="N474">
            <v>15.399817509311742</v>
          </cell>
          <cell r="O474">
            <v>61.994909097519077</v>
          </cell>
          <cell r="P474">
            <v>22.121687312978324</v>
          </cell>
          <cell r="Q474">
            <v>35.683070811799276</v>
          </cell>
          <cell r="R474">
            <v>432.90235142619844</v>
          </cell>
        </row>
        <row r="475">
          <cell r="A475" t="str">
            <v>Russia39629</v>
          </cell>
          <cell r="B475">
            <v>39629</v>
          </cell>
          <cell r="C475">
            <v>16</v>
          </cell>
          <cell r="D475">
            <v>16</v>
          </cell>
          <cell r="E475">
            <v>15</v>
          </cell>
          <cell r="F475">
            <v>122841.11508178711</v>
          </cell>
          <cell r="G475">
            <v>28498.335327148438</v>
          </cell>
          <cell r="H475">
            <v>94342.779754638672</v>
          </cell>
          <cell r="I475">
            <v>39694.903799057007</v>
          </cell>
          <cell r="J475">
            <v>119372.29106140137</v>
          </cell>
          <cell r="K475">
            <v>6660.381986618042</v>
          </cell>
          <cell r="L475">
            <v>0.79032394298365016</v>
          </cell>
          <cell r="M475">
            <v>1.02905887111274</v>
          </cell>
          <cell r="N475">
            <v>17.867618446861595</v>
          </cell>
          <cell r="O475">
            <v>71.793435931756676</v>
          </cell>
          <cell r="P475">
            <v>23.19934600738064</v>
          </cell>
          <cell r="Q475">
            <v>32.314021060968315</v>
          </cell>
          <cell r="R475">
            <v>389.2021253490671</v>
          </cell>
        </row>
        <row r="476">
          <cell r="A476" t="str">
            <v>Russia39721</v>
          </cell>
          <cell r="B476">
            <v>39721</v>
          </cell>
          <cell r="C476">
            <v>16</v>
          </cell>
          <cell r="D476">
            <v>16</v>
          </cell>
          <cell r="E476">
            <v>15</v>
          </cell>
          <cell r="F476">
            <v>122513.30523681641</v>
          </cell>
          <cell r="G476">
            <v>27367.516250610352</v>
          </cell>
          <cell r="H476">
            <v>95145.788986206055</v>
          </cell>
          <cell r="I476">
            <v>38525.776737213135</v>
          </cell>
          <cell r="J476">
            <v>131462.76341247559</v>
          </cell>
          <cell r="K476">
            <v>6720.3180999755859</v>
          </cell>
          <cell r="L476">
            <v>0.72374706355196616</v>
          </cell>
          <cell r="M476">
            <v>0.93192400689479271</v>
          </cell>
          <cell r="N476">
            <v>19.50735581977759</v>
          </cell>
          <cell r="O476">
            <v>71.036896769884706</v>
          </cell>
          <cell r="P476">
            <v>22.338403325017921</v>
          </cell>
          <cell r="Q476">
            <v>31.446198160063823</v>
          </cell>
          <cell r="R476">
            <v>845.95449044771385</v>
          </cell>
        </row>
        <row r="477">
          <cell r="A477" t="str">
            <v>Russia39813</v>
          </cell>
          <cell r="B477">
            <v>39813</v>
          </cell>
          <cell r="C477">
            <v>16</v>
          </cell>
          <cell r="D477">
            <v>16</v>
          </cell>
          <cell r="E477">
            <v>15</v>
          </cell>
          <cell r="F477">
            <v>128683.26040649414</v>
          </cell>
          <cell r="G477">
            <v>29037.733867645264</v>
          </cell>
          <cell r="H477">
            <v>99645.526538848877</v>
          </cell>
          <cell r="I477">
            <v>42490.099266052246</v>
          </cell>
          <cell r="J477">
            <v>131337.81047058105</v>
          </cell>
          <cell r="K477">
            <v>7094.6762237548828</v>
          </cell>
          <cell r="L477">
            <v>0.75869641942271393</v>
          </cell>
          <cell r="M477">
            <v>0.97978837887904702</v>
          </cell>
          <cell r="N477">
            <v>18.460417265821921</v>
          </cell>
          <cell r="O477">
            <v>68.340000068781109</v>
          </cell>
          <cell r="P477">
            <v>22.565276770202072</v>
          </cell>
          <cell r="Q477">
            <v>33.019134836832229</v>
          </cell>
          <cell r="R477">
            <v>1547.7127837009009</v>
          </cell>
        </row>
        <row r="478">
          <cell r="A478" t="str">
            <v>Russia39903</v>
          </cell>
          <cell r="B478">
            <v>39903</v>
          </cell>
          <cell r="C478">
            <v>16</v>
          </cell>
          <cell r="D478">
            <v>16</v>
          </cell>
          <cell r="E478">
            <v>16</v>
          </cell>
          <cell r="F478">
            <v>125011.54325866699</v>
          </cell>
          <cell r="G478">
            <v>24975.403282165527</v>
          </cell>
          <cell r="H478">
            <v>100036.13997650146</v>
          </cell>
          <cell r="I478">
            <v>42873.299236297607</v>
          </cell>
          <cell r="J478">
            <v>114241.75712585449</v>
          </cell>
          <cell r="K478">
            <v>7360.8039474487305</v>
          </cell>
          <cell r="L478">
            <v>0.8756530229686208</v>
          </cell>
          <cell r="M478">
            <v>1.0942718880010569</v>
          </cell>
          <cell r="N478">
            <v>15.520282559006468</v>
          </cell>
          <cell r="O478">
            <v>58.253980279224059</v>
          </cell>
          <cell r="P478">
            <v>19.978477691846265</v>
          </cell>
          <cell r="Q478">
            <v>34.295472336971748</v>
          </cell>
          <cell r="R478">
            <v>1151.5246692320297</v>
          </cell>
        </row>
        <row r="479">
          <cell r="A479" t="str">
            <v>Russia39994</v>
          </cell>
          <cell r="B479">
            <v>39994</v>
          </cell>
          <cell r="C479">
            <v>16</v>
          </cell>
          <cell r="D479">
            <v>16</v>
          </cell>
          <cell r="E479">
            <v>16</v>
          </cell>
          <cell r="F479">
            <v>141358.66453552246</v>
          </cell>
          <cell r="G479">
            <v>32786.642234802246</v>
          </cell>
          <cell r="H479">
            <v>108572.02230072021</v>
          </cell>
          <cell r="I479">
            <v>44757.217422485352</v>
          </cell>
          <cell r="J479">
            <v>98283.27604675293</v>
          </cell>
          <cell r="K479">
            <v>7499.1611671447754</v>
          </cell>
          <cell r="L479">
            <v>1.1046846082854724</v>
          </cell>
          <cell r="M479">
            <v>1.4382779066936959</v>
          </cell>
          <cell r="N479">
            <v>13.105902627796601</v>
          </cell>
          <cell r="O479">
            <v>73.254424923946971</v>
          </cell>
          <cell r="P479">
            <v>23.193938866452143</v>
          </cell>
          <cell r="Q479">
            <v>31.662167699128318</v>
          </cell>
          <cell r="R479">
            <v>751.6672834592888</v>
          </cell>
        </row>
        <row r="480">
          <cell r="A480" t="str">
            <v>Russia40086</v>
          </cell>
          <cell r="B480">
            <v>40086</v>
          </cell>
          <cell r="C480">
            <v>16</v>
          </cell>
          <cell r="D480">
            <v>16</v>
          </cell>
          <cell r="E480">
            <v>16</v>
          </cell>
          <cell r="F480">
            <v>146010.91844177246</v>
          </cell>
          <cell r="G480">
            <v>32184.538639068604</v>
          </cell>
          <cell r="H480">
            <v>113826.37980270386</v>
          </cell>
          <cell r="I480">
            <v>40186.680921554565</v>
          </cell>
          <cell r="J480">
            <v>84088.799499511719</v>
          </cell>
          <cell r="K480">
            <v>7839.8983993530273</v>
          </cell>
          <cell r="L480">
            <v>1.3536449619947877</v>
          </cell>
          <cell r="M480">
            <v>1.7363896180087612</v>
          </cell>
          <cell r="N480">
            <v>10.725751178924842</v>
          </cell>
          <cell r="O480">
            <v>80.087576035188505</v>
          </cell>
          <cell r="P480">
            <v>22.042556120146209</v>
          </cell>
          <cell r="Q480">
            <v>27.523065638122514</v>
          </cell>
          <cell r="R480">
            <v>470.96985455028528</v>
          </cell>
        </row>
        <row r="481">
          <cell r="A481" t="str">
            <v>Russia40178</v>
          </cell>
          <cell r="B481">
            <v>40178</v>
          </cell>
          <cell r="C481">
            <v>16</v>
          </cell>
          <cell r="D481">
            <v>16</v>
          </cell>
          <cell r="E481">
            <v>16</v>
          </cell>
          <cell r="F481">
            <v>147872.3889465332</v>
          </cell>
          <cell r="G481">
            <v>32235.624111175537</v>
          </cell>
          <cell r="H481">
            <v>115636.76483535767</v>
          </cell>
          <cell r="I481">
            <v>35509.145719528198</v>
          </cell>
          <cell r="J481">
            <v>87081.710388183594</v>
          </cell>
          <cell r="K481">
            <v>7980.1808395385742</v>
          </cell>
          <cell r="L481">
            <v>1.327911042627486</v>
          </cell>
          <cell r="M481">
            <v>1.6980877877497282</v>
          </cell>
          <cell r="N481">
            <v>10.912247747159924</v>
          </cell>
          <cell r="O481">
            <v>90.781187375757128</v>
          </cell>
          <cell r="P481">
            <v>21.799623540829586</v>
          </cell>
          <cell r="Q481">
            <v>24.013371240230235</v>
          </cell>
          <cell r="R481">
            <v>395.16149913438124</v>
          </cell>
        </row>
        <row r="482">
          <cell r="A482" t="str">
            <v>Russia40268</v>
          </cell>
          <cell r="B482">
            <v>40268</v>
          </cell>
          <cell r="C482">
            <v>16</v>
          </cell>
          <cell r="D482">
            <v>17</v>
          </cell>
          <cell r="E482">
            <v>16</v>
          </cell>
          <cell r="F482">
            <v>134746.2265625</v>
          </cell>
          <cell r="G482">
            <v>36076.58602142334</v>
          </cell>
          <cell r="H482">
            <v>98669.64054107666</v>
          </cell>
          <cell r="I482">
            <v>29767.744915962219</v>
          </cell>
          <cell r="J482">
            <v>96917.611663818359</v>
          </cell>
          <cell r="K482">
            <v>7799.59401512146</v>
          </cell>
          <cell r="L482">
            <v>1.0180775077633528</v>
          </cell>
          <cell r="M482">
            <v>1.3903172421324117</v>
          </cell>
          <cell r="N482">
            <v>12.425981592877703</v>
          </cell>
          <cell r="O482">
            <v>126.33201173974955</v>
          </cell>
          <cell r="P482">
            <v>26.596667958272075</v>
          </cell>
          <cell r="Q482">
            <v>21.052991709704251</v>
          </cell>
          <cell r="R482">
            <v>301.1406618182188</v>
          </cell>
        </row>
        <row r="483">
          <cell r="A483" t="str">
            <v>Russia40359</v>
          </cell>
          <cell r="B483">
            <v>40359</v>
          </cell>
          <cell r="C483">
            <v>17</v>
          </cell>
          <cell r="D483">
            <v>17</v>
          </cell>
          <cell r="E483">
            <v>17</v>
          </cell>
          <cell r="F483">
            <v>134264.9098815918</v>
          </cell>
          <cell r="G483">
            <v>36128.298385620117</v>
          </cell>
          <cell r="H483">
            <v>98136.61149597168</v>
          </cell>
          <cell r="I483">
            <v>26373.156018257141</v>
          </cell>
          <cell r="J483">
            <v>106659.22811889648</v>
          </cell>
          <cell r="K483">
            <v>8143.0740203857422</v>
          </cell>
          <cell r="L483">
            <v>0.92009489686701684</v>
          </cell>
          <cell r="M483">
            <v>1.2588213157882819</v>
          </cell>
          <cell r="N483">
            <v>13.098152841529</v>
          </cell>
          <cell r="O483">
            <v>136.98890781448324</v>
          </cell>
          <cell r="P483">
            <v>26.908220783436015</v>
          </cell>
          <cell r="Q483">
            <v>19.642627430737953</v>
          </cell>
          <cell r="R483">
            <v>426.23503766147752</v>
          </cell>
        </row>
        <row r="484">
          <cell r="A484" t="str">
            <v>Russia40451</v>
          </cell>
          <cell r="B484">
            <v>40451</v>
          </cell>
          <cell r="C484">
            <v>18</v>
          </cell>
          <cell r="D484">
            <v>18</v>
          </cell>
          <cell r="E484">
            <v>17</v>
          </cell>
          <cell r="F484">
            <v>133681.02703857422</v>
          </cell>
          <cell r="G484">
            <v>35985.028720855713</v>
          </cell>
          <cell r="H484">
            <v>97695.998317718506</v>
          </cell>
          <cell r="I484">
            <v>26199.163041591644</v>
          </cell>
          <cell r="J484">
            <v>112574.74276733398</v>
          </cell>
          <cell r="K484">
            <v>7022.0636940002441</v>
          </cell>
          <cell r="L484">
            <v>0.86783230337584327</v>
          </cell>
          <cell r="M484">
            <v>1.1874868531999407</v>
          </cell>
          <cell r="N484">
            <v>14.314122966856983</v>
          </cell>
          <cell r="O484">
            <v>137.35182556682756</v>
          </cell>
          <cell r="P484">
            <v>26.918575895195719</v>
          </cell>
          <cell r="Q484">
            <v>19.598265828726589</v>
          </cell>
          <cell r="R484">
            <v>356.42853608132748</v>
          </cell>
        </row>
        <row r="485">
          <cell r="A485" t="str">
            <v>Russia40543</v>
          </cell>
          <cell r="B485">
            <v>40543</v>
          </cell>
          <cell r="C485">
            <v>18</v>
          </cell>
          <cell r="D485">
            <v>18</v>
          </cell>
          <cell r="E485">
            <v>17</v>
          </cell>
          <cell r="F485">
            <v>137162.99966430664</v>
          </cell>
          <cell r="G485">
            <v>37584.622047424316</v>
          </cell>
          <cell r="H485">
            <v>99578.377616882324</v>
          </cell>
          <cell r="I485">
            <v>21205.136334896088</v>
          </cell>
          <cell r="J485">
            <v>115586.79815673828</v>
          </cell>
          <cell r="K485">
            <v>6974.9758033752441</v>
          </cell>
          <cell r="L485">
            <v>0.86150303672095685</v>
          </cell>
          <cell r="M485">
            <v>1.1866666596154913</v>
          </cell>
          <cell r="N485">
            <v>14.84259465621779</v>
          </cell>
          <cell r="O485">
            <v>177.24301062650298</v>
          </cell>
          <cell r="P485">
            <v>27.401429058426174</v>
          </cell>
          <cell r="Q485">
            <v>15.45980795607681</v>
          </cell>
          <cell r="R485">
            <v>303.22378607204888</v>
          </cell>
        </row>
        <row r="486">
          <cell r="A486" t="str">
            <v>Russia40633</v>
          </cell>
          <cell r="B486">
            <v>40633</v>
          </cell>
          <cell r="C486">
            <v>18</v>
          </cell>
          <cell r="D486">
            <v>19</v>
          </cell>
          <cell r="E486">
            <v>17</v>
          </cell>
          <cell r="F486">
            <v>145134.85601806641</v>
          </cell>
          <cell r="G486">
            <v>41184.817306518555</v>
          </cell>
          <cell r="H486">
            <v>103950.03871154785</v>
          </cell>
          <cell r="I486">
            <v>23078.048141479492</v>
          </cell>
          <cell r="J486">
            <v>122926.40127563477</v>
          </cell>
          <cell r="K486">
            <v>6999.6670236587524</v>
          </cell>
          <cell r="L486">
            <v>0.8456282591276979</v>
          </cell>
          <cell r="M486">
            <v>1.1806646457715311</v>
          </cell>
          <cell r="N486">
            <v>16.000339914414742</v>
          </cell>
          <cell r="O486">
            <v>180.16355126510646</v>
          </cell>
          <cell r="P486">
            <v>27.516377213609712</v>
          </cell>
          <cell r="Q486">
            <v>15.272998905932978</v>
          </cell>
          <cell r="R486">
            <v>240.36508293292908</v>
          </cell>
        </row>
        <row r="487">
          <cell r="A487" t="str">
            <v>Russia40724</v>
          </cell>
          <cell r="B487">
            <v>40724</v>
          </cell>
          <cell r="C487">
            <v>17</v>
          </cell>
          <cell r="D487">
            <v>18</v>
          </cell>
          <cell r="E487">
            <v>15</v>
          </cell>
          <cell r="F487">
            <v>138167.36907958984</v>
          </cell>
          <cell r="G487">
            <v>37642.594776153564</v>
          </cell>
          <cell r="H487">
            <v>100524.77430343628</v>
          </cell>
          <cell r="I487">
            <v>24777.359985351563</v>
          </cell>
          <cell r="J487">
            <v>128050.60293579102</v>
          </cell>
          <cell r="K487">
            <v>6084.1339874267578</v>
          </cell>
          <cell r="L487">
            <v>0.7850394453343017</v>
          </cell>
          <cell r="M487">
            <v>1.0790060016263392</v>
          </cell>
          <cell r="N487">
            <v>19.162343326704658</v>
          </cell>
          <cell r="O487">
            <v>153.51114318265684</v>
          </cell>
          <cell r="P487">
            <v>26.388954854657438</v>
          </cell>
          <cell r="Q487">
            <v>17.190253624297657</v>
          </cell>
          <cell r="R487">
            <v>267.72709598942146</v>
          </cell>
        </row>
        <row r="488">
          <cell r="A488" t="str">
            <v>Russia40816</v>
          </cell>
          <cell r="B488">
            <v>40816</v>
          </cell>
          <cell r="C488">
            <v>17</v>
          </cell>
          <cell r="D488">
            <v>17</v>
          </cell>
          <cell r="E488">
            <v>17</v>
          </cell>
          <cell r="F488">
            <v>127614</v>
          </cell>
          <cell r="G488">
            <v>31503</v>
          </cell>
          <cell r="H488">
            <v>96111</v>
          </cell>
          <cell r="I488">
            <v>21493</v>
          </cell>
          <cell r="J488">
            <v>129676</v>
          </cell>
          <cell r="K488">
            <v>6259</v>
          </cell>
          <cell r="L488">
            <v>0.74116258983929173</v>
          </cell>
          <cell r="M488">
            <v>0.98409883093247785</v>
          </cell>
          <cell r="N488">
            <v>20.718325611119987</v>
          </cell>
          <cell r="O488">
            <v>146.57330293583956</v>
          </cell>
          <cell r="P488">
            <v>24.686162960176784</v>
          </cell>
          <cell r="Q488">
            <v>16.842195997304373</v>
          </cell>
          <cell r="R488">
            <v>554.86403789062922</v>
          </cell>
        </row>
        <row r="489">
          <cell r="A489" t="str">
            <v>Russia40908</v>
          </cell>
          <cell r="B489">
            <v>40908</v>
          </cell>
          <cell r="C489">
            <v>18</v>
          </cell>
          <cell r="D489">
            <v>18</v>
          </cell>
          <cell r="E489">
            <v>18</v>
          </cell>
          <cell r="F489">
            <v>147582</v>
          </cell>
          <cell r="G489">
            <v>40802</v>
          </cell>
          <cell r="H489">
            <v>106780</v>
          </cell>
          <cell r="I489">
            <v>29360</v>
          </cell>
          <cell r="J489">
            <v>146667</v>
          </cell>
          <cell r="K489">
            <v>14187</v>
          </cell>
          <cell r="L489">
            <v>0.72804379990045476</v>
          </cell>
          <cell r="M489">
            <v>1.0062386221849495</v>
          </cell>
          <cell r="N489">
            <v>10.338126453795729</v>
          </cell>
          <cell r="O489">
            <v>138.97138964577658</v>
          </cell>
          <cell r="P489">
            <v>27.647003022048761</v>
          </cell>
          <cell r="Q489">
            <v>19.894025016600942</v>
          </cell>
          <cell r="R489">
            <v>489.3837124195631</v>
          </cell>
        </row>
        <row r="490">
          <cell r="A490" t="str">
            <v>Russia40999</v>
          </cell>
          <cell r="B490">
            <v>40999</v>
          </cell>
          <cell r="C490">
            <v>18</v>
          </cell>
          <cell r="D490">
            <v>18</v>
          </cell>
          <cell r="E490">
            <v>18</v>
          </cell>
          <cell r="F490">
            <v>145444.48876953125</v>
          </cell>
          <cell r="G490">
            <v>44392.21044921875</v>
          </cell>
          <cell r="H490">
            <v>101052.2783203125</v>
          </cell>
          <cell r="I490">
            <v>29779.976196289063</v>
          </cell>
          <cell r="J490">
            <v>136370.94909667969</v>
          </cell>
          <cell r="K490">
            <v>14499.581817626953</v>
          </cell>
          <cell r="L490">
            <v>0.74101030307174776</v>
          </cell>
          <cell r="M490">
            <v>1.0665357228423988</v>
          </cell>
          <cell r="N490">
            <v>9.4051642876276134</v>
          </cell>
          <cell r="O490">
            <v>149.0673134075592</v>
          </cell>
          <cell r="P490">
            <v>30.521754949107667</v>
          </cell>
          <cell r="Q490">
            <v>20.475149280821416</v>
          </cell>
          <cell r="R490">
            <v>352.04511109317247</v>
          </cell>
        </row>
        <row r="491">
          <cell r="A491" t="str">
            <v>Russia41090</v>
          </cell>
          <cell r="B491">
            <v>41090</v>
          </cell>
          <cell r="C491">
            <v>18</v>
          </cell>
          <cell r="D491">
            <v>18</v>
          </cell>
          <cell r="E491">
            <v>18</v>
          </cell>
          <cell r="F491">
            <v>139712</v>
          </cell>
          <cell r="G491">
            <v>35834</v>
          </cell>
          <cell r="H491">
            <v>103878</v>
          </cell>
          <cell r="I491">
            <v>28325</v>
          </cell>
          <cell r="J491">
            <v>131229</v>
          </cell>
          <cell r="K491">
            <v>19733</v>
          </cell>
          <cell r="L491">
            <v>0.79157808106439886</v>
          </cell>
          <cell r="M491">
            <v>1.064642723788187</v>
          </cell>
          <cell r="N491">
            <v>6.6502305782192268</v>
          </cell>
          <cell r="O491">
            <v>126.51015004413063</v>
          </cell>
          <cell r="P491">
            <v>25.648476866697205</v>
          </cell>
          <cell r="Q491">
            <v>20.273849060925329</v>
          </cell>
          <cell r="R491">
            <v>389.85056666208737</v>
          </cell>
        </row>
        <row r="492">
          <cell r="A492" t="str">
            <v>Russia41182</v>
          </cell>
          <cell r="B492">
            <v>41182</v>
          </cell>
          <cell r="C492">
            <v>14</v>
          </cell>
          <cell r="D492">
            <v>14</v>
          </cell>
          <cell r="E492">
            <v>12</v>
          </cell>
          <cell r="F492">
            <v>107323</v>
          </cell>
          <cell r="G492">
            <v>27232</v>
          </cell>
          <cell r="H492">
            <v>80091</v>
          </cell>
          <cell r="I492">
            <v>22945</v>
          </cell>
          <cell r="J492">
            <v>104670</v>
          </cell>
          <cell r="K492">
            <v>4253</v>
          </cell>
          <cell r="L492">
            <v>0.76517626827171115</v>
          </cell>
          <cell r="M492">
            <v>1.0253463265501099</v>
          </cell>
          <cell r="N492">
            <v>24.189513284740183</v>
          </cell>
          <cell r="O492">
            <v>118.68380910873827</v>
          </cell>
          <cell r="P492">
            <v>25.373871397556908</v>
          </cell>
          <cell r="Q492">
            <v>21.379387456556376</v>
          </cell>
          <cell r="R492">
            <v>303.58051470179424</v>
          </cell>
        </row>
        <row r="493">
          <cell r="A493" t="str">
            <v>Russia41274</v>
          </cell>
          <cell r="B493">
            <v>41274</v>
          </cell>
          <cell r="C493">
            <v>9</v>
          </cell>
          <cell r="D493">
            <v>9</v>
          </cell>
          <cell r="E493">
            <v>7</v>
          </cell>
          <cell r="F493">
            <v>40529</v>
          </cell>
          <cell r="G493">
            <v>7559</v>
          </cell>
          <cell r="H493">
            <v>32970</v>
          </cell>
          <cell r="I493">
            <v>6123</v>
          </cell>
          <cell r="J493">
            <v>35140</v>
          </cell>
          <cell r="K493">
            <v>2349</v>
          </cell>
          <cell r="L493">
            <v>0.93824701195219129</v>
          </cell>
          <cell r="M493">
            <v>1.1533579965850882</v>
          </cell>
          <cell r="N493">
            <v>14.225202213707961</v>
          </cell>
          <cell r="O493">
            <v>123.45255593663238</v>
          </cell>
          <cell r="P493">
            <v>18.650842606528659</v>
          </cell>
          <cell r="Q493">
            <v>15.107700658787534</v>
          </cell>
          <cell r="R493">
            <v>341.74067159346413</v>
          </cell>
        </row>
        <row r="498">
          <cell r="A498" t="str">
            <v>Energy</v>
          </cell>
          <cell r="B498" t="str">
            <v>ReportDate</v>
          </cell>
          <cell r="C498" t="str">
            <v>LeverageSample</v>
          </cell>
          <cell r="D498" t="str">
            <v>LiquiditySample</v>
          </cell>
          <cell r="E498" t="str">
            <v>CoverageSample</v>
          </cell>
          <cell r="F498" t="str">
            <v>TotalDebt</v>
          </cell>
          <cell r="G498" t="str">
            <v>Cash</v>
          </cell>
          <cell r="H498" t="str">
            <v>NetDebt</v>
          </cell>
          <cell r="I498" t="str">
            <v>STdebt</v>
          </cell>
          <cell r="J498" t="str">
            <v>LtmEbitda</v>
          </cell>
          <cell r="K498" t="str">
            <v>LtmInterest</v>
          </cell>
          <cell r="L498" t="str">
            <v>NetLeverage</v>
          </cell>
          <cell r="M498" t="str">
            <v>Leverage</v>
          </cell>
          <cell r="N498" t="str">
            <v>CoverageRatio</v>
          </cell>
          <cell r="O498" t="str">
            <v>CashSTdebt</v>
          </cell>
          <cell r="P498" t="str">
            <v>CashTotalDebt</v>
          </cell>
          <cell r="Q498" t="str">
            <v>STtoTotalDebt</v>
          </cell>
          <cell r="R498" t="str">
            <v>OAS</v>
          </cell>
        </row>
        <row r="499">
          <cell r="A499" t="str">
            <v>Energy38807</v>
          </cell>
          <cell r="B499">
            <v>38807</v>
          </cell>
          <cell r="C499">
            <v>16</v>
          </cell>
          <cell r="D499">
            <v>16</v>
          </cell>
          <cell r="E499">
            <v>14</v>
          </cell>
          <cell r="F499">
            <v>105226.37038421631</v>
          </cell>
          <cell r="G499">
            <v>27971.521998643875</v>
          </cell>
          <cell r="H499">
            <v>77254.848385572433</v>
          </cell>
          <cell r="I499">
            <v>16660.744578361511</v>
          </cell>
          <cell r="J499">
            <v>119499.82498931885</v>
          </cell>
          <cell r="K499">
            <v>5590.4598615169525</v>
          </cell>
          <cell r="L499">
            <v>0.64648503370174504</v>
          </cell>
          <cell r="M499">
            <v>0.88055669030161066</v>
          </cell>
          <cell r="N499">
            <v>20.693615168525263</v>
          </cell>
          <cell r="O499">
            <v>167.88878712523132</v>
          </cell>
          <cell r="P499">
            <v>26.582235894396611</v>
          </cell>
          <cell r="Q499">
            <v>15.83324077180237</v>
          </cell>
          <cell r="R499">
            <v>141.08563145833136</v>
          </cell>
        </row>
        <row r="500">
          <cell r="A500" t="str">
            <v>Energy38898</v>
          </cell>
          <cell r="B500">
            <v>38898</v>
          </cell>
          <cell r="C500">
            <v>16</v>
          </cell>
          <cell r="D500">
            <v>16</v>
          </cell>
          <cell r="E500">
            <v>14</v>
          </cell>
          <cell r="F500">
            <v>109559.6407699585</v>
          </cell>
          <cell r="G500">
            <v>23461.095637559891</v>
          </cell>
          <cell r="H500">
            <v>86098.545132398605</v>
          </cell>
          <cell r="I500">
            <v>21817.47073841095</v>
          </cell>
          <cell r="J500">
            <v>129885.7610244751</v>
          </cell>
          <cell r="K500">
            <v>6227.3889310359955</v>
          </cell>
          <cell r="L500">
            <v>0.66287901347534606</v>
          </cell>
          <cell r="M500">
            <v>0.8435077094348592</v>
          </cell>
          <cell r="N500">
            <v>20.251627515337233</v>
          </cell>
          <cell r="O500">
            <v>107.53352631409857</v>
          </cell>
          <cell r="P500">
            <v>21.41399467238211</v>
          </cell>
          <cell r="Q500">
            <v>19.913784478557133</v>
          </cell>
          <cell r="R500">
            <v>172.32591539942084</v>
          </cell>
        </row>
        <row r="501">
          <cell r="A501" t="str">
            <v>Energy38990</v>
          </cell>
          <cell r="B501">
            <v>38990</v>
          </cell>
          <cell r="C501">
            <v>17</v>
          </cell>
          <cell r="D501">
            <v>17</v>
          </cell>
          <cell r="E501">
            <v>14</v>
          </cell>
          <cell r="F501">
            <v>134348.35134124756</v>
          </cell>
          <cell r="G501">
            <v>24099.319834947586</v>
          </cell>
          <cell r="H501">
            <v>110249.03150629997</v>
          </cell>
          <cell r="I501">
            <v>33025.453242301941</v>
          </cell>
          <cell r="J501">
            <v>160575.22129058838</v>
          </cell>
          <cell r="K501">
            <v>6641.8636701107025</v>
          </cell>
          <cell r="L501">
            <v>0.68658807143591261</v>
          </cell>
          <cell r="M501">
            <v>0.83666925856587293</v>
          </cell>
          <cell r="N501">
            <v>19.984936138921984</v>
          </cell>
          <cell r="O501">
            <v>72.971957896035875</v>
          </cell>
          <cell r="P501">
            <v>17.937934923916423</v>
          </cell>
          <cell r="Q501">
            <v>24.581956468089892</v>
          </cell>
          <cell r="R501">
            <v>158.59257323526043</v>
          </cell>
        </row>
        <row r="502">
          <cell r="A502" t="str">
            <v>Energy39082</v>
          </cell>
          <cell r="B502">
            <v>39082</v>
          </cell>
          <cell r="C502">
            <v>17</v>
          </cell>
          <cell r="D502">
            <v>17</v>
          </cell>
          <cell r="E502">
            <v>14</v>
          </cell>
          <cell r="F502">
            <v>141861.05593109131</v>
          </cell>
          <cell r="G502">
            <v>37304.368907213211</v>
          </cell>
          <cell r="H502">
            <v>104556.6870238781</v>
          </cell>
          <cell r="I502">
            <v>33681.699967384338</v>
          </cell>
          <cell r="J502">
            <v>163399.2381362915</v>
          </cell>
          <cell r="K502">
            <v>7273.9703404903412</v>
          </cell>
          <cell r="L502">
            <v>0.63988478903841173</v>
          </cell>
          <cell r="M502">
            <v>0.86818676481688872</v>
          </cell>
          <cell r="N502">
            <v>18.743991486649442</v>
          </cell>
          <cell r="O502">
            <v>110.75560005384789</v>
          </cell>
          <cell r="P502">
            <v>26.296412826176706</v>
          </cell>
          <cell r="Q502">
            <v>23.742738799114218</v>
          </cell>
          <cell r="R502">
            <v>118.74972494367434</v>
          </cell>
        </row>
        <row r="503">
          <cell r="A503" t="str">
            <v>Energy39172</v>
          </cell>
          <cell r="B503">
            <v>39172</v>
          </cell>
          <cell r="C503">
            <v>20</v>
          </cell>
          <cell r="D503">
            <v>20</v>
          </cell>
          <cell r="E503">
            <v>16</v>
          </cell>
          <cell r="F503">
            <v>166175.00107762218</v>
          </cell>
          <cell r="G503">
            <v>60620.612960338593</v>
          </cell>
          <cell r="H503">
            <v>105554.38811728358</v>
          </cell>
          <cell r="I503">
            <v>44945.47846031189</v>
          </cell>
          <cell r="J503">
            <v>170618.43784713745</v>
          </cell>
          <cell r="K503">
            <v>7626.8367056846619</v>
          </cell>
          <cell r="L503">
            <v>0.61865756977480446</v>
          </cell>
          <cell r="M503">
            <v>0.97395687813355614</v>
          </cell>
          <cell r="N503">
            <v>18.054747851852174</v>
          </cell>
          <cell r="O503">
            <v>134.87588749081465</v>
          </cell>
          <cell r="P503">
            <v>36.479983491633639</v>
          </cell>
          <cell r="Q503">
            <v>27.047075774843748</v>
          </cell>
          <cell r="R503">
            <v>127.20270370370113</v>
          </cell>
        </row>
        <row r="504">
          <cell r="A504" t="str">
            <v>Energy39263</v>
          </cell>
          <cell r="B504">
            <v>39263</v>
          </cell>
          <cell r="C504">
            <v>20</v>
          </cell>
          <cell r="D504">
            <v>20</v>
          </cell>
          <cell r="E504">
            <v>19</v>
          </cell>
          <cell r="F504">
            <v>173943.3559692353</v>
          </cell>
          <cell r="G504">
            <v>65232.612868785858</v>
          </cell>
          <cell r="H504">
            <v>108710.74310044944</v>
          </cell>
          <cell r="I504">
            <v>47628.456712722778</v>
          </cell>
          <cell r="J504">
            <v>171849.62534713745</v>
          </cell>
          <cell r="K504">
            <v>8997.2248587608337</v>
          </cell>
          <cell r="L504">
            <v>0.63259226129153889</v>
          </cell>
          <cell r="M504">
            <v>1.0121835041413008</v>
          </cell>
          <cell r="N504">
            <v>18.475341423364345</v>
          </cell>
          <cell r="O504">
            <v>136.96142468408087</v>
          </cell>
          <cell r="P504">
            <v>37.502215882464235</v>
          </cell>
          <cell r="Q504">
            <v>27.381590085652157</v>
          </cell>
          <cell r="R504">
            <v>121.4330567934648</v>
          </cell>
        </row>
        <row r="505">
          <cell r="A505" t="str">
            <v>Energy39355</v>
          </cell>
          <cell r="B505">
            <v>39355</v>
          </cell>
          <cell r="C505">
            <v>20</v>
          </cell>
          <cell r="D505">
            <v>21</v>
          </cell>
          <cell r="E505">
            <v>19</v>
          </cell>
          <cell r="F505">
            <v>176565.93508911133</v>
          </cell>
          <cell r="G505">
            <v>62007.747931241989</v>
          </cell>
          <cell r="H505">
            <v>114558.18715786934</v>
          </cell>
          <cell r="I505">
            <v>44150.122941970825</v>
          </cell>
          <cell r="J505">
            <v>171658.86246871948</v>
          </cell>
          <cell r="K505">
            <v>9221.8460211753845</v>
          </cell>
          <cell r="L505">
            <v>0.66735958464564971</v>
          </cell>
          <cell r="M505">
            <v>1.0285861886174741</v>
          </cell>
          <cell r="N505">
            <v>18.004642223337306</v>
          </cell>
          <cell r="O505">
            <v>140.45203908660719</v>
          </cell>
          <cell r="P505">
            <v>35.1198819296294</v>
          </cell>
          <cell r="Q505">
            <v>25.004892885872142</v>
          </cell>
          <cell r="R505">
            <v>183.32212225463451</v>
          </cell>
        </row>
        <row r="506">
          <cell r="A506" t="str">
            <v>Energy39447</v>
          </cell>
          <cell r="B506">
            <v>39447</v>
          </cell>
          <cell r="C506">
            <v>20</v>
          </cell>
          <cell r="D506">
            <v>21</v>
          </cell>
          <cell r="E506">
            <v>19</v>
          </cell>
          <cell r="F506">
            <v>183102.462890625</v>
          </cell>
          <cell r="G506">
            <v>44277.91825056076</v>
          </cell>
          <cell r="H506">
            <v>138824.54464006424</v>
          </cell>
          <cell r="I506">
            <v>51302.243892669678</v>
          </cell>
          <cell r="J506">
            <v>184414.83341598511</v>
          </cell>
          <cell r="K506">
            <v>10144.149617671967</v>
          </cell>
          <cell r="L506">
            <v>0.75278404707780355</v>
          </cell>
          <cell r="M506">
            <v>0.9928835956357166</v>
          </cell>
          <cell r="N506">
            <v>17.625135268683763</v>
          </cell>
          <cell r="O506">
            <v>86.307956320965943</v>
          </cell>
          <cell r="P506">
            <v>24.182044059674869</v>
          </cell>
          <cell r="Q506">
            <v>28.018325413413319</v>
          </cell>
          <cell r="R506">
            <v>274.85772856287969</v>
          </cell>
        </row>
        <row r="507">
          <cell r="A507" t="str">
            <v>Energy39538</v>
          </cell>
          <cell r="B507">
            <v>39538</v>
          </cell>
          <cell r="C507">
            <v>23</v>
          </cell>
          <cell r="D507">
            <v>23</v>
          </cell>
          <cell r="E507">
            <v>20</v>
          </cell>
          <cell r="F507">
            <v>195687.13345336914</v>
          </cell>
          <cell r="G507">
            <v>53070.375104904175</v>
          </cell>
          <cell r="H507">
            <v>142616.75834846497</v>
          </cell>
          <cell r="I507">
            <v>52351.322134017944</v>
          </cell>
          <cell r="J507">
            <v>210388.34495544434</v>
          </cell>
          <cell r="K507">
            <v>12281.992897987366</v>
          </cell>
          <cell r="L507">
            <v>0.67787385455533711</v>
          </cell>
          <cell r="M507">
            <v>0.93012345096783478</v>
          </cell>
          <cell r="N507">
            <v>14.404530797639151</v>
          </cell>
          <cell r="O507">
            <v>101.37351444352345</v>
          </cell>
          <cell r="P507">
            <v>27.120012526296456</v>
          </cell>
          <cell r="Q507">
            <v>26.752562220189553</v>
          </cell>
          <cell r="R507">
            <v>379.7743954772929</v>
          </cell>
        </row>
        <row r="508">
          <cell r="A508" t="str">
            <v>Energy39629</v>
          </cell>
          <cell r="B508">
            <v>39629</v>
          </cell>
          <cell r="C508">
            <v>23</v>
          </cell>
          <cell r="D508">
            <v>23</v>
          </cell>
          <cell r="E508">
            <v>20</v>
          </cell>
          <cell r="F508">
            <v>186366.60009765625</v>
          </cell>
          <cell r="G508">
            <v>55909.320569992065</v>
          </cell>
          <cell r="H508">
            <v>130457.27952766418</v>
          </cell>
          <cell r="I508">
            <v>45337.868486404419</v>
          </cell>
          <cell r="J508">
            <v>237173.08708190918</v>
          </cell>
          <cell r="K508">
            <v>11552.206315040588</v>
          </cell>
          <cell r="L508">
            <v>0.55005094014992506</v>
          </cell>
          <cell r="M508">
            <v>0.78578308521697238</v>
          </cell>
          <cell r="N508">
            <v>17.160539006631538</v>
          </cell>
          <cell r="O508">
            <v>123.31704695547769</v>
          </cell>
          <cell r="P508">
            <v>29.999646149414939</v>
          </cell>
          <cell r="Q508">
            <v>24.327249873446927</v>
          </cell>
          <cell r="R508">
            <v>310.50675028193029</v>
          </cell>
        </row>
        <row r="509">
          <cell r="A509" t="str">
            <v>Energy39721</v>
          </cell>
          <cell r="B509">
            <v>39721</v>
          </cell>
          <cell r="C509">
            <v>23</v>
          </cell>
          <cell r="D509">
            <v>23</v>
          </cell>
          <cell r="E509">
            <v>21</v>
          </cell>
          <cell r="F509">
            <v>185259.25454711914</v>
          </cell>
          <cell r="G509">
            <v>58018.41100025177</v>
          </cell>
          <cell r="H509">
            <v>127240.84354686737</v>
          </cell>
          <cell r="I509">
            <v>45209.984935760498</v>
          </cell>
          <cell r="J509">
            <v>259319.42558288574</v>
          </cell>
          <cell r="K509">
            <v>11654.090368270874</v>
          </cell>
          <cell r="L509">
            <v>0.49067224046506164</v>
          </cell>
          <cell r="M509">
            <v>0.71440561820890314</v>
          </cell>
          <cell r="N509">
            <v>19.317974931430786</v>
          </cell>
          <cell r="O509">
            <v>128.33096733540376</v>
          </cell>
          <cell r="P509">
            <v>31.317415770716746</v>
          </cell>
          <cell r="Q509">
            <v>24.4036310338611</v>
          </cell>
          <cell r="R509">
            <v>562.92255843676696</v>
          </cell>
        </row>
        <row r="510">
          <cell r="A510" t="str">
            <v>Energy39813</v>
          </cell>
          <cell r="B510">
            <v>39813</v>
          </cell>
          <cell r="C510">
            <v>23</v>
          </cell>
          <cell r="D510">
            <v>23</v>
          </cell>
          <cell r="E510">
            <v>21</v>
          </cell>
          <cell r="F510">
            <v>186038.54876708984</v>
          </cell>
          <cell r="G510">
            <v>51813.805195808411</v>
          </cell>
          <cell r="H510">
            <v>134224.74357128143</v>
          </cell>
          <cell r="I510">
            <v>48926.140422821045</v>
          </cell>
          <cell r="J510">
            <v>241558.57637023926</v>
          </cell>
          <cell r="K510">
            <v>12006.748952865601</v>
          </cell>
          <cell r="L510">
            <v>0.55566126273883076</v>
          </cell>
          <cell r="M510">
            <v>0.77015915378614708</v>
          </cell>
          <cell r="N510">
            <v>17.370778483751135</v>
          </cell>
          <cell r="O510">
            <v>105.90208986041428</v>
          </cell>
          <cell r="P510">
            <v>27.851112330851645</v>
          </cell>
          <cell r="Q510">
            <v>26.298926081214447</v>
          </cell>
          <cell r="R510">
            <v>995.5169830679954</v>
          </cell>
        </row>
        <row r="511">
          <cell r="A511" t="str">
            <v>Energy39903</v>
          </cell>
          <cell r="B511">
            <v>39903</v>
          </cell>
          <cell r="C511">
            <v>24</v>
          </cell>
          <cell r="D511">
            <v>24</v>
          </cell>
          <cell r="E511">
            <v>22</v>
          </cell>
          <cell r="F511">
            <v>193312.81321716309</v>
          </cell>
          <cell r="G511">
            <v>54139.719993591309</v>
          </cell>
          <cell r="H511">
            <v>139173.09322357178</v>
          </cell>
          <cell r="I511">
            <v>46918.577459335327</v>
          </cell>
          <cell r="J511">
            <v>210058.88316917419</v>
          </cell>
          <cell r="K511">
            <v>12105.806741714478</v>
          </cell>
          <cell r="L511">
            <v>0.66254324084683702</v>
          </cell>
          <cell r="M511">
            <v>0.92027916315957747</v>
          </cell>
          <cell r="N511">
            <v>14.771166183663144</v>
          </cell>
          <cell r="O511">
            <v>115.39079598164415</v>
          </cell>
          <cell r="P511">
            <v>28.006275989979006</v>
          </cell>
          <cell r="Q511">
            <v>24.270805788040597</v>
          </cell>
          <cell r="R511">
            <v>785.83192910247158</v>
          </cell>
        </row>
        <row r="512">
          <cell r="A512" t="str">
            <v>Energy39994</v>
          </cell>
          <cell r="B512">
            <v>39994</v>
          </cell>
          <cell r="C512">
            <v>24</v>
          </cell>
          <cell r="D512">
            <v>24</v>
          </cell>
          <cell r="E512">
            <v>22</v>
          </cell>
          <cell r="F512">
            <v>212480.78126525879</v>
          </cell>
          <cell r="G512">
            <v>56130.396629333496</v>
          </cell>
          <cell r="H512">
            <v>156350.38463592529</v>
          </cell>
          <cell r="I512">
            <v>50117.274145126343</v>
          </cell>
          <cell r="J512">
            <v>175556.91404533386</v>
          </cell>
          <cell r="K512">
            <v>12841.537435531616</v>
          </cell>
          <cell r="L512">
            <v>0.89059656514326235</v>
          </cell>
          <cell r="M512">
            <v>1.2103241983986466</v>
          </cell>
          <cell r="N512">
            <v>11.44504034529955</v>
          </cell>
          <cell r="O512">
            <v>111.99810362150731</v>
          </cell>
          <cell r="P512">
            <v>26.416693451094243</v>
          </cell>
          <cell r="Q512">
            <v>23.586732807877087</v>
          </cell>
          <cell r="R512">
            <v>528.00961819957092</v>
          </cell>
        </row>
        <row r="513">
          <cell r="A513" t="str">
            <v>Energy40086</v>
          </cell>
          <cell r="B513">
            <v>40086</v>
          </cell>
          <cell r="C513">
            <v>24</v>
          </cell>
          <cell r="D513">
            <v>23</v>
          </cell>
          <cell r="E513">
            <v>22</v>
          </cell>
          <cell r="F513">
            <v>242096.04112243652</v>
          </cell>
          <cell r="G513">
            <v>66289.39860534668</v>
          </cell>
          <cell r="H513">
            <v>175806.64251708984</v>
          </cell>
          <cell r="I513">
            <v>54697.932867050171</v>
          </cell>
          <cell r="J513">
            <v>149171.30327987671</v>
          </cell>
          <cell r="K513">
            <v>12461.530515193939</v>
          </cell>
          <cell r="L513">
            <v>1.1785553833181952</v>
          </cell>
          <cell r="M513">
            <v>1.6229397732633164</v>
          </cell>
          <cell r="N513">
            <v>9.8388639445520436</v>
          </cell>
          <cell r="O513">
            <v>120.94062816987443</v>
          </cell>
          <cell r="P513">
            <v>27.364982038608467</v>
          </cell>
          <cell r="Q513">
            <v>22.62679006443669</v>
          </cell>
          <cell r="R513">
            <v>353.41220470158976</v>
          </cell>
        </row>
        <row r="514">
          <cell r="A514" t="str">
            <v>Energy40178</v>
          </cell>
          <cell r="B514">
            <v>40178</v>
          </cell>
          <cell r="C514">
            <v>24</v>
          </cell>
          <cell r="D514">
            <v>23</v>
          </cell>
          <cell r="E514">
            <v>24</v>
          </cell>
          <cell r="F514">
            <v>242016.33218383789</v>
          </cell>
          <cell r="G514">
            <v>60282.789993286133</v>
          </cell>
          <cell r="H514">
            <v>181733.54219055176</v>
          </cell>
          <cell r="I514">
            <v>49814.694410324097</v>
          </cell>
          <cell r="J514">
            <v>159365.37568283081</v>
          </cell>
          <cell r="K514">
            <v>14977.302842617035</v>
          </cell>
          <cell r="L514">
            <v>1.1403577559547069</v>
          </cell>
          <cell r="M514">
            <v>1.5186255555629544</v>
          </cell>
          <cell r="N514">
            <v>10.640458923576412</v>
          </cell>
          <cell r="O514">
            <v>120.73829962273339</v>
          </cell>
          <cell r="P514">
            <v>24.888446134104917</v>
          </cell>
          <cell r="Q514">
            <v>20.613546995338634</v>
          </cell>
          <cell r="R514">
            <v>297.26059927326492</v>
          </cell>
        </row>
        <row r="515">
          <cell r="A515" t="str">
            <v>Energy40268</v>
          </cell>
          <cell r="B515">
            <v>40268</v>
          </cell>
          <cell r="C515">
            <v>24</v>
          </cell>
          <cell r="D515">
            <v>25</v>
          </cell>
          <cell r="E515">
            <v>24</v>
          </cell>
          <cell r="F515">
            <v>252527.2805480957</v>
          </cell>
          <cell r="G515">
            <v>64258.818204879761</v>
          </cell>
          <cell r="H515">
            <v>188268.46234321594</v>
          </cell>
          <cell r="I515">
            <v>57251.747522354126</v>
          </cell>
          <cell r="J515">
            <v>180872.64085388184</v>
          </cell>
          <cell r="K515">
            <v>15552.222940444946</v>
          </cell>
          <cell r="L515">
            <v>1.0408896638785123</v>
          </cell>
          <cell r="M515">
            <v>1.3961607424756968</v>
          </cell>
          <cell r="N515">
            <v>11.630018521886434</v>
          </cell>
          <cell r="O515">
            <v>114.9508496332564</v>
          </cell>
          <cell r="P515">
            <v>25.641014497459608</v>
          </cell>
          <cell r="Q515">
            <v>22.306067836180148</v>
          </cell>
          <cell r="R515">
            <v>243.93822708190038</v>
          </cell>
        </row>
        <row r="516">
          <cell r="A516" t="str">
            <v>Energy40359</v>
          </cell>
          <cell r="B516">
            <v>40359</v>
          </cell>
          <cell r="C516">
            <v>25</v>
          </cell>
          <cell r="D516">
            <v>25</v>
          </cell>
          <cell r="E516">
            <v>25</v>
          </cell>
          <cell r="F516">
            <v>254686.90267944336</v>
          </cell>
          <cell r="G516">
            <v>58931.547002792358</v>
          </cell>
          <cell r="H516">
            <v>195755.355676651</v>
          </cell>
          <cell r="I516">
            <v>58812.961267471313</v>
          </cell>
          <cell r="J516">
            <v>190341.43501281738</v>
          </cell>
          <cell r="K516">
            <v>16330.072946548462</v>
          </cell>
          <cell r="L516">
            <v>1.028443206091564</v>
          </cell>
          <cell r="M516">
            <v>1.3380528662206053</v>
          </cell>
          <cell r="N516">
            <v>11.655883940986811</v>
          </cell>
          <cell r="O516">
            <v>100.20163197493446</v>
          </cell>
          <cell r="P516">
            <v>23.138821188997451</v>
          </cell>
          <cell r="Q516">
            <v>23.092259809486588</v>
          </cell>
          <cell r="R516">
            <v>342.21333045862514</v>
          </cell>
        </row>
        <row r="517">
          <cell r="A517" t="str">
            <v>Energy40451</v>
          </cell>
          <cell r="B517">
            <v>40451</v>
          </cell>
          <cell r="C517">
            <v>25</v>
          </cell>
          <cell r="D517">
            <v>25</v>
          </cell>
          <cell r="E517">
            <v>25</v>
          </cell>
          <cell r="F517">
            <v>257498.53686523438</v>
          </cell>
          <cell r="G517">
            <v>82021.224370956421</v>
          </cell>
          <cell r="H517">
            <v>175477.31249427795</v>
          </cell>
          <cell r="I517">
            <v>54963.592241287231</v>
          </cell>
          <cell r="J517">
            <v>196431.0760345459</v>
          </cell>
          <cell r="K517">
            <v>16705.235378265381</v>
          </cell>
          <cell r="L517">
            <v>0.89332765485343646</v>
          </cell>
          <cell r="M517">
            <v>1.3108849274946124</v>
          </cell>
          <cell r="N517">
            <v>11.758653594915266</v>
          </cell>
          <cell r="O517">
            <v>149.22828189774719</v>
          </cell>
          <cell r="P517">
            <v>31.853083659998983</v>
          </cell>
          <cell r="Q517">
            <v>21.345205650645401</v>
          </cell>
          <cell r="R517">
            <v>288.46614441065759</v>
          </cell>
        </row>
        <row r="518">
          <cell r="A518" t="str">
            <v>Energy40543</v>
          </cell>
          <cell r="B518">
            <v>40543</v>
          </cell>
          <cell r="C518">
            <v>25</v>
          </cell>
          <cell r="D518">
            <v>25</v>
          </cell>
          <cell r="E518">
            <v>25</v>
          </cell>
          <cell r="F518">
            <v>265958.91149902344</v>
          </cell>
          <cell r="G518">
            <v>83806.682783126831</v>
          </cell>
          <cell r="H518">
            <v>182152.22871589661</v>
          </cell>
          <cell r="I518">
            <v>46625.500452041626</v>
          </cell>
          <cell r="J518">
            <v>207421.08076477051</v>
          </cell>
          <cell r="K518">
            <v>15640.320301055908</v>
          </cell>
          <cell r="L518">
            <v>0.87817606602131981</v>
          </cell>
          <cell r="M518">
            <v>1.2822173643991315</v>
          </cell>
          <cell r="N518">
            <v>13.261945840761785</v>
          </cell>
          <cell r="O518">
            <v>179.74430723661462</v>
          </cell>
          <cell r="P518">
            <v>31.511139187165217</v>
          </cell>
          <cell r="Q518">
            <v>17.531091622102998</v>
          </cell>
          <cell r="R518">
            <v>272.26499167129106</v>
          </cell>
        </row>
        <row r="519">
          <cell r="A519" t="str">
            <v>Energy40633</v>
          </cell>
          <cell r="B519">
            <v>40633</v>
          </cell>
          <cell r="C519">
            <v>23</v>
          </cell>
          <cell r="D519">
            <v>25</v>
          </cell>
          <cell r="E519">
            <v>23</v>
          </cell>
          <cell r="F519">
            <v>258345.31854248047</v>
          </cell>
          <cell r="G519">
            <v>86340.677864074707</v>
          </cell>
          <cell r="H519">
            <v>172004.64067840576</v>
          </cell>
          <cell r="I519">
            <v>47321.343479156494</v>
          </cell>
          <cell r="J519">
            <v>220607.07901000977</v>
          </cell>
          <cell r="K519">
            <v>14559.146395683289</v>
          </cell>
          <cell r="L519">
            <v>0.77968776636855464</v>
          </cell>
          <cell r="M519">
            <v>1.1710654059780121</v>
          </cell>
          <cell r="N519">
            <v>15.152473435902714</v>
          </cell>
          <cell r="O519">
            <v>190.61452435308382</v>
          </cell>
          <cell r="P519">
            <v>33.237682756212735</v>
          </cell>
          <cell r="Q519">
            <v>17.437119689077356</v>
          </cell>
          <cell r="R519">
            <v>211.57370026848199</v>
          </cell>
        </row>
        <row r="520">
          <cell r="A520" t="str">
            <v>Energy40724</v>
          </cell>
          <cell r="B520">
            <v>40724</v>
          </cell>
          <cell r="C520">
            <v>24</v>
          </cell>
          <cell r="D520">
            <v>25</v>
          </cell>
          <cell r="E520">
            <v>23</v>
          </cell>
          <cell r="F520">
            <v>277223.96734619141</v>
          </cell>
          <cell r="G520">
            <v>72196.997116088867</v>
          </cell>
          <cell r="H520">
            <v>205026.97023010254</v>
          </cell>
          <cell r="I520">
            <v>50777.936279296875</v>
          </cell>
          <cell r="J520">
            <v>243263.97702026367</v>
          </cell>
          <cell r="K520">
            <v>14046.972707748413</v>
          </cell>
          <cell r="L520">
            <v>0.84281681464503877</v>
          </cell>
          <cell r="M520">
            <v>1.1396013940983087</v>
          </cell>
          <cell r="N520">
            <v>17.27980776047929</v>
          </cell>
          <cell r="O520">
            <v>142.20290229714126</v>
          </cell>
          <cell r="P520">
            <v>26.016670369810523</v>
          </cell>
          <cell r="Q520">
            <v>18.295456667577131</v>
          </cell>
          <cell r="R520">
            <v>247.94687457267315</v>
          </cell>
        </row>
        <row r="521">
          <cell r="A521" t="str">
            <v>Energy40816</v>
          </cell>
          <cell r="B521">
            <v>40816</v>
          </cell>
          <cell r="C521">
            <v>24</v>
          </cell>
          <cell r="D521">
            <v>26</v>
          </cell>
          <cell r="E521">
            <v>24</v>
          </cell>
          <cell r="F521">
            <v>266857.13989257813</v>
          </cell>
          <cell r="G521">
            <v>62337.035507202148</v>
          </cell>
          <cell r="H521">
            <v>204520.10438537598</v>
          </cell>
          <cell r="I521">
            <v>56279.448661804199</v>
          </cell>
          <cell r="J521">
            <v>259179.80027770996</v>
          </cell>
          <cell r="K521">
            <v>13403.753621101379</v>
          </cell>
          <cell r="L521">
            <v>0.78910510836968628</v>
          </cell>
          <cell r="M521">
            <v>1.0296216742456084</v>
          </cell>
          <cell r="N521">
            <v>19.336359620165361</v>
          </cell>
          <cell r="O521">
            <v>117.88486772677757</v>
          </cell>
          <cell r="P521">
            <v>23.664968217395288</v>
          </cell>
          <cell r="Q521">
            <v>20.074644586482226</v>
          </cell>
          <cell r="R521">
            <v>433.95852890722125</v>
          </cell>
        </row>
        <row r="522">
          <cell r="A522" t="str">
            <v>Energy40908</v>
          </cell>
          <cell r="B522">
            <v>40908</v>
          </cell>
          <cell r="C522">
            <v>26</v>
          </cell>
          <cell r="D522">
            <v>26</v>
          </cell>
          <cell r="E522">
            <v>25</v>
          </cell>
          <cell r="F522">
            <v>291148.17623138428</v>
          </cell>
          <cell r="G522">
            <v>78278.014059066772</v>
          </cell>
          <cell r="H522">
            <v>212870.1621723175</v>
          </cell>
          <cell r="I522">
            <v>55939.967379570007</v>
          </cell>
          <cell r="J522">
            <v>272750.23250198364</v>
          </cell>
          <cell r="K522">
            <v>22358.333245277405</v>
          </cell>
          <cell r="L522">
            <v>0.7804582244334819</v>
          </cell>
          <cell r="M522">
            <v>1.0674534483825484</v>
          </cell>
          <cell r="N522">
            <v>12.182403290706663</v>
          </cell>
          <cell r="O522">
            <v>139.93217680647933</v>
          </cell>
          <cell r="P522">
            <v>26.885970941771198</v>
          </cell>
          <cell r="Q522">
            <v>19.213573000406782</v>
          </cell>
          <cell r="R522">
            <v>398.159794899671</v>
          </cell>
        </row>
        <row r="523">
          <cell r="A523" t="str">
            <v>Energy40999</v>
          </cell>
          <cell r="B523">
            <v>40999</v>
          </cell>
          <cell r="C523">
            <v>27</v>
          </cell>
          <cell r="D523">
            <v>27</v>
          </cell>
          <cell r="E523">
            <v>25</v>
          </cell>
          <cell r="F523">
            <v>332125.22692871094</v>
          </cell>
          <cell r="G523">
            <v>96717.899772644043</v>
          </cell>
          <cell r="H523">
            <v>235407.32715606689</v>
          </cell>
          <cell r="I523">
            <v>72059.925308227539</v>
          </cell>
          <cell r="J523">
            <v>274879.84680175781</v>
          </cell>
          <cell r="K523">
            <v>24786.137659072876</v>
          </cell>
          <cell r="L523">
            <v>0.85640082346903257</v>
          </cell>
          <cell r="M523">
            <v>1.208256010009487</v>
          </cell>
          <cell r="N523">
            <v>11.015586637872753</v>
          </cell>
          <cell r="O523">
            <v>134.21870666524427</v>
          </cell>
          <cell r="P523">
            <v>29.120913417818777</v>
          </cell>
          <cell r="Q523">
            <v>21.69661304399947</v>
          </cell>
          <cell r="R523">
            <v>286.14374318314822</v>
          </cell>
        </row>
        <row r="524">
          <cell r="A524" t="str">
            <v>Energy41090</v>
          </cell>
          <cell r="B524">
            <v>41090</v>
          </cell>
          <cell r="C524">
            <v>26</v>
          </cell>
          <cell r="D524">
            <v>26</v>
          </cell>
          <cell r="E524">
            <v>23</v>
          </cell>
          <cell r="F524">
            <v>291738.36344146729</v>
          </cell>
          <cell r="G524">
            <v>72056.524542808533</v>
          </cell>
          <cell r="H524">
            <v>219681.83889865875</v>
          </cell>
          <cell r="I524">
            <v>56739.344779968262</v>
          </cell>
          <cell r="J524">
            <v>257615.8925819397</v>
          </cell>
          <cell r="K524">
            <v>28209.249813079834</v>
          </cell>
          <cell r="L524">
            <v>0.85274955941929986</v>
          </cell>
          <cell r="M524">
            <v>1.1324548362196802</v>
          </cell>
          <cell r="N524">
            <v>9.0482694248604165</v>
          </cell>
          <cell r="O524">
            <v>126.99569376812399</v>
          </cell>
          <cell r="P524">
            <v>24.699022676620157</v>
          </cell>
          <cell r="Q524">
            <v>19.448708805604895</v>
          </cell>
          <cell r="R524">
            <v>333.70144245628245</v>
          </cell>
        </row>
        <row r="525">
          <cell r="A525" t="str">
            <v>Energy41182</v>
          </cell>
          <cell r="B525">
            <v>41182</v>
          </cell>
          <cell r="C525">
            <v>25</v>
          </cell>
          <cell r="D525">
            <v>25</v>
          </cell>
          <cell r="E525">
            <v>21</v>
          </cell>
          <cell r="F525">
            <v>288983</v>
          </cell>
          <cell r="G525">
            <v>62646</v>
          </cell>
          <cell r="H525">
            <v>226337</v>
          </cell>
          <cell r="I525">
            <v>55939</v>
          </cell>
          <cell r="J525">
            <v>252152</v>
          </cell>
          <cell r="K525">
            <v>13883</v>
          </cell>
          <cell r="L525">
            <v>0.8976212760557124</v>
          </cell>
          <cell r="M525">
            <v>1.1460666582061614</v>
          </cell>
          <cell r="N525">
            <v>17.933947993949435</v>
          </cell>
          <cell r="O525">
            <v>111.98984608233968</v>
          </cell>
          <cell r="P525">
            <v>21.678091790866592</v>
          </cell>
          <cell r="Q525">
            <v>19.357194021793671</v>
          </cell>
          <cell r="R525">
            <v>277.54729098288948</v>
          </cell>
        </row>
        <row r="526">
          <cell r="A526" t="str">
            <v>Energy41274</v>
          </cell>
          <cell r="B526">
            <v>41274</v>
          </cell>
          <cell r="C526">
            <v>21</v>
          </cell>
          <cell r="D526">
            <v>21</v>
          </cell>
          <cell r="E526">
            <v>9</v>
          </cell>
          <cell r="F526">
            <v>238089</v>
          </cell>
          <cell r="G526">
            <v>53780</v>
          </cell>
          <cell r="H526">
            <v>184309</v>
          </cell>
          <cell r="I526">
            <v>41039</v>
          </cell>
          <cell r="J526">
            <v>179739</v>
          </cell>
          <cell r="K526">
            <v>2834</v>
          </cell>
          <cell r="L526">
            <v>1.0254257562354303</v>
          </cell>
          <cell r="M526">
            <v>1.3246373908834477</v>
          </cell>
          <cell r="N526">
            <v>13.900846859562456</v>
          </cell>
          <cell r="O526">
            <v>131.0460781208119</v>
          </cell>
          <cell r="P526">
            <v>22.588191810625439</v>
          </cell>
          <cell r="Q526">
            <v>17.236831604988051</v>
          </cell>
          <cell r="R526">
            <v>253.58365386904424</v>
          </cell>
        </row>
      </sheetData>
      <sheetData sheetId="3">
        <row r="3">
          <cell r="B3" t="str">
            <v>ReportDate</v>
          </cell>
          <cell r="C3" t="str">
            <v>US Net Leverage</v>
          </cell>
          <cell r="D3" t="str">
            <v>US Coverage</v>
          </cell>
          <cell r="E3" t="str">
            <v>US Spread per Turn of Leverage</v>
          </cell>
          <cell r="F3" t="str">
            <v>CashTotalDebt</v>
          </cell>
          <cell r="G3" t="str">
            <v>CashSTDebt</v>
          </cell>
          <cell r="H3" t="str">
            <v>STdebtTotaldebt</v>
          </cell>
          <cell r="I3" t="str">
            <v>US Corporates</v>
          </cell>
        </row>
        <row r="4">
          <cell r="A4" t="str">
            <v>US Corporates 38807</v>
          </cell>
          <cell r="B4">
            <v>38807</v>
          </cell>
          <cell r="C4">
            <v>1.9558068432989284</v>
          </cell>
          <cell r="D4">
            <v>9.9334804782466684</v>
          </cell>
          <cell r="E4">
            <v>74.649498492262481</v>
          </cell>
          <cell r="F4">
            <v>16.446619316334026</v>
          </cell>
          <cell r="G4">
            <v>87.832607413990672</v>
          </cell>
          <cell r="H4">
            <v>18.724958532557785</v>
          </cell>
          <cell r="I4">
            <v>146</v>
          </cell>
        </row>
        <row r="5">
          <cell r="A5" t="str">
            <v>US Corporates 38898</v>
          </cell>
          <cell r="B5">
            <v>38898</v>
          </cell>
          <cell r="C5">
            <v>1.9718020290075</v>
          </cell>
          <cell r="D5">
            <v>9.7616747280904814</v>
          </cell>
          <cell r="E5">
            <v>79.115447547501546</v>
          </cell>
          <cell r="F5">
            <v>15.613271267442681</v>
          </cell>
          <cell r="G5">
            <v>82.912877743931574</v>
          </cell>
          <cell r="H5">
            <v>18.830936390439568</v>
          </cell>
          <cell r="I5">
            <v>156</v>
          </cell>
        </row>
        <row r="6">
          <cell r="A6" t="str">
            <v>US Corporates 38990</v>
          </cell>
          <cell r="B6">
            <v>38990</v>
          </cell>
          <cell r="C6">
            <v>1.9167374460574909</v>
          </cell>
          <cell r="D6">
            <v>9.8718798304780986</v>
          </cell>
          <cell r="E6">
            <v>82.431738538310441</v>
          </cell>
          <cell r="F6">
            <v>15.848100043333686</v>
          </cell>
          <cell r="G6">
            <v>81.812480097030928</v>
          </cell>
          <cell r="H6">
            <v>19.371249990878631</v>
          </cell>
          <cell r="I6">
            <v>158</v>
          </cell>
        </row>
        <row r="7">
          <cell r="A7" t="str">
            <v>US Corporates 39082</v>
          </cell>
          <cell r="B7">
            <v>39082</v>
          </cell>
          <cell r="C7">
            <v>1.9499102325177644</v>
          </cell>
          <cell r="D7">
            <v>9.717430308172494</v>
          </cell>
          <cell r="E7">
            <v>72.311021117078752</v>
          </cell>
          <cell r="F7">
            <v>15.429997938315884</v>
          </cell>
          <cell r="G7">
            <v>85.280157194254087</v>
          </cell>
          <cell r="H7">
            <v>18.093303818810867</v>
          </cell>
          <cell r="I7">
            <v>141</v>
          </cell>
        </row>
        <row r="8">
          <cell r="A8" t="str">
            <v>US Corporates 39172</v>
          </cell>
          <cell r="B8">
            <v>39172</v>
          </cell>
          <cell r="C8">
            <v>2.0229636150938006</v>
          </cell>
          <cell r="D8">
            <v>9.541812042675911</v>
          </cell>
          <cell r="E8">
            <v>70.688369742808931</v>
          </cell>
          <cell r="F8">
            <v>15.066385081676975</v>
          </cell>
          <cell r="G8">
            <v>85.272799008542904</v>
          </cell>
          <cell r="H8">
            <v>17.668453782275371</v>
          </cell>
          <cell r="I8">
            <v>143</v>
          </cell>
        </row>
        <row r="9">
          <cell r="A9" t="str">
            <v>US Corporates 39263</v>
          </cell>
          <cell r="B9">
            <v>39263</v>
          </cell>
          <cell r="C9">
            <v>2.0296599376260906</v>
          </cell>
          <cell r="D9">
            <v>9.4991524813683057</v>
          </cell>
          <cell r="E9">
            <v>73.411312524733475</v>
          </cell>
          <cell r="F9">
            <v>15.408576202888311</v>
          </cell>
          <cell r="G9">
            <v>83.616716271793692</v>
          </cell>
          <cell r="H9">
            <v>18.427626543959445</v>
          </cell>
          <cell r="I9">
            <v>149</v>
          </cell>
        </row>
        <row r="10">
          <cell r="A10" t="str">
            <v>US Corporates 39355</v>
          </cell>
          <cell r="B10">
            <v>39355</v>
          </cell>
          <cell r="C10">
            <v>2.0262769657818795</v>
          </cell>
          <cell r="D10">
            <v>9.3104250526483501</v>
          </cell>
          <cell r="E10">
            <v>105.61241311718895</v>
          </cell>
          <cell r="F10">
            <v>15.933816098643705</v>
          </cell>
          <cell r="G10">
            <v>90.494035710285573</v>
          </cell>
          <cell r="H10">
            <v>17.607587034415644</v>
          </cell>
          <cell r="I10">
            <v>214</v>
          </cell>
        </row>
        <row r="11">
          <cell r="A11" t="str">
            <v>US Corporates 39447</v>
          </cell>
          <cell r="B11">
            <v>39447</v>
          </cell>
          <cell r="C11">
            <v>2.0517596420780091</v>
          </cell>
          <cell r="D11">
            <v>9.1883267093793837</v>
          </cell>
          <cell r="E11">
            <v>141.82947847891046</v>
          </cell>
          <cell r="F11">
            <v>15.314073305807845</v>
          </cell>
          <cell r="G11">
            <v>88.550117326075011</v>
          </cell>
          <cell r="H11">
            <v>17.294243947092287</v>
          </cell>
          <cell r="I11">
            <v>291</v>
          </cell>
        </row>
        <row r="12">
          <cell r="A12" t="str">
            <v>US Corporates 39538</v>
          </cell>
          <cell r="B12">
            <v>39538</v>
          </cell>
          <cell r="C12">
            <v>2.1527204108575257</v>
          </cell>
          <cell r="D12">
            <v>8.8863906943323077</v>
          </cell>
          <cell r="E12">
            <v>190.4566881663367</v>
          </cell>
          <cell r="F12">
            <v>14.924339859668828</v>
          </cell>
          <cell r="G12">
            <v>87.534542536348653</v>
          </cell>
          <cell r="H12">
            <v>17.049657686245983</v>
          </cell>
          <cell r="I12">
            <v>410</v>
          </cell>
        </row>
        <row r="13">
          <cell r="A13" t="str">
            <v>US Corporates 39629</v>
          </cell>
          <cell r="B13">
            <v>39629</v>
          </cell>
          <cell r="C13">
            <v>2.1381842500131163</v>
          </cell>
          <cell r="D13">
            <v>9.0089646288763703</v>
          </cell>
          <cell r="E13">
            <v>173.51170742078199</v>
          </cell>
          <cell r="F13">
            <v>14.986109435787833</v>
          </cell>
          <cell r="G13">
            <v>87.247171974590557</v>
          </cell>
          <cell r="H13">
            <v>17.176613403758594</v>
          </cell>
          <cell r="I13">
            <v>371</v>
          </cell>
        </row>
        <row r="14">
          <cell r="A14" t="str">
            <v>US Corporates 39721</v>
          </cell>
          <cell r="B14">
            <v>39721</v>
          </cell>
          <cell r="C14">
            <v>2.1772626792634098</v>
          </cell>
          <cell r="D14">
            <v>9.0944451770773842</v>
          </cell>
          <cell r="E14">
            <v>269.14529219701217</v>
          </cell>
          <cell r="F14">
            <v>14.429337159335715</v>
          </cell>
          <cell r="G14">
            <v>78.923642705372515</v>
          </cell>
          <cell r="H14">
            <v>18.282654810043979</v>
          </cell>
          <cell r="I14">
            <v>586</v>
          </cell>
        </row>
        <row r="15">
          <cell r="A15" t="str">
            <v>US Corporates 39813</v>
          </cell>
          <cell r="B15">
            <v>39813</v>
          </cell>
          <cell r="C15">
            <v>2.14251981282588</v>
          </cell>
          <cell r="D15">
            <v>9.1016881321289294</v>
          </cell>
          <cell r="E15">
            <v>375.25907353900402</v>
          </cell>
          <cell r="F15">
            <v>15.864394670417711</v>
          </cell>
          <cell r="G15">
            <v>92.237377343867763</v>
          </cell>
          <cell r="H15">
            <v>17.199529222599288</v>
          </cell>
          <cell r="I15">
            <v>804</v>
          </cell>
        </row>
        <row r="16">
          <cell r="A16" t="str">
            <v>US Corporates 39903</v>
          </cell>
          <cell r="B16">
            <v>39903</v>
          </cell>
          <cell r="C16">
            <v>2.030199299255437</v>
          </cell>
          <cell r="D16">
            <v>8.2731957529299045</v>
          </cell>
          <cell r="E16">
            <v>382.7210462957799</v>
          </cell>
          <cell r="F16">
            <v>17.063814868550892</v>
          </cell>
          <cell r="G16">
            <v>136.4438965913254</v>
          </cell>
          <cell r="H16">
            <v>12.506103457056906</v>
          </cell>
          <cell r="I16">
            <v>777</v>
          </cell>
        </row>
        <row r="17">
          <cell r="A17" t="str">
            <v>US Corporates 39994</v>
          </cell>
          <cell r="B17">
            <v>39994</v>
          </cell>
          <cell r="C17">
            <v>1.9890607154601299</v>
          </cell>
          <cell r="D17">
            <v>8.176045307892517</v>
          </cell>
          <cell r="E17">
            <v>236.79518495293567</v>
          </cell>
          <cell r="F17">
            <v>18.281990172166527</v>
          </cell>
          <cell r="G17">
            <v>166.9622679867372</v>
          </cell>
          <cell r="H17">
            <v>10.949773498296498</v>
          </cell>
          <cell r="I17">
            <v>471</v>
          </cell>
        </row>
        <row r="18">
          <cell r="A18" t="str">
            <v>US Corporates 40086</v>
          </cell>
          <cell r="B18">
            <v>40086</v>
          </cell>
          <cell r="C18">
            <v>2.044047990662043</v>
          </cell>
          <cell r="D18">
            <v>7.5555570357475341</v>
          </cell>
          <cell r="E18">
            <v>169.76118055213115</v>
          </cell>
          <cell r="F18">
            <v>20.271739330273732</v>
          </cell>
          <cell r="G18">
            <v>208.29359594115732</v>
          </cell>
          <cell r="H18">
            <v>9.7322912107199251</v>
          </cell>
          <cell r="I18">
            <v>347</v>
          </cell>
        </row>
        <row r="19">
          <cell r="A19" t="str">
            <v>US Corporates 40178</v>
          </cell>
          <cell r="B19">
            <v>40178</v>
          </cell>
          <cell r="C19">
            <v>1.9807946340517846</v>
          </cell>
          <cell r="D19">
            <v>7.5453896548967823</v>
          </cell>
          <cell r="E19">
            <v>143.37680197520936</v>
          </cell>
          <cell r="F19">
            <v>21.602972285390408</v>
          </cell>
          <cell r="G19">
            <v>221.60440193546455</v>
          </cell>
          <cell r="H19">
            <v>9.748440056566027</v>
          </cell>
          <cell r="I19">
            <v>284</v>
          </cell>
        </row>
        <row r="20">
          <cell r="A20" t="str">
            <v>US Corporates 40268</v>
          </cell>
          <cell r="B20">
            <v>40268</v>
          </cell>
          <cell r="C20">
            <v>1.9803033344241756</v>
          </cell>
          <cell r="D20">
            <v>7.7416234211057526</v>
          </cell>
          <cell r="E20">
            <v>127.25323217883462</v>
          </cell>
          <cell r="F20">
            <v>19.824433527534641</v>
          </cell>
          <cell r="G20">
            <v>184.19755457594189</v>
          </cell>
          <cell r="H20">
            <v>10.762593223984048</v>
          </cell>
          <cell r="I20">
            <v>252</v>
          </cell>
        </row>
        <row r="21">
          <cell r="A21" t="str">
            <v>US Corporates 40359</v>
          </cell>
          <cell r="B21">
            <v>40359</v>
          </cell>
          <cell r="C21">
            <v>2.1039668802462725</v>
          </cell>
          <cell r="D21">
            <v>8.2069071369776907</v>
          </cell>
          <cell r="E21">
            <v>150.66777095031776</v>
          </cell>
          <cell r="F21">
            <v>18.986302726736184</v>
          </cell>
          <cell r="G21">
            <v>146.0600306380156</v>
          </cell>
          <cell r="H21">
            <v>12.998972164938428</v>
          </cell>
          <cell r="I21">
            <v>317</v>
          </cell>
        </row>
        <row r="22">
          <cell r="A22" t="str">
            <v>US Corporates 40451</v>
          </cell>
          <cell r="B22">
            <v>40451</v>
          </cell>
          <cell r="C22">
            <v>2.0279632060858881</v>
          </cell>
          <cell r="D22">
            <v>8.353879512134343</v>
          </cell>
          <cell r="E22">
            <v>138.5626717273386</v>
          </cell>
          <cell r="F22">
            <v>20.254952662387325</v>
          </cell>
          <cell r="G22">
            <v>161.34249208893979</v>
          </cell>
          <cell r="H22">
            <v>12.554010044187129</v>
          </cell>
          <cell r="I22">
            <v>281</v>
          </cell>
        </row>
        <row r="23">
          <cell r="A23" t="str">
            <v>US Corporates 40543</v>
          </cell>
          <cell r="B23">
            <v>40543</v>
          </cell>
          <cell r="C23">
            <v>1.7872353274566002</v>
          </cell>
          <cell r="D23">
            <v>8.333269959045742</v>
          </cell>
          <cell r="E23">
            <v>140.44037522310845</v>
          </cell>
          <cell r="F23">
            <v>20.665598109046385</v>
          </cell>
          <cell r="G23">
            <v>196.02624532992542</v>
          </cell>
          <cell r="H23">
            <v>10.542260845870297</v>
          </cell>
          <cell r="I23">
            <v>251</v>
          </cell>
        </row>
        <row r="24">
          <cell r="A24" t="str">
            <v>US Corporates 40633</v>
          </cell>
          <cell r="B24">
            <v>40633</v>
          </cell>
          <cell r="C24">
            <v>1.8245166966421429</v>
          </cell>
          <cell r="D24">
            <v>8.3292169881245748</v>
          </cell>
          <cell r="E24">
            <v>123.86841973873544</v>
          </cell>
          <cell r="F24">
            <v>20.526713593036547</v>
          </cell>
          <cell r="G24">
            <v>182.75825131939328</v>
          </cell>
          <cell r="H24">
            <v>11.23162070376976</v>
          </cell>
          <cell r="I24">
            <v>226</v>
          </cell>
        </row>
        <row r="25">
          <cell r="A25" t="str">
            <v>US Corporates 40724</v>
          </cell>
          <cell r="B25">
            <v>40724</v>
          </cell>
          <cell r="C25">
            <v>1.7893155225884856</v>
          </cell>
          <cell r="D25">
            <v>8.7553314156095148</v>
          </cell>
          <cell r="E25">
            <v>139.71823126998942</v>
          </cell>
          <cell r="F25">
            <v>20.02732717988442</v>
          </cell>
          <cell r="G25">
            <v>186.9138988600123</v>
          </cell>
          <cell r="H25">
            <v>10.714734057783327</v>
          </cell>
          <cell r="I25">
            <v>250</v>
          </cell>
        </row>
        <row r="26">
          <cell r="A26" t="str">
            <v>US Corporates 40816</v>
          </cell>
          <cell r="B26">
            <v>40816</v>
          </cell>
          <cell r="C26">
            <v>1.75476729038616</v>
          </cell>
          <cell r="D26">
            <v>8.906783851125434</v>
          </cell>
          <cell r="E26">
            <v>215.41317875649258</v>
          </cell>
          <cell r="F26">
            <v>20.040881022655103</v>
          </cell>
          <cell r="G26">
            <v>176.18593603785203</v>
          </cell>
          <cell r="H26">
            <v>11.374847205936737</v>
          </cell>
          <cell r="I26">
            <v>378</v>
          </cell>
        </row>
        <row r="27">
          <cell r="A27" t="str">
            <v>US Corporates 40908</v>
          </cell>
          <cell r="B27">
            <v>40908</v>
          </cell>
          <cell r="C27">
            <v>1.7126276227987438</v>
          </cell>
          <cell r="D27">
            <v>8.7857665990275198</v>
          </cell>
          <cell r="E27">
            <v>203.19653576024012</v>
          </cell>
          <cell r="F27">
            <v>20.839023532345141</v>
          </cell>
          <cell r="G27">
            <v>194.90717555377458</v>
          </cell>
          <cell r="H27">
            <v>10.691768260012411</v>
          </cell>
          <cell r="I27">
            <v>348</v>
          </cell>
        </row>
        <row r="28">
          <cell r="A28" t="str">
            <v>US Corporates 40999</v>
          </cell>
          <cell r="B28">
            <v>40999</v>
          </cell>
          <cell r="C28">
            <v>1.752079303122104</v>
          </cell>
          <cell r="D28">
            <v>8.9123724161273099</v>
          </cell>
          <cell r="E28">
            <v>156.95636579346944</v>
          </cell>
          <cell r="F28">
            <v>20.034551280962805</v>
          </cell>
          <cell r="G28">
            <v>176.1291612088759</v>
          </cell>
          <cell r="H28">
            <v>11.374920054949527</v>
          </cell>
          <cell r="I28">
            <v>275</v>
          </cell>
        </row>
        <row r="29">
          <cell r="A29" t="str">
            <v>US Corporates 41090</v>
          </cell>
          <cell r="B29">
            <v>41090</v>
          </cell>
          <cell r="C29">
            <v>2.0132326879260534</v>
          </cell>
          <cell r="D29">
            <v>9.0229788485119471</v>
          </cell>
          <cell r="E29">
            <v>148.51735807449913</v>
          </cell>
          <cell r="F29">
            <v>18.849533089306021</v>
          </cell>
          <cell r="G29">
            <v>134.36133242857747</v>
          </cell>
          <cell r="H29">
            <v>14.028986426824755</v>
          </cell>
          <cell r="I29">
            <v>299</v>
          </cell>
        </row>
        <row r="30">
          <cell r="A30" t="str">
            <v>US Corporates 41182</v>
          </cell>
          <cell r="B30">
            <v>41182</v>
          </cell>
          <cell r="C30">
            <v>1.9942579061175063</v>
          </cell>
          <cell r="D30">
            <v>9.271614627244082</v>
          </cell>
          <cell r="E30">
            <v>124.85847454142089</v>
          </cell>
          <cell r="F30">
            <v>19.956049798879651</v>
          </cell>
          <cell r="G30">
            <v>140.02570116005654</v>
          </cell>
          <cell r="H30">
            <v>14.251704960983458</v>
          </cell>
          <cell r="I30">
            <v>249</v>
          </cell>
        </row>
        <row r="31">
          <cell r="A31" t="str">
            <v>US Corporates 41274</v>
          </cell>
          <cell r="B31">
            <v>41274</v>
          </cell>
          <cell r="C31">
            <v>1.7728497687971596</v>
          </cell>
          <cell r="D31">
            <v>9.2123512313297624</v>
          </cell>
          <cell r="E31">
            <v>130.29868862307973</v>
          </cell>
          <cell r="F31">
            <v>20.36337844662172</v>
          </cell>
          <cell r="G31">
            <v>179.83550202886107</v>
          </cell>
          <cell r="H31">
            <v>11.323336169380884</v>
          </cell>
          <cell r="I31">
            <v>231</v>
          </cell>
        </row>
        <row r="32">
          <cell r="A32" t="str">
            <v>US Corporates 41364</v>
          </cell>
          <cell r="B32">
            <v>41364</v>
          </cell>
          <cell r="I32">
            <v>220</v>
          </cell>
        </row>
        <row r="33">
          <cell r="B33" t="str">
            <v>ReportDate</v>
          </cell>
          <cell r="C33" t="str">
            <v>US IG Net Leverage</v>
          </cell>
          <cell r="D33" t="str">
            <v>US IG Coverage</v>
          </cell>
          <cell r="E33" t="str">
            <v>US IG Spread per Turn of Leverage</v>
          </cell>
          <cell r="F33" t="str">
            <v>CashTotalDebt</v>
          </cell>
          <cell r="G33" t="str">
            <v>CashSTDebt</v>
          </cell>
          <cell r="H33" t="str">
            <v>STdebtTotaldebt</v>
          </cell>
          <cell r="I33" t="str">
            <v>C0A0</v>
          </cell>
        </row>
        <row r="34">
          <cell r="A34" t="str">
            <v>US IG Corporates 38807</v>
          </cell>
          <cell r="B34">
            <v>38807</v>
          </cell>
          <cell r="C34">
            <v>1.7186771689445945</v>
          </cell>
          <cell r="D34">
            <v>12.574350888808215</v>
          </cell>
          <cell r="E34">
            <v>52.365855337024819</v>
          </cell>
          <cell r="F34">
            <v>16.734332205288979</v>
          </cell>
          <cell r="G34">
            <v>77.963926571371644</v>
          </cell>
          <cell r="H34">
            <v>21.464198817602686</v>
          </cell>
          <cell r="I34">
            <v>90</v>
          </cell>
        </row>
        <row r="35">
          <cell r="A35" t="str">
            <v>US IG Corporates 38898</v>
          </cell>
          <cell r="B35">
            <v>38898</v>
          </cell>
          <cell r="C35">
            <v>1.7284801332327633</v>
          </cell>
          <cell r="D35">
            <v>12.375467204685132</v>
          </cell>
          <cell r="E35">
            <v>56.118666413933049</v>
          </cell>
          <cell r="F35">
            <v>15.906922096355954</v>
          </cell>
          <cell r="G35">
            <v>74.225723732680379</v>
          </cell>
          <cell r="H35">
            <v>21.430470861616392</v>
          </cell>
          <cell r="I35">
            <v>97</v>
          </cell>
        </row>
        <row r="36">
          <cell r="A36" t="str">
            <v>US IG Corporates 38990</v>
          </cell>
          <cell r="B36">
            <v>38990</v>
          </cell>
          <cell r="C36">
            <v>1.6579468709739862</v>
          </cell>
          <cell r="D36">
            <v>12.490314965558007</v>
          </cell>
          <cell r="E36">
            <v>59.109252362488796</v>
          </cell>
          <cell r="F36">
            <v>16.320845597082371</v>
          </cell>
          <cell r="G36">
            <v>73.225475044807766</v>
          </cell>
          <cell r="H36">
            <v>22.288480323405757</v>
          </cell>
          <cell r="I36">
            <v>98</v>
          </cell>
        </row>
        <row r="37">
          <cell r="A37" t="str">
            <v>US IG Corporates 39082</v>
          </cell>
          <cell r="B37">
            <v>39082</v>
          </cell>
          <cell r="C37">
            <v>1.6842657388903652</v>
          </cell>
          <cell r="D37">
            <v>12.5784792841794</v>
          </cell>
          <cell r="E37">
            <v>54.029478780440542</v>
          </cell>
          <cell r="F37">
            <v>15.480828155542442</v>
          </cell>
          <cell r="G37">
            <v>73.067323785910162</v>
          </cell>
          <cell r="H37">
            <v>21.18707426715369</v>
          </cell>
          <cell r="I37">
            <v>91</v>
          </cell>
        </row>
        <row r="38">
          <cell r="A38" t="str">
            <v>US IG Corporates 39172</v>
          </cell>
          <cell r="B38">
            <v>39172</v>
          </cell>
          <cell r="C38">
            <v>1.7009725649780061</v>
          </cell>
          <cell r="D38">
            <v>12.2728780982206</v>
          </cell>
          <cell r="E38">
            <v>55.850401091700363</v>
          </cell>
          <cell r="F38">
            <v>15.675734013657797</v>
          </cell>
          <cell r="G38">
            <v>74.330805767553855</v>
          </cell>
          <cell r="H38">
            <v>21.089148505504848</v>
          </cell>
          <cell r="I38">
            <v>95</v>
          </cell>
        </row>
        <row r="39">
          <cell r="A39" t="str">
            <v>US IG Corporates 39263</v>
          </cell>
          <cell r="B39">
            <v>39263</v>
          </cell>
          <cell r="C39">
            <v>1.7143599547863975</v>
          </cell>
          <cell r="D39">
            <v>12.160088114372222</v>
          </cell>
          <cell r="E39">
            <v>58.330807203472979</v>
          </cell>
          <cell r="F39">
            <v>16.052787021197489</v>
          </cell>
          <cell r="G39">
            <v>73.374499295456303</v>
          </cell>
          <cell r="H39">
            <v>21.877882882114001</v>
          </cell>
          <cell r="I39">
            <v>100</v>
          </cell>
        </row>
        <row r="40">
          <cell r="A40" t="str">
            <v>US IG Corporates 39355</v>
          </cell>
          <cell r="B40">
            <v>39355</v>
          </cell>
          <cell r="C40">
            <v>1.7208256385644436</v>
          </cell>
          <cell r="D40">
            <v>11.928031852928031</v>
          </cell>
          <cell r="E40">
            <v>86.586343590452074</v>
          </cell>
          <cell r="F40">
            <v>16.51182635920151</v>
          </cell>
          <cell r="G40">
            <v>80.57353007636425</v>
          </cell>
          <cell r="H40">
            <v>20.492867004278313</v>
          </cell>
          <cell r="I40">
            <v>149</v>
          </cell>
        </row>
        <row r="41">
          <cell r="A41" t="str">
            <v>US IG Corporates 39447</v>
          </cell>
          <cell r="B41">
            <v>39447</v>
          </cell>
          <cell r="C41">
            <v>1.7467689569398344</v>
          </cell>
          <cell r="D41">
            <v>11.943002867749886</v>
          </cell>
          <cell r="E41">
            <v>116.21456815653275</v>
          </cell>
          <cell r="F41">
            <v>15.750537589658345</v>
          </cell>
          <cell r="G41">
            <v>76.412669025744094</v>
          </cell>
          <cell r="H41">
            <v>20.612468835962073</v>
          </cell>
          <cell r="I41">
            <v>203</v>
          </cell>
        </row>
        <row r="42">
          <cell r="A42" t="str">
            <v>US IG Corporates 39538</v>
          </cell>
          <cell r="B42">
            <v>39538</v>
          </cell>
          <cell r="C42">
            <v>1.8149449461099176</v>
          </cell>
          <cell r="D42">
            <v>11.572124382542961</v>
          </cell>
          <cell r="E42">
            <v>165.29427002345625</v>
          </cell>
          <cell r="F42">
            <v>15.830670012859931</v>
          </cell>
          <cell r="G42">
            <v>77.4187918178107</v>
          </cell>
          <cell r="H42">
            <v>20.448097472399436</v>
          </cell>
          <cell r="I42">
            <v>300</v>
          </cell>
        </row>
        <row r="43">
          <cell r="A43" t="str">
            <v>US IG Corporates 39629</v>
          </cell>
          <cell r="B43">
            <v>39629</v>
          </cell>
          <cell r="C43">
            <v>1.8267240589631657</v>
          </cell>
          <cell r="D43">
            <v>11.887183001525635</v>
          </cell>
          <cell r="E43">
            <v>149.99528727700684</v>
          </cell>
          <cell r="F43">
            <v>15.44586960686744</v>
          </cell>
          <cell r="G43">
            <v>75.762616642507069</v>
          </cell>
          <cell r="H43">
            <v>20.387191323855941</v>
          </cell>
          <cell r="I43">
            <v>274</v>
          </cell>
        </row>
        <row r="44">
          <cell r="A44" t="str">
            <v>US IG Corporates 39721</v>
          </cell>
          <cell r="B44">
            <v>39721</v>
          </cell>
          <cell r="C44">
            <v>1.7966313609379869</v>
          </cell>
          <cell r="D44">
            <v>12.431340933483108</v>
          </cell>
          <cell r="E44">
            <v>253.25172981643445</v>
          </cell>
          <cell r="F44">
            <v>15.313787012070664</v>
          </cell>
          <cell r="G44">
            <v>69.17066907170576</v>
          </cell>
          <cell r="H44">
            <v>22.139133851944713</v>
          </cell>
          <cell r="I44">
            <v>455</v>
          </cell>
        </row>
        <row r="45">
          <cell r="A45" t="str">
            <v>US IG Corporates 39813</v>
          </cell>
          <cell r="B45">
            <v>39813</v>
          </cell>
          <cell r="C45">
            <v>1.8098660685965964</v>
          </cell>
          <cell r="D45">
            <v>12.263112279102796</v>
          </cell>
          <cell r="E45">
            <v>333.7263516235501</v>
          </cell>
          <cell r="F45">
            <v>16.879293679543579</v>
          </cell>
          <cell r="G45">
            <v>84.195080291382581</v>
          </cell>
          <cell r="H45">
            <v>20.047838449856776</v>
          </cell>
          <cell r="I45">
            <v>604</v>
          </cell>
        </row>
        <row r="46">
          <cell r="A46" t="str">
            <v>US IG Corporates 39903</v>
          </cell>
          <cell r="B46">
            <v>39903</v>
          </cell>
          <cell r="C46">
            <v>1.5569747704323269</v>
          </cell>
          <cell r="D46">
            <v>11.486816489595318</v>
          </cell>
          <cell r="E46">
            <v>376.37090280999524</v>
          </cell>
          <cell r="F46">
            <v>19.375852600187024</v>
          </cell>
          <cell r="G46">
            <v>145.30772692683331</v>
          </cell>
          <cell r="H46">
            <v>13.334358062006798</v>
          </cell>
          <cell r="I46">
            <v>586</v>
          </cell>
        </row>
        <row r="47">
          <cell r="A47" t="str">
            <v>US IG Corporates 39994</v>
          </cell>
          <cell r="B47">
            <v>39994</v>
          </cell>
          <cell r="C47">
            <v>1.5395367239155613</v>
          </cell>
          <cell r="D47">
            <v>11.320558060785366</v>
          </cell>
          <cell r="E47">
            <v>214.99974301240138</v>
          </cell>
          <cell r="F47">
            <v>20.306912391828863</v>
          </cell>
          <cell r="G47">
            <v>166.94936583561963</v>
          </cell>
          <cell r="H47">
            <v>12.16351574034926</v>
          </cell>
          <cell r="I47">
            <v>331</v>
          </cell>
        </row>
        <row r="48">
          <cell r="A48" t="str">
            <v>US IG Corporates 40086</v>
          </cell>
          <cell r="B48">
            <v>40086</v>
          </cell>
          <cell r="C48">
            <v>1.5585238463033348</v>
          </cell>
          <cell r="D48">
            <v>10.474846365077067</v>
          </cell>
          <cell r="E48">
            <v>150.78370507926257</v>
          </cell>
          <cell r="F48">
            <v>22.643449291859035</v>
          </cell>
          <cell r="G48">
            <v>207.1226060948776</v>
          </cell>
          <cell r="H48">
            <v>10.932389138386299</v>
          </cell>
          <cell r="I48">
            <v>235</v>
          </cell>
        </row>
        <row r="49">
          <cell r="A49" t="str">
            <v>US IG Corporates 40178</v>
          </cell>
          <cell r="B49">
            <v>40178</v>
          </cell>
          <cell r="C49">
            <v>1.5208047336319486</v>
          </cell>
          <cell r="D49">
            <v>10.354799339529897</v>
          </cell>
          <cell r="E49">
            <v>124.9338562658512</v>
          </cell>
          <cell r="F49">
            <v>23.10815245080536</v>
          </cell>
          <cell r="G49">
            <v>221.29276636584282</v>
          </cell>
          <cell r="H49">
            <v>10.442344243915681</v>
          </cell>
          <cell r="I49">
            <v>190</v>
          </cell>
        </row>
        <row r="50">
          <cell r="A50" t="str">
            <v>US IG Corporates 40268</v>
          </cell>
          <cell r="B50">
            <v>40268</v>
          </cell>
          <cell r="C50">
            <v>1.5128316126796004</v>
          </cell>
          <cell r="D50">
            <v>10.636547512633443</v>
          </cell>
          <cell r="E50">
            <v>106.42294796763866</v>
          </cell>
          <cell r="F50">
            <v>21.92466524923989</v>
          </cell>
          <cell r="G50">
            <v>180.61886940999943</v>
          </cell>
          <cell r="H50">
            <v>12.138634972557355</v>
          </cell>
          <cell r="I50">
            <v>161</v>
          </cell>
        </row>
        <row r="51">
          <cell r="A51" t="str">
            <v>US IG Corporates 40359</v>
          </cell>
          <cell r="B51">
            <v>40359</v>
          </cell>
          <cell r="C51">
            <v>1.7167246419763407</v>
          </cell>
          <cell r="D51">
            <v>11.32930253704335</v>
          </cell>
          <cell r="E51">
            <v>121.74346129230921</v>
          </cell>
          <cell r="F51">
            <v>20.75228481740746</v>
          </cell>
          <cell r="G51">
            <v>137.87849052661716</v>
          </cell>
          <cell r="H51">
            <v>15.051140129359972</v>
          </cell>
          <cell r="I51">
            <v>209</v>
          </cell>
        </row>
        <row r="52">
          <cell r="A52" t="str">
            <v>US IG Corporates 40451</v>
          </cell>
          <cell r="B52">
            <v>40451</v>
          </cell>
          <cell r="C52">
            <v>1.6302380927950844</v>
          </cell>
          <cell r="D52">
            <v>11.68030672493755</v>
          </cell>
          <cell r="E52">
            <v>112.8669491979097</v>
          </cell>
          <cell r="F52">
            <v>22.58191542420299</v>
          </cell>
          <cell r="G52">
            <v>154.706100337408</v>
          </cell>
          <cell r="H52">
            <v>14.596654802204121</v>
          </cell>
          <cell r="I52">
            <v>184</v>
          </cell>
        </row>
        <row r="53">
          <cell r="A53" t="str">
            <v>US IG Corporates 40543</v>
          </cell>
          <cell r="B53">
            <v>40543</v>
          </cell>
          <cell r="C53">
            <v>1.3645953663270129</v>
          </cell>
          <cell r="D53">
            <v>11.996171996534198</v>
          </cell>
          <cell r="E53">
            <v>121.64778226296542</v>
          </cell>
          <cell r="F53">
            <v>23.826105288245273</v>
          </cell>
          <cell r="G53">
            <v>202.96675811671233</v>
          </cell>
          <cell r="H53">
            <v>11.738919963703863</v>
          </cell>
          <cell r="I53">
            <v>166</v>
          </cell>
        </row>
        <row r="54">
          <cell r="A54" t="str">
            <v>US IG Corporates 40633</v>
          </cell>
          <cell r="B54">
            <v>40633</v>
          </cell>
          <cell r="C54">
            <v>1.3979243148022105</v>
          </cell>
          <cell r="D54">
            <v>12.134791800830103</v>
          </cell>
          <cell r="E54">
            <v>107.30194647284836</v>
          </cell>
          <cell r="F54">
            <v>23.920284987675647</v>
          </cell>
          <cell r="G54">
            <v>185.65870069804157</v>
          </cell>
          <cell r="H54">
            <v>12.884009689683221</v>
          </cell>
          <cell r="I54">
            <v>150</v>
          </cell>
        </row>
        <row r="55">
          <cell r="A55" t="str">
            <v>US IG Corporates 40724</v>
          </cell>
          <cell r="B55">
            <v>40724</v>
          </cell>
          <cell r="C55">
            <v>1.361488073068283</v>
          </cell>
          <cell r="D55">
            <v>12.574731215523705</v>
          </cell>
          <cell r="E55">
            <v>120.45643531081808</v>
          </cell>
          <cell r="F55">
            <v>23.531862615717536</v>
          </cell>
          <cell r="G55">
            <v>195.00648679644851</v>
          </cell>
          <cell r="H55">
            <v>12.067220430610877</v>
          </cell>
          <cell r="I55">
            <v>164</v>
          </cell>
        </row>
        <row r="56">
          <cell r="A56" t="str">
            <v>US IG Corporates 40816</v>
          </cell>
          <cell r="B56">
            <v>40816</v>
          </cell>
          <cell r="C56">
            <v>1.3369596842417826</v>
          </cell>
          <cell r="D56">
            <v>12.718585780492381</v>
          </cell>
          <cell r="E56">
            <v>192.22718757278759</v>
          </cell>
          <cell r="F56">
            <v>23.858853350486768</v>
          </cell>
          <cell r="G56">
            <v>183.45602525831225</v>
          </cell>
          <cell r="H56">
            <v>13.005216545432456</v>
          </cell>
          <cell r="I56">
            <v>257</v>
          </cell>
        </row>
        <row r="57">
          <cell r="A57" t="str">
            <v>US IG Corporates 40908</v>
          </cell>
          <cell r="B57">
            <v>40908</v>
          </cell>
          <cell r="C57">
            <v>1.3188483600586429</v>
          </cell>
          <cell r="D57">
            <v>12.469848700082474</v>
          </cell>
          <cell r="E57">
            <v>194.86698227275534</v>
          </cell>
          <cell r="F57">
            <v>24.780653092105918</v>
          </cell>
          <cell r="G57">
            <v>200.00322182596517</v>
          </cell>
          <cell r="H57">
            <v>12.390126951889334</v>
          </cell>
          <cell r="I57">
            <v>257</v>
          </cell>
        </row>
        <row r="58">
          <cell r="A58" t="str">
            <v>US IG Corporates 40999</v>
          </cell>
          <cell r="B58">
            <v>40999</v>
          </cell>
          <cell r="C58">
            <v>1.3642675787467902</v>
          </cell>
          <cell r="D58">
            <v>12.470433219483789</v>
          </cell>
          <cell r="E58">
            <v>140.73485509079555</v>
          </cell>
          <cell r="F58">
            <v>23.720272994467535</v>
          </cell>
          <cell r="G58">
            <v>177.31811354160968</v>
          </cell>
          <cell r="H58">
            <v>13.377241907607655</v>
          </cell>
          <cell r="I58">
            <v>192</v>
          </cell>
        </row>
        <row r="59">
          <cell r="A59" t="str">
            <v>US IG Corporates 41090</v>
          </cell>
          <cell r="B59">
            <v>41090</v>
          </cell>
          <cell r="C59">
            <v>1.6631508909013997</v>
          </cell>
          <cell r="D59">
            <v>12.427431750508767</v>
          </cell>
          <cell r="E59">
            <v>129.27269628763128</v>
          </cell>
          <cell r="F59">
            <v>21.647854575089077</v>
          </cell>
          <cell r="G59">
            <v>130.09792242168066</v>
          </cell>
          <cell r="H59">
            <v>16.639662011606031</v>
          </cell>
          <cell r="I59">
            <v>215</v>
          </cell>
        </row>
        <row r="60">
          <cell r="A60" t="str">
            <v>US IG Corporates 41182</v>
          </cell>
          <cell r="B60">
            <v>41182</v>
          </cell>
          <cell r="C60">
            <v>1.6939583080949374</v>
          </cell>
          <cell r="D60">
            <v>12.437808769227365</v>
          </cell>
          <cell r="E60">
            <v>99.766327891541266</v>
          </cell>
          <cell r="F60">
            <v>22.458004177321804</v>
          </cell>
          <cell r="G60">
            <v>136.93087596739048</v>
          </cell>
          <cell r="H60">
            <v>16.40097897472743</v>
          </cell>
          <cell r="I60">
            <v>169</v>
          </cell>
        </row>
        <row r="61">
          <cell r="A61" t="str">
            <v>US IG Corporates 41090</v>
          </cell>
          <cell r="B61">
            <v>41090</v>
          </cell>
          <cell r="C61">
            <v>1.6631508909013997</v>
          </cell>
          <cell r="D61">
            <v>12.427431750508767</v>
          </cell>
          <cell r="E61">
            <v>129.27269628763128</v>
          </cell>
          <cell r="F61">
            <v>21.647854575089077</v>
          </cell>
          <cell r="G61">
            <v>130.09792242168066</v>
          </cell>
          <cell r="H61">
            <v>16.639662011606031</v>
          </cell>
          <cell r="I61">
            <v>215</v>
          </cell>
        </row>
        <row r="62">
          <cell r="A62" t="str">
            <v>US IG Corporates 41182</v>
          </cell>
          <cell r="B62">
            <v>41182</v>
          </cell>
          <cell r="C62">
            <v>1.4715224412653027</v>
          </cell>
          <cell r="D62">
            <v>11.901694967182308</v>
          </cell>
          <cell r="E62">
            <v>114.84704226099585</v>
          </cell>
          <cell r="F62">
            <v>22.720742219074314</v>
          </cell>
          <cell r="G62">
            <v>175.33624684333495</v>
          </cell>
          <cell r="H62">
            <v>12.958382894653592</v>
          </cell>
          <cell r="I62">
            <v>169</v>
          </cell>
        </row>
        <row r="63">
          <cell r="A63" t="str">
            <v>US IG Corporates 41274</v>
          </cell>
          <cell r="B63" t="str">
            <v>ReportDate</v>
          </cell>
          <cell r="C63" t="str">
            <v>US HY Net Leverage</v>
          </cell>
          <cell r="D63" t="str">
            <v>US HY Coverage</v>
          </cell>
          <cell r="E63" t="str">
            <v>US HY Spread per Turn of Leverage</v>
          </cell>
          <cell r="F63" t="str">
            <v>CashTotalDebt</v>
          </cell>
          <cell r="G63" t="str">
            <v>CashSTDebt</v>
          </cell>
          <cell r="H63" t="str">
            <v>STdebtTotaldebt</v>
          </cell>
          <cell r="I63" t="str">
            <v>H0A0</v>
          </cell>
        </row>
        <row r="64">
          <cell r="A64" t="str">
            <v>US HY Corporates 38807</v>
          </cell>
          <cell r="B64">
            <v>38807</v>
          </cell>
          <cell r="C64">
            <v>2.813159375857559</v>
          </cell>
          <cell r="D64">
            <v>3.8944682870243641</v>
          </cell>
          <cell r="E64">
            <v>111.26280390871405</v>
          </cell>
          <cell r="F64">
            <v>15.446396319285682</v>
          </cell>
          <cell r="G64">
            <v>167.85742295625988</v>
          </cell>
          <cell r="H64">
            <v>9.2020930902237712</v>
          </cell>
          <cell r="I64">
            <v>313</v>
          </cell>
        </row>
        <row r="65">
          <cell r="A65" t="str">
            <v>US HY Corporates 38898</v>
          </cell>
          <cell r="B65">
            <v>38898</v>
          </cell>
          <cell r="C65">
            <v>2.9041979176125707</v>
          </cell>
          <cell r="D65">
            <v>3.7752163623754944</v>
          </cell>
          <cell r="E65">
            <v>115.35026520347849</v>
          </cell>
          <cell r="F65">
            <v>14.595025602690193</v>
          </cell>
          <cell r="G65">
            <v>148.67169805597584</v>
          </cell>
          <cell r="H65">
            <v>9.8169495563271703</v>
          </cell>
          <cell r="I65">
            <v>335</v>
          </cell>
        </row>
        <row r="66">
          <cell r="A66" t="str">
            <v>US HY Corporates 38990</v>
          </cell>
          <cell r="B66">
            <v>38990</v>
          </cell>
          <cell r="C66">
            <v>2.9304856471630361</v>
          </cell>
          <cell r="D66">
            <v>3.8346595418706202</v>
          </cell>
          <cell r="E66">
            <v>117.38668651492007</v>
          </cell>
          <cell r="F66">
            <v>14.286381652737548</v>
          </cell>
          <cell r="G66">
            <v>146.76545469713241</v>
          </cell>
          <cell r="H66">
            <v>9.7341582746560888</v>
          </cell>
          <cell r="I66">
            <v>344</v>
          </cell>
        </row>
        <row r="67">
          <cell r="A67" t="str">
            <v>US HY Corporates 39082</v>
          </cell>
          <cell r="B67">
            <v>39082</v>
          </cell>
          <cell r="C67">
            <v>2.9253537458742582</v>
          </cell>
          <cell r="D67">
            <v>3.8518708776457142</v>
          </cell>
          <cell r="E67">
            <v>98.791471085364662</v>
          </cell>
          <cell r="F67">
            <v>15.275922436900839</v>
          </cell>
          <cell r="G67">
            <v>175.27242529893525</v>
          </cell>
          <cell r="H67">
            <v>8.7155309289792999</v>
          </cell>
          <cell r="I67">
            <v>289</v>
          </cell>
        </row>
        <row r="68">
          <cell r="A68" t="str">
            <v>US HY Corporates 39172</v>
          </cell>
          <cell r="B68">
            <v>39172</v>
          </cell>
          <cell r="C68">
            <v>3.1031459899575582</v>
          </cell>
          <cell r="D68">
            <v>3.8365244110851182</v>
          </cell>
          <cell r="E68">
            <v>91.842279068506841</v>
          </cell>
          <cell r="F68">
            <v>13.364036662541828</v>
          </cell>
          <cell r="G68">
            <v>164.74401999048951</v>
          </cell>
          <cell r="H68">
            <v>8.1120010688784454</v>
          </cell>
          <cell r="I68">
            <v>285</v>
          </cell>
        </row>
        <row r="69">
          <cell r="A69" t="str">
            <v>US HY Corporates 39263</v>
          </cell>
          <cell r="B69">
            <v>39263</v>
          </cell>
          <cell r="C69">
            <v>3.0412772626257092</v>
          </cell>
          <cell r="D69">
            <v>3.8811489002357797</v>
          </cell>
          <cell r="E69">
            <v>97.985147116353176</v>
          </cell>
          <cell r="F69">
            <v>13.580425330854414</v>
          </cell>
          <cell r="G69">
            <v>157.24566343820777</v>
          </cell>
          <cell r="H69">
            <v>8.6364386997489859</v>
          </cell>
          <cell r="I69">
            <v>298</v>
          </cell>
        </row>
        <row r="70">
          <cell r="A70" t="str">
            <v>US HY Corporates 39355</v>
          </cell>
          <cell r="B70">
            <v>39355</v>
          </cell>
          <cell r="C70">
            <v>2.9449473556475265</v>
          </cell>
          <cell r="D70">
            <v>3.8492729079810717</v>
          </cell>
          <cell r="E70">
            <v>142.61715042021578</v>
          </cell>
          <cell r="F70">
            <v>14.284755622453845</v>
          </cell>
          <cell r="G70">
            <v>152.35614525096145</v>
          </cell>
          <cell r="H70">
            <v>9.375897243215201</v>
          </cell>
          <cell r="I70">
            <v>420</v>
          </cell>
        </row>
        <row r="71">
          <cell r="A71" t="str">
            <v>US HY Corporates 39447</v>
          </cell>
          <cell r="B71">
            <v>39447</v>
          </cell>
          <cell r="C71">
            <v>3.1764172516824281</v>
          </cell>
          <cell r="D71">
            <v>3.7474840527088662</v>
          </cell>
          <cell r="E71">
            <v>186.37349979334107</v>
          </cell>
          <cell r="F71">
            <v>14.093810369141421</v>
          </cell>
          <cell r="G71">
            <v>175.79509833827939</v>
          </cell>
          <cell r="H71">
            <v>8.0171805143400263</v>
          </cell>
          <cell r="I71">
            <v>592</v>
          </cell>
        </row>
        <row r="72">
          <cell r="A72" t="str">
            <v>US HY Corporates 39538</v>
          </cell>
          <cell r="B72">
            <v>39538</v>
          </cell>
          <cell r="C72">
            <v>3.3296629908711157</v>
          </cell>
          <cell r="D72">
            <v>3.6883781595301035</v>
          </cell>
          <cell r="E72">
            <v>246.57150055453741</v>
          </cell>
          <cell r="F72">
            <v>12.480376178910568</v>
          </cell>
          <cell r="G72">
            <v>158.26796916355613</v>
          </cell>
          <cell r="H72">
            <v>7.8855982324592722</v>
          </cell>
          <cell r="I72">
            <v>821</v>
          </cell>
        </row>
        <row r="73">
          <cell r="A73" t="str">
            <v>US HY Corporates 39629</v>
          </cell>
          <cell r="B73">
            <v>39629</v>
          </cell>
          <cell r="C73">
            <v>3.3242946227220966</v>
          </cell>
          <cell r="D73">
            <v>3.6677572873463773</v>
          </cell>
          <cell r="E73">
            <v>221.0995364177877</v>
          </cell>
          <cell r="F73">
            <v>13.714155289164287</v>
          </cell>
          <cell r="G73">
            <v>165.3432076489519</v>
          </cell>
          <cell r="H73">
            <v>8.2943566198869618</v>
          </cell>
          <cell r="I73">
            <v>735</v>
          </cell>
        </row>
        <row r="74">
          <cell r="A74" t="str">
            <v>US HY Corporates 39721</v>
          </cell>
          <cell r="B74">
            <v>39721</v>
          </cell>
          <cell r="C74">
            <v>3.648448395840064</v>
          </cell>
          <cell r="D74">
            <v>3.4273078537595132</v>
          </cell>
          <cell r="E74">
            <v>300.40167246154607</v>
          </cell>
          <cell r="F74">
            <v>12.203615354170568</v>
          </cell>
          <cell r="G74">
            <v>142.26961022464221</v>
          </cell>
          <cell r="H74">
            <v>8.5778089466198626</v>
          </cell>
          <cell r="I74">
            <v>1096</v>
          </cell>
        </row>
        <row r="75">
          <cell r="A75" t="str">
            <v>US HY Corporates 39813</v>
          </cell>
          <cell r="B75">
            <v>39813</v>
          </cell>
          <cell r="C75">
            <v>3.6748758163688464</v>
          </cell>
          <cell r="D75">
            <v>3.4329455808611482</v>
          </cell>
          <cell r="E75">
            <v>493.0778863135684</v>
          </cell>
          <cell r="F75">
            <v>12.982415759822871</v>
          </cell>
          <cell r="G75">
            <v>142.48745737679315</v>
          </cell>
          <cell r="H75">
            <v>9.111269159286234</v>
          </cell>
          <cell r="I75">
            <v>1812</v>
          </cell>
        </row>
        <row r="76">
          <cell r="A76" t="str">
            <v>US HY Corporates 39903</v>
          </cell>
          <cell r="B76">
            <v>39903</v>
          </cell>
          <cell r="C76">
            <v>4.0286863122095848</v>
          </cell>
          <cell r="D76">
            <v>3.1244102349359277</v>
          </cell>
          <cell r="E76">
            <v>422.71844170115287</v>
          </cell>
          <cell r="F76">
            <v>12.275796474380916</v>
          </cell>
          <cell r="G76">
            <v>113.76101528925741</v>
          </cell>
          <cell r="H76">
            <v>10.790864025929746</v>
          </cell>
          <cell r="I76">
            <v>1703</v>
          </cell>
        </row>
        <row r="77">
          <cell r="A77" t="str">
            <v>US HY Corporates 39994</v>
          </cell>
          <cell r="B77">
            <v>39994</v>
          </cell>
          <cell r="C77">
            <v>3.9036228416453693</v>
          </cell>
          <cell r="D77">
            <v>3.1667513414342974</v>
          </cell>
          <cell r="E77">
            <v>270.26176523634632</v>
          </cell>
          <cell r="F77">
            <v>14.07357773208718</v>
          </cell>
          <cell r="G77">
            <v>167.00097107994344</v>
          </cell>
          <cell r="H77">
            <v>8.4272430519880945</v>
          </cell>
          <cell r="I77">
            <v>1055</v>
          </cell>
        </row>
        <row r="78">
          <cell r="A78" t="str">
            <v>US HY Corporates 40086</v>
          </cell>
          <cell r="B78">
            <v>40086</v>
          </cell>
          <cell r="C78">
            <v>3.9282106953526319</v>
          </cell>
          <cell r="D78">
            <v>2.9971602847898038</v>
          </cell>
          <cell r="E78">
            <v>201.87308204679005</v>
          </cell>
          <cell r="F78">
            <v>15.58283545443506</v>
          </cell>
          <cell r="G78">
            <v>211.73249150134583</v>
          </cell>
          <cell r="H78">
            <v>7.3596807669624997</v>
          </cell>
          <cell r="I78">
            <v>793</v>
          </cell>
        </row>
        <row r="79">
          <cell r="A79" t="str">
            <v>US HY Corporates 40178</v>
          </cell>
          <cell r="B79">
            <v>40178</v>
          </cell>
          <cell r="C79">
            <v>3.7514726404006264</v>
          </cell>
          <cell r="D79">
            <v>3.0792113795260452</v>
          </cell>
          <cell r="E79">
            <v>170.33310948837416</v>
          </cell>
          <cell r="F79">
            <v>18.688313396516513</v>
          </cell>
          <cell r="G79">
            <v>222.35415702232143</v>
          </cell>
          <cell r="H79">
            <v>8.4047510722457286</v>
          </cell>
          <cell r="I79">
            <v>639</v>
          </cell>
        </row>
        <row r="80">
          <cell r="A80" t="str">
            <v>US HY Corporates 40268</v>
          </cell>
          <cell r="B80">
            <v>40268</v>
          </cell>
          <cell r="C80">
            <v>3.4882006622866912</v>
          </cell>
          <cell r="D80">
            <v>3.2165868338758958</v>
          </cell>
          <cell r="E80">
            <v>167.42156101110265</v>
          </cell>
          <cell r="F80">
            <v>15.795840647518</v>
          </cell>
          <cell r="G80">
            <v>194.4554156014504</v>
          </cell>
          <cell r="H80">
            <v>8.1231168587727325</v>
          </cell>
          <cell r="I80">
            <v>584</v>
          </cell>
        </row>
        <row r="81">
          <cell r="A81" t="str">
            <v>US HY Corporates 40359</v>
          </cell>
          <cell r="B81">
            <v>40359</v>
          </cell>
          <cell r="C81">
            <v>3.3340740815711687</v>
          </cell>
          <cell r="D81">
            <v>3.3097038775361463</v>
          </cell>
          <cell r="E81">
            <v>213.852476746408</v>
          </cell>
          <cell r="F81">
            <v>14.803062866478195</v>
          </cell>
          <cell r="G81">
            <v>181.90456568214336</v>
          </cell>
          <cell r="H81">
            <v>8.137818207567582</v>
          </cell>
          <cell r="I81">
            <v>713</v>
          </cell>
        </row>
        <row r="82">
          <cell r="A82" t="str">
            <v>US HY Corporates 40451</v>
          </cell>
          <cell r="B82">
            <v>40451</v>
          </cell>
          <cell r="C82">
            <v>3.2396601685128052</v>
          </cell>
          <cell r="D82">
            <v>3.4250253361230008</v>
          </cell>
          <cell r="E82">
            <v>193.23014373059098</v>
          </cell>
          <cell r="F82">
            <v>15.04530085205802</v>
          </cell>
          <cell r="G82">
            <v>188.51645693858555</v>
          </cell>
          <cell r="H82">
            <v>7.9808951941842619</v>
          </cell>
          <cell r="I82">
            <v>626</v>
          </cell>
        </row>
        <row r="83">
          <cell r="A83" t="str">
            <v>US HY Corporates 40543</v>
          </cell>
          <cell r="B83">
            <v>40543</v>
          </cell>
          <cell r="C83">
            <v>3.3871112284680991</v>
          </cell>
          <cell r="D83">
            <v>3.3364482786426652</v>
          </cell>
          <cell r="E83">
            <v>159.72312791295019</v>
          </cell>
          <cell r="F83">
            <v>14.515897889011105</v>
          </cell>
          <cell r="G83">
            <v>176.72557616500526</v>
          </cell>
          <cell r="H83">
            <v>8.213807081018027</v>
          </cell>
          <cell r="I83">
            <v>541</v>
          </cell>
        </row>
        <row r="84">
          <cell r="A84" t="str">
            <v>US HY Corporates 40633</v>
          </cell>
          <cell r="B84">
            <v>40633</v>
          </cell>
          <cell r="C84">
            <v>3.3886185726550573</v>
          </cell>
          <cell r="D84">
            <v>3.3367760563901805</v>
          </cell>
          <cell r="E84">
            <v>140.76532656971776</v>
          </cell>
          <cell r="F84">
            <v>13.889789408388841</v>
          </cell>
          <cell r="G84">
            <v>173.62265439737149</v>
          </cell>
          <cell r="H84">
            <v>7.9999867854797184</v>
          </cell>
          <cell r="I84">
            <v>477</v>
          </cell>
        </row>
        <row r="85">
          <cell r="A85" t="str">
            <v>US HY Corporates 40724</v>
          </cell>
          <cell r="B85">
            <v>40724</v>
          </cell>
          <cell r="C85">
            <v>3.4686381167702858</v>
          </cell>
          <cell r="D85">
            <v>3.4678190191598617</v>
          </cell>
          <cell r="E85">
            <v>156.25729227258404</v>
          </cell>
          <cell r="F85">
            <v>13.11466735308557</v>
          </cell>
          <cell r="G85">
            <v>162.97649257741699</v>
          </cell>
          <cell r="H85">
            <v>8.0469687043092133</v>
          </cell>
          <cell r="I85">
            <v>542</v>
          </cell>
        </row>
        <row r="86">
          <cell r="A86" t="str">
            <v>US HY Corporates 40816</v>
          </cell>
          <cell r="B86">
            <v>40816</v>
          </cell>
          <cell r="C86">
            <v>3.4001675390946557</v>
          </cell>
          <cell r="D86">
            <v>3.5638633390781376</v>
          </cell>
          <cell r="E86">
            <v>247.34075316298342</v>
          </cell>
          <cell r="F86">
            <v>12.40018298984876</v>
          </cell>
          <cell r="G86">
            <v>152.86073302917623</v>
          </cell>
          <cell r="H86">
            <v>8.1120787164365904</v>
          </cell>
          <cell r="I86">
            <v>841</v>
          </cell>
        </row>
        <row r="87">
          <cell r="A87" t="str">
            <v>US HY Corporates 40908</v>
          </cell>
          <cell r="B87">
            <v>40908</v>
          </cell>
          <cell r="C87">
            <v>3.3914682785572863</v>
          </cell>
          <cell r="D87">
            <v>3.5744525754259713</v>
          </cell>
          <cell r="E87">
            <v>213.1820027836323</v>
          </cell>
          <cell r="F87">
            <v>12.694535328631174</v>
          </cell>
          <cell r="G87">
            <v>176.7427407853589</v>
          </cell>
          <cell r="H87">
            <v>7.1824931944717063</v>
          </cell>
          <cell r="I87">
            <v>723</v>
          </cell>
        </row>
        <row r="88">
          <cell r="A88" t="str">
            <v>US HY Corporates 40999</v>
          </cell>
          <cell r="B88">
            <v>40999</v>
          </cell>
          <cell r="C88">
            <v>3.5575192523623356</v>
          </cell>
          <cell r="D88">
            <v>3.5362482831179287</v>
          </cell>
          <cell r="E88">
            <v>168.37575779870761</v>
          </cell>
          <cell r="F88">
            <v>11.933789273900562</v>
          </cell>
          <cell r="G88">
            <v>171.11672957152183</v>
          </cell>
          <cell r="H88">
            <v>6.9740634383224256</v>
          </cell>
          <cell r="I88">
            <v>599</v>
          </cell>
        </row>
        <row r="89">
          <cell r="A89" t="str">
            <v>US HY Corporates 41090</v>
          </cell>
          <cell r="B89">
            <v>41090</v>
          </cell>
          <cell r="C89">
            <v>3.7223904440659181</v>
          </cell>
          <cell r="D89">
            <v>3.5093150349747297</v>
          </cell>
          <cell r="E89">
            <v>173.00710650239239</v>
          </cell>
          <cell r="F89">
            <v>11.337978191971963</v>
          </cell>
          <cell r="G89">
            <v>161.4836486811194</v>
          </cell>
          <cell r="H89">
            <v>7.0211307984259053</v>
          </cell>
          <cell r="I89">
            <v>644</v>
          </cell>
        </row>
        <row r="90">
          <cell r="A90" t="str">
            <v>US HY Corporates 41182</v>
          </cell>
          <cell r="B90">
            <v>41182</v>
          </cell>
          <cell r="C90">
            <v>3.612872734591897</v>
          </cell>
          <cell r="D90">
            <v>3.5899701013633822</v>
          </cell>
          <cell r="E90">
            <v>158.87634084205789</v>
          </cell>
          <cell r="F90">
            <v>12.232058134475023</v>
          </cell>
          <cell r="G90">
            <v>160.59941679375339</v>
          </cell>
          <cell r="H90">
            <v>7.6165022131953322</v>
          </cell>
          <cell r="I90">
            <v>574</v>
          </cell>
        </row>
        <row r="91">
          <cell r="A91" t="str">
            <v>US HY Corporates 40908</v>
          </cell>
          <cell r="B91">
            <v>40908</v>
          </cell>
          <cell r="C91">
            <v>3.6149192050449264</v>
          </cell>
          <cell r="D91">
            <v>3.4342099021897545</v>
          </cell>
          <cell r="E91">
            <v>200.00447008358918</v>
          </cell>
          <cell r="F91">
            <v>12.988231238225884</v>
          </cell>
          <cell r="G91">
            <v>167.25855858491886</v>
          </cell>
          <cell r="H91">
            <v>7.7653612156603797</v>
          </cell>
          <cell r="I91">
            <v>723</v>
          </cell>
        </row>
        <row r="92">
          <cell r="A92" t="str">
            <v>US HY Corporates 40999</v>
          </cell>
          <cell r="B92">
            <v>40999</v>
          </cell>
          <cell r="C92">
            <v>3.8407747898458404</v>
          </cell>
          <cell r="D92">
            <v>3.2606770298168448</v>
          </cell>
          <cell r="E92">
            <v>155.95811594671565</v>
          </cell>
          <cell r="F92">
            <v>12.031051675534249</v>
          </cell>
          <cell r="G92">
            <v>159.18695580494426</v>
          </cell>
          <cell r="H92">
            <v>7.5578125196867241</v>
          </cell>
          <cell r="I92">
            <v>599</v>
          </cell>
        </row>
        <row r="93">
          <cell r="A93" t="str">
            <v>US HY Corporates 41090</v>
          </cell>
          <cell r="B93">
            <v>41090</v>
          </cell>
          <cell r="C93">
            <v>4.0246297691729964</v>
          </cell>
          <cell r="D93">
            <v>3.1790784508974284</v>
          </cell>
          <cell r="E93">
            <v>160.0147186041246</v>
          </cell>
          <cell r="F93">
            <v>11.36866101365052</v>
          </cell>
          <cell r="G93">
            <v>147.22869548319517</v>
          </cell>
          <cell r="H93">
            <v>7.7217698467946754</v>
          </cell>
          <cell r="I93">
            <v>644</v>
          </cell>
        </row>
        <row r="94">
          <cell r="A94" t="str">
            <v>US HY Corporates 41182</v>
          </cell>
          <cell r="B94">
            <v>41182</v>
          </cell>
          <cell r="C94">
            <v>3.9250050935757788</v>
          </cell>
          <cell r="D94">
            <v>3.3569141632361461</v>
          </cell>
          <cell r="E94">
            <v>146.24184843466571</v>
          </cell>
          <cell r="F94">
            <v>11.766612255497657</v>
          </cell>
          <cell r="G94">
            <v>143.27070095018678</v>
          </cell>
          <cell r="H94">
            <v>8.2128531356796692</v>
          </cell>
          <cell r="I94">
            <v>574</v>
          </cell>
        </row>
        <row r="95">
          <cell r="A95" t="str">
            <v>US HY Corporates 41274</v>
          </cell>
          <cell r="B95">
            <v>41274</v>
          </cell>
          <cell r="C95">
            <v>3.8992490530705388</v>
          </cell>
          <cell r="D95">
            <v>3.4057844173217253</v>
          </cell>
          <cell r="E95">
            <v>136.18006769325336</v>
          </cell>
          <cell r="F95">
            <v>12.417018648845451</v>
          </cell>
          <cell r="G95">
            <v>147.92942330286982</v>
          </cell>
          <cell r="H95">
            <v>8.3938802515459816</v>
          </cell>
          <cell r="I95">
            <v>531</v>
          </cell>
        </row>
        <row r="96">
          <cell r="A96" t="str">
            <v>US HY Corporates 41364</v>
          </cell>
          <cell r="B96">
            <v>41364</v>
          </cell>
          <cell r="I96">
            <v>486</v>
          </cell>
        </row>
      </sheetData>
      <sheetData sheetId="4">
        <row r="4">
          <cell r="D4" t="str">
            <v>EM IG Corporates</v>
          </cell>
        </row>
      </sheetData>
      <sheetData sheetId="5"/>
      <sheetData sheetId="6">
        <row r="10">
          <cell r="Z10">
            <v>23</v>
          </cell>
        </row>
        <row r="11">
          <cell r="Z11">
            <v>8</v>
          </cell>
        </row>
        <row r="12">
          <cell r="Z12">
            <v>11</v>
          </cell>
        </row>
      </sheetData>
      <sheetData sheetId="7"/>
      <sheetData sheetId="8"/>
      <sheetData sheetId="9"/>
      <sheetData sheetId="10">
        <row r="1">
          <cell r="K1" t="str">
            <v>LATAM</v>
          </cell>
          <cell r="L1" t="str">
            <v>NumIssuers</v>
          </cell>
          <cell r="M1" t="str">
            <v>NetLeverage</v>
          </cell>
        </row>
        <row r="2">
          <cell r="K2" t="str">
            <v>A</v>
          </cell>
          <cell r="L2">
            <v>5</v>
          </cell>
          <cell r="M2">
            <v>0.94825988594012156</v>
          </cell>
        </row>
        <row r="3">
          <cell r="K3" t="str">
            <v>BBB</v>
          </cell>
          <cell r="L3">
            <v>37</v>
          </cell>
          <cell r="M3">
            <v>1.2252535035636434</v>
          </cell>
        </row>
        <row r="4">
          <cell r="K4" t="str">
            <v>BB</v>
          </cell>
          <cell r="L4">
            <v>30</v>
          </cell>
          <cell r="M4">
            <v>2.5190617782055416</v>
          </cell>
        </row>
        <row r="5">
          <cell r="K5" t="str">
            <v>B</v>
          </cell>
          <cell r="L5">
            <v>28</v>
          </cell>
          <cell r="M5">
            <v>3.6932378460239383</v>
          </cell>
        </row>
      </sheetData>
      <sheetData sheetId="11"/>
      <sheetData sheetId="12"/>
      <sheetData sheetId="13"/>
      <sheetData sheetId="14"/>
      <sheetData sheetId="1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gdp"/>
      <sheetName val="net exports"/>
      <sheetName val="Charts"/>
      <sheetName val="GDP yoy"/>
      <sheetName val="GDP qoq"/>
      <sheetName val="CA bal Q"/>
      <sheetName val="bud def Q"/>
      <sheetName val="pop Q"/>
      <sheetName val="debt Q"/>
      <sheetName val="CB"/>
      <sheetName val="CPI"/>
      <sheetName val="RR"/>
      <sheetName val="food cpi"/>
      <sheetName val="Unemp"/>
      <sheetName val="pop"/>
      <sheetName val="IP"/>
      <sheetName val="RS"/>
      <sheetName val="PMI"/>
      <sheetName val="capitalization"/>
    </sheetNames>
    <sheetDataSet>
      <sheetData sheetId="0">
        <row r="5">
          <cell r="B5">
            <v>22006</v>
          </cell>
        </row>
        <row r="6">
          <cell r="B6">
            <v>41364</v>
          </cell>
        </row>
        <row r="7">
          <cell r="B7">
            <v>41364</v>
          </cell>
        </row>
      </sheetData>
      <sheetData sheetId="1">
        <row r="1">
          <cell r="B1" t="str">
            <v>Japan</v>
          </cell>
          <cell r="C1" t="str">
            <v>Australia</v>
          </cell>
          <cell r="D1" t="str">
            <v>Sweden</v>
          </cell>
          <cell r="E1" t="str">
            <v>UK</v>
          </cell>
          <cell r="F1" t="str">
            <v>Eurozone</v>
          </cell>
          <cell r="G1" t="str">
            <v>Switzerland</v>
          </cell>
          <cell r="H1" t="str">
            <v>United States</v>
          </cell>
          <cell r="I1" t="str">
            <v>Canada</v>
          </cell>
          <cell r="J1" t="str">
            <v>China</v>
          </cell>
          <cell r="K1" t="str">
            <v>Singapore</v>
          </cell>
          <cell r="L1" t="str">
            <v>India</v>
          </cell>
          <cell r="M1" t="str">
            <v>Malaysia</v>
          </cell>
          <cell r="N1" t="str">
            <v>Indonesia</v>
          </cell>
          <cell r="O1" t="str">
            <v>Korea</v>
          </cell>
          <cell r="P1" t="str">
            <v>Hong Kong</v>
          </cell>
          <cell r="Q1" t="str">
            <v>Russia</v>
          </cell>
          <cell r="R1" t="str">
            <v>Israel</v>
          </cell>
          <cell r="S1" t="str">
            <v>South Africa</v>
          </cell>
          <cell r="T1" t="str">
            <v>Egypt</v>
          </cell>
          <cell r="U1" t="str">
            <v>Turkey</v>
          </cell>
          <cell r="V1" t="str">
            <v>UAE</v>
          </cell>
          <cell r="W1" t="str">
            <v>Kazakhstan</v>
          </cell>
          <cell r="X1" t="str">
            <v>Qatar</v>
          </cell>
          <cell r="Y1" t="str">
            <v>Czech Republic</v>
          </cell>
          <cell r="Z1" t="str">
            <v>Chile</v>
          </cell>
          <cell r="AA1" t="str">
            <v>Colombia</v>
          </cell>
          <cell r="AB1" t="str">
            <v>Brazil</v>
          </cell>
          <cell r="AC1" t="str">
            <v>Mexico</v>
          </cell>
          <cell r="AD1" t="str">
            <v>Venezuela</v>
          </cell>
          <cell r="AE1" t="str">
            <v>Argentina</v>
          </cell>
        </row>
        <row r="2">
          <cell r="A2" t="str">
            <v>Date</v>
          </cell>
          <cell r="B2" t="str">
            <v>WGDPJAPA</v>
          </cell>
          <cell r="C2" t="str">
            <v>WGDPAUST</v>
          </cell>
          <cell r="D2" t="str">
            <v>WGDPSWED</v>
          </cell>
          <cell r="E2" t="str">
            <v>WGDPUK</v>
          </cell>
          <cell r="F2" t="str">
            <v>WGDPEURO</v>
          </cell>
          <cell r="G2" t="str">
            <v>WGDPSWIT</v>
          </cell>
          <cell r="H2" t="str">
            <v>WGDPUS</v>
          </cell>
          <cell r="I2" t="str">
            <v>WGDPCANA</v>
          </cell>
          <cell r="J2" t="str">
            <v>WGDPCHIN</v>
          </cell>
          <cell r="K2" t="str">
            <v>WGDPSING</v>
          </cell>
          <cell r="L2" t="str">
            <v>WGDPINDI</v>
          </cell>
          <cell r="M2" t="str">
            <v>WGDPMALY</v>
          </cell>
          <cell r="N2" t="str">
            <v>WGDPINDO</v>
          </cell>
          <cell r="O2" t="str">
            <v>WGDPKORE</v>
          </cell>
          <cell r="P2" t="str">
            <v>WGDPHONG</v>
          </cell>
          <cell r="Q2" t="str">
            <v>WGDPRUSS</v>
          </cell>
          <cell r="R2" t="str">
            <v>WGDPISRA</v>
          </cell>
          <cell r="S2" t="str">
            <v>WGDPSOUT</v>
          </cell>
          <cell r="T2" t="str">
            <v>WGDPEGYP</v>
          </cell>
          <cell r="U2" t="str">
            <v>WGDPTURK</v>
          </cell>
          <cell r="V2" t="str">
            <v>WGDPUAE</v>
          </cell>
          <cell r="W2" t="str">
            <v>WGDPKAZA</v>
          </cell>
          <cell r="X2" t="str">
            <v>WGDPQATA</v>
          </cell>
          <cell r="Y2" t="str">
            <v>WGDPCZEC</v>
          </cell>
          <cell r="Z2" t="str">
            <v>WGDPCHIL</v>
          </cell>
          <cell r="AA2" t="str">
            <v>WGDPCOLO</v>
          </cell>
          <cell r="AB2" t="str">
            <v>WGDPBRAZ</v>
          </cell>
          <cell r="AC2" t="str">
            <v>WGDPMEXI</v>
          </cell>
          <cell r="AD2" t="str">
            <v>WGDPVENE</v>
          </cell>
          <cell r="AE2" t="str">
            <v>WGDPARGE</v>
          </cell>
        </row>
        <row r="3">
          <cell r="A3">
            <v>22006</v>
          </cell>
          <cell r="B3" t="str">
            <v>#N/A N/A</v>
          </cell>
          <cell r="C3" t="str">
            <v>#N/A N/A</v>
          </cell>
          <cell r="D3" t="str">
            <v>#N/A N/A</v>
          </cell>
          <cell r="E3" t="str">
            <v>#N/A N/A</v>
          </cell>
          <cell r="F3" t="str">
            <v>#N/A N/A</v>
          </cell>
          <cell r="G3" t="str">
            <v>#N/A N/A</v>
          </cell>
          <cell r="H3" t="str">
            <v>#N/A N/A</v>
          </cell>
          <cell r="I3" t="str">
            <v>#N/A N/A</v>
          </cell>
          <cell r="J3" t="str">
            <v>#N/A N/A</v>
          </cell>
          <cell r="K3" t="str">
            <v>#N/A N/A</v>
          </cell>
          <cell r="L3" t="str">
            <v>#N/A N/A</v>
          </cell>
          <cell r="M3" t="str">
            <v>#N/A N/A</v>
          </cell>
          <cell r="N3" t="str">
            <v>#N/A N/A</v>
          </cell>
          <cell r="O3" t="str">
            <v>#N/A N/A</v>
          </cell>
          <cell r="P3" t="str">
            <v>#N/A N/A</v>
          </cell>
          <cell r="Q3" t="str">
            <v>#N/A N/A</v>
          </cell>
          <cell r="R3" t="str">
            <v>#N/A N/A</v>
          </cell>
          <cell r="S3" t="str">
            <v>#N/A N/A</v>
          </cell>
          <cell r="T3" t="str">
            <v>#N/A N/A</v>
          </cell>
          <cell r="U3" t="str">
            <v>#N/A N/A</v>
          </cell>
          <cell r="V3" t="str">
            <v>#N/A N/A</v>
          </cell>
          <cell r="W3" t="str">
            <v>#N/A N/A</v>
          </cell>
          <cell r="X3" t="str">
            <v>#N/A N/A</v>
          </cell>
          <cell r="Y3" t="str">
            <v>#N/A N/A</v>
          </cell>
          <cell r="Z3" t="str">
            <v>#N/A N/A</v>
          </cell>
          <cell r="AA3" t="str">
            <v>#N/A N/A</v>
          </cell>
          <cell r="AB3" t="str">
            <v>#N/A N/A</v>
          </cell>
          <cell r="AC3" t="str">
            <v>#N/A N/A</v>
          </cell>
          <cell r="AD3" t="str">
            <v>#N/A N/A</v>
          </cell>
          <cell r="AE3" t="str">
            <v>#N/A N/A</v>
          </cell>
        </row>
        <row r="4">
          <cell r="A4">
            <v>22036</v>
          </cell>
          <cell r="B4" t="str">
            <v>#N/A N/A</v>
          </cell>
          <cell r="C4" t="str">
            <v>#N/A N/A</v>
          </cell>
          <cell r="D4" t="str">
            <v>#N/A N/A</v>
          </cell>
          <cell r="E4" t="str">
            <v>#N/A N/A</v>
          </cell>
          <cell r="F4" t="str">
            <v>#N/A N/A</v>
          </cell>
          <cell r="G4" t="str">
            <v>#N/A N/A</v>
          </cell>
          <cell r="H4" t="str">
            <v>#N/A N/A</v>
          </cell>
          <cell r="I4" t="str">
            <v>#N/A N/A</v>
          </cell>
          <cell r="J4" t="str">
            <v>#N/A N/A</v>
          </cell>
          <cell r="K4" t="str">
            <v>#N/A N/A</v>
          </cell>
          <cell r="L4" t="str">
            <v>#N/A N/A</v>
          </cell>
          <cell r="M4" t="str">
            <v>#N/A N/A</v>
          </cell>
          <cell r="N4" t="str">
            <v>#N/A N/A</v>
          </cell>
          <cell r="O4" t="str">
            <v>#N/A N/A</v>
          </cell>
          <cell r="P4" t="str">
            <v>#N/A N/A</v>
          </cell>
          <cell r="Q4" t="str">
            <v>#N/A N/A</v>
          </cell>
          <cell r="R4" t="str">
            <v>#N/A N/A</v>
          </cell>
          <cell r="S4" t="str">
            <v>#N/A N/A</v>
          </cell>
          <cell r="T4" t="str">
            <v>#N/A N/A</v>
          </cell>
          <cell r="U4" t="str">
            <v>#N/A N/A</v>
          </cell>
          <cell r="V4" t="str">
            <v>#N/A N/A</v>
          </cell>
          <cell r="W4" t="str">
            <v>#N/A N/A</v>
          </cell>
          <cell r="X4" t="str">
            <v>#N/A N/A</v>
          </cell>
          <cell r="Y4" t="str">
            <v>#N/A N/A</v>
          </cell>
          <cell r="Z4" t="str">
            <v>#N/A N/A</v>
          </cell>
          <cell r="AA4" t="str">
            <v>#N/A N/A</v>
          </cell>
          <cell r="AB4" t="str">
            <v>#N/A N/A</v>
          </cell>
          <cell r="AC4" t="str">
            <v>#N/A N/A</v>
          </cell>
          <cell r="AD4" t="str">
            <v>#N/A N/A</v>
          </cell>
          <cell r="AE4" t="str">
            <v>#N/A N/A</v>
          </cell>
        </row>
        <row r="5">
          <cell r="A5">
            <v>22067</v>
          </cell>
          <cell r="B5" t="str">
            <v>#N/A N/A</v>
          </cell>
          <cell r="C5" t="str">
            <v>#N/A N/A</v>
          </cell>
          <cell r="D5" t="str">
            <v>#N/A N/A</v>
          </cell>
          <cell r="E5" t="str">
            <v>#N/A N/A</v>
          </cell>
          <cell r="F5" t="str">
            <v>#N/A N/A</v>
          </cell>
          <cell r="G5" t="str">
            <v>#N/A N/A</v>
          </cell>
          <cell r="H5" t="str">
            <v>#N/A N/A</v>
          </cell>
          <cell r="I5" t="str">
            <v>#N/A N/A</v>
          </cell>
          <cell r="J5" t="str">
            <v>#N/A N/A</v>
          </cell>
          <cell r="K5" t="str">
            <v>#N/A N/A</v>
          </cell>
          <cell r="L5" t="str">
            <v>#N/A N/A</v>
          </cell>
          <cell r="M5" t="str">
            <v>#N/A N/A</v>
          </cell>
          <cell r="N5" t="str">
            <v>#N/A N/A</v>
          </cell>
          <cell r="O5" t="str">
            <v>#N/A N/A</v>
          </cell>
          <cell r="P5" t="str">
            <v>#N/A N/A</v>
          </cell>
          <cell r="Q5" t="str">
            <v>#N/A N/A</v>
          </cell>
          <cell r="R5" t="str">
            <v>#N/A N/A</v>
          </cell>
          <cell r="S5" t="str">
            <v>#N/A N/A</v>
          </cell>
          <cell r="T5" t="str">
            <v>#N/A N/A</v>
          </cell>
          <cell r="U5" t="str">
            <v>#N/A N/A</v>
          </cell>
          <cell r="V5" t="str">
            <v>#N/A N/A</v>
          </cell>
          <cell r="W5" t="str">
            <v>#N/A N/A</v>
          </cell>
          <cell r="X5" t="str">
            <v>#N/A N/A</v>
          </cell>
          <cell r="Y5" t="str">
            <v>#N/A N/A</v>
          </cell>
          <cell r="Z5" t="str">
            <v>#N/A N/A</v>
          </cell>
          <cell r="AA5" t="str">
            <v>#N/A N/A</v>
          </cell>
          <cell r="AB5" t="str">
            <v>#N/A N/A</v>
          </cell>
          <cell r="AC5" t="str">
            <v>#N/A N/A</v>
          </cell>
          <cell r="AD5" t="str">
            <v>#N/A N/A</v>
          </cell>
          <cell r="AE5" t="str">
            <v>#N/A N/A</v>
          </cell>
        </row>
        <row r="6">
          <cell r="A6">
            <v>22097</v>
          </cell>
          <cell r="B6" t="str">
            <v>#N/A N/A</v>
          </cell>
          <cell r="C6" t="str">
            <v>#N/A N/A</v>
          </cell>
          <cell r="D6" t="str">
            <v>#N/A N/A</v>
          </cell>
          <cell r="E6" t="str">
            <v>#N/A N/A</v>
          </cell>
          <cell r="F6" t="str">
            <v>#N/A N/A</v>
          </cell>
          <cell r="G6" t="str">
            <v>#N/A N/A</v>
          </cell>
          <cell r="H6" t="str">
            <v>#N/A N/A</v>
          </cell>
          <cell r="I6" t="str">
            <v>#N/A N/A</v>
          </cell>
          <cell r="J6" t="str">
            <v>#N/A N/A</v>
          </cell>
          <cell r="K6" t="str">
            <v>#N/A N/A</v>
          </cell>
          <cell r="L6" t="str">
            <v>#N/A N/A</v>
          </cell>
          <cell r="M6" t="str">
            <v>#N/A N/A</v>
          </cell>
          <cell r="N6" t="str">
            <v>#N/A N/A</v>
          </cell>
          <cell r="O6" t="str">
            <v>#N/A N/A</v>
          </cell>
          <cell r="P6" t="str">
            <v>#N/A N/A</v>
          </cell>
          <cell r="Q6" t="str">
            <v>#N/A N/A</v>
          </cell>
          <cell r="R6" t="str">
            <v>#N/A N/A</v>
          </cell>
          <cell r="S6" t="str">
            <v>#N/A N/A</v>
          </cell>
          <cell r="T6" t="str">
            <v>#N/A N/A</v>
          </cell>
          <cell r="U6" t="str">
            <v>#N/A N/A</v>
          </cell>
          <cell r="V6" t="str">
            <v>#N/A N/A</v>
          </cell>
          <cell r="W6" t="str">
            <v>#N/A N/A</v>
          </cell>
          <cell r="X6" t="str">
            <v>#N/A N/A</v>
          </cell>
          <cell r="Y6" t="str">
            <v>#N/A N/A</v>
          </cell>
          <cell r="Z6" t="str">
            <v>#N/A N/A</v>
          </cell>
          <cell r="AA6" t="str">
            <v>#N/A N/A</v>
          </cell>
          <cell r="AB6" t="str">
            <v>#N/A N/A</v>
          </cell>
          <cell r="AC6" t="str">
            <v>#N/A N/A</v>
          </cell>
          <cell r="AD6" t="str">
            <v>#N/A N/A</v>
          </cell>
          <cell r="AE6" t="str">
            <v>#N/A N/A</v>
          </cell>
        </row>
        <row r="7">
          <cell r="A7">
            <v>22128</v>
          </cell>
          <cell r="B7" t="str">
            <v>#N/A N/A</v>
          </cell>
          <cell r="C7" t="str">
            <v>#N/A N/A</v>
          </cell>
          <cell r="D7" t="str">
            <v>#N/A N/A</v>
          </cell>
          <cell r="E7" t="str">
            <v>#N/A N/A</v>
          </cell>
          <cell r="F7" t="str">
            <v>#N/A N/A</v>
          </cell>
          <cell r="G7" t="str">
            <v>#N/A N/A</v>
          </cell>
          <cell r="H7" t="str">
            <v>#N/A N/A</v>
          </cell>
          <cell r="I7" t="str">
            <v>#N/A N/A</v>
          </cell>
          <cell r="J7" t="str">
            <v>#N/A N/A</v>
          </cell>
          <cell r="K7" t="str">
            <v>#N/A N/A</v>
          </cell>
          <cell r="L7" t="str">
            <v>#N/A N/A</v>
          </cell>
          <cell r="M7" t="str">
            <v>#N/A N/A</v>
          </cell>
          <cell r="N7" t="str">
            <v>#N/A N/A</v>
          </cell>
          <cell r="O7" t="str">
            <v>#N/A N/A</v>
          </cell>
          <cell r="P7" t="str">
            <v>#N/A N/A</v>
          </cell>
          <cell r="Q7" t="str">
            <v>#N/A N/A</v>
          </cell>
          <cell r="R7" t="str">
            <v>#N/A N/A</v>
          </cell>
          <cell r="S7" t="str">
            <v>#N/A N/A</v>
          </cell>
          <cell r="T7" t="str">
            <v>#N/A N/A</v>
          </cell>
          <cell r="U7" t="str">
            <v>#N/A N/A</v>
          </cell>
          <cell r="V7" t="str">
            <v>#N/A N/A</v>
          </cell>
          <cell r="W7" t="str">
            <v>#N/A N/A</v>
          </cell>
          <cell r="X7" t="str">
            <v>#N/A N/A</v>
          </cell>
          <cell r="Y7" t="str">
            <v>#N/A N/A</v>
          </cell>
          <cell r="Z7" t="str">
            <v>#N/A N/A</v>
          </cell>
          <cell r="AA7" t="str">
            <v>#N/A N/A</v>
          </cell>
          <cell r="AB7" t="str">
            <v>#N/A N/A</v>
          </cell>
          <cell r="AC7" t="str">
            <v>#N/A N/A</v>
          </cell>
          <cell r="AD7" t="str">
            <v>#N/A N/A</v>
          </cell>
          <cell r="AE7" t="str">
            <v>#N/A N/A</v>
          </cell>
        </row>
        <row r="8">
          <cell r="A8">
            <v>22159</v>
          </cell>
          <cell r="B8" t="str">
            <v>#N/A N/A</v>
          </cell>
          <cell r="C8" t="str">
            <v>#N/A N/A</v>
          </cell>
          <cell r="D8" t="str">
            <v>#N/A N/A</v>
          </cell>
          <cell r="E8" t="str">
            <v>#N/A N/A</v>
          </cell>
          <cell r="F8" t="str">
            <v>#N/A N/A</v>
          </cell>
          <cell r="G8" t="str">
            <v>#N/A N/A</v>
          </cell>
          <cell r="H8" t="str">
            <v>#N/A N/A</v>
          </cell>
          <cell r="I8" t="str">
            <v>#N/A N/A</v>
          </cell>
          <cell r="J8" t="str">
            <v>#N/A N/A</v>
          </cell>
          <cell r="K8" t="str">
            <v>#N/A N/A</v>
          </cell>
          <cell r="L8" t="str">
            <v>#N/A N/A</v>
          </cell>
          <cell r="M8" t="str">
            <v>#N/A N/A</v>
          </cell>
          <cell r="N8" t="str">
            <v>#N/A N/A</v>
          </cell>
          <cell r="O8" t="str">
            <v>#N/A N/A</v>
          </cell>
          <cell r="P8" t="str">
            <v>#N/A N/A</v>
          </cell>
          <cell r="Q8" t="str">
            <v>#N/A N/A</v>
          </cell>
          <cell r="R8" t="str">
            <v>#N/A N/A</v>
          </cell>
          <cell r="S8" t="str">
            <v>#N/A N/A</v>
          </cell>
          <cell r="T8" t="str">
            <v>#N/A N/A</v>
          </cell>
          <cell r="U8" t="str">
            <v>#N/A N/A</v>
          </cell>
          <cell r="V8" t="str">
            <v>#N/A N/A</v>
          </cell>
          <cell r="W8" t="str">
            <v>#N/A N/A</v>
          </cell>
          <cell r="X8" t="str">
            <v>#N/A N/A</v>
          </cell>
          <cell r="Y8" t="str">
            <v>#N/A N/A</v>
          </cell>
          <cell r="Z8" t="str">
            <v>#N/A N/A</v>
          </cell>
          <cell r="AA8" t="str">
            <v>#N/A N/A</v>
          </cell>
          <cell r="AB8" t="str">
            <v>#N/A N/A</v>
          </cell>
          <cell r="AC8" t="str">
            <v>#N/A N/A</v>
          </cell>
          <cell r="AD8" t="str">
            <v>#N/A N/A</v>
          </cell>
          <cell r="AE8" t="str">
            <v>#N/A N/A</v>
          </cell>
        </row>
        <row r="9">
          <cell r="A9">
            <v>22189</v>
          </cell>
          <cell r="B9" t="str">
            <v>#N/A N/A</v>
          </cell>
          <cell r="C9" t="str">
            <v>#N/A N/A</v>
          </cell>
          <cell r="D9" t="str">
            <v>#N/A N/A</v>
          </cell>
          <cell r="E9" t="str">
            <v>#N/A N/A</v>
          </cell>
          <cell r="F9" t="str">
            <v>#N/A N/A</v>
          </cell>
          <cell r="G9" t="str">
            <v>#N/A N/A</v>
          </cell>
          <cell r="H9" t="str">
            <v>#N/A N/A</v>
          </cell>
          <cell r="I9" t="str">
            <v>#N/A N/A</v>
          </cell>
          <cell r="J9" t="str">
            <v>#N/A N/A</v>
          </cell>
          <cell r="K9" t="str">
            <v>#N/A N/A</v>
          </cell>
          <cell r="L9" t="str">
            <v>#N/A N/A</v>
          </cell>
          <cell r="M9" t="str">
            <v>#N/A N/A</v>
          </cell>
          <cell r="N9" t="str">
            <v>#N/A N/A</v>
          </cell>
          <cell r="O9" t="str">
            <v>#N/A N/A</v>
          </cell>
          <cell r="P9" t="str">
            <v>#N/A N/A</v>
          </cell>
          <cell r="Q9" t="str">
            <v>#N/A N/A</v>
          </cell>
          <cell r="R9" t="str">
            <v>#N/A N/A</v>
          </cell>
          <cell r="S9" t="str">
            <v>#N/A N/A</v>
          </cell>
          <cell r="T9" t="str">
            <v>#N/A N/A</v>
          </cell>
          <cell r="U9" t="str">
            <v>#N/A N/A</v>
          </cell>
          <cell r="V9" t="str">
            <v>#N/A N/A</v>
          </cell>
          <cell r="W9" t="str">
            <v>#N/A N/A</v>
          </cell>
          <cell r="X9" t="str">
            <v>#N/A N/A</v>
          </cell>
          <cell r="Y9" t="str">
            <v>#N/A N/A</v>
          </cell>
          <cell r="Z9" t="str">
            <v>#N/A N/A</v>
          </cell>
          <cell r="AA9" t="str">
            <v>#N/A N/A</v>
          </cell>
          <cell r="AB9" t="str">
            <v>#N/A N/A</v>
          </cell>
          <cell r="AC9" t="str">
            <v>#N/A N/A</v>
          </cell>
          <cell r="AD9" t="str">
            <v>#N/A N/A</v>
          </cell>
          <cell r="AE9" t="str">
            <v>#N/A N/A</v>
          </cell>
        </row>
        <row r="10">
          <cell r="A10">
            <v>22220</v>
          </cell>
          <cell r="B10" t="str">
            <v>#N/A N/A</v>
          </cell>
          <cell r="C10" t="str">
            <v>#N/A N/A</v>
          </cell>
          <cell r="D10" t="str">
            <v>#N/A N/A</v>
          </cell>
          <cell r="E10" t="str">
            <v>#N/A N/A</v>
          </cell>
          <cell r="F10" t="str">
            <v>#N/A N/A</v>
          </cell>
          <cell r="G10" t="str">
            <v>#N/A N/A</v>
          </cell>
          <cell r="H10" t="str">
            <v>#N/A N/A</v>
          </cell>
          <cell r="I10" t="str">
            <v>#N/A N/A</v>
          </cell>
          <cell r="J10" t="str">
            <v>#N/A N/A</v>
          </cell>
          <cell r="K10" t="str">
            <v>#N/A N/A</v>
          </cell>
          <cell r="L10" t="str">
            <v>#N/A N/A</v>
          </cell>
          <cell r="M10" t="str">
            <v>#N/A N/A</v>
          </cell>
          <cell r="N10" t="str">
            <v>#N/A N/A</v>
          </cell>
          <cell r="O10" t="str">
            <v>#N/A N/A</v>
          </cell>
          <cell r="P10" t="str">
            <v>#N/A N/A</v>
          </cell>
          <cell r="Q10" t="str">
            <v>#N/A N/A</v>
          </cell>
          <cell r="R10" t="str">
            <v>#N/A N/A</v>
          </cell>
          <cell r="S10" t="str">
            <v>#N/A N/A</v>
          </cell>
          <cell r="T10" t="str">
            <v>#N/A N/A</v>
          </cell>
          <cell r="U10" t="str">
            <v>#N/A N/A</v>
          </cell>
          <cell r="V10" t="str">
            <v>#N/A N/A</v>
          </cell>
          <cell r="W10" t="str">
            <v>#N/A N/A</v>
          </cell>
          <cell r="X10" t="str">
            <v>#N/A N/A</v>
          </cell>
          <cell r="Y10" t="str">
            <v>#N/A N/A</v>
          </cell>
          <cell r="Z10" t="str">
            <v>#N/A N/A</v>
          </cell>
          <cell r="AA10" t="str">
            <v>#N/A N/A</v>
          </cell>
          <cell r="AB10" t="str">
            <v>#N/A N/A</v>
          </cell>
          <cell r="AC10" t="str">
            <v>#N/A N/A</v>
          </cell>
          <cell r="AD10" t="str">
            <v>#N/A N/A</v>
          </cell>
          <cell r="AE10" t="str">
            <v>#N/A N/A</v>
          </cell>
        </row>
        <row r="11">
          <cell r="A11">
            <v>22250</v>
          </cell>
          <cell r="B11" t="str">
            <v>#N/A N/A</v>
          </cell>
          <cell r="C11" t="str">
            <v>#N/A N/A</v>
          </cell>
          <cell r="D11" t="str">
            <v>#N/A N/A</v>
          </cell>
          <cell r="E11" t="str">
            <v>#N/A N/A</v>
          </cell>
          <cell r="F11" t="str">
            <v>#N/A N/A</v>
          </cell>
          <cell r="G11" t="str">
            <v>#N/A N/A</v>
          </cell>
          <cell r="H11" t="str">
            <v>#N/A N/A</v>
          </cell>
          <cell r="I11" t="str">
            <v>#N/A N/A</v>
          </cell>
          <cell r="J11" t="str">
            <v>#N/A N/A</v>
          </cell>
          <cell r="K11" t="str">
            <v>#N/A N/A</v>
          </cell>
          <cell r="L11" t="str">
            <v>#N/A N/A</v>
          </cell>
          <cell r="M11" t="str">
            <v>#N/A N/A</v>
          </cell>
          <cell r="N11" t="str">
            <v>#N/A N/A</v>
          </cell>
          <cell r="O11" t="str">
            <v>#N/A N/A</v>
          </cell>
          <cell r="P11" t="str">
            <v>#N/A N/A</v>
          </cell>
          <cell r="Q11" t="str">
            <v>#N/A N/A</v>
          </cell>
          <cell r="R11" t="str">
            <v>#N/A N/A</v>
          </cell>
          <cell r="S11" t="str">
            <v>#N/A N/A</v>
          </cell>
          <cell r="T11" t="str">
            <v>#N/A N/A</v>
          </cell>
          <cell r="U11" t="str">
            <v>#N/A N/A</v>
          </cell>
          <cell r="V11" t="str">
            <v>#N/A N/A</v>
          </cell>
          <cell r="W11" t="str">
            <v>#N/A N/A</v>
          </cell>
          <cell r="X11" t="str">
            <v>#N/A N/A</v>
          </cell>
          <cell r="Y11" t="str">
            <v>#N/A N/A</v>
          </cell>
          <cell r="Z11" t="str">
            <v>#N/A N/A</v>
          </cell>
          <cell r="AA11" t="str">
            <v>#N/A N/A</v>
          </cell>
          <cell r="AB11" t="str">
            <v>#N/A N/A</v>
          </cell>
          <cell r="AC11" t="str">
            <v>#N/A N/A</v>
          </cell>
          <cell r="AD11" t="str">
            <v>#N/A N/A</v>
          </cell>
          <cell r="AE11" t="str">
            <v>#N/A N/A</v>
          </cell>
        </row>
        <row r="12">
          <cell r="A12">
            <v>22281</v>
          </cell>
          <cell r="B12">
            <v>44.307000000000002</v>
          </cell>
          <cell r="C12">
            <v>18.788</v>
          </cell>
          <cell r="D12">
            <v>14.843</v>
          </cell>
          <cell r="E12">
            <v>72.328000000000003</v>
          </cell>
          <cell r="F12">
            <v>244.923</v>
          </cell>
          <cell r="G12">
            <v>9.5229999999999997</v>
          </cell>
          <cell r="H12">
            <v>520.53099999999995</v>
          </cell>
          <cell r="I12">
            <v>41.093000000000004</v>
          </cell>
          <cell r="J12">
            <v>61.378</v>
          </cell>
          <cell r="K12">
            <v>0.65</v>
          </cell>
          <cell r="L12">
            <v>36.604999999999997</v>
          </cell>
          <cell r="M12">
            <v>2.4409999999999998</v>
          </cell>
          <cell r="N12" t="str">
            <v>#N/A N/A</v>
          </cell>
          <cell r="O12">
            <v>3.8919999999999999</v>
          </cell>
          <cell r="P12">
            <v>1.321</v>
          </cell>
          <cell r="Q12" t="str">
            <v>#N/A N/A</v>
          </cell>
          <cell r="R12">
            <v>2.887</v>
          </cell>
          <cell r="S12">
            <v>7.3419999999999996</v>
          </cell>
          <cell r="T12">
            <v>4.1440000000000001</v>
          </cell>
          <cell r="U12">
            <v>13.994999999999999</v>
          </cell>
          <cell r="V12" t="str">
            <v>#N/A N/A</v>
          </cell>
          <cell r="W12" t="str">
            <v>#N/A N/A</v>
          </cell>
          <cell r="X12" t="str">
            <v>#N/A N/A</v>
          </cell>
          <cell r="Y12" t="str">
            <v>#N/A N/A</v>
          </cell>
          <cell r="Z12">
            <v>4.2119999999999997</v>
          </cell>
          <cell r="AA12">
            <v>4.0410000000000004</v>
          </cell>
          <cell r="AB12">
            <v>15.166</v>
          </cell>
          <cell r="AC12">
            <v>13.055999999999999</v>
          </cell>
          <cell r="AD12">
            <v>8.6080000000000005</v>
          </cell>
          <cell r="AE12" t="str">
            <v>#N/A N/A</v>
          </cell>
        </row>
        <row r="13">
          <cell r="A13">
            <v>22312</v>
          </cell>
          <cell r="B13">
            <v>44.307000000000002</v>
          </cell>
          <cell r="C13">
            <v>18.788</v>
          </cell>
          <cell r="D13">
            <v>14.843</v>
          </cell>
          <cell r="E13">
            <v>72.328000000000003</v>
          </cell>
          <cell r="F13">
            <v>244.923</v>
          </cell>
          <cell r="G13">
            <v>9.5229999999999997</v>
          </cell>
          <cell r="H13">
            <v>520.53099999999995</v>
          </cell>
          <cell r="I13">
            <v>41.093000000000004</v>
          </cell>
          <cell r="J13">
            <v>61.378</v>
          </cell>
          <cell r="K13">
            <v>0.65</v>
          </cell>
          <cell r="L13">
            <v>36.604999999999997</v>
          </cell>
          <cell r="M13">
            <v>2.4409999999999998</v>
          </cell>
          <cell r="N13" t="str">
            <v>#N/A N/A</v>
          </cell>
          <cell r="O13">
            <v>3.8919999999999999</v>
          </cell>
          <cell r="P13">
            <v>1.321</v>
          </cell>
          <cell r="Q13" t="str">
            <v>#N/A N/A</v>
          </cell>
          <cell r="R13">
            <v>2.887</v>
          </cell>
          <cell r="S13">
            <v>7.3419999999999996</v>
          </cell>
          <cell r="T13">
            <v>4.1440000000000001</v>
          </cell>
          <cell r="U13">
            <v>13.994999999999999</v>
          </cell>
          <cell r="V13" t="str">
            <v>#N/A N/A</v>
          </cell>
          <cell r="W13" t="str">
            <v>#N/A N/A</v>
          </cell>
          <cell r="X13" t="str">
            <v>#N/A N/A</v>
          </cell>
          <cell r="Y13" t="str">
            <v>#N/A N/A</v>
          </cell>
          <cell r="Z13">
            <v>4.2119999999999997</v>
          </cell>
          <cell r="AA13">
            <v>4.0410000000000004</v>
          </cell>
          <cell r="AB13">
            <v>15.166</v>
          </cell>
          <cell r="AC13">
            <v>13.055999999999999</v>
          </cell>
          <cell r="AD13">
            <v>8.6080000000000005</v>
          </cell>
          <cell r="AE13" t="str">
            <v>#N/A N/A</v>
          </cell>
        </row>
        <row r="14">
          <cell r="A14">
            <v>22340</v>
          </cell>
          <cell r="B14">
            <v>44.307000000000002</v>
          </cell>
          <cell r="C14">
            <v>18.788</v>
          </cell>
          <cell r="D14">
            <v>14.843</v>
          </cell>
          <cell r="E14">
            <v>72.328000000000003</v>
          </cell>
          <cell r="F14">
            <v>244.923</v>
          </cell>
          <cell r="G14">
            <v>9.5229999999999997</v>
          </cell>
          <cell r="H14">
            <v>520.53099999999995</v>
          </cell>
          <cell r="I14">
            <v>41.093000000000004</v>
          </cell>
          <cell r="J14">
            <v>61.378</v>
          </cell>
          <cell r="K14">
            <v>0.65</v>
          </cell>
          <cell r="L14">
            <v>36.604999999999997</v>
          </cell>
          <cell r="M14">
            <v>2.4409999999999998</v>
          </cell>
          <cell r="N14" t="str">
            <v>#N/A N/A</v>
          </cell>
          <cell r="O14">
            <v>3.8919999999999999</v>
          </cell>
          <cell r="P14">
            <v>1.321</v>
          </cell>
          <cell r="Q14" t="str">
            <v>#N/A N/A</v>
          </cell>
          <cell r="R14">
            <v>2.887</v>
          </cell>
          <cell r="S14">
            <v>7.3419999999999996</v>
          </cell>
          <cell r="T14">
            <v>4.1440000000000001</v>
          </cell>
          <cell r="U14">
            <v>13.994999999999999</v>
          </cell>
          <cell r="V14" t="str">
            <v>#N/A N/A</v>
          </cell>
          <cell r="W14" t="str">
            <v>#N/A N/A</v>
          </cell>
          <cell r="X14" t="str">
            <v>#N/A N/A</v>
          </cell>
          <cell r="Y14" t="str">
            <v>#N/A N/A</v>
          </cell>
          <cell r="Z14">
            <v>4.2119999999999997</v>
          </cell>
          <cell r="AA14">
            <v>4.0410000000000004</v>
          </cell>
          <cell r="AB14">
            <v>15.166</v>
          </cell>
          <cell r="AC14">
            <v>13.055999999999999</v>
          </cell>
          <cell r="AD14">
            <v>8.6080000000000005</v>
          </cell>
          <cell r="AE14" t="str">
            <v>#N/A N/A</v>
          </cell>
        </row>
        <row r="15">
          <cell r="A15">
            <v>22371</v>
          </cell>
          <cell r="B15">
            <v>44.307000000000002</v>
          </cell>
          <cell r="C15">
            <v>18.788</v>
          </cell>
          <cell r="D15">
            <v>14.843</v>
          </cell>
          <cell r="E15">
            <v>72.328000000000003</v>
          </cell>
          <cell r="F15">
            <v>244.923</v>
          </cell>
          <cell r="G15">
            <v>9.5229999999999997</v>
          </cell>
          <cell r="H15">
            <v>520.53099999999995</v>
          </cell>
          <cell r="I15">
            <v>41.093000000000004</v>
          </cell>
          <cell r="J15">
            <v>61.378</v>
          </cell>
          <cell r="K15">
            <v>0.65</v>
          </cell>
          <cell r="L15">
            <v>36.604999999999997</v>
          </cell>
          <cell r="M15">
            <v>2.4409999999999998</v>
          </cell>
          <cell r="N15" t="str">
            <v>#N/A N/A</v>
          </cell>
          <cell r="O15">
            <v>3.8919999999999999</v>
          </cell>
          <cell r="P15">
            <v>1.321</v>
          </cell>
          <cell r="Q15" t="str">
            <v>#N/A N/A</v>
          </cell>
          <cell r="R15">
            <v>2.887</v>
          </cell>
          <cell r="S15">
            <v>7.3419999999999996</v>
          </cell>
          <cell r="T15">
            <v>4.1440000000000001</v>
          </cell>
          <cell r="U15">
            <v>13.994999999999999</v>
          </cell>
          <cell r="V15" t="str">
            <v>#N/A N/A</v>
          </cell>
          <cell r="W15" t="str">
            <v>#N/A N/A</v>
          </cell>
          <cell r="X15" t="str">
            <v>#N/A N/A</v>
          </cell>
          <cell r="Y15" t="str">
            <v>#N/A N/A</v>
          </cell>
          <cell r="Z15">
            <v>4.2119999999999997</v>
          </cell>
          <cell r="AA15">
            <v>4.0410000000000004</v>
          </cell>
          <cell r="AB15">
            <v>15.166</v>
          </cell>
          <cell r="AC15">
            <v>13.055999999999999</v>
          </cell>
          <cell r="AD15">
            <v>8.6080000000000005</v>
          </cell>
          <cell r="AE15" t="str">
            <v>#N/A N/A</v>
          </cell>
        </row>
        <row r="16">
          <cell r="A16">
            <v>22401</v>
          </cell>
          <cell r="B16">
            <v>44.307000000000002</v>
          </cell>
          <cell r="C16">
            <v>18.788</v>
          </cell>
          <cell r="D16">
            <v>14.843</v>
          </cell>
          <cell r="E16">
            <v>72.328000000000003</v>
          </cell>
          <cell r="F16">
            <v>244.923</v>
          </cell>
          <cell r="G16">
            <v>9.5229999999999997</v>
          </cell>
          <cell r="H16">
            <v>520.53099999999995</v>
          </cell>
          <cell r="I16">
            <v>41.093000000000004</v>
          </cell>
          <cell r="J16">
            <v>61.378</v>
          </cell>
          <cell r="K16">
            <v>0.65</v>
          </cell>
          <cell r="L16">
            <v>36.604999999999997</v>
          </cell>
          <cell r="M16">
            <v>2.4409999999999998</v>
          </cell>
          <cell r="N16" t="str">
            <v>#N/A N/A</v>
          </cell>
          <cell r="O16">
            <v>3.8919999999999999</v>
          </cell>
          <cell r="P16">
            <v>1.321</v>
          </cell>
          <cell r="Q16" t="str">
            <v>#N/A N/A</v>
          </cell>
          <cell r="R16">
            <v>2.887</v>
          </cell>
          <cell r="S16">
            <v>7.3419999999999996</v>
          </cell>
          <cell r="T16">
            <v>4.1440000000000001</v>
          </cell>
          <cell r="U16">
            <v>13.994999999999999</v>
          </cell>
          <cell r="V16" t="str">
            <v>#N/A N/A</v>
          </cell>
          <cell r="W16" t="str">
            <v>#N/A N/A</v>
          </cell>
          <cell r="X16" t="str">
            <v>#N/A N/A</v>
          </cell>
          <cell r="Y16" t="str">
            <v>#N/A N/A</v>
          </cell>
          <cell r="Z16">
            <v>4.2119999999999997</v>
          </cell>
          <cell r="AA16">
            <v>4.0410000000000004</v>
          </cell>
          <cell r="AB16">
            <v>15.166</v>
          </cell>
          <cell r="AC16">
            <v>13.055999999999999</v>
          </cell>
          <cell r="AD16">
            <v>8.6080000000000005</v>
          </cell>
          <cell r="AE16" t="str">
            <v>#N/A N/A</v>
          </cell>
        </row>
        <row r="17">
          <cell r="A17">
            <v>22432</v>
          </cell>
          <cell r="B17">
            <v>44.307000000000002</v>
          </cell>
          <cell r="C17">
            <v>18.788</v>
          </cell>
          <cell r="D17">
            <v>14.843</v>
          </cell>
          <cell r="E17">
            <v>72.328000000000003</v>
          </cell>
          <cell r="F17">
            <v>244.923</v>
          </cell>
          <cell r="G17">
            <v>9.5229999999999997</v>
          </cell>
          <cell r="H17">
            <v>520.53099999999995</v>
          </cell>
          <cell r="I17">
            <v>41.093000000000004</v>
          </cell>
          <cell r="J17">
            <v>61.378</v>
          </cell>
          <cell r="K17">
            <v>0.65</v>
          </cell>
          <cell r="L17">
            <v>36.604999999999997</v>
          </cell>
          <cell r="M17">
            <v>2.4409999999999998</v>
          </cell>
          <cell r="N17" t="str">
            <v>#N/A N/A</v>
          </cell>
          <cell r="O17">
            <v>3.8919999999999999</v>
          </cell>
          <cell r="P17">
            <v>1.321</v>
          </cell>
          <cell r="Q17" t="str">
            <v>#N/A N/A</v>
          </cell>
          <cell r="R17">
            <v>2.887</v>
          </cell>
          <cell r="S17">
            <v>7.3419999999999996</v>
          </cell>
          <cell r="T17">
            <v>4.1440000000000001</v>
          </cell>
          <cell r="U17">
            <v>13.994999999999999</v>
          </cell>
          <cell r="V17" t="str">
            <v>#N/A N/A</v>
          </cell>
          <cell r="W17" t="str">
            <v>#N/A N/A</v>
          </cell>
          <cell r="X17" t="str">
            <v>#N/A N/A</v>
          </cell>
          <cell r="Y17" t="str">
            <v>#N/A N/A</v>
          </cell>
          <cell r="Z17">
            <v>4.2119999999999997</v>
          </cell>
          <cell r="AA17">
            <v>4.0410000000000004</v>
          </cell>
          <cell r="AB17">
            <v>15.166</v>
          </cell>
          <cell r="AC17">
            <v>13.055999999999999</v>
          </cell>
          <cell r="AD17">
            <v>8.6080000000000005</v>
          </cell>
          <cell r="AE17" t="str">
            <v>#N/A N/A</v>
          </cell>
        </row>
        <row r="18">
          <cell r="A18">
            <v>22462</v>
          </cell>
          <cell r="B18">
            <v>44.307000000000002</v>
          </cell>
          <cell r="C18">
            <v>18.788</v>
          </cell>
          <cell r="D18">
            <v>14.843</v>
          </cell>
          <cell r="E18">
            <v>72.328000000000003</v>
          </cell>
          <cell r="F18">
            <v>244.923</v>
          </cell>
          <cell r="G18">
            <v>9.5229999999999997</v>
          </cell>
          <cell r="H18">
            <v>520.53099999999995</v>
          </cell>
          <cell r="I18">
            <v>41.093000000000004</v>
          </cell>
          <cell r="J18">
            <v>61.378</v>
          </cell>
          <cell r="K18">
            <v>0.65</v>
          </cell>
          <cell r="L18">
            <v>36.604999999999997</v>
          </cell>
          <cell r="M18">
            <v>2.4409999999999998</v>
          </cell>
          <cell r="N18" t="str">
            <v>#N/A N/A</v>
          </cell>
          <cell r="O18">
            <v>3.8919999999999999</v>
          </cell>
          <cell r="P18">
            <v>1.321</v>
          </cell>
          <cell r="Q18" t="str">
            <v>#N/A N/A</v>
          </cell>
          <cell r="R18">
            <v>2.887</v>
          </cell>
          <cell r="S18">
            <v>7.3419999999999996</v>
          </cell>
          <cell r="T18">
            <v>4.1440000000000001</v>
          </cell>
          <cell r="U18">
            <v>13.994999999999999</v>
          </cell>
          <cell r="V18" t="str">
            <v>#N/A N/A</v>
          </cell>
          <cell r="W18" t="str">
            <v>#N/A N/A</v>
          </cell>
          <cell r="X18" t="str">
            <v>#N/A N/A</v>
          </cell>
          <cell r="Y18" t="str">
            <v>#N/A N/A</v>
          </cell>
          <cell r="Z18">
            <v>4.2119999999999997</v>
          </cell>
          <cell r="AA18">
            <v>4.0410000000000004</v>
          </cell>
          <cell r="AB18">
            <v>15.166</v>
          </cell>
          <cell r="AC18">
            <v>13.055999999999999</v>
          </cell>
          <cell r="AD18">
            <v>8.6080000000000005</v>
          </cell>
          <cell r="AE18" t="str">
            <v>#N/A N/A</v>
          </cell>
        </row>
        <row r="19">
          <cell r="A19">
            <v>22493</v>
          </cell>
          <cell r="B19">
            <v>44.307000000000002</v>
          </cell>
          <cell r="C19">
            <v>18.788</v>
          </cell>
          <cell r="D19">
            <v>14.843</v>
          </cell>
          <cell r="E19">
            <v>72.328000000000003</v>
          </cell>
          <cell r="F19">
            <v>244.923</v>
          </cell>
          <cell r="G19">
            <v>9.5229999999999997</v>
          </cell>
          <cell r="H19">
            <v>520.53099999999995</v>
          </cell>
          <cell r="I19">
            <v>41.093000000000004</v>
          </cell>
          <cell r="J19">
            <v>61.378</v>
          </cell>
          <cell r="K19">
            <v>0.65</v>
          </cell>
          <cell r="L19">
            <v>36.604999999999997</v>
          </cell>
          <cell r="M19">
            <v>2.4409999999999998</v>
          </cell>
          <cell r="N19" t="str">
            <v>#N/A N/A</v>
          </cell>
          <cell r="O19">
            <v>3.8919999999999999</v>
          </cell>
          <cell r="P19">
            <v>1.321</v>
          </cell>
          <cell r="Q19" t="str">
            <v>#N/A N/A</v>
          </cell>
          <cell r="R19">
            <v>2.887</v>
          </cell>
          <cell r="S19">
            <v>7.3419999999999996</v>
          </cell>
          <cell r="T19">
            <v>4.1440000000000001</v>
          </cell>
          <cell r="U19">
            <v>13.994999999999999</v>
          </cell>
          <cell r="V19" t="str">
            <v>#N/A N/A</v>
          </cell>
          <cell r="W19" t="str">
            <v>#N/A N/A</v>
          </cell>
          <cell r="X19" t="str">
            <v>#N/A N/A</v>
          </cell>
          <cell r="Y19" t="str">
            <v>#N/A N/A</v>
          </cell>
          <cell r="Z19">
            <v>4.2119999999999997</v>
          </cell>
          <cell r="AA19">
            <v>4.0410000000000004</v>
          </cell>
          <cell r="AB19">
            <v>15.166</v>
          </cell>
          <cell r="AC19">
            <v>13.055999999999999</v>
          </cell>
          <cell r="AD19">
            <v>8.6080000000000005</v>
          </cell>
          <cell r="AE19" t="str">
            <v>#N/A N/A</v>
          </cell>
        </row>
        <row r="20">
          <cell r="A20">
            <v>22524</v>
          </cell>
          <cell r="B20">
            <v>44.307000000000002</v>
          </cell>
          <cell r="C20">
            <v>18.788</v>
          </cell>
          <cell r="D20">
            <v>14.843</v>
          </cell>
          <cell r="E20">
            <v>72.328000000000003</v>
          </cell>
          <cell r="F20">
            <v>244.923</v>
          </cell>
          <cell r="G20">
            <v>9.5229999999999997</v>
          </cell>
          <cell r="H20">
            <v>520.53099999999995</v>
          </cell>
          <cell r="I20">
            <v>41.093000000000004</v>
          </cell>
          <cell r="J20">
            <v>61.378</v>
          </cell>
          <cell r="K20">
            <v>0.65</v>
          </cell>
          <cell r="L20">
            <v>36.604999999999997</v>
          </cell>
          <cell r="M20">
            <v>2.4409999999999998</v>
          </cell>
          <cell r="N20" t="str">
            <v>#N/A N/A</v>
          </cell>
          <cell r="O20">
            <v>3.8919999999999999</v>
          </cell>
          <cell r="P20">
            <v>1.321</v>
          </cell>
          <cell r="Q20" t="str">
            <v>#N/A N/A</v>
          </cell>
          <cell r="R20">
            <v>2.887</v>
          </cell>
          <cell r="S20">
            <v>7.3419999999999996</v>
          </cell>
          <cell r="T20">
            <v>4.1440000000000001</v>
          </cell>
          <cell r="U20">
            <v>13.994999999999999</v>
          </cell>
          <cell r="V20" t="str">
            <v>#N/A N/A</v>
          </cell>
          <cell r="W20" t="str">
            <v>#N/A N/A</v>
          </cell>
          <cell r="X20" t="str">
            <v>#N/A N/A</v>
          </cell>
          <cell r="Y20" t="str">
            <v>#N/A N/A</v>
          </cell>
          <cell r="Z20">
            <v>4.2119999999999997</v>
          </cell>
          <cell r="AA20">
            <v>4.0410000000000004</v>
          </cell>
          <cell r="AB20">
            <v>15.166</v>
          </cell>
          <cell r="AC20">
            <v>13.055999999999999</v>
          </cell>
          <cell r="AD20">
            <v>8.6080000000000005</v>
          </cell>
          <cell r="AE20" t="str">
            <v>#N/A N/A</v>
          </cell>
        </row>
        <row r="21">
          <cell r="A21">
            <v>22554</v>
          </cell>
          <cell r="B21">
            <v>44.307000000000002</v>
          </cell>
          <cell r="C21">
            <v>18.788</v>
          </cell>
          <cell r="D21">
            <v>14.843</v>
          </cell>
          <cell r="E21">
            <v>72.328000000000003</v>
          </cell>
          <cell r="F21">
            <v>244.923</v>
          </cell>
          <cell r="G21">
            <v>9.5229999999999997</v>
          </cell>
          <cell r="H21">
            <v>520.53099999999995</v>
          </cell>
          <cell r="I21">
            <v>41.093000000000004</v>
          </cell>
          <cell r="J21">
            <v>61.378</v>
          </cell>
          <cell r="K21">
            <v>0.65</v>
          </cell>
          <cell r="L21">
            <v>36.604999999999997</v>
          </cell>
          <cell r="M21">
            <v>2.4409999999999998</v>
          </cell>
          <cell r="N21" t="str">
            <v>#N/A N/A</v>
          </cell>
          <cell r="O21">
            <v>3.8919999999999999</v>
          </cell>
          <cell r="P21">
            <v>1.321</v>
          </cell>
          <cell r="Q21" t="str">
            <v>#N/A N/A</v>
          </cell>
          <cell r="R21">
            <v>2.887</v>
          </cell>
          <cell r="S21">
            <v>7.3419999999999996</v>
          </cell>
          <cell r="T21">
            <v>4.1440000000000001</v>
          </cell>
          <cell r="U21">
            <v>13.994999999999999</v>
          </cell>
          <cell r="V21" t="str">
            <v>#N/A N/A</v>
          </cell>
          <cell r="W21" t="str">
            <v>#N/A N/A</v>
          </cell>
          <cell r="X21" t="str">
            <v>#N/A N/A</v>
          </cell>
          <cell r="Y21" t="str">
            <v>#N/A N/A</v>
          </cell>
          <cell r="Z21">
            <v>4.2119999999999997</v>
          </cell>
          <cell r="AA21">
            <v>4.0410000000000004</v>
          </cell>
          <cell r="AB21">
            <v>15.166</v>
          </cell>
          <cell r="AC21">
            <v>13.055999999999999</v>
          </cell>
          <cell r="AD21">
            <v>8.6080000000000005</v>
          </cell>
          <cell r="AE21" t="str">
            <v>#N/A N/A</v>
          </cell>
        </row>
        <row r="22">
          <cell r="A22">
            <v>22585</v>
          </cell>
          <cell r="B22">
            <v>44.307000000000002</v>
          </cell>
          <cell r="C22">
            <v>18.788</v>
          </cell>
          <cell r="D22">
            <v>14.843</v>
          </cell>
          <cell r="E22">
            <v>72.328000000000003</v>
          </cell>
          <cell r="F22">
            <v>244.923</v>
          </cell>
          <cell r="G22">
            <v>9.5229999999999997</v>
          </cell>
          <cell r="H22">
            <v>520.53099999999995</v>
          </cell>
          <cell r="I22">
            <v>41.093000000000004</v>
          </cell>
          <cell r="J22">
            <v>61.378</v>
          </cell>
          <cell r="K22">
            <v>0.65</v>
          </cell>
          <cell r="L22">
            <v>36.604999999999997</v>
          </cell>
          <cell r="M22">
            <v>2.4409999999999998</v>
          </cell>
          <cell r="N22" t="str">
            <v>#N/A N/A</v>
          </cell>
          <cell r="O22">
            <v>3.8919999999999999</v>
          </cell>
          <cell r="P22">
            <v>1.321</v>
          </cell>
          <cell r="Q22" t="str">
            <v>#N/A N/A</v>
          </cell>
          <cell r="R22">
            <v>2.887</v>
          </cell>
          <cell r="S22">
            <v>7.3419999999999996</v>
          </cell>
          <cell r="T22">
            <v>4.1440000000000001</v>
          </cell>
          <cell r="U22">
            <v>13.994999999999999</v>
          </cell>
          <cell r="V22" t="str">
            <v>#N/A N/A</v>
          </cell>
          <cell r="W22" t="str">
            <v>#N/A N/A</v>
          </cell>
          <cell r="X22" t="str">
            <v>#N/A N/A</v>
          </cell>
          <cell r="Y22" t="str">
            <v>#N/A N/A</v>
          </cell>
          <cell r="Z22">
            <v>4.2119999999999997</v>
          </cell>
          <cell r="AA22">
            <v>4.0410000000000004</v>
          </cell>
          <cell r="AB22">
            <v>15.166</v>
          </cell>
          <cell r="AC22">
            <v>13.055999999999999</v>
          </cell>
          <cell r="AD22">
            <v>8.6080000000000005</v>
          </cell>
          <cell r="AE22" t="str">
            <v>#N/A N/A</v>
          </cell>
        </row>
        <row r="23">
          <cell r="A23">
            <v>22615</v>
          </cell>
          <cell r="B23">
            <v>44.307000000000002</v>
          </cell>
          <cell r="C23">
            <v>18.788</v>
          </cell>
          <cell r="D23">
            <v>14.843</v>
          </cell>
          <cell r="E23">
            <v>72.328000000000003</v>
          </cell>
          <cell r="F23">
            <v>244.923</v>
          </cell>
          <cell r="G23">
            <v>9.5229999999999997</v>
          </cell>
          <cell r="H23">
            <v>520.53099999999995</v>
          </cell>
          <cell r="I23">
            <v>41.093000000000004</v>
          </cell>
          <cell r="J23">
            <v>61.378</v>
          </cell>
          <cell r="K23">
            <v>0.65</v>
          </cell>
          <cell r="L23">
            <v>36.604999999999997</v>
          </cell>
          <cell r="M23">
            <v>2.4409999999999998</v>
          </cell>
          <cell r="N23" t="str">
            <v>#N/A N/A</v>
          </cell>
          <cell r="O23">
            <v>3.8919999999999999</v>
          </cell>
          <cell r="P23">
            <v>1.321</v>
          </cell>
          <cell r="Q23" t="str">
            <v>#N/A N/A</v>
          </cell>
          <cell r="R23">
            <v>2.887</v>
          </cell>
          <cell r="S23">
            <v>7.3419999999999996</v>
          </cell>
          <cell r="T23">
            <v>4.1440000000000001</v>
          </cell>
          <cell r="U23">
            <v>13.994999999999999</v>
          </cell>
          <cell r="V23" t="str">
            <v>#N/A N/A</v>
          </cell>
          <cell r="W23" t="str">
            <v>#N/A N/A</v>
          </cell>
          <cell r="X23" t="str">
            <v>#N/A N/A</v>
          </cell>
          <cell r="Y23" t="str">
            <v>#N/A N/A</v>
          </cell>
          <cell r="Z23">
            <v>4.2119999999999997</v>
          </cell>
          <cell r="AA23">
            <v>4.0410000000000004</v>
          </cell>
          <cell r="AB23">
            <v>15.166</v>
          </cell>
          <cell r="AC23">
            <v>13.055999999999999</v>
          </cell>
          <cell r="AD23">
            <v>8.6080000000000005</v>
          </cell>
          <cell r="AE23" t="str">
            <v>#N/A N/A</v>
          </cell>
        </row>
        <row r="24">
          <cell r="A24">
            <v>22646</v>
          </cell>
          <cell r="B24">
            <v>53.509</v>
          </cell>
          <cell r="C24">
            <v>19.870999999999999</v>
          </cell>
          <cell r="D24">
            <v>16.146999999999998</v>
          </cell>
          <cell r="E24">
            <v>76.694000000000003</v>
          </cell>
          <cell r="F24">
            <v>269.59500000000003</v>
          </cell>
          <cell r="G24">
            <v>10.712999999999999</v>
          </cell>
          <cell r="H24">
            <v>539.05100000000004</v>
          </cell>
          <cell r="I24">
            <v>40.768000000000001</v>
          </cell>
          <cell r="J24">
            <v>50.100999999999999</v>
          </cell>
          <cell r="K24">
            <v>0.745</v>
          </cell>
          <cell r="L24">
            <v>38.808</v>
          </cell>
          <cell r="M24">
            <v>2.423</v>
          </cell>
          <cell r="N24" t="str">
            <v>#N/A N/A</v>
          </cell>
          <cell r="O24">
            <v>2.3570000000000002</v>
          </cell>
          <cell r="P24">
            <v>1.5310000000000001</v>
          </cell>
          <cell r="Q24" t="str">
            <v>#N/A N/A</v>
          </cell>
          <cell r="R24">
            <v>3.4870000000000001</v>
          </cell>
          <cell r="S24">
            <v>7.7210000000000001</v>
          </cell>
          <cell r="T24">
            <v>4.3339999999999996</v>
          </cell>
          <cell r="U24">
            <v>8.0169999999999995</v>
          </cell>
          <cell r="V24" t="str">
            <v>#N/A N/A</v>
          </cell>
          <cell r="W24" t="str">
            <v>#N/A N/A</v>
          </cell>
          <cell r="X24" t="str">
            <v>#N/A N/A</v>
          </cell>
          <cell r="Y24" t="str">
            <v>#N/A N/A</v>
          </cell>
          <cell r="Z24">
            <v>4.7050000000000001</v>
          </cell>
          <cell r="AA24">
            <v>4.5529999999999999</v>
          </cell>
          <cell r="AB24">
            <v>15.237</v>
          </cell>
          <cell r="AC24">
            <v>14.154</v>
          </cell>
          <cell r="AD24">
            <v>8.923</v>
          </cell>
          <cell r="AE24" t="str">
            <v>#N/A N/A</v>
          </cell>
        </row>
        <row r="25">
          <cell r="A25">
            <v>22677</v>
          </cell>
          <cell r="B25">
            <v>53.509</v>
          </cell>
          <cell r="C25">
            <v>19.870999999999999</v>
          </cell>
          <cell r="D25">
            <v>16.146999999999998</v>
          </cell>
          <cell r="E25">
            <v>76.694000000000003</v>
          </cell>
          <cell r="F25">
            <v>269.59500000000003</v>
          </cell>
          <cell r="G25">
            <v>10.712999999999999</v>
          </cell>
          <cell r="H25">
            <v>539.05100000000004</v>
          </cell>
          <cell r="I25">
            <v>40.768000000000001</v>
          </cell>
          <cell r="J25">
            <v>50.100999999999999</v>
          </cell>
          <cell r="K25">
            <v>0.745</v>
          </cell>
          <cell r="L25">
            <v>38.808</v>
          </cell>
          <cell r="M25">
            <v>2.423</v>
          </cell>
          <cell r="N25" t="str">
            <v>#N/A N/A</v>
          </cell>
          <cell r="O25">
            <v>2.3570000000000002</v>
          </cell>
          <cell r="P25">
            <v>1.5310000000000001</v>
          </cell>
          <cell r="Q25" t="str">
            <v>#N/A N/A</v>
          </cell>
          <cell r="R25">
            <v>3.4870000000000001</v>
          </cell>
          <cell r="S25">
            <v>7.7210000000000001</v>
          </cell>
          <cell r="T25">
            <v>4.3339999999999996</v>
          </cell>
          <cell r="U25">
            <v>8.0169999999999995</v>
          </cell>
          <cell r="V25" t="str">
            <v>#N/A N/A</v>
          </cell>
          <cell r="W25" t="str">
            <v>#N/A N/A</v>
          </cell>
          <cell r="X25" t="str">
            <v>#N/A N/A</v>
          </cell>
          <cell r="Y25" t="str">
            <v>#N/A N/A</v>
          </cell>
          <cell r="Z25">
            <v>4.7050000000000001</v>
          </cell>
          <cell r="AA25">
            <v>4.5529999999999999</v>
          </cell>
          <cell r="AB25">
            <v>15.237</v>
          </cell>
          <cell r="AC25">
            <v>14.154</v>
          </cell>
          <cell r="AD25">
            <v>8.923</v>
          </cell>
          <cell r="AE25" t="str">
            <v>#N/A N/A</v>
          </cell>
        </row>
        <row r="26">
          <cell r="A26">
            <v>22705</v>
          </cell>
          <cell r="B26">
            <v>53.509</v>
          </cell>
          <cell r="C26">
            <v>19.870999999999999</v>
          </cell>
          <cell r="D26">
            <v>16.146999999999998</v>
          </cell>
          <cell r="E26">
            <v>76.694000000000003</v>
          </cell>
          <cell r="F26">
            <v>269.59500000000003</v>
          </cell>
          <cell r="G26">
            <v>10.712999999999999</v>
          </cell>
          <cell r="H26">
            <v>539.05100000000004</v>
          </cell>
          <cell r="I26">
            <v>40.768000000000001</v>
          </cell>
          <cell r="J26">
            <v>50.100999999999999</v>
          </cell>
          <cell r="K26">
            <v>0.745</v>
          </cell>
          <cell r="L26">
            <v>38.808</v>
          </cell>
          <cell r="M26">
            <v>2.423</v>
          </cell>
          <cell r="N26" t="str">
            <v>#N/A N/A</v>
          </cell>
          <cell r="O26">
            <v>2.3570000000000002</v>
          </cell>
          <cell r="P26">
            <v>1.5310000000000001</v>
          </cell>
          <cell r="Q26" t="str">
            <v>#N/A N/A</v>
          </cell>
          <cell r="R26">
            <v>3.4870000000000001</v>
          </cell>
          <cell r="S26">
            <v>7.7210000000000001</v>
          </cell>
          <cell r="T26">
            <v>4.3339999999999996</v>
          </cell>
          <cell r="U26">
            <v>8.0169999999999995</v>
          </cell>
          <cell r="V26" t="str">
            <v>#N/A N/A</v>
          </cell>
          <cell r="W26" t="str">
            <v>#N/A N/A</v>
          </cell>
          <cell r="X26" t="str">
            <v>#N/A N/A</v>
          </cell>
          <cell r="Y26" t="str">
            <v>#N/A N/A</v>
          </cell>
          <cell r="Z26">
            <v>4.7050000000000001</v>
          </cell>
          <cell r="AA26">
            <v>4.5529999999999999</v>
          </cell>
          <cell r="AB26">
            <v>15.237</v>
          </cell>
          <cell r="AC26">
            <v>14.154</v>
          </cell>
          <cell r="AD26">
            <v>8.923</v>
          </cell>
          <cell r="AE26" t="str">
            <v>#N/A N/A</v>
          </cell>
        </row>
        <row r="27">
          <cell r="A27">
            <v>22736</v>
          </cell>
          <cell r="B27">
            <v>53.509</v>
          </cell>
          <cell r="C27">
            <v>19.870999999999999</v>
          </cell>
          <cell r="D27">
            <v>16.146999999999998</v>
          </cell>
          <cell r="E27">
            <v>76.694000000000003</v>
          </cell>
          <cell r="F27">
            <v>269.59500000000003</v>
          </cell>
          <cell r="G27">
            <v>10.712999999999999</v>
          </cell>
          <cell r="H27">
            <v>539.05100000000004</v>
          </cell>
          <cell r="I27">
            <v>40.768000000000001</v>
          </cell>
          <cell r="J27">
            <v>50.100999999999999</v>
          </cell>
          <cell r="K27">
            <v>0.745</v>
          </cell>
          <cell r="L27">
            <v>38.808</v>
          </cell>
          <cell r="M27">
            <v>2.423</v>
          </cell>
          <cell r="N27" t="str">
            <v>#N/A N/A</v>
          </cell>
          <cell r="O27">
            <v>2.3570000000000002</v>
          </cell>
          <cell r="P27">
            <v>1.5310000000000001</v>
          </cell>
          <cell r="Q27" t="str">
            <v>#N/A N/A</v>
          </cell>
          <cell r="R27">
            <v>3.4870000000000001</v>
          </cell>
          <cell r="S27">
            <v>7.7210000000000001</v>
          </cell>
          <cell r="T27">
            <v>4.3339999999999996</v>
          </cell>
          <cell r="U27">
            <v>8.0169999999999995</v>
          </cell>
          <cell r="V27" t="str">
            <v>#N/A N/A</v>
          </cell>
          <cell r="W27" t="str">
            <v>#N/A N/A</v>
          </cell>
          <cell r="X27" t="str">
            <v>#N/A N/A</v>
          </cell>
          <cell r="Y27" t="str">
            <v>#N/A N/A</v>
          </cell>
          <cell r="Z27">
            <v>4.7050000000000001</v>
          </cell>
          <cell r="AA27">
            <v>4.5529999999999999</v>
          </cell>
          <cell r="AB27">
            <v>15.237</v>
          </cell>
          <cell r="AC27">
            <v>14.154</v>
          </cell>
          <cell r="AD27">
            <v>8.923</v>
          </cell>
          <cell r="AE27" t="str">
            <v>#N/A N/A</v>
          </cell>
        </row>
        <row r="28">
          <cell r="A28">
            <v>22766</v>
          </cell>
          <cell r="B28">
            <v>53.509</v>
          </cell>
          <cell r="C28">
            <v>19.870999999999999</v>
          </cell>
          <cell r="D28">
            <v>16.146999999999998</v>
          </cell>
          <cell r="E28">
            <v>76.694000000000003</v>
          </cell>
          <cell r="F28">
            <v>269.59500000000003</v>
          </cell>
          <cell r="G28">
            <v>10.712999999999999</v>
          </cell>
          <cell r="H28">
            <v>539.05100000000004</v>
          </cell>
          <cell r="I28">
            <v>40.768000000000001</v>
          </cell>
          <cell r="J28">
            <v>50.100999999999999</v>
          </cell>
          <cell r="K28">
            <v>0.745</v>
          </cell>
          <cell r="L28">
            <v>38.808</v>
          </cell>
          <cell r="M28">
            <v>2.423</v>
          </cell>
          <cell r="N28" t="str">
            <v>#N/A N/A</v>
          </cell>
          <cell r="O28">
            <v>2.3570000000000002</v>
          </cell>
          <cell r="P28">
            <v>1.5310000000000001</v>
          </cell>
          <cell r="Q28" t="str">
            <v>#N/A N/A</v>
          </cell>
          <cell r="R28">
            <v>3.4870000000000001</v>
          </cell>
          <cell r="S28">
            <v>7.7210000000000001</v>
          </cell>
          <cell r="T28">
            <v>4.3339999999999996</v>
          </cell>
          <cell r="U28">
            <v>8.0169999999999995</v>
          </cell>
          <cell r="V28" t="str">
            <v>#N/A N/A</v>
          </cell>
          <cell r="W28" t="str">
            <v>#N/A N/A</v>
          </cell>
          <cell r="X28" t="str">
            <v>#N/A N/A</v>
          </cell>
          <cell r="Y28" t="str">
            <v>#N/A N/A</v>
          </cell>
          <cell r="Z28">
            <v>4.7050000000000001</v>
          </cell>
          <cell r="AA28">
            <v>4.5529999999999999</v>
          </cell>
          <cell r="AB28">
            <v>15.237</v>
          </cell>
          <cell r="AC28">
            <v>14.154</v>
          </cell>
          <cell r="AD28">
            <v>8.923</v>
          </cell>
          <cell r="AE28" t="str">
            <v>#N/A N/A</v>
          </cell>
        </row>
        <row r="29">
          <cell r="A29">
            <v>22797</v>
          </cell>
          <cell r="B29">
            <v>53.509</v>
          </cell>
          <cell r="C29">
            <v>19.870999999999999</v>
          </cell>
          <cell r="D29">
            <v>16.146999999999998</v>
          </cell>
          <cell r="E29">
            <v>76.694000000000003</v>
          </cell>
          <cell r="F29">
            <v>269.59500000000003</v>
          </cell>
          <cell r="G29">
            <v>10.712999999999999</v>
          </cell>
          <cell r="H29">
            <v>539.05100000000004</v>
          </cell>
          <cell r="I29">
            <v>40.768000000000001</v>
          </cell>
          <cell r="J29">
            <v>50.100999999999999</v>
          </cell>
          <cell r="K29">
            <v>0.745</v>
          </cell>
          <cell r="L29">
            <v>38.808</v>
          </cell>
          <cell r="M29">
            <v>2.423</v>
          </cell>
          <cell r="N29" t="str">
            <v>#N/A N/A</v>
          </cell>
          <cell r="O29">
            <v>2.3570000000000002</v>
          </cell>
          <cell r="P29">
            <v>1.5310000000000001</v>
          </cell>
          <cell r="Q29" t="str">
            <v>#N/A N/A</v>
          </cell>
          <cell r="R29">
            <v>3.4870000000000001</v>
          </cell>
          <cell r="S29">
            <v>7.7210000000000001</v>
          </cell>
          <cell r="T29">
            <v>4.3339999999999996</v>
          </cell>
          <cell r="U29">
            <v>8.0169999999999995</v>
          </cell>
          <cell r="V29" t="str">
            <v>#N/A N/A</v>
          </cell>
          <cell r="W29" t="str">
            <v>#N/A N/A</v>
          </cell>
          <cell r="X29" t="str">
            <v>#N/A N/A</v>
          </cell>
          <cell r="Y29" t="str">
            <v>#N/A N/A</v>
          </cell>
          <cell r="Z29">
            <v>4.7050000000000001</v>
          </cell>
          <cell r="AA29">
            <v>4.5529999999999999</v>
          </cell>
          <cell r="AB29">
            <v>15.237</v>
          </cell>
          <cell r="AC29">
            <v>14.154</v>
          </cell>
          <cell r="AD29">
            <v>8.923</v>
          </cell>
          <cell r="AE29" t="str">
            <v>#N/A N/A</v>
          </cell>
        </row>
        <row r="30">
          <cell r="A30">
            <v>22827</v>
          </cell>
          <cell r="B30">
            <v>53.509</v>
          </cell>
          <cell r="C30">
            <v>19.870999999999999</v>
          </cell>
          <cell r="D30">
            <v>16.146999999999998</v>
          </cell>
          <cell r="E30">
            <v>76.694000000000003</v>
          </cell>
          <cell r="F30">
            <v>269.59500000000003</v>
          </cell>
          <cell r="G30">
            <v>10.712999999999999</v>
          </cell>
          <cell r="H30">
            <v>539.05100000000004</v>
          </cell>
          <cell r="I30">
            <v>40.768000000000001</v>
          </cell>
          <cell r="J30">
            <v>50.100999999999999</v>
          </cell>
          <cell r="K30">
            <v>0.745</v>
          </cell>
          <cell r="L30">
            <v>38.808</v>
          </cell>
          <cell r="M30">
            <v>2.423</v>
          </cell>
          <cell r="N30" t="str">
            <v>#N/A N/A</v>
          </cell>
          <cell r="O30">
            <v>2.3570000000000002</v>
          </cell>
          <cell r="P30">
            <v>1.5310000000000001</v>
          </cell>
          <cell r="Q30" t="str">
            <v>#N/A N/A</v>
          </cell>
          <cell r="R30">
            <v>3.4870000000000001</v>
          </cell>
          <cell r="S30">
            <v>7.7210000000000001</v>
          </cell>
          <cell r="T30">
            <v>4.3339999999999996</v>
          </cell>
          <cell r="U30">
            <v>8.0169999999999995</v>
          </cell>
          <cell r="V30" t="str">
            <v>#N/A N/A</v>
          </cell>
          <cell r="W30" t="str">
            <v>#N/A N/A</v>
          </cell>
          <cell r="X30" t="str">
            <v>#N/A N/A</v>
          </cell>
          <cell r="Y30" t="str">
            <v>#N/A N/A</v>
          </cell>
          <cell r="Z30">
            <v>4.7050000000000001</v>
          </cell>
          <cell r="AA30">
            <v>4.5529999999999999</v>
          </cell>
          <cell r="AB30">
            <v>15.237</v>
          </cell>
          <cell r="AC30">
            <v>14.154</v>
          </cell>
          <cell r="AD30">
            <v>8.923</v>
          </cell>
          <cell r="AE30" t="str">
            <v>#N/A N/A</v>
          </cell>
        </row>
        <row r="31">
          <cell r="A31">
            <v>22858</v>
          </cell>
          <cell r="B31">
            <v>53.509</v>
          </cell>
          <cell r="C31">
            <v>19.870999999999999</v>
          </cell>
          <cell r="D31">
            <v>16.146999999999998</v>
          </cell>
          <cell r="E31">
            <v>76.694000000000003</v>
          </cell>
          <cell r="F31">
            <v>269.59500000000003</v>
          </cell>
          <cell r="G31">
            <v>10.712999999999999</v>
          </cell>
          <cell r="H31">
            <v>539.05100000000004</v>
          </cell>
          <cell r="I31">
            <v>40.768000000000001</v>
          </cell>
          <cell r="J31">
            <v>50.100999999999999</v>
          </cell>
          <cell r="K31">
            <v>0.745</v>
          </cell>
          <cell r="L31">
            <v>38.808</v>
          </cell>
          <cell r="M31">
            <v>2.423</v>
          </cell>
          <cell r="N31" t="str">
            <v>#N/A N/A</v>
          </cell>
          <cell r="O31">
            <v>2.3570000000000002</v>
          </cell>
          <cell r="P31">
            <v>1.5310000000000001</v>
          </cell>
          <cell r="Q31" t="str">
            <v>#N/A N/A</v>
          </cell>
          <cell r="R31">
            <v>3.4870000000000001</v>
          </cell>
          <cell r="S31">
            <v>7.7210000000000001</v>
          </cell>
          <cell r="T31">
            <v>4.3339999999999996</v>
          </cell>
          <cell r="U31">
            <v>8.0169999999999995</v>
          </cell>
          <cell r="V31" t="str">
            <v>#N/A N/A</v>
          </cell>
          <cell r="W31" t="str">
            <v>#N/A N/A</v>
          </cell>
          <cell r="X31" t="str">
            <v>#N/A N/A</v>
          </cell>
          <cell r="Y31" t="str">
            <v>#N/A N/A</v>
          </cell>
          <cell r="Z31">
            <v>4.7050000000000001</v>
          </cell>
          <cell r="AA31">
            <v>4.5529999999999999</v>
          </cell>
          <cell r="AB31">
            <v>15.237</v>
          </cell>
          <cell r="AC31">
            <v>14.154</v>
          </cell>
          <cell r="AD31">
            <v>8.923</v>
          </cell>
          <cell r="AE31" t="str">
            <v>#N/A N/A</v>
          </cell>
        </row>
        <row r="32">
          <cell r="A32">
            <v>22889</v>
          </cell>
          <cell r="B32">
            <v>53.509</v>
          </cell>
          <cell r="C32">
            <v>19.870999999999999</v>
          </cell>
          <cell r="D32">
            <v>16.146999999999998</v>
          </cell>
          <cell r="E32">
            <v>76.694000000000003</v>
          </cell>
          <cell r="F32">
            <v>269.59500000000003</v>
          </cell>
          <cell r="G32">
            <v>10.712999999999999</v>
          </cell>
          <cell r="H32">
            <v>539.05100000000004</v>
          </cell>
          <cell r="I32">
            <v>40.768000000000001</v>
          </cell>
          <cell r="J32">
            <v>50.100999999999999</v>
          </cell>
          <cell r="K32">
            <v>0.745</v>
          </cell>
          <cell r="L32">
            <v>38.808</v>
          </cell>
          <cell r="M32">
            <v>2.423</v>
          </cell>
          <cell r="N32" t="str">
            <v>#N/A N/A</v>
          </cell>
          <cell r="O32">
            <v>2.3570000000000002</v>
          </cell>
          <cell r="P32">
            <v>1.5310000000000001</v>
          </cell>
          <cell r="Q32" t="str">
            <v>#N/A N/A</v>
          </cell>
          <cell r="R32">
            <v>3.4870000000000001</v>
          </cell>
          <cell r="S32">
            <v>7.7210000000000001</v>
          </cell>
          <cell r="T32">
            <v>4.3339999999999996</v>
          </cell>
          <cell r="U32">
            <v>8.0169999999999995</v>
          </cell>
          <cell r="V32" t="str">
            <v>#N/A N/A</v>
          </cell>
          <cell r="W32" t="str">
            <v>#N/A N/A</v>
          </cell>
          <cell r="X32" t="str">
            <v>#N/A N/A</v>
          </cell>
          <cell r="Y32" t="str">
            <v>#N/A N/A</v>
          </cell>
          <cell r="Z32">
            <v>4.7050000000000001</v>
          </cell>
          <cell r="AA32">
            <v>4.5529999999999999</v>
          </cell>
          <cell r="AB32">
            <v>15.237</v>
          </cell>
          <cell r="AC32">
            <v>14.154</v>
          </cell>
          <cell r="AD32">
            <v>8.923</v>
          </cell>
          <cell r="AE32" t="str">
            <v>#N/A N/A</v>
          </cell>
        </row>
        <row r="33">
          <cell r="A33">
            <v>22919</v>
          </cell>
          <cell r="B33">
            <v>53.509</v>
          </cell>
          <cell r="C33">
            <v>19.870999999999999</v>
          </cell>
          <cell r="D33">
            <v>16.146999999999998</v>
          </cell>
          <cell r="E33">
            <v>76.694000000000003</v>
          </cell>
          <cell r="F33">
            <v>269.59500000000003</v>
          </cell>
          <cell r="G33">
            <v>10.712999999999999</v>
          </cell>
          <cell r="H33">
            <v>539.05100000000004</v>
          </cell>
          <cell r="I33">
            <v>40.768000000000001</v>
          </cell>
          <cell r="J33">
            <v>50.100999999999999</v>
          </cell>
          <cell r="K33">
            <v>0.745</v>
          </cell>
          <cell r="L33">
            <v>38.808</v>
          </cell>
          <cell r="M33">
            <v>2.423</v>
          </cell>
          <cell r="N33" t="str">
            <v>#N/A N/A</v>
          </cell>
          <cell r="O33">
            <v>2.3570000000000002</v>
          </cell>
          <cell r="P33">
            <v>1.5310000000000001</v>
          </cell>
          <cell r="Q33" t="str">
            <v>#N/A N/A</v>
          </cell>
          <cell r="R33">
            <v>3.4870000000000001</v>
          </cell>
          <cell r="S33">
            <v>7.7210000000000001</v>
          </cell>
          <cell r="T33">
            <v>4.3339999999999996</v>
          </cell>
          <cell r="U33">
            <v>8.0169999999999995</v>
          </cell>
          <cell r="V33" t="str">
            <v>#N/A N/A</v>
          </cell>
          <cell r="W33" t="str">
            <v>#N/A N/A</v>
          </cell>
          <cell r="X33" t="str">
            <v>#N/A N/A</v>
          </cell>
          <cell r="Y33" t="str">
            <v>#N/A N/A</v>
          </cell>
          <cell r="Z33">
            <v>4.7050000000000001</v>
          </cell>
          <cell r="AA33">
            <v>4.5529999999999999</v>
          </cell>
          <cell r="AB33">
            <v>15.237</v>
          </cell>
          <cell r="AC33">
            <v>14.154</v>
          </cell>
          <cell r="AD33">
            <v>8.923</v>
          </cell>
          <cell r="AE33" t="str">
            <v>#N/A N/A</v>
          </cell>
        </row>
        <row r="34">
          <cell r="A34">
            <v>22950</v>
          </cell>
          <cell r="B34">
            <v>53.509</v>
          </cell>
          <cell r="C34">
            <v>19.870999999999999</v>
          </cell>
          <cell r="D34">
            <v>16.146999999999998</v>
          </cell>
          <cell r="E34">
            <v>76.694000000000003</v>
          </cell>
          <cell r="F34">
            <v>269.59500000000003</v>
          </cell>
          <cell r="G34">
            <v>10.712999999999999</v>
          </cell>
          <cell r="H34">
            <v>539.05100000000004</v>
          </cell>
          <cell r="I34">
            <v>40.768000000000001</v>
          </cell>
          <cell r="J34">
            <v>50.100999999999999</v>
          </cell>
          <cell r="K34">
            <v>0.745</v>
          </cell>
          <cell r="L34">
            <v>38.808</v>
          </cell>
          <cell r="M34">
            <v>2.423</v>
          </cell>
          <cell r="N34" t="str">
            <v>#N/A N/A</v>
          </cell>
          <cell r="O34">
            <v>2.3570000000000002</v>
          </cell>
          <cell r="P34">
            <v>1.5310000000000001</v>
          </cell>
          <cell r="Q34" t="str">
            <v>#N/A N/A</v>
          </cell>
          <cell r="R34">
            <v>3.4870000000000001</v>
          </cell>
          <cell r="S34">
            <v>7.7210000000000001</v>
          </cell>
          <cell r="T34">
            <v>4.3339999999999996</v>
          </cell>
          <cell r="U34">
            <v>8.0169999999999995</v>
          </cell>
          <cell r="V34" t="str">
            <v>#N/A N/A</v>
          </cell>
          <cell r="W34" t="str">
            <v>#N/A N/A</v>
          </cell>
          <cell r="X34" t="str">
            <v>#N/A N/A</v>
          </cell>
          <cell r="Y34" t="str">
            <v>#N/A N/A</v>
          </cell>
          <cell r="Z34">
            <v>4.7050000000000001</v>
          </cell>
          <cell r="AA34">
            <v>4.5529999999999999</v>
          </cell>
          <cell r="AB34">
            <v>15.237</v>
          </cell>
          <cell r="AC34">
            <v>14.154</v>
          </cell>
          <cell r="AD34">
            <v>8.923</v>
          </cell>
          <cell r="AE34" t="str">
            <v>#N/A N/A</v>
          </cell>
        </row>
        <row r="35">
          <cell r="A35">
            <v>22980</v>
          </cell>
          <cell r="B35">
            <v>53.509</v>
          </cell>
          <cell r="C35">
            <v>19.870999999999999</v>
          </cell>
          <cell r="D35">
            <v>16.146999999999998</v>
          </cell>
          <cell r="E35">
            <v>76.694000000000003</v>
          </cell>
          <cell r="F35">
            <v>269.59500000000003</v>
          </cell>
          <cell r="G35">
            <v>10.712999999999999</v>
          </cell>
          <cell r="H35">
            <v>539.05100000000004</v>
          </cell>
          <cell r="I35">
            <v>40.768000000000001</v>
          </cell>
          <cell r="J35">
            <v>50.100999999999999</v>
          </cell>
          <cell r="K35">
            <v>0.745</v>
          </cell>
          <cell r="L35">
            <v>38.808</v>
          </cell>
          <cell r="M35">
            <v>2.423</v>
          </cell>
          <cell r="N35" t="str">
            <v>#N/A N/A</v>
          </cell>
          <cell r="O35">
            <v>2.3570000000000002</v>
          </cell>
          <cell r="P35">
            <v>1.5310000000000001</v>
          </cell>
          <cell r="Q35" t="str">
            <v>#N/A N/A</v>
          </cell>
          <cell r="R35">
            <v>3.4870000000000001</v>
          </cell>
          <cell r="S35">
            <v>7.7210000000000001</v>
          </cell>
          <cell r="T35">
            <v>4.3339999999999996</v>
          </cell>
          <cell r="U35">
            <v>8.0169999999999995</v>
          </cell>
          <cell r="V35" t="str">
            <v>#N/A N/A</v>
          </cell>
          <cell r="W35" t="str">
            <v>#N/A N/A</v>
          </cell>
          <cell r="X35" t="str">
            <v>#N/A N/A</v>
          </cell>
          <cell r="Y35" t="str">
            <v>#N/A N/A</v>
          </cell>
          <cell r="Z35">
            <v>4.7050000000000001</v>
          </cell>
          <cell r="AA35">
            <v>4.5529999999999999</v>
          </cell>
          <cell r="AB35">
            <v>15.237</v>
          </cell>
          <cell r="AC35">
            <v>14.154</v>
          </cell>
          <cell r="AD35">
            <v>8.923</v>
          </cell>
          <cell r="AE35" t="str">
            <v>#N/A N/A</v>
          </cell>
        </row>
        <row r="36">
          <cell r="A36">
            <v>23011</v>
          </cell>
          <cell r="B36">
            <v>60.722999999999999</v>
          </cell>
          <cell r="C36">
            <v>20.096</v>
          </cell>
          <cell r="D36">
            <v>17.510999999999999</v>
          </cell>
          <cell r="E36">
            <v>80.602000000000004</v>
          </cell>
          <cell r="F36">
            <v>299.17899999999997</v>
          </cell>
          <cell r="G36">
            <v>11.88</v>
          </cell>
          <cell r="H36">
            <v>579.74800000000005</v>
          </cell>
          <cell r="I36">
            <v>41.978999999999999</v>
          </cell>
          <cell r="J36">
            <v>46.463999999999999</v>
          </cell>
          <cell r="K36">
            <v>0.752</v>
          </cell>
          <cell r="L36">
            <v>41.741</v>
          </cell>
          <cell r="M36">
            <v>2.544</v>
          </cell>
          <cell r="N36" t="str">
            <v>#N/A N/A</v>
          </cell>
          <cell r="O36">
            <v>2.746</v>
          </cell>
          <cell r="P36">
            <v>1.7250000000000001</v>
          </cell>
          <cell r="Q36" t="str">
            <v>#N/A N/A</v>
          </cell>
          <cell r="R36">
            <v>2.597</v>
          </cell>
          <cell r="S36">
            <v>8.2460000000000004</v>
          </cell>
          <cell r="T36">
            <v>4.0030000000000001</v>
          </cell>
          <cell r="U36">
            <v>8.9190000000000005</v>
          </cell>
          <cell r="V36" t="str">
            <v>#N/A N/A</v>
          </cell>
          <cell r="W36" t="str">
            <v>#N/A N/A</v>
          </cell>
          <cell r="X36" t="str">
            <v>#N/A N/A</v>
          </cell>
          <cell r="Y36" t="str">
            <v>#N/A N/A</v>
          </cell>
          <cell r="Z36">
            <v>5.5030000000000001</v>
          </cell>
          <cell r="AA36">
            <v>4.9690000000000003</v>
          </cell>
          <cell r="AB36">
            <v>19.925999999999998</v>
          </cell>
          <cell r="AC36">
            <v>15.221</v>
          </cell>
          <cell r="AD36">
            <v>9.8729999999999993</v>
          </cell>
          <cell r="AE36">
            <v>24.451000000000001</v>
          </cell>
        </row>
        <row r="37">
          <cell r="A37">
            <v>23042</v>
          </cell>
          <cell r="B37">
            <v>60.722999999999999</v>
          </cell>
          <cell r="C37">
            <v>20.096</v>
          </cell>
          <cell r="D37">
            <v>17.510999999999999</v>
          </cell>
          <cell r="E37">
            <v>80.602000000000004</v>
          </cell>
          <cell r="F37">
            <v>299.17899999999997</v>
          </cell>
          <cell r="G37">
            <v>11.88</v>
          </cell>
          <cell r="H37">
            <v>579.74800000000005</v>
          </cell>
          <cell r="I37">
            <v>41.978999999999999</v>
          </cell>
          <cell r="J37">
            <v>46.463999999999999</v>
          </cell>
          <cell r="K37">
            <v>0.752</v>
          </cell>
          <cell r="L37">
            <v>41.741</v>
          </cell>
          <cell r="M37">
            <v>2.544</v>
          </cell>
          <cell r="N37" t="str">
            <v>#N/A N/A</v>
          </cell>
          <cell r="O37">
            <v>2.746</v>
          </cell>
          <cell r="P37">
            <v>1.7250000000000001</v>
          </cell>
          <cell r="Q37" t="str">
            <v>#N/A N/A</v>
          </cell>
          <cell r="R37">
            <v>2.597</v>
          </cell>
          <cell r="S37">
            <v>8.2460000000000004</v>
          </cell>
          <cell r="T37">
            <v>4.0030000000000001</v>
          </cell>
          <cell r="U37">
            <v>8.9190000000000005</v>
          </cell>
          <cell r="V37" t="str">
            <v>#N/A N/A</v>
          </cell>
          <cell r="W37" t="str">
            <v>#N/A N/A</v>
          </cell>
          <cell r="X37" t="str">
            <v>#N/A N/A</v>
          </cell>
          <cell r="Y37" t="str">
            <v>#N/A N/A</v>
          </cell>
          <cell r="Z37">
            <v>5.5030000000000001</v>
          </cell>
          <cell r="AA37">
            <v>4.9690000000000003</v>
          </cell>
          <cell r="AB37">
            <v>19.925999999999998</v>
          </cell>
          <cell r="AC37">
            <v>15.221</v>
          </cell>
          <cell r="AD37">
            <v>9.8729999999999993</v>
          </cell>
          <cell r="AE37">
            <v>24.451000000000001</v>
          </cell>
        </row>
        <row r="38">
          <cell r="A38">
            <v>23070</v>
          </cell>
          <cell r="B38">
            <v>60.722999999999999</v>
          </cell>
          <cell r="C38">
            <v>20.096</v>
          </cell>
          <cell r="D38">
            <v>17.510999999999999</v>
          </cell>
          <cell r="E38">
            <v>80.602000000000004</v>
          </cell>
          <cell r="F38">
            <v>299.17899999999997</v>
          </cell>
          <cell r="G38">
            <v>11.88</v>
          </cell>
          <cell r="H38">
            <v>579.74800000000005</v>
          </cell>
          <cell r="I38">
            <v>41.978999999999999</v>
          </cell>
          <cell r="J38">
            <v>46.463999999999999</v>
          </cell>
          <cell r="K38">
            <v>0.752</v>
          </cell>
          <cell r="L38">
            <v>41.741</v>
          </cell>
          <cell r="M38">
            <v>2.544</v>
          </cell>
          <cell r="N38" t="str">
            <v>#N/A N/A</v>
          </cell>
          <cell r="O38">
            <v>2.746</v>
          </cell>
          <cell r="P38">
            <v>1.7250000000000001</v>
          </cell>
          <cell r="Q38" t="str">
            <v>#N/A N/A</v>
          </cell>
          <cell r="R38">
            <v>2.597</v>
          </cell>
          <cell r="S38">
            <v>8.2460000000000004</v>
          </cell>
          <cell r="T38">
            <v>4.0030000000000001</v>
          </cell>
          <cell r="U38">
            <v>8.9190000000000005</v>
          </cell>
          <cell r="V38" t="str">
            <v>#N/A N/A</v>
          </cell>
          <cell r="W38" t="str">
            <v>#N/A N/A</v>
          </cell>
          <cell r="X38" t="str">
            <v>#N/A N/A</v>
          </cell>
          <cell r="Y38" t="str">
            <v>#N/A N/A</v>
          </cell>
          <cell r="Z38">
            <v>5.5030000000000001</v>
          </cell>
          <cell r="AA38">
            <v>4.9690000000000003</v>
          </cell>
          <cell r="AB38">
            <v>19.925999999999998</v>
          </cell>
          <cell r="AC38">
            <v>15.221</v>
          </cell>
          <cell r="AD38">
            <v>9.8729999999999993</v>
          </cell>
          <cell r="AE38">
            <v>24.451000000000001</v>
          </cell>
        </row>
        <row r="39">
          <cell r="A39">
            <v>23101</v>
          </cell>
          <cell r="B39">
            <v>60.722999999999999</v>
          </cell>
          <cell r="C39">
            <v>20.096</v>
          </cell>
          <cell r="D39">
            <v>17.510999999999999</v>
          </cell>
          <cell r="E39">
            <v>80.602000000000004</v>
          </cell>
          <cell r="F39">
            <v>299.17899999999997</v>
          </cell>
          <cell r="G39">
            <v>11.88</v>
          </cell>
          <cell r="H39">
            <v>579.74800000000005</v>
          </cell>
          <cell r="I39">
            <v>41.978999999999999</v>
          </cell>
          <cell r="J39">
            <v>46.463999999999999</v>
          </cell>
          <cell r="K39">
            <v>0.752</v>
          </cell>
          <cell r="L39">
            <v>41.741</v>
          </cell>
          <cell r="M39">
            <v>2.544</v>
          </cell>
          <cell r="N39" t="str">
            <v>#N/A N/A</v>
          </cell>
          <cell r="O39">
            <v>2.746</v>
          </cell>
          <cell r="P39">
            <v>1.7250000000000001</v>
          </cell>
          <cell r="Q39" t="str">
            <v>#N/A N/A</v>
          </cell>
          <cell r="R39">
            <v>2.597</v>
          </cell>
          <cell r="S39">
            <v>8.2460000000000004</v>
          </cell>
          <cell r="T39">
            <v>4.0030000000000001</v>
          </cell>
          <cell r="U39">
            <v>8.9190000000000005</v>
          </cell>
          <cell r="V39" t="str">
            <v>#N/A N/A</v>
          </cell>
          <cell r="W39" t="str">
            <v>#N/A N/A</v>
          </cell>
          <cell r="X39" t="str">
            <v>#N/A N/A</v>
          </cell>
          <cell r="Y39" t="str">
            <v>#N/A N/A</v>
          </cell>
          <cell r="Z39">
            <v>5.5030000000000001</v>
          </cell>
          <cell r="AA39">
            <v>4.9690000000000003</v>
          </cell>
          <cell r="AB39">
            <v>19.925999999999998</v>
          </cell>
          <cell r="AC39">
            <v>15.221</v>
          </cell>
          <cell r="AD39">
            <v>9.8729999999999993</v>
          </cell>
          <cell r="AE39">
            <v>24.451000000000001</v>
          </cell>
        </row>
        <row r="40">
          <cell r="A40">
            <v>23131</v>
          </cell>
          <cell r="B40">
            <v>60.722999999999999</v>
          </cell>
          <cell r="C40">
            <v>20.096</v>
          </cell>
          <cell r="D40">
            <v>17.510999999999999</v>
          </cell>
          <cell r="E40">
            <v>80.602000000000004</v>
          </cell>
          <cell r="F40">
            <v>299.17899999999997</v>
          </cell>
          <cell r="G40">
            <v>11.88</v>
          </cell>
          <cell r="H40">
            <v>579.74800000000005</v>
          </cell>
          <cell r="I40">
            <v>41.978999999999999</v>
          </cell>
          <cell r="J40">
            <v>46.463999999999999</v>
          </cell>
          <cell r="K40">
            <v>0.752</v>
          </cell>
          <cell r="L40">
            <v>41.741</v>
          </cell>
          <cell r="M40">
            <v>2.544</v>
          </cell>
          <cell r="N40" t="str">
            <v>#N/A N/A</v>
          </cell>
          <cell r="O40">
            <v>2.746</v>
          </cell>
          <cell r="P40">
            <v>1.7250000000000001</v>
          </cell>
          <cell r="Q40" t="str">
            <v>#N/A N/A</v>
          </cell>
          <cell r="R40">
            <v>2.597</v>
          </cell>
          <cell r="S40">
            <v>8.2460000000000004</v>
          </cell>
          <cell r="T40">
            <v>4.0030000000000001</v>
          </cell>
          <cell r="U40">
            <v>8.9190000000000005</v>
          </cell>
          <cell r="V40" t="str">
            <v>#N/A N/A</v>
          </cell>
          <cell r="W40" t="str">
            <v>#N/A N/A</v>
          </cell>
          <cell r="X40" t="str">
            <v>#N/A N/A</v>
          </cell>
          <cell r="Y40" t="str">
            <v>#N/A N/A</v>
          </cell>
          <cell r="Z40">
            <v>5.5030000000000001</v>
          </cell>
          <cell r="AA40">
            <v>4.9690000000000003</v>
          </cell>
          <cell r="AB40">
            <v>19.925999999999998</v>
          </cell>
          <cell r="AC40">
            <v>15.221</v>
          </cell>
          <cell r="AD40">
            <v>9.8729999999999993</v>
          </cell>
          <cell r="AE40">
            <v>24.451000000000001</v>
          </cell>
        </row>
        <row r="41">
          <cell r="A41">
            <v>23162</v>
          </cell>
          <cell r="B41">
            <v>60.722999999999999</v>
          </cell>
          <cell r="C41">
            <v>20.096</v>
          </cell>
          <cell r="D41">
            <v>17.510999999999999</v>
          </cell>
          <cell r="E41">
            <v>80.602000000000004</v>
          </cell>
          <cell r="F41">
            <v>299.17899999999997</v>
          </cell>
          <cell r="G41">
            <v>11.88</v>
          </cell>
          <cell r="H41">
            <v>579.74800000000005</v>
          </cell>
          <cell r="I41">
            <v>41.978999999999999</v>
          </cell>
          <cell r="J41">
            <v>46.463999999999999</v>
          </cell>
          <cell r="K41">
            <v>0.752</v>
          </cell>
          <cell r="L41">
            <v>41.741</v>
          </cell>
          <cell r="M41">
            <v>2.544</v>
          </cell>
          <cell r="N41" t="str">
            <v>#N/A N/A</v>
          </cell>
          <cell r="O41">
            <v>2.746</v>
          </cell>
          <cell r="P41">
            <v>1.7250000000000001</v>
          </cell>
          <cell r="Q41" t="str">
            <v>#N/A N/A</v>
          </cell>
          <cell r="R41">
            <v>2.597</v>
          </cell>
          <cell r="S41">
            <v>8.2460000000000004</v>
          </cell>
          <cell r="T41">
            <v>4.0030000000000001</v>
          </cell>
          <cell r="U41">
            <v>8.9190000000000005</v>
          </cell>
          <cell r="V41" t="str">
            <v>#N/A N/A</v>
          </cell>
          <cell r="W41" t="str">
            <v>#N/A N/A</v>
          </cell>
          <cell r="X41" t="str">
            <v>#N/A N/A</v>
          </cell>
          <cell r="Y41" t="str">
            <v>#N/A N/A</v>
          </cell>
          <cell r="Z41">
            <v>5.5030000000000001</v>
          </cell>
          <cell r="AA41">
            <v>4.9690000000000003</v>
          </cell>
          <cell r="AB41">
            <v>19.925999999999998</v>
          </cell>
          <cell r="AC41">
            <v>15.221</v>
          </cell>
          <cell r="AD41">
            <v>9.8729999999999993</v>
          </cell>
          <cell r="AE41">
            <v>24.451000000000001</v>
          </cell>
        </row>
        <row r="42">
          <cell r="A42">
            <v>23192</v>
          </cell>
          <cell r="B42">
            <v>60.722999999999999</v>
          </cell>
          <cell r="C42">
            <v>20.096</v>
          </cell>
          <cell r="D42">
            <v>17.510999999999999</v>
          </cell>
          <cell r="E42">
            <v>80.602000000000004</v>
          </cell>
          <cell r="F42">
            <v>299.17899999999997</v>
          </cell>
          <cell r="G42">
            <v>11.88</v>
          </cell>
          <cell r="H42">
            <v>579.74800000000005</v>
          </cell>
          <cell r="I42">
            <v>41.978999999999999</v>
          </cell>
          <cell r="J42">
            <v>46.463999999999999</v>
          </cell>
          <cell r="K42">
            <v>0.752</v>
          </cell>
          <cell r="L42">
            <v>41.741</v>
          </cell>
          <cell r="M42">
            <v>2.544</v>
          </cell>
          <cell r="N42" t="str">
            <v>#N/A N/A</v>
          </cell>
          <cell r="O42">
            <v>2.746</v>
          </cell>
          <cell r="P42">
            <v>1.7250000000000001</v>
          </cell>
          <cell r="Q42" t="str">
            <v>#N/A N/A</v>
          </cell>
          <cell r="R42">
            <v>2.597</v>
          </cell>
          <cell r="S42">
            <v>8.2460000000000004</v>
          </cell>
          <cell r="T42">
            <v>4.0030000000000001</v>
          </cell>
          <cell r="U42">
            <v>8.9190000000000005</v>
          </cell>
          <cell r="V42" t="str">
            <v>#N/A N/A</v>
          </cell>
          <cell r="W42" t="str">
            <v>#N/A N/A</v>
          </cell>
          <cell r="X42" t="str">
            <v>#N/A N/A</v>
          </cell>
          <cell r="Y42" t="str">
            <v>#N/A N/A</v>
          </cell>
          <cell r="Z42">
            <v>5.5030000000000001</v>
          </cell>
          <cell r="AA42">
            <v>4.9690000000000003</v>
          </cell>
          <cell r="AB42">
            <v>19.925999999999998</v>
          </cell>
          <cell r="AC42">
            <v>15.221</v>
          </cell>
          <cell r="AD42">
            <v>9.8729999999999993</v>
          </cell>
          <cell r="AE42">
            <v>24.451000000000001</v>
          </cell>
        </row>
        <row r="43">
          <cell r="A43">
            <v>23223</v>
          </cell>
          <cell r="B43">
            <v>60.722999999999999</v>
          </cell>
          <cell r="C43">
            <v>20.096</v>
          </cell>
          <cell r="D43">
            <v>17.510999999999999</v>
          </cell>
          <cell r="E43">
            <v>80.602000000000004</v>
          </cell>
          <cell r="F43">
            <v>299.17899999999997</v>
          </cell>
          <cell r="G43">
            <v>11.88</v>
          </cell>
          <cell r="H43">
            <v>579.74800000000005</v>
          </cell>
          <cell r="I43">
            <v>41.978999999999999</v>
          </cell>
          <cell r="J43">
            <v>46.463999999999999</v>
          </cell>
          <cell r="K43">
            <v>0.752</v>
          </cell>
          <cell r="L43">
            <v>41.741</v>
          </cell>
          <cell r="M43">
            <v>2.544</v>
          </cell>
          <cell r="N43" t="str">
            <v>#N/A N/A</v>
          </cell>
          <cell r="O43">
            <v>2.746</v>
          </cell>
          <cell r="P43">
            <v>1.7250000000000001</v>
          </cell>
          <cell r="Q43" t="str">
            <v>#N/A N/A</v>
          </cell>
          <cell r="R43">
            <v>2.597</v>
          </cell>
          <cell r="S43">
            <v>8.2460000000000004</v>
          </cell>
          <cell r="T43">
            <v>4.0030000000000001</v>
          </cell>
          <cell r="U43">
            <v>8.9190000000000005</v>
          </cell>
          <cell r="V43" t="str">
            <v>#N/A N/A</v>
          </cell>
          <cell r="W43" t="str">
            <v>#N/A N/A</v>
          </cell>
          <cell r="X43" t="str">
            <v>#N/A N/A</v>
          </cell>
          <cell r="Y43" t="str">
            <v>#N/A N/A</v>
          </cell>
          <cell r="Z43">
            <v>5.5030000000000001</v>
          </cell>
          <cell r="AA43">
            <v>4.9690000000000003</v>
          </cell>
          <cell r="AB43">
            <v>19.925999999999998</v>
          </cell>
          <cell r="AC43">
            <v>15.221</v>
          </cell>
          <cell r="AD43">
            <v>9.8729999999999993</v>
          </cell>
          <cell r="AE43">
            <v>24.451000000000001</v>
          </cell>
        </row>
        <row r="44">
          <cell r="A44">
            <v>23254</v>
          </cell>
          <cell r="B44">
            <v>60.722999999999999</v>
          </cell>
          <cell r="C44">
            <v>20.096</v>
          </cell>
          <cell r="D44">
            <v>17.510999999999999</v>
          </cell>
          <cell r="E44">
            <v>80.602000000000004</v>
          </cell>
          <cell r="F44">
            <v>299.17899999999997</v>
          </cell>
          <cell r="G44">
            <v>11.88</v>
          </cell>
          <cell r="H44">
            <v>579.74800000000005</v>
          </cell>
          <cell r="I44">
            <v>41.978999999999999</v>
          </cell>
          <cell r="J44">
            <v>46.463999999999999</v>
          </cell>
          <cell r="K44">
            <v>0.752</v>
          </cell>
          <cell r="L44">
            <v>41.741</v>
          </cell>
          <cell r="M44">
            <v>2.544</v>
          </cell>
          <cell r="N44" t="str">
            <v>#N/A N/A</v>
          </cell>
          <cell r="O44">
            <v>2.746</v>
          </cell>
          <cell r="P44">
            <v>1.7250000000000001</v>
          </cell>
          <cell r="Q44" t="str">
            <v>#N/A N/A</v>
          </cell>
          <cell r="R44">
            <v>2.597</v>
          </cell>
          <cell r="S44">
            <v>8.2460000000000004</v>
          </cell>
          <cell r="T44">
            <v>4.0030000000000001</v>
          </cell>
          <cell r="U44">
            <v>8.9190000000000005</v>
          </cell>
          <cell r="V44" t="str">
            <v>#N/A N/A</v>
          </cell>
          <cell r="W44" t="str">
            <v>#N/A N/A</v>
          </cell>
          <cell r="X44" t="str">
            <v>#N/A N/A</v>
          </cell>
          <cell r="Y44" t="str">
            <v>#N/A N/A</v>
          </cell>
          <cell r="Z44">
            <v>5.5030000000000001</v>
          </cell>
          <cell r="AA44">
            <v>4.9690000000000003</v>
          </cell>
          <cell r="AB44">
            <v>19.925999999999998</v>
          </cell>
          <cell r="AC44">
            <v>15.221</v>
          </cell>
          <cell r="AD44">
            <v>9.8729999999999993</v>
          </cell>
          <cell r="AE44">
            <v>24.451000000000001</v>
          </cell>
        </row>
        <row r="45">
          <cell r="A45">
            <v>23284</v>
          </cell>
          <cell r="B45">
            <v>60.722999999999999</v>
          </cell>
          <cell r="C45">
            <v>20.096</v>
          </cell>
          <cell r="D45">
            <v>17.510999999999999</v>
          </cell>
          <cell r="E45">
            <v>80.602000000000004</v>
          </cell>
          <cell r="F45">
            <v>299.17899999999997</v>
          </cell>
          <cell r="G45">
            <v>11.88</v>
          </cell>
          <cell r="H45">
            <v>579.74800000000005</v>
          </cell>
          <cell r="I45">
            <v>41.978999999999999</v>
          </cell>
          <cell r="J45">
            <v>46.463999999999999</v>
          </cell>
          <cell r="K45">
            <v>0.752</v>
          </cell>
          <cell r="L45">
            <v>41.741</v>
          </cell>
          <cell r="M45">
            <v>2.544</v>
          </cell>
          <cell r="N45" t="str">
            <v>#N/A N/A</v>
          </cell>
          <cell r="O45">
            <v>2.746</v>
          </cell>
          <cell r="P45">
            <v>1.7250000000000001</v>
          </cell>
          <cell r="Q45" t="str">
            <v>#N/A N/A</v>
          </cell>
          <cell r="R45">
            <v>2.597</v>
          </cell>
          <cell r="S45">
            <v>8.2460000000000004</v>
          </cell>
          <cell r="T45">
            <v>4.0030000000000001</v>
          </cell>
          <cell r="U45">
            <v>8.9190000000000005</v>
          </cell>
          <cell r="V45" t="str">
            <v>#N/A N/A</v>
          </cell>
          <cell r="W45" t="str">
            <v>#N/A N/A</v>
          </cell>
          <cell r="X45" t="str">
            <v>#N/A N/A</v>
          </cell>
          <cell r="Y45" t="str">
            <v>#N/A N/A</v>
          </cell>
          <cell r="Z45">
            <v>5.5030000000000001</v>
          </cell>
          <cell r="AA45">
            <v>4.9690000000000003</v>
          </cell>
          <cell r="AB45">
            <v>19.925999999999998</v>
          </cell>
          <cell r="AC45">
            <v>15.221</v>
          </cell>
          <cell r="AD45">
            <v>9.8729999999999993</v>
          </cell>
          <cell r="AE45">
            <v>24.451000000000001</v>
          </cell>
        </row>
        <row r="46">
          <cell r="A46">
            <v>23315</v>
          </cell>
          <cell r="B46">
            <v>60.722999999999999</v>
          </cell>
          <cell r="C46">
            <v>20.096</v>
          </cell>
          <cell r="D46">
            <v>17.510999999999999</v>
          </cell>
          <cell r="E46">
            <v>80.602000000000004</v>
          </cell>
          <cell r="F46">
            <v>299.17899999999997</v>
          </cell>
          <cell r="G46">
            <v>11.88</v>
          </cell>
          <cell r="H46">
            <v>579.74800000000005</v>
          </cell>
          <cell r="I46">
            <v>41.978999999999999</v>
          </cell>
          <cell r="J46">
            <v>46.463999999999999</v>
          </cell>
          <cell r="K46">
            <v>0.752</v>
          </cell>
          <cell r="L46">
            <v>41.741</v>
          </cell>
          <cell r="M46">
            <v>2.544</v>
          </cell>
          <cell r="N46" t="str">
            <v>#N/A N/A</v>
          </cell>
          <cell r="O46">
            <v>2.746</v>
          </cell>
          <cell r="P46">
            <v>1.7250000000000001</v>
          </cell>
          <cell r="Q46" t="str">
            <v>#N/A N/A</v>
          </cell>
          <cell r="R46">
            <v>2.597</v>
          </cell>
          <cell r="S46">
            <v>8.2460000000000004</v>
          </cell>
          <cell r="T46">
            <v>4.0030000000000001</v>
          </cell>
          <cell r="U46">
            <v>8.9190000000000005</v>
          </cell>
          <cell r="V46" t="str">
            <v>#N/A N/A</v>
          </cell>
          <cell r="W46" t="str">
            <v>#N/A N/A</v>
          </cell>
          <cell r="X46" t="str">
            <v>#N/A N/A</v>
          </cell>
          <cell r="Y46" t="str">
            <v>#N/A N/A</v>
          </cell>
          <cell r="Z46">
            <v>5.5030000000000001</v>
          </cell>
          <cell r="AA46">
            <v>4.9690000000000003</v>
          </cell>
          <cell r="AB46">
            <v>19.925999999999998</v>
          </cell>
          <cell r="AC46">
            <v>15.221</v>
          </cell>
          <cell r="AD46">
            <v>9.8729999999999993</v>
          </cell>
          <cell r="AE46">
            <v>24.451000000000001</v>
          </cell>
        </row>
        <row r="47">
          <cell r="A47">
            <v>23345</v>
          </cell>
          <cell r="B47">
            <v>60.722999999999999</v>
          </cell>
          <cell r="C47">
            <v>20.096</v>
          </cell>
          <cell r="D47">
            <v>17.510999999999999</v>
          </cell>
          <cell r="E47">
            <v>80.602000000000004</v>
          </cell>
          <cell r="F47">
            <v>299.17899999999997</v>
          </cell>
          <cell r="G47">
            <v>11.88</v>
          </cell>
          <cell r="H47">
            <v>579.74800000000005</v>
          </cell>
          <cell r="I47">
            <v>41.978999999999999</v>
          </cell>
          <cell r="J47">
            <v>46.463999999999999</v>
          </cell>
          <cell r="K47">
            <v>0.752</v>
          </cell>
          <cell r="L47">
            <v>41.741</v>
          </cell>
          <cell r="M47">
            <v>2.544</v>
          </cell>
          <cell r="N47" t="str">
            <v>#N/A N/A</v>
          </cell>
          <cell r="O47">
            <v>2.746</v>
          </cell>
          <cell r="P47">
            <v>1.7250000000000001</v>
          </cell>
          <cell r="Q47" t="str">
            <v>#N/A N/A</v>
          </cell>
          <cell r="R47">
            <v>2.597</v>
          </cell>
          <cell r="S47">
            <v>8.2460000000000004</v>
          </cell>
          <cell r="T47">
            <v>4.0030000000000001</v>
          </cell>
          <cell r="U47">
            <v>8.9190000000000005</v>
          </cell>
          <cell r="V47" t="str">
            <v>#N/A N/A</v>
          </cell>
          <cell r="W47" t="str">
            <v>#N/A N/A</v>
          </cell>
          <cell r="X47" t="str">
            <v>#N/A N/A</v>
          </cell>
          <cell r="Y47" t="str">
            <v>#N/A N/A</v>
          </cell>
          <cell r="Z47">
            <v>5.5030000000000001</v>
          </cell>
          <cell r="AA47">
            <v>4.9690000000000003</v>
          </cell>
          <cell r="AB47">
            <v>19.925999999999998</v>
          </cell>
          <cell r="AC47">
            <v>15.221</v>
          </cell>
          <cell r="AD47">
            <v>9.8729999999999993</v>
          </cell>
          <cell r="AE47">
            <v>24.451000000000001</v>
          </cell>
        </row>
        <row r="48">
          <cell r="A48">
            <v>23376</v>
          </cell>
          <cell r="B48">
            <v>69.498000000000005</v>
          </cell>
          <cell r="C48">
            <v>21.733000000000001</v>
          </cell>
          <cell r="D48">
            <v>18.954000000000001</v>
          </cell>
          <cell r="E48">
            <v>85.444000000000003</v>
          </cell>
          <cell r="F48">
            <v>335.63200000000001</v>
          </cell>
          <cell r="G48">
            <v>13.064</v>
          </cell>
          <cell r="H48">
            <v>611.66899999999998</v>
          </cell>
          <cell r="I48">
            <v>44.656999999999996</v>
          </cell>
          <cell r="J48">
            <v>50.28</v>
          </cell>
          <cell r="K48">
            <v>0.84799999999999998</v>
          </cell>
          <cell r="L48">
            <v>47.88</v>
          </cell>
          <cell r="M48">
            <v>2.7080000000000002</v>
          </cell>
          <cell r="N48" t="str">
            <v>#N/A N/A</v>
          </cell>
          <cell r="O48">
            <v>3.8639999999999999</v>
          </cell>
          <cell r="P48">
            <v>1.9750000000000001</v>
          </cell>
          <cell r="Q48" t="str">
            <v>#N/A N/A</v>
          </cell>
          <cell r="R48">
            <v>2.992</v>
          </cell>
          <cell r="S48">
            <v>9.1489999999999991</v>
          </cell>
          <cell r="T48">
            <v>4.16</v>
          </cell>
          <cell r="U48">
            <v>10.352</v>
          </cell>
          <cell r="V48" t="str">
            <v>#N/A N/A</v>
          </cell>
          <cell r="W48" t="str">
            <v>#N/A N/A</v>
          </cell>
          <cell r="X48" t="str">
            <v>#N/A N/A</v>
          </cell>
          <cell r="Y48" t="str">
            <v>#N/A N/A</v>
          </cell>
          <cell r="Z48">
            <v>5.4829999999999997</v>
          </cell>
          <cell r="AA48">
            <v>4.8390000000000004</v>
          </cell>
          <cell r="AB48">
            <v>23.021000000000001</v>
          </cell>
          <cell r="AC48">
            <v>16.936</v>
          </cell>
          <cell r="AD48">
            <v>10.663</v>
          </cell>
          <cell r="AE48">
            <v>18.271999999999998</v>
          </cell>
        </row>
        <row r="49">
          <cell r="A49">
            <v>23407</v>
          </cell>
          <cell r="B49">
            <v>69.498000000000005</v>
          </cell>
          <cell r="C49">
            <v>21.733000000000001</v>
          </cell>
          <cell r="D49">
            <v>18.954000000000001</v>
          </cell>
          <cell r="E49">
            <v>85.444000000000003</v>
          </cell>
          <cell r="F49">
            <v>335.63200000000001</v>
          </cell>
          <cell r="G49">
            <v>13.064</v>
          </cell>
          <cell r="H49">
            <v>611.66899999999998</v>
          </cell>
          <cell r="I49">
            <v>44.656999999999996</v>
          </cell>
          <cell r="J49">
            <v>50.28</v>
          </cell>
          <cell r="K49">
            <v>0.84799999999999998</v>
          </cell>
          <cell r="L49">
            <v>47.88</v>
          </cell>
          <cell r="M49">
            <v>2.7080000000000002</v>
          </cell>
          <cell r="N49" t="str">
            <v>#N/A N/A</v>
          </cell>
          <cell r="O49">
            <v>3.8639999999999999</v>
          </cell>
          <cell r="P49">
            <v>1.9750000000000001</v>
          </cell>
          <cell r="Q49" t="str">
            <v>#N/A N/A</v>
          </cell>
          <cell r="R49">
            <v>2.992</v>
          </cell>
          <cell r="S49">
            <v>9.1489999999999991</v>
          </cell>
          <cell r="T49">
            <v>4.16</v>
          </cell>
          <cell r="U49">
            <v>10.352</v>
          </cell>
          <cell r="V49" t="str">
            <v>#N/A N/A</v>
          </cell>
          <cell r="W49" t="str">
            <v>#N/A N/A</v>
          </cell>
          <cell r="X49" t="str">
            <v>#N/A N/A</v>
          </cell>
          <cell r="Y49" t="str">
            <v>#N/A N/A</v>
          </cell>
          <cell r="Z49">
            <v>5.4829999999999997</v>
          </cell>
          <cell r="AA49">
            <v>4.8390000000000004</v>
          </cell>
          <cell r="AB49">
            <v>23.021000000000001</v>
          </cell>
          <cell r="AC49">
            <v>16.936</v>
          </cell>
          <cell r="AD49">
            <v>10.663</v>
          </cell>
          <cell r="AE49">
            <v>18.271999999999998</v>
          </cell>
        </row>
        <row r="50">
          <cell r="A50">
            <v>23436</v>
          </cell>
          <cell r="B50">
            <v>69.498000000000005</v>
          </cell>
          <cell r="C50">
            <v>21.733000000000001</v>
          </cell>
          <cell r="D50">
            <v>18.954000000000001</v>
          </cell>
          <cell r="E50">
            <v>85.444000000000003</v>
          </cell>
          <cell r="F50">
            <v>335.63200000000001</v>
          </cell>
          <cell r="G50">
            <v>13.064</v>
          </cell>
          <cell r="H50">
            <v>611.66899999999998</v>
          </cell>
          <cell r="I50">
            <v>44.656999999999996</v>
          </cell>
          <cell r="J50">
            <v>50.28</v>
          </cell>
          <cell r="K50">
            <v>0.84799999999999998</v>
          </cell>
          <cell r="L50">
            <v>47.88</v>
          </cell>
          <cell r="M50">
            <v>2.7080000000000002</v>
          </cell>
          <cell r="N50" t="str">
            <v>#N/A N/A</v>
          </cell>
          <cell r="O50">
            <v>3.8639999999999999</v>
          </cell>
          <cell r="P50">
            <v>1.9750000000000001</v>
          </cell>
          <cell r="Q50" t="str">
            <v>#N/A N/A</v>
          </cell>
          <cell r="R50">
            <v>2.992</v>
          </cell>
          <cell r="S50">
            <v>9.1489999999999991</v>
          </cell>
          <cell r="T50">
            <v>4.16</v>
          </cell>
          <cell r="U50">
            <v>10.352</v>
          </cell>
          <cell r="V50" t="str">
            <v>#N/A N/A</v>
          </cell>
          <cell r="W50" t="str">
            <v>#N/A N/A</v>
          </cell>
          <cell r="X50" t="str">
            <v>#N/A N/A</v>
          </cell>
          <cell r="Y50" t="str">
            <v>#N/A N/A</v>
          </cell>
          <cell r="Z50">
            <v>5.4829999999999997</v>
          </cell>
          <cell r="AA50">
            <v>4.8390000000000004</v>
          </cell>
          <cell r="AB50">
            <v>23.021000000000001</v>
          </cell>
          <cell r="AC50">
            <v>16.936</v>
          </cell>
          <cell r="AD50">
            <v>10.663</v>
          </cell>
          <cell r="AE50">
            <v>18.271999999999998</v>
          </cell>
        </row>
        <row r="51">
          <cell r="A51">
            <v>23467</v>
          </cell>
          <cell r="B51">
            <v>69.498000000000005</v>
          </cell>
          <cell r="C51">
            <v>21.733000000000001</v>
          </cell>
          <cell r="D51">
            <v>18.954000000000001</v>
          </cell>
          <cell r="E51">
            <v>85.444000000000003</v>
          </cell>
          <cell r="F51">
            <v>335.63200000000001</v>
          </cell>
          <cell r="G51">
            <v>13.064</v>
          </cell>
          <cell r="H51">
            <v>611.66899999999998</v>
          </cell>
          <cell r="I51">
            <v>44.656999999999996</v>
          </cell>
          <cell r="J51">
            <v>50.28</v>
          </cell>
          <cell r="K51">
            <v>0.84799999999999998</v>
          </cell>
          <cell r="L51">
            <v>47.88</v>
          </cell>
          <cell r="M51">
            <v>2.7080000000000002</v>
          </cell>
          <cell r="N51" t="str">
            <v>#N/A N/A</v>
          </cell>
          <cell r="O51">
            <v>3.8639999999999999</v>
          </cell>
          <cell r="P51">
            <v>1.9750000000000001</v>
          </cell>
          <cell r="Q51" t="str">
            <v>#N/A N/A</v>
          </cell>
          <cell r="R51">
            <v>2.992</v>
          </cell>
          <cell r="S51">
            <v>9.1489999999999991</v>
          </cell>
          <cell r="T51">
            <v>4.16</v>
          </cell>
          <cell r="U51">
            <v>10.352</v>
          </cell>
          <cell r="V51" t="str">
            <v>#N/A N/A</v>
          </cell>
          <cell r="W51" t="str">
            <v>#N/A N/A</v>
          </cell>
          <cell r="X51" t="str">
            <v>#N/A N/A</v>
          </cell>
          <cell r="Y51" t="str">
            <v>#N/A N/A</v>
          </cell>
          <cell r="Z51">
            <v>5.4829999999999997</v>
          </cell>
          <cell r="AA51">
            <v>4.8390000000000004</v>
          </cell>
          <cell r="AB51">
            <v>23.021000000000001</v>
          </cell>
          <cell r="AC51">
            <v>16.936</v>
          </cell>
          <cell r="AD51">
            <v>10.663</v>
          </cell>
          <cell r="AE51">
            <v>18.271999999999998</v>
          </cell>
        </row>
        <row r="52">
          <cell r="A52">
            <v>23497</v>
          </cell>
          <cell r="B52">
            <v>69.498000000000005</v>
          </cell>
          <cell r="C52">
            <v>21.733000000000001</v>
          </cell>
          <cell r="D52">
            <v>18.954000000000001</v>
          </cell>
          <cell r="E52">
            <v>85.444000000000003</v>
          </cell>
          <cell r="F52">
            <v>335.63200000000001</v>
          </cell>
          <cell r="G52">
            <v>13.064</v>
          </cell>
          <cell r="H52">
            <v>611.66899999999998</v>
          </cell>
          <cell r="I52">
            <v>44.656999999999996</v>
          </cell>
          <cell r="J52">
            <v>50.28</v>
          </cell>
          <cell r="K52">
            <v>0.84799999999999998</v>
          </cell>
          <cell r="L52">
            <v>47.88</v>
          </cell>
          <cell r="M52">
            <v>2.7080000000000002</v>
          </cell>
          <cell r="N52" t="str">
            <v>#N/A N/A</v>
          </cell>
          <cell r="O52">
            <v>3.8639999999999999</v>
          </cell>
          <cell r="P52">
            <v>1.9750000000000001</v>
          </cell>
          <cell r="Q52" t="str">
            <v>#N/A N/A</v>
          </cell>
          <cell r="R52">
            <v>2.992</v>
          </cell>
          <cell r="S52">
            <v>9.1489999999999991</v>
          </cell>
          <cell r="T52">
            <v>4.16</v>
          </cell>
          <cell r="U52">
            <v>10.352</v>
          </cell>
          <cell r="V52" t="str">
            <v>#N/A N/A</v>
          </cell>
          <cell r="W52" t="str">
            <v>#N/A N/A</v>
          </cell>
          <cell r="X52" t="str">
            <v>#N/A N/A</v>
          </cell>
          <cell r="Y52" t="str">
            <v>#N/A N/A</v>
          </cell>
          <cell r="Z52">
            <v>5.4829999999999997</v>
          </cell>
          <cell r="AA52">
            <v>4.8390000000000004</v>
          </cell>
          <cell r="AB52">
            <v>23.021000000000001</v>
          </cell>
          <cell r="AC52">
            <v>16.936</v>
          </cell>
          <cell r="AD52">
            <v>10.663</v>
          </cell>
          <cell r="AE52">
            <v>18.271999999999998</v>
          </cell>
        </row>
        <row r="53">
          <cell r="A53">
            <v>23528</v>
          </cell>
          <cell r="B53">
            <v>69.498000000000005</v>
          </cell>
          <cell r="C53">
            <v>21.733000000000001</v>
          </cell>
          <cell r="D53">
            <v>18.954000000000001</v>
          </cell>
          <cell r="E53">
            <v>85.444000000000003</v>
          </cell>
          <cell r="F53">
            <v>335.63200000000001</v>
          </cell>
          <cell r="G53">
            <v>13.064</v>
          </cell>
          <cell r="H53">
            <v>611.66899999999998</v>
          </cell>
          <cell r="I53">
            <v>44.656999999999996</v>
          </cell>
          <cell r="J53">
            <v>50.28</v>
          </cell>
          <cell r="K53">
            <v>0.84799999999999998</v>
          </cell>
          <cell r="L53">
            <v>47.88</v>
          </cell>
          <cell r="M53">
            <v>2.7080000000000002</v>
          </cell>
          <cell r="N53" t="str">
            <v>#N/A N/A</v>
          </cell>
          <cell r="O53">
            <v>3.8639999999999999</v>
          </cell>
          <cell r="P53">
            <v>1.9750000000000001</v>
          </cell>
          <cell r="Q53" t="str">
            <v>#N/A N/A</v>
          </cell>
          <cell r="R53">
            <v>2.992</v>
          </cell>
          <cell r="S53">
            <v>9.1489999999999991</v>
          </cell>
          <cell r="T53">
            <v>4.16</v>
          </cell>
          <cell r="U53">
            <v>10.352</v>
          </cell>
          <cell r="V53" t="str">
            <v>#N/A N/A</v>
          </cell>
          <cell r="W53" t="str">
            <v>#N/A N/A</v>
          </cell>
          <cell r="X53" t="str">
            <v>#N/A N/A</v>
          </cell>
          <cell r="Y53" t="str">
            <v>#N/A N/A</v>
          </cell>
          <cell r="Z53">
            <v>5.4829999999999997</v>
          </cell>
          <cell r="AA53">
            <v>4.8390000000000004</v>
          </cell>
          <cell r="AB53">
            <v>23.021000000000001</v>
          </cell>
          <cell r="AC53">
            <v>16.936</v>
          </cell>
          <cell r="AD53">
            <v>10.663</v>
          </cell>
          <cell r="AE53">
            <v>18.271999999999998</v>
          </cell>
        </row>
        <row r="54">
          <cell r="A54">
            <v>23558</v>
          </cell>
          <cell r="B54">
            <v>69.498000000000005</v>
          </cell>
          <cell r="C54">
            <v>21.733000000000001</v>
          </cell>
          <cell r="D54">
            <v>18.954000000000001</v>
          </cell>
          <cell r="E54">
            <v>85.444000000000003</v>
          </cell>
          <cell r="F54">
            <v>335.63200000000001</v>
          </cell>
          <cell r="G54">
            <v>13.064</v>
          </cell>
          <cell r="H54">
            <v>611.66899999999998</v>
          </cell>
          <cell r="I54">
            <v>44.656999999999996</v>
          </cell>
          <cell r="J54">
            <v>50.28</v>
          </cell>
          <cell r="K54">
            <v>0.84799999999999998</v>
          </cell>
          <cell r="L54">
            <v>47.88</v>
          </cell>
          <cell r="M54">
            <v>2.7080000000000002</v>
          </cell>
          <cell r="N54" t="str">
            <v>#N/A N/A</v>
          </cell>
          <cell r="O54">
            <v>3.8639999999999999</v>
          </cell>
          <cell r="P54">
            <v>1.9750000000000001</v>
          </cell>
          <cell r="Q54" t="str">
            <v>#N/A N/A</v>
          </cell>
          <cell r="R54">
            <v>2.992</v>
          </cell>
          <cell r="S54">
            <v>9.1489999999999991</v>
          </cell>
          <cell r="T54">
            <v>4.16</v>
          </cell>
          <cell r="U54">
            <v>10.352</v>
          </cell>
          <cell r="V54" t="str">
            <v>#N/A N/A</v>
          </cell>
          <cell r="W54" t="str">
            <v>#N/A N/A</v>
          </cell>
          <cell r="X54" t="str">
            <v>#N/A N/A</v>
          </cell>
          <cell r="Y54" t="str">
            <v>#N/A N/A</v>
          </cell>
          <cell r="Z54">
            <v>5.4829999999999997</v>
          </cell>
          <cell r="AA54">
            <v>4.8390000000000004</v>
          </cell>
          <cell r="AB54">
            <v>23.021000000000001</v>
          </cell>
          <cell r="AC54">
            <v>16.936</v>
          </cell>
          <cell r="AD54">
            <v>10.663</v>
          </cell>
          <cell r="AE54">
            <v>18.271999999999998</v>
          </cell>
        </row>
        <row r="55">
          <cell r="A55">
            <v>23589</v>
          </cell>
          <cell r="B55">
            <v>69.498000000000005</v>
          </cell>
          <cell r="C55">
            <v>21.733000000000001</v>
          </cell>
          <cell r="D55">
            <v>18.954000000000001</v>
          </cell>
          <cell r="E55">
            <v>85.444000000000003</v>
          </cell>
          <cell r="F55">
            <v>335.63200000000001</v>
          </cell>
          <cell r="G55">
            <v>13.064</v>
          </cell>
          <cell r="H55">
            <v>611.66899999999998</v>
          </cell>
          <cell r="I55">
            <v>44.656999999999996</v>
          </cell>
          <cell r="J55">
            <v>50.28</v>
          </cell>
          <cell r="K55">
            <v>0.84799999999999998</v>
          </cell>
          <cell r="L55">
            <v>47.88</v>
          </cell>
          <cell r="M55">
            <v>2.7080000000000002</v>
          </cell>
          <cell r="N55" t="str">
            <v>#N/A N/A</v>
          </cell>
          <cell r="O55">
            <v>3.8639999999999999</v>
          </cell>
          <cell r="P55">
            <v>1.9750000000000001</v>
          </cell>
          <cell r="Q55" t="str">
            <v>#N/A N/A</v>
          </cell>
          <cell r="R55">
            <v>2.992</v>
          </cell>
          <cell r="S55">
            <v>9.1489999999999991</v>
          </cell>
          <cell r="T55">
            <v>4.16</v>
          </cell>
          <cell r="U55">
            <v>10.352</v>
          </cell>
          <cell r="V55" t="str">
            <v>#N/A N/A</v>
          </cell>
          <cell r="W55" t="str">
            <v>#N/A N/A</v>
          </cell>
          <cell r="X55" t="str">
            <v>#N/A N/A</v>
          </cell>
          <cell r="Y55" t="str">
            <v>#N/A N/A</v>
          </cell>
          <cell r="Z55">
            <v>5.4829999999999997</v>
          </cell>
          <cell r="AA55">
            <v>4.8390000000000004</v>
          </cell>
          <cell r="AB55">
            <v>23.021000000000001</v>
          </cell>
          <cell r="AC55">
            <v>16.936</v>
          </cell>
          <cell r="AD55">
            <v>10.663</v>
          </cell>
          <cell r="AE55">
            <v>18.271999999999998</v>
          </cell>
        </row>
        <row r="56">
          <cell r="A56">
            <v>23620</v>
          </cell>
          <cell r="B56">
            <v>69.498000000000005</v>
          </cell>
          <cell r="C56">
            <v>21.733000000000001</v>
          </cell>
          <cell r="D56">
            <v>18.954000000000001</v>
          </cell>
          <cell r="E56">
            <v>85.444000000000003</v>
          </cell>
          <cell r="F56">
            <v>335.63200000000001</v>
          </cell>
          <cell r="G56">
            <v>13.064</v>
          </cell>
          <cell r="H56">
            <v>611.66899999999998</v>
          </cell>
          <cell r="I56">
            <v>44.656999999999996</v>
          </cell>
          <cell r="J56">
            <v>50.28</v>
          </cell>
          <cell r="K56">
            <v>0.84799999999999998</v>
          </cell>
          <cell r="L56">
            <v>47.88</v>
          </cell>
          <cell r="M56">
            <v>2.7080000000000002</v>
          </cell>
          <cell r="N56" t="str">
            <v>#N/A N/A</v>
          </cell>
          <cell r="O56">
            <v>3.8639999999999999</v>
          </cell>
          <cell r="P56">
            <v>1.9750000000000001</v>
          </cell>
          <cell r="Q56" t="str">
            <v>#N/A N/A</v>
          </cell>
          <cell r="R56">
            <v>2.992</v>
          </cell>
          <cell r="S56">
            <v>9.1489999999999991</v>
          </cell>
          <cell r="T56">
            <v>4.16</v>
          </cell>
          <cell r="U56">
            <v>10.352</v>
          </cell>
          <cell r="V56" t="str">
            <v>#N/A N/A</v>
          </cell>
          <cell r="W56" t="str">
            <v>#N/A N/A</v>
          </cell>
          <cell r="X56" t="str">
            <v>#N/A N/A</v>
          </cell>
          <cell r="Y56" t="str">
            <v>#N/A N/A</v>
          </cell>
          <cell r="Z56">
            <v>5.4829999999999997</v>
          </cell>
          <cell r="AA56">
            <v>4.8390000000000004</v>
          </cell>
          <cell r="AB56">
            <v>23.021000000000001</v>
          </cell>
          <cell r="AC56">
            <v>16.936</v>
          </cell>
          <cell r="AD56">
            <v>10.663</v>
          </cell>
          <cell r="AE56">
            <v>18.271999999999998</v>
          </cell>
        </row>
        <row r="57">
          <cell r="A57">
            <v>23650</v>
          </cell>
          <cell r="B57">
            <v>69.498000000000005</v>
          </cell>
          <cell r="C57">
            <v>21.733000000000001</v>
          </cell>
          <cell r="D57">
            <v>18.954000000000001</v>
          </cell>
          <cell r="E57">
            <v>85.444000000000003</v>
          </cell>
          <cell r="F57">
            <v>335.63200000000001</v>
          </cell>
          <cell r="G57">
            <v>13.064</v>
          </cell>
          <cell r="H57">
            <v>611.66899999999998</v>
          </cell>
          <cell r="I57">
            <v>44.656999999999996</v>
          </cell>
          <cell r="J57">
            <v>50.28</v>
          </cell>
          <cell r="K57">
            <v>0.84799999999999998</v>
          </cell>
          <cell r="L57">
            <v>47.88</v>
          </cell>
          <cell r="M57">
            <v>2.7080000000000002</v>
          </cell>
          <cell r="N57" t="str">
            <v>#N/A N/A</v>
          </cell>
          <cell r="O57">
            <v>3.8639999999999999</v>
          </cell>
          <cell r="P57">
            <v>1.9750000000000001</v>
          </cell>
          <cell r="Q57" t="str">
            <v>#N/A N/A</v>
          </cell>
          <cell r="R57">
            <v>2.992</v>
          </cell>
          <cell r="S57">
            <v>9.1489999999999991</v>
          </cell>
          <cell r="T57">
            <v>4.16</v>
          </cell>
          <cell r="U57">
            <v>10.352</v>
          </cell>
          <cell r="V57" t="str">
            <v>#N/A N/A</v>
          </cell>
          <cell r="W57" t="str">
            <v>#N/A N/A</v>
          </cell>
          <cell r="X57" t="str">
            <v>#N/A N/A</v>
          </cell>
          <cell r="Y57" t="str">
            <v>#N/A N/A</v>
          </cell>
          <cell r="Z57">
            <v>5.4829999999999997</v>
          </cell>
          <cell r="AA57">
            <v>4.8390000000000004</v>
          </cell>
          <cell r="AB57">
            <v>23.021000000000001</v>
          </cell>
          <cell r="AC57">
            <v>16.936</v>
          </cell>
          <cell r="AD57">
            <v>10.663</v>
          </cell>
          <cell r="AE57">
            <v>18.271999999999998</v>
          </cell>
        </row>
        <row r="58">
          <cell r="A58">
            <v>23681</v>
          </cell>
          <cell r="B58">
            <v>69.498000000000005</v>
          </cell>
          <cell r="C58">
            <v>21.733000000000001</v>
          </cell>
          <cell r="D58">
            <v>18.954000000000001</v>
          </cell>
          <cell r="E58">
            <v>85.444000000000003</v>
          </cell>
          <cell r="F58">
            <v>335.63200000000001</v>
          </cell>
          <cell r="G58">
            <v>13.064</v>
          </cell>
          <cell r="H58">
            <v>611.66899999999998</v>
          </cell>
          <cell r="I58">
            <v>44.656999999999996</v>
          </cell>
          <cell r="J58">
            <v>50.28</v>
          </cell>
          <cell r="K58">
            <v>0.84799999999999998</v>
          </cell>
          <cell r="L58">
            <v>47.88</v>
          </cell>
          <cell r="M58">
            <v>2.7080000000000002</v>
          </cell>
          <cell r="N58" t="str">
            <v>#N/A N/A</v>
          </cell>
          <cell r="O58">
            <v>3.8639999999999999</v>
          </cell>
          <cell r="P58">
            <v>1.9750000000000001</v>
          </cell>
          <cell r="Q58" t="str">
            <v>#N/A N/A</v>
          </cell>
          <cell r="R58">
            <v>2.992</v>
          </cell>
          <cell r="S58">
            <v>9.1489999999999991</v>
          </cell>
          <cell r="T58">
            <v>4.16</v>
          </cell>
          <cell r="U58">
            <v>10.352</v>
          </cell>
          <cell r="V58" t="str">
            <v>#N/A N/A</v>
          </cell>
          <cell r="W58" t="str">
            <v>#N/A N/A</v>
          </cell>
          <cell r="X58" t="str">
            <v>#N/A N/A</v>
          </cell>
          <cell r="Y58" t="str">
            <v>#N/A N/A</v>
          </cell>
          <cell r="Z58">
            <v>5.4829999999999997</v>
          </cell>
          <cell r="AA58">
            <v>4.8390000000000004</v>
          </cell>
          <cell r="AB58">
            <v>23.021000000000001</v>
          </cell>
          <cell r="AC58">
            <v>16.936</v>
          </cell>
          <cell r="AD58">
            <v>10.663</v>
          </cell>
          <cell r="AE58">
            <v>18.271999999999998</v>
          </cell>
        </row>
        <row r="59">
          <cell r="A59">
            <v>23711</v>
          </cell>
          <cell r="B59">
            <v>69.498000000000005</v>
          </cell>
          <cell r="C59">
            <v>21.733000000000001</v>
          </cell>
          <cell r="D59">
            <v>18.954000000000001</v>
          </cell>
          <cell r="E59">
            <v>85.444000000000003</v>
          </cell>
          <cell r="F59">
            <v>335.63200000000001</v>
          </cell>
          <cell r="G59">
            <v>13.064</v>
          </cell>
          <cell r="H59">
            <v>611.66899999999998</v>
          </cell>
          <cell r="I59">
            <v>44.656999999999996</v>
          </cell>
          <cell r="J59">
            <v>50.28</v>
          </cell>
          <cell r="K59">
            <v>0.84799999999999998</v>
          </cell>
          <cell r="L59">
            <v>47.88</v>
          </cell>
          <cell r="M59">
            <v>2.7080000000000002</v>
          </cell>
          <cell r="N59" t="str">
            <v>#N/A N/A</v>
          </cell>
          <cell r="O59">
            <v>3.8639999999999999</v>
          </cell>
          <cell r="P59">
            <v>1.9750000000000001</v>
          </cell>
          <cell r="Q59" t="str">
            <v>#N/A N/A</v>
          </cell>
          <cell r="R59">
            <v>2.992</v>
          </cell>
          <cell r="S59">
            <v>9.1489999999999991</v>
          </cell>
          <cell r="T59">
            <v>4.16</v>
          </cell>
          <cell r="U59">
            <v>10.352</v>
          </cell>
          <cell r="V59" t="str">
            <v>#N/A N/A</v>
          </cell>
          <cell r="W59" t="str">
            <v>#N/A N/A</v>
          </cell>
          <cell r="X59" t="str">
            <v>#N/A N/A</v>
          </cell>
          <cell r="Y59" t="str">
            <v>#N/A N/A</v>
          </cell>
          <cell r="Z59">
            <v>5.4829999999999997</v>
          </cell>
          <cell r="AA59">
            <v>4.8390000000000004</v>
          </cell>
          <cell r="AB59">
            <v>23.021000000000001</v>
          </cell>
          <cell r="AC59">
            <v>16.936</v>
          </cell>
          <cell r="AD59">
            <v>10.663</v>
          </cell>
          <cell r="AE59">
            <v>18.271999999999998</v>
          </cell>
        </row>
        <row r="60">
          <cell r="A60">
            <v>23742</v>
          </cell>
          <cell r="B60">
            <v>81.748999999999995</v>
          </cell>
          <cell r="C60">
            <v>24.007000000000001</v>
          </cell>
          <cell r="D60">
            <v>21.137</v>
          </cell>
          <cell r="E60">
            <v>93.388000000000005</v>
          </cell>
          <cell r="F60">
            <v>373.29899999999998</v>
          </cell>
          <cell r="G60">
            <v>14.481</v>
          </cell>
          <cell r="H60">
            <v>656.91200000000003</v>
          </cell>
          <cell r="I60">
            <v>48.883000000000003</v>
          </cell>
          <cell r="J60">
            <v>58.613</v>
          </cell>
          <cell r="K60">
            <v>0.85499999999999998</v>
          </cell>
          <cell r="L60">
            <v>55.871000000000002</v>
          </cell>
          <cell r="M60">
            <v>2.9</v>
          </cell>
          <cell r="N60" t="str">
            <v>#N/A N/A</v>
          </cell>
          <cell r="O60">
            <v>3.3580000000000001</v>
          </cell>
          <cell r="P60">
            <v>2.2749999999999999</v>
          </cell>
          <cell r="Q60" t="str">
            <v>#N/A N/A</v>
          </cell>
          <cell r="R60">
            <v>3.4049999999999998</v>
          </cell>
          <cell r="S60">
            <v>10.042999999999999</v>
          </cell>
          <cell r="T60">
            <v>4.782</v>
          </cell>
          <cell r="U60">
            <v>11.173</v>
          </cell>
          <cell r="V60" t="str">
            <v>#N/A N/A</v>
          </cell>
          <cell r="W60" t="str">
            <v>#N/A N/A</v>
          </cell>
          <cell r="X60" t="str">
            <v>#N/A N/A</v>
          </cell>
          <cell r="Y60" t="str">
            <v>#N/A N/A</v>
          </cell>
          <cell r="Z60">
            <v>5.7940000000000005</v>
          </cell>
          <cell r="AA60">
            <v>5.992</v>
          </cell>
          <cell r="AB60">
            <v>21.212</v>
          </cell>
          <cell r="AC60">
            <v>20.07</v>
          </cell>
          <cell r="AD60">
            <v>9.1140000000000008</v>
          </cell>
          <cell r="AE60">
            <v>25.605</v>
          </cell>
        </row>
        <row r="61">
          <cell r="A61">
            <v>23773</v>
          </cell>
          <cell r="B61">
            <v>81.748999999999995</v>
          </cell>
          <cell r="C61">
            <v>24.007000000000001</v>
          </cell>
          <cell r="D61">
            <v>21.137</v>
          </cell>
          <cell r="E61">
            <v>93.388000000000005</v>
          </cell>
          <cell r="F61">
            <v>373.29899999999998</v>
          </cell>
          <cell r="G61">
            <v>14.481</v>
          </cell>
          <cell r="H61">
            <v>656.91200000000003</v>
          </cell>
          <cell r="I61">
            <v>48.883000000000003</v>
          </cell>
          <cell r="J61">
            <v>58.613</v>
          </cell>
          <cell r="K61">
            <v>0.85499999999999998</v>
          </cell>
          <cell r="L61">
            <v>55.871000000000002</v>
          </cell>
          <cell r="M61">
            <v>2.9</v>
          </cell>
          <cell r="N61" t="str">
            <v>#N/A N/A</v>
          </cell>
          <cell r="O61">
            <v>3.3580000000000001</v>
          </cell>
          <cell r="P61">
            <v>2.2749999999999999</v>
          </cell>
          <cell r="Q61" t="str">
            <v>#N/A N/A</v>
          </cell>
          <cell r="R61">
            <v>3.4049999999999998</v>
          </cell>
          <cell r="S61">
            <v>10.042999999999999</v>
          </cell>
          <cell r="T61">
            <v>4.782</v>
          </cell>
          <cell r="U61">
            <v>11.173</v>
          </cell>
          <cell r="V61" t="str">
            <v>#N/A N/A</v>
          </cell>
          <cell r="W61" t="str">
            <v>#N/A N/A</v>
          </cell>
          <cell r="X61" t="str">
            <v>#N/A N/A</v>
          </cell>
          <cell r="Y61" t="str">
            <v>#N/A N/A</v>
          </cell>
          <cell r="Z61">
            <v>5.7940000000000005</v>
          </cell>
          <cell r="AA61">
            <v>5.992</v>
          </cell>
          <cell r="AB61">
            <v>21.212</v>
          </cell>
          <cell r="AC61">
            <v>20.07</v>
          </cell>
          <cell r="AD61">
            <v>9.1140000000000008</v>
          </cell>
          <cell r="AE61">
            <v>25.605</v>
          </cell>
        </row>
        <row r="62">
          <cell r="A62">
            <v>23801</v>
          </cell>
          <cell r="B62">
            <v>81.748999999999995</v>
          </cell>
          <cell r="C62">
            <v>24.007000000000001</v>
          </cell>
          <cell r="D62">
            <v>21.137</v>
          </cell>
          <cell r="E62">
            <v>93.388000000000005</v>
          </cell>
          <cell r="F62">
            <v>373.29899999999998</v>
          </cell>
          <cell r="G62">
            <v>14.481</v>
          </cell>
          <cell r="H62">
            <v>656.91200000000003</v>
          </cell>
          <cell r="I62">
            <v>48.883000000000003</v>
          </cell>
          <cell r="J62">
            <v>58.613</v>
          </cell>
          <cell r="K62">
            <v>0.85499999999999998</v>
          </cell>
          <cell r="L62">
            <v>55.871000000000002</v>
          </cell>
          <cell r="M62">
            <v>2.9</v>
          </cell>
          <cell r="N62" t="str">
            <v>#N/A N/A</v>
          </cell>
          <cell r="O62">
            <v>3.3580000000000001</v>
          </cell>
          <cell r="P62">
            <v>2.2749999999999999</v>
          </cell>
          <cell r="Q62" t="str">
            <v>#N/A N/A</v>
          </cell>
          <cell r="R62">
            <v>3.4049999999999998</v>
          </cell>
          <cell r="S62">
            <v>10.042999999999999</v>
          </cell>
          <cell r="T62">
            <v>4.782</v>
          </cell>
          <cell r="U62">
            <v>11.173</v>
          </cell>
          <cell r="V62" t="str">
            <v>#N/A N/A</v>
          </cell>
          <cell r="W62" t="str">
            <v>#N/A N/A</v>
          </cell>
          <cell r="X62" t="str">
            <v>#N/A N/A</v>
          </cell>
          <cell r="Y62" t="str">
            <v>#N/A N/A</v>
          </cell>
          <cell r="Z62">
            <v>5.7940000000000005</v>
          </cell>
          <cell r="AA62">
            <v>5.992</v>
          </cell>
          <cell r="AB62">
            <v>21.212</v>
          </cell>
          <cell r="AC62">
            <v>20.07</v>
          </cell>
          <cell r="AD62">
            <v>9.1140000000000008</v>
          </cell>
          <cell r="AE62">
            <v>25.605</v>
          </cell>
        </row>
        <row r="63">
          <cell r="A63">
            <v>23832</v>
          </cell>
          <cell r="B63">
            <v>81.748999999999995</v>
          </cell>
          <cell r="C63">
            <v>24.007000000000001</v>
          </cell>
          <cell r="D63">
            <v>21.137</v>
          </cell>
          <cell r="E63">
            <v>93.388000000000005</v>
          </cell>
          <cell r="F63">
            <v>373.29899999999998</v>
          </cell>
          <cell r="G63">
            <v>14.481</v>
          </cell>
          <cell r="H63">
            <v>656.91200000000003</v>
          </cell>
          <cell r="I63">
            <v>48.883000000000003</v>
          </cell>
          <cell r="J63">
            <v>58.613</v>
          </cell>
          <cell r="K63">
            <v>0.85499999999999998</v>
          </cell>
          <cell r="L63">
            <v>55.871000000000002</v>
          </cell>
          <cell r="M63">
            <v>2.9</v>
          </cell>
          <cell r="N63" t="str">
            <v>#N/A N/A</v>
          </cell>
          <cell r="O63">
            <v>3.3580000000000001</v>
          </cell>
          <cell r="P63">
            <v>2.2749999999999999</v>
          </cell>
          <cell r="Q63" t="str">
            <v>#N/A N/A</v>
          </cell>
          <cell r="R63">
            <v>3.4049999999999998</v>
          </cell>
          <cell r="S63">
            <v>10.042999999999999</v>
          </cell>
          <cell r="T63">
            <v>4.782</v>
          </cell>
          <cell r="U63">
            <v>11.173</v>
          </cell>
          <cell r="V63" t="str">
            <v>#N/A N/A</v>
          </cell>
          <cell r="W63" t="str">
            <v>#N/A N/A</v>
          </cell>
          <cell r="X63" t="str">
            <v>#N/A N/A</v>
          </cell>
          <cell r="Y63" t="str">
            <v>#N/A N/A</v>
          </cell>
          <cell r="Z63">
            <v>5.7940000000000005</v>
          </cell>
          <cell r="AA63">
            <v>5.992</v>
          </cell>
          <cell r="AB63">
            <v>21.212</v>
          </cell>
          <cell r="AC63">
            <v>20.07</v>
          </cell>
          <cell r="AD63">
            <v>9.1140000000000008</v>
          </cell>
          <cell r="AE63">
            <v>25.605</v>
          </cell>
        </row>
        <row r="64">
          <cell r="A64">
            <v>23862</v>
          </cell>
          <cell r="B64">
            <v>81.748999999999995</v>
          </cell>
          <cell r="C64">
            <v>24.007000000000001</v>
          </cell>
          <cell r="D64">
            <v>21.137</v>
          </cell>
          <cell r="E64">
            <v>93.388000000000005</v>
          </cell>
          <cell r="F64">
            <v>373.29899999999998</v>
          </cell>
          <cell r="G64">
            <v>14.481</v>
          </cell>
          <cell r="H64">
            <v>656.91200000000003</v>
          </cell>
          <cell r="I64">
            <v>48.883000000000003</v>
          </cell>
          <cell r="J64">
            <v>58.613</v>
          </cell>
          <cell r="K64">
            <v>0.85499999999999998</v>
          </cell>
          <cell r="L64">
            <v>55.871000000000002</v>
          </cell>
          <cell r="M64">
            <v>2.9</v>
          </cell>
          <cell r="N64" t="str">
            <v>#N/A N/A</v>
          </cell>
          <cell r="O64">
            <v>3.3580000000000001</v>
          </cell>
          <cell r="P64">
            <v>2.2749999999999999</v>
          </cell>
          <cell r="Q64" t="str">
            <v>#N/A N/A</v>
          </cell>
          <cell r="R64">
            <v>3.4049999999999998</v>
          </cell>
          <cell r="S64">
            <v>10.042999999999999</v>
          </cell>
          <cell r="T64">
            <v>4.782</v>
          </cell>
          <cell r="U64">
            <v>11.173</v>
          </cell>
          <cell r="V64" t="str">
            <v>#N/A N/A</v>
          </cell>
          <cell r="W64" t="str">
            <v>#N/A N/A</v>
          </cell>
          <cell r="X64" t="str">
            <v>#N/A N/A</v>
          </cell>
          <cell r="Y64" t="str">
            <v>#N/A N/A</v>
          </cell>
          <cell r="Z64">
            <v>5.7940000000000005</v>
          </cell>
          <cell r="AA64">
            <v>5.992</v>
          </cell>
          <cell r="AB64">
            <v>21.212</v>
          </cell>
          <cell r="AC64">
            <v>20.07</v>
          </cell>
          <cell r="AD64">
            <v>9.1140000000000008</v>
          </cell>
          <cell r="AE64">
            <v>25.605</v>
          </cell>
        </row>
        <row r="65">
          <cell r="A65">
            <v>23893</v>
          </cell>
          <cell r="B65">
            <v>81.748999999999995</v>
          </cell>
          <cell r="C65">
            <v>24.007000000000001</v>
          </cell>
          <cell r="D65">
            <v>21.137</v>
          </cell>
          <cell r="E65">
            <v>93.388000000000005</v>
          </cell>
          <cell r="F65">
            <v>373.29899999999998</v>
          </cell>
          <cell r="G65">
            <v>14.481</v>
          </cell>
          <cell r="H65">
            <v>656.91200000000003</v>
          </cell>
          <cell r="I65">
            <v>48.883000000000003</v>
          </cell>
          <cell r="J65">
            <v>58.613</v>
          </cell>
          <cell r="K65">
            <v>0.85499999999999998</v>
          </cell>
          <cell r="L65">
            <v>55.871000000000002</v>
          </cell>
          <cell r="M65">
            <v>2.9</v>
          </cell>
          <cell r="N65" t="str">
            <v>#N/A N/A</v>
          </cell>
          <cell r="O65">
            <v>3.3580000000000001</v>
          </cell>
          <cell r="P65">
            <v>2.2749999999999999</v>
          </cell>
          <cell r="Q65" t="str">
            <v>#N/A N/A</v>
          </cell>
          <cell r="R65">
            <v>3.4049999999999998</v>
          </cell>
          <cell r="S65">
            <v>10.042999999999999</v>
          </cell>
          <cell r="T65">
            <v>4.782</v>
          </cell>
          <cell r="U65">
            <v>11.173</v>
          </cell>
          <cell r="V65" t="str">
            <v>#N/A N/A</v>
          </cell>
          <cell r="W65" t="str">
            <v>#N/A N/A</v>
          </cell>
          <cell r="X65" t="str">
            <v>#N/A N/A</v>
          </cell>
          <cell r="Y65" t="str">
            <v>#N/A N/A</v>
          </cell>
          <cell r="Z65">
            <v>5.7940000000000005</v>
          </cell>
          <cell r="AA65">
            <v>5.992</v>
          </cell>
          <cell r="AB65">
            <v>21.212</v>
          </cell>
          <cell r="AC65">
            <v>20.07</v>
          </cell>
          <cell r="AD65">
            <v>9.1140000000000008</v>
          </cell>
          <cell r="AE65">
            <v>25.605</v>
          </cell>
        </row>
        <row r="66">
          <cell r="A66">
            <v>23923</v>
          </cell>
          <cell r="B66">
            <v>81.748999999999995</v>
          </cell>
          <cell r="C66">
            <v>24.007000000000001</v>
          </cell>
          <cell r="D66">
            <v>21.137</v>
          </cell>
          <cell r="E66">
            <v>93.388000000000005</v>
          </cell>
          <cell r="F66">
            <v>373.29899999999998</v>
          </cell>
          <cell r="G66">
            <v>14.481</v>
          </cell>
          <cell r="H66">
            <v>656.91200000000003</v>
          </cell>
          <cell r="I66">
            <v>48.883000000000003</v>
          </cell>
          <cell r="J66">
            <v>58.613</v>
          </cell>
          <cell r="K66">
            <v>0.85499999999999998</v>
          </cell>
          <cell r="L66">
            <v>55.871000000000002</v>
          </cell>
          <cell r="M66">
            <v>2.9</v>
          </cell>
          <cell r="N66" t="str">
            <v>#N/A N/A</v>
          </cell>
          <cell r="O66">
            <v>3.3580000000000001</v>
          </cell>
          <cell r="P66">
            <v>2.2749999999999999</v>
          </cell>
          <cell r="Q66" t="str">
            <v>#N/A N/A</v>
          </cell>
          <cell r="R66">
            <v>3.4049999999999998</v>
          </cell>
          <cell r="S66">
            <v>10.042999999999999</v>
          </cell>
          <cell r="T66">
            <v>4.782</v>
          </cell>
          <cell r="U66">
            <v>11.173</v>
          </cell>
          <cell r="V66" t="str">
            <v>#N/A N/A</v>
          </cell>
          <cell r="W66" t="str">
            <v>#N/A N/A</v>
          </cell>
          <cell r="X66" t="str">
            <v>#N/A N/A</v>
          </cell>
          <cell r="Y66" t="str">
            <v>#N/A N/A</v>
          </cell>
          <cell r="Z66">
            <v>5.7940000000000005</v>
          </cell>
          <cell r="AA66">
            <v>5.992</v>
          </cell>
          <cell r="AB66">
            <v>21.212</v>
          </cell>
          <cell r="AC66">
            <v>20.07</v>
          </cell>
          <cell r="AD66">
            <v>9.1140000000000008</v>
          </cell>
          <cell r="AE66">
            <v>25.605</v>
          </cell>
        </row>
        <row r="67">
          <cell r="A67">
            <v>23954</v>
          </cell>
          <cell r="B67">
            <v>81.748999999999995</v>
          </cell>
          <cell r="C67">
            <v>24.007000000000001</v>
          </cell>
          <cell r="D67">
            <v>21.137</v>
          </cell>
          <cell r="E67">
            <v>93.388000000000005</v>
          </cell>
          <cell r="F67">
            <v>373.29899999999998</v>
          </cell>
          <cell r="G67">
            <v>14.481</v>
          </cell>
          <cell r="H67">
            <v>656.91200000000003</v>
          </cell>
          <cell r="I67">
            <v>48.883000000000003</v>
          </cell>
          <cell r="J67">
            <v>58.613</v>
          </cell>
          <cell r="K67">
            <v>0.85499999999999998</v>
          </cell>
          <cell r="L67">
            <v>55.871000000000002</v>
          </cell>
          <cell r="M67">
            <v>2.9</v>
          </cell>
          <cell r="N67" t="str">
            <v>#N/A N/A</v>
          </cell>
          <cell r="O67">
            <v>3.3580000000000001</v>
          </cell>
          <cell r="P67">
            <v>2.2749999999999999</v>
          </cell>
          <cell r="Q67" t="str">
            <v>#N/A N/A</v>
          </cell>
          <cell r="R67">
            <v>3.4049999999999998</v>
          </cell>
          <cell r="S67">
            <v>10.042999999999999</v>
          </cell>
          <cell r="T67">
            <v>4.782</v>
          </cell>
          <cell r="U67">
            <v>11.173</v>
          </cell>
          <cell r="V67" t="str">
            <v>#N/A N/A</v>
          </cell>
          <cell r="W67" t="str">
            <v>#N/A N/A</v>
          </cell>
          <cell r="X67" t="str">
            <v>#N/A N/A</v>
          </cell>
          <cell r="Y67" t="str">
            <v>#N/A N/A</v>
          </cell>
          <cell r="Z67">
            <v>5.7940000000000005</v>
          </cell>
          <cell r="AA67">
            <v>5.992</v>
          </cell>
          <cell r="AB67">
            <v>21.212</v>
          </cell>
          <cell r="AC67">
            <v>20.07</v>
          </cell>
          <cell r="AD67">
            <v>9.1140000000000008</v>
          </cell>
          <cell r="AE67">
            <v>25.605</v>
          </cell>
        </row>
        <row r="68">
          <cell r="A68">
            <v>23985</v>
          </cell>
          <cell r="B68">
            <v>81.748999999999995</v>
          </cell>
          <cell r="C68">
            <v>24.007000000000001</v>
          </cell>
          <cell r="D68">
            <v>21.137</v>
          </cell>
          <cell r="E68">
            <v>93.388000000000005</v>
          </cell>
          <cell r="F68">
            <v>373.29899999999998</v>
          </cell>
          <cell r="G68">
            <v>14.481</v>
          </cell>
          <cell r="H68">
            <v>656.91200000000003</v>
          </cell>
          <cell r="I68">
            <v>48.883000000000003</v>
          </cell>
          <cell r="J68">
            <v>58.613</v>
          </cell>
          <cell r="K68">
            <v>0.85499999999999998</v>
          </cell>
          <cell r="L68">
            <v>55.871000000000002</v>
          </cell>
          <cell r="M68">
            <v>2.9</v>
          </cell>
          <cell r="N68" t="str">
            <v>#N/A N/A</v>
          </cell>
          <cell r="O68">
            <v>3.3580000000000001</v>
          </cell>
          <cell r="P68">
            <v>2.2749999999999999</v>
          </cell>
          <cell r="Q68" t="str">
            <v>#N/A N/A</v>
          </cell>
          <cell r="R68">
            <v>3.4049999999999998</v>
          </cell>
          <cell r="S68">
            <v>10.042999999999999</v>
          </cell>
          <cell r="T68">
            <v>4.782</v>
          </cell>
          <cell r="U68">
            <v>11.173</v>
          </cell>
          <cell r="V68" t="str">
            <v>#N/A N/A</v>
          </cell>
          <cell r="W68" t="str">
            <v>#N/A N/A</v>
          </cell>
          <cell r="X68" t="str">
            <v>#N/A N/A</v>
          </cell>
          <cell r="Y68" t="str">
            <v>#N/A N/A</v>
          </cell>
          <cell r="Z68">
            <v>5.7940000000000005</v>
          </cell>
          <cell r="AA68">
            <v>5.992</v>
          </cell>
          <cell r="AB68">
            <v>21.212</v>
          </cell>
          <cell r="AC68">
            <v>20.07</v>
          </cell>
          <cell r="AD68">
            <v>9.1140000000000008</v>
          </cell>
          <cell r="AE68">
            <v>25.605</v>
          </cell>
        </row>
        <row r="69">
          <cell r="A69">
            <v>24015</v>
          </cell>
          <cell r="B69">
            <v>81.748999999999995</v>
          </cell>
          <cell r="C69">
            <v>24.007000000000001</v>
          </cell>
          <cell r="D69">
            <v>21.137</v>
          </cell>
          <cell r="E69">
            <v>93.388000000000005</v>
          </cell>
          <cell r="F69">
            <v>373.29899999999998</v>
          </cell>
          <cell r="G69">
            <v>14.481</v>
          </cell>
          <cell r="H69">
            <v>656.91200000000003</v>
          </cell>
          <cell r="I69">
            <v>48.883000000000003</v>
          </cell>
          <cell r="J69">
            <v>58.613</v>
          </cell>
          <cell r="K69">
            <v>0.85499999999999998</v>
          </cell>
          <cell r="L69">
            <v>55.871000000000002</v>
          </cell>
          <cell r="M69">
            <v>2.9</v>
          </cell>
          <cell r="N69" t="str">
            <v>#N/A N/A</v>
          </cell>
          <cell r="O69">
            <v>3.3580000000000001</v>
          </cell>
          <cell r="P69">
            <v>2.2749999999999999</v>
          </cell>
          <cell r="Q69" t="str">
            <v>#N/A N/A</v>
          </cell>
          <cell r="R69">
            <v>3.4049999999999998</v>
          </cell>
          <cell r="S69">
            <v>10.042999999999999</v>
          </cell>
          <cell r="T69">
            <v>4.782</v>
          </cell>
          <cell r="U69">
            <v>11.173</v>
          </cell>
          <cell r="V69" t="str">
            <v>#N/A N/A</v>
          </cell>
          <cell r="W69" t="str">
            <v>#N/A N/A</v>
          </cell>
          <cell r="X69" t="str">
            <v>#N/A N/A</v>
          </cell>
          <cell r="Y69" t="str">
            <v>#N/A N/A</v>
          </cell>
          <cell r="Z69">
            <v>5.7940000000000005</v>
          </cell>
          <cell r="AA69">
            <v>5.992</v>
          </cell>
          <cell r="AB69">
            <v>21.212</v>
          </cell>
          <cell r="AC69">
            <v>20.07</v>
          </cell>
          <cell r="AD69">
            <v>9.1140000000000008</v>
          </cell>
          <cell r="AE69">
            <v>25.605</v>
          </cell>
        </row>
        <row r="70">
          <cell r="A70">
            <v>24046</v>
          </cell>
          <cell r="B70">
            <v>81.748999999999995</v>
          </cell>
          <cell r="C70">
            <v>24.007000000000001</v>
          </cell>
          <cell r="D70">
            <v>21.137</v>
          </cell>
          <cell r="E70">
            <v>93.388000000000005</v>
          </cell>
          <cell r="F70">
            <v>373.29899999999998</v>
          </cell>
          <cell r="G70">
            <v>14.481</v>
          </cell>
          <cell r="H70">
            <v>656.91200000000003</v>
          </cell>
          <cell r="I70">
            <v>48.883000000000003</v>
          </cell>
          <cell r="J70">
            <v>58.613</v>
          </cell>
          <cell r="K70">
            <v>0.85499999999999998</v>
          </cell>
          <cell r="L70">
            <v>55.871000000000002</v>
          </cell>
          <cell r="M70">
            <v>2.9</v>
          </cell>
          <cell r="N70" t="str">
            <v>#N/A N/A</v>
          </cell>
          <cell r="O70">
            <v>3.3580000000000001</v>
          </cell>
          <cell r="P70">
            <v>2.2749999999999999</v>
          </cell>
          <cell r="Q70" t="str">
            <v>#N/A N/A</v>
          </cell>
          <cell r="R70">
            <v>3.4049999999999998</v>
          </cell>
          <cell r="S70">
            <v>10.042999999999999</v>
          </cell>
          <cell r="T70">
            <v>4.782</v>
          </cell>
          <cell r="U70">
            <v>11.173</v>
          </cell>
          <cell r="V70" t="str">
            <v>#N/A N/A</v>
          </cell>
          <cell r="W70" t="str">
            <v>#N/A N/A</v>
          </cell>
          <cell r="X70" t="str">
            <v>#N/A N/A</v>
          </cell>
          <cell r="Y70" t="str">
            <v>#N/A N/A</v>
          </cell>
          <cell r="Z70">
            <v>5.7940000000000005</v>
          </cell>
          <cell r="AA70">
            <v>5.992</v>
          </cell>
          <cell r="AB70">
            <v>21.212</v>
          </cell>
          <cell r="AC70">
            <v>20.07</v>
          </cell>
          <cell r="AD70">
            <v>9.1140000000000008</v>
          </cell>
          <cell r="AE70">
            <v>25.605</v>
          </cell>
        </row>
        <row r="71">
          <cell r="A71">
            <v>24076</v>
          </cell>
          <cell r="B71">
            <v>81.748999999999995</v>
          </cell>
          <cell r="C71">
            <v>24.007000000000001</v>
          </cell>
          <cell r="D71">
            <v>21.137</v>
          </cell>
          <cell r="E71">
            <v>93.388000000000005</v>
          </cell>
          <cell r="F71">
            <v>373.29899999999998</v>
          </cell>
          <cell r="G71">
            <v>14.481</v>
          </cell>
          <cell r="H71">
            <v>656.91200000000003</v>
          </cell>
          <cell r="I71">
            <v>48.883000000000003</v>
          </cell>
          <cell r="J71">
            <v>58.613</v>
          </cell>
          <cell r="K71">
            <v>0.85499999999999998</v>
          </cell>
          <cell r="L71">
            <v>55.871000000000002</v>
          </cell>
          <cell r="M71">
            <v>2.9</v>
          </cell>
          <cell r="N71" t="str">
            <v>#N/A N/A</v>
          </cell>
          <cell r="O71">
            <v>3.3580000000000001</v>
          </cell>
          <cell r="P71">
            <v>2.2749999999999999</v>
          </cell>
          <cell r="Q71" t="str">
            <v>#N/A N/A</v>
          </cell>
          <cell r="R71">
            <v>3.4049999999999998</v>
          </cell>
          <cell r="S71">
            <v>10.042999999999999</v>
          </cell>
          <cell r="T71">
            <v>4.782</v>
          </cell>
          <cell r="U71">
            <v>11.173</v>
          </cell>
          <cell r="V71" t="str">
            <v>#N/A N/A</v>
          </cell>
          <cell r="W71" t="str">
            <v>#N/A N/A</v>
          </cell>
          <cell r="X71" t="str">
            <v>#N/A N/A</v>
          </cell>
          <cell r="Y71" t="str">
            <v>#N/A N/A</v>
          </cell>
          <cell r="Z71">
            <v>5.7940000000000005</v>
          </cell>
          <cell r="AA71">
            <v>5.992</v>
          </cell>
          <cell r="AB71">
            <v>21.212</v>
          </cell>
          <cell r="AC71">
            <v>20.07</v>
          </cell>
          <cell r="AD71">
            <v>9.1140000000000008</v>
          </cell>
          <cell r="AE71">
            <v>25.605</v>
          </cell>
        </row>
        <row r="72">
          <cell r="A72">
            <v>24107</v>
          </cell>
          <cell r="B72">
            <v>90.95</v>
          </cell>
          <cell r="C72">
            <v>26.210999999999999</v>
          </cell>
          <cell r="D72">
            <v>23.26</v>
          </cell>
          <cell r="E72">
            <v>100.596</v>
          </cell>
          <cell r="F72">
            <v>407.34199999999998</v>
          </cell>
          <cell r="G72">
            <v>15.347</v>
          </cell>
          <cell r="H72">
            <v>712.08199999999999</v>
          </cell>
          <cell r="I72">
            <v>53.91</v>
          </cell>
          <cell r="J72">
            <v>69.709000000000003</v>
          </cell>
          <cell r="K72">
            <v>0.97399999999999998</v>
          </cell>
          <cell r="L72">
            <v>58.832000000000001</v>
          </cell>
          <cell r="M72">
            <v>3.1880000000000002</v>
          </cell>
          <cell r="N72" t="str">
            <v>#N/A N/A</v>
          </cell>
          <cell r="O72">
            <v>3.0179999999999998</v>
          </cell>
          <cell r="P72">
            <v>2.4409999999999998</v>
          </cell>
          <cell r="Q72" t="str">
            <v>#N/A N/A</v>
          </cell>
          <cell r="R72">
            <v>3.6630000000000003</v>
          </cell>
          <cell r="S72">
            <v>10.971</v>
          </cell>
          <cell r="T72">
            <v>5.1120000000000001</v>
          </cell>
          <cell r="U72">
            <v>11.946</v>
          </cell>
          <cell r="V72" t="str">
            <v>#N/A N/A</v>
          </cell>
          <cell r="W72" t="str">
            <v>#N/A N/A</v>
          </cell>
          <cell r="X72" t="str">
            <v>#N/A N/A</v>
          </cell>
          <cell r="Y72" t="str">
            <v>#N/A N/A</v>
          </cell>
          <cell r="Z72">
            <v>6.0540000000000003</v>
          </cell>
          <cell r="AA72">
            <v>5.79</v>
          </cell>
          <cell r="AB72">
            <v>21.79</v>
          </cell>
          <cell r="AC72">
            <v>21.83</v>
          </cell>
          <cell r="AD72">
            <v>9.6029999999999998</v>
          </cell>
          <cell r="AE72">
            <v>28.344999999999999</v>
          </cell>
        </row>
        <row r="73">
          <cell r="A73">
            <v>24138</v>
          </cell>
          <cell r="B73">
            <v>90.95</v>
          </cell>
          <cell r="C73">
            <v>26.210999999999999</v>
          </cell>
          <cell r="D73">
            <v>23.26</v>
          </cell>
          <cell r="E73">
            <v>100.596</v>
          </cell>
          <cell r="F73">
            <v>407.34199999999998</v>
          </cell>
          <cell r="G73">
            <v>15.347</v>
          </cell>
          <cell r="H73">
            <v>712.08199999999999</v>
          </cell>
          <cell r="I73">
            <v>53.91</v>
          </cell>
          <cell r="J73">
            <v>69.709000000000003</v>
          </cell>
          <cell r="K73">
            <v>0.97399999999999998</v>
          </cell>
          <cell r="L73">
            <v>58.832000000000001</v>
          </cell>
          <cell r="M73">
            <v>3.1880000000000002</v>
          </cell>
          <cell r="N73" t="str">
            <v>#N/A N/A</v>
          </cell>
          <cell r="O73">
            <v>3.0179999999999998</v>
          </cell>
          <cell r="P73">
            <v>2.4409999999999998</v>
          </cell>
          <cell r="Q73" t="str">
            <v>#N/A N/A</v>
          </cell>
          <cell r="R73">
            <v>3.6630000000000003</v>
          </cell>
          <cell r="S73">
            <v>10.971</v>
          </cell>
          <cell r="T73">
            <v>5.1120000000000001</v>
          </cell>
          <cell r="U73">
            <v>11.946</v>
          </cell>
          <cell r="V73" t="str">
            <v>#N/A N/A</v>
          </cell>
          <cell r="W73" t="str">
            <v>#N/A N/A</v>
          </cell>
          <cell r="X73" t="str">
            <v>#N/A N/A</v>
          </cell>
          <cell r="Y73" t="str">
            <v>#N/A N/A</v>
          </cell>
          <cell r="Z73">
            <v>6.0540000000000003</v>
          </cell>
          <cell r="AA73">
            <v>5.79</v>
          </cell>
          <cell r="AB73">
            <v>21.79</v>
          </cell>
          <cell r="AC73">
            <v>21.83</v>
          </cell>
          <cell r="AD73">
            <v>9.6029999999999998</v>
          </cell>
          <cell r="AE73">
            <v>28.344999999999999</v>
          </cell>
        </row>
        <row r="74">
          <cell r="A74">
            <v>24166</v>
          </cell>
          <cell r="B74">
            <v>90.95</v>
          </cell>
          <cell r="C74">
            <v>26.210999999999999</v>
          </cell>
          <cell r="D74">
            <v>23.26</v>
          </cell>
          <cell r="E74">
            <v>100.596</v>
          </cell>
          <cell r="F74">
            <v>407.34199999999998</v>
          </cell>
          <cell r="G74">
            <v>15.347</v>
          </cell>
          <cell r="H74">
            <v>712.08199999999999</v>
          </cell>
          <cell r="I74">
            <v>53.91</v>
          </cell>
          <cell r="J74">
            <v>69.709000000000003</v>
          </cell>
          <cell r="K74">
            <v>0.97399999999999998</v>
          </cell>
          <cell r="L74">
            <v>58.832000000000001</v>
          </cell>
          <cell r="M74">
            <v>3.1880000000000002</v>
          </cell>
          <cell r="N74" t="str">
            <v>#N/A N/A</v>
          </cell>
          <cell r="O74">
            <v>3.0179999999999998</v>
          </cell>
          <cell r="P74">
            <v>2.4409999999999998</v>
          </cell>
          <cell r="Q74" t="str">
            <v>#N/A N/A</v>
          </cell>
          <cell r="R74">
            <v>3.6630000000000003</v>
          </cell>
          <cell r="S74">
            <v>10.971</v>
          </cell>
          <cell r="T74">
            <v>5.1120000000000001</v>
          </cell>
          <cell r="U74">
            <v>11.946</v>
          </cell>
          <cell r="V74" t="str">
            <v>#N/A N/A</v>
          </cell>
          <cell r="W74" t="str">
            <v>#N/A N/A</v>
          </cell>
          <cell r="X74" t="str">
            <v>#N/A N/A</v>
          </cell>
          <cell r="Y74" t="str">
            <v>#N/A N/A</v>
          </cell>
          <cell r="Z74">
            <v>6.0540000000000003</v>
          </cell>
          <cell r="AA74">
            <v>5.79</v>
          </cell>
          <cell r="AB74">
            <v>21.79</v>
          </cell>
          <cell r="AC74">
            <v>21.83</v>
          </cell>
          <cell r="AD74">
            <v>9.6029999999999998</v>
          </cell>
          <cell r="AE74">
            <v>28.344999999999999</v>
          </cell>
        </row>
        <row r="75">
          <cell r="A75">
            <v>24197</v>
          </cell>
          <cell r="B75">
            <v>90.95</v>
          </cell>
          <cell r="C75">
            <v>26.210999999999999</v>
          </cell>
          <cell r="D75">
            <v>23.26</v>
          </cell>
          <cell r="E75">
            <v>100.596</v>
          </cell>
          <cell r="F75">
            <v>407.34199999999998</v>
          </cell>
          <cell r="G75">
            <v>15.347</v>
          </cell>
          <cell r="H75">
            <v>712.08199999999999</v>
          </cell>
          <cell r="I75">
            <v>53.91</v>
          </cell>
          <cell r="J75">
            <v>69.709000000000003</v>
          </cell>
          <cell r="K75">
            <v>0.97399999999999998</v>
          </cell>
          <cell r="L75">
            <v>58.832000000000001</v>
          </cell>
          <cell r="M75">
            <v>3.1880000000000002</v>
          </cell>
          <cell r="N75" t="str">
            <v>#N/A N/A</v>
          </cell>
          <cell r="O75">
            <v>3.0179999999999998</v>
          </cell>
          <cell r="P75">
            <v>2.4409999999999998</v>
          </cell>
          <cell r="Q75" t="str">
            <v>#N/A N/A</v>
          </cell>
          <cell r="R75">
            <v>3.6630000000000003</v>
          </cell>
          <cell r="S75">
            <v>10.971</v>
          </cell>
          <cell r="T75">
            <v>5.1120000000000001</v>
          </cell>
          <cell r="U75">
            <v>11.946</v>
          </cell>
          <cell r="V75" t="str">
            <v>#N/A N/A</v>
          </cell>
          <cell r="W75" t="str">
            <v>#N/A N/A</v>
          </cell>
          <cell r="X75" t="str">
            <v>#N/A N/A</v>
          </cell>
          <cell r="Y75" t="str">
            <v>#N/A N/A</v>
          </cell>
          <cell r="Z75">
            <v>6.0540000000000003</v>
          </cell>
          <cell r="AA75">
            <v>5.79</v>
          </cell>
          <cell r="AB75">
            <v>21.79</v>
          </cell>
          <cell r="AC75">
            <v>21.83</v>
          </cell>
          <cell r="AD75">
            <v>9.6029999999999998</v>
          </cell>
          <cell r="AE75">
            <v>28.344999999999999</v>
          </cell>
        </row>
        <row r="76">
          <cell r="A76">
            <v>24227</v>
          </cell>
          <cell r="B76">
            <v>90.95</v>
          </cell>
          <cell r="C76">
            <v>26.210999999999999</v>
          </cell>
          <cell r="D76">
            <v>23.26</v>
          </cell>
          <cell r="E76">
            <v>100.596</v>
          </cell>
          <cell r="F76">
            <v>407.34199999999998</v>
          </cell>
          <cell r="G76">
            <v>15.347</v>
          </cell>
          <cell r="H76">
            <v>712.08199999999999</v>
          </cell>
          <cell r="I76">
            <v>53.91</v>
          </cell>
          <cell r="J76">
            <v>69.709000000000003</v>
          </cell>
          <cell r="K76">
            <v>0.97399999999999998</v>
          </cell>
          <cell r="L76">
            <v>58.832000000000001</v>
          </cell>
          <cell r="M76">
            <v>3.1880000000000002</v>
          </cell>
          <cell r="N76" t="str">
            <v>#N/A N/A</v>
          </cell>
          <cell r="O76">
            <v>3.0179999999999998</v>
          </cell>
          <cell r="P76">
            <v>2.4409999999999998</v>
          </cell>
          <cell r="Q76" t="str">
            <v>#N/A N/A</v>
          </cell>
          <cell r="R76">
            <v>3.6630000000000003</v>
          </cell>
          <cell r="S76">
            <v>10.971</v>
          </cell>
          <cell r="T76">
            <v>5.1120000000000001</v>
          </cell>
          <cell r="U76">
            <v>11.946</v>
          </cell>
          <cell r="V76" t="str">
            <v>#N/A N/A</v>
          </cell>
          <cell r="W76" t="str">
            <v>#N/A N/A</v>
          </cell>
          <cell r="X76" t="str">
            <v>#N/A N/A</v>
          </cell>
          <cell r="Y76" t="str">
            <v>#N/A N/A</v>
          </cell>
          <cell r="Z76">
            <v>6.0540000000000003</v>
          </cell>
          <cell r="AA76">
            <v>5.79</v>
          </cell>
          <cell r="AB76">
            <v>21.79</v>
          </cell>
          <cell r="AC76">
            <v>21.83</v>
          </cell>
          <cell r="AD76">
            <v>9.6029999999999998</v>
          </cell>
          <cell r="AE76">
            <v>28.344999999999999</v>
          </cell>
        </row>
        <row r="77">
          <cell r="A77">
            <v>24258</v>
          </cell>
          <cell r="B77">
            <v>90.95</v>
          </cell>
          <cell r="C77">
            <v>26.210999999999999</v>
          </cell>
          <cell r="D77">
            <v>23.26</v>
          </cell>
          <cell r="E77">
            <v>100.596</v>
          </cell>
          <cell r="F77">
            <v>407.34199999999998</v>
          </cell>
          <cell r="G77">
            <v>15.347</v>
          </cell>
          <cell r="H77">
            <v>712.08199999999999</v>
          </cell>
          <cell r="I77">
            <v>53.91</v>
          </cell>
          <cell r="J77">
            <v>69.709000000000003</v>
          </cell>
          <cell r="K77">
            <v>0.97399999999999998</v>
          </cell>
          <cell r="L77">
            <v>58.832000000000001</v>
          </cell>
          <cell r="M77">
            <v>3.1880000000000002</v>
          </cell>
          <cell r="N77" t="str">
            <v>#N/A N/A</v>
          </cell>
          <cell r="O77">
            <v>3.0179999999999998</v>
          </cell>
          <cell r="P77">
            <v>2.4409999999999998</v>
          </cell>
          <cell r="Q77" t="str">
            <v>#N/A N/A</v>
          </cell>
          <cell r="R77">
            <v>3.6630000000000003</v>
          </cell>
          <cell r="S77">
            <v>10.971</v>
          </cell>
          <cell r="T77">
            <v>5.1120000000000001</v>
          </cell>
          <cell r="U77">
            <v>11.946</v>
          </cell>
          <cell r="V77" t="str">
            <v>#N/A N/A</v>
          </cell>
          <cell r="W77" t="str">
            <v>#N/A N/A</v>
          </cell>
          <cell r="X77" t="str">
            <v>#N/A N/A</v>
          </cell>
          <cell r="Y77" t="str">
            <v>#N/A N/A</v>
          </cell>
          <cell r="Z77">
            <v>6.0540000000000003</v>
          </cell>
          <cell r="AA77">
            <v>5.79</v>
          </cell>
          <cell r="AB77">
            <v>21.79</v>
          </cell>
          <cell r="AC77">
            <v>21.83</v>
          </cell>
          <cell r="AD77">
            <v>9.6029999999999998</v>
          </cell>
          <cell r="AE77">
            <v>28.344999999999999</v>
          </cell>
        </row>
        <row r="78">
          <cell r="A78">
            <v>24288</v>
          </cell>
          <cell r="B78">
            <v>90.95</v>
          </cell>
          <cell r="C78">
            <v>26.210999999999999</v>
          </cell>
          <cell r="D78">
            <v>23.26</v>
          </cell>
          <cell r="E78">
            <v>100.596</v>
          </cell>
          <cell r="F78">
            <v>407.34199999999998</v>
          </cell>
          <cell r="G78">
            <v>15.347</v>
          </cell>
          <cell r="H78">
            <v>712.08199999999999</v>
          </cell>
          <cell r="I78">
            <v>53.91</v>
          </cell>
          <cell r="J78">
            <v>69.709000000000003</v>
          </cell>
          <cell r="K78">
            <v>0.97399999999999998</v>
          </cell>
          <cell r="L78">
            <v>58.832000000000001</v>
          </cell>
          <cell r="M78">
            <v>3.1880000000000002</v>
          </cell>
          <cell r="N78" t="str">
            <v>#N/A N/A</v>
          </cell>
          <cell r="O78">
            <v>3.0179999999999998</v>
          </cell>
          <cell r="P78">
            <v>2.4409999999999998</v>
          </cell>
          <cell r="Q78" t="str">
            <v>#N/A N/A</v>
          </cell>
          <cell r="R78">
            <v>3.6630000000000003</v>
          </cell>
          <cell r="S78">
            <v>10.971</v>
          </cell>
          <cell r="T78">
            <v>5.1120000000000001</v>
          </cell>
          <cell r="U78">
            <v>11.946</v>
          </cell>
          <cell r="V78" t="str">
            <v>#N/A N/A</v>
          </cell>
          <cell r="W78" t="str">
            <v>#N/A N/A</v>
          </cell>
          <cell r="X78" t="str">
            <v>#N/A N/A</v>
          </cell>
          <cell r="Y78" t="str">
            <v>#N/A N/A</v>
          </cell>
          <cell r="Z78">
            <v>6.0540000000000003</v>
          </cell>
          <cell r="AA78">
            <v>5.79</v>
          </cell>
          <cell r="AB78">
            <v>21.79</v>
          </cell>
          <cell r="AC78">
            <v>21.83</v>
          </cell>
          <cell r="AD78">
            <v>9.6029999999999998</v>
          </cell>
          <cell r="AE78">
            <v>28.344999999999999</v>
          </cell>
        </row>
        <row r="79">
          <cell r="A79">
            <v>24319</v>
          </cell>
          <cell r="B79">
            <v>90.95</v>
          </cell>
          <cell r="C79">
            <v>26.210999999999999</v>
          </cell>
          <cell r="D79">
            <v>23.26</v>
          </cell>
          <cell r="E79">
            <v>100.596</v>
          </cell>
          <cell r="F79">
            <v>407.34199999999998</v>
          </cell>
          <cell r="G79">
            <v>15.347</v>
          </cell>
          <cell r="H79">
            <v>712.08199999999999</v>
          </cell>
          <cell r="I79">
            <v>53.91</v>
          </cell>
          <cell r="J79">
            <v>69.709000000000003</v>
          </cell>
          <cell r="K79">
            <v>0.97399999999999998</v>
          </cell>
          <cell r="L79">
            <v>58.832000000000001</v>
          </cell>
          <cell r="M79">
            <v>3.1880000000000002</v>
          </cell>
          <cell r="N79" t="str">
            <v>#N/A N/A</v>
          </cell>
          <cell r="O79">
            <v>3.0179999999999998</v>
          </cell>
          <cell r="P79">
            <v>2.4409999999999998</v>
          </cell>
          <cell r="Q79" t="str">
            <v>#N/A N/A</v>
          </cell>
          <cell r="R79">
            <v>3.6630000000000003</v>
          </cell>
          <cell r="S79">
            <v>10.971</v>
          </cell>
          <cell r="T79">
            <v>5.1120000000000001</v>
          </cell>
          <cell r="U79">
            <v>11.946</v>
          </cell>
          <cell r="V79" t="str">
            <v>#N/A N/A</v>
          </cell>
          <cell r="W79" t="str">
            <v>#N/A N/A</v>
          </cell>
          <cell r="X79" t="str">
            <v>#N/A N/A</v>
          </cell>
          <cell r="Y79" t="str">
            <v>#N/A N/A</v>
          </cell>
          <cell r="Z79">
            <v>6.0540000000000003</v>
          </cell>
          <cell r="AA79">
            <v>5.79</v>
          </cell>
          <cell r="AB79">
            <v>21.79</v>
          </cell>
          <cell r="AC79">
            <v>21.83</v>
          </cell>
          <cell r="AD79">
            <v>9.6029999999999998</v>
          </cell>
          <cell r="AE79">
            <v>28.344999999999999</v>
          </cell>
        </row>
        <row r="80">
          <cell r="A80">
            <v>24350</v>
          </cell>
          <cell r="B80">
            <v>90.95</v>
          </cell>
          <cell r="C80">
            <v>26.210999999999999</v>
          </cell>
          <cell r="D80">
            <v>23.26</v>
          </cell>
          <cell r="E80">
            <v>100.596</v>
          </cell>
          <cell r="F80">
            <v>407.34199999999998</v>
          </cell>
          <cell r="G80">
            <v>15.347</v>
          </cell>
          <cell r="H80">
            <v>712.08199999999999</v>
          </cell>
          <cell r="I80">
            <v>53.91</v>
          </cell>
          <cell r="J80">
            <v>69.709000000000003</v>
          </cell>
          <cell r="K80">
            <v>0.97399999999999998</v>
          </cell>
          <cell r="L80">
            <v>58.832000000000001</v>
          </cell>
          <cell r="M80">
            <v>3.1880000000000002</v>
          </cell>
          <cell r="N80" t="str">
            <v>#N/A N/A</v>
          </cell>
          <cell r="O80">
            <v>3.0179999999999998</v>
          </cell>
          <cell r="P80">
            <v>2.4409999999999998</v>
          </cell>
          <cell r="Q80" t="str">
            <v>#N/A N/A</v>
          </cell>
          <cell r="R80">
            <v>3.6630000000000003</v>
          </cell>
          <cell r="S80">
            <v>10.971</v>
          </cell>
          <cell r="T80">
            <v>5.1120000000000001</v>
          </cell>
          <cell r="U80">
            <v>11.946</v>
          </cell>
          <cell r="V80" t="str">
            <v>#N/A N/A</v>
          </cell>
          <cell r="W80" t="str">
            <v>#N/A N/A</v>
          </cell>
          <cell r="X80" t="str">
            <v>#N/A N/A</v>
          </cell>
          <cell r="Y80" t="str">
            <v>#N/A N/A</v>
          </cell>
          <cell r="Z80">
            <v>6.0540000000000003</v>
          </cell>
          <cell r="AA80">
            <v>5.79</v>
          </cell>
          <cell r="AB80">
            <v>21.79</v>
          </cell>
          <cell r="AC80">
            <v>21.83</v>
          </cell>
          <cell r="AD80">
            <v>9.6029999999999998</v>
          </cell>
          <cell r="AE80">
            <v>28.344999999999999</v>
          </cell>
        </row>
        <row r="81">
          <cell r="A81">
            <v>24380</v>
          </cell>
          <cell r="B81">
            <v>90.95</v>
          </cell>
          <cell r="C81">
            <v>26.210999999999999</v>
          </cell>
          <cell r="D81">
            <v>23.26</v>
          </cell>
          <cell r="E81">
            <v>100.596</v>
          </cell>
          <cell r="F81">
            <v>407.34199999999998</v>
          </cell>
          <cell r="G81">
            <v>15.347</v>
          </cell>
          <cell r="H81">
            <v>712.08199999999999</v>
          </cell>
          <cell r="I81">
            <v>53.91</v>
          </cell>
          <cell r="J81">
            <v>69.709000000000003</v>
          </cell>
          <cell r="K81">
            <v>0.97399999999999998</v>
          </cell>
          <cell r="L81">
            <v>58.832000000000001</v>
          </cell>
          <cell r="M81">
            <v>3.1880000000000002</v>
          </cell>
          <cell r="N81" t="str">
            <v>#N/A N/A</v>
          </cell>
          <cell r="O81">
            <v>3.0179999999999998</v>
          </cell>
          <cell r="P81">
            <v>2.4409999999999998</v>
          </cell>
          <cell r="Q81" t="str">
            <v>#N/A N/A</v>
          </cell>
          <cell r="R81">
            <v>3.6630000000000003</v>
          </cell>
          <cell r="S81">
            <v>10.971</v>
          </cell>
          <cell r="T81">
            <v>5.1120000000000001</v>
          </cell>
          <cell r="U81">
            <v>11.946</v>
          </cell>
          <cell r="V81" t="str">
            <v>#N/A N/A</v>
          </cell>
          <cell r="W81" t="str">
            <v>#N/A N/A</v>
          </cell>
          <cell r="X81" t="str">
            <v>#N/A N/A</v>
          </cell>
          <cell r="Y81" t="str">
            <v>#N/A N/A</v>
          </cell>
          <cell r="Z81">
            <v>6.0540000000000003</v>
          </cell>
          <cell r="AA81">
            <v>5.79</v>
          </cell>
          <cell r="AB81">
            <v>21.79</v>
          </cell>
          <cell r="AC81">
            <v>21.83</v>
          </cell>
          <cell r="AD81">
            <v>9.6029999999999998</v>
          </cell>
          <cell r="AE81">
            <v>28.344999999999999</v>
          </cell>
        </row>
        <row r="82">
          <cell r="A82">
            <v>24411</v>
          </cell>
          <cell r="B82">
            <v>90.95</v>
          </cell>
          <cell r="C82">
            <v>26.210999999999999</v>
          </cell>
          <cell r="D82">
            <v>23.26</v>
          </cell>
          <cell r="E82">
            <v>100.596</v>
          </cell>
          <cell r="F82">
            <v>407.34199999999998</v>
          </cell>
          <cell r="G82">
            <v>15.347</v>
          </cell>
          <cell r="H82">
            <v>712.08199999999999</v>
          </cell>
          <cell r="I82">
            <v>53.91</v>
          </cell>
          <cell r="J82">
            <v>69.709000000000003</v>
          </cell>
          <cell r="K82">
            <v>0.97399999999999998</v>
          </cell>
          <cell r="L82">
            <v>58.832000000000001</v>
          </cell>
          <cell r="M82">
            <v>3.1880000000000002</v>
          </cell>
          <cell r="N82" t="str">
            <v>#N/A N/A</v>
          </cell>
          <cell r="O82">
            <v>3.0179999999999998</v>
          </cell>
          <cell r="P82">
            <v>2.4409999999999998</v>
          </cell>
          <cell r="Q82" t="str">
            <v>#N/A N/A</v>
          </cell>
          <cell r="R82">
            <v>3.6630000000000003</v>
          </cell>
          <cell r="S82">
            <v>10.971</v>
          </cell>
          <cell r="T82">
            <v>5.1120000000000001</v>
          </cell>
          <cell r="U82">
            <v>11.946</v>
          </cell>
          <cell r="V82" t="str">
            <v>#N/A N/A</v>
          </cell>
          <cell r="W82" t="str">
            <v>#N/A N/A</v>
          </cell>
          <cell r="X82" t="str">
            <v>#N/A N/A</v>
          </cell>
          <cell r="Y82" t="str">
            <v>#N/A N/A</v>
          </cell>
          <cell r="Z82">
            <v>6.0540000000000003</v>
          </cell>
          <cell r="AA82">
            <v>5.79</v>
          </cell>
          <cell r="AB82">
            <v>21.79</v>
          </cell>
          <cell r="AC82">
            <v>21.83</v>
          </cell>
          <cell r="AD82">
            <v>9.6029999999999998</v>
          </cell>
          <cell r="AE82">
            <v>28.344999999999999</v>
          </cell>
        </row>
        <row r="83">
          <cell r="A83">
            <v>24441</v>
          </cell>
          <cell r="B83">
            <v>90.95</v>
          </cell>
          <cell r="C83">
            <v>26.210999999999999</v>
          </cell>
          <cell r="D83">
            <v>23.26</v>
          </cell>
          <cell r="E83">
            <v>100.596</v>
          </cell>
          <cell r="F83">
            <v>407.34199999999998</v>
          </cell>
          <cell r="G83">
            <v>15.347</v>
          </cell>
          <cell r="H83">
            <v>712.08199999999999</v>
          </cell>
          <cell r="I83">
            <v>53.91</v>
          </cell>
          <cell r="J83">
            <v>69.709000000000003</v>
          </cell>
          <cell r="K83">
            <v>0.97399999999999998</v>
          </cell>
          <cell r="L83">
            <v>58.832000000000001</v>
          </cell>
          <cell r="M83">
            <v>3.1880000000000002</v>
          </cell>
          <cell r="N83" t="str">
            <v>#N/A N/A</v>
          </cell>
          <cell r="O83">
            <v>3.0179999999999998</v>
          </cell>
          <cell r="P83">
            <v>2.4409999999999998</v>
          </cell>
          <cell r="Q83" t="str">
            <v>#N/A N/A</v>
          </cell>
          <cell r="R83">
            <v>3.6630000000000003</v>
          </cell>
          <cell r="S83">
            <v>10.971</v>
          </cell>
          <cell r="T83">
            <v>5.1120000000000001</v>
          </cell>
          <cell r="U83">
            <v>11.946</v>
          </cell>
          <cell r="V83" t="str">
            <v>#N/A N/A</v>
          </cell>
          <cell r="W83" t="str">
            <v>#N/A N/A</v>
          </cell>
          <cell r="X83" t="str">
            <v>#N/A N/A</v>
          </cell>
          <cell r="Y83" t="str">
            <v>#N/A N/A</v>
          </cell>
          <cell r="Z83">
            <v>6.0540000000000003</v>
          </cell>
          <cell r="AA83">
            <v>5.79</v>
          </cell>
          <cell r="AB83">
            <v>21.79</v>
          </cell>
          <cell r="AC83">
            <v>21.83</v>
          </cell>
          <cell r="AD83">
            <v>9.6029999999999998</v>
          </cell>
          <cell r="AE83">
            <v>28.344999999999999</v>
          </cell>
        </row>
        <row r="84">
          <cell r="A84">
            <v>24472</v>
          </cell>
          <cell r="B84">
            <v>105.628</v>
          </cell>
          <cell r="C84">
            <v>27.550999999999998</v>
          </cell>
          <cell r="D84">
            <v>25.302</v>
          </cell>
          <cell r="E84">
            <v>107.09099999999999</v>
          </cell>
          <cell r="F84">
            <v>444.19299999999998</v>
          </cell>
          <cell r="G84">
            <v>16.48</v>
          </cell>
          <cell r="H84">
            <v>780.76</v>
          </cell>
          <cell r="I84">
            <v>60.359000000000002</v>
          </cell>
          <cell r="J84">
            <v>75.879000000000005</v>
          </cell>
          <cell r="K84">
            <v>1.0960000000000001</v>
          </cell>
          <cell r="L84">
            <v>45.301000000000002</v>
          </cell>
          <cell r="M84">
            <v>3.3929999999999998</v>
          </cell>
          <cell r="N84" t="str">
            <v>#N/A N/A</v>
          </cell>
          <cell r="O84">
            <v>3.806</v>
          </cell>
          <cell r="P84">
            <v>2.4980000000000002</v>
          </cell>
          <cell r="Q84" t="str">
            <v>#N/A N/A</v>
          </cell>
          <cell r="R84">
            <v>3.98</v>
          </cell>
          <cell r="S84">
            <v>11.95</v>
          </cell>
          <cell r="T84">
            <v>5.34</v>
          </cell>
          <cell r="U84">
            <v>14.119</v>
          </cell>
          <cell r="V84" t="str">
            <v>#N/A N/A</v>
          </cell>
          <cell r="W84" t="str">
            <v>#N/A N/A</v>
          </cell>
          <cell r="X84" t="str">
            <v>#N/A N/A</v>
          </cell>
          <cell r="Y84" t="str">
            <v>#N/A N/A</v>
          </cell>
          <cell r="Z84">
            <v>7.0140000000000002</v>
          </cell>
          <cell r="AA84">
            <v>5.4530000000000003</v>
          </cell>
          <cell r="AB84">
            <v>27.062999999999999</v>
          </cell>
          <cell r="AC84">
            <v>24.337</v>
          </cell>
          <cell r="AD84">
            <v>10.097</v>
          </cell>
          <cell r="AE84">
            <v>28.63</v>
          </cell>
        </row>
        <row r="85">
          <cell r="A85">
            <v>24503</v>
          </cell>
          <cell r="B85">
            <v>105.628</v>
          </cell>
          <cell r="C85">
            <v>27.550999999999998</v>
          </cell>
          <cell r="D85">
            <v>25.302</v>
          </cell>
          <cell r="E85">
            <v>107.09099999999999</v>
          </cell>
          <cell r="F85">
            <v>444.19299999999998</v>
          </cell>
          <cell r="G85">
            <v>16.48</v>
          </cell>
          <cell r="H85">
            <v>780.76</v>
          </cell>
          <cell r="I85">
            <v>60.359000000000002</v>
          </cell>
          <cell r="J85">
            <v>75.879000000000005</v>
          </cell>
          <cell r="K85">
            <v>1.0960000000000001</v>
          </cell>
          <cell r="L85">
            <v>45.301000000000002</v>
          </cell>
          <cell r="M85">
            <v>3.3929999999999998</v>
          </cell>
          <cell r="N85" t="str">
            <v>#N/A N/A</v>
          </cell>
          <cell r="O85">
            <v>3.806</v>
          </cell>
          <cell r="P85">
            <v>2.4980000000000002</v>
          </cell>
          <cell r="Q85" t="str">
            <v>#N/A N/A</v>
          </cell>
          <cell r="R85">
            <v>3.98</v>
          </cell>
          <cell r="S85">
            <v>11.95</v>
          </cell>
          <cell r="T85">
            <v>5.34</v>
          </cell>
          <cell r="U85">
            <v>14.119</v>
          </cell>
          <cell r="V85" t="str">
            <v>#N/A N/A</v>
          </cell>
          <cell r="W85" t="str">
            <v>#N/A N/A</v>
          </cell>
          <cell r="X85" t="str">
            <v>#N/A N/A</v>
          </cell>
          <cell r="Y85" t="str">
            <v>#N/A N/A</v>
          </cell>
          <cell r="Z85">
            <v>7.0140000000000002</v>
          </cell>
          <cell r="AA85">
            <v>5.4530000000000003</v>
          </cell>
          <cell r="AB85">
            <v>27.062999999999999</v>
          </cell>
          <cell r="AC85">
            <v>24.337</v>
          </cell>
          <cell r="AD85">
            <v>10.097</v>
          </cell>
          <cell r="AE85">
            <v>28.63</v>
          </cell>
        </row>
        <row r="86">
          <cell r="A86">
            <v>24531</v>
          </cell>
          <cell r="B86">
            <v>105.628</v>
          </cell>
          <cell r="C86">
            <v>27.550999999999998</v>
          </cell>
          <cell r="D86">
            <v>25.302</v>
          </cell>
          <cell r="E86">
            <v>107.09099999999999</v>
          </cell>
          <cell r="F86">
            <v>444.19299999999998</v>
          </cell>
          <cell r="G86">
            <v>16.48</v>
          </cell>
          <cell r="H86">
            <v>780.76</v>
          </cell>
          <cell r="I86">
            <v>60.359000000000002</v>
          </cell>
          <cell r="J86">
            <v>75.879000000000005</v>
          </cell>
          <cell r="K86">
            <v>1.0960000000000001</v>
          </cell>
          <cell r="L86">
            <v>45.301000000000002</v>
          </cell>
          <cell r="M86">
            <v>3.3929999999999998</v>
          </cell>
          <cell r="N86" t="str">
            <v>#N/A N/A</v>
          </cell>
          <cell r="O86">
            <v>3.806</v>
          </cell>
          <cell r="P86">
            <v>2.4980000000000002</v>
          </cell>
          <cell r="Q86" t="str">
            <v>#N/A N/A</v>
          </cell>
          <cell r="R86">
            <v>3.98</v>
          </cell>
          <cell r="S86">
            <v>11.95</v>
          </cell>
          <cell r="T86">
            <v>5.34</v>
          </cell>
          <cell r="U86">
            <v>14.119</v>
          </cell>
          <cell r="V86" t="str">
            <v>#N/A N/A</v>
          </cell>
          <cell r="W86" t="str">
            <v>#N/A N/A</v>
          </cell>
          <cell r="X86" t="str">
            <v>#N/A N/A</v>
          </cell>
          <cell r="Y86" t="str">
            <v>#N/A N/A</v>
          </cell>
          <cell r="Z86">
            <v>7.0140000000000002</v>
          </cell>
          <cell r="AA86">
            <v>5.4530000000000003</v>
          </cell>
          <cell r="AB86">
            <v>27.062999999999999</v>
          </cell>
          <cell r="AC86">
            <v>24.337</v>
          </cell>
          <cell r="AD86">
            <v>10.097</v>
          </cell>
          <cell r="AE86">
            <v>28.63</v>
          </cell>
        </row>
        <row r="87">
          <cell r="A87">
            <v>24562</v>
          </cell>
          <cell r="B87">
            <v>105.628</v>
          </cell>
          <cell r="C87">
            <v>27.550999999999998</v>
          </cell>
          <cell r="D87">
            <v>25.302</v>
          </cell>
          <cell r="E87">
            <v>107.09099999999999</v>
          </cell>
          <cell r="F87">
            <v>444.19299999999998</v>
          </cell>
          <cell r="G87">
            <v>16.48</v>
          </cell>
          <cell r="H87">
            <v>780.76</v>
          </cell>
          <cell r="I87">
            <v>60.359000000000002</v>
          </cell>
          <cell r="J87">
            <v>75.879000000000005</v>
          </cell>
          <cell r="K87">
            <v>1.0960000000000001</v>
          </cell>
          <cell r="L87">
            <v>45.301000000000002</v>
          </cell>
          <cell r="M87">
            <v>3.3929999999999998</v>
          </cell>
          <cell r="N87" t="str">
            <v>#N/A N/A</v>
          </cell>
          <cell r="O87">
            <v>3.806</v>
          </cell>
          <cell r="P87">
            <v>2.4980000000000002</v>
          </cell>
          <cell r="Q87" t="str">
            <v>#N/A N/A</v>
          </cell>
          <cell r="R87">
            <v>3.98</v>
          </cell>
          <cell r="S87">
            <v>11.95</v>
          </cell>
          <cell r="T87">
            <v>5.34</v>
          </cell>
          <cell r="U87">
            <v>14.119</v>
          </cell>
          <cell r="V87" t="str">
            <v>#N/A N/A</v>
          </cell>
          <cell r="W87" t="str">
            <v>#N/A N/A</v>
          </cell>
          <cell r="X87" t="str">
            <v>#N/A N/A</v>
          </cell>
          <cell r="Y87" t="str">
            <v>#N/A N/A</v>
          </cell>
          <cell r="Z87">
            <v>7.0140000000000002</v>
          </cell>
          <cell r="AA87">
            <v>5.4530000000000003</v>
          </cell>
          <cell r="AB87">
            <v>27.062999999999999</v>
          </cell>
          <cell r="AC87">
            <v>24.337</v>
          </cell>
          <cell r="AD87">
            <v>10.097</v>
          </cell>
          <cell r="AE87">
            <v>28.63</v>
          </cell>
        </row>
        <row r="88">
          <cell r="A88">
            <v>24592</v>
          </cell>
          <cell r="B88">
            <v>105.628</v>
          </cell>
          <cell r="C88">
            <v>27.550999999999998</v>
          </cell>
          <cell r="D88">
            <v>25.302</v>
          </cell>
          <cell r="E88">
            <v>107.09099999999999</v>
          </cell>
          <cell r="F88">
            <v>444.19299999999998</v>
          </cell>
          <cell r="G88">
            <v>16.48</v>
          </cell>
          <cell r="H88">
            <v>780.76</v>
          </cell>
          <cell r="I88">
            <v>60.359000000000002</v>
          </cell>
          <cell r="J88">
            <v>75.879000000000005</v>
          </cell>
          <cell r="K88">
            <v>1.0960000000000001</v>
          </cell>
          <cell r="L88">
            <v>45.301000000000002</v>
          </cell>
          <cell r="M88">
            <v>3.3929999999999998</v>
          </cell>
          <cell r="N88" t="str">
            <v>#N/A N/A</v>
          </cell>
          <cell r="O88">
            <v>3.806</v>
          </cell>
          <cell r="P88">
            <v>2.4980000000000002</v>
          </cell>
          <cell r="Q88" t="str">
            <v>#N/A N/A</v>
          </cell>
          <cell r="R88">
            <v>3.98</v>
          </cell>
          <cell r="S88">
            <v>11.95</v>
          </cell>
          <cell r="T88">
            <v>5.34</v>
          </cell>
          <cell r="U88">
            <v>14.119</v>
          </cell>
          <cell r="V88" t="str">
            <v>#N/A N/A</v>
          </cell>
          <cell r="W88" t="str">
            <v>#N/A N/A</v>
          </cell>
          <cell r="X88" t="str">
            <v>#N/A N/A</v>
          </cell>
          <cell r="Y88" t="str">
            <v>#N/A N/A</v>
          </cell>
          <cell r="Z88">
            <v>7.0140000000000002</v>
          </cell>
          <cell r="AA88">
            <v>5.4530000000000003</v>
          </cell>
          <cell r="AB88">
            <v>27.062999999999999</v>
          </cell>
          <cell r="AC88">
            <v>24.337</v>
          </cell>
          <cell r="AD88">
            <v>10.097</v>
          </cell>
          <cell r="AE88">
            <v>28.63</v>
          </cell>
        </row>
        <row r="89">
          <cell r="A89">
            <v>24623</v>
          </cell>
          <cell r="B89">
            <v>105.628</v>
          </cell>
          <cell r="C89">
            <v>27.550999999999998</v>
          </cell>
          <cell r="D89">
            <v>25.302</v>
          </cell>
          <cell r="E89">
            <v>107.09099999999999</v>
          </cell>
          <cell r="F89">
            <v>444.19299999999998</v>
          </cell>
          <cell r="G89">
            <v>16.48</v>
          </cell>
          <cell r="H89">
            <v>780.76</v>
          </cell>
          <cell r="I89">
            <v>60.359000000000002</v>
          </cell>
          <cell r="J89">
            <v>75.879000000000005</v>
          </cell>
          <cell r="K89">
            <v>1.0960000000000001</v>
          </cell>
          <cell r="L89">
            <v>45.301000000000002</v>
          </cell>
          <cell r="M89">
            <v>3.3929999999999998</v>
          </cell>
          <cell r="N89" t="str">
            <v>#N/A N/A</v>
          </cell>
          <cell r="O89">
            <v>3.806</v>
          </cell>
          <cell r="P89">
            <v>2.4980000000000002</v>
          </cell>
          <cell r="Q89" t="str">
            <v>#N/A N/A</v>
          </cell>
          <cell r="R89">
            <v>3.98</v>
          </cell>
          <cell r="S89">
            <v>11.95</v>
          </cell>
          <cell r="T89">
            <v>5.34</v>
          </cell>
          <cell r="U89">
            <v>14.119</v>
          </cell>
          <cell r="V89" t="str">
            <v>#N/A N/A</v>
          </cell>
          <cell r="W89" t="str">
            <v>#N/A N/A</v>
          </cell>
          <cell r="X89" t="str">
            <v>#N/A N/A</v>
          </cell>
          <cell r="Y89" t="str">
            <v>#N/A N/A</v>
          </cell>
          <cell r="Z89">
            <v>7.0140000000000002</v>
          </cell>
          <cell r="AA89">
            <v>5.4530000000000003</v>
          </cell>
          <cell r="AB89">
            <v>27.062999999999999</v>
          </cell>
          <cell r="AC89">
            <v>24.337</v>
          </cell>
          <cell r="AD89">
            <v>10.097</v>
          </cell>
          <cell r="AE89">
            <v>28.63</v>
          </cell>
        </row>
        <row r="90">
          <cell r="A90">
            <v>24653</v>
          </cell>
          <cell r="B90">
            <v>105.628</v>
          </cell>
          <cell r="C90">
            <v>27.550999999999998</v>
          </cell>
          <cell r="D90">
            <v>25.302</v>
          </cell>
          <cell r="E90">
            <v>107.09099999999999</v>
          </cell>
          <cell r="F90">
            <v>444.19299999999998</v>
          </cell>
          <cell r="G90">
            <v>16.48</v>
          </cell>
          <cell r="H90">
            <v>780.76</v>
          </cell>
          <cell r="I90">
            <v>60.359000000000002</v>
          </cell>
          <cell r="J90">
            <v>75.879000000000005</v>
          </cell>
          <cell r="K90">
            <v>1.0960000000000001</v>
          </cell>
          <cell r="L90">
            <v>45.301000000000002</v>
          </cell>
          <cell r="M90">
            <v>3.3929999999999998</v>
          </cell>
          <cell r="N90" t="str">
            <v>#N/A N/A</v>
          </cell>
          <cell r="O90">
            <v>3.806</v>
          </cell>
          <cell r="P90">
            <v>2.4980000000000002</v>
          </cell>
          <cell r="Q90" t="str">
            <v>#N/A N/A</v>
          </cell>
          <cell r="R90">
            <v>3.98</v>
          </cell>
          <cell r="S90">
            <v>11.95</v>
          </cell>
          <cell r="T90">
            <v>5.34</v>
          </cell>
          <cell r="U90">
            <v>14.119</v>
          </cell>
          <cell r="V90" t="str">
            <v>#N/A N/A</v>
          </cell>
          <cell r="W90" t="str">
            <v>#N/A N/A</v>
          </cell>
          <cell r="X90" t="str">
            <v>#N/A N/A</v>
          </cell>
          <cell r="Y90" t="str">
            <v>#N/A N/A</v>
          </cell>
          <cell r="Z90">
            <v>7.0140000000000002</v>
          </cell>
          <cell r="AA90">
            <v>5.4530000000000003</v>
          </cell>
          <cell r="AB90">
            <v>27.062999999999999</v>
          </cell>
          <cell r="AC90">
            <v>24.337</v>
          </cell>
          <cell r="AD90">
            <v>10.097</v>
          </cell>
          <cell r="AE90">
            <v>28.63</v>
          </cell>
        </row>
        <row r="91">
          <cell r="A91">
            <v>24684</v>
          </cell>
          <cell r="B91">
            <v>105.628</v>
          </cell>
          <cell r="C91">
            <v>27.550999999999998</v>
          </cell>
          <cell r="D91">
            <v>25.302</v>
          </cell>
          <cell r="E91">
            <v>107.09099999999999</v>
          </cell>
          <cell r="F91">
            <v>444.19299999999998</v>
          </cell>
          <cell r="G91">
            <v>16.48</v>
          </cell>
          <cell r="H91">
            <v>780.76</v>
          </cell>
          <cell r="I91">
            <v>60.359000000000002</v>
          </cell>
          <cell r="J91">
            <v>75.879000000000005</v>
          </cell>
          <cell r="K91">
            <v>1.0960000000000001</v>
          </cell>
          <cell r="L91">
            <v>45.301000000000002</v>
          </cell>
          <cell r="M91">
            <v>3.3929999999999998</v>
          </cell>
          <cell r="N91" t="str">
            <v>#N/A N/A</v>
          </cell>
          <cell r="O91">
            <v>3.806</v>
          </cell>
          <cell r="P91">
            <v>2.4980000000000002</v>
          </cell>
          <cell r="Q91" t="str">
            <v>#N/A N/A</v>
          </cell>
          <cell r="R91">
            <v>3.98</v>
          </cell>
          <cell r="S91">
            <v>11.95</v>
          </cell>
          <cell r="T91">
            <v>5.34</v>
          </cell>
          <cell r="U91">
            <v>14.119</v>
          </cell>
          <cell r="V91" t="str">
            <v>#N/A N/A</v>
          </cell>
          <cell r="W91" t="str">
            <v>#N/A N/A</v>
          </cell>
          <cell r="X91" t="str">
            <v>#N/A N/A</v>
          </cell>
          <cell r="Y91" t="str">
            <v>#N/A N/A</v>
          </cell>
          <cell r="Z91">
            <v>7.0140000000000002</v>
          </cell>
          <cell r="AA91">
            <v>5.4530000000000003</v>
          </cell>
          <cell r="AB91">
            <v>27.062999999999999</v>
          </cell>
          <cell r="AC91">
            <v>24.337</v>
          </cell>
          <cell r="AD91">
            <v>10.097</v>
          </cell>
          <cell r="AE91">
            <v>28.63</v>
          </cell>
        </row>
        <row r="92">
          <cell r="A92">
            <v>24715</v>
          </cell>
          <cell r="B92">
            <v>105.628</v>
          </cell>
          <cell r="C92">
            <v>27.550999999999998</v>
          </cell>
          <cell r="D92">
            <v>25.302</v>
          </cell>
          <cell r="E92">
            <v>107.09099999999999</v>
          </cell>
          <cell r="F92">
            <v>444.19299999999998</v>
          </cell>
          <cell r="G92">
            <v>16.48</v>
          </cell>
          <cell r="H92">
            <v>780.76</v>
          </cell>
          <cell r="I92">
            <v>60.359000000000002</v>
          </cell>
          <cell r="J92">
            <v>75.879000000000005</v>
          </cell>
          <cell r="K92">
            <v>1.0960000000000001</v>
          </cell>
          <cell r="L92">
            <v>45.301000000000002</v>
          </cell>
          <cell r="M92">
            <v>3.3929999999999998</v>
          </cell>
          <cell r="N92" t="str">
            <v>#N/A N/A</v>
          </cell>
          <cell r="O92">
            <v>3.806</v>
          </cell>
          <cell r="P92">
            <v>2.4980000000000002</v>
          </cell>
          <cell r="Q92" t="str">
            <v>#N/A N/A</v>
          </cell>
          <cell r="R92">
            <v>3.98</v>
          </cell>
          <cell r="S92">
            <v>11.95</v>
          </cell>
          <cell r="T92">
            <v>5.34</v>
          </cell>
          <cell r="U92">
            <v>14.119</v>
          </cell>
          <cell r="V92" t="str">
            <v>#N/A N/A</v>
          </cell>
          <cell r="W92" t="str">
            <v>#N/A N/A</v>
          </cell>
          <cell r="X92" t="str">
            <v>#N/A N/A</v>
          </cell>
          <cell r="Y92" t="str">
            <v>#N/A N/A</v>
          </cell>
          <cell r="Z92">
            <v>7.0140000000000002</v>
          </cell>
          <cell r="AA92">
            <v>5.4530000000000003</v>
          </cell>
          <cell r="AB92">
            <v>27.062999999999999</v>
          </cell>
          <cell r="AC92">
            <v>24.337</v>
          </cell>
          <cell r="AD92">
            <v>10.097</v>
          </cell>
          <cell r="AE92">
            <v>28.63</v>
          </cell>
        </row>
        <row r="93">
          <cell r="A93">
            <v>24745</v>
          </cell>
          <cell r="B93">
            <v>105.628</v>
          </cell>
          <cell r="C93">
            <v>27.550999999999998</v>
          </cell>
          <cell r="D93">
            <v>25.302</v>
          </cell>
          <cell r="E93">
            <v>107.09099999999999</v>
          </cell>
          <cell r="F93">
            <v>444.19299999999998</v>
          </cell>
          <cell r="G93">
            <v>16.48</v>
          </cell>
          <cell r="H93">
            <v>780.76</v>
          </cell>
          <cell r="I93">
            <v>60.359000000000002</v>
          </cell>
          <cell r="J93">
            <v>75.879000000000005</v>
          </cell>
          <cell r="K93">
            <v>1.0960000000000001</v>
          </cell>
          <cell r="L93">
            <v>45.301000000000002</v>
          </cell>
          <cell r="M93">
            <v>3.3929999999999998</v>
          </cell>
          <cell r="N93" t="str">
            <v>#N/A N/A</v>
          </cell>
          <cell r="O93">
            <v>3.806</v>
          </cell>
          <cell r="P93">
            <v>2.4980000000000002</v>
          </cell>
          <cell r="Q93" t="str">
            <v>#N/A N/A</v>
          </cell>
          <cell r="R93">
            <v>3.98</v>
          </cell>
          <cell r="S93">
            <v>11.95</v>
          </cell>
          <cell r="T93">
            <v>5.34</v>
          </cell>
          <cell r="U93">
            <v>14.119</v>
          </cell>
          <cell r="V93" t="str">
            <v>#N/A N/A</v>
          </cell>
          <cell r="W93" t="str">
            <v>#N/A N/A</v>
          </cell>
          <cell r="X93" t="str">
            <v>#N/A N/A</v>
          </cell>
          <cell r="Y93" t="str">
            <v>#N/A N/A</v>
          </cell>
          <cell r="Z93">
            <v>7.0140000000000002</v>
          </cell>
          <cell r="AA93">
            <v>5.4530000000000003</v>
          </cell>
          <cell r="AB93">
            <v>27.062999999999999</v>
          </cell>
          <cell r="AC93">
            <v>24.337</v>
          </cell>
          <cell r="AD93">
            <v>10.097</v>
          </cell>
          <cell r="AE93">
            <v>28.63</v>
          </cell>
        </row>
        <row r="94">
          <cell r="A94">
            <v>24776</v>
          </cell>
          <cell r="B94">
            <v>105.628</v>
          </cell>
          <cell r="C94">
            <v>27.550999999999998</v>
          </cell>
          <cell r="D94">
            <v>25.302</v>
          </cell>
          <cell r="E94">
            <v>107.09099999999999</v>
          </cell>
          <cell r="F94">
            <v>444.19299999999998</v>
          </cell>
          <cell r="G94">
            <v>16.48</v>
          </cell>
          <cell r="H94">
            <v>780.76</v>
          </cell>
          <cell r="I94">
            <v>60.359000000000002</v>
          </cell>
          <cell r="J94">
            <v>75.879000000000005</v>
          </cell>
          <cell r="K94">
            <v>1.0960000000000001</v>
          </cell>
          <cell r="L94">
            <v>45.301000000000002</v>
          </cell>
          <cell r="M94">
            <v>3.3929999999999998</v>
          </cell>
          <cell r="N94" t="str">
            <v>#N/A N/A</v>
          </cell>
          <cell r="O94">
            <v>3.806</v>
          </cell>
          <cell r="P94">
            <v>2.4980000000000002</v>
          </cell>
          <cell r="Q94" t="str">
            <v>#N/A N/A</v>
          </cell>
          <cell r="R94">
            <v>3.98</v>
          </cell>
          <cell r="S94">
            <v>11.95</v>
          </cell>
          <cell r="T94">
            <v>5.34</v>
          </cell>
          <cell r="U94">
            <v>14.119</v>
          </cell>
          <cell r="V94" t="str">
            <v>#N/A N/A</v>
          </cell>
          <cell r="W94" t="str">
            <v>#N/A N/A</v>
          </cell>
          <cell r="X94" t="str">
            <v>#N/A N/A</v>
          </cell>
          <cell r="Y94" t="str">
            <v>#N/A N/A</v>
          </cell>
          <cell r="Z94">
            <v>7.0140000000000002</v>
          </cell>
          <cell r="AA94">
            <v>5.4530000000000003</v>
          </cell>
          <cell r="AB94">
            <v>27.062999999999999</v>
          </cell>
          <cell r="AC94">
            <v>24.337</v>
          </cell>
          <cell r="AD94">
            <v>10.097</v>
          </cell>
          <cell r="AE94">
            <v>28.63</v>
          </cell>
        </row>
        <row r="95">
          <cell r="A95">
            <v>24806</v>
          </cell>
          <cell r="B95">
            <v>105.628</v>
          </cell>
          <cell r="C95">
            <v>27.550999999999998</v>
          </cell>
          <cell r="D95">
            <v>25.302</v>
          </cell>
          <cell r="E95">
            <v>107.09099999999999</v>
          </cell>
          <cell r="F95">
            <v>444.19299999999998</v>
          </cell>
          <cell r="G95">
            <v>16.48</v>
          </cell>
          <cell r="H95">
            <v>780.76</v>
          </cell>
          <cell r="I95">
            <v>60.359000000000002</v>
          </cell>
          <cell r="J95">
            <v>75.879000000000005</v>
          </cell>
          <cell r="K95">
            <v>1.0960000000000001</v>
          </cell>
          <cell r="L95">
            <v>45.301000000000002</v>
          </cell>
          <cell r="M95">
            <v>3.3929999999999998</v>
          </cell>
          <cell r="N95" t="str">
            <v>#N/A N/A</v>
          </cell>
          <cell r="O95">
            <v>3.806</v>
          </cell>
          <cell r="P95">
            <v>2.4980000000000002</v>
          </cell>
          <cell r="Q95" t="str">
            <v>#N/A N/A</v>
          </cell>
          <cell r="R95">
            <v>3.98</v>
          </cell>
          <cell r="S95">
            <v>11.95</v>
          </cell>
          <cell r="T95">
            <v>5.34</v>
          </cell>
          <cell r="U95">
            <v>14.119</v>
          </cell>
          <cell r="V95" t="str">
            <v>#N/A N/A</v>
          </cell>
          <cell r="W95" t="str">
            <v>#N/A N/A</v>
          </cell>
          <cell r="X95" t="str">
            <v>#N/A N/A</v>
          </cell>
          <cell r="Y95" t="str">
            <v>#N/A N/A</v>
          </cell>
          <cell r="Z95">
            <v>7.0140000000000002</v>
          </cell>
          <cell r="AA95">
            <v>5.4530000000000003</v>
          </cell>
          <cell r="AB95">
            <v>27.062999999999999</v>
          </cell>
          <cell r="AC95">
            <v>24.337</v>
          </cell>
          <cell r="AD95">
            <v>10.097</v>
          </cell>
          <cell r="AE95">
            <v>28.63</v>
          </cell>
        </row>
        <row r="96">
          <cell r="A96">
            <v>24837</v>
          </cell>
          <cell r="B96">
            <v>123.782</v>
          </cell>
          <cell r="C96">
            <v>30.7</v>
          </cell>
          <cell r="D96">
            <v>27.463000000000001</v>
          </cell>
          <cell r="E96">
            <v>111.185</v>
          </cell>
          <cell r="F96">
            <v>482.52100000000002</v>
          </cell>
          <cell r="G96">
            <v>17.739999999999998</v>
          </cell>
          <cell r="H96">
            <v>825.05600000000004</v>
          </cell>
          <cell r="I96">
            <v>64.769000000000005</v>
          </cell>
          <cell r="J96">
            <v>72.057000000000002</v>
          </cell>
          <cell r="K96">
            <v>1.2370000000000001</v>
          </cell>
          <cell r="L96">
            <v>49.511000000000003</v>
          </cell>
          <cell r="M96">
            <v>3.516</v>
          </cell>
          <cell r="N96">
            <v>5.9809999999999999</v>
          </cell>
          <cell r="O96">
            <v>4.7030000000000003</v>
          </cell>
          <cell r="P96">
            <v>2.694</v>
          </cell>
          <cell r="Q96" t="str">
            <v>#N/A N/A</v>
          </cell>
          <cell r="R96">
            <v>3.9210000000000003</v>
          </cell>
          <cell r="S96">
            <v>13.331</v>
          </cell>
          <cell r="T96">
            <v>5.5789999999999997</v>
          </cell>
          <cell r="U96">
            <v>15.664999999999999</v>
          </cell>
          <cell r="V96" t="str">
            <v>#N/A N/A</v>
          </cell>
          <cell r="W96" t="str">
            <v>#N/A N/A</v>
          </cell>
          <cell r="X96" t="str">
            <v>#N/A N/A</v>
          </cell>
          <cell r="Y96" t="str">
            <v>#N/A N/A</v>
          </cell>
          <cell r="Z96">
            <v>6.9139999999999997</v>
          </cell>
          <cell r="AA96">
            <v>5.7270000000000003</v>
          </cell>
          <cell r="AB96">
            <v>30.591999999999999</v>
          </cell>
          <cell r="AC96">
            <v>26.556000000000001</v>
          </cell>
          <cell r="AD96">
            <v>10.473000000000001</v>
          </cell>
          <cell r="AE96">
            <v>24.257000000000001</v>
          </cell>
        </row>
        <row r="97">
          <cell r="A97">
            <v>24868</v>
          </cell>
          <cell r="B97">
            <v>123.782</v>
          </cell>
          <cell r="C97">
            <v>30.7</v>
          </cell>
          <cell r="D97">
            <v>27.463000000000001</v>
          </cell>
          <cell r="E97">
            <v>111.185</v>
          </cell>
          <cell r="F97">
            <v>482.52100000000002</v>
          </cell>
          <cell r="G97">
            <v>17.739999999999998</v>
          </cell>
          <cell r="H97">
            <v>825.05600000000004</v>
          </cell>
          <cell r="I97">
            <v>64.769000000000005</v>
          </cell>
          <cell r="J97">
            <v>72.057000000000002</v>
          </cell>
          <cell r="K97">
            <v>1.2370000000000001</v>
          </cell>
          <cell r="L97">
            <v>49.511000000000003</v>
          </cell>
          <cell r="M97">
            <v>3.516</v>
          </cell>
          <cell r="N97">
            <v>5.9809999999999999</v>
          </cell>
          <cell r="O97">
            <v>4.7030000000000003</v>
          </cell>
          <cell r="P97">
            <v>2.694</v>
          </cell>
          <cell r="Q97" t="str">
            <v>#N/A N/A</v>
          </cell>
          <cell r="R97">
            <v>3.9210000000000003</v>
          </cell>
          <cell r="S97">
            <v>13.331</v>
          </cell>
          <cell r="T97">
            <v>5.5789999999999997</v>
          </cell>
          <cell r="U97">
            <v>15.664999999999999</v>
          </cell>
          <cell r="V97" t="str">
            <v>#N/A N/A</v>
          </cell>
          <cell r="W97" t="str">
            <v>#N/A N/A</v>
          </cell>
          <cell r="X97" t="str">
            <v>#N/A N/A</v>
          </cell>
          <cell r="Y97" t="str">
            <v>#N/A N/A</v>
          </cell>
          <cell r="Z97">
            <v>6.9139999999999997</v>
          </cell>
          <cell r="AA97">
            <v>5.7270000000000003</v>
          </cell>
          <cell r="AB97">
            <v>30.591999999999999</v>
          </cell>
          <cell r="AC97">
            <v>26.556000000000001</v>
          </cell>
          <cell r="AD97">
            <v>10.473000000000001</v>
          </cell>
          <cell r="AE97">
            <v>24.257000000000001</v>
          </cell>
        </row>
        <row r="98">
          <cell r="A98">
            <v>24897</v>
          </cell>
          <cell r="B98">
            <v>123.782</v>
          </cell>
          <cell r="C98">
            <v>30.7</v>
          </cell>
          <cell r="D98">
            <v>27.463000000000001</v>
          </cell>
          <cell r="E98">
            <v>111.185</v>
          </cell>
          <cell r="F98">
            <v>482.52100000000002</v>
          </cell>
          <cell r="G98">
            <v>17.739999999999998</v>
          </cell>
          <cell r="H98">
            <v>825.05600000000004</v>
          </cell>
          <cell r="I98">
            <v>64.769000000000005</v>
          </cell>
          <cell r="J98">
            <v>72.057000000000002</v>
          </cell>
          <cell r="K98">
            <v>1.2370000000000001</v>
          </cell>
          <cell r="L98">
            <v>49.511000000000003</v>
          </cell>
          <cell r="M98">
            <v>3.516</v>
          </cell>
          <cell r="N98">
            <v>5.9809999999999999</v>
          </cell>
          <cell r="O98">
            <v>4.7030000000000003</v>
          </cell>
          <cell r="P98">
            <v>2.694</v>
          </cell>
          <cell r="Q98" t="str">
            <v>#N/A N/A</v>
          </cell>
          <cell r="R98">
            <v>3.9210000000000003</v>
          </cell>
          <cell r="S98">
            <v>13.331</v>
          </cell>
          <cell r="T98">
            <v>5.5789999999999997</v>
          </cell>
          <cell r="U98">
            <v>15.664999999999999</v>
          </cell>
          <cell r="V98" t="str">
            <v>#N/A N/A</v>
          </cell>
          <cell r="W98" t="str">
            <v>#N/A N/A</v>
          </cell>
          <cell r="X98" t="str">
            <v>#N/A N/A</v>
          </cell>
          <cell r="Y98" t="str">
            <v>#N/A N/A</v>
          </cell>
          <cell r="Z98">
            <v>6.9139999999999997</v>
          </cell>
          <cell r="AA98">
            <v>5.7270000000000003</v>
          </cell>
          <cell r="AB98">
            <v>30.591999999999999</v>
          </cell>
          <cell r="AC98">
            <v>26.556000000000001</v>
          </cell>
          <cell r="AD98">
            <v>10.473000000000001</v>
          </cell>
          <cell r="AE98">
            <v>24.257000000000001</v>
          </cell>
        </row>
        <row r="99">
          <cell r="A99">
            <v>24928</v>
          </cell>
          <cell r="B99">
            <v>123.782</v>
          </cell>
          <cell r="C99">
            <v>30.7</v>
          </cell>
          <cell r="D99">
            <v>27.463000000000001</v>
          </cell>
          <cell r="E99">
            <v>111.185</v>
          </cell>
          <cell r="F99">
            <v>482.52100000000002</v>
          </cell>
          <cell r="G99">
            <v>17.739999999999998</v>
          </cell>
          <cell r="H99">
            <v>825.05600000000004</v>
          </cell>
          <cell r="I99">
            <v>64.769000000000005</v>
          </cell>
          <cell r="J99">
            <v>72.057000000000002</v>
          </cell>
          <cell r="K99">
            <v>1.2370000000000001</v>
          </cell>
          <cell r="L99">
            <v>49.511000000000003</v>
          </cell>
          <cell r="M99">
            <v>3.516</v>
          </cell>
          <cell r="N99">
            <v>5.9809999999999999</v>
          </cell>
          <cell r="O99">
            <v>4.7030000000000003</v>
          </cell>
          <cell r="P99">
            <v>2.694</v>
          </cell>
          <cell r="Q99" t="str">
            <v>#N/A N/A</v>
          </cell>
          <cell r="R99">
            <v>3.9210000000000003</v>
          </cell>
          <cell r="S99">
            <v>13.331</v>
          </cell>
          <cell r="T99">
            <v>5.5789999999999997</v>
          </cell>
          <cell r="U99">
            <v>15.664999999999999</v>
          </cell>
          <cell r="V99" t="str">
            <v>#N/A N/A</v>
          </cell>
          <cell r="W99" t="str">
            <v>#N/A N/A</v>
          </cell>
          <cell r="X99" t="str">
            <v>#N/A N/A</v>
          </cell>
          <cell r="Y99" t="str">
            <v>#N/A N/A</v>
          </cell>
          <cell r="Z99">
            <v>6.9139999999999997</v>
          </cell>
          <cell r="AA99">
            <v>5.7270000000000003</v>
          </cell>
          <cell r="AB99">
            <v>30.591999999999999</v>
          </cell>
          <cell r="AC99">
            <v>26.556000000000001</v>
          </cell>
          <cell r="AD99">
            <v>10.473000000000001</v>
          </cell>
          <cell r="AE99">
            <v>24.257000000000001</v>
          </cell>
        </row>
        <row r="100">
          <cell r="A100">
            <v>24958</v>
          </cell>
          <cell r="B100">
            <v>123.782</v>
          </cell>
          <cell r="C100">
            <v>30.7</v>
          </cell>
          <cell r="D100">
            <v>27.463000000000001</v>
          </cell>
          <cell r="E100">
            <v>111.185</v>
          </cell>
          <cell r="F100">
            <v>482.52100000000002</v>
          </cell>
          <cell r="G100">
            <v>17.739999999999998</v>
          </cell>
          <cell r="H100">
            <v>825.05600000000004</v>
          </cell>
          <cell r="I100">
            <v>64.769000000000005</v>
          </cell>
          <cell r="J100">
            <v>72.057000000000002</v>
          </cell>
          <cell r="K100">
            <v>1.2370000000000001</v>
          </cell>
          <cell r="L100">
            <v>49.511000000000003</v>
          </cell>
          <cell r="M100">
            <v>3.516</v>
          </cell>
          <cell r="N100">
            <v>5.9809999999999999</v>
          </cell>
          <cell r="O100">
            <v>4.7030000000000003</v>
          </cell>
          <cell r="P100">
            <v>2.694</v>
          </cell>
          <cell r="Q100" t="str">
            <v>#N/A N/A</v>
          </cell>
          <cell r="R100">
            <v>3.9210000000000003</v>
          </cell>
          <cell r="S100">
            <v>13.331</v>
          </cell>
          <cell r="T100">
            <v>5.5789999999999997</v>
          </cell>
          <cell r="U100">
            <v>15.664999999999999</v>
          </cell>
          <cell r="V100" t="str">
            <v>#N/A N/A</v>
          </cell>
          <cell r="W100" t="str">
            <v>#N/A N/A</v>
          </cell>
          <cell r="X100" t="str">
            <v>#N/A N/A</v>
          </cell>
          <cell r="Y100" t="str">
            <v>#N/A N/A</v>
          </cell>
          <cell r="Z100">
            <v>6.9139999999999997</v>
          </cell>
          <cell r="AA100">
            <v>5.7270000000000003</v>
          </cell>
          <cell r="AB100">
            <v>30.591999999999999</v>
          </cell>
          <cell r="AC100">
            <v>26.556000000000001</v>
          </cell>
          <cell r="AD100">
            <v>10.473000000000001</v>
          </cell>
          <cell r="AE100">
            <v>24.257000000000001</v>
          </cell>
        </row>
        <row r="101">
          <cell r="A101">
            <v>24989</v>
          </cell>
          <cell r="B101">
            <v>123.782</v>
          </cell>
          <cell r="C101">
            <v>30.7</v>
          </cell>
          <cell r="D101">
            <v>27.463000000000001</v>
          </cell>
          <cell r="E101">
            <v>111.185</v>
          </cell>
          <cell r="F101">
            <v>482.52100000000002</v>
          </cell>
          <cell r="G101">
            <v>17.739999999999998</v>
          </cell>
          <cell r="H101">
            <v>825.05600000000004</v>
          </cell>
          <cell r="I101">
            <v>64.769000000000005</v>
          </cell>
          <cell r="J101">
            <v>72.057000000000002</v>
          </cell>
          <cell r="K101">
            <v>1.2370000000000001</v>
          </cell>
          <cell r="L101">
            <v>49.511000000000003</v>
          </cell>
          <cell r="M101">
            <v>3.516</v>
          </cell>
          <cell r="N101">
            <v>5.9809999999999999</v>
          </cell>
          <cell r="O101">
            <v>4.7030000000000003</v>
          </cell>
          <cell r="P101">
            <v>2.694</v>
          </cell>
          <cell r="Q101" t="str">
            <v>#N/A N/A</v>
          </cell>
          <cell r="R101">
            <v>3.9210000000000003</v>
          </cell>
          <cell r="S101">
            <v>13.331</v>
          </cell>
          <cell r="T101">
            <v>5.5789999999999997</v>
          </cell>
          <cell r="U101">
            <v>15.664999999999999</v>
          </cell>
          <cell r="V101" t="str">
            <v>#N/A N/A</v>
          </cell>
          <cell r="W101" t="str">
            <v>#N/A N/A</v>
          </cell>
          <cell r="X101" t="str">
            <v>#N/A N/A</v>
          </cell>
          <cell r="Y101" t="str">
            <v>#N/A N/A</v>
          </cell>
          <cell r="Z101">
            <v>6.9139999999999997</v>
          </cell>
          <cell r="AA101">
            <v>5.7270000000000003</v>
          </cell>
          <cell r="AB101">
            <v>30.591999999999999</v>
          </cell>
          <cell r="AC101">
            <v>26.556000000000001</v>
          </cell>
          <cell r="AD101">
            <v>10.473000000000001</v>
          </cell>
          <cell r="AE101">
            <v>24.257000000000001</v>
          </cell>
        </row>
        <row r="102">
          <cell r="A102">
            <v>25019</v>
          </cell>
          <cell r="B102">
            <v>123.782</v>
          </cell>
          <cell r="C102">
            <v>30.7</v>
          </cell>
          <cell r="D102">
            <v>27.463000000000001</v>
          </cell>
          <cell r="E102">
            <v>111.185</v>
          </cell>
          <cell r="F102">
            <v>482.52100000000002</v>
          </cell>
          <cell r="G102">
            <v>17.739999999999998</v>
          </cell>
          <cell r="H102">
            <v>825.05600000000004</v>
          </cell>
          <cell r="I102">
            <v>64.769000000000005</v>
          </cell>
          <cell r="J102">
            <v>72.057000000000002</v>
          </cell>
          <cell r="K102">
            <v>1.2370000000000001</v>
          </cell>
          <cell r="L102">
            <v>49.511000000000003</v>
          </cell>
          <cell r="M102">
            <v>3.516</v>
          </cell>
          <cell r="N102">
            <v>5.9809999999999999</v>
          </cell>
          <cell r="O102">
            <v>4.7030000000000003</v>
          </cell>
          <cell r="P102">
            <v>2.694</v>
          </cell>
          <cell r="Q102" t="str">
            <v>#N/A N/A</v>
          </cell>
          <cell r="R102">
            <v>3.9210000000000003</v>
          </cell>
          <cell r="S102">
            <v>13.331</v>
          </cell>
          <cell r="T102">
            <v>5.5789999999999997</v>
          </cell>
          <cell r="U102">
            <v>15.664999999999999</v>
          </cell>
          <cell r="V102" t="str">
            <v>#N/A N/A</v>
          </cell>
          <cell r="W102" t="str">
            <v>#N/A N/A</v>
          </cell>
          <cell r="X102" t="str">
            <v>#N/A N/A</v>
          </cell>
          <cell r="Y102" t="str">
            <v>#N/A N/A</v>
          </cell>
          <cell r="Z102">
            <v>6.9139999999999997</v>
          </cell>
          <cell r="AA102">
            <v>5.7270000000000003</v>
          </cell>
          <cell r="AB102">
            <v>30.591999999999999</v>
          </cell>
          <cell r="AC102">
            <v>26.556000000000001</v>
          </cell>
          <cell r="AD102">
            <v>10.473000000000001</v>
          </cell>
          <cell r="AE102">
            <v>24.257000000000001</v>
          </cell>
        </row>
        <row r="103">
          <cell r="A103">
            <v>25050</v>
          </cell>
          <cell r="B103">
            <v>123.782</v>
          </cell>
          <cell r="C103">
            <v>30.7</v>
          </cell>
          <cell r="D103">
            <v>27.463000000000001</v>
          </cell>
          <cell r="E103">
            <v>111.185</v>
          </cell>
          <cell r="F103">
            <v>482.52100000000002</v>
          </cell>
          <cell r="G103">
            <v>17.739999999999998</v>
          </cell>
          <cell r="H103">
            <v>825.05600000000004</v>
          </cell>
          <cell r="I103">
            <v>64.769000000000005</v>
          </cell>
          <cell r="J103">
            <v>72.057000000000002</v>
          </cell>
          <cell r="K103">
            <v>1.2370000000000001</v>
          </cell>
          <cell r="L103">
            <v>49.511000000000003</v>
          </cell>
          <cell r="M103">
            <v>3.516</v>
          </cell>
          <cell r="N103">
            <v>5.9809999999999999</v>
          </cell>
          <cell r="O103">
            <v>4.7030000000000003</v>
          </cell>
          <cell r="P103">
            <v>2.694</v>
          </cell>
          <cell r="Q103" t="str">
            <v>#N/A N/A</v>
          </cell>
          <cell r="R103">
            <v>3.9210000000000003</v>
          </cell>
          <cell r="S103">
            <v>13.331</v>
          </cell>
          <cell r="T103">
            <v>5.5789999999999997</v>
          </cell>
          <cell r="U103">
            <v>15.664999999999999</v>
          </cell>
          <cell r="V103" t="str">
            <v>#N/A N/A</v>
          </cell>
          <cell r="W103" t="str">
            <v>#N/A N/A</v>
          </cell>
          <cell r="X103" t="str">
            <v>#N/A N/A</v>
          </cell>
          <cell r="Y103" t="str">
            <v>#N/A N/A</v>
          </cell>
          <cell r="Z103">
            <v>6.9139999999999997</v>
          </cell>
          <cell r="AA103">
            <v>5.7270000000000003</v>
          </cell>
          <cell r="AB103">
            <v>30.591999999999999</v>
          </cell>
          <cell r="AC103">
            <v>26.556000000000001</v>
          </cell>
          <cell r="AD103">
            <v>10.473000000000001</v>
          </cell>
          <cell r="AE103">
            <v>24.257000000000001</v>
          </cell>
        </row>
        <row r="104">
          <cell r="A104">
            <v>25081</v>
          </cell>
          <cell r="B104">
            <v>123.782</v>
          </cell>
          <cell r="C104">
            <v>30.7</v>
          </cell>
          <cell r="D104">
            <v>27.463000000000001</v>
          </cell>
          <cell r="E104">
            <v>111.185</v>
          </cell>
          <cell r="F104">
            <v>482.52100000000002</v>
          </cell>
          <cell r="G104">
            <v>17.739999999999998</v>
          </cell>
          <cell r="H104">
            <v>825.05600000000004</v>
          </cell>
          <cell r="I104">
            <v>64.769000000000005</v>
          </cell>
          <cell r="J104">
            <v>72.057000000000002</v>
          </cell>
          <cell r="K104">
            <v>1.2370000000000001</v>
          </cell>
          <cell r="L104">
            <v>49.511000000000003</v>
          </cell>
          <cell r="M104">
            <v>3.516</v>
          </cell>
          <cell r="N104">
            <v>5.9809999999999999</v>
          </cell>
          <cell r="O104">
            <v>4.7030000000000003</v>
          </cell>
          <cell r="P104">
            <v>2.694</v>
          </cell>
          <cell r="Q104" t="str">
            <v>#N/A N/A</v>
          </cell>
          <cell r="R104">
            <v>3.9210000000000003</v>
          </cell>
          <cell r="S104">
            <v>13.331</v>
          </cell>
          <cell r="T104">
            <v>5.5789999999999997</v>
          </cell>
          <cell r="U104">
            <v>15.664999999999999</v>
          </cell>
          <cell r="V104" t="str">
            <v>#N/A N/A</v>
          </cell>
          <cell r="W104" t="str">
            <v>#N/A N/A</v>
          </cell>
          <cell r="X104" t="str">
            <v>#N/A N/A</v>
          </cell>
          <cell r="Y104" t="str">
            <v>#N/A N/A</v>
          </cell>
          <cell r="Z104">
            <v>6.9139999999999997</v>
          </cell>
          <cell r="AA104">
            <v>5.7270000000000003</v>
          </cell>
          <cell r="AB104">
            <v>30.591999999999999</v>
          </cell>
          <cell r="AC104">
            <v>26.556000000000001</v>
          </cell>
          <cell r="AD104">
            <v>10.473000000000001</v>
          </cell>
          <cell r="AE104">
            <v>24.257000000000001</v>
          </cell>
        </row>
        <row r="105">
          <cell r="A105">
            <v>25111</v>
          </cell>
          <cell r="B105">
            <v>123.782</v>
          </cell>
          <cell r="C105">
            <v>30.7</v>
          </cell>
          <cell r="D105">
            <v>27.463000000000001</v>
          </cell>
          <cell r="E105">
            <v>111.185</v>
          </cell>
          <cell r="F105">
            <v>482.52100000000002</v>
          </cell>
          <cell r="G105">
            <v>17.739999999999998</v>
          </cell>
          <cell r="H105">
            <v>825.05600000000004</v>
          </cell>
          <cell r="I105">
            <v>64.769000000000005</v>
          </cell>
          <cell r="J105">
            <v>72.057000000000002</v>
          </cell>
          <cell r="K105">
            <v>1.2370000000000001</v>
          </cell>
          <cell r="L105">
            <v>49.511000000000003</v>
          </cell>
          <cell r="M105">
            <v>3.516</v>
          </cell>
          <cell r="N105">
            <v>5.9809999999999999</v>
          </cell>
          <cell r="O105">
            <v>4.7030000000000003</v>
          </cell>
          <cell r="P105">
            <v>2.694</v>
          </cell>
          <cell r="Q105" t="str">
            <v>#N/A N/A</v>
          </cell>
          <cell r="R105">
            <v>3.9210000000000003</v>
          </cell>
          <cell r="S105">
            <v>13.331</v>
          </cell>
          <cell r="T105">
            <v>5.5789999999999997</v>
          </cell>
          <cell r="U105">
            <v>15.664999999999999</v>
          </cell>
          <cell r="V105" t="str">
            <v>#N/A N/A</v>
          </cell>
          <cell r="W105" t="str">
            <v>#N/A N/A</v>
          </cell>
          <cell r="X105" t="str">
            <v>#N/A N/A</v>
          </cell>
          <cell r="Y105" t="str">
            <v>#N/A N/A</v>
          </cell>
          <cell r="Z105">
            <v>6.9139999999999997</v>
          </cell>
          <cell r="AA105">
            <v>5.7270000000000003</v>
          </cell>
          <cell r="AB105">
            <v>30.591999999999999</v>
          </cell>
          <cell r="AC105">
            <v>26.556000000000001</v>
          </cell>
          <cell r="AD105">
            <v>10.473000000000001</v>
          </cell>
          <cell r="AE105">
            <v>24.257000000000001</v>
          </cell>
        </row>
        <row r="106">
          <cell r="A106">
            <v>25142</v>
          </cell>
          <cell r="B106">
            <v>123.782</v>
          </cell>
          <cell r="C106">
            <v>30.7</v>
          </cell>
          <cell r="D106">
            <v>27.463000000000001</v>
          </cell>
          <cell r="E106">
            <v>111.185</v>
          </cell>
          <cell r="F106">
            <v>482.52100000000002</v>
          </cell>
          <cell r="G106">
            <v>17.739999999999998</v>
          </cell>
          <cell r="H106">
            <v>825.05600000000004</v>
          </cell>
          <cell r="I106">
            <v>64.769000000000005</v>
          </cell>
          <cell r="J106">
            <v>72.057000000000002</v>
          </cell>
          <cell r="K106">
            <v>1.2370000000000001</v>
          </cell>
          <cell r="L106">
            <v>49.511000000000003</v>
          </cell>
          <cell r="M106">
            <v>3.516</v>
          </cell>
          <cell r="N106">
            <v>5.9809999999999999</v>
          </cell>
          <cell r="O106">
            <v>4.7030000000000003</v>
          </cell>
          <cell r="P106">
            <v>2.694</v>
          </cell>
          <cell r="Q106" t="str">
            <v>#N/A N/A</v>
          </cell>
          <cell r="R106">
            <v>3.9210000000000003</v>
          </cell>
          <cell r="S106">
            <v>13.331</v>
          </cell>
          <cell r="T106">
            <v>5.5789999999999997</v>
          </cell>
          <cell r="U106">
            <v>15.664999999999999</v>
          </cell>
          <cell r="V106" t="str">
            <v>#N/A N/A</v>
          </cell>
          <cell r="W106" t="str">
            <v>#N/A N/A</v>
          </cell>
          <cell r="X106" t="str">
            <v>#N/A N/A</v>
          </cell>
          <cell r="Y106" t="str">
            <v>#N/A N/A</v>
          </cell>
          <cell r="Z106">
            <v>6.9139999999999997</v>
          </cell>
          <cell r="AA106">
            <v>5.7270000000000003</v>
          </cell>
          <cell r="AB106">
            <v>30.591999999999999</v>
          </cell>
          <cell r="AC106">
            <v>26.556000000000001</v>
          </cell>
          <cell r="AD106">
            <v>10.473000000000001</v>
          </cell>
          <cell r="AE106">
            <v>24.257000000000001</v>
          </cell>
        </row>
        <row r="107">
          <cell r="A107">
            <v>25172</v>
          </cell>
          <cell r="B107">
            <v>123.782</v>
          </cell>
          <cell r="C107">
            <v>30.7</v>
          </cell>
          <cell r="D107">
            <v>27.463000000000001</v>
          </cell>
          <cell r="E107">
            <v>111.185</v>
          </cell>
          <cell r="F107">
            <v>482.52100000000002</v>
          </cell>
          <cell r="G107">
            <v>17.739999999999998</v>
          </cell>
          <cell r="H107">
            <v>825.05600000000004</v>
          </cell>
          <cell r="I107">
            <v>64.769000000000005</v>
          </cell>
          <cell r="J107">
            <v>72.057000000000002</v>
          </cell>
          <cell r="K107">
            <v>1.2370000000000001</v>
          </cell>
          <cell r="L107">
            <v>49.511000000000003</v>
          </cell>
          <cell r="M107">
            <v>3.516</v>
          </cell>
          <cell r="N107">
            <v>5.9809999999999999</v>
          </cell>
          <cell r="O107">
            <v>4.7030000000000003</v>
          </cell>
          <cell r="P107">
            <v>2.694</v>
          </cell>
          <cell r="Q107" t="str">
            <v>#N/A N/A</v>
          </cell>
          <cell r="R107">
            <v>3.9210000000000003</v>
          </cell>
          <cell r="S107">
            <v>13.331</v>
          </cell>
          <cell r="T107">
            <v>5.5789999999999997</v>
          </cell>
          <cell r="U107">
            <v>15.664999999999999</v>
          </cell>
          <cell r="V107" t="str">
            <v>#N/A N/A</v>
          </cell>
          <cell r="W107" t="str">
            <v>#N/A N/A</v>
          </cell>
          <cell r="X107" t="str">
            <v>#N/A N/A</v>
          </cell>
          <cell r="Y107" t="str">
            <v>#N/A N/A</v>
          </cell>
          <cell r="Z107">
            <v>6.9139999999999997</v>
          </cell>
          <cell r="AA107">
            <v>5.7270000000000003</v>
          </cell>
          <cell r="AB107">
            <v>30.591999999999999</v>
          </cell>
          <cell r="AC107">
            <v>26.556000000000001</v>
          </cell>
          <cell r="AD107">
            <v>10.473000000000001</v>
          </cell>
          <cell r="AE107">
            <v>24.257000000000001</v>
          </cell>
        </row>
        <row r="108">
          <cell r="A108">
            <v>25203</v>
          </cell>
          <cell r="B108">
            <v>146.601</v>
          </cell>
          <cell r="C108">
            <v>33.006</v>
          </cell>
          <cell r="D108">
            <v>29.143000000000001</v>
          </cell>
          <cell r="E108">
            <v>104.703</v>
          </cell>
          <cell r="F108">
            <v>517.27700000000004</v>
          </cell>
          <cell r="G108">
            <v>18.943000000000001</v>
          </cell>
          <cell r="H108">
            <v>901.45600000000002</v>
          </cell>
          <cell r="I108">
            <v>70.759</v>
          </cell>
          <cell r="J108">
            <v>69.992999999999995</v>
          </cell>
          <cell r="K108">
            <v>1.425</v>
          </cell>
          <cell r="L108">
            <v>52.432000000000002</v>
          </cell>
          <cell r="M108">
            <v>3.6669999999999998</v>
          </cell>
          <cell r="N108">
            <v>7.4669999999999996</v>
          </cell>
          <cell r="O108">
            <v>5.9550000000000001</v>
          </cell>
          <cell r="P108">
            <v>2.7269999999999999</v>
          </cell>
          <cell r="Q108" t="str">
            <v>#N/A N/A</v>
          </cell>
          <cell r="R108">
            <v>3.9590000000000001</v>
          </cell>
          <cell r="S108">
            <v>14.420999999999999</v>
          </cell>
          <cell r="T108">
            <v>6.109</v>
          </cell>
          <cell r="U108">
            <v>17.5</v>
          </cell>
          <cell r="V108" t="str">
            <v>#N/A N/A</v>
          </cell>
          <cell r="W108" t="str">
            <v>#N/A N/A</v>
          </cell>
          <cell r="X108" t="str">
            <v>#N/A N/A</v>
          </cell>
          <cell r="Y108" t="str">
            <v>#N/A N/A</v>
          </cell>
          <cell r="Z108">
            <v>7.0750000000000002</v>
          </cell>
          <cell r="AA108">
            <v>5.9180000000000001</v>
          </cell>
          <cell r="AB108">
            <v>33.875999999999998</v>
          </cell>
          <cell r="AC108">
            <v>29.364000000000001</v>
          </cell>
          <cell r="AD108">
            <v>11.471</v>
          </cell>
          <cell r="AE108">
            <v>26.437000000000001</v>
          </cell>
        </row>
        <row r="109">
          <cell r="A109">
            <v>25234</v>
          </cell>
          <cell r="B109">
            <v>146.601</v>
          </cell>
          <cell r="C109">
            <v>33.006</v>
          </cell>
          <cell r="D109">
            <v>29.143000000000001</v>
          </cell>
          <cell r="E109">
            <v>104.703</v>
          </cell>
          <cell r="F109">
            <v>517.27700000000004</v>
          </cell>
          <cell r="G109">
            <v>18.943000000000001</v>
          </cell>
          <cell r="H109">
            <v>901.45600000000002</v>
          </cell>
          <cell r="I109">
            <v>70.759</v>
          </cell>
          <cell r="J109">
            <v>69.992999999999995</v>
          </cell>
          <cell r="K109">
            <v>1.425</v>
          </cell>
          <cell r="L109">
            <v>52.432000000000002</v>
          </cell>
          <cell r="M109">
            <v>3.6669999999999998</v>
          </cell>
          <cell r="N109">
            <v>7.4669999999999996</v>
          </cell>
          <cell r="O109">
            <v>5.9550000000000001</v>
          </cell>
          <cell r="P109">
            <v>2.7269999999999999</v>
          </cell>
          <cell r="Q109" t="str">
            <v>#N/A N/A</v>
          </cell>
          <cell r="R109">
            <v>3.9590000000000001</v>
          </cell>
          <cell r="S109">
            <v>14.420999999999999</v>
          </cell>
          <cell r="T109">
            <v>6.109</v>
          </cell>
          <cell r="U109">
            <v>17.5</v>
          </cell>
          <cell r="V109" t="str">
            <v>#N/A N/A</v>
          </cell>
          <cell r="W109" t="str">
            <v>#N/A N/A</v>
          </cell>
          <cell r="X109" t="str">
            <v>#N/A N/A</v>
          </cell>
          <cell r="Y109" t="str">
            <v>#N/A N/A</v>
          </cell>
          <cell r="Z109">
            <v>7.0750000000000002</v>
          </cell>
          <cell r="AA109">
            <v>5.9180000000000001</v>
          </cell>
          <cell r="AB109">
            <v>33.875999999999998</v>
          </cell>
          <cell r="AC109">
            <v>29.364000000000001</v>
          </cell>
          <cell r="AD109">
            <v>11.471</v>
          </cell>
          <cell r="AE109">
            <v>26.437000000000001</v>
          </cell>
        </row>
        <row r="110">
          <cell r="A110">
            <v>25262</v>
          </cell>
          <cell r="B110">
            <v>146.601</v>
          </cell>
          <cell r="C110">
            <v>33.006</v>
          </cell>
          <cell r="D110">
            <v>29.143000000000001</v>
          </cell>
          <cell r="E110">
            <v>104.703</v>
          </cell>
          <cell r="F110">
            <v>517.27700000000004</v>
          </cell>
          <cell r="G110">
            <v>18.943000000000001</v>
          </cell>
          <cell r="H110">
            <v>901.45600000000002</v>
          </cell>
          <cell r="I110">
            <v>70.759</v>
          </cell>
          <cell r="J110">
            <v>69.992999999999995</v>
          </cell>
          <cell r="K110">
            <v>1.425</v>
          </cell>
          <cell r="L110">
            <v>52.432000000000002</v>
          </cell>
          <cell r="M110">
            <v>3.6669999999999998</v>
          </cell>
          <cell r="N110">
            <v>7.4669999999999996</v>
          </cell>
          <cell r="O110">
            <v>5.9550000000000001</v>
          </cell>
          <cell r="P110">
            <v>2.7269999999999999</v>
          </cell>
          <cell r="Q110" t="str">
            <v>#N/A N/A</v>
          </cell>
          <cell r="R110">
            <v>3.9590000000000001</v>
          </cell>
          <cell r="S110">
            <v>14.420999999999999</v>
          </cell>
          <cell r="T110">
            <v>6.109</v>
          </cell>
          <cell r="U110">
            <v>17.5</v>
          </cell>
          <cell r="V110" t="str">
            <v>#N/A N/A</v>
          </cell>
          <cell r="W110" t="str">
            <v>#N/A N/A</v>
          </cell>
          <cell r="X110" t="str">
            <v>#N/A N/A</v>
          </cell>
          <cell r="Y110" t="str">
            <v>#N/A N/A</v>
          </cell>
          <cell r="Z110">
            <v>7.0750000000000002</v>
          </cell>
          <cell r="AA110">
            <v>5.9180000000000001</v>
          </cell>
          <cell r="AB110">
            <v>33.875999999999998</v>
          </cell>
          <cell r="AC110">
            <v>29.364000000000001</v>
          </cell>
          <cell r="AD110">
            <v>11.471</v>
          </cell>
          <cell r="AE110">
            <v>26.437000000000001</v>
          </cell>
        </row>
        <row r="111">
          <cell r="A111">
            <v>25293</v>
          </cell>
          <cell r="B111">
            <v>146.601</v>
          </cell>
          <cell r="C111">
            <v>33.006</v>
          </cell>
          <cell r="D111">
            <v>29.143000000000001</v>
          </cell>
          <cell r="E111">
            <v>104.703</v>
          </cell>
          <cell r="F111">
            <v>517.27700000000004</v>
          </cell>
          <cell r="G111">
            <v>18.943000000000001</v>
          </cell>
          <cell r="H111">
            <v>901.45600000000002</v>
          </cell>
          <cell r="I111">
            <v>70.759</v>
          </cell>
          <cell r="J111">
            <v>69.992999999999995</v>
          </cell>
          <cell r="K111">
            <v>1.425</v>
          </cell>
          <cell r="L111">
            <v>52.432000000000002</v>
          </cell>
          <cell r="M111">
            <v>3.6669999999999998</v>
          </cell>
          <cell r="N111">
            <v>7.4669999999999996</v>
          </cell>
          <cell r="O111">
            <v>5.9550000000000001</v>
          </cell>
          <cell r="P111">
            <v>2.7269999999999999</v>
          </cell>
          <cell r="Q111" t="str">
            <v>#N/A N/A</v>
          </cell>
          <cell r="R111">
            <v>3.9590000000000001</v>
          </cell>
          <cell r="S111">
            <v>14.420999999999999</v>
          </cell>
          <cell r="T111">
            <v>6.109</v>
          </cell>
          <cell r="U111">
            <v>17.5</v>
          </cell>
          <cell r="V111" t="str">
            <v>#N/A N/A</v>
          </cell>
          <cell r="W111" t="str">
            <v>#N/A N/A</v>
          </cell>
          <cell r="X111" t="str">
            <v>#N/A N/A</v>
          </cell>
          <cell r="Y111" t="str">
            <v>#N/A N/A</v>
          </cell>
          <cell r="Z111">
            <v>7.0750000000000002</v>
          </cell>
          <cell r="AA111">
            <v>5.9180000000000001</v>
          </cell>
          <cell r="AB111">
            <v>33.875999999999998</v>
          </cell>
          <cell r="AC111">
            <v>29.364000000000001</v>
          </cell>
          <cell r="AD111">
            <v>11.471</v>
          </cell>
          <cell r="AE111">
            <v>26.437000000000001</v>
          </cell>
        </row>
        <row r="112">
          <cell r="A112">
            <v>25323</v>
          </cell>
          <cell r="B112">
            <v>146.601</v>
          </cell>
          <cell r="C112">
            <v>33.006</v>
          </cell>
          <cell r="D112">
            <v>29.143000000000001</v>
          </cell>
          <cell r="E112">
            <v>104.703</v>
          </cell>
          <cell r="F112">
            <v>517.27700000000004</v>
          </cell>
          <cell r="G112">
            <v>18.943000000000001</v>
          </cell>
          <cell r="H112">
            <v>901.45600000000002</v>
          </cell>
          <cell r="I112">
            <v>70.759</v>
          </cell>
          <cell r="J112">
            <v>69.992999999999995</v>
          </cell>
          <cell r="K112">
            <v>1.425</v>
          </cell>
          <cell r="L112">
            <v>52.432000000000002</v>
          </cell>
          <cell r="M112">
            <v>3.6669999999999998</v>
          </cell>
          <cell r="N112">
            <v>7.4669999999999996</v>
          </cell>
          <cell r="O112">
            <v>5.9550000000000001</v>
          </cell>
          <cell r="P112">
            <v>2.7269999999999999</v>
          </cell>
          <cell r="Q112" t="str">
            <v>#N/A N/A</v>
          </cell>
          <cell r="R112">
            <v>3.9590000000000001</v>
          </cell>
          <cell r="S112">
            <v>14.420999999999999</v>
          </cell>
          <cell r="T112">
            <v>6.109</v>
          </cell>
          <cell r="U112">
            <v>17.5</v>
          </cell>
          <cell r="V112" t="str">
            <v>#N/A N/A</v>
          </cell>
          <cell r="W112" t="str">
            <v>#N/A N/A</v>
          </cell>
          <cell r="X112" t="str">
            <v>#N/A N/A</v>
          </cell>
          <cell r="Y112" t="str">
            <v>#N/A N/A</v>
          </cell>
          <cell r="Z112">
            <v>7.0750000000000002</v>
          </cell>
          <cell r="AA112">
            <v>5.9180000000000001</v>
          </cell>
          <cell r="AB112">
            <v>33.875999999999998</v>
          </cell>
          <cell r="AC112">
            <v>29.364000000000001</v>
          </cell>
          <cell r="AD112">
            <v>11.471</v>
          </cell>
          <cell r="AE112">
            <v>26.437000000000001</v>
          </cell>
        </row>
        <row r="113">
          <cell r="A113">
            <v>25354</v>
          </cell>
          <cell r="B113">
            <v>146.601</v>
          </cell>
          <cell r="C113">
            <v>33.006</v>
          </cell>
          <cell r="D113">
            <v>29.143000000000001</v>
          </cell>
          <cell r="E113">
            <v>104.703</v>
          </cell>
          <cell r="F113">
            <v>517.27700000000004</v>
          </cell>
          <cell r="G113">
            <v>18.943000000000001</v>
          </cell>
          <cell r="H113">
            <v>901.45600000000002</v>
          </cell>
          <cell r="I113">
            <v>70.759</v>
          </cell>
          <cell r="J113">
            <v>69.992999999999995</v>
          </cell>
          <cell r="K113">
            <v>1.425</v>
          </cell>
          <cell r="L113">
            <v>52.432000000000002</v>
          </cell>
          <cell r="M113">
            <v>3.6669999999999998</v>
          </cell>
          <cell r="N113">
            <v>7.4669999999999996</v>
          </cell>
          <cell r="O113">
            <v>5.9550000000000001</v>
          </cell>
          <cell r="P113">
            <v>2.7269999999999999</v>
          </cell>
          <cell r="Q113" t="str">
            <v>#N/A N/A</v>
          </cell>
          <cell r="R113">
            <v>3.9590000000000001</v>
          </cell>
          <cell r="S113">
            <v>14.420999999999999</v>
          </cell>
          <cell r="T113">
            <v>6.109</v>
          </cell>
          <cell r="U113">
            <v>17.5</v>
          </cell>
          <cell r="V113" t="str">
            <v>#N/A N/A</v>
          </cell>
          <cell r="W113" t="str">
            <v>#N/A N/A</v>
          </cell>
          <cell r="X113" t="str">
            <v>#N/A N/A</v>
          </cell>
          <cell r="Y113" t="str">
            <v>#N/A N/A</v>
          </cell>
          <cell r="Z113">
            <v>7.0750000000000002</v>
          </cell>
          <cell r="AA113">
            <v>5.9180000000000001</v>
          </cell>
          <cell r="AB113">
            <v>33.875999999999998</v>
          </cell>
          <cell r="AC113">
            <v>29.364000000000001</v>
          </cell>
          <cell r="AD113">
            <v>11.471</v>
          </cell>
          <cell r="AE113">
            <v>26.437000000000001</v>
          </cell>
        </row>
        <row r="114">
          <cell r="A114">
            <v>25384</v>
          </cell>
          <cell r="B114">
            <v>146.601</v>
          </cell>
          <cell r="C114">
            <v>33.006</v>
          </cell>
          <cell r="D114">
            <v>29.143000000000001</v>
          </cell>
          <cell r="E114">
            <v>104.703</v>
          </cell>
          <cell r="F114">
            <v>517.27700000000004</v>
          </cell>
          <cell r="G114">
            <v>18.943000000000001</v>
          </cell>
          <cell r="H114">
            <v>901.45600000000002</v>
          </cell>
          <cell r="I114">
            <v>70.759</v>
          </cell>
          <cell r="J114">
            <v>69.992999999999995</v>
          </cell>
          <cell r="K114">
            <v>1.425</v>
          </cell>
          <cell r="L114">
            <v>52.432000000000002</v>
          </cell>
          <cell r="M114">
            <v>3.6669999999999998</v>
          </cell>
          <cell r="N114">
            <v>7.4669999999999996</v>
          </cell>
          <cell r="O114">
            <v>5.9550000000000001</v>
          </cell>
          <cell r="P114">
            <v>2.7269999999999999</v>
          </cell>
          <cell r="Q114" t="str">
            <v>#N/A N/A</v>
          </cell>
          <cell r="R114">
            <v>3.9590000000000001</v>
          </cell>
          <cell r="S114">
            <v>14.420999999999999</v>
          </cell>
          <cell r="T114">
            <v>6.109</v>
          </cell>
          <cell r="U114">
            <v>17.5</v>
          </cell>
          <cell r="V114" t="str">
            <v>#N/A N/A</v>
          </cell>
          <cell r="W114" t="str">
            <v>#N/A N/A</v>
          </cell>
          <cell r="X114" t="str">
            <v>#N/A N/A</v>
          </cell>
          <cell r="Y114" t="str">
            <v>#N/A N/A</v>
          </cell>
          <cell r="Z114">
            <v>7.0750000000000002</v>
          </cell>
          <cell r="AA114">
            <v>5.9180000000000001</v>
          </cell>
          <cell r="AB114">
            <v>33.875999999999998</v>
          </cell>
          <cell r="AC114">
            <v>29.364000000000001</v>
          </cell>
          <cell r="AD114">
            <v>11.471</v>
          </cell>
          <cell r="AE114">
            <v>26.437000000000001</v>
          </cell>
        </row>
        <row r="115">
          <cell r="A115">
            <v>25415</v>
          </cell>
          <cell r="B115">
            <v>146.601</v>
          </cell>
          <cell r="C115">
            <v>33.006</v>
          </cell>
          <cell r="D115">
            <v>29.143000000000001</v>
          </cell>
          <cell r="E115">
            <v>104.703</v>
          </cell>
          <cell r="F115">
            <v>517.27700000000004</v>
          </cell>
          <cell r="G115">
            <v>18.943000000000001</v>
          </cell>
          <cell r="H115">
            <v>901.45600000000002</v>
          </cell>
          <cell r="I115">
            <v>70.759</v>
          </cell>
          <cell r="J115">
            <v>69.992999999999995</v>
          </cell>
          <cell r="K115">
            <v>1.425</v>
          </cell>
          <cell r="L115">
            <v>52.432000000000002</v>
          </cell>
          <cell r="M115">
            <v>3.6669999999999998</v>
          </cell>
          <cell r="N115">
            <v>7.4669999999999996</v>
          </cell>
          <cell r="O115">
            <v>5.9550000000000001</v>
          </cell>
          <cell r="P115">
            <v>2.7269999999999999</v>
          </cell>
          <cell r="Q115" t="str">
            <v>#N/A N/A</v>
          </cell>
          <cell r="R115">
            <v>3.9590000000000001</v>
          </cell>
          <cell r="S115">
            <v>14.420999999999999</v>
          </cell>
          <cell r="T115">
            <v>6.109</v>
          </cell>
          <cell r="U115">
            <v>17.5</v>
          </cell>
          <cell r="V115" t="str">
            <v>#N/A N/A</v>
          </cell>
          <cell r="W115" t="str">
            <v>#N/A N/A</v>
          </cell>
          <cell r="X115" t="str">
            <v>#N/A N/A</v>
          </cell>
          <cell r="Y115" t="str">
            <v>#N/A N/A</v>
          </cell>
          <cell r="Z115">
            <v>7.0750000000000002</v>
          </cell>
          <cell r="AA115">
            <v>5.9180000000000001</v>
          </cell>
          <cell r="AB115">
            <v>33.875999999999998</v>
          </cell>
          <cell r="AC115">
            <v>29.364000000000001</v>
          </cell>
          <cell r="AD115">
            <v>11.471</v>
          </cell>
          <cell r="AE115">
            <v>26.437000000000001</v>
          </cell>
        </row>
        <row r="116">
          <cell r="A116">
            <v>25446</v>
          </cell>
          <cell r="B116">
            <v>146.601</v>
          </cell>
          <cell r="C116">
            <v>33.006</v>
          </cell>
          <cell r="D116">
            <v>29.143000000000001</v>
          </cell>
          <cell r="E116">
            <v>104.703</v>
          </cell>
          <cell r="F116">
            <v>517.27700000000004</v>
          </cell>
          <cell r="G116">
            <v>18.943000000000001</v>
          </cell>
          <cell r="H116">
            <v>901.45600000000002</v>
          </cell>
          <cell r="I116">
            <v>70.759</v>
          </cell>
          <cell r="J116">
            <v>69.992999999999995</v>
          </cell>
          <cell r="K116">
            <v>1.425</v>
          </cell>
          <cell r="L116">
            <v>52.432000000000002</v>
          </cell>
          <cell r="M116">
            <v>3.6669999999999998</v>
          </cell>
          <cell r="N116">
            <v>7.4669999999999996</v>
          </cell>
          <cell r="O116">
            <v>5.9550000000000001</v>
          </cell>
          <cell r="P116">
            <v>2.7269999999999999</v>
          </cell>
          <cell r="Q116" t="str">
            <v>#N/A N/A</v>
          </cell>
          <cell r="R116">
            <v>3.9590000000000001</v>
          </cell>
          <cell r="S116">
            <v>14.420999999999999</v>
          </cell>
          <cell r="T116">
            <v>6.109</v>
          </cell>
          <cell r="U116">
            <v>17.5</v>
          </cell>
          <cell r="V116" t="str">
            <v>#N/A N/A</v>
          </cell>
          <cell r="W116" t="str">
            <v>#N/A N/A</v>
          </cell>
          <cell r="X116" t="str">
            <v>#N/A N/A</v>
          </cell>
          <cell r="Y116" t="str">
            <v>#N/A N/A</v>
          </cell>
          <cell r="Z116">
            <v>7.0750000000000002</v>
          </cell>
          <cell r="AA116">
            <v>5.9180000000000001</v>
          </cell>
          <cell r="AB116">
            <v>33.875999999999998</v>
          </cell>
          <cell r="AC116">
            <v>29.364000000000001</v>
          </cell>
          <cell r="AD116">
            <v>11.471</v>
          </cell>
          <cell r="AE116">
            <v>26.437000000000001</v>
          </cell>
        </row>
        <row r="117">
          <cell r="A117">
            <v>25476</v>
          </cell>
          <cell r="B117">
            <v>146.601</v>
          </cell>
          <cell r="C117">
            <v>33.006</v>
          </cell>
          <cell r="D117">
            <v>29.143000000000001</v>
          </cell>
          <cell r="E117">
            <v>104.703</v>
          </cell>
          <cell r="F117">
            <v>517.27700000000004</v>
          </cell>
          <cell r="G117">
            <v>18.943000000000001</v>
          </cell>
          <cell r="H117">
            <v>901.45600000000002</v>
          </cell>
          <cell r="I117">
            <v>70.759</v>
          </cell>
          <cell r="J117">
            <v>69.992999999999995</v>
          </cell>
          <cell r="K117">
            <v>1.425</v>
          </cell>
          <cell r="L117">
            <v>52.432000000000002</v>
          </cell>
          <cell r="M117">
            <v>3.6669999999999998</v>
          </cell>
          <cell r="N117">
            <v>7.4669999999999996</v>
          </cell>
          <cell r="O117">
            <v>5.9550000000000001</v>
          </cell>
          <cell r="P117">
            <v>2.7269999999999999</v>
          </cell>
          <cell r="Q117" t="str">
            <v>#N/A N/A</v>
          </cell>
          <cell r="R117">
            <v>3.9590000000000001</v>
          </cell>
          <cell r="S117">
            <v>14.420999999999999</v>
          </cell>
          <cell r="T117">
            <v>6.109</v>
          </cell>
          <cell r="U117">
            <v>17.5</v>
          </cell>
          <cell r="V117" t="str">
            <v>#N/A N/A</v>
          </cell>
          <cell r="W117" t="str">
            <v>#N/A N/A</v>
          </cell>
          <cell r="X117" t="str">
            <v>#N/A N/A</v>
          </cell>
          <cell r="Y117" t="str">
            <v>#N/A N/A</v>
          </cell>
          <cell r="Z117">
            <v>7.0750000000000002</v>
          </cell>
          <cell r="AA117">
            <v>5.9180000000000001</v>
          </cell>
          <cell r="AB117">
            <v>33.875999999999998</v>
          </cell>
          <cell r="AC117">
            <v>29.364000000000001</v>
          </cell>
          <cell r="AD117">
            <v>11.471</v>
          </cell>
          <cell r="AE117">
            <v>26.437000000000001</v>
          </cell>
        </row>
        <row r="118">
          <cell r="A118">
            <v>25507</v>
          </cell>
          <cell r="B118">
            <v>146.601</v>
          </cell>
          <cell r="C118">
            <v>33.006</v>
          </cell>
          <cell r="D118">
            <v>29.143000000000001</v>
          </cell>
          <cell r="E118">
            <v>104.703</v>
          </cell>
          <cell r="F118">
            <v>517.27700000000004</v>
          </cell>
          <cell r="G118">
            <v>18.943000000000001</v>
          </cell>
          <cell r="H118">
            <v>901.45600000000002</v>
          </cell>
          <cell r="I118">
            <v>70.759</v>
          </cell>
          <cell r="J118">
            <v>69.992999999999995</v>
          </cell>
          <cell r="K118">
            <v>1.425</v>
          </cell>
          <cell r="L118">
            <v>52.432000000000002</v>
          </cell>
          <cell r="M118">
            <v>3.6669999999999998</v>
          </cell>
          <cell r="N118">
            <v>7.4669999999999996</v>
          </cell>
          <cell r="O118">
            <v>5.9550000000000001</v>
          </cell>
          <cell r="P118">
            <v>2.7269999999999999</v>
          </cell>
          <cell r="Q118" t="str">
            <v>#N/A N/A</v>
          </cell>
          <cell r="R118">
            <v>3.9590000000000001</v>
          </cell>
          <cell r="S118">
            <v>14.420999999999999</v>
          </cell>
          <cell r="T118">
            <v>6.109</v>
          </cell>
          <cell r="U118">
            <v>17.5</v>
          </cell>
          <cell r="V118" t="str">
            <v>#N/A N/A</v>
          </cell>
          <cell r="W118" t="str">
            <v>#N/A N/A</v>
          </cell>
          <cell r="X118" t="str">
            <v>#N/A N/A</v>
          </cell>
          <cell r="Y118" t="str">
            <v>#N/A N/A</v>
          </cell>
          <cell r="Z118">
            <v>7.0750000000000002</v>
          </cell>
          <cell r="AA118">
            <v>5.9180000000000001</v>
          </cell>
          <cell r="AB118">
            <v>33.875999999999998</v>
          </cell>
          <cell r="AC118">
            <v>29.364000000000001</v>
          </cell>
          <cell r="AD118">
            <v>11.471</v>
          </cell>
          <cell r="AE118">
            <v>26.437000000000001</v>
          </cell>
        </row>
        <row r="119">
          <cell r="A119">
            <v>25537</v>
          </cell>
          <cell r="B119">
            <v>146.601</v>
          </cell>
          <cell r="C119">
            <v>33.006</v>
          </cell>
          <cell r="D119">
            <v>29.143000000000001</v>
          </cell>
          <cell r="E119">
            <v>104.703</v>
          </cell>
          <cell r="F119">
            <v>517.27700000000004</v>
          </cell>
          <cell r="G119">
            <v>18.943000000000001</v>
          </cell>
          <cell r="H119">
            <v>901.45600000000002</v>
          </cell>
          <cell r="I119">
            <v>70.759</v>
          </cell>
          <cell r="J119">
            <v>69.992999999999995</v>
          </cell>
          <cell r="K119">
            <v>1.425</v>
          </cell>
          <cell r="L119">
            <v>52.432000000000002</v>
          </cell>
          <cell r="M119">
            <v>3.6669999999999998</v>
          </cell>
          <cell r="N119">
            <v>7.4669999999999996</v>
          </cell>
          <cell r="O119">
            <v>5.9550000000000001</v>
          </cell>
          <cell r="P119">
            <v>2.7269999999999999</v>
          </cell>
          <cell r="Q119" t="str">
            <v>#N/A N/A</v>
          </cell>
          <cell r="R119">
            <v>3.9590000000000001</v>
          </cell>
          <cell r="S119">
            <v>14.420999999999999</v>
          </cell>
          <cell r="T119">
            <v>6.109</v>
          </cell>
          <cell r="U119">
            <v>17.5</v>
          </cell>
          <cell r="V119" t="str">
            <v>#N/A N/A</v>
          </cell>
          <cell r="W119" t="str">
            <v>#N/A N/A</v>
          </cell>
          <cell r="X119" t="str">
            <v>#N/A N/A</v>
          </cell>
          <cell r="Y119" t="str">
            <v>#N/A N/A</v>
          </cell>
          <cell r="Z119">
            <v>7.0750000000000002</v>
          </cell>
          <cell r="AA119">
            <v>5.9180000000000001</v>
          </cell>
          <cell r="AB119">
            <v>33.875999999999998</v>
          </cell>
          <cell r="AC119">
            <v>29.364000000000001</v>
          </cell>
          <cell r="AD119">
            <v>11.471</v>
          </cell>
          <cell r="AE119">
            <v>26.437000000000001</v>
          </cell>
        </row>
        <row r="120">
          <cell r="A120">
            <v>25568</v>
          </cell>
          <cell r="B120">
            <v>172.20400000000001</v>
          </cell>
          <cell r="C120">
            <v>37.006</v>
          </cell>
          <cell r="D120">
            <v>31.649000000000001</v>
          </cell>
          <cell r="E120">
            <v>112.67700000000001</v>
          </cell>
          <cell r="F120">
            <v>571.44299999999998</v>
          </cell>
          <cell r="G120">
            <v>20.524999999999999</v>
          </cell>
          <cell r="H120">
            <v>973.38499999999999</v>
          </cell>
          <cell r="I120">
            <v>77.888000000000005</v>
          </cell>
          <cell r="J120">
            <v>78.718999999999994</v>
          </cell>
          <cell r="K120">
            <v>1.659</v>
          </cell>
          <cell r="L120">
            <v>57.731000000000002</v>
          </cell>
          <cell r="M120">
            <v>4.0510000000000002</v>
          </cell>
          <cell r="N120">
            <v>8.7989999999999995</v>
          </cell>
          <cell r="O120">
            <v>7.476</v>
          </cell>
          <cell r="P120">
            <v>3.2050000000000001</v>
          </cell>
          <cell r="Q120" t="str">
            <v>#N/A N/A</v>
          </cell>
          <cell r="R120">
            <v>4.5679999999999996</v>
          </cell>
          <cell r="S120">
            <v>16.23</v>
          </cell>
          <cell r="T120">
            <v>6.8620000000000001</v>
          </cell>
          <cell r="U120">
            <v>19.466999999999999</v>
          </cell>
          <cell r="V120" t="str">
            <v>#N/A N/A</v>
          </cell>
          <cell r="W120" t="str">
            <v>#N/A N/A</v>
          </cell>
          <cell r="X120" t="str">
            <v>#N/A N/A</v>
          </cell>
          <cell r="Y120" t="str">
            <v>#N/A N/A</v>
          </cell>
          <cell r="Z120">
            <v>8.18</v>
          </cell>
          <cell r="AA120">
            <v>6.4050000000000002</v>
          </cell>
          <cell r="AB120">
            <v>37.459000000000003</v>
          </cell>
          <cell r="AC120">
            <v>32.515999999999998</v>
          </cell>
          <cell r="AD120">
            <v>11.928000000000001</v>
          </cell>
          <cell r="AE120">
            <v>31.256</v>
          </cell>
        </row>
        <row r="121">
          <cell r="A121">
            <v>25599</v>
          </cell>
          <cell r="B121">
            <v>172.20400000000001</v>
          </cell>
          <cell r="C121">
            <v>37.006</v>
          </cell>
          <cell r="D121">
            <v>31.649000000000001</v>
          </cell>
          <cell r="E121">
            <v>112.67700000000001</v>
          </cell>
          <cell r="F121">
            <v>571.44299999999998</v>
          </cell>
          <cell r="G121">
            <v>20.524999999999999</v>
          </cell>
          <cell r="H121">
            <v>973.38499999999999</v>
          </cell>
          <cell r="I121">
            <v>77.888000000000005</v>
          </cell>
          <cell r="J121">
            <v>78.718999999999994</v>
          </cell>
          <cell r="K121">
            <v>1.659</v>
          </cell>
          <cell r="L121">
            <v>57.731000000000002</v>
          </cell>
          <cell r="M121">
            <v>4.0510000000000002</v>
          </cell>
          <cell r="N121">
            <v>8.7989999999999995</v>
          </cell>
          <cell r="O121">
            <v>7.476</v>
          </cell>
          <cell r="P121">
            <v>3.2050000000000001</v>
          </cell>
          <cell r="Q121" t="str">
            <v>#N/A N/A</v>
          </cell>
          <cell r="R121">
            <v>4.5679999999999996</v>
          </cell>
          <cell r="S121">
            <v>16.23</v>
          </cell>
          <cell r="T121">
            <v>6.8620000000000001</v>
          </cell>
          <cell r="U121">
            <v>19.466999999999999</v>
          </cell>
          <cell r="V121" t="str">
            <v>#N/A N/A</v>
          </cell>
          <cell r="W121" t="str">
            <v>#N/A N/A</v>
          </cell>
          <cell r="X121" t="str">
            <v>#N/A N/A</v>
          </cell>
          <cell r="Y121" t="str">
            <v>#N/A N/A</v>
          </cell>
          <cell r="Z121">
            <v>8.18</v>
          </cell>
          <cell r="AA121">
            <v>6.4050000000000002</v>
          </cell>
          <cell r="AB121">
            <v>37.459000000000003</v>
          </cell>
          <cell r="AC121">
            <v>32.515999999999998</v>
          </cell>
          <cell r="AD121">
            <v>11.928000000000001</v>
          </cell>
          <cell r="AE121">
            <v>31.256</v>
          </cell>
        </row>
        <row r="122">
          <cell r="A122">
            <v>25627</v>
          </cell>
          <cell r="B122">
            <v>172.20400000000001</v>
          </cell>
          <cell r="C122">
            <v>37.006</v>
          </cell>
          <cell r="D122">
            <v>31.649000000000001</v>
          </cell>
          <cell r="E122">
            <v>112.67700000000001</v>
          </cell>
          <cell r="F122">
            <v>571.44299999999998</v>
          </cell>
          <cell r="G122">
            <v>20.524999999999999</v>
          </cell>
          <cell r="H122">
            <v>973.38499999999999</v>
          </cell>
          <cell r="I122">
            <v>77.888000000000005</v>
          </cell>
          <cell r="J122">
            <v>78.718999999999994</v>
          </cell>
          <cell r="K122">
            <v>1.659</v>
          </cell>
          <cell r="L122">
            <v>57.731000000000002</v>
          </cell>
          <cell r="M122">
            <v>4.0510000000000002</v>
          </cell>
          <cell r="N122">
            <v>8.7989999999999995</v>
          </cell>
          <cell r="O122">
            <v>7.476</v>
          </cell>
          <cell r="P122">
            <v>3.2050000000000001</v>
          </cell>
          <cell r="Q122" t="str">
            <v>#N/A N/A</v>
          </cell>
          <cell r="R122">
            <v>4.5679999999999996</v>
          </cell>
          <cell r="S122">
            <v>16.23</v>
          </cell>
          <cell r="T122">
            <v>6.8620000000000001</v>
          </cell>
          <cell r="U122">
            <v>19.466999999999999</v>
          </cell>
          <cell r="V122" t="str">
            <v>#N/A N/A</v>
          </cell>
          <cell r="W122" t="str">
            <v>#N/A N/A</v>
          </cell>
          <cell r="X122" t="str">
            <v>#N/A N/A</v>
          </cell>
          <cell r="Y122" t="str">
            <v>#N/A N/A</v>
          </cell>
          <cell r="Z122">
            <v>8.18</v>
          </cell>
          <cell r="AA122">
            <v>6.4050000000000002</v>
          </cell>
          <cell r="AB122">
            <v>37.459000000000003</v>
          </cell>
          <cell r="AC122">
            <v>32.515999999999998</v>
          </cell>
          <cell r="AD122">
            <v>11.928000000000001</v>
          </cell>
          <cell r="AE122">
            <v>31.256</v>
          </cell>
        </row>
        <row r="123">
          <cell r="A123">
            <v>25658</v>
          </cell>
          <cell r="B123">
            <v>172.20400000000001</v>
          </cell>
          <cell r="C123">
            <v>37.006</v>
          </cell>
          <cell r="D123">
            <v>31.649000000000001</v>
          </cell>
          <cell r="E123">
            <v>112.67700000000001</v>
          </cell>
          <cell r="F123">
            <v>571.44299999999998</v>
          </cell>
          <cell r="G123">
            <v>20.524999999999999</v>
          </cell>
          <cell r="H123">
            <v>973.38499999999999</v>
          </cell>
          <cell r="I123">
            <v>77.888000000000005</v>
          </cell>
          <cell r="J123">
            <v>78.718999999999994</v>
          </cell>
          <cell r="K123">
            <v>1.659</v>
          </cell>
          <cell r="L123">
            <v>57.731000000000002</v>
          </cell>
          <cell r="M123">
            <v>4.0510000000000002</v>
          </cell>
          <cell r="N123">
            <v>8.7989999999999995</v>
          </cell>
          <cell r="O123">
            <v>7.476</v>
          </cell>
          <cell r="P123">
            <v>3.2050000000000001</v>
          </cell>
          <cell r="Q123" t="str">
            <v>#N/A N/A</v>
          </cell>
          <cell r="R123">
            <v>4.5679999999999996</v>
          </cell>
          <cell r="S123">
            <v>16.23</v>
          </cell>
          <cell r="T123">
            <v>6.8620000000000001</v>
          </cell>
          <cell r="U123">
            <v>19.466999999999999</v>
          </cell>
          <cell r="V123" t="str">
            <v>#N/A N/A</v>
          </cell>
          <cell r="W123" t="str">
            <v>#N/A N/A</v>
          </cell>
          <cell r="X123" t="str">
            <v>#N/A N/A</v>
          </cell>
          <cell r="Y123" t="str">
            <v>#N/A N/A</v>
          </cell>
          <cell r="Z123">
            <v>8.18</v>
          </cell>
          <cell r="AA123">
            <v>6.4050000000000002</v>
          </cell>
          <cell r="AB123">
            <v>37.459000000000003</v>
          </cell>
          <cell r="AC123">
            <v>32.515999999999998</v>
          </cell>
          <cell r="AD123">
            <v>11.928000000000001</v>
          </cell>
          <cell r="AE123">
            <v>31.256</v>
          </cell>
        </row>
        <row r="124">
          <cell r="A124">
            <v>25688</v>
          </cell>
          <cell r="B124">
            <v>172.20400000000001</v>
          </cell>
          <cell r="C124">
            <v>37.006</v>
          </cell>
          <cell r="D124">
            <v>31.649000000000001</v>
          </cell>
          <cell r="E124">
            <v>112.67700000000001</v>
          </cell>
          <cell r="F124">
            <v>571.44299999999998</v>
          </cell>
          <cell r="G124">
            <v>20.524999999999999</v>
          </cell>
          <cell r="H124">
            <v>973.38499999999999</v>
          </cell>
          <cell r="I124">
            <v>77.888000000000005</v>
          </cell>
          <cell r="J124">
            <v>78.718999999999994</v>
          </cell>
          <cell r="K124">
            <v>1.659</v>
          </cell>
          <cell r="L124">
            <v>57.731000000000002</v>
          </cell>
          <cell r="M124">
            <v>4.0510000000000002</v>
          </cell>
          <cell r="N124">
            <v>8.7989999999999995</v>
          </cell>
          <cell r="O124">
            <v>7.476</v>
          </cell>
          <cell r="P124">
            <v>3.2050000000000001</v>
          </cell>
          <cell r="Q124" t="str">
            <v>#N/A N/A</v>
          </cell>
          <cell r="R124">
            <v>4.5679999999999996</v>
          </cell>
          <cell r="S124">
            <v>16.23</v>
          </cell>
          <cell r="T124">
            <v>6.8620000000000001</v>
          </cell>
          <cell r="U124">
            <v>19.466999999999999</v>
          </cell>
          <cell r="V124" t="str">
            <v>#N/A N/A</v>
          </cell>
          <cell r="W124" t="str">
            <v>#N/A N/A</v>
          </cell>
          <cell r="X124" t="str">
            <v>#N/A N/A</v>
          </cell>
          <cell r="Y124" t="str">
            <v>#N/A N/A</v>
          </cell>
          <cell r="Z124">
            <v>8.18</v>
          </cell>
          <cell r="AA124">
            <v>6.4050000000000002</v>
          </cell>
          <cell r="AB124">
            <v>37.459000000000003</v>
          </cell>
          <cell r="AC124">
            <v>32.515999999999998</v>
          </cell>
          <cell r="AD124">
            <v>11.928000000000001</v>
          </cell>
          <cell r="AE124">
            <v>31.256</v>
          </cell>
        </row>
        <row r="125">
          <cell r="A125">
            <v>25719</v>
          </cell>
          <cell r="B125">
            <v>172.20400000000001</v>
          </cell>
          <cell r="C125">
            <v>37.006</v>
          </cell>
          <cell r="D125">
            <v>31.649000000000001</v>
          </cell>
          <cell r="E125">
            <v>112.67700000000001</v>
          </cell>
          <cell r="F125">
            <v>571.44299999999998</v>
          </cell>
          <cell r="G125">
            <v>20.524999999999999</v>
          </cell>
          <cell r="H125">
            <v>973.38499999999999</v>
          </cell>
          <cell r="I125">
            <v>77.888000000000005</v>
          </cell>
          <cell r="J125">
            <v>78.718999999999994</v>
          </cell>
          <cell r="K125">
            <v>1.659</v>
          </cell>
          <cell r="L125">
            <v>57.731000000000002</v>
          </cell>
          <cell r="M125">
            <v>4.0510000000000002</v>
          </cell>
          <cell r="N125">
            <v>8.7989999999999995</v>
          </cell>
          <cell r="O125">
            <v>7.476</v>
          </cell>
          <cell r="P125">
            <v>3.2050000000000001</v>
          </cell>
          <cell r="Q125" t="str">
            <v>#N/A N/A</v>
          </cell>
          <cell r="R125">
            <v>4.5679999999999996</v>
          </cell>
          <cell r="S125">
            <v>16.23</v>
          </cell>
          <cell r="T125">
            <v>6.8620000000000001</v>
          </cell>
          <cell r="U125">
            <v>19.466999999999999</v>
          </cell>
          <cell r="V125" t="str">
            <v>#N/A N/A</v>
          </cell>
          <cell r="W125" t="str">
            <v>#N/A N/A</v>
          </cell>
          <cell r="X125" t="str">
            <v>#N/A N/A</v>
          </cell>
          <cell r="Y125" t="str">
            <v>#N/A N/A</v>
          </cell>
          <cell r="Z125">
            <v>8.18</v>
          </cell>
          <cell r="AA125">
            <v>6.4050000000000002</v>
          </cell>
          <cell r="AB125">
            <v>37.459000000000003</v>
          </cell>
          <cell r="AC125">
            <v>32.515999999999998</v>
          </cell>
          <cell r="AD125">
            <v>11.928000000000001</v>
          </cell>
          <cell r="AE125">
            <v>31.256</v>
          </cell>
        </row>
        <row r="126">
          <cell r="A126">
            <v>25749</v>
          </cell>
          <cell r="B126">
            <v>172.20400000000001</v>
          </cell>
          <cell r="C126">
            <v>37.006</v>
          </cell>
          <cell r="D126">
            <v>31.649000000000001</v>
          </cell>
          <cell r="E126">
            <v>112.67700000000001</v>
          </cell>
          <cell r="F126">
            <v>571.44299999999998</v>
          </cell>
          <cell r="G126">
            <v>20.524999999999999</v>
          </cell>
          <cell r="H126">
            <v>973.38499999999999</v>
          </cell>
          <cell r="I126">
            <v>77.888000000000005</v>
          </cell>
          <cell r="J126">
            <v>78.718999999999994</v>
          </cell>
          <cell r="K126">
            <v>1.659</v>
          </cell>
          <cell r="L126">
            <v>57.731000000000002</v>
          </cell>
          <cell r="M126">
            <v>4.0510000000000002</v>
          </cell>
          <cell r="N126">
            <v>8.7989999999999995</v>
          </cell>
          <cell r="O126">
            <v>7.476</v>
          </cell>
          <cell r="P126">
            <v>3.2050000000000001</v>
          </cell>
          <cell r="Q126" t="str">
            <v>#N/A N/A</v>
          </cell>
          <cell r="R126">
            <v>4.5679999999999996</v>
          </cell>
          <cell r="S126">
            <v>16.23</v>
          </cell>
          <cell r="T126">
            <v>6.8620000000000001</v>
          </cell>
          <cell r="U126">
            <v>19.466999999999999</v>
          </cell>
          <cell r="V126" t="str">
            <v>#N/A N/A</v>
          </cell>
          <cell r="W126" t="str">
            <v>#N/A N/A</v>
          </cell>
          <cell r="X126" t="str">
            <v>#N/A N/A</v>
          </cell>
          <cell r="Y126" t="str">
            <v>#N/A N/A</v>
          </cell>
          <cell r="Z126">
            <v>8.18</v>
          </cell>
          <cell r="AA126">
            <v>6.4050000000000002</v>
          </cell>
          <cell r="AB126">
            <v>37.459000000000003</v>
          </cell>
          <cell r="AC126">
            <v>32.515999999999998</v>
          </cell>
          <cell r="AD126">
            <v>11.928000000000001</v>
          </cell>
          <cell r="AE126">
            <v>31.256</v>
          </cell>
        </row>
        <row r="127">
          <cell r="A127">
            <v>25780</v>
          </cell>
          <cell r="B127">
            <v>172.20400000000001</v>
          </cell>
          <cell r="C127">
            <v>37.006</v>
          </cell>
          <cell r="D127">
            <v>31.649000000000001</v>
          </cell>
          <cell r="E127">
            <v>112.67700000000001</v>
          </cell>
          <cell r="F127">
            <v>571.44299999999998</v>
          </cell>
          <cell r="G127">
            <v>20.524999999999999</v>
          </cell>
          <cell r="H127">
            <v>973.38499999999999</v>
          </cell>
          <cell r="I127">
            <v>77.888000000000005</v>
          </cell>
          <cell r="J127">
            <v>78.718999999999994</v>
          </cell>
          <cell r="K127">
            <v>1.659</v>
          </cell>
          <cell r="L127">
            <v>57.731000000000002</v>
          </cell>
          <cell r="M127">
            <v>4.0510000000000002</v>
          </cell>
          <cell r="N127">
            <v>8.7989999999999995</v>
          </cell>
          <cell r="O127">
            <v>7.476</v>
          </cell>
          <cell r="P127">
            <v>3.2050000000000001</v>
          </cell>
          <cell r="Q127" t="str">
            <v>#N/A N/A</v>
          </cell>
          <cell r="R127">
            <v>4.5679999999999996</v>
          </cell>
          <cell r="S127">
            <v>16.23</v>
          </cell>
          <cell r="T127">
            <v>6.8620000000000001</v>
          </cell>
          <cell r="U127">
            <v>19.466999999999999</v>
          </cell>
          <cell r="V127" t="str">
            <v>#N/A N/A</v>
          </cell>
          <cell r="W127" t="str">
            <v>#N/A N/A</v>
          </cell>
          <cell r="X127" t="str">
            <v>#N/A N/A</v>
          </cell>
          <cell r="Y127" t="str">
            <v>#N/A N/A</v>
          </cell>
          <cell r="Z127">
            <v>8.18</v>
          </cell>
          <cell r="AA127">
            <v>6.4050000000000002</v>
          </cell>
          <cell r="AB127">
            <v>37.459000000000003</v>
          </cell>
          <cell r="AC127">
            <v>32.515999999999998</v>
          </cell>
          <cell r="AD127">
            <v>11.928000000000001</v>
          </cell>
          <cell r="AE127">
            <v>31.256</v>
          </cell>
        </row>
        <row r="128">
          <cell r="A128">
            <v>25811</v>
          </cell>
          <cell r="B128">
            <v>172.20400000000001</v>
          </cell>
          <cell r="C128">
            <v>37.006</v>
          </cell>
          <cell r="D128">
            <v>31.649000000000001</v>
          </cell>
          <cell r="E128">
            <v>112.67700000000001</v>
          </cell>
          <cell r="F128">
            <v>571.44299999999998</v>
          </cell>
          <cell r="G128">
            <v>20.524999999999999</v>
          </cell>
          <cell r="H128">
            <v>973.38499999999999</v>
          </cell>
          <cell r="I128">
            <v>77.888000000000005</v>
          </cell>
          <cell r="J128">
            <v>78.718999999999994</v>
          </cell>
          <cell r="K128">
            <v>1.659</v>
          </cell>
          <cell r="L128">
            <v>57.731000000000002</v>
          </cell>
          <cell r="M128">
            <v>4.0510000000000002</v>
          </cell>
          <cell r="N128">
            <v>8.7989999999999995</v>
          </cell>
          <cell r="O128">
            <v>7.476</v>
          </cell>
          <cell r="P128">
            <v>3.2050000000000001</v>
          </cell>
          <cell r="Q128" t="str">
            <v>#N/A N/A</v>
          </cell>
          <cell r="R128">
            <v>4.5679999999999996</v>
          </cell>
          <cell r="S128">
            <v>16.23</v>
          </cell>
          <cell r="T128">
            <v>6.8620000000000001</v>
          </cell>
          <cell r="U128">
            <v>19.466999999999999</v>
          </cell>
          <cell r="V128" t="str">
            <v>#N/A N/A</v>
          </cell>
          <cell r="W128" t="str">
            <v>#N/A N/A</v>
          </cell>
          <cell r="X128" t="str">
            <v>#N/A N/A</v>
          </cell>
          <cell r="Y128" t="str">
            <v>#N/A N/A</v>
          </cell>
          <cell r="Z128">
            <v>8.18</v>
          </cell>
          <cell r="AA128">
            <v>6.4050000000000002</v>
          </cell>
          <cell r="AB128">
            <v>37.459000000000003</v>
          </cell>
          <cell r="AC128">
            <v>32.515999999999998</v>
          </cell>
          <cell r="AD128">
            <v>11.928000000000001</v>
          </cell>
          <cell r="AE128">
            <v>31.256</v>
          </cell>
        </row>
        <row r="129">
          <cell r="A129">
            <v>25841</v>
          </cell>
          <cell r="B129">
            <v>172.20400000000001</v>
          </cell>
          <cell r="C129">
            <v>37.006</v>
          </cell>
          <cell r="D129">
            <v>31.649000000000001</v>
          </cell>
          <cell r="E129">
            <v>112.67700000000001</v>
          </cell>
          <cell r="F129">
            <v>571.44299999999998</v>
          </cell>
          <cell r="G129">
            <v>20.524999999999999</v>
          </cell>
          <cell r="H129">
            <v>973.38499999999999</v>
          </cell>
          <cell r="I129">
            <v>77.888000000000005</v>
          </cell>
          <cell r="J129">
            <v>78.718999999999994</v>
          </cell>
          <cell r="K129">
            <v>1.659</v>
          </cell>
          <cell r="L129">
            <v>57.731000000000002</v>
          </cell>
          <cell r="M129">
            <v>4.0510000000000002</v>
          </cell>
          <cell r="N129">
            <v>8.7989999999999995</v>
          </cell>
          <cell r="O129">
            <v>7.476</v>
          </cell>
          <cell r="P129">
            <v>3.2050000000000001</v>
          </cell>
          <cell r="Q129" t="str">
            <v>#N/A N/A</v>
          </cell>
          <cell r="R129">
            <v>4.5679999999999996</v>
          </cell>
          <cell r="S129">
            <v>16.23</v>
          </cell>
          <cell r="T129">
            <v>6.8620000000000001</v>
          </cell>
          <cell r="U129">
            <v>19.466999999999999</v>
          </cell>
          <cell r="V129" t="str">
            <v>#N/A N/A</v>
          </cell>
          <cell r="W129" t="str">
            <v>#N/A N/A</v>
          </cell>
          <cell r="X129" t="str">
            <v>#N/A N/A</v>
          </cell>
          <cell r="Y129" t="str">
            <v>#N/A N/A</v>
          </cell>
          <cell r="Z129">
            <v>8.18</v>
          </cell>
          <cell r="AA129">
            <v>6.4050000000000002</v>
          </cell>
          <cell r="AB129">
            <v>37.459000000000003</v>
          </cell>
          <cell r="AC129">
            <v>32.515999999999998</v>
          </cell>
          <cell r="AD129">
            <v>11.928000000000001</v>
          </cell>
          <cell r="AE129">
            <v>31.256</v>
          </cell>
        </row>
        <row r="130">
          <cell r="A130">
            <v>25872</v>
          </cell>
          <cell r="B130">
            <v>172.20400000000001</v>
          </cell>
          <cell r="C130">
            <v>37.006</v>
          </cell>
          <cell r="D130">
            <v>31.649000000000001</v>
          </cell>
          <cell r="E130">
            <v>112.67700000000001</v>
          </cell>
          <cell r="F130">
            <v>571.44299999999998</v>
          </cell>
          <cell r="G130">
            <v>20.524999999999999</v>
          </cell>
          <cell r="H130">
            <v>973.38499999999999</v>
          </cell>
          <cell r="I130">
            <v>77.888000000000005</v>
          </cell>
          <cell r="J130">
            <v>78.718999999999994</v>
          </cell>
          <cell r="K130">
            <v>1.659</v>
          </cell>
          <cell r="L130">
            <v>57.731000000000002</v>
          </cell>
          <cell r="M130">
            <v>4.0510000000000002</v>
          </cell>
          <cell r="N130">
            <v>8.7989999999999995</v>
          </cell>
          <cell r="O130">
            <v>7.476</v>
          </cell>
          <cell r="P130">
            <v>3.2050000000000001</v>
          </cell>
          <cell r="Q130" t="str">
            <v>#N/A N/A</v>
          </cell>
          <cell r="R130">
            <v>4.5679999999999996</v>
          </cell>
          <cell r="S130">
            <v>16.23</v>
          </cell>
          <cell r="T130">
            <v>6.8620000000000001</v>
          </cell>
          <cell r="U130">
            <v>19.466999999999999</v>
          </cell>
          <cell r="V130" t="str">
            <v>#N/A N/A</v>
          </cell>
          <cell r="W130" t="str">
            <v>#N/A N/A</v>
          </cell>
          <cell r="X130" t="str">
            <v>#N/A N/A</v>
          </cell>
          <cell r="Y130" t="str">
            <v>#N/A N/A</v>
          </cell>
          <cell r="Z130">
            <v>8.18</v>
          </cell>
          <cell r="AA130">
            <v>6.4050000000000002</v>
          </cell>
          <cell r="AB130">
            <v>37.459000000000003</v>
          </cell>
          <cell r="AC130">
            <v>32.515999999999998</v>
          </cell>
          <cell r="AD130">
            <v>11.928000000000001</v>
          </cell>
          <cell r="AE130">
            <v>31.256</v>
          </cell>
        </row>
        <row r="131">
          <cell r="A131">
            <v>25902</v>
          </cell>
          <cell r="B131">
            <v>172.20400000000001</v>
          </cell>
          <cell r="C131">
            <v>37.006</v>
          </cell>
          <cell r="D131">
            <v>31.649000000000001</v>
          </cell>
          <cell r="E131">
            <v>112.67700000000001</v>
          </cell>
          <cell r="F131">
            <v>571.44299999999998</v>
          </cell>
          <cell r="G131">
            <v>20.524999999999999</v>
          </cell>
          <cell r="H131">
            <v>973.38499999999999</v>
          </cell>
          <cell r="I131">
            <v>77.888000000000005</v>
          </cell>
          <cell r="J131">
            <v>78.718999999999994</v>
          </cell>
          <cell r="K131">
            <v>1.659</v>
          </cell>
          <cell r="L131">
            <v>57.731000000000002</v>
          </cell>
          <cell r="M131">
            <v>4.0510000000000002</v>
          </cell>
          <cell r="N131">
            <v>8.7989999999999995</v>
          </cell>
          <cell r="O131">
            <v>7.476</v>
          </cell>
          <cell r="P131">
            <v>3.2050000000000001</v>
          </cell>
          <cell r="Q131" t="str">
            <v>#N/A N/A</v>
          </cell>
          <cell r="R131">
            <v>4.5679999999999996</v>
          </cell>
          <cell r="S131">
            <v>16.23</v>
          </cell>
          <cell r="T131">
            <v>6.8620000000000001</v>
          </cell>
          <cell r="U131">
            <v>19.466999999999999</v>
          </cell>
          <cell r="V131" t="str">
            <v>#N/A N/A</v>
          </cell>
          <cell r="W131" t="str">
            <v>#N/A N/A</v>
          </cell>
          <cell r="X131" t="str">
            <v>#N/A N/A</v>
          </cell>
          <cell r="Y131" t="str">
            <v>#N/A N/A</v>
          </cell>
          <cell r="Z131">
            <v>8.18</v>
          </cell>
          <cell r="AA131">
            <v>6.4050000000000002</v>
          </cell>
          <cell r="AB131">
            <v>37.459000000000003</v>
          </cell>
          <cell r="AC131">
            <v>32.515999999999998</v>
          </cell>
          <cell r="AD131">
            <v>11.928000000000001</v>
          </cell>
          <cell r="AE131">
            <v>31.256</v>
          </cell>
        </row>
        <row r="132">
          <cell r="A132">
            <v>25933</v>
          </cell>
          <cell r="B132">
            <v>209.071</v>
          </cell>
          <cell r="C132">
            <v>41.698999999999998</v>
          </cell>
          <cell r="D132">
            <v>35.404000000000003</v>
          </cell>
          <cell r="E132">
            <v>124.795</v>
          </cell>
          <cell r="F132">
            <v>623.08600000000001</v>
          </cell>
          <cell r="G132">
            <v>22.863</v>
          </cell>
          <cell r="H132">
            <v>1024.8</v>
          </cell>
          <cell r="I132">
            <v>86.304000000000002</v>
          </cell>
          <cell r="J132">
            <v>91.506</v>
          </cell>
          <cell r="K132">
            <v>1.919</v>
          </cell>
          <cell r="L132">
            <v>63.517000000000003</v>
          </cell>
          <cell r="M132">
            <v>4.2770000000000001</v>
          </cell>
          <cell r="N132">
            <v>9.657</v>
          </cell>
          <cell r="O132">
            <v>8.9</v>
          </cell>
          <cell r="P132">
            <v>3.8120000000000003</v>
          </cell>
          <cell r="Q132" t="str">
            <v>#N/A N/A</v>
          </cell>
          <cell r="R132">
            <v>5.3719999999999999</v>
          </cell>
          <cell r="S132">
            <v>17.853999999999999</v>
          </cell>
          <cell r="T132">
            <v>7.6820000000000004</v>
          </cell>
          <cell r="U132">
            <v>17.087</v>
          </cell>
          <cell r="V132" t="str">
            <v>#N/A N/A</v>
          </cell>
          <cell r="W132" t="str">
            <v>#N/A N/A</v>
          </cell>
          <cell r="X132">
            <v>0.30199999999999999</v>
          </cell>
          <cell r="Y132" t="str">
            <v>#N/A N/A</v>
          </cell>
          <cell r="Z132">
            <v>8.9809999999999999</v>
          </cell>
          <cell r="AA132">
            <v>7.1980000000000004</v>
          </cell>
          <cell r="AB132">
            <v>42.328000000000003</v>
          </cell>
          <cell r="AC132">
            <v>35.542000000000002</v>
          </cell>
          <cell r="AD132">
            <v>12.993</v>
          </cell>
          <cell r="AE132">
            <v>31.584</v>
          </cell>
        </row>
        <row r="133">
          <cell r="A133">
            <v>25964</v>
          </cell>
          <cell r="B133">
            <v>209.071</v>
          </cell>
          <cell r="C133">
            <v>41.698999999999998</v>
          </cell>
          <cell r="D133">
            <v>35.404000000000003</v>
          </cell>
          <cell r="E133">
            <v>124.795</v>
          </cell>
          <cell r="F133">
            <v>623.08600000000001</v>
          </cell>
          <cell r="G133">
            <v>22.863</v>
          </cell>
          <cell r="H133">
            <v>1024.8</v>
          </cell>
          <cell r="I133">
            <v>86.304000000000002</v>
          </cell>
          <cell r="J133">
            <v>91.506</v>
          </cell>
          <cell r="K133">
            <v>1.919</v>
          </cell>
          <cell r="L133">
            <v>63.517000000000003</v>
          </cell>
          <cell r="M133">
            <v>4.2770000000000001</v>
          </cell>
          <cell r="N133">
            <v>9.657</v>
          </cell>
          <cell r="O133">
            <v>8.9</v>
          </cell>
          <cell r="P133">
            <v>3.8120000000000003</v>
          </cell>
          <cell r="Q133" t="str">
            <v>#N/A N/A</v>
          </cell>
          <cell r="R133">
            <v>5.3719999999999999</v>
          </cell>
          <cell r="S133">
            <v>17.853999999999999</v>
          </cell>
          <cell r="T133">
            <v>7.6820000000000004</v>
          </cell>
          <cell r="U133">
            <v>17.087</v>
          </cell>
          <cell r="V133" t="str">
            <v>#N/A N/A</v>
          </cell>
          <cell r="W133" t="str">
            <v>#N/A N/A</v>
          </cell>
          <cell r="X133">
            <v>0.30199999999999999</v>
          </cell>
          <cell r="Y133" t="str">
            <v>#N/A N/A</v>
          </cell>
          <cell r="Z133">
            <v>8.9809999999999999</v>
          </cell>
          <cell r="AA133">
            <v>7.1980000000000004</v>
          </cell>
          <cell r="AB133">
            <v>42.328000000000003</v>
          </cell>
          <cell r="AC133">
            <v>35.542000000000002</v>
          </cell>
          <cell r="AD133">
            <v>12.993</v>
          </cell>
          <cell r="AE133">
            <v>31.584</v>
          </cell>
        </row>
        <row r="134">
          <cell r="A134">
            <v>25992</v>
          </cell>
          <cell r="B134">
            <v>209.071</v>
          </cell>
          <cell r="C134">
            <v>41.698999999999998</v>
          </cell>
          <cell r="D134">
            <v>35.404000000000003</v>
          </cell>
          <cell r="E134">
            <v>124.795</v>
          </cell>
          <cell r="F134">
            <v>623.08600000000001</v>
          </cell>
          <cell r="G134">
            <v>22.863</v>
          </cell>
          <cell r="H134">
            <v>1024.8</v>
          </cell>
          <cell r="I134">
            <v>86.304000000000002</v>
          </cell>
          <cell r="J134">
            <v>91.506</v>
          </cell>
          <cell r="K134">
            <v>1.919</v>
          </cell>
          <cell r="L134">
            <v>63.517000000000003</v>
          </cell>
          <cell r="M134">
            <v>4.2770000000000001</v>
          </cell>
          <cell r="N134">
            <v>9.657</v>
          </cell>
          <cell r="O134">
            <v>8.9</v>
          </cell>
          <cell r="P134">
            <v>3.8120000000000003</v>
          </cell>
          <cell r="Q134" t="str">
            <v>#N/A N/A</v>
          </cell>
          <cell r="R134">
            <v>5.3719999999999999</v>
          </cell>
          <cell r="S134">
            <v>17.853999999999999</v>
          </cell>
          <cell r="T134">
            <v>7.6820000000000004</v>
          </cell>
          <cell r="U134">
            <v>17.087</v>
          </cell>
          <cell r="V134" t="str">
            <v>#N/A N/A</v>
          </cell>
          <cell r="W134" t="str">
            <v>#N/A N/A</v>
          </cell>
          <cell r="X134">
            <v>0.30199999999999999</v>
          </cell>
          <cell r="Y134" t="str">
            <v>#N/A N/A</v>
          </cell>
          <cell r="Z134">
            <v>8.9809999999999999</v>
          </cell>
          <cell r="AA134">
            <v>7.1980000000000004</v>
          </cell>
          <cell r="AB134">
            <v>42.328000000000003</v>
          </cell>
          <cell r="AC134">
            <v>35.542000000000002</v>
          </cell>
          <cell r="AD134">
            <v>12.993</v>
          </cell>
          <cell r="AE134">
            <v>31.584</v>
          </cell>
        </row>
        <row r="135">
          <cell r="A135">
            <v>26023</v>
          </cell>
          <cell r="B135">
            <v>209.071</v>
          </cell>
          <cell r="C135">
            <v>41.698999999999998</v>
          </cell>
          <cell r="D135">
            <v>35.404000000000003</v>
          </cell>
          <cell r="E135">
            <v>124.795</v>
          </cell>
          <cell r="F135">
            <v>623.08600000000001</v>
          </cell>
          <cell r="G135">
            <v>22.863</v>
          </cell>
          <cell r="H135">
            <v>1024.8</v>
          </cell>
          <cell r="I135">
            <v>86.304000000000002</v>
          </cell>
          <cell r="J135">
            <v>91.506</v>
          </cell>
          <cell r="K135">
            <v>1.919</v>
          </cell>
          <cell r="L135">
            <v>63.517000000000003</v>
          </cell>
          <cell r="M135">
            <v>4.2770000000000001</v>
          </cell>
          <cell r="N135">
            <v>9.657</v>
          </cell>
          <cell r="O135">
            <v>8.9</v>
          </cell>
          <cell r="P135">
            <v>3.8120000000000003</v>
          </cell>
          <cell r="Q135" t="str">
            <v>#N/A N/A</v>
          </cell>
          <cell r="R135">
            <v>5.3719999999999999</v>
          </cell>
          <cell r="S135">
            <v>17.853999999999999</v>
          </cell>
          <cell r="T135">
            <v>7.6820000000000004</v>
          </cell>
          <cell r="U135">
            <v>17.087</v>
          </cell>
          <cell r="V135" t="str">
            <v>#N/A N/A</v>
          </cell>
          <cell r="W135" t="str">
            <v>#N/A N/A</v>
          </cell>
          <cell r="X135">
            <v>0.30199999999999999</v>
          </cell>
          <cell r="Y135" t="str">
            <v>#N/A N/A</v>
          </cell>
          <cell r="Z135">
            <v>8.9809999999999999</v>
          </cell>
          <cell r="AA135">
            <v>7.1980000000000004</v>
          </cell>
          <cell r="AB135">
            <v>42.328000000000003</v>
          </cell>
          <cell r="AC135">
            <v>35.542000000000002</v>
          </cell>
          <cell r="AD135">
            <v>12.993</v>
          </cell>
          <cell r="AE135">
            <v>31.584</v>
          </cell>
        </row>
        <row r="136">
          <cell r="A136">
            <v>26053</v>
          </cell>
          <cell r="B136">
            <v>209.071</v>
          </cell>
          <cell r="C136">
            <v>41.698999999999998</v>
          </cell>
          <cell r="D136">
            <v>35.404000000000003</v>
          </cell>
          <cell r="E136">
            <v>124.795</v>
          </cell>
          <cell r="F136">
            <v>623.08600000000001</v>
          </cell>
          <cell r="G136">
            <v>22.863</v>
          </cell>
          <cell r="H136">
            <v>1024.8</v>
          </cell>
          <cell r="I136">
            <v>86.304000000000002</v>
          </cell>
          <cell r="J136">
            <v>91.506</v>
          </cell>
          <cell r="K136">
            <v>1.919</v>
          </cell>
          <cell r="L136">
            <v>63.517000000000003</v>
          </cell>
          <cell r="M136">
            <v>4.2770000000000001</v>
          </cell>
          <cell r="N136">
            <v>9.657</v>
          </cell>
          <cell r="O136">
            <v>8.9</v>
          </cell>
          <cell r="P136">
            <v>3.8120000000000003</v>
          </cell>
          <cell r="Q136" t="str">
            <v>#N/A N/A</v>
          </cell>
          <cell r="R136">
            <v>5.3719999999999999</v>
          </cell>
          <cell r="S136">
            <v>17.853999999999999</v>
          </cell>
          <cell r="T136">
            <v>7.6820000000000004</v>
          </cell>
          <cell r="U136">
            <v>17.087</v>
          </cell>
          <cell r="V136" t="str">
            <v>#N/A N/A</v>
          </cell>
          <cell r="W136" t="str">
            <v>#N/A N/A</v>
          </cell>
          <cell r="X136">
            <v>0.30199999999999999</v>
          </cell>
          <cell r="Y136" t="str">
            <v>#N/A N/A</v>
          </cell>
          <cell r="Z136">
            <v>8.9809999999999999</v>
          </cell>
          <cell r="AA136">
            <v>7.1980000000000004</v>
          </cell>
          <cell r="AB136">
            <v>42.328000000000003</v>
          </cell>
          <cell r="AC136">
            <v>35.542000000000002</v>
          </cell>
          <cell r="AD136">
            <v>12.993</v>
          </cell>
          <cell r="AE136">
            <v>31.584</v>
          </cell>
        </row>
        <row r="137">
          <cell r="A137">
            <v>26084</v>
          </cell>
          <cell r="B137">
            <v>209.071</v>
          </cell>
          <cell r="C137">
            <v>41.698999999999998</v>
          </cell>
          <cell r="D137">
            <v>35.404000000000003</v>
          </cell>
          <cell r="E137">
            <v>124.795</v>
          </cell>
          <cell r="F137">
            <v>623.08600000000001</v>
          </cell>
          <cell r="G137">
            <v>22.863</v>
          </cell>
          <cell r="H137">
            <v>1024.8</v>
          </cell>
          <cell r="I137">
            <v>86.304000000000002</v>
          </cell>
          <cell r="J137">
            <v>91.506</v>
          </cell>
          <cell r="K137">
            <v>1.919</v>
          </cell>
          <cell r="L137">
            <v>63.517000000000003</v>
          </cell>
          <cell r="M137">
            <v>4.2770000000000001</v>
          </cell>
          <cell r="N137">
            <v>9.657</v>
          </cell>
          <cell r="O137">
            <v>8.9</v>
          </cell>
          <cell r="P137">
            <v>3.8120000000000003</v>
          </cell>
          <cell r="Q137" t="str">
            <v>#N/A N/A</v>
          </cell>
          <cell r="R137">
            <v>5.3719999999999999</v>
          </cell>
          <cell r="S137">
            <v>17.853999999999999</v>
          </cell>
          <cell r="T137">
            <v>7.6820000000000004</v>
          </cell>
          <cell r="U137">
            <v>17.087</v>
          </cell>
          <cell r="V137" t="str">
            <v>#N/A N/A</v>
          </cell>
          <cell r="W137" t="str">
            <v>#N/A N/A</v>
          </cell>
          <cell r="X137">
            <v>0.30199999999999999</v>
          </cell>
          <cell r="Y137" t="str">
            <v>#N/A N/A</v>
          </cell>
          <cell r="Z137">
            <v>8.9809999999999999</v>
          </cell>
          <cell r="AA137">
            <v>7.1980000000000004</v>
          </cell>
          <cell r="AB137">
            <v>42.328000000000003</v>
          </cell>
          <cell r="AC137">
            <v>35.542000000000002</v>
          </cell>
          <cell r="AD137">
            <v>12.993</v>
          </cell>
          <cell r="AE137">
            <v>31.584</v>
          </cell>
        </row>
        <row r="138">
          <cell r="A138">
            <v>26114</v>
          </cell>
          <cell r="B138">
            <v>209.071</v>
          </cell>
          <cell r="C138">
            <v>41.698999999999998</v>
          </cell>
          <cell r="D138">
            <v>35.404000000000003</v>
          </cell>
          <cell r="E138">
            <v>124.795</v>
          </cell>
          <cell r="F138">
            <v>623.08600000000001</v>
          </cell>
          <cell r="G138">
            <v>22.863</v>
          </cell>
          <cell r="H138">
            <v>1024.8</v>
          </cell>
          <cell r="I138">
            <v>86.304000000000002</v>
          </cell>
          <cell r="J138">
            <v>91.506</v>
          </cell>
          <cell r="K138">
            <v>1.919</v>
          </cell>
          <cell r="L138">
            <v>63.517000000000003</v>
          </cell>
          <cell r="M138">
            <v>4.2770000000000001</v>
          </cell>
          <cell r="N138">
            <v>9.657</v>
          </cell>
          <cell r="O138">
            <v>8.9</v>
          </cell>
          <cell r="P138">
            <v>3.8120000000000003</v>
          </cell>
          <cell r="Q138" t="str">
            <v>#N/A N/A</v>
          </cell>
          <cell r="R138">
            <v>5.3719999999999999</v>
          </cell>
          <cell r="S138">
            <v>17.853999999999999</v>
          </cell>
          <cell r="T138">
            <v>7.6820000000000004</v>
          </cell>
          <cell r="U138">
            <v>17.087</v>
          </cell>
          <cell r="V138" t="str">
            <v>#N/A N/A</v>
          </cell>
          <cell r="W138" t="str">
            <v>#N/A N/A</v>
          </cell>
          <cell r="X138">
            <v>0.30199999999999999</v>
          </cell>
          <cell r="Y138" t="str">
            <v>#N/A N/A</v>
          </cell>
          <cell r="Z138">
            <v>8.9809999999999999</v>
          </cell>
          <cell r="AA138">
            <v>7.1980000000000004</v>
          </cell>
          <cell r="AB138">
            <v>42.328000000000003</v>
          </cell>
          <cell r="AC138">
            <v>35.542000000000002</v>
          </cell>
          <cell r="AD138">
            <v>12.993</v>
          </cell>
          <cell r="AE138">
            <v>31.584</v>
          </cell>
        </row>
        <row r="139">
          <cell r="A139">
            <v>26145</v>
          </cell>
          <cell r="B139">
            <v>209.071</v>
          </cell>
          <cell r="C139">
            <v>41.698999999999998</v>
          </cell>
          <cell r="D139">
            <v>35.404000000000003</v>
          </cell>
          <cell r="E139">
            <v>124.795</v>
          </cell>
          <cell r="F139">
            <v>623.08600000000001</v>
          </cell>
          <cell r="G139">
            <v>22.863</v>
          </cell>
          <cell r="H139">
            <v>1024.8</v>
          </cell>
          <cell r="I139">
            <v>86.304000000000002</v>
          </cell>
          <cell r="J139">
            <v>91.506</v>
          </cell>
          <cell r="K139">
            <v>1.919</v>
          </cell>
          <cell r="L139">
            <v>63.517000000000003</v>
          </cell>
          <cell r="M139">
            <v>4.2770000000000001</v>
          </cell>
          <cell r="N139">
            <v>9.657</v>
          </cell>
          <cell r="O139">
            <v>8.9</v>
          </cell>
          <cell r="P139">
            <v>3.8120000000000003</v>
          </cell>
          <cell r="Q139" t="str">
            <v>#N/A N/A</v>
          </cell>
          <cell r="R139">
            <v>5.3719999999999999</v>
          </cell>
          <cell r="S139">
            <v>17.853999999999999</v>
          </cell>
          <cell r="T139">
            <v>7.6820000000000004</v>
          </cell>
          <cell r="U139">
            <v>17.087</v>
          </cell>
          <cell r="V139" t="str">
            <v>#N/A N/A</v>
          </cell>
          <cell r="W139" t="str">
            <v>#N/A N/A</v>
          </cell>
          <cell r="X139">
            <v>0.30199999999999999</v>
          </cell>
          <cell r="Y139" t="str">
            <v>#N/A N/A</v>
          </cell>
          <cell r="Z139">
            <v>8.9809999999999999</v>
          </cell>
          <cell r="AA139">
            <v>7.1980000000000004</v>
          </cell>
          <cell r="AB139">
            <v>42.328000000000003</v>
          </cell>
          <cell r="AC139">
            <v>35.542000000000002</v>
          </cell>
          <cell r="AD139">
            <v>12.993</v>
          </cell>
          <cell r="AE139">
            <v>31.584</v>
          </cell>
        </row>
        <row r="140">
          <cell r="A140">
            <v>26176</v>
          </cell>
          <cell r="B140">
            <v>209.071</v>
          </cell>
          <cell r="C140">
            <v>41.698999999999998</v>
          </cell>
          <cell r="D140">
            <v>35.404000000000003</v>
          </cell>
          <cell r="E140">
            <v>124.795</v>
          </cell>
          <cell r="F140">
            <v>623.08600000000001</v>
          </cell>
          <cell r="G140">
            <v>22.863</v>
          </cell>
          <cell r="H140">
            <v>1024.8</v>
          </cell>
          <cell r="I140">
            <v>86.304000000000002</v>
          </cell>
          <cell r="J140">
            <v>91.506</v>
          </cell>
          <cell r="K140">
            <v>1.919</v>
          </cell>
          <cell r="L140">
            <v>63.517000000000003</v>
          </cell>
          <cell r="M140">
            <v>4.2770000000000001</v>
          </cell>
          <cell r="N140">
            <v>9.657</v>
          </cell>
          <cell r="O140">
            <v>8.9</v>
          </cell>
          <cell r="P140">
            <v>3.8120000000000003</v>
          </cell>
          <cell r="Q140" t="str">
            <v>#N/A N/A</v>
          </cell>
          <cell r="R140">
            <v>5.3719999999999999</v>
          </cell>
          <cell r="S140">
            <v>17.853999999999999</v>
          </cell>
          <cell r="T140">
            <v>7.6820000000000004</v>
          </cell>
          <cell r="U140">
            <v>17.087</v>
          </cell>
          <cell r="V140" t="str">
            <v>#N/A N/A</v>
          </cell>
          <cell r="W140" t="str">
            <v>#N/A N/A</v>
          </cell>
          <cell r="X140">
            <v>0.30199999999999999</v>
          </cell>
          <cell r="Y140" t="str">
            <v>#N/A N/A</v>
          </cell>
          <cell r="Z140">
            <v>8.9809999999999999</v>
          </cell>
          <cell r="AA140">
            <v>7.1980000000000004</v>
          </cell>
          <cell r="AB140">
            <v>42.328000000000003</v>
          </cell>
          <cell r="AC140">
            <v>35.542000000000002</v>
          </cell>
          <cell r="AD140">
            <v>12.993</v>
          </cell>
          <cell r="AE140">
            <v>31.584</v>
          </cell>
        </row>
        <row r="141">
          <cell r="A141">
            <v>26206</v>
          </cell>
          <cell r="B141">
            <v>209.071</v>
          </cell>
          <cell r="C141">
            <v>41.698999999999998</v>
          </cell>
          <cell r="D141">
            <v>35.404000000000003</v>
          </cell>
          <cell r="E141">
            <v>124.795</v>
          </cell>
          <cell r="F141">
            <v>623.08600000000001</v>
          </cell>
          <cell r="G141">
            <v>22.863</v>
          </cell>
          <cell r="H141">
            <v>1024.8</v>
          </cell>
          <cell r="I141">
            <v>86.304000000000002</v>
          </cell>
          <cell r="J141">
            <v>91.506</v>
          </cell>
          <cell r="K141">
            <v>1.919</v>
          </cell>
          <cell r="L141">
            <v>63.517000000000003</v>
          </cell>
          <cell r="M141">
            <v>4.2770000000000001</v>
          </cell>
          <cell r="N141">
            <v>9.657</v>
          </cell>
          <cell r="O141">
            <v>8.9</v>
          </cell>
          <cell r="P141">
            <v>3.8120000000000003</v>
          </cell>
          <cell r="Q141" t="str">
            <v>#N/A N/A</v>
          </cell>
          <cell r="R141">
            <v>5.3719999999999999</v>
          </cell>
          <cell r="S141">
            <v>17.853999999999999</v>
          </cell>
          <cell r="T141">
            <v>7.6820000000000004</v>
          </cell>
          <cell r="U141">
            <v>17.087</v>
          </cell>
          <cell r="V141" t="str">
            <v>#N/A N/A</v>
          </cell>
          <cell r="W141" t="str">
            <v>#N/A N/A</v>
          </cell>
          <cell r="X141">
            <v>0.30199999999999999</v>
          </cell>
          <cell r="Y141" t="str">
            <v>#N/A N/A</v>
          </cell>
          <cell r="Z141">
            <v>8.9809999999999999</v>
          </cell>
          <cell r="AA141">
            <v>7.1980000000000004</v>
          </cell>
          <cell r="AB141">
            <v>42.328000000000003</v>
          </cell>
          <cell r="AC141">
            <v>35.542000000000002</v>
          </cell>
          <cell r="AD141">
            <v>12.993</v>
          </cell>
          <cell r="AE141">
            <v>31.584</v>
          </cell>
        </row>
        <row r="142">
          <cell r="A142">
            <v>26237</v>
          </cell>
          <cell r="B142">
            <v>209.071</v>
          </cell>
          <cell r="C142">
            <v>41.698999999999998</v>
          </cell>
          <cell r="D142">
            <v>35.404000000000003</v>
          </cell>
          <cell r="E142">
            <v>124.795</v>
          </cell>
          <cell r="F142">
            <v>623.08600000000001</v>
          </cell>
          <cell r="G142">
            <v>22.863</v>
          </cell>
          <cell r="H142">
            <v>1024.8</v>
          </cell>
          <cell r="I142">
            <v>86.304000000000002</v>
          </cell>
          <cell r="J142">
            <v>91.506</v>
          </cell>
          <cell r="K142">
            <v>1.919</v>
          </cell>
          <cell r="L142">
            <v>63.517000000000003</v>
          </cell>
          <cell r="M142">
            <v>4.2770000000000001</v>
          </cell>
          <cell r="N142">
            <v>9.657</v>
          </cell>
          <cell r="O142">
            <v>8.9</v>
          </cell>
          <cell r="P142">
            <v>3.8120000000000003</v>
          </cell>
          <cell r="Q142" t="str">
            <v>#N/A N/A</v>
          </cell>
          <cell r="R142">
            <v>5.3719999999999999</v>
          </cell>
          <cell r="S142">
            <v>17.853999999999999</v>
          </cell>
          <cell r="T142">
            <v>7.6820000000000004</v>
          </cell>
          <cell r="U142">
            <v>17.087</v>
          </cell>
          <cell r="V142" t="str">
            <v>#N/A N/A</v>
          </cell>
          <cell r="W142" t="str">
            <v>#N/A N/A</v>
          </cell>
          <cell r="X142">
            <v>0.30199999999999999</v>
          </cell>
          <cell r="Y142" t="str">
            <v>#N/A N/A</v>
          </cell>
          <cell r="Z142">
            <v>8.9809999999999999</v>
          </cell>
          <cell r="AA142">
            <v>7.1980000000000004</v>
          </cell>
          <cell r="AB142">
            <v>42.328000000000003</v>
          </cell>
          <cell r="AC142">
            <v>35.542000000000002</v>
          </cell>
          <cell r="AD142">
            <v>12.993</v>
          </cell>
          <cell r="AE142">
            <v>31.584</v>
          </cell>
        </row>
        <row r="143">
          <cell r="A143">
            <v>26267</v>
          </cell>
          <cell r="B143">
            <v>209.071</v>
          </cell>
          <cell r="C143">
            <v>41.698999999999998</v>
          </cell>
          <cell r="D143">
            <v>35.404000000000003</v>
          </cell>
          <cell r="E143">
            <v>124.795</v>
          </cell>
          <cell r="F143">
            <v>623.08600000000001</v>
          </cell>
          <cell r="G143">
            <v>22.863</v>
          </cell>
          <cell r="H143">
            <v>1024.8</v>
          </cell>
          <cell r="I143">
            <v>86.304000000000002</v>
          </cell>
          <cell r="J143">
            <v>91.506</v>
          </cell>
          <cell r="K143">
            <v>1.919</v>
          </cell>
          <cell r="L143">
            <v>63.517000000000003</v>
          </cell>
          <cell r="M143">
            <v>4.2770000000000001</v>
          </cell>
          <cell r="N143">
            <v>9.657</v>
          </cell>
          <cell r="O143">
            <v>8.9</v>
          </cell>
          <cell r="P143">
            <v>3.8120000000000003</v>
          </cell>
          <cell r="Q143" t="str">
            <v>#N/A N/A</v>
          </cell>
          <cell r="R143">
            <v>5.3719999999999999</v>
          </cell>
          <cell r="S143">
            <v>17.853999999999999</v>
          </cell>
          <cell r="T143">
            <v>7.6820000000000004</v>
          </cell>
          <cell r="U143">
            <v>17.087</v>
          </cell>
          <cell r="V143" t="str">
            <v>#N/A N/A</v>
          </cell>
          <cell r="W143" t="str">
            <v>#N/A N/A</v>
          </cell>
          <cell r="X143">
            <v>0.30199999999999999</v>
          </cell>
          <cell r="Y143" t="str">
            <v>#N/A N/A</v>
          </cell>
          <cell r="Z143">
            <v>8.9809999999999999</v>
          </cell>
          <cell r="AA143">
            <v>7.1980000000000004</v>
          </cell>
          <cell r="AB143">
            <v>42.328000000000003</v>
          </cell>
          <cell r="AC143">
            <v>35.542000000000002</v>
          </cell>
          <cell r="AD143">
            <v>12.993</v>
          </cell>
          <cell r="AE143">
            <v>31.584</v>
          </cell>
        </row>
        <row r="144">
          <cell r="A144">
            <v>26298</v>
          </cell>
          <cell r="B144">
            <v>236.155</v>
          </cell>
          <cell r="C144">
            <v>45.625</v>
          </cell>
          <cell r="D144">
            <v>38.633000000000003</v>
          </cell>
          <cell r="E144">
            <v>141.173</v>
          </cell>
          <cell r="F144">
            <v>706.10799999999995</v>
          </cell>
          <cell r="G144">
            <v>27.474</v>
          </cell>
          <cell r="H144">
            <v>1113.0999999999999</v>
          </cell>
          <cell r="I144">
            <v>97.474000000000004</v>
          </cell>
          <cell r="J144">
            <v>98.561999999999998</v>
          </cell>
          <cell r="K144">
            <v>2.2629999999999999</v>
          </cell>
          <cell r="L144">
            <v>68.531999999999996</v>
          </cell>
          <cell r="M144">
            <v>4.5140000000000002</v>
          </cell>
          <cell r="N144">
            <v>9.8490000000000002</v>
          </cell>
          <cell r="O144">
            <v>9.8509999999999991</v>
          </cell>
          <cell r="P144">
            <v>4.4580000000000002</v>
          </cell>
          <cell r="Q144" t="str">
            <v>#N/A N/A</v>
          </cell>
          <cell r="R144">
            <v>5.5730000000000004</v>
          </cell>
          <cell r="S144">
            <v>19.765000000000001</v>
          </cell>
          <cell r="T144">
            <v>8.266</v>
          </cell>
          <cell r="U144">
            <v>16.257000000000001</v>
          </cell>
          <cell r="V144" t="str">
            <v>#N/A N/A</v>
          </cell>
          <cell r="W144" t="str">
            <v>#N/A N/A</v>
          </cell>
          <cell r="X144">
            <v>0.38800000000000001</v>
          </cell>
          <cell r="Y144" t="str">
            <v>#N/A N/A</v>
          </cell>
          <cell r="Z144">
            <v>10.695</v>
          </cell>
          <cell r="AA144">
            <v>7.82</v>
          </cell>
          <cell r="AB144">
            <v>49.204000000000001</v>
          </cell>
          <cell r="AC144">
            <v>39.201000000000001</v>
          </cell>
          <cell r="AD144">
            <v>14.472</v>
          </cell>
          <cell r="AE144">
            <v>33.292999999999999</v>
          </cell>
        </row>
        <row r="145">
          <cell r="A145">
            <v>26329</v>
          </cell>
          <cell r="B145">
            <v>236.155</v>
          </cell>
          <cell r="C145">
            <v>45.625</v>
          </cell>
          <cell r="D145">
            <v>38.633000000000003</v>
          </cell>
          <cell r="E145">
            <v>141.173</v>
          </cell>
          <cell r="F145">
            <v>706.10799999999995</v>
          </cell>
          <cell r="G145">
            <v>27.474</v>
          </cell>
          <cell r="H145">
            <v>1113.0999999999999</v>
          </cell>
          <cell r="I145">
            <v>97.474000000000004</v>
          </cell>
          <cell r="J145">
            <v>98.561999999999998</v>
          </cell>
          <cell r="K145">
            <v>2.2629999999999999</v>
          </cell>
          <cell r="L145">
            <v>68.531999999999996</v>
          </cell>
          <cell r="M145">
            <v>4.5140000000000002</v>
          </cell>
          <cell r="N145">
            <v>9.8490000000000002</v>
          </cell>
          <cell r="O145">
            <v>9.8509999999999991</v>
          </cell>
          <cell r="P145">
            <v>4.4580000000000002</v>
          </cell>
          <cell r="Q145" t="str">
            <v>#N/A N/A</v>
          </cell>
          <cell r="R145">
            <v>5.5730000000000004</v>
          </cell>
          <cell r="S145">
            <v>19.765000000000001</v>
          </cell>
          <cell r="T145">
            <v>8.266</v>
          </cell>
          <cell r="U145">
            <v>16.257000000000001</v>
          </cell>
          <cell r="V145" t="str">
            <v>#N/A N/A</v>
          </cell>
          <cell r="W145" t="str">
            <v>#N/A N/A</v>
          </cell>
          <cell r="X145">
            <v>0.38800000000000001</v>
          </cell>
          <cell r="Y145" t="str">
            <v>#N/A N/A</v>
          </cell>
          <cell r="Z145">
            <v>10.695</v>
          </cell>
          <cell r="AA145">
            <v>7.82</v>
          </cell>
          <cell r="AB145">
            <v>49.204000000000001</v>
          </cell>
          <cell r="AC145">
            <v>39.201000000000001</v>
          </cell>
          <cell r="AD145">
            <v>14.472</v>
          </cell>
          <cell r="AE145">
            <v>33.292999999999999</v>
          </cell>
        </row>
        <row r="146">
          <cell r="A146">
            <v>26358</v>
          </cell>
          <cell r="B146">
            <v>236.155</v>
          </cell>
          <cell r="C146">
            <v>45.625</v>
          </cell>
          <cell r="D146">
            <v>38.633000000000003</v>
          </cell>
          <cell r="E146">
            <v>141.173</v>
          </cell>
          <cell r="F146">
            <v>706.10799999999995</v>
          </cell>
          <cell r="G146">
            <v>27.474</v>
          </cell>
          <cell r="H146">
            <v>1113.0999999999999</v>
          </cell>
          <cell r="I146">
            <v>97.474000000000004</v>
          </cell>
          <cell r="J146">
            <v>98.561999999999998</v>
          </cell>
          <cell r="K146">
            <v>2.2629999999999999</v>
          </cell>
          <cell r="L146">
            <v>68.531999999999996</v>
          </cell>
          <cell r="M146">
            <v>4.5140000000000002</v>
          </cell>
          <cell r="N146">
            <v>9.8490000000000002</v>
          </cell>
          <cell r="O146">
            <v>9.8509999999999991</v>
          </cell>
          <cell r="P146">
            <v>4.4580000000000002</v>
          </cell>
          <cell r="Q146" t="str">
            <v>#N/A N/A</v>
          </cell>
          <cell r="R146">
            <v>5.5730000000000004</v>
          </cell>
          <cell r="S146">
            <v>19.765000000000001</v>
          </cell>
          <cell r="T146">
            <v>8.266</v>
          </cell>
          <cell r="U146">
            <v>16.257000000000001</v>
          </cell>
          <cell r="V146" t="str">
            <v>#N/A N/A</v>
          </cell>
          <cell r="W146" t="str">
            <v>#N/A N/A</v>
          </cell>
          <cell r="X146">
            <v>0.38800000000000001</v>
          </cell>
          <cell r="Y146" t="str">
            <v>#N/A N/A</v>
          </cell>
          <cell r="Z146">
            <v>10.695</v>
          </cell>
          <cell r="AA146">
            <v>7.82</v>
          </cell>
          <cell r="AB146">
            <v>49.204000000000001</v>
          </cell>
          <cell r="AC146">
            <v>39.201000000000001</v>
          </cell>
          <cell r="AD146">
            <v>14.472</v>
          </cell>
          <cell r="AE146">
            <v>33.292999999999999</v>
          </cell>
        </row>
        <row r="147">
          <cell r="A147">
            <v>26389</v>
          </cell>
          <cell r="B147">
            <v>236.155</v>
          </cell>
          <cell r="C147">
            <v>45.625</v>
          </cell>
          <cell r="D147">
            <v>38.633000000000003</v>
          </cell>
          <cell r="E147">
            <v>141.173</v>
          </cell>
          <cell r="F147">
            <v>706.10799999999995</v>
          </cell>
          <cell r="G147">
            <v>27.474</v>
          </cell>
          <cell r="H147">
            <v>1113.0999999999999</v>
          </cell>
          <cell r="I147">
            <v>97.474000000000004</v>
          </cell>
          <cell r="J147">
            <v>98.561999999999998</v>
          </cell>
          <cell r="K147">
            <v>2.2629999999999999</v>
          </cell>
          <cell r="L147">
            <v>68.531999999999996</v>
          </cell>
          <cell r="M147">
            <v>4.5140000000000002</v>
          </cell>
          <cell r="N147">
            <v>9.8490000000000002</v>
          </cell>
          <cell r="O147">
            <v>9.8509999999999991</v>
          </cell>
          <cell r="P147">
            <v>4.4580000000000002</v>
          </cell>
          <cell r="Q147" t="str">
            <v>#N/A N/A</v>
          </cell>
          <cell r="R147">
            <v>5.5730000000000004</v>
          </cell>
          <cell r="S147">
            <v>19.765000000000001</v>
          </cell>
          <cell r="T147">
            <v>8.266</v>
          </cell>
          <cell r="U147">
            <v>16.257000000000001</v>
          </cell>
          <cell r="V147" t="str">
            <v>#N/A N/A</v>
          </cell>
          <cell r="W147" t="str">
            <v>#N/A N/A</v>
          </cell>
          <cell r="X147">
            <v>0.38800000000000001</v>
          </cell>
          <cell r="Y147" t="str">
            <v>#N/A N/A</v>
          </cell>
          <cell r="Z147">
            <v>10.695</v>
          </cell>
          <cell r="AA147">
            <v>7.82</v>
          </cell>
          <cell r="AB147">
            <v>49.204000000000001</v>
          </cell>
          <cell r="AC147">
            <v>39.201000000000001</v>
          </cell>
          <cell r="AD147">
            <v>14.472</v>
          </cell>
          <cell r="AE147">
            <v>33.292999999999999</v>
          </cell>
        </row>
        <row r="148">
          <cell r="A148">
            <v>26419</v>
          </cell>
          <cell r="B148">
            <v>236.155</v>
          </cell>
          <cell r="C148">
            <v>45.625</v>
          </cell>
          <cell r="D148">
            <v>38.633000000000003</v>
          </cell>
          <cell r="E148">
            <v>141.173</v>
          </cell>
          <cell r="F148">
            <v>706.10799999999995</v>
          </cell>
          <cell r="G148">
            <v>27.474</v>
          </cell>
          <cell r="H148">
            <v>1113.0999999999999</v>
          </cell>
          <cell r="I148">
            <v>97.474000000000004</v>
          </cell>
          <cell r="J148">
            <v>98.561999999999998</v>
          </cell>
          <cell r="K148">
            <v>2.2629999999999999</v>
          </cell>
          <cell r="L148">
            <v>68.531999999999996</v>
          </cell>
          <cell r="M148">
            <v>4.5140000000000002</v>
          </cell>
          <cell r="N148">
            <v>9.8490000000000002</v>
          </cell>
          <cell r="O148">
            <v>9.8509999999999991</v>
          </cell>
          <cell r="P148">
            <v>4.4580000000000002</v>
          </cell>
          <cell r="Q148" t="str">
            <v>#N/A N/A</v>
          </cell>
          <cell r="R148">
            <v>5.5730000000000004</v>
          </cell>
          <cell r="S148">
            <v>19.765000000000001</v>
          </cell>
          <cell r="T148">
            <v>8.266</v>
          </cell>
          <cell r="U148">
            <v>16.257000000000001</v>
          </cell>
          <cell r="V148" t="str">
            <v>#N/A N/A</v>
          </cell>
          <cell r="W148" t="str">
            <v>#N/A N/A</v>
          </cell>
          <cell r="X148">
            <v>0.38800000000000001</v>
          </cell>
          <cell r="Y148" t="str">
            <v>#N/A N/A</v>
          </cell>
          <cell r="Z148">
            <v>10.695</v>
          </cell>
          <cell r="AA148">
            <v>7.82</v>
          </cell>
          <cell r="AB148">
            <v>49.204000000000001</v>
          </cell>
          <cell r="AC148">
            <v>39.201000000000001</v>
          </cell>
          <cell r="AD148">
            <v>14.472</v>
          </cell>
          <cell r="AE148">
            <v>33.292999999999999</v>
          </cell>
        </row>
        <row r="149">
          <cell r="A149">
            <v>26450</v>
          </cell>
          <cell r="B149">
            <v>236.155</v>
          </cell>
          <cell r="C149">
            <v>45.625</v>
          </cell>
          <cell r="D149">
            <v>38.633000000000003</v>
          </cell>
          <cell r="E149">
            <v>141.173</v>
          </cell>
          <cell r="F149">
            <v>706.10799999999995</v>
          </cell>
          <cell r="G149">
            <v>27.474</v>
          </cell>
          <cell r="H149">
            <v>1113.0999999999999</v>
          </cell>
          <cell r="I149">
            <v>97.474000000000004</v>
          </cell>
          <cell r="J149">
            <v>98.561999999999998</v>
          </cell>
          <cell r="K149">
            <v>2.2629999999999999</v>
          </cell>
          <cell r="L149">
            <v>68.531999999999996</v>
          </cell>
          <cell r="M149">
            <v>4.5140000000000002</v>
          </cell>
          <cell r="N149">
            <v>9.8490000000000002</v>
          </cell>
          <cell r="O149">
            <v>9.8509999999999991</v>
          </cell>
          <cell r="P149">
            <v>4.4580000000000002</v>
          </cell>
          <cell r="Q149" t="str">
            <v>#N/A N/A</v>
          </cell>
          <cell r="R149">
            <v>5.5730000000000004</v>
          </cell>
          <cell r="S149">
            <v>19.765000000000001</v>
          </cell>
          <cell r="T149">
            <v>8.266</v>
          </cell>
          <cell r="U149">
            <v>16.257000000000001</v>
          </cell>
          <cell r="V149" t="str">
            <v>#N/A N/A</v>
          </cell>
          <cell r="W149" t="str">
            <v>#N/A N/A</v>
          </cell>
          <cell r="X149">
            <v>0.38800000000000001</v>
          </cell>
          <cell r="Y149" t="str">
            <v>#N/A N/A</v>
          </cell>
          <cell r="Z149">
            <v>10.695</v>
          </cell>
          <cell r="AA149">
            <v>7.82</v>
          </cell>
          <cell r="AB149">
            <v>49.204000000000001</v>
          </cell>
          <cell r="AC149">
            <v>39.201000000000001</v>
          </cell>
          <cell r="AD149">
            <v>14.472</v>
          </cell>
          <cell r="AE149">
            <v>33.292999999999999</v>
          </cell>
        </row>
        <row r="150">
          <cell r="A150">
            <v>26480</v>
          </cell>
          <cell r="B150">
            <v>236.155</v>
          </cell>
          <cell r="C150">
            <v>45.625</v>
          </cell>
          <cell r="D150">
            <v>38.633000000000003</v>
          </cell>
          <cell r="E150">
            <v>141.173</v>
          </cell>
          <cell r="F150">
            <v>706.10799999999995</v>
          </cell>
          <cell r="G150">
            <v>27.474</v>
          </cell>
          <cell r="H150">
            <v>1113.0999999999999</v>
          </cell>
          <cell r="I150">
            <v>97.474000000000004</v>
          </cell>
          <cell r="J150">
            <v>98.561999999999998</v>
          </cell>
          <cell r="K150">
            <v>2.2629999999999999</v>
          </cell>
          <cell r="L150">
            <v>68.531999999999996</v>
          </cell>
          <cell r="M150">
            <v>4.5140000000000002</v>
          </cell>
          <cell r="N150">
            <v>9.8490000000000002</v>
          </cell>
          <cell r="O150">
            <v>9.8509999999999991</v>
          </cell>
          <cell r="P150">
            <v>4.4580000000000002</v>
          </cell>
          <cell r="Q150" t="str">
            <v>#N/A N/A</v>
          </cell>
          <cell r="R150">
            <v>5.5730000000000004</v>
          </cell>
          <cell r="S150">
            <v>19.765000000000001</v>
          </cell>
          <cell r="T150">
            <v>8.266</v>
          </cell>
          <cell r="U150">
            <v>16.257000000000001</v>
          </cell>
          <cell r="V150" t="str">
            <v>#N/A N/A</v>
          </cell>
          <cell r="W150" t="str">
            <v>#N/A N/A</v>
          </cell>
          <cell r="X150">
            <v>0.38800000000000001</v>
          </cell>
          <cell r="Y150" t="str">
            <v>#N/A N/A</v>
          </cell>
          <cell r="Z150">
            <v>10.695</v>
          </cell>
          <cell r="AA150">
            <v>7.82</v>
          </cell>
          <cell r="AB150">
            <v>49.204000000000001</v>
          </cell>
          <cell r="AC150">
            <v>39.201000000000001</v>
          </cell>
          <cell r="AD150">
            <v>14.472</v>
          </cell>
          <cell r="AE150">
            <v>33.292999999999999</v>
          </cell>
        </row>
        <row r="151">
          <cell r="A151">
            <v>26511</v>
          </cell>
          <cell r="B151">
            <v>236.155</v>
          </cell>
          <cell r="C151">
            <v>45.625</v>
          </cell>
          <cell r="D151">
            <v>38.633000000000003</v>
          </cell>
          <cell r="E151">
            <v>141.173</v>
          </cell>
          <cell r="F151">
            <v>706.10799999999995</v>
          </cell>
          <cell r="G151">
            <v>27.474</v>
          </cell>
          <cell r="H151">
            <v>1113.0999999999999</v>
          </cell>
          <cell r="I151">
            <v>97.474000000000004</v>
          </cell>
          <cell r="J151">
            <v>98.561999999999998</v>
          </cell>
          <cell r="K151">
            <v>2.2629999999999999</v>
          </cell>
          <cell r="L151">
            <v>68.531999999999996</v>
          </cell>
          <cell r="M151">
            <v>4.5140000000000002</v>
          </cell>
          <cell r="N151">
            <v>9.8490000000000002</v>
          </cell>
          <cell r="O151">
            <v>9.8509999999999991</v>
          </cell>
          <cell r="P151">
            <v>4.4580000000000002</v>
          </cell>
          <cell r="Q151" t="str">
            <v>#N/A N/A</v>
          </cell>
          <cell r="R151">
            <v>5.5730000000000004</v>
          </cell>
          <cell r="S151">
            <v>19.765000000000001</v>
          </cell>
          <cell r="T151">
            <v>8.266</v>
          </cell>
          <cell r="U151">
            <v>16.257000000000001</v>
          </cell>
          <cell r="V151" t="str">
            <v>#N/A N/A</v>
          </cell>
          <cell r="W151" t="str">
            <v>#N/A N/A</v>
          </cell>
          <cell r="X151">
            <v>0.38800000000000001</v>
          </cell>
          <cell r="Y151" t="str">
            <v>#N/A N/A</v>
          </cell>
          <cell r="Z151">
            <v>10.695</v>
          </cell>
          <cell r="AA151">
            <v>7.82</v>
          </cell>
          <cell r="AB151">
            <v>49.204000000000001</v>
          </cell>
          <cell r="AC151">
            <v>39.201000000000001</v>
          </cell>
          <cell r="AD151">
            <v>14.472</v>
          </cell>
          <cell r="AE151">
            <v>33.292999999999999</v>
          </cell>
        </row>
        <row r="152">
          <cell r="A152">
            <v>26542</v>
          </cell>
          <cell r="B152">
            <v>236.155</v>
          </cell>
          <cell r="C152">
            <v>45.625</v>
          </cell>
          <cell r="D152">
            <v>38.633000000000003</v>
          </cell>
          <cell r="E152">
            <v>141.173</v>
          </cell>
          <cell r="F152">
            <v>706.10799999999995</v>
          </cell>
          <cell r="G152">
            <v>27.474</v>
          </cell>
          <cell r="H152">
            <v>1113.0999999999999</v>
          </cell>
          <cell r="I152">
            <v>97.474000000000004</v>
          </cell>
          <cell r="J152">
            <v>98.561999999999998</v>
          </cell>
          <cell r="K152">
            <v>2.2629999999999999</v>
          </cell>
          <cell r="L152">
            <v>68.531999999999996</v>
          </cell>
          <cell r="M152">
            <v>4.5140000000000002</v>
          </cell>
          <cell r="N152">
            <v>9.8490000000000002</v>
          </cell>
          <cell r="O152">
            <v>9.8509999999999991</v>
          </cell>
          <cell r="P152">
            <v>4.4580000000000002</v>
          </cell>
          <cell r="Q152" t="str">
            <v>#N/A N/A</v>
          </cell>
          <cell r="R152">
            <v>5.5730000000000004</v>
          </cell>
          <cell r="S152">
            <v>19.765000000000001</v>
          </cell>
          <cell r="T152">
            <v>8.266</v>
          </cell>
          <cell r="U152">
            <v>16.257000000000001</v>
          </cell>
          <cell r="V152" t="str">
            <v>#N/A N/A</v>
          </cell>
          <cell r="W152" t="str">
            <v>#N/A N/A</v>
          </cell>
          <cell r="X152">
            <v>0.38800000000000001</v>
          </cell>
          <cell r="Y152" t="str">
            <v>#N/A N/A</v>
          </cell>
          <cell r="Z152">
            <v>10.695</v>
          </cell>
          <cell r="AA152">
            <v>7.82</v>
          </cell>
          <cell r="AB152">
            <v>49.204000000000001</v>
          </cell>
          <cell r="AC152">
            <v>39.201000000000001</v>
          </cell>
          <cell r="AD152">
            <v>14.472</v>
          </cell>
          <cell r="AE152">
            <v>33.292999999999999</v>
          </cell>
        </row>
        <row r="153">
          <cell r="A153">
            <v>26572</v>
          </cell>
          <cell r="B153">
            <v>236.155</v>
          </cell>
          <cell r="C153">
            <v>45.625</v>
          </cell>
          <cell r="D153">
            <v>38.633000000000003</v>
          </cell>
          <cell r="E153">
            <v>141.173</v>
          </cell>
          <cell r="F153">
            <v>706.10799999999995</v>
          </cell>
          <cell r="G153">
            <v>27.474</v>
          </cell>
          <cell r="H153">
            <v>1113.0999999999999</v>
          </cell>
          <cell r="I153">
            <v>97.474000000000004</v>
          </cell>
          <cell r="J153">
            <v>98.561999999999998</v>
          </cell>
          <cell r="K153">
            <v>2.2629999999999999</v>
          </cell>
          <cell r="L153">
            <v>68.531999999999996</v>
          </cell>
          <cell r="M153">
            <v>4.5140000000000002</v>
          </cell>
          <cell r="N153">
            <v>9.8490000000000002</v>
          </cell>
          <cell r="O153">
            <v>9.8509999999999991</v>
          </cell>
          <cell r="P153">
            <v>4.4580000000000002</v>
          </cell>
          <cell r="Q153" t="str">
            <v>#N/A N/A</v>
          </cell>
          <cell r="R153">
            <v>5.5730000000000004</v>
          </cell>
          <cell r="S153">
            <v>19.765000000000001</v>
          </cell>
          <cell r="T153">
            <v>8.266</v>
          </cell>
          <cell r="U153">
            <v>16.257000000000001</v>
          </cell>
          <cell r="V153" t="str">
            <v>#N/A N/A</v>
          </cell>
          <cell r="W153" t="str">
            <v>#N/A N/A</v>
          </cell>
          <cell r="X153">
            <v>0.38800000000000001</v>
          </cell>
          <cell r="Y153" t="str">
            <v>#N/A N/A</v>
          </cell>
          <cell r="Z153">
            <v>10.695</v>
          </cell>
          <cell r="AA153">
            <v>7.82</v>
          </cell>
          <cell r="AB153">
            <v>49.204000000000001</v>
          </cell>
          <cell r="AC153">
            <v>39.201000000000001</v>
          </cell>
          <cell r="AD153">
            <v>14.472</v>
          </cell>
          <cell r="AE153">
            <v>33.292999999999999</v>
          </cell>
        </row>
        <row r="154">
          <cell r="A154">
            <v>26603</v>
          </cell>
          <cell r="B154">
            <v>236.155</v>
          </cell>
          <cell r="C154">
            <v>45.625</v>
          </cell>
          <cell r="D154">
            <v>38.633000000000003</v>
          </cell>
          <cell r="E154">
            <v>141.173</v>
          </cell>
          <cell r="F154">
            <v>706.10799999999995</v>
          </cell>
          <cell r="G154">
            <v>27.474</v>
          </cell>
          <cell r="H154">
            <v>1113.0999999999999</v>
          </cell>
          <cell r="I154">
            <v>97.474000000000004</v>
          </cell>
          <cell r="J154">
            <v>98.561999999999998</v>
          </cell>
          <cell r="K154">
            <v>2.2629999999999999</v>
          </cell>
          <cell r="L154">
            <v>68.531999999999996</v>
          </cell>
          <cell r="M154">
            <v>4.5140000000000002</v>
          </cell>
          <cell r="N154">
            <v>9.8490000000000002</v>
          </cell>
          <cell r="O154">
            <v>9.8509999999999991</v>
          </cell>
          <cell r="P154">
            <v>4.4580000000000002</v>
          </cell>
          <cell r="Q154" t="str">
            <v>#N/A N/A</v>
          </cell>
          <cell r="R154">
            <v>5.5730000000000004</v>
          </cell>
          <cell r="S154">
            <v>19.765000000000001</v>
          </cell>
          <cell r="T154">
            <v>8.266</v>
          </cell>
          <cell r="U154">
            <v>16.257000000000001</v>
          </cell>
          <cell r="V154" t="str">
            <v>#N/A N/A</v>
          </cell>
          <cell r="W154" t="str">
            <v>#N/A N/A</v>
          </cell>
          <cell r="X154">
            <v>0.38800000000000001</v>
          </cell>
          <cell r="Y154" t="str">
            <v>#N/A N/A</v>
          </cell>
          <cell r="Z154">
            <v>10.695</v>
          </cell>
          <cell r="AA154">
            <v>7.82</v>
          </cell>
          <cell r="AB154">
            <v>49.204000000000001</v>
          </cell>
          <cell r="AC154">
            <v>39.201000000000001</v>
          </cell>
          <cell r="AD154">
            <v>14.472</v>
          </cell>
          <cell r="AE154">
            <v>33.292999999999999</v>
          </cell>
        </row>
        <row r="155">
          <cell r="A155">
            <v>26633</v>
          </cell>
          <cell r="B155">
            <v>236.155</v>
          </cell>
          <cell r="C155">
            <v>45.625</v>
          </cell>
          <cell r="D155">
            <v>38.633000000000003</v>
          </cell>
          <cell r="E155">
            <v>141.173</v>
          </cell>
          <cell r="F155">
            <v>706.10799999999995</v>
          </cell>
          <cell r="G155">
            <v>27.474</v>
          </cell>
          <cell r="H155">
            <v>1113.0999999999999</v>
          </cell>
          <cell r="I155">
            <v>97.474000000000004</v>
          </cell>
          <cell r="J155">
            <v>98.561999999999998</v>
          </cell>
          <cell r="K155">
            <v>2.2629999999999999</v>
          </cell>
          <cell r="L155">
            <v>68.531999999999996</v>
          </cell>
          <cell r="M155">
            <v>4.5140000000000002</v>
          </cell>
          <cell r="N155">
            <v>9.8490000000000002</v>
          </cell>
          <cell r="O155">
            <v>9.8509999999999991</v>
          </cell>
          <cell r="P155">
            <v>4.4580000000000002</v>
          </cell>
          <cell r="Q155" t="str">
            <v>#N/A N/A</v>
          </cell>
          <cell r="R155">
            <v>5.5730000000000004</v>
          </cell>
          <cell r="S155">
            <v>19.765000000000001</v>
          </cell>
          <cell r="T155">
            <v>8.266</v>
          </cell>
          <cell r="U155">
            <v>16.257000000000001</v>
          </cell>
          <cell r="V155" t="str">
            <v>#N/A N/A</v>
          </cell>
          <cell r="W155" t="str">
            <v>#N/A N/A</v>
          </cell>
          <cell r="X155">
            <v>0.38800000000000001</v>
          </cell>
          <cell r="Y155" t="str">
            <v>#N/A N/A</v>
          </cell>
          <cell r="Z155">
            <v>10.695</v>
          </cell>
          <cell r="AA155">
            <v>7.82</v>
          </cell>
          <cell r="AB155">
            <v>49.204000000000001</v>
          </cell>
          <cell r="AC155">
            <v>39.201000000000001</v>
          </cell>
          <cell r="AD155">
            <v>14.472</v>
          </cell>
          <cell r="AE155">
            <v>33.292999999999999</v>
          </cell>
        </row>
        <row r="156">
          <cell r="A156">
            <v>26664</v>
          </cell>
          <cell r="B156">
            <v>312.738</v>
          </cell>
          <cell r="C156">
            <v>52.514000000000003</v>
          </cell>
          <cell r="D156">
            <v>45.499000000000002</v>
          </cell>
          <cell r="E156">
            <v>162.19999999999999</v>
          </cell>
          <cell r="F156">
            <v>853.33900000000006</v>
          </cell>
          <cell r="G156">
            <v>33.697000000000003</v>
          </cell>
          <cell r="H156">
            <v>1225</v>
          </cell>
          <cell r="I156">
            <v>111.03400000000001</v>
          </cell>
          <cell r="J156">
            <v>112.16</v>
          </cell>
          <cell r="K156">
            <v>2.72</v>
          </cell>
          <cell r="L156">
            <v>72.716999999999999</v>
          </cell>
          <cell r="M156">
            <v>5.3639999999999999</v>
          </cell>
          <cell r="N156">
            <v>11.605</v>
          </cell>
          <cell r="O156">
            <v>10.736000000000001</v>
          </cell>
          <cell r="P156">
            <v>5.702</v>
          </cell>
          <cell r="Q156" t="str">
            <v>#N/A N/A</v>
          </cell>
          <cell r="R156">
            <v>7.1740000000000004</v>
          </cell>
          <cell r="S156">
            <v>20.641999999999999</v>
          </cell>
          <cell r="T156">
            <v>8.7639999999999993</v>
          </cell>
          <cell r="U156">
            <v>20.431000000000001</v>
          </cell>
          <cell r="V156" t="str">
            <v>#N/A N/A</v>
          </cell>
          <cell r="W156" t="str">
            <v>#N/A N/A</v>
          </cell>
          <cell r="X156">
            <v>0.51</v>
          </cell>
          <cell r="Y156" t="str">
            <v>#N/A N/A</v>
          </cell>
          <cell r="Z156">
            <v>11.532999999999999</v>
          </cell>
          <cell r="AA156">
            <v>8.6709999999999994</v>
          </cell>
          <cell r="AB156">
            <v>58.539000000000001</v>
          </cell>
          <cell r="AC156">
            <v>45.177999999999997</v>
          </cell>
          <cell r="AD156">
            <v>15.923</v>
          </cell>
          <cell r="AE156">
            <v>34.732999999999997</v>
          </cell>
        </row>
        <row r="157">
          <cell r="A157">
            <v>26695</v>
          </cell>
          <cell r="B157">
            <v>312.738</v>
          </cell>
          <cell r="C157">
            <v>52.514000000000003</v>
          </cell>
          <cell r="D157">
            <v>45.499000000000002</v>
          </cell>
          <cell r="E157">
            <v>162.19999999999999</v>
          </cell>
          <cell r="F157">
            <v>853.33900000000006</v>
          </cell>
          <cell r="G157">
            <v>33.697000000000003</v>
          </cell>
          <cell r="H157">
            <v>1225</v>
          </cell>
          <cell r="I157">
            <v>111.03400000000001</v>
          </cell>
          <cell r="J157">
            <v>112.16</v>
          </cell>
          <cell r="K157">
            <v>2.72</v>
          </cell>
          <cell r="L157">
            <v>72.716999999999999</v>
          </cell>
          <cell r="M157">
            <v>5.3639999999999999</v>
          </cell>
          <cell r="N157">
            <v>11.605</v>
          </cell>
          <cell r="O157">
            <v>10.736000000000001</v>
          </cell>
          <cell r="P157">
            <v>5.702</v>
          </cell>
          <cell r="Q157" t="str">
            <v>#N/A N/A</v>
          </cell>
          <cell r="R157">
            <v>7.1740000000000004</v>
          </cell>
          <cell r="S157">
            <v>20.641999999999999</v>
          </cell>
          <cell r="T157">
            <v>8.7639999999999993</v>
          </cell>
          <cell r="U157">
            <v>20.431000000000001</v>
          </cell>
          <cell r="V157" t="str">
            <v>#N/A N/A</v>
          </cell>
          <cell r="W157" t="str">
            <v>#N/A N/A</v>
          </cell>
          <cell r="X157">
            <v>0.51</v>
          </cell>
          <cell r="Y157" t="str">
            <v>#N/A N/A</v>
          </cell>
          <cell r="Z157">
            <v>11.532999999999999</v>
          </cell>
          <cell r="AA157">
            <v>8.6709999999999994</v>
          </cell>
          <cell r="AB157">
            <v>58.539000000000001</v>
          </cell>
          <cell r="AC157">
            <v>45.177999999999997</v>
          </cell>
          <cell r="AD157">
            <v>15.923</v>
          </cell>
          <cell r="AE157">
            <v>34.732999999999997</v>
          </cell>
        </row>
        <row r="158">
          <cell r="A158">
            <v>26723</v>
          </cell>
          <cell r="B158">
            <v>312.738</v>
          </cell>
          <cell r="C158">
            <v>52.514000000000003</v>
          </cell>
          <cell r="D158">
            <v>45.499000000000002</v>
          </cell>
          <cell r="E158">
            <v>162.19999999999999</v>
          </cell>
          <cell r="F158">
            <v>853.33900000000006</v>
          </cell>
          <cell r="G158">
            <v>33.697000000000003</v>
          </cell>
          <cell r="H158">
            <v>1225</v>
          </cell>
          <cell r="I158">
            <v>111.03400000000001</v>
          </cell>
          <cell r="J158">
            <v>112.16</v>
          </cell>
          <cell r="K158">
            <v>2.72</v>
          </cell>
          <cell r="L158">
            <v>72.716999999999999</v>
          </cell>
          <cell r="M158">
            <v>5.3639999999999999</v>
          </cell>
          <cell r="N158">
            <v>11.605</v>
          </cell>
          <cell r="O158">
            <v>10.736000000000001</v>
          </cell>
          <cell r="P158">
            <v>5.702</v>
          </cell>
          <cell r="Q158" t="str">
            <v>#N/A N/A</v>
          </cell>
          <cell r="R158">
            <v>7.1740000000000004</v>
          </cell>
          <cell r="S158">
            <v>20.641999999999999</v>
          </cell>
          <cell r="T158">
            <v>8.7639999999999993</v>
          </cell>
          <cell r="U158">
            <v>20.431000000000001</v>
          </cell>
          <cell r="V158" t="str">
            <v>#N/A N/A</v>
          </cell>
          <cell r="W158" t="str">
            <v>#N/A N/A</v>
          </cell>
          <cell r="X158">
            <v>0.51</v>
          </cell>
          <cell r="Y158" t="str">
            <v>#N/A N/A</v>
          </cell>
          <cell r="Z158">
            <v>11.532999999999999</v>
          </cell>
          <cell r="AA158">
            <v>8.6709999999999994</v>
          </cell>
          <cell r="AB158">
            <v>58.539000000000001</v>
          </cell>
          <cell r="AC158">
            <v>45.177999999999997</v>
          </cell>
          <cell r="AD158">
            <v>15.923</v>
          </cell>
          <cell r="AE158">
            <v>34.732999999999997</v>
          </cell>
        </row>
        <row r="159">
          <cell r="A159">
            <v>26754</v>
          </cell>
          <cell r="B159">
            <v>312.738</v>
          </cell>
          <cell r="C159">
            <v>52.514000000000003</v>
          </cell>
          <cell r="D159">
            <v>45.499000000000002</v>
          </cell>
          <cell r="E159">
            <v>162.19999999999999</v>
          </cell>
          <cell r="F159">
            <v>853.33900000000006</v>
          </cell>
          <cell r="G159">
            <v>33.697000000000003</v>
          </cell>
          <cell r="H159">
            <v>1225</v>
          </cell>
          <cell r="I159">
            <v>111.03400000000001</v>
          </cell>
          <cell r="J159">
            <v>112.16</v>
          </cell>
          <cell r="K159">
            <v>2.72</v>
          </cell>
          <cell r="L159">
            <v>72.716999999999999</v>
          </cell>
          <cell r="M159">
            <v>5.3639999999999999</v>
          </cell>
          <cell r="N159">
            <v>11.605</v>
          </cell>
          <cell r="O159">
            <v>10.736000000000001</v>
          </cell>
          <cell r="P159">
            <v>5.702</v>
          </cell>
          <cell r="Q159" t="str">
            <v>#N/A N/A</v>
          </cell>
          <cell r="R159">
            <v>7.1740000000000004</v>
          </cell>
          <cell r="S159">
            <v>20.641999999999999</v>
          </cell>
          <cell r="T159">
            <v>8.7639999999999993</v>
          </cell>
          <cell r="U159">
            <v>20.431000000000001</v>
          </cell>
          <cell r="V159" t="str">
            <v>#N/A N/A</v>
          </cell>
          <cell r="W159" t="str">
            <v>#N/A N/A</v>
          </cell>
          <cell r="X159">
            <v>0.51</v>
          </cell>
          <cell r="Y159" t="str">
            <v>#N/A N/A</v>
          </cell>
          <cell r="Z159">
            <v>11.532999999999999</v>
          </cell>
          <cell r="AA159">
            <v>8.6709999999999994</v>
          </cell>
          <cell r="AB159">
            <v>58.539000000000001</v>
          </cell>
          <cell r="AC159">
            <v>45.177999999999997</v>
          </cell>
          <cell r="AD159">
            <v>15.923</v>
          </cell>
          <cell r="AE159">
            <v>34.732999999999997</v>
          </cell>
        </row>
        <row r="160">
          <cell r="A160">
            <v>26784</v>
          </cell>
          <cell r="B160">
            <v>312.738</v>
          </cell>
          <cell r="C160">
            <v>52.514000000000003</v>
          </cell>
          <cell r="D160">
            <v>45.499000000000002</v>
          </cell>
          <cell r="E160">
            <v>162.19999999999999</v>
          </cell>
          <cell r="F160">
            <v>853.33900000000006</v>
          </cell>
          <cell r="G160">
            <v>33.697000000000003</v>
          </cell>
          <cell r="H160">
            <v>1225</v>
          </cell>
          <cell r="I160">
            <v>111.03400000000001</v>
          </cell>
          <cell r="J160">
            <v>112.16</v>
          </cell>
          <cell r="K160">
            <v>2.72</v>
          </cell>
          <cell r="L160">
            <v>72.716999999999999</v>
          </cell>
          <cell r="M160">
            <v>5.3639999999999999</v>
          </cell>
          <cell r="N160">
            <v>11.605</v>
          </cell>
          <cell r="O160">
            <v>10.736000000000001</v>
          </cell>
          <cell r="P160">
            <v>5.702</v>
          </cell>
          <cell r="Q160" t="str">
            <v>#N/A N/A</v>
          </cell>
          <cell r="R160">
            <v>7.1740000000000004</v>
          </cell>
          <cell r="S160">
            <v>20.641999999999999</v>
          </cell>
          <cell r="T160">
            <v>8.7639999999999993</v>
          </cell>
          <cell r="U160">
            <v>20.431000000000001</v>
          </cell>
          <cell r="V160" t="str">
            <v>#N/A N/A</v>
          </cell>
          <cell r="W160" t="str">
            <v>#N/A N/A</v>
          </cell>
          <cell r="X160">
            <v>0.51</v>
          </cell>
          <cell r="Y160" t="str">
            <v>#N/A N/A</v>
          </cell>
          <cell r="Z160">
            <v>11.532999999999999</v>
          </cell>
          <cell r="AA160">
            <v>8.6709999999999994</v>
          </cell>
          <cell r="AB160">
            <v>58.539000000000001</v>
          </cell>
          <cell r="AC160">
            <v>45.177999999999997</v>
          </cell>
          <cell r="AD160">
            <v>15.923</v>
          </cell>
          <cell r="AE160">
            <v>34.732999999999997</v>
          </cell>
        </row>
        <row r="161">
          <cell r="A161">
            <v>26815</v>
          </cell>
          <cell r="B161">
            <v>312.738</v>
          </cell>
          <cell r="C161">
            <v>52.514000000000003</v>
          </cell>
          <cell r="D161">
            <v>45.499000000000002</v>
          </cell>
          <cell r="E161">
            <v>162.19999999999999</v>
          </cell>
          <cell r="F161">
            <v>853.33900000000006</v>
          </cell>
          <cell r="G161">
            <v>33.697000000000003</v>
          </cell>
          <cell r="H161">
            <v>1225</v>
          </cell>
          <cell r="I161">
            <v>111.03400000000001</v>
          </cell>
          <cell r="J161">
            <v>112.16</v>
          </cell>
          <cell r="K161">
            <v>2.72</v>
          </cell>
          <cell r="L161">
            <v>72.716999999999999</v>
          </cell>
          <cell r="M161">
            <v>5.3639999999999999</v>
          </cell>
          <cell r="N161">
            <v>11.605</v>
          </cell>
          <cell r="O161">
            <v>10.736000000000001</v>
          </cell>
          <cell r="P161">
            <v>5.702</v>
          </cell>
          <cell r="Q161" t="str">
            <v>#N/A N/A</v>
          </cell>
          <cell r="R161">
            <v>7.1740000000000004</v>
          </cell>
          <cell r="S161">
            <v>20.641999999999999</v>
          </cell>
          <cell r="T161">
            <v>8.7639999999999993</v>
          </cell>
          <cell r="U161">
            <v>20.431000000000001</v>
          </cell>
          <cell r="V161" t="str">
            <v>#N/A N/A</v>
          </cell>
          <cell r="W161" t="str">
            <v>#N/A N/A</v>
          </cell>
          <cell r="X161">
            <v>0.51</v>
          </cell>
          <cell r="Y161" t="str">
            <v>#N/A N/A</v>
          </cell>
          <cell r="Z161">
            <v>11.532999999999999</v>
          </cell>
          <cell r="AA161">
            <v>8.6709999999999994</v>
          </cell>
          <cell r="AB161">
            <v>58.539000000000001</v>
          </cell>
          <cell r="AC161">
            <v>45.177999999999997</v>
          </cell>
          <cell r="AD161">
            <v>15.923</v>
          </cell>
          <cell r="AE161">
            <v>34.732999999999997</v>
          </cell>
        </row>
        <row r="162">
          <cell r="A162">
            <v>26845</v>
          </cell>
          <cell r="B162">
            <v>312.738</v>
          </cell>
          <cell r="C162">
            <v>52.514000000000003</v>
          </cell>
          <cell r="D162">
            <v>45.499000000000002</v>
          </cell>
          <cell r="E162">
            <v>162.19999999999999</v>
          </cell>
          <cell r="F162">
            <v>853.33900000000006</v>
          </cell>
          <cell r="G162">
            <v>33.697000000000003</v>
          </cell>
          <cell r="H162">
            <v>1225</v>
          </cell>
          <cell r="I162">
            <v>111.03400000000001</v>
          </cell>
          <cell r="J162">
            <v>112.16</v>
          </cell>
          <cell r="K162">
            <v>2.72</v>
          </cell>
          <cell r="L162">
            <v>72.716999999999999</v>
          </cell>
          <cell r="M162">
            <v>5.3639999999999999</v>
          </cell>
          <cell r="N162">
            <v>11.605</v>
          </cell>
          <cell r="O162">
            <v>10.736000000000001</v>
          </cell>
          <cell r="P162">
            <v>5.702</v>
          </cell>
          <cell r="Q162" t="str">
            <v>#N/A N/A</v>
          </cell>
          <cell r="R162">
            <v>7.1740000000000004</v>
          </cell>
          <cell r="S162">
            <v>20.641999999999999</v>
          </cell>
          <cell r="T162">
            <v>8.7639999999999993</v>
          </cell>
          <cell r="U162">
            <v>20.431000000000001</v>
          </cell>
          <cell r="V162" t="str">
            <v>#N/A N/A</v>
          </cell>
          <cell r="W162" t="str">
            <v>#N/A N/A</v>
          </cell>
          <cell r="X162">
            <v>0.51</v>
          </cell>
          <cell r="Y162" t="str">
            <v>#N/A N/A</v>
          </cell>
          <cell r="Z162">
            <v>11.532999999999999</v>
          </cell>
          <cell r="AA162">
            <v>8.6709999999999994</v>
          </cell>
          <cell r="AB162">
            <v>58.539000000000001</v>
          </cell>
          <cell r="AC162">
            <v>45.177999999999997</v>
          </cell>
          <cell r="AD162">
            <v>15.923</v>
          </cell>
          <cell r="AE162">
            <v>34.732999999999997</v>
          </cell>
        </row>
        <row r="163">
          <cell r="A163">
            <v>26876</v>
          </cell>
          <cell r="B163">
            <v>312.738</v>
          </cell>
          <cell r="C163">
            <v>52.514000000000003</v>
          </cell>
          <cell r="D163">
            <v>45.499000000000002</v>
          </cell>
          <cell r="E163">
            <v>162.19999999999999</v>
          </cell>
          <cell r="F163">
            <v>853.33900000000006</v>
          </cell>
          <cell r="G163">
            <v>33.697000000000003</v>
          </cell>
          <cell r="H163">
            <v>1225</v>
          </cell>
          <cell r="I163">
            <v>111.03400000000001</v>
          </cell>
          <cell r="J163">
            <v>112.16</v>
          </cell>
          <cell r="K163">
            <v>2.72</v>
          </cell>
          <cell r="L163">
            <v>72.716999999999999</v>
          </cell>
          <cell r="M163">
            <v>5.3639999999999999</v>
          </cell>
          <cell r="N163">
            <v>11.605</v>
          </cell>
          <cell r="O163">
            <v>10.736000000000001</v>
          </cell>
          <cell r="P163">
            <v>5.702</v>
          </cell>
          <cell r="Q163" t="str">
            <v>#N/A N/A</v>
          </cell>
          <cell r="R163">
            <v>7.1740000000000004</v>
          </cell>
          <cell r="S163">
            <v>20.641999999999999</v>
          </cell>
          <cell r="T163">
            <v>8.7639999999999993</v>
          </cell>
          <cell r="U163">
            <v>20.431000000000001</v>
          </cell>
          <cell r="V163" t="str">
            <v>#N/A N/A</v>
          </cell>
          <cell r="W163" t="str">
            <v>#N/A N/A</v>
          </cell>
          <cell r="X163">
            <v>0.51</v>
          </cell>
          <cell r="Y163" t="str">
            <v>#N/A N/A</v>
          </cell>
          <cell r="Z163">
            <v>11.532999999999999</v>
          </cell>
          <cell r="AA163">
            <v>8.6709999999999994</v>
          </cell>
          <cell r="AB163">
            <v>58.539000000000001</v>
          </cell>
          <cell r="AC163">
            <v>45.177999999999997</v>
          </cell>
          <cell r="AD163">
            <v>15.923</v>
          </cell>
          <cell r="AE163">
            <v>34.732999999999997</v>
          </cell>
        </row>
        <row r="164">
          <cell r="A164">
            <v>26907</v>
          </cell>
          <cell r="B164">
            <v>312.738</v>
          </cell>
          <cell r="C164">
            <v>52.514000000000003</v>
          </cell>
          <cell r="D164">
            <v>45.499000000000002</v>
          </cell>
          <cell r="E164">
            <v>162.19999999999999</v>
          </cell>
          <cell r="F164">
            <v>853.33900000000006</v>
          </cell>
          <cell r="G164">
            <v>33.697000000000003</v>
          </cell>
          <cell r="H164">
            <v>1225</v>
          </cell>
          <cell r="I164">
            <v>111.03400000000001</v>
          </cell>
          <cell r="J164">
            <v>112.16</v>
          </cell>
          <cell r="K164">
            <v>2.72</v>
          </cell>
          <cell r="L164">
            <v>72.716999999999999</v>
          </cell>
          <cell r="M164">
            <v>5.3639999999999999</v>
          </cell>
          <cell r="N164">
            <v>11.605</v>
          </cell>
          <cell r="O164">
            <v>10.736000000000001</v>
          </cell>
          <cell r="P164">
            <v>5.702</v>
          </cell>
          <cell r="Q164" t="str">
            <v>#N/A N/A</v>
          </cell>
          <cell r="R164">
            <v>7.1740000000000004</v>
          </cell>
          <cell r="S164">
            <v>20.641999999999999</v>
          </cell>
          <cell r="T164">
            <v>8.7639999999999993</v>
          </cell>
          <cell r="U164">
            <v>20.431000000000001</v>
          </cell>
          <cell r="V164" t="str">
            <v>#N/A N/A</v>
          </cell>
          <cell r="W164" t="str">
            <v>#N/A N/A</v>
          </cell>
          <cell r="X164">
            <v>0.51</v>
          </cell>
          <cell r="Y164" t="str">
            <v>#N/A N/A</v>
          </cell>
          <cell r="Z164">
            <v>11.532999999999999</v>
          </cell>
          <cell r="AA164">
            <v>8.6709999999999994</v>
          </cell>
          <cell r="AB164">
            <v>58.539000000000001</v>
          </cell>
          <cell r="AC164">
            <v>45.177999999999997</v>
          </cell>
          <cell r="AD164">
            <v>15.923</v>
          </cell>
          <cell r="AE164">
            <v>34.732999999999997</v>
          </cell>
        </row>
        <row r="165">
          <cell r="A165">
            <v>26937</v>
          </cell>
          <cell r="B165">
            <v>312.738</v>
          </cell>
          <cell r="C165">
            <v>52.514000000000003</v>
          </cell>
          <cell r="D165">
            <v>45.499000000000002</v>
          </cell>
          <cell r="E165">
            <v>162.19999999999999</v>
          </cell>
          <cell r="F165">
            <v>853.33900000000006</v>
          </cell>
          <cell r="G165">
            <v>33.697000000000003</v>
          </cell>
          <cell r="H165">
            <v>1225</v>
          </cell>
          <cell r="I165">
            <v>111.03400000000001</v>
          </cell>
          <cell r="J165">
            <v>112.16</v>
          </cell>
          <cell r="K165">
            <v>2.72</v>
          </cell>
          <cell r="L165">
            <v>72.716999999999999</v>
          </cell>
          <cell r="M165">
            <v>5.3639999999999999</v>
          </cell>
          <cell r="N165">
            <v>11.605</v>
          </cell>
          <cell r="O165">
            <v>10.736000000000001</v>
          </cell>
          <cell r="P165">
            <v>5.702</v>
          </cell>
          <cell r="Q165" t="str">
            <v>#N/A N/A</v>
          </cell>
          <cell r="R165">
            <v>7.1740000000000004</v>
          </cell>
          <cell r="S165">
            <v>20.641999999999999</v>
          </cell>
          <cell r="T165">
            <v>8.7639999999999993</v>
          </cell>
          <cell r="U165">
            <v>20.431000000000001</v>
          </cell>
          <cell r="V165" t="str">
            <v>#N/A N/A</v>
          </cell>
          <cell r="W165" t="str">
            <v>#N/A N/A</v>
          </cell>
          <cell r="X165">
            <v>0.51</v>
          </cell>
          <cell r="Y165" t="str">
            <v>#N/A N/A</v>
          </cell>
          <cell r="Z165">
            <v>11.532999999999999</v>
          </cell>
          <cell r="AA165">
            <v>8.6709999999999994</v>
          </cell>
          <cell r="AB165">
            <v>58.539000000000001</v>
          </cell>
          <cell r="AC165">
            <v>45.177999999999997</v>
          </cell>
          <cell r="AD165">
            <v>15.923</v>
          </cell>
          <cell r="AE165">
            <v>34.732999999999997</v>
          </cell>
        </row>
        <row r="166">
          <cell r="A166">
            <v>26968</v>
          </cell>
          <cell r="B166">
            <v>312.738</v>
          </cell>
          <cell r="C166">
            <v>52.514000000000003</v>
          </cell>
          <cell r="D166">
            <v>45.499000000000002</v>
          </cell>
          <cell r="E166">
            <v>162.19999999999999</v>
          </cell>
          <cell r="F166">
            <v>853.33900000000006</v>
          </cell>
          <cell r="G166">
            <v>33.697000000000003</v>
          </cell>
          <cell r="H166">
            <v>1225</v>
          </cell>
          <cell r="I166">
            <v>111.03400000000001</v>
          </cell>
          <cell r="J166">
            <v>112.16</v>
          </cell>
          <cell r="K166">
            <v>2.72</v>
          </cell>
          <cell r="L166">
            <v>72.716999999999999</v>
          </cell>
          <cell r="M166">
            <v>5.3639999999999999</v>
          </cell>
          <cell r="N166">
            <v>11.605</v>
          </cell>
          <cell r="O166">
            <v>10.736000000000001</v>
          </cell>
          <cell r="P166">
            <v>5.702</v>
          </cell>
          <cell r="Q166" t="str">
            <v>#N/A N/A</v>
          </cell>
          <cell r="R166">
            <v>7.1740000000000004</v>
          </cell>
          <cell r="S166">
            <v>20.641999999999999</v>
          </cell>
          <cell r="T166">
            <v>8.7639999999999993</v>
          </cell>
          <cell r="U166">
            <v>20.431000000000001</v>
          </cell>
          <cell r="V166" t="str">
            <v>#N/A N/A</v>
          </cell>
          <cell r="W166" t="str">
            <v>#N/A N/A</v>
          </cell>
          <cell r="X166">
            <v>0.51</v>
          </cell>
          <cell r="Y166" t="str">
            <v>#N/A N/A</v>
          </cell>
          <cell r="Z166">
            <v>11.532999999999999</v>
          </cell>
          <cell r="AA166">
            <v>8.6709999999999994</v>
          </cell>
          <cell r="AB166">
            <v>58.539000000000001</v>
          </cell>
          <cell r="AC166">
            <v>45.177999999999997</v>
          </cell>
          <cell r="AD166">
            <v>15.923</v>
          </cell>
          <cell r="AE166">
            <v>34.732999999999997</v>
          </cell>
        </row>
        <row r="167">
          <cell r="A167">
            <v>26998</v>
          </cell>
          <cell r="B167">
            <v>312.738</v>
          </cell>
          <cell r="C167">
            <v>52.514000000000003</v>
          </cell>
          <cell r="D167">
            <v>45.499000000000002</v>
          </cell>
          <cell r="E167">
            <v>162.19999999999999</v>
          </cell>
          <cell r="F167">
            <v>853.33900000000006</v>
          </cell>
          <cell r="G167">
            <v>33.697000000000003</v>
          </cell>
          <cell r="H167">
            <v>1225</v>
          </cell>
          <cell r="I167">
            <v>111.03400000000001</v>
          </cell>
          <cell r="J167">
            <v>112.16</v>
          </cell>
          <cell r="K167">
            <v>2.72</v>
          </cell>
          <cell r="L167">
            <v>72.716999999999999</v>
          </cell>
          <cell r="M167">
            <v>5.3639999999999999</v>
          </cell>
          <cell r="N167">
            <v>11.605</v>
          </cell>
          <cell r="O167">
            <v>10.736000000000001</v>
          </cell>
          <cell r="P167">
            <v>5.702</v>
          </cell>
          <cell r="Q167" t="str">
            <v>#N/A N/A</v>
          </cell>
          <cell r="R167">
            <v>7.1740000000000004</v>
          </cell>
          <cell r="S167">
            <v>20.641999999999999</v>
          </cell>
          <cell r="T167">
            <v>8.7639999999999993</v>
          </cell>
          <cell r="U167">
            <v>20.431000000000001</v>
          </cell>
          <cell r="V167" t="str">
            <v>#N/A N/A</v>
          </cell>
          <cell r="W167" t="str">
            <v>#N/A N/A</v>
          </cell>
          <cell r="X167">
            <v>0.51</v>
          </cell>
          <cell r="Y167" t="str">
            <v>#N/A N/A</v>
          </cell>
          <cell r="Z167">
            <v>11.532999999999999</v>
          </cell>
          <cell r="AA167">
            <v>8.6709999999999994</v>
          </cell>
          <cell r="AB167">
            <v>58.539000000000001</v>
          </cell>
          <cell r="AC167">
            <v>45.177999999999997</v>
          </cell>
          <cell r="AD167">
            <v>15.923</v>
          </cell>
          <cell r="AE167">
            <v>34.732999999999997</v>
          </cell>
        </row>
        <row r="168">
          <cell r="A168">
            <v>27029</v>
          </cell>
          <cell r="B168">
            <v>424.89100000000002</v>
          </cell>
          <cell r="C168">
            <v>64.415000000000006</v>
          </cell>
          <cell r="D168">
            <v>55.213000000000001</v>
          </cell>
          <cell r="E168">
            <v>183.04300000000001</v>
          </cell>
          <cell r="F168">
            <v>1108.598</v>
          </cell>
          <cell r="G168">
            <v>45.317</v>
          </cell>
          <cell r="H168">
            <v>1369.3</v>
          </cell>
          <cell r="I168">
            <v>128.94300000000001</v>
          </cell>
          <cell r="J168">
            <v>136.77000000000001</v>
          </cell>
          <cell r="K168">
            <v>3.694</v>
          </cell>
          <cell r="L168">
            <v>87.015000000000001</v>
          </cell>
          <cell r="M168">
            <v>8.1509999999999998</v>
          </cell>
          <cell r="N168">
            <v>17.170999999999999</v>
          </cell>
          <cell r="O168">
            <v>13.692</v>
          </cell>
          <cell r="P168">
            <v>8.0220000000000002</v>
          </cell>
          <cell r="Q168" t="str">
            <v>#N/A N/A</v>
          </cell>
          <cell r="R168">
            <v>9.2420000000000009</v>
          </cell>
          <cell r="S168">
            <v>28.439</v>
          </cell>
          <cell r="T168">
            <v>9.6170000000000009</v>
          </cell>
          <cell r="U168">
            <v>25.724</v>
          </cell>
          <cell r="V168">
            <v>2.8529999999999998</v>
          </cell>
          <cell r="W168" t="str">
            <v>#N/A N/A</v>
          </cell>
          <cell r="X168">
            <v>0.79400000000000004</v>
          </cell>
          <cell r="Y168" t="str">
            <v>#N/A N/A</v>
          </cell>
          <cell r="Z168">
            <v>16.387</v>
          </cell>
          <cell r="AA168">
            <v>10.316000000000001</v>
          </cell>
          <cell r="AB168">
            <v>79.278999999999996</v>
          </cell>
          <cell r="AC168">
            <v>55.271000000000001</v>
          </cell>
          <cell r="AD168">
            <v>19.446000000000002</v>
          </cell>
          <cell r="AE168">
            <v>52.543999999999997</v>
          </cell>
        </row>
        <row r="169">
          <cell r="A169">
            <v>27060</v>
          </cell>
          <cell r="B169">
            <v>424.89100000000002</v>
          </cell>
          <cell r="C169">
            <v>64.415000000000006</v>
          </cell>
          <cell r="D169">
            <v>55.213000000000001</v>
          </cell>
          <cell r="E169">
            <v>183.04300000000001</v>
          </cell>
          <cell r="F169">
            <v>1108.598</v>
          </cell>
          <cell r="G169">
            <v>45.317</v>
          </cell>
          <cell r="H169">
            <v>1369.3</v>
          </cell>
          <cell r="I169">
            <v>128.94300000000001</v>
          </cell>
          <cell r="J169">
            <v>136.77000000000001</v>
          </cell>
          <cell r="K169">
            <v>3.694</v>
          </cell>
          <cell r="L169">
            <v>87.015000000000001</v>
          </cell>
          <cell r="M169">
            <v>8.1509999999999998</v>
          </cell>
          <cell r="N169">
            <v>17.170999999999999</v>
          </cell>
          <cell r="O169">
            <v>13.692</v>
          </cell>
          <cell r="P169">
            <v>8.0220000000000002</v>
          </cell>
          <cell r="Q169" t="str">
            <v>#N/A N/A</v>
          </cell>
          <cell r="R169">
            <v>9.2420000000000009</v>
          </cell>
          <cell r="S169">
            <v>28.439</v>
          </cell>
          <cell r="T169">
            <v>9.6170000000000009</v>
          </cell>
          <cell r="U169">
            <v>25.724</v>
          </cell>
          <cell r="V169">
            <v>2.8529999999999998</v>
          </cell>
          <cell r="W169" t="str">
            <v>#N/A N/A</v>
          </cell>
          <cell r="X169">
            <v>0.79400000000000004</v>
          </cell>
          <cell r="Y169" t="str">
            <v>#N/A N/A</v>
          </cell>
          <cell r="Z169">
            <v>16.387</v>
          </cell>
          <cell r="AA169">
            <v>10.316000000000001</v>
          </cell>
          <cell r="AB169">
            <v>79.278999999999996</v>
          </cell>
          <cell r="AC169">
            <v>55.271000000000001</v>
          </cell>
          <cell r="AD169">
            <v>19.446000000000002</v>
          </cell>
          <cell r="AE169">
            <v>52.543999999999997</v>
          </cell>
        </row>
        <row r="170">
          <cell r="A170">
            <v>27088</v>
          </cell>
          <cell r="B170">
            <v>424.89100000000002</v>
          </cell>
          <cell r="C170">
            <v>64.415000000000006</v>
          </cell>
          <cell r="D170">
            <v>55.213000000000001</v>
          </cell>
          <cell r="E170">
            <v>183.04300000000001</v>
          </cell>
          <cell r="F170">
            <v>1108.598</v>
          </cell>
          <cell r="G170">
            <v>45.317</v>
          </cell>
          <cell r="H170">
            <v>1369.3</v>
          </cell>
          <cell r="I170">
            <v>128.94300000000001</v>
          </cell>
          <cell r="J170">
            <v>136.77000000000001</v>
          </cell>
          <cell r="K170">
            <v>3.694</v>
          </cell>
          <cell r="L170">
            <v>87.015000000000001</v>
          </cell>
          <cell r="M170">
            <v>8.1509999999999998</v>
          </cell>
          <cell r="N170">
            <v>17.170999999999999</v>
          </cell>
          <cell r="O170">
            <v>13.692</v>
          </cell>
          <cell r="P170">
            <v>8.0220000000000002</v>
          </cell>
          <cell r="Q170" t="str">
            <v>#N/A N/A</v>
          </cell>
          <cell r="R170">
            <v>9.2420000000000009</v>
          </cell>
          <cell r="S170">
            <v>28.439</v>
          </cell>
          <cell r="T170">
            <v>9.6170000000000009</v>
          </cell>
          <cell r="U170">
            <v>25.724</v>
          </cell>
          <cell r="V170">
            <v>2.8529999999999998</v>
          </cell>
          <cell r="W170" t="str">
            <v>#N/A N/A</v>
          </cell>
          <cell r="X170">
            <v>0.79400000000000004</v>
          </cell>
          <cell r="Y170" t="str">
            <v>#N/A N/A</v>
          </cell>
          <cell r="Z170">
            <v>16.387</v>
          </cell>
          <cell r="AA170">
            <v>10.316000000000001</v>
          </cell>
          <cell r="AB170">
            <v>79.278999999999996</v>
          </cell>
          <cell r="AC170">
            <v>55.271000000000001</v>
          </cell>
          <cell r="AD170">
            <v>19.446000000000002</v>
          </cell>
          <cell r="AE170">
            <v>52.543999999999997</v>
          </cell>
        </row>
        <row r="171">
          <cell r="A171">
            <v>27119</v>
          </cell>
          <cell r="B171">
            <v>424.89100000000002</v>
          </cell>
          <cell r="C171">
            <v>64.415000000000006</v>
          </cell>
          <cell r="D171">
            <v>55.213000000000001</v>
          </cell>
          <cell r="E171">
            <v>183.04300000000001</v>
          </cell>
          <cell r="F171">
            <v>1108.598</v>
          </cell>
          <cell r="G171">
            <v>45.317</v>
          </cell>
          <cell r="H171">
            <v>1369.3</v>
          </cell>
          <cell r="I171">
            <v>128.94300000000001</v>
          </cell>
          <cell r="J171">
            <v>136.77000000000001</v>
          </cell>
          <cell r="K171">
            <v>3.694</v>
          </cell>
          <cell r="L171">
            <v>87.015000000000001</v>
          </cell>
          <cell r="M171">
            <v>8.1509999999999998</v>
          </cell>
          <cell r="N171">
            <v>17.170999999999999</v>
          </cell>
          <cell r="O171">
            <v>13.692</v>
          </cell>
          <cell r="P171">
            <v>8.0220000000000002</v>
          </cell>
          <cell r="Q171" t="str">
            <v>#N/A N/A</v>
          </cell>
          <cell r="R171">
            <v>9.2420000000000009</v>
          </cell>
          <cell r="S171">
            <v>28.439</v>
          </cell>
          <cell r="T171">
            <v>9.6170000000000009</v>
          </cell>
          <cell r="U171">
            <v>25.724</v>
          </cell>
          <cell r="V171">
            <v>2.8529999999999998</v>
          </cell>
          <cell r="W171" t="str">
            <v>#N/A N/A</v>
          </cell>
          <cell r="X171">
            <v>0.79400000000000004</v>
          </cell>
          <cell r="Y171" t="str">
            <v>#N/A N/A</v>
          </cell>
          <cell r="Z171">
            <v>16.387</v>
          </cell>
          <cell r="AA171">
            <v>10.316000000000001</v>
          </cell>
          <cell r="AB171">
            <v>79.278999999999996</v>
          </cell>
          <cell r="AC171">
            <v>55.271000000000001</v>
          </cell>
          <cell r="AD171">
            <v>19.446000000000002</v>
          </cell>
          <cell r="AE171">
            <v>52.543999999999997</v>
          </cell>
        </row>
        <row r="172">
          <cell r="A172">
            <v>27149</v>
          </cell>
          <cell r="B172">
            <v>424.89100000000002</v>
          </cell>
          <cell r="C172">
            <v>64.415000000000006</v>
          </cell>
          <cell r="D172">
            <v>55.213000000000001</v>
          </cell>
          <cell r="E172">
            <v>183.04300000000001</v>
          </cell>
          <cell r="F172">
            <v>1108.598</v>
          </cell>
          <cell r="G172">
            <v>45.317</v>
          </cell>
          <cell r="H172">
            <v>1369.3</v>
          </cell>
          <cell r="I172">
            <v>128.94300000000001</v>
          </cell>
          <cell r="J172">
            <v>136.77000000000001</v>
          </cell>
          <cell r="K172">
            <v>3.694</v>
          </cell>
          <cell r="L172">
            <v>87.015000000000001</v>
          </cell>
          <cell r="M172">
            <v>8.1509999999999998</v>
          </cell>
          <cell r="N172">
            <v>17.170999999999999</v>
          </cell>
          <cell r="O172">
            <v>13.692</v>
          </cell>
          <cell r="P172">
            <v>8.0220000000000002</v>
          </cell>
          <cell r="Q172" t="str">
            <v>#N/A N/A</v>
          </cell>
          <cell r="R172">
            <v>9.2420000000000009</v>
          </cell>
          <cell r="S172">
            <v>28.439</v>
          </cell>
          <cell r="T172">
            <v>9.6170000000000009</v>
          </cell>
          <cell r="U172">
            <v>25.724</v>
          </cell>
          <cell r="V172">
            <v>2.8529999999999998</v>
          </cell>
          <cell r="W172" t="str">
            <v>#N/A N/A</v>
          </cell>
          <cell r="X172">
            <v>0.79400000000000004</v>
          </cell>
          <cell r="Y172" t="str">
            <v>#N/A N/A</v>
          </cell>
          <cell r="Z172">
            <v>16.387</v>
          </cell>
          <cell r="AA172">
            <v>10.316000000000001</v>
          </cell>
          <cell r="AB172">
            <v>79.278999999999996</v>
          </cell>
          <cell r="AC172">
            <v>55.271000000000001</v>
          </cell>
          <cell r="AD172">
            <v>19.446000000000002</v>
          </cell>
          <cell r="AE172">
            <v>52.543999999999997</v>
          </cell>
        </row>
        <row r="173">
          <cell r="A173">
            <v>27180</v>
          </cell>
          <cell r="B173">
            <v>424.89100000000002</v>
          </cell>
          <cell r="C173">
            <v>64.415000000000006</v>
          </cell>
          <cell r="D173">
            <v>55.213000000000001</v>
          </cell>
          <cell r="E173">
            <v>183.04300000000001</v>
          </cell>
          <cell r="F173">
            <v>1108.598</v>
          </cell>
          <cell r="G173">
            <v>45.317</v>
          </cell>
          <cell r="H173">
            <v>1369.3</v>
          </cell>
          <cell r="I173">
            <v>128.94300000000001</v>
          </cell>
          <cell r="J173">
            <v>136.77000000000001</v>
          </cell>
          <cell r="K173">
            <v>3.694</v>
          </cell>
          <cell r="L173">
            <v>87.015000000000001</v>
          </cell>
          <cell r="M173">
            <v>8.1509999999999998</v>
          </cell>
          <cell r="N173">
            <v>17.170999999999999</v>
          </cell>
          <cell r="O173">
            <v>13.692</v>
          </cell>
          <cell r="P173">
            <v>8.0220000000000002</v>
          </cell>
          <cell r="Q173" t="str">
            <v>#N/A N/A</v>
          </cell>
          <cell r="R173">
            <v>9.2420000000000009</v>
          </cell>
          <cell r="S173">
            <v>28.439</v>
          </cell>
          <cell r="T173">
            <v>9.6170000000000009</v>
          </cell>
          <cell r="U173">
            <v>25.724</v>
          </cell>
          <cell r="V173">
            <v>2.8529999999999998</v>
          </cell>
          <cell r="W173" t="str">
            <v>#N/A N/A</v>
          </cell>
          <cell r="X173">
            <v>0.79400000000000004</v>
          </cell>
          <cell r="Y173" t="str">
            <v>#N/A N/A</v>
          </cell>
          <cell r="Z173">
            <v>16.387</v>
          </cell>
          <cell r="AA173">
            <v>10.316000000000001</v>
          </cell>
          <cell r="AB173">
            <v>79.278999999999996</v>
          </cell>
          <cell r="AC173">
            <v>55.271000000000001</v>
          </cell>
          <cell r="AD173">
            <v>19.446000000000002</v>
          </cell>
          <cell r="AE173">
            <v>52.543999999999997</v>
          </cell>
        </row>
        <row r="174">
          <cell r="A174">
            <v>27210</v>
          </cell>
          <cell r="B174">
            <v>424.89100000000002</v>
          </cell>
          <cell r="C174">
            <v>64.415000000000006</v>
          </cell>
          <cell r="D174">
            <v>55.213000000000001</v>
          </cell>
          <cell r="E174">
            <v>183.04300000000001</v>
          </cell>
          <cell r="F174">
            <v>1108.598</v>
          </cell>
          <cell r="G174">
            <v>45.317</v>
          </cell>
          <cell r="H174">
            <v>1369.3</v>
          </cell>
          <cell r="I174">
            <v>128.94300000000001</v>
          </cell>
          <cell r="J174">
            <v>136.77000000000001</v>
          </cell>
          <cell r="K174">
            <v>3.694</v>
          </cell>
          <cell r="L174">
            <v>87.015000000000001</v>
          </cell>
          <cell r="M174">
            <v>8.1509999999999998</v>
          </cell>
          <cell r="N174">
            <v>17.170999999999999</v>
          </cell>
          <cell r="O174">
            <v>13.692</v>
          </cell>
          <cell r="P174">
            <v>8.0220000000000002</v>
          </cell>
          <cell r="Q174" t="str">
            <v>#N/A N/A</v>
          </cell>
          <cell r="R174">
            <v>9.2420000000000009</v>
          </cell>
          <cell r="S174">
            <v>28.439</v>
          </cell>
          <cell r="T174">
            <v>9.6170000000000009</v>
          </cell>
          <cell r="U174">
            <v>25.724</v>
          </cell>
          <cell r="V174">
            <v>2.8529999999999998</v>
          </cell>
          <cell r="W174" t="str">
            <v>#N/A N/A</v>
          </cell>
          <cell r="X174">
            <v>0.79400000000000004</v>
          </cell>
          <cell r="Y174" t="str">
            <v>#N/A N/A</v>
          </cell>
          <cell r="Z174">
            <v>16.387</v>
          </cell>
          <cell r="AA174">
            <v>10.316000000000001</v>
          </cell>
          <cell r="AB174">
            <v>79.278999999999996</v>
          </cell>
          <cell r="AC174">
            <v>55.271000000000001</v>
          </cell>
          <cell r="AD174">
            <v>19.446000000000002</v>
          </cell>
          <cell r="AE174">
            <v>52.543999999999997</v>
          </cell>
        </row>
        <row r="175">
          <cell r="A175">
            <v>27241</v>
          </cell>
          <cell r="B175">
            <v>424.89100000000002</v>
          </cell>
          <cell r="C175">
            <v>64.415000000000006</v>
          </cell>
          <cell r="D175">
            <v>55.213000000000001</v>
          </cell>
          <cell r="E175">
            <v>183.04300000000001</v>
          </cell>
          <cell r="F175">
            <v>1108.598</v>
          </cell>
          <cell r="G175">
            <v>45.317</v>
          </cell>
          <cell r="H175">
            <v>1369.3</v>
          </cell>
          <cell r="I175">
            <v>128.94300000000001</v>
          </cell>
          <cell r="J175">
            <v>136.77000000000001</v>
          </cell>
          <cell r="K175">
            <v>3.694</v>
          </cell>
          <cell r="L175">
            <v>87.015000000000001</v>
          </cell>
          <cell r="M175">
            <v>8.1509999999999998</v>
          </cell>
          <cell r="N175">
            <v>17.170999999999999</v>
          </cell>
          <cell r="O175">
            <v>13.692</v>
          </cell>
          <cell r="P175">
            <v>8.0220000000000002</v>
          </cell>
          <cell r="Q175" t="str">
            <v>#N/A N/A</v>
          </cell>
          <cell r="R175">
            <v>9.2420000000000009</v>
          </cell>
          <cell r="S175">
            <v>28.439</v>
          </cell>
          <cell r="T175">
            <v>9.6170000000000009</v>
          </cell>
          <cell r="U175">
            <v>25.724</v>
          </cell>
          <cell r="V175">
            <v>2.8529999999999998</v>
          </cell>
          <cell r="W175" t="str">
            <v>#N/A N/A</v>
          </cell>
          <cell r="X175">
            <v>0.79400000000000004</v>
          </cell>
          <cell r="Y175" t="str">
            <v>#N/A N/A</v>
          </cell>
          <cell r="Z175">
            <v>16.387</v>
          </cell>
          <cell r="AA175">
            <v>10.316000000000001</v>
          </cell>
          <cell r="AB175">
            <v>79.278999999999996</v>
          </cell>
          <cell r="AC175">
            <v>55.271000000000001</v>
          </cell>
          <cell r="AD175">
            <v>19.446000000000002</v>
          </cell>
          <cell r="AE175">
            <v>52.543999999999997</v>
          </cell>
        </row>
        <row r="176">
          <cell r="A176">
            <v>27272</v>
          </cell>
          <cell r="B176">
            <v>424.89100000000002</v>
          </cell>
          <cell r="C176">
            <v>64.415000000000006</v>
          </cell>
          <cell r="D176">
            <v>55.213000000000001</v>
          </cell>
          <cell r="E176">
            <v>183.04300000000001</v>
          </cell>
          <cell r="F176">
            <v>1108.598</v>
          </cell>
          <cell r="G176">
            <v>45.317</v>
          </cell>
          <cell r="H176">
            <v>1369.3</v>
          </cell>
          <cell r="I176">
            <v>128.94300000000001</v>
          </cell>
          <cell r="J176">
            <v>136.77000000000001</v>
          </cell>
          <cell r="K176">
            <v>3.694</v>
          </cell>
          <cell r="L176">
            <v>87.015000000000001</v>
          </cell>
          <cell r="M176">
            <v>8.1509999999999998</v>
          </cell>
          <cell r="N176">
            <v>17.170999999999999</v>
          </cell>
          <cell r="O176">
            <v>13.692</v>
          </cell>
          <cell r="P176">
            <v>8.0220000000000002</v>
          </cell>
          <cell r="Q176" t="str">
            <v>#N/A N/A</v>
          </cell>
          <cell r="R176">
            <v>9.2420000000000009</v>
          </cell>
          <cell r="S176">
            <v>28.439</v>
          </cell>
          <cell r="T176">
            <v>9.6170000000000009</v>
          </cell>
          <cell r="U176">
            <v>25.724</v>
          </cell>
          <cell r="V176">
            <v>2.8529999999999998</v>
          </cell>
          <cell r="W176" t="str">
            <v>#N/A N/A</v>
          </cell>
          <cell r="X176">
            <v>0.79400000000000004</v>
          </cell>
          <cell r="Y176" t="str">
            <v>#N/A N/A</v>
          </cell>
          <cell r="Z176">
            <v>16.387</v>
          </cell>
          <cell r="AA176">
            <v>10.316000000000001</v>
          </cell>
          <cell r="AB176">
            <v>79.278999999999996</v>
          </cell>
          <cell r="AC176">
            <v>55.271000000000001</v>
          </cell>
          <cell r="AD176">
            <v>19.446000000000002</v>
          </cell>
          <cell r="AE176">
            <v>52.543999999999997</v>
          </cell>
        </row>
        <row r="177">
          <cell r="A177">
            <v>27302</v>
          </cell>
          <cell r="B177">
            <v>424.89100000000002</v>
          </cell>
          <cell r="C177">
            <v>64.415000000000006</v>
          </cell>
          <cell r="D177">
            <v>55.213000000000001</v>
          </cell>
          <cell r="E177">
            <v>183.04300000000001</v>
          </cell>
          <cell r="F177">
            <v>1108.598</v>
          </cell>
          <cell r="G177">
            <v>45.317</v>
          </cell>
          <cell r="H177">
            <v>1369.3</v>
          </cell>
          <cell r="I177">
            <v>128.94300000000001</v>
          </cell>
          <cell r="J177">
            <v>136.77000000000001</v>
          </cell>
          <cell r="K177">
            <v>3.694</v>
          </cell>
          <cell r="L177">
            <v>87.015000000000001</v>
          </cell>
          <cell r="M177">
            <v>8.1509999999999998</v>
          </cell>
          <cell r="N177">
            <v>17.170999999999999</v>
          </cell>
          <cell r="O177">
            <v>13.692</v>
          </cell>
          <cell r="P177">
            <v>8.0220000000000002</v>
          </cell>
          <cell r="Q177" t="str">
            <v>#N/A N/A</v>
          </cell>
          <cell r="R177">
            <v>9.2420000000000009</v>
          </cell>
          <cell r="S177">
            <v>28.439</v>
          </cell>
          <cell r="T177">
            <v>9.6170000000000009</v>
          </cell>
          <cell r="U177">
            <v>25.724</v>
          </cell>
          <cell r="V177">
            <v>2.8529999999999998</v>
          </cell>
          <cell r="W177" t="str">
            <v>#N/A N/A</v>
          </cell>
          <cell r="X177">
            <v>0.79400000000000004</v>
          </cell>
          <cell r="Y177" t="str">
            <v>#N/A N/A</v>
          </cell>
          <cell r="Z177">
            <v>16.387</v>
          </cell>
          <cell r="AA177">
            <v>10.316000000000001</v>
          </cell>
          <cell r="AB177">
            <v>79.278999999999996</v>
          </cell>
          <cell r="AC177">
            <v>55.271000000000001</v>
          </cell>
          <cell r="AD177">
            <v>19.446000000000002</v>
          </cell>
          <cell r="AE177">
            <v>52.543999999999997</v>
          </cell>
        </row>
        <row r="178">
          <cell r="A178">
            <v>27333</v>
          </cell>
          <cell r="B178">
            <v>424.89100000000002</v>
          </cell>
          <cell r="C178">
            <v>64.415000000000006</v>
          </cell>
          <cell r="D178">
            <v>55.213000000000001</v>
          </cell>
          <cell r="E178">
            <v>183.04300000000001</v>
          </cell>
          <cell r="F178">
            <v>1108.598</v>
          </cell>
          <cell r="G178">
            <v>45.317</v>
          </cell>
          <cell r="H178">
            <v>1369.3</v>
          </cell>
          <cell r="I178">
            <v>128.94300000000001</v>
          </cell>
          <cell r="J178">
            <v>136.77000000000001</v>
          </cell>
          <cell r="K178">
            <v>3.694</v>
          </cell>
          <cell r="L178">
            <v>87.015000000000001</v>
          </cell>
          <cell r="M178">
            <v>8.1509999999999998</v>
          </cell>
          <cell r="N178">
            <v>17.170999999999999</v>
          </cell>
          <cell r="O178">
            <v>13.692</v>
          </cell>
          <cell r="P178">
            <v>8.0220000000000002</v>
          </cell>
          <cell r="Q178" t="str">
            <v>#N/A N/A</v>
          </cell>
          <cell r="R178">
            <v>9.2420000000000009</v>
          </cell>
          <cell r="S178">
            <v>28.439</v>
          </cell>
          <cell r="T178">
            <v>9.6170000000000009</v>
          </cell>
          <cell r="U178">
            <v>25.724</v>
          </cell>
          <cell r="V178">
            <v>2.8529999999999998</v>
          </cell>
          <cell r="W178" t="str">
            <v>#N/A N/A</v>
          </cell>
          <cell r="X178">
            <v>0.79400000000000004</v>
          </cell>
          <cell r="Y178" t="str">
            <v>#N/A N/A</v>
          </cell>
          <cell r="Z178">
            <v>16.387</v>
          </cell>
          <cell r="AA178">
            <v>10.316000000000001</v>
          </cell>
          <cell r="AB178">
            <v>79.278999999999996</v>
          </cell>
          <cell r="AC178">
            <v>55.271000000000001</v>
          </cell>
          <cell r="AD178">
            <v>19.446000000000002</v>
          </cell>
          <cell r="AE178">
            <v>52.543999999999997</v>
          </cell>
        </row>
        <row r="179">
          <cell r="A179">
            <v>27363</v>
          </cell>
          <cell r="B179">
            <v>424.89100000000002</v>
          </cell>
          <cell r="C179">
            <v>64.415000000000006</v>
          </cell>
          <cell r="D179">
            <v>55.213000000000001</v>
          </cell>
          <cell r="E179">
            <v>183.04300000000001</v>
          </cell>
          <cell r="F179">
            <v>1108.598</v>
          </cell>
          <cell r="G179">
            <v>45.317</v>
          </cell>
          <cell r="H179">
            <v>1369.3</v>
          </cell>
          <cell r="I179">
            <v>128.94300000000001</v>
          </cell>
          <cell r="J179">
            <v>136.77000000000001</v>
          </cell>
          <cell r="K179">
            <v>3.694</v>
          </cell>
          <cell r="L179">
            <v>87.015000000000001</v>
          </cell>
          <cell r="M179">
            <v>8.1509999999999998</v>
          </cell>
          <cell r="N179">
            <v>17.170999999999999</v>
          </cell>
          <cell r="O179">
            <v>13.692</v>
          </cell>
          <cell r="P179">
            <v>8.0220000000000002</v>
          </cell>
          <cell r="Q179" t="str">
            <v>#N/A N/A</v>
          </cell>
          <cell r="R179">
            <v>9.2420000000000009</v>
          </cell>
          <cell r="S179">
            <v>28.439</v>
          </cell>
          <cell r="T179">
            <v>9.6170000000000009</v>
          </cell>
          <cell r="U179">
            <v>25.724</v>
          </cell>
          <cell r="V179">
            <v>2.8529999999999998</v>
          </cell>
          <cell r="W179" t="str">
            <v>#N/A N/A</v>
          </cell>
          <cell r="X179">
            <v>0.79400000000000004</v>
          </cell>
          <cell r="Y179" t="str">
            <v>#N/A N/A</v>
          </cell>
          <cell r="Z179">
            <v>16.387</v>
          </cell>
          <cell r="AA179">
            <v>10.316000000000001</v>
          </cell>
          <cell r="AB179">
            <v>79.278999999999996</v>
          </cell>
          <cell r="AC179">
            <v>55.271000000000001</v>
          </cell>
          <cell r="AD179">
            <v>19.446000000000002</v>
          </cell>
          <cell r="AE179">
            <v>52.543999999999997</v>
          </cell>
        </row>
        <row r="180">
          <cell r="A180">
            <v>27394</v>
          </cell>
          <cell r="B180">
            <v>471.64299999999997</v>
          </cell>
          <cell r="C180">
            <v>89.751999999999995</v>
          </cell>
          <cell r="D180">
            <v>61.354999999999997</v>
          </cell>
          <cell r="E180">
            <v>197.72800000000001</v>
          </cell>
          <cell r="F180">
            <v>1254.548</v>
          </cell>
          <cell r="G180">
            <v>52.225000000000001</v>
          </cell>
          <cell r="H180">
            <v>1485.9</v>
          </cell>
          <cell r="I180">
            <v>157.50299999999999</v>
          </cell>
          <cell r="J180">
            <v>142.255</v>
          </cell>
          <cell r="K180">
            <v>5.2169999999999996</v>
          </cell>
          <cell r="L180">
            <v>101.271</v>
          </cell>
          <cell r="M180">
            <v>10.101000000000001</v>
          </cell>
          <cell r="N180">
            <v>27.228000000000002</v>
          </cell>
          <cell r="O180">
            <v>19.228999999999999</v>
          </cell>
          <cell r="P180">
            <v>9.3740000000000006</v>
          </cell>
          <cell r="Q180" t="str">
            <v>#N/A N/A</v>
          </cell>
          <cell r="R180">
            <v>12.568</v>
          </cell>
          <cell r="S180">
            <v>35.728999999999999</v>
          </cell>
          <cell r="T180">
            <v>9.0150000000000006</v>
          </cell>
          <cell r="U180">
            <v>35.6</v>
          </cell>
          <cell r="V180">
            <v>7.8550000000000004</v>
          </cell>
          <cell r="W180" t="str">
            <v>#N/A N/A</v>
          </cell>
          <cell r="X180">
            <v>2.4009999999999998</v>
          </cell>
          <cell r="Y180" t="str">
            <v>#N/A N/A</v>
          </cell>
          <cell r="Z180">
            <v>15.536</v>
          </cell>
          <cell r="AA180">
            <v>12.37</v>
          </cell>
          <cell r="AB180">
            <v>105.136</v>
          </cell>
          <cell r="AC180">
            <v>71.977000000000004</v>
          </cell>
          <cell r="AD180">
            <v>29.087</v>
          </cell>
          <cell r="AE180">
            <v>72.436999999999998</v>
          </cell>
        </row>
        <row r="181">
          <cell r="A181">
            <v>27425</v>
          </cell>
          <cell r="B181">
            <v>471.64299999999997</v>
          </cell>
          <cell r="C181">
            <v>89.751999999999995</v>
          </cell>
          <cell r="D181">
            <v>61.354999999999997</v>
          </cell>
          <cell r="E181">
            <v>197.72800000000001</v>
          </cell>
          <cell r="F181">
            <v>1254.548</v>
          </cell>
          <cell r="G181">
            <v>52.225000000000001</v>
          </cell>
          <cell r="H181">
            <v>1485.9</v>
          </cell>
          <cell r="I181">
            <v>157.50299999999999</v>
          </cell>
          <cell r="J181">
            <v>142.255</v>
          </cell>
          <cell r="K181">
            <v>5.2169999999999996</v>
          </cell>
          <cell r="L181">
            <v>101.271</v>
          </cell>
          <cell r="M181">
            <v>10.101000000000001</v>
          </cell>
          <cell r="N181">
            <v>27.228000000000002</v>
          </cell>
          <cell r="O181">
            <v>19.228999999999999</v>
          </cell>
          <cell r="P181">
            <v>9.3740000000000006</v>
          </cell>
          <cell r="Q181" t="str">
            <v>#N/A N/A</v>
          </cell>
          <cell r="R181">
            <v>12.568</v>
          </cell>
          <cell r="S181">
            <v>35.728999999999999</v>
          </cell>
          <cell r="T181">
            <v>9.0150000000000006</v>
          </cell>
          <cell r="U181">
            <v>35.6</v>
          </cell>
          <cell r="V181">
            <v>7.8550000000000004</v>
          </cell>
          <cell r="W181" t="str">
            <v>#N/A N/A</v>
          </cell>
          <cell r="X181">
            <v>2.4009999999999998</v>
          </cell>
          <cell r="Y181" t="str">
            <v>#N/A N/A</v>
          </cell>
          <cell r="Z181">
            <v>15.536</v>
          </cell>
          <cell r="AA181">
            <v>12.37</v>
          </cell>
          <cell r="AB181">
            <v>105.136</v>
          </cell>
          <cell r="AC181">
            <v>71.977000000000004</v>
          </cell>
          <cell r="AD181">
            <v>29.087</v>
          </cell>
          <cell r="AE181">
            <v>72.436999999999998</v>
          </cell>
        </row>
        <row r="182">
          <cell r="A182">
            <v>27453</v>
          </cell>
          <cell r="B182">
            <v>471.64299999999997</v>
          </cell>
          <cell r="C182">
            <v>89.751999999999995</v>
          </cell>
          <cell r="D182">
            <v>61.354999999999997</v>
          </cell>
          <cell r="E182">
            <v>197.72800000000001</v>
          </cell>
          <cell r="F182">
            <v>1254.548</v>
          </cell>
          <cell r="G182">
            <v>52.225000000000001</v>
          </cell>
          <cell r="H182">
            <v>1485.9</v>
          </cell>
          <cell r="I182">
            <v>157.50299999999999</v>
          </cell>
          <cell r="J182">
            <v>142.255</v>
          </cell>
          <cell r="K182">
            <v>5.2169999999999996</v>
          </cell>
          <cell r="L182">
            <v>101.271</v>
          </cell>
          <cell r="M182">
            <v>10.101000000000001</v>
          </cell>
          <cell r="N182">
            <v>27.228000000000002</v>
          </cell>
          <cell r="O182">
            <v>19.228999999999999</v>
          </cell>
          <cell r="P182">
            <v>9.3740000000000006</v>
          </cell>
          <cell r="Q182" t="str">
            <v>#N/A N/A</v>
          </cell>
          <cell r="R182">
            <v>12.568</v>
          </cell>
          <cell r="S182">
            <v>35.728999999999999</v>
          </cell>
          <cell r="T182">
            <v>9.0150000000000006</v>
          </cell>
          <cell r="U182">
            <v>35.6</v>
          </cell>
          <cell r="V182">
            <v>7.8550000000000004</v>
          </cell>
          <cell r="W182" t="str">
            <v>#N/A N/A</v>
          </cell>
          <cell r="X182">
            <v>2.4009999999999998</v>
          </cell>
          <cell r="Y182" t="str">
            <v>#N/A N/A</v>
          </cell>
          <cell r="Z182">
            <v>15.536</v>
          </cell>
          <cell r="AA182">
            <v>12.37</v>
          </cell>
          <cell r="AB182">
            <v>105.136</v>
          </cell>
          <cell r="AC182">
            <v>71.977000000000004</v>
          </cell>
          <cell r="AD182">
            <v>29.087</v>
          </cell>
          <cell r="AE182">
            <v>72.436999999999998</v>
          </cell>
        </row>
        <row r="183">
          <cell r="A183">
            <v>27484</v>
          </cell>
          <cell r="B183">
            <v>471.64299999999997</v>
          </cell>
          <cell r="C183">
            <v>89.751999999999995</v>
          </cell>
          <cell r="D183">
            <v>61.354999999999997</v>
          </cell>
          <cell r="E183">
            <v>197.72800000000001</v>
          </cell>
          <cell r="F183">
            <v>1254.548</v>
          </cell>
          <cell r="G183">
            <v>52.225000000000001</v>
          </cell>
          <cell r="H183">
            <v>1485.9</v>
          </cell>
          <cell r="I183">
            <v>157.50299999999999</v>
          </cell>
          <cell r="J183">
            <v>142.255</v>
          </cell>
          <cell r="K183">
            <v>5.2169999999999996</v>
          </cell>
          <cell r="L183">
            <v>101.271</v>
          </cell>
          <cell r="M183">
            <v>10.101000000000001</v>
          </cell>
          <cell r="N183">
            <v>27.228000000000002</v>
          </cell>
          <cell r="O183">
            <v>19.228999999999999</v>
          </cell>
          <cell r="P183">
            <v>9.3740000000000006</v>
          </cell>
          <cell r="Q183" t="str">
            <v>#N/A N/A</v>
          </cell>
          <cell r="R183">
            <v>12.568</v>
          </cell>
          <cell r="S183">
            <v>35.728999999999999</v>
          </cell>
          <cell r="T183">
            <v>9.0150000000000006</v>
          </cell>
          <cell r="U183">
            <v>35.6</v>
          </cell>
          <cell r="V183">
            <v>7.8550000000000004</v>
          </cell>
          <cell r="W183" t="str">
            <v>#N/A N/A</v>
          </cell>
          <cell r="X183">
            <v>2.4009999999999998</v>
          </cell>
          <cell r="Y183" t="str">
            <v>#N/A N/A</v>
          </cell>
          <cell r="Z183">
            <v>15.536</v>
          </cell>
          <cell r="AA183">
            <v>12.37</v>
          </cell>
          <cell r="AB183">
            <v>105.136</v>
          </cell>
          <cell r="AC183">
            <v>71.977000000000004</v>
          </cell>
          <cell r="AD183">
            <v>29.087</v>
          </cell>
          <cell r="AE183">
            <v>72.436999999999998</v>
          </cell>
        </row>
        <row r="184">
          <cell r="A184">
            <v>27514</v>
          </cell>
          <cell r="B184">
            <v>471.64299999999997</v>
          </cell>
          <cell r="C184">
            <v>89.751999999999995</v>
          </cell>
          <cell r="D184">
            <v>61.354999999999997</v>
          </cell>
          <cell r="E184">
            <v>197.72800000000001</v>
          </cell>
          <cell r="F184">
            <v>1254.548</v>
          </cell>
          <cell r="G184">
            <v>52.225000000000001</v>
          </cell>
          <cell r="H184">
            <v>1485.9</v>
          </cell>
          <cell r="I184">
            <v>157.50299999999999</v>
          </cell>
          <cell r="J184">
            <v>142.255</v>
          </cell>
          <cell r="K184">
            <v>5.2169999999999996</v>
          </cell>
          <cell r="L184">
            <v>101.271</v>
          </cell>
          <cell r="M184">
            <v>10.101000000000001</v>
          </cell>
          <cell r="N184">
            <v>27.228000000000002</v>
          </cell>
          <cell r="O184">
            <v>19.228999999999999</v>
          </cell>
          <cell r="P184">
            <v>9.3740000000000006</v>
          </cell>
          <cell r="Q184" t="str">
            <v>#N/A N/A</v>
          </cell>
          <cell r="R184">
            <v>12.568</v>
          </cell>
          <cell r="S184">
            <v>35.728999999999999</v>
          </cell>
          <cell r="T184">
            <v>9.0150000000000006</v>
          </cell>
          <cell r="U184">
            <v>35.6</v>
          </cell>
          <cell r="V184">
            <v>7.8550000000000004</v>
          </cell>
          <cell r="W184" t="str">
            <v>#N/A N/A</v>
          </cell>
          <cell r="X184">
            <v>2.4009999999999998</v>
          </cell>
          <cell r="Y184" t="str">
            <v>#N/A N/A</v>
          </cell>
          <cell r="Z184">
            <v>15.536</v>
          </cell>
          <cell r="AA184">
            <v>12.37</v>
          </cell>
          <cell r="AB184">
            <v>105.136</v>
          </cell>
          <cell r="AC184">
            <v>71.977000000000004</v>
          </cell>
          <cell r="AD184">
            <v>29.087</v>
          </cell>
          <cell r="AE184">
            <v>72.436999999999998</v>
          </cell>
        </row>
        <row r="185">
          <cell r="A185">
            <v>27545</v>
          </cell>
          <cell r="B185">
            <v>471.64299999999997</v>
          </cell>
          <cell r="C185">
            <v>89.751999999999995</v>
          </cell>
          <cell r="D185">
            <v>61.354999999999997</v>
          </cell>
          <cell r="E185">
            <v>197.72800000000001</v>
          </cell>
          <cell r="F185">
            <v>1254.548</v>
          </cell>
          <cell r="G185">
            <v>52.225000000000001</v>
          </cell>
          <cell r="H185">
            <v>1485.9</v>
          </cell>
          <cell r="I185">
            <v>157.50299999999999</v>
          </cell>
          <cell r="J185">
            <v>142.255</v>
          </cell>
          <cell r="K185">
            <v>5.2169999999999996</v>
          </cell>
          <cell r="L185">
            <v>101.271</v>
          </cell>
          <cell r="M185">
            <v>10.101000000000001</v>
          </cell>
          <cell r="N185">
            <v>27.228000000000002</v>
          </cell>
          <cell r="O185">
            <v>19.228999999999999</v>
          </cell>
          <cell r="P185">
            <v>9.3740000000000006</v>
          </cell>
          <cell r="Q185" t="str">
            <v>#N/A N/A</v>
          </cell>
          <cell r="R185">
            <v>12.568</v>
          </cell>
          <cell r="S185">
            <v>35.728999999999999</v>
          </cell>
          <cell r="T185">
            <v>9.0150000000000006</v>
          </cell>
          <cell r="U185">
            <v>35.6</v>
          </cell>
          <cell r="V185">
            <v>7.8550000000000004</v>
          </cell>
          <cell r="W185" t="str">
            <v>#N/A N/A</v>
          </cell>
          <cell r="X185">
            <v>2.4009999999999998</v>
          </cell>
          <cell r="Y185" t="str">
            <v>#N/A N/A</v>
          </cell>
          <cell r="Z185">
            <v>15.536</v>
          </cell>
          <cell r="AA185">
            <v>12.37</v>
          </cell>
          <cell r="AB185">
            <v>105.136</v>
          </cell>
          <cell r="AC185">
            <v>71.977000000000004</v>
          </cell>
          <cell r="AD185">
            <v>29.087</v>
          </cell>
          <cell r="AE185">
            <v>72.436999999999998</v>
          </cell>
        </row>
        <row r="186">
          <cell r="A186">
            <v>27575</v>
          </cell>
          <cell r="B186">
            <v>471.64299999999997</v>
          </cell>
          <cell r="C186">
            <v>89.751999999999995</v>
          </cell>
          <cell r="D186">
            <v>61.354999999999997</v>
          </cell>
          <cell r="E186">
            <v>197.72800000000001</v>
          </cell>
          <cell r="F186">
            <v>1254.548</v>
          </cell>
          <cell r="G186">
            <v>52.225000000000001</v>
          </cell>
          <cell r="H186">
            <v>1485.9</v>
          </cell>
          <cell r="I186">
            <v>157.50299999999999</v>
          </cell>
          <cell r="J186">
            <v>142.255</v>
          </cell>
          <cell r="K186">
            <v>5.2169999999999996</v>
          </cell>
          <cell r="L186">
            <v>101.271</v>
          </cell>
          <cell r="M186">
            <v>10.101000000000001</v>
          </cell>
          <cell r="N186">
            <v>27.228000000000002</v>
          </cell>
          <cell r="O186">
            <v>19.228999999999999</v>
          </cell>
          <cell r="P186">
            <v>9.3740000000000006</v>
          </cell>
          <cell r="Q186" t="str">
            <v>#N/A N/A</v>
          </cell>
          <cell r="R186">
            <v>12.568</v>
          </cell>
          <cell r="S186">
            <v>35.728999999999999</v>
          </cell>
          <cell r="T186">
            <v>9.0150000000000006</v>
          </cell>
          <cell r="U186">
            <v>35.6</v>
          </cell>
          <cell r="V186">
            <v>7.8550000000000004</v>
          </cell>
          <cell r="W186" t="str">
            <v>#N/A N/A</v>
          </cell>
          <cell r="X186">
            <v>2.4009999999999998</v>
          </cell>
          <cell r="Y186" t="str">
            <v>#N/A N/A</v>
          </cell>
          <cell r="Z186">
            <v>15.536</v>
          </cell>
          <cell r="AA186">
            <v>12.37</v>
          </cell>
          <cell r="AB186">
            <v>105.136</v>
          </cell>
          <cell r="AC186">
            <v>71.977000000000004</v>
          </cell>
          <cell r="AD186">
            <v>29.087</v>
          </cell>
          <cell r="AE186">
            <v>72.436999999999998</v>
          </cell>
        </row>
        <row r="187">
          <cell r="A187">
            <v>27606</v>
          </cell>
          <cell r="B187">
            <v>471.64299999999997</v>
          </cell>
          <cell r="C187">
            <v>89.751999999999995</v>
          </cell>
          <cell r="D187">
            <v>61.354999999999997</v>
          </cell>
          <cell r="E187">
            <v>197.72800000000001</v>
          </cell>
          <cell r="F187">
            <v>1254.548</v>
          </cell>
          <cell r="G187">
            <v>52.225000000000001</v>
          </cell>
          <cell r="H187">
            <v>1485.9</v>
          </cell>
          <cell r="I187">
            <v>157.50299999999999</v>
          </cell>
          <cell r="J187">
            <v>142.255</v>
          </cell>
          <cell r="K187">
            <v>5.2169999999999996</v>
          </cell>
          <cell r="L187">
            <v>101.271</v>
          </cell>
          <cell r="M187">
            <v>10.101000000000001</v>
          </cell>
          <cell r="N187">
            <v>27.228000000000002</v>
          </cell>
          <cell r="O187">
            <v>19.228999999999999</v>
          </cell>
          <cell r="P187">
            <v>9.3740000000000006</v>
          </cell>
          <cell r="Q187" t="str">
            <v>#N/A N/A</v>
          </cell>
          <cell r="R187">
            <v>12.568</v>
          </cell>
          <cell r="S187">
            <v>35.728999999999999</v>
          </cell>
          <cell r="T187">
            <v>9.0150000000000006</v>
          </cell>
          <cell r="U187">
            <v>35.6</v>
          </cell>
          <cell r="V187">
            <v>7.8550000000000004</v>
          </cell>
          <cell r="W187" t="str">
            <v>#N/A N/A</v>
          </cell>
          <cell r="X187">
            <v>2.4009999999999998</v>
          </cell>
          <cell r="Y187" t="str">
            <v>#N/A N/A</v>
          </cell>
          <cell r="Z187">
            <v>15.536</v>
          </cell>
          <cell r="AA187">
            <v>12.37</v>
          </cell>
          <cell r="AB187">
            <v>105.136</v>
          </cell>
          <cell r="AC187">
            <v>71.977000000000004</v>
          </cell>
          <cell r="AD187">
            <v>29.087</v>
          </cell>
          <cell r="AE187">
            <v>72.436999999999998</v>
          </cell>
        </row>
        <row r="188">
          <cell r="A188">
            <v>27637</v>
          </cell>
          <cell r="B188">
            <v>471.64299999999997</v>
          </cell>
          <cell r="C188">
            <v>89.751999999999995</v>
          </cell>
          <cell r="D188">
            <v>61.354999999999997</v>
          </cell>
          <cell r="E188">
            <v>197.72800000000001</v>
          </cell>
          <cell r="F188">
            <v>1254.548</v>
          </cell>
          <cell r="G188">
            <v>52.225000000000001</v>
          </cell>
          <cell r="H188">
            <v>1485.9</v>
          </cell>
          <cell r="I188">
            <v>157.50299999999999</v>
          </cell>
          <cell r="J188">
            <v>142.255</v>
          </cell>
          <cell r="K188">
            <v>5.2169999999999996</v>
          </cell>
          <cell r="L188">
            <v>101.271</v>
          </cell>
          <cell r="M188">
            <v>10.101000000000001</v>
          </cell>
          <cell r="N188">
            <v>27.228000000000002</v>
          </cell>
          <cell r="O188">
            <v>19.228999999999999</v>
          </cell>
          <cell r="P188">
            <v>9.3740000000000006</v>
          </cell>
          <cell r="Q188" t="str">
            <v>#N/A N/A</v>
          </cell>
          <cell r="R188">
            <v>12.568</v>
          </cell>
          <cell r="S188">
            <v>35.728999999999999</v>
          </cell>
          <cell r="T188">
            <v>9.0150000000000006</v>
          </cell>
          <cell r="U188">
            <v>35.6</v>
          </cell>
          <cell r="V188">
            <v>7.8550000000000004</v>
          </cell>
          <cell r="W188" t="str">
            <v>#N/A N/A</v>
          </cell>
          <cell r="X188">
            <v>2.4009999999999998</v>
          </cell>
          <cell r="Y188" t="str">
            <v>#N/A N/A</v>
          </cell>
          <cell r="Z188">
            <v>15.536</v>
          </cell>
          <cell r="AA188">
            <v>12.37</v>
          </cell>
          <cell r="AB188">
            <v>105.136</v>
          </cell>
          <cell r="AC188">
            <v>71.977000000000004</v>
          </cell>
          <cell r="AD188">
            <v>29.087</v>
          </cell>
          <cell r="AE188">
            <v>72.436999999999998</v>
          </cell>
        </row>
        <row r="189">
          <cell r="A189">
            <v>27667</v>
          </cell>
          <cell r="B189">
            <v>471.64299999999997</v>
          </cell>
          <cell r="C189">
            <v>89.751999999999995</v>
          </cell>
          <cell r="D189">
            <v>61.354999999999997</v>
          </cell>
          <cell r="E189">
            <v>197.72800000000001</v>
          </cell>
          <cell r="F189">
            <v>1254.548</v>
          </cell>
          <cell r="G189">
            <v>52.225000000000001</v>
          </cell>
          <cell r="H189">
            <v>1485.9</v>
          </cell>
          <cell r="I189">
            <v>157.50299999999999</v>
          </cell>
          <cell r="J189">
            <v>142.255</v>
          </cell>
          <cell r="K189">
            <v>5.2169999999999996</v>
          </cell>
          <cell r="L189">
            <v>101.271</v>
          </cell>
          <cell r="M189">
            <v>10.101000000000001</v>
          </cell>
          <cell r="N189">
            <v>27.228000000000002</v>
          </cell>
          <cell r="O189">
            <v>19.228999999999999</v>
          </cell>
          <cell r="P189">
            <v>9.3740000000000006</v>
          </cell>
          <cell r="Q189" t="str">
            <v>#N/A N/A</v>
          </cell>
          <cell r="R189">
            <v>12.568</v>
          </cell>
          <cell r="S189">
            <v>35.728999999999999</v>
          </cell>
          <cell r="T189">
            <v>9.0150000000000006</v>
          </cell>
          <cell r="U189">
            <v>35.6</v>
          </cell>
          <cell r="V189">
            <v>7.8550000000000004</v>
          </cell>
          <cell r="W189" t="str">
            <v>#N/A N/A</v>
          </cell>
          <cell r="X189">
            <v>2.4009999999999998</v>
          </cell>
          <cell r="Y189" t="str">
            <v>#N/A N/A</v>
          </cell>
          <cell r="Z189">
            <v>15.536</v>
          </cell>
          <cell r="AA189">
            <v>12.37</v>
          </cell>
          <cell r="AB189">
            <v>105.136</v>
          </cell>
          <cell r="AC189">
            <v>71.977000000000004</v>
          </cell>
          <cell r="AD189">
            <v>29.087</v>
          </cell>
          <cell r="AE189">
            <v>72.436999999999998</v>
          </cell>
        </row>
        <row r="190">
          <cell r="A190">
            <v>27698</v>
          </cell>
          <cell r="B190">
            <v>471.64299999999997</v>
          </cell>
          <cell r="C190">
            <v>89.751999999999995</v>
          </cell>
          <cell r="D190">
            <v>61.354999999999997</v>
          </cell>
          <cell r="E190">
            <v>197.72800000000001</v>
          </cell>
          <cell r="F190">
            <v>1254.548</v>
          </cell>
          <cell r="G190">
            <v>52.225000000000001</v>
          </cell>
          <cell r="H190">
            <v>1485.9</v>
          </cell>
          <cell r="I190">
            <v>157.50299999999999</v>
          </cell>
          <cell r="J190">
            <v>142.255</v>
          </cell>
          <cell r="K190">
            <v>5.2169999999999996</v>
          </cell>
          <cell r="L190">
            <v>101.271</v>
          </cell>
          <cell r="M190">
            <v>10.101000000000001</v>
          </cell>
          <cell r="N190">
            <v>27.228000000000002</v>
          </cell>
          <cell r="O190">
            <v>19.228999999999999</v>
          </cell>
          <cell r="P190">
            <v>9.3740000000000006</v>
          </cell>
          <cell r="Q190" t="str">
            <v>#N/A N/A</v>
          </cell>
          <cell r="R190">
            <v>12.568</v>
          </cell>
          <cell r="S190">
            <v>35.728999999999999</v>
          </cell>
          <cell r="T190">
            <v>9.0150000000000006</v>
          </cell>
          <cell r="U190">
            <v>35.6</v>
          </cell>
          <cell r="V190">
            <v>7.8550000000000004</v>
          </cell>
          <cell r="W190" t="str">
            <v>#N/A N/A</v>
          </cell>
          <cell r="X190">
            <v>2.4009999999999998</v>
          </cell>
          <cell r="Y190" t="str">
            <v>#N/A N/A</v>
          </cell>
          <cell r="Z190">
            <v>15.536</v>
          </cell>
          <cell r="AA190">
            <v>12.37</v>
          </cell>
          <cell r="AB190">
            <v>105.136</v>
          </cell>
          <cell r="AC190">
            <v>71.977000000000004</v>
          </cell>
          <cell r="AD190">
            <v>29.087</v>
          </cell>
          <cell r="AE190">
            <v>72.436999999999998</v>
          </cell>
        </row>
        <row r="191">
          <cell r="A191">
            <v>27728</v>
          </cell>
          <cell r="B191">
            <v>471.64299999999997</v>
          </cell>
          <cell r="C191">
            <v>89.751999999999995</v>
          </cell>
          <cell r="D191">
            <v>61.354999999999997</v>
          </cell>
          <cell r="E191">
            <v>197.72800000000001</v>
          </cell>
          <cell r="F191">
            <v>1254.548</v>
          </cell>
          <cell r="G191">
            <v>52.225000000000001</v>
          </cell>
          <cell r="H191">
            <v>1485.9</v>
          </cell>
          <cell r="I191">
            <v>157.50299999999999</v>
          </cell>
          <cell r="J191">
            <v>142.255</v>
          </cell>
          <cell r="K191">
            <v>5.2169999999999996</v>
          </cell>
          <cell r="L191">
            <v>101.271</v>
          </cell>
          <cell r="M191">
            <v>10.101000000000001</v>
          </cell>
          <cell r="N191">
            <v>27.228000000000002</v>
          </cell>
          <cell r="O191">
            <v>19.228999999999999</v>
          </cell>
          <cell r="P191">
            <v>9.3740000000000006</v>
          </cell>
          <cell r="Q191" t="str">
            <v>#N/A N/A</v>
          </cell>
          <cell r="R191">
            <v>12.568</v>
          </cell>
          <cell r="S191">
            <v>35.728999999999999</v>
          </cell>
          <cell r="T191">
            <v>9.0150000000000006</v>
          </cell>
          <cell r="U191">
            <v>35.6</v>
          </cell>
          <cell r="V191">
            <v>7.8550000000000004</v>
          </cell>
          <cell r="W191" t="str">
            <v>#N/A N/A</v>
          </cell>
          <cell r="X191">
            <v>2.4009999999999998</v>
          </cell>
          <cell r="Y191" t="str">
            <v>#N/A N/A</v>
          </cell>
          <cell r="Z191">
            <v>15.536</v>
          </cell>
          <cell r="AA191">
            <v>12.37</v>
          </cell>
          <cell r="AB191">
            <v>105.136</v>
          </cell>
          <cell r="AC191">
            <v>71.977000000000004</v>
          </cell>
          <cell r="AD191">
            <v>29.087</v>
          </cell>
          <cell r="AE191">
            <v>72.436999999999998</v>
          </cell>
        </row>
        <row r="192">
          <cell r="A192">
            <v>27759</v>
          </cell>
          <cell r="B192">
            <v>512.86099999999999</v>
          </cell>
          <cell r="C192">
            <v>98.132999999999996</v>
          </cell>
          <cell r="D192">
            <v>77.036000000000001</v>
          </cell>
          <cell r="E192">
            <v>236.42500000000001</v>
          </cell>
          <cell r="F192">
            <v>1456.6559999999999</v>
          </cell>
          <cell r="G192">
            <v>59.874000000000002</v>
          </cell>
          <cell r="H192">
            <v>1623.4</v>
          </cell>
          <cell r="I192">
            <v>170.685</v>
          </cell>
          <cell r="J192">
            <v>161.16200000000001</v>
          </cell>
          <cell r="K192">
            <v>5.6310000000000002</v>
          </cell>
          <cell r="L192">
            <v>100.2</v>
          </cell>
          <cell r="M192">
            <v>9.89</v>
          </cell>
          <cell r="N192">
            <v>32.148000000000003</v>
          </cell>
          <cell r="O192">
            <v>21.459</v>
          </cell>
          <cell r="P192">
            <v>10.044</v>
          </cell>
          <cell r="Q192" t="str">
            <v>#N/A N/A</v>
          </cell>
          <cell r="R192">
            <v>12.337</v>
          </cell>
          <cell r="S192">
            <v>36.948</v>
          </cell>
          <cell r="T192">
            <v>11.438000000000001</v>
          </cell>
          <cell r="U192">
            <v>44.634</v>
          </cell>
          <cell r="V192">
            <v>14.721</v>
          </cell>
          <cell r="W192" t="str">
            <v>#N/A N/A</v>
          </cell>
          <cell r="X192">
            <v>2.5129999999999999</v>
          </cell>
          <cell r="Y192" t="str">
            <v>#N/A N/A</v>
          </cell>
          <cell r="Z192">
            <v>7.226</v>
          </cell>
          <cell r="AA192">
            <v>13.099</v>
          </cell>
          <cell r="AB192">
            <v>123.709</v>
          </cell>
          <cell r="AC192">
            <v>88.004000000000005</v>
          </cell>
          <cell r="AD192">
            <v>31.413</v>
          </cell>
          <cell r="AE192">
            <v>52.439</v>
          </cell>
        </row>
        <row r="193">
          <cell r="A193">
            <v>27790</v>
          </cell>
          <cell r="B193">
            <v>512.86099999999999</v>
          </cell>
          <cell r="C193">
            <v>98.132999999999996</v>
          </cell>
          <cell r="D193">
            <v>77.036000000000001</v>
          </cell>
          <cell r="E193">
            <v>236.42500000000001</v>
          </cell>
          <cell r="F193">
            <v>1456.6559999999999</v>
          </cell>
          <cell r="G193">
            <v>59.874000000000002</v>
          </cell>
          <cell r="H193">
            <v>1623.4</v>
          </cell>
          <cell r="I193">
            <v>170.685</v>
          </cell>
          <cell r="J193">
            <v>161.16200000000001</v>
          </cell>
          <cell r="K193">
            <v>5.6310000000000002</v>
          </cell>
          <cell r="L193">
            <v>100.2</v>
          </cell>
          <cell r="M193">
            <v>9.89</v>
          </cell>
          <cell r="N193">
            <v>32.148000000000003</v>
          </cell>
          <cell r="O193">
            <v>21.459</v>
          </cell>
          <cell r="P193">
            <v>10.044</v>
          </cell>
          <cell r="Q193" t="str">
            <v>#N/A N/A</v>
          </cell>
          <cell r="R193">
            <v>12.337</v>
          </cell>
          <cell r="S193">
            <v>36.948</v>
          </cell>
          <cell r="T193">
            <v>11.438000000000001</v>
          </cell>
          <cell r="U193">
            <v>44.634</v>
          </cell>
          <cell r="V193">
            <v>14.721</v>
          </cell>
          <cell r="W193" t="str">
            <v>#N/A N/A</v>
          </cell>
          <cell r="X193">
            <v>2.5129999999999999</v>
          </cell>
          <cell r="Y193" t="str">
            <v>#N/A N/A</v>
          </cell>
          <cell r="Z193">
            <v>7.226</v>
          </cell>
          <cell r="AA193">
            <v>13.099</v>
          </cell>
          <cell r="AB193">
            <v>123.709</v>
          </cell>
          <cell r="AC193">
            <v>88.004000000000005</v>
          </cell>
          <cell r="AD193">
            <v>31.413</v>
          </cell>
          <cell r="AE193">
            <v>52.439</v>
          </cell>
        </row>
        <row r="194">
          <cell r="A194">
            <v>27819</v>
          </cell>
          <cell r="B194">
            <v>512.86099999999999</v>
          </cell>
          <cell r="C194">
            <v>98.132999999999996</v>
          </cell>
          <cell r="D194">
            <v>77.036000000000001</v>
          </cell>
          <cell r="E194">
            <v>236.42500000000001</v>
          </cell>
          <cell r="F194">
            <v>1456.6559999999999</v>
          </cell>
          <cell r="G194">
            <v>59.874000000000002</v>
          </cell>
          <cell r="H194">
            <v>1623.4</v>
          </cell>
          <cell r="I194">
            <v>170.685</v>
          </cell>
          <cell r="J194">
            <v>161.16200000000001</v>
          </cell>
          <cell r="K194">
            <v>5.6310000000000002</v>
          </cell>
          <cell r="L194">
            <v>100.2</v>
          </cell>
          <cell r="M194">
            <v>9.89</v>
          </cell>
          <cell r="N194">
            <v>32.148000000000003</v>
          </cell>
          <cell r="O194">
            <v>21.459</v>
          </cell>
          <cell r="P194">
            <v>10.044</v>
          </cell>
          <cell r="Q194" t="str">
            <v>#N/A N/A</v>
          </cell>
          <cell r="R194">
            <v>12.337</v>
          </cell>
          <cell r="S194">
            <v>36.948</v>
          </cell>
          <cell r="T194">
            <v>11.438000000000001</v>
          </cell>
          <cell r="U194">
            <v>44.634</v>
          </cell>
          <cell r="V194">
            <v>14.721</v>
          </cell>
          <cell r="W194" t="str">
            <v>#N/A N/A</v>
          </cell>
          <cell r="X194">
            <v>2.5129999999999999</v>
          </cell>
          <cell r="Y194" t="str">
            <v>#N/A N/A</v>
          </cell>
          <cell r="Z194">
            <v>7.226</v>
          </cell>
          <cell r="AA194">
            <v>13.099</v>
          </cell>
          <cell r="AB194">
            <v>123.709</v>
          </cell>
          <cell r="AC194">
            <v>88.004000000000005</v>
          </cell>
          <cell r="AD194">
            <v>31.413</v>
          </cell>
          <cell r="AE194">
            <v>52.439</v>
          </cell>
        </row>
        <row r="195">
          <cell r="A195">
            <v>27850</v>
          </cell>
          <cell r="B195">
            <v>512.86099999999999</v>
          </cell>
          <cell r="C195">
            <v>98.132999999999996</v>
          </cell>
          <cell r="D195">
            <v>77.036000000000001</v>
          </cell>
          <cell r="E195">
            <v>236.42500000000001</v>
          </cell>
          <cell r="F195">
            <v>1456.6559999999999</v>
          </cell>
          <cell r="G195">
            <v>59.874000000000002</v>
          </cell>
          <cell r="H195">
            <v>1623.4</v>
          </cell>
          <cell r="I195">
            <v>170.685</v>
          </cell>
          <cell r="J195">
            <v>161.16200000000001</v>
          </cell>
          <cell r="K195">
            <v>5.6310000000000002</v>
          </cell>
          <cell r="L195">
            <v>100.2</v>
          </cell>
          <cell r="M195">
            <v>9.89</v>
          </cell>
          <cell r="N195">
            <v>32.148000000000003</v>
          </cell>
          <cell r="O195">
            <v>21.459</v>
          </cell>
          <cell r="P195">
            <v>10.044</v>
          </cell>
          <cell r="Q195" t="str">
            <v>#N/A N/A</v>
          </cell>
          <cell r="R195">
            <v>12.337</v>
          </cell>
          <cell r="S195">
            <v>36.948</v>
          </cell>
          <cell r="T195">
            <v>11.438000000000001</v>
          </cell>
          <cell r="U195">
            <v>44.634</v>
          </cell>
          <cell r="V195">
            <v>14.721</v>
          </cell>
          <cell r="W195" t="str">
            <v>#N/A N/A</v>
          </cell>
          <cell r="X195">
            <v>2.5129999999999999</v>
          </cell>
          <cell r="Y195" t="str">
            <v>#N/A N/A</v>
          </cell>
          <cell r="Z195">
            <v>7.226</v>
          </cell>
          <cell r="AA195">
            <v>13.099</v>
          </cell>
          <cell r="AB195">
            <v>123.709</v>
          </cell>
          <cell r="AC195">
            <v>88.004000000000005</v>
          </cell>
          <cell r="AD195">
            <v>31.413</v>
          </cell>
          <cell r="AE195">
            <v>52.439</v>
          </cell>
        </row>
        <row r="196">
          <cell r="A196">
            <v>27880</v>
          </cell>
          <cell r="B196">
            <v>512.86099999999999</v>
          </cell>
          <cell r="C196">
            <v>98.132999999999996</v>
          </cell>
          <cell r="D196">
            <v>77.036000000000001</v>
          </cell>
          <cell r="E196">
            <v>236.42500000000001</v>
          </cell>
          <cell r="F196">
            <v>1456.6559999999999</v>
          </cell>
          <cell r="G196">
            <v>59.874000000000002</v>
          </cell>
          <cell r="H196">
            <v>1623.4</v>
          </cell>
          <cell r="I196">
            <v>170.685</v>
          </cell>
          <cell r="J196">
            <v>161.16200000000001</v>
          </cell>
          <cell r="K196">
            <v>5.6310000000000002</v>
          </cell>
          <cell r="L196">
            <v>100.2</v>
          </cell>
          <cell r="M196">
            <v>9.89</v>
          </cell>
          <cell r="N196">
            <v>32.148000000000003</v>
          </cell>
          <cell r="O196">
            <v>21.459</v>
          </cell>
          <cell r="P196">
            <v>10.044</v>
          </cell>
          <cell r="Q196" t="str">
            <v>#N/A N/A</v>
          </cell>
          <cell r="R196">
            <v>12.337</v>
          </cell>
          <cell r="S196">
            <v>36.948</v>
          </cell>
          <cell r="T196">
            <v>11.438000000000001</v>
          </cell>
          <cell r="U196">
            <v>44.634</v>
          </cell>
          <cell r="V196">
            <v>14.721</v>
          </cell>
          <cell r="W196" t="str">
            <v>#N/A N/A</v>
          </cell>
          <cell r="X196">
            <v>2.5129999999999999</v>
          </cell>
          <cell r="Y196" t="str">
            <v>#N/A N/A</v>
          </cell>
          <cell r="Z196">
            <v>7.226</v>
          </cell>
          <cell r="AA196">
            <v>13.099</v>
          </cell>
          <cell r="AB196">
            <v>123.709</v>
          </cell>
          <cell r="AC196">
            <v>88.004000000000005</v>
          </cell>
          <cell r="AD196">
            <v>31.413</v>
          </cell>
          <cell r="AE196">
            <v>52.439</v>
          </cell>
        </row>
        <row r="197">
          <cell r="A197">
            <v>27911</v>
          </cell>
          <cell r="B197">
            <v>512.86099999999999</v>
          </cell>
          <cell r="C197">
            <v>98.132999999999996</v>
          </cell>
          <cell r="D197">
            <v>77.036000000000001</v>
          </cell>
          <cell r="E197">
            <v>236.42500000000001</v>
          </cell>
          <cell r="F197">
            <v>1456.6559999999999</v>
          </cell>
          <cell r="G197">
            <v>59.874000000000002</v>
          </cell>
          <cell r="H197">
            <v>1623.4</v>
          </cell>
          <cell r="I197">
            <v>170.685</v>
          </cell>
          <cell r="J197">
            <v>161.16200000000001</v>
          </cell>
          <cell r="K197">
            <v>5.6310000000000002</v>
          </cell>
          <cell r="L197">
            <v>100.2</v>
          </cell>
          <cell r="M197">
            <v>9.89</v>
          </cell>
          <cell r="N197">
            <v>32.148000000000003</v>
          </cell>
          <cell r="O197">
            <v>21.459</v>
          </cell>
          <cell r="P197">
            <v>10.044</v>
          </cell>
          <cell r="Q197" t="str">
            <v>#N/A N/A</v>
          </cell>
          <cell r="R197">
            <v>12.337</v>
          </cell>
          <cell r="S197">
            <v>36.948</v>
          </cell>
          <cell r="T197">
            <v>11.438000000000001</v>
          </cell>
          <cell r="U197">
            <v>44.634</v>
          </cell>
          <cell r="V197">
            <v>14.721</v>
          </cell>
          <cell r="W197" t="str">
            <v>#N/A N/A</v>
          </cell>
          <cell r="X197">
            <v>2.5129999999999999</v>
          </cell>
          <cell r="Y197" t="str">
            <v>#N/A N/A</v>
          </cell>
          <cell r="Z197">
            <v>7.226</v>
          </cell>
          <cell r="AA197">
            <v>13.099</v>
          </cell>
          <cell r="AB197">
            <v>123.709</v>
          </cell>
          <cell r="AC197">
            <v>88.004000000000005</v>
          </cell>
          <cell r="AD197">
            <v>31.413</v>
          </cell>
          <cell r="AE197">
            <v>52.439</v>
          </cell>
        </row>
        <row r="198">
          <cell r="A198">
            <v>27941</v>
          </cell>
          <cell r="B198">
            <v>512.86099999999999</v>
          </cell>
          <cell r="C198">
            <v>98.132999999999996</v>
          </cell>
          <cell r="D198">
            <v>77.036000000000001</v>
          </cell>
          <cell r="E198">
            <v>236.42500000000001</v>
          </cell>
          <cell r="F198">
            <v>1456.6559999999999</v>
          </cell>
          <cell r="G198">
            <v>59.874000000000002</v>
          </cell>
          <cell r="H198">
            <v>1623.4</v>
          </cell>
          <cell r="I198">
            <v>170.685</v>
          </cell>
          <cell r="J198">
            <v>161.16200000000001</v>
          </cell>
          <cell r="K198">
            <v>5.6310000000000002</v>
          </cell>
          <cell r="L198">
            <v>100.2</v>
          </cell>
          <cell r="M198">
            <v>9.89</v>
          </cell>
          <cell r="N198">
            <v>32.148000000000003</v>
          </cell>
          <cell r="O198">
            <v>21.459</v>
          </cell>
          <cell r="P198">
            <v>10.044</v>
          </cell>
          <cell r="Q198" t="str">
            <v>#N/A N/A</v>
          </cell>
          <cell r="R198">
            <v>12.337</v>
          </cell>
          <cell r="S198">
            <v>36.948</v>
          </cell>
          <cell r="T198">
            <v>11.438000000000001</v>
          </cell>
          <cell r="U198">
            <v>44.634</v>
          </cell>
          <cell r="V198">
            <v>14.721</v>
          </cell>
          <cell r="W198" t="str">
            <v>#N/A N/A</v>
          </cell>
          <cell r="X198">
            <v>2.5129999999999999</v>
          </cell>
          <cell r="Y198" t="str">
            <v>#N/A N/A</v>
          </cell>
          <cell r="Z198">
            <v>7.226</v>
          </cell>
          <cell r="AA198">
            <v>13.099</v>
          </cell>
          <cell r="AB198">
            <v>123.709</v>
          </cell>
          <cell r="AC198">
            <v>88.004000000000005</v>
          </cell>
          <cell r="AD198">
            <v>31.413</v>
          </cell>
          <cell r="AE198">
            <v>52.439</v>
          </cell>
        </row>
        <row r="199">
          <cell r="A199">
            <v>27972</v>
          </cell>
          <cell r="B199">
            <v>512.86099999999999</v>
          </cell>
          <cell r="C199">
            <v>98.132999999999996</v>
          </cell>
          <cell r="D199">
            <v>77.036000000000001</v>
          </cell>
          <cell r="E199">
            <v>236.42500000000001</v>
          </cell>
          <cell r="F199">
            <v>1456.6559999999999</v>
          </cell>
          <cell r="G199">
            <v>59.874000000000002</v>
          </cell>
          <cell r="H199">
            <v>1623.4</v>
          </cell>
          <cell r="I199">
            <v>170.685</v>
          </cell>
          <cell r="J199">
            <v>161.16200000000001</v>
          </cell>
          <cell r="K199">
            <v>5.6310000000000002</v>
          </cell>
          <cell r="L199">
            <v>100.2</v>
          </cell>
          <cell r="M199">
            <v>9.89</v>
          </cell>
          <cell r="N199">
            <v>32.148000000000003</v>
          </cell>
          <cell r="O199">
            <v>21.459</v>
          </cell>
          <cell r="P199">
            <v>10.044</v>
          </cell>
          <cell r="Q199" t="str">
            <v>#N/A N/A</v>
          </cell>
          <cell r="R199">
            <v>12.337</v>
          </cell>
          <cell r="S199">
            <v>36.948</v>
          </cell>
          <cell r="T199">
            <v>11.438000000000001</v>
          </cell>
          <cell r="U199">
            <v>44.634</v>
          </cell>
          <cell r="V199">
            <v>14.721</v>
          </cell>
          <cell r="W199" t="str">
            <v>#N/A N/A</v>
          </cell>
          <cell r="X199">
            <v>2.5129999999999999</v>
          </cell>
          <cell r="Y199" t="str">
            <v>#N/A N/A</v>
          </cell>
          <cell r="Z199">
            <v>7.226</v>
          </cell>
          <cell r="AA199">
            <v>13.099</v>
          </cell>
          <cell r="AB199">
            <v>123.709</v>
          </cell>
          <cell r="AC199">
            <v>88.004000000000005</v>
          </cell>
          <cell r="AD199">
            <v>31.413</v>
          </cell>
          <cell r="AE199">
            <v>52.439</v>
          </cell>
        </row>
        <row r="200">
          <cell r="A200">
            <v>28003</v>
          </cell>
          <cell r="B200">
            <v>512.86099999999999</v>
          </cell>
          <cell r="C200">
            <v>98.132999999999996</v>
          </cell>
          <cell r="D200">
            <v>77.036000000000001</v>
          </cell>
          <cell r="E200">
            <v>236.42500000000001</v>
          </cell>
          <cell r="F200">
            <v>1456.6559999999999</v>
          </cell>
          <cell r="G200">
            <v>59.874000000000002</v>
          </cell>
          <cell r="H200">
            <v>1623.4</v>
          </cell>
          <cell r="I200">
            <v>170.685</v>
          </cell>
          <cell r="J200">
            <v>161.16200000000001</v>
          </cell>
          <cell r="K200">
            <v>5.6310000000000002</v>
          </cell>
          <cell r="L200">
            <v>100.2</v>
          </cell>
          <cell r="M200">
            <v>9.89</v>
          </cell>
          <cell r="N200">
            <v>32.148000000000003</v>
          </cell>
          <cell r="O200">
            <v>21.459</v>
          </cell>
          <cell r="P200">
            <v>10.044</v>
          </cell>
          <cell r="Q200" t="str">
            <v>#N/A N/A</v>
          </cell>
          <cell r="R200">
            <v>12.337</v>
          </cell>
          <cell r="S200">
            <v>36.948</v>
          </cell>
          <cell r="T200">
            <v>11.438000000000001</v>
          </cell>
          <cell r="U200">
            <v>44.634</v>
          </cell>
          <cell r="V200">
            <v>14.721</v>
          </cell>
          <cell r="W200" t="str">
            <v>#N/A N/A</v>
          </cell>
          <cell r="X200">
            <v>2.5129999999999999</v>
          </cell>
          <cell r="Y200" t="str">
            <v>#N/A N/A</v>
          </cell>
          <cell r="Z200">
            <v>7.226</v>
          </cell>
          <cell r="AA200">
            <v>13.099</v>
          </cell>
          <cell r="AB200">
            <v>123.709</v>
          </cell>
          <cell r="AC200">
            <v>88.004000000000005</v>
          </cell>
          <cell r="AD200">
            <v>31.413</v>
          </cell>
          <cell r="AE200">
            <v>52.439</v>
          </cell>
        </row>
        <row r="201">
          <cell r="A201">
            <v>28033</v>
          </cell>
          <cell r="B201">
            <v>512.86099999999999</v>
          </cell>
          <cell r="C201">
            <v>98.132999999999996</v>
          </cell>
          <cell r="D201">
            <v>77.036000000000001</v>
          </cell>
          <cell r="E201">
            <v>236.42500000000001</v>
          </cell>
          <cell r="F201">
            <v>1456.6559999999999</v>
          </cell>
          <cell r="G201">
            <v>59.874000000000002</v>
          </cell>
          <cell r="H201">
            <v>1623.4</v>
          </cell>
          <cell r="I201">
            <v>170.685</v>
          </cell>
          <cell r="J201">
            <v>161.16200000000001</v>
          </cell>
          <cell r="K201">
            <v>5.6310000000000002</v>
          </cell>
          <cell r="L201">
            <v>100.2</v>
          </cell>
          <cell r="M201">
            <v>9.89</v>
          </cell>
          <cell r="N201">
            <v>32.148000000000003</v>
          </cell>
          <cell r="O201">
            <v>21.459</v>
          </cell>
          <cell r="P201">
            <v>10.044</v>
          </cell>
          <cell r="Q201" t="str">
            <v>#N/A N/A</v>
          </cell>
          <cell r="R201">
            <v>12.337</v>
          </cell>
          <cell r="S201">
            <v>36.948</v>
          </cell>
          <cell r="T201">
            <v>11.438000000000001</v>
          </cell>
          <cell r="U201">
            <v>44.634</v>
          </cell>
          <cell r="V201">
            <v>14.721</v>
          </cell>
          <cell r="W201" t="str">
            <v>#N/A N/A</v>
          </cell>
          <cell r="X201">
            <v>2.5129999999999999</v>
          </cell>
          <cell r="Y201" t="str">
            <v>#N/A N/A</v>
          </cell>
          <cell r="Z201">
            <v>7.226</v>
          </cell>
          <cell r="AA201">
            <v>13.099</v>
          </cell>
          <cell r="AB201">
            <v>123.709</v>
          </cell>
          <cell r="AC201">
            <v>88.004000000000005</v>
          </cell>
          <cell r="AD201">
            <v>31.413</v>
          </cell>
          <cell r="AE201">
            <v>52.439</v>
          </cell>
        </row>
        <row r="202">
          <cell r="A202">
            <v>28064</v>
          </cell>
          <cell r="B202">
            <v>512.86099999999999</v>
          </cell>
          <cell r="C202">
            <v>98.132999999999996</v>
          </cell>
          <cell r="D202">
            <v>77.036000000000001</v>
          </cell>
          <cell r="E202">
            <v>236.42500000000001</v>
          </cell>
          <cell r="F202">
            <v>1456.6559999999999</v>
          </cell>
          <cell r="G202">
            <v>59.874000000000002</v>
          </cell>
          <cell r="H202">
            <v>1623.4</v>
          </cell>
          <cell r="I202">
            <v>170.685</v>
          </cell>
          <cell r="J202">
            <v>161.16200000000001</v>
          </cell>
          <cell r="K202">
            <v>5.6310000000000002</v>
          </cell>
          <cell r="L202">
            <v>100.2</v>
          </cell>
          <cell r="M202">
            <v>9.89</v>
          </cell>
          <cell r="N202">
            <v>32.148000000000003</v>
          </cell>
          <cell r="O202">
            <v>21.459</v>
          </cell>
          <cell r="P202">
            <v>10.044</v>
          </cell>
          <cell r="Q202" t="str">
            <v>#N/A N/A</v>
          </cell>
          <cell r="R202">
            <v>12.337</v>
          </cell>
          <cell r="S202">
            <v>36.948</v>
          </cell>
          <cell r="T202">
            <v>11.438000000000001</v>
          </cell>
          <cell r="U202">
            <v>44.634</v>
          </cell>
          <cell r="V202">
            <v>14.721</v>
          </cell>
          <cell r="W202" t="str">
            <v>#N/A N/A</v>
          </cell>
          <cell r="X202">
            <v>2.5129999999999999</v>
          </cell>
          <cell r="Y202" t="str">
            <v>#N/A N/A</v>
          </cell>
          <cell r="Z202">
            <v>7.226</v>
          </cell>
          <cell r="AA202">
            <v>13.099</v>
          </cell>
          <cell r="AB202">
            <v>123.709</v>
          </cell>
          <cell r="AC202">
            <v>88.004000000000005</v>
          </cell>
          <cell r="AD202">
            <v>31.413</v>
          </cell>
          <cell r="AE202">
            <v>52.439</v>
          </cell>
        </row>
        <row r="203">
          <cell r="A203">
            <v>28094</v>
          </cell>
          <cell r="B203">
            <v>512.86099999999999</v>
          </cell>
          <cell r="C203">
            <v>98.132999999999996</v>
          </cell>
          <cell r="D203">
            <v>77.036000000000001</v>
          </cell>
          <cell r="E203">
            <v>236.42500000000001</v>
          </cell>
          <cell r="F203">
            <v>1456.6559999999999</v>
          </cell>
          <cell r="G203">
            <v>59.874000000000002</v>
          </cell>
          <cell r="H203">
            <v>1623.4</v>
          </cell>
          <cell r="I203">
            <v>170.685</v>
          </cell>
          <cell r="J203">
            <v>161.16200000000001</v>
          </cell>
          <cell r="K203">
            <v>5.6310000000000002</v>
          </cell>
          <cell r="L203">
            <v>100.2</v>
          </cell>
          <cell r="M203">
            <v>9.89</v>
          </cell>
          <cell r="N203">
            <v>32.148000000000003</v>
          </cell>
          <cell r="O203">
            <v>21.459</v>
          </cell>
          <cell r="P203">
            <v>10.044</v>
          </cell>
          <cell r="Q203" t="str">
            <v>#N/A N/A</v>
          </cell>
          <cell r="R203">
            <v>12.337</v>
          </cell>
          <cell r="S203">
            <v>36.948</v>
          </cell>
          <cell r="T203">
            <v>11.438000000000001</v>
          </cell>
          <cell r="U203">
            <v>44.634</v>
          </cell>
          <cell r="V203">
            <v>14.721</v>
          </cell>
          <cell r="W203" t="str">
            <v>#N/A N/A</v>
          </cell>
          <cell r="X203">
            <v>2.5129999999999999</v>
          </cell>
          <cell r="Y203" t="str">
            <v>#N/A N/A</v>
          </cell>
          <cell r="Z203">
            <v>7.226</v>
          </cell>
          <cell r="AA203">
            <v>13.099</v>
          </cell>
          <cell r="AB203">
            <v>123.709</v>
          </cell>
          <cell r="AC203">
            <v>88.004000000000005</v>
          </cell>
          <cell r="AD203">
            <v>31.413</v>
          </cell>
          <cell r="AE203">
            <v>52.439</v>
          </cell>
        </row>
        <row r="204">
          <cell r="A204">
            <v>28125</v>
          </cell>
          <cell r="B204">
            <v>576.40599999999995</v>
          </cell>
          <cell r="C204">
            <v>106.004</v>
          </cell>
          <cell r="D204">
            <v>83.055999999999997</v>
          </cell>
          <cell r="E204">
            <v>227.155</v>
          </cell>
          <cell r="F204">
            <v>1520.614</v>
          </cell>
          <cell r="G204">
            <v>62.627000000000002</v>
          </cell>
          <cell r="H204">
            <v>1809.1</v>
          </cell>
          <cell r="I204">
            <v>202.834</v>
          </cell>
          <cell r="J204">
            <v>151.62799999999999</v>
          </cell>
          <cell r="K204">
            <v>6.3209999999999997</v>
          </cell>
          <cell r="L204">
            <v>104.518</v>
          </cell>
          <cell r="M204">
            <v>11.754</v>
          </cell>
          <cell r="N204">
            <v>39.329000000000001</v>
          </cell>
          <cell r="O204">
            <v>29.555</v>
          </cell>
          <cell r="P204">
            <v>12.872999999999999</v>
          </cell>
          <cell r="Q204" t="str">
            <v>#N/A N/A</v>
          </cell>
          <cell r="R204">
            <v>12.475999999999999</v>
          </cell>
          <cell r="S204">
            <v>35.475000000000001</v>
          </cell>
          <cell r="T204">
            <v>13.36</v>
          </cell>
          <cell r="U204">
            <v>51.28</v>
          </cell>
          <cell r="V204">
            <v>19.213000000000001</v>
          </cell>
          <cell r="W204" t="str">
            <v>#N/A N/A</v>
          </cell>
          <cell r="X204">
            <v>3.2839999999999998</v>
          </cell>
          <cell r="Y204" t="str">
            <v>#N/A N/A</v>
          </cell>
          <cell r="Z204">
            <v>9.8580000000000005</v>
          </cell>
          <cell r="AA204">
            <v>15.340999999999999</v>
          </cell>
          <cell r="AB204">
            <v>152.678</v>
          </cell>
          <cell r="AC204">
            <v>89.024000000000001</v>
          </cell>
          <cell r="AD204">
            <v>36.271999999999998</v>
          </cell>
          <cell r="AE204">
            <v>51.17</v>
          </cell>
        </row>
        <row r="205">
          <cell r="A205">
            <v>28156</v>
          </cell>
          <cell r="B205">
            <v>576.40599999999995</v>
          </cell>
          <cell r="C205">
            <v>106.004</v>
          </cell>
          <cell r="D205">
            <v>83.055999999999997</v>
          </cell>
          <cell r="E205">
            <v>227.155</v>
          </cell>
          <cell r="F205">
            <v>1520.614</v>
          </cell>
          <cell r="G205">
            <v>62.627000000000002</v>
          </cell>
          <cell r="H205">
            <v>1809.1</v>
          </cell>
          <cell r="I205">
            <v>202.834</v>
          </cell>
          <cell r="J205">
            <v>151.62799999999999</v>
          </cell>
          <cell r="K205">
            <v>6.3209999999999997</v>
          </cell>
          <cell r="L205">
            <v>104.518</v>
          </cell>
          <cell r="M205">
            <v>11.754</v>
          </cell>
          <cell r="N205">
            <v>39.329000000000001</v>
          </cell>
          <cell r="O205">
            <v>29.555</v>
          </cell>
          <cell r="P205">
            <v>12.872999999999999</v>
          </cell>
          <cell r="Q205" t="str">
            <v>#N/A N/A</v>
          </cell>
          <cell r="R205">
            <v>12.475999999999999</v>
          </cell>
          <cell r="S205">
            <v>35.475000000000001</v>
          </cell>
          <cell r="T205">
            <v>13.36</v>
          </cell>
          <cell r="U205">
            <v>51.28</v>
          </cell>
          <cell r="V205">
            <v>19.213000000000001</v>
          </cell>
          <cell r="W205" t="str">
            <v>#N/A N/A</v>
          </cell>
          <cell r="X205">
            <v>3.2839999999999998</v>
          </cell>
          <cell r="Y205" t="str">
            <v>#N/A N/A</v>
          </cell>
          <cell r="Z205">
            <v>9.8580000000000005</v>
          </cell>
          <cell r="AA205">
            <v>15.340999999999999</v>
          </cell>
          <cell r="AB205">
            <v>152.678</v>
          </cell>
          <cell r="AC205">
            <v>89.024000000000001</v>
          </cell>
          <cell r="AD205">
            <v>36.271999999999998</v>
          </cell>
          <cell r="AE205">
            <v>51.17</v>
          </cell>
        </row>
        <row r="206">
          <cell r="A206">
            <v>28184</v>
          </cell>
          <cell r="B206">
            <v>576.40599999999995</v>
          </cell>
          <cell r="C206">
            <v>106.004</v>
          </cell>
          <cell r="D206">
            <v>83.055999999999997</v>
          </cell>
          <cell r="E206">
            <v>227.155</v>
          </cell>
          <cell r="F206">
            <v>1520.614</v>
          </cell>
          <cell r="G206">
            <v>62.627000000000002</v>
          </cell>
          <cell r="H206">
            <v>1809.1</v>
          </cell>
          <cell r="I206">
            <v>202.834</v>
          </cell>
          <cell r="J206">
            <v>151.62799999999999</v>
          </cell>
          <cell r="K206">
            <v>6.3209999999999997</v>
          </cell>
          <cell r="L206">
            <v>104.518</v>
          </cell>
          <cell r="M206">
            <v>11.754</v>
          </cell>
          <cell r="N206">
            <v>39.329000000000001</v>
          </cell>
          <cell r="O206">
            <v>29.555</v>
          </cell>
          <cell r="P206">
            <v>12.872999999999999</v>
          </cell>
          <cell r="Q206" t="str">
            <v>#N/A N/A</v>
          </cell>
          <cell r="R206">
            <v>12.475999999999999</v>
          </cell>
          <cell r="S206">
            <v>35.475000000000001</v>
          </cell>
          <cell r="T206">
            <v>13.36</v>
          </cell>
          <cell r="U206">
            <v>51.28</v>
          </cell>
          <cell r="V206">
            <v>19.213000000000001</v>
          </cell>
          <cell r="W206" t="str">
            <v>#N/A N/A</v>
          </cell>
          <cell r="X206">
            <v>3.2839999999999998</v>
          </cell>
          <cell r="Y206" t="str">
            <v>#N/A N/A</v>
          </cell>
          <cell r="Z206">
            <v>9.8580000000000005</v>
          </cell>
          <cell r="AA206">
            <v>15.340999999999999</v>
          </cell>
          <cell r="AB206">
            <v>152.678</v>
          </cell>
          <cell r="AC206">
            <v>89.024000000000001</v>
          </cell>
          <cell r="AD206">
            <v>36.271999999999998</v>
          </cell>
          <cell r="AE206">
            <v>51.17</v>
          </cell>
        </row>
        <row r="207">
          <cell r="A207">
            <v>28215</v>
          </cell>
          <cell r="B207">
            <v>576.40599999999995</v>
          </cell>
          <cell r="C207">
            <v>106.004</v>
          </cell>
          <cell r="D207">
            <v>83.055999999999997</v>
          </cell>
          <cell r="E207">
            <v>227.155</v>
          </cell>
          <cell r="F207">
            <v>1520.614</v>
          </cell>
          <cell r="G207">
            <v>62.627000000000002</v>
          </cell>
          <cell r="H207">
            <v>1809.1</v>
          </cell>
          <cell r="I207">
            <v>202.834</v>
          </cell>
          <cell r="J207">
            <v>151.62799999999999</v>
          </cell>
          <cell r="K207">
            <v>6.3209999999999997</v>
          </cell>
          <cell r="L207">
            <v>104.518</v>
          </cell>
          <cell r="M207">
            <v>11.754</v>
          </cell>
          <cell r="N207">
            <v>39.329000000000001</v>
          </cell>
          <cell r="O207">
            <v>29.555</v>
          </cell>
          <cell r="P207">
            <v>12.872999999999999</v>
          </cell>
          <cell r="Q207" t="str">
            <v>#N/A N/A</v>
          </cell>
          <cell r="R207">
            <v>12.475999999999999</v>
          </cell>
          <cell r="S207">
            <v>35.475000000000001</v>
          </cell>
          <cell r="T207">
            <v>13.36</v>
          </cell>
          <cell r="U207">
            <v>51.28</v>
          </cell>
          <cell r="V207">
            <v>19.213000000000001</v>
          </cell>
          <cell r="W207" t="str">
            <v>#N/A N/A</v>
          </cell>
          <cell r="X207">
            <v>3.2839999999999998</v>
          </cell>
          <cell r="Y207" t="str">
            <v>#N/A N/A</v>
          </cell>
          <cell r="Z207">
            <v>9.8580000000000005</v>
          </cell>
          <cell r="AA207">
            <v>15.340999999999999</v>
          </cell>
          <cell r="AB207">
            <v>152.678</v>
          </cell>
          <cell r="AC207">
            <v>89.024000000000001</v>
          </cell>
          <cell r="AD207">
            <v>36.271999999999998</v>
          </cell>
          <cell r="AE207">
            <v>51.17</v>
          </cell>
        </row>
        <row r="208">
          <cell r="A208">
            <v>28245</v>
          </cell>
          <cell r="B208">
            <v>576.40599999999995</v>
          </cell>
          <cell r="C208">
            <v>106.004</v>
          </cell>
          <cell r="D208">
            <v>83.055999999999997</v>
          </cell>
          <cell r="E208">
            <v>227.155</v>
          </cell>
          <cell r="F208">
            <v>1520.614</v>
          </cell>
          <cell r="G208">
            <v>62.627000000000002</v>
          </cell>
          <cell r="H208">
            <v>1809.1</v>
          </cell>
          <cell r="I208">
            <v>202.834</v>
          </cell>
          <cell r="J208">
            <v>151.62799999999999</v>
          </cell>
          <cell r="K208">
            <v>6.3209999999999997</v>
          </cell>
          <cell r="L208">
            <v>104.518</v>
          </cell>
          <cell r="M208">
            <v>11.754</v>
          </cell>
          <cell r="N208">
            <v>39.329000000000001</v>
          </cell>
          <cell r="O208">
            <v>29.555</v>
          </cell>
          <cell r="P208">
            <v>12.872999999999999</v>
          </cell>
          <cell r="Q208" t="str">
            <v>#N/A N/A</v>
          </cell>
          <cell r="R208">
            <v>12.475999999999999</v>
          </cell>
          <cell r="S208">
            <v>35.475000000000001</v>
          </cell>
          <cell r="T208">
            <v>13.36</v>
          </cell>
          <cell r="U208">
            <v>51.28</v>
          </cell>
          <cell r="V208">
            <v>19.213000000000001</v>
          </cell>
          <cell r="W208" t="str">
            <v>#N/A N/A</v>
          </cell>
          <cell r="X208">
            <v>3.2839999999999998</v>
          </cell>
          <cell r="Y208" t="str">
            <v>#N/A N/A</v>
          </cell>
          <cell r="Z208">
            <v>9.8580000000000005</v>
          </cell>
          <cell r="AA208">
            <v>15.340999999999999</v>
          </cell>
          <cell r="AB208">
            <v>152.678</v>
          </cell>
          <cell r="AC208">
            <v>89.024000000000001</v>
          </cell>
          <cell r="AD208">
            <v>36.271999999999998</v>
          </cell>
          <cell r="AE208">
            <v>51.17</v>
          </cell>
        </row>
        <row r="209">
          <cell r="A209">
            <v>28276</v>
          </cell>
          <cell r="B209">
            <v>576.40599999999995</v>
          </cell>
          <cell r="C209">
            <v>106.004</v>
          </cell>
          <cell r="D209">
            <v>83.055999999999997</v>
          </cell>
          <cell r="E209">
            <v>227.155</v>
          </cell>
          <cell r="F209">
            <v>1520.614</v>
          </cell>
          <cell r="G209">
            <v>62.627000000000002</v>
          </cell>
          <cell r="H209">
            <v>1809.1</v>
          </cell>
          <cell r="I209">
            <v>202.834</v>
          </cell>
          <cell r="J209">
            <v>151.62799999999999</v>
          </cell>
          <cell r="K209">
            <v>6.3209999999999997</v>
          </cell>
          <cell r="L209">
            <v>104.518</v>
          </cell>
          <cell r="M209">
            <v>11.754</v>
          </cell>
          <cell r="N209">
            <v>39.329000000000001</v>
          </cell>
          <cell r="O209">
            <v>29.555</v>
          </cell>
          <cell r="P209">
            <v>12.872999999999999</v>
          </cell>
          <cell r="Q209" t="str">
            <v>#N/A N/A</v>
          </cell>
          <cell r="R209">
            <v>12.475999999999999</v>
          </cell>
          <cell r="S209">
            <v>35.475000000000001</v>
          </cell>
          <cell r="T209">
            <v>13.36</v>
          </cell>
          <cell r="U209">
            <v>51.28</v>
          </cell>
          <cell r="V209">
            <v>19.213000000000001</v>
          </cell>
          <cell r="W209" t="str">
            <v>#N/A N/A</v>
          </cell>
          <cell r="X209">
            <v>3.2839999999999998</v>
          </cell>
          <cell r="Y209" t="str">
            <v>#N/A N/A</v>
          </cell>
          <cell r="Z209">
            <v>9.8580000000000005</v>
          </cell>
          <cell r="AA209">
            <v>15.340999999999999</v>
          </cell>
          <cell r="AB209">
            <v>152.678</v>
          </cell>
          <cell r="AC209">
            <v>89.024000000000001</v>
          </cell>
          <cell r="AD209">
            <v>36.271999999999998</v>
          </cell>
          <cell r="AE209">
            <v>51.17</v>
          </cell>
        </row>
        <row r="210">
          <cell r="A210">
            <v>28306</v>
          </cell>
          <cell r="B210">
            <v>576.40599999999995</v>
          </cell>
          <cell r="C210">
            <v>106.004</v>
          </cell>
          <cell r="D210">
            <v>83.055999999999997</v>
          </cell>
          <cell r="E210">
            <v>227.155</v>
          </cell>
          <cell r="F210">
            <v>1520.614</v>
          </cell>
          <cell r="G210">
            <v>62.627000000000002</v>
          </cell>
          <cell r="H210">
            <v>1809.1</v>
          </cell>
          <cell r="I210">
            <v>202.834</v>
          </cell>
          <cell r="J210">
            <v>151.62799999999999</v>
          </cell>
          <cell r="K210">
            <v>6.3209999999999997</v>
          </cell>
          <cell r="L210">
            <v>104.518</v>
          </cell>
          <cell r="M210">
            <v>11.754</v>
          </cell>
          <cell r="N210">
            <v>39.329000000000001</v>
          </cell>
          <cell r="O210">
            <v>29.555</v>
          </cell>
          <cell r="P210">
            <v>12.872999999999999</v>
          </cell>
          <cell r="Q210" t="str">
            <v>#N/A N/A</v>
          </cell>
          <cell r="R210">
            <v>12.475999999999999</v>
          </cell>
          <cell r="S210">
            <v>35.475000000000001</v>
          </cell>
          <cell r="T210">
            <v>13.36</v>
          </cell>
          <cell r="U210">
            <v>51.28</v>
          </cell>
          <cell r="V210">
            <v>19.213000000000001</v>
          </cell>
          <cell r="W210" t="str">
            <v>#N/A N/A</v>
          </cell>
          <cell r="X210">
            <v>3.2839999999999998</v>
          </cell>
          <cell r="Y210" t="str">
            <v>#N/A N/A</v>
          </cell>
          <cell r="Z210">
            <v>9.8580000000000005</v>
          </cell>
          <cell r="AA210">
            <v>15.340999999999999</v>
          </cell>
          <cell r="AB210">
            <v>152.678</v>
          </cell>
          <cell r="AC210">
            <v>89.024000000000001</v>
          </cell>
          <cell r="AD210">
            <v>36.271999999999998</v>
          </cell>
          <cell r="AE210">
            <v>51.17</v>
          </cell>
        </row>
        <row r="211">
          <cell r="A211">
            <v>28337</v>
          </cell>
          <cell r="B211">
            <v>576.40599999999995</v>
          </cell>
          <cell r="C211">
            <v>106.004</v>
          </cell>
          <cell r="D211">
            <v>83.055999999999997</v>
          </cell>
          <cell r="E211">
            <v>227.155</v>
          </cell>
          <cell r="F211">
            <v>1520.614</v>
          </cell>
          <cell r="G211">
            <v>62.627000000000002</v>
          </cell>
          <cell r="H211">
            <v>1809.1</v>
          </cell>
          <cell r="I211">
            <v>202.834</v>
          </cell>
          <cell r="J211">
            <v>151.62799999999999</v>
          </cell>
          <cell r="K211">
            <v>6.3209999999999997</v>
          </cell>
          <cell r="L211">
            <v>104.518</v>
          </cell>
          <cell r="M211">
            <v>11.754</v>
          </cell>
          <cell r="N211">
            <v>39.329000000000001</v>
          </cell>
          <cell r="O211">
            <v>29.555</v>
          </cell>
          <cell r="P211">
            <v>12.872999999999999</v>
          </cell>
          <cell r="Q211" t="str">
            <v>#N/A N/A</v>
          </cell>
          <cell r="R211">
            <v>12.475999999999999</v>
          </cell>
          <cell r="S211">
            <v>35.475000000000001</v>
          </cell>
          <cell r="T211">
            <v>13.36</v>
          </cell>
          <cell r="U211">
            <v>51.28</v>
          </cell>
          <cell r="V211">
            <v>19.213000000000001</v>
          </cell>
          <cell r="W211" t="str">
            <v>#N/A N/A</v>
          </cell>
          <cell r="X211">
            <v>3.2839999999999998</v>
          </cell>
          <cell r="Y211" t="str">
            <v>#N/A N/A</v>
          </cell>
          <cell r="Z211">
            <v>9.8580000000000005</v>
          </cell>
          <cell r="AA211">
            <v>15.340999999999999</v>
          </cell>
          <cell r="AB211">
            <v>152.678</v>
          </cell>
          <cell r="AC211">
            <v>89.024000000000001</v>
          </cell>
          <cell r="AD211">
            <v>36.271999999999998</v>
          </cell>
          <cell r="AE211">
            <v>51.17</v>
          </cell>
        </row>
        <row r="212">
          <cell r="A212">
            <v>28368</v>
          </cell>
          <cell r="B212">
            <v>576.40599999999995</v>
          </cell>
          <cell r="C212">
            <v>106.004</v>
          </cell>
          <cell r="D212">
            <v>83.055999999999997</v>
          </cell>
          <cell r="E212">
            <v>227.155</v>
          </cell>
          <cell r="F212">
            <v>1520.614</v>
          </cell>
          <cell r="G212">
            <v>62.627000000000002</v>
          </cell>
          <cell r="H212">
            <v>1809.1</v>
          </cell>
          <cell r="I212">
            <v>202.834</v>
          </cell>
          <cell r="J212">
            <v>151.62799999999999</v>
          </cell>
          <cell r="K212">
            <v>6.3209999999999997</v>
          </cell>
          <cell r="L212">
            <v>104.518</v>
          </cell>
          <cell r="M212">
            <v>11.754</v>
          </cell>
          <cell r="N212">
            <v>39.329000000000001</v>
          </cell>
          <cell r="O212">
            <v>29.555</v>
          </cell>
          <cell r="P212">
            <v>12.872999999999999</v>
          </cell>
          <cell r="Q212" t="str">
            <v>#N/A N/A</v>
          </cell>
          <cell r="R212">
            <v>12.475999999999999</v>
          </cell>
          <cell r="S212">
            <v>35.475000000000001</v>
          </cell>
          <cell r="T212">
            <v>13.36</v>
          </cell>
          <cell r="U212">
            <v>51.28</v>
          </cell>
          <cell r="V212">
            <v>19.213000000000001</v>
          </cell>
          <cell r="W212" t="str">
            <v>#N/A N/A</v>
          </cell>
          <cell r="X212">
            <v>3.2839999999999998</v>
          </cell>
          <cell r="Y212" t="str">
            <v>#N/A N/A</v>
          </cell>
          <cell r="Z212">
            <v>9.8580000000000005</v>
          </cell>
          <cell r="AA212">
            <v>15.340999999999999</v>
          </cell>
          <cell r="AB212">
            <v>152.678</v>
          </cell>
          <cell r="AC212">
            <v>89.024000000000001</v>
          </cell>
          <cell r="AD212">
            <v>36.271999999999998</v>
          </cell>
          <cell r="AE212">
            <v>51.17</v>
          </cell>
        </row>
        <row r="213">
          <cell r="A213">
            <v>28398</v>
          </cell>
          <cell r="B213">
            <v>576.40599999999995</v>
          </cell>
          <cell r="C213">
            <v>106.004</v>
          </cell>
          <cell r="D213">
            <v>83.055999999999997</v>
          </cell>
          <cell r="E213">
            <v>227.155</v>
          </cell>
          <cell r="F213">
            <v>1520.614</v>
          </cell>
          <cell r="G213">
            <v>62.627000000000002</v>
          </cell>
          <cell r="H213">
            <v>1809.1</v>
          </cell>
          <cell r="I213">
            <v>202.834</v>
          </cell>
          <cell r="J213">
            <v>151.62799999999999</v>
          </cell>
          <cell r="K213">
            <v>6.3209999999999997</v>
          </cell>
          <cell r="L213">
            <v>104.518</v>
          </cell>
          <cell r="M213">
            <v>11.754</v>
          </cell>
          <cell r="N213">
            <v>39.329000000000001</v>
          </cell>
          <cell r="O213">
            <v>29.555</v>
          </cell>
          <cell r="P213">
            <v>12.872999999999999</v>
          </cell>
          <cell r="Q213" t="str">
            <v>#N/A N/A</v>
          </cell>
          <cell r="R213">
            <v>12.475999999999999</v>
          </cell>
          <cell r="S213">
            <v>35.475000000000001</v>
          </cell>
          <cell r="T213">
            <v>13.36</v>
          </cell>
          <cell r="U213">
            <v>51.28</v>
          </cell>
          <cell r="V213">
            <v>19.213000000000001</v>
          </cell>
          <cell r="W213" t="str">
            <v>#N/A N/A</v>
          </cell>
          <cell r="X213">
            <v>3.2839999999999998</v>
          </cell>
          <cell r="Y213" t="str">
            <v>#N/A N/A</v>
          </cell>
          <cell r="Z213">
            <v>9.8580000000000005</v>
          </cell>
          <cell r="AA213">
            <v>15.340999999999999</v>
          </cell>
          <cell r="AB213">
            <v>152.678</v>
          </cell>
          <cell r="AC213">
            <v>89.024000000000001</v>
          </cell>
          <cell r="AD213">
            <v>36.271999999999998</v>
          </cell>
          <cell r="AE213">
            <v>51.17</v>
          </cell>
        </row>
        <row r="214">
          <cell r="A214">
            <v>28429</v>
          </cell>
          <cell r="B214">
            <v>576.40599999999995</v>
          </cell>
          <cell r="C214">
            <v>106.004</v>
          </cell>
          <cell r="D214">
            <v>83.055999999999997</v>
          </cell>
          <cell r="E214">
            <v>227.155</v>
          </cell>
          <cell r="F214">
            <v>1520.614</v>
          </cell>
          <cell r="G214">
            <v>62.627000000000002</v>
          </cell>
          <cell r="H214">
            <v>1809.1</v>
          </cell>
          <cell r="I214">
            <v>202.834</v>
          </cell>
          <cell r="J214">
            <v>151.62799999999999</v>
          </cell>
          <cell r="K214">
            <v>6.3209999999999997</v>
          </cell>
          <cell r="L214">
            <v>104.518</v>
          </cell>
          <cell r="M214">
            <v>11.754</v>
          </cell>
          <cell r="N214">
            <v>39.329000000000001</v>
          </cell>
          <cell r="O214">
            <v>29.555</v>
          </cell>
          <cell r="P214">
            <v>12.872999999999999</v>
          </cell>
          <cell r="Q214" t="str">
            <v>#N/A N/A</v>
          </cell>
          <cell r="R214">
            <v>12.475999999999999</v>
          </cell>
          <cell r="S214">
            <v>35.475000000000001</v>
          </cell>
          <cell r="T214">
            <v>13.36</v>
          </cell>
          <cell r="U214">
            <v>51.28</v>
          </cell>
          <cell r="V214">
            <v>19.213000000000001</v>
          </cell>
          <cell r="W214" t="str">
            <v>#N/A N/A</v>
          </cell>
          <cell r="X214">
            <v>3.2839999999999998</v>
          </cell>
          <cell r="Y214" t="str">
            <v>#N/A N/A</v>
          </cell>
          <cell r="Z214">
            <v>9.8580000000000005</v>
          </cell>
          <cell r="AA214">
            <v>15.340999999999999</v>
          </cell>
          <cell r="AB214">
            <v>152.678</v>
          </cell>
          <cell r="AC214">
            <v>89.024000000000001</v>
          </cell>
          <cell r="AD214">
            <v>36.271999999999998</v>
          </cell>
          <cell r="AE214">
            <v>51.17</v>
          </cell>
        </row>
        <row r="215">
          <cell r="A215">
            <v>28459</v>
          </cell>
          <cell r="B215">
            <v>576.40599999999995</v>
          </cell>
          <cell r="C215">
            <v>106.004</v>
          </cell>
          <cell r="D215">
            <v>83.055999999999997</v>
          </cell>
          <cell r="E215">
            <v>227.155</v>
          </cell>
          <cell r="F215">
            <v>1520.614</v>
          </cell>
          <cell r="G215">
            <v>62.627000000000002</v>
          </cell>
          <cell r="H215">
            <v>1809.1</v>
          </cell>
          <cell r="I215">
            <v>202.834</v>
          </cell>
          <cell r="J215">
            <v>151.62799999999999</v>
          </cell>
          <cell r="K215">
            <v>6.3209999999999997</v>
          </cell>
          <cell r="L215">
            <v>104.518</v>
          </cell>
          <cell r="M215">
            <v>11.754</v>
          </cell>
          <cell r="N215">
            <v>39.329000000000001</v>
          </cell>
          <cell r="O215">
            <v>29.555</v>
          </cell>
          <cell r="P215">
            <v>12.872999999999999</v>
          </cell>
          <cell r="Q215" t="str">
            <v>#N/A N/A</v>
          </cell>
          <cell r="R215">
            <v>12.475999999999999</v>
          </cell>
          <cell r="S215">
            <v>35.475000000000001</v>
          </cell>
          <cell r="T215">
            <v>13.36</v>
          </cell>
          <cell r="U215">
            <v>51.28</v>
          </cell>
          <cell r="V215">
            <v>19.213000000000001</v>
          </cell>
          <cell r="W215" t="str">
            <v>#N/A N/A</v>
          </cell>
          <cell r="X215">
            <v>3.2839999999999998</v>
          </cell>
          <cell r="Y215" t="str">
            <v>#N/A N/A</v>
          </cell>
          <cell r="Z215">
            <v>9.8580000000000005</v>
          </cell>
          <cell r="AA215">
            <v>15.340999999999999</v>
          </cell>
          <cell r="AB215">
            <v>152.678</v>
          </cell>
          <cell r="AC215">
            <v>89.024000000000001</v>
          </cell>
          <cell r="AD215">
            <v>36.271999999999998</v>
          </cell>
          <cell r="AE215">
            <v>51.17</v>
          </cell>
        </row>
        <row r="216">
          <cell r="A216">
            <v>28490</v>
          </cell>
          <cell r="B216">
            <v>709.40499999999997</v>
          </cell>
          <cell r="C216">
            <v>111.21899999999999</v>
          </cell>
          <cell r="D216">
            <v>87.802000000000007</v>
          </cell>
          <cell r="E216">
            <v>256.54899999999998</v>
          </cell>
          <cell r="F216">
            <v>1730.4269999999999</v>
          </cell>
          <cell r="G216">
            <v>66.888000000000005</v>
          </cell>
          <cell r="H216">
            <v>2013.6</v>
          </cell>
          <cell r="I216">
            <v>207.779</v>
          </cell>
          <cell r="J216">
            <v>172.34899999999999</v>
          </cell>
          <cell r="K216">
            <v>6.609</v>
          </cell>
          <cell r="L216">
            <v>123.61799999999999</v>
          </cell>
          <cell r="M216">
            <v>13.975</v>
          </cell>
          <cell r="N216">
            <v>48.396000000000001</v>
          </cell>
          <cell r="O216">
            <v>37.926000000000002</v>
          </cell>
          <cell r="P216">
            <v>15.706</v>
          </cell>
          <cell r="Q216" t="str">
            <v>#N/A N/A</v>
          </cell>
          <cell r="R216">
            <v>13.776</v>
          </cell>
          <cell r="S216">
            <v>39.4</v>
          </cell>
          <cell r="T216">
            <v>14.635999999999999</v>
          </cell>
          <cell r="U216">
            <v>58.677</v>
          </cell>
          <cell r="V216">
            <v>24.872</v>
          </cell>
          <cell r="W216" t="str">
            <v>#N/A N/A</v>
          </cell>
          <cell r="X216">
            <v>3.6179999999999999</v>
          </cell>
          <cell r="Y216" t="str">
            <v>#N/A N/A</v>
          </cell>
          <cell r="Z216">
            <v>13.359</v>
          </cell>
          <cell r="AA216">
            <v>19.471</v>
          </cell>
          <cell r="AB216">
            <v>176.17099999999999</v>
          </cell>
          <cell r="AC216">
            <v>81.825999999999993</v>
          </cell>
          <cell r="AD216">
            <v>42.337000000000003</v>
          </cell>
          <cell r="AE216">
            <v>56.780999999999999</v>
          </cell>
        </row>
        <row r="217">
          <cell r="A217">
            <v>28521</v>
          </cell>
          <cell r="B217">
            <v>709.40499999999997</v>
          </cell>
          <cell r="C217">
            <v>111.21899999999999</v>
          </cell>
          <cell r="D217">
            <v>87.802000000000007</v>
          </cell>
          <cell r="E217">
            <v>256.54899999999998</v>
          </cell>
          <cell r="F217">
            <v>1730.4269999999999</v>
          </cell>
          <cell r="G217">
            <v>66.888000000000005</v>
          </cell>
          <cell r="H217">
            <v>2013.6</v>
          </cell>
          <cell r="I217">
            <v>207.779</v>
          </cell>
          <cell r="J217">
            <v>172.34899999999999</v>
          </cell>
          <cell r="K217">
            <v>6.609</v>
          </cell>
          <cell r="L217">
            <v>123.61799999999999</v>
          </cell>
          <cell r="M217">
            <v>13.975</v>
          </cell>
          <cell r="N217">
            <v>48.396000000000001</v>
          </cell>
          <cell r="O217">
            <v>37.926000000000002</v>
          </cell>
          <cell r="P217">
            <v>15.706</v>
          </cell>
          <cell r="Q217" t="str">
            <v>#N/A N/A</v>
          </cell>
          <cell r="R217">
            <v>13.776</v>
          </cell>
          <cell r="S217">
            <v>39.4</v>
          </cell>
          <cell r="T217">
            <v>14.635999999999999</v>
          </cell>
          <cell r="U217">
            <v>58.677</v>
          </cell>
          <cell r="V217">
            <v>24.872</v>
          </cell>
          <cell r="W217" t="str">
            <v>#N/A N/A</v>
          </cell>
          <cell r="X217">
            <v>3.6179999999999999</v>
          </cell>
          <cell r="Y217" t="str">
            <v>#N/A N/A</v>
          </cell>
          <cell r="Z217">
            <v>13.359</v>
          </cell>
          <cell r="AA217">
            <v>19.471</v>
          </cell>
          <cell r="AB217">
            <v>176.17099999999999</v>
          </cell>
          <cell r="AC217">
            <v>81.825999999999993</v>
          </cell>
          <cell r="AD217">
            <v>42.337000000000003</v>
          </cell>
          <cell r="AE217">
            <v>56.780999999999999</v>
          </cell>
        </row>
        <row r="218">
          <cell r="A218">
            <v>28549</v>
          </cell>
          <cell r="B218">
            <v>709.40499999999997</v>
          </cell>
          <cell r="C218">
            <v>111.21899999999999</v>
          </cell>
          <cell r="D218">
            <v>87.802000000000007</v>
          </cell>
          <cell r="E218">
            <v>256.54899999999998</v>
          </cell>
          <cell r="F218">
            <v>1730.4269999999999</v>
          </cell>
          <cell r="G218">
            <v>66.888000000000005</v>
          </cell>
          <cell r="H218">
            <v>2013.6</v>
          </cell>
          <cell r="I218">
            <v>207.779</v>
          </cell>
          <cell r="J218">
            <v>172.34899999999999</v>
          </cell>
          <cell r="K218">
            <v>6.609</v>
          </cell>
          <cell r="L218">
            <v>123.61799999999999</v>
          </cell>
          <cell r="M218">
            <v>13.975</v>
          </cell>
          <cell r="N218">
            <v>48.396000000000001</v>
          </cell>
          <cell r="O218">
            <v>37.926000000000002</v>
          </cell>
          <cell r="P218">
            <v>15.706</v>
          </cell>
          <cell r="Q218" t="str">
            <v>#N/A N/A</v>
          </cell>
          <cell r="R218">
            <v>13.776</v>
          </cell>
          <cell r="S218">
            <v>39.4</v>
          </cell>
          <cell r="T218">
            <v>14.635999999999999</v>
          </cell>
          <cell r="U218">
            <v>58.677</v>
          </cell>
          <cell r="V218">
            <v>24.872</v>
          </cell>
          <cell r="W218" t="str">
            <v>#N/A N/A</v>
          </cell>
          <cell r="X218">
            <v>3.6179999999999999</v>
          </cell>
          <cell r="Y218" t="str">
            <v>#N/A N/A</v>
          </cell>
          <cell r="Z218">
            <v>13.359</v>
          </cell>
          <cell r="AA218">
            <v>19.471</v>
          </cell>
          <cell r="AB218">
            <v>176.17099999999999</v>
          </cell>
          <cell r="AC218">
            <v>81.825999999999993</v>
          </cell>
          <cell r="AD218">
            <v>42.337000000000003</v>
          </cell>
          <cell r="AE218">
            <v>56.780999999999999</v>
          </cell>
        </row>
        <row r="219">
          <cell r="A219">
            <v>28580</v>
          </cell>
          <cell r="B219">
            <v>709.40499999999997</v>
          </cell>
          <cell r="C219">
            <v>111.21899999999999</v>
          </cell>
          <cell r="D219">
            <v>87.802000000000007</v>
          </cell>
          <cell r="E219">
            <v>256.54899999999998</v>
          </cell>
          <cell r="F219">
            <v>1730.4269999999999</v>
          </cell>
          <cell r="G219">
            <v>66.888000000000005</v>
          </cell>
          <cell r="H219">
            <v>2013.6</v>
          </cell>
          <cell r="I219">
            <v>207.779</v>
          </cell>
          <cell r="J219">
            <v>172.34899999999999</v>
          </cell>
          <cell r="K219">
            <v>6.609</v>
          </cell>
          <cell r="L219">
            <v>123.61799999999999</v>
          </cell>
          <cell r="M219">
            <v>13.975</v>
          </cell>
          <cell r="N219">
            <v>48.396000000000001</v>
          </cell>
          <cell r="O219">
            <v>37.926000000000002</v>
          </cell>
          <cell r="P219">
            <v>15.706</v>
          </cell>
          <cell r="Q219" t="str">
            <v>#N/A N/A</v>
          </cell>
          <cell r="R219">
            <v>13.776</v>
          </cell>
          <cell r="S219">
            <v>39.4</v>
          </cell>
          <cell r="T219">
            <v>14.635999999999999</v>
          </cell>
          <cell r="U219">
            <v>58.677</v>
          </cell>
          <cell r="V219">
            <v>24.872</v>
          </cell>
          <cell r="W219" t="str">
            <v>#N/A N/A</v>
          </cell>
          <cell r="X219">
            <v>3.6179999999999999</v>
          </cell>
          <cell r="Y219" t="str">
            <v>#N/A N/A</v>
          </cell>
          <cell r="Z219">
            <v>13.359</v>
          </cell>
          <cell r="AA219">
            <v>19.471</v>
          </cell>
          <cell r="AB219">
            <v>176.17099999999999</v>
          </cell>
          <cell r="AC219">
            <v>81.825999999999993</v>
          </cell>
          <cell r="AD219">
            <v>42.337000000000003</v>
          </cell>
          <cell r="AE219">
            <v>56.780999999999999</v>
          </cell>
        </row>
        <row r="220">
          <cell r="A220">
            <v>28610</v>
          </cell>
          <cell r="B220">
            <v>709.40499999999997</v>
          </cell>
          <cell r="C220">
            <v>111.21899999999999</v>
          </cell>
          <cell r="D220">
            <v>87.802000000000007</v>
          </cell>
          <cell r="E220">
            <v>256.54899999999998</v>
          </cell>
          <cell r="F220">
            <v>1730.4269999999999</v>
          </cell>
          <cell r="G220">
            <v>66.888000000000005</v>
          </cell>
          <cell r="H220">
            <v>2013.6</v>
          </cell>
          <cell r="I220">
            <v>207.779</v>
          </cell>
          <cell r="J220">
            <v>172.34899999999999</v>
          </cell>
          <cell r="K220">
            <v>6.609</v>
          </cell>
          <cell r="L220">
            <v>123.61799999999999</v>
          </cell>
          <cell r="M220">
            <v>13.975</v>
          </cell>
          <cell r="N220">
            <v>48.396000000000001</v>
          </cell>
          <cell r="O220">
            <v>37.926000000000002</v>
          </cell>
          <cell r="P220">
            <v>15.706</v>
          </cell>
          <cell r="Q220" t="str">
            <v>#N/A N/A</v>
          </cell>
          <cell r="R220">
            <v>13.776</v>
          </cell>
          <cell r="S220">
            <v>39.4</v>
          </cell>
          <cell r="T220">
            <v>14.635999999999999</v>
          </cell>
          <cell r="U220">
            <v>58.677</v>
          </cell>
          <cell r="V220">
            <v>24.872</v>
          </cell>
          <cell r="W220" t="str">
            <v>#N/A N/A</v>
          </cell>
          <cell r="X220">
            <v>3.6179999999999999</v>
          </cell>
          <cell r="Y220" t="str">
            <v>#N/A N/A</v>
          </cell>
          <cell r="Z220">
            <v>13.359</v>
          </cell>
          <cell r="AA220">
            <v>19.471</v>
          </cell>
          <cell r="AB220">
            <v>176.17099999999999</v>
          </cell>
          <cell r="AC220">
            <v>81.825999999999993</v>
          </cell>
          <cell r="AD220">
            <v>42.337000000000003</v>
          </cell>
          <cell r="AE220">
            <v>56.780999999999999</v>
          </cell>
        </row>
        <row r="221">
          <cell r="A221">
            <v>28641</v>
          </cell>
          <cell r="B221">
            <v>709.40499999999997</v>
          </cell>
          <cell r="C221">
            <v>111.21899999999999</v>
          </cell>
          <cell r="D221">
            <v>87.802000000000007</v>
          </cell>
          <cell r="E221">
            <v>256.54899999999998</v>
          </cell>
          <cell r="F221">
            <v>1730.4269999999999</v>
          </cell>
          <cell r="G221">
            <v>66.888000000000005</v>
          </cell>
          <cell r="H221">
            <v>2013.6</v>
          </cell>
          <cell r="I221">
            <v>207.779</v>
          </cell>
          <cell r="J221">
            <v>172.34899999999999</v>
          </cell>
          <cell r="K221">
            <v>6.609</v>
          </cell>
          <cell r="L221">
            <v>123.61799999999999</v>
          </cell>
          <cell r="M221">
            <v>13.975</v>
          </cell>
          <cell r="N221">
            <v>48.396000000000001</v>
          </cell>
          <cell r="O221">
            <v>37.926000000000002</v>
          </cell>
          <cell r="P221">
            <v>15.706</v>
          </cell>
          <cell r="Q221" t="str">
            <v>#N/A N/A</v>
          </cell>
          <cell r="R221">
            <v>13.776</v>
          </cell>
          <cell r="S221">
            <v>39.4</v>
          </cell>
          <cell r="T221">
            <v>14.635999999999999</v>
          </cell>
          <cell r="U221">
            <v>58.677</v>
          </cell>
          <cell r="V221">
            <v>24.872</v>
          </cell>
          <cell r="W221" t="str">
            <v>#N/A N/A</v>
          </cell>
          <cell r="X221">
            <v>3.6179999999999999</v>
          </cell>
          <cell r="Y221" t="str">
            <v>#N/A N/A</v>
          </cell>
          <cell r="Z221">
            <v>13.359</v>
          </cell>
          <cell r="AA221">
            <v>19.471</v>
          </cell>
          <cell r="AB221">
            <v>176.17099999999999</v>
          </cell>
          <cell r="AC221">
            <v>81.825999999999993</v>
          </cell>
          <cell r="AD221">
            <v>42.337000000000003</v>
          </cell>
          <cell r="AE221">
            <v>56.780999999999999</v>
          </cell>
        </row>
        <row r="222">
          <cell r="A222">
            <v>28671</v>
          </cell>
          <cell r="B222">
            <v>709.40499999999997</v>
          </cell>
          <cell r="C222">
            <v>111.21899999999999</v>
          </cell>
          <cell r="D222">
            <v>87.802000000000007</v>
          </cell>
          <cell r="E222">
            <v>256.54899999999998</v>
          </cell>
          <cell r="F222">
            <v>1730.4269999999999</v>
          </cell>
          <cell r="G222">
            <v>66.888000000000005</v>
          </cell>
          <cell r="H222">
            <v>2013.6</v>
          </cell>
          <cell r="I222">
            <v>207.779</v>
          </cell>
          <cell r="J222">
            <v>172.34899999999999</v>
          </cell>
          <cell r="K222">
            <v>6.609</v>
          </cell>
          <cell r="L222">
            <v>123.61799999999999</v>
          </cell>
          <cell r="M222">
            <v>13.975</v>
          </cell>
          <cell r="N222">
            <v>48.396000000000001</v>
          </cell>
          <cell r="O222">
            <v>37.926000000000002</v>
          </cell>
          <cell r="P222">
            <v>15.706</v>
          </cell>
          <cell r="Q222" t="str">
            <v>#N/A N/A</v>
          </cell>
          <cell r="R222">
            <v>13.776</v>
          </cell>
          <cell r="S222">
            <v>39.4</v>
          </cell>
          <cell r="T222">
            <v>14.635999999999999</v>
          </cell>
          <cell r="U222">
            <v>58.677</v>
          </cell>
          <cell r="V222">
            <v>24.872</v>
          </cell>
          <cell r="W222" t="str">
            <v>#N/A N/A</v>
          </cell>
          <cell r="X222">
            <v>3.6179999999999999</v>
          </cell>
          <cell r="Y222" t="str">
            <v>#N/A N/A</v>
          </cell>
          <cell r="Z222">
            <v>13.359</v>
          </cell>
          <cell r="AA222">
            <v>19.471</v>
          </cell>
          <cell r="AB222">
            <v>176.17099999999999</v>
          </cell>
          <cell r="AC222">
            <v>81.825999999999993</v>
          </cell>
          <cell r="AD222">
            <v>42.337000000000003</v>
          </cell>
          <cell r="AE222">
            <v>56.780999999999999</v>
          </cell>
        </row>
        <row r="223">
          <cell r="A223">
            <v>28702</v>
          </cell>
          <cell r="B223">
            <v>709.40499999999997</v>
          </cell>
          <cell r="C223">
            <v>111.21899999999999</v>
          </cell>
          <cell r="D223">
            <v>87.802000000000007</v>
          </cell>
          <cell r="E223">
            <v>256.54899999999998</v>
          </cell>
          <cell r="F223">
            <v>1730.4269999999999</v>
          </cell>
          <cell r="G223">
            <v>66.888000000000005</v>
          </cell>
          <cell r="H223">
            <v>2013.6</v>
          </cell>
          <cell r="I223">
            <v>207.779</v>
          </cell>
          <cell r="J223">
            <v>172.34899999999999</v>
          </cell>
          <cell r="K223">
            <v>6.609</v>
          </cell>
          <cell r="L223">
            <v>123.61799999999999</v>
          </cell>
          <cell r="M223">
            <v>13.975</v>
          </cell>
          <cell r="N223">
            <v>48.396000000000001</v>
          </cell>
          <cell r="O223">
            <v>37.926000000000002</v>
          </cell>
          <cell r="P223">
            <v>15.706</v>
          </cell>
          <cell r="Q223" t="str">
            <v>#N/A N/A</v>
          </cell>
          <cell r="R223">
            <v>13.776</v>
          </cell>
          <cell r="S223">
            <v>39.4</v>
          </cell>
          <cell r="T223">
            <v>14.635999999999999</v>
          </cell>
          <cell r="U223">
            <v>58.677</v>
          </cell>
          <cell r="V223">
            <v>24.872</v>
          </cell>
          <cell r="W223" t="str">
            <v>#N/A N/A</v>
          </cell>
          <cell r="X223">
            <v>3.6179999999999999</v>
          </cell>
          <cell r="Y223" t="str">
            <v>#N/A N/A</v>
          </cell>
          <cell r="Z223">
            <v>13.359</v>
          </cell>
          <cell r="AA223">
            <v>19.471</v>
          </cell>
          <cell r="AB223">
            <v>176.17099999999999</v>
          </cell>
          <cell r="AC223">
            <v>81.825999999999993</v>
          </cell>
          <cell r="AD223">
            <v>42.337000000000003</v>
          </cell>
          <cell r="AE223">
            <v>56.780999999999999</v>
          </cell>
        </row>
        <row r="224">
          <cell r="A224">
            <v>28733</v>
          </cell>
          <cell r="B224">
            <v>709.40499999999997</v>
          </cell>
          <cell r="C224">
            <v>111.21899999999999</v>
          </cell>
          <cell r="D224">
            <v>87.802000000000007</v>
          </cell>
          <cell r="E224">
            <v>256.54899999999998</v>
          </cell>
          <cell r="F224">
            <v>1730.4269999999999</v>
          </cell>
          <cell r="G224">
            <v>66.888000000000005</v>
          </cell>
          <cell r="H224">
            <v>2013.6</v>
          </cell>
          <cell r="I224">
            <v>207.779</v>
          </cell>
          <cell r="J224">
            <v>172.34899999999999</v>
          </cell>
          <cell r="K224">
            <v>6.609</v>
          </cell>
          <cell r="L224">
            <v>123.61799999999999</v>
          </cell>
          <cell r="M224">
            <v>13.975</v>
          </cell>
          <cell r="N224">
            <v>48.396000000000001</v>
          </cell>
          <cell r="O224">
            <v>37.926000000000002</v>
          </cell>
          <cell r="P224">
            <v>15.706</v>
          </cell>
          <cell r="Q224" t="str">
            <v>#N/A N/A</v>
          </cell>
          <cell r="R224">
            <v>13.776</v>
          </cell>
          <cell r="S224">
            <v>39.4</v>
          </cell>
          <cell r="T224">
            <v>14.635999999999999</v>
          </cell>
          <cell r="U224">
            <v>58.677</v>
          </cell>
          <cell r="V224">
            <v>24.872</v>
          </cell>
          <cell r="W224" t="str">
            <v>#N/A N/A</v>
          </cell>
          <cell r="X224">
            <v>3.6179999999999999</v>
          </cell>
          <cell r="Y224" t="str">
            <v>#N/A N/A</v>
          </cell>
          <cell r="Z224">
            <v>13.359</v>
          </cell>
          <cell r="AA224">
            <v>19.471</v>
          </cell>
          <cell r="AB224">
            <v>176.17099999999999</v>
          </cell>
          <cell r="AC224">
            <v>81.825999999999993</v>
          </cell>
          <cell r="AD224">
            <v>42.337000000000003</v>
          </cell>
          <cell r="AE224">
            <v>56.780999999999999</v>
          </cell>
        </row>
        <row r="225">
          <cell r="A225">
            <v>28763</v>
          </cell>
          <cell r="B225">
            <v>709.40499999999997</v>
          </cell>
          <cell r="C225">
            <v>111.21899999999999</v>
          </cell>
          <cell r="D225">
            <v>87.802000000000007</v>
          </cell>
          <cell r="E225">
            <v>256.54899999999998</v>
          </cell>
          <cell r="F225">
            <v>1730.4269999999999</v>
          </cell>
          <cell r="G225">
            <v>66.888000000000005</v>
          </cell>
          <cell r="H225">
            <v>2013.6</v>
          </cell>
          <cell r="I225">
            <v>207.779</v>
          </cell>
          <cell r="J225">
            <v>172.34899999999999</v>
          </cell>
          <cell r="K225">
            <v>6.609</v>
          </cell>
          <cell r="L225">
            <v>123.61799999999999</v>
          </cell>
          <cell r="M225">
            <v>13.975</v>
          </cell>
          <cell r="N225">
            <v>48.396000000000001</v>
          </cell>
          <cell r="O225">
            <v>37.926000000000002</v>
          </cell>
          <cell r="P225">
            <v>15.706</v>
          </cell>
          <cell r="Q225" t="str">
            <v>#N/A N/A</v>
          </cell>
          <cell r="R225">
            <v>13.776</v>
          </cell>
          <cell r="S225">
            <v>39.4</v>
          </cell>
          <cell r="T225">
            <v>14.635999999999999</v>
          </cell>
          <cell r="U225">
            <v>58.677</v>
          </cell>
          <cell r="V225">
            <v>24.872</v>
          </cell>
          <cell r="W225" t="str">
            <v>#N/A N/A</v>
          </cell>
          <cell r="X225">
            <v>3.6179999999999999</v>
          </cell>
          <cell r="Y225" t="str">
            <v>#N/A N/A</v>
          </cell>
          <cell r="Z225">
            <v>13.359</v>
          </cell>
          <cell r="AA225">
            <v>19.471</v>
          </cell>
          <cell r="AB225">
            <v>176.17099999999999</v>
          </cell>
          <cell r="AC225">
            <v>81.825999999999993</v>
          </cell>
          <cell r="AD225">
            <v>42.337000000000003</v>
          </cell>
          <cell r="AE225">
            <v>56.780999999999999</v>
          </cell>
        </row>
        <row r="226">
          <cell r="A226">
            <v>28794</v>
          </cell>
          <cell r="B226">
            <v>709.40499999999997</v>
          </cell>
          <cell r="C226">
            <v>111.21899999999999</v>
          </cell>
          <cell r="D226">
            <v>87.802000000000007</v>
          </cell>
          <cell r="E226">
            <v>256.54899999999998</v>
          </cell>
          <cell r="F226">
            <v>1730.4269999999999</v>
          </cell>
          <cell r="G226">
            <v>66.888000000000005</v>
          </cell>
          <cell r="H226">
            <v>2013.6</v>
          </cell>
          <cell r="I226">
            <v>207.779</v>
          </cell>
          <cell r="J226">
            <v>172.34899999999999</v>
          </cell>
          <cell r="K226">
            <v>6.609</v>
          </cell>
          <cell r="L226">
            <v>123.61799999999999</v>
          </cell>
          <cell r="M226">
            <v>13.975</v>
          </cell>
          <cell r="N226">
            <v>48.396000000000001</v>
          </cell>
          <cell r="O226">
            <v>37.926000000000002</v>
          </cell>
          <cell r="P226">
            <v>15.706</v>
          </cell>
          <cell r="Q226" t="str">
            <v>#N/A N/A</v>
          </cell>
          <cell r="R226">
            <v>13.776</v>
          </cell>
          <cell r="S226">
            <v>39.4</v>
          </cell>
          <cell r="T226">
            <v>14.635999999999999</v>
          </cell>
          <cell r="U226">
            <v>58.677</v>
          </cell>
          <cell r="V226">
            <v>24.872</v>
          </cell>
          <cell r="W226" t="str">
            <v>#N/A N/A</v>
          </cell>
          <cell r="X226">
            <v>3.6179999999999999</v>
          </cell>
          <cell r="Y226" t="str">
            <v>#N/A N/A</v>
          </cell>
          <cell r="Z226">
            <v>13.359</v>
          </cell>
          <cell r="AA226">
            <v>19.471</v>
          </cell>
          <cell r="AB226">
            <v>176.17099999999999</v>
          </cell>
          <cell r="AC226">
            <v>81.825999999999993</v>
          </cell>
          <cell r="AD226">
            <v>42.337000000000003</v>
          </cell>
          <cell r="AE226">
            <v>56.780999999999999</v>
          </cell>
        </row>
        <row r="227">
          <cell r="A227">
            <v>28824</v>
          </cell>
          <cell r="B227">
            <v>709.40499999999997</v>
          </cell>
          <cell r="C227">
            <v>111.21899999999999</v>
          </cell>
          <cell r="D227">
            <v>87.802000000000007</v>
          </cell>
          <cell r="E227">
            <v>256.54899999999998</v>
          </cell>
          <cell r="F227">
            <v>1730.4269999999999</v>
          </cell>
          <cell r="G227">
            <v>66.888000000000005</v>
          </cell>
          <cell r="H227">
            <v>2013.6</v>
          </cell>
          <cell r="I227">
            <v>207.779</v>
          </cell>
          <cell r="J227">
            <v>172.34899999999999</v>
          </cell>
          <cell r="K227">
            <v>6.609</v>
          </cell>
          <cell r="L227">
            <v>123.61799999999999</v>
          </cell>
          <cell r="M227">
            <v>13.975</v>
          </cell>
          <cell r="N227">
            <v>48.396000000000001</v>
          </cell>
          <cell r="O227">
            <v>37.926000000000002</v>
          </cell>
          <cell r="P227">
            <v>15.706</v>
          </cell>
          <cell r="Q227" t="str">
            <v>#N/A N/A</v>
          </cell>
          <cell r="R227">
            <v>13.776</v>
          </cell>
          <cell r="S227">
            <v>39.4</v>
          </cell>
          <cell r="T227">
            <v>14.635999999999999</v>
          </cell>
          <cell r="U227">
            <v>58.677</v>
          </cell>
          <cell r="V227">
            <v>24.872</v>
          </cell>
          <cell r="W227" t="str">
            <v>#N/A N/A</v>
          </cell>
          <cell r="X227">
            <v>3.6179999999999999</v>
          </cell>
          <cell r="Y227" t="str">
            <v>#N/A N/A</v>
          </cell>
          <cell r="Z227">
            <v>13.359</v>
          </cell>
          <cell r="AA227">
            <v>19.471</v>
          </cell>
          <cell r="AB227">
            <v>176.17099999999999</v>
          </cell>
          <cell r="AC227">
            <v>81.825999999999993</v>
          </cell>
          <cell r="AD227">
            <v>42.337000000000003</v>
          </cell>
          <cell r="AE227">
            <v>56.780999999999999</v>
          </cell>
        </row>
        <row r="228">
          <cell r="A228">
            <v>28855</v>
          </cell>
          <cell r="B228">
            <v>996.74199999999996</v>
          </cell>
          <cell r="C228">
            <v>119.441</v>
          </cell>
          <cell r="D228">
            <v>97.072000000000003</v>
          </cell>
          <cell r="E228">
            <v>325.12299999999999</v>
          </cell>
          <cell r="F228">
            <v>2117.7939999999999</v>
          </cell>
          <cell r="G228">
            <v>93.543000000000006</v>
          </cell>
          <cell r="H228">
            <v>2276</v>
          </cell>
          <cell r="I228">
            <v>214.673</v>
          </cell>
          <cell r="J228">
            <v>148.179</v>
          </cell>
          <cell r="K228">
            <v>7.5019999999999998</v>
          </cell>
          <cell r="L228">
            <v>139.709</v>
          </cell>
          <cell r="M228">
            <v>16.658000000000001</v>
          </cell>
          <cell r="N228">
            <v>54.298000000000002</v>
          </cell>
          <cell r="O228">
            <v>51.125</v>
          </cell>
          <cell r="P228">
            <v>18.297000000000001</v>
          </cell>
          <cell r="Q228" t="str">
            <v>#N/A N/A</v>
          </cell>
          <cell r="R228">
            <v>13.619</v>
          </cell>
          <cell r="S228">
            <v>45.328000000000003</v>
          </cell>
          <cell r="T228">
            <v>14.85</v>
          </cell>
          <cell r="U228">
            <v>65.147000000000006</v>
          </cell>
          <cell r="V228">
            <v>23.776</v>
          </cell>
          <cell r="W228" t="str">
            <v>#N/A N/A</v>
          </cell>
          <cell r="X228">
            <v>4.0519999999999996</v>
          </cell>
          <cell r="Y228" t="str">
            <v>#N/A N/A</v>
          </cell>
          <cell r="Z228">
            <v>15.399000000000001</v>
          </cell>
          <cell r="AA228">
            <v>23.263999999999999</v>
          </cell>
          <cell r="AB228">
            <v>200.80099999999999</v>
          </cell>
          <cell r="AC228">
            <v>102.517</v>
          </cell>
          <cell r="AD228">
            <v>46.508000000000003</v>
          </cell>
          <cell r="AE228">
            <v>58.082999999999998</v>
          </cell>
        </row>
        <row r="229">
          <cell r="A229">
            <v>28886</v>
          </cell>
          <cell r="B229">
            <v>996.74199999999996</v>
          </cell>
          <cell r="C229">
            <v>119.441</v>
          </cell>
          <cell r="D229">
            <v>97.072000000000003</v>
          </cell>
          <cell r="E229">
            <v>325.12299999999999</v>
          </cell>
          <cell r="F229">
            <v>2117.7939999999999</v>
          </cell>
          <cell r="G229">
            <v>93.543000000000006</v>
          </cell>
          <cell r="H229">
            <v>2276</v>
          </cell>
          <cell r="I229">
            <v>214.673</v>
          </cell>
          <cell r="J229">
            <v>148.179</v>
          </cell>
          <cell r="K229">
            <v>7.5019999999999998</v>
          </cell>
          <cell r="L229">
            <v>139.709</v>
          </cell>
          <cell r="M229">
            <v>16.658000000000001</v>
          </cell>
          <cell r="N229">
            <v>54.298000000000002</v>
          </cell>
          <cell r="O229">
            <v>51.125</v>
          </cell>
          <cell r="P229">
            <v>18.297000000000001</v>
          </cell>
          <cell r="Q229" t="str">
            <v>#N/A N/A</v>
          </cell>
          <cell r="R229">
            <v>13.619</v>
          </cell>
          <cell r="S229">
            <v>45.328000000000003</v>
          </cell>
          <cell r="T229">
            <v>14.85</v>
          </cell>
          <cell r="U229">
            <v>65.147000000000006</v>
          </cell>
          <cell r="V229">
            <v>23.776</v>
          </cell>
          <cell r="W229" t="str">
            <v>#N/A N/A</v>
          </cell>
          <cell r="X229">
            <v>4.0519999999999996</v>
          </cell>
          <cell r="Y229" t="str">
            <v>#N/A N/A</v>
          </cell>
          <cell r="Z229">
            <v>15.399000000000001</v>
          </cell>
          <cell r="AA229">
            <v>23.263999999999999</v>
          </cell>
          <cell r="AB229">
            <v>200.80099999999999</v>
          </cell>
          <cell r="AC229">
            <v>102.517</v>
          </cell>
          <cell r="AD229">
            <v>46.508000000000003</v>
          </cell>
          <cell r="AE229">
            <v>58.082999999999998</v>
          </cell>
        </row>
        <row r="230">
          <cell r="A230">
            <v>28914</v>
          </cell>
          <cell r="B230">
            <v>996.74199999999996</v>
          </cell>
          <cell r="C230">
            <v>119.441</v>
          </cell>
          <cell r="D230">
            <v>97.072000000000003</v>
          </cell>
          <cell r="E230">
            <v>325.12299999999999</v>
          </cell>
          <cell r="F230">
            <v>2117.7939999999999</v>
          </cell>
          <cell r="G230">
            <v>93.543000000000006</v>
          </cell>
          <cell r="H230">
            <v>2276</v>
          </cell>
          <cell r="I230">
            <v>214.673</v>
          </cell>
          <cell r="J230">
            <v>148.179</v>
          </cell>
          <cell r="K230">
            <v>7.5019999999999998</v>
          </cell>
          <cell r="L230">
            <v>139.709</v>
          </cell>
          <cell r="M230">
            <v>16.658000000000001</v>
          </cell>
          <cell r="N230">
            <v>54.298000000000002</v>
          </cell>
          <cell r="O230">
            <v>51.125</v>
          </cell>
          <cell r="P230">
            <v>18.297000000000001</v>
          </cell>
          <cell r="Q230" t="str">
            <v>#N/A N/A</v>
          </cell>
          <cell r="R230">
            <v>13.619</v>
          </cell>
          <cell r="S230">
            <v>45.328000000000003</v>
          </cell>
          <cell r="T230">
            <v>14.85</v>
          </cell>
          <cell r="U230">
            <v>65.147000000000006</v>
          </cell>
          <cell r="V230">
            <v>23.776</v>
          </cell>
          <cell r="W230" t="str">
            <v>#N/A N/A</v>
          </cell>
          <cell r="X230">
            <v>4.0519999999999996</v>
          </cell>
          <cell r="Y230" t="str">
            <v>#N/A N/A</v>
          </cell>
          <cell r="Z230">
            <v>15.399000000000001</v>
          </cell>
          <cell r="AA230">
            <v>23.263999999999999</v>
          </cell>
          <cell r="AB230">
            <v>200.80099999999999</v>
          </cell>
          <cell r="AC230">
            <v>102.517</v>
          </cell>
          <cell r="AD230">
            <v>46.508000000000003</v>
          </cell>
          <cell r="AE230">
            <v>58.082999999999998</v>
          </cell>
        </row>
        <row r="231">
          <cell r="A231">
            <v>28945</v>
          </cell>
          <cell r="B231">
            <v>996.74199999999996</v>
          </cell>
          <cell r="C231">
            <v>119.441</v>
          </cell>
          <cell r="D231">
            <v>97.072000000000003</v>
          </cell>
          <cell r="E231">
            <v>325.12299999999999</v>
          </cell>
          <cell r="F231">
            <v>2117.7939999999999</v>
          </cell>
          <cell r="G231">
            <v>93.543000000000006</v>
          </cell>
          <cell r="H231">
            <v>2276</v>
          </cell>
          <cell r="I231">
            <v>214.673</v>
          </cell>
          <cell r="J231">
            <v>148.179</v>
          </cell>
          <cell r="K231">
            <v>7.5019999999999998</v>
          </cell>
          <cell r="L231">
            <v>139.709</v>
          </cell>
          <cell r="M231">
            <v>16.658000000000001</v>
          </cell>
          <cell r="N231">
            <v>54.298000000000002</v>
          </cell>
          <cell r="O231">
            <v>51.125</v>
          </cell>
          <cell r="P231">
            <v>18.297000000000001</v>
          </cell>
          <cell r="Q231" t="str">
            <v>#N/A N/A</v>
          </cell>
          <cell r="R231">
            <v>13.619</v>
          </cell>
          <cell r="S231">
            <v>45.328000000000003</v>
          </cell>
          <cell r="T231">
            <v>14.85</v>
          </cell>
          <cell r="U231">
            <v>65.147000000000006</v>
          </cell>
          <cell r="V231">
            <v>23.776</v>
          </cell>
          <cell r="W231" t="str">
            <v>#N/A N/A</v>
          </cell>
          <cell r="X231">
            <v>4.0519999999999996</v>
          </cell>
          <cell r="Y231" t="str">
            <v>#N/A N/A</v>
          </cell>
          <cell r="Z231">
            <v>15.399000000000001</v>
          </cell>
          <cell r="AA231">
            <v>23.263999999999999</v>
          </cell>
          <cell r="AB231">
            <v>200.80099999999999</v>
          </cell>
          <cell r="AC231">
            <v>102.517</v>
          </cell>
          <cell r="AD231">
            <v>46.508000000000003</v>
          </cell>
          <cell r="AE231">
            <v>58.082999999999998</v>
          </cell>
        </row>
        <row r="232">
          <cell r="A232">
            <v>28975</v>
          </cell>
          <cell r="B232">
            <v>996.74199999999996</v>
          </cell>
          <cell r="C232">
            <v>119.441</v>
          </cell>
          <cell r="D232">
            <v>97.072000000000003</v>
          </cell>
          <cell r="E232">
            <v>325.12299999999999</v>
          </cell>
          <cell r="F232">
            <v>2117.7939999999999</v>
          </cell>
          <cell r="G232">
            <v>93.543000000000006</v>
          </cell>
          <cell r="H232">
            <v>2276</v>
          </cell>
          <cell r="I232">
            <v>214.673</v>
          </cell>
          <cell r="J232">
            <v>148.179</v>
          </cell>
          <cell r="K232">
            <v>7.5019999999999998</v>
          </cell>
          <cell r="L232">
            <v>139.709</v>
          </cell>
          <cell r="M232">
            <v>16.658000000000001</v>
          </cell>
          <cell r="N232">
            <v>54.298000000000002</v>
          </cell>
          <cell r="O232">
            <v>51.125</v>
          </cell>
          <cell r="P232">
            <v>18.297000000000001</v>
          </cell>
          <cell r="Q232" t="str">
            <v>#N/A N/A</v>
          </cell>
          <cell r="R232">
            <v>13.619</v>
          </cell>
          <cell r="S232">
            <v>45.328000000000003</v>
          </cell>
          <cell r="T232">
            <v>14.85</v>
          </cell>
          <cell r="U232">
            <v>65.147000000000006</v>
          </cell>
          <cell r="V232">
            <v>23.776</v>
          </cell>
          <cell r="W232" t="str">
            <v>#N/A N/A</v>
          </cell>
          <cell r="X232">
            <v>4.0519999999999996</v>
          </cell>
          <cell r="Y232" t="str">
            <v>#N/A N/A</v>
          </cell>
          <cell r="Z232">
            <v>15.399000000000001</v>
          </cell>
          <cell r="AA232">
            <v>23.263999999999999</v>
          </cell>
          <cell r="AB232">
            <v>200.80099999999999</v>
          </cell>
          <cell r="AC232">
            <v>102.517</v>
          </cell>
          <cell r="AD232">
            <v>46.508000000000003</v>
          </cell>
          <cell r="AE232">
            <v>58.082999999999998</v>
          </cell>
        </row>
        <row r="233">
          <cell r="A233">
            <v>29006</v>
          </cell>
          <cell r="B233">
            <v>996.74199999999996</v>
          </cell>
          <cell r="C233">
            <v>119.441</v>
          </cell>
          <cell r="D233">
            <v>97.072000000000003</v>
          </cell>
          <cell r="E233">
            <v>325.12299999999999</v>
          </cell>
          <cell r="F233">
            <v>2117.7939999999999</v>
          </cell>
          <cell r="G233">
            <v>93.543000000000006</v>
          </cell>
          <cell r="H233">
            <v>2276</v>
          </cell>
          <cell r="I233">
            <v>214.673</v>
          </cell>
          <cell r="J233">
            <v>148.179</v>
          </cell>
          <cell r="K233">
            <v>7.5019999999999998</v>
          </cell>
          <cell r="L233">
            <v>139.709</v>
          </cell>
          <cell r="M233">
            <v>16.658000000000001</v>
          </cell>
          <cell r="N233">
            <v>54.298000000000002</v>
          </cell>
          <cell r="O233">
            <v>51.125</v>
          </cell>
          <cell r="P233">
            <v>18.297000000000001</v>
          </cell>
          <cell r="Q233" t="str">
            <v>#N/A N/A</v>
          </cell>
          <cell r="R233">
            <v>13.619</v>
          </cell>
          <cell r="S233">
            <v>45.328000000000003</v>
          </cell>
          <cell r="T233">
            <v>14.85</v>
          </cell>
          <cell r="U233">
            <v>65.147000000000006</v>
          </cell>
          <cell r="V233">
            <v>23.776</v>
          </cell>
          <cell r="W233" t="str">
            <v>#N/A N/A</v>
          </cell>
          <cell r="X233">
            <v>4.0519999999999996</v>
          </cell>
          <cell r="Y233" t="str">
            <v>#N/A N/A</v>
          </cell>
          <cell r="Z233">
            <v>15.399000000000001</v>
          </cell>
          <cell r="AA233">
            <v>23.263999999999999</v>
          </cell>
          <cell r="AB233">
            <v>200.80099999999999</v>
          </cell>
          <cell r="AC233">
            <v>102.517</v>
          </cell>
          <cell r="AD233">
            <v>46.508000000000003</v>
          </cell>
          <cell r="AE233">
            <v>58.082999999999998</v>
          </cell>
        </row>
        <row r="234">
          <cell r="A234">
            <v>29036</v>
          </cell>
          <cell r="B234">
            <v>996.74199999999996</v>
          </cell>
          <cell r="C234">
            <v>119.441</v>
          </cell>
          <cell r="D234">
            <v>97.072000000000003</v>
          </cell>
          <cell r="E234">
            <v>325.12299999999999</v>
          </cell>
          <cell r="F234">
            <v>2117.7939999999999</v>
          </cell>
          <cell r="G234">
            <v>93.543000000000006</v>
          </cell>
          <cell r="H234">
            <v>2276</v>
          </cell>
          <cell r="I234">
            <v>214.673</v>
          </cell>
          <cell r="J234">
            <v>148.179</v>
          </cell>
          <cell r="K234">
            <v>7.5019999999999998</v>
          </cell>
          <cell r="L234">
            <v>139.709</v>
          </cell>
          <cell r="M234">
            <v>16.658000000000001</v>
          </cell>
          <cell r="N234">
            <v>54.298000000000002</v>
          </cell>
          <cell r="O234">
            <v>51.125</v>
          </cell>
          <cell r="P234">
            <v>18.297000000000001</v>
          </cell>
          <cell r="Q234" t="str">
            <v>#N/A N/A</v>
          </cell>
          <cell r="R234">
            <v>13.619</v>
          </cell>
          <cell r="S234">
            <v>45.328000000000003</v>
          </cell>
          <cell r="T234">
            <v>14.85</v>
          </cell>
          <cell r="U234">
            <v>65.147000000000006</v>
          </cell>
          <cell r="V234">
            <v>23.776</v>
          </cell>
          <cell r="W234" t="str">
            <v>#N/A N/A</v>
          </cell>
          <cell r="X234">
            <v>4.0519999999999996</v>
          </cell>
          <cell r="Y234" t="str">
            <v>#N/A N/A</v>
          </cell>
          <cell r="Z234">
            <v>15.399000000000001</v>
          </cell>
          <cell r="AA234">
            <v>23.263999999999999</v>
          </cell>
          <cell r="AB234">
            <v>200.80099999999999</v>
          </cell>
          <cell r="AC234">
            <v>102.517</v>
          </cell>
          <cell r="AD234">
            <v>46.508000000000003</v>
          </cell>
          <cell r="AE234">
            <v>58.082999999999998</v>
          </cell>
        </row>
        <row r="235">
          <cell r="A235">
            <v>29067</v>
          </cell>
          <cell r="B235">
            <v>996.74199999999996</v>
          </cell>
          <cell r="C235">
            <v>119.441</v>
          </cell>
          <cell r="D235">
            <v>97.072000000000003</v>
          </cell>
          <cell r="E235">
            <v>325.12299999999999</v>
          </cell>
          <cell r="F235">
            <v>2117.7939999999999</v>
          </cell>
          <cell r="G235">
            <v>93.543000000000006</v>
          </cell>
          <cell r="H235">
            <v>2276</v>
          </cell>
          <cell r="I235">
            <v>214.673</v>
          </cell>
          <cell r="J235">
            <v>148.179</v>
          </cell>
          <cell r="K235">
            <v>7.5019999999999998</v>
          </cell>
          <cell r="L235">
            <v>139.709</v>
          </cell>
          <cell r="M235">
            <v>16.658000000000001</v>
          </cell>
          <cell r="N235">
            <v>54.298000000000002</v>
          </cell>
          <cell r="O235">
            <v>51.125</v>
          </cell>
          <cell r="P235">
            <v>18.297000000000001</v>
          </cell>
          <cell r="Q235" t="str">
            <v>#N/A N/A</v>
          </cell>
          <cell r="R235">
            <v>13.619</v>
          </cell>
          <cell r="S235">
            <v>45.328000000000003</v>
          </cell>
          <cell r="T235">
            <v>14.85</v>
          </cell>
          <cell r="U235">
            <v>65.147000000000006</v>
          </cell>
          <cell r="V235">
            <v>23.776</v>
          </cell>
          <cell r="W235" t="str">
            <v>#N/A N/A</v>
          </cell>
          <cell r="X235">
            <v>4.0519999999999996</v>
          </cell>
          <cell r="Y235" t="str">
            <v>#N/A N/A</v>
          </cell>
          <cell r="Z235">
            <v>15.399000000000001</v>
          </cell>
          <cell r="AA235">
            <v>23.263999999999999</v>
          </cell>
          <cell r="AB235">
            <v>200.80099999999999</v>
          </cell>
          <cell r="AC235">
            <v>102.517</v>
          </cell>
          <cell r="AD235">
            <v>46.508000000000003</v>
          </cell>
          <cell r="AE235">
            <v>58.082999999999998</v>
          </cell>
        </row>
        <row r="236">
          <cell r="A236">
            <v>29098</v>
          </cell>
          <cell r="B236">
            <v>996.74199999999996</v>
          </cell>
          <cell r="C236">
            <v>119.441</v>
          </cell>
          <cell r="D236">
            <v>97.072000000000003</v>
          </cell>
          <cell r="E236">
            <v>325.12299999999999</v>
          </cell>
          <cell r="F236">
            <v>2117.7939999999999</v>
          </cell>
          <cell r="G236">
            <v>93.543000000000006</v>
          </cell>
          <cell r="H236">
            <v>2276</v>
          </cell>
          <cell r="I236">
            <v>214.673</v>
          </cell>
          <cell r="J236">
            <v>148.179</v>
          </cell>
          <cell r="K236">
            <v>7.5019999999999998</v>
          </cell>
          <cell r="L236">
            <v>139.709</v>
          </cell>
          <cell r="M236">
            <v>16.658000000000001</v>
          </cell>
          <cell r="N236">
            <v>54.298000000000002</v>
          </cell>
          <cell r="O236">
            <v>51.125</v>
          </cell>
          <cell r="P236">
            <v>18.297000000000001</v>
          </cell>
          <cell r="Q236" t="str">
            <v>#N/A N/A</v>
          </cell>
          <cell r="R236">
            <v>13.619</v>
          </cell>
          <cell r="S236">
            <v>45.328000000000003</v>
          </cell>
          <cell r="T236">
            <v>14.85</v>
          </cell>
          <cell r="U236">
            <v>65.147000000000006</v>
          </cell>
          <cell r="V236">
            <v>23.776</v>
          </cell>
          <cell r="W236" t="str">
            <v>#N/A N/A</v>
          </cell>
          <cell r="X236">
            <v>4.0519999999999996</v>
          </cell>
          <cell r="Y236" t="str">
            <v>#N/A N/A</v>
          </cell>
          <cell r="Z236">
            <v>15.399000000000001</v>
          </cell>
          <cell r="AA236">
            <v>23.263999999999999</v>
          </cell>
          <cell r="AB236">
            <v>200.80099999999999</v>
          </cell>
          <cell r="AC236">
            <v>102.517</v>
          </cell>
          <cell r="AD236">
            <v>46.508000000000003</v>
          </cell>
          <cell r="AE236">
            <v>58.082999999999998</v>
          </cell>
        </row>
        <row r="237">
          <cell r="A237">
            <v>29128</v>
          </cell>
          <cell r="B237">
            <v>996.74199999999996</v>
          </cell>
          <cell r="C237">
            <v>119.441</v>
          </cell>
          <cell r="D237">
            <v>97.072000000000003</v>
          </cell>
          <cell r="E237">
            <v>325.12299999999999</v>
          </cell>
          <cell r="F237">
            <v>2117.7939999999999</v>
          </cell>
          <cell r="G237">
            <v>93.543000000000006</v>
          </cell>
          <cell r="H237">
            <v>2276</v>
          </cell>
          <cell r="I237">
            <v>214.673</v>
          </cell>
          <cell r="J237">
            <v>148.179</v>
          </cell>
          <cell r="K237">
            <v>7.5019999999999998</v>
          </cell>
          <cell r="L237">
            <v>139.709</v>
          </cell>
          <cell r="M237">
            <v>16.658000000000001</v>
          </cell>
          <cell r="N237">
            <v>54.298000000000002</v>
          </cell>
          <cell r="O237">
            <v>51.125</v>
          </cell>
          <cell r="P237">
            <v>18.297000000000001</v>
          </cell>
          <cell r="Q237" t="str">
            <v>#N/A N/A</v>
          </cell>
          <cell r="R237">
            <v>13.619</v>
          </cell>
          <cell r="S237">
            <v>45.328000000000003</v>
          </cell>
          <cell r="T237">
            <v>14.85</v>
          </cell>
          <cell r="U237">
            <v>65.147000000000006</v>
          </cell>
          <cell r="V237">
            <v>23.776</v>
          </cell>
          <cell r="W237" t="str">
            <v>#N/A N/A</v>
          </cell>
          <cell r="X237">
            <v>4.0519999999999996</v>
          </cell>
          <cell r="Y237" t="str">
            <v>#N/A N/A</v>
          </cell>
          <cell r="Z237">
            <v>15.399000000000001</v>
          </cell>
          <cell r="AA237">
            <v>23.263999999999999</v>
          </cell>
          <cell r="AB237">
            <v>200.80099999999999</v>
          </cell>
          <cell r="AC237">
            <v>102.517</v>
          </cell>
          <cell r="AD237">
            <v>46.508000000000003</v>
          </cell>
          <cell r="AE237">
            <v>58.082999999999998</v>
          </cell>
        </row>
        <row r="238">
          <cell r="A238">
            <v>29159</v>
          </cell>
          <cell r="B238">
            <v>996.74199999999996</v>
          </cell>
          <cell r="C238">
            <v>119.441</v>
          </cell>
          <cell r="D238">
            <v>97.072000000000003</v>
          </cell>
          <cell r="E238">
            <v>325.12299999999999</v>
          </cell>
          <cell r="F238">
            <v>2117.7939999999999</v>
          </cell>
          <cell r="G238">
            <v>93.543000000000006</v>
          </cell>
          <cell r="H238">
            <v>2276</v>
          </cell>
          <cell r="I238">
            <v>214.673</v>
          </cell>
          <cell r="J238">
            <v>148.179</v>
          </cell>
          <cell r="K238">
            <v>7.5019999999999998</v>
          </cell>
          <cell r="L238">
            <v>139.709</v>
          </cell>
          <cell r="M238">
            <v>16.658000000000001</v>
          </cell>
          <cell r="N238">
            <v>54.298000000000002</v>
          </cell>
          <cell r="O238">
            <v>51.125</v>
          </cell>
          <cell r="P238">
            <v>18.297000000000001</v>
          </cell>
          <cell r="Q238" t="str">
            <v>#N/A N/A</v>
          </cell>
          <cell r="R238">
            <v>13.619</v>
          </cell>
          <cell r="S238">
            <v>45.328000000000003</v>
          </cell>
          <cell r="T238">
            <v>14.85</v>
          </cell>
          <cell r="U238">
            <v>65.147000000000006</v>
          </cell>
          <cell r="V238">
            <v>23.776</v>
          </cell>
          <cell r="W238" t="str">
            <v>#N/A N/A</v>
          </cell>
          <cell r="X238">
            <v>4.0519999999999996</v>
          </cell>
          <cell r="Y238" t="str">
            <v>#N/A N/A</v>
          </cell>
          <cell r="Z238">
            <v>15.399000000000001</v>
          </cell>
          <cell r="AA238">
            <v>23.263999999999999</v>
          </cell>
          <cell r="AB238">
            <v>200.80099999999999</v>
          </cell>
          <cell r="AC238">
            <v>102.517</v>
          </cell>
          <cell r="AD238">
            <v>46.508000000000003</v>
          </cell>
          <cell r="AE238">
            <v>58.082999999999998</v>
          </cell>
        </row>
        <row r="239">
          <cell r="A239">
            <v>29189</v>
          </cell>
          <cell r="B239">
            <v>996.74199999999996</v>
          </cell>
          <cell r="C239">
            <v>119.441</v>
          </cell>
          <cell r="D239">
            <v>97.072000000000003</v>
          </cell>
          <cell r="E239">
            <v>325.12299999999999</v>
          </cell>
          <cell r="F239">
            <v>2117.7939999999999</v>
          </cell>
          <cell r="G239">
            <v>93.543000000000006</v>
          </cell>
          <cell r="H239">
            <v>2276</v>
          </cell>
          <cell r="I239">
            <v>214.673</v>
          </cell>
          <cell r="J239">
            <v>148.179</v>
          </cell>
          <cell r="K239">
            <v>7.5019999999999998</v>
          </cell>
          <cell r="L239">
            <v>139.709</v>
          </cell>
          <cell r="M239">
            <v>16.658000000000001</v>
          </cell>
          <cell r="N239">
            <v>54.298000000000002</v>
          </cell>
          <cell r="O239">
            <v>51.125</v>
          </cell>
          <cell r="P239">
            <v>18.297000000000001</v>
          </cell>
          <cell r="Q239" t="str">
            <v>#N/A N/A</v>
          </cell>
          <cell r="R239">
            <v>13.619</v>
          </cell>
          <cell r="S239">
            <v>45.328000000000003</v>
          </cell>
          <cell r="T239">
            <v>14.85</v>
          </cell>
          <cell r="U239">
            <v>65.147000000000006</v>
          </cell>
          <cell r="V239">
            <v>23.776</v>
          </cell>
          <cell r="W239" t="str">
            <v>#N/A N/A</v>
          </cell>
          <cell r="X239">
            <v>4.0519999999999996</v>
          </cell>
          <cell r="Y239" t="str">
            <v>#N/A N/A</v>
          </cell>
          <cell r="Z239">
            <v>15.399000000000001</v>
          </cell>
          <cell r="AA239">
            <v>23.263999999999999</v>
          </cell>
          <cell r="AB239">
            <v>200.80099999999999</v>
          </cell>
          <cell r="AC239">
            <v>102.517</v>
          </cell>
          <cell r="AD239">
            <v>46.508000000000003</v>
          </cell>
          <cell r="AE239">
            <v>58.082999999999998</v>
          </cell>
        </row>
        <row r="240">
          <cell r="A240">
            <v>29220</v>
          </cell>
          <cell r="B240">
            <v>1037.453</v>
          </cell>
          <cell r="C240">
            <v>135.97999999999999</v>
          </cell>
          <cell r="D240">
            <v>114.679</v>
          </cell>
          <cell r="E240">
            <v>422.47699999999998</v>
          </cell>
          <cell r="F240">
            <v>2563.645</v>
          </cell>
          <cell r="G240">
            <v>105.149</v>
          </cell>
          <cell r="H240">
            <v>2543.5</v>
          </cell>
          <cell r="I240">
            <v>238.66900000000001</v>
          </cell>
          <cell r="J240">
            <v>176.63499999999999</v>
          </cell>
          <cell r="K240">
            <v>9.2780000000000005</v>
          </cell>
          <cell r="L240">
            <v>155.67400000000001</v>
          </cell>
          <cell r="M240">
            <v>21.603000000000002</v>
          </cell>
          <cell r="N240">
            <v>55.122999999999998</v>
          </cell>
          <cell r="O240">
            <v>65.561999999999998</v>
          </cell>
          <cell r="P240">
            <v>22.495000000000001</v>
          </cell>
          <cell r="Q240" t="str">
            <v>#N/A N/A</v>
          </cell>
          <cell r="R240">
            <v>17.510999999999999</v>
          </cell>
          <cell r="S240">
            <v>55.936999999999998</v>
          </cell>
          <cell r="T240">
            <v>18.149999999999999</v>
          </cell>
          <cell r="U240">
            <v>89.394000000000005</v>
          </cell>
          <cell r="V240">
            <v>31.225000000000001</v>
          </cell>
          <cell r="W240" t="str">
            <v>#N/A N/A</v>
          </cell>
          <cell r="X240">
            <v>5.633</v>
          </cell>
          <cell r="Y240" t="str">
            <v>#N/A N/A</v>
          </cell>
          <cell r="Z240">
            <v>20.73</v>
          </cell>
          <cell r="AA240">
            <v>27.94</v>
          </cell>
          <cell r="AB240">
            <v>224.96899999999999</v>
          </cell>
          <cell r="AC240">
            <v>134.54</v>
          </cell>
          <cell r="AD240">
            <v>55.750999999999998</v>
          </cell>
          <cell r="AE240">
            <v>69.251999999999995</v>
          </cell>
        </row>
        <row r="241">
          <cell r="A241">
            <v>29251</v>
          </cell>
          <cell r="B241">
            <v>1037.453</v>
          </cell>
          <cell r="C241">
            <v>135.97999999999999</v>
          </cell>
          <cell r="D241">
            <v>114.679</v>
          </cell>
          <cell r="E241">
            <v>422.47699999999998</v>
          </cell>
          <cell r="F241">
            <v>2563.645</v>
          </cell>
          <cell r="G241">
            <v>105.149</v>
          </cell>
          <cell r="H241">
            <v>2543.5</v>
          </cell>
          <cell r="I241">
            <v>238.66900000000001</v>
          </cell>
          <cell r="J241">
            <v>176.63499999999999</v>
          </cell>
          <cell r="K241">
            <v>9.2780000000000005</v>
          </cell>
          <cell r="L241">
            <v>155.67400000000001</v>
          </cell>
          <cell r="M241">
            <v>21.603000000000002</v>
          </cell>
          <cell r="N241">
            <v>55.122999999999998</v>
          </cell>
          <cell r="O241">
            <v>65.561999999999998</v>
          </cell>
          <cell r="P241">
            <v>22.495000000000001</v>
          </cell>
          <cell r="Q241" t="str">
            <v>#N/A N/A</v>
          </cell>
          <cell r="R241">
            <v>17.510999999999999</v>
          </cell>
          <cell r="S241">
            <v>55.936999999999998</v>
          </cell>
          <cell r="T241">
            <v>18.149999999999999</v>
          </cell>
          <cell r="U241">
            <v>89.394000000000005</v>
          </cell>
          <cell r="V241">
            <v>31.225000000000001</v>
          </cell>
          <cell r="W241" t="str">
            <v>#N/A N/A</v>
          </cell>
          <cell r="X241">
            <v>5.633</v>
          </cell>
          <cell r="Y241" t="str">
            <v>#N/A N/A</v>
          </cell>
          <cell r="Z241">
            <v>20.73</v>
          </cell>
          <cell r="AA241">
            <v>27.94</v>
          </cell>
          <cell r="AB241">
            <v>224.96899999999999</v>
          </cell>
          <cell r="AC241">
            <v>134.54</v>
          </cell>
          <cell r="AD241">
            <v>55.750999999999998</v>
          </cell>
          <cell r="AE241">
            <v>69.251999999999995</v>
          </cell>
        </row>
        <row r="242">
          <cell r="A242">
            <v>29280</v>
          </cell>
          <cell r="B242">
            <v>1037.453</v>
          </cell>
          <cell r="C242">
            <v>135.97999999999999</v>
          </cell>
          <cell r="D242">
            <v>114.679</v>
          </cell>
          <cell r="E242">
            <v>422.47699999999998</v>
          </cell>
          <cell r="F242">
            <v>2563.645</v>
          </cell>
          <cell r="G242">
            <v>105.149</v>
          </cell>
          <cell r="H242">
            <v>2543.5</v>
          </cell>
          <cell r="I242">
            <v>238.66900000000001</v>
          </cell>
          <cell r="J242">
            <v>176.63499999999999</v>
          </cell>
          <cell r="K242">
            <v>9.2780000000000005</v>
          </cell>
          <cell r="L242">
            <v>155.67400000000001</v>
          </cell>
          <cell r="M242">
            <v>21.603000000000002</v>
          </cell>
          <cell r="N242">
            <v>55.122999999999998</v>
          </cell>
          <cell r="O242">
            <v>65.561999999999998</v>
          </cell>
          <cell r="P242">
            <v>22.495000000000001</v>
          </cell>
          <cell r="Q242" t="str">
            <v>#N/A N/A</v>
          </cell>
          <cell r="R242">
            <v>17.510999999999999</v>
          </cell>
          <cell r="S242">
            <v>55.936999999999998</v>
          </cell>
          <cell r="T242">
            <v>18.149999999999999</v>
          </cell>
          <cell r="U242">
            <v>89.394000000000005</v>
          </cell>
          <cell r="V242">
            <v>31.225000000000001</v>
          </cell>
          <cell r="W242" t="str">
            <v>#N/A N/A</v>
          </cell>
          <cell r="X242">
            <v>5.633</v>
          </cell>
          <cell r="Y242" t="str">
            <v>#N/A N/A</v>
          </cell>
          <cell r="Z242">
            <v>20.73</v>
          </cell>
          <cell r="AA242">
            <v>27.94</v>
          </cell>
          <cell r="AB242">
            <v>224.96899999999999</v>
          </cell>
          <cell r="AC242">
            <v>134.54</v>
          </cell>
          <cell r="AD242">
            <v>55.750999999999998</v>
          </cell>
          <cell r="AE242">
            <v>69.251999999999995</v>
          </cell>
        </row>
        <row r="243">
          <cell r="A243">
            <v>29311</v>
          </cell>
          <cell r="B243">
            <v>1037.453</v>
          </cell>
          <cell r="C243">
            <v>135.97999999999999</v>
          </cell>
          <cell r="D243">
            <v>114.679</v>
          </cell>
          <cell r="E243">
            <v>422.47699999999998</v>
          </cell>
          <cell r="F243">
            <v>2563.645</v>
          </cell>
          <cell r="G243">
            <v>105.149</v>
          </cell>
          <cell r="H243">
            <v>2543.5</v>
          </cell>
          <cell r="I243">
            <v>238.66900000000001</v>
          </cell>
          <cell r="J243">
            <v>176.63499999999999</v>
          </cell>
          <cell r="K243">
            <v>9.2780000000000005</v>
          </cell>
          <cell r="L243">
            <v>155.67400000000001</v>
          </cell>
          <cell r="M243">
            <v>21.603000000000002</v>
          </cell>
          <cell r="N243">
            <v>55.122999999999998</v>
          </cell>
          <cell r="O243">
            <v>65.561999999999998</v>
          </cell>
          <cell r="P243">
            <v>22.495000000000001</v>
          </cell>
          <cell r="Q243" t="str">
            <v>#N/A N/A</v>
          </cell>
          <cell r="R243">
            <v>17.510999999999999</v>
          </cell>
          <cell r="S243">
            <v>55.936999999999998</v>
          </cell>
          <cell r="T243">
            <v>18.149999999999999</v>
          </cell>
          <cell r="U243">
            <v>89.394000000000005</v>
          </cell>
          <cell r="V243">
            <v>31.225000000000001</v>
          </cell>
          <cell r="W243" t="str">
            <v>#N/A N/A</v>
          </cell>
          <cell r="X243">
            <v>5.633</v>
          </cell>
          <cell r="Y243" t="str">
            <v>#N/A N/A</v>
          </cell>
          <cell r="Z243">
            <v>20.73</v>
          </cell>
          <cell r="AA243">
            <v>27.94</v>
          </cell>
          <cell r="AB243">
            <v>224.96899999999999</v>
          </cell>
          <cell r="AC243">
            <v>134.54</v>
          </cell>
          <cell r="AD243">
            <v>55.750999999999998</v>
          </cell>
          <cell r="AE243">
            <v>69.251999999999995</v>
          </cell>
        </row>
        <row r="244">
          <cell r="A244">
            <v>29341</v>
          </cell>
          <cell r="B244">
            <v>1037.453</v>
          </cell>
          <cell r="C244">
            <v>135.97999999999999</v>
          </cell>
          <cell r="D244">
            <v>114.679</v>
          </cell>
          <cell r="E244">
            <v>422.47699999999998</v>
          </cell>
          <cell r="F244">
            <v>2563.645</v>
          </cell>
          <cell r="G244">
            <v>105.149</v>
          </cell>
          <cell r="H244">
            <v>2543.5</v>
          </cell>
          <cell r="I244">
            <v>238.66900000000001</v>
          </cell>
          <cell r="J244">
            <v>176.63499999999999</v>
          </cell>
          <cell r="K244">
            <v>9.2780000000000005</v>
          </cell>
          <cell r="L244">
            <v>155.67400000000001</v>
          </cell>
          <cell r="M244">
            <v>21.603000000000002</v>
          </cell>
          <cell r="N244">
            <v>55.122999999999998</v>
          </cell>
          <cell r="O244">
            <v>65.561999999999998</v>
          </cell>
          <cell r="P244">
            <v>22.495000000000001</v>
          </cell>
          <cell r="Q244" t="str">
            <v>#N/A N/A</v>
          </cell>
          <cell r="R244">
            <v>17.510999999999999</v>
          </cell>
          <cell r="S244">
            <v>55.936999999999998</v>
          </cell>
          <cell r="T244">
            <v>18.149999999999999</v>
          </cell>
          <cell r="U244">
            <v>89.394000000000005</v>
          </cell>
          <cell r="V244">
            <v>31.225000000000001</v>
          </cell>
          <cell r="W244" t="str">
            <v>#N/A N/A</v>
          </cell>
          <cell r="X244">
            <v>5.633</v>
          </cell>
          <cell r="Y244" t="str">
            <v>#N/A N/A</v>
          </cell>
          <cell r="Z244">
            <v>20.73</v>
          </cell>
          <cell r="AA244">
            <v>27.94</v>
          </cell>
          <cell r="AB244">
            <v>224.96899999999999</v>
          </cell>
          <cell r="AC244">
            <v>134.54</v>
          </cell>
          <cell r="AD244">
            <v>55.750999999999998</v>
          </cell>
          <cell r="AE244">
            <v>69.251999999999995</v>
          </cell>
        </row>
        <row r="245">
          <cell r="A245">
            <v>29372</v>
          </cell>
          <cell r="B245">
            <v>1037.453</v>
          </cell>
          <cell r="C245">
            <v>135.97999999999999</v>
          </cell>
          <cell r="D245">
            <v>114.679</v>
          </cell>
          <cell r="E245">
            <v>422.47699999999998</v>
          </cell>
          <cell r="F245">
            <v>2563.645</v>
          </cell>
          <cell r="G245">
            <v>105.149</v>
          </cell>
          <cell r="H245">
            <v>2543.5</v>
          </cell>
          <cell r="I245">
            <v>238.66900000000001</v>
          </cell>
          <cell r="J245">
            <v>176.63499999999999</v>
          </cell>
          <cell r="K245">
            <v>9.2780000000000005</v>
          </cell>
          <cell r="L245">
            <v>155.67400000000001</v>
          </cell>
          <cell r="M245">
            <v>21.603000000000002</v>
          </cell>
          <cell r="N245">
            <v>55.122999999999998</v>
          </cell>
          <cell r="O245">
            <v>65.561999999999998</v>
          </cell>
          <cell r="P245">
            <v>22.495000000000001</v>
          </cell>
          <cell r="Q245" t="str">
            <v>#N/A N/A</v>
          </cell>
          <cell r="R245">
            <v>17.510999999999999</v>
          </cell>
          <cell r="S245">
            <v>55.936999999999998</v>
          </cell>
          <cell r="T245">
            <v>18.149999999999999</v>
          </cell>
          <cell r="U245">
            <v>89.394000000000005</v>
          </cell>
          <cell r="V245">
            <v>31.225000000000001</v>
          </cell>
          <cell r="W245" t="str">
            <v>#N/A N/A</v>
          </cell>
          <cell r="X245">
            <v>5.633</v>
          </cell>
          <cell r="Y245" t="str">
            <v>#N/A N/A</v>
          </cell>
          <cell r="Z245">
            <v>20.73</v>
          </cell>
          <cell r="AA245">
            <v>27.94</v>
          </cell>
          <cell r="AB245">
            <v>224.96899999999999</v>
          </cell>
          <cell r="AC245">
            <v>134.54</v>
          </cell>
          <cell r="AD245">
            <v>55.750999999999998</v>
          </cell>
          <cell r="AE245">
            <v>69.251999999999995</v>
          </cell>
        </row>
        <row r="246">
          <cell r="A246">
            <v>29402</v>
          </cell>
          <cell r="B246">
            <v>1037.453</v>
          </cell>
          <cell r="C246">
            <v>135.97999999999999</v>
          </cell>
          <cell r="D246">
            <v>114.679</v>
          </cell>
          <cell r="E246">
            <v>422.47699999999998</v>
          </cell>
          <cell r="F246">
            <v>2563.645</v>
          </cell>
          <cell r="G246">
            <v>105.149</v>
          </cell>
          <cell r="H246">
            <v>2543.5</v>
          </cell>
          <cell r="I246">
            <v>238.66900000000001</v>
          </cell>
          <cell r="J246">
            <v>176.63499999999999</v>
          </cell>
          <cell r="K246">
            <v>9.2780000000000005</v>
          </cell>
          <cell r="L246">
            <v>155.67400000000001</v>
          </cell>
          <cell r="M246">
            <v>21.603000000000002</v>
          </cell>
          <cell r="N246">
            <v>55.122999999999998</v>
          </cell>
          <cell r="O246">
            <v>65.561999999999998</v>
          </cell>
          <cell r="P246">
            <v>22.495000000000001</v>
          </cell>
          <cell r="Q246" t="str">
            <v>#N/A N/A</v>
          </cell>
          <cell r="R246">
            <v>17.510999999999999</v>
          </cell>
          <cell r="S246">
            <v>55.936999999999998</v>
          </cell>
          <cell r="T246">
            <v>18.149999999999999</v>
          </cell>
          <cell r="U246">
            <v>89.394000000000005</v>
          </cell>
          <cell r="V246">
            <v>31.225000000000001</v>
          </cell>
          <cell r="W246" t="str">
            <v>#N/A N/A</v>
          </cell>
          <cell r="X246">
            <v>5.633</v>
          </cell>
          <cell r="Y246" t="str">
            <v>#N/A N/A</v>
          </cell>
          <cell r="Z246">
            <v>20.73</v>
          </cell>
          <cell r="AA246">
            <v>27.94</v>
          </cell>
          <cell r="AB246">
            <v>224.96899999999999</v>
          </cell>
          <cell r="AC246">
            <v>134.54</v>
          </cell>
          <cell r="AD246">
            <v>55.750999999999998</v>
          </cell>
          <cell r="AE246">
            <v>69.251999999999995</v>
          </cell>
        </row>
        <row r="247">
          <cell r="A247">
            <v>29433</v>
          </cell>
          <cell r="B247">
            <v>1037.453</v>
          </cell>
          <cell r="C247">
            <v>135.97999999999999</v>
          </cell>
          <cell r="D247">
            <v>114.679</v>
          </cell>
          <cell r="E247">
            <v>422.47699999999998</v>
          </cell>
          <cell r="F247">
            <v>2563.645</v>
          </cell>
          <cell r="G247">
            <v>105.149</v>
          </cell>
          <cell r="H247">
            <v>2543.5</v>
          </cell>
          <cell r="I247">
            <v>238.66900000000001</v>
          </cell>
          <cell r="J247">
            <v>176.63499999999999</v>
          </cell>
          <cell r="K247">
            <v>9.2780000000000005</v>
          </cell>
          <cell r="L247">
            <v>155.67400000000001</v>
          </cell>
          <cell r="M247">
            <v>21.603000000000002</v>
          </cell>
          <cell r="N247">
            <v>55.122999999999998</v>
          </cell>
          <cell r="O247">
            <v>65.561999999999998</v>
          </cell>
          <cell r="P247">
            <v>22.495000000000001</v>
          </cell>
          <cell r="Q247" t="str">
            <v>#N/A N/A</v>
          </cell>
          <cell r="R247">
            <v>17.510999999999999</v>
          </cell>
          <cell r="S247">
            <v>55.936999999999998</v>
          </cell>
          <cell r="T247">
            <v>18.149999999999999</v>
          </cell>
          <cell r="U247">
            <v>89.394000000000005</v>
          </cell>
          <cell r="V247">
            <v>31.225000000000001</v>
          </cell>
          <cell r="W247" t="str">
            <v>#N/A N/A</v>
          </cell>
          <cell r="X247">
            <v>5.633</v>
          </cell>
          <cell r="Y247" t="str">
            <v>#N/A N/A</v>
          </cell>
          <cell r="Z247">
            <v>20.73</v>
          </cell>
          <cell r="AA247">
            <v>27.94</v>
          </cell>
          <cell r="AB247">
            <v>224.96899999999999</v>
          </cell>
          <cell r="AC247">
            <v>134.54</v>
          </cell>
          <cell r="AD247">
            <v>55.750999999999998</v>
          </cell>
          <cell r="AE247">
            <v>69.251999999999995</v>
          </cell>
        </row>
        <row r="248">
          <cell r="A248">
            <v>29464</v>
          </cell>
          <cell r="B248">
            <v>1037.453</v>
          </cell>
          <cell r="C248">
            <v>135.97999999999999</v>
          </cell>
          <cell r="D248">
            <v>114.679</v>
          </cell>
          <cell r="E248">
            <v>422.47699999999998</v>
          </cell>
          <cell r="F248">
            <v>2563.645</v>
          </cell>
          <cell r="G248">
            <v>105.149</v>
          </cell>
          <cell r="H248">
            <v>2543.5</v>
          </cell>
          <cell r="I248">
            <v>238.66900000000001</v>
          </cell>
          <cell r="J248">
            <v>176.63499999999999</v>
          </cell>
          <cell r="K248">
            <v>9.2780000000000005</v>
          </cell>
          <cell r="L248">
            <v>155.67400000000001</v>
          </cell>
          <cell r="M248">
            <v>21.603000000000002</v>
          </cell>
          <cell r="N248">
            <v>55.122999999999998</v>
          </cell>
          <cell r="O248">
            <v>65.561999999999998</v>
          </cell>
          <cell r="P248">
            <v>22.495000000000001</v>
          </cell>
          <cell r="Q248" t="str">
            <v>#N/A N/A</v>
          </cell>
          <cell r="R248">
            <v>17.510999999999999</v>
          </cell>
          <cell r="S248">
            <v>55.936999999999998</v>
          </cell>
          <cell r="T248">
            <v>18.149999999999999</v>
          </cell>
          <cell r="U248">
            <v>89.394000000000005</v>
          </cell>
          <cell r="V248">
            <v>31.225000000000001</v>
          </cell>
          <cell r="W248" t="str">
            <v>#N/A N/A</v>
          </cell>
          <cell r="X248">
            <v>5.633</v>
          </cell>
          <cell r="Y248" t="str">
            <v>#N/A N/A</v>
          </cell>
          <cell r="Z248">
            <v>20.73</v>
          </cell>
          <cell r="AA248">
            <v>27.94</v>
          </cell>
          <cell r="AB248">
            <v>224.96899999999999</v>
          </cell>
          <cell r="AC248">
            <v>134.54</v>
          </cell>
          <cell r="AD248">
            <v>55.750999999999998</v>
          </cell>
          <cell r="AE248">
            <v>69.251999999999995</v>
          </cell>
        </row>
        <row r="249">
          <cell r="A249">
            <v>29494</v>
          </cell>
          <cell r="B249">
            <v>1037.453</v>
          </cell>
          <cell r="C249">
            <v>135.97999999999999</v>
          </cell>
          <cell r="D249">
            <v>114.679</v>
          </cell>
          <cell r="E249">
            <v>422.47699999999998</v>
          </cell>
          <cell r="F249">
            <v>2563.645</v>
          </cell>
          <cell r="G249">
            <v>105.149</v>
          </cell>
          <cell r="H249">
            <v>2543.5</v>
          </cell>
          <cell r="I249">
            <v>238.66900000000001</v>
          </cell>
          <cell r="J249">
            <v>176.63499999999999</v>
          </cell>
          <cell r="K249">
            <v>9.2780000000000005</v>
          </cell>
          <cell r="L249">
            <v>155.67400000000001</v>
          </cell>
          <cell r="M249">
            <v>21.603000000000002</v>
          </cell>
          <cell r="N249">
            <v>55.122999999999998</v>
          </cell>
          <cell r="O249">
            <v>65.561999999999998</v>
          </cell>
          <cell r="P249">
            <v>22.495000000000001</v>
          </cell>
          <cell r="Q249" t="str">
            <v>#N/A N/A</v>
          </cell>
          <cell r="R249">
            <v>17.510999999999999</v>
          </cell>
          <cell r="S249">
            <v>55.936999999999998</v>
          </cell>
          <cell r="T249">
            <v>18.149999999999999</v>
          </cell>
          <cell r="U249">
            <v>89.394000000000005</v>
          </cell>
          <cell r="V249">
            <v>31.225000000000001</v>
          </cell>
          <cell r="W249" t="str">
            <v>#N/A N/A</v>
          </cell>
          <cell r="X249">
            <v>5.633</v>
          </cell>
          <cell r="Y249" t="str">
            <v>#N/A N/A</v>
          </cell>
          <cell r="Z249">
            <v>20.73</v>
          </cell>
          <cell r="AA249">
            <v>27.94</v>
          </cell>
          <cell r="AB249">
            <v>224.96899999999999</v>
          </cell>
          <cell r="AC249">
            <v>134.54</v>
          </cell>
          <cell r="AD249">
            <v>55.750999999999998</v>
          </cell>
          <cell r="AE249">
            <v>69.251999999999995</v>
          </cell>
        </row>
        <row r="250">
          <cell r="A250">
            <v>29525</v>
          </cell>
          <cell r="B250">
            <v>1037.453</v>
          </cell>
          <cell r="C250">
            <v>135.97999999999999</v>
          </cell>
          <cell r="D250">
            <v>114.679</v>
          </cell>
          <cell r="E250">
            <v>422.47699999999998</v>
          </cell>
          <cell r="F250">
            <v>2563.645</v>
          </cell>
          <cell r="G250">
            <v>105.149</v>
          </cell>
          <cell r="H250">
            <v>2543.5</v>
          </cell>
          <cell r="I250">
            <v>238.66900000000001</v>
          </cell>
          <cell r="J250">
            <v>176.63499999999999</v>
          </cell>
          <cell r="K250">
            <v>9.2780000000000005</v>
          </cell>
          <cell r="L250">
            <v>155.67400000000001</v>
          </cell>
          <cell r="M250">
            <v>21.603000000000002</v>
          </cell>
          <cell r="N250">
            <v>55.122999999999998</v>
          </cell>
          <cell r="O250">
            <v>65.561999999999998</v>
          </cell>
          <cell r="P250">
            <v>22.495000000000001</v>
          </cell>
          <cell r="Q250" t="str">
            <v>#N/A N/A</v>
          </cell>
          <cell r="R250">
            <v>17.510999999999999</v>
          </cell>
          <cell r="S250">
            <v>55.936999999999998</v>
          </cell>
          <cell r="T250">
            <v>18.149999999999999</v>
          </cell>
          <cell r="U250">
            <v>89.394000000000005</v>
          </cell>
          <cell r="V250">
            <v>31.225000000000001</v>
          </cell>
          <cell r="W250" t="str">
            <v>#N/A N/A</v>
          </cell>
          <cell r="X250">
            <v>5.633</v>
          </cell>
          <cell r="Y250" t="str">
            <v>#N/A N/A</v>
          </cell>
          <cell r="Z250">
            <v>20.73</v>
          </cell>
          <cell r="AA250">
            <v>27.94</v>
          </cell>
          <cell r="AB250">
            <v>224.96899999999999</v>
          </cell>
          <cell r="AC250">
            <v>134.54</v>
          </cell>
          <cell r="AD250">
            <v>55.750999999999998</v>
          </cell>
          <cell r="AE250">
            <v>69.251999999999995</v>
          </cell>
        </row>
        <row r="251">
          <cell r="A251">
            <v>29555</v>
          </cell>
          <cell r="B251">
            <v>1037.453</v>
          </cell>
          <cell r="C251">
            <v>135.97999999999999</v>
          </cell>
          <cell r="D251">
            <v>114.679</v>
          </cell>
          <cell r="E251">
            <v>422.47699999999998</v>
          </cell>
          <cell r="F251">
            <v>2563.645</v>
          </cell>
          <cell r="G251">
            <v>105.149</v>
          </cell>
          <cell r="H251">
            <v>2543.5</v>
          </cell>
          <cell r="I251">
            <v>238.66900000000001</v>
          </cell>
          <cell r="J251">
            <v>176.63499999999999</v>
          </cell>
          <cell r="K251">
            <v>9.2780000000000005</v>
          </cell>
          <cell r="L251">
            <v>155.67400000000001</v>
          </cell>
          <cell r="M251">
            <v>21.603000000000002</v>
          </cell>
          <cell r="N251">
            <v>55.122999999999998</v>
          </cell>
          <cell r="O251">
            <v>65.561999999999998</v>
          </cell>
          <cell r="P251">
            <v>22.495000000000001</v>
          </cell>
          <cell r="Q251" t="str">
            <v>#N/A N/A</v>
          </cell>
          <cell r="R251">
            <v>17.510999999999999</v>
          </cell>
          <cell r="S251">
            <v>55.936999999999998</v>
          </cell>
          <cell r="T251">
            <v>18.149999999999999</v>
          </cell>
          <cell r="U251">
            <v>89.394000000000005</v>
          </cell>
          <cell r="V251">
            <v>31.225000000000001</v>
          </cell>
          <cell r="W251" t="str">
            <v>#N/A N/A</v>
          </cell>
          <cell r="X251">
            <v>5.633</v>
          </cell>
          <cell r="Y251" t="str">
            <v>#N/A N/A</v>
          </cell>
          <cell r="Z251">
            <v>20.73</v>
          </cell>
          <cell r="AA251">
            <v>27.94</v>
          </cell>
          <cell r="AB251">
            <v>224.96899999999999</v>
          </cell>
          <cell r="AC251">
            <v>134.54</v>
          </cell>
          <cell r="AD251">
            <v>55.750999999999998</v>
          </cell>
          <cell r="AE251">
            <v>69.251999999999995</v>
          </cell>
        </row>
        <row r="252">
          <cell r="A252">
            <v>29586</v>
          </cell>
          <cell r="B252">
            <v>1086.9880000000001</v>
          </cell>
          <cell r="C252">
            <v>151.22499999999999</v>
          </cell>
          <cell r="D252">
            <v>132.06399999999999</v>
          </cell>
          <cell r="E252">
            <v>541.91</v>
          </cell>
          <cell r="F252">
            <v>2870.93</v>
          </cell>
          <cell r="G252">
            <v>109.85299999999999</v>
          </cell>
          <cell r="H252">
            <v>2767.5</v>
          </cell>
          <cell r="I252">
            <v>268.89299999999997</v>
          </cell>
          <cell r="J252">
            <v>189.4</v>
          </cell>
          <cell r="K252">
            <v>11.861000000000001</v>
          </cell>
          <cell r="L252">
            <v>189.59399999999999</v>
          </cell>
          <cell r="M252">
            <v>24.937000000000001</v>
          </cell>
          <cell r="N252">
            <v>78.013000000000005</v>
          </cell>
          <cell r="O252">
            <v>63.834000000000003</v>
          </cell>
          <cell r="P252">
            <v>28.818000000000001</v>
          </cell>
          <cell r="Q252" t="str">
            <v>#N/A N/A</v>
          </cell>
          <cell r="R252">
            <v>21.780999999999999</v>
          </cell>
          <cell r="S252">
            <v>80.709999999999994</v>
          </cell>
          <cell r="T252">
            <v>22.913</v>
          </cell>
          <cell r="U252">
            <v>68.789000000000001</v>
          </cell>
          <cell r="V252">
            <v>43.598999999999997</v>
          </cell>
          <cell r="W252" t="str">
            <v>#N/A N/A</v>
          </cell>
          <cell r="X252">
            <v>7.8289999999999997</v>
          </cell>
          <cell r="Y252" t="str">
            <v>#N/A N/A</v>
          </cell>
          <cell r="Z252">
            <v>27.571999999999999</v>
          </cell>
          <cell r="AA252">
            <v>33.401000000000003</v>
          </cell>
          <cell r="AB252">
            <v>235.02500000000001</v>
          </cell>
          <cell r="AC252">
            <v>194.357</v>
          </cell>
          <cell r="AD252">
            <v>67.135000000000005</v>
          </cell>
          <cell r="AE252">
            <v>76.962000000000003</v>
          </cell>
        </row>
        <row r="253">
          <cell r="A253">
            <v>29617</v>
          </cell>
          <cell r="B253">
            <v>1086.9880000000001</v>
          </cell>
          <cell r="C253">
            <v>151.22499999999999</v>
          </cell>
          <cell r="D253">
            <v>132.06399999999999</v>
          </cell>
          <cell r="E253">
            <v>541.91</v>
          </cell>
          <cell r="F253">
            <v>2870.93</v>
          </cell>
          <cell r="G253">
            <v>109.85299999999999</v>
          </cell>
          <cell r="H253">
            <v>2767.5</v>
          </cell>
          <cell r="I253">
            <v>268.89299999999997</v>
          </cell>
          <cell r="J253">
            <v>189.4</v>
          </cell>
          <cell r="K253">
            <v>11.861000000000001</v>
          </cell>
          <cell r="L253">
            <v>189.59399999999999</v>
          </cell>
          <cell r="M253">
            <v>24.937000000000001</v>
          </cell>
          <cell r="N253">
            <v>78.013000000000005</v>
          </cell>
          <cell r="O253">
            <v>63.834000000000003</v>
          </cell>
          <cell r="P253">
            <v>28.818000000000001</v>
          </cell>
          <cell r="Q253" t="str">
            <v>#N/A N/A</v>
          </cell>
          <cell r="R253">
            <v>21.780999999999999</v>
          </cell>
          <cell r="S253">
            <v>80.709999999999994</v>
          </cell>
          <cell r="T253">
            <v>22.913</v>
          </cell>
          <cell r="U253">
            <v>68.789000000000001</v>
          </cell>
          <cell r="V253">
            <v>43.598999999999997</v>
          </cell>
          <cell r="W253" t="str">
            <v>#N/A N/A</v>
          </cell>
          <cell r="X253">
            <v>7.8289999999999997</v>
          </cell>
          <cell r="Y253" t="str">
            <v>#N/A N/A</v>
          </cell>
          <cell r="Z253">
            <v>27.571999999999999</v>
          </cell>
          <cell r="AA253">
            <v>33.401000000000003</v>
          </cell>
          <cell r="AB253">
            <v>235.02500000000001</v>
          </cell>
          <cell r="AC253">
            <v>194.357</v>
          </cell>
          <cell r="AD253">
            <v>67.135000000000005</v>
          </cell>
          <cell r="AE253">
            <v>76.962000000000003</v>
          </cell>
        </row>
        <row r="254">
          <cell r="A254">
            <v>29645</v>
          </cell>
          <cell r="B254">
            <v>1086.9880000000001</v>
          </cell>
          <cell r="C254">
            <v>151.22499999999999</v>
          </cell>
          <cell r="D254">
            <v>132.06399999999999</v>
          </cell>
          <cell r="E254">
            <v>541.91</v>
          </cell>
          <cell r="F254">
            <v>2870.93</v>
          </cell>
          <cell r="G254">
            <v>109.85299999999999</v>
          </cell>
          <cell r="H254">
            <v>2767.5</v>
          </cell>
          <cell r="I254">
            <v>268.89299999999997</v>
          </cell>
          <cell r="J254">
            <v>189.4</v>
          </cell>
          <cell r="K254">
            <v>11.861000000000001</v>
          </cell>
          <cell r="L254">
            <v>189.59399999999999</v>
          </cell>
          <cell r="M254">
            <v>24.937000000000001</v>
          </cell>
          <cell r="N254">
            <v>78.013000000000005</v>
          </cell>
          <cell r="O254">
            <v>63.834000000000003</v>
          </cell>
          <cell r="P254">
            <v>28.818000000000001</v>
          </cell>
          <cell r="Q254" t="str">
            <v>#N/A N/A</v>
          </cell>
          <cell r="R254">
            <v>21.780999999999999</v>
          </cell>
          <cell r="S254">
            <v>80.709999999999994</v>
          </cell>
          <cell r="T254">
            <v>22.913</v>
          </cell>
          <cell r="U254">
            <v>68.789000000000001</v>
          </cell>
          <cell r="V254">
            <v>43.598999999999997</v>
          </cell>
          <cell r="W254" t="str">
            <v>#N/A N/A</v>
          </cell>
          <cell r="X254">
            <v>7.8289999999999997</v>
          </cell>
          <cell r="Y254" t="str">
            <v>#N/A N/A</v>
          </cell>
          <cell r="Z254">
            <v>27.571999999999999</v>
          </cell>
          <cell r="AA254">
            <v>33.401000000000003</v>
          </cell>
          <cell r="AB254">
            <v>235.02500000000001</v>
          </cell>
          <cell r="AC254">
            <v>194.357</v>
          </cell>
          <cell r="AD254">
            <v>67.135000000000005</v>
          </cell>
          <cell r="AE254">
            <v>76.962000000000003</v>
          </cell>
        </row>
        <row r="255">
          <cell r="A255">
            <v>29676</v>
          </cell>
          <cell r="B255">
            <v>1086.9880000000001</v>
          </cell>
          <cell r="C255">
            <v>151.22499999999999</v>
          </cell>
          <cell r="D255">
            <v>132.06399999999999</v>
          </cell>
          <cell r="E255">
            <v>541.91</v>
          </cell>
          <cell r="F255">
            <v>2870.93</v>
          </cell>
          <cell r="G255">
            <v>109.85299999999999</v>
          </cell>
          <cell r="H255">
            <v>2767.5</v>
          </cell>
          <cell r="I255">
            <v>268.89299999999997</v>
          </cell>
          <cell r="J255">
            <v>189.4</v>
          </cell>
          <cell r="K255">
            <v>11.861000000000001</v>
          </cell>
          <cell r="L255">
            <v>189.59399999999999</v>
          </cell>
          <cell r="M255">
            <v>24.937000000000001</v>
          </cell>
          <cell r="N255">
            <v>78.013000000000005</v>
          </cell>
          <cell r="O255">
            <v>63.834000000000003</v>
          </cell>
          <cell r="P255">
            <v>28.818000000000001</v>
          </cell>
          <cell r="Q255" t="str">
            <v>#N/A N/A</v>
          </cell>
          <cell r="R255">
            <v>21.780999999999999</v>
          </cell>
          <cell r="S255">
            <v>80.709999999999994</v>
          </cell>
          <cell r="T255">
            <v>22.913</v>
          </cell>
          <cell r="U255">
            <v>68.789000000000001</v>
          </cell>
          <cell r="V255">
            <v>43.598999999999997</v>
          </cell>
          <cell r="W255" t="str">
            <v>#N/A N/A</v>
          </cell>
          <cell r="X255">
            <v>7.8289999999999997</v>
          </cell>
          <cell r="Y255" t="str">
            <v>#N/A N/A</v>
          </cell>
          <cell r="Z255">
            <v>27.571999999999999</v>
          </cell>
          <cell r="AA255">
            <v>33.401000000000003</v>
          </cell>
          <cell r="AB255">
            <v>235.02500000000001</v>
          </cell>
          <cell r="AC255">
            <v>194.357</v>
          </cell>
          <cell r="AD255">
            <v>67.135000000000005</v>
          </cell>
          <cell r="AE255">
            <v>76.962000000000003</v>
          </cell>
        </row>
        <row r="256">
          <cell r="A256">
            <v>29706</v>
          </cell>
          <cell r="B256">
            <v>1086.9880000000001</v>
          </cell>
          <cell r="C256">
            <v>151.22499999999999</v>
          </cell>
          <cell r="D256">
            <v>132.06399999999999</v>
          </cell>
          <cell r="E256">
            <v>541.91</v>
          </cell>
          <cell r="F256">
            <v>2870.93</v>
          </cell>
          <cell r="G256">
            <v>109.85299999999999</v>
          </cell>
          <cell r="H256">
            <v>2767.5</v>
          </cell>
          <cell r="I256">
            <v>268.89299999999997</v>
          </cell>
          <cell r="J256">
            <v>189.4</v>
          </cell>
          <cell r="K256">
            <v>11.861000000000001</v>
          </cell>
          <cell r="L256">
            <v>189.59399999999999</v>
          </cell>
          <cell r="M256">
            <v>24.937000000000001</v>
          </cell>
          <cell r="N256">
            <v>78.013000000000005</v>
          </cell>
          <cell r="O256">
            <v>63.834000000000003</v>
          </cell>
          <cell r="P256">
            <v>28.818000000000001</v>
          </cell>
          <cell r="Q256" t="str">
            <v>#N/A N/A</v>
          </cell>
          <cell r="R256">
            <v>21.780999999999999</v>
          </cell>
          <cell r="S256">
            <v>80.709999999999994</v>
          </cell>
          <cell r="T256">
            <v>22.913</v>
          </cell>
          <cell r="U256">
            <v>68.789000000000001</v>
          </cell>
          <cell r="V256">
            <v>43.598999999999997</v>
          </cell>
          <cell r="W256" t="str">
            <v>#N/A N/A</v>
          </cell>
          <cell r="X256">
            <v>7.8289999999999997</v>
          </cell>
          <cell r="Y256" t="str">
            <v>#N/A N/A</v>
          </cell>
          <cell r="Z256">
            <v>27.571999999999999</v>
          </cell>
          <cell r="AA256">
            <v>33.401000000000003</v>
          </cell>
          <cell r="AB256">
            <v>235.02500000000001</v>
          </cell>
          <cell r="AC256">
            <v>194.357</v>
          </cell>
          <cell r="AD256">
            <v>67.135000000000005</v>
          </cell>
          <cell r="AE256">
            <v>76.962000000000003</v>
          </cell>
        </row>
        <row r="257">
          <cell r="A257">
            <v>29737</v>
          </cell>
          <cell r="B257">
            <v>1086.9880000000001</v>
          </cell>
          <cell r="C257">
            <v>151.22499999999999</v>
          </cell>
          <cell r="D257">
            <v>132.06399999999999</v>
          </cell>
          <cell r="E257">
            <v>541.91</v>
          </cell>
          <cell r="F257">
            <v>2870.93</v>
          </cell>
          <cell r="G257">
            <v>109.85299999999999</v>
          </cell>
          <cell r="H257">
            <v>2767.5</v>
          </cell>
          <cell r="I257">
            <v>268.89299999999997</v>
          </cell>
          <cell r="J257">
            <v>189.4</v>
          </cell>
          <cell r="K257">
            <v>11.861000000000001</v>
          </cell>
          <cell r="L257">
            <v>189.59399999999999</v>
          </cell>
          <cell r="M257">
            <v>24.937000000000001</v>
          </cell>
          <cell r="N257">
            <v>78.013000000000005</v>
          </cell>
          <cell r="O257">
            <v>63.834000000000003</v>
          </cell>
          <cell r="P257">
            <v>28.818000000000001</v>
          </cell>
          <cell r="Q257" t="str">
            <v>#N/A N/A</v>
          </cell>
          <cell r="R257">
            <v>21.780999999999999</v>
          </cell>
          <cell r="S257">
            <v>80.709999999999994</v>
          </cell>
          <cell r="T257">
            <v>22.913</v>
          </cell>
          <cell r="U257">
            <v>68.789000000000001</v>
          </cell>
          <cell r="V257">
            <v>43.598999999999997</v>
          </cell>
          <cell r="W257" t="str">
            <v>#N/A N/A</v>
          </cell>
          <cell r="X257">
            <v>7.8289999999999997</v>
          </cell>
          <cell r="Y257" t="str">
            <v>#N/A N/A</v>
          </cell>
          <cell r="Z257">
            <v>27.571999999999999</v>
          </cell>
          <cell r="AA257">
            <v>33.401000000000003</v>
          </cell>
          <cell r="AB257">
            <v>235.02500000000001</v>
          </cell>
          <cell r="AC257">
            <v>194.357</v>
          </cell>
          <cell r="AD257">
            <v>67.135000000000005</v>
          </cell>
          <cell r="AE257">
            <v>76.962000000000003</v>
          </cell>
        </row>
        <row r="258">
          <cell r="A258">
            <v>29767</v>
          </cell>
          <cell r="B258">
            <v>1086.9880000000001</v>
          </cell>
          <cell r="C258">
            <v>151.22499999999999</v>
          </cell>
          <cell r="D258">
            <v>132.06399999999999</v>
          </cell>
          <cell r="E258">
            <v>541.91</v>
          </cell>
          <cell r="F258">
            <v>2870.93</v>
          </cell>
          <cell r="G258">
            <v>109.85299999999999</v>
          </cell>
          <cell r="H258">
            <v>2767.5</v>
          </cell>
          <cell r="I258">
            <v>268.89299999999997</v>
          </cell>
          <cell r="J258">
            <v>189.4</v>
          </cell>
          <cell r="K258">
            <v>11.861000000000001</v>
          </cell>
          <cell r="L258">
            <v>189.59399999999999</v>
          </cell>
          <cell r="M258">
            <v>24.937000000000001</v>
          </cell>
          <cell r="N258">
            <v>78.013000000000005</v>
          </cell>
          <cell r="O258">
            <v>63.834000000000003</v>
          </cell>
          <cell r="P258">
            <v>28.818000000000001</v>
          </cell>
          <cell r="Q258" t="str">
            <v>#N/A N/A</v>
          </cell>
          <cell r="R258">
            <v>21.780999999999999</v>
          </cell>
          <cell r="S258">
            <v>80.709999999999994</v>
          </cell>
          <cell r="T258">
            <v>22.913</v>
          </cell>
          <cell r="U258">
            <v>68.789000000000001</v>
          </cell>
          <cell r="V258">
            <v>43.598999999999997</v>
          </cell>
          <cell r="W258" t="str">
            <v>#N/A N/A</v>
          </cell>
          <cell r="X258">
            <v>7.8289999999999997</v>
          </cell>
          <cell r="Y258" t="str">
            <v>#N/A N/A</v>
          </cell>
          <cell r="Z258">
            <v>27.571999999999999</v>
          </cell>
          <cell r="AA258">
            <v>33.401000000000003</v>
          </cell>
          <cell r="AB258">
            <v>235.02500000000001</v>
          </cell>
          <cell r="AC258">
            <v>194.357</v>
          </cell>
          <cell r="AD258">
            <v>67.135000000000005</v>
          </cell>
          <cell r="AE258">
            <v>76.962000000000003</v>
          </cell>
        </row>
        <row r="259">
          <cell r="A259">
            <v>29798</v>
          </cell>
          <cell r="B259">
            <v>1086.9880000000001</v>
          </cell>
          <cell r="C259">
            <v>151.22499999999999</v>
          </cell>
          <cell r="D259">
            <v>132.06399999999999</v>
          </cell>
          <cell r="E259">
            <v>541.91</v>
          </cell>
          <cell r="F259">
            <v>2870.93</v>
          </cell>
          <cell r="G259">
            <v>109.85299999999999</v>
          </cell>
          <cell r="H259">
            <v>2767.5</v>
          </cell>
          <cell r="I259">
            <v>268.89299999999997</v>
          </cell>
          <cell r="J259">
            <v>189.4</v>
          </cell>
          <cell r="K259">
            <v>11.861000000000001</v>
          </cell>
          <cell r="L259">
            <v>189.59399999999999</v>
          </cell>
          <cell r="M259">
            <v>24.937000000000001</v>
          </cell>
          <cell r="N259">
            <v>78.013000000000005</v>
          </cell>
          <cell r="O259">
            <v>63.834000000000003</v>
          </cell>
          <cell r="P259">
            <v>28.818000000000001</v>
          </cell>
          <cell r="Q259" t="str">
            <v>#N/A N/A</v>
          </cell>
          <cell r="R259">
            <v>21.780999999999999</v>
          </cell>
          <cell r="S259">
            <v>80.709999999999994</v>
          </cell>
          <cell r="T259">
            <v>22.913</v>
          </cell>
          <cell r="U259">
            <v>68.789000000000001</v>
          </cell>
          <cell r="V259">
            <v>43.598999999999997</v>
          </cell>
          <cell r="W259" t="str">
            <v>#N/A N/A</v>
          </cell>
          <cell r="X259">
            <v>7.8289999999999997</v>
          </cell>
          <cell r="Y259" t="str">
            <v>#N/A N/A</v>
          </cell>
          <cell r="Z259">
            <v>27.571999999999999</v>
          </cell>
          <cell r="AA259">
            <v>33.401000000000003</v>
          </cell>
          <cell r="AB259">
            <v>235.02500000000001</v>
          </cell>
          <cell r="AC259">
            <v>194.357</v>
          </cell>
          <cell r="AD259">
            <v>67.135000000000005</v>
          </cell>
          <cell r="AE259">
            <v>76.962000000000003</v>
          </cell>
        </row>
        <row r="260">
          <cell r="A260">
            <v>29829</v>
          </cell>
          <cell r="B260">
            <v>1086.9880000000001</v>
          </cell>
          <cell r="C260">
            <v>151.22499999999999</v>
          </cell>
          <cell r="D260">
            <v>132.06399999999999</v>
          </cell>
          <cell r="E260">
            <v>541.91</v>
          </cell>
          <cell r="F260">
            <v>2870.93</v>
          </cell>
          <cell r="G260">
            <v>109.85299999999999</v>
          </cell>
          <cell r="H260">
            <v>2767.5</v>
          </cell>
          <cell r="I260">
            <v>268.89299999999997</v>
          </cell>
          <cell r="J260">
            <v>189.4</v>
          </cell>
          <cell r="K260">
            <v>11.861000000000001</v>
          </cell>
          <cell r="L260">
            <v>189.59399999999999</v>
          </cell>
          <cell r="M260">
            <v>24.937000000000001</v>
          </cell>
          <cell r="N260">
            <v>78.013000000000005</v>
          </cell>
          <cell r="O260">
            <v>63.834000000000003</v>
          </cell>
          <cell r="P260">
            <v>28.818000000000001</v>
          </cell>
          <cell r="Q260" t="str">
            <v>#N/A N/A</v>
          </cell>
          <cell r="R260">
            <v>21.780999999999999</v>
          </cell>
          <cell r="S260">
            <v>80.709999999999994</v>
          </cell>
          <cell r="T260">
            <v>22.913</v>
          </cell>
          <cell r="U260">
            <v>68.789000000000001</v>
          </cell>
          <cell r="V260">
            <v>43.598999999999997</v>
          </cell>
          <cell r="W260" t="str">
            <v>#N/A N/A</v>
          </cell>
          <cell r="X260">
            <v>7.8289999999999997</v>
          </cell>
          <cell r="Y260" t="str">
            <v>#N/A N/A</v>
          </cell>
          <cell r="Z260">
            <v>27.571999999999999</v>
          </cell>
          <cell r="AA260">
            <v>33.401000000000003</v>
          </cell>
          <cell r="AB260">
            <v>235.02500000000001</v>
          </cell>
          <cell r="AC260">
            <v>194.357</v>
          </cell>
          <cell r="AD260">
            <v>67.135000000000005</v>
          </cell>
          <cell r="AE260">
            <v>76.962000000000003</v>
          </cell>
        </row>
        <row r="261">
          <cell r="A261">
            <v>29859</v>
          </cell>
          <cell r="B261">
            <v>1086.9880000000001</v>
          </cell>
          <cell r="C261">
            <v>151.22499999999999</v>
          </cell>
          <cell r="D261">
            <v>132.06399999999999</v>
          </cell>
          <cell r="E261">
            <v>541.91</v>
          </cell>
          <cell r="F261">
            <v>2870.93</v>
          </cell>
          <cell r="G261">
            <v>109.85299999999999</v>
          </cell>
          <cell r="H261">
            <v>2767.5</v>
          </cell>
          <cell r="I261">
            <v>268.89299999999997</v>
          </cell>
          <cell r="J261">
            <v>189.4</v>
          </cell>
          <cell r="K261">
            <v>11.861000000000001</v>
          </cell>
          <cell r="L261">
            <v>189.59399999999999</v>
          </cell>
          <cell r="M261">
            <v>24.937000000000001</v>
          </cell>
          <cell r="N261">
            <v>78.013000000000005</v>
          </cell>
          <cell r="O261">
            <v>63.834000000000003</v>
          </cell>
          <cell r="P261">
            <v>28.818000000000001</v>
          </cell>
          <cell r="Q261" t="str">
            <v>#N/A N/A</v>
          </cell>
          <cell r="R261">
            <v>21.780999999999999</v>
          </cell>
          <cell r="S261">
            <v>80.709999999999994</v>
          </cell>
          <cell r="T261">
            <v>22.913</v>
          </cell>
          <cell r="U261">
            <v>68.789000000000001</v>
          </cell>
          <cell r="V261">
            <v>43.598999999999997</v>
          </cell>
          <cell r="W261" t="str">
            <v>#N/A N/A</v>
          </cell>
          <cell r="X261">
            <v>7.8289999999999997</v>
          </cell>
          <cell r="Y261" t="str">
            <v>#N/A N/A</v>
          </cell>
          <cell r="Z261">
            <v>27.571999999999999</v>
          </cell>
          <cell r="AA261">
            <v>33.401000000000003</v>
          </cell>
          <cell r="AB261">
            <v>235.02500000000001</v>
          </cell>
          <cell r="AC261">
            <v>194.357</v>
          </cell>
          <cell r="AD261">
            <v>67.135000000000005</v>
          </cell>
          <cell r="AE261">
            <v>76.962000000000003</v>
          </cell>
        </row>
        <row r="262">
          <cell r="A262">
            <v>29890</v>
          </cell>
          <cell r="B262">
            <v>1086.9880000000001</v>
          </cell>
          <cell r="C262">
            <v>151.22499999999999</v>
          </cell>
          <cell r="D262">
            <v>132.06399999999999</v>
          </cell>
          <cell r="E262">
            <v>541.91</v>
          </cell>
          <cell r="F262">
            <v>2870.93</v>
          </cell>
          <cell r="G262">
            <v>109.85299999999999</v>
          </cell>
          <cell r="H262">
            <v>2767.5</v>
          </cell>
          <cell r="I262">
            <v>268.89299999999997</v>
          </cell>
          <cell r="J262">
            <v>189.4</v>
          </cell>
          <cell r="K262">
            <v>11.861000000000001</v>
          </cell>
          <cell r="L262">
            <v>189.59399999999999</v>
          </cell>
          <cell r="M262">
            <v>24.937000000000001</v>
          </cell>
          <cell r="N262">
            <v>78.013000000000005</v>
          </cell>
          <cell r="O262">
            <v>63.834000000000003</v>
          </cell>
          <cell r="P262">
            <v>28.818000000000001</v>
          </cell>
          <cell r="Q262" t="str">
            <v>#N/A N/A</v>
          </cell>
          <cell r="R262">
            <v>21.780999999999999</v>
          </cell>
          <cell r="S262">
            <v>80.709999999999994</v>
          </cell>
          <cell r="T262">
            <v>22.913</v>
          </cell>
          <cell r="U262">
            <v>68.789000000000001</v>
          </cell>
          <cell r="V262">
            <v>43.598999999999997</v>
          </cell>
          <cell r="W262" t="str">
            <v>#N/A N/A</v>
          </cell>
          <cell r="X262">
            <v>7.8289999999999997</v>
          </cell>
          <cell r="Y262" t="str">
            <v>#N/A N/A</v>
          </cell>
          <cell r="Z262">
            <v>27.571999999999999</v>
          </cell>
          <cell r="AA262">
            <v>33.401000000000003</v>
          </cell>
          <cell r="AB262">
            <v>235.02500000000001</v>
          </cell>
          <cell r="AC262">
            <v>194.357</v>
          </cell>
          <cell r="AD262">
            <v>67.135000000000005</v>
          </cell>
          <cell r="AE262">
            <v>76.962000000000003</v>
          </cell>
        </row>
        <row r="263">
          <cell r="A263">
            <v>29920</v>
          </cell>
          <cell r="B263">
            <v>1086.9880000000001</v>
          </cell>
          <cell r="C263">
            <v>151.22499999999999</v>
          </cell>
          <cell r="D263">
            <v>132.06399999999999</v>
          </cell>
          <cell r="E263">
            <v>541.91</v>
          </cell>
          <cell r="F263">
            <v>2870.93</v>
          </cell>
          <cell r="G263">
            <v>109.85299999999999</v>
          </cell>
          <cell r="H263">
            <v>2767.5</v>
          </cell>
          <cell r="I263">
            <v>268.89299999999997</v>
          </cell>
          <cell r="J263">
            <v>189.4</v>
          </cell>
          <cell r="K263">
            <v>11.861000000000001</v>
          </cell>
          <cell r="L263">
            <v>189.59399999999999</v>
          </cell>
          <cell r="M263">
            <v>24.937000000000001</v>
          </cell>
          <cell r="N263">
            <v>78.013000000000005</v>
          </cell>
          <cell r="O263">
            <v>63.834000000000003</v>
          </cell>
          <cell r="P263">
            <v>28.818000000000001</v>
          </cell>
          <cell r="Q263" t="str">
            <v>#N/A N/A</v>
          </cell>
          <cell r="R263">
            <v>21.780999999999999</v>
          </cell>
          <cell r="S263">
            <v>80.709999999999994</v>
          </cell>
          <cell r="T263">
            <v>22.913</v>
          </cell>
          <cell r="U263">
            <v>68.789000000000001</v>
          </cell>
          <cell r="V263">
            <v>43.598999999999997</v>
          </cell>
          <cell r="W263" t="str">
            <v>#N/A N/A</v>
          </cell>
          <cell r="X263">
            <v>7.8289999999999997</v>
          </cell>
          <cell r="Y263" t="str">
            <v>#N/A N/A</v>
          </cell>
          <cell r="Z263">
            <v>27.571999999999999</v>
          </cell>
          <cell r="AA263">
            <v>33.401000000000003</v>
          </cell>
          <cell r="AB263">
            <v>235.02500000000001</v>
          </cell>
          <cell r="AC263">
            <v>194.357</v>
          </cell>
          <cell r="AD263">
            <v>67.135000000000005</v>
          </cell>
          <cell r="AE263">
            <v>76.962000000000003</v>
          </cell>
        </row>
        <row r="264">
          <cell r="A264">
            <v>29951</v>
          </cell>
          <cell r="B264">
            <v>1201.4659999999999</v>
          </cell>
          <cell r="C264">
            <v>178.52799999999999</v>
          </cell>
          <cell r="D264">
            <v>120.533</v>
          </cell>
          <cell r="E264">
            <v>515.03</v>
          </cell>
          <cell r="F264">
            <v>2494.6010000000001</v>
          </cell>
          <cell r="G264">
            <v>100.60899999999999</v>
          </cell>
          <cell r="H264">
            <v>3103.8</v>
          </cell>
          <cell r="I264">
            <v>300.66800000000001</v>
          </cell>
          <cell r="J264">
            <v>194.11099999999999</v>
          </cell>
          <cell r="K264">
            <v>14.132</v>
          </cell>
          <cell r="L264">
            <v>196.88300000000001</v>
          </cell>
          <cell r="M264">
            <v>25.463000000000001</v>
          </cell>
          <cell r="N264">
            <v>92.474000000000004</v>
          </cell>
          <cell r="O264">
            <v>71.468999999999994</v>
          </cell>
          <cell r="P264">
            <v>30.946000000000002</v>
          </cell>
          <cell r="Q264" t="str">
            <v>#N/A N/A</v>
          </cell>
          <cell r="R264">
            <v>23.196000000000002</v>
          </cell>
          <cell r="S264">
            <v>86.83</v>
          </cell>
          <cell r="T264">
            <v>23.405000000000001</v>
          </cell>
          <cell r="U264">
            <v>71.040000000000006</v>
          </cell>
          <cell r="V264">
            <v>49.332999999999998</v>
          </cell>
          <cell r="W264" t="str">
            <v>#N/A N/A</v>
          </cell>
          <cell r="X264">
            <v>8.6609999999999996</v>
          </cell>
          <cell r="Y264" t="str">
            <v>#N/A N/A</v>
          </cell>
          <cell r="Z264">
            <v>32.645000000000003</v>
          </cell>
          <cell r="AA264">
            <v>36.387999999999998</v>
          </cell>
          <cell r="AB264">
            <v>263.56099999999998</v>
          </cell>
          <cell r="AC264">
            <v>250.083</v>
          </cell>
          <cell r="AD264">
            <v>75.498999999999995</v>
          </cell>
          <cell r="AE264">
            <v>78.677000000000007</v>
          </cell>
        </row>
        <row r="265">
          <cell r="A265">
            <v>29982</v>
          </cell>
          <cell r="B265">
            <v>1201.4659999999999</v>
          </cell>
          <cell r="C265">
            <v>178.52799999999999</v>
          </cell>
          <cell r="D265">
            <v>120.533</v>
          </cell>
          <cell r="E265">
            <v>515.03</v>
          </cell>
          <cell r="F265">
            <v>2494.6010000000001</v>
          </cell>
          <cell r="G265">
            <v>100.60899999999999</v>
          </cell>
          <cell r="H265">
            <v>3103.8</v>
          </cell>
          <cell r="I265">
            <v>300.66800000000001</v>
          </cell>
          <cell r="J265">
            <v>194.11099999999999</v>
          </cell>
          <cell r="K265">
            <v>14.132</v>
          </cell>
          <cell r="L265">
            <v>196.88300000000001</v>
          </cell>
          <cell r="M265">
            <v>25.463000000000001</v>
          </cell>
          <cell r="N265">
            <v>92.474000000000004</v>
          </cell>
          <cell r="O265">
            <v>71.468999999999994</v>
          </cell>
          <cell r="P265">
            <v>30.946000000000002</v>
          </cell>
          <cell r="Q265" t="str">
            <v>#N/A N/A</v>
          </cell>
          <cell r="R265">
            <v>23.196000000000002</v>
          </cell>
          <cell r="S265">
            <v>86.83</v>
          </cell>
          <cell r="T265">
            <v>23.405000000000001</v>
          </cell>
          <cell r="U265">
            <v>71.040000000000006</v>
          </cell>
          <cell r="V265">
            <v>49.332999999999998</v>
          </cell>
          <cell r="W265" t="str">
            <v>#N/A N/A</v>
          </cell>
          <cell r="X265">
            <v>8.6609999999999996</v>
          </cell>
          <cell r="Y265" t="str">
            <v>#N/A N/A</v>
          </cell>
          <cell r="Z265">
            <v>32.645000000000003</v>
          </cell>
          <cell r="AA265">
            <v>36.387999999999998</v>
          </cell>
          <cell r="AB265">
            <v>263.56099999999998</v>
          </cell>
          <cell r="AC265">
            <v>250.083</v>
          </cell>
          <cell r="AD265">
            <v>75.498999999999995</v>
          </cell>
          <cell r="AE265">
            <v>78.677000000000007</v>
          </cell>
        </row>
        <row r="266">
          <cell r="A266">
            <v>30010</v>
          </cell>
          <cell r="B266">
            <v>1201.4659999999999</v>
          </cell>
          <cell r="C266">
            <v>178.52799999999999</v>
          </cell>
          <cell r="D266">
            <v>120.533</v>
          </cell>
          <cell r="E266">
            <v>515.03</v>
          </cell>
          <cell r="F266">
            <v>2494.6010000000001</v>
          </cell>
          <cell r="G266">
            <v>100.60899999999999</v>
          </cell>
          <cell r="H266">
            <v>3103.8</v>
          </cell>
          <cell r="I266">
            <v>300.66800000000001</v>
          </cell>
          <cell r="J266">
            <v>194.11099999999999</v>
          </cell>
          <cell r="K266">
            <v>14.132</v>
          </cell>
          <cell r="L266">
            <v>196.88300000000001</v>
          </cell>
          <cell r="M266">
            <v>25.463000000000001</v>
          </cell>
          <cell r="N266">
            <v>92.474000000000004</v>
          </cell>
          <cell r="O266">
            <v>71.468999999999994</v>
          </cell>
          <cell r="P266">
            <v>30.946000000000002</v>
          </cell>
          <cell r="Q266" t="str">
            <v>#N/A N/A</v>
          </cell>
          <cell r="R266">
            <v>23.196000000000002</v>
          </cell>
          <cell r="S266">
            <v>86.83</v>
          </cell>
          <cell r="T266">
            <v>23.405000000000001</v>
          </cell>
          <cell r="U266">
            <v>71.040000000000006</v>
          </cell>
          <cell r="V266">
            <v>49.332999999999998</v>
          </cell>
          <cell r="W266" t="str">
            <v>#N/A N/A</v>
          </cell>
          <cell r="X266">
            <v>8.6609999999999996</v>
          </cell>
          <cell r="Y266" t="str">
            <v>#N/A N/A</v>
          </cell>
          <cell r="Z266">
            <v>32.645000000000003</v>
          </cell>
          <cell r="AA266">
            <v>36.387999999999998</v>
          </cell>
          <cell r="AB266">
            <v>263.56099999999998</v>
          </cell>
          <cell r="AC266">
            <v>250.083</v>
          </cell>
          <cell r="AD266">
            <v>75.498999999999995</v>
          </cell>
          <cell r="AE266">
            <v>78.677000000000007</v>
          </cell>
        </row>
        <row r="267">
          <cell r="A267">
            <v>30041</v>
          </cell>
          <cell r="B267">
            <v>1201.4659999999999</v>
          </cell>
          <cell r="C267">
            <v>178.52799999999999</v>
          </cell>
          <cell r="D267">
            <v>120.533</v>
          </cell>
          <cell r="E267">
            <v>515.03</v>
          </cell>
          <cell r="F267">
            <v>2494.6010000000001</v>
          </cell>
          <cell r="G267">
            <v>100.60899999999999</v>
          </cell>
          <cell r="H267">
            <v>3103.8</v>
          </cell>
          <cell r="I267">
            <v>300.66800000000001</v>
          </cell>
          <cell r="J267">
            <v>194.11099999999999</v>
          </cell>
          <cell r="K267">
            <v>14.132</v>
          </cell>
          <cell r="L267">
            <v>196.88300000000001</v>
          </cell>
          <cell r="M267">
            <v>25.463000000000001</v>
          </cell>
          <cell r="N267">
            <v>92.474000000000004</v>
          </cell>
          <cell r="O267">
            <v>71.468999999999994</v>
          </cell>
          <cell r="P267">
            <v>30.946000000000002</v>
          </cell>
          <cell r="Q267" t="str">
            <v>#N/A N/A</v>
          </cell>
          <cell r="R267">
            <v>23.196000000000002</v>
          </cell>
          <cell r="S267">
            <v>86.83</v>
          </cell>
          <cell r="T267">
            <v>23.405000000000001</v>
          </cell>
          <cell r="U267">
            <v>71.040000000000006</v>
          </cell>
          <cell r="V267">
            <v>49.332999999999998</v>
          </cell>
          <cell r="W267" t="str">
            <v>#N/A N/A</v>
          </cell>
          <cell r="X267">
            <v>8.6609999999999996</v>
          </cell>
          <cell r="Y267" t="str">
            <v>#N/A N/A</v>
          </cell>
          <cell r="Z267">
            <v>32.645000000000003</v>
          </cell>
          <cell r="AA267">
            <v>36.387999999999998</v>
          </cell>
          <cell r="AB267">
            <v>263.56099999999998</v>
          </cell>
          <cell r="AC267">
            <v>250.083</v>
          </cell>
          <cell r="AD267">
            <v>75.498999999999995</v>
          </cell>
          <cell r="AE267">
            <v>78.677000000000007</v>
          </cell>
        </row>
        <row r="268">
          <cell r="A268">
            <v>30071</v>
          </cell>
          <cell r="B268">
            <v>1201.4659999999999</v>
          </cell>
          <cell r="C268">
            <v>178.52799999999999</v>
          </cell>
          <cell r="D268">
            <v>120.533</v>
          </cell>
          <cell r="E268">
            <v>515.03</v>
          </cell>
          <cell r="F268">
            <v>2494.6010000000001</v>
          </cell>
          <cell r="G268">
            <v>100.60899999999999</v>
          </cell>
          <cell r="H268">
            <v>3103.8</v>
          </cell>
          <cell r="I268">
            <v>300.66800000000001</v>
          </cell>
          <cell r="J268">
            <v>194.11099999999999</v>
          </cell>
          <cell r="K268">
            <v>14.132</v>
          </cell>
          <cell r="L268">
            <v>196.88300000000001</v>
          </cell>
          <cell r="M268">
            <v>25.463000000000001</v>
          </cell>
          <cell r="N268">
            <v>92.474000000000004</v>
          </cell>
          <cell r="O268">
            <v>71.468999999999994</v>
          </cell>
          <cell r="P268">
            <v>30.946000000000002</v>
          </cell>
          <cell r="Q268" t="str">
            <v>#N/A N/A</v>
          </cell>
          <cell r="R268">
            <v>23.196000000000002</v>
          </cell>
          <cell r="S268">
            <v>86.83</v>
          </cell>
          <cell r="T268">
            <v>23.405000000000001</v>
          </cell>
          <cell r="U268">
            <v>71.040000000000006</v>
          </cell>
          <cell r="V268">
            <v>49.332999999999998</v>
          </cell>
          <cell r="W268" t="str">
            <v>#N/A N/A</v>
          </cell>
          <cell r="X268">
            <v>8.6609999999999996</v>
          </cell>
          <cell r="Y268" t="str">
            <v>#N/A N/A</v>
          </cell>
          <cell r="Z268">
            <v>32.645000000000003</v>
          </cell>
          <cell r="AA268">
            <v>36.387999999999998</v>
          </cell>
          <cell r="AB268">
            <v>263.56099999999998</v>
          </cell>
          <cell r="AC268">
            <v>250.083</v>
          </cell>
          <cell r="AD268">
            <v>75.498999999999995</v>
          </cell>
          <cell r="AE268">
            <v>78.677000000000007</v>
          </cell>
        </row>
        <row r="269">
          <cell r="A269">
            <v>30102</v>
          </cell>
          <cell r="B269">
            <v>1201.4659999999999</v>
          </cell>
          <cell r="C269">
            <v>178.52799999999999</v>
          </cell>
          <cell r="D269">
            <v>120.533</v>
          </cell>
          <cell r="E269">
            <v>515.03</v>
          </cell>
          <cell r="F269">
            <v>2494.6010000000001</v>
          </cell>
          <cell r="G269">
            <v>100.60899999999999</v>
          </cell>
          <cell r="H269">
            <v>3103.8</v>
          </cell>
          <cell r="I269">
            <v>300.66800000000001</v>
          </cell>
          <cell r="J269">
            <v>194.11099999999999</v>
          </cell>
          <cell r="K269">
            <v>14.132</v>
          </cell>
          <cell r="L269">
            <v>196.88300000000001</v>
          </cell>
          <cell r="M269">
            <v>25.463000000000001</v>
          </cell>
          <cell r="N269">
            <v>92.474000000000004</v>
          </cell>
          <cell r="O269">
            <v>71.468999999999994</v>
          </cell>
          <cell r="P269">
            <v>30.946000000000002</v>
          </cell>
          <cell r="Q269" t="str">
            <v>#N/A N/A</v>
          </cell>
          <cell r="R269">
            <v>23.196000000000002</v>
          </cell>
          <cell r="S269">
            <v>86.83</v>
          </cell>
          <cell r="T269">
            <v>23.405000000000001</v>
          </cell>
          <cell r="U269">
            <v>71.040000000000006</v>
          </cell>
          <cell r="V269">
            <v>49.332999999999998</v>
          </cell>
          <cell r="W269" t="str">
            <v>#N/A N/A</v>
          </cell>
          <cell r="X269">
            <v>8.6609999999999996</v>
          </cell>
          <cell r="Y269" t="str">
            <v>#N/A N/A</v>
          </cell>
          <cell r="Z269">
            <v>32.645000000000003</v>
          </cell>
          <cell r="AA269">
            <v>36.387999999999998</v>
          </cell>
          <cell r="AB269">
            <v>263.56099999999998</v>
          </cell>
          <cell r="AC269">
            <v>250.083</v>
          </cell>
          <cell r="AD269">
            <v>75.498999999999995</v>
          </cell>
          <cell r="AE269">
            <v>78.677000000000007</v>
          </cell>
        </row>
        <row r="270">
          <cell r="A270">
            <v>30132</v>
          </cell>
          <cell r="B270">
            <v>1201.4659999999999</v>
          </cell>
          <cell r="C270">
            <v>178.52799999999999</v>
          </cell>
          <cell r="D270">
            <v>120.533</v>
          </cell>
          <cell r="E270">
            <v>515.03</v>
          </cell>
          <cell r="F270">
            <v>2494.6010000000001</v>
          </cell>
          <cell r="G270">
            <v>100.60899999999999</v>
          </cell>
          <cell r="H270">
            <v>3103.8</v>
          </cell>
          <cell r="I270">
            <v>300.66800000000001</v>
          </cell>
          <cell r="J270">
            <v>194.11099999999999</v>
          </cell>
          <cell r="K270">
            <v>14.132</v>
          </cell>
          <cell r="L270">
            <v>196.88300000000001</v>
          </cell>
          <cell r="M270">
            <v>25.463000000000001</v>
          </cell>
          <cell r="N270">
            <v>92.474000000000004</v>
          </cell>
          <cell r="O270">
            <v>71.468999999999994</v>
          </cell>
          <cell r="P270">
            <v>30.946000000000002</v>
          </cell>
          <cell r="Q270" t="str">
            <v>#N/A N/A</v>
          </cell>
          <cell r="R270">
            <v>23.196000000000002</v>
          </cell>
          <cell r="S270">
            <v>86.83</v>
          </cell>
          <cell r="T270">
            <v>23.405000000000001</v>
          </cell>
          <cell r="U270">
            <v>71.040000000000006</v>
          </cell>
          <cell r="V270">
            <v>49.332999999999998</v>
          </cell>
          <cell r="W270" t="str">
            <v>#N/A N/A</v>
          </cell>
          <cell r="X270">
            <v>8.6609999999999996</v>
          </cell>
          <cell r="Y270" t="str">
            <v>#N/A N/A</v>
          </cell>
          <cell r="Z270">
            <v>32.645000000000003</v>
          </cell>
          <cell r="AA270">
            <v>36.387999999999998</v>
          </cell>
          <cell r="AB270">
            <v>263.56099999999998</v>
          </cell>
          <cell r="AC270">
            <v>250.083</v>
          </cell>
          <cell r="AD270">
            <v>75.498999999999995</v>
          </cell>
          <cell r="AE270">
            <v>78.677000000000007</v>
          </cell>
        </row>
        <row r="271">
          <cell r="A271">
            <v>30163</v>
          </cell>
          <cell r="B271">
            <v>1201.4659999999999</v>
          </cell>
          <cell r="C271">
            <v>178.52799999999999</v>
          </cell>
          <cell r="D271">
            <v>120.533</v>
          </cell>
          <cell r="E271">
            <v>515.03</v>
          </cell>
          <cell r="F271">
            <v>2494.6010000000001</v>
          </cell>
          <cell r="G271">
            <v>100.60899999999999</v>
          </cell>
          <cell r="H271">
            <v>3103.8</v>
          </cell>
          <cell r="I271">
            <v>300.66800000000001</v>
          </cell>
          <cell r="J271">
            <v>194.11099999999999</v>
          </cell>
          <cell r="K271">
            <v>14.132</v>
          </cell>
          <cell r="L271">
            <v>196.88300000000001</v>
          </cell>
          <cell r="M271">
            <v>25.463000000000001</v>
          </cell>
          <cell r="N271">
            <v>92.474000000000004</v>
          </cell>
          <cell r="O271">
            <v>71.468999999999994</v>
          </cell>
          <cell r="P271">
            <v>30.946000000000002</v>
          </cell>
          <cell r="Q271" t="str">
            <v>#N/A N/A</v>
          </cell>
          <cell r="R271">
            <v>23.196000000000002</v>
          </cell>
          <cell r="S271">
            <v>86.83</v>
          </cell>
          <cell r="T271">
            <v>23.405000000000001</v>
          </cell>
          <cell r="U271">
            <v>71.040000000000006</v>
          </cell>
          <cell r="V271">
            <v>49.332999999999998</v>
          </cell>
          <cell r="W271" t="str">
            <v>#N/A N/A</v>
          </cell>
          <cell r="X271">
            <v>8.6609999999999996</v>
          </cell>
          <cell r="Y271" t="str">
            <v>#N/A N/A</v>
          </cell>
          <cell r="Z271">
            <v>32.645000000000003</v>
          </cell>
          <cell r="AA271">
            <v>36.387999999999998</v>
          </cell>
          <cell r="AB271">
            <v>263.56099999999998</v>
          </cell>
          <cell r="AC271">
            <v>250.083</v>
          </cell>
          <cell r="AD271">
            <v>75.498999999999995</v>
          </cell>
          <cell r="AE271">
            <v>78.677000000000007</v>
          </cell>
        </row>
        <row r="272">
          <cell r="A272">
            <v>30194</v>
          </cell>
          <cell r="B272">
            <v>1201.4659999999999</v>
          </cell>
          <cell r="C272">
            <v>178.52799999999999</v>
          </cell>
          <cell r="D272">
            <v>120.533</v>
          </cell>
          <cell r="E272">
            <v>515.03</v>
          </cell>
          <cell r="F272">
            <v>2494.6010000000001</v>
          </cell>
          <cell r="G272">
            <v>100.60899999999999</v>
          </cell>
          <cell r="H272">
            <v>3103.8</v>
          </cell>
          <cell r="I272">
            <v>300.66800000000001</v>
          </cell>
          <cell r="J272">
            <v>194.11099999999999</v>
          </cell>
          <cell r="K272">
            <v>14.132</v>
          </cell>
          <cell r="L272">
            <v>196.88300000000001</v>
          </cell>
          <cell r="M272">
            <v>25.463000000000001</v>
          </cell>
          <cell r="N272">
            <v>92.474000000000004</v>
          </cell>
          <cell r="O272">
            <v>71.468999999999994</v>
          </cell>
          <cell r="P272">
            <v>30.946000000000002</v>
          </cell>
          <cell r="Q272" t="str">
            <v>#N/A N/A</v>
          </cell>
          <cell r="R272">
            <v>23.196000000000002</v>
          </cell>
          <cell r="S272">
            <v>86.83</v>
          </cell>
          <cell r="T272">
            <v>23.405000000000001</v>
          </cell>
          <cell r="U272">
            <v>71.040000000000006</v>
          </cell>
          <cell r="V272">
            <v>49.332999999999998</v>
          </cell>
          <cell r="W272" t="str">
            <v>#N/A N/A</v>
          </cell>
          <cell r="X272">
            <v>8.6609999999999996</v>
          </cell>
          <cell r="Y272" t="str">
            <v>#N/A N/A</v>
          </cell>
          <cell r="Z272">
            <v>32.645000000000003</v>
          </cell>
          <cell r="AA272">
            <v>36.387999999999998</v>
          </cell>
          <cell r="AB272">
            <v>263.56099999999998</v>
          </cell>
          <cell r="AC272">
            <v>250.083</v>
          </cell>
          <cell r="AD272">
            <v>75.498999999999995</v>
          </cell>
          <cell r="AE272">
            <v>78.677000000000007</v>
          </cell>
        </row>
        <row r="273">
          <cell r="A273">
            <v>30224</v>
          </cell>
          <cell r="B273">
            <v>1201.4659999999999</v>
          </cell>
          <cell r="C273">
            <v>178.52799999999999</v>
          </cell>
          <cell r="D273">
            <v>120.533</v>
          </cell>
          <cell r="E273">
            <v>515.03</v>
          </cell>
          <cell r="F273">
            <v>2494.6010000000001</v>
          </cell>
          <cell r="G273">
            <v>100.60899999999999</v>
          </cell>
          <cell r="H273">
            <v>3103.8</v>
          </cell>
          <cell r="I273">
            <v>300.66800000000001</v>
          </cell>
          <cell r="J273">
            <v>194.11099999999999</v>
          </cell>
          <cell r="K273">
            <v>14.132</v>
          </cell>
          <cell r="L273">
            <v>196.88300000000001</v>
          </cell>
          <cell r="M273">
            <v>25.463000000000001</v>
          </cell>
          <cell r="N273">
            <v>92.474000000000004</v>
          </cell>
          <cell r="O273">
            <v>71.468999999999994</v>
          </cell>
          <cell r="P273">
            <v>30.946000000000002</v>
          </cell>
          <cell r="Q273" t="str">
            <v>#N/A N/A</v>
          </cell>
          <cell r="R273">
            <v>23.196000000000002</v>
          </cell>
          <cell r="S273">
            <v>86.83</v>
          </cell>
          <cell r="T273">
            <v>23.405000000000001</v>
          </cell>
          <cell r="U273">
            <v>71.040000000000006</v>
          </cell>
          <cell r="V273">
            <v>49.332999999999998</v>
          </cell>
          <cell r="W273" t="str">
            <v>#N/A N/A</v>
          </cell>
          <cell r="X273">
            <v>8.6609999999999996</v>
          </cell>
          <cell r="Y273" t="str">
            <v>#N/A N/A</v>
          </cell>
          <cell r="Z273">
            <v>32.645000000000003</v>
          </cell>
          <cell r="AA273">
            <v>36.387999999999998</v>
          </cell>
          <cell r="AB273">
            <v>263.56099999999998</v>
          </cell>
          <cell r="AC273">
            <v>250.083</v>
          </cell>
          <cell r="AD273">
            <v>75.498999999999995</v>
          </cell>
          <cell r="AE273">
            <v>78.677000000000007</v>
          </cell>
        </row>
        <row r="274">
          <cell r="A274">
            <v>30255</v>
          </cell>
          <cell r="B274">
            <v>1201.4659999999999</v>
          </cell>
          <cell r="C274">
            <v>178.52799999999999</v>
          </cell>
          <cell r="D274">
            <v>120.533</v>
          </cell>
          <cell r="E274">
            <v>515.03</v>
          </cell>
          <cell r="F274">
            <v>2494.6010000000001</v>
          </cell>
          <cell r="G274">
            <v>100.60899999999999</v>
          </cell>
          <cell r="H274">
            <v>3103.8</v>
          </cell>
          <cell r="I274">
            <v>300.66800000000001</v>
          </cell>
          <cell r="J274">
            <v>194.11099999999999</v>
          </cell>
          <cell r="K274">
            <v>14.132</v>
          </cell>
          <cell r="L274">
            <v>196.88300000000001</v>
          </cell>
          <cell r="M274">
            <v>25.463000000000001</v>
          </cell>
          <cell r="N274">
            <v>92.474000000000004</v>
          </cell>
          <cell r="O274">
            <v>71.468999999999994</v>
          </cell>
          <cell r="P274">
            <v>30.946000000000002</v>
          </cell>
          <cell r="Q274" t="str">
            <v>#N/A N/A</v>
          </cell>
          <cell r="R274">
            <v>23.196000000000002</v>
          </cell>
          <cell r="S274">
            <v>86.83</v>
          </cell>
          <cell r="T274">
            <v>23.405000000000001</v>
          </cell>
          <cell r="U274">
            <v>71.040000000000006</v>
          </cell>
          <cell r="V274">
            <v>49.332999999999998</v>
          </cell>
          <cell r="W274" t="str">
            <v>#N/A N/A</v>
          </cell>
          <cell r="X274">
            <v>8.6609999999999996</v>
          </cell>
          <cell r="Y274" t="str">
            <v>#N/A N/A</v>
          </cell>
          <cell r="Z274">
            <v>32.645000000000003</v>
          </cell>
          <cell r="AA274">
            <v>36.387999999999998</v>
          </cell>
          <cell r="AB274">
            <v>263.56099999999998</v>
          </cell>
          <cell r="AC274">
            <v>250.083</v>
          </cell>
          <cell r="AD274">
            <v>75.498999999999995</v>
          </cell>
          <cell r="AE274">
            <v>78.677000000000007</v>
          </cell>
        </row>
        <row r="275">
          <cell r="A275">
            <v>30285</v>
          </cell>
          <cell r="B275">
            <v>1201.4659999999999</v>
          </cell>
          <cell r="C275">
            <v>178.52799999999999</v>
          </cell>
          <cell r="D275">
            <v>120.533</v>
          </cell>
          <cell r="E275">
            <v>515.03</v>
          </cell>
          <cell r="F275">
            <v>2494.6010000000001</v>
          </cell>
          <cell r="G275">
            <v>100.60899999999999</v>
          </cell>
          <cell r="H275">
            <v>3103.8</v>
          </cell>
          <cell r="I275">
            <v>300.66800000000001</v>
          </cell>
          <cell r="J275">
            <v>194.11099999999999</v>
          </cell>
          <cell r="K275">
            <v>14.132</v>
          </cell>
          <cell r="L275">
            <v>196.88300000000001</v>
          </cell>
          <cell r="M275">
            <v>25.463000000000001</v>
          </cell>
          <cell r="N275">
            <v>92.474000000000004</v>
          </cell>
          <cell r="O275">
            <v>71.468999999999994</v>
          </cell>
          <cell r="P275">
            <v>30.946000000000002</v>
          </cell>
          <cell r="Q275" t="str">
            <v>#N/A N/A</v>
          </cell>
          <cell r="R275">
            <v>23.196000000000002</v>
          </cell>
          <cell r="S275">
            <v>86.83</v>
          </cell>
          <cell r="T275">
            <v>23.405000000000001</v>
          </cell>
          <cell r="U275">
            <v>71.040000000000006</v>
          </cell>
          <cell r="V275">
            <v>49.332999999999998</v>
          </cell>
          <cell r="W275" t="str">
            <v>#N/A N/A</v>
          </cell>
          <cell r="X275">
            <v>8.6609999999999996</v>
          </cell>
          <cell r="Y275" t="str">
            <v>#N/A N/A</v>
          </cell>
          <cell r="Z275">
            <v>32.645000000000003</v>
          </cell>
          <cell r="AA275">
            <v>36.387999999999998</v>
          </cell>
          <cell r="AB275">
            <v>263.56099999999998</v>
          </cell>
          <cell r="AC275">
            <v>250.083</v>
          </cell>
          <cell r="AD275">
            <v>75.498999999999995</v>
          </cell>
          <cell r="AE275">
            <v>78.677000000000007</v>
          </cell>
        </row>
        <row r="276">
          <cell r="A276">
            <v>30316</v>
          </cell>
          <cell r="B276">
            <v>1116.8409999999999</v>
          </cell>
          <cell r="C276">
            <v>195.71700000000001</v>
          </cell>
          <cell r="D276">
            <v>106.273</v>
          </cell>
          <cell r="E276">
            <v>490.95699999999999</v>
          </cell>
          <cell r="F276">
            <v>2414.424</v>
          </cell>
          <cell r="G276">
            <v>103.117</v>
          </cell>
          <cell r="H276">
            <v>3227.7</v>
          </cell>
          <cell r="I276">
            <v>307.90199999999999</v>
          </cell>
          <cell r="J276">
            <v>203.18299999999999</v>
          </cell>
          <cell r="K276">
            <v>16.016999999999999</v>
          </cell>
          <cell r="L276">
            <v>204.23400000000001</v>
          </cell>
          <cell r="M276">
            <v>27.286999999999999</v>
          </cell>
          <cell r="N276">
            <v>94.715000000000003</v>
          </cell>
          <cell r="O276">
            <v>76.218000000000004</v>
          </cell>
          <cell r="P276">
            <v>32.192999999999998</v>
          </cell>
          <cell r="Q276" t="str">
            <v>#N/A N/A</v>
          </cell>
          <cell r="R276">
            <v>24.573</v>
          </cell>
          <cell r="S276">
            <v>80.087000000000003</v>
          </cell>
          <cell r="T276">
            <v>25.591999999999999</v>
          </cell>
          <cell r="U276">
            <v>64.546000000000006</v>
          </cell>
          <cell r="V276">
            <v>46.622999999999998</v>
          </cell>
          <cell r="W276" t="str">
            <v>#N/A N/A</v>
          </cell>
          <cell r="X276">
            <v>7.5969999999999995</v>
          </cell>
          <cell r="Y276" t="str">
            <v>#N/A N/A</v>
          </cell>
          <cell r="Z276">
            <v>24.338999999999999</v>
          </cell>
          <cell r="AA276">
            <v>38.968000000000004</v>
          </cell>
          <cell r="AB276">
            <v>281.68200000000002</v>
          </cell>
          <cell r="AC276">
            <v>173.721</v>
          </cell>
          <cell r="AD276">
            <v>76.694000000000003</v>
          </cell>
          <cell r="AE276">
            <v>84.307000000000002</v>
          </cell>
        </row>
        <row r="277">
          <cell r="A277">
            <v>30347</v>
          </cell>
          <cell r="B277">
            <v>1116.8409999999999</v>
          </cell>
          <cell r="C277">
            <v>195.71700000000001</v>
          </cell>
          <cell r="D277">
            <v>106.273</v>
          </cell>
          <cell r="E277">
            <v>490.95699999999999</v>
          </cell>
          <cell r="F277">
            <v>2414.424</v>
          </cell>
          <cell r="G277">
            <v>103.117</v>
          </cell>
          <cell r="H277">
            <v>3227.7</v>
          </cell>
          <cell r="I277">
            <v>307.90199999999999</v>
          </cell>
          <cell r="J277">
            <v>203.18299999999999</v>
          </cell>
          <cell r="K277">
            <v>16.016999999999999</v>
          </cell>
          <cell r="L277">
            <v>204.23400000000001</v>
          </cell>
          <cell r="M277">
            <v>27.286999999999999</v>
          </cell>
          <cell r="N277">
            <v>94.715000000000003</v>
          </cell>
          <cell r="O277">
            <v>76.218000000000004</v>
          </cell>
          <cell r="P277">
            <v>32.192999999999998</v>
          </cell>
          <cell r="Q277" t="str">
            <v>#N/A N/A</v>
          </cell>
          <cell r="R277">
            <v>24.573</v>
          </cell>
          <cell r="S277">
            <v>80.087000000000003</v>
          </cell>
          <cell r="T277">
            <v>25.591999999999999</v>
          </cell>
          <cell r="U277">
            <v>64.546000000000006</v>
          </cell>
          <cell r="V277">
            <v>46.622999999999998</v>
          </cell>
          <cell r="W277" t="str">
            <v>#N/A N/A</v>
          </cell>
          <cell r="X277">
            <v>7.5969999999999995</v>
          </cell>
          <cell r="Y277" t="str">
            <v>#N/A N/A</v>
          </cell>
          <cell r="Z277">
            <v>24.338999999999999</v>
          </cell>
          <cell r="AA277">
            <v>38.968000000000004</v>
          </cell>
          <cell r="AB277">
            <v>281.68200000000002</v>
          </cell>
          <cell r="AC277">
            <v>173.721</v>
          </cell>
          <cell r="AD277">
            <v>76.694000000000003</v>
          </cell>
          <cell r="AE277">
            <v>84.307000000000002</v>
          </cell>
        </row>
        <row r="278">
          <cell r="A278">
            <v>30375</v>
          </cell>
          <cell r="B278">
            <v>1116.8409999999999</v>
          </cell>
          <cell r="C278">
            <v>195.71700000000001</v>
          </cell>
          <cell r="D278">
            <v>106.273</v>
          </cell>
          <cell r="E278">
            <v>490.95699999999999</v>
          </cell>
          <cell r="F278">
            <v>2414.424</v>
          </cell>
          <cell r="G278">
            <v>103.117</v>
          </cell>
          <cell r="H278">
            <v>3227.7</v>
          </cell>
          <cell r="I278">
            <v>307.90199999999999</v>
          </cell>
          <cell r="J278">
            <v>203.18299999999999</v>
          </cell>
          <cell r="K278">
            <v>16.016999999999999</v>
          </cell>
          <cell r="L278">
            <v>204.23400000000001</v>
          </cell>
          <cell r="M278">
            <v>27.286999999999999</v>
          </cell>
          <cell r="N278">
            <v>94.715000000000003</v>
          </cell>
          <cell r="O278">
            <v>76.218000000000004</v>
          </cell>
          <cell r="P278">
            <v>32.192999999999998</v>
          </cell>
          <cell r="Q278" t="str">
            <v>#N/A N/A</v>
          </cell>
          <cell r="R278">
            <v>24.573</v>
          </cell>
          <cell r="S278">
            <v>80.087000000000003</v>
          </cell>
          <cell r="T278">
            <v>25.591999999999999</v>
          </cell>
          <cell r="U278">
            <v>64.546000000000006</v>
          </cell>
          <cell r="V278">
            <v>46.622999999999998</v>
          </cell>
          <cell r="W278" t="str">
            <v>#N/A N/A</v>
          </cell>
          <cell r="X278">
            <v>7.5969999999999995</v>
          </cell>
          <cell r="Y278" t="str">
            <v>#N/A N/A</v>
          </cell>
          <cell r="Z278">
            <v>24.338999999999999</v>
          </cell>
          <cell r="AA278">
            <v>38.968000000000004</v>
          </cell>
          <cell r="AB278">
            <v>281.68200000000002</v>
          </cell>
          <cell r="AC278">
            <v>173.721</v>
          </cell>
          <cell r="AD278">
            <v>76.694000000000003</v>
          </cell>
          <cell r="AE278">
            <v>84.307000000000002</v>
          </cell>
        </row>
        <row r="279">
          <cell r="A279">
            <v>30406</v>
          </cell>
          <cell r="B279">
            <v>1116.8409999999999</v>
          </cell>
          <cell r="C279">
            <v>195.71700000000001</v>
          </cell>
          <cell r="D279">
            <v>106.273</v>
          </cell>
          <cell r="E279">
            <v>490.95699999999999</v>
          </cell>
          <cell r="F279">
            <v>2414.424</v>
          </cell>
          <cell r="G279">
            <v>103.117</v>
          </cell>
          <cell r="H279">
            <v>3227.7</v>
          </cell>
          <cell r="I279">
            <v>307.90199999999999</v>
          </cell>
          <cell r="J279">
            <v>203.18299999999999</v>
          </cell>
          <cell r="K279">
            <v>16.016999999999999</v>
          </cell>
          <cell r="L279">
            <v>204.23400000000001</v>
          </cell>
          <cell r="M279">
            <v>27.286999999999999</v>
          </cell>
          <cell r="N279">
            <v>94.715000000000003</v>
          </cell>
          <cell r="O279">
            <v>76.218000000000004</v>
          </cell>
          <cell r="P279">
            <v>32.192999999999998</v>
          </cell>
          <cell r="Q279" t="str">
            <v>#N/A N/A</v>
          </cell>
          <cell r="R279">
            <v>24.573</v>
          </cell>
          <cell r="S279">
            <v>80.087000000000003</v>
          </cell>
          <cell r="T279">
            <v>25.591999999999999</v>
          </cell>
          <cell r="U279">
            <v>64.546000000000006</v>
          </cell>
          <cell r="V279">
            <v>46.622999999999998</v>
          </cell>
          <cell r="W279" t="str">
            <v>#N/A N/A</v>
          </cell>
          <cell r="X279">
            <v>7.5969999999999995</v>
          </cell>
          <cell r="Y279" t="str">
            <v>#N/A N/A</v>
          </cell>
          <cell r="Z279">
            <v>24.338999999999999</v>
          </cell>
          <cell r="AA279">
            <v>38.968000000000004</v>
          </cell>
          <cell r="AB279">
            <v>281.68200000000002</v>
          </cell>
          <cell r="AC279">
            <v>173.721</v>
          </cell>
          <cell r="AD279">
            <v>76.694000000000003</v>
          </cell>
          <cell r="AE279">
            <v>84.307000000000002</v>
          </cell>
        </row>
        <row r="280">
          <cell r="A280">
            <v>30436</v>
          </cell>
          <cell r="B280">
            <v>1116.8409999999999</v>
          </cell>
          <cell r="C280">
            <v>195.71700000000001</v>
          </cell>
          <cell r="D280">
            <v>106.273</v>
          </cell>
          <cell r="E280">
            <v>490.95699999999999</v>
          </cell>
          <cell r="F280">
            <v>2414.424</v>
          </cell>
          <cell r="G280">
            <v>103.117</v>
          </cell>
          <cell r="H280">
            <v>3227.7</v>
          </cell>
          <cell r="I280">
            <v>307.90199999999999</v>
          </cell>
          <cell r="J280">
            <v>203.18299999999999</v>
          </cell>
          <cell r="K280">
            <v>16.016999999999999</v>
          </cell>
          <cell r="L280">
            <v>204.23400000000001</v>
          </cell>
          <cell r="M280">
            <v>27.286999999999999</v>
          </cell>
          <cell r="N280">
            <v>94.715000000000003</v>
          </cell>
          <cell r="O280">
            <v>76.218000000000004</v>
          </cell>
          <cell r="P280">
            <v>32.192999999999998</v>
          </cell>
          <cell r="Q280" t="str">
            <v>#N/A N/A</v>
          </cell>
          <cell r="R280">
            <v>24.573</v>
          </cell>
          <cell r="S280">
            <v>80.087000000000003</v>
          </cell>
          <cell r="T280">
            <v>25.591999999999999</v>
          </cell>
          <cell r="U280">
            <v>64.546000000000006</v>
          </cell>
          <cell r="V280">
            <v>46.622999999999998</v>
          </cell>
          <cell r="W280" t="str">
            <v>#N/A N/A</v>
          </cell>
          <cell r="X280">
            <v>7.5969999999999995</v>
          </cell>
          <cell r="Y280" t="str">
            <v>#N/A N/A</v>
          </cell>
          <cell r="Z280">
            <v>24.338999999999999</v>
          </cell>
          <cell r="AA280">
            <v>38.968000000000004</v>
          </cell>
          <cell r="AB280">
            <v>281.68200000000002</v>
          </cell>
          <cell r="AC280">
            <v>173.721</v>
          </cell>
          <cell r="AD280">
            <v>76.694000000000003</v>
          </cell>
          <cell r="AE280">
            <v>84.307000000000002</v>
          </cell>
        </row>
        <row r="281">
          <cell r="A281">
            <v>30467</v>
          </cell>
          <cell r="B281">
            <v>1116.8409999999999</v>
          </cell>
          <cell r="C281">
            <v>195.71700000000001</v>
          </cell>
          <cell r="D281">
            <v>106.273</v>
          </cell>
          <cell r="E281">
            <v>490.95699999999999</v>
          </cell>
          <cell r="F281">
            <v>2414.424</v>
          </cell>
          <cell r="G281">
            <v>103.117</v>
          </cell>
          <cell r="H281">
            <v>3227.7</v>
          </cell>
          <cell r="I281">
            <v>307.90199999999999</v>
          </cell>
          <cell r="J281">
            <v>203.18299999999999</v>
          </cell>
          <cell r="K281">
            <v>16.016999999999999</v>
          </cell>
          <cell r="L281">
            <v>204.23400000000001</v>
          </cell>
          <cell r="M281">
            <v>27.286999999999999</v>
          </cell>
          <cell r="N281">
            <v>94.715000000000003</v>
          </cell>
          <cell r="O281">
            <v>76.218000000000004</v>
          </cell>
          <cell r="P281">
            <v>32.192999999999998</v>
          </cell>
          <cell r="Q281" t="str">
            <v>#N/A N/A</v>
          </cell>
          <cell r="R281">
            <v>24.573</v>
          </cell>
          <cell r="S281">
            <v>80.087000000000003</v>
          </cell>
          <cell r="T281">
            <v>25.591999999999999</v>
          </cell>
          <cell r="U281">
            <v>64.546000000000006</v>
          </cell>
          <cell r="V281">
            <v>46.622999999999998</v>
          </cell>
          <cell r="W281" t="str">
            <v>#N/A N/A</v>
          </cell>
          <cell r="X281">
            <v>7.5969999999999995</v>
          </cell>
          <cell r="Y281" t="str">
            <v>#N/A N/A</v>
          </cell>
          <cell r="Z281">
            <v>24.338999999999999</v>
          </cell>
          <cell r="AA281">
            <v>38.968000000000004</v>
          </cell>
          <cell r="AB281">
            <v>281.68200000000002</v>
          </cell>
          <cell r="AC281">
            <v>173.721</v>
          </cell>
          <cell r="AD281">
            <v>76.694000000000003</v>
          </cell>
          <cell r="AE281">
            <v>84.307000000000002</v>
          </cell>
        </row>
        <row r="282">
          <cell r="A282">
            <v>30497</v>
          </cell>
          <cell r="B282">
            <v>1116.8409999999999</v>
          </cell>
          <cell r="C282">
            <v>195.71700000000001</v>
          </cell>
          <cell r="D282">
            <v>106.273</v>
          </cell>
          <cell r="E282">
            <v>490.95699999999999</v>
          </cell>
          <cell r="F282">
            <v>2414.424</v>
          </cell>
          <cell r="G282">
            <v>103.117</v>
          </cell>
          <cell r="H282">
            <v>3227.7</v>
          </cell>
          <cell r="I282">
            <v>307.90199999999999</v>
          </cell>
          <cell r="J282">
            <v>203.18299999999999</v>
          </cell>
          <cell r="K282">
            <v>16.016999999999999</v>
          </cell>
          <cell r="L282">
            <v>204.23400000000001</v>
          </cell>
          <cell r="M282">
            <v>27.286999999999999</v>
          </cell>
          <cell r="N282">
            <v>94.715000000000003</v>
          </cell>
          <cell r="O282">
            <v>76.218000000000004</v>
          </cell>
          <cell r="P282">
            <v>32.192999999999998</v>
          </cell>
          <cell r="Q282" t="str">
            <v>#N/A N/A</v>
          </cell>
          <cell r="R282">
            <v>24.573</v>
          </cell>
          <cell r="S282">
            <v>80.087000000000003</v>
          </cell>
          <cell r="T282">
            <v>25.591999999999999</v>
          </cell>
          <cell r="U282">
            <v>64.546000000000006</v>
          </cell>
          <cell r="V282">
            <v>46.622999999999998</v>
          </cell>
          <cell r="W282" t="str">
            <v>#N/A N/A</v>
          </cell>
          <cell r="X282">
            <v>7.5969999999999995</v>
          </cell>
          <cell r="Y282" t="str">
            <v>#N/A N/A</v>
          </cell>
          <cell r="Z282">
            <v>24.338999999999999</v>
          </cell>
          <cell r="AA282">
            <v>38.968000000000004</v>
          </cell>
          <cell r="AB282">
            <v>281.68200000000002</v>
          </cell>
          <cell r="AC282">
            <v>173.721</v>
          </cell>
          <cell r="AD282">
            <v>76.694000000000003</v>
          </cell>
          <cell r="AE282">
            <v>84.307000000000002</v>
          </cell>
        </row>
        <row r="283">
          <cell r="A283">
            <v>30528</v>
          </cell>
          <cell r="B283">
            <v>1116.8409999999999</v>
          </cell>
          <cell r="C283">
            <v>195.71700000000001</v>
          </cell>
          <cell r="D283">
            <v>106.273</v>
          </cell>
          <cell r="E283">
            <v>490.95699999999999</v>
          </cell>
          <cell r="F283">
            <v>2414.424</v>
          </cell>
          <cell r="G283">
            <v>103.117</v>
          </cell>
          <cell r="H283">
            <v>3227.7</v>
          </cell>
          <cell r="I283">
            <v>307.90199999999999</v>
          </cell>
          <cell r="J283">
            <v>203.18299999999999</v>
          </cell>
          <cell r="K283">
            <v>16.016999999999999</v>
          </cell>
          <cell r="L283">
            <v>204.23400000000001</v>
          </cell>
          <cell r="M283">
            <v>27.286999999999999</v>
          </cell>
          <cell r="N283">
            <v>94.715000000000003</v>
          </cell>
          <cell r="O283">
            <v>76.218000000000004</v>
          </cell>
          <cell r="P283">
            <v>32.192999999999998</v>
          </cell>
          <cell r="Q283" t="str">
            <v>#N/A N/A</v>
          </cell>
          <cell r="R283">
            <v>24.573</v>
          </cell>
          <cell r="S283">
            <v>80.087000000000003</v>
          </cell>
          <cell r="T283">
            <v>25.591999999999999</v>
          </cell>
          <cell r="U283">
            <v>64.546000000000006</v>
          </cell>
          <cell r="V283">
            <v>46.622999999999998</v>
          </cell>
          <cell r="W283" t="str">
            <v>#N/A N/A</v>
          </cell>
          <cell r="X283">
            <v>7.5969999999999995</v>
          </cell>
          <cell r="Y283" t="str">
            <v>#N/A N/A</v>
          </cell>
          <cell r="Z283">
            <v>24.338999999999999</v>
          </cell>
          <cell r="AA283">
            <v>38.968000000000004</v>
          </cell>
          <cell r="AB283">
            <v>281.68200000000002</v>
          </cell>
          <cell r="AC283">
            <v>173.721</v>
          </cell>
          <cell r="AD283">
            <v>76.694000000000003</v>
          </cell>
          <cell r="AE283">
            <v>84.307000000000002</v>
          </cell>
        </row>
        <row r="284">
          <cell r="A284">
            <v>30559</v>
          </cell>
          <cell r="B284">
            <v>1116.8409999999999</v>
          </cell>
          <cell r="C284">
            <v>195.71700000000001</v>
          </cell>
          <cell r="D284">
            <v>106.273</v>
          </cell>
          <cell r="E284">
            <v>490.95699999999999</v>
          </cell>
          <cell r="F284">
            <v>2414.424</v>
          </cell>
          <cell r="G284">
            <v>103.117</v>
          </cell>
          <cell r="H284">
            <v>3227.7</v>
          </cell>
          <cell r="I284">
            <v>307.90199999999999</v>
          </cell>
          <cell r="J284">
            <v>203.18299999999999</v>
          </cell>
          <cell r="K284">
            <v>16.016999999999999</v>
          </cell>
          <cell r="L284">
            <v>204.23400000000001</v>
          </cell>
          <cell r="M284">
            <v>27.286999999999999</v>
          </cell>
          <cell r="N284">
            <v>94.715000000000003</v>
          </cell>
          <cell r="O284">
            <v>76.218000000000004</v>
          </cell>
          <cell r="P284">
            <v>32.192999999999998</v>
          </cell>
          <cell r="Q284" t="str">
            <v>#N/A N/A</v>
          </cell>
          <cell r="R284">
            <v>24.573</v>
          </cell>
          <cell r="S284">
            <v>80.087000000000003</v>
          </cell>
          <cell r="T284">
            <v>25.591999999999999</v>
          </cell>
          <cell r="U284">
            <v>64.546000000000006</v>
          </cell>
          <cell r="V284">
            <v>46.622999999999998</v>
          </cell>
          <cell r="W284" t="str">
            <v>#N/A N/A</v>
          </cell>
          <cell r="X284">
            <v>7.5969999999999995</v>
          </cell>
          <cell r="Y284" t="str">
            <v>#N/A N/A</v>
          </cell>
          <cell r="Z284">
            <v>24.338999999999999</v>
          </cell>
          <cell r="AA284">
            <v>38.968000000000004</v>
          </cell>
          <cell r="AB284">
            <v>281.68200000000002</v>
          </cell>
          <cell r="AC284">
            <v>173.721</v>
          </cell>
          <cell r="AD284">
            <v>76.694000000000003</v>
          </cell>
          <cell r="AE284">
            <v>84.307000000000002</v>
          </cell>
        </row>
        <row r="285">
          <cell r="A285">
            <v>30589</v>
          </cell>
          <cell r="B285">
            <v>1116.8409999999999</v>
          </cell>
          <cell r="C285">
            <v>195.71700000000001</v>
          </cell>
          <cell r="D285">
            <v>106.273</v>
          </cell>
          <cell r="E285">
            <v>490.95699999999999</v>
          </cell>
          <cell r="F285">
            <v>2414.424</v>
          </cell>
          <cell r="G285">
            <v>103.117</v>
          </cell>
          <cell r="H285">
            <v>3227.7</v>
          </cell>
          <cell r="I285">
            <v>307.90199999999999</v>
          </cell>
          <cell r="J285">
            <v>203.18299999999999</v>
          </cell>
          <cell r="K285">
            <v>16.016999999999999</v>
          </cell>
          <cell r="L285">
            <v>204.23400000000001</v>
          </cell>
          <cell r="M285">
            <v>27.286999999999999</v>
          </cell>
          <cell r="N285">
            <v>94.715000000000003</v>
          </cell>
          <cell r="O285">
            <v>76.218000000000004</v>
          </cell>
          <cell r="P285">
            <v>32.192999999999998</v>
          </cell>
          <cell r="Q285" t="str">
            <v>#N/A N/A</v>
          </cell>
          <cell r="R285">
            <v>24.573</v>
          </cell>
          <cell r="S285">
            <v>80.087000000000003</v>
          </cell>
          <cell r="T285">
            <v>25.591999999999999</v>
          </cell>
          <cell r="U285">
            <v>64.546000000000006</v>
          </cell>
          <cell r="V285">
            <v>46.622999999999998</v>
          </cell>
          <cell r="W285" t="str">
            <v>#N/A N/A</v>
          </cell>
          <cell r="X285">
            <v>7.5969999999999995</v>
          </cell>
          <cell r="Y285" t="str">
            <v>#N/A N/A</v>
          </cell>
          <cell r="Z285">
            <v>24.338999999999999</v>
          </cell>
          <cell r="AA285">
            <v>38.968000000000004</v>
          </cell>
          <cell r="AB285">
            <v>281.68200000000002</v>
          </cell>
          <cell r="AC285">
            <v>173.721</v>
          </cell>
          <cell r="AD285">
            <v>76.694000000000003</v>
          </cell>
          <cell r="AE285">
            <v>84.307000000000002</v>
          </cell>
        </row>
        <row r="286">
          <cell r="A286">
            <v>30620</v>
          </cell>
          <cell r="B286">
            <v>1116.8409999999999</v>
          </cell>
          <cell r="C286">
            <v>195.71700000000001</v>
          </cell>
          <cell r="D286">
            <v>106.273</v>
          </cell>
          <cell r="E286">
            <v>490.95699999999999</v>
          </cell>
          <cell r="F286">
            <v>2414.424</v>
          </cell>
          <cell r="G286">
            <v>103.117</v>
          </cell>
          <cell r="H286">
            <v>3227.7</v>
          </cell>
          <cell r="I286">
            <v>307.90199999999999</v>
          </cell>
          <cell r="J286">
            <v>203.18299999999999</v>
          </cell>
          <cell r="K286">
            <v>16.016999999999999</v>
          </cell>
          <cell r="L286">
            <v>204.23400000000001</v>
          </cell>
          <cell r="M286">
            <v>27.286999999999999</v>
          </cell>
          <cell r="N286">
            <v>94.715000000000003</v>
          </cell>
          <cell r="O286">
            <v>76.218000000000004</v>
          </cell>
          <cell r="P286">
            <v>32.192999999999998</v>
          </cell>
          <cell r="Q286" t="str">
            <v>#N/A N/A</v>
          </cell>
          <cell r="R286">
            <v>24.573</v>
          </cell>
          <cell r="S286">
            <v>80.087000000000003</v>
          </cell>
          <cell r="T286">
            <v>25.591999999999999</v>
          </cell>
          <cell r="U286">
            <v>64.546000000000006</v>
          </cell>
          <cell r="V286">
            <v>46.622999999999998</v>
          </cell>
          <cell r="W286" t="str">
            <v>#N/A N/A</v>
          </cell>
          <cell r="X286">
            <v>7.5969999999999995</v>
          </cell>
          <cell r="Y286" t="str">
            <v>#N/A N/A</v>
          </cell>
          <cell r="Z286">
            <v>24.338999999999999</v>
          </cell>
          <cell r="AA286">
            <v>38.968000000000004</v>
          </cell>
          <cell r="AB286">
            <v>281.68200000000002</v>
          </cell>
          <cell r="AC286">
            <v>173.721</v>
          </cell>
          <cell r="AD286">
            <v>76.694000000000003</v>
          </cell>
          <cell r="AE286">
            <v>84.307000000000002</v>
          </cell>
        </row>
        <row r="287">
          <cell r="A287">
            <v>30650</v>
          </cell>
          <cell r="B287">
            <v>1116.8409999999999</v>
          </cell>
          <cell r="C287">
            <v>195.71700000000001</v>
          </cell>
          <cell r="D287">
            <v>106.273</v>
          </cell>
          <cell r="E287">
            <v>490.95699999999999</v>
          </cell>
          <cell r="F287">
            <v>2414.424</v>
          </cell>
          <cell r="G287">
            <v>103.117</v>
          </cell>
          <cell r="H287">
            <v>3227.7</v>
          </cell>
          <cell r="I287">
            <v>307.90199999999999</v>
          </cell>
          <cell r="J287">
            <v>203.18299999999999</v>
          </cell>
          <cell r="K287">
            <v>16.016999999999999</v>
          </cell>
          <cell r="L287">
            <v>204.23400000000001</v>
          </cell>
          <cell r="M287">
            <v>27.286999999999999</v>
          </cell>
          <cell r="N287">
            <v>94.715000000000003</v>
          </cell>
          <cell r="O287">
            <v>76.218000000000004</v>
          </cell>
          <cell r="P287">
            <v>32.192999999999998</v>
          </cell>
          <cell r="Q287" t="str">
            <v>#N/A N/A</v>
          </cell>
          <cell r="R287">
            <v>24.573</v>
          </cell>
          <cell r="S287">
            <v>80.087000000000003</v>
          </cell>
          <cell r="T287">
            <v>25.591999999999999</v>
          </cell>
          <cell r="U287">
            <v>64.546000000000006</v>
          </cell>
          <cell r="V287">
            <v>46.622999999999998</v>
          </cell>
          <cell r="W287" t="str">
            <v>#N/A N/A</v>
          </cell>
          <cell r="X287">
            <v>7.5969999999999995</v>
          </cell>
          <cell r="Y287" t="str">
            <v>#N/A N/A</v>
          </cell>
          <cell r="Z287">
            <v>24.338999999999999</v>
          </cell>
          <cell r="AA287">
            <v>38.968000000000004</v>
          </cell>
          <cell r="AB287">
            <v>281.68200000000002</v>
          </cell>
          <cell r="AC287">
            <v>173.721</v>
          </cell>
          <cell r="AD287">
            <v>76.694000000000003</v>
          </cell>
          <cell r="AE287">
            <v>84.307000000000002</v>
          </cell>
        </row>
        <row r="288">
          <cell r="A288">
            <v>30681</v>
          </cell>
          <cell r="B288">
            <v>1218.106</v>
          </cell>
          <cell r="C288">
            <v>178.732</v>
          </cell>
          <cell r="D288">
            <v>97.692999999999998</v>
          </cell>
          <cell r="E288">
            <v>465.67700000000002</v>
          </cell>
          <cell r="F288">
            <v>2355.5439999999999</v>
          </cell>
          <cell r="G288">
            <v>102.751</v>
          </cell>
          <cell r="H288">
            <v>3506.9</v>
          </cell>
          <cell r="I288">
            <v>333.80900000000003</v>
          </cell>
          <cell r="J288">
            <v>228.45599999999999</v>
          </cell>
          <cell r="K288">
            <v>17.709</v>
          </cell>
          <cell r="L288">
            <v>222.09</v>
          </cell>
          <cell r="M288">
            <v>30.683</v>
          </cell>
          <cell r="N288">
            <v>85.369</v>
          </cell>
          <cell r="O288">
            <v>84.510999999999996</v>
          </cell>
          <cell r="P288">
            <v>29.783999999999999</v>
          </cell>
          <cell r="Q288" t="str">
            <v>#N/A N/A</v>
          </cell>
          <cell r="R288">
            <v>27.436</v>
          </cell>
          <cell r="S288">
            <v>86.013000000000005</v>
          </cell>
          <cell r="T288">
            <v>28.137</v>
          </cell>
          <cell r="U288">
            <v>61.677999999999997</v>
          </cell>
          <cell r="V288">
            <v>42.802999999999997</v>
          </cell>
          <cell r="W288" t="str">
            <v>#N/A N/A</v>
          </cell>
          <cell r="X288">
            <v>6.468</v>
          </cell>
          <cell r="Y288" t="str">
            <v>#N/A N/A</v>
          </cell>
          <cell r="Z288">
            <v>19.77</v>
          </cell>
          <cell r="AA288">
            <v>38.729999999999997</v>
          </cell>
          <cell r="AB288">
            <v>203.30500000000001</v>
          </cell>
          <cell r="AC288">
            <v>148.86699999999999</v>
          </cell>
          <cell r="AD288">
            <v>78.587000000000003</v>
          </cell>
          <cell r="AE288">
            <v>103.979</v>
          </cell>
        </row>
        <row r="289">
          <cell r="A289">
            <v>30712</v>
          </cell>
          <cell r="B289">
            <v>1218.106</v>
          </cell>
          <cell r="C289">
            <v>178.732</v>
          </cell>
          <cell r="D289">
            <v>97.692999999999998</v>
          </cell>
          <cell r="E289">
            <v>465.67700000000002</v>
          </cell>
          <cell r="F289">
            <v>2355.5439999999999</v>
          </cell>
          <cell r="G289">
            <v>102.751</v>
          </cell>
          <cell r="H289">
            <v>3506.9</v>
          </cell>
          <cell r="I289">
            <v>333.80900000000003</v>
          </cell>
          <cell r="J289">
            <v>228.45599999999999</v>
          </cell>
          <cell r="K289">
            <v>17.709</v>
          </cell>
          <cell r="L289">
            <v>222.09</v>
          </cell>
          <cell r="M289">
            <v>30.683</v>
          </cell>
          <cell r="N289">
            <v>85.369</v>
          </cell>
          <cell r="O289">
            <v>84.510999999999996</v>
          </cell>
          <cell r="P289">
            <v>29.783999999999999</v>
          </cell>
          <cell r="Q289" t="str">
            <v>#N/A N/A</v>
          </cell>
          <cell r="R289">
            <v>27.436</v>
          </cell>
          <cell r="S289">
            <v>86.013000000000005</v>
          </cell>
          <cell r="T289">
            <v>28.137</v>
          </cell>
          <cell r="U289">
            <v>61.677999999999997</v>
          </cell>
          <cell r="V289">
            <v>42.802999999999997</v>
          </cell>
          <cell r="W289" t="str">
            <v>#N/A N/A</v>
          </cell>
          <cell r="X289">
            <v>6.468</v>
          </cell>
          <cell r="Y289" t="str">
            <v>#N/A N/A</v>
          </cell>
          <cell r="Z289">
            <v>19.77</v>
          </cell>
          <cell r="AA289">
            <v>38.729999999999997</v>
          </cell>
          <cell r="AB289">
            <v>203.30500000000001</v>
          </cell>
          <cell r="AC289">
            <v>148.86699999999999</v>
          </cell>
          <cell r="AD289">
            <v>78.587000000000003</v>
          </cell>
          <cell r="AE289">
            <v>103.979</v>
          </cell>
        </row>
        <row r="290">
          <cell r="A290">
            <v>30741</v>
          </cell>
          <cell r="B290">
            <v>1218.106</v>
          </cell>
          <cell r="C290">
            <v>178.732</v>
          </cell>
          <cell r="D290">
            <v>97.692999999999998</v>
          </cell>
          <cell r="E290">
            <v>465.67700000000002</v>
          </cell>
          <cell r="F290">
            <v>2355.5439999999999</v>
          </cell>
          <cell r="G290">
            <v>102.751</v>
          </cell>
          <cell r="H290">
            <v>3506.9</v>
          </cell>
          <cell r="I290">
            <v>333.80900000000003</v>
          </cell>
          <cell r="J290">
            <v>228.45599999999999</v>
          </cell>
          <cell r="K290">
            <v>17.709</v>
          </cell>
          <cell r="L290">
            <v>222.09</v>
          </cell>
          <cell r="M290">
            <v>30.683</v>
          </cell>
          <cell r="N290">
            <v>85.369</v>
          </cell>
          <cell r="O290">
            <v>84.510999999999996</v>
          </cell>
          <cell r="P290">
            <v>29.783999999999999</v>
          </cell>
          <cell r="Q290" t="str">
            <v>#N/A N/A</v>
          </cell>
          <cell r="R290">
            <v>27.436</v>
          </cell>
          <cell r="S290">
            <v>86.013000000000005</v>
          </cell>
          <cell r="T290">
            <v>28.137</v>
          </cell>
          <cell r="U290">
            <v>61.677999999999997</v>
          </cell>
          <cell r="V290">
            <v>42.802999999999997</v>
          </cell>
          <cell r="W290" t="str">
            <v>#N/A N/A</v>
          </cell>
          <cell r="X290">
            <v>6.468</v>
          </cell>
          <cell r="Y290" t="str">
            <v>#N/A N/A</v>
          </cell>
          <cell r="Z290">
            <v>19.77</v>
          </cell>
          <cell r="AA290">
            <v>38.729999999999997</v>
          </cell>
          <cell r="AB290">
            <v>203.30500000000001</v>
          </cell>
          <cell r="AC290">
            <v>148.86699999999999</v>
          </cell>
          <cell r="AD290">
            <v>78.587000000000003</v>
          </cell>
          <cell r="AE290">
            <v>103.979</v>
          </cell>
        </row>
        <row r="291">
          <cell r="A291">
            <v>30772</v>
          </cell>
          <cell r="B291">
            <v>1218.106</v>
          </cell>
          <cell r="C291">
            <v>178.732</v>
          </cell>
          <cell r="D291">
            <v>97.692999999999998</v>
          </cell>
          <cell r="E291">
            <v>465.67700000000002</v>
          </cell>
          <cell r="F291">
            <v>2355.5439999999999</v>
          </cell>
          <cell r="G291">
            <v>102.751</v>
          </cell>
          <cell r="H291">
            <v>3506.9</v>
          </cell>
          <cell r="I291">
            <v>333.80900000000003</v>
          </cell>
          <cell r="J291">
            <v>228.45599999999999</v>
          </cell>
          <cell r="K291">
            <v>17.709</v>
          </cell>
          <cell r="L291">
            <v>222.09</v>
          </cell>
          <cell r="M291">
            <v>30.683</v>
          </cell>
          <cell r="N291">
            <v>85.369</v>
          </cell>
          <cell r="O291">
            <v>84.510999999999996</v>
          </cell>
          <cell r="P291">
            <v>29.783999999999999</v>
          </cell>
          <cell r="Q291" t="str">
            <v>#N/A N/A</v>
          </cell>
          <cell r="R291">
            <v>27.436</v>
          </cell>
          <cell r="S291">
            <v>86.013000000000005</v>
          </cell>
          <cell r="T291">
            <v>28.137</v>
          </cell>
          <cell r="U291">
            <v>61.677999999999997</v>
          </cell>
          <cell r="V291">
            <v>42.802999999999997</v>
          </cell>
          <cell r="W291" t="str">
            <v>#N/A N/A</v>
          </cell>
          <cell r="X291">
            <v>6.468</v>
          </cell>
          <cell r="Y291" t="str">
            <v>#N/A N/A</v>
          </cell>
          <cell r="Z291">
            <v>19.77</v>
          </cell>
          <cell r="AA291">
            <v>38.729999999999997</v>
          </cell>
          <cell r="AB291">
            <v>203.30500000000001</v>
          </cell>
          <cell r="AC291">
            <v>148.86699999999999</v>
          </cell>
          <cell r="AD291">
            <v>78.587000000000003</v>
          </cell>
          <cell r="AE291">
            <v>103.979</v>
          </cell>
        </row>
        <row r="292">
          <cell r="A292">
            <v>30802</v>
          </cell>
          <cell r="B292">
            <v>1218.106</v>
          </cell>
          <cell r="C292">
            <v>178.732</v>
          </cell>
          <cell r="D292">
            <v>97.692999999999998</v>
          </cell>
          <cell r="E292">
            <v>465.67700000000002</v>
          </cell>
          <cell r="F292">
            <v>2355.5439999999999</v>
          </cell>
          <cell r="G292">
            <v>102.751</v>
          </cell>
          <cell r="H292">
            <v>3506.9</v>
          </cell>
          <cell r="I292">
            <v>333.80900000000003</v>
          </cell>
          <cell r="J292">
            <v>228.45599999999999</v>
          </cell>
          <cell r="K292">
            <v>17.709</v>
          </cell>
          <cell r="L292">
            <v>222.09</v>
          </cell>
          <cell r="M292">
            <v>30.683</v>
          </cell>
          <cell r="N292">
            <v>85.369</v>
          </cell>
          <cell r="O292">
            <v>84.510999999999996</v>
          </cell>
          <cell r="P292">
            <v>29.783999999999999</v>
          </cell>
          <cell r="Q292" t="str">
            <v>#N/A N/A</v>
          </cell>
          <cell r="R292">
            <v>27.436</v>
          </cell>
          <cell r="S292">
            <v>86.013000000000005</v>
          </cell>
          <cell r="T292">
            <v>28.137</v>
          </cell>
          <cell r="U292">
            <v>61.677999999999997</v>
          </cell>
          <cell r="V292">
            <v>42.802999999999997</v>
          </cell>
          <cell r="W292" t="str">
            <v>#N/A N/A</v>
          </cell>
          <cell r="X292">
            <v>6.468</v>
          </cell>
          <cell r="Y292" t="str">
            <v>#N/A N/A</v>
          </cell>
          <cell r="Z292">
            <v>19.77</v>
          </cell>
          <cell r="AA292">
            <v>38.729999999999997</v>
          </cell>
          <cell r="AB292">
            <v>203.30500000000001</v>
          </cell>
          <cell r="AC292">
            <v>148.86699999999999</v>
          </cell>
          <cell r="AD292">
            <v>78.587000000000003</v>
          </cell>
          <cell r="AE292">
            <v>103.979</v>
          </cell>
        </row>
        <row r="293">
          <cell r="A293">
            <v>30833</v>
          </cell>
          <cell r="B293">
            <v>1218.106</v>
          </cell>
          <cell r="C293">
            <v>178.732</v>
          </cell>
          <cell r="D293">
            <v>97.692999999999998</v>
          </cell>
          <cell r="E293">
            <v>465.67700000000002</v>
          </cell>
          <cell r="F293">
            <v>2355.5439999999999</v>
          </cell>
          <cell r="G293">
            <v>102.751</v>
          </cell>
          <cell r="H293">
            <v>3506.9</v>
          </cell>
          <cell r="I293">
            <v>333.80900000000003</v>
          </cell>
          <cell r="J293">
            <v>228.45599999999999</v>
          </cell>
          <cell r="K293">
            <v>17.709</v>
          </cell>
          <cell r="L293">
            <v>222.09</v>
          </cell>
          <cell r="M293">
            <v>30.683</v>
          </cell>
          <cell r="N293">
            <v>85.369</v>
          </cell>
          <cell r="O293">
            <v>84.510999999999996</v>
          </cell>
          <cell r="P293">
            <v>29.783999999999999</v>
          </cell>
          <cell r="Q293" t="str">
            <v>#N/A N/A</v>
          </cell>
          <cell r="R293">
            <v>27.436</v>
          </cell>
          <cell r="S293">
            <v>86.013000000000005</v>
          </cell>
          <cell r="T293">
            <v>28.137</v>
          </cell>
          <cell r="U293">
            <v>61.677999999999997</v>
          </cell>
          <cell r="V293">
            <v>42.802999999999997</v>
          </cell>
          <cell r="W293" t="str">
            <v>#N/A N/A</v>
          </cell>
          <cell r="X293">
            <v>6.468</v>
          </cell>
          <cell r="Y293" t="str">
            <v>#N/A N/A</v>
          </cell>
          <cell r="Z293">
            <v>19.77</v>
          </cell>
          <cell r="AA293">
            <v>38.729999999999997</v>
          </cell>
          <cell r="AB293">
            <v>203.30500000000001</v>
          </cell>
          <cell r="AC293">
            <v>148.86699999999999</v>
          </cell>
          <cell r="AD293">
            <v>78.587000000000003</v>
          </cell>
          <cell r="AE293">
            <v>103.979</v>
          </cell>
        </row>
        <row r="294">
          <cell r="A294">
            <v>30863</v>
          </cell>
          <cell r="B294">
            <v>1218.106</v>
          </cell>
          <cell r="C294">
            <v>178.732</v>
          </cell>
          <cell r="D294">
            <v>97.692999999999998</v>
          </cell>
          <cell r="E294">
            <v>465.67700000000002</v>
          </cell>
          <cell r="F294">
            <v>2355.5439999999999</v>
          </cell>
          <cell r="G294">
            <v>102.751</v>
          </cell>
          <cell r="H294">
            <v>3506.9</v>
          </cell>
          <cell r="I294">
            <v>333.80900000000003</v>
          </cell>
          <cell r="J294">
            <v>228.45599999999999</v>
          </cell>
          <cell r="K294">
            <v>17.709</v>
          </cell>
          <cell r="L294">
            <v>222.09</v>
          </cell>
          <cell r="M294">
            <v>30.683</v>
          </cell>
          <cell r="N294">
            <v>85.369</v>
          </cell>
          <cell r="O294">
            <v>84.510999999999996</v>
          </cell>
          <cell r="P294">
            <v>29.783999999999999</v>
          </cell>
          <cell r="Q294" t="str">
            <v>#N/A N/A</v>
          </cell>
          <cell r="R294">
            <v>27.436</v>
          </cell>
          <cell r="S294">
            <v>86.013000000000005</v>
          </cell>
          <cell r="T294">
            <v>28.137</v>
          </cell>
          <cell r="U294">
            <v>61.677999999999997</v>
          </cell>
          <cell r="V294">
            <v>42.802999999999997</v>
          </cell>
          <cell r="W294" t="str">
            <v>#N/A N/A</v>
          </cell>
          <cell r="X294">
            <v>6.468</v>
          </cell>
          <cell r="Y294" t="str">
            <v>#N/A N/A</v>
          </cell>
          <cell r="Z294">
            <v>19.77</v>
          </cell>
          <cell r="AA294">
            <v>38.729999999999997</v>
          </cell>
          <cell r="AB294">
            <v>203.30500000000001</v>
          </cell>
          <cell r="AC294">
            <v>148.86699999999999</v>
          </cell>
          <cell r="AD294">
            <v>78.587000000000003</v>
          </cell>
          <cell r="AE294">
            <v>103.979</v>
          </cell>
        </row>
        <row r="295">
          <cell r="A295">
            <v>30894</v>
          </cell>
          <cell r="B295">
            <v>1218.106</v>
          </cell>
          <cell r="C295">
            <v>178.732</v>
          </cell>
          <cell r="D295">
            <v>97.692999999999998</v>
          </cell>
          <cell r="E295">
            <v>465.67700000000002</v>
          </cell>
          <cell r="F295">
            <v>2355.5439999999999</v>
          </cell>
          <cell r="G295">
            <v>102.751</v>
          </cell>
          <cell r="H295">
            <v>3506.9</v>
          </cell>
          <cell r="I295">
            <v>333.80900000000003</v>
          </cell>
          <cell r="J295">
            <v>228.45599999999999</v>
          </cell>
          <cell r="K295">
            <v>17.709</v>
          </cell>
          <cell r="L295">
            <v>222.09</v>
          </cell>
          <cell r="M295">
            <v>30.683</v>
          </cell>
          <cell r="N295">
            <v>85.369</v>
          </cell>
          <cell r="O295">
            <v>84.510999999999996</v>
          </cell>
          <cell r="P295">
            <v>29.783999999999999</v>
          </cell>
          <cell r="Q295" t="str">
            <v>#N/A N/A</v>
          </cell>
          <cell r="R295">
            <v>27.436</v>
          </cell>
          <cell r="S295">
            <v>86.013000000000005</v>
          </cell>
          <cell r="T295">
            <v>28.137</v>
          </cell>
          <cell r="U295">
            <v>61.677999999999997</v>
          </cell>
          <cell r="V295">
            <v>42.802999999999997</v>
          </cell>
          <cell r="W295" t="str">
            <v>#N/A N/A</v>
          </cell>
          <cell r="X295">
            <v>6.468</v>
          </cell>
          <cell r="Y295" t="str">
            <v>#N/A N/A</v>
          </cell>
          <cell r="Z295">
            <v>19.77</v>
          </cell>
          <cell r="AA295">
            <v>38.729999999999997</v>
          </cell>
          <cell r="AB295">
            <v>203.30500000000001</v>
          </cell>
          <cell r="AC295">
            <v>148.86699999999999</v>
          </cell>
          <cell r="AD295">
            <v>78.587000000000003</v>
          </cell>
          <cell r="AE295">
            <v>103.979</v>
          </cell>
        </row>
        <row r="296">
          <cell r="A296">
            <v>30925</v>
          </cell>
          <cell r="B296">
            <v>1218.106</v>
          </cell>
          <cell r="C296">
            <v>178.732</v>
          </cell>
          <cell r="D296">
            <v>97.692999999999998</v>
          </cell>
          <cell r="E296">
            <v>465.67700000000002</v>
          </cell>
          <cell r="F296">
            <v>2355.5439999999999</v>
          </cell>
          <cell r="G296">
            <v>102.751</v>
          </cell>
          <cell r="H296">
            <v>3506.9</v>
          </cell>
          <cell r="I296">
            <v>333.80900000000003</v>
          </cell>
          <cell r="J296">
            <v>228.45599999999999</v>
          </cell>
          <cell r="K296">
            <v>17.709</v>
          </cell>
          <cell r="L296">
            <v>222.09</v>
          </cell>
          <cell r="M296">
            <v>30.683</v>
          </cell>
          <cell r="N296">
            <v>85.369</v>
          </cell>
          <cell r="O296">
            <v>84.510999999999996</v>
          </cell>
          <cell r="P296">
            <v>29.783999999999999</v>
          </cell>
          <cell r="Q296" t="str">
            <v>#N/A N/A</v>
          </cell>
          <cell r="R296">
            <v>27.436</v>
          </cell>
          <cell r="S296">
            <v>86.013000000000005</v>
          </cell>
          <cell r="T296">
            <v>28.137</v>
          </cell>
          <cell r="U296">
            <v>61.677999999999997</v>
          </cell>
          <cell r="V296">
            <v>42.802999999999997</v>
          </cell>
          <cell r="W296" t="str">
            <v>#N/A N/A</v>
          </cell>
          <cell r="X296">
            <v>6.468</v>
          </cell>
          <cell r="Y296" t="str">
            <v>#N/A N/A</v>
          </cell>
          <cell r="Z296">
            <v>19.77</v>
          </cell>
          <cell r="AA296">
            <v>38.729999999999997</v>
          </cell>
          <cell r="AB296">
            <v>203.30500000000001</v>
          </cell>
          <cell r="AC296">
            <v>148.86699999999999</v>
          </cell>
          <cell r="AD296">
            <v>78.587000000000003</v>
          </cell>
          <cell r="AE296">
            <v>103.979</v>
          </cell>
        </row>
        <row r="297">
          <cell r="A297">
            <v>30955</v>
          </cell>
          <cell r="B297">
            <v>1218.106</v>
          </cell>
          <cell r="C297">
            <v>178.732</v>
          </cell>
          <cell r="D297">
            <v>97.692999999999998</v>
          </cell>
          <cell r="E297">
            <v>465.67700000000002</v>
          </cell>
          <cell r="F297">
            <v>2355.5439999999999</v>
          </cell>
          <cell r="G297">
            <v>102.751</v>
          </cell>
          <cell r="H297">
            <v>3506.9</v>
          </cell>
          <cell r="I297">
            <v>333.80900000000003</v>
          </cell>
          <cell r="J297">
            <v>228.45599999999999</v>
          </cell>
          <cell r="K297">
            <v>17.709</v>
          </cell>
          <cell r="L297">
            <v>222.09</v>
          </cell>
          <cell r="M297">
            <v>30.683</v>
          </cell>
          <cell r="N297">
            <v>85.369</v>
          </cell>
          <cell r="O297">
            <v>84.510999999999996</v>
          </cell>
          <cell r="P297">
            <v>29.783999999999999</v>
          </cell>
          <cell r="Q297" t="str">
            <v>#N/A N/A</v>
          </cell>
          <cell r="R297">
            <v>27.436</v>
          </cell>
          <cell r="S297">
            <v>86.013000000000005</v>
          </cell>
          <cell r="T297">
            <v>28.137</v>
          </cell>
          <cell r="U297">
            <v>61.677999999999997</v>
          </cell>
          <cell r="V297">
            <v>42.802999999999997</v>
          </cell>
          <cell r="W297" t="str">
            <v>#N/A N/A</v>
          </cell>
          <cell r="X297">
            <v>6.468</v>
          </cell>
          <cell r="Y297" t="str">
            <v>#N/A N/A</v>
          </cell>
          <cell r="Z297">
            <v>19.77</v>
          </cell>
          <cell r="AA297">
            <v>38.729999999999997</v>
          </cell>
          <cell r="AB297">
            <v>203.30500000000001</v>
          </cell>
          <cell r="AC297">
            <v>148.86699999999999</v>
          </cell>
          <cell r="AD297">
            <v>78.587000000000003</v>
          </cell>
          <cell r="AE297">
            <v>103.979</v>
          </cell>
        </row>
        <row r="298">
          <cell r="A298">
            <v>30986</v>
          </cell>
          <cell r="B298">
            <v>1218.106</v>
          </cell>
          <cell r="C298">
            <v>178.732</v>
          </cell>
          <cell r="D298">
            <v>97.692999999999998</v>
          </cell>
          <cell r="E298">
            <v>465.67700000000002</v>
          </cell>
          <cell r="F298">
            <v>2355.5439999999999</v>
          </cell>
          <cell r="G298">
            <v>102.751</v>
          </cell>
          <cell r="H298">
            <v>3506.9</v>
          </cell>
          <cell r="I298">
            <v>333.80900000000003</v>
          </cell>
          <cell r="J298">
            <v>228.45599999999999</v>
          </cell>
          <cell r="K298">
            <v>17.709</v>
          </cell>
          <cell r="L298">
            <v>222.09</v>
          </cell>
          <cell r="M298">
            <v>30.683</v>
          </cell>
          <cell r="N298">
            <v>85.369</v>
          </cell>
          <cell r="O298">
            <v>84.510999999999996</v>
          </cell>
          <cell r="P298">
            <v>29.783999999999999</v>
          </cell>
          <cell r="Q298" t="str">
            <v>#N/A N/A</v>
          </cell>
          <cell r="R298">
            <v>27.436</v>
          </cell>
          <cell r="S298">
            <v>86.013000000000005</v>
          </cell>
          <cell r="T298">
            <v>28.137</v>
          </cell>
          <cell r="U298">
            <v>61.677999999999997</v>
          </cell>
          <cell r="V298">
            <v>42.802999999999997</v>
          </cell>
          <cell r="W298" t="str">
            <v>#N/A N/A</v>
          </cell>
          <cell r="X298">
            <v>6.468</v>
          </cell>
          <cell r="Y298" t="str">
            <v>#N/A N/A</v>
          </cell>
          <cell r="Z298">
            <v>19.77</v>
          </cell>
          <cell r="AA298">
            <v>38.729999999999997</v>
          </cell>
          <cell r="AB298">
            <v>203.30500000000001</v>
          </cell>
          <cell r="AC298">
            <v>148.86699999999999</v>
          </cell>
          <cell r="AD298">
            <v>78.587000000000003</v>
          </cell>
          <cell r="AE298">
            <v>103.979</v>
          </cell>
        </row>
        <row r="299">
          <cell r="A299">
            <v>31016</v>
          </cell>
          <cell r="B299">
            <v>1218.106</v>
          </cell>
          <cell r="C299">
            <v>178.732</v>
          </cell>
          <cell r="D299">
            <v>97.692999999999998</v>
          </cell>
          <cell r="E299">
            <v>465.67700000000002</v>
          </cell>
          <cell r="F299">
            <v>2355.5439999999999</v>
          </cell>
          <cell r="G299">
            <v>102.751</v>
          </cell>
          <cell r="H299">
            <v>3506.9</v>
          </cell>
          <cell r="I299">
            <v>333.80900000000003</v>
          </cell>
          <cell r="J299">
            <v>228.45599999999999</v>
          </cell>
          <cell r="K299">
            <v>17.709</v>
          </cell>
          <cell r="L299">
            <v>222.09</v>
          </cell>
          <cell r="M299">
            <v>30.683</v>
          </cell>
          <cell r="N299">
            <v>85.369</v>
          </cell>
          <cell r="O299">
            <v>84.510999999999996</v>
          </cell>
          <cell r="P299">
            <v>29.783999999999999</v>
          </cell>
          <cell r="Q299" t="str">
            <v>#N/A N/A</v>
          </cell>
          <cell r="R299">
            <v>27.436</v>
          </cell>
          <cell r="S299">
            <v>86.013000000000005</v>
          </cell>
          <cell r="T299">
            <v>28.137</v>
          </cell>
          <cell r="U299">
            <v>61.677999999999997</v>
          </cell>
          <cell r="V299">
            <v>42.802999999999997</v>
          </cell>
          <cell r="W299" t="str">
            <v>#N/A N/A</v>
          </cell>
          <cell r="X299">
            <v>6.468</v>
          </cell>
          <cell r="Y299" t="str">
            <v>#N/A N/A</v>
          </cell>
          <cell r="Z299">
            <v>19.77</v>
          </cell>
          <cell r="AA299">
            <v>38.729999999999997</v>
          </cell>
          <cell r="AB299">
            <v>203.30500000000001</v>
          </cell>
          <cell r="AC299">
            <v>148.86699999999999</v>
          </cell>
          <cell r="AD299">
            <v>78.587000000000003</v>
          </cell>
          <cell r="AE299">
            <v>103.979</v>
          </cell>
        </row>
        <row r="300">
          <cell r="A300">
            <v>31047</v>
          </cell>
          <cell r="B300">
            <v>1294.6089999999999</v>
          </cell>
          <cell r="C300">
            <v>195.084</v>
          </cell>
          <cell r="D300">
            <v>101.55500000000001</v>
          </cell>
          <cell r="E300">
            <v>438.83100000000002</v>
          </cell>
          <cell r="F300">
            <v>2259.3249999999998</v>
          </cell>
          <cell r="G300">
            <v>98.108000000000004</v>
          </cell>
          <cell r="H300">
            <v>3900.4</v>
          </cell>
          <cell r="I300">
            <v>347.14100000000002</v>
          </cell>
          <cell r="J300">
            <v>257.43200000000002</v>
          </cell>
          <cell r="K300">
            <v>19.631</v>
          </cell>
          <cell r="L300">
            <v>215.87799999999999</v>
          </cell>
          <cell r="M300">
            <v>34.566000000000003</v>
          </cell>
          <cell r="N300">
            <v>87.611999999999995</v>
          </cell>
          <cell r="O300">
            <v>93.210999999999999</v>
          </cell>
          <cell r="P300">
            <v>33.353999999999999</v>
          </cell>
          <cell r="Q300" t="str">
            <v>#N/A N/A</v>
          </cell>
          <cell r="R300">
            <v>26.042999999999999</v>
          </cell>
          <cell r="S300">
            <v>85.171000000000006</v>
          </cell>
          <cell r="T300">
            <v>30.643000000000001</v>
          </cell>
          <cell r="U300">
            <v>59.99</v>
          </cell>
          <cell r="V300">
            <v>41.808</v>
          </cell>
          <cell r="W300" t="str">
            <v>#N/A N/A</v>
          </cell>
          <cell r="X300">
            <v>6.7039999999999997</v>
          </cell>
          <cell r="Y300" t="str">
            <v>#N/A N/A</v>
          </cell>
          <cell r="Z300">
            <v>19.233000000000001</v>
          </cell>
          <cell r="AA300">
            <v>38.253</v>
          </cell>
          <cell r="AB300">
            <v>209.024</v>
          </cell>
          <cell r="AC300">
            <v>175.63200000000001</v>
          </cell>
          <cell r="AD300">
            <v>55.951999999999998</v>
          </cell>
          <cell r="AE300">
            <v>79.091999999999999</v>
          </cell>
        </row>
        <row r="301">
          <cell r="A301">
            <v>31078</v>
          </cell>
          <cell r="B301">
            <v>1294.6089999999999</v>
          </cell>
          <cell r="C301">
            <v>195.084</v>
          </cell>
          <cell r="D301">
            <v>101.55500000000001</v>
          </cell>
          <cell r="E301">
            <v>438.83100000000002</v>
          </cell>
          <cell r="F301">
            <v>2259.3249999999998</v>
          </cell>
          <cell r="G301">
            <v>98.108000000000004</v>
          </cell>
          <cell r="H301">
            <v>3900.4</v>
          </cell>
          <cell r="I301">
            <v>347.14100000000002</v>
          </cell>
          <cell r="J301">
            <v>257.43200000000002</v>
          </cell>
          <cell r="K301">
            <v>19.631</v>
          </cell>
          <cell r="L301">
            <v>215.87799999999999</v>
          </cell>
          <cell r="M301">
            <v>34.566000000000003</v>
          </cell>
          <cell r="N301">
            <v>87.611999999999995</v>
          </cell>
          <cell r="O301">
            <v>93.210999999999999</v>
          </cell>
          <cell r="P301">
            <v>33.353999999999999</v>
          </cell>
          <cell r="Q301" t="str">
            <v>#N/A N/A</v>
          </cell>
          <cell r="R301">
            <v>26.042999999999999</v>
          </cell>
          <cell r="S301">
            <v>85.171000000000006</v>
          </cell>
          <cell r="T301">
            <v>30.643000000000001</v>
          </cell>
          <cell r="U301">
            <v>59.99</v>
          </cell>
          <cell r="V301">
            <v>41.808</v>
          </cell>
          <cell r="W301" t="str">
            <v>#N/A N/A</v>
          </cell>
          <cell r="X301">
            <v>6.7039999999999997</v>
          </cell>
          <cell r="Y301" t="str">
            <v>#N/A N/A</v>
          </cell>
          <cell r="Z301">
            <v>19.233000000000001</v>
          </cell>
          <cell r="AA301">
            <v>38.253</v>
          </cell>
          <cell r="AB301">
            <v>209.024</v>
          </cell>
          <cell r="AC301">
            <v>175.63200000000001</v>
          </cell>
          <cell r="AD301">
            <v>55.951999999999998</v>
          </cell>
          <cell r="AE301">
            <v>79.091999999999999</v>
          </cell>
        </row>
        <row r="302">
          <cell r="A302">
            <v>31106</v>
          </cell>
          <cell r="B302">
            <v>1294.6089999999999</v>
          </cell>
          <cell r="C302">
            <v>195.084</v>
          </cell>
          <cell r="D302">
            <v>101.55500000000001</v>
          </cell>
          <cell r="E302">
            <v>438.83100000000002</v>
          </cell>
          <cell r="F302">
            <v>2259.3249999999998</v>
          </cell>
          <cell r="G302">
            <v>98.108000000000004</v>
          </cell>
          <cell r="H302">
            <v>3900.4</v>
          </cell>
          <cell r="I302">
            <v>347.14100000000002</v>
          </cell>
          <cell r="J302">
            <v>257.43200000000002</v>
          </cell>
          <cell r="K302">
            <v>19.631</v>
          </cell>
          <cell r="L302">
            <v>215.87799999999999</v>
          </cell>
          <cell r="M302">
            <v>34.566000000000003</v>
          </cell>
          <cell r="N302">
            <v>87.611999999999995</v>
          </cell>
          <cell r="O302">
            <v>93.210999999999999</v>
          </cell>
          <cell r="P302">
            <v>33.353999999999999</v>
          </cell>
          <cell r="Q302" t="str">
            <v>#N/A N/A</v>
          </cell>
          <cell r="R302">
            <v>26.042999999999999</v>
          </cell>
          <cell r="S302">
            <v>85.171000000000006</v>
          </cell>
          <cell r="T302">
            <v>30.643000000000001</v>
          </cell>
          <cell r="U302">
            <v>59.99</v>
          </cell>
          <cell r="V302">
            <v>41.808</v>
          </cell>
          <cell r="W302" t="str">
            <v>#N/A N/A</v>
          </cell>
          <cell r="X302">
            <v>6.7039999999999997</v>
          </cell>
          <cell r="Y302" t="str">
            <v>#N/A N/A</v>
          </cell>
          <cell r="Z302">
            <v>19.233000000000001</v>
          </cell>
          <cell r="AA302">
            <v>38.253</v>
          </cell>
          <cell r="AB302">
            <v>209.024</v>
          </cell>
          <cell r="AC302">
            <v>175.63200000000001</v>
          </cell>
          <cell r="AD302">
            <v>55.951999999999998</v>
          </cell>
          <cell r="AE302">
            <v>79.091999999999999</v>
          </cell>
        </row>
        <row r="303">
          <cell r="A303">
            <v>31137</v>
          </cell>
          <cell r="B303">
            <v>1294.6089999999999</v>
          </cell>
          <cell r="C303">
            <v>195.084</v>
          </cell>
          <cell r="D303">
            <v>101.55500000000001</v>
          </cell>
          <cell r="E303">
            <v>438.83100000000002</v>
          </cell>
          <cell r="F303">
            <v>2259.3249999999998</v>
          </cell>
          <cell r="G303">
            <v>98.108000000000004</v>
          </cell>
          <cell r="H303">
            <v>3900.4</v>
          </cell>
          <cell r="I303">
            <v>347.14100000000002</v>
          </cell>
          <cell r="J303">
            <v>257.43200000000002</v>
          </cell>
          <cell r="K303">
            <v>19.631</v>
          </cell>
          <cell r="L303">
            <v>215.87799999999999</v>
          </cell>
          <cell r="M303">
            <v>34.566000000000003</v>
          </cell>
          <cell r="N303">
            <v>87.611999999999995</v>
          </cell>
          <cell r="O303">
            <v>93.210999999999999</v>
          </cell>
          <cell r="P303">
            <v>33.353999999999999</v>
          </cell>
          <cell r="Q303" t="str">
            <v>#N/A N/A</v>
          </cell>
          <cell r="R303">
            <v>26.042999999999999</v>
          </cell>
          <cell r="S303">
            <v>85.171000000000006</v>
          </cell>
          <cell r="T303">
            <v>30.643000000000001</v>
          </cell>
          <cell r="U303">
            <v>59.99</v>
          </cell>
          <cell r="V303">
            <v>41.808</v>
          </cell>
          <cell r="W303" t="str">
            <v>#N/A N/A</v>
          </cell>
          <cell r="X303">
            <v>6.7039999999999997</v>
          </cell>
          <cell r="Y303" t="str">
            <v>#N/A N/A</v>
          </cell>
          <cell r="Z303">
            <v>19.233000000000001</v>
          </cell>
          <cell r="AA303">
            <v>38.253</v>
          </cell>
          <cell r="AB303">
            <v>209.024</v>
          </cell>
          <cell r="AC303">
            <v>175.63200000000001</v>
          </cell>
          <cell r="AD303">
            <v>55.951999999999998</v>
          </cell>
          <cell r="AE303">
            <v>79.091999999999999</v>
          </cell>
        </row>
        <row r="304">
          <cell r="A304">
            <v>31167</v>
          </cell>
          <cell r="B304">
            <v>1294.6089999999999</v>
          </cell>
          <cell r="C304">
            <v>195.084</v>
          </cell>
          <cell r="D304">
            <v>101.55500000000001</v>
          </cell>
          <cell r="E304">
            <v>438.83100000000002</v>
          </cell>
          <cell r="F304">
            <v>2259.3249999999998</v>
          </cell>
          <cell r="G304">
            <v>98.108000000000004</v>
          </cell>
          <cell r="H304">
            <v>3900.4</v>
          </cell>
          <cell r="I304">
            <v>347.14100000000002</v>
          </cell>
          <cell r="J304">
            <v>257.43200000000002</v>
          </cell>
          <cell r="K304">
            <v>19.631</v>
          </cell>
          <cell r="L304">
            <v>215.87799999999999</v>
          </cell>
          <cell r="M304">
            <v>34.566000000000003</v>
          </cell>
          <cell r="N304">
            <v>87.611999999999995</v>
          </cell>
          <cell r="O304">
            <v>93.210999999999999</v>
          </cell>
          <cell r="P304">
            <v>33.353999999999999</v>
          </cell>
          <cell r="Q304" t="str">
            <v>#N/A N/A</v>
          </cell>
          <cell r="R304">
            <v>26.042999999999999</v>
          </cell>
          <cell r="S304">
            <v>85.171000000000006</v>
          </cell>
          <cell r="T304">
            <v>30.643000000000001</v>
          </cell>
          <cell r="U304">
            <v>59.99</v>
          </cell>
          <cell r="V304">
            <v>41.808</v>
          </cell>
          <cell r="W304" t="str">
            <v>#N/A N/A</v>
          </cell>
          <cell r="X304">
            <v>6.7039999999999997</v>
          </cell>
          <cell r="Y304" t="str">
            <v>#N/A N/A</v>
          </cell>
          <cell r="Z304">
            <v>19.233000000000001</v>
          </cell>
          <cell r="AA304">
            <v>38.253</v>
          </cell>
          <cell r="AB304">
            <v>209.024</v>
          </cell>
          <cell r="AC304">
            <v>175.63200000000001</v>
          </cell>
          <cell r="AD304">
            <v>55.951999999999998</v>
          </cell>
          <cell r="AE304">
            <v>79.091999999999999</v>
          </cell>
        </row>
        <row r="305">
          <cell r="A305">
            <v>31198</v>
          </cell>
          <cell r="B305">
            <v>1294.6089999999999</v>
          </cell>
          <cell r="C305">
            <v>195.084</v>
          </cell>
          <cell r="D305">
            <v>101.55500000000001</v>
          </cell>
          <cell r="E305">
            <v>438.83100000000002</v>
          </cell>
          <cell r="F305">
            <v>2259.3249999999998</v>
          </cell>
          <cell r="G305">
            <v>98.108000000000004</v>
          </cell>
          <cell r="H305">
            <v>3900.4</v>
          </cell>
          <cell r="I305">
            <v>347.14100000000002</v>
          </cell>
          <cell r="J305">
            <v>257.43200000000002</v>
          </cell>
          <cell r="K305">
            <v>19.631</v>
          </cell>
          <cell r="L305">
            <v>215.87799999999999</v>
          </cell>
          <cell r="M305">
            <v>34.566000000000003</v>
          </cell>
          <cell r="N305">
            <v>87.611999999999995</v>
          </cell>
          <cell r="O305">
            <v>93.210999999999999</v>
          </cell>
          <cell r="P305">
            <v>33.353999999999999</v>
          </cell>
          <cell r="Q305" t="str">
            <v>#N/A N/A</v>
          </cell>
          <cell r="R305">
            <v>26.042999999999999</v>
          </cell>
          <cell r="S305">
            <v>85.171000000000006</v>
          </cell>
          <cell r="T305">
            <v>30.643000000000001</v>
          </cell>
          <cell r="U305">
            <v>59.99</v>
          </cell>
          <cell r="V305">
            <v>41.808</v>
          </cell>
          <cell r="W305" t="str">
            <v>#N/A N/A</v>
          </cell>
          <cell r="X305">
            <v>6.7039999999999997</v>
          </cell>
          <cell r="Y305" t="str">
            <v>#N/A N/A</v>
          </cell>
          <cell r="Z305">
            <v>19.233000000000001</v>
          </cell>
          <cell r="AA305">
            <v>38.253</v>
          </cell>
          <cell r="AB305">
            <v>209.024</v>
          </cell>
          <cell r="AC305">
            <v>175.63200000000001</v>
          </cell>
          <cell r="AD305">
            <v>55.951999999999998</v>
          </cell>
          <cell r="AE305">
            <v>79.091999999999999</v>
          </cell>
        </row>
        <row r="306">
          <cell r="A306">
            <v>31228</v>
          </cell>
          <cell r="B306">
            <v>1294.6089999999999</v>
          </cell>
          <cell r="C306">
            <v>195.084</v>
          </cell>
          <cell r="D306">
            <v>101.55500000000001</v>
          </cell>
          <cell r="E306">
            <v>438.83100000000002</v>
          </cell>
          <cell r="F306">
            <v>2259.3249999999998</v>
          </cell>
          <cell r="G306">
            <v>98.108000000000004</v>
          </cell>
          <cell r="H306">
            <v>3900.4</v>
          </cell>
          <cell r="I306">
            <v>347.14100000000002</v>
          </cell>
          <cell r="J306">
            <v>257.43200000000002</v>
          </cell>
          <cell r="K306">
            <v>19.631</v>
          </cell>
          <cell r="L306">
            <v>215.87799999999999</v>
          </cell>
          <cell r="M306">
            <v>34.566000000000003</v>
          </cell>
          <cell r="N306">
            <v>87.611999999999995</v>
          </cell>
          <cell r="O306">
            <v>93.210999999999999</v>
          </cell>
          <cell r="P306">
            <v>33.353999999999999</v>
          </cell>
          <cell r="Q306" t="str">
            <v>#N/A N/A</v>
          </cell>
          <cell r="R306">
            <v>26.042999999999999</v>
          </cell>
          <cell r="S306">
            <v>85.171000000000006</v>
          </cell>
          <cell r="T306">
            <v>30.643000000000001</v>
          </cell>
          <cell r="U306">
            <v>59.99</v>
          </cell>
          <cell r="V306">
            <v>41.808</v>
          </cell>
          <cell r="W306" t="str">
            <v>#N/A N/A</v>
          </cell>
          <cell r="X306">
            <v>6.7039999999999997</v>
          </cell>
          <cell r="Y306" t="str">
            <v>#N/A N/A</v>
          </cell>
          <cell r="Z306">
            <v>19.233000000000001</v>
          </cell>
          <cell r="AA306">
            <v>38.253</v>
          </cell>
          <cell r="AB306">
            <v>209.024</v>
          </cell>
          <cell r="AC306">
            <v>175.63200000000001</v>
          </cell>
          <cell r="AD306">
            <v>55.951999999999998</v>
          </cell>
          <cell r="AE306">
            <v>79.091999999999999</v>
          </cell>
        </row>
        <row r="307">
          <cell r="A307">
            <v>31259</v>
          </cell>
          <cell r="B307">
            <v>1294.6089999999999</v>
          </cell>
          <cell r="C307">
            <v>195.084</v>
          </cell>
          <cell r="D307">
            <v>101.55500000000001</v>
          </cell>
          <cell r="E307">
            <v>438.83100000000002</v>
          </cell>
          <cell r="F307">
            <v>2259.3249999999998</v>
          </cell>
          <cell r="G307">
            <v>98.108000000000004</v>
          </cell>
          <cell r="H307">
            <v>3900.4</v>
          </cell>
          <cell r="I307">
            <v>347.14100000000002</v>
          </cell>
          <cell r="J307">
            <v>257.43200000000002</v>
          </cell>
          <cell r="K307">
            <v>19.631</v>
          </cell>
          <cell r="L307">
            <v>215.87799999999999</v>
          </cell>
          <cell r="M307">
            <v>34.566000000000003</v>
          </cell>
          <cell r="N307">
            <v>87.611999999999995</v>
          </cell>
          <cell r="O307">
            <v>93.210999999999999</v>
          </cell>
          <cell r="P307">
            <v>33.353999999999999</v>
          </cell>
          <cell r="Q307" t="str">
            <v>#N/A N/A</v>
          </cell>
          <cell r="R307">
            <v>26.042999999999999</v>
          </cell>
          <cell r="S307">
            <v>85.171000000000006</v>
          </cell>
          <cell r="T307">
            <v>30.643000000000001</v>
          </cell>
          <cell r="U307">
            <v>59.99</v>
          </cell>
          <cell r="V307">
            <v>41.808</v>
          </cell>
          <cell r="W307" t="str">
            <v>#N/A N/A</v>
          </cell>
          <cell r="X307">
            <v>6.7039999999999997</v>
          </cell>
          <cell r="Y307" t="str">
            <v>#N/A N/A</v>
          </cell>
          <cell r="Z307">
            <v>19.233000000000001</v>
          </cell>
          <cell r="AA307">
            <v>38.253</v>
          </cell>
          <cell r="AB307">
            <v>209.024</v>
          </cell>
          <cell r="AC307">
            <v>175.63200000000001</v>
          </cell>
          <cell r="AD307">
            <v>55.951999999999998</v>
          </cell>
          <cell r="AE307">
            <v>79.091999999999999</v>
          </cell>
        </row>
        <row r="308">
          <cell r="A308">
            <v>31290</v>
          </cell>
          <cell r="B308">
            <v>1294.6089999999999</v>
          </cell>
          <cell r="C308">
            <v>195.084</v>
          </cell>
          <cell r="D308">
            <v>101.55500000000001</v>
          </cell>
          <cell r="E308">
            <v>438.83100000000002</v>
          </cell>
          <cell r="F308">
            <v>2259.3249999999998</v>
          </cell>
          <cell r="G308">
            <v>98.108000000000004</v>
          </cell>
          <cell r="H308">
            <v>3900.4</v>
          </cell>
          <cell r="I308">
            <v>347.14100000000002</v>
          </cell>
          <cell r="J308">
            <v>257.43200000000002</v>
          </cell>
          <cell r="K308">
            <v>19.631</v>
          </cell>
          <cell r="L308">
            <v>215.87799999999999</v>
          </cell>
          <cell r="M308">
            <v>34.566000000000003</v>
          </cell>
          <cell r="N308">
            <v>87.611999999999995</v>
          </cell>
          <cell r="O308">
            <v>93.210999999999999</v>
          </cell>
          <cell r="P308">
            <v>33.353999999999999</v>
          </cell>
          <cell r="Q308" t="str">
            <v>#N/A N/A</v>
          </cell>
          <cell r="R308">
            <v>26.042999999999999</v>
          </cell>
          <cell r="S308">
            <v>85.171000000000006</v>
          </cell>
          <cell r="T308">
            <v>30.643000000000001</v>
          </cell>
          <cell r="U308">
            <v>59.99</v>
          </cell>
          <cell r="V308">
            <v>41.808</v>
          </cell>
          <cell r="W308" t="str">
            <v>#N/A N/A</v>
          </cell>
          <cell r="X308">
            <v>6.7039999999999997</v>
          </cell>
          <cell r="Y308" t="str">
            <v>#N/A N/A</v>
          </cell>
          <cell r="Z308">
            <v>19.233000000000001</v>
          </cell>
          <cell r="AA308">
            <v>38.253</v>
          </cell>
          <cell r="AB308">
            <v>209.024</v>
          </cell>
          <cell r="AC308">
            <v>175.63200000000001</v>
          </cell>
          <cell r="AD308">
            <v>55.951999999999998</v>
          </cell>
          <cell r="AE308">
            <v>79.091999999999999</v>
          </cell>
        </row>
        <row r="309">
          <cell r="A309">
            <v>31320</v>
          </cell>
          <cell r="B309">
            <v>1294.6089999999999</v>
          </cell>
          <cell r="C309">
            <v>195.084</v>
          </cell>
          <cell r="D309">
            <v>101.55500000000001</v>
          </cell>
          <cell r="E309">
            <v>438.83100000000002</v>
          </cell>
          <cell r="F309">
            <v>2259.3249999999998</v>
          </cell>
          <cell r="G309">
            <v>98.108000000000004</v>
          </cell>
          <cell r="H309">
            <v>3900.4</v>
          </cell>
          <cell r="I309">
            <v>347.14100000000002</v>
          </cell>
          <cell r="J309">
            <v>257.43200000000002</v>
          </cell>
          <cell r="K309">
            <v>19.631</v>
          </cell>
          <cell r="L309">
            <v>215.87799999999999</v>
          </cell>
          <cell r="M309">
            <v>34.566000000000003</v>
          </cell>
          <cell r="N309">
            <v>87.611999999999995</v>
          </cell>
          <cell r="O309">
            <v>93.210999999999999</v>
          </cell>
          <cell r="P309">
            <v>33.353999999999999</v>
          </cell>
          <cell r="Q309" t="str">
            <v>#N/A N/A</v>
          </cell>
          <cell r="R309">
            <v>26.042999999999999</v>
          </cell>
          <cell r="S309">
            <v>85.171000000000006</v>
          </cell>
          <cell r="T309">
            <v>30.643000000000001</v>
          </cell>
          <cell r="U309">
            <v>59.99</v>
          </cell>
          <cell r="V309">
            <v>41.808</v>
          </cell>
          <cell r="W309" t="str">
            <v>#N/A N/A</v>
          </cell>
          <cell r="X309">
            <v>6.7039999999999997</v>
          </cell>
          <cell r="Y309" t="str">
            <v>#N/A N/A</v>
          </cell>
          <cell r="Z309">
            <v>19.233000000000001</v>
          </cell>
          <cell r="AA309">
            <v>38.253</v>
          </cell>
          <cell r="AB309">
            <v>209.024</v>
          </cell>
          <cell r="AC309">
            <v>175.63200000000001</v>
          </cell>
          <cell r="AD309">
            <v>55.951999999999998</v>
          </cell>
          <cell r="AE309">
            <v>79.091999999999999</v>
          </cell>
        </row>
        <row r="310">
          <cell r="A310">
            <v>31351</v>
          </cell>
          <cell r="B310">
            <v>1294.6089999999999</v>
          </cell>
          <cell r="C310">
            <v>195.084</v>
          </cell>
          <cell r="D310">
            <v>101.55500000000001</v>
          </cell>
          <cell r="E310">
            <v>438.83100000000002</v>
          </cell>
          <cell r="F310">
            <v>2259.3249999999998</v>
          </cell>
          <cell r="G310">
            <v>98.108000000000004</v>
          </cell>
          <cell r="H310">
            <v>3900.4</v>
          </cell>
          <cell r="I310">
            <v>347.14100000000002</v>
          </cell>
          <cell r="J310">
            <v>257.43200000000002</v>
          </cell>
          <cell r="K310">
            <v>19.631</v>
          </cell>
          <cell r="L310">
            <v>215.87799999999999</v>
          </cell>
          <cell r="M310">
            <v>34.566000000000003</v>
          </cell>
          <cell r="N310">
            <v>87.611999999999995</v>
          </cell>
          <cell r="O310">
            <v>93.210999999999999</v>
          </cell>
          <cell r="P310">
            <v>33.353999999999999</v>
          </cell>
          <cell r="Q310" t="str">
            <v>#N/A N/A</v>
          </cell>
          <cell r="R310">
            <v>26.042999999999999</v>
          </cell>
          <cell r="S310">
            <v>85.171000000000006</v>
          </cell>
          <cell r="T310">
            <v>30.643000000000001</v>
          </cell>
          <cell r="U310">
            <v>59.99</v>
          </cell>
          <cell r="V310">
            <v>41.808</v>
          </cell>
          <cell r="W310" t="str">
            <v>#N/A N/A</v>
          </cell>
          <cell r="X310">
            <v>6.7039999999999997</v>
          </cell>
          <cell r="Y310" t="str">
            <v>#N/A N/A</v>
          </cell>
          <cell r="Z310">
            <v>19.233000000000001</v>
          </cell>
          <cell r="AA310">
            <v>38.253</v>
          </cell>
          <cell r="AB310">
            <v>209.024</v>
          </cell>
          <cell r="AC310">
            <v>175.63200000000001</v>
          </cell>
          <cell r="AD310">
            <v>55.951999999999998</v>
          </cell>
          <cell r="AE310">
            <v>79.091999999999999</v>
          </cell>
        </row>
        <row r="311">
          <cell r="A311">
            <v>31381</v>
          </cell>
          <cell r="B311">
            <v>1294.6089999999999</v>
          </cell>
          <cell r="C311">
            <v>195.084</v>
          </cell>
          <cell r="D311">
            <v>101.55500000000001</v>
          </cell>
          <cell r="E311">
            <v>438.83100000000002</v>
          </cell>
          <cell r="F311">
            <v>2259.3249999999998</v>
          </cell>
          <cell r="G311">
            <v>98.108000000000004</v>
          </cell>
          <cell r="H311">
            <v>3900.4</v>
          </cell>
          <cell r="I311">
            <v>347.14100000000002</v>
          </cell>
          <cell r="J311">
            <v>257.43200000000002</v>
          </cell>
          <cell r="K311">
            <v>19.631</v>
          </cell>
          <cell r="L311">
            <v>215.87799999999999</v>
          </cell>
          <cell r="M311">
            <v>34.566000000000003</v>
          </cell>
          <cell r="N311">
            <v>87.611999999999995</v>
          </cell>
          <cell r="O311">
            <v>93.210999999999999</v>
          </cell>
          <cell r="P311">
            <v>33.353999999999999</v>
          </cell>
          <cell r="Q311" t="str">
            <v>#N/A N/A</v>
          </cell>
          <cell r="R311">
            <v>26.042999999999999</v>
          </cell>
          <cell r="S311">
            <v>85.171000000000006</v>
          </cell>
          <cell r="T311">
            <v>30.643000000000001</v>
          </cell>
          <cell r="U311">
            <v>59.99</v>
          </cell>
          <cell r="V311">
            <v>41.808</v>
          </cell>
          <cell r="W311" t="str">
            <v>#N/A N/A</v>
          </cell>
          <cell r="X311">
            <v>6.7039999999999997</v>
          </cell>
          <cell r="Y311" t="str">
            <v>#N/A N/A</v>
          </cell>
          <cell r="Z311">
            <v>19.233000000000001</v>
          </cell>
          <cell r="AA311">
            <v>38.253</v>
          </cell>
          <cell r="AB311">
            <v>209.024</v>
          </cell>
          <cell r="AC311">
            <v>175.63200000000001</v>
          </cell>
          <cell r="AD311">
            <v>55.951999999999998</v>
          </cell>
          <cell r="AE311">
            <v>79.091999999999999</v>
          </cell>
        </row>
        <row r="312">
          <cell r="A312">
            <v>31412</v>
          </cell>
          <cell r="B312">
            <v>1384.5319999999999</v>
          </cell>
          <cell r="C312">
            <v>182.124</v>
          </cell>
          <cell r="D312">
            <v>106.32</v>
          </cell>
          <cell r="E312">
            <v>464.26799999999997</v>
          </cell>
          <cell r="F312">
            <v>2321.027</v>
          </cell>
          <cell r="G312">
            <v>99.474999999999994</v>
          </cell>
          <cell r="H312">
            <v>4184.8</v>
          </cell>
          <cell r="I312">
            <v>355.70400000000001</v>
          </cell>
          <cell r="J312">
            <v>306.66699999999997</v>
          </cell>
          <cell r="K312">
            <v>19.044</v>
          </cell>
          <cell r="L312">
            <v>236.589</v>
          </cell>
          <cell r="M312">
            <v>31.771999999999998</v>
          </cell>
          <cell r="N312">
            <v>87.338999999999999</v>
          </cell>
          <cell r="O312">
            <v>96.62</v>
          </cell>
          <cell r="P312">
            <v>35.530999999999999</v>
          </cell>
          <cell r="Q312" t="str">
            <v>#N/A N/A</v>
          </cell>
          <cell r="R312">
            <v>24.123000000000001</v>
          </cell>
          <cell r="S312">
            <v>67.066000000000003</v>
          </cell>
          <cell r="T312">
            <v>34.69</v>
          </cell>
          <cell r="U312">
            <v>67.234999999999999</v>
          </cell>
          <cell r="V312">
            <v>40.603999999999999</v>
          </cell>
          <cell r="W312" t="str">
            <v>#N/A N/A</v>
          </cell>
          <cell r="X312">
            <v>6.1529999999999996</v>
          </cell>
          <cell r="Y312" t="str">
            <v>#N/A N/A</v>
          </cell>
          <cell r="Z312">
            <v>16.486000000000001</v>
          </cell>
          <cell r="AA312">
            <v>34.893999999999998</v>
          </cell>
          <cell r="AB312">
            <v>222.94300000000001</v>
          </cell>
          <cell r="AC312">
            <v>184.47300000000001</v>
          </cell>
          <cell r="AD312">
            <v>57.936</v>
          </cell>
          <cell r="AE312">
            <v>88.417000000000002</v>
          </cell>
        </row>
        <row r="313">
          <cell r="A313">
            <v>31443</v>
          </cell>
          <cell r="B313">
            <v>1384.5319999999999</v>
          </cell>
          <cell r="C313">
            <v>182.124</v>
          </cell>
          <cell r="D313">
            <v>106.32</v>
          </cell>
          <cell r="E313">
            <v>464.26799999999997</v>
          </cell>
          <cell r="F313">
            <v>2321.027</v>
          </cell>
          <cell r="G313">
            <v>99.474999999999994</v>
          </cell>
          <cell r="H313">
            <v>4184.8</v>
          </cell>
          <cell r="I313">
            <v>355.70400000000001</v>
          </cell>
          <cell r="J313">
            <v>306.66699999999997</v>
          </cell>
          <cell r="K313">
            <v>19.044</v>
          </cell>
          <cell r="L313">
            <v>236.589</v>
          </cell>
          <cell r="M313">
            <v>31.771999999999998</v>
          </cell>
          <cell r="N313">
            <v>87.338999999999999</v>
          </cell>
          <cell r="O313">
            <v>96.62</v>
          </cell>
          <cell r="P313">
            <v>35.530999999999999</v>
          </cell>
          <cell r="Q313" t="str">
            <v>#N/A N/A</v>
          </cell>
          <cell r="R313">
            <v>24.123000000000001</v>
          </cell>
          <cell r="S313">
            <v>67.066000000000003</v>
          </cell>
          <cell r="T313">
            <v>34.69</v>
          </cell>
          <cell r="U313">
            <v>67.234999999999999</v>
          </cell>
          <cell r="V313">
            <v>40.603999999999999</v>
          </cell>
          <cell r="W313" t="str">
            <v>#N/A N/A</v>
          </cell>
          <cell r="X313">
            <v>6.1529999999999996</v>
          </cell>
          <cell r="Y313" t="str">
            <v>#N/A N/A</v>
          </cell>
          <cell r="Z313">
            <v>16.486000000000001</v>
          </cell>
          <cell r="AA313">
            <v>34.893999999999998</v>
          </cell>
          <cell r="AB313">
            <v>222.94300000000001</v>
          </cell>
          <cell r="AC313">
            <v>184.47300000000001</v>
          </cell>
          <cell r="AD313">
            <v>57.936</v>
          </cell>
          <cell r="AE313">
            <v>88.417000000000002</v>
          </cell>
        </row>
        <row r="314">
          <cell r="A314">
            <v>31471</v>
          </cell>
          <cell r="B314">
            <v>1384.5319999999999</v>
          </cell>
          <cell r="C314">
            <v>182.124</v>
          </cell>
          <cell r="D314">
            <v>106.32</v>
          </cell>
          <cell r="E314">
            <v>464.26799999999997</v>
          </cell>
          <cell r="F314">
            <v>2321.027</v>
          </cell>
          <cell r="G314">
            <v>99.474999999999994</v>
          </cell>
          <cell r="H314">
            <v>4184.8</v>
          </cell>
          <cell r="I314">
            <v>355.70400000000001</v>
          </cell>
          <cell r="J314">
            <v>306.66699999999997</v>
          </cell>
          <cell r="K314">
            <v>19.044</v>
          </cell>
          <cell r="L314">
            <v>236.589</v>
          </cell>
          <cell r="M314">
            <v>31.771999999999998</v>
          </cell>
          <cell r="N314">
            <v>87.338999999999999</v>
          </cell>
          <cell r="O314">
            <v>96.62</v>
          </cell>
          <cell r="P314">
            <v>35.530999999999999</v>
          </cell>
          <cell r="Q314" t="str">
            <v>#N/A N/A</v>
          </cell>
          <cell r="R314">
            <v>24.123000000000001</v>
          </cell>
          <cell r="S314">
            <v>67.066000000000003</v>
          </cell>
          <cell r="T314">
            <v>34.69</v>
          </cell>
          <cell r="U314">
            <v>67.234999999999999</v>
          </cell>
          <cell r="V314">
            <v>40.603999999999999</v>
          </cell>
          <cell r="W314" t="str">
            <v>#N/A N/A</v>
          </cell>
          <cell r="X314">
            <v>6.1529999999999996</v>
          </cell>
          <cell r="Y314" t="str">
            <v>#N/A N/A</v>
          </cell>
          <cell r="Z314">
            <v>16.486000000000001</v>
          </cell>
          <cell r="AA314">
            <v>34.893999999999998</v>
          </cell>
          <cell r="AB314">
            <v>222.94300000000001</v>
          </cell>
          <cell r="AC314">
            <v>184.47300000000001</v>
          </cell>
          <cell r="AD314">
            <v>57.936</v>
          </cell>
          <cell r="AE314">
            <v>88.417000000000002</v>
          </cell>
        </row>
        <row r="315">
          <cell r="A315">
            <v>31502</v>
          </cell>
          <cell r="B315">
            <v>1384.5319999999999</v>
          </cell>
          <cell r="C315">
            <v>182.124</v>
          </cell>
          <cell r="D315">
            <v>106.32</v>
          </cell>
          <cell r="E315">
            <v>464.26799999999997</v>
          </cell>
          <cell r="F315">
            <v>2321.027</v>
          </cell>
          <cell r="G315">
            <v>99.474999999999994</v>
          </cell>
          <cell r="H315">
            <v>4184.8</v>
          </cell>
          <cell r="I315">
            <v>355.70400000000001</v>
          </cell>
          <cell r="J315">
            <v>306.66699999999997</v>
          </cell>
          <cell r="K315">
            <v>19.044</v>
          </cell>
          <cell r="L315">
            <v>236.589</v>
          </cell>
          <cell r="M315">
            <v>31.771999999999998</v>
          </cell>
          <cell r="N315">
            <v>87.338999999999999</v>
          </cell>
          <cell r="O315">
            <v>96.62</v>
          </cell>
          <cell r="P315">
            <v>35.530999999999999</v>
          </cell>
          <cell r="Q315" t="str">
            <v>#N/A N/A</v>
          </cell>
          <cell r="R315">
            <v>24.123000000000001</v>
          </cell>
          <cell r="S315">
            <v>67.066000000000003</v>
          </cell>
          <cell r="T315">
            <v>34.69</v>
          </cell>
          <cell r="U315">
            <v>67.234999999999999</v>
          </cell>
          <cell r="V315">
            <v>40.603999999999999</v>
          </cell>
          <cell r="W315" t="str">
            <v>#N/A N/A</v>
          </cell>
          <cell r="X315">
            <v>6.1529999999999996</v>
          </cell>
          <cell r="Y315" t="str">
            <v>#N/A N/A</v>
          </cell>
          <cell r="Z315">
            <v>16.486000000000001</v>
          </cell>
          <cell r="AA315">
            <v>34.893999999999998</v>
          </cell>
          <cell r="AB315">
            <v>222.94300000000001</v>
          </cell>
          <cell r="AC315">
            <v>184.47300000000001</v>
          </cell>
          <cell r="AD315">
            <v>57.936</v>
          </cell>
          <cell r="AE315">
            <v>88.417000000000002</v>
          </cell>
        </row>
        <row r="316">
          <cell r="A316">
            <v>31532</v>
          </cell>
          <cell r="B316">
            <v>1384.5319999999999</v>
          </cell>
          <cell r="C316">
            <v>182.124</v>
          </cell>
          <cell r="D316">
            <v>106.32</v>
          </cell>
          <cell r="E316">
            <v>464.26799999999997</v>
          </cell>
          <cell r="F316">
            <v>2321.027</v>
          </cell>
          <cell r="G316">
            <v>99.474999999999994</v>
          </cell>
          <cell r="H316">
            <v>4184.8</v>
          </cell>
          <cell r="I316">
            <v>355.70400000000001</v>
          </cell>
          <cell r="J316">
            <v>306.66699999999997</v>
          </cell>
          <cell r="K316">
            <v>19.044</v>
          </cell>
          <cell r="L316">
            <v>236.589</v>
          </cell>
          <cell r="M316">
            <v>31.771999999999998</v>
          </cell>
          <cell r="N316">
            <v>87.338999999999999</v>
          </cell>
          <cell r="O316">
            <v>96.62</v>
          </cell>
          <cell r="P316">
            <v>35.530999999999999</v>
          </cell>
          <cell r="Q316" t="str">
            <v>#N/A N/A</v>
          </cell>
          <cell r="R316">
            <v>24.123000000000001</v>
          </cell>
          <cell r="S316">
            <v>67.066000000000003</v>
          </cell>
          <cell r="T316">
            <v>34.69</v>
          </cell>
          <cell r="U316">
            <v>67.234999999999999</v>
          </cell>
          <cell r="V316">
            <v>40.603999999999999</v>
          </cell>
          <cell r="W316" t="str">
            <v>#N/A N/A</v>
          </cell>
          <cell r="X316">
            <v>6.1529999999999996</v>
          </cell>
          <cell r="Y316" t="str">
            <v>#N/A N/A</v>
          </cell>
          <cell r="Z316">
            <v>16.486000000000001</v>
          </cell>
          <cell r="AA316">
            <v>34.893999999999998</v>
          </cell>
          <cell r="AB316">
            <v>222.94300000000001</v>
          </cell>
          <cell r="AC316">
            <v>184.47300000000001</v>
          </cell>
          <cell r="AD316">
            <v>57.936</v>
          </cell>
          <cell r="AE316">
            <v>88.417000000000002</v>
          </cell>
        </row>
        <row r="317">
          <cell r="A317">
            <v>31563</v>
          </cell>
          <cell r="B317">
            <v>1384.5319999999999</v>
          </cell>
          <cell r="C317">
            <v>182.124</v>
          </cell>
          <cell r="D317">
            <v>106.32</v>
          </cell>
          <cell r="E317">
            <v>464.26799999999997</v>
          </cell>
          <cell r="F317">
            <v>2321.027</v>
          </cell>
          <cell r="G317">
            <v>99.474999999999994</v>
          </cell>
          <cell r="H317">
            <v>4184.8</v>
          </cell>
          <cell r="I317">
            <v>355.70400000000001</v>
          </cell>
          <cell r="J317">
            <v>306.66699999999997</v>
          </cell>
          <cell r="K317">
            <v>19.044</v>
          </cell>
          <cell r="L317">
            <v>236.589</v>
          </cell>
          <cell r="M317">
            <v>31.771999999999998</v>
          </cell>
          <cell r="N317">
            <v>87.338999999999999</v>
          </cell>
          <cell r="O317">
            <v>96.62</v>
          </cell>
          <cell r="P317">
            <v>35.530999999999999</v>
          </cell>
          <cell r="Q317" t="str">
            <v>#N/A N/A</v>
          </cell>
          <cell r="R317">
            <v>24.123000000000001</v>
          </cell>
          <cell r="S317">
            <v>67.066000000000003</v>
          </cell>
          <cell r="T317">
            <v>34.69</v>
          </cell>
          <cell r="U317">
            <v>67.234999999999999</v>
          </cell>
          <cell r="V317">
            <v>40.603999999999999</v>
          </cell>
          <cell r="W317" t="str">
            <v>#N/A N/A</v>
          </cell>
          <cell r="X317">
            <v>6.1529999999999996</v>
          </cell>
          <cell r="Y317" t="str">
            <v>#N/A N/A</v>
          </cell>
          <cell r="Z317">
            <v>16.486000000000001</v>
          </cell>
          <cell r="AA317">
            <v>34.893999999999998</v>
          </cell>
          <cell r="AB317">
            <v>222.94300000000001</v>
          </cell>
          <cell r="AC317">
            <v>184.47300000000001</v>
          </cell>
          <cell r="AD317">
            <v>57.936</v>
          </cell>
          <cell r="AE317">
            <v>88.417000000000002</v>
          </cell>
        </row>
        <row r="318">
          <cell r="A318">
            <v>31593</v>
          </cell>
          <cell r="B318">
            <v>1384.5319999999999</v>
          </cell>
          <cell r="C318">
            <v>182.124</v>
          </cell>
          <cell r="D318">
            <v>106.32</v>
          </cell>
          <cell r="E318">
            <v>464.26799999999997</v>
          </cell>
          <cell r="F318">
            <v>2321.027</v>
          </cell>
          <cell r="G318">
            <v>99.474999999999994</v>
          </cell>
          <cell r="H318">
            <v>4184.8</v>
          </cell>
          <cell r="I318">
            <v>355.70400000000001</v>
          </cell>
          <cell r="J318">
            <v>306.66699999999997</v>
          </cell>
          <cell r="K318">
            <v>19.044</v>
          </cell>
          <cell r="L318">
            <v>236.589</v>
          </cell>
          <cell r="M318">
            <v>31.771999999999998</v>
          </cell>
          <cell r="N318">
            <v>87.338999999999999</v>
          </cell>
          <cell r="O318">
            <v>96.62</v>
          </cell>
          <cell r="P318">
            <v>35.530999999999999</v>
          </cell>
          <cell r="Q318" t="str">
            <v>#N/A N/A</v>
          </cell>
          <cell r="R318">
            <v>24.123000000000001</v>
          </cell>
          <cell r="S318">
            <v>67.066000000000003</v>
          </cell>
          <cell r="T318">
            <v>34.69</v>
          </cell>
          <cell r="U318">
            <v>67.234999999999999</v>
          </cell>
          <cell r="V318">
            <v>40.603999999999999</v>
          </cell>
          <cell r="W318" t="str">
            <v>#N/A N/A</v>
          </cell>
          <cell r="X318">
            <v>6.1529999999999996</v>
          </cell>
          <cell r="Y318" t="str">
            <v>#N/A N/A</v>
          </cell>
          <cell r="Z318">
            <v>16.486000000000001</v>
          </cell>
          <cell r="AA318">
            <v>34.893999999999998</v>
          </cell>
          <cell r="AB318">
            <v>222.94300000000001</v>
          </cell>
          <cell r="AC318">
            <v>184.47300000000001</v>
          </cell>
          <cell r="AD318">
            <v>57.936</v>
          </cell>
          <cell r="AE318">
            <v>88.417000000000002</v>
          </cell>
        </row>
        <row r="319">
          <cell r="A319">
            <v>31624</v>
          </cell>
          <cell r="B319">
            <v>1384.5319999999999</v>
          </cell>
          <cell r="C319">
            <v>182.124</v>
          </cell>
          <cell r="D319">
            <v>106.32</v>
          </cell>
          <cell r="E319">
            <v>464.26799999999997</v>
          </cell>
          <cell r="F319">
            <v>2321.027</v>
          </cell>
          <cell r="G319">
            <v>99.474999999999994</v>
          </cell>
          <cell r="H319">
            <v>4184.8</v>
          </cell>
          <cell r="I319">
            <v>355.70400000000001</v>
          </cell>
          <cell r="J319">
            <v>306.66699999999997</v>
          </cell>
          <cell r="K319">
            <v>19.044</v>
          </cell>
          <cell r="L319">
            <v>236.589</v>
          </cell>
          <cell r="M319">
            <v>31.771999999999998</v>
          </cell>
          <cell r="N319">
            <v>87.338999999999999</v>
          </cell>
          <cell r="O319">
            <v>96.62</v>
          </cell>
          <cell r="P319">
            <v>35.530999999999999</v>
          </cell>
          <cell r="Q319" t="str">
            <v>#N/A N/A</v>
          </cell>
          <cell r="R319">
            <v>24.123000000000001</v>
          </cell>
          <cell r="S319">
            <v>67.066000000000003</v>
          </cell>
          <cell r="T319">
            <v>34.69</v>
          </cell>
          <cell r="U319">
            <v>67.234999999999999</v>
          </cell>
          <cell r="V319">
            <v>40.603999999999999</v>
          </cell>
          <cell r="W319" t="str">
            <v>#N/A N/A</v>
          </cell>
          <cell r="X319">
            <v>6.1529999999999996</v>
          </cell>
          <cell r="Y319" t="str">
            <v>#N/A N/A</v>
          </cell>
          <cell r="Z319">
            <v>16.486000000000001</v>
          </cell>
          <cell r="AA319">
            <v>34.893999999999998</v>
          </cell>
          <cell r="AB319">
            <v>222.94300000000001</v>
          </cell>
          <cell r="AC319">
            <v>184.47300000000001</v>
          </cell>
          <cell r="AD319">
            <v>57.936</v>
          </cell>
          <cell r="AE319">
            <v>88.417000000000002</v>
          </cell>
        </row>
        <row r="320">
          <cell r="A320">
            <v>31655</v>
          </cell>
          <cell r="B320">
            <v>1384.5319999999999</v>
          </cell>
          <cell r="C320">
            <v>182.124</v>
          </cell>
          <cell r="D320">
            <v>106.32</v>
          </cell>
          <cell r="E320">
            <v>464.26799999999997</v>
          </cell>
          <cell r="F320">
            <v>2321.027</v>
          </cell>
          <cell r="G320">
            <v>99.474999999999994</v>
          </cell>
          <cell r="H320">
            <v>4184.8</v>
          </cell>
          <cell r="I320">
            <v>355.70400000000001</v>
          </cell>
          <cell r="J320">
            <v>306.66699999999997</v>
          </cell>
          <cell r="K320">
            <v>19.044</v>
          </cell>
          <cell r="L320">
            <v>236.589</v>
          </cell>
          <cell r="M320">
            <v>31.771999999999998</v>
          </cell>
          <cell r="N320">
            <v>87.338999999999999</v>
          </cell>
          <cell r="O320">
            <v>96.62</v>
          </cell>
          <cell r="P320">
            <v>35.530999999999999</v>
          </cell>
          <cell r="Q320" t="str">
            <v>#N/A N/A</v>
          </cell>
          <cell r="R320">
            <v>24.123000000000001</v>
          </cell>
          <cell r="S320">
            <v>67.066000000000003</v>
          </cell>
          <cell r="T320">
            <v>34.69</v>
          </cell>
          <cell r="U320">
            <v>67.234999999999999</v>
          </cell>
          <cell r="V320">
            <v>40.603999999999999</v>
          </cell>
          <cell r="W320" t="str">
            <v>#N/A N/A</v>
          </cell>
          <cell r="X320">
            <v>6.1529999999999996</v>
          </cell>
          <cell r="Y320" t="str">
            <v>#N/A N/A</v>
          </cell>
          <cell r="Z320">
            <v>16.486000000000001</v>
          </cell>
          <cell r="AA320">
            <v>34.893999999999998</v>
          </cell>
          <cell r="AB320">
            <v>222.94300000000001</v>
          </cell>
          <cell r="AC320">
            <v>184.47300000000001</v>
          </cell>
          <cell r="AD320">
            <v>57.936</v>
          </cell>
          <cell r="AE320">
            <v>88.417000000000002</v>
          </cell>
        </row>
        <row r="321">
          <cell r="A321">
            <v>31685</v>
          </cell>
          <cell r="B321">
            <v>1384.5319999999999</v>
          </cell>
          <cell r="C321">
            <v>182.124</v>
          </cell>
          <cell r="D321">
            <v>106.32</v>
          </cell>
          <cell r="E321">
            <v>464.26799999999997</v>
          </cell>
          <cell r="F321">
            <v>2321.027</v>
          </cell>
          <cell r="G321">
            <v>99.474999999999994</v>
          </cell>
          <cell r="H321">
            <v>4184.8</v>
          </cell>
          <cell r="I321">
            <v>355.70400000000001</v>
          </cell>
          <cell r="J321">
            <v>306.66699999999997</v>
          </cell>
          <cell r="K321">
            <v>19.044</v>
          </cell>
          <cell r="L321">
            <v>236.589</v>
          </cell>
          <cell r="M321">
            <v>31.771999999999998</v>
          </cell>
          <cell r="N321">
            <v>87.338999999999999</v>
          </cell>
          <cell r="O321">
            <v>96.62</v>
          </cell>
          <cell r="P321">
            <v>35.530999999999999</v>
          </cell>
          <cell r="Q321" t="str">
            <v>#N/A N/A</v>
          </cell>
          <cell r="R321">
            <v>24.123000000000001</v>
          </cell>
          <cell r="S321">
            <v>67.066000000000003</v>
          </cell>
          <cell r="T321">
            <v>34.69</v>
          </cell>
          <cell r="U321">
            <v>67.234999999999999</v>
          </cell>
          <cell r="V321">
            <v>40.603999999999999</v>
          </cell>
          <cell r="W321" t="str">
            <v>#N/A N/A</v>
          </cell>
          <cell r="X321">
            <v>6.1529999999999996</v>
          </cell>
          <cell r="Y321" t="str">
            <v>#N/A N/A</v>
          </cell>
          <cell r="Z321">
            <v>16.486000000000001</v>
          </cell>
          <cell r="AA321">
            <v>34.893999999999998</v>
          </cell>
          <cell r="AB321">
            <v>222.94300000000001</v>
          </cell>
          <cell r="AC321">
            <v>184.47300000000001</v>
          </cell>
          <cell r="AD321">
            <v>57.936</v>
          </cell>
          <cell r="AE321">
            <v>88.417000000000002</v>
          </cell>
        </row>
        <row r="322">
          <cell r="A322">
            <v>31716</v>
          </cell>
          <cell r="B322">
            <v>1384.5319999999999</v>
          </cell>
          <cell r="C322">
            <v>182.124</v>
          </cell>
          <cell r="D322">
            <v>106.32</v>
          </cell>
          <cell r="E322">
            <v>464.26799999999997</v>
          </cell>
          <cell r="F322">
            <v>2321.027</v>
          </cell>
          <cell r="G322">
            <v>99.474999999999994</v>
          </cell>
          <cell r="H322">
            <v>4184.8</v>
          </cell>
          <cell r="I322">
            <v>355.70400000000001</v>
          </cell>
          <cell r="J322">
            <v>306.66699999999997</v>
          </cell>
          <cell r="K322">
            <v>19.044</v>
          </cell>
          <cell r="L322">
            <v>236.589</v>
          </cell>
          <cell r="M322">
            <v>31.771999999999998</v>
          </cell>
          <cell r="N322">
            <v>87.338999999999999</v>
          </cell>
          <cell r="O322">
            <v>96.62</v>
          </cell>
          <cell r="P322">
            <v>35.530999999999999</v>
          </cell>
          <cell r="Q322" t="str">
            <v>#N/A N/A</v>
          </cell>
          <cell r="R322">
            <v>24.123000000000001</v>
          </cell>
          <cell r="S322">
            <v>67.066000000000003</v>
          </cell>
          <cell r="T322">
            <v>34.69</v>
          </cell>
          <cell r="U322">
            <v>67.234999999999999</v>
          </cell>
          <cell r="V322">
            <v>40.603999999999999</v>
          </cell>
          <cell r="W322" t="str">
            <v>#N/A N/A</v>
          </cell>
          <cell r="X322">
            <v>6.1529999999999996</v>
          </cell>
          <cell r="Y322" t="str">
            <v>#N/A N/A</v>
          </cell>
          <cell r="Z322">
            <v>16.486000000000001</v>
          </cell>
          <cell r="AA322">
            <v>34.893999999999998</v>
          </cell>
          <cell r="AB322">
            <v>222.94300000000001</v>
          </cell>
          <cell r="AC322">
            <v>184.47300000000001</v>
          </cell>
          <cell r="AD322">
            <v>57.936</v>
          </cell>
          <cell r="AE322">
            <v>88.417000000000002</v>
          </cell>
        </row>
        <row r="323">
          <cell r="A323">
            <v>31746</v>
          </cell>
          <cell r="B323">
            <v>1384.5319999999999</v>
          </cell>
          <cell r="C323">
            <v>182.124</v>
          </cell>
          <cell r="D323">
            <v>106.32</v>
          </cell>
          <cell r="E323">
            <v>464.26799999999997</v>
          </cell>
          <cell r="F323">
            <v>2321.027</v>
          </cell>
          <cell r="G323">
            <v>99.474999999999994</v>
          </cell>
          <cell r="H323">
            <v>4184.8</v>
          </cell>
          <cell r="I323">
            <v>355.70400000000001</v>
          </cell>
          <cell r="J323">
            <v>306.66699999999997</v>
          </cell>
          <cell r="K323">
            <v>19.044</v>
          </cell>
          <cell r="L323">
            <v>236.589</v>
          </cell>
          <cell r="M323">
            <v>31.771999999999998</v>
          </cell>
          <cell r="N323">
            <v>87.338999999999999</v>
          </cell>
          <cell r="O323">
            <v>96.62</v>
          </cell>
          <cell r="P323">
            <v>35.530999999999999</v>
          </cell>
          <cell r="Q323" t="str">
            <v>#N/A N/A</v>
          </cell>
          <cell r="R323">
            <v>24.123000000000001</v>
          </cell>
          <cell r="S323">
            <v>67.066000000000003</v>
          </cell>
          <cell r="T323">
            <v>34.69</v>
          </cell>
          <cell r="U323">
            <v>67.234999999999999</v>
          </cell>
          <cell r="V323">
            <v>40.603999999999999</v>
          </cell>
          <cell r="W323" t="str">
            <v>#N/A N/A</v>
          </cell>
          <cell r="X323">
            <v>6.1529999999999996</v>
          </cell>
          <cell r="Y323" t="str">
            <v>#N/A N/A</v>
          </cell>
          <cell r="Z323">
            <v>16.486000000000001</v>
          </cell>
          <cell r="AA323">
            <v>34.893999999999998</v>
          </cell>
          <cell r="AB323">
            <v>222.94300000000001</v>
          </cell>
          <cell r="AC323">
            <v>184.47300000000001</v>
          </cell>
          <cell r="AD323">
            <v>57.936</v>
          </cell>
          <cell r="AE323">
            <v>88.417000000000002</v>
          </cell>
        </row>
        <row r="324">
          <cell r="A324">
            <v>31777</v>
          </cell>
          <cell r="B324">
            <v>2051.0610000000001</v>
          </cell>
          <cell r="C324">
            <v>183.446</v>
          </cell>
          <cell r="D324">
            <v>140.71600000000001</v>
          </cell>
          <cell r="E324">
            <v>570.43200000000002</v>
          </cell>
          <cell r="F324">
            <v>3257.6680000000001</v>
          </cell>
          <cell r="G324">
            <v>142.59800000000001</v>
          </cell>
          <cell r="H324">
            <v>4425</v>
          </cell>
          <cell r="I324">
            <v>368.86700000000002</v>
          </cell>
          <cell r="J324">
            <v>297.83199999999999</v>
          </cell>
          <cell r="K324">
            <v>18.539000000000001</v>
          </cell>
          <cell r="L324">
            <v>253.352</v>
          </cell>
          <cell r="M324">
            <v>28.242999999999999</v>
          </cell>
          <cell r="N324">
            <v>80.061000000000007</v>
          </cell>
          <cell r="O324">
            <v>111.306</v>
          </cell>
          <cell r="P324">
            <v>40.911000000000001</v>
          </cell>
          <cell r="Q324" t="str">
            <v>#N/A N/A</v>
          </cell>
          <cell r="R324">
            <v>29.701000000000001</v>
          </cell>
          <cell r="S324">
            <v>79.501999999999995</v>
          </cell>
          <cell r="T324">
            <v>35.880000000000003</v>
          </cell>
          <cell r="U324">
            <v>75.727999999999994</v>
          </cell>
          <cell r="V324">
            <v>33.944000000000003</v>
          </cell>
          <cell r="W324" t="str">
            <v>#N/A N/A</v>
          </cell>
          <cell r="X324">
            <v>5.0529999999999999</v>
          </cell>
          <cell r="Y324" t="str">
            <v>#N/A N/A</v>
          </cell>
          <cell r="Z324">
            <v>17.722999999999999</v>
          </cell>
          <cell r="AA324">
            <v>34.942</v>
          </cell>
          <cell r="AB324">
            <v>268.137</v>
          </cell>
          <cell r="AC324">
            <v>129.44</v>
          </cell>
          <cell r="AD324">
            <v>58.914999999999999</v>
          </cell>
          <cell r="AE324">
            <v>110.934</v>
          </cell>
        </row>
        <row r="325">
          <cell r="A325">
            <v>31808</v>
          </cell>
          <cell r="B325">
            <v>2051.0610000000001</v>
          </cell>
          <cell r="C325">
            <v>183.446</v>
          </cell>
          <cell r="D325">
            <v>140.71600000000001</v>
          </cell>
          <cell r="E325">
            <v>570.43200000000002</v>
          </cell>
          <cell r="F325">
            <v>3257.6680000000001</v>
          </cell>
          <cell r="G325">
            <v>142.59800000000001</v>
          </cell>
          <cell r="H325">
            <v>4425</v>
          </cell>
          <cell r="I325">
            <v>368.86700000000002</v>
          </cell>
          <cell r="J325">
            <v>297.83199999999999</v>
          </cell>
          <cell r="K325">
            <v>18.539000000000001</v>
          </cell>
          <cell r="L325">
            <v>253.352</v>
          </cell>
          <cell r="M325">
            <v>28.242999999999999</v>
          </cell>
          <cell r="N325">
            <v>80.061000000000007</v>
          </cell>
          <cell r="O325">
            <v>111.306</v>
          </cell>
          <cell r="P325">
            <v>40.911000000000001</v>
          </cell>
          <cell r="Q325" t="str">
            <v>#N/A N/A</v>
          </cell>
          <cell r="R325">
            <v>29.701000000000001</v>
          </cell>
          <cell r="S325">
            <v>79.501999999999995</v>
          </cell>
          <cell r="T325">
            <v>35.880000000000003</v>
          </cell>
          <cell r="U325">
            <v>75.727999999999994</v>
          </cell>
          <cell r="V325">
            <v>33.944000000000003</v>
          </cell>
          <cell r="W325" t="str">
            <v>#N/A N/A</v>
          </cell>
          <cell r="X325">
            <v>5.0529999999999999</v>
          </cell>
          <cell r="Y325" t="str">
            <v>#N/A N/A</v>
          </cell>
          <cell r="Z325">
            <v>17.722999999999999</v>
          </cell>
          <cell r="AA325">
            <v>34.942</v>
          </cell>
          <cell r="AB325">
            <v>268.137</v>
          </cell>
          <cell r="AC325">
            <v>129.44</v>
          </cell>
          <cell r="AD325">
            <v>58.914999999999999</v>
          </cell>
          <cell r="AE325">
            <v>110.934</v>
          </cell>
        </row>
        <row r="326">
          <cell r="A326">
            <v>31836</v>
          </cell>
          <cell r="B326">
            <v>2051.0610000000001</v>
          </cell>
          <cell r="C326">
            <v>183.446</v>
          </cell>
          <cell r="D326">
            <v>140.71600000000001</v>
          </cell>
          <cell r="E326">
            <v>570.43200000000002</v>
          </cell>
          <cell r="F326">
            <v>3257.6680000000001</v>
          </cell>
          <cell r="G326">
            <v>142.59800000000001</v>
          </cell>
          <cell r="H326">
            <v>4425</v>
          </cell>
          <cell r="I326">
            <v>368.86700000000002</v>
          </cell>
          <cell r="J326">
            <v>297.83199999999999</v>
          </cell>
          <cell r="K326">
            <v>18.539000000000001</v>
          </cell>
          <cell r="L326">
            <v>253.352</v>
          </cell>
          <cell r="M326">
            <v>28.242999999999999</v>
          </cell>
          <cell r="N326">
            <v>80.061000000000007</v>
          </cell>
          <cell r="O326">
            <v>111.306</v>
          </cell>
          <cell r="P326">
            <v>40.911000000000001</v>
          </cell>
          <cell r="Q326" t="str">
            <v>#N/A N/A</v>
          </cell>
          <cell r="R326">
            <v>29.701000000000001</v>
          </cell>
          <cell r="S326">
            <v>79.501999999999995</v>
          </cell>
          <cell r="T326">
            <v>35.880000000000003</v>
          </cell>
          <cell r="U326">
            <v>75.727999999999994</v>
          </cell>
          <cell r="V326">
            <v>33.944000000000003</v>
          </cell>
          <cell r="W326" t="str">
            <v>#N/A N/A</v>
          </cell>
          <cell r="X326">
            <v>5.0529999999999999</v>
          </cell>
          <cell r="Y326" t="str">
            <v>#N/A N/A</v>
          </cell>
          <cell r="Z326">
            <v>17.722999999999999</v>
          </cell>
          <cell r="AA326">
            <v>34.942</v>
          </cell>
          <cell r="AB326">
            <v>268.137</v>
          </cell>
          <cell r="AC326">
            <v>129.44</v>
          </cell>
          <cell r="AD326">
            <v>58.914999999999999</v>
          </cell>
          <cell r="AE326">
            <v>110.934</v>
          </cell>
        </row>
        <row r="327">
          <cell r="A327">
            <v>31867</v>
          </cell>
          <cell r="B327">
            <v>2051.0610000000001</v>
          </cell>
          <cell r="C327">
            <v>183.446</v>
          </cell>
          <cell r="D327">
            <v>140.71600000000001</v>
          </cell>
          <cell r="E327">
            <v>570.43200000000002</v>
          </cell>
          <cell r="F327">
            <v>3257.6680000000001</v>
          </cell>
          <cell r="G327">
            <v>142.59800000000001</v>
          </cell>
          <cell r="H327">
            <v>4425</v>
          </cell>
          <cell r="I327">
            <v>368.86700000000002</v>
          </cell>
          <cell r="J327">
            <v>297.83199999999999</v>
          </cell>
          <cell r="K327">
            <v>18.539000000000001</v>
          </cell>
          <cell r="L327">
            <v>253.352</v>
          </cell>
          <cell r="M327">
            <v>28.242999999999999</v>
          </cell>
          <cell r="N327">
            <v>80.061000000000007</v>
          </cell>
          <cell r="O327">
            <v>111.306</v>
          </cell>
          <cell r="P327">
            <v>40.911000000000001</v>
          </cell>
          <cell r="Q327" t="str">
            <v>#N/A N/A</v>
          </cell>
          <cell r="R327">
            <v>29.701000000000001</v>
          </cell>
          <cell r="S327">
            <v>79.501999999999995</v>
          </cell>
          <cell r="T327">
            <v>35.880000000000003</v>
          </cell>
          <cell r="U327">
            <v>75.727999999999994</v>
          </cell>
          <cell r="V327">
            <v>33.944000000000003</v>
          </cell>
          <cell r="W327" t="str">
            <v>#N/A N/A</v>
          </cell>
          <cell r="X327">
            <v>5.0529999999999999</v>
          </cell>
          <cell r="Y327" t="str">
            <v>#N/A N/A</v>
          </cell>
          <cell r="Z327">
            <v>17.722999999999999</v>
          </cell>
          <cell r="AA327">
            <v>34.942</v>
          </cell>
          <cell r="AB327">
            <v>268.137</v>
          </cell>
          <cell r="AC327">
            <v>129.44</v>
          </cell>
          <cell r="AD327">
            <v>58.914999999999999</v>
          </cell>
          <cell r="AE327">
            <v>110.934</v>
          </cell>
        </row>
        <row r="328">
          <cell r="A328">
            <v>31897</v>
          </cell>
          <cell r="B328">
            <v>2051.0610000000001</v>
          </cell>
          <cell r="C328">
            <v>183.446</v>
          </cell>
          <cell r="D328">
            <v>140.71600000000001</v>
          </cell>
          <cell r="E328">
            <v>570.43200000000002</v>
          </cell>
          <cell r="F328">
            <v>3257.6680000000001</v>
          </cell>
          <cell r="G328">
            <v>142.59800000000001</v>
          </cell>
          <cell r="H328">
            <v>4425</v>
          </cell>
          <cell r="I328">
            <v>368.86700000000002</v>
          </cell>
          <cell r="J328">
            <v>297.83199999999999</v>
          </cell>
          <cell r="K328">
            <v>18.539000000000001</v>
          </cell>
          <cell r="L328">
            <v>253.352</v>
          </cell>
          <cell r="M328">
            <v>28.242999999999999</v>
          </cell>
          <cell r="N328">
            <v>80.061000000000007</v>
          </cell>
          <cell r="O328">
            <v>111.306</v>
          </cell>
          <cell r="P328">
            <v>40.911000000000001</v>
          </cell>
          <cell r="Q328" t="str">
            <v>#N/A N/A</v>
          </cell>
          <cell r="R328">
            <v>29.701000000000001</v>
          </cell>
          <cell r="S328">
            <v>79.501999999999995</v>
          </cell>
          <cell r="T328">
            <v>35.880000000000003</v>
          </cell>
          <cell r="U328">
            <v>75.727999999999994</v>
          </cell>
          <cell r="V328">
            <v>33.944000000000003</v>
          </cell>
          <cell r="W328" t="str">
            <v>#N/A N/A</v>
          </cell>
          <cell r="X328">
            <v>5.0529999999999999</v>
          </cell>
          <cell r="Y328" t="str">
            <v>#N/A N/A</v>
          </cell>
          <cell r="Z328">
            <v>17.722999999999999</v>
          </cell>
          <cell r="AA328">
            <v>34.942</v>
          </cell>
          <cell r="AB328">
            <v>268.137</v>
          </cell>
          <cell r="AC328">
            <v>129.44</v>
          </cell>
          <cell r="AD328">
            <v>58.914999999999999</v>
          </cell>
          <cell r="AE328">
            <v>110.934</v>
          </cell>
        </row>
        <row r="329">
          <cell r="A329">
            <v>31928</v>
          </cell>
          <cell r="B329">
            <v>2051.0610000000001</v>
          </cell>
          <cell r="C329">
            <v>183.446</v>
          </cell>
          <cell r="D329">
            <v>140.71600000000001</v>
          </cell>
          <cell r="E329">
            <v>570.43200000000002</v>
          </cell>
          <cell r="F329">
            <v>3257.6680000000001</v>
          </cell>
          <cell r="G329">
            <v>142.59800000000001</v>
          </cell>
          <cell r="H329">
            <v>4425</v>
          </cell>
          <cell r="I329">
            <v>368.86700000000002</v>
          </cell>
          <cell r="J329">
            <v>297.83199999999999</v>
          </cell>
          <cell r="K329">
            <v>18.539000000000001</v>
          </cell>
          <cell r="L329">
            <v>253.352</v>
          </cell>
          <cell r="M329">
            <v>28.242999999999999</v>
          </cell>
          <cell r="N329">
            <v>80.061000000000007</v>
          </cell>
          <cell r="O329">
            <v>111.306</v>
          </cell>
          <cell r="P329">
            <v>40.911000000000001</v>
          </cell>
          <cell r="Q329" t="str">
            <v>#N/A N/A</v>
          </cell>
          <cell r="R329">
            <v>29.701000000000001</v>
          </cell>
          <cell r="S329">
            <v>79.501999999999995</v>
          </cell>
          <cell r="T329">
            <v>35.880000000000003</v>
          </cell>
          <cell r="U329">
            <v>75.727999999999994</v>
          </cell>
          <cell r="V329">
            <v>33.944000000000003</v>
          </cell>
          <cell r="W329" t="str">
            <v>#N/A N/A</v>
          </cell>
          <cell r="X329">
            <v>5.0529999999999999</v>
          </cell>
          <cell r="Y329" t="str">
            <v>#N/A N/A</v>
          </cell>
          <cell r="Z329">
            <v>17.722999999999999</v>
          </cell>
          <cell r="AA329">
            <v>34.942</v>
          </cell>
          <cell r="AB329">
            <v>268.137</v>
          </cell>
          <cell r="AC329">
            <v>129.44</v>
          </cell>
          <cell r="AD329">
            <v>58.914999999999999</v>
          </cell>
          <cell r="AE329">
            <v>110.934</v>
          </cell>
        </row>
        <row r="330">
          <cell r="A330">
            <v>31958</v>
          </cell>
          <cell r="B330">
            <v>2051.0610000000001</v>
          </cell>
          <cell r="C330">
            <v>183.446</v>
          </cell>
          <cell r="D330">
            <v>140.71600000000001</v>
          </cell>
          <cell r="E330">
            <v>570.43200000000002</v>
          </cell>
          <cell r="F330">
            <v>3257.6680000000001</v>
          </cell>
          <cell r="G330">
            <v>142.59800000000001</v>
          </cell>
          <cell r="H330">
            <v>4425</v>
          </cell>
          <cell r="I330">
            <v>368.86700000000002</v>
          </cell>
          <cell r="J330">
            <v>297.83199999999999</v>
          </cell>
          <cell r="K330">
            <v>18.539000000000001</v>
          </cell>
          <cell r="L330">
            <v>253.352</v>
          </cell>
          <cell r="M330">
            <v>28.242999999999999</v>
          </cell>
          <cell r="N330">
            <v>80.061000000000007</v>
          </cell>
          <cell r="O330">
            <v>111.306</v>
          </cell>
          <cell r="P330">
            <v>40.911000000000001</v>
          </cell>
          <cell r="Q330" t="str">
            <v>#N/A N/A</v>
          </cell>
          <cell r="R330">
            <v>29.701000000000001</v>
          </cell>
          <cell r="S330">
            <v>79.501999999999995</v>
          </cell>
          <cell r="T330">
            <v>35.880000000000003</v>
          </cell>
          <cell r="U330">
            <v>75.727999999999994</v>
          </cell>
          <cell r="V330">
            <v>33.944000000000003</v>
          </cell>
          <cell r="W330" t="str">
            <v>#N/A N/A</v>
          </cell>
          <cell r="X330">
            <v>5.0529999999999999</v>
          </cell>
          <cell r="Y330" t="str">
            <v>#N/A N/A</v>
          </cell>
          <cell r="Z330">
            <v>17.722999999999999</v>
          </cell>
          <cell r="AA330">
            <v>34.942</v>
          </cell>
          <cell r="AB330">
            <v>268.137</v>
          </cell>
          <cell r="AC330">
            <v>129.44</v>
          </cell>
          <cell r="AD330">
            <v>58.914999999999999</v>
          </cell>
          <cell r="AE330">
            <v>110.934</v>
          </cell>
        </row>
        <row r="331">
          <cell r="A331">
            <v>31989</v>
          </cell>
          <cell r="B331">
            <v>2051.0610000000001</v>
          </cell>
          <cell r="C331">
            <v>183.446</v>
          </cell>
          <cell r="D331">
            <v>140.71600000000001</v>
          </cell>
          <cell r="E331">
            <v>570.43200000000002</v>
          </cell>
          <cell r="F331">
            <v>3257.6680000000001</v>
          </cell>
          <cell r="G331">
            <v>142.59800000000001</v>
          </cell>
          <cell r="H331">
            <v>4425</v>
          </cell>
          <cell r="I331">
            <v>368.86700000000002</v>
          </cell>
          <cell r="J331">
            <v>297.83199999999999</v>
          </cell>
          <cell r="K331">
            <v>18.539000000000001</v>
          </cell>
          <cell r="L331">
            <v>253.352</v>
          </cell>
          <cell r="M331">
            <v>28.242999999999999</v>
          </cell>
          <cell r="N331">
            <v>80.061000000000007</v>
          </cell>
          <cell r="O331">
            <v>111.306</v>
          </cell>
          <cell r="P331">
            <v>40.911000000000001</v>
          </cell>
          <cell r="Q331" t="str">
            <v>#N/A N/A</v>
          </cell>
          <cell r="R331">
            <v>29.701000000000001</v>
          </cell>
          <cell r="S331">
            <v>79.501999999999995</v>
          </cell>
          <cell r="T331">
            <v>35.880000000000003</v>
          </cell>
          <cell r="U331">
            <v>75.727999999999994</v>
          </cell>
          <cell r="V331">
            <v>33.944000000000003</v>
          </cell>
          <cell r="W331" t="str">
            <v>#N/A N/A</v>
          </cell>
          <cell r="X331">
            <v>5.0529999999999999</v>
          </cell>
          <cell r="Y331" t="str">
            <v>#N/A N/A</v>
          </cell>
          <cell r="Z331">
            <v>17.722999999999999</v>
          </cell>
          <cell r="AA331">
            <v>34.942</v>
          </cell>
          <cell r="AB331">
            <v>268.137</v>
          </cell>
          <cell r="AC331">
            <v>129.44</v>
          </cell>
          <cell r="AD331">
            <v>58.914999999999999</v>
          </cell>
          <cell r="AE331">
            <v>110.934</v>
          </cell>
        </row>
        <row r="332">
          <cell r="A332">
            <v>32020</v>
          </cell>
          <cell r="B332">
            <v>2051.0610000000001</v>
          </cell>
          <cell r="C332">
            <v>183.446</v>
          </cell>
          <cell r="D332">
            <v>140.71600000000001</v>
          </cell>
          <cell r="E332">
            <v>570.43200000000002</v>
          </cell>
          <cell r="F332">
            <v>3257.6680000000001</v>
          </cell>
          <cell r="G332">
            <v>142.59800000000001</v>
          </cell>
          <cell r="H332">
            <v>4425</v>
          </cell>
          <cell r="I332">
            <v>368.86700000000002</v>
          </cell>
          <cell r="J332">
            <v>297.83199999999999</v>
          </cell>
          <cell r="K332">
            <v>18.539000000000001</v>
          </cell>
          <cell r="L332">
            <v>253.352</v>
          </cell>
          <cell r="M332">
            <v>28.242999999999999</v>
          </cell>
          <cell r="N332">
            <v>80.061000000000007</v>
          </cell>
          <cell r="O332">
            <v>111.306</v>
          </cell>
          <cell r="P332">
            <v>40.911000000000001</v>
          </cell>
          <cell r="Q332" t="str">
            <v>#N/A N/A</v>
          </cell>
          <cell r="R332">
            <v>29.701000000000001</v>
          </cell>
          <cell r="S332">
            <v>79.501999999999995</v>
          </cell>
          <cell r="T332">
            <v>35.880000000000003</v>
          </cell>
          <cell r="U332">
            <v>75.727999999999994</v>
          </cell>
          <cell r="V332">
            <v>33.944000000000003</v>
          </cell>
          <cell r="W332" t="str">
            <v>#N/A N/A</v>
          </cell>
          <cell r="X332">
            <v>5.0529999999999999</v>
          </cell>
          <cell r="Y332" t="str">
            <v>#N/A N/A</v>
          </cell>
          <cell r="Z332">
            <v>17.722999999999999</v>
          </cell>
          <cell r="AA332">
            <v>34.942</v>
          </cell>
          <cell r="AB332">
            <v>268.137</v>
          </cell>
          <cell r="AC332">
            <v>129.44</v>
          </cell>
          <cell r="AD332">
            <v>58.914999999999999</v>
          </cell>
          <cell r="AE332">
            <v>110.934</v>
          </cell>
        </row>
        <row r="333">
          <cell r="A333">
            <v>32050</v>
          </cell>
          <cell r="B333">
            <v>2051.0610000000001</v>
          </cell>
          <cell r="C333">
            <v>183.446</v>
          </cell>
          <cell r="D333">
            <v>140.71600000000001</v>
          </cell>
          <cell r="E333">
            <v>570.43200000000002</v>
          </cell>
          <cell r="F333">
            <v>3257.6680000000001</v>
          </cell>
          <cell r="G333">
            <v>142.59800000000001</v>
          </cell>
          <cell r="H333">
            <v>4425</v>
          </cell>
          <cell r="I333">
            <v>368.86700000000002</v>
          </cell>
          <cell r="J333">
            <v>297.83199999999999</v>
          </cell>
          <cell r="K333">
            <v>18.539000000000001</v>
          </cell>
          <cell r="L333">
            <v>253.352</v>
          </cell>
          <cell r="M333">
            <v>28.242999999999999</v>
          </cell>
          <cell r="N333">
            <v>80.061000000000007</v>
          </cell>
          <cell r="O333">
            <v>111.306</v>
          </cell>
          <cell r="P333">
            <v>40.911000000000001</v>
          </cell>
          <cell r="Q333" t="str">
            <v>#N/A N/A</v>
          </cell>
          <cell r="R333">
            <v>29.701000000000001</v>
          </cell>
          <cell r="S333">
            <v>79.501999999999995</v>
          </cell>
          <cell r="T333">
            <v>35.880000000000003</v>
          </cell>
          <cell r="U333">
            <v>75.727999999999994</v>
          </cell>
          <cell r="V333">
            <v>33.944000000000003</v>
          </cell>
          <cell r="W333" t="str">
            <v>#N/A N/A</v>
          </cell>
          <cell r="X333">
            <v>5.0529999999999999</v>
          </cell>
          <cell r="Y333" t="str">
            <v>#N/A N/A</v>
          </cell>
          <cell r="Z333">
            <v>17.722999999999999</v>
          </cell>
          <cell r="AA333">
            <v>34.942</v>
          </cell>
          <cell r="AB333">
            <v>268.137</v>
          </cell>
          <cell r="AC333">
            <v>129.44</v>
          </cell>
          <cell r="AD333">
            <v>58.914999999999999</v>
          </cell>
          <cell r="AE333">
            <v>110.934</v>
          </cell>
        </row>
        <row r="334">
          <cell r="A334">
            <v>32081</v>
          </cell>
          <cell r="B334">
            <v>2051.0610000000001</v>
          </cell>
          <cell r="C334">
            <v>183.446</v>
          </cell>
          <cell r="D334">
            <v>140.71600000000001</v>
          </cell>
          <cell r="E334">
            <v>570.43200000000002</v>
          </cell>
          <cell r="F334">
            <v>3257.6680000000001</v>
          </cell>
          <cell r="G334">
            <v>142.59800000000001</v>
          </cell>
          <cell r="H334">
            <v>4425</v>
          </cell>
          <cell r="I334">
            <v>368.86700000000002</v>
          </cell>
          <cell r="J334">
            <v>297.83199999999999</v>
          </cell>
          <cell r="K334">
            <v>18.539000000000001</v>
          </cell>
          <cell r="L334">
            <v>253.352</v>
          </cell>
          <cell r="M334">
            <v>28.242999999999999</v>
          </cell>
          <cell r="N334">
            <v>80.061000000000007</v>
          </cell>
          <cell r="O334">
            <v>111.306</v>
          </cell>
          <cell r="P334">
            <v>40.911000000000001</v>
          </cell>
          <cell r="Q334" t="str">
            <v>#N/A N/A</v>
          </cell>
          <cell r="R334">
            <v>29.701000000000001</v>
          </cell>
          <cell r="S334">
            <v>79.501999999999995</v>
          </cell>
          <cell r="T334">
            <v>35.880000000000003</v>
          </cell>
          <cell r="U334">
            <v>75.727999999999994</v>
          </cell>
          <cell r="V334">
            <v>33.944000000000003</v>
          </cell>
          <cell r="W334" t="str">
            <v>#N/A N/A</v>
          </cell>
          <cell r="X334">
            <v>5.0529999999999999</v>
          </cell>
          <cell r="Y334" t="str">
            <v>#N/A N/A</v>
          </cell>
          <cell r="Z334">
            <v>17.722999999999999</v>
          </cell>
          <cell r="AA334">
            <v>34.942</v>
          </cell>
          <cell r="AB334">
            <v>268.137</v>
          </cell>
          <cell r="AC334">
            <v>129.44</v>
          </cell>
          <cell r="AD334">
            <v>58.914999999999999</v>
          </cell>
          <cell r="AE334">
            <v>110.934</v>
          </cell>
        </row>
        <row r="335">
          <cell r="A335">
            <v>32111</v>
          </cell>
          <cell r="B335">
            <v>2051.0610000000001</v>
          </cell>
          <cell r="C335">
            <v>183.446</v>
          </cell>
          <cell r="D335">
            <v>140.71600000000001</v>
          </cell>
          <cell r="E335">
            <v>570.43200000000002</v>
          </cell>
          <cell r="F335">
            <v>3257.6680000000001</v>
          </cell>
          <cell r="G335">
            <v>142.59800000000001</v>
          </cell>
          <cell r="H335">
            <v>4425</v>
          </cell>
          <cell r="I335">
            <v>368.86700000000002</v>
          </cell>
          <cell r="J335">
            <v>297.83199999999999</v>
          </cell>
          <cell r="K335">
            <v>18.539000000000001</v>
          </cell>
          <cell r="L335">
            <v>253.352</v>
          </cell>
          <cell r="M335">
            <v>28.242999999999999</v>
          </cell>
          <cell r="N335">
            <v>80.061000000000007</v>
          </cell>
          <cell r="O335">
            <v>111.306</v>
          </cell>
          <cell r="P335">
            <v>40.911000000000001</v>
          </cell>
          <cell r="Q335" t="str">
            <v>#N/A N/A</v>
          </cell>
          <cell r="R335">
            <v>29.701000000000001</v>
          </cell>
          <cell r="S335">
            <v>79.501999999999995</v>
          </cell>
          <cell r="T335">
            <v>35.880000000000003</v>
          </cell>
          <cell r="U335">
            <v>75.727999999999994</v>
          </cell>
          <cell r="V335">
            <v>33.944000000000003</v>
          </cell>
          <cell r="W335" t="str">
            <v>#N/A N/A</v>
          </cell>
          <cell r="X335">
            <v>5.0529999999999999</v>
          </cell>
          <cell r="Y335" t="str">
            <v>#N/A N/A</v>
          </cell>
          <cell r="Z335">
            <v>17.722999999999999</v>
          </cell>
          <cell r="AA335">
            <v>34.942</v>
          </cell>
          <cell r="AB335">
            <v>268.137</v>
          </cell>
          <cell r="AC335">
            <v>129.44</v>
          </cell>
          <cell r="AD335">
            <v>58.914999999999999</v>
          </cell>
          <cell r="AE335">
            <v>110.934</v>
          </cell>
        </row>
        <row r="336">
          <cell r="A336">
            <v>32142</v>
          </cell>
          <cell r="B336">
            <v>2485.2359999999999</v>
          </cell>
          <cell r="C336">
            <v>190.42</v>
          </cell>
          <cell r="D336">
            <v>171.51499999999999</v>
          </cell>
          <cell r="E336">
            <v>700.54700000000003</v>
          </cell>
          <cell r="F336">
            <v>4028.2510000000002</v>
          </cell>
          <cell r="G336">
            <v>178.58199999999999</v>
          </cell>
          <cell r="H336">
            <v>4698.8999999999996</v>
          </cell>
          <cell r="I336">
            <v>421.53</v>
          </cell>
          <cell r="J336">
            <v>270.37200000000001</v>
          </cell>
          <cell r="K336">
            <v>20.844999999999999</v>
          </cell>
          <cell r="L336">
            <v>283.92700000000002</v>
          </cell>
          <cell r="M336">
            <v>32.182000000000002</v>
          </cell>
          <cell r="N336">
            <v>75.930000000000007</v>
          </cell>
          <cell r="O336">
            <v>140.006</v>
          </cell>
          <cell r="P336">
            <v>50.466999999999999</v>
          </cell>
          <cell r="Q336" t="str">
            <v>#N/A N/A</v>
          </cell>
          <cell r="R336">
            <v>35.475999999999999</v>
          </cell>
          <cell r="S336">
            <v>104.02200000000001</v>
          </cell>
          <cell r="T336">
            <v>40.508000000000003</v>
          </cell>
          <cell r="U336">
            <v>87.173000000000002</v>
          </cell>
          <cell r="V336">
            <v>36.384999999999998</v>
          </cell>
          <cell r="W336" t="str">
            <v>#N/A N/A</v>
          </cell>
          <cell r="X336">
            <v>5.4459999999999997</v>
          </cell>
          <cell r="Y336" t="str">
            <v>#N/A N/A</v>
          </cell>
          <cell r="Z336">
            <v>20.902000000000001</v>
          </cell>
          <cell r="AA336">
            <v>36.372999999999998</v>
          </cell>
          <cell r="AB336">
            <v>294.084</v>
          </cell>
          <cell r="AC336">
            <v>140.26400000000001</v>
          </cell>
          <cell r="AD336">
            <v>45.344000000000001</v>
          </cell>
          <cell r="AE336">
            <v>111.10599999999999</v>
          </cell>
        </row>
        <row r="337">
          <cell r="A337">
            <v>32173</v>
          </cell>
          <cell r="B337">
            <v>2485.2359999999999</v>
          </cell>
          <cell r="C337">
            <v>190.42</v>
          </cell>
          <cell r="D337">
            <v>171.51499999999999</v>
          </cell>
          <cell r="E337">
            <v>700.54700000000003</v>
          </cell>
          <cell r="F337">
            <v>4028.2510000000002</v>
          </cell>
          <cell r="G337">
            <v>178.58199999999999</v>
          </cell>
          <cell r="H337">
            <v>4698.8999999999996</v>
          </cell>
          <cell r="I337">
            <v>421.53</v>
          </cell>
          <cell r="J337">
            <v>270.37200000000001</v>
          </cell>
          <cell r="K337">
            <v>20.844999999999999</v>
          </cell>
          <cell r="L337">
            <v>283.92700000000002</v>
          </cell>
          <cell r="M337">
            <v>32.182000000000002</v>
          </cell>
          <cell r="N337">
            <v>75.930000000000007</v>
          </cell>
          <cell r="O337">
            <v>140.006</v>
          </cell>
          <cell r="P337">
            <v>50.466999999999999</v>
          </cell>
          <cell r="Q337" t="str">
            <v>#N/A N/A</v>
          </cell>
          <cell r="R337">
            <v>35.475999999999999</v>
          </cell>
          <cell r="S337">
            <v>104.02200000000001</v>
          </cell>
          <cell r="T337">
            <v>40.508000000000003</v>
          </cell>
          <cell r="U337">
            <v>87.173000000000002</v>
          </cell>
          <cell r="V337">
            <v>36.384999999999998</v>
          </cell>
          <cell r="W337" t="str">
            <v>#N/A N/A</v>
          </cell>
          <cell r="X337">
            <v>5.4459999999999997</v>
          </cell>
          <cell r="Y337" t="str">
            <v>#N/A N/A</v>
          </cell>
          <cell r="Z337">
            <v>20.902000000000001</v>
          </cell>
          <cell r="AA337">
            <v>36.372999999999998</v>
          </cell>
          <cell r="AB337">
            <v>294.084</v>
          </cell>
          <cell r="AC337">
            <v>140.26400000000001</v>
          </cell>
          <cell r="AD337">
            <v>45.344000000000001</v>
          </cell>
          <cell r="AE337">
            <v>111.10599999999999</v>
          </cell>
        </row>
        <row r="338">
          <cell r="A338">
            <v>32202</v>
          </cell>
          <cell r="B338">
            <v>2485.2359999999999</v>
          </cell>
          <cell r="C338">
            <v>190.42</v>
          </cell>
          <cell r="D338">
            <v>171.51499999999999</v>
          </cell>
          <cell r="E338">
            <v>700.54700000000003</v>
          </cell>
          <cell r="F338">
            <v>4028.2510000000002</v>
          </cell>
          <cell r="G338">
            <v>178.58199999999999</v>
          </cell>
          <cell r="H338">
            <v>4698.8999999999996</v>
          </cell>
          <cell r="I338">
            <v>421.53</v>
          </cell>
          <cell r="J338">
            <v>270.37200000000001</v>
          </cell>
          <cell r="K338">
            <v>20.844999999999999</v>
          </cell>
          <cell r="L338">
            <v>283.92700000000002</v>
          </cell>
          <cell r="M338">
            <v>32.182000000000002</v>
          </cell>
          <cell r="N338">
            <v>75.930000000000007</v>
          </cell>
          <cell r="O338">
            <v>140.006</v>
          </cell>
          <cell r="P338">
            <v>50.466999999999999</v>
          </cell>
          <cell r="Q338" t="str">
            <v>#N/A N/A</v>
          </cell>
          <cell r="R338">
            <v>35.475999999999999</v>
          </cell>
          <cell r="S338">
            <v>104.02200000000001</v>
          </cell>
          <cell r="T338">
            <v>40.508000000000003</v>
          </cell>
          <cell r="U338">
            <v>87.173000000000002</v>
          </cell>
          <cell r="V338">
            <v>36.384999999999998</v>
          </cell>
          <cell r="W338" t="str">
            <v>#N/A N/A</v>
          </cell>
          <cell r="X338">
            <v>5.4459999999999997</v>
          </cell>
          <cell r="Y338" t="str">
            <v>#N/A N/A</v>
          </cell>
          <cell r="Z338">
            <v>20.902000000000001</v>
          </cell>
          <cell r="AA338">
            <v>36.372999999999998</v>
          </cell>
          <cell r="AB338">
            <v>294.084</v>
          </cell>
          <cell r="AC338">
            <v>140.26400000000001</v>
          </cell>
          <cell r="AD338">
            <v>45.344000000000001</v>
          </cell>
          <cell r="AE338">
            <v>111.10599999999999</v>
          </cell>
        </row>
        <row r="339">
          <cell r="A339">
            <v>32233</v>
          </cell>
          <cell r="B339">
            <v>2485.2359999999999</v>
          </cell>
          <cell r="C339">
            <v>190.42</v>
          </cell>
          <cell r="D339">
            <v>171.51499999999999</v>
          </cell>
          <cell r="E339">
            <v>700.54700000000003</v>
          </cell>
          <cell r="F339">
            <v>4028.2510000000002</v>
          </cell>
          <cell r="G339">
            <v>178.58199999999999</v>
          </cell>
          <cell r="H339">
            <v>4698.8999999999996</v>
          </cell>
          <cell r="I339">
            <v>421.53</v>
          </cell>
          <cell r="J339">
            <v>270.37200000000001</v>
          </cell>
          <cell r="K339">
            <v>20.844999999999999</v>
          </cell>
          <cell r="L339">
            <v>283.92700000000002</v>
          </cell>
          <cell r="M339">
            <v>32.182000000000002</v>
          </cell>
          <cell r="N339">
            <v>75.930000000000007</v>
          </cell>
          <cell r="O339">
            <v>140.006</v>
          </cell>
          <cell r="P339">
            <v>50.466999999999999</v>
          </cell>
          <cell r="Q339" t="str">
            <v>#N/A N/A</v>
          </cell>
          <cell r="R339">
            <v>35.475999999999999</v>
          </cell>
          <cell r="S339">
            <v>104.02200000000001</v>
          </cell>
          <cell r="T339">
            <v>40.508000000000003</v>
          </cell>
          <cell r="U339">
            <v>87.173000000000002</v>
          </cell>
          <cell r="V339">
            <v>36.384999999999998</v>
          </cell>
          <cell r="W339" t="str">
            <v>#N/A N/A</v>
          </cell>
          <cell r="X339">
            <v>5.4459999999999997</v>
          </cell>
          <cell r="Y339" t="str">
            <v>#N/A N/A</v>
          </cell>
          <cell r="Z339">
            <v>20.902000000000001</v>
          </cell>
          <cell r="AA339">
            <v>36.372999999999998</v>
          </cell>
          <cell r="AB339">
            <v>294.084</v>
          </cell>
          <cell r="AC339">
            <v>140.26400000000001</v>
          </cell>
          <cell r="AD339">
            <v>45.344000000000001</v>
          </cell>
          <cell r="AE339">
            <v>111.10599999999999</v>
          </cell>
        </row>
        <row r="340">
          <cell r="A340">
            <v>32263</v>
          </cell>
          <cell r="B340">
            <v>2485.2359999999999</v>
          </cell>
          <cell r="C340">
            <v>190.42</v>
          </cell>
          <cell r="D340">
            <v>171.51499999999999</v>
          </cell>
          <cell r="E340">
            <v>700.54700000000003</v>
          </cell>
          <cell r="F340">
            <v>4028.2510000000002</v>
          </cell>
          <cell r="G340">
            <v>178.58199999999999</v>
          </cell>
          <cell r="H340">
            <v>4698.8999999999996</v>
          </cell>
          <cell r="I340">
            <v>421.53</v>
          </cell>
          <cell r="J340">
            <v>270.37200000000001</v>
          </cell>
          <cell r="K340">
            <v>20.844999999999999</v>
          </cell>
          <cell r="L340">
            <v>283.92700000000002</v>
          </cell>
          <cell r="M340">
            <v>32.182000000000002</v>
          </cell>
          <cell r="N340">
            <v>75.930000000000007</v>
          </cell>
          <cell r="O340">
            <v>140.006</v>
          </cell>
          <cell r="P340">
            <v>50.466999999999999</v>
          </cell>
          <cell r="Q340" t="str">
            <v>#N/A N/A</v>
          </cell>
          <cell r="R340">
            <v>35.475999999999999</v>
          </cell>
          <cell r="S340">
            <v>104.02200000000001</v>
          </cell>
          <cell r="T340">
            <v>40.508000000000003</v>
          </cell>
          <cell r="U340">
            <v>87.173000000000002</v>
          </cell>
          <cell r="V340">
            <v>36.384999999999998</v>
          </cell>
          <cell r="W340" t="str">
            <v>#N/A N/A</v>
          </cell>
          <cell r="X340">
            <v>5.4459999999999997</v>
          </cell>
          <cell r="Y340" t="str">
            <v>#N/A N/A</v>
          </cell>
          <cell r="Z340">
            <v>20.902000000000001</v>
          </cell>
          <cell r="AA340">
            <v>36.372999999999998</v>
          </cell>
          <cell r="AB340">
            <v>294.084</v>
          </cell>
          <cell r="AC340">
            <v>140.26400000000001</v>
          </cell>
          <cell r="AD340">
            <v>45.344000000000001</v>
          </cell>
          <cell r="AE340">
            <v>111.10599999999999</v>
          </cell>
        </row>
        <row r="341">
          <cell r="A341">
            <v>32294</v>
          </cell>
          <cell r="B341">
            <v>2485.2359999999999</v>
          </cell>
          <cell r="C341">
            <v>190.42</v>
          </cell>
          <cell r="D341">
            <v>171.51499999999999</v>
          </cell>
          <cell r="E341">
            <v>700.54700000000003</v>
          </cell>
          <cell r="F341">
            <v>4028.2510000000002</v>
          </cell>
          <cell r="G341">
            <v>178.58199999999999</v>
          </cell>
          <cell r="H341">
            <v>4698.8999999999996</v>
          </cell>
          <cell r="I341">
            <v>421.53</v>
          </cell>
          <cell r="J341">
            <v>270.37200000000001</v>
          </cell>
          <cell r="K341">
            <v>20.844999999999999</v>
          </cell>
          <cell r="L341">
            <v>283.92700000000002</v>
          </cell>
          <cell r="M341">
            <v>32.182000000000002</v>
          </cell>
          <cell r="N341">
            <v>75.930000000000007</v>
          </cell>
          <cell r="O341">
            <v>140.006</v>
          </cell>
          <cell r="P341">
            <v>50.466999999999999</v>
          </cell>
          <cell r="Q341" t="str">
            <v>#N/A N/A</v>
          </cell>
          <cell r="R341">
            <v>35.475999999999999</v>
          </cell>
          <cell r="S341">
            <v>104.02200000000001</v>
          </cell>
          <cell r="T341">
            <v>40.508000000000003</v>
          </cell>
          <cell r="U341">
            <v>87.173000000000002</v>
          </cell>
          <cell r="V341">
            <v>36.384999999999998</v>
          </cell>
          <cell r="W341" t="str">
            <v>#N/A N/A</v>
          </cell>
          <cell r="X341">
            <v>5.4459999999999997</v>
          </cell>
          <cell r="Y341" t="str">
            <v>#N/A N/A</v>
          </cell>
          <cell r="Z341">
            <v>20.902000000000001</v>
          </cell>
          <cell r="AA341">
            <v>36.372999999999998</v>
          </cell>
          <cell r="AB341">
            <v>294.084</v>
          </cell>
          <cell r="AC341">
            <v>140.26400000000001</v>
          </cell>
          <cell r="AD341">
            <v>45.344000000000001</v>
          </cell>
          <cell r="AE341">
            <v>111.10599999999999</v>
          </cell>
        </row>
        <row r="342">
          <cell r="A342">
            <v>32324</v>
          </cell>
          <cell r="B342">
            <v>2485.2359999999999</v>
          </cell>
          <cell r="C342">
            <v>190.42</v>
          </cell>
          <cell r="D342">
            <v>171.51499999999999</v>
          </cell>
          <cell r="E342">
            <v>700.54700000000003</v>
          </cell>
          <cell r="F342">
            <v>4028.2510000000002</v>
          </cell>
          <cell r="G342">
            <v>178.58199999999999</v>
          </cell>
          <cell r="H342">
            <v>4698.8999999999996</v>
          </cell>
          <cell r="I342">
            <v>421.53</v>
          </cell>
          <cell r="J342">
            <v>270.37200000000001</v>
          </cell>
          <cell r="K342">
            <v>20.844999999999999</v>
          </cell>
          <cell r="L342">
            <v>283.92700000000002</v>
          </cell>
          <cell r="M342">
            <v>32.182000000000002</v>
          </cell>
          <cell r="N342">
            <v>75.930000000000007</v>
          </cell>
          <cell r="O342">
            <v>140.006</v>
          </cell>
          <cell r="P342">
            <v>50.466999999999999</v>
          </cell>
          <cell r="Q342" t="str">
            <v>#N/A N/A</v>
          </cell>
          <cell r="R342">
            <v>35.475999999999999</v>
          </cell>
          <cell r="S342">
            <v>104.02200000000001</v>
          </cell>
          <cell r="T342">
            <v>40.508000000000003</v>
          </cell>
          <cell r="U342">
            <v>87.173000000000002</v>
          </cell>
          <cell r="V342">
            <v>36.384999999999998</v>
          </cell>
          <cell r="W342" t="str">
            <v>#N/A N/A</v>
          </cell>
          <cell r="X342">
            <v>5.4459999999999997</v>
          </cell>
          <cell r="Y342" t="str">
            <v>#N/A N/A</v>
          </cell>
          <cell r="Z342">
            <v>20.902000000000001</v>
          </cell>
          <cell r="AA342">
            <v>36.372999999999998</v>
          </cell>
          <cell r="AB342">
            <v>294.084</v>
          </cell>
          <cell r="AC342">
            <v>140.26400000000001</v>
          </cell>
          <cell r="AD342">
            <v>45.344000000000001</v>
          </cell>
          <cell r="AE342">
            <v>111.10599999999999</v>
          </cell>
        </row>
        <row r="343">
          <cell r="A343">
            <v>32355</v>
          </cell>
          <cell r="B343">
            <v>2485.2359999999999</v>
          </cell>
          <cell r="C343">
            <v>190.42</v>
          </cell>
          <cell r="D343">
            <v>171.51499999999999</v>
          </cell>
          <cell r="E343">
            <v>700.54700000000003</v>
          </cell>
          <cell r="F343">
            <v>4028.2510000000002</v>
          </cell>
          <cell r="G343">
            <v>178.58199999999999</v>
          </cell>
          <cell r="H343">
            <v>4698.8999999999996</v>
          </cell>
          <cell r="I343">
            <v>421.53</v>
          </cell>
          <cell r="J343">
            <v>270.37200000000001</v>
          </cell>
          <cell r="K343">
            <v>20.844999999999999</v>
          </cell>
          <cell r="L343">
            <v>283.92700000000002</v>
          </cell>
          <cell r="M343">
            <v>32.182000000000002</v>
          </cell>
          <cell r="N343">
            <v>75.930000000000007</v>
          </cell>
          <cell r="O343">
            <v>140.006</v>
          </cell>
          <cell r="P343">
            <v>50.466999999999999</v>
          </cell>
          <cell r="Q343" t="str">
            <v>#N/A N/A</v>
          </cell>
          <cell r="R343">
            <v>35.475999999999999</v>
          </cell>
          <cell r="S343">
            <v>104.02200000000001</v>
          </cell>
          <cell r="T343">
            <v>40.508000000000003</v>
          </cell>
          <cell r="U343">
            <v>87.173000000000002</v>
          </cell>
          <cell r="V343">
            <v>36.384999999999998</v>
          </cell>
          <cell r="W343" t="str">
            <v>#N/A N/A</v>
          </cell>
          <cell r="X343">
            <v>5.4459999999999997</v>
          </cell>
          <cell r="Y343" t="str">
            <v>#N/A N/A</v>
          </cell>
          <cell r="Z343">
            <v>20.902000000000001</v>
          </cell>
          <cell r="AA343">
            <v>36.372999999999998</v>
          </cell>
          <cell r="AB343">
            <v>294.084</v>
          </cell>
          <cell r="AC343">
            <v>140.26400000000001</v>
          </cell>
          <cell r="AD343">
            <v>45.344000000000001</v>
          </cell>
          <cell r="AE343">
            <v>111.10599999999999</v>
          </cell>
        </row>
        <row r="344">
          <cell r="A344">
            <v>32386</v>
          </cell>
          <cell r="B344">
            <v>2485.2359999999999</v>
          </cell>
          <cell r="C344">
            <v>190.42</v>
          </cell>
          <cell r="D344">
            <v>171.51499999999999</v>
          </cell>
          <cell r="E344">
            <v>700.54700000000003</v>
          </cell>
          <cell r="F344">
            <v>4028.2510000000002</v>
          </cell>
          <cell r="G344">
            <v>178.58199999999999</v>
          </cell>
          <cell r="H344">
            <v>4698.8999999999996</v>
          </cell>
          <cell r="I344">
            <v>421.53</v>
          </cell>
          <cell r="J344">
            <v>270.37200000000001</v>
          </cell>
          <cell r="K344">
            <v>20.844999999999999</v>
          </cell>
          <cell r="L344">
            <v>283.92700000000002</v>
          </cell>
          <cell r="M344">
            <v>32.182000000000002</v>
          </cell>
          <cell r="N344">
            <v>75.930000000000007</v>
          </cell>
          <cell r="O344">
            <v>140.006</v>
          </cell>
          <cell r="P344">
            <v>50.466999999999999</v>
          </cell>
          <cell r="Q344" t="str">
            <v>#N/A N/A</v>
          </cell>
          <cell r="R344">
            <v>35.475999999999999</v>
          </cell>
          <cell r="S344">
            <v>104.02200000000001</v>
          </cell>
          <cell r="T344">
            <v>40.508000000000003</v>
          </cell>
          <cell r="U344">
            <v>87.173000000000002</v>
          </cell>
          <cell r="V344">
            <v>36.384999999999998</v>
          </cell>
          <cell r="W344" t="str">
            <v>#N/A N/A</v>
          </cell>
          <cell r="X344">
            <v>5.4459999999999997</v>
          </cell>
          <cell r="Y344" t="str">
            <v>#N/A N/A</v>
          </cell>
          <cell r="Z344">
            <v>20.902000000000001</v>
          </cell>
          <cell r="AA344">
            <v>36.372999999999998</v>
          </cell>
          <cell r="AB344">
            <v>294.084</v>
          </cell>
          <cell r="AC344">
            <v>140.26400000000001</v>
          </cell>
          <cell r="AD344">
            <v>45.344000000000001</v>
          </cell>
          <cell r="AE344">
            <v>111.10599999999999</v>
          </cell>
        </row>
        <row r="345">
          <cell r="A345">
            <v>32416</v>
          </cell>
          <cell r="B345">
            <v>2485.2359999999999</v>
          </cell>
          <cell r="C345">
            <v>190.42</v>
          </cell>
          <cell r="D345">
            <v>171.51499999999999</v>
          </cell>
          <cell r="E345">
            <v>700.54700000000003</v>
          </cell>
          <cell r="F345">
            <v>4028.2510000000002</v>
          </cell>
          <cell r="G345">
            <v>178.58199999999999</v>
          </cell>
          <cell r="H345">
            <v>4698.8999999999996</v>
          </cell>
          <cell r="I345">
            <v>421.53</v>
          </cell>
          <cell r="J345">
            <v>270.37200000000001</v>
          </cell>
          <cell r="K345">
            <v>20.844999999999999</v>
          </cell>
          <cell r="L345">
            <v>283.92700000000002</v>
          </cell>
          <cell r="M345">
            <v>32.182000000000002</v>
          </cell>
          <cell r="N345">
            <v>75.930000000000007</v>
          </cell>
          <cell r="O345">
            <v>140.006</v>
          </cell>
          <cell r="P345">
            <v>50.466999999999999</v>
          </cell>
          <cell r="Q345" t="str">
            <v>#N/A N/A</v>
          </cell>
          <cell r="R345">
            <v>35.475999999999999</v>
          </cell>
          <cell r="S345">
            <v>104.02200000000001</v>
          </cell>
          <cell r="T345">
            <v>40.508000000000003</v>
          </cell>
          <cell r="U345">
            <v>87.173000000000002</v>
          </cell>
          <cell r="V345">
            <v>36.384999999999998</v>
          </cell>
          <cell r="W345" t="str">
            <v>#N/A N/A</v>
          </cell>
          <cell r="X345">
            <v>5.4459999999999997</v>
          </cell>
          <cell r="Y345" t="str">
            <v>#N/A N/A</v>
          </cell>
          <cell r="Z345">
            <v>20.902000000000001</v>
          </cell>
          <cell r="AA345">
            <v>36.372999999999998</v>
          </cell>
          <cell r="AB345">
            <v>294.084</v>
          </cell>
          <cell r="AC345">
            <v>140.26400000000001</v>
          </cell>
          <cell r="AD345">
            <v>45.344000000000001</v>
          </cell>
          <cell r="AE345">
            <v>111.10599999999999</v>
          </cell>
        </row>
        <row r="346">
          <cell r="A346">
            <v>32447</v>
          </cell>
          <cell r="B346">
            <v>2485.2359999999999</v>
          </cell>
          <cell r="C346">
            <v>190.42</v>
          </cell>
          <cell r="D346">
            <v>171.51499999999999</v>
          </cell>
          <cell r="E346">
            <v>700.54700000000003</v>
          </cell>
          <cell r="F346">
            <v>4028.2510000000002</v>
          </cell>
          <cell r="G346">
            <v>178.58199999999999</v>
          </cell>
          <cell r="H346">
            <v>4698.8999999999996</v>
          </cell>
          <cell r="I346">
            <v>421.53</v>
          </cell>
          <cell r="J346">
            <v>270.37200000000001</v>
          </cell>
          <cell r="K346">
            <v>20.844999999999999</v>
          </cell>
          <cell r="L346">
            <v>283.92700000000002</v>
          </cell>
          <cell r="M346">
            <v>32.182000000000002</v>
          </cell>
          <cell r="N346">
            <v>75.930000000000007</v>
          </cell>
          <cell r="O346">
            <v>140.006</v>
          </cell>
          <cell r="P346">
            <v>50.466999999999999</v>
          </cell>
          <cell r="Q346" t="str">
            <v>#N/A N/A</v>
          </cell>
          <cell r="R346">
            <v>35.475999999999999</v>
          </cell>
          <cell r="S346">
            <v>104.02200000000001</v>
          </cell>
          <cell r="T346">
            <v>40.508000000000003</v>
          </cell>
          <cell r="U346">
            <v>87.173000000000002</v>
          </cell>
          <cell r="V346">
            <v>36.384999999999998</v>
          </cell>
          <cell r="W346" t="str">
            <v>#N/A N/A</v>
          </cell>
          <cell r="X346">
            <v>5.4459999999999997</v>
          </cell>
          <cell r="Y346" t="str">
            <v>#N/A N/A</v>
          </cell>
          <cell r="Z346">
            <v>20.902000000000001</v>
          </cell>
          <cell r="AA346">
            <v>36.372999999999998</v>
          </cell>
          <cell r="AB346">
            <v>294.084</v>
          </cell>
          <cell r="AC346">
            <v>140.26400000000001</v>
          </cell>
          <cell r="AD346">
            <v>45.344000000000001</v>
          </cell>
          <cell r="AE346">
            <v>111.10599999999999</v>
          </cell>
        </row>
        <row r="347">
          <cell r="A347">
            <v>32477</v>
          </cell>
          <cell r="B347">
            <v>2485.2359999999999</v>
          </cell>
          <cell r="C347">
            <v>190.42</v>
          </cell>
          <cell r="D347">
            <v>171.51499999999999</v>
          </cell>
          <cell r="E347">
            <v>700.54700000000003</v>
          </cell>
          <cell r="F347">
            <v>4028.2510000000002</v>
          </cell>
          <cell r="G347">
            <v>178.58199999999999</v>
          </cell>
          <cell r="H347">
            <v>4698.8999999999996</v>
          </cell>
          <cell r="I347">
            <v>421.53</v>
          </cell>
          <cell r="J347">
            <v>270.37200000000001</v>
          </cell>
          <cell r="K347">
            <v>20.844999999999999</v>
          </cell>
          <cell r="L347">
            <v>283.92700000000002</v>
          </cell>
          <cell r="M347">
            <v>32.182000000000002</v>
          </cell>
          <cell r="N347">
            <v>75.930000000000007</v>
          </cell>
          <cell r="O347">
            <v>140.006</v>
          </cell>
          <cell r="P347">
            <v>50.466999999999999</v>
          </cell>
          <cell r="Q347" t="str">
            <v>#N/A N/A</v>
          </cell>
          <cell r="R347">
            <v>35.475999999999999</v>
          </cell>
          <cell r="S347">
            <v>104.02200000000001</v>
          </cell>
          <cell r="T347">
            <v>40.508000000000003</v>
          </cell>
          <cell r="U347">
            <v>87.173000000000002</v>
          </cell>
          <cell r="V347">
            <v>36.384999999999998</v>
          </cell>
          <cell r="W347" t="str">
            <v>#N/A N/A</v>
          </cell>
          <cell r="X347">
            <v>5.4459999999999997</v>
          </cell>
          <cell r="Y347" t="str">
            <v>#N/A N/A</v>
          </cell>
          <cell r="Z347">
            <v>20.902000000000001</v>
          </cell>
          <cell r="AA347">
            <v>36.372999999999998</v>
          </cell>
          <cell r="AB347">
            <v>294.084</v>
          </cell>
          <cell r="AC347">
            <v>140.26400000000001</v>
          </cell>
          <cell r="AD347">
            <v>45.344000000000001</v>
          </cell>
          <cell r="AE347">
            <v>111.10599999999999</v>
          </cell>
        </row>
        <row r="348">
          <cell r="A348">
            <v>32508</v>
          </cell>
          <cell r="B348">
            <v>3015.3939999999998</v>
          </cell>
          <cell r="C348">
            <v>238.48</v>
          </cell>
          <cell r="D348">
            <v>193.77699999999999</v>
          </cell>
          <cell r="E348">
            <v>851.13800000000003</v>
          </cell>
          <cell r="F348">
            <v>4430.0050000000001</v>
          </cell>
          <cell r="G348">
            <v>193.196</v>
          </cell>
          <cell r="H348">
            <v>5061.8999999999996</v>
          </cell>
          <cell r="I348">
            <v>498.16699999999997</v>
          </cell>
          <cell r="J348">
            <v>309.52300000000002</v>
          </cell>
          <cell r="K348">
            <v>25.302</v>
          </cell>
          <cell r="L348">
            <v>301.791</v>
          </cell>
          <cell r="M348">
            <v>35.271999999999998</v>
          </cell>
          <cell r="N348">
            <v>88.787999999999997</v>
          </cell>
          <cell r="O348">
            <v>187.447</v>
          </cell>
          <cell r="P348">
            <v>59.600999999999999</v>
          </cell>
          <cell r="Q348" t="str">
            <v>#N/A N/A</v>
          </cell>
          <cell r="R348">
            <v>43.892000000000003</v>
          </cell>
          <cell r="S348">
            <v>114.631</v>
          </cell>
          <cell r="T348">
            <v>35.045000000000002</v>
          </cell>
          <cell r="U348">
            <v>90.852999999999994</v>
          </cell>
          <cell r="V348">
            <v>36.276000000000003</v>
          </cell>
          <cell r="W348" t="str">
            <v>#N/A N/A</v>
          </cell>
          <cell r="X348">
            <v>6.0380000000000003</v>
          </cell>
          <cell r="Y348" t="str">
            <v>#N/A N/A</v>
          </cell>
          <cell r="Z348">
            <v>24.640999999999998</v>
          </cell>
          <cell r="AA348">
            <v>39.213000000000001</v>
          </cell>
          <cell r="AB348">
            <v>330.39699999999999</v>
          </cell>
          <cell r="AC348">
            <v>183.14400000000001</v>
          </cell>
          <cell r="AD348">
            <v>58.427999999999997</v>
          </cell>
          <cell r="AE348">
            <v>126.20699999999999</v>
          </cell>
        </row>
        <row r="349">
          <cell r="A349">
            <v>32539</v>
          </cell>
          <cell r="B349">
            <v>3015.3939999999998</v>
          </cell>
          <cell r="C349">
            <v>238.48</v>
          </cell>
          <cell r="D349">
            <v>193.77699999999999</v>
          </cell>
          <cell r="E349">
            <v>851.13800000000003</v>
          </cell>
          <cell r="F349">
            <v>4430.0050000000001</v>
          </cell>
          <cell r="G349">
            <v>193.196</v>
          </cell>
          <cell r="H349">
            <v>5061.8999999999996</v>
          </cell>
          <cell r="I349">
            <v>498.16699999999997</v>
          </cell>
          <cell r="J349">
            <v>309.52300000000002</v>
          </cell>
          <cell r="K349">
            <v>25.302</v>
          </cell>
          <cell r="L349">
            <v>301.791</v>
          </cell>
          <cell r="M349">
            <v>35.271999999999998</v>
          </cell>
          <cell r="N349">
            <v>88.787999999999997</v>
          </cell>
          <cell r="O349">
            <v>187.447</v>
          </cell>
          <cell r="P349">
            <v>59.600999999999999</v>
          </cell>
          <cell r="Q349" t="str">
            <v>#N/A N/A</v>
          </cell>
          <cell r="R349">
            <v>43.892000000000003</v>
          </cell>
          <cell r="S349">
            <v>114.631</v>
          </cell>
          <cell r="T349">
            <v>35.045000000000002</v>
          </cell>
          <cell r="U349">
            <v>90.852999999999994</v>
          </cell>
          <cell r="V349">
            <v>36.276000000000003</v>
          </cell>
          <cell r="W349" t="str">
            <v>#N/A N/A</v>
          </cell>
          <cell r="X349">
            <v>6.0380000000000003</v>
          </cell>
          <cell r="Y349" t="str">
            <v>#N/A N/A</v>
          </cell>
          <cell r="Z349">
            <v>24.640999999999998</v>
          </cell>
          <cell r="AA349">
            <v>39.213000000000001</v>
          </cell>
          <cell r="AB349">
            <v>330.39699999999999</v>
          </cell>
          <cell r="AC349">
            <v>183.14400000000001</v>
          </cell>
          <cell r="AD349">
            <v>58.427999999999997</v>
          </cell>
          <cell r="AE349">
            <v>126.20699999999999</v>
          </cell>
        </row>
        <row r="350">
          <cell r="A350">
            <v>32567</v>
          </cell>
          <cell r="B350">
            <v>3015.3939999999998</v>
          </cell>
          <cell r="C350">
            <v>238.48</v>
          </cell>
          <cell r="D350">
            <v>193.77699999999999</v>
          </cell>
          <cell r="E350">
            <v>851.13800000000003</v>
          </cell>
          <cell r="F350">
            <v>4430.0050000000001</v>
          </cell>
          <cell r="G350">
            <v>193.196</v>
          </cell>
          <cell r="H350">
            <v>5061.8999999999996</v>
          </cell>
          <cell r="I350">
            <v>498.16699999999997</v>
          </cell>
          <cell r="J350">
            <v>309.52300000000002</v>
          </cell>
          <cell r="K350">
            <v>25.302</v>
          </cell>
          <cell r="L350">
            <v>301.791</v>
          </cell>
          <cell r="M350">
            <v>35.271999999999998</v>
          </cell>
          <cell r="N350">
            <v>88.787999999999997</v>
          </cell>
          <cell r="O350">
            <v>187.447</v>
          </cell>
          <cell r="P350">
            <v>59.600999999999999</v>
          </cell>
          <cell r="Q350" t="str">
            <v>#N/A N/A</v>
          </cell>
          <cell r="R350">
            <v>43.892000000000003</v>
          </cell>
          <cell r="S350">
            <v>114.631</v>
          </cell>
          <cell r="T350">
            <v>35.045000000000002</v>
          </cell>
          <cell r="U350">
            <v>90.852999999999994</v>
          </cell>
          <cell r="V350">
            <v>36.276000000000003</v>
          </cell>
          <cell r="W350" t="str">
            <v>#N/A N/A</v>
          </cell>
          <cell r="X350">
            <v>6.0380000000000003</v>
          </cell>
          <cell r="Y350" t="str">
            <v>#N/A N/A</v>
          </cell>
          <cell r="Z350">
            <v>24.640999999999998</v>
          </cell>
          <cell r="AA350">
            <v>39.213000000000001</v>
          </cell>
          <cell r="AB350">
            <v>330.39699999999999</v>
          </cell>
          <cell r="AC350">
            <v>183.14400000000001</v>
          </cell>
          <cell r="AD350">
            <v>58.427999999999997</v>
          </cell>
          <cell r="AE350">
            <v>126.20699999999999</v>
          </cell>
        </row>
        <row r="351">
          <cell r="A351">
            <v>32598</v>
          </cell>
          <cell r="B351">
            <v>3015.3939999999998</v>
          </cell>
          <cell r="C351">
            <v>238.48</v>
          </cell>
          <cell r="D351">
            <v>193.77699999999999</v>
          </cell>
          <cell r="E351">
            <v>851.13800000000003</v>
          </cell>
          <cell r="F351">
            <v>4430.0050000000001</v>
          </cell>
          <cell r="G351">
            <v>193.196</v>
          </cell>
          <cell r="H351">
            <v>5061.8999999999996</v>
          </cell>
          <cell r="I351">
            <v>498.16699999999997</v>
          </cell>
          <cell r="J351">
            <v>309.52300000000002</v>
          </cell>
          <cell r="K351">
            <v>25.302</v>
          </cell>
          <cell r="L351">
            <v>301.791</v>
          </cell>
          <cell r="M351">
            <v>35.271999999999998</v>
          </cell>
          <cell r="N351">
            <v>88.787999999999997</v>
          </cell>
          <cell r="O351">
            <v>187.447</v>
          </cell>
          <cell r="P351">
            <v>59.600999999999999</v>
          </cell>
          <cell r="Q351" t="str">
            <v>#N/A N/A</v>
          </cell>
          <cell r="R351">
            <v>43.892000000000003</v>
          </cell>
          <cell r="S351">
            <v>114.631</v>
          </cell>
          <cell r="T351">
            <v>35.045000000000002</v>
          </cell>
          <cell r="U351">
            <v>90.852999999999994</v>
          </cell>
          <cell r="V351">
            <v>36.276000000000003</v>
          </cell>
          <cell r="W351" t="str">
            <v>#N/A N/A</v>
          </cell>
          <cell r="X351">
            <v>6.0380000000000003</v>
          </cell>
          <cell r="Y351" t="str">
            <v>#N/A N/A</v>
          </cell>
          <cell r="Z351">
            <v>24.640999999999998</v>
          </cell>
          <cell r="AA351">
            <v>39.213000000000001</v>
          </cell>
          <cell r="AB351">
            <v>330.39699999999999</v>
          </cell>
          <cell r="AC351">
            <v>183.14400000000001</v>
          </cell>
          <cell r="AD351">
            <v>58.427999999999997</v>
          </cell>
          <cell r="AE351">
            <v>126.20699999999999</v>
          </cell>
        </row>
        <row r="352">
          <cell r="A352">
            <v>32628</v>
          </cell>
          <cell r="B352">
            <v>3015.3939999999998</v>
          </cell>
          <cell r="C352">
            <v>238.48</v>
          </cell>
          <cell r="D352">
            <v>193.77699999999999</v>
          </cell>
          <cell r="E352">
            <v>851.13800000000003</v>
          </cell>
          <cell r="F352">
            <v>4430.0050000000001</v>
          </cell>
          <cell r="G352">
            <v>193.196</v>
          </cell>
          <cell r="H352">
            <v>5061.8999999999996</v>
          </cell>
          <cell r="I352">
            <v>498.16699999999997</v>
          </cell>
          <cell r="J352">
            <v>309.52300000000002</v>
          </cell>
          <cell r="K352">
            <v>25.302</v>
          </cell>
          <cell r="L352">
            <v>301.791</v>
          </cell>
          <cell r="M352">
            <v>35.271999999999998</v>
          </cell>
          <cell r="N352">
            <v>88.787999999999997</v>
          </cell>
          <cell r="O352">
            <v>187.447</v>
          </cell>
          <cell r="P352">
            <v>59.600999999999999</v>
          </cell>
          <cell r="Q352" t="str">
            <v>#N/A N/A</v>
          </cell>
          <cell r="R352">
            <v>43.892000000000003</v>
          </cell>
          <cell r="S352">
            <v>114.631</v>
          </cell>
          <cell r="T352">
            <v>35.045000000000002</v>
          </cell>
          <cell r="U352">
            <v>90.852999999999994</v>
          </cell>
          <cell r="V352">
            <v>36.276000000000003</v>
          </cell>
          <cell r="W352" t="str">
            <v>#N/A N/A</v>
          </cell>
          <cell r="X352">
            <v>6.0380000000000003</v>
          </cell>
          <cell r="Y352" t="str">
            <v>#N/A N/A</v>
          </cell>
          <cell r="Z352">
            <v>24.640999999999998</v>
          </cell>
          <cell r="AA352">
            <v>39.213000000000001</v>
          </cell>
          <cell r="AB352">
            <v>330.39699999999999</v>
          </cell>
          <cell r="AC352">
            <v>183.14400000000001</v>
          </cell>
          <cell r="AD352">
            <v>58.427999999999997</v>
          </cell>
          <cell r="AE352">
            <v>126.20699999999999</v>
          </cell>
        </row>
        <row r="353">
          <cell r="A353">
            <v>32659</v>
          </cell>
          <cell r="B353">
            <v>3015.3939999999998</v>
          </cell>
          <cell r="C353">
            <v>238.48</v>
          </cell>
          <cell r="D353">
            <v>193.77699999999999</v>
          </cell>
          <cell r="E353">
            <v>851.13800000000003</v>
          </cell>
          <cell r="F353">
            <v>4430.0050000000001</v>
          </cell>
          <cell r="G353">
            <v>193.196</v>
          </cell>
          <cell r="H353">
            <v>5061.8999999999996</v>
          </cell>
          <cell r="I353">
            <v>498.16699999999997</v>
          </cell>
          <cell r="J353">
            <v>309.52300000000002</v>
          </cell>
          <cell r="K353">
            <v>25.302</v>
          </cell>
          <cell r="L353">
            <v>301.791</v>
          </cell>
          <cell r="M353">
            <v>35.271999999999998</v>
          </cell>
          <cell r="N353">
            <v>88.787999999999997</v>
          </cell>
          <cell r="O353">
            <v>187.447</v>
          </cell>
          <cell r="P353">
            <v>59.600999999999999</v>
          </cell>
          <cell r="Q353" t="str">
            <v>#N/A N/A</v>
          </cell>
          <cell r="R353">
            <v>43.892000000000003</v>
          </cell>
          <cell r="S353">
            <v>114.631</v>
          </cell>
          <cell r="T353">
            <v>35.045000000000002</v>
          </cell>
          <cell r="U353">
            <v>90.852999999999994</v>
          </cell>
          <cell r="V353">
            <v>36.276000000000003</v>
          </cell>
          <cell r="W353" t="str">
            <v>#N/A N/A</v>
          </cell>
          <cell r="X353">
            <v>6.0380000000000003</v>
          </cell>
          <cell r="Y353" t="str">
            <v>#N/A N/A</v>
          </cell>
          <cell r="Z353">
            <v>24.640999999999998</v>
          </cell>
          <cell r="AA353">
            <v>39.213000000000001</v>
          </cell>
          <cell r="AB353">
            <v>330.39699999999999</v>
          </cell>
          <cell r="AC353">
            <v>183.14400000000001</v>
          </cell>
          <cell r="AD353">
            <v>58.427999999999997</v>
          </cell>
          <cell r="AE353">
            <v>126.20699999999999</v>
          </cell>
        </row>
        <row r="354">
          <cell r="A354">
            <v>32689</v>
          </cell>
          <cell r="B354">
            <v>3015.3939999999998</v>
          </cell>
          <cell r="C354">
            <v>238.48</v>
          </cell>
          <cell r="D354">
            <v>193.77699999999999</v>
          </cell>
          <cell r="E354">
            <v>851.13800000000003</v>
          </cell>
          <cell r="F354">
            <v>4430.0050000000001</v>
          </cell>
          <cell r="G354">
            <v>193.196</v>
          </cell>
          <cell r="H354">
            <v>5061.8999999999996</v>
          </cell>
          <cell r="I354">
            <v>498.16699999999997</v>
          </cell>
          <cell r="J354">
            <v>309.52300000000002</v>
          </cell>
          <cell r="K354">
            <v>25.302</v>
          </cell>
          <cell r="L354">
            <v>301.791</v>
          </cell>
          <cell r="M354">
            <v>35.271999999999998</v>
          </cell>
          <cell r="N354">
            <v>88.787999999999997</v>
          </cell>
          <cell r="O354">
            <v>187.447</v>
          </cell>
          <cell r="P354">
            <v>59.600999999999999</v>
          </cell>
          <cell r="Q354" t="str">
            <v>#N/A N/A</v>
          </cell>
          <cell r="R354">
            <v>43.892000000000003</v>
          </cell>
          <cell r="S354">
            <v>114.631</v>
          </cell>
          <cell r="T354">
            <v>35.045000000000002</v>
          </cell>
          <cell r="U354">
            <v>90.852999999999994</v>
          </cell>
          <cell r="V354">
            <v>36.276000000000003</v>
          </cell>
          <cell r="W354" t="str">
            <v>#N/A N/A</v>
          </cell>
          <cell r="X354">
            <v>6.0380000000000003</v>
          </cell>
          <cell r="Y354" t="str">
            <v>#N/A N/A</v>
          </cell>
          <cell r="Z354">
            <v>24.640999999999998</v>
          </cell>
          <cell r="AA354">
            <v>39.213000000000001</v>
          </cell>
          <cell r="AB354">
            <v>330.39699999999999</v>
          </cell>
          <cell r="AC354">
            <v>183.14400000000001</v>
          </cell>
          <cell r="AD354">
            <v>58.427999999999997</v>
          </cell>
          <cell r="AE354">
            <v>126.20699999999999</v>
          </cell>
        </row>
        <row r="355">
          <cell r="A355">
            <v>32720</v>
          </cell>
          <cell r="B355">
            <v>3015.3939999999998</v>
          </cell>
          <cell r="C355">
            <v>238.48</v>
          </cell>
          <cell r="D355">
            <v>193.77699999999999</v>
          </cell>
          <cell r="E355">
            <v>851.13800000000003</v>
          </cell>
          <cell r="F355">
            <v>4430.0050000000001</v>
          </cell>
          <cell r="G355">
            <v>193.196</v>
          </cell>
          <cell r="H355">
            <v>5061.8999999999996</v>
          </cell>
          <cell r="I355">
            <v>498.16699999999997</v>
          </cell>
          <cell r="J355">
            <v>309.52300000000002</v>
          </cell>
          <cell r="K355">
            <v>25.302</v>
          </cell>
          <cell r="L355">
            <v>301.791</v>
          </cell>
          <cell r="M355">
            <v>35.271999999999998</v>
          </cell>
          <cell r="N355">
            <v>88.787999999999997</v>
          </cell>
          <cell r="O355">
            <v>187.447</v>
          </cell>
          <cell r="P355">
            <v>59.600999999999999</v>
          </cell>
          <cell r="Q355" t="str">
            <v>#N/A N/A</v>
          </cell>
          <cell r="R355">
            <v>43.892000000000003</v>
          </cell>
          <cell r="S355">
            <v>114.631</v>
          </cell>
          <cell r="T355">
            <v>35.045000000000002</v>
          </cell>
          <cell r="U355">
            <v>90.852999999999994</v>
          </cell>
          <cell r="V355">
            <v>36.276000000000003</v>
          </cell>
          <cell r="W355" t="str">
            <v>#N/A N/A</v>
          </cell>
          <cell r="X355">
            <v>6.0380000000000003</v>
          </cell>
          <cell r="Y355" t="str">
            <v>#N/A N/A</v>
          </cell>
          <cell r="Z355">
            <v>24.640999999999998</v>
          </cell>
          <cell r="AA355">
            <v>39.213000000000001</v>
          </cell>
          <cell r="AB355">
            <v>330.39699999999999</v>
          </cell>
          <cell r="AC355">
            <v>183.14400000000001</v>
          </cell>
          <cell r="AD355">
            <v>58.427999999999997</v>
          </cell>
          <cell r="AE355">
            <v>126.20699999999999</v>
          </cell>
        </row>
        <row r="356">
          <cell r="A356">
            <v>32751</v>
          </cell>
          <cell r="B356">
            <v>3015.3939999999998</v>
          </cell>
          <cell r="C356">
            <v>238.48</v>
          </cell>
          <cell r="D356">
            <v>193.77699999999999</v>
          </cell>
          <cell r="E356">
            <v>851.13800000000003</v>
          </cell>
          <cell r="F356">
            <v>4430.0050000000001</v>
          </cell>
          <cell r="G356">
            <v>193.196</v>
          </cell>
          <cell r="H356">
            <v>5061.8999999999996</v>
          </cell>
          <cell r="I356">
            <v>498.16699999999997</v>
          </cell>
          <cell r="J356">
            <v>309.52300000000002</v>
          </cell>
          <cell r="K356">
            <v>25.302</v>
          </cell>
          <cell r="L356">
            <v>301.791</v>
          </cell>
          <cell r="M356">
            <v>35.271999999999998</v>
          </cell>
          <cell r="N356">
            <v>88.787999999999997</v>
          </cell>
          <cell r="O356">
            <v>187.447</v>
          </cell>
          <cell r="P356">
            <v>59.600999999999999</v>
          </cell>
          <cell r="Q356" t="str">
            <v>#N/A N/A</v>
          </cell>
          <cell r="R356">
            <v>43.892000000000003</v>
          </cell>
          <cell r="S356">
            <v>114.631</v>
          </cell>
          <cell r="T356">
            <v>35.045000000000002</v>
          </cell>
          <cell r="U356">
            <v>90.852999999999994</v>
          </cell>
          <cell r="V356">
            <v>36.276000000000003</v>
          </cell>
          <cell r="W356" t="str">
            <v>#N/A N/A</v>
          </cell>
          <cell r="X356">
            <v>6.0380000000000003</v>
          </cell>
          <cell r="Y356" t="str">
            <v>#N/A N/A</v>
          </cell>
          <cell r="Z356">
            <v>24.640999999999998</v>
          </cell>
          <cell r="AA356">
            <v>39.213000000000001</v>
          </cell>
          <cell r="AB356">
            <v>330.39699999999999</v>
          </cell>
          <cell r="AC356">
            <v>183.14400000000001</v>
          </cell>
          <cell r="AD356">
            <v>58.427999999999997</v>
          </cell>
          <cell r="AE356">
            <v>126.20699999999999</v>
          </cell>
        </row>
        <row r="357">
          <cell r="A357">
            <v>32781</v>
          </cell>
          <cell r="B357">
            <v>3015.3939999999998</v>
          </cell>
          <cell r="C357">
            <v>238.48</v>
          </cell>
          <cell r="D357">
            <v>193.77699999999999</v>
          </cell>
          <cell r="E357">
            <v>851.13800000000003</v>
          </cell>
          <cell r="F357">
            <v>4430.0050000000001</v>
          </cell>
          <cell r="G357">
            <v>193.196</v>
          </cell>
          <cell r="H357">
            <v>5061.8999999999996</v>
          </cell>
          <cell r="I357">
            <v>498.16699999999997</v>
          </cell>
          <cell r="J357">
            <v>309.52300000000002</v>
          </cell>
          <cell r="K357">
            <v>25.302</v>
          </cell>
          <cell r="L357">
            <v>301.791</v>
          </cell>
          <cell r="M357">
            <v>35.271999999999998</v>
          </cell>
          <cell r="N357">
            <v>88.787999999999997</v>
          </cell>
          <cell r="O357">
            <v>187.447</v>
          </cell>
          <cell r="P357">
            <v>59.600999999999999</v>
          </cell>
          <cell r="Q357" t="str">
            <v>#N/A N/A</v>
          </cell>
          <cell r="R357">
            <v>43.892000000000003</v>
          </cell>
          <cell r="S357">
            <v>114.631</v>
          </cell>
          <cell r="T357">
            <v>35.045000000000002</v>
          </cell>
          <cell r="U357">
            <v>90.852999999999994</v>
          </cell>
          <cell r="V357">
            <v>36.276000000000003</v>
          </cell>
          <cell r="W357" t="str">
            <v>#N/A N/A</v>
          </cell>
          <cell r="X357">
            <v>6.0380000000000003</v>
          </cell>
          <cell r="Y357" t="str">
            <v>#N/A N/A</v>
          </cell>
          <cell r="Z357">
            <v>24.640999999999998</v>
          </cell>
          <cell r="AA357">
            <v>39.213000000000001</v>
          </cell>
          <cell r="AB357">
            <v>330.39699999999999</v>
          </cell>
          <cell r="AC357">
            <v>183.14400000000001</v>
          </cell>
          <cell r="AD357">
            <v>58.427999999999997</v>
          </cell>
          <cell r="AE357">
            <v>126.20699999999999</v>
          </cell>
        </row>
        <row r="358">
          <cell r="A358">
            <v>32812</v>
          </cell>
          <cell r="B358">
            <v>3015.3939999999998</v>
          </cell>
          <cell r="C358">
            <v>238.48</v>
          </cell>
          <cell r="D358">
            <v>193.77699999999999</v>
          </cell>
          <cell r="E358">
            <v>851.13800000000003</v>
          </cell>
          <cell r="F358">
            <v>4430.0050000000001</v>
          </cell>
          <cell r="G358">
            <v>193.196</v>
          </cell>
          <cell r="H358">
            <v>5061.8999999999996</v>
          </cell>
          <cell r="I358">
            <v>498.16699999999997</v>
          </cell>
          <cell r="J358">
            <v>309.52300000000002</v>
          </cell>
          <cell r="K358">
            <v>25.302</v>
          </cell>
          <cell r="L358">
            <v>301.791</v>
          </cell>
          <cell r="M358">
            <v>35.271999999999998</v>
          </cell>
          <cell r="N358">
            <v>88.787999999999997</v>
          </cell>
          <cell r="O358">
            <v>187.447</v>
          </cell>
          <cell r="P358">
            <v>59.600999999999999</v>
          </cell>
          <cell r="Q358" t="str">
            <v>#N/A N/A</v>
          </cell>
          <cell r="R358">
            <v>43.892000000000003</v>
          </cell>
          <cell r="S358">
            <v>114.631</v>
          </cell>
          <cell r="T358">
            <v>35.045000000000002</v>
          </cell>
          <cell r="U358">
            <v>90.852999999999994</v>
          </cell>
          <cell r="V358">
            <v>36.276000000000003</v>
          </cell>
          <cell r="W358" t="str">
            <v>#N/A N/A</v>
          </cell>
          <cell r="X358">
            <v>6.0380000000000003</v>
          </cell>
          <cell r="Y358" t="str">
            <v>#N/A N/A</v>
          </cell>
          <cell r="Z358">
            <v>24.640999999999998</v>
          </cell>
          <cell r="AA358">
            <v>39.213000000000001</v>
          </cell>
          <cell r="AB358">
            <v>330.39699999999999</v>
          </cell>
          <cell r="AC358">
            <v>183.14400000000001</v>
          </cell>
          <cell r="AD358">
            <v>58.427999999999997</v>
          </cell>
          <cell r="AE358">
            <v>126.20699999999999</v>
          </cell>
        </row>
        <row r="359">
          <cell r="A359">
            <v>32842</v>
          </cell>
          <cell r="B359">
            <v>3015.3939999999998</v>
          </cell>
          <cell r="C359">
            <v>238.48</v>
          </cell>
          <cell r="D359">
            <v>193.77699999999999</v>
          </cell>
          <cell r="E359">
            <v>851.13800000000003</v>
          </cell>
          <cell r="F359">
            <v>4430.0050000000001</v>
          </cell>
          <cell r="G359">
            <v>193.196</v>
          </cell>
          <cell r="H359">
            <v>5061.8999999999996</v>
          </cell>
          <cell r="I359">
            <v>498.16699999999997</v>
          </cell>
          <cell r="J359">
            <v>309.52300000000002</v>
          </cell>
          <cell r="K359">
            <v>25.302</v>
          </cell>
          <cell r="L359">
            <v>301.791</v>
          </cell>
          <cell r="M359">
            <v>35.271999999999998</v>
          </cell>
          <cell r="N359">
            <v>88.787999999999997</v>
          </cell>
          <cell r="O359">
            <v>187.447</v>
          </cell>
          <cell r="P359">
            <v>59.600999999999999</v>
          </cell>
          <cell r="Q359" t="str">
            <v>#N/A N/A</v>
          </cell>
          <cell r="R359">
            <v>43.892000000000003</v>
          </cell>
          <cell r="S359">
            <v>114.631</v>
          </cell>
          <cell r="T359">
            <v>35.045000000000002</v>
          </cell>
          <cell r="U359">
            <v>90.852999999999994</v>
          </cell>
          <cell r="V359">
            <v>36.276000000000003</v>
          </cell>
          <cell r="W359" t="str">
            <v>#N/A N/A</v>
          </cell>
          <cell r="X359">
            <v>6.0380000000000003</v>
          </cell>
          <cell r="Y359" t="str">
            <v>#N/A N/A</v>
          </cell>
          <cell r="Z359">
            <v>24.640999999999998</v>
          </cell>
          <cell r="AA359">
            <v>39.213000000000001</v>
          </cell>
          <cell r="AB359">
            <v>330.39699999999999</v>
          </cell>
          <cell r="AC359">
            <v>183.14400000000001</v>
          </cell>
          <cell r="AD359">
            <v>58.427999999999997</v>
          </cell>
          <cell r="AE359">
            <v>126.20699999999999</v>
          </cell>
        </row>
        <row r="360">
          <cell r="A360">
            <v>32873</v>
          </cell>
          <cell r="B360">
            <v>3017.0520000000001</v>
          </cell>
          <cell r="C360">
            <v>302.36099999999999</v>
          </cell>
          <cell r="D360">
            <v>204.339</v>
          </cell>
          <cell r="E360">
            <v>859.41399999999999</v>
          </cell>
          <cell r="F360">
            <v>4524.2209999999995</v>
          </cell>
          <cell r="G360">
            <v>186.53200000000001</v>
          </cell>
          <cell r="H360">
            <v>5439.7</v>
          </cell>
          <cell r="I360">
            <v>555.51400000000001</v>
          </cell>
          <cell r="J360">
            <v>343.97399999999999</v>
          </cell>
          <cell r="K360">
            <v>30.434999999999999</v>
          </cell>
          <cell r="L360">
            <v>301.23399999999998</v>
          </cell>
          <cell r="M360">
            <v>38.848999999999997</v>
          </cell>
          <cell r="N360">
            <v>101.455</v>
          </cell>
          <cell r="O360">
            <v>230.47300000000001</v>
          </cell>
          <cell r="P360">
            <v>68.751999999999995</v>
          </cell>
          <cell r="Q360">
            <v>506.5</v>
          </cell>
          <cell r="R360">
            <v>44.6</v>
          </cell>
          <cell r="S360">
            <v>124.908</v>
          </cell>
          <cell r="T360">
            <v>39.648000000000003</v>
          </cell>
          <cell r="U360">
            <v>107.143</v>
          </cell>
          <cell r="V360">
            <v>41.465000000000003</v>
          </cell>
          <cell r="W360" t="str">
            <v>#N/A N/A</v>
          </cell>
          <cell r="X360">
            <v>6.4879999999999995</v>
          </cell>
          <cell r="Y360" t="str">
            <v>#N/A N/A</v>
          </cell>
          <cell r="Z360">
            <v>28.385000000000002</v>
          </cell>
          <cell r="AA360">
            <v>39.54</v>
          </cell>
          <cell r="AB360">
            <v>425.59500000000003</v>
          </cell>
          <cell r="AC360">
            <v>222.977</v>
          </cell>
          <cell r="AD360">
            <v>42.142000000000003</v>
          </cell>
          <cell r="AE360">
            <v>76.637</v>
          </cell>
        </row>
        <row r="361">
          <cell r="A361">
            <v>32904</v>
          </cell>
          <cell r="B361">
            <v>3017.0520000000001</v>
          </cell>
          <cell r="C361">
            <v>302.36099999999999</v>
          </cell>
          <cell r="D361">
            <v>204.339</v>
          </cell>
          <cell r="E361">
            <v>859.41399999999999</v>
          </cell>
          <cell r="F361">
            <v>4524.2209999999995</v>
          </cell>
          <cell r="G361">
            <v>186.53200000000001</v>
          </cell>
          <cell r="H361">
            <v>5439.7</v>
          </cell>
          <cell r="I361">
            <v>555.51400000000001</v>
          </cell>
          <cell r="J361">
            <v>343.97399999999999</v>
          </cell>
          <cell r="K361">
            <v>30.434999999999999</v>
          </cell>
          <cell r="L361">
            <v>301.23399999999998</v>
          </cell>
          <cell r="M361">
            <v>38.848999999999997</v>
          </cell>
          <cell r="N361">
            <v>101.455</v>
          </cell>
          <cell r="O361">
            <v>230.47300000000001</v>
          </cell>
          <cell r="P361">
            <v>68.751999999999995</v>
          </cell>
          <cell r="Q361">
            <v>506.5</v>
          </cell>
          <cell r="R361">
            <v>44.6</v>
          </cell>
          <cell r="S361">
            <v>124.908</v>
          </cell>
          <cell r="T361">
            <v>39.648000000000003</v>
          </cell>
          <cell r="U361">
            <v>107.143</v>
          </cell>
          <cell r="V361">
            <v>41.465000000000003</v>
          </cell>
          <cell r="W361" t="str">
            <v>#N/A N/A</v>
          </cell>
          <cell r="X361">
            <v>6.4879999999999995</v>
          </cell>
          <cell r="Y361" t="str">
            <v>#N/A N/A</v>
          </cell>
          <cell r="Z361">
            <v>28.385000000000002</v>
          </cell>
          <cell r="AA361">
            <v>39.54</v>
          </cell>
          <cell r="AB361">
            <v>425.59500000000003</v>
          </cell>
          <cell r="AC361">
            <v>222.977</v>
          </cell>
          <cell r="AD361">
            <v>42.142000000000003</v>
          </cell>
          <cell r="AE361">
            <v>76.637</v>
          </cell>
        </row>
        <row r="362">
          <cell r="A362">
            <v>32932</v>
          </cell>
          <cell r="B362">
            <v>3017.0520000000001</v>
          </cell>
          <cell r="C362">
            <v>302.36099999999999</v>
          </cell>
          <cell r="D362">
            <v>204.339</v>
          </cell>
          <cell r="E362">
            <v>859.41399999999999</v>
          </cell>
          <cell r="F362">
            <v>4524.2209999999995</v>
          </cell>
          <cell r="G362">
            <v>186.53200000000001</v>
          </cell>
          <cell r="H362">
            <v>5439.7</v>
          </cell>
          <cell r="I362">
            <v>555.51400000000001</v>
          </cell>
          <cell r="J362">
            <v>343.97399999999999</v>
          </cell>
          <cell r="K362">
            <v>30.434999999999999</v>
          </cell>
          <cell r="L362">
            <v>301.23399999999998</v>
          </cell>
          <cell r="M362">
            <v>38.848999999999997</v>
          </cell>
          <cell r="N362">
            <v>101.455</v>
          </cell>
          <cell r="O362">
            <v>230.47300000000001</v>
          </cell>
          <cell r="P362">
            <v>68.751999999999995</v>
          </cell>
          <cell r="Q362">
            <v>506.5</v>
          </cell>
          <cell r="R362">
            <v>44.6</v>
          </cell>
          <cell r="S362">
            <v>124.908</v>
          </cell>
          <cell r="T362">
            <v>39.648000000000003</v>
          </cell>
          <cell r="U362">
            <v>107.143</v>
          </cell>
          <cell r="V362">
            <v>41.465000000000003</v>
          </cell>
          <cell r="W362" t="str">
            <v>#N/A N/A</v>
          </cell>
          <cell r="X362">
            <v>6.4879999999999995</v>
          </cell>
          <cell r="Y362" t="str">
            <v>#N/A N/A</v>
          </cell>
          <cell r="Z362">
            <v>28.385000000000002</v>
          </cell>
          <cell r="AA362">
            <v>39.54</v>
          </cell>
          <cell r="AB362">
            <v>425.59500000000003</v>
          </cell>
          <cell r="AC362">
            <v>222.977</v>
          </cell>
          <cell r="AD362">
            <v>42.142000000000003</v>
          </cell>
          <cell r="AE362">
            <v>76.637</v>
          </cell>
        </row>
        <row r="363">
          <cell r="A363">
            <v>32963</v>
          </cell>
          <cell r="B363">
            <v>3017.0520000000001</v>
          </cell>
          <cell r="C363">
            <v>302.36099999999999</v>
          </cell>
          <cell r="D363">
            <v>204.339</v>
          </cell>
          <cell r="E363">
            <v>859.41399999999999</v>
          </cell>
          <cell r="F363">
            <v>4524.2209999999995</v>
          </cell>
          <cell r="G363">
            <v>186.53200000000001</v>
          </cell>
          <cell r="H363">
            <v>5439.7</v>
          </cell>
          <cell r="I363">
            <v>555.51400000000001</v>
          </cell>
          <cell r="J363">
            <v>343.97399999999999</v>
          </cell>
          <cell r="K363">
            <v>30.434999999999999</v>
          </cell>
          <cell r="L363">
            <v>301.23399999999998</v>
          </cell>
          <cell r="M363">
            <v>38.848999999999997</v>
          </cell>
          <cell r="N363">
            <v>101.455</v>
          </cell>
          <cell r="O363">
            <v>230.47300000000001</v>
          </cell>
          <cell r="P363">
            <v>68.751999999999995</v>
          </cell>
          <cell r="Q363">
            <v>506.5</v>
          </cell>
          <cell r="R363">
            <v>44.6</v>
          </cell>
          <cell r="S363">
            <v>124.908</v>
          </cell>
          <cell r="T363">
            <v>39.648000000000003</v>
          </cell>
          <cell r="U363">
            <v>107.143</v>
          </cell>
          <cell r="V363">
            <v>41.465000000000003</v>
          </cell>
          <cell r="W363" t="str">
            <v>#N/A N/A</v>
          </cell>
          <cell r="X363">
            <v>6.4879999999999995</v>
          </cell>
          <cell r="Y363" t="str">
            <v>#N/A N/A</v>
          </cell>
          <cell r="Z363">
            <v>28.385000000000002</v>
          </cell>
          <cell r="AA363">
            <v>39.54</v>
          </cell>
          <cell r="AB363">
            <v>425.59500000000003</v>
          </cell>
          <cell r="AC363">
            <v>222.977</v>
          </cell>
          <cell r="AD363">
            <v>42.142000000000003</v>
          </cell>
          <cell r="AE363">
            <v>76.637</v>
          </cell>
        </row>
        <row r="364">
          <cell r="A364">
            <v>32993</v>
          </cell>
          <cell r="B364">
            <v>3017.0520000000001</v>
          </cell>
          <cell r="C364">
            <v>302.36099999999999</v>
          </cell>
          <cell r="D364">
            <v>204.339</v>
          </cell>
          <cell r="E364">
            <v>859.41399999999999</v>
          </cell>
          <cell r="F364">
            <v>4524.2209999999995</v>
          </cell>
          <cell r="G364">
            <v>186.53200000000001</v>
          </cell>
          <cell r="H364">
            <v>5439.7</v>
          </cell>
          <cell r="I364">
            <v>555.51400000000001</v>
          </cell>
          <cell r="J364">
            <v>343.97399999999999</v>
          </cell>
          <cell r="K364">
            <v>30.434999999999999</v>
          </cell>
          <cell r="L364">
            <v>301.23399999999998</v>
          </cell>
          <cell r="M364">
            <v>38.848999999999997</v>
          </cell>
          <cell r="N364">
            <v>101.455</v>
          </cell>
          <cell r="O364">
            <v>230.47300000000001</v>
          </cell>
          <cell r="P364">
            <v>68.751999999999995</v>
          </cell>
          <cell r="Q364">
            <v>506.5</v>
          </cell>
          <cell r="R364">
            <v>44.6</v>
          </cell>
          <cell r="S364">
            <v>124.908</v>
          </cell>
          <cell r="T364">
            <v>39.648000000000003</v>
          </cell>
          <cell r="U364">
            <v>107.143</v>
          </cell>
          <cell r="V364">
            <v>41.465000000000003</v>
          </cell>
          <cell r="W364" t="str">
            <v>#N/A N/A</v>
          </cell>
          <cell r="X364">
            <v>6.4879999999999995</v>
          </cell>
          <cell r="Y364" t="str">
            <v>#N/A N/A</v>
          </cell>
          <cell r="Z364">
            <v>28.385000000000002</v>
          </cell>
          <cell r="AA364">
            <v>39.54</v>
          </cell>
          <cell r="AB364">
            <v>425.59500000000003</v>
          </cell>
          <cell r="AC364">
            <v>222.977</v>
          </cell>
          <cell r="AD364">
            <v>42.142000000000003</v>
          </cell>
          <cell r="AE364">
            <v>76.637</v>
          </cell>
        </row>
        <row r="365">
          <cell r="A365">
            <v>33024</v>
          </cell>
          <cell r="B365">
            <v>3017.0520000000001</v>
          </cell>
          <cell r="C365">
            <v>302.36099999999999</v>
          </cell>
          <cell r="D365">
            <v>204.339</v>
          </cell>
          <cell r="E365">
            <v>859.41399999999999</v>
          </cell>
          <cell r="F365">
            <v>4524.2209999999995</v>
          </cell>
          <cell r="G365">
            <v>186.53200000000001</v>
          </cell>
          <cell r="H365">
            <v>5439.7</v>
          </cell>
          <cell r="I365">
            <v>555.51400000000001</v>
          </cell>
          <cell r="J365">
            <v>343.97399999999999</v>
          </cell>
          <cell r="K365">
            <v>30.434999999999999</v>
          </cell>
          <cell r="L365">
            <v>301.23399999999998</v>
          </cell>
          <cell r="M365">
            <v>38.848999999999997</v>
          </cell>
          <cell r="N365">
            <v>101.455</v>
          </cell>
          <cell r="O365">
            <v>230.47300000000001</v>
          </cell>
          <cell r="P365">
            <v>68.751999999999995</v>
          </cell>
          <cell r="Q365">
            <v>506.5</v>
          </cell>
          <cell r="R365">
            <v>44.6</v>
          </cell>
          <cell r="S365">
            <v>124.908</v>
          </cell>
          <cell r="T365">
            <v>39.648000000000003</v>
          </cell>
          <cell r="U365">
            <v>107.143</v>
          </cell>
          <cell r="V365">
            <v>41.465000000000003</v>
          </cell>
          <cell r="W365" t="str">
            <v>#N/A N/A</v>
          </cell>
          <cell r="X365">
            <v>6.4879999999999995</v>
          </cell>
          <cell r="Y365" t="str">
            <v>#N/A N/A</v>
          </cell>
          <cell r="Z365">
            <v>28.385000000000002</v>
          </cell>
          <cell r="AA365">
            <v>39.54</v>
          </cell>
          <cell r="AB365">
            <v>425.59500000000003</v>
          </cell>
          <cell r="AC365">
            <v>222.977</v>
          </cell>
          <cell r="AD365">
            <v>42.142000000000003</v>
          </cell>
          <cell r="AE365">
            <v>76.637</v>
          </cell>
        </row>
        <row r="366">
          <cell r="A366">
            <v>33054</v>
          </cell>
          <cell r="B366">
            <v>3017.0520000000001</v>
          </cell>
          <cell r="C366">
            <v>302.36099999999999</v>
          </cell>
          <cell r="D366">
            <v>204.339</v>
          </cell>
          <cell r="E366">
            <v>859.41399999999999</v>
          </cell>
          <cell r="F366">
            <v>4524.2209999999995</v>
          </cell>
          <cell r="G366">
            <v>186.53200000000001</v>
          </cell>
          <cell r="H366">
            <v>5439.7</v>
          </cell>
          <cell r="I366">
            <v>555.51400000000001</v>
          </cell>
          <cell r="J366">
            <v>343.97399999999999</v>
          </cell>
          <cell r="K366">
            <v>30.434999999999999</v>
          </cell>
          <cell r="L366">
            <v>301.23399999999998</v>
          </cell>
          <cell r="M366">
            <v>38.848999999999997</v>
          </cell>
          <cell r="N366">
            <v>101.455</v>
          </cell>
          <cell r="O366">
            <v>230.47300000000001</v>
          </cell>
          <cell r="P366">
            <v>68.751999999999995</v>
          </cell>
          <cell r="Q366">
            <v>506.5</v>
          </cell>
          <cell r="R366">
            <v>44.6</v>
          </cell>
          <cell r="S366">
            <v>124.908</v>
          </cell>
          <cell r="T366">
            <v>39.648000000000003</v>
          </cell>
          <cell r="U366">
            <v>107.143</v>
          </cell>
          <cell r="V366">
            <v>41.465000000000003</v>
          </cell>
          <cell r="W366" t="str">
            <v>#N/A N/A</v>
          </cell>
          <cell r="X366">
            <v>6.4879999999999995</v>
          </cell>
          <cell r="Y366" t="str">
            <v>#N/A N/A</v>
          </cell>
          <cell r="Z366">
            <v>28.385000000000002</v>
          </cell>
          <cell r="AA366">
            <v>39.54</v>
          </cell>
          <cell r="AB366">
            <v>425.59500000000003</v>
          </cell>
          <cell r="AC366">
            <v>222.977</v>
          </cell>
          <cell r="AD366">
            <v>42.142000000000003</v>
          </cell>
          <cell r="AE366">
            <v>76.637</v>
          </cell>
        </row>
        <row r="367">
          <cell r="A367">
            <v>33085</v>
          </cell>
          <cell r="B367">
            <v>3017.0520000000001</v>
          </cell>
          <cell r="C367">
            <v>302.36099999999999</v>
          </cell>
          <cell r="D367">
            <v>204.339</v>
          </cell>
          <cell r="E367">
            <v>859.41399999999999</v>
          </cell>
          <cell r="F367">
            <v>4524.2209999999995</v>
          </cell>
          <cell r="G367">
            <v>186.53200000000001</v>
          </cell>
          <cell r="H367">
            <v>5439.7</v>
          </cell>
          <cell r="I367">
            <v>555.51400000000001</v>
          </cell>
          <cell r="J367">
            <v>343.97399999999999</v>
          </cell>
          <cell r="K367">
            <v>30.434999999999999</v>
          </cell>
          <cell r="L367">
            <v>301.23399999999998</v>
          </cell>
          <cell r="M367">
            <v>38.848999999999997</v>
          </cell>
          <cell r="N367">
            <v>101.455</v>
          </cell>
          <cell r="O367">
            <v>230.47300000000001</v>
          </cell>
          <cell r="P367">
            <v>68.751999999999995</v>
          </cell>
          <cell r="Q367">
            <v>506.5</v>
          </cell>
          <cell r="R367">
            <v>44.6</v>
          </cell>
          <cell r="S367">
            <v>124.908</v>
          </cell>
          <cell r="T367">
            <v>39.648000000000003</v>
          </cell>
          <cell r="U367">
            <v>107.143</v>
          </cell>
          <cell r="V367">
            <v>41.465000000000003</v>
          </cell>
          <cell r="W367" t="str">
            <v>#N/A N/A</v>
          </cell>
          <cell r="X367">
            <v>6.4879999999999995</v>
          </cell>
          <cell r="Y367" t="str">
            <v>#N/A N/A</v>
          </cell>
          <cell r="Z367">
            <v>28.385000000000002</v>
          </cell>
          <cell r="AA367">
            <v>39.54</v>
          </cell>
          <cell r="AB367">
            <v>425.59500000000003</v>
          </cell>
          <cell r="AC367">
            <v>222.977</v>
          </cell>
          <cell r="AD367">
            <v>42.142000000000003</v>
          </cell>
          <cell r="AE367">
            <v>76.637</v>
          </cell>
        </row>
        <row r="368">
          <cell r="A368">
            <v>33116</v>
          </cell>
          <cell r="B368">
            <v>3017.0520000000001</v>
          </cell>
          <cell r="C368">
            <v>302.36099999999999</v>
          </cell>
          <cell r="D368">
            <v>204.339</v>
          </cell>
          <cell r="E368">
            <v>859.41399999999999</v>
          </cell>
          <cell r="F368">
            <v>4524.2209999999995</v>
          </cell>
          <cell r="G368">
            <v>186.53200000000001</v>
          </cell>
          <cell r="H368">
            <v>5439.7</v>
          </cell>
          <cell r="I368">
            <v>555.51400000000001</v>
          </cell>
          <cell r="J368">
            <v>343.97399999999999</v>
          </cell>
          <cell r="K368">
            <v>30.434999999999999</v>
          </cell>
          <cell r="L368">
            <v>301.23399999999998</v>
          </cell>
          <cell r="M368">
            <v>38.848999999999997</v>
          </cell>
          <cell r="N368">
            <v>101.455</v>
          </cell>
          <cell r="O368">
            <v>230.47300000000001</v>
          </cell>
          <cell r="P368">
            <v>68.751999999999995</v>
          </cell>
          <cell r="Q368">
            <v>506.5</v>
          </cell>
          <cell r="R368">
            <v>44.6</v>
          </cell>
          <cell r="S368">
            <v>124.908</v>
          </cell>
          <cell r="T368">
            <v>39.648000000000003</v>
          </cell>
          <cell r="U368">
            <v>107.143</v>
          </cell>
          <cell r="V368">
            <v>41.465000000000003</v>
          </cell>
          <cell r="W368" t="str">
            <v>#N/A N/A</v>
          </cell>
          <cell r="X368">
            <v>6.4879999999999995</v>
          </cell>
          <cell r="Y368" t="str">
            <v>#N/A N/A</v>
          </cell>
          <cell r="Z368">
            <v>28.385000000000002</v>
          </cell>
          <cell r="AA368">
            <v>39.54</v>
          </cell>
          <cell r="AB368">
            <v>425.59500000000003</v>
          </cell>
          <cell r="AC368">
            <v>222.977</v>
          </cell>
          <cell r="AD368">
            <v>42.142000000000003</v>
          </cell>
          <cell r="AE368">
            <v>76.637</v>
          </cell>
        </row>
        <row r="369">
          <cell r="A369">
            <v>33146</v>
          </cell>
          <cell r="B369">
            <v>3017.0520000000001</v>
          </cell>
          <cell r="C369">
            <v>302.36099999999999</v>
          </cell>
          <cell r="D369">
            <v>204.339</v>
          </cell>
          <cell r="E369">
            <v>859.41399999999999</v>
          </cell>
          <cell r="F369">
            <v>4524.2209999999995</v>
          </cell>
          <cell r="G369">
            <v>186.53200000000001</v>
          </cell>
          <cell r="H369">
            <v>5439.7</v>
          </cell>
          <cell r="I369">
            <v>555.51400000000001</v>
          </cell>
          <cell r="J369">
            <v>343.97399999999999</v>
          </cell>
          <cell r="K369">
            <v>30.434999999999999</v>
          </cell>
          <cell r="L369">
            <v>301.23399999999998</v>
          </cell>
          <cell r="M369">
            <v>38.848999999999997</v>
          </cell>
          <cell r="N369">
            <v>101.455</v>
          </cell>
          <cell r="O369">
            <v>230.47300000000001</v>
          </cell>
          <cell r="P369">
            <v>68.751999999999995</v>
          </cell>
          <cell r="Q369">
            <v>506.5</v>
          </cell>
          <cell r="R369">
            <v>44.6</v>
          </cell>
          <cell r="S369">
            <v>124.908</v>
          </cell>
          <cell r="T369">
            <v>39.648000000000003</v>
          </cell>
          <cell r="U369">
            <v>107.143</v>
          </cell>
          <cell r="V369">
            <v>41.465000000000003</v>
          </cell>
          <cell r="W369" t="str">
            <v>#N/A N/A</v>
          </cell>
          <cell r="X369">
            <v>6.4879999999999995</v>
          </cell>
          <cell r="Y369" t="str">
            <v>#N/A N/A</v>
          </cell>
          <cell r="Z369">
            <v>28.385000000000002</v>
          </cell>
          <cell r="AA369">
            <v>39.54</v>
          </cell>
          <cell r="AB369">
            <v>425.59500000000003</v>
          </cell>
          <cell r="AC369">
            <v>222.977</v>
          </cell>
          <cell r="AD369">
            <v>42.142000000000003</v>
          </cell>
          <cell r="AE369">
            <v>76.637</v>
          </cell>
        </row>
        <row r="370">
          <cell r="A370">
            <v>33177</v>
          </cell>
          <cell r="B370">
            <v>3017.0520000000001</v>
          </cell>
          <cell r="C370">
            <v>302.36099999999999</v>
          </cell>
          <cell r="D370">
            <v>204.339</v>
          </cell>
          <cell r="E370">
            <v>859.41399999999999</v>
          </cell>
          <cell r="F370">
            <v>4524.2209999999995</v>
          </cell>
          <cell r="G370">
            <v>186.53200000000001</v>
          </cell>
          <cell r="H370">
            <v>5439.7</v>
          </cell>
          <cell r="I370">
            <v>555.51400000000001</v>
          </cell>
          <cell r="J370">
            <v>343.97399999999999</v>
          </cell>
          <cell r="K370">
            <v>30.434999999999999</v>
          </cell>
          <cell r="L370">
            <v>301.23399999999998</v>
          </cell>
          <cell r="M370">
            <v>38.848999999999997</v>
          </cell>
          <cell r="N370">
            <v>101.455</v>
          </cell>
          <cell r="O370">
            <v>230.47300000000001</v>
          </cell>
          <cell r="P370">
            <v>68.751999999999995</v>
          </cell>
          <cell r="Q370">
            <v>506.5</v>
          </cell>
          <cell r="R370">
            <v>44.6</v>
          </cell>
          <cell r="S370">
            <v>124.908</v>
          </cell>
          <cell r="T370">
            <v>39.648000000000003</v>
          </cell>
          <cell r="U370">
            <v>107.143</v>
          </cell>
          <cell r="V370">
            <v>41.465000000000003</v>
          </cell>
          <cell r="W370" t="str">
            <v>#N/A N/A</v>
          </cell>
          <cell r="X370">
            <v>6.4879999999999995</v>
          </cell>
          <cell r="Y370" t="str">
            <v>#N/A N/A</v>
          </cell>
          <cell r="Z370">
            <v>28.385000000000002</v>
          </cell>
          <cell r="AA370">
            <v>39.54</v>
          </cell>
          <cell r="AB370">
            <v>425.59500000000003</v>
          </cell>
          <cell r="AC370">
            <v>222.977</v>
          </cell>
          <cell r="AD370">
            <v>42.142000000000003</v>
          </cell>
          <cell r="AE370">
            <v>76.637</v>
          </cell>
        </row>
        <row r="371">
          <cell r="A371">
            <v>33207</v>
          </cell>
          <cell r="B371">
            <v>3017.0520000000001</v>
          </cell>
          <cell r="C371">
            <v>302.36099999999999</v>
          </cell>
          <cell r="D371">
            <v>204.339</v>
          </cell>
          <cell r="E371">
            <v>859.41399999999999</v>
          </cell>
          <cell r="F371">
            <v>4524.2209999999995</v>
          </cell>
          <cell r="G371">
            <v>186.53200000000001</v>
          </cell>
          <cell r="H371">
            <v>5439.7</v>
          </cell>
          <cell r="I371">
            <v>555.51400000000001</v>
          </cell>
          <cell r="J371">
            <v>343.97399999999999</v>
          </cell>
          <cell r="K371">
            <v>30.434999999999999</v>
          </cell>
          <cell r="L371">
            <v>301.23399999999998</v>
          </cell>
          <cell r="M371">
            <v>38.848999999999997</v>
          </cell>
          <cell r="N371">
            <v>101.455</v>
          </cell>
          <cell r="O371">
            <v>230.47300000000001</v>
          </cell>
          <cell r="P371">
            <v>68.751999999999995</v>
          </cell>
          <cell r="Q371">
            <v>506.5</v>
          </cell>
          <cell r="R371">
            <v>44.6</v>
          </cell>
          <cell r="S371">
            <v>124.908</v>
          </cell>
          <cell r="T371">
            <v>39.648000000000003</v>
          </cell>
          <cell r="U371">
            <v>107.143</v>
          </cell>
          <cell r="V371">
            <v>41.465000000000003</v>
          </cell>
          <cell r="W371" t="str">
            <v>#N/A N/A</v>
          </cell>
          <cell r="X371">
            <v>6.4879999999999995</v>
          </cell>
          <cell r="Y371" t="str">
            <v>#N/A N/A</v>
          </cell>
          <cell r="Z371">
            <v>28.385000000000002</v>
          </cell>
          <cell r="AA371">
            <v>39.54</v>
          </cell>
          <cell r="AB371">
            <v>425.59500000000003</v>
          </cell>
          <cell r="AC371">
            <v>222.977</v>
          </cell>
          <cell r="AD371">
            <v>42.142000000000003</v>
          </cell>
          <cell r="AE371">
            <v>76.637</v>
          </cell>
        </row>
        <row r="372">
          <cell r="A372">
            <v>33238</v>
          </cell>
          <cell r="B372">
            <v>3103.6979999999999</v>
          </cell>
          <cell r="C372">
            <v>314.07499999999999</v>
          </cell>
          <cell r="D372">
            <v>244.41399999999999</v>
          </cell>
          <cell r="E372">
            <v>1012.576</v>
          </cell>
          <cell r="F372">
            <v>5686.0159999999996</v>
          </cell>
          <cell r="G372">
            <v>238.21299999999999</v>
          </cell>
          <cell r="H372">
            <v>5750.8</v>
          </cell>
          <cell r="I372">
            <v>582.72299999999996</v>
          </cell>
          <cell r="J372">
            <v>356.93700000000001</v>
          </cell>
          <cell r="K372">
            <v>36.093000000000004</v>
          </cell>
          <cell r="L372">
            <v>326.608</v>
          </cell>
          <cell r="M372">
            <v>44.024000000000001</v>
          </cell>
          <cell r="N372">
            <v>114.426</v>
          </cell>
          <cell r="O372">
            <v>263.77699999999999</v>
          </cell>
          <cell r="P372">
            <v>76.887</v>
          </cell>
          <cell r="Q372">
            <v>516.81399999999996</v>
          </cell>
          <cell r="R372">
            <v>52.49</v>
          </cell>
          <cell r="S372">
            <v>112.014</v>
          </cell>
          <cell r="T372">
            <v>43.13</v>
          </cell>
          <cell r="U372">
            <v>150.67599999999999</v>
          </cell>
          <cell r="V372">
            <v>50.701000000000001</v>
          </cell>
          <cell r="W372">
            <v>26.933</v>
          </cell>
          <cell r="X372">
            <v>7.36</v>
          </cell>
          <cell r="Y372">
            <v>38.734000000000002</v>
          </cell>
          <cell r="Z372">
            <v>31.559000000000001</v>
          </cell>
          <cell r="AA372">
            <v>40.274000000000001</v>
          </cell>
          <cell r="AB372">
            <v>461.952</v>
          </cell>
          <cell r="AC372">
            <v>262.70999999999998</v>
          </cell>
          <cell r="AD372">
            <v>47.027999999999999</v>
          </cell>
          <cell r="AE372">
            <v>141.352</v>
          </cell>
        </row>
        <row r="373">
          <cell r="A373">
            <v>33269</v>
          </cell>
          <cell r="B373">
            <v>3103.6979999999999</v>
          </cell>
          <cell r="C373">
            <v>314.07499999999999</v>
          </cell>
          <cell r="D373">
            <v>244.41399999999999</v>
          </cell>
          <cell r="E373">
            <v>1012.576</v>
          </cell>
          <cell r="F373">
            <v>5686.0159999999996</v>
          </cell>
          <cell r="G373">
            <v>238.21299999999999</v>
          </cell>
          <cell r="H373">
            <v>5750.8</v>
          </cell>
          <cell r="I373">
            <v>582.72299999999996</v>
          </cell>
          <cell r="J373">
            <v>356.93700000000001</v>
          </cell>
          <cell r="K373">
            <v>36.093000000000004</v>
          </cell>
          <cell r="L373">
            <v>326.608</v>
          </cell>
          <cell r="M373">
            <v>44.024000000000001</v>
          </cell>
          <cell r="N373">
            <v>114.426</v>
          </cell>
          <cell r="O373">
            <v>263.77699999999999</v>
          </cell>
          <cell r="P373">
            <v>76.887</v>
          </cell>
          <cell r="Q373">
            <v>516.81399999999996</v>
          </cell>
          <cell r="R373">
            <v>52.49</v>
          </cell>
          <cell r="S373">
            <v>112.014</v>
          </cell>
          <cell r="T373">
            <v>43.13</v>
          </cell>
          <cell r="U373">
            <v>150.67599999999999</v>
          </cell>
          <cell r="V373">
            <v>50.701000000000001</v>
          </cell>
          <cell r="W373">
            <v>26.933</v>
          </cell>
          <cell r="X373">
            <v>7.36</v>
          </cell>
          <cell r="Y373">
            <v>38.734000000000002</v>
          </cell>
          <cell r="Z373">
            <v>31.559000000000001</v>
          </cell>
          <cell r="AA373">
            <v>40.274000000000001</v>
          </cell>
          <cell r="AB373">
            <v>461.952</v>
          </cell>
          <cell r="AC373">
            <v>262.70999999999998</v>
          </cell>
          <cell r="AD373">
            <v>47.027999999999999</v>
          </cell>
          <cell r="AE373">
            <v>141.352</v>
          </cell>
        </row>
        <row r="374">
          <cell r="A374">
            <v>33297</v>
          </cell>
          <cell r="B374">
            <v>3103.6979999999999</v>
          </cell>
          <cell r="C374">
            <v>314.07499999999999</v>
          </cell>
          <cell r="D374">
            <v>244.41399999999999</v>
          </cell>
          <cell r="E374">
            <v>1012.576</v>
          </cell>
          <cell r="F374">
            <v>5686.0159999999996</v>
          </cell>
          <cell r="G374">
            <v>238.21299999999999</v>
          </cell>
          <cell r="H374">
            <v>5750.8</v>
          </cell>
          <cell r="I374">
            <v>582.72299999999996</v>
          </cell>
          <cell r="J374">
            <v>356.93700000000001</v>
          </cell>
          <cell r="K374">
            <v>36.093000000000004</v>
          </cell>
          <cell r="L374">
            <v>326.608</v>
          </cell>
          <cell r="M374">
            <v>44.024000000000001</v>
          </cell>
          <cell r="N374">
            <v>114.426</v>
          </cell>
          <cell r="O374">
            <v>263.77699999999999</v>
          </cell>
          <cell r="P374">
            <v>76.887</v>
          </cell>
          <cell r="Q374">
            <v>516.81399999999996</v>
          </cell>
          <cell r="R374">
            <v>52.49</v>
          </cell>
          <cell r="S374">
            <v>112.014</v>
          </cell>
          <cell r="T374">
            <v>43.13</v>
          </cell>
          <cell r="U374">
            <v>150.67599999999999</v>
          </cell>
          <cell r="V374">
            <v>50.701000000000001</v>
          </cell>
          <cell r="W374">
            <v>26.933</v>
          </cell>
          <cell r="X374">
            <v>7.36</v>
          </cell>
          <cell r="Y374">
            <v>38.734000000000002</v>
          </cell>
          <cell r="Z374">
            <v>31.559000000000001</v>
          </cell>
          <cell r="AA374">
            <v>40.274000000000001</v>
          </cell>
          <cell r="AB374">
            <v>461.952</v>
          </cell>
          <cell r="AC374">
            <v>262.70999999999998</v>
          </cell>
          <cell r="AD374">
            <v>47.027999999999999</v>
          </cell>
          <cell r="AE374">
            <v>141.352</v>
          </cell>
        </row>
        <row r="375">
          <cell r="A375">
            <v>33328</v>
          </cell>
          <cell r="B375">
            <v>3103.6979999999999</v>
          </cell>
          <cell r="C375">
            <v>314.07499999999999</v>
          </cell>
          <cell r="D375">
            <v>244.41399999999999</v>
          </cell>
          <cell r="E375">
            <v>1012.576</v>
          </cell>
          <cell r="F375">
            <v>5686.0159999999996</v>
          </cell>
          <cell r="G375">
            <v>238.21299999999999</v>
          </cell>
          <cell r="H375">
            <v>5750.8</v>
          </cell>
          <cell r="I375">
            <v>582.72299999999996</v>
          </cell>
          <cell r="J375">
            <v>356.93700000000001</v>
          </cell>
          <cell r="K375">
            <v>36.093000000000004</v>
          </cell>
          <cell r="L375">
            <v>326.608</v>
          </cell>
          <cell r="M375">
            <v>44.024000000000001</v>
          </cell>
          <cell r="N375">
            <v>114.426</v>
          </cell>
          <cell r="O375">
            <v>263.77699999999999</v>
          </cell>
          <cell r="P375">
            <v>76.887</v>
          </cell>
          <cell r="Q375">
            <v>516.81399999999996</v>
          </cell>
          <cell r="R375">
            <v>52.49</v>
          </cell>
          <cell r="S375">
            <v>112.014</v>
          </cell>
          <cell r="T375">
            <v>43.13</v>
          </cell>
          <cell r="U375">
            <v>150.67599999999999</v>
          </cell>
          <cell r="V375">
            <v>50.701000000000001</v>
          </cell>
          <cell r="W375">
            <v>26.933</v>
          </cell>
          <cell r="X375">
            <v>7.36</v>
          </cell>
          <cell r="Y375">
            <v>38.734000000000002</v>
          </cell>
          <cell r="Z375">
            <v>31.559000000000001</v>
          </cell>
          <cell r="AA375">
            <v>40.274000000000001</v>
          </cell>
          <cell r="AB375">
            <v>461.952</v>
          </cell>
          <cell r="AC375">
            <v>262.70999999999998</v>
          </cell>
          <cell r="AD375">
            <v>47.027999999999999</v>
          </cell>
          <cell r="AE375">
            <v>141.352</v>
          </cell>
        </row>
        <row r="376">
          <cell r="A376">
            <v>33358</v>
          </cell>
          <cell r="B376">
            <v>3103.6979999999999</v>
          </cell>
          <cell r="C376">
            <v>314.07499999999999</v>
          </cell>
          <cell r="D376">
            <v>244.41399999999999</v>
          </cell>
          <cell r="E376">
            <v>1012.576</v>
          </cell>
          <cell r="F376">
            <v>5686.0159999999996</v>
          </cell>
          <cell r="G376">
            <v>238.21299999999999</v>
          </cell>
          <cell r="H376">
            <v>5750.8</v>
          </cell>
          <cell r="I376">
            <v>582.72299999999996</v>
          </cell>
          <cell r="J376">
            <v>356.93700000000001</v>
          </cell>
          <cell r="K376">
            <v>36.093000000000004</v>
          </cell>
          <cell r="L376">
            <v>326.608</v>
          </cell>
          <cell r="M376">
            <v>44.024000000000001</v>
          </cell>
          <cell r="N376">
            <v>114.426</v>
          </cell>
          <cell r="O376">
            <v>263.77699999999999</v>
          </cell>
          <cell r="P376">
            <v>76.887</v>
          </cell>
          <cell r="Q376">
            <v>516.81399999999996</v>
          </cell>
          <cell r="R376">
            <v>52.49</v>
          </cell>
          <cell r="S376">
            <v>112.014</v>
          </cell>
          <cell r="T376">
            <v>43.13</v>
          </cell>
          <cell r="U376">
            <v>150.67599999999999</v>
          </cell>
          <cell r="V376">
            <v>50.701000000000001</v>
          </cell>
          <cell r="W376">
            <v>26.933</v>
          </cell>
          <cell r="X376">
            <v>7.36</v>
          </cell>
          <cell r="Y376">
            <v>38.734000000000002</v>
          </cell>
          <cell r="Z376">
            <v>31.559000000000001</v>
          </cell>
          <cell r="AA376">
            <v>40.274000000000001</v>
          </cell>
          <cell r="AB376">
            <v>461.952</v>
          </cell>
          <cell r="AC376">
            <v>262.70999999999998</v>
          </cell>
          <cell r="AD376">
            <v>47.027999999999999</v>
          </cell>
          <cell r="AE376">
            <v>141.352</v>
          </cell>
        </row>
        <row r="377">
          <cell r="A377">
            <v>33389</v>
          </cell>
          <cell r="B377">
            <v>3103.6979999999999</v>
          </cell>
          <cell r="C377">
            <v>314.07499999999999</v>
          </cell>
          <cell r="D377">
            <v>244.41399999999999</v>
          </cell>
          <cell r="E377">
            <v>1012.576</v>
          </cell>
          <cell r="F377">
            <v>5686.0159999999996</v>
          </cell>
          <cell r="G377">
            <v>238.21299999999999</v>
          </cell>
          <cell r="H377">
            <v>5750.8</v>
          </cell>
          <cell r="I377">
            <v>582.72299999999996</v>
          </cell>
          <cell r="J377">
            <v>356.93700000000001</v>
          </cell>
          <cell r="K377">
            <v>36.093000000000004</v>
          </cell>
          <cell r="L377">
            <v>326.608</v>
          </cell>
          <cell r="M377">
            <v>44.024000000000001</v>
          </cell>
          <cell r="N377">
            <v>114.426</v>
          </cell>
          <cell r="O377">
            <v>263.77699999999999</v>
          </cell>
          <cell r="P377">
            <v>76.887</v>
          </cell>
          <cell r="Q377">
            <v>516.81399999999996</v>
          </cell>
          <cell r="R377">
            <v>52.49</v>
          </cell>
          <cell r="S377">
            <v>112.014</v>
          </cell>
          <cell r="T377">
            <v>43.13</v>
          </cell>
          <cell r="U377">
            <v>150.67599999999999</v>
          </cell>
          <cell r="V377">
            <v>50.701000000000001</v>
          </cell>
          <cell r="W377">
            <v>26.933</v>
          </cell>
          <cell r="X377">
            <v>7.36</v>
          </cell>
          <cell r="Y377">
            <v>38.734000000000002</v>
          </cell>
          <cell r="Z377">
            <v>31.559000000000001</v>
          </cell>
          <cell r="AA377">
            <v>40.274000000000001</v>
          </cell>
          <cell r="AB377">
            <v>461.952</v>
          </cell>
          <cell r="AC377">
            <v>262.70999999999998</v>
          </cell>
          <cell r="AD377">
            <v>47.027999999999999</v>
          </cell>
          <cell r="AE377">
            <v>141.352</v>
          </cell>
        </row>
        <row r="378">
          <cell r="A378">
            <v>33419</v>
          </cell>
          <cell r="B378">
            <v>3103.6979999999999</v>
          </cell>
          <cell r="C378">
            <v>314.07499999999999</v>
          </cell>
          <cell r="D378">
            <v>244.41399999999999</v>
          </cell>
          <cell r="E378">
            <v>1012.576</v>
          </cell>
          <cell r="F378">
            <v>5686.0159999999996</v>
          </cell>
          <cell r="G378">
            <v>238.21299999999999</v>
          </cell>
          <cell r="H378">
            <v>5750.8</v>
          </cell>
          <cell r="I378">
            <v>582.72299999999996</v>
          </cell>
          <cell r="J378">
            <v>356.93700000000001</v>
          </cell>
          <cell r="K378">
            <v>36.093000000000004</v>
          </cell>
          <cell r="L378">
            <v>326.608</v>
          </cell>
          <cell r="M378">
            <v>44.024000000000001</v>
          </cell>
          <cell r="N378">
            <v>114.426</v>
          </cell>
          <cell r="O378">
            <v>263.77699999999999</v>
          </cell>
          <cell r="P378">
            <v>76.887</v>
          </cell>
          <cell r="Q378">
            <v>516.81399999999996</v>
          </cell>
          <cell r="R378">
            <v>52.49</v>
          </cell>
          <cell r="S378">
            <v>112.014</v>
          </cell>
          <cell r="T378">
            <v>43.13</v>
          </cell>
          <cell r="U378">
            <v>150.67599999999999</v>
          </cell>
          <cell r="V378">
            <v>50.701000000000001</v>
          </cell>
          <cell r="W378">
            <v>26.933</v>
          </cell>
          <cell r="X378">
            <v>7.36</v>
          </cell>
          <cell r="Y378">
            <v>38.734000000000002</v>
          </cell>
          <cell r="Z378">
            <v>31.559000000000001</v>
          </cell>
          <cell r="AA378">
            <v>40.274000000000001</v>
          </cell>
          <cell r="AB378">
            <v>461.952</v>
          </cell>
          <cell r="AC378">
            <v>262.70999999999998</v>
          </cell>
          <cell r="AD378">
            <v>47.027999999999999</v>
          </cell>
          <cell r="AE378">
            <v>141.352</v>
          </cell>
        </row>
        <row r="379">
          <cell r="A379">
            <v>33450</v>
          </cell>
          <cell r="B379">
            <v>3103.6979999999999</v>
          </cell>
          <cell r="C379">
            <v>314.07499999999999</v>
          </cell>
          <cell r="D379">
            <v>244.41399999999999</v>
          </cell>
          <cell r="E379">
            <v>1012.576</v>
          </cell>
          <cell r="F379">
            <v>5686.0159999999996</v>
          </cell>
          <cell r="G379">
            <v>238.21299999999999</v>
          </cell>
          <cell r="H379">
            <v>5750.8</v>
          </cell>
          <cell r="I379">
            <v>582.72299999999996</v>
          </cell>
          <cell r="J379">
            <v>356.93700000000001</v>
          </cell>
          <cell r="K379">
            <v>36.093000000000004</v>
          </cell>
          <cell r="L379">
            <v>326.608</v>
          </cell>
          <cell r="M379">
            <v>44.024000000000001</v>
          </cell>
          <cell r="N379">
            <v>114.426</v>
          </cell>
          <cell r="O379">
            <v>263.77699999999999</v>
          </cell>
          <cell r="P379">
            <v>76.887</v>
          </cell>
          <cell r="Q379">
            <v>516.81399999999996</v>
          </cell>
          <cell r="R379">
            <v>52.49</v>
          </cell>
          <cell r="S379">
            <v>112.014</v>
          </cell>
          <cell r="T379">
            <v>43.13</v>
          </cell>
          <cell r="U379">
            <v>150.67599999999999</v>
          </cell>
          <cell r="V379">
            <v>50.701000000000001</v>
          </cell>
          <cell r="W379">
            <v>26.933</v>
          </cell>
          <cell r="X379">
            <v>7.36</v>
          </cell>
          <cell r="Y379">
            <v>38.734000000000002</v>
          </cell>
          <cell r="Z379">
            <v>31.559000000000001</v>
          </cell>
          <cell r="AA379">
            <v>40.274000000000001</v>
          </cell>
          <cell r="AB379">
            <v>461.952</v>
          </cell>
          <cell r="AC379">
            <v>262.70999999999998</v>
          </cell>
          <cell r="AD379">
            <v>47.027999999999999</v>
          </cell>
          <cell r="AE379">
            <v>141.352</v>
          </cell>
        </row>
        <row r="380">
          <cell r="A380">
            <v>33481</v>
          </cell>
          <cell r="B380">
            <v>3103.6979999999999</v>
          </cell>
          <cell r="C380">
            <v>314.07499999999999</v>
          </cell>
          <cell r="D380">
            <v>244.41399999999999</v>
          </cell>
          <cell r="E380">
            <v>1012.576</v>
          </cell>
          <cell r="F380">
            <v>5686.0159999999996</v>
          </cell>
          <cell r="G380">
            <v>238.21299999999999</v>
          </cell>
          <cell r="H380">
            <v>5750.8</v>
          </cell>
          <cell r="I380">
            <v>582.72299999999996</v>
          </cell>
          <cell r="J380">
            <v>356.93700000000001</v>
          </cell>
          <cell r="K380">
            <v>36.093000000000004</v>
          </cell>
          <cell r="L380">
            <v>326.608</v>
          </cell>
          <cell r="M380">
            <v>44.024000000000001</v>
          </cell>
          <cell r="N380">
            <v>114.426</v>
          </cell>
          <cell r="O380">
            <v>263.77699999999999</v>
          </cell>
          <cell r="P380">
            <v>76.887</v>
          </cell>
          <cell r="Q380">
            <v>516.81399999999996</v>
          </cell>
          <cell r="R380">
            <v>52.49</v>
          </cell>
          <cell r="S380">
            <v>112.014</v>
          </cell>
          <cell r="T380">
            <v>43.13</v>
          </cell>
          <cell r="U380">
            <v>150.67599999999999</v>
          </cell>
          <cell r="V380">
            <v>50.701000000000001</v>
          </cell>
          <cell r="W380">
            <v>26.933</v>
          </cell>
          <cell r="X380">
            <v>7.36</v>
          </cell>
          <cell r="Y380">
            <v>38.734000000000002</v>
          </cell>
          <cell r="Z380">
            <v>31.559000000000001</v>
          </cell>
          <cell r="AA380">
            <v>40.274000000000001</v>
          </cell>
          <cell r="AB380">
            <v>461.952</v>
          </cell>
          <cell r="AC380">
            <v>262.70999999999998</v>
          </cell>
          <cell r="AD380">
            <v>47.027999999999999</v>
          </cell>
          <cell r="AE380">
            <v>141.352</v>
          </cell>
        </row>
        <row r="381">
          <cell r="A381">
            <v>33511</v>
          </cell>
          <cell r="B381">
            <v>3103.6979999999999</v>
          </cell>
          <cell r="C381">
            <v>314.07499999999999</v>
          </cell>
          <cell r="D381">
            <v>244.41399999999999</v>
          </cell>
          <cell r="E381">
            <v>1012.576</v>
          </cell>
          <cell r="F381">
            <v>5686.0159999999996</v>
          </cell>
          <cell r="G381">
            <v>238.21299999999999</v>
          </cell>
          <cell r="H381">
            <v>5750.8</v>
          </cell>
          <cell r="I381">
            <v>582.72299999999996</v>
          </cell>
          <cell r="J381">
            <v>356.93700000000001</v>
          </cell>
          <cell r="K381">
            <v>36.093000000000004</v>
          </cell>
          <cell r="L381">
            <v>326.608</v>
          </cell>
          <cell r="M381">
            <v>44.024000000000001</v>
          </cell>
          <cell r="N381">
            <v>114.426</v>
          </cell>
          <cell r="O381">
            <v>263.77699999999999</v>
          </cell>
          <cell r="P381">
            <v>76.887</v>
          </cell>
          <cell r="Q381">
            <v>516.81399999999996</v>
          </cell>
          <cell r="R381">
            <v>52.49</v>
          </cell>
          <cell r="S381">
            <v>112.014</v>
          </cell>
          <cell r="T381">
            <v>43.13</v>
          </cell>
          <cell r="U381">
            <v>150.67599999999999</v>
          </cell>
          <cell r="V381">
            <v>50.701000000000001</v>
          </cell>
          <cell r="W381">
            <v>26.933</v>
          </cell>
          <cell r="X381">
            <v>7.36</v>
          </cell>
          <cell r="Y381">
            <v>38.734000000000002</v>
          </cell>
          <cell r="Z381">
            <v>31.559000000000001</v>
          </cell>
          <cell r="AA381">
            <v>40.274000000000001</v>
          </cell>
          <cell r="AB381">
            <v>461.952</v>
          </cell>
          <cell r="AC381">
            <v>262.70999999999998</v>
          </cell>
          <cell r="AD381">
            <v>47.027999999999999</v>
          </cell>
          <cell r="AE381">
            <v>141.352</v>
          </cell>
        </row>
        <row r="382">
          <cell r="A382">
            <v>33542</v>
          </cell>
          <cell r="B382">
            <v>3103.6979999999999</v>
          </cell>
          <cell r="C382">
            <v>314.07499999999999</v>
          </cell>
          <cell r="D382">
            <v>244.41399999999999</v>
          </cell>
          <cell r="E382">
            <v>1012.576</v>
          </cell>
          <cell r="F382">
            <v>5686.0159999999996</v>
          </cell>
          <cell r="G382">
            <v>238.21299999999999</v>
          </cell>
          <cell r="H382">
            <v>5750.8</v>
          </cell>
          <cell r="I382">
            <v>582.72299999999996</v>
          </cell>
          <cell r="J382">
            <v>356.93700000000001</v>
          </cell>
          <cell r="K382">
            <v>36.093000000000004</v>
          </cell>
          <cell r="L382">
            <v>326.608</v>
          </cell>
          <cell r="M382">
            <v>44.024000000000001</v>
          </cell>
          <cell r="N382">
            <v>114.426</v>
          </cell>
          <cell r="O382">
            <v>263.77699999999999</v>
          </cell>
          <cell r="P382">
            <v>76.887</v>
          </cell>
          <cell r="Q382">
            <v>516.81399999999996</v>
          </cell>
          <cell r="R382">
            <v>52.49</v>
          </cell>
          <cell r="S382">
            <v>112.014</v>
          </cell>
          <cell r="T382">
            <v>43.13</v>
          </cell>
          <cell r="U382">
            <v>150.67599999999999</v>
          </cell>
          <cell r="V382">
            <v>50.701000000000001</v>
          </cell>
          <cell r="W382">
            <v>26.933</v>
          </cell>
          <cell r="X382">
            <v>7.36</v>
          </cell>
          <cell r="Y382">
            <v>38.734000000000002</v>
          </cell>
          <cell r="Z382">
            <v>31.559000000000001</v>
          </cell>
          <cell r="AA382">
            <v>40.274000000000001</v>
          </cell>
          <cell r="AB382">
            <v>461.952</v>
          </cell>
          <cell r="AC382">
            <v>262.70999999999998</v>
          </cell>
          <cell r="AD382">
            <v>47.027999999999999</v>
          </cell>
          <cell r="AE382">
            <v>141.352</v>
          </cell>
        </row>
        <row r="383">
          <cell r="A383">
            <v>33572</v>
          </cell>
          <cell r="B383">
            <v>3103.6979999999999</v>
          </cell>
          <cell r="C383">
            <v>314.07499999999999</v>
          </cell>
          <cell r="D383">
            <v>244.41399999999999</v>
          </cell>
          <cell r="E383">
            <v>1012.576</v>
          </cell>
          <cell r="F383">
            <v>5686.0159999999996</v>
          </cell>
          <cell r="G383">
            <v>238.21299999999999</v>
          </cell>
          <cell r="H383">
            <v>5750.8</v>
          </cell>
          <cell r="I383">
            <v>582.72299999999996</v>
          </cell>
          <cell r="J383">
            <v>356.93700000000001</v>
          </cell>
          <cell r="K383">
            <v>36.093000000000004</v>
          </cell>
          <cell r="L383">
            <v>326.608</v>
          </cell>
          <cell r="M383">
            <v>44.024000000000001</v>
          </cell>
          <cell r="N383">
            <v>114.426</v>
          </cell>
          <cell r="O383">
            <v>263.77699999999999</v>
          </cell>
          <cell r="P383">
            <v>76.887</v>
          </cell>
          <cell r="Q383">
            <v>516.81399999999996</v>
          </cell>
          <cell r="R383">
            <v>52.49</v>
          </cell>
          <cell r="S383">
            <v>112.014</v>
          </cell>
          <cell r="T383">
            <v>43.13</v>
          </cell>
          <cell r="U383">
            <v>150.67599999999999</v>
          </cell>
          <cell r="V383">
            <v>50.701000000000001</v>
          </cell>
          <cell r="W383">
            <v>26.933</v>
          </cell>
          <cell r="X383">
            <v>7.36</v>
          </cell>
          <cell r="Y383">
            <v>38.734000000000002</v>
          </cell>
          <cell r="Z383">
            <v>31.559000000000001</v>
          </cell>
          <cell r="AA383">
            <v>40.274000000000001</v>
          </cell>
          <cell r="AB383">
            <v>461.952</v>
          </cell>
          <cell r="AC383">
            <v>262.70999999999998</v>
          </cell>
          <cell r="AD383">
            <v>47.027999999999999</v>
          </cell>
          <cell r="AE383">
            <v>141.352</v>
          </cell>
        </row>
        <row r="384">
          <cell r="A384">
            <v>33603</v>
          </cell>
          <cell r="B384">
            <v>3536.8009999999999</v>
          </cell>
          <cell r="C384">
            <v>329.34500000000003</v>
          </cell>
          <cell r="D384">
            <v>257.76499999999999</v>
          </cell>
          <cell r="E384">
            <v>1055.845</v>
          </cell>
          <cell r="F384">
            <v>5905.9579999999996</v>
          </cell>
          <cell r="G384">
            <v>241.00200000000001</v>
          </cell>
          <cell r="H384">
            <v>5930.7</v>
          </cell>
          <cell r="I384">
            <v>598.20799999999997</v>
          </cell>
          <cell r="J384">
            <v>379.46899999999999</v>
          </cell>
          <cell r="K384">
            <v>43.066000000000003</v>
          </cell>
          <cell r="L384">
            <v>274.84199999999998</v>
          </cell>
          <cell r="M384">
            <v>49.134</v>
          </cell>
          <cell r="N384">
            <v>128.16800000000001</v>
          </cell>
          <cell r="O384">
            <v>308.185</v>
          </cell>
          <cell r="P384">
            <v>88.832999999999998</v>
          </cell>
          <cell r="Q384">
            <v>509.38200000000001</v>
          </cell>
          <cell r="R384">
            <v>59.17</v>
          </cell>
          <cell r="S384">
            <v>120.22499999999999</v>
          </cell>
          <cell r="T384">
            <v>36.970999999999997</v>
          </cell>
          <cell r="U384">
            <v>151.041</v>
          </cell>
          <cell r="V384">
            <v>51.552</v>
          </cell>
          <cell r="W384">
            <v>24.881</v>
          </cell>
          <cell r="X384">
            <v>6.8840000000000003</v>
          </cell>
          <cell r="Y384">
            <v>28.396999999999998</v>
          </cell>
          <cell r="Z384">
            <v>36.423999999999999</v>
          </cell>
          <cell r="AA384">
            <v>41.24</v>
          </cell>
          <cell r="AB384">
            <v>407.33800000000002</v>
          </cell>
          <cell r="AC384">
            <v>314.45400000000001</v>
          </cell>
          <cell r="AD384">
            <v>51.734000000000002</v>
          </cell>
          <cell r="AE384">
            <v>189.72</v>
          </cell>
        </row>
        <row r="385">
          <cell r="A385">
            <v>33634</v>
          </cell>
          <cell r="B385">
            <v>3536.8009999999999</v>
          </cell>
          <cell r="C385">
            <v>329.34500000000003</v>
          </cell>
          <cell r="D385">
            <v>257.76499999999999</v>
          </cell>
          <cell r="E385">
            <v>1055.845</v>
          </cell>
          <cell r="F385">
            <v>5905.9579999999996</v>
          </cell>
          <cell r="G385">
            <v>241.00200000000001</v>
          </cell>
          <cell r="H385">
            <v>5930.7</v>
          </cell>
          <cell r="I385">
            <v>598.20799999999997</v>
          </cell>
          <cell r="J385">
            <v>379.46899999999999</v>
          </cell>
          <cell r="K385">
            <v>43.066000000000003</v>
          </cell>
          <cell r="L385">
            <v>274.84199999999998</v>
          </cell>
          <cell r="M385">
            <v>49.134</v>
          </cell>
          <cell r="N385">
            <v>128.16800000000001</v>
          </cell>
          <cell r="O385">
            <v>308.185</v>
          </cell>
          <cell r="P385">
            <v>88.832999999999998</v>
          </cell>
          <cell r="Q385">
            <v>509.38200000000001</v>
          </cell>
          <cell r="R385">
            <v>59.17</v>
          </cell>
          <cell r="S385">
            <v>120.22499999999999</v>
          </cell>
          <cell r="T385">
            <v>36.970999999999997</v>
          </cell>
          <cell r="U385">
            <v>151.041</v>
          </cell>
          <cell r="V385">
            <v>51.552</v>
          </cell>
          <cell r="W385">
            <v>24.881</v>
          </cell>
          <cell r="X385">
            <v>6.8840000000000003</v>
          </cell>
          <cell r="Y385">
            <v>28.396999999999998</v>
          </cell>
          <cell r="Z385">
            <v>36.423999999999999</v>
          </cell>
          <cell r="AA385">
            <v>41.24</v>
          </cell>
          <cell r="AB385">
            <v>407.33800000000002</v>
          </cell>
          <cell r="AC385">
            <v>314.45400000000001</v>
          </cell>
          <cell r="AD385">
            <v>51.734000000000002</v>
          </cell>
          <cell r="AE385">
            <v>189.72</v>
          </cell>
        </row>
        <row r="386">
          <cell r="A386">
            <v>33663</v>
          </cell>
          <cell r="B386">
            <v>3536.8009999999999</v>
          </cell>
          <cell r="C386">
            <v>329.34500000000003</v>
          </cell>
          <cell r="D386">
            <v>257.76499999999999</v>
          </cell>
          <cell r="E386">
            <v>1055.845</v>
          </cell>
          <cell r="F386">
            <v>5905.9579999999996</v>
          </cell>
          <cell r="G386">
            <v>241.00200000000001</v>
          </cell>
          <cell r="H386">
            <v>5930.7</v>
          </cell>
          <cell r="I386">
            <v>598.20799999999997</v>
          </cell>
          <cell r="J386">
            <v>379.46899999999999</v>
          </cell>
          <cell r="K386">
            <v>43.066000000000003</v>
          </cell>
          <cell r="L386">
            <v>274.84199999999998</v>
          </cell>
          <cell r="M386">
            <v>49.134</v>
          </cell>
          <cell r="N386">
            <v>128.16800000000001</v>
          </cell>
          <cell r="O386">
            <v>308.185</v>
          </cell>
          <cell r="P386">
            <v>88.832999999999998</v>
          </cell>
          <cell r="Q386">
            <v>509.38200000000001</v>
          </cell>
          <cell r="R386">
            <v>59.17</v>
          </cell>
          <cell r="S386">
            <v>120.22499999999999</v>
          </cell>
          <cell r="T386">
            <v>36.970999999999997</v>
          </cell>
          <cell r="U386">
            <v>151.041</v>
          </cell>
          <cell r="V386">
            <v>51.552</v>
          </cell>
          <cell r="W386">
            <v>24.881</v>
          </cell>
          <cell r="X386">
            <v>6.8840000000000003</v>
          </cell>
          <cell r="Y386">
            <v>28.396999999999998</v>
          </cell>
          <cell r="Z386">
            <v>36.423999999999999</v>
          </cell>
          <cell r="AA386">
            <v>41.24</v>
          </cell>
          <cell r="AB386">
            <v>407.33800000000002</v>
          </cell>
          <cell r="AC386">
            <v>314.45400000000001</v>
          </cell>
          <cell r="AD386">
            <v>51.734000000000002</v>
          </cell>
          <cell r="AE386">
            <v>189.72</v>
          </cell>
        </row>
        <row r="387">
          <cell r="A387">
            <v>33694</v>
          </cell>
          <cell r="B387">
            <v>3536.8009999999999</v>
          </cell>
          <cell r="C387">
            <v>329.34500000000003</v>
          </cell>
          <cell r="D387">
            <v>257.76499999999999</v>
          </cell>
          <cell r="E387">
            <v>1055.845</v>
          </cell>
          <cell r="F387">
            <v>5905.9579999999996</v>
          </cell>
          <cell r="G387">
            <v>241.00200000000001</v>
          </cell>
          <cell r="H387">
            <v>5930.7</v>
          </cell>
          <cell r="I387">
            <v>598.20799999999997</v>
          </cell>
          <cell r="J387">
            <v>379.46899999999999</v>
          </cell>
          <cell r="K387">
            <v>43.066000000000003</v>
          </cell>
          <cell r="L387">
            <v>274.84199999999998</v>
          </cell>
          <cell r="M387">
            <v>49.134</v>
          </cell>
          <cell r="N387">
            <v>128.16800000000001</v>
          </cell>
          <cell r="O387">
            <v>308.185</v>
          </cell>
          <cell r="P387">
            <v>88.832999999999998</v>
          </cell>
          <cell r="Q387">
            <v>509.38200000000001</v>
          </cell>
          <cell r="R387">
            <v>59.17</v>
          </cell>
          <cell r="S387">
            <v>120.22499999999999</v>
          </cell>
          <cell r="T387">
            <v>36.970999999999997</v>
          </cell>
          <cell r="U387">
            <v>151.041</v>
          </cell>
          <cell r="V387">
            <v>51.552</v>
          </cell>
          <cell r="W387">
            <v>24.881</v>
          </cell>
          <cell r="X387">
            <v>6.8840000000000003</v>
          </cell>
          <cell r="Y387">
            <v>28.396999999999998</v>
          </cell>
          <cell r="Z387">
            <v>36.423999999999999</v>
          </cell>
          <cell r="AA387">
            <v>41.24</v>
          </cell>
          <cell r="AB387">
            <v>407.33800000000002</v>
          </cell>
          <cell r="AC387">
            <v>314.45400000000001</v>
          </cell>
          <cell r="AD387">
            <v>51.734000000000002</v>
          </cell>
          <cell r="AE387">
            <v>189.72</v>
          </cell>
        </row>
        <row r="388">
          <cell r="A388">
            <v>33724</v>
          </cell>
          <cell r="B388">
            <v>3536.8009999999999</v>
          </cell>
          <cell r="C388">
            <v>329.34500000000003</v>
          </cell>
          <cell r="D388">
            <v>257.76499999999999</v>
          </cell>
          <cell r="E388">
            <v>1055.845</v>
          </cell>
          <cell r="F388">
            <v>5905.9579999999996</v>
          </cell>
          <cell r="G388">
            <v>241.00200000000001</v>
          </cell>
          <cell r="H388">
            <v>5930.7</v>
          </cell>
          <cell r="I388">
            <v>598.20799999999997</v>
          </cell>
          <cell r="J388">
            <v>379.46899999999999</v>
          </cell>
          <cell r="K388">
            <v>43.066000000000003</v>
          </cell>
          <cell r="L388">
            <v>274.84199999999998</v>
          </cell>
          <cell r="M388">
            <v>49.134</v>
          </cell>
          <cell r="N388">
            <v>128.16800000000001</v>
          </cell>
          <cell r="O388">
            <v>308.185</v>
          </cell>
          <cell r="P388">
            <v>88.832999999999998</v>
          </cell>
          <cell r="Q388">
            <v>509.38200000000001</v>
          </cell>
          <cell r="R388">
            <v>59.17</v>
          </cell>
          <cell r="S388">
            <v>120.22499999999999</v>
          </cell>
          <cell r="T388">
            <v>36.970999999999997</v>
          </cell>
          <cell r="U388">
            <v>151.041</v>
          </cell>
          <cell r="V388">
            <v>51.552</v>
          </cell>
          <cell r="W388">
            <v>24.881</v>
          </cell>
          <cell r="X388">
            <v>6.8840000000000003</v>
          </cell>
          <cell r="Y388">
            <v>28.396999999999998</v>
          </cell>
          <cell r="Z388">
            <v>36.423999999999999</v>
          </cell>
          <cell r="AA388">
            <v>41.24</v>
          </cell>
          <cell r="AB388">
            <v>407.33800000000002</v>
          </cell>
          <cell r="AC388">
            <v>314.45400000000001</v>
          </cell>
          <cell r="AD388">
            <v>51.734000000000002</v>
          </cell>
          <cell r="AE388">
            <v>189.72</v>
          </cell>
        </row>
        <row r="389">
          <cell r="A389">
            <v>33755</v>
          </cell>
          <cell r="B389">
            <v>3536.8009999999999</v>
          </cell>
          <cell r="C389">
            <v>329.34500000000003</v>
          </cell>
          <cell r="D389">
            <v>257.76499999999999</v>
          </cell>
          <cell r="E389">
            <v>1055.845</v>
          </cell>
          <cell r="F389">
            <v>5905.9579999999996</v>
          </cell>
          <cell r="G389">
            <v>241.00200000000001</v>
          </cell>
          <cell r="H389">
            <v>5930.7</v>
          </cell>
          <cell r="I389">
            <v>598.20799999999997</v>
          </cell>
          <cell r="J389">
            <v>379.46899999999999</v>
          </cell>
          <cell r="K389">
            <v>43.066000000000003</v>
          </cell>
          <cell r="L389">
            <v>274.84199999999998</v>
          </cell>
          <cell r="M389">
            <v>49.134</v>
          </cell>
          <cell r="N389">
            <v>128.16800000000001</v>
          </cell>
          <cell r="O389">
            <v>308.185</v>
          </cell>
          <cell r="P389">
            <v>88.832999999999998</v>
          </cell>
          <cell r="Q389">
            <v>509.38200000000001</v>
          </cell>
          <cell r="R389">
            <v>59.17</v>
          </cell>
          <cell r="S389">
            <v>120.22499999999999</v>
          </cell>
          <cell r="T389">
            <v>36.970999999999997</v>
          </cell>
          <cell r="U389">
            <v>151.041</v>
          </cell>
          <cell r="V389">
            <v>51.552</v>
          </cell>
          <cell r="W389">
            <v>24.881</v>
          </cell>
          <cell r="X389">
            <v>6.8840000000000003</v>
          </cell>
          <cell r="Y389">
            <v>28.396999999999998</v>
          </cell>
          <cell r="Z389">
            <v>36.423999999999999</v>
          </cell>
          <cell r="AA389">
            <v>41.24</v>
          </cell>
          <cell r="AB389">
            <v>407.33800000000002</v>
          </cell>
          <cell r="AC389">
            <v>314.45400000000001</v>
          </cell>
          <cell r="AD389">
            <v>51.734000000000002</v>
          </cell>
          <cell r="AE389">
            <v>189.72</v>
          </cell>
        </row>
        <row r="390">
          <cell r="A390">
            <v>33785</v>
          </cell>
          <cell r="B390">
            <v>3536.8009999999999</v>
          </cell>
          <cell r="C390">
            <v>329.34500000000003</v>
          </cell>
          <cell r="D390">
            <v>257.76499999999999</v>
          </cell>
          <cell r="E390">
            <v>1055.845</v>
          </cell>
          <cell r="F390">
            <v>5905.9579999999996</v>
          </cell>
          <cell r="G390">
            <v>241.00200000000001</v>
          </cell>
          <cell r="H390">
            <v>5930.7</v>
          </cell>
          <cell r="I390">
            <v>598.20799999999997</v>
          </cell>
          <cell r="J390">
            <v>379.46899999999999</v>
          </cell>
          <cell r="K390">
            <v>43.066000000000003</v>
          </cell>
          <cell r="L390">
            <v>274.84199999999998</v>
          </cell>
          <cell r="M390">
            <v>49.134</v>
          </cell>
          <cell r="N390">
            <v>128.16800000000001</v>
          </cell>
          <cell r="O390">
            <v>308.185</v>
          </cell>
          <cell r="P390">
            <v>88.832999999999998</v>
          </cell>
          <cell r="Q390">
            <v>509.38200000000001</v>
          </cell>
          <cell r="R390">
            <v>59.17</v>
          </cell>
          <cell r="S390">
            <v>120.22499999999999</v>
          </cell>
          <cell r="T390">
            <v>36.970999999999997</v>
          </cell>
          <cell r="U390">
            <v>151.041</v>
          </cell>
          <cell r="V390">
            <v>51.552</v>
          </cell>
          <cell r="W390">
            <v>24.881</v>
          </cell>
          <cell r="X390">
            <v>6.8840000000000003</v>
          </cell>
          <cell r="Y390">
            <v>28.396999999999998</v>
          </cell>
          <cell r="Z390">
            <v>36.423999999999999</v>
          </cell>
          <cell r="AA390">
            <v>41.24</v>
          </cell>
          <cell r="AB390">
            <v>407.33800000000002</v>
          </cell>
          <cell r="AC390">
            <v>314.45400000000001</v>
          </cell>
          <cell r="AD390">
            <v>51.734000000000002</v>
          </cell>
          <cell r="AE390">
            <v>189.72</v>
          </cell>
        </row>
        <row r="391">
          <cell r="A391">
            <v>33816</v>
          </cell>
          <cell r="B391">
            <v>3536.8009999999999</v>
          </cell>
          <cell r="C391">
            <v>329.34500000000003</v>
          </cell>
          <cell r="D391">
            <v>257.76499999999999</v>
          </cell>
          <cell r="E391">
            <v>1055.845</v>
          </cell>
          <cell r="F391">
            <v>5905.9579999999996</v>
          </cell>
          <cell r="G391">
            <v>241.00200000000001</v>
          </cell>
          <cell r="H391">
            <v>5930.7</v>
          </cell>
          <cell r="I391">
            <v>598.20799999999997</v>
          </cell>
          <cell r="J391">
            <v>379.46899999999999</v>
          </cell>
          <cell r="K391">
            <v>43.066000000000003</v>
          </cell>
          <cell r="L391">
            <v>274.84199999999998</v>
          </cell>
          <cell r="M391">
            <v>49.134</v>
          </cell>
          <cell r="N391">
            <v>128.16800000000001</v>
          </cell>
          <cell r="O391">
            <v>308.185</v>
          </cell>
          <cell r="P391">
            <v>88.832999999999998</v>
          </cell>
          <cell r="Q391">
            <v>509.38200000000001</v>
          </cell>
          <cell r="R391">
            <v>59.17</v>
          </cell>
          <cell r="S391">
            <v>120.22499999999999</v>
          </cell>
          <cell r="T391">
            <v>36.970999999999997</v>
          </cell>
          <cell r="U391">
            <v>151.041</v>
          </cell>
          <cell r="V391">
            <v>51.552</v>
          </cell>
          <cell r="W391">
            <v>24.881</v>
          </cell>
          <cell r="X391">
            <v>6.8840000000000003</v>
          </cell>
          <cell r="Y391">
            <v>28.396999999999998</v>
          </cell>
          <cell r="Z391">
            <v>36.423999999999999</v>
          </cell>
          <cell r="AA391">
            <v>41.24</v>
          </cell>
          <cell r="AB391">
            <v>407.33800000000002</v>
          </cell>
          <cell r="AC391">
            <v>314.45400000000001</v>
          </cell>
          <cell r="AD391">
            <v>51.734000000000002</v>
          </cell>
          <cell r="AE391">
            <v>189.72</v>
          </cell>
        </row>
        <row r="392">
          <cell r="A392">
            <v>33847</v>
          </cell>
          <cell r="B392">
            <v>3536.8009999999999</v>
          </cell>
          <cell r="C392">
            <v>329.34500000000003</v>
          </cell>
          <cell r="D392">
            <v>257.76499999999999</v>
          </cell>
          <cell r="E392">
            <v>1055.845</v>
          </cell>
          <cell r="F392">
            <v>5905.9579999999996</v>
          </cell>
          <cell r="G392">
            <v>241.00200000000001</v>
          </cell>
          <cell r="H392">
            <v>5930.7</v>
          </cell>
          <cell r="I392">
            <v>598.20799999999997</v>
          </cell>
          <cell r="J392">
            <v>379.46899999999999</v>
          </cell>
          <cell r="K392">
            <v>43.066000000000003</v>
          </cell>
          <cell r="L392">
            <v>274.84199999999998</v>
          </cell>
          <cell r="M392">
            <v>49.134</v>
          </cell>
          <cell r="N392">
            <v>128.16800000000001</v>
          </cell>
          <cell r="O392">
            <v>308.185</v>
          </cell>
          <cell r="P392">
            <v>88.832999999999998</v>
          </cell>
          <cell r="Q392">
            <v>509.38200000000001</v>
          </cell>
          <cell r="R392">
            <v>59.17</v>
          </cell>
          <cell r="S392">
            <v>120.22499999999999</v>
          </cell>
          <cell r="T392">
            <v>36.970999999999997</v>
          </cell>
          <cell r="U392">
            <v>151.041</v>
          </cell>
          <cell r="V392">
            <v>51.552</v>
          </cell>
          <cell r="W392">
            <v>24.881</v>
          </cell>
          <cell r="X392">
            <v>6.8840000000000003</v>
          </cell>
          <cell r="Y392">
            <v>28.396999999999998</v>
          </cell>
          <cell r="Z392">
            <v>36.423999999999999</v>
          </cell>
          <cell r="AA392">
            <v>41.24</v>
          </cell>
          <cell r="AB392">
            <v>407.33800000000002</v>
          </cell>
          <cell r="AC392">
            <v>314.45400000000001</v>
          </cell>
          <cell r="AD392">
            <v>51.734000000000002</v>
          </cell>
          <cell r="AE392">
            <v>189.72</v>
          </cell>
        </row>
        <row r="393">
          <cell r="A393">
            <v>33877</v>
          </cell>
          <cell r="B393">
            <v>3536.8009999999999</v>
          </cell>
          <cell r="C393">
            <v>329.34500000000003</v>
          </cell>
          <cell r="D393">
            <v>257.76499999999999</v>
          </cell>
          <cell r="E393">
            <v>1055.845</v>
          </cell>
          <cell r="F393">
            <v>5905.9579999999996</v>
          </cell>
          <cell r="G393">
            <v>241.00200000000001</v>
          </cell>
          <cell r="H393">
            <v>5930.7</v>
          </cell>
          <cell r="I393">
            <v>598.20799999999997</v>
          </cell>
          <cell r="J393">
            <v>379.46899999999999</v>
          </cell>
          <cell r="K393">
            <v>43.066000000000003</v>
          </cell>
          <cell r="L393">
            <v>274.84199999999998</v>
          </cell>
          <cell r="M393">
            <v>49.134</v>
          </cell>
          <cell r="N393">
            <v>128.16800000000001</v>
          </cell>
          <cell r="O393">
            <v>308.185</v>
          </cell>
          <cell r="P393">
            <v>88.832999999999998</v>
          </cell>
          <cell r="Q393">
            <v>509.38200000000001</v>
          </cell>
          <cell r="R393">
            <v>59.17</v>
          </cell>
          <cell r="S393">
            <v>120.22499999999999</v>
          </cell>
          <cell r="T393">
            <v>36.970999999999997</v>
          </cell>
          <cell r="U393">
            <v>151.041</v>
          </cell>
          <cell r="V393">
            <v>51.552</v>
          </cell>
          <cell r="W393">
            <v>24.881</v>
          </cell>
          <cell r="X393">
            <v>6.8840000000000003</v>
          </cell>
          <cell r="Y393">
            <v>28.396999999999998</v>
          </cell>
          <cell r="Z393">
            <v>36.423999999999999</v>
          </cell>
          <cell r="AA393">
            <v>41.24</v>
          </cell>
          <cell r="AB393">
            <v>407.33800000000002</v>
          </cell>
          <cell r="AC393">
            <v>314.45400000000001</v>
          </cell>
          <cell r="AD393">
            <v>51.734000000000002</v>
          </cell>
          <cell r="AE393">
            <v>189.72</v>
          </cell>
        </row>
        <row r="394">
          <cell r="A394">
            <v>33908</v>
          </cell>
          <cell r="B394">
            <v>3536.8009999999999</v>
          </cell>
          <cell r="C394">
            <v>329.34500000000003</v>
          </cell>
          <cell r="D394">
            <v>257.76499999999999</v>
          </cell>
          <cell r="E394">
            <v>1055.845</v>
          </cell>
          <cell r="F394">
            <v>5905.9579999999996</v>
          </cell>
          <cell r="G394">
            <v>241.00200000000001</v>
          </cell>
          <cell r="H394">
            <v>5930.7</v>
          </cell>
          <cell r="I394">
            <v>598.20799999999997</v>
          </cell>
          <cell r="J394">
            <v>379.46899999999999</v>
          </cell>
          <cell r="K394">
            <v>43.066000000000003</v>
          </cell>
          <cell r="L394">
            <v>274.84199999999998</v>
          </cell>
          <cell r="M394">
            <v>49.134</v>
          </cell>
          <cell r="N394">
            <v>128.16800000000001</v>
          </cell>
          <cell r="O394">
            <v>308.185</v>
          </cell>
          <cell r="P394">
            <v>88.832999999999998</v>
          </cell>
          <cell r="Q394">
            <v>509.38200000000001</v>
          </cell>
          <cell r="R394">
            <v>59.17</v>
          </cell>
          <cell r="S394">
            <v>120.22499999999999</v>
          </cell>
          <cell r="T394">
            <v>36.970999999999997</v>
          </cell>
          <cell r="U394">
            <v>151.041</v>
          </cell>
          <cell r="V394">
            <v>51.552</v>
          </cell>
          <cell r="W394">
            <v>24.881</v>
          </cell>
          <cell r="X394">
            <v>6.8840000000000003</v>
          </cell>
          <cell r="Y394">
            <v>28.396999999999998</v>
          </cell>
          <cell r="Z394">
            <v>36.423999999999999</v>
          </cell>
          <cell r="AA394">
            <v>41.24</v>
          </cell>
          <cell r="AB394">
            <v>407.33800000000002</v>
          </cell>
          <cell r="AC394">
            <v>314.45400000000001</v>
          </cell>
          <cell r="AD394">
            <v>51.734000000000002</v>
          </cell>
          <cell r="AE394">
            <v>189.72</v>
          </cell>
        </row>
        <row r="395">
          <cell r="A395">
            <v>33938</v>
          </cell>
          <cell r="B395">
            <v>3536.8009999999999</v>
          </cell>
          <cell r="C395">
            <v>329.34500000000003</v>
          </cell>
          <cell r="D395">
            <v>257.76499999999999</v>
          </cell>
          <cell r="E395">
            <v>1055.845</v>
          </cell>
          <cell r="F395">
            <v>5905.9579999999996</v>
          </cell>
          <cell r="G395">
            <v>241.00200000000001</v>
          </cell>
          <cell r="H395">
            <v>5930.7</v>
          </cell>
          <cell r="I395">
            <v>598.20799999999997</v>
          </cell>
          <cell r="J395">
            <v>379.46899999999999</v>
          </cell>
          <cell r="K395">
            <v>43.066000000000003</v>
          </cell>
          <cell r="L395">
            <v>274.84199999999998</v>
          </cell>
          <cell r="M395">
            <v>49.134</v>
          </cell>
          <cell r="N395">
            <v>128.16800000000001</v>
          </cell>
          <cell r="O395">
            <v>308.185</v>
          </cell>
          <cell r="P395">
            <v>88.832999999999998</v>
          </cell>
          <cell r="Q395">
            <v>509.38200000000001</v>
          </cell>
          <cell r="R395">
            <v>59.17</v>
          </cell>
          <cell r="S395">
            <v>120.22499999999999</v>
          </cell>
          <cell r="T395">
            <v>36.970999999999997</v>
          </cell>
          <cell r="U395">
            <v>151.041</v>
          </cell>
          <cell r="V395">
            <v>51.552</v>
          </cell>
          <cell r="W395">
            <v>24.881</v>
          </cell>
          <cell r="X395">
            <v>6.8840000000000003</v>
          </cell>
          <cell r="Y395">
            <v>28.396999999999998</v>
          </cell>
          <cell r="Z395">
            <v>36.423999999999999</v>
          </cell>
          <cell r="AA395">
            <v>41.24</v>
          </cell>
          <cell r="AB395">
            <v>407.33800000000002</v>
          </cell>
          <cell r="AC395">
            <v>314.45400000000001</v>
          </cell>
          <cell r="AD395">
            <v>51.734000000000002</v>
          </cell>
          <cell r="AE395">
            <v>189.72</v>
          </cell>
        </row>
        <row r="396">
          <cell r="A396">
            <v>33969</v>
          </cell>
          <cell r="B396">
            <v>3852.7939999999999</v>
          </cell>
          <cell r="C396">
            <v>328.57</v>
          </cell>
          <cell r="D396">
            <v>267.02999999999997</v>
          </cell>
          <cell r="E396">
            <v>1091.751</v>
          </cell>
          <cell r="F396">
            <v>6519.9560000000001</v>
          </cell>
          <cell r="G396">
            <v>250.982</v>
          </cell>
          <cell r="H396">
            <v>6261.8</v>
          </cell>
          <cell r="I396">
            <v>579.53200000000004</v>
          </cell>
          <cell r="J396">
            <v>422.661</v>
          </cell>
          <cell r="K396">
            <v>49.042999999999999</v>
          </cell>
          <cell r="L396">
            <v>293.262</v>
          </cell>
          <cell r="M396">
            <v>59.151000000000003</v>
          </cell>
          <cell r="N396">
            <v>139.11600000000001</v>
          </cell>
          <cell r="O396">
            <v>329.88600000000002</v>
          </cell>
          <cell r="P396">
            <v>104.002</v>
          </cell>
          <cell r="Q396">
            <v>460.20499999999998</v>
          </cell>
          <cell r="R396">
            <v>65.771000000000001</v>
          </cell>
          <cell r="S396">
            <v>130.51300000000001</v>
          </cell>
          <cell r="T396">
            <v>41.854999999999997</v>
          </cell>
          <cell r="U396">
            <v>159.095</v>
          </cell>
          <cell r="V396">
            <v>54.238999999999997</v>
          </cell>
          <cell r="W396">
            <v>24.907</v>
          </cell>
          <cell r="X396">
            <v>7.6459999999999999</v>
          </cell>
          <cell r="Y396">
            <v>33.1</v>
          </cell>
          <cell r="Z396">
            <v>44.468000000000004</v>
          </cell>
          <cell r="AA396">
            <v>49.28</v>
          </cell>
          <cell r="AB396">
            <v>390.56700000000001</v>
          </cell>
          <cell r="AC396">
            <v>363.60899999999998</v>
          </cell>
          <cell r="AD396">
            <v>58.47</v>
          </cell>
          <cell r="AE396">
            <v>228.779</v>
          </cell>
        </row>
        <row r="397">
          <cell r="A397">
            <v>34000</v>
          </cell>
          <cell r="B397">
            <v>3852.7939999999999</v>
          </cell>
          <cell r="C397">
            <v>328.57</v>
          </cell>
          <cell r="D397">
            <v>267.02999999999997</v>
          </cell>
          <cell r="E397">
            <v>1091.751</v>
          </cell>
          <cell r="F397">
            <v>6519.9560000000001</v>
          </cell>
          <cell r="G397">
            <v>250.982</v>
          </cell>
          <cell r="H397">
            <v>6261.8</v>
          </cell>
          <cell r="I397">
            <v>579.53200000000004</v>
          </cell>
          <cell r="J397">
            <v>422.661</v>
          </cell>
          <cell r="K397">
            <v>49.042999999999999</v>
          </cell>
          <cell r="L397">
            <v>293.262</v>
          </cell>
          <cell r="M397">
            <v>59.151000000000003</v>
          </cell>
          <cell r="N397">
            <v>139.11600000000001</v>
          </cell>
          <cell r="O397">
            <v>329.88600000000002</v>
          </cell>
          <cell r="P397">
            <v>104.002</v>
          </cell>
          <cell r="Q397">
            <v>460.20499999999998</v>
          </cell>
          <cell r="R397">
            <v>65.771000000000001</v>
          </cell>
          <cell r="S397">
            <v>130.51300000000001</v>
          </cell>
          <cell r="T397">
            <v>41.854999999999997</v>
          </cell>
          <cell r="U397">
            <v>159.095</v>
          </cell>
          <cell r="V397">
            <v>54.238999999999997</v>
          </cell>
          <cell r="W397">
            <v>24.907</v>
          </cell>
          <cell r="X397">
            <v>7.6459999999999999</v>
          </cell>
          <cell r="Y397">
            <v>33.1</v>
          </cell>
          <cell r="Z397">
            <v>44.468000000000004</v>
          </cell>
          <cell r="AA397">
            <v>49.28</v>
          </cell>
          <cell r="AB397">
            <v>390.56700000000001</v>
          </cell>
          <cell r="AC397">
            <v>363.60899999999998</v>
          </cell>
          <cell r="AD397">
            <v>58.47</v>
          </cell>
          <cell r="AE397">
            <v>228.779</v>
          </cell>
        </row>
        <row r="398">
          <cell r="A398">
            <v>34028</v>
          </cell>
          <cell r="B398">
            <v>3852.7939999999999</v>
          </cell>
          <cell r="C398">
            <v>328.57</v>
          </cell>
          <cell r="D398">
            <v>267.02999999999997</v>
          </cell>
          <cell r="E398">
            <v>1091.751</v>
          </cell>
          <cell r="F398">
            <v>6519.9560000000001</v>
          </cell>
          <cell r="G398">
            <v>250.982</v>
          </cell>
          <cell r="H398">
            <v>6261.8</v>
          </cell>
          <cell r="I398">
            <v>579.53200000000004</v>
          </cell>
          <cell r="J398">
            <v>422.661</v>
          </cell>
          <cell r="K398">
            <v>49.042999999999999</v>
          </cell>
          <cell r="L398">
            <v>293.262</v>
          </cell>
          <cell r="M398">
            <v>59.151000000000003</v>
          </cell>
          <cell r="N398">
            <v>139.11600000000001</v>
          </cell>
          <cell r="O398">
            <v>329.88600000000002</v>
          </cell>
          <cell r="P398">
            <v>104.002</v>
          </cell>
          <cell r="Q398">
            <v>460.20499999999998</v>
          </cell>
          <cell r="R398">
            <v>65.771000000000001</v>
          </cell>
          <cell r="S398">
            <v>130.51300000000001</v>
          </cell>
          <cell r="T398">
            <v>41.854999999999997</v>
          </cell>
          <cell r="U398">
            <v>159.095</v>
          </cell>
          <cell r="V398">
            <v>54.238999999999997</v>
          </cell>
          <cell r="W398">
            <v>24.907</v>
          </cell>
          <cell r="X398">
            <v>7.6459999999999999</v>
          </cell>
          <cell r="Y398">
            <v>33.1</v>
          </cell>
          <cell r="Z398">
            <v>44.468000000000004</v>
          </cell>
          <cell r="AA398">
            <v>49.28</v>
          </cell>
          <cell r="AB398">
            <v>390.56700000000001</v>
          </cell>
          <cell r="AC398">
            <v>363.60899999999998</v>
          </cell>
          <cell r="AD398">
            <v>58.47</v>
          </cell>
          <cell r="AE398">
            <v>228.779</v>
          </cell>
        </row>
        <row r="399">
          <cell r="A399">
            <v>34059</v>
          </cell>
          <cell r="B399">
            <v>3852.7939999999999</v>
          </cell>
          <cell r="C399">
            <v>328.57</v>
          </cell>
          <cell r="D399">
            <v>267.02999999999997</v>
          </cell>
          <cell r="E399">
            <v>1091.751</v>
          </cell>
          <cell r="F399">
            <v>6519.9560000000001</v>
          </cell>
          <cell r="G399">
            <v>250.982</v>
          </cell>
          <cell r="H399">
            <v>6261.8</v>
          </cell>
          <cell r="I399">
            <v>579.53200000000004</v>
          </cell>
          <cell r="J399">
            <v>422.661</v>
          </cell>
          <cell r="K399">
            <v>49.042999999999999</v>
          </cell>
          <cell r="L399">
            <v>293.262</v>
          </cell>
          <cell r="M399">
            <v>59.151000000000003</v>
          </cell>
          <cell r="N399">
            <v>139.11600000000001</v>
          </cell>
          <cell r="O399">
            <v>329.88600000000002</v>
          </cell>
          <cell r="P399">
            <v>104.002</v>
          </cell>
          <cell r="Q399">
            <v>460.20499999999998</v>
          </cell>
          <cell r="R399">
            <v>65.771000000000001</v>
          </cell>
          <cell r="S399">
            <v>130.51300000000001</v>
          </cell>
          <cell r="T399">
            <v>41.854999999999997</v>
          </cell>
          <cell r="U399">
            <v>159.095</v>
          </cell>
          <cell r="V399">
            <v>54.238999999999997</v>
          </cell>
          <cell r="W399">
            <v>24.907</v>
          </cell>
          <cell r="X399">
            <v>7.6459999999999999</v>
          </cell>
          <cell r="Y399">
            <v>33.1</v>
          </cell>
          <cell r="Z399">
            <v>44.468000000000004</v>
          </cell>
          <cell r="AA399">
            <v>49.28</v>
          </cell>
          <cell r="AB399">
            <v>390.56700000000001</v>
          </cell>
          <cell r="AC399">
            <v>363.60899999999998</v>
          </cell>
          <cell r="AD399">
            <v>58.47</v>
          </cell>
          <cell r="AE399">
            <v>228.779</v>
          </cell>
        </row>
        <row r="400">
          <cell r="A400">
            <v>34089</v>
          </cell>
          <cell r="B400">
            <v>3852.7939999999999</v>
          </cell>
          <cell r="C400">
            <v>328.57</v>
          </cell>
          <cell r="D400">
            <v>267.02999999999997</v>
          </cell>
          <cell r="E400">
            <v>1091.751</v>
          </cell>
          <cell r="F400">
            <v>6519.9560000000001</v>
          </cell>
          <cell r="G400">
            <v>250.982</v>
          </cell>
          <cell r="H400">
            <v>6261.8</v>
          </cell>
          <cell r="I400">
            <v>579.53200000000004</v>
          </cell>
          <cell r="J400">
            <v>422.661</v>
          </cell>
          <cell r="K400">
            <v>49.042999999999999</v>
          </cell>
          <cell r="L400">
            <v>293.262</v>
          </cell>
          <cell r="M400">
            <v>59.151000000000003</v>
          </cell>
          <cell r="N400">
            <v>139.11600000000001</v>
          </cell>
          <cell r="O400">
            <v>329.88600000000002</v>
          </cell>
          <cell r="P400">
            <v>104.002</v>
          </cell>
          <cell r="Q400">
            <v>460.20499999999998</v>
          </cell>
          <cell r="R400">
            <v>65.771000000000001</v>
          </cell>
          <cell r="S400">
            <v>130.51300000000001</v>
          </cell>
          <cell r="T400">
            <v>41.854999999999997</v>
          </cell>
          <cell r="U400">
            <v>159.095</v>
          </cell>
          <cell r="V400">
            <v>54.238999999999997</v>
          </cell>
          <cell r="W400">
            <v>24.907</v>
          </cell>
          <cell r="X400">
            <v>7.6459999999999999</v>
          </cell>
          <cell r="Y400">
            <v>33.1</v>
          </cell>
          <cell r="Z400">
            <v>44.468000000000004</v>
          </cell>
          <cell r="AA400">
            <v>49.28</v>
          </cell>
          <cell r="AB400">
            <v>390.56700000000001</v>
          </cell>
          <cell r="AC400">
            <v>363.60899999999998</v>
          </cell>
          <cell r="AD400">
            <v>58.47</v>
          </cell>
          <cell r="AE400">
            <v>228.779</v>
          </cell>
        </row>
        <row r="401">
          <cell r="A401">
            <v>34120</v>
          </cell>
          <cell r="B401">
            <v>3852.7939999999999</v>
          </cell>
          <cell r="C401">
            <v>328.57</v>
          </cell>
          <cell r="D401">
            <v>267.02999999999997</v>
          </cell>
          <cell r="E401">
            <v>1091.751</v>
          </cell>
          <cell r="F401">
            <v>6519.9560000000001</v>
          </cell>
          <cell r="G401">
            <v>250.982</v>
          </cell>
          <cell r="H401">
            <v>6261.8</v>
          </cell>
          <cell r="I401">
            <v>579.53200000000004</v>
          </cell>
          <cell r="J401">
            <v>422.661</v>
          </cell>
          <cell r="K401">
            <v>49.042999999999999</v>
          </cell>
          <cell r="L401">
            <v>293.262</v>
          </cell>
          <cell r="M401">
            <v>59.151000000000003</v>
          </cell>
          <cell r="N401">
            <v>139.11600000000001</v>
          </cell>
          <cell r="O401">
            <v>329.88600000000002</v>
          </cell>
          <cell r="P401">
            <v>104.002</v>
          </cell>
          <cell r="Q401">
            <v>460.20499999999998</v>
          </cell>
          <cell r="R401">
            <v>65.771000000000001</v>
          </cell>
          <cell r="S401">
            <v>130.51300000000001</v>
          </cell>
          <cell r="T401">
            <v>41.854999999999997</v>
          </cell>
          <cell r="U401">
            <v>159.095</v>
          </cell>
          <cell r="V401">
            <v>54.238999999999997</v>
          </cell>
          <cell r="W401">
            <v>24.907</v>
          </cell>
          <cell r="X401">
            <v>7.6459999999999999</v>
          </cell>
          <cell r="Y401">
            <v>33.1</v>
          </cell>
          <cell r="Z401">
            <v>44.468000000000004</v>
          </cell>
          <cell r="AA401">
            <v>49.28</v>
          </cell>
          <cell r="AB401">
            <v>390.56700000000001</v>
          </cell>
          <cell r="AC401">
            <v>363.60899999999998</v>
          </cell>
          <cell r="AD401">
            <v>58.47</v>
          </cell>
          <cell r="AE401">
            <v>228.779</v>
          </cell>
        </row>
        <row r="402">
          <cell r="A402">
            <v>34150</v>
          </cell>
          <cell r="B402">
            <v>3852.7939999999999</v>
          </cell>
          <cell r="C402">
            <v>328.57</v>
          </cell>
          <cell r="D402">
            <v>267.02999999999997</v>
          </cell>
          <cell r="E402">
            <v>1091.751</v>
          </cell>
          <cell r="F402">
            <v>6519.9560000000001</v>
          </cell>
          <cell r="G402">
            <v>250.982</v>
          </cell>
          <cell r="H402">
            <v>6261.8</v>
          </cell>
          <cell r="I402">
            <v>579.53200000000004</v>
          </cell>
          <cell r="J402">
            <v>422.661</v>
          </cell>
          <cell r="K402">
            <v>49.042999999999999</v>
          </cell>
          <cell r="L402">
            <v>293.262</v>
          </cell>
          <cell r="M402">
            <v>59.151000000000003</v>
          </cell>
          <cell r="N402">
            <v>139.11600000000001</v>
          </cell>
          <cell r="O402">
            <v>329.88600000000002</v>
          </cell>
          <cell r="P402">
            <v>104.002</v>
          </cell>
          <cell r="Q402">
            <v>460.20499999999998</v>
          </cell>
          <cell r="R402">
            <v>65.771000000000001</v>
          </cell>
          <cell r="S402">
            <v>130.51300000000001</v>
          </cell>
          <cell r="T402">
            <v>41.854999999999997</v>
          </cell>
          <cell r="U402">
            <v>159.095</v>
          </cell>
          <cell r="V402">
            <v>54.238999999999997</v>
          </cell>
          <cell r="W402">
            <v>24.907</v>
          </cell>
          <cell r="X402">
            <v>7.6459999999999999</v>
          </cell>
          <cell r="Y402">
            <v>33.1</v>
          </cell>
          <cell r="Z402">
            <v>44.468000000000004</v>
          </cell>
          <cell r="AA402">
            <v>49.28</v>
          </cell>
          <cell r="AB402">
            <v>390.56700000000001</v>
          </cell>
          <cell r="AC402">
            <v>363.60899999999998</v>
          </cell>
          <cell r="AD402">
            <v>58.47</v>
          </cell>
          <cell r="AE402">
            <v>228.779</v>
          </cell>
        </row>
        <row r="403">
          <cell r="A403">
            <v>34181</v>
          </cell>
          <cell r="B403">
            <v>3852.7939999999999</v>
          </cell>
          <cell r="C403">
            <v>328.57</v>
          </cell>
          <cell r="D403">
            <v>267.02999999999997</v>
          </cell>
          <cell r="E403">
            <v>1091.751</v>
          </cell>
          <cell r="F403">
            <v>6519.9560000000001</v>
          </cell>
          <cell r="G403">
            <v>250.982</v>
          </cell>
          <cell r="H403">
            <v>6261.8</v>
          </cell>
          <cell r="I403">
            <v>579.53200000000004</v>
          </cell>
          <cell r="J403">
            <v>422.661</v>
          </cell>
          <cell r="K403">
            <v>49.042999999999999</v>
          </cell>
          <cell r="L403">
            <v>293.262</v>
          </cell>
          <cell r="M403">
            <v>59.151000000000003</v>
          </cell>
          <cell r="N403">
            <v>139.11600000000001</v>
          </cell>
          <cell r="O403">
            <v>329.88600000000002</v>
          </cell>
          <cell r="P403">
            <v>104.002</v>
          </cell>
          <cell r="Q403">
            <v>460.20499999999998</v>
          </cell>
          <cell r="R403">
            <v>65.771000000000001</v>
          </cell>
          <cell r="S403">
            <v>130.51300000000001</v>
          </cell>
          <cell r="T403">
            <v>41.854999999999997</v>
          </cell>
          <cell r="U403">
            <v>159.095</v>
          </cell>
          <cell r="V403">
            <v>54.238999999999997</v>
          </cell>
          <cell r="W403">
            <v>24.907</v>
          </cell>
          <cell r="X403">
            <v>7.6459999999999999</v>
          </cell>
          <cell r="Y403">
            <v>33.1</v>
          </cell>
          <cell r="Z403">
            <v>44.468000000000004</v>
          </cell>
          <cell r="AA403">
            <v>49.28</v>
          </cell>
          <cell r="AB403">
            <v>390.56700000000001</v>
          </cell>
          <cell r="AC403">
            <v>363.60899999999998</v>
          </cell>
          <cell r="AD403">
            <v>58.47</v>
          </cell>
          <cell r="AE403">
            <v>228.779</v>
          </cell>
        </row>
        <row r="404">
          <cell r="A404">
            <v>34212</v>
          </cell>
          <cell r="B404">
            <v>3852.7939999999999</v>
          </cell>
          <cell r="C404">
            <v>328.57</v>
          </cell>
          <cell r="D404">
            <v>267.02999999999997</v>
          </cell>
          <cell r="E404">
            <v>1091.751</v>
          </cell>
          <cell r="F404">
            <v>6519.9560000000001</v>
          </cell>
          <cell r="G404">
            <v>250.982</v>
          </cell>
          <cell r="H404">
            <v>6261.8</v>
          </cell>
          <cell r="I404">
            <v>579.53200000000004</v>
          </cell>
          <cell r="J404">
            <v>422.661</v>
          </cell>
          <cell r="K404">
            <v>49.042999999999999</v>
          </cell>
          <cell r="L404">
            <v>293.262</v>
          </cell>
          <cell r="M404">
            <v>59.151000000000003</v>
          </cell>
          <cell r="N404">
            <v>139.11600000000001</v>
          </cell>
          <cell r="O404">
            <v>329.88600000000002</v>
          </cell>
          <cell r="P404">
            <v>104.002</v>
          </cell>
          <cell r="Q404">
            <v>460.20499999999998</v>
          </cell>
          <cell r="R404">
            <v>65.771000000000001</v>
          </cell>
          <cell r="S404">
            <v>130.51300000000001</v>
          </cell>
          <cell r="T404">
            <v>41.854999999999997</v>
          </cell>
          <cell r="U404">
            <v>159.095</v>
          </cell>
          <cell r="V404">
            <v>54.238999999999997</v>
          </cell>
          <cell r="W404">
            <v>24.907</v>
          </cell>
          <cell r="X404">
            <v>7.6459999999999999</v>
          </cell>
          <cell r="Y404">
            <v>33.1</v>
          </cell>
          <cell r="Z404">
            <v>44.468000000000004</v>
          </cell>
          <cell r="AA404">
            <v>49.28</v>
          </cell>
          <cell r="AB404">
            <v>390.56700000000001</v>
          </cell>
          <cell r="AC404">
            <v>363.60899999999998</v>
          </cell>
          <cell r="AD404">
            <v>58.47</v>
          </cell>
          <cell r="AE404">
            <v>228.779</v>
          </cell>
        </row>
        <row r="405">
          <cell r="A405">
            <v>34242</v>
          </cell>
          <cell r="B405">
            <v>3852.7939999999999</v>
          </cell>
          <cell r="C405">
            <v>328.57</v>
          </cell>
          <cell r="D405">
            <v>267.02999999999997</v>
          </cell>
          <cell r="E405">
            <v>1091.751</v>
          </cell>
          <cell r="F405">
            <v>6519.9560000000001</v>
          </cell>
          <cell r="G405">
            <v>250.982</v>
          </cell>
          <cell r="H405">
            <v>6261.8</v>
          </cell>
          <cell r="I405">
            <v>579.53200000000004</v>
          </cell>
          <cell r="J405">
            <v>422.661</v>
          </cell>
          <cell r="K405">
            <v>49.042999999999999</v>
          </cell>
          <cell r="L405">
            <v>293.262</v>
          </cell>
          <cell r="M405">
            <v>59.151000000000003</v>
          </cell>
          <cell r="N405">
            <v>139.11600000000001</v>
          </cell>
          <cell r="O405">
            <v>329.88600000000002</v>
          </cell>
          <cell r="P405">
            <v>104.002</v>
          </cell>
          <cell r="Q405">
            <v>460.20499999999998</v>
          </cell>
          <cell r="R405">
            <v>65.771000000000001</v>
          </cell>
          <cell r="S405">
            <v>130.51300000000001</v>
          </cell>
          <cell r="T405">
            <v>41.854999999999997</v>
          </cell>
          <cell r="U405">
            <v>159.095</v>
          </cell>
          <cell r="V405">
            <v>54.238999999999997</v>
          </cell>
          <cell r="W405">
            <v>24.907</v>
          </cell>
          <cell r="X405">
            <v>7.6459999999999999</v>
          </cell>
          <cell r="Y405">
            <v>33.1</v>
          </cell>
          <cell r="Z405">
            <v>44.468000000000004</v>
          </cell>
          <cell r="AA405">
            <v>49.28</v>
          </cell>
          <cell r="AB405">
            <v>390.56700000000001</v>
          </cell>
          <cell r="AC405">
            <v>363.60899999999998</v>
          </cell>
          <cell r="AD405">
            <v>58.47</v>
          </cell>
          <cell r="AE405">
            <v>228.779</v>
          </cell>
        </row>
        <row r="406">
          <cell r="A406">
            <v>34273</v>
          </cell>
          <cell r="B406">
            <v>3852.7939999999999</v>
          </cell>
          <cell r="C406">
            <v>328.57</v>
          </cell>
          <cell r="D406">
            <v>267.02999999999997</v>
          </cell>
          <cell r="E406">
            <v>1091.751</v>
          </cell>
          <cell r="F406">
            <v>6519.9560000000001</v>
          </cell>
          <cell r="G406">
            <v>250.982</v>
          </cell>
          <cell r="H406">
            <v>6261.8</v>
          </cell>
          <cell r="I406">
            <v>579.53200000000004</v>
          </cell>
          <cell r="J406">
            <v>422.661</v>
          </cell>
          <cell r="K406">
            <v>49.042999999999999</v>
          </cell>
          <cell r="L406">
            <v>293.262</v>
          </cell>
          <cell r="M406">
            <v>59.151000000000003</v>
          </cell>
          <cell r="N406">
            <v>139.11600000000001</v>
          </cell>
          <cell r="O406">
            <v>329.88600000000002</v>
          </cell>
          <cell r="P406">
            <v>104.002</v>
          </cell>
          <cell r="Q406">
            <v>460.20499999999998</v>
          </cell>
          <cell r="R406">
            <v>65.771000000000001</v>
          </cell>
          <cell r="S406">
            <v>130.51300000000001</v>
          </cell>
          <cell r="T406">
            <v>41.854999999999997</v>
          </cell>
          <cell r="U406">
            <v>159.095</v>
          </cell>
          <cell r="V406">
            <v>54.238999999999997</v>
          </cell>
          <cell r="W406">
            <v>24.907</v>
          </cell>
          <cell r="X406">
            <v>7.6459999999999999</v>
          </cell>
          <cell r="Y406">
            <v>33.1</v>
          </cell>
          <cell r="Z406">
            <v>44.468000000000004</v>
          </cell>
          <cell r="AA406">
            <v>49.28</v>
          </cell>
          <cell r="AB406">
            <v>390.56700000000001</v>
          </cell>
          <cell r="AC406">
            <v>363.60899999999998</v>
          </cell>
          <cell r="AD406">
            <v>58.47</v>
          </cell>
          <cell r="AE406">
            <v>228.779</v>
          </cell>
        </row>
        <row r="407">
          <cell r="A407">
            <v>34303</v>
          </cell>
          <cell r="B407">
            <v>3852.7939999999999</v>
          </cell>
          <cell r="C407">
            <v>328.57</v>
          </cell>
          <cell r="D407">
            <v>267.02999999999997</v>
          </cell>
          <cell r="E407">
            <v>1091.751</v>
          </cell>
          <cell r="F407">
            <v>6519.9560000000001</v>
          </cell>
          <cell r="G407">
            <v>250.982</v>
          </cell>
          <cell r="H407">
            <v>6261.8</v>
          </cell>
          <cell r="I407">
            <v>579.53200000000004</v>
          </cell>
          <cell r="J407">
            <v>422.661</v>
          </cell>
          <cell r="K407">
            <v>49.042999999999999</v>
          </cell>
          <cell r="L407">
            <v>293.262</v>
          </cell>
          <cell r="M407">
            <v>59.151000000000003</v>
          </cell>
          <cell r="N407">
            <v>139.11600000000001</v>
          </cell>
          <cell r="O407">
            <v>329.88600000000002</v>
          </cell>
          <cell r="P407">
            <v>104.002</v>
          </cell>
          <cell r="Q407">
            <v>460.20499999999998</v>
          </cell>
          <cell r="R407">
            <v>65.771000000000001</v>
          </cell>
          <cell r="S407">
            <v>130.51300000000001</v>
          </cell>
          <cell r="T407">
            <v>41.854999999999997</v>
          </cell>
          <cell r="U407">
            <v>159.095</v>
          </cell>
          <cell r="V407">
            <v>54.238999999999997</v>
          </cell>
          <cell r="W407">
            <v>24.907</v>
          </cell>
          <cell r="X407">
            <v>7.6459999999999999</v>
          </cell>
          <cell r="Y407">
            <v>33.1</v>
          </cell>
          <cell r="Z407">
            <v>44.468000000000004</v>
          </cell>
          <cell r="AA407">
            <v>49.28</v>
          </cell>
          <cell r="AB407">
            <v>390.56700000000001</v>
          </cell>
          <cell r="AC407">
            <v>363.60899999999998</v>
          </cell>
          <cell r="AD407">
            <v>58.47</v>
          </cell>
          <cell r="AE407">
            <v>228.779</v>
          </cell>
        </row>
        <row r="408">
          <cell r="A408">
            <v>34334</v>
          </cell>
          <cell r="B408">
            <v>4414.9629999999997</v>
          </cell>
          <cell r="C408">
            <v>315.04599999999999</v>
          </cell>
          <cell r="D408">
            <v>202.03800000000001</v>
          </cell>
          <cell r="E408">
            <v>981.09799999999996</v>
          </cell>
          <cell r="F408">
            <v>5970.9219999999996</v>
          </cell>
          <cell r="G408">
            <v>244.09</v>
          </cell>
          <cell r="H408">
            <v>6582.9</v>
          </cell>
          <cell r="I408">
            <v>563.66499999999996</v>
          </cell>
          <cell r="J408">
            <v>440.50099999999998</v>
          </cell>
          <cell r="K408">
            <v>59.984000000000002</v>
          </cell>
          <cell r="L408">
            <v>284.19400000000002</v>
          </cell>
          <cell r="M408">
            <v>66.894000000000005</v>
          </cell>
          <cell r="N408">
            <v>158.00700000000001</v>
          </cell>
          <cell r="O408">
            <v>362.13600000000002</v>
          </cell>
          <cell r="P408">
            <v>119.958</v>
          </cell>
          <cell r="Q408">
            <v>435.06</v>
          </cell>
          <cell r="R408">
            <v>65.926000000000002</v>
          </cell>
          <cell r="S408">
            <v>130.40600000000001</v>
          </cell>
          <cell r="T408">
            <v>46.579000000000001</v>
          </cell>
          <cell r="U408">
            <v>180.422</v>
          </cell>
          <cell r="V408">
            <v>55.625</v>
          </cell>
          <cell r="W408">
            <v>23.408999999999999</v>
          </cell>
          <cell r="X408">
            <v>7.157</v>
          </cell>
          <cell r="Y408">
            <v>38.865000000000002</v>
          </cell>
          <cell r="Z408">
            <v>47.694000000000003</v>
          </cell>
          <cell r="AA408">
            <v>55.802999999999997</v>
          </cell>
          <cell r="AB408">
            <v>438.29899999999998</v>
          </cell>
          <cell r="AC408">
            <v>403.19499999999999</v>
          </cell>
          <cell r="AD408">
            <v>58.107999999999997</v>
          </cell>
          <cell r="AE408">
            <v>236.75399999999999</v>
          </cell>
        </row>
        <row r="409">
          <cell r="A409">
            <v>34365</v>
          </cell>
          <cell r="B409">
            <v>4414.9629999999997</v>
          </cell>
          <cell r="C409">
            <v>315.04599999999999</v>
          </cell>
          <cell r="D409">
            <v>202.03800000000001</v>
          </cell>
          <cell r="E409">
            <v>981.09799999999996</v>
          </cell>
          <cell r="F409">
            <v>5970.9219999999996</v>
          </cell>
          <cell r="G409">
            <v>244.09</v>
          </cell>
          <cell r="H409">
            <v>6582.9</v>
          </cell>
          <cell r="I409">
            <v>563.66499999999996</v>
          </cell>
          <cell r="J409">
            <v>440.50099999999998</v>
          </cell>
          <cell r="K409">
            <v>59.984000000000002</v>
          </cell>
          <cell r="L409">
            <v>284.19400000000002</v>
          </cell>
          <cell r="M409">
            <v>66.894000000000005</v>
          </cell>
          <cell r="N409">
            <v>158.00700000000001</v>
          </cell>
          <cell r="O409">
            <v>362.13600000000002</v>
          </cell>
          <cell r="P409">
            <v>119.958</v>
          </cell>
          <cell r="Q409">
            <v>435.06</v>
          </cell>
          <cell r="R409">
            <v>65.926000000000002</v>
          </cell>
          <cell r="S409">
            <v>130.40600000000001</v>
          </cell>
          <cell r="T409">
            <v>46.579000000000001</v>
          </cell>
          <cell r="U409">
            <v>180.422</v>
          </cell>
          <cell r="V409">
            <v>55.625</v>
          </cell>
          <cell r="W409">
            <v>23.408999999999999</v>
          </cell>
          <cell r="X409">
            <v>7.157</v>
          </cell>
          <cell r="Y409">
            <v>38.865000000000002</v>
          </cell>
          <cell r="Z409">
            <v>47.694000000000003</v>
          </cell>
          <cell r="AA409">
            <v>55.802999999999997</v>
          </cell>
          <cell r="AB409">
            <v>438.29899999999998</v>
          </cell>
          <cell r="AC409">
            <v>403.19499999999999</v>
          </cell>
          <cell r="AD409">
            <v>58.107999999999997</v>
          </cell>
          <cell r="AE409">
            <v>236.75399999999999</v>
          </cell>
        </row>
        <row r="410">
          <cell r="A410">
            <v>34393</v>
          </cell>
          <cell r="B410">
            <v>4414.9629999999997</v>
          </cell>
          <cell r="C410">
            <v>315.04599999999999</v>
          </cell>
          <cell r="D410">
            <v>202.03800000000001</v>
          </cell>
          <cell r="E410">
            <v>981.09799999999996</v>
          </cell>
          <cell r="F410">
            <v>5970.9219999999996</v>
          </cell>
          <cell r="G410">
            <v>244.09</v>
          </cell>
          <cell r="H410">
            <v>6582.9</v>
          </cell>
          <cell r="I410">
            <v>563.66499999999996</v>
          </cell>
          <cell r="J410">
            <v>440.50099999999998</v>
          </cell>
          <cell r="K410">
            <v>59.984000000000002</v>
          </cell>
          <cell r="L410">
            <v>284.19400000000002</v>
          </cell>
          <cell r="M410">
            <v>66.894000000000005</v>
          </cell>
          <cell r="N410">
            <v>158.00700000000001</v>
          </cell>
          <cell r="O410">
            <v>362.13600000000002</v>
          </cell>
          <cell r="P410">
            <v>119.958</v>
          </cell>
          <cell r="Q410">
            <v>435.06</v>
          </cell>
          <cell r="R410">
            <v>65.926000000000002</v>
          </cell>
          <cell r="S410">
            <v>130.40600000000001</v>
          </cell>
          <cell r="T410">
            <v>46.579000000000001</v>
          </cell>
          <cell r="U410">
            <v>180.422</v>
          </cell>
          <cell r="V410">
            <v>55.625</v>
          </cell>
          <cell r="W410">
            <v>23.408999999999999</v>
          </cell>
          <cell r="X410">
            <v>7.157</v>
          </cell>
          <cell r="Y410">
            <v>38.865000000000002</v>
          </cell>
          <cell r="Z410">
            <v>47.694000000000003</v>
          </cell>
          <cell r="AA410">
            <v>55.802999999999997</v>
          </cell>
          <cell r="AB410">
            <v>438.29899999999998</v>
          </cell>
          <cell r="AC410">
            <v>403.19499999999999</v>
          </cell>
          <cell r="AD410">
            <v>58.107999999999997</v>
          </cell>
          <cell r="AE410">
            <v>236.75399999999999</v>
          </cell>
        </row>
        <row r="411">
          <cell r="A411">
            <v>34424</v>
          </cell>
          <cell r="B411">
            <v>4414.9629999999997</v>
          </cell>
          <cell r="C411">
            <v>315.04599999999999</v>
          </cell>
          <cell r="D411">
            <v>202.03800000000001</v>
          </cell>
          <cell r="E411">
            <v>981.09799999999996</v>
          </cell>
          <cell r="F411">
            <v>5970.9219999999996</v>
          </cell>
          <cell r="G411">
            <v>244.09</v>
          </cell>
          <cell r="H411">
            <v>6582.9</v>
          </cell>
          <cell r="I411">
            <v>563.66499999999996</v>
          </cell>
          <cell r="J411">
            <v>440.50099999999998</v>
          </cell>
          <cell r="K411">
            <v>59.984000000000002</v>
          </cell>
          <cell r="L411">
            <v>284.19400000000002</v>
          </cell>
          <cell r="M411">
            <v>66.894000000000005</v>
          </cell>
          <cell r="N411">
            <v>158.00700000000001</v>
          </cell>
          <cell r="O411">
            <v>362.13600000000002</v>
          </cell>
          <cell r="P411">
            <v>119.958</v>
          </cell>
          <cell r="Q411">
            <v>435.06</v>
          </cell>
          <cell r="R411">
            <v>65.926000000000002</v>
          </cell>
          <cell r="S411">
            <v>130.40600000000001</v>
          </cell>
          <cell r="T411">
            <v>46.579000000000001</v>
          </cell>
          <cell r="U411">
            <v>180.422</v>
          </cell>
          <cell r="V411">
            <v>55.625</v>
          </cell>
          <cell r="W411">
            <v>23.408999999999999</v>
          </cell>
          <cell r="X411">
            <v>7.157</v>
          </cell>
          <cell r="Y411">
            <v>38.865000000000002</v>
          </cell>
          <cell r="Z411">
            <v>47.694000000000003</v>
          </cell>
          <cell r="AA411">
            <v>55.802999999999997</v>
          </cell>
          <cell r="AB411">
            <v>438.29899999999998</v>
          </cell>
          <cell r="AC411">
            <v>403.19499999999999</v>
          </cell>
          <cell r="AD411">
            <v>58.107999999999997</v>
          </cell>
          <cell r="AE411">
            <v>236.75399999999999</v>
          </cell>
        </row>
        <row r="412">
          <cell r="A412">
            <v>34454</v>
          </cell>
          <cell r="B412">
            <v>4414.9629999999997</v>
          </cell>
          <cell r="C412">
            <v>315.04599999999999</v>
          </cell>
          <cell r="D412">
            <v>202.03800000000001</v>
          </cell>
          <cell r="E412">
            <v>981.09799999999996</v>
          </cell>
          <cell r="F412">
            <v>5970.9219999999996</v>
          </cell>
          <cell r="G412">
            <v>244.09</v>
          </cell>
          <cell r="H412">
            <v>6582.9</v>
          </cell>
          <cell r="I412">
            <v>563.66499999999996</v>
          </cell>
          <cell r="J412">
            <v>440.50099999999998</v>
          </cell>
          <cell r="K412">
            <v>59.984000000000002</v>
          </cell>
          <cell r="L412">
            <v>284.19400000000002</v>
          </cell>
          <cell r="M412">
            <v>66.894000000000005</v>
          </cell>
          <cell r="N412">
            <v>158.00700000000001</v>
          </cell>
          <cell r="O412">
            <v>362.13600000000002</v>
          </cell>
          <cell r="P412">
            <v>119.958</v>
          </cell>
          <cell r="Q412">
            <v>435.06</v>
          </cell>
          <cell r="R412">
            <v>65.926000000000002</v>
          </cell>
          <cell r="S412">
            <v>130.40600000000001</v>
          </cell>
          <cell r="T412">
            <v>46.579000000000001</v>
          </cell>
          <cell r="U412">
            <v>180.422</v>
          </cell>
          <cell r="V412">
            <v>55.625</v>
          </cell>
          <cell r="W412">
            <v>23.408999999999999</v>
          </cell>
          <cell r="X412">
            <v>7.157</v>
          </cell>
          <cell r="Y412">
            <v>38.865000000000002</v>
          </cell>
          <cell r="Z412">
            <v>47.694000000000003</v>
          </cell>
          <cell r="AA412">
            <v>55.802999999999997</v>
          </cell>
          <cell r="AB412">
            <v>438.29899999999998</v>
          </cell>
          <cell r="AC412">
            <v>403.19499999999999</v>
          </cell>
          <cell r="AD412">
            <v>58.107999999999997</v>
          </cell>
          <cell r="AE412">
            <v>236.75399999999999</v>
          </cell>
        </row>
        <row r="413">
          <cell r="A413">
            <v>34485</v>
          </cell>
          <cell r="B413">
            <v>4414.9629999999997</v>
          </cell>
          <cell r="C413">
            <v>315.04599999999999</v>
          </cell>
          <cell r="D413">
            <v>202.03800000000001</v>
          </cell>
          <cell r="E413">
            <v>981.09799999999996</v>
          </cell>
          <cell r="F413">
            <v>5970.9219999999996</v>
          </cell>
          <cell r="G413">
            <v>244.09</v>
          </cell>
          <cell r="H413">
            <v>6582.9</v>
          </cell>
          <cell r="I413">
            <v>563.66499999999996</v>
          </cell>
          <cell r="J413">
            <v>440.50099999999998</v>
          </cell>
          <cell r="K413">
            <v>59.984000000000002</v>
          </cell>
          <cell r="L413">
            <v>284.19400000000002</v>
          </cell>
          <cell r="M413">
            <v>66.894000000000005</v>
          </cell>
          <cell r="N413">
            <v>158.00700000000001</v>
          </cell>
          <cell r="O413">
            <v>362.13600000000002</v>
          </cell>
          <cell r="P413">
            <v>119.958</v>
          </cell>
          <cell r="Q413">
            <v>435.06</v>
          </cell>
          <cell r="R413">
            <v>65.926000000000002</v>
          </cell>
          <cell r="S413">
            <v>130.40600000000001</v>
          </cell>
          <cell r="T413">
            <v>46.579000000000001</v>
          </cell>
          <cell r="U413">
            <v>180.422</v>
          </cell>
          <cell r="V413">
            <v>55.625</v>
          </cell>
          <cell r="W413">
            <v>23.408999999999999</v>
          </cell>
          <cell r="X413">
            <v>7.157</v>
          </cell>
          <cell r="Y413">
            <v>38.865000000000002</v>
          </cell>
          <cell r="Z413">
            <v>47.694000000000003</v>
          </cell>
          <cell r="AA413">
            <v>55.802999999999997</v>
          </cell>
          <cell r="AB413">
            <v>438.29899999999998</v>
          </cell>
          <cell r="AC413">
            <v>403.19499999999999</v>
          </cell>
          <cell r="AD413">
            <v>58.107999999999997</v>
          </cell>
          <cell r="AE413">
            <v>236.75399999999999</v>
          </cell>
        </row>
        <row r="414">
          <cell r="A414">
            <v>34515</v>
          </cell>
          <cell r="B414">
            <v>4414.9629999999997</v>
          </cell>
          <cell r="C414">
            <v>315.04599999999999</v>
          </cell>
          <cell r="D414">
            <v>202.03800000000001</v>
          </cell>
          <cell r="E414">
            <v>981.09799999999996</v>
          </cell>
          <cell r="F414">
            <v>5970.9219999999996</v>
          </cell>
          <cell r="G414">
            <v>244.09</v>
          </cell>
          <cell r="H414">
            <v>6582.9</v>
          </cell>
          <cell r="I414">
            <v>563.66499999999996</v>
          </cell>
          <cell r="J414">
            <v>440.50099999999998</v>
          </cell>
          <cell r="K414">
            <v>59.984000000000002</v>
          </cell>
          <cell r="L414">
            <v>284.19400000000002</v>
          </cell>
          <cell r="M414">
            <v>66.894000000000005</v>
          </cell>
          <cell r="N414">
            <v>158.00700000000001</v>
          </cell>
          <cell r="O414">
            <v>362.13600000000002</v>
          </cell>
          <cell r="P414">
            <v>119.958</v>
          </cell>
          <cell r="Q414">
            <v>435.06</v>
          </cell>
          <cell r="R414">
            <v>65.926000000000002</v>
          </cell>
          <cell r="S414">
            <v>130.40600000000001</v>
          </cell>
          <cell r="T414">
            <v>46.579000000000001</v>
          </cell>
          <cell r="U414">
            <v>180.422</v>
          </cell>
          <cell r="V414">
            <v>55.625</v>
          </cell>
          <cell r="W414">
            <v>23.408999999999999</v>
          </cell>
          <cell r="X414">
            <v>7.157</v>
          </cell>
          <cell r="Y414">
            <v>38.865000000000002</v>
          </cell>
          <cell r="Z414">
            <v>47.694000000000003</v>
          </cell>
          <cell r="AA414">
            <v>55.802999999999997</v>
          </cell>
          <cell r="AB414">
            <v>438.29899999999998</v>
          </cell>
          <cell r="AC414">
            <v>403.19499999999999</v>
          </cell>
          <cell r="AD414">
            <v>58.107999999999997</v>
          </cell>
          <cell r="AE414">
            <v>236.75399999999999</v>
          </cell>
        </row>
        <row r="415">
          <cell r="A415">
            <v>34546</v>
          </cell>
          <cell r="B415">
            <v>4414.9629999999997</v>
          </cell>
          <cell r="C415">
            <v>315.04599999999999</v>
          </cell>
          <cell r="D415">
            <v>202.03800000000001</v>
          </cell>
          <cell r="E415">
            <v>981.09799999999996</v>
          </cell>
          <cell r="F415">
            <v>5970.9219999999996</v>
          </cell>
          <cell r="G415">
            <v>244.09</v>
          </cell>
          <cell r="H415">
            <v>6582.9</v>
          </cell>
          <cell r="I415">
            <v>563.66499999999996</v>
          </cell>
          <cell r="J415">
            <v>440.50099999999998</v>
          </cell>
          <cell r="K415">
            <v>59.984000000000002</v>
          </cell>
          <cell r="L415">
            <v>284.19400000000002</v>
          </cell>
          <cell r="M415">
            <v>66.894000000000005</v>
          </cell>
          <cell r="N415">
            <v>158.00700000000001</v>
          </cell>
          <cell r="O415">
            <v>362.13600000000002</v>
          </cell>
          <cell r="P415">
            <v>119.958</v>
          </cell>
          <cell r="Q415">
            <v>435.06</v>
          </cell>
          <cell r="R415">
            <v>65.926000000000002</v>
          </cell>
          <cell r="S415">
            <v>130.40600000000001</v>
          </cell>
          <cell r="T415">
            <v>46.579000000000001</v>
          </cell>
          <cell r="U415">
            <v>180.422</v>
          </cell>
          <cell r="V415">
            <v>55.625</v>
          </cell>
          <cell r="W415">
            <v>23.408999999999999</v>
          </cell>
          <cell r="X415">
            <v>7.157</v>
          </cell>
          <cell r="Y415">
            <v>38.865000000000002</v>
          </cell>
          <cell r="Z415">
            <v>47.694000000000003</v>
          </cell>
          <cell r="AA415">
            <v>55.802999999999997</v>
          </cell>
          <cell r="AB415">
            <v>438.29899999999998</v>
          </cell>
          <cell r="AC415">
            <v>403.19499999999999</v>
          </cell>
          <cell r="AD415">
            <v>58.107999999999997</v>
          </cell>
          <cell r="AE415">
            <v>236.75399999999999</v>
          </cell>
        </row>
        <row r="416">
          <cell r="A416">
            <v>34577</v>
          </cell>
          <cell r="B416">
            <v>4414.9629999999997</v>
          </cell>
          <cell r="C416">
            <v>315.04599999999999</v>
          </cell>
          <cell r="D416">
            <v>202.03800000000001</v>
          </cell>
          <cell r="E416">
            <v>981.09799999999996</v>
          </cell>
          <cell r="F416">
            <v>5970.9219999999996</v>
          </cell>
          <cell r="G416">
            <v>244.09</v>
          </cell>
          <cell r="H416">
            <v>6582.9</v>
          </cell>
          <cell r="I416">
            <v>563.66499999999996</v>
          </cell>
          <cell r="J416">
            <v>440.50099999999998</v>
          </cell>
          <cell r="K416">
            <v>59.984000000000002</v>
          </cell>
          <cell r="L416">
            <v>284.19400000000002</v>
          </cell>
          <cell r="M416">
            <v>66.894000000000005</v>
          </cell>
          <cell r="N416">
            <v>158.00700000000001</v>
          </cell>
          <cell r="O416">
            <v>362.13600000000002</v>
          </cell>
          <cell r="P416">
            <v>119.958</v>
          </cell>
          <cell r="Q416">
            <v>435.06</v>
          </cell>
          <cell r="R416">
            <v>65.926000000000002</v>
          </cell>
          <cell r="S416">
            <v>130.40600000000001</v>
          </cell>
          <cell r="T416">
            <v>46.579000000000001</v>
          </cell>
          <cell r="U416">
            <v>180.422</v>
          </cell>
          <cell r="V416">
            <v>55.625</v>
          </cell>
          <cell r="W416">
            <v>23.408999999999999</v>
          </cell>
          <cell r="X416">
            <v>7.157</v>
          </cell>
          <cell r="Y416">
            <v>38.865000000000002</v>
          </cell>
          <cell r="Z416">
            <v>47.694000000000003</v>
          </cell>
          <cell r="AA416">
            <v>55.802999999999997</v>
          </cell>
          <cell r="AB416">
            <v>438.29899999999998</v>
          </cell>
          <cell r="AC416">
            <v>403.19499999999999</v>
          </cell>
          <cell r="AD416">
            <v>58.107999999999997</v>
          </cell>
          <cell r="AE416">
            <v>236.75399999999999</v>
          </cell>
        </row>
        <row r="417">
          <cell r="A417">
            <v>34607</v>
          </cell>
          <cell r="B417">
            <v>4414.9629999999997</v>
          </cell>
          <cell r="C417">
            <v>315.04599999999999</v>
          </cell>
          <cell r="D417">
            <v>202.03800000000001</v>
          </cell>
          <cell r="E417">
            <v>981.09799999999996</v>
          </cell>
          <cell r="F417">
            <v>5970.9219999999996</v>
          </cell>
          <cell r="G417">
            <v>244.09</v>
          </cell>
          <cell r="H417">
            <v>6582.9</v>
          </cell>
          <cell r="I417">
            <v>563.66499999999996</v>
          </cell>
          <cell r="J417">
            <v>440.50099999999998</v>
          </cell>
          <cell r="K417">
            <v>59.984000000000002</v>
          </cell>
          <cell r="L417">
            <v>284.19400000000002</v>
          </cell>
          <cell r="M417">
            <v>66.894000000000005</v>
          </cell>
          <cell r="N417">
            <v>158.00700000000001</v>
          </cell>
          <cell r="O417">
            <v>362.13600000000002</v>
          </cell>
          <cell r="P417">
            <v>119.958</v>
          </cell>
          <cell r="Q417">
            <v>435.06</v>
          </cell>
          <cell r="R417">
            <v>65.926000000000002</v>
          </cell>
          <cell r="S417">
            <v>130.40600000000001</v>
          </cell>
          <cell r="T417">
            <v>46.579000000000001</v>
          </cell>
          <cell r="U417">
            <v>180.422</v>
          </cell>
          <cell r="V417">
            <v>55.625</v>
          </cell>
          <cell r="W417">
            <v>23.408999999999999</v>
          </cell>
          <cell r="X417">
            <v>7.157</v>
          </cell>
          <cell r="Y417">
            <v>38.865000000000002</v>
          </cell>
          <cell r="Z417">
            <v>47.694000000000003</v>
          </cell>
          <cell r="AA417">
            <v>55.802999999999997</v>
          </cell>
          <cell r="AB417">
            <v>438.29899999999998</v>
          </cell>
          <cell r="AC417">
            <v>403.19499999999999</v>
          </cell>
          <cell r="AD417">
            <v>58.107999999999997</v>
          </cell>
          <cell r="AE417">
            <v>236.75399999999999</v>
          </cell>
        </row>
        <row r="418">
          <cell r="A418">
            <v>34638</v>
          </cell>
          <cell r="B418">
            <v>4414.9629999999997</v>
          </cell>
          <cell r="C418">
            <v>315.04599999999999</v>
          </cell>
          <cell r="D418">
            <v>202.03800000000001</v>
          </cell>
          <cell r="E418">
            <v>981.09799999999996</v>
          </cell>
          <cell r="F418">
            <v>5970.9219999999996</v>
          </cell>
          <cell r="G418">
            <v>244.09</v>
          </cell>
          <cell r="H418">
            <v>6582.9</v>
          </cell>
          <cell r="I418">
            <v>563.66499999999996</v>
          </cell>
          <cell r="J418">
            <v>440.50099999999998</v>
          </cell>
          <cell r="K418">
            <v>59.984000000000002</v>
          </cell>
          <cell r="L418">
            <v>284.19400000000002</v>
          </cell>
          <cell r="M418">
            <v>66.894000000000005</v>
          </cell>
          <cell r="N418">
            <v>158.00700000000001</v>
          </cell>
          <cell r="O418">
            <v>362.13600000000002</v>
          </cell>
          <cell r="P418">
            <v>119.958</v>
          </cell>
          <cell r="Q418">
            <v>435.06</v>
          </cell>
          <cell r="R418">
            <v>65.926000000000002</v>
          </cell>
          <cell r="S418">
            <v>130.40600000000001</v>
          </cell>
          <cell r="T418">
            <v>46.579000000000001</v>
          </cell>
          <cell r="U418">
            <v>180.422</v>
          </cell>
          <cell r="V418">
            <v>55.625</v>
          </cell>
          <cell r="W418">
            <v>23.408999999999999</v>
          </cell>
          <cell r="X418">
            <v>7.157</v>
          </cell>
          <cell r="Y418">
            <v>38.865000000000002</v>
          </cell>
          <cell r="Z418">
            <v>47.694000000000003</v>
          </cell>
          <cell r="AA418">
            <v>55.802999999999997</v>
          </cell>
          <cell r="AB418">
            <v>438.29899999999998</v>
          </cell>
          <cell r="AC418">
            <v>403.19499999999999</v>
          </cell>
          <cell r="AD418">
            <v>58.107999999999997</v>
          </cell>
          <cell r="AE418">
            <v>236.75399999999999</v>
          </cell>
        </row>
        <row r="419">
          <cell r="A419">
            <v>34668</v>
          </cell>
          <cell r="B419">
            <v>4414.9629999999997</v>
          </cell>
          <cell r="C419">
            <v>315.04599999999999</v>
          </cell>
          <cell r="D419">
            <v>202.03800000000001</v>
          </cell>
          <cell r="E419">
            <v>981.09799999999996</v>
          </cell>
          <cell r="F419">
            <v>5970.9219999999996</v>
          </cell>
          <cell r="G419">
            <v>244.09</v>
          </cell>
          <cell r="H419">
            <v>6582.9</v>
          </cell>
          <cell r="I419">
            <v>563.66499999999996</v>
          </cell>
          <cell r="J419">
            <v>440.50099999999998</v>
          </cell>
          <cell r="K419">
            <v>59.984000000000002</v>
          </cell>
          <cell r="L419">
            <v>284.19400000000002</v>
          </cell>
          <cell r="M419">
            <v>66.894000000000005</v>
          </cell>
          <cell r="N419">
            <v>158.00700000000001</v>
          </cell>
          <cell r="O419">
            <v>362.13600000000002</v>
          </cell>
          <cell r="P419">
            <v>119.958</v>
          </cell>
          <cell r="Q419">
            <v>435.06</v>
          </cell>
          <cell r="R419">
            <v>65.926000000000002</v>
          </cell>
          <cell r="S419">
            <v>130.40600000000001</v>
          </cell>
          <cell r="T419">
            <v>46.579000000000001</v>
          </cell>
          <cell r="U419">
            <v>180.422</v>
          </cell>
          <cell r="V419">
            <v>55.625</v>
          </cell>
          <cell r="W419">
            <v>23.408999999999999</v>
          </cell>
          <cell r="X419">
            <v>7.157</v>
          </cell>
          <cell r="Y419">
            <v>38.865000000000002</v>
          </cell>
          <cell r="Z419">
            <v>47.694000000000003</v>
          </cell>
          <cell r="AA419">
            <v>55.802999999999997</v>
          </cell>
          <cell r="AB419">
            <v>438.29899999999998</v>
          </cell>
          <cell r="AC419">
            <v>403.19499999999999</v>
          </cell>
          <cell r="AD419">
            <v>58.107999999999997</v>
          </cell>
          <cell r="AE419">
            <v>236.75399999999999</v>
          </cell>
        </row>
        <row r="420">
          <cell r="A420">
            <v>34699</v>
          </cell>
          <cell r="B420">
            <v>4850.348</v>
          </cell>
          <cell r="C420">
            <v>325.86099999999999</v>
          </cell>
          <cell r="D420">
            <v>217.54599999999999</v>
          </cell>
          <cell r="E420">
            <v>1060.586</v>
          </cell>
          <cell r="F420">
            <v>6315.6509999999998</v>
          </cell>
          <cell r="G420">
            <v>270.221</v>
          </cell>
          <cell r="H420">
            <v>6993.3</v>
          </cell>
          <cell r="I420">
            <v>564.49400000000003</v>
          </cell>
          <cell r="J420">
            <v>559.22500000000002</v>
          </cell>
          <cell r="K420">
            <v>69.230999999999995</v>
          </cell>
          <cell r="L420">
            <v>333.01400000000001</v>
          </cell>
          <cell r="M420">
            <v>74.480999999999995</v>
          </cell>
          <cell r="N420">
            <v>176.892</v>
          </cell>
          <cell r="O420">
            <v>423.43400000000003</v>
          </cell>
          <cell r="P420">
            <v>135.542</v>
          </cell>
          <cell r="Q420">
            <v>395.08699999999999</v>
          </cell>
          <cell r="R420">
            <v>74.67</v>
          </cell>
          <cell r="S420">
            <v>135.77799999999999</v>
          </cell>
          <cell r="T420">
            <v>51.898000000000003</v>
          </cell>
          <cell r="U420">
            <v>130.69</v>
          </cell>
          <cell r="V420">
            <v>59.305</v>
          </cell>
          <cell r="W420">
            <v>21.251000000000001</v>
          </cell>
          <cell r="X420">
            <v>7.3739999999999997</v>
          </cell>
          <cell r="Y420">
            <v>45.631</v>
          </cell>
          <cell r="Z420">
            <v>55.154000000000003</v>
          </cell>
          <cell r="AA420">
            <v>81.703000000000003</v>
          </cell>
          <cell r="AB420">
            <v>546.23299999999995</v>
          </cell>
          <cell r="AC420">
            <v>421.72500000000002</v>
          </cell>
          <cell r="AD420">
            <v>56.53</v>
          </cell>
          <cell r="AE420">
            <v>257.44</v>
          </cell>
        </row>
        <row r="421">
          <cell r="A421">
            <v>34730</v>
          </cell>
          <cell r="B421">
            <v>4850.348</v>
          </cell>
          <cell r="C421">
            <v>325.86099999999999</v>
          </cell>
          <cell r="D421">
            <v>217.54599999999999</v>
          </cell>
          <cell r="E421">
            <v>1060.586</v>
          </cell>
          <cell r="F421">
            <v>6315.6509999999998</v>
          </cell>
          <cell r="G421">
            <v>270.221</v>
          </cell>
          <cell r="H421">
            <v>6993.3</v>
          </cell>
          <cell r="I421">
            <v>564.49400000000003</v>
          </cell>
          <cell r="J421">
            <v>559.22500000000002</v>
          </cell>
          <cell r="K421">
            <v>69.230999999999995</v>
          </cell>
          <cell r="L421">
            <v>333.01400000000001</v>
          </cell>
          <cell r="M421">
            <v>74.480999999999995</v>
          </cell>
          <cell r="N421">
            <v>176.892</v>
          </cell>
          <cell r="O421">
            <v>423.43400000000003</v>
          </cell>
          <cell r="P421">
            <v>135.542</v>
          </cell>
          <cell r="Q421">
            <v>395.08699999999999</v>
          </cell>
          <cell r="R421">
            <v>74.67</v>
          </cell>
          <cell r="S421">
            <v>135.77799999999999</v>
          </cell>
          <cell r="T421">
            <v>51.898000000000003</v>
          </cell>
          <cell r="U421">
            <v>130.69</v>
          </cell>
          <cell r="V421">
            <v>59.305</v>
          </cell>
          <cell r="W421">
            <v>21.251000000000001</v>
          </cell>
          <cell r="X421">
            <v>7.3739999999999997</v>
          </cell>
          <cell r="Y421">
            <v>45.631</v>
          </cell>
          <cell r="Z421">
            <v>55.154000000000003</v>
          </cell>
          <cell r="AA421">
            <v>81.703000000000003</v>
          </cell>
          <cell r="AB421">
            <v>546.23299999999995</v>
          </cell>
          <cell r="AC421">
            <v>421.72500000000002</v>
          </cell>
          <cell r="AD421">
            <v>56.53</v>
          </cell>
          <cell r="AE421">
            <v>257.44</v>
          </cell>
        </row>
        <row r="422">
          <cell r="A422">
            <v>34758</v>
          </cell>
          <cell r="B422">
            <v>4850.348</v>
          </cell>
          <cell r="C422">
            <v>325.86099999999999</v>
          </cell>
          <cell r="D422">
            <v>217.54599999999999</v>
          </cell>
          <cell r="E422">
            <v>1060.586</v>
          </cell>
          <cell r="F422">
            <v>6315.6509999999998</v>
          </cell>
          <cell r="G422">
            <v>270.221</v>
          </cell>
          <cell r="H422">
            <v>6993.3</v>
          </cell>
          <cell r="I422">
            <v>564.49400000000003</v>
          </cell>
          <cell r="J422">
            <v>559.22500000000002</v>
          </cell>
          <cell r="K422">
            <v>69.230999999999995</v>
          </cell>
          <cell r="L422">
            <v>333.01400000000001</v>
          </cell>
          <cell r="M422">
            <v>74.480999999999995</v>
          </cell>
          <cell r="N422">
            <v>176.892</v>
          </cell>
          <cell r="O422">
            <v>423.43400000000003</v>
          </cell>
          <cell r="P422">
            <v>135.542</v>
          </cell>
          <cell r="Q422">
            <v>395.08699999999999</v>
          </cell>
          <cell r="R422">
            <v>74.67</v>
          </cell>
          <cell r="S422">
            <v>135.77799999999999</v>
          </cell>
          <cell r="T422">
            <v>51.898000000000003</v>
          </cell>
          <cell r="U422">
            <v>130.69</v>
          </cell>
          <cell r="V422">
            <v>59.305</v>
          </cell>
          <cell r="W422">
            <v>21.251000000000001</v>
          </cell>
          <cell r="X422">
            <v>7.3739999999999997</v>
          </cell>
          <cell r="Y422">
            <v>45.631</v>
          </cell>
          <cell r="Z422">
            <v>55.154000000000003</v>
          </cell>
          <cell r="AA422">
            <v>81.703000000000003</v>
          </cell>
          <cell r="AB422">
            <v>546.23299999999995</v>
          </cell>
          <cell r="AC422">
            <v>421.72500000000002</v>
          </cell>
          <cell r="AD422">
            <v>56.53</v>
          </cell>
          <cell r="AE422">
            <v>257.44</v>
          </cell>
        </row>
        <row r="423">
          <cell r="A423">
            <v>34789</v>
          </cell>
          <cell r="B423">
            <v>4850.348</v>
          </cell>
          <cell r="C423">
            <v>325.86099999999999</v>
          </cell>
          <cell r="D423">
            <v>217.54599999999999</v>
          </cell>
          <cell r="E423">
            <v>1060.586</v>
          </cell>
          <cell r="F423">
            <v>6315.6509999999998</v>
          </cell>
          <cell r="G423">
            <v>270.221</v>
          </cell>
          <cell r="H423">
            <v>6993.3</v>
          </cell>
          <cell r="I423">
            <v>564.49400000000003</v>
          </cell>
          <cell r="J423">
            <v>559.22500000000002</v>
          </cell>
          <cell r="K423">
            <v>69.230999999999995</v>
          </cell>
          <cell r="L423">
            <v>333.01400000000001</v>
          </cell>
          <cell r="M423">
            <v>74.480999999999995</v>
          </cell>
          <cell r="N423">
            <v>176.892</v>
          </cell>
          <cell r="O423">
            <v>423.43400000000003</v>
          </cell>
          <cell r="P423">
            <v>135.542</v>
          </cell>
          <cell r="Q423">
            <v>395.08699999999999</v>
          </cell>
          <cell r="R423">
            <v>74.67</v>
          </cell>
          <cell r="S423">
            <v>135.77799999999999</v>
          </cell>
          <cell r="T423">
            <v>51.898000000000003</v>
          </cell>
          <cell r="U423">
            <v>130.69</v>
          </cell>
          <cell r="V423">
            <v>59.305</v>
          </cell>
          <cell r="W423">
            <v>21.251000000000001</v>
          </cell>
          <cell r="X423">
            <v>7.3739999999999997</v>
          </cell>
          <cell r="Y423">
            <v>45.631</v>
          </cell>
          <cell r="Z423">
            <v>55.154000000000003</v>
          </cell>
          <cell r="AA423">
            <v>81.703000000000003</v>
          </cell>
          <cell r="AB423">
            <v>546.23299999999995</v>
          </cell>
          <cell r="AC423">
            <v>421.72500000000002</v>
          </cell>
          <cell r="AD423">
            <v>56.53</v>
          </cell>
          <cell r="AE423">
            <v>257.44</v>
          </cell>
        </row>
        <row r="424">
          <cell r="A424">
            <v>34819</v>
          </cell>
          <cell r="B424">
            <v>4850.348</v>
          </cell>
          <cell r="C424">
            <v>325.86099999999999</v>
          </cell>
          <cell r="D424">
            <v>217.54599999999999</v>
          </cell>
          <cell r="E424">
            <v>1060.586</v>
          </cell>
          <cell r="F424">
            <v>6315.6509999999998</v>
          </cell>
          <cell r="G424">
            <v>270.221</v>
          </cell>
          <cell r="H424">
            <v>6993.3</v>
          </cell>
          <cell r="I424">
            <v>564.49400000000003</v>
          </cell>
          <cell r="J424">
            <v>559.22500000000002</v>
          </cell>
          <cell r="K424">
            <v>69.230999999999995</v>
          </cell>
          <cell r="L424">
            <v>333.01400000000001</v>
          </cell>
          <cell r="M424">
            <v>74.480999999999995</v>
          </cell>
          <cell r="N424">
            <v>176.892</v>
          </cell>
          <cell r="O424">
            <v>423.43400000000003</v>
          </cell>
          <cell r="P424">
            <v>135.542</v>
          </cell>
          <cell r="Q424">
            <v>395.08699999999999</v>
          </cell>
          <cell r="R424">
            <v>74.67</v>
          </cell>
          <cell r="S424">
            <v>135.77799999999999</v>
          </cell>
          <cell r="T424">
            <v>51.898000000000003</v>
          </cell>
          <cell r="U424">
            <v>130.69</v>
          </cell>
          <cell r="V424">
            <v>59.305</v>
          </cell>
          <cell r="W424">
            <v>21.251000000000001</v>
          </cell>
          <cell r="X424">
            <v>7.3739999999999997</v>
          </cell>
          <cell r="Y424">
            <v>45.631</v>
          </cell>
          <cell r="Z424">
            <v>55.154000000000003</v>
          </cell>
          <cell r="AA424">
            <v>81.703000000000003</v>
          </cell>
          <cell r="AB424">
            <v>546.23299999999995</v>
          </cell>
          <cell r="AC424">
            <v>421.72500000000002</v>
          </cell>
          <cell r="AD424">
            <v>56.53</v>
          </cell>
          <cell r="AE424">
            <v>257.44</v>
          </cell>
        </row>
        <row r="425">
          <cell r="A425">
            <v>34850</v>
          </cell>
          <cell r="B425">
            <v>4850.348</v>
          </cell>
          <cell r="C425">
            <v>325.86099999999999</v>
          </cell>
          <cell r="D425">
            <v>217.54599999999999</v>
          </cell>
          <cell r="E425">
            <v>1060.586</v>
          </cell>
          <cell r="F425">
            <v>6315.6509999999998</v>
          </cell>
          <cell r="G425">
            <v>270.221</v>
          </cell>
          <cell r="H425">
            <v>6993.3</v>
          </cell>
          <cell r="I425">
            <v>564.49400000000003</v>
          </cell>
          <cell r="J425">
            <v>559.22500000000002</v>
          </cell>
          <cell r="K425">
            <v>69.230999999999995</v>
          </cell>
          <cell r="L425">
            <v>333.01400000000001</v>
          </cell>
          <cell r="M425">
            <v>74.480999999999995</v>
          </cell>
          <cell r="N425">
            <v>176.892</v>
          </cell>
          <cell r="O425">
            <v>423.43400000000003</v>
          </cell>
          <cell r="P425">
            <v>135.542</v>
          </cell>
          <cell r="Q425">
            <v>395.08699999999999</v>
          </cell>
          <cell r="R425">
            <v>74.67</v>
          </cell>
          <cell r="S425">
            <v>135.77799999999999</v>
          </cell>
          <cell r="T425">
            <v>51.898000000000003</v>
          </cell>
          <cell r="U425">
            <v>130.69</v>
          </cell>
          <cell r="V425">
            <v>59.305</v>
          </cell>
          <cell r="W425">
            <v>21.251000000000001</v>
          </cell>
          <cell r="X425">
            <v>7.3739999999999997</v>
          </cell>
          <cell r="Y425">
            <v>45.631</v>
          </cell>
          <cell r="Z425">
            <v>55.154000000000003</v>
          </cell>
          <cell r="AA425">
            <v>81.703000000000003</v>
          </cell>
          <cell r="AB425">
            <v>546.23299999999995</v>
          </cell>
          <cell r="AC425">
            <v>421.72500000000002</v>
          </cell>
          <cell r="AD425">
            <v>56.53</v>
          </cell>
          <cell r="AE425">
            <v>257.44</v>
          </cell>
        </row>
        <row r="426">
          <cell r="A426">
            <v>34880</v>
          </cell>
          <cell r="B426">
            <v>4850.348</v>
          </cell>
          <cell r="C426">
            <v>325.86099999999999</v>
          </cell>
          <cell r="D426">
            <v>217.54599999999999</v>
          </cell>
          <cell r="E426">
            <v>1060.586</v>
          </cell>
          <cell r="F426">
            <v>6315.6509999999998</v>
          </cell>
          <cell r="G426">
            <v>270.221</v>
          </cell>
          <cell r="H426">
            <v>6993.3</v>
          </cell>
          <cell r="I426">
            <v>564.49400000000003</v>
          </cell>
          <cell r="J426">
            <v>559.22500000000002</v>
          </cell>
          <cell r="K426">
            <v>69.230999999999995</v>
          </cell>
          <cell r="L426">
            <v>333.01400000000001</v>
          </cell>
          <cell r="M426">
            <v>74.480999999999995</v>
          </cell>
          <cell r="N426">
            <v>176.892</v>
          </cell>
          <cell r="O426">
            <v>423.43400000000003</v>
          </cell>
          <cell r="P426">
            <v>135.542</v>
          </cell>
          <cell r="Q426">
            <v>395.08699999999999</v>
          </cell>
          <cell r="R426">
            <v>74.67</v>
          </cell>
          <cell r="S426">
            <v>135.77799999999999</v>
          </cell>
          <cell r="T426">
            <v>51.898000000000003</v>
          </cell>
          <cell r="U426">
            <v>130.69</v>
          </cell>
          <cell r="V426">
            <v>59.305</v>
          </cell>
          <cell r="W426">
            <v>21.251000000000001</v>
          </cell>
          <cell r="X426">
            <v>7.3739999999999997</v>
          </cell>
          <cell r="Y426">
            <v>45.631</v>
          </cell>
          <cell r="Z426">
            <v>55.154000000000003</v>
          </cell>
          <cell r="AA426">
            <v>81.703000000000003</v>
          </cell>
          <cell r="AB426">
            <v>546.23299999999995</v>
          </cell>
          <cell r="AC426">
            <v>421.72500000000002</v>
          </cell>
          <cell r="AD426">
            <v>56.53</v>
          </cell>
          <cell r="AE426">
            <v>257.44</v>
          </cell>
        </row>
        <row r="427">
          <cell r="A427">
            <v>34911</v>
          </cell>
          <cell r="B427">
            <v>4850.348</v>
          </cell>
          <cell r="C427">
            <v>325.86099999999999</v>
          </cell>
          <cell r="D427">
            <v>217.54599999999999</v>
          </cell>
          <cell r="E427">
            <v>1060.586</v>
          </cell>
          <cell r="F427">
            <v>6315.6509999999998</v>
          </cell>
          <cell r="G427">
            <v>270.221</v>
          </cell>
          <cell r="H427">
            <v>6993.3</v>
          </cell>
          <cell r="I427">
            <v>564.49400000000003</v>
          </cell>
          <cell r="J427">
            <v>559.22500000000002</v>
          </cell>
          <cell r="K427">
            <v>69.230999999999995</v>
          </cell>
          <cell r="L427">
            <v>333.01400000000001</v>
          </cell>
          <cell r="M427">
            <v>74.480999999999995</v>
          </cell>
          <cell r="N427">
            <v>176.892</v>
          </cell>
          <cell r="O427">
            <v>423.43400000000003</v>
          </cell>
          <cell r="P427">
            <v>135.542</v>
          </cell>
          <cell r="Q427">
            <v>395.08699999999999</v>
          </cell>
          <cell r="R427">
            <v>74.67</v>
          </cell>
          <cell r="S427">
            <v>135.77799999999999</v>
          </cell>
          <cell r="T427">
            <v>51.898000000000003</v>
          </cell>
          <cell r="U427">
            <v>130.69</v>
          </cell>
          <cell r="V427">
            <v>59.305</v>
          </cell>
          <cell r="W427">
            <v>21.251000000000001</v>
          </cell>
          <cell r="X427">
            <v>7.3739999999999997</v>
          </cell>
          <cell r="Y427">
            <v>45.631</v>
          </cell>
          <cell r="Z427">
            <v>55.154000000000003</v>
          </cell>
          <cell r="AA427">
            <v>81.703000000000003</v>
          </cell>
          <cell r="AB427">
            <v>546.23299999999995</v>
          </cell>
          <cell r="AC427">
            <v>421.72500000000002</v>
          </cell>
          <cell r="AD427">
            <v>56.53</v>
          </cell>
          <cell r="AE427">
            <v>257.44</v>
          </cell>
        </row>
        <row r="428">
          <cell r="A428">
            <v>34942</v>
          </cell>
          <cell r="B428">
            <v>4850.348</v>
          </cell>
          <cell r="C428">
            <v>325.86099999999999</v>
          </cell>
          <cell r="D428">
            <v>217.54599999999999</v>
          </cell>
          <cell r="E428">
            <v>1060.586</v>
          </cell>
          <cell r="F428">
            <v>6315.6509999999998</v>
          </cell>
          <cell r="G428">
            <v>270.221</v>
          </cell>
          <cell r="H428">
            <v>6993.3</v>
          </cell>
          <cell r="I428">
            <v>564.49400000000003</v>
          </cell>
          <cell r="J428">
            <v>559.22500000000002</v>
          </cell>
          <cell r="K428">
            <v>69.230999999999995</v>
          </cell>
          <cell r="L428">
            <v>333.01400000000001</v>
          </cell>
          <cell r="M428">
            <v>74.480999999999995</v>
          </cell>
          <cell r="N428">
            <v>176.892</v>
          </cell>
          <cell r="O428">
            <v>423.43400000000003</v>
          </cell>
          <cell r="P428">
            <v>135.542</v>
          </cell>
          <cell r="Q428">
            <v>395.08699999999999</v>
          </cell>
          <cell r="R428">
            <v>74.67</v>
          </cell>
          <cell r="S428">
            <v>135.77799999999999</v>
          </cell>
          <cell r="T428">
            <v>51.898000000000003</v>
          </cell>
          <cell r="U428">
            <v>130.69</v>
          </cell>
          <cell r="V428">
            <v>59.305</v>
          </cell>
          <cell r="W428">
            <v>21.251000000000001</v>
          </cell>
          <cell r="X428">
            <v>7.3739999999999997</v>
          </cell>
          <cell r="Y428">
            <v>45.631</v>
          </cell>
          <cell r="Z428">
            <v>55.154000000000003</v>
          </cell>
          <cell r="AA428">
            <v>81.703000000000003</v>
          </cell>
          <cell r="AB428">
            <v>546.23299999999995</v>
          </cell>
          <cell r="AC428">
            <v>421.72500000000002</v>
          </cell>
          <cell r="AD428">
            <v>56.53</v>
          </cell>
          <cell r="AE428">
            <v>257.44</v>
          </cell>
        </row>
        <row r="429">
          <cell r="A429">
            <v>34972</v>
          </cell>
          <cell r="B429">
            <v>4850.348</v>
          </cell>
          <cell r="C429">
            <v>325.86099999999999</v>
          </cell>
          <cell r="D429">
            <v>217.54599999999999</v>
          </cell>
          <cell r="E429">
            <v>1060.586</v>
          </cell>
          <cell r="F429">
            <v>6315.6509999999998</v>
          </cell>
          <cell r="G429">
            <v>270.221</v>
          </cell>
          <cell r="H429">
            <v>6993.3</v>
          </cell>
          <cell r="I429">
            <v>564.49400000000003</v>
          </cell>
          <cell r="J429">
            <v>559.22500000000002</v>
          </cell>
          <cell r="K429">
            <v>69.230999999999995</v>
          </cell>
          <cell r="L429">
            <v>333.01400000000001</v>
          </cell>
          <cell r="M429">
            <v>74.480999999999995</v>
          </cell>
          <cell r="N429">
            <v>176.892</v>
          </cell>
          <cell r="O429">
            <v>423.43400000000003</v>
          </cell>
          <cell r="P429">
            <v>135.542</v>
          </cell>
          <cell r="Q429">
            <v>395.08699999999999</v>
          </cell>
          <cell r="R429">
            <v>74.67</v>
          </cell>
          <cell r="S429">
            <v>135.77799999999999</v>
          </cell>
          <cell r="T429">
            <v>51.898000000000003</v>
          </cell>
          <cell r="U429">
            <v>130.69</v>
          </cell>
          <cell r="V429">
            <v>59.305</v>
          </cell>
          <cell r="W429">
            <v>21.251000000000001</v>
          </cell>
          <cell r="X429">
            <v>7.3739999999999997</v>
          </cell>
          <cell r="Y429">
            <v>45.631</v>
          </cell>
          <cell r="Z429">
            <v>55.154000000000003</v>
          </cell>
          <cell r="AA429">
            <v>81.703000000000003</v>
          </cell>
          <cell r="AB429">
            <v>546.23299999999995</v>
          </cell>
          <cell r="AC429">
            <v>421.72500000000002</v>
          </cell>
          <cell r="AD429">
            <v>56.53</v>
          </cell>
          <cell r="AE429">
            <v>257.44</v>
          </cell>
        </row>
        <row r="430">
          <cell r="A430">
            <v>35003</v>
          </cell>
          <cell r="B430">
            <v>4850.348</v>
          </cell>
          <cell r="C430">
            <v>325.86099999999999</v>
          </cell>
          <cell r="D430">
            <v>217.54599999999999</v>
          </cell>
          <cell r="E430">
            <v>1060.586</v>
          </cell>
          <cell r="F430">
            <v>6315.6509999999998</v>
          </cell>
          <cell r="G430">
            <v>270.221</v>
          </cell>
          <cell r="H430">
            <v>6993.3</v>
          </cell>
          <cell r="I430">
            <v>564.49400000000003</v>
          </cell>
          <cell r="J430">
            <v>559.22500000000002</v>
          </cell>
          <cell r="K430">
            <v>69.230999999999995</v>
          </cell>
          <cell r="L430">
            <v>333.01400000000001</v>
          </cell>
          <cell r="M430">
            <v>74.480999999999995</v>
          </cell>
          <cell r="N430">
            <v>176.892</v>
          </cell>
          <cell r="O430">
            <v>423.43400000000003</v>
          </cell>
          <cell r="P430">
            <v>135.542</v>
          </cell>
          <cell r="Q430">
            <v>395.08699999999999</v>
          </cell>
          <cell r="R430">
            <v>74.67</v>
          </cell>
          <cell r="S430">
            <v>135.77799999999999</v>
          </cell>
          <cell r="T430">
            <v>51.898000000000003</v>
          </cell>
          <cell r="U430">
            <v>130.69</v>
          </cell>
          <cell r="V430">
            <v>59.305</v>
          </cell>
          <cell r="W430">
            <v>21.251000000000001</v>
          </cell>
          <cell r="X430">
            <v>7.3739999999999997</v>
          </cell>
          <cell r="Y430">
            <v>45.631</v>
          </cell>
          <cell r="Z430">
            <v>55.154000000000003</v>
          </cell>
          <cell r="AA430">
            <v>81.703000000000003</v>
          </cell>
          <cell r="AB430">
            <v>546.23299999999995</v>
          </cell>
          <cell r="AC430">
            <v>421.72500000000002</v>
          </cell>
          <cell r="AD430">
            <v>56.53</v>
          </cell>
          <cell r="AE430">
            <v>257.44</v>
          </cell>
        </row>
        <row r="431">
          <cell r="A431">
            <v>35033</v>
          </cell>
          <cell r="B431">
            <v>4850.348</v>
          </cell>
          <cell r="C431">
            <v>325.86099999999999</v>
          </cell>
          <cell r="D431">
            <v>217.54599999999999</v>
          </cell>
          <cell r="E431">
            <v>1060.586</v>
          </cell>
          <cell r="F431">
            <v>6315.6509999999998</v>
          </cell>
          <cell r="G431">
            <v>270.221</v>
          </cell>
          <cell r="H431">
            <v>6993.3</v>
          </cell>
          <cell r="I431">
            <v>564.49400000000003</v>
          </cell>
          <cell r="J431">
            <v>559.22500000000002</v>
          </cell>
          <cell r="K431">
            <v>69.230999999999995</v>
          </cell>
          <cell r="L431">
            <v>333.01400000000001</v>
          </cell>
          <cell r="M431">
            <v>74.480999999999995</v>
          </cell>
          <cell r="N431">
            <v>176.892</v>
          </cell>
          <cell r="O431">
            <v>423.43400000000003</v>
          </cell>
          <cell r="P431">
            <v>135.542</v>
          </cell>
          <cell r="Q431">
            <v>395.08699999999999</v>
          </cell>
          <cell r="R431">
            <v>74.67</v>
          </cell>
          <cell r="S431">
            <v>135.77799999999999</v>
          </cell>
          <cell r="T431">
            <v>51.898000000000003</v>
          </cell>
          <cell r="U431">
            <v>130.69</v>
          </cell>
          <cell r="V431">
            <v>59.305</v>
          </cell>
          <cell r="W431">
            <v>21.251000000000001</v>
          </cell>
          <cell r="X431">
            <v>7.3739999999999997</v>
          </cell>
          <cell r="Y431">
            <v>45.631</v>
          </cell>
          <cell r="Z431">
            <v>55.154000000000003</v>
          </cell>
          <cell r="AA431">
            <v>81.703000000000003</v>
          </cell>
          <cell r="AB431">
            <v>546.23299999999995</v>
          </cell>
          <cell r="AC431">
            <v>421.72500000000002</v>
          </cell>
          <cell r="AD431">
            <v>56.53</v>
          </cell>
          <cell r="AE431">
            <v>257.44</v>
          </cell>
        </row>
        <row r="432">
          <cell r="A432">
            <v>35064</v>
          </cell>
          <cell r="B432">
            <v>5333.9260000000004</v>
          </cell>
          <cell r="C432">
            <v>370.88299999999998</v>
          </cell>
          <cell r="D432">
            <v>253.68</v>
          </cell>
          <cell r="E432">
            <v>1157.1189999999999</v>
          </cell>
          <cell r="F432">
            <v>7293.902</v>
          </cell>
          <cell r="G432">
            <v>315.94</v>
          </cell>
          <cell r="H432">
            <v>7338.4</v>
          </cell>
          <cell r="I432">
            <v>590.51700000000005</v>
          </cell>
          <cell r="J432">
            <v>728.00699999999995</v>
          </cell>
          <cell r="K432">
            <v>80.789000000000001</v>
          </cell>
          <cell r="L432">
            <v>366.6</v>
          </cell>
          <cell r="M432">
            <v>88.831999999999994</v>
          </cell>
          <cell r="N432">
            <v>202.13200000000001</v>
          </cell>
          <cell r="O432">
            <v>517.11800000000005</v>
          </cell>
          <cell r="P432">
            <v>144.22999999999999</v>
          </cell>
          <cell r="Q432">
            <v>395.529</v>
          </cell>
          <cell r="R432">
            <v>95.983999999999995</v>
          </cell>
          <cell r="S432">
            <v>151.113</v>
          </cell>
          <cell r="T432">
            <v>60.158999999999999</v>
          </cell>
          <cell r="U432">
            <v>169.48599999999999</v>
          </cell>
          <cell r="V432">
            <v>65.744</v>
          </cell>
          <cell r="W432">
            <v>20.373999999999999</v>
          </cell>
          <cell r="X432">
            <v>8.1379999999999999</v>
          </cell>
          <cell r="Y432">
            <v>57.786999999999999</v>
          </cell>
          <cell r="Z432">
            <v>71.349000000000004</v>
          </cell>
          <cell r="AA432">
            <v>92.507000000000005</v>
          </cell>
          <cell r="AB432">
            <v>768.95100000000002</v>
          </cell>
          <cell r="AC432">
            <v>286.69799999999998</v>
          </cell>
          <cell r="AD432">
            <v>74.888999999999996</v>
          </cell>
          <cell r="AE432">
            <v>258.03199999999998</v>
          </cell>
        </row>
        <row r="433">
          <cell r="A433">
            <v>35095</v>
          </cell>
          <cell r="B433">
            <v>5333.9260000000004</v>
          </cell>
          <cell r="C433">
            <v>370.88299999999998</v>
          </cell>
          <cell r="D433">
            <v>253.68</v>
          </cell>
          <cell r="E433">
            <v>1157.1189999999999</v>
          </cell>
          <cell r="F433">
            <v>7293.902</v>
          </cell>
          <cell r="G433">
            <v>315.94</v>
          </cell>
          <cell r="H433">
            <v>7338.4</v>
          </cell>
          <cell r="I433">
            <v>590.51700000000005</v>
          </cell>
          <cell r="J433">
            <v>728.00699999999995</v>
          </cell>
          <cell r="K433">
            <v>80.789000000000001</v>
          </cell>
          <cell r="L433">
            <v>366.6</v>
          </cell>
          <cell r="M433">
            <v>88.831999999999994</v>
          </cell>
          <cell r="N433">
            <v>202.13200000000001</v>
          </cell>
          <cell r="O433">
            <v>517.11800000000005</v>
          </cell>
          <cell r="P433">
            <v>144.22999999999999</v>
          </cell>
          <cell r="Q433">
            <v>395.529</v>
          </cell>
          <cell r="R433">
            <v>95.983999999999995</v>
          </cell>
          <cell r="S433">
            <v>151.113</v>
          </cell>
          <cell r="T433">
            <v>60.158999999999999</v>
          </cell>
          <cell r="U433">
            <v>169.48599999999999</v>
          </cell>
          <cell r="V433">
            <v>65.744</v>
          </cell>
          <cell r="W433">
            <v>20.373999999999999</v>
          </cell>
          <cell r="X433">
            <v>8.1379999999999999</v>
          </cell>
          <cell r="Y433">
            <v>57.786999999999999</v>
          </cell>
          <cell r="Z433">
            <v>71.349000000000004</v>
          </cell>
          <cell r="AA433">
            <v>92.507000000000005</v>
          </cell>
          <cell r="AB433">
            <v>768.95100000000002</v>
          </cell>
          <cell r="AC433">
            <v>286.69799999999998</v>
          </cell>
          <cell r="AD433">
            <v>74.888999999999996</v>
          </cell>
          <cell r="AE433">
            <v>258.03199999999998</v>
          </cell>
        </row>
        <row r="434">
          <cell r="A434">
            <v>35124</v>
          </cell>
          <cell r="B434">
            <v>5333.9260000000004</v>
          </cell>
          <cell r="C434">
            <v>370.88299999999998</v>
          </cell>
          <cell r="D434">
            <v>253.68</v>
          </cell>
          <cell r="E434">
            <v>1157.1189999999999</v>
          </cell>
          <cell r="F434">
            <v>7293.902</v>
          </cell>
          <cell r="G434">
            <v>315.94</v>
          </cell>
          <cell r="H434">
            <v>7338.4</v>
          </cell>
          <cell r="I434">
            <v>590.51700000000005</v>
          </cell>
          <cell r="J434">
            <v>728.00699999999995</v>
          </cell>
          <cell r="K434">
            <v>80.789000000000001</v>
          </cell>
          <cell r="L434">
            <v>366.6</v>
          </cell>
          <cell r="M434">
            <v>88.831999999999994</v>
          </cell>
          <cell r="N434">
            <v>202.13200000000001</v>
          </cell>
          <cell r="O434">
            <v>517.11800000000005</v>
          </cell>
          <cell r="P434">
            <v>144.22999999999999</v>
          </cell>
          <cell r="Q434">
            <v>395.529</v>
          </cell>
          <cell r="R434">
            <v>95.983999999999995</v>
          </cell>
          <cell r="S434">
            <v>151.113</v>
          </cell>
          <cell r="T434">
            <v>60.158999999999999</v>
          </cell>
          <cell r="U434">
            <v>169.48599999999999</v>
          </cell>
          <cell r="V434">
            <v>65.744</v>
          </cell>
          <cell r="W434">
            <v>20.373999999999999</v>
          </cell>
          <cell r="X434">
            <v>8.1379999999999999</v>
          </cell>
          <cell r="Y434">
            <v>57.786999999999999</v>
          </cell>
          <cell r="Z434">
            <v>71.349000000000004</v>
          </cell>
          <cell r="AA434">
            <v>92.507000000000005</v>
          </cell>
          <cell r="AB434">
            <v>768.95100000000002</v>
          </cell>
          <cell r="AC434">
            <v>286.69799999999998</v>
          </cell>
          <cell r="AD434">
            <v>74.888999999999996</v>
          </cell>
          <cell r="AE434">
            <v>258.03199999999998</v>
          </cell>
        </row>
        <row r="435">
          <cell r="A435">
            <v>35155</v>
          </cell>
          <cell r="B435">
            <v>5333.9260000000004</v>
          </cell>
          <cell r="C435">
            <v>370.88299999999998</v>
          </cell>
          <cell r="D435">
            <v>253.68</v>
          </cell>
          <cell r="E435">
            <v>1157.1189999999999</v>
          </cell>
          <cell r="F435">
            <v>7293.902</v>
          </cell>
          <cell r="G435">
            <v>315.94</v>
          </cell>
          <cell r="H435">
            <v>7338.4</v>
          </cell>
          <cell r="I435">
            <v>590.51700000000005</v>
          </cell>
          <cell r="J435">
            <v>728.00699999999995</v>
          </cell>
          <cell r="K435">
            <v>80.789000000000001</v>
          </cell>
          <cell r="L435">
            <v>366.6</v>
          </cell>
          <cell r="M435">
            <v>88.831999999999994</v>
          </cell>
          <cell r="N435">
            <v>202.13200000000001</v>
          </cell>
          <cell r="O435">
            <v>517.11800000000005</v>
          </cell>
          <cell r="P435">
            <v>144.22999999999999</v>
          </cell>
          <cell r="Q435">
            <v>395.529</v>
          </cell>
          <cell r="R435">
            <v>95.983999999999995</v>
          </cell>
          <cell r="S435">
            <v>151.113</v>
          </cell>
          <cell r="T435">
            <v>60.158999999999999</v>
          </cell>
          <cell r="U435">
            <v>169.48599999999999</v>
          </cell>
          <cell r="V435">
            <v>65.744</v>
          </cell>
          <cell r="W435">
            <v>20.373999999999999</v>
          </cell>
          <cell r="X435">
            <v>8.1379999999999999</v>
          </cell>
          <cell r="Y435">
            <v>57.786999999999999</v>
          </cell>
          <cell r="Z435">
            <v>71.349000000000004</v>
          </cell>
          <cell r="AA435">
            <v>92.507000000000005</v>
          </cell>
          <cell r="AB435">
            <v>768.95100000000002</v>
          </cell>
          <cell r="AC435">
            <v>286.69799999999998</v>
          </cell>
          <cell r="AD435">
            <v>74.888999999999996</v>
          </cell>
          <cell r="AE435">
            <v>258.03199999999998</v>
          </cell>
        </row>
        <row r="436">
          <cell r="A436">
            <v>35185</v>
          </cell>
          <cell r="B436">
            <v>5333.9260000000004</v>
          </cell>
          <cell r="C436">
            <v>370.88299999999998</v>
          </cell>
          <cell r="D436">
            <v>253.68</v>
          </cell>
          <cell r="E436">
            <v>1157.1189999999999</v>
          </cell>
          <cell r="F436">
            <v>7293.902</v>
          </cell>
          <cell r="G436">
            <v>315.94</v>
          </cell>
          <cell r="H436">
            <v>7338.4</v>
          </cell>
          <cell r="I436">
            <v>590.51700000000005</v>
          </cell>
          <cell r="J436">
            <v>728.00699999999995</v>
          </cell>
          <cell r="K436">
            <v>80.789000000000001</v>
          </cell>
          <cell r="L436">
            <v>366.6</v>
          </cell>
          <cell r="M436">
            <v>88.831999999999994</v>
          </cell>
          <cell r="N436">
            <v>202.13200000000001</v>
          </cell>
          <cell r="O436">
            <v>517.11800000000005</v>
          </cell>
          <cell r="P436">
            <v>144.22999999999999</v>
          </cell>
          <cell r="Q436">
            <v>395.529</v>
          </cell>
          <cell r="R436">
            <v>95.983999999999995</v>
          </cell>
          <cell r="S436">
            <v>151.113</v>
          </cell>
          <cell r="T436">
            <v>60.158999999999999</v>
          </cell>
          <cell r="U436">
            <v>169.48599999999999</v>
          </cell>
          <cell r="V436">
            <v>65.744</v>
          </cell>
          <cell r="W436">
            <v>20.373999999999999</v>
          </cell>
          <cell r="X436">
            <v>8.1379999999999999</v>
          </cell>
          <cell r="Y436">
            <v>57.786999999999999</v>
          </cell>
          <cell r="Z436">
            <v>71.349000000000004</v>
          </cell>
          <cell r="AA436">
            <v>92.507000000000005</v>
          </cell>
          <cell r="AB436">
            <v>768.95100000000002</v>
          </cell>
          <cell r="AC436">
            <v>286.69799999999998</v>
          </cell>
          <cell r="AD436">
            <v>74.888999999999996</v>
          </cell>
          <cell r="AE436">
            <v>258.03199999999998</v>
          </cell>
        </row>
        <row r="437">
          <cell r="A437">
            <v>35216</v>
          </cell>
          <cell r="B437">
            <v>5333.9260000000004</v>
          </cell>
          <cell r="C437">
            <v>370.88299999999998</v>
          </cell>
          <cell r="D437">
            <v>253.68</v>
          </cell>
          <cell r="E437">
            <v>1157.1189999999999</v>
          </cell>
          <cell r="F437">
            <v>7293.902</v>
          </cell>
          <cell r="G437">
            <v>315.94</v>
          </cell>
          <cell r="H437">
            <v>7338.4</v>
          </cell>
          <cell r="I437">
            <v>590.51700000000005</v>
          </cell>
          <cell r="J437">
            <v>728.00699999999995</v>
          </cell>
          <cell r="K437">
            <v>80.789000000000001</v>
          </cell>
          <cell r="L437">
            <v>366.6</v>
          </cell>
          <cell r="M437">
            <v>88.831999999999994</v>
          </cell>
          <cell r="N437">
            <v>202.13200000000001</v>
          </cell>
          <cell r="O437">
            <v>517.11800000000005</v>
          </cell>
          <cell r="P437">
            <v>144.22999999999999</v>
          </cell>
          <cell r="Q437">
            <v>395.529</v>
          </cell>
          <cell r="R437">
            <v>95.983999999999995</v>
          </cell>
          <cell r="S437">
            <v>151.113</v>
          </cell>
          <cell r="T437">
            <v>60.158999999999999</v>
          </cell>
          <cell r="U437">
            <v>169.48599999999999</v>
          </cell>
          <cell r="V437">
            <v>65.744</v>
          </cell>
          <cell r="W437">
            <v>20.373999999999999</v>
          </cell>
          <cell r="X437">
            <v>8.1379999999999999</v>
          </cell>
          <cell r="Y437">
            <v>57.786999999999999</v>
          </cell>
          <cell r="Z437">
            <v>71.349000000000004</v>
          </cell>
          <cell r="AA437">
            <v>92.507000000000005</v>
          </cell>
          <cell r="AB437">
            <v>768.95100000000002</v>
          </cell>
          <cell r="AC437">
            <v>286.69799999999998</v>
          </cell>
          <cell r="AD437">
            <v>74.888999999999996</v>
          </cell>
          <cell r="AE437">
            <v>258.03199999999998</v>
          </cell>
        </row>
        <row r="438">
          <cell r="A438">
            <v>35246</v>
          </cell>
          <cell r="B438">
            <v>5333.9260000000004</v>
          </cell>
          <cell r="C438">
            <v>370.88299999999998</v>
          </cell>
          <cell r="D438">
            <v>253.68</v>
          </cell>
          <cell r="E438">
            <v>1157.1189999999999</v>
          </cell>
          <cell r="F438">
            <v>7293.902</v>
          </cell>
          <cell r="G438">
            <v>315.94</v>
          </cell>
          <cell r="H438">
            <v>7338.4</v>
          </cell>
          <cell r="I438">
            <v>590.51700000000005</v>
          </cell>
          <cell r="J438">
            <v>728.00699999999995</v>
          </cell>
          <cell r="K438">
            <v>80.789000000000001</v>
          </cell>
          <cell r="L438">
            <v>366.6</v>
          </cell>
          <cell r="M438">
            <v>88.831999999999994</v>
          </cell>
          <cell r="N438">
            <v>202.13200000000001</v>
          </cell>
          <cell r="O438">
            <v>517.11800000000005</v>
          </cell>
          <cell r="P438">
            <v>144.22999999999999</v>
          </cell>
          <cell r="Q438">
            <v>395.529</v>
          </cell>
          <cell r="R438">
            <v>95.983999999999995</v>
          </cell>
          <cell r="S438">
            <v>151.113</v>
          </cell>
          <cell r="T438">
            <v>60.158999999999999</v>
          </cell>
          <cell r="U438">
            <v>169.48599999999999</v>
          </cell>
          <cell r="V438">
            <v>65.744</v>
          </cell>
          <cell r="W438">
            <v>20.373999999999999</v>
          </cell>
          <cell r="X438">
            <v>8.1379999999999999</v>
          </cell>
          <cell r="Y438">
            <v>57.786999999999999</v>
          </cell>
          <cell r="Z438">
            <v>71.349000000000004</v>
          </cell>
          <cell r="AA438">
            <v>92.507000000000005</v>
          </cell>
          <cell r="AB438">
            <v>768.95100000000002</v>
          </cell>
          <cell r="AC438">
            <v>286.69799999999998</v>
          </cell>
          <cell r="AD438">
            <v>74.888999999999996</v>
          </cell>
          <cell r="AE438">
            <v>258.03199999999998</v>
          </cell>
        </row>
        <row r="439">
          <cell r="A439">
            <v>35277</v>
          </cell>
          <cell r="B439">
            <v>5333.9260000000004</v>
          </cell>
          <cell r="C439">
            <v>370.88299999999998</v>
          </cell>
          <cell r="D439">
            <v>253.68</v>
          </cell>
          <cell r="E439">
            <v>1157.1189999999999</v>
          </cell>
          <cell r="F439">
            <v>7293.902</v>
          </cell>
          <cell r="G439">
            <v>315.94</v>
          </cell>
          <cell r="H439">
            <v>7338.4</v>
          </cell>
          <cell r="I439">
            <v>590.51700000000005</v>
          </cell>
          <cell r="J439">
            <v>728.00699999999995</v>
          </cell>
          <cell r="K439">
            <v>80.789000000000001</v>
          </cell>
          <cell r="L439">
            <v>366.6</v>
          </cell>
          <cell r="M439">
            <v>88.831999999999994</v>
          </cell>
          <cell r="N439">
            <v>202.13200000000001</v>
          </cell>
          <cell r="O439">
            <v>517.11800000000005</v>
          </cell>
          <cell r="P439">
            <v>144.22999999999999</v>
          </cell>
          <cell r="Q439">
            <v>395.529</v>
          </cell>
          <cell r="R439">
            <v>95.983999999999995</v>
          </cell>
          <cell r="S439">
            <v>151.113</v>
          </cell>
          <cell r="T439">
            <v>60.158999999999999</v>
          </cell>
          <cell r="U439">
            <v>169.48599999999999</v>
          </cell>
          <cell r="V439">
            <v>65.744</v>
          </cell>
          <cell r="W439">
            <v>20.373999999999999</v>
          </cell>
          <cell r="X439">
            <v>8.1379999999999999</v>
          </cell>
          <cell r="Y439">
            <v>57.786999999999999</v>
          </cell>
          <cell r="Z439">
            <v>71.349000000000004</v>
          </cell>
          <cell r="AA439">
            <v>92.507000000000005</v>
          </cell>
          <cell r="AB439">
            <v>768.95100000000002</v>
          </cell>
          <cell r="AC439">
            <v>286.69799999999998</v>
          </cell>
          <cell r="AD439">
            <v>74.888999999999996</v>
          </cell>
          <cell r="AE439">
            <v>258.03199999999998</v>
          </cell>
        </row>
        <row r="440">
          <cell r="A440">
            <v>35308</v>
          </cell>
          <cell r="B440">
            <v>5333.9260000000004</v>
          </cell>
          <cell r="C440">
            <v>370.88299999999998</v>
          </cell>
          <cell r="D440">
            <v>253.68</v>
          </cell>
          <cell r="E440">
            <v>1157.1189999999999</v>
          </cell>
          <cell r="F440">
            <v>7293.902</v>
          </cell>
          <cell r="G440">
            <v>315.94</v>
          </cell>
          <cell r="H440">
            <v>7338.4</v>
          </cell>
          <cell r="I440">
            <v>590.51700000000005</v>
          </cell>
          <cell r="J440">
            <v>728.00699999999995</v>
          </cell>
          <cell r="K440">
            <v>80.789000000000001</v>
          </cell>
          <cell r="L440">
            <v>366.6</v>
          </cell>
          <cell r="M440">
            <v>88.831999999999994</v>
          </cell>
          <cell r="N440">
            <v>202.13200000000001</v>
          </cell>
          <cell r="O440">
            <v>517.11800000000005</v>
          </cell>
          <cell r="P440">
            <v>144.22999999999999</v>
          </cell>
          <cell r="Q440">
            <v>395.529</v>
          </cell>
          <cell r="R440">
            <v>95.983999999999995</v>
          </cell>
          <cell r="S440">
            <v>151.113</v>
          </cell>
          <cell r="T440">
            <v>60.158999999999999</v>
          </cell>
          <cell r="U440">
            <v>169.48599999999999</v>
          </cell>
          <cell r="V440">
            <v>65.744</v>
          </cell>
          <cell r="W440">
            <v>20.373999999999999</v>
          </cell>
          <cell r="X440">
            <v>8.1379999999999999</v>
          </cell>
          <cell r="Y440">
            <v>57.786999999999999</v>
          </cell>
          <cell r="Z440">
            <v>71.349000000000004</v>
          </cell>
          <cell r="AA440">
            <v>92.507000000000005</v>
          </cell>
          <cell r="AB440">
            <v>768.95100000000002</v>
          </cell>
          <cell r="AC440">
            <v>286.69799999999998</v>
          </cell>
          <cell r="AD440">
            <v>74.888999999999996</v>
          </cell>
          <cell r="AE440">
            <v>258.03199999999998</v>
          </cell>
        </row>
        <row r="441">
          <cell r="A441">
            <v>35338</v>
          </cell>
          <cell r="B441">
            <v>5333.9260000000004</v>
          </cell>
          <cell r="C441">
            <v>370.88299999999998</v>
          </cell>
          <cell r="D441">
            <v>253.68</v>
          </cell>
          <cell r="E441">
            <v>1157.1189999999999</v>
          </cell>
          <cell r="F441">
            <v>7293.902</v>
          </cell>
          <cell r="G441">
            <v>315.94</v>
          </cell>
          <cell r="H441">
            <v>7338.4</v>
          </cell>
          <cell r="I441">
            <v>590.51700000000005</v>
          </cell>
          <cell r="J441">
            <v>728.00699999999995</v>
          </cell>
          <cell r="K441">
            <v>80.789000000000001</v>
          </cell>
          <cell r="L441">
            <v>366.6</v>
          </cell>
          <cell r="M441">
            <v>88.831999999999994</v>
          </cell>
          <cell r="N441">
            <v>202.13200000000001</v>
          </cell>
          <cell r="O441">
            <v>517.11800000000005</v>
          </cell>
          <cell r="P441">
            <v>144.22999999999999</v>
          </cell>
          <cell r="Q441">
            <v>395.529</v>
          </cell>
          <cell r="R441">
            <v>95.983999999999995</v>
          </cell>
          <cell r="S441">
            <v>151.113</v>
          </cell>
          <cell r="T441">
            <v>60.158999999999999</v>
          </cell>
          <cell r="U441">
            <v>169.48599999999999</v>
          </cell>
          <cell r="V441">
            <v>65.744</v>
          </cell>
          <cell r="W441">
            <v>20.373999999999999</v>
          </cell>
          <cell r="X441">
            <v>8.1379999999999999</v>
          </cell>
          <cell r="Y441">
            <v>57.786999999999999</v>
          </cell>
          <cell r="Z441">
            <v>71.349000000000004</v>
          </cell>
          <cell r="AA441">
            <v>92.507000000000005</v>
          </cell>
          <cell r="AB441">
            <v>768.95100000000002</v>
          </cell>
          <cell r="AC441">
            <v>286.69799999999998</v>
          </cell>
          <cell r="AD441">
            <v>74.888999999999996</v>
          </cell>
          <cell r="AE441">
            <v>258.03199999999998</v>
          </cell>
        </row>
        <row r="442">
          <cell r="A442">
            <v>35369</v>
          </cell>
          <cell r="B442">
            <v>5333.9260000000004</v>
          </cell>
          <cell r="C442">
            <v>370.88299999999998</v>
          </cell>
          <cell r="D442">
            <v>253.68</v>
          </cell>
          <cell r="E442">
            <v>1157.1189999999999</v>
          </cell>
          <cell r="F442">
            <v>7293.902</v>
          </cell>
          <cell r="G442">
            <v>315.94</v>
          </cell>
          <cell r="H442">
            <v>7338.4</v>
          </cell>
          <cell r="I442">
            <v>590.51700000000005</v>
          </cell>
          <cell r="J442">
            <v>728.00699999999995</v>
          </cell>
          <cell r="K442">
            <v>80.789000000000001</v>
          </cell>
          <cell r="L442">
            <v>366.6</v>
          </cell>
          <cell r="M442">
            <v>88.831999999999994</v>
          </cell>
          <cell r="N442">
            <v>202.13200000000001</v>
          </cell>
          <cell r="O442">
            <v>517.11800000000005</v>
          </cell>
          <cell r="P442">
            <v>144.22999999999999</v>
          </cell>
          <cell r="Q442">
            <v>395.529</v>
          </cell>
          <cell r="R442">
            <v>95.983999999999995</v>
          </cell>
          <cell r="S442">
            <v>151.113</v>
          </cell>
          <cell r="T442">
            <v>60.158999999999999</v>
          </cell>
          <cell r="U442">
            <v>169.48599999999999</v>
          </cell>
          <cell r="V442">
            <v>65.744</v>
          </cell>
          <cell r="W442">
            <v>20.373999999999999</v>
          </cell>
          <cell r="X442">
            <v>8.1379999999999999</v>
          </cell>
          <cell r="Y442">
            <v>57.786999999999999</v>
          </cell>
          <cell r="Z442">
            <v>71.349000000000004</v>
          </cell>
          <cell r="AA442">
            <v>92.507000000000005</v>
          </cell>
          <cell r="AB442">
            <v>768.95100000000002</v>
          </cell>
          <cell r="AC442">
            <v>286.69799999999998</v>
          </cell>
          <cell r="AD442">
            <v>74.888999999999996</v>
          </cell>
          <cell r="AE442">
            <v>258.03199999999998</v>
          </cell>
        </row>
        <row r="443">
          <cell r="A443">
            <v>35399</v>
          </cell>
          <cell r="B443">
            <v>5333.9260000000004</v>
          </cell>
          <cell r="C443">
            <v>370.88299999999998</v>
          </cell>
          <cell r="D443">
            <v>253.68</v>
          </cell>
          <cell r="E443">
            <v>1157.1189999999999</v>
          </cell>
          <cell r="F443">
            <v>7293.902</v>
          </cell>
          <cell r="G443">
            <v>315.94</v>
          </cell>
          <cell r="H443">
            <v>7338.4</v>
          </cell>
          <cell r="I443">
            <v>590.51700000000005</v>
          </cell>
          <cell r="J443">
            <v>728.00699999999995</v>
          </cell>
          <cell r="K443">
            <v>80.789000000000001</v>
          </cell>
          <cell r="L443">
            <v>366.6</v>
          </cell>
          <cell r="M443">
            <v>88.831999999999994</v>
          </cell>
          <cell r="N443">
            <v>202.13200000000001</v>
          </cell>
          <cell r="O443">
            <v>517.11800000000005</v>
          </cell>
          <cell r="P443">
            <v>144.22999999999999</v>
          </cell>
          <cell r="Q443">
            <v>395.529</v>
          </cell>
          <cell r="R443">
            <v>95.983999999999995</v>
          </cell>
          <cell r="S443">
            <v>151.113</v>
          </cell>
          <cell r="T443">
            <v>60.158999999999999</v>
          </cell>
          <cell r="U443">
            <v>169.48599999999999</v>
          </cell>
          <cell r="V443">
            <v>65.744</v>
          </cell>
          <cell r="W443">
            <v>20.373999999999999</v>
          </cell>
          <cell r="X443">
            <v>8.1379999999999999</v>
          </cell>
          <cell r="Y443">
            <v>57.786999999999999</v>
          </cell>
          <cell r="Z443">
            <v>71.349000000000004</v>
          </cell>
          <cell r="AA443">
            <v>92.507000000000005</v>
          </cell>
          <cell r="AB443">
            <v>768.95100000000002</v>
          </cell>
          <cell r="AC443">
            <v>286.69799999999998</v>
          </cell>
          <cell r="AD443">
            <v>74.888999999999996</v>
          </cell>
          <cell r="AE443">
            <v>258.03199999999998</v>
          </cell>
        </row>
        <row r="444">
          <cell r="A444">
            <v>35430</v>
          </cell>
          <cell r="B444">
            <v>4706.1880000000001</v>
          </cell>
          <cell r="C444">
            <v>403.61900000000003</v>
          </cell>
          <cell r="D444">
            <v>276.45600000000002</v>
          </cell>
          <cell r="E444">
            <v>1219.5409999999999</v>
          </cell>
          <cell r="F444">
            <v>7375.2150000000001</v>
          </cell>
          <cell r="G444">
            <v>304.75200000000001</v>
          </cell>
          <cell r="H444">
            <v>7751.1</v>
          </cell>
          <cell r="I444">
            <v>613.76199999999994</v>
          </cell>
          <cell r="J444">
            <v>856.08500000000004</v>
          </cell>
          <cell r="K444">
            <v>94.688999999999993</v>
          </cell>
          <cell r="L444">
            <v>399.78699999999998</v>
          </cell>
          <cell r="M444">
            <v>100.852</v>
          </cell>
          <cell r="N444">
            <v>227.37</v>
          </cell>
          <cell r="O444">
            <v>557.64400000000001</v>
          </cell>
          <cell r="P444">
            <v>158.96600000000001</v>
          </cell>
          <cell r="Q444">
            <v>391.721</v>
          </cell>
          <cell r="R444">
            <v>105.1</v>
          </cell>
          <cell r="S444">
            <v>143.732</v>
          </cell>
          <cell r="T444">
            <v>67.63</v>
          </cell>
          <cell r="U444">
            <v>181.476</v>
          </cell>
          <cell r="V444">
            <v>73.570999999999998</v>
          </cell>
          <cell r="W444">
            <v>21.035</v>
          </cell>
          <cell r="X444">
            <v>9.0589999999999993</v>
          </cell>
          <cell r="Y444">
            <v>64.894999999999996</v>
          </cell>
          <cell r="Z444">
            <v>75.769000000000005</v>
          </cell>
          <cell r="AA444">
            <v>97.16</v>
          </cell>
          <cell r="AB444">
            <v>839.68299999999999</v>
          </cell>
          <cell r="AC444">
            <v>332.90899999999999</v>
          </cell>
          <cell r="AD444">
            <v>68.259</v>
          </cell>
          <cell r="AE444">
            <v>272.14999999999998</v>
          </cell>
        </row>
        <row r="445">
          <cell r="A445">
            <v>35461</v>
          </cell>
          <cell r="B445">
            <v>4706.1880000000001</v>
          </cell>
          <cell r="C445">
            <v>403.61900000000003</v>
          </cell>
          <cell r="D445">
            <v>276.45600000000002</v>
          </cell>
          <cell r="E445">
            <v>1219.5409999999999</v>
          </cell>
          <cell r="F445">
            <v>7375.2150000000001</v>
          </cell>
          <cell r="G445">
            <v>304.75200000000001</v>
          </cell>
          <cell r="H445">
            <v>7751.1</v>
          </cell>
          <cell r="I445">
            <v>613.76199999999994</v>
          </cell>
          <cell r="J445">
            <v>856.08500000000004</v>
          </cell>
          <cell r="K445">
            <v>94.688999999999993</v>
          </cell>
          <cell r="L445">
            <v>399.78699999999998</v>
          </cell>
          <cell r="M445">
            <v>100.852</v>
          </cell>
          <cell r="N445">
            <v>227.37</v>
          </cell>
          <cell r="O445">
            <v>557.64400000000001</v>
          </cell>
          <cell r="P445">
            <v>158.96600000000001</v>
          </cell>
          <cell r="Q445">
            <v>391.721</v>
          </cell>
          <cell r="R445">
            <v>105.1</v>
          </cell>
          <cell r="S445">
            <v>143.732</v>
          </cell>
          <cell r="T445">
            <v>67.63</v>
          </cell>
          <cell r="U445">
            <v>181.476</v>
          </cell>
          <cell r="V445">
            <v>73.570999999999998</v>
          </cell>
          <cell r="W445">
            <v>21.035</v>
          </cell>
          <cell r="X445">
            <v>9.0589999999999993</v>
          </cell>
          <cell r="Y445">
            <v>64.894999999999996</v>
          </cell>
          <cell r="Z445">
            <v>75.769000000000005</v>
          </cell>
          <cell r="AA445">
            <v>97.16</v>
          </cell>
          <cell r="AB445">
            <v>839.68299999999999</v>
          </cell>
          <cell r="AC445">
            <v>332.90899999999999</v>
          </cell>
          <cell r="AD445">
            <v>68.259</v>
          </cell>
          <cell r="AE445">
            <v>272.14999999999998</v>
          </cell>
        </row>
        <row r="446">
          <cell r="A446">
            <v>35489</v>
          </cell>
          <cell r="B446">
            <v>4706.1880000000001</v>
          </cell>
          <cell r="C446">
            <v>403.61900000000003</v>
          </cell>
          <cell r="D446">
            <v>276.45600000000002</v>
          </cell>
          <cell r="E446">
            <v>1219.5409999999999</v>
          </cell>
          <cell r="F446">
            <v>7375.2150000000001</v>
          </cell>
          <cell r="G446">
            <v>304.75200000000001</v>
          </cell>
          <cell r="H446">
            <v>7751.1</v>
          </cell>
          <cell r="I446">
            <v>613.76199999999994</v>
          </cell>
          <cell r="J446">
            <v>856.08500000000004</v>
          </cell>
          <cell r="K446">
            <v>94.688999999999993</v>
          </cell>
          <cell r="L446">
            <v>399.78699999999998</v>
          </cell>
          <cell r="M446">
            <v>100.852</v>
          </cell>
          <cell r="N446">
            <v>227.37</v>
          </cell>
          <cell r="O446">
            <v>557.64400000000001</v>
          </cell>
          <cell r="P446">
            <v>158.96600000000001</v>
          </cell>
          <cell r="Q446">
            <v>391.721</v>
          </cell>
          <cell r="R446">
            <v>105.1</v>
          </cell>
          <cell r="S446">
            <v>143.732</v>
          </cell>
          <cell r="T446">
            <v>67.63</v>
          </cell>
          <cell r="U446">
            <v>181.476</v>
          </cell>
          <cell r="V446">
            <v>73.570999999999998</v>
          </cell>
          <cell r="W446">
            <v>21.035</v>
          </cell>
          <cell r="X446">
            <v>9.0589999999999993</v>
          </cell>
          <cell r="Y446">
            <v>64.894999999999996</v>
          </cell>
          <cell r="Z446">
            <v>75.769000000000005</v>
          </cell>
          <cell r="AA446">
            <v>97.16</v>
          </cell>
          <cell r="AB446">
            <v>839.68299999999999</v>
          </cell>
          <cell r="AC446">
            <v>332.90899999999999</v>
          </cell>
          <cell r="AD446">
            <v>68.259</v>
          </cell>
          <cell r="AE446">
            <v>272.14999999999998</v>
          </cell>
        </row>
        <row r="447">
          <cell r="A447">
            <v>35520</v>
          </cell>
          <cell r="B447">
            <v>4706.1880000000001</v>
          </cell>
          <cell r="C447">
            <v>403.61900000000003</v>
          </cell>
          <cell r="D447">
            <v>276.45600000000002</v>
          </cell>
          <cell r="E447">
            <v>1219.5409999999999</v>
          </cell>
          <cell r="F447">
            <v>7375.2150000000001</v>
          </cell>
          <cell r="G447">
            <v>304.75200000000001</v>
          </cell>
          <cell r="H447">
            <v>7751.1</v>
          </cell>
          <cell r="I447">
            <v>613.76199999999994</v>
          </cell>
          <cell r="J447">
            <v>856.08500000000004</v>
          </cell>
          <cell r="K447">
            <v>94.688999999999993</v>
          </cell>
          <cell r="L447">
            <v>399.78699999999998</v>
          </cell>
          <cell r="M447">
            <v>100.852</v>
          </cell>
          <cell r="N447">
            <v>227.37</v>
          </cell>
          <cell r="O447">
            <v>557.64400000000001</v>
          </cell>
          <cell r="P447">
            <v>158.96600000000001</v>
          </cell>
          <cell r="Q447">
            <v>391.721</v>
          </cell>
          <cell r="R447">
            <v>105.1</v>
          </cell>
          <cell r="S447">
            <v>143.732</v>
          </cell>
          <cell r="T447">
            <v>67.63</v>
          </cell>
          <cell r="U447">
            <v>181.476</v>
          </cell>
          <cell r="V447">
            <v>73.570999999999998</v>
          </cell>
          <cell r="W447">
            <v>21.035</v>
          </cell>
          <cell r="X447">
            <v>9.0589999999999993</v>
          </cell>
          <cell r="Y447">
            <v>64.894999999999996</v>
          </cell>
          <cell r="Z447">
            <v>75.769000000000005</v>
          </cell>
          <cell r="AA447">
            <v>97.16</v>
          </cell>
          <cell r="AB447">
            <v>839.68299999999999</v>
          </cell>
          <cell r="AC447">
            <v>332.90899999999999</v>
          </cell>
          <cell r="AD447">
            <v>68.259</v>
          </cell>
          <cell r="AE447">
            <v>272.14999999999998</v>
          </cell>
        </row>
        <row r="448">
          <cell r="A448">
            <v>35550</v>
          </cell>
          <cell r="B448">
            <v>4706.1880000000001</v>
          </cell>
          <cell r="C448">
            <v>403.61900000000003</v>
          </cell>
          <cell r="D448">
            <v>276.45600000000002</v>
          </cell>
          <cell r="E448">
            <v>1219.5409999999999</v>
          </cell>
          <cell r="F448">
            <v>7375.2150000000001</v>
          </cell>
          <cell r="G448">
            <v>304.75200000000001</v>
          </cell>
          <cell r="H448">
            <v>7751.1</v>
          </cell>
          <cell r="I448">
            <v>613.76199999999994</v>
          </cell>
          <cell r="J448">
            <v>856.08500000000004</v>
          </cell>
          <cell r="K448">
            <v>94.688999999999993</v>
          </cell>
          <cell r="L448">
            <v>399.78699999999998</v>
          </cell>
          <cell r="M448">
            <v>100.852</v>
          </cell>
          <cell r="N448">
            <v>227.37</v>
          </cell>
          <cell r="O448">
            <v>557.64400000000001</v>
          </cell>
          <cell r="P448">
            <v>158.96600000000001</v>
          </cell>
          <cell r="Q448">
            <v>391.721</v>
          </cell>
          <cell r="R448">
            <v>105.1</v>
          </cell>
          <cell r="S448">
            <v>143.732</v>
          </cell>
          <cell r="T448">
            <v>67.63</v>
          </cell>
          <cell r="U448">
            <v>181.476</v>
          </cell>
          <cell r="V448">
            <v>73.570999999999998</v>
          </cell>
          <cell r="W448">
            <v>21.035</v>
          </cell>
          <cell r="X448">
            <v>9.0589999999999993</v>
          </cell>
          <cell r="Y448">
            <v>64.894999999999996</v>
          </cell>
          <cell r="Z448">
            <v>75.769000000000005</v>
          </cell>
          <cell r="AA448">
            <v>97.16</v>
          </cell>
          <cell r="AB448">
            <v>839.68299999999999</v>
          </cell>
          <cell r="AC448">
            <v>332.90899999999999</v>
          </cell>
          <cell r="AD448">
            <v>68.259</v>
          </cell>
          <cell r="AE448">
            <v>272.14999999999998</v>
          </cell>
        </row>
        <row r="449">
          <cell r="A449">
            <v>35581</v>
          </cell>
          <cell r="B449">
            <v>4706.1880000000001</v>
          </cell>
          <cell r="C449">
            <v>403.61900000000003</v>
          </cell>
          <cell r="D449">
            <v>276.45600000000002</v>
          </cell>
          <cell r="E449">
            <v>1219.5409999999999</v>
          </cell>
          <cell r="F449">
            <v>7375.2150000000001</v>
          </cell>
          <cell r="G449">
            <v>304.75200000000001</v>
          </cell>
          <cell r="H449">
            <v>7751.1</v>
          </cell>
          <cell r="I449">
            <v>613.76199999999994</v>
          </cell>
          <cell r="J449">
            <v>856.08500000000004</v>
          </cell>
          <cell r="K449">
            <v>94.688999999999993</v>
          </cell>
          <cell r="L449">
            <v>399.78699999999998</v>
          </cell>
          <cell r="M449">
            <v>100.852</v>
          </cell>
          <cell r="N449">
            <v>227.37</v>
          </cell>
          <cell r="O449">
            <v>557.64400000000001</v>
          </cell>
          <cell r="P449">
            <v>158.96600000000001</v>
          </cell>
          <cell r="Q449">
            <v>391.721</v>
          </cell>
          <cell r="R449">
            <v>105.1</v>
          </cell>
          <cell r="S449">
            <v>143.732</v>
          </cell>
          <cell r="T449">
            <v>67.63</v>
          </cell>
          <cell r="U449">
            <v>181.476</v>
          </cell>
          <cell r="V449">
            <v>73.570999999999998</v>
          </cell>
          <cell r="W449">
            <v>21.035</v>
          </cell>
          <cell r="X449">
            <v>9.0589999999999993</v>
          </cell>
          <cell r="Y449">
            <v>64.894999999999996</v>
          </cell>
          <cell r="Z449">
            <v>75.769000000000005</v>
          </cell>
          <cell r="AA449">
            <v>97.16</v>
          </cell>
          <cell r="AB449">
            <v>839.68299999999999</v>
          </cell>
          <cell r="AC449">
            <v>332.90899999999999</v>
          </cell>
          <cell r="AD449">
            <v>68.259</v>
          </cell>
          <cell r="AE449">
            <v>272.14999999999998</v>
          </cell>
        </row>
        <row r="450">
          <cell r="A450">
            <v>35611</v>
          </cell>
          <cell r="B450">
            <v>4706.1880000000001</v>
          </cell>
          <cell r="C450">
            <v>403.61900000000003</v>
          </cell>
          <cell r="D450">
            <v>276.45600000000002</v>
          </cell>
          <cell r="E450">
            <v>1219.5409999999999</v>
          </cell>
          <cell r="F450">
            <v>7375.2150000000001</v>
          </cell>
          <cell r="G450">
            <v>304.75200000000001</v>
          </cell>
          <cell r="H450">
            <v>7751.1</v>
          </cell>
          <cell r="I450">
            <v>613.76199999999994</v>
          </cell>
          <cell r="J450">
            <v>856.08500000000004</v>
          </cell>
          <cell r="K450">
            <v>94.688999999999993</v>
          </cell>
          <cell r="L450">
            <v>399.78699999999998</v>
          </cell>
          <cell r="M450">
            <v>100.852</v>
          </cell>
          <cell r="N450">
            <v>227.37</v>
          </cell>
          <cell r="O450">
            <v>557.64400000000001</v>
          </cell>
          <cell r="P450">
            <v>158.96600000000001</v>
          </cell>
          <cell r="Q450">
            <v>391.721</v>
          </cell>
          <cell r="R450">
            <v>105.1</v>
          </cell>
          <cell r="S450">
            <v>143.732</v>
          </cell>
          <cell r="T450">
            <v>67.63</v>
          </cell>
          <cell r="U450">
            <v>181.476</v>
          </cell>
          <cell r="V450">
            <v>73.570999999999998</v>
          </cell>
          <cell r="W450">
            <v>21.035</v>
          </cell>
          <cell r="X450">
            <v>9.0589999999999993</v>
          </cell>
          <cell r="Y450">
            <v>64.894999999999996</v>
          </cell>
          <cell r="Z450">
            <v>75.769000000000005</v>
          </cell>
          <cell r="AA450">
            <v>97.16</v>
          </cell>
          <cell r="AB450">
            <v>839.68299999999999</v>
          </cell>
          <cell r="AC450">
            <v>332.90899999999999</v>
          </cell>
          <cell r="AD450">
            <v>68.259</v>
          </cell>
          <cell r="AE450">
            <v>272.14999999999998</v>
          </cell>
        </row>
        <row r="451">
          <cell r="A451">
            <v>35642</v>
          </cell>
          <cell r="B451">
            <v>4706.1880000000001</v>
          </cell>
          <cell r="C451">
            <v>403.61900000000003</v>
          </cell>
          <cell r="D451">
            <v>276.45600000000002</v>
          </cell>
          <cell r="E451">
            <v>1219.5409999999999</v>
          </cell>
          <cell r="F451">
            <v>7375.2150000000001</v>
          </cell>
          <cell r="G451">
            <v>304.75200000000001</v>
          </cell>
          <cell r="H451">
            <v>7751.1</v>
          </cell>
          <cell r="I451">
            <v>613.76199999999994</v>
          </cell>
          <cell r="J451">
            <v>856.08500000000004</v>
          </cell>
          <cell r="K451">
            <v>94.688999999999993</v>
          </cell>
          <cell r="L451">
            <v>399.78699999999998</v>
          </cell>
          <cell r="M451">
            <v>100.852</v>
          </cell>
          <cell r="N451">
            <v>227.37</v>
          </cell>
          <cell r="O451">
            <v>557.64400000000001</v>
          </cell>
          <cell r="P451">
            <v>158.96600000000001</v>
          </cell>
          <cell r="Q451">
            <v>391.721</v>
          </cell>
          <cell r="R451">
            <v>105.1</v>
          </cell>
          <cell r="S451">
            <v>143.732</v>
          </cell>
          <cell r="T451">
            <v>67.63</v>
          </cell>
          <cell r="U451">
            <v>181.476</v>
          </cell>
          <cell r="V451">
            <v>73.570999999999998</v>
          </cell>
          <cell r="W451">
            <v>21.035</v>
          </cell>
          <cell r="X451">
            <v>9.0589999999999993</v>
          </cell>
          <cell r="Y451">
            <v>64.894999999999996</v>
          </cell>
          <cell r="Z451">
            <v>75.769000000000005</v>
          </cell>
          <cell r="AA451">
            <v>97.16</v>
          </cell>
          <cell r="AB451">
            <v>839.68299999999999</v>
          </cell>
          <cell r="AC451">
            <v>332.90899999999999</v>
          </cell>
          <cell r="AD451">
            <v>68.259</v>
          </cell>
          <cell r="AE451">
            <v>272.14999999999998</v>
          </cell>
        </row>
        <row r="452">
          <cell r="A452">
            <v>35673</v>
          </cell>
          <cell r="B452">
            <v>4706.1880000000001</v>
          </cell>
          <cell r="C452">
            <v>403.61900000000003</v>
          </cell>
          <cell r="D452">
            <v>276.45600000000002</v>
          </cell>
          <cell r="E452">
            <v>1219.5409999999999</v>
          </cell>
          <cell r="F452">
            <v>7375.2150000000001</v>
          </cell>
          <cell r="G452">
            <v>304.75200000000001</v>
          </cell>
          <cell r="H452">
            <v>7751.1</v>
          </cell>
          <cell r="I452">
            <v>613.76199999999994</v>
          </cell>
          <cell r="J452">
            <v>856.08500000000004</v>
          </cell>
          <cell r="K452">
            <v>94.688999999999993</v>
          </cell>
          <cell r="L452">
            <v>399.78699999999998</v>
          </cell>
          <cell r="M452">
            <v>100.852</v>
          </cell>
          <cell r="N452">
            <v>227.37</v>
          </cell>
          <cell r="O452">
            <v>557.64400000000001</v>
          </cell>
          <cell r="P452">
            <v>158.96600000000001</v>
          </cell>
          <cell r="Q452">
            <v>391.721</v>
          </cell>
          <cell r="R452">
            <v>105.1</v>
          </cell>
          <cell r="S452">
            <v>143.732</v>
          </cell>
          <cell r="T452">
            <v>67.63</v>
          </cell>
          <cell r="U452">
            <v>181.476</v>
          </cell>
          <cell r="V452">
            <v>73.570999999999998</v>
          </cell>
          <cell r="W452">
            <v>21.035</v>
          </cell>
          <cell r="X452">
            <v>9.0589999999999993</v>
          </cell>
          <cell r="Y452">
            <v>64.894999999999996</v>
          </cell>
          <cell r="Z452">
            <v>75.769000000000005</v>
          </cell>
          <cell r="AA452">
            <v>97.16</v>
          </cell>
          <cell r="AB452">
            <v>839.68299999999999</v>
          </cell>
          <cell r="AC452">
            <v>332.90899999999999</v>
          </cell>
          <cell r="AD452">
            <v>68.259</v>
          </cell>
          <cell r="AE452">
            <v>272.14999999999998</v>
          </cell>
        </row>
        <row r="453">
          <cell r="A453">
            <v>35703</v>
          </cell>
          <cell r="B453">
            <v>4706.1880000000001</v>
          </cell>
          <cell r="C453">
            <v>403.61900000000003</v>
          </cell>
          <cell r="D453">
            <v>276.45600000000002</v>
          </cell>
          <cell r="E453">
            <v>1219.5409999999999</v>
          </cell>
          <cell r="F453">
            <v>7375.2150000000001</v>
          </cell>
          <cell r="G453">
            <v>304.75200000000001</v>
          </cell>
          <cell r="H453">
            <v>7751.1</v>
          </cell>
          <cell r="I453">
            <v>613.76199999999994</v>
          </cell>
          <cell r="J453">
            <v>856.08500000000004</v>
          </cell>
          <cell r="K453">
            <v>94.688999999999993</v>
          </cell>
          <cell r="L453">
            <v>399.78699999999998</v>
          </cell>
          <cell r="M453">
            <v>100.852</v>
          </cell>
          <cell r="N453">
            <v>227.37</v>
          </cell>
          <cell r="O453">
            <v>557.64400000000001</v>
          </cell>
          <cell r="P453">
            <v>158.96600000000001</v>
          </cell>
          <cell r="Q453">
            <v>391.721</v>
          </cell>
          <cell r="R453">
            <v>105.1</v>
          </cell>
          <cell r="S453">
            <v>143.732</v>
          </cell>
          <cell r="T453">
            <v>67.63</v>
          </cell>
          <cell r="U453">
            <v>181.476</v>
          </cell>
          <cell r="V453">
            <v>73.570999999999998</v>
          </cell>
          <cell r="W453">
            <v>21.035</v>
          </cell>
          <cell r="X453">
            <v>9.0589999999999993</v>
          </cell>
          <cell r="Y453">
            <v>64.894999999999996</v>
          </cell>
          <cell r="Z453">
            <v>75.769000000000005</v>
          </cell>
          <cell r="AA453">
            <v>97.16</v>
          </cell>
          <cell r="AB453">
            <v>839.68299999999999</v>
          </cell>
          <cell r="AC453">
            <v>332.90899999999999</v>
          </cell>
          <cell r="AD453">
            <v>68.259</v>
          </cell>
          <cell r="AE453">
            <v>272.14999999999998</v>
          </cell>
        </row>
        <row r="454">
          <cell r="A454">
            <v>35734</v>
          </cell>
          <cell r="B454">
            <v>4706.1880000000001</v>
          </cell>
          <cell r="C454">
            <v>403.61900000000003</v>
          </cell>
          <cell r="D454">
            <v>276.45600000000002</v>
          </cell>
          <cell r="E454">
            <v>1219.5409999999999</v>
          </cell>
          <cell r="F454">
            <v>7375.2150000000001</v>
          </cell>
          <cell r="G454">
            <v>304.75200000000001</v>
          </cell>
          <cell r="H454">
            <v>7751.1</v>
          </cell>
          <cell r="I454">
            <v>613.76199999999994</v>
          </cell>
          <cell r="J454">
            <v>856.08500000000004</v>
          </cell>
          <cell r="K454">
            <v>94.688999999999993</v>
          </cell>
          <cell r="L454">
            <v>399.78699999999998</v>
          </cell>
          <cell r="M454">
            <v>100.852</v>
          </cell>
          <cell r="N454">
            <v>227.37</v>
          </cell>
          <cell r="O454">
            <v>557.64400000000001</v>
          </cell>
          <cell r="P454">
            <v>158.96600000000001</v>
          </cell>
          <cell r="Q454">
            <v>391.721</v>
          </cell>
          <cell r="R454">
            <v>105.1</v>
          </cell>
          <cell r="S454">
            <v>143.732</v>
          </cell>
          <cell r="T454">
            <v>67.63</v>
          </cell>
          <cell r="U454">
            <v>181.476</v>
          </cell>
          <cell r="V454">
            <v>73.570999999999998</v>
          </cell>
          <cell r="W454">
            <v>21.035</v>
          </cell>
          <cell r="X454">
            <v>9.0589999999999993</v>
          </cell>
          <cell r="Y454">
            <v>64.894999999999996</v>
          </cell>
          <cell r="Z454">
            <v>75.769000000000005</v>
          </cell>
          <cell r="AA454">
            <v>97.16</v>
          </cell>
          <cell r="AB454">
            <v>839.68299999999999</v>
          </cell>
          <cell r="AC454">
            <v>332.90899999999999</v>
          </cell>
          <cell r="AD454">
            <v>68.259</v>
          </cell>
          <cell r="AE454">
            <v>272.14999999999998</v>
          </cell>
        </row>
        <row r="455">
          <cell r="A455">
            <v>35764</v>
          </cell>
          <cell r="B455">
            <v>4706.1880000000001</v>
          </cell>
          <cell r="C455">
            <v>403.61900000000003</v>
          </cell>
          <cell r="D455">
            <v>276.45600000000002</v>
          </cell>
          <cell r="E455">
            <v>1219.5409999999999</v>
          </cell>
          <cell r="F455">
            <v>7375.2150000000001</v>
          </cell>
          <cell r="G455">
            <v>304.75200000000001</v>
          </cell>
          <cell r="H455">
            <v>7751.1</v>
          </cell>
          <cell r="I455">
            <v>613.76199999999994</v>
          </cell>
          <cell r="J455">
            <v>856.08500000000004</v>
          </cell>
          <cell r="K455">
            <v>94.688999999999993</v>
          </cell>
          <cell r="L455">
            <v>399.78699999999998</v>
          </cell>
          <cell r="M455">
            <v>100.852</v>
          </cell>
          <cell r="N455">
            <v>227.37</v>
          </cell>
          <cell r="O455">
            <v>557.64400000000001</v>
          </cell>
          <cell r="P455">
            <v>158.96600000000001</v>
          </cell>
          <cell r="Q455">
            <v>391.721</v>
          </cell>
          <cell r="R455">
            <v>105.1</v>
          </cell>
          <cell r="S455">
            <v>143.732</v>
          </cell>
          <cell r="T455">
            <v>67.63</v>
          </cell>
          <cell r="U455">
            <v>181.476</v>
          </cell>
          <cell r="V455">
            <v>73.570999999999998</v>
          </cell>
          <cell r="W455">
            <v>21.035</v>
          </cell>
          <cell r="X455">
            <v>9.0589999999999993</v>
          </cell>
          <cell r="Y455">
            <v>64.894999999999996</v>
          </cell>
          <cell r="Z455">
            <v>75.769000000000005</v>
          </cell>
          <cell r="AA455">
            <v>97.16</v>
          </cell>
          <cell r="AB455">
            <v>839.68299999999999</v>
          </cell>
          <cell r="AC455">
            <v>332.90899999999999</v>
          </cell>
          <cell r="AD455">
            <v>68.259</v>
          </cell>
          <cell r="AE455">
            <v>272.14999999999998</v>
          </cell>
        </row>
        <row r="456">
          <cell r="A456">
            <v>35795</v>
          </cell>
          <cell r="B456">
            <v>4324.2780000000002</v>
          </cell>
          <cell r="C456">
            <v>437.63200000000001</v>
          </cell>
          <cell r="D456">
            <v>253.178</v>
          </cell>
          <cell r="E456">
            <v>1358.895</v>
          </cell>
          <cell r="F456">
            <v>6732.1589999999997</v>
          </cell>
          <cell r="G456">
            <v>264.584</v>
          </cell>
          <cell r="H456">
            <v>8256.5</v>
          </cell>
          <cell r="I456">
            <v>637.53599999999994</v>
          </cell>
          <cell r="J456">
            <v>952.65300000000002</v>
          </cell>
          <cell r="K456">
            <v>104.562</v>
          </cell>
          <cell r="L456">
            <v>423.16</v>
          </cell>
          <cell r="M456">
            <v>100.169</v>
          </cell>
          <cell r="N456">
            <v>215.749</v>
          </cell>
          <cell r="O456">
            <v>516.28300000000002</v>
          </cell>
          <cell r="P456">
            <v>176.31200000000001</v>
          </cell>
          <cell r="Q456">
            <v>404.92700000000002</v>
          </cell>
          <cell r="R456">
            <v>108.47199999999999</v>
          </cell>
          <cell r="S456">
            <v>148.81399999999999</v>
          </cell>
          <cell r="T456">
            <v>78.436999999999998</v>
          </cell>
          <cell r="U456">
            <v>189.83500000000001</v>
          </cell>
          <cell r="V456">
            <v>78.838999999999999</v>
          </cell>
          <cell r="W456">
            <v>22.166</v>
          </cell>
          <cell r="X456">
            <v>11.298</v>
          </cell>
          <cell r="Y456">
            <v>59.463999999999999</v>
          </cell>
          <cell r="Z456">
            <v>82.808999999999997</v>
          </cell>
          <cell r="AA456">
            <v>106.66</v>
          </cell>
          <cell r="AB456">
            <v>871.2</v>
          </cell>
          <cell r="AC456">
            <v>401.48</v>
          </cell>
          <cell r="AD456">
            <v>85.837000000000003</v>
          </cell>
          <cell r="AE456">
            <v>292.85899999999998</v>
          </cell>
        </row>
        <row r="457">
          <cell r="A457">
            <v>35826</v>
          </cell>
          <cell r="B457">
            <v>4324.2780000000002</v>
          </cell>
          <cell r="C457">
            <v>437.63200000000001</v>
          </cell>
          <cell r="D457">
            <v>253.178</v>
          </cell>
          <cell r="E457">
            <v>1358.895</v>
          </cell>
          <cell r="F457">
            <v>6732.1589999999997</v>
          </cell>
          <cell r="G457">
            <v>264.584</v>
          </cell>
          <cell r="H457">
            <v>8256.5</v>
          </cell>
          <cell r="I457">
            <v>637.53599999999994</v>
          </cell>
          <cell r="J457">
            <v>952.65300000000002</v>
          </cell>
          <cell r="K457">
            <v>104.562</v>
          </cell>
          <cell r="L457">
            <v>423.16</v>
          </cell>
          <cell r="M457">
            <v>100.169</v>
          </cell>
          <cell r="N457">
            <v>215.749</v>
          </cell>
          <cell r="O457">
            <v>516.28300000000002</v>
          </cell>
          <cell r="P457">
            <v>176.31200000000001</v>
          </cell>
          <cell r="Q457">
            <v>404.92700000000002</v>
          </cell>
          <cell r="R457">
            <v>108.47199999999999</v>
          </cell>
          <cell r="S457">
            <v>148.81399999999999</v>
          </cell>
          <cell r="T457">
            <v>78.436999999999998</v>
          </cell>
          <cell r="U457">
            <v>189.83500000000001</v>
          </cell>
          <cell r="V457">
            <v>78.838999999999999</v>
          </cell>
          <cell r="W457">
            <v>22.166</v>
          </cell>
          <cell r="X457">
            <v>11.298</v>
          </cell>
          <cell r="Y457">
            <v>59.463999999999999</v>
          </cell>
          <cell r="Z457">
            <v>82.808999999999997</v>
          </cell>
          <cell r="AA457">
            <v>106.66</v>
          </cell>
          <cell r="AB457">
            <v>871.2</v>
          </cell>
          <cell r="AC457">
            <v>401.48</v>
          </cell>
          <cell r="AD457">
            <v>85.837000000000003</v>
          </cell>
          <cell r="AE457">
            <v>292.85899999999998</v>
          </cell>
        </row>
        <row r="458">
          <cell r="A458">
            <v>35854</v>
          </cell>
          <cell r="B458">
            <v>4324.2780000000002</v>
          </cell>
          <cell r="C458">
            <v>437.63200000000001</v>
          </cell>
          <cell r="D458">
            <v>253.178</v>
          </cell>
          <cell r="E458">
            <v>1358.895</v>
          </cell>
          <cell r="F458">
            <v>6732.1589999999997</v>
          </cell>
          <cell r="G458">
            <v>264.584</v>
          </cell>
          <cell r="H458">
            <v>8256.5</v>
          </cell>
          <cell r="I458">
            <v>637.53599999999994</v>
          </cell>
          <cell r="J458">
            <v>952.65300000000002</v>
          </cell>
          <cell r="K458">
            <v>104.562</v>
          </cell>
          <cell r="L458">
            <v>423.16</v>
          </cell>
          <cell r="M458">
            <v>100.169</v>
          </cell>
          <cell r="N458">
            <v>215.749</v>
          </cell>
          <cell r="O458">
            <v>516.28300000000002</v>
          </cell>
          <cell r="P458">
            <v>176.31200000000001</v>
          </cell>
          <cell r="Q458">
            <v>404.92700000000002</v>
          </cell>
          <cell r="R458">
            <v>108.47199999999999</v>
          </cell>
          <cell r="S458">
            <v>148.81399999999999</v>
          </cell>
          <cell r="T458">
            <v>78.436999999999998</v>
          </cell>
          <cell r="U458">
            <v>189.83500000000001</v>
          </cell>
          <cell r="V458">
            <v>78.838999999999999</v>
          </cell>
          <cell r="W458">
            <v>22.166</v>
          </cell>
          <cell r="X458">
            <v>11.298</v>
          </cell>
          <cell r="Y458">
            <v>59.463999999999999</v>
          </cell>
          <cell r="Z458">
            <v>82.808999999999997</v>
          </cell>
          <cell r="AA458">
            <v>106.66</v>
          </cell>
          <cell r="AB458">
            <v>871.2</v>
          </cell>
          <cell r="AC458">
            <v>401.48</v>
          </cell>
          <cell r="AD458">
            <v>85.837000000000003</v>
          </cell>
          <cell r="AE458">
            <v>292.85899999999998</v>
          </cell>
        </row>
        <row r="459">
          <cell r="A459">
            <v>35885</v>
          </cell>
          <cell r="B459">
            <v>4324.2780000000002</v>
          </cell>
          <cell r="C459">
            <v>437.63200000000001</v>
          </cell>
          <cell r="D459">
            <v>253.178</v>
          </cell>
          <cell r="E459">
            <v>1358.895</v>
          </cell>
          <cell r="F459">
            <v>6732.1589999999997</v>
          </cell>
          <cell r="G459">
            <v>264.584</v>
          </cell>
          <cell r="H459">
            <v>8256.5</v>
          </cell>
          <cell r="I459">
            <v>637.53599999999994</v>
          </cell>
          <cell r="J459">
            <v>952.65300000000002</v>
          </cell>
          <cell r="K459">
            <v>104.562</v>
          </cell>
          <cell r="L459">
            <v>423.16</v>
          </cell>
          <cell r="M459">
            <v>100.169</v>
          </cell>
          <cell r="N459">
            <v>215.749</v>
          </cell>
          <cell r="O459">
            <v>516.28300000000002</v>
          </cell>
          <cell r="P459">
            <v>176.31200000000001</v>
          </cell>
          <cell r="Q459">
            <v>404.92700000000002</v>
          </cell>
          <cell r="R459">
            <v>108.47199999999999</v>
          </cell>
          <cell r="S459">
            <v>148.81399999999999</v>
          </cell>
          <cell r="T459">
            <v>78.436999999999998</v>
          </cell>
          <cell r="U459">
            <v>189.83500000000001</v>
          </cell>
          <cell r="V459">
            <v>78.838999999999999</v>
          </cell>
          <cell r="W459">
            <v>22.166</v>
          </cell>
          <cell r="X459">
            <v>11.298</v>
          </cell>
          <cell r="Y459">
            <v>59.463999999999999</v>
          </cell>
          <cell r="Z459">
            <v>82.808999999999997</v>
          </cell>
          <cell r="AA459">
            <v>106.66</v>
          </cell>
          <cell r="AB459">
            <v>871.2</v>
          </cell>
          <cell r="AC459">
            <v>401.48</v>
          </cell>
          <cell r="AD459">
            <v>85.837000000000003</v>
          </cell>
          <cell r="AE459">
            <v>292.85899999999998</v>
          </cell>
        </row>
        <row r="460">
          <cell r="A460">
            <v>35915</v>
          </cell>
          <cell r="B460">
            <v>4324.2780000000002</v>
          </cell>
          <cell r="C460">
            <v>437.63200000000001</v>
          </cell>
          <cell r="D460">
            <v>253.178</v>
          </cell>
          <cell r="E460">
            <v>1358.895</v>
          </cell>
          <cell r="F460">
            <v>6732.1589999999997</v>
          </cell>
          <cell r="G460">
            <v>264.584</v>
          </cell>
          <cell r="H460">
            <v>8256.5</v>
          </cell>
          <cell r="I460">
            <v>637.53599999999994</v>
          </cell>
          <cell r="J460">
            <v>952.65300000000002</v>
          </cell>
          <cell r="K460">
            <v>104.562</v>
          </cell>
          <cell r="L460">
            <v>423.16</v>
          </cell>
          <cell r="M460">
            <v>100.169</v>
          </cell>
          <cell r="N460">
            <v>215.749</v>
          </cell>
          <cell r="O460">
            <v>516.28300000000002</v>
          </cell>
          <cell r="P460">
            <v>176.31200000000001</v>
          </cell>
          <cell r="Q460">
            <v>404.92700000000002</v>
          </cell>
          <cell r="R460">
            <v>108.47199999999999</v>
          </cell>
          <cell r="S460">
            <v>148.81399999999999</v>
          </cell>
          <cell r="T460">
            <v>78.436999999999998</v>
          </cell>
          <cell r="U460">
            <v>189.83500000000001</v>
          </cell>
          <cell r="V460">
            <v>78.838999999999999</v>
          </cell>
          <cell r="W460">
            <v>22.166</v>
          </cell>
          <cell r="X460">
            <v>11.298</v>
          </cell>
          <cell r="Y460">
            <v>59.463999999999999</v>
          </cell>
          <cell r="Z460">
            <v>82.808999999999997</v>
          </cell>
          <cell r="AA460">
            <v>106.66</v>
          </cell>
          <cell r="AB460">
            <v>871.2</v>
          </cell>
          <cell r="AC460">
            <v>401.48</v>
          </cell>
          <cell r="AD460">
            <v>85.837000000000003</v>
          </cell>
          <cell r="AE460">
            <v>292.85899999999998</v>
          </cell>
        </row>
        <row r="461">
          <cell r="A461">
            <v>35946</v>
          </cell>
          <cell r="B461">
            <v>4324.2780000000002</v>
          </cell>
          <cell r="C461">
            <v>437.63200000000001</v>
          </cell>
          <cell r="D461">
            <v>253.178</v>
          </cell>
          <cell r="E461">
            <v>1358.895</v>
          </cell>
          <cell r="F461">
            <v>6732.1589999999997</v>
          </cell>
          <cell r="G461">
            <v>264.584</v>
          </cell>
          <cell r="H461">
            <v>8256.5</v>
          </cell>
          <cell r="I461">
            <v>637.53599999999994</v>
          </cell>
          <cell r="J461">
            <v>952.65300000000002</v>
          </cell>
          <cell r="K461">
            <v>104.562</v>
          </cell>
          <cell r="L461">
            <v>423.16</v>
          </cell>
          <cell r="M461">
            <v>100.169</v>
          </cell>
          <cell r="N461">
            <v>215.749</v>
          </cell>
          <cell r="O461">
            <v>516.28300000000002</v>
          </cell>
          <cell r="P461">
            <v>176.31200000000001</v>
          </cell>
          <cell r="Q461">
            <v>404.92700000000002</v>
          </cell>
          <cell r="R461">
            <v>108.47199999999999</v>
          </cell>
          <cell r="S461">
            <v>148.81399999999999</v>
          </cell>
          <cell r="T461">
            <v>78.436999999999998</v>
          </cell>
          <cell r="U461">
            <v>189.83500000000001</v>
          </cell>
          <cell r="V461">
            <v>78.838999999999999</v>
          </cell>
          <cell r="W461">
            <v>22.166</v>
          </cell>
          <cell r="X461">
            <v>11.298</v>
          </cell>
          <cell r="Y461">
            <v>59.463999999999999</v>
          </cell>
          <cell r="Z461">
            <v>82.808999999999997</v>
          </cell>
          <cell r="AA461">
            <v>106.66</v>
          </cell>
          <cell r="AB461">
            <v>871.2</v>
          </cell>
          <cell r="AC461">
            <v>401.48</v>
          </cell>
          <cell r="AD461">
            <v>85.837000000000003</v>
          </cell>
          <cell r="AE461">
            <v>292.85899999999998</v>
          </cell>
        </row>
        <row r="462">
          <cell r="A462">
            <v>35976</v>
          </cell>
          <cell r="B462">
            <v>4324.2780000000002</v>
          </cell>
          <cell r="C462">
            <v>437.63200000000001</v>
          </cell>
          <cell r="D462">
            <v>253.178</v>
          </cell>
          <cell r="E462">
            <v>1358.895</v>
          </cell>
          <cell r="F462">
            <v>6732.1589999999997</v>
          </cell>
          <cell r="G462">
            <v>264.584</v>
          </cell>
          <cell r="H462">
            <v>8256.5</v>
          </cell>
          <cell r="I462">
            <v>637.53599999999994</v>
          </cell>
          <cell r="J462">
            <v>952.65300000000002</v>
          </cell>
          <cell r="K462">
            <v>104.562</v>
          </cell>
          <cell r="L462">
            <v>423.16</v>
          </cell>
          <cell r="M462">
            <v>100.169</v>
          </cell>
          <cell r="N462">
            <v>215.749</v>
          </cell>
          <cell r="O462">
            <v>516.28300000000002</v>
          </cell>
          <cell r="P462">
            <v>176.31200000000001</v>
          </cell>
          <cell r="Q462">
            <v>404.92700000000002</v>
          </cell>
          <cell r="R462">
            <v>108.47199999999999</v>
          </cell>
          <cell r="S462">
            <v>148.81399999999999</v>
          </cell>
          <cell r="T462">
            <v>78.436999999999998</v>
          </cell>
          <cell r="U462">
            <v>189.83500000000001</v>
          </cell>
          <cell r="V462">
            <v>78.838999999999999</v>
          </cell>
          <cell r="W462">
            <v>22.166</v>
          </cell>
          <cell r="X462">
            <v>11.298</v>
          </cell>
          <cell r="Y462">
            <v>59.463999999999999</v>
          </cell>
          <cell r="Z462">
            <v>82.808999999999997</v>
          </cell>
          <cell r="AA462">
            <v>106.66</v>
          </cell>
          <cell r="AB462">
            <v>871.2</v>
          </cell>
          <cell r="AC462">
            <v>401.48</v>
          </cell>
          <cell r="AD462">
            <v>85.837000000000003</v>
          </cell>
          <cell r="AE462">
            <v>292.85899999999998</v>
          </cell>
        </row>
        <row r="463">
          <cell r="A463">
            <v>36007</v>
          </cell>
          <cell r="B463">
            <v>4324.2780000000002</v>
          </cell>
          <cell r="C463">
            <v>437.63200000000001</v>
          </cell>
          <cell r="D463">
            <v>253.178</v>
          </cell>
          <cell r="E463">
            <v>1358.895</v>
          </cell>
          <cell r="F463">
            <v>6732.1589999999997</v>
          </cell>
          <cell r="G463">
            <v>264.584</v>
          </cell>
          <cell r="H463">
            <v>8256.5</v>
          </cell>
          <cell r="I463">
            <v>637.53599999999994</v>
          </cell>
          <cell r="J463">
            <v>952.65300000000002</v>
          </cell>
          <cell r="K463">
            <v>104.562</v>
          </cell>
          <cell r="L463">
            <v>423.16</v>
          </cell>
          <cell r="M463">
            <v>100.169</v>
          </cell>
          <cell r="N463">
            <v>215.749</v>
          </cell>
          <cell r="O463">
            <v>516.28300000000002</v>
          </cell>
          <cell r="P463">
            <v>176.31200000000001</v>
          </cell>
          <cell r="Q463">
            <v>404.92700000000002</v>
          </cell>
          <cell r="R463">
            <v>108.47199999999999</v>
          </cell>
          <cell r="S463">
            <v>148.81399999999999</v>
          </cell>
          <cell r="T463">
            <v>78.436999999999998</v>
          </cell>
          <cell r="U463">
            <v>189.83500000000001</v>
          </cell>
          <cell r="V463">
            <v>78.838999999999999</v>
          </cell>
          <cell r="W463">
            <v>22.166</v>
          </cell>
          <cell r="X463">
            <v>11.298</v>
          </cell>
          <cell r="Y463">
            <v>59.463999999999999</v>
          </cell>
          <cell r="Z463">
            <v>82.808999999999997</v>
          </cell>
          <cell r="AA463">
            <v>106.66</v>
          </cell>
          <cell r="AB463">
            <v>871.2</v>
          </cell>
          <cell r="AC463">
            <v>401.48</v>
          </cell>
          <cell r="AD463">
            <v>85.837000000000003</v>
          </cell>
          <cell r="AE463">
            <v>292.85899999999998</v>
          </cell>
        </row>
        <row r="464">
          <cell r="A464">
            <v>36038</v>
          </cell>
          <cell r="B464">
            <v>4324.2780000000002</v>
          </cell>
          <cell r="C464">
            <v>437.63200000000001</v>
          </cell>
          <cell r="D464">
            <v>253.178</v>
          </cell>
          <cell r="E464">
            <v>1358.895</v>
          </cell>
          <cell r="F464">
            <v>6732.1589999999997</v>
          </cell>
          <cell r="G464">
            <v>264.584</v>
          </cell>
          <cell r="H464">
            <v>8256.5</v>
          </cell>
          <cell r="I464">
            <v>637.53599999999994</v>
          </cell>
          <cell r="J464">
            <v>952.65300000000002</v>
          </cell>
          <cell r="K464">
            <v>104.562</v>
          </cell>
          <cell r="L464">
            <v>423.16</v>
          </cell>
          <cell r="M464">
            <v>100.169</v>
          </cell>
          <cell r="N464">
            <v>215.749</v>
          </cell>
          <cell r="O464">
            <v>516.28300000000002</v>
          </cell>
          <cell r="P464">
            <v>176.31200000000001</v>
          </cell>
          <cell r="Q464">
            <v>404.92700000000002</v>
          </cell>
          <cell r="R464">
            <v>108.47199999999999</v>
          </cell>
          <cell r="S464">
            <v>148.81399999999999</v>
          </cell>
          <cell r="T464">
            <v>78.436999999999998</v>
          </cell>
          <cell r="U464">
            <v>189.83500000000001</v>
          </cell>
          <cell r="V464">
            <v>78.838999999999999</v>
          </cell>
          <cell r="W464">
            <v>22.166</v>
          </cell>
          <cell r="X464">
            <v>11.298</v>
          </cell>
          <cell r="Y464">
            <v>59.463999999999999</v>
          </cell>
          <cell r="Z464">
            <v>82.808999999999997</v>
          </cell>
          <cell r="AA464">
            <v>106.66</v>
          </cell>
          <cell r="AB464">
            <v>871.2</v>
          </cell>
          <cell r="AC464">
            <v>401.48</v>
          </cell>
          <cell r="AD464">
            <v>85.837000000000003</v>
          </cell>
          <cell r="AE464">
            <v>292.85899999999998</v>
          </cell>
        </row>
        <row r="465">
          <cell r="A465">
            <v>36068</v>
          </cell>
          <cell r="B465">
            <v>4324.2780000000002</v>
          </cell>
          <cell r="C465">
            <v>437.63200000000001</v>
          </cell>
          <cell r="D465">
            <v>253.178</v>
          </cell>
          <cell r="E465">
            <v>1358.895</v>
          </cell>
          <cell r="F465">
            <v>6732.1589999999997</v>
          </cell>
          <cell r="G465">
            <v>264.584</v>
          </cell>
          <cell r="H465">
            <v>8256.5</v>
          </cell>
          <cell r="I465">
            <v>637.53599999999994</v>
          </cell>
          <cell r="J465">
            <v>952.65300000000002</v>
          </cell>
          <cell r="K465">
            <v>104.562</v>
          </cell>
          <cell r="L465">
            <v>423.16</v>
          </cell>
          <cell r="M465">
            <v>100.169</v>
          </cell>
          <cell r="N465">
            <v>215.749</v>
          </cell>
          <cell r="O465">
            <v>516.28300000000002</v>
          </cell>
          <cell r="P465">
            <v>176.31200000000001</v>
          </cell>
          <cell r="Q465">
            <v>404.92700000000002</v>
          </cell>
          <cell r="R465">
            <v>108.47199999999999</v>
          </cell>
          <cell r="S465">
            <v>148.81399999999999</v>
          </cell>
          <cell r="T465">
            <v>78.436999999999998</v>
          </cell>
          <cell r="U465">
            <v>189.83500000000001</v>
          </cell>
          <cell r="V465">
            <v>78.838999999999999</v>
          </cell>
          <cell r="W465">
            <v>22.166</v>
          </cell>
          <cell r="X465">
            <v>11.298</v>
          </cell>
          <cell r="Y465">
            <v>59.463999999999999</v>
          </cell>
          <cell r="Z465">
            <v>82.808999999999997</v>
          </cell>
          <cell r="AA465">
            <v>106.66</v>
          </cell>
          <cell r="AB465">
            <v>871.2</v>
          </cell>
          <cell r="AC465">
            <v>401.48</v>
          </cell>
          <cell r="AD465">
            <v>85.837000000000003</v>
          </cell>
          <cell r="AE465">
            <v>292.85899999999998</v>
          </cell>
        </row>
        <row r="466">
          <cell r="A466">
            <v>36099</v>
          </cell>
          <cell r="B466">
            <v>4324.2780000000002</v>
          </cell>
          <cell r="C466">
            <v>437.63200000000001</v>
          </cell>
          <cell r="D466">
            <v>253.178</v>
          </cell>
          <cell r="E466">
            <v>1358.895</v>
          </cell>
          <cell r="F466">
            <v>6732.1589999999997</v>
          </cell>
          <cell r="G466">
            <v>264.584</v>
          </cell>
          <cell r="H466">
            <v>8256.5</v>
          </cell>
          <cell r="I466">
            <v>637.53599999999994</v>
          </cell>
          <cell r="J466">
            <v>952.65300000000002</v>
          </cell>
          <cell r="K466">
            <v>104.562</v>
          </cell>
          <cell r="L466">
            <v>423.16</v>
          </cell>
          <cell r="M466">
            <v>100.169</v>
          </cell>
          <cell r="N466">
            <v>215.749</v>
          </cell>
          <cell r="O466">
            <v>516.28300000000002</v>
          </cell>
          <cell r="P466">
            <v>176.31200000000001</v>
          </cell>
          <cell r="Q466">
            <v>404.92700000000002</v>
          </cell>
          <cell r="R466">
            <v>108.47199999999999</v>
          </cell>
          <cell r="S466">
            <v>148.81399999999999</v>
          </cell>
          <cell r="T466">
            <v>78.436999999999998</v>
          </cell>
          <cell r="U466">
            <v>189.83500000000001</v>
          </cell>
          <cell r="V466">
            <v>78.838999999999999</v>
          </cell>
          <cell r="W466">
            <v>22.166</v>
          </cell>
          <cell r="X466">
            <v>11.298</v>
          </cell>
          <cell r="Y466">
            <v>59.463999999999999</v>
          </cell>
          <cell r="Z466">
            <v>82.808999999999997</v>
          </cell>
          <cell r="AA466">
            <v>106.66</v>
          </cell>
          <cell r="AB466">
            <v>871.2</v>
          </cell>
          <cell r="AC466">
            <v>401.48</v>
          </cell>
          <cell r="AD466">
            <v>85.837000000000003</v>
          </cell>
          <cell r="AE466">
            <v>292.85899999999998</v>
          </cell>
        </row>
        <row r="467">
          <cell r="A467">
            <v>36129</v>
          </cell>
          <cell r="B467">
            <v>4324.2780000000002</v>
          </cell>
          <cell r="C467">
            <v>437.63200000000001</v>
          </cell>
          <cell r="D467">
            <v>253.178</v>
          </cell>
          <cell r="E467">
            <v>1358.895</v>
          </cell>
          <cell r="F467">
            <v>6732.1589999999997</v>
          </cell>
          <cell r="G467">
            <v>264.584</v>
          </cell>
          <cell r="H467">
            <v>8256.5</v>
          </cell>
          <cell r="I467">
            <v>637.53599999999994</v>
          </cell>
          <cell r="J467">
            <v>952.65300000000002</v>
          </cell>
          <cell r="K467">
            <v>104.562</v>
          </cell>
          <cell r="L467">
            <v>423.16</v>
          </cell>
          <cell r="M467">
            <v>100.169</v>
          </cell>
          <cell r="N467">
            <v>215.749</v>
          </cell>
          <cell r="O467">
            <v>516.28300000000002</v>
          </cell>
          <cell r="P467">
            <v>176.31200000000001</v>
          </cell>
          <cell r="Q467">
            <v>404.92700000000002</v>
          </cell>
          <cell r="R467">
            <v>108.47199999999999</v>
          </cell>
          <cell r="S467">
            <v>148.81399999999999</v>
          </cell>
          <cell r="T467">
            <v>78.436999999999998</v>
          </cell>
          <cell r="U467">
            <v>189.83500000000001</v>
          </cell>
          <cell r="V467">
            <v>78.838999999999999</v>
          </cell>
          <cell r="W467">
            <v>22.166</v>
          </cell>
          <cell r="X467">
            <v>11.298</v>
          </cell>
          <cell r="Y467">
            <v>59.463999999999999</v>
          </cell>
          <cell r="Z467">
            <v>82.808999999999997</v>
          </cell>
          <cell r="AA467">
            <v>106.66</v>
          </cell>
          <cell r="AB467">
            <v>871.2</v>
          </cell>
          <cell r="AC467">
            <v>401.48</v>
          </cell>
          <cell r="AD467">
            <v>85.837000000000003</v>
          </cell>
          <cell r="AE467">
            <v>292.85899999999998</v>
          </cell>
        </row>
        <row r="468">
          <cell r="A468">
            <v>36160</v>
          </cell>
          <cell r="B468">
            <v>3914.5749999999998</v>
          </cell>
          <cell r="C468">
            <v>401.214</v>
          </cell>
          <cell r="D468">
            <v>254.72300000000001</v>
          </cell>
          <cell r="E468">
            <v>1456.0319999999999</v>
          </cell>
          <cell r="F468">
            <v>6909.3879999999999</v>
          </cell>
          <cell r="G468">
            <v>272.63200000000001</v>
          </cell>
          <cell r="H468">
            <v>8741</v>
          </cell>
          <cell r="I468">
            <v>616.76599999999996</v>
          </cell>
          <cell r="J468">
            <v>1019.4589999999999</v>
          </cell>
          <cell r="K468">
            <v>95.823999999999998</v>
          </cell>
          <cell r="L468">
            <v>428.74099999999999</v>
          </cell>
          <cell r="M468">
            <v>72.174999999999997</v>
          </cell>
          <cell r="N468">
            <v>95.445999999999998</v>
          </cell>
          <cell r="O468">
            <v>345.43200000000002</v>
          </cell>
          <cell r="P468">
            <v>166.90899999999999</v>
          </cell>
          <cell r="Q468">
            <v>270.95299999999997</v>
          </cell>
          <cell r="R468">
            <v>109.819</v>
          </cell>
          <cell r="S468">
            <v>134.29599999999999</v>
          </cell>
          <cell r="T468">
            <v>84.828999999999994</v>
          </cell>
          <cell r="U468">
            <v>269.28699999999998</v>
          </cell>
          <cell r="V468">
            <v>75.674000000000007</v>
          </cell>
          <cell r="W468">
            <v>22.135000000000002</v>
          </cell>
          <cell r="X468">
            <v>10.255000000000001</v>
          </cell>
          <cell r="Y468">
            <v>63.863</v>
          </cell>
          <cell r="Z468">
            <v>79.373999999999995</v>
          </cell>
          <cell r="AA468">
            <v>98.444000000000003</v>
          </cell>
          <cell r="AB468">
            <v>843.827</v>
          </cell>
          <cell r="AC468">
            <v>421.21499999999997</v>
          </cell>
          <cell r="AD468">
            <v>91.338999999999999</v>
          </cell>
          <cell r="AE468">
            <v>298.94799999999998</v>
          </cell>
        </row>
        <row r="469">
          <cell r="A469">
            <v>36191</v>
          </cell>
          <cell r="B469">
            <v>3914.5749999999998</v>
          </cell>
          <cell r="C469">
            <v>401.214</v>
          </cell>
          <cell r="D469">
            <v>254.72300000000001</v>
          </cell>
          <cell r="E469">
            <v>1456.0319999999999</v>
          </cell>
          <cell r="F469">
            <v>6909.3879999999999</v>
          </cell>
          <cell r="G469">
            <v>272.63200000000001</v>
          </cell>
          <cell r="H469">
            <v>8741</v>
          </cell>
          <cell r="I469">
            <v>616.76599999999996</v>
          </cell>
          <cell r="J469">
            <v>1019.4589999999999</v>
          </cell>
          <cell r="K469">
            <v>95.823999999999998</v>
          </cell>
          <cell r="L469">
            <v>428.74099999999999</v>
          </cell>
          <cell r="M469">
            <v>72.174999999999997</v>
          </cell>
          <cell r="N469">
            <v>95.445999999999998</v>
          </cell>
          <cell r="O469">
            <v>345.43200000000002</v>
          </cell>
          <cell r="P469">
            <v>166.90899999999999</v>
          </cell>
          <cell r="Q469">
            <v>270.95299999999997</v>
          </cell>
          <cell r="R469">
            <v>109.819</v>
          </cell>
          <cell r="S469">
            <v>134.29599999999999</v>
          </cell>
          <cell r="T469">
            <v>84.828999999999994</v>
          </cell>
          <cell r="U469">
            <v>269.28699999999998</v>
          </cell>
          <cell r="V469">
            <v>75.674000000000007</v>
          </cell>
          <cell r="W469">
            <v>22.135000000000002</v>
          </cell>
          <cell r="X469">
            <v>10.255000000000001</v>
          </cell>
          <cell r="Y469">
            <v>63.863</v>
          </cell>
          <cell r="Z469">
            <v>79.373999999999995</v>
          </cell>
          <cell r="AA469">
            <v>98.444000000000003</v>
          </cell>
          <cell r="AB469">
            <v>843.827</v>
          </cell>
          <cell r="AC469">
            <v>421.21499999999997</v>
          </cell>
          <cell r="AD469">
            <v>91.338999999999999</v>
          </cell>
          <cell r="AE469">
            <v>298.94799999999998</v>
          </cell>
        </row>
        <row r="470">
          <cell r="A470">
            <v>36219</v>
          </cell>
          <cell r="B470">
            <v>3914.5749999999998</v>
          </cell>
          <cell r="C470">
            <v>401.214</v>
          </cell>
          <cell r="D470">
            <v>254.72300000000001</v>
          </cell>
          <cell r="E470">
            <v>1456.0319999999999</v>
          </cell>
          <cell r="F470">
            <v>6909.3879999999999</v>
          </cell>
          <cell r="G470">
            <v>272.63200000000001</v>
          </cell>
          <cell r="H470">
            <v>8741</v>
          </cell>
          <cell r="I470">
            <v>616.76599999999996</v>
          </cell>
          <cell r="J470">
            <v>1019.4589999999999</v>
          </cell>
          <cell r="K470">
            <v>95.823999999999998</v>
          </cell>
          <cell r="L470">
            <v>428.74099999999999</v>
          </cell>
          <cell r="M470">
            <v>72.174999999999997</v>
          </cell>
          <cell r="N470">
            <v>95.445999999999998</v>
          </cell>
          <cell r="O470">
            <v>345.43200000000002</v>
          </cell>
          <cell r="P470">
            <v>166.90899999999999</v>
          </cell>
          <cell r="Q470">
            <v>270.95299999999997</v>
          </cell>
          <cell r="R470">
            <v>109.819</v>
          </cell>
          <cell r="S470">
            <v>134.29599999999999</v>
          </cell>
          <cell r="T470">
            <v>84.828999999999994</v>
          </cell>
          <cell r="U470">
            <v>269.28699999999998</v>
          </cell>
          <cell r="V470">
            <v>75.674000000000007</v>
          </cell>
          <cell r="W470">
            <v>22.135000000000002</v>
          </cell>
          <cell r="X470">
            <v>10.255000000000001</v>
          </cell>
          <cell r="Y470">
            <v>63.863</v>
          </cell>
          <cell r="Z470">
            <v>79.373999999999995</v>
          </cell>
          <cell r="AA470">
            <v>98.444000000000003</v>
          </cell>
          <cell r="AB470">
            <v>843.827</v>
          </cell>
          <cell r="AC470">
            <v>421.21499999999997</v>
          </cell>
          <cell r="AD470">
            <v>91.338999999999999</v>
          </cell>
          <cell r="AE470">
            <v>298.94799999999998</v>
          </cell>
        </row>
        <row r="471">
          <cell r="A471">
            <v>36250</v>
          </cell>
          <cell r="B471">
            <v>3914.5749999999998</v>
          </cell>
          <cell r="C471">
            <v>401.214</v>
          </cell>
          <cell r="D471">
            <v>254.72300000000001</v>
          </cell>
          <cell r="E471">
            <v>1456.0319999999999</v>
          </cell>
          <cell r="F471">
            <v>6909.3879999999999</v>
          </cell>
          <cell r="G471">
            <v>272.63200000000001</v>
          </cell>
          <cell r="H471">
            <v>8741</v>
          </cell>
          <cell r="I471">
            <v>616.76599999999996</v>
          </cell>
          <cell r="J471">
            <v>1019.4589999999999</v>
          </cell>
          <cell r="K471">
            <v>95.823999999999998</v>
          </cell>
          <cell r="L471">
            <v>428.74099999999999</v>
          </cell>
          <cell r="M471">
            <v>72.174999999999997</v>
          </cell>
          <cell r="N471">
            <v>95.445999999999998</v>
          </cell>
          <cell r="O471">
            <v>345.43200000000002</v>
          </cell>
          <cell r="P471">
            <v>166.90899999999999</v>
          </cell>
          <cell r="Q471">
            <v>270.95299999999997</v>
          </cell>
          <cell r="R471">
            <v>109.819</v>
          </cell>
          <cell r="S471">
            <v>134.29599999999999</v>
          </cell>
          <cell r="T471">
            <v>84.828999999999994</v>
          </cell>
          <cell r="U471">
            <v>269.28699999999998</v>
          </cell>
          <cell r="V471">
            <v>75.674000000000007</v>
          </cell>
          <cell r="W471">
            <v>22.135000000000002</v>
          </cell>
          <cell r="X471">
            <v>10.255000000000001</v>
          </cell>
          <cell r="Y471">
            <v>63.863</v>
          </cell>
          <cell r="Z471">
            <v>79.373999999999995</v>
          </cell>
          <cell r="AA471">
            <v>98.444000000000003</v>
          </cell>
          <cell r="AB471">
            <v>843.827</v>
          </cell>
          <cell r="AC471">
            <v>421.21499999999997</v>
          </cell>
          <cell r="AD471">
            <v>91.338999999999999</v>
          </cell>
          <cell r="AE471">
            <v>298.94799999999998</v>
          </cell>
        </row>
        <row r="472">
          <cell r="A472">
            <v>36280</v>
          </cell>
          <cell r="B472">
            <v>3914.5749999999998</v>
          </cell>
          <cell r="C472">
            <v>401.214</v>
          </cell>
          <cell r="D472">
            <v>254.72300000000001</v>
          </cell>
          <cell r="E472">
            <v>1456.0319999999999</v>
          </cell>
          <cell r="F472">
            <v>6909.3879999999999</v>
          </cell>
          <cell r="G472">
            <v>272.63200000000001</v>
          </cell>
          <cell r="H472">
            <v>8741</v>
          </cell>
          <cell r="I472">
            <v>616.76599999999996</v>
          </cell>
          <cell r="J472">
            <v>1019.4589999999999</v>
          </cell>
          <cell r="K472">
            <v>95.823999999999998</v>
          </cell>
          <cell r="L472">
            <v>428.74099999999999</v>
          </cell>
          <cell r="M472">
            <v>72.174999999999997</v>
          </cell>
          <cell r="N472">
            <v>95.445999999999998</v>
          </cell>
          <cell r="O472">
            <v>345.43200000000002</v>
          </cell>
          <cell r="P472">
            <v>166.90899999999999</v>
          </cell>
          <cell r="Q472">
            <v>270.95299999999997</v>
          </cell>
          <cell r="R472">
            <v>109.819</v>
          </cell>
          <cell r="S472">
            <v>134.29599999999999</v>
          </cell>
          <cell r="T472">
            <v>84.828999999999994</v>
          </cell>
          <cell r="U472">
            <v>269.28699999999998</v>
          </cell>
          <cell r="V472">
            <v>75.674000000000007</v>
          </cell>
          <cell r="W472">
            <v>22.135000000000002</v>
          </cell>
          <cell r="X472">
            <v>10.255000000000001</v>
          </cell>
          <cell r="Y472">
            <v>63.863</v>
          </cell>
          <cell r="Z472">
            <v>79.373999999999995</v>
          </cell>
          <cell r="AA472">
            <v>98.444000000000003</v>
          </cell>
          <cell r="AB472">
            <v>843.827</v>
          </cell>
          <cell r="AC472">
            <v>421.21499999999997</v>
          </cell>
          <cell r="AD472">
            <v>91.338999999999999</v>
          </cell>
          <cell r="AE472">
            <v>298.94799999999998</v>
          </cell>
        </row>
        <row r="473">
          <cell r="A473">
            <v>36311</v>
          </cell>
          <cell r="B473">
            <v>3914.5749999999998</v>
          </cell>
          <cell r="C473">
            <v>401.214</v>
          </cell>
          <cell r="D473">
            <v>254.72300000000001</v>
          </cell>
          <cell r="E473">
            <v>1456.0319999999999</v>
          </cell>
          <cell r="F473">
            <v>6909.3879999999999</v>
          </cell>
          <cell r="G473">
            <v>272.63200000000001</v>
          </cell>
          <cell r="H473">
            <v>8741</v>
          </cell>
          <cell r="I473">
            <v>616.76599999999996</v>
          </cell>
          <cell r="J473">
            <v>1019.4589999999999</v>
          </cell>
          <cell r="K473">
            <v>95.823999999999998</v>
          </cell>
          <cell r="L473">
            <v>428.74099999999999</v>
          </cell>
          <cell r="M473">
            <v>72.174999999999997</v>
          </cell>
          <cell r="N473">
            <v>95.445999999999998</v>
          </cell>
          <cell r="O473">
            <v>345.43200000000002</v>
          </cell>
          <cell r="P473">
            <v>166.90899999999999</v>
          </cell>
          <cell r="Q473">
            <v>270.95299999999997</v>
          </cell>
          <cell r="R473">
            <v>109.819</v>
          </cell>
          <cell r="S473">
            <v>134.29599999999999</v>
          </cell>
          <cell r="T473">
            <v>84.828999999999994</v>
          </cell>
          <cell r="U473">
            <v>269.28699999999998</v>
          </cell>
          <cell r="V473">
            <v>75.674000000000007</v>
          </cell>
          <cell r="W473">
            <v>22.135000000000002</v>
          </cell>
          <cell r="X473">
            <v>10.255000000000001</v>
          </cell>
          <cell r="Y473">
            <v>63.863</v>
          </cell>
          <cell r="Z473">
            <v>79.373999999999995</v>
          </cell>
          <cell r="AA473">
            <v>98.444000000000003</v>
          </cell>
          <cell r="AB473">
            <v>843.827</v>
          </cell>
          <cell r="AC473">
            <v>421.21499999999997</v>
          </cell>
          <cell r="AD473">
            <v>91.338999999999999</v>
          </cell>
          <cell r="AE473">
            <v>298.94799999999998</v>
          </cell>
        </row>
        <row r="474">
          <cell r="A474">
            <v>36341</v>
          </cell>
          <cell r="B474">
            <v>3914.5749999999998</v>
          </cell>
          <cell r="C474">
            <v>401.214</v>
          </cell>
          <cell r="D474">
            <v>254.72300000000001</v>
          </cell>
          <cell r="E474">
            <v>1456.0319999999999</v>
          </cell>
          <cell r="F474">
            <v>6909.3879999999999</v>
          </cell>
          <cell r="G474">
            <v>272.63200000000001</v>
          </cell>
          <cell r="H474">
            <v>8741</v>
          </cell>
          <cell r="I474">
            <v>616.76599999999996</v>
          </cell>
          <cell r="J474">
            <v>1019.4589999999999</v>
          </cell>
          <cell r="K474">
            <v>95.823999999999998</v>
          </cell>
          <cell r="L474">
            <v>428.74099999999999</v>
          </cell>
          <cell r="M474">
            <v>72.174999999999997</v>
          </cell>
          <cell r="N474">
            <v>95.445999999999998</v>
          </cell>
          <cell r="O474">
            <v>345.43200000000002</v>
          </cell>
          <cell r="P474">
            <v>166.90899999999999</v>
          </cell>
          <cell r="Q474">
            <v>270.95299999999997</v>
          </cell>
          <cell r="R474">
            <v>109.819</v>
          </cell>
          <cell r="S474">
            <v>134.29599999999999</v>
          </cell>
          <cell r="T474">
            <v>84.828999999999994</v>
          </cell>
          <cell r="U474">
            <v>269.28699999999998</v>
          </cell>
          <cell r="V474">
            <v>75.674000000000007</v>
          </cell>
          <cell r="W474">
            <v>22.135000000000002</v>
          </cell>
          <cell r="X474">
            <v>10.255000000000001</v>
          </cell>
          <cell r="Y474">
            <v>63.863</v>
          </cell>
          <cell r="Z474">
            <v>79.373999999999995</v>
          </cell>
          <cell r="AA474">
            <v>98.444000000000003</v>
          </cell>
          <cell r="AB474">
            <v>843.827</v>
          </cell>
          <cell r="AC474">
            <v>421.21499999999997</v>
          </cell>
          <cell r="AD474">
            <v>91.338999999999999</v>
          </cell>
          <cell r="AE474">
            <v>298.94799999999998</v>
          </cell>
        </row>
        <row r="475">
          <cell r="A475">
            <v>36372</v>
          </cell>
          <cell r="B475">
            <v>3914.5749999999998</v>
          </cell>
          <cell r="C475">
            <v>401.214</v>
          </cell>
          <cell r="D475">
            <v>254.72300000000001</v>
          </cell>
          <cell r="E475">
            <v>1456.0319999999999</v>
          </cell>
          <cell r="F475">
            <v>6909.3879999999999</v>
          </cell>
          <cell r="G475">
            <v>272.63200000000001</v>
          </cell>
          <cell r="H475">
            <v>8741</v>
          </cell>
          <cell r="I475">
            <v>616.76599999999996</v>
          </cell>
          <cell r="J475">
            <v>1019.4589999999999</v>
          </cell>
          <cell r="K475">
            <v>95.823999999999998</v>
          </cell>
          <cell r="L475">
            <v>428.74099999999999</v>
          </cell>
          <cell r="M475">
            <v>72.174999999999997</v>
          </cell>
          <cell r="N475">
            <v>95.445999999999998</v>
          </cell>
          <cell r="O475">
            <v>345.43200000000002</v>
          </cell>
          <cell r="P475">
            <v>166.90899999999999</v>
          </cell>
          <cell r="Q475">
            <v>270.95299999999997</v>
          </cell>
          <cell r="R475">
            <v>109.819</v>
          </cell>
          <cell r="S475">
            <v>134.29599999999999</v>
          </cell>
          <cell r="T475">
            <v>84.828999999999994</v>
          </cell>
          <cell r="U475">
            <v>269.28699999999998</v>
          </cell>
          <cell r="V475">
            <v>75.674000000000007</v>
          </cell>
          <cell r="W475">
            <v>22.135000000000002</v>
          </cell>
          <cell r="X475">
            <v>10.255000000000001</v>
          </cell>
          <cell r="Y475">
            <v>63.863</v>
          </cell>
          <cell r="Z475">
            <v>79.373999999999995</v>
          </cell>
          <cell r="AA475">
            <v>98.444000000000003</v>
          </cell>
          <cell r="AB475">
            <v>843.827</v>
          </cell>
          <cell r="AC475">
            <v>421.21499999999997</v>
          </cell>
          <cell r="AD475">
            <v>91.338999999999999</v>
          </cell>
          <cell r="AE475">
            <v>298.94799999999998</v>
          </cell>
        </row>
        <row r="476">
          <cell r="A476">
            <v>36403</v>
          </cell>
          <cell r="B476">
            <v>3914.5749999999998</v>
          </cell>
          <cell r="C476">
            <v>401.214</v>
          </cell>
          <cell r="D476">
            <v>254.72300000000001</v>
          </cell>
          <cell r="E476">
            <v>1456.0319999999999</v>
          </cell>
          <cell r="F476">
            <v>6909.3879999999999</v>
          </cell>
          <cell r="G476">
            <v>272.63200000000001</v>
          </cell>
          <cell r="H476">
            <v>8741</v>
          </cell>
          <cell r="I476">
            <v>616.76599999999996</v>
          </cell>
          <cell r="J476">
            <v>1019.4589999999999</v>
          </cell>
          <cell r="K476">
            <v>95.823999999999998</v>
          </cell>
          <cell r="L476">
            <v>428.74099999999999</v>
          </cell>
          <cell r="M476">
            <v>72.174999999999997</v>
          </cell>
          <cell r="N476">
            <v>95.445999999999998</v>
          </cell>
          <cell r="O476">
            <v>345.43200000000002</v>
          </cell>
          <cell r="P476">
            <v>166.90899999999999</v>
          </cell>
          <cell r="Q476">
            <v>270.95299999999997</v>
          </cell>
          <cell r="R476">
            <v>109.819</v>
          </cell>
          <cell r="S476">
            <v>134.29599999999999</v>
          </cell>
          <cell r="T476">
            <v>84.828999999999994</v>
          </cell>
          <cell r="U476">
            <v>269.28699999999998</v>
          </cell>
          <cell r="V476">
            <v>75.674000000000007</v>
          </cell>
          <cell r="W476">
            <v>22.135000000000002</v>
          </cell>
          <cell r="X476">
            <v>10.255000000000001</v>
          </cell>
          <cell r="Y476">
            <v>63.863</v>
          </cell>
          <cell r="Z476">
            <v>79.373999999999995</v>
          </cell>
          <cell r="AA476">
            <v>98.444000000000003</v>
          </cell>
          <cell r="AB476">
            <v>843.827</v>
          </cell>
          <cell r="AC476">
            <v>421.21499999999997</v>
          </cell>
          <cell r="AD476">
            <v>91.338999999999999</v>
          </cell>
          <cell r="AE476">
            <v>298.94799999999998</v>
          </cell>
        </row>
        <row r="477">
          <cell r="A477">
            <v>36433</v>
          </cell>
          <cell r="B477">
            <v>3914.5749999999998</v>
          </cell>
          <cell r="C477">
            <v>401.214</v>
          </cell>
          <cell r="D477">
            <v>254.72300000000001</v>
          </cell>
          <cell r="E477">
            <v>1456.0319999999999</v>
          </cell>
          <cell r="F477">
            <v>6909.3879999999999</v>
          </cell>
          <cell r="G477">
            <v>272.63200000000001</v>
          </cell>
          <cell r="H477">
            <v>8741</v>
          </cell>
          <cell r="I477">
            <v>616.76599999999996</v>
          </cell>
          <cell r="J477">
            <v>1019.4589999999999</v>
          </cell>
          <cell r="K477">
            <v>95.823999999999998</v>
          </cell>
          <cell r="L477">
            <v>428.74099999999999</v>
          </cell>
          <cell r="M477">
            <v>72.174999999999997</v>
          </cell>
          <cell r="N477">
            <v>95.445999999999998</v>
          </cell>
          <cell r="O477">
            <v>345.43200000000002</v>
          </cell>
          <cell r="P477">
            <v>166.90899999999999</v>
          </cell>
          <cell r="Q477">
            <v>270.95299999999997</v>
          </cell>
          <cell r="R477">
            <v>109.819</v>
          </cell>
          <cell r="S477">
            <v>134.29599999999999</v>
          </cell>
          <cell r="T477">
            <v>84.828999999999994</v>
          </cell>
          <cell r="U477">
            <v>269.28699999999998</v>
          </cell>
          <cell r="V477">
            <v>75.674000000000007</v>
          </cell>
          <cell r="W477">
            <v>22.135000000000002</v>
          </cell>
          <cell r="X477">
            <v>10.255000000000001</v>
          </cell>
          <cell r="Y477">
            <v>63.863</v>
          </cell>
          <cell r="Z477">
            <v>79.373999999999995</v>
          </cell>
          <cell r="AA477">
            <v>98.444000000000003</v>
          </cell>
          <cell r="AB477">
            <v>843.827</v>
          </cell>
          <cell r="AC477">
            <v>421.21499999999997</v>
          </cell>
          <cell r="AD477">
            <v>91.338999999999999</v>
          </cell>
          <cell r="AE477">
            <v>298.94799999999998</v>
          </cell>
        </row>
        <row r="478">
          <cell r="A478">
            <v>36464</v>
          </cell>
          <cell r="B478">
            <v>3914.5749999999998</v>
          </cell>
          <cell r="C478">
            <v>401.214</v>
          </cell>
          <cell r="D478">
            <v>254.72300000000001</v>
          </cell>
          <cell r="E478">
            <v>1456.0319999999999</v>
          </cell>
          <cell r="F478">
            <v>6909.3879999999999</v>
          </cell>
          <cell r="G478">
            <v>272.63200000000001</v>
          </cell>
          <cell r="H478">
            <v>8741</v>
          </cell>
          <cell r="I478">
            <v>616.76599999999996</v>
          </cell>
          <cell r="J478">
            <v>1019.4589999999999</v>
          </cell>
          <cell r="K478">
            <v>95.823999999999998</v>
          </cell>
          <cell r="L478">
            <v>428.74099999999999</v>
          </cell>
          <cell r="M478">
            <v>72.174999999999997</v>
          </cell>
          <cell r="N478">
            <v>95.445999999999998</v>
          </cell>
          <cell r="O478">
            <v>345.43200000000002</v>
          </cell>
          <cell r="P478">
            <v>166.90899999999999</v>
          </cell>
          <cell r="Q478">
            <v>270.95299999999997</v>
          </cell>
          <cell r="R478">
            <v>109.819</v>
          </cell>
          <cell r="S478">
            <v>134.29599999999999</v>
          </cell>
          <cell r="T478">
            <v>84.828999999999994</v>
          </cell>
          <cell r="U478">
            <v>269.28699999999998</v>
          </cell>
          <cell r="V478">
            <v>75.674000000000007</v>
          </cell>
          <cell r="W478">
            <v>22.135000000000002</v>
          </cell>
          <cell r="X478">
            <v>10.255000000000001</v>
          </cell>
          <cell r="Y478">
            <v>63.863</v>
          </cell>
          <cell r="Z478">
            <v>79.373999999999995</v>
          </cell>
          <cell r="AA478">
            <v>98.444000000000003</v>
          </cell>
          <cell r="AB478">
            <v>843.827</v>
          </cell>
          <cell r="AC478">
            <v>421.21499999999997</v>
          </cell>
          <cell r="AD478">
            <v>91.338999999999999</v>
          </cell>
          <cell r="AE478">
            <v>298.94799999999998</v>
          </cell>
        </row>
        <row r="479">
          <cell r="A479">
            <v>36494</v>
          </cell>
          <cell r="B479">
            <v>3914.5749999999998</v>
          </cell>
          <cell r="C479">
            <v>401.214</v>
          </cell>
          <cell r="D479">
            <v>254.72300000000001</v>
          </cell>
          <cell r="E479">
            <v>1456.0319999999999</v>
          </cell>
          <cell r="F479">
            <v>6909.3879999999999</v>
          </cell>
          <cell r="G479">
            <v>272.63200000000001</v>
          </cell>
          <cell r="H479">
            <v>8741</v>
          </cell>
          <cell r="I479">
            <v>616.76599999999996</v>
          </cell>
          <cell r="J479">
            <v>1019.4589999999999</v>
          </cell>
          <cell r="K479">
            <v>95.823999999999998</v>
          </cell>
          <cell r="L479">
            <v>428.74099999999999</v>
          </cell>
          <cell r="M479">
            <v>72.174999999999997</v>
          </cell>
          <cell r="N479">
            <v>95.445999999999998</v>
          </cell>
          <cell r="O479">
            <v>345.43200000000002</v>
          </cell>
          <cell r="P479">
            <v>166.90899999999999</v>
          </cell>
          <cell r="Q479">
            <v>270.95299999999997</v>
          </cell>
          <cell r="R479">
            <v>109.819</v>
          </cell>
          <cell r="S479">
            <v>134.29599999999999</v>
          </cell>
          <cell r="T479">
            <v>84.828999999999994</v>
          </cell>
          <cell r="U479">
            <v>269.28699999999998</v>
          </cell>
          <cell r="V479">
            <v>75.674000000000007</v>
          </cell>
          <cell r="W479">
            <v>22.135000000000002</v>
          </cell>
          <cell r="X479">
            <v>10.255000000000001</v>
          </cell>
          <cell r="Y479">
            <v>63.863</v>
          </cell>
          <cell r="Z479">
            <v>79.373999999999995</v>
          </cell>
          <cell r="AA479">
            <v>98.444000000000003</v>
          </cell>
          <cell r="AB479">
            <v>843.827</v>
          </cell>
          <cell r="AC479">
            <v>421.21499999999997</v>
          </cell>
          <cell r="AD479">
            <v>91.338999999999999</v>
          </cell>
          <cell r="AE479">
            <v>298.94799999999998</v>
          </cell>
        </row>
        <row r="480">
          <cell r="A480">
            <v>36525</v>
          </cell>
          <cell r="B480">
            <v>4432.5990000000002</v>
          </cell>
          <cell r="C480">
            <v>390.31599999999997</v>
          </cell>
          <cell r="D480">
            <v>258.81400000000002</v>
          </cell>
          <cell r="E480">
            <v>1502.7840000000001</v>
          </cell>
          <cell r="F480">
            <v>6870.9930000000004</v>
          </cell>
          <cell r="G480">
            <v>268.21199999999999</v>
          </cell>
          <cell r="H480">
            <v>9301</v>
          </cell>
          <cell r="I480">
            <v>661.26499999999999</v>
          </cell>
          <cell r="J480">
            <v>1083.278</v>
          </cell>
          <cell r="K480">
            <v>85.963999999999999</v>
          </cell>
          <cell r="L480">
            <v>464.34399999999999</v>
          </cell>
          <cell r="M480">
            <v>79.147999999999996</v>
          </cell>
          <cell r="N480">
            <v>140.001</v>
          </cell>
          <cell r="O480">
            <v>445.399</v>
          </cell>
          <cell r="P480">
            <v>163.28299999999999</v>
          </cell>
          <cell r="Q480">
            <v>195.90600000000001</v>
          </cell>
          <cell r="R480">
            <v>110.795</v>
          </cell>
          <cell r="S480">
            <v>133.184</v>
          </cell>
          <cell r="T480">
            <v>90.710999999999999</v>
          </cell>
          <cell r="U480">
            <v>249.751</v>
          </cell>
          <cell r="V480">
            <v>84.444999999999993</v>
          </cell>
          <cell r="W480">
            <v>16.870999999999999</v>
          </cell>
          <cell r="X480">
            <v>12.393000000000001</v>
          </cell>
          <cell r="Y480">
            <v>62.165999999999997</v>
          </cell>
          <cell r="Z480">
            <v>72.995000000000005</v>
          </cell>
          <cell r="AA480">
            <v>86.186000000000007</v>
          </cell>
          <cell r="AB480">
            <v>586.86300000000006</v>
          </cell>
          <cell r="AC480">
            <v>481.202</v>
          </cell>
          <cell r="AD480">
            <v>97.974000000000004</v>
          </cell>
          <cell r="AE480">
            <v>283.52300000000002</v>
          </cell>
        </row>
        <row r="481">
          <cell r="A481">
            <v>36556</v>
          </cell>
          <cell r="B481">
            <v>4432.5990000000002</v>
          </cell>
          <cell r="C481">
            <v>390.31599999999997</v>
          </cell>
          <cell r="D481">
            <v>258.81400000000002</v>
          </cell>
          <cell r="E481">
            <v>1502.7840000000001</v>
          </cell>
          <cell r="F481">
            <v>6870.9930000000004</v>
          </cell>
          <cell r="G481">
            <v>268.21199999999999</v>
          </cell>
          <cell r="H481">
            <v>9301</v>
          </cell>
          <cell r="I481">
            <v>661.26499999999999</v>
          </cell>
          <cell r="J481">
            <v>1083.278</v>
          </cell>
          <cell r="K481">
            <v>85.963999999999999</v>
          </cell>
          <cell r="L481">
            <v>464.34399999999999</v>
          </cell>
          <cell r="M481">
            <v>79.147999999999996</v>
          </cell>
          <cell r="N481">
            <v>140.001</v>
          </cell>
          <cell r="O481">
            <v>445.399</v>
          </cell>
          <cell r="P481">
            <v>163.28299999999999</v>
          </cell>
          <cell r="Q481">
            <v>195.90600000000001</v>
          </cell>
          <cell r="R481">
            <v>110.795</v>
          </cell>
          <cell r="S481">
            <v>133.184</v>
          </cell>
          <cell r="T481">
            <v>90.710999999999999</v>
          </cell>
          <cell r="U481">
            <v>249.751</v>
          </cell>
          <cell r="V481">
            <v>84.444999999999993</v>
          </cell>
          <cell r="W481">
            <v>16.870999999999999</v>
          </cell>
          <cell r="X481">
            <v>12.393000000000001</v>
          </cell>
          <cell r="Y481">
            <v>62.165999999999997</v>
          </cell>
          <cell r="Z481">
            <v>72.995000000000005</v>
          </cell>
          <cell r="AA481">
            <v>86.186000000000007</v>
          </cell>
          <cell r="AB481">
            <v>586.86300000000006</v>
          </cell>
          <cell r="AC481">
            <v>481.202</v>
          </cell>
          <cell r="AD481">
            <v>97.974000000000004</v>
          </cell>
          <cell r="AE481">
            <v>283.52300000000002</v>
          </cell>
        </row>
        <row r="482">
          <cell r="A482">
            <v>36585</v>
          </cell>
          <cell r="B482">
            <v>4432.5990000000002</v>
          </cell>
          <cell r="C482">
            <v>390.31599999999997</v>
          </cell>
          <cell r="D482">
            <v>258.81400000000002</v>
          </cell>
          <cell r="E482">
            <v>1502.7840000000001</v>
          </cell>
          <cell r="F482">
            <v>6870.9930000000004</v>
          </cell>
          <cell r="G482">
            <v>268.21199999999999</v>
          </cell>
          <cell r="H482">
            <v>9301</v>
          </cell>
          <cell r="I482">
            <v>661.26499999999999</v>
          </cell>
          <cell r="J482">
            <v>1083.278</v>
          </cell>
          <cell r="K482">
            <v>85.963999999999999</v>
          </cell>
          <cell r="L482">
            <v>464.34399999999999</v>
          </cell>
          <cell r="M482">
            <v>79.147999999999996</v>
          </cell>
          <cell r="N482">
            <v>140.001</v>
          </cell>
          <cell r="O482">
            <v>445.399</v>
          </cell>
          <cell r="P482">
            <v>163.28299999999999</v>
          </cell>
          <cell r="Q482">
            <v>195.90600000000001</v>
          </cell>
          <cell r="R482">
            <v>110.795</v>
          </cell>
          <cell r="S482">
            <v>133.184</v>
          </cell>
          <cell r="T482">
            <v>90.710999999999999</v>
          </cell>
          <cell r="U482">
            <v>249.751</v>
          </cell>
          <cell r="V482">
            <v>84.444999999999993</v>
          </cell>
          <cell r="W482">
            <v>16.870999999999999</v>
          </cell>
          <cell r="X482">
            <v>12.393000000000001</v>
          </cell>
          <cell r="Y482">
            <v>62.165999999999997</v>
          </cell>
          <cell r="Z482">
            <v>72.995000000000005</v>
          </cell>
          <cell r="AA482">
            <v>86.186000000000007</v>
          </cell>
          <cell r="AB482">
            <v>586.86300000000006</v>
          </cell>
          <cell r="AC482">
            <v>481.202</v>
          </cell>
          <cell r="AD482">
            <v>97.974000000000004</v>
          </cell>
          <cell r="AE482">
            <v>283.52300000000002</v>
          </cell>
        </row>
        <row r="483">
          <cell r="A483">
            <v>36616</v>
          </cell>
          <cell r="B483">
            <v>4432.5990000000002</v>
          </cell>
          <cell r="C483">
            <v>390.31599999999997</v>
          </cell>
          <cell r="D483">
            <v>258.81400000000002</v>
          </cell>
          <cell r="E483">
            <v>1502.7840000000001</v>
          </cell>
          <cell r="F483">
            <v>6870.9930000000004</v>
          </cell>
          <cell r="G483">
            <v>268.21199999999999</v>
          </cell>
          <cell r="H483">
            <v>9301</v>
          </cell>
          <cell r="I483">
            <v>661.26499999999999</v>
          </cell>
          <cell r="J483">
            <v>1083.278</v>
          </cell>
          <cell r="K483">
            <v>85.963999999999999</v>
          </cell>
          <cell r="L483">
            <v>464.34399999999999</v>
          </cell>
          <cell r="M483">
            <v>79.147999999999996</v>
          </cell>
          <cell r="N483">
            <v>140.001</v>
          </cell>
          <cell r="O483">
            <v>445.399</v>
          </cell>
          <cell r="P483">
            <v>163.28299999999999</v>
          </cell>
          <cell r="Q483">
            <v>195.90600000000001</v>
          </cell>
          <cell r="R483">
            <v>110.795</v>
          </cell>
          <cell r="S483">
            <v>133.184</v>
          </cell>
          <cell r="T483">
            <v>90.710999999999999</v>
          </cell>
          <cell r="U483">
            <v>249.751</v>
          </cell>
          <cell r="V483">
            <v>84.444999999999993</v>
          </cell>
          <cell r="W483">
            <v>16.870999999999999</v>
          </cell>
          <cell r="X483">
            <v>12.393000000000001</v>
          </cell>
          <cell r="Y483">
            <v>62.165999999999997</v>
          </cell>
          <cell r="Z483">
            <v>72.995000000000005</v>
          </cell>
          <cell r="AA483">
            <v>86.186000000000007</v>
          </cell>
          <cell r="AB483">
            <v>586.86300000000006</v>
          </cell>
          <cell r="AC483">
            <v>481.202</v>
          </cell>
          <cell r="AD483">
            <v>97.974000000000004</v>
          </cell>
          <cell r="AE483">
            <v>283.52300000000002</v>
          </cell>
        </row>
        <row r="484">
          <cell r="A484">
            <v>36646</v>
          </cell>
          <cell r="B484">
            <v>4432.5990000000002</v>
          </cell>
          <cell r="C484">
            <v>390.31599999999997</v>
          </cell>
          <cell r="D484">
            <v>258.81400000000002</v>
          </cell>
          <cell r="E484">
            <v>1502.7840000000001</v>
          </cell>
          <cell r="F484">
            <v>6870.9930000000004</v>
          </cell>
          <cell r="G484">
            <v>268.21199999999999</v>
          </cell>
          <cell r="H484">
            <v>9301</v>
          </cell>
          <cell r="I484">
            <v>661.26499999999999</v>
          </cell>
          <cell r="J484">
            <v>1083.278</v>
          </cell>
          <cell r="K484">
            <v>85.963999999999999</v>
          </cell>
          <cell r="L484">
            <v>464.34399999999999</v>
          </cell>
          <cell r="M484">
            <v>79.147999999999996</v>
          </cell>
          <cell r="N484">
            <v>140.001</v>
          </cell>
          <cell r="O484">
            <v>445.399</v>
          </cell>
          <cell r="P484">
            <v>163.28299999999999</v>
          </cell>
          <cell r="Q484">
            <v>195.90600000000001</v>
          </cell>
          <cell r="R484">
            <v>110.795</v>
          </cell>
          <cell r="S484">
            <v>133.184</v>
          </cell>
          <cell r="T484">
            <v>90.710999999999999</v>
          </cell>
          <cell r="U484">
            <v>249.751</v>
          </cell>
          <cell r="V484">
            <v>84.444999999999993</v>
          </cell>
          <cell r="W484">
            <v>16.870999999999999</v>
          </cell>
          <cell r="X484">
            <v>12.393000000000001</v>
          </cell>
          <cell r="Y484">
            <v>62.165999999999997</v>
          </cell>
          <cell r="Z484">
            <v>72.995000000000005</v>
          </cell>
          <cell r="AA484">
            <v>86.186000000000007</v>
          </cell>
          <cell r="AB484">
            <v>586.86300000000006</v>
          </cell>
          <cell r="AC484">
            <v>481.202</v>
          </cell>
          <cell r="AD484">
            <v>97.974000000000004</v>
          </cell>
          <cell r="AE484">
            <v>283.52300000000002</v>
          </cell>
        </row>
        <row r="485">
          <cell r="A485">
            <v>36677</v>
          </cell>
          <cell r="B485">
            <v>4432.5990000000002</v>
          </cell>
          <cell r="C485">
            <v>390.31599999999997</v>
          </cell>
          <cell r="D485">
            <v>258.81400000000002</v>
          </cell>
          <cell r="E485">
            <v>1502.7840000000001</v>
          </cell>
          <cell r="F485">
            <v>6870.9930000000004</v>
          </cell>
          <cell r="G485">
            <v>268.21199999999999</v>
          </cell>
          <cell r="H485">
            <v>9301</v>
          </cell>
          <cell r="I485">
            <v>661.26499999999999</v>
          </cell>
          <cell r="J485">
            <v>1083.278</v>
          </cell>
          <cell r="K485">
            <v>85.963999999999999</v>
          </cell>
          <cell r="L485">
            <v>464.34399999999999</v>
          </cell>
          <cell r="M485">
            <v>79.147999999999996</v>
          </cell>
          <cell r="N485">
            <v>140.001</v>
          </cell>
          <cell r="O485">
            <v>445.399</v>
          </cell>
          <cell r="P485">
            <v>163.28299999999999</v>
          </cell>
          <cell r="Q485">
            <v>195.90600000000001</v>
          </cell>
          <cell r="R485">
            <v>110.795</v>
          </cell>
          <cell r="S485">
            <v>133.184</v>
          </cell>
          <cell r="T485">
            <v>90.710999999999999</v>
          </cell>
          <cell r="U485">
            <v>249.751</v>
          </cell>
          <cell r="V485">
            <v>84.444999999999993</v>
          </cell>
          <cell r="W485">
            <v>16.870999999999999</v>
          </cell>
          <cell r="X485">
            <v>12.393000000000001</v>
          </cell>
          <cell r="Y485">
            <v>62.165999999999997</v>
          </cell>
          <cell r="Z485">
            <v>72.995000000000005</v>
          </cell>
          <cell r="AA485">
            <v>86.186000000000007</v>
          </cell>
          <cell r="AB485">
            <v>586.86300000000006</v>
          </cell>
          <cell r="AC485">
            <v>481.202</v>
          </cell>
          <cell r="AD485">
            <v>97.974000000000004</v>
          </cell>
          <cell r="AE485">
            <v>283.52300000000002</v>
          </cell>
        </row>
        <row r="486">
          <cell r="A486">
            <v>36707</v>
          </cell>
          <cell r="B486">
            <v>4432.5990000000002</v>
          </cell>
          <cell r="C486">
            <v>390.31599999999997</v>
          </cell>
          <cell r="D486">
            <v>258.81400000000002</v>
          </cell>
          <cell r="E486">
            <v>1502.7840000000001</v>
          </cell>
          <cell r="F486">
            <v>6870.9930000000004</v>
          </cell>
          <cell r="G486">
            <v>268.21199999999999</v>
          </cell>
          <cell r="H486">
            <v>9301</v>
          </cell>
          <cell r="I486">
            <v>661.26499999999999</v>
          </cell>
          <cell r="J486">
            <v>1083.278</v>
          </cell>
          <cell r="K486">
            <v>85.963999999999999</v>
          </cell>
          <cell r="L486">
            <v>464.34399999999999</v>
          </cell>
          <cell r="M486">
            <v>79.147999999999996</v>
          </cell>
          <cell r="N486">
            <v>140.001</v>
          </cell>
          <cell r="O486">
            <v>445.399</v>
          </cell>
          <cell r="P486">
            <v>163.28299999999999</v>
          </cell>
          <cell r="Q486">
            <v>195.90600000000001</v>
          </cell>
          <cell r="R486">
            <v>110.795</v>
          </cell>
          <cell r="S486">
            <v>133.184</v>
          </cell>
          <cell r="T486">
            <v>90.710999999999999</v>
          </cell>
          <cell r="U486">
            <v>249.751</v>
          </cell>
          <cell r="V486">
            <v>84.444999999999993</v>
          </cell>
          <cell r="W486">
            <v>16.870999999999999</v>
          </cell>
          <cell r="X486">
            <v>12.393000000000001</v>
          </cell>
          <cell r="Y486">
            <v>62.165999999999997</v>
          </cell>
          <cell r="Z486">
            <v>72.995000000000005</v>
          </cell>
          <cell r="AA486">
            <v>86.186000000000007</v>
          </cell>
          <cell r="AB486">
            <v>586.86300000000006</v>
          </cell>
          <cell r="AC486">
            <v>481.202</v>
          </cell>
          <cell r="AD486">
            <v>97.974000000000004</v>
          </cell>
          <cell r="AE486">
            <v>283.52300000000002</v>
          </cell>
        </row>
        <row r="487">
          <cell r="A487">
            <v>36738</v>
          </cell>
          <cell r="B487">
            <v>4432.5990000000002</v>
          </cell>
          <cell r="C487">
            <v>390.31599999999997</v>
          </cell>
          <cell r="D487">
            <v>258.81400000000002</v>
          </cell>
          <cell r="E487">
            <v>1502.7840000000001</v>
          </cell>
          <cell r="F487">
            <v>6870.9930000000004</v>
          </cell>
          <cell r="G487">
            <v>268.21199999999999</v>
          </cell>
          <cell r="H487">
            <v>9301</v>
          </cell>
          <cell r="I487">
            <v>661.26499999999999</v>
          </cell>
          <cell r="J487">
            <v>1083.278</v>
          </cell>
          <cell r="K487">
            <v>85.963999999999999</v>
          </cell>
          <cell r="L487">
            <v>464.34399999999999</v>
          </cell>
          <cell r="M487">
            <v>79.147999999999996</v>
          </cell>
          <cell r="N487">
            <v>140.001</v>
          </cell>
          <cell r="O487">
            <v>445.399</v>
          </cell>
          <cell r="P487">
            <v>163.28299999999999</v>
          </cell>
          <cell r="Q487">
            <v>195.90600000000001</v>
          </cell>
          <cell r="R487">
            <v>110.795</v>
          </cell>
          <cell r="S487">
            <v>133.184</v>
          </cell>
          <cell r="T487">
            <v>90.710999999999999</v>
          </cell>
          <cell r="U487">
            <v>249.751</v>
          </cell>
          <cell r="V487">
            <v>84.444999999999993</v>
          </cell>
          <cell r="W487">
            <v>16.870999999999999</v>
          </cell>
          <cell r="X487">
            <v>12.393000000000001</v>
          </cell>
          <cell r="Y487">
            <v>62.165999999999997</v>
          </cell>
          <cell r="Z487">
            <v>72.995000000000005</v>
          </cell>
          <cell r="AA487">
            <v>86.186000000000007</v>
          </cell>
          <cell r="AB487">
            <v>586.86300000000006</v>
          </cell>
          <cell r="AC487">
            <v>481.202</v>
          </cell>
          <cell r="AD487">
            <v>97.974000000000004</v>
          </cell>
          <cell r="AE487">
            <v>283.52300000000002</v>
          </cell>
        </row>
        <row r="488">
          <cell r="A488">
            <v>36769</v>
          </cell>
          <cell r="B488">
            <v>4432.5990000000002</v>
          </cell>
          <cell r="C488">
            <v>390.31599999999997</v>
          </cell>
          <cell r="D488">
            <v>258.81400000000002</v>
          </cell>
          <cell r="E488">
            <v>1502.7840000000001</v>
          </cell>
          <cell r="F488">
            <v>6870.9930000000004</v>
          </cell>
          <cell r="G488">
            <v>268.21199999999999</v>
          </cell>
          <cell r="H488">
            <v>9301</v>
          </cell>
          <cell r="I488">
            <v>661.26499999999999</v>
          </cell>
          <cell r="J488">
            <v>1083.278</v>
          </cell>
          <cell r="K488">
            <v>85.963999999999999</v>
          </cell>
          <cell r="L488">
            <v>464.34399999999999</v>
          </cell>
          <cell r="M488">
            <v>79.147999999999996</v>
          </cell>
          <cell r="N488">
            <v>140.001</v>
          </cell>
          <cell r="O488">
            <v>445.399</v>
          </cell>
          <cell r="P488">
            <v>163.28299999999999</v>
          </cell>
          <cell r="Q488">
            <v>195.90600000000001</v>
          </cell>
          <cell r="R488">
            <v>110.795</v>
          </cell>
          <cell r="S488">
            <v>133.184</v>
          </cell>
          <cell r="T488">
            <v>90.710999999999999</v>
          </cell>
          <cell r="U488">
            <v>249.751</v>
          </cell>
          <cell r="V488">
            <v>84.444999999999993</v>
          </cell>
          <cell r="W488">
            <v>16.870999999999999</v>
          </cell>
          <cell r="X488">
            <v>12.393000000000001</v>
          </cell>
          <cell r="Y488">
            <v>62.165999999999997</v>
          </cell>
          <cell r="Z488">
            <v>72.995000000000005</v>
          </cell>
          <cell r="AA488">
            <v>86.186000000000007</v>
          </cell>
          <cell r="AB488">
            <v>586.86300000000006</v>
          </cell>
          <cell r="AC488">
            <v>481.202</v>
          </cell>
          <cell r="AD488">
            <v>97.974000000000004</v>
          </cell>
          <cell r="AE488">
            <v>283.52300000000002</v>
          </cell>
        </row>
        <row r="489">
          <cell r="A489">
            <v>36799</v>
          </cell>
          <cell r="B489">
            <v>4432.5990000000002</v>
          </cell>
          <cell r="C489">
            <v>390.31599999999997</v>
          </cell>
          <cell r="D489">
            <v>258.81400000000002</v>
          </cell>
          <cell r="E489">
            <v>1502.7840000000001</v>
          </cell>
          <cell r="F489">
            <v>6870.9930000000004</v>
          </cell>
          <cell r="G489">
            <v>268.21199999999999</v>
          </cell>
          <cell r="H489">
            <v>9301</v>
          </cell>
          <cell r="I489">
            <v>661.26499999999999</v>
          </cell>
          <cell r="J489">
            <v>1083.278</v>
          </cell>
          <cell r="K489">
            <v>85.963999999999999</v>
          </cell>
          <cell r="L489">
            <v>464.34399999999999</v>
          </cell>
          <cell r="M489">
            <v>79.147999999999996</v>
          </cell>
          <cell r="N489">
            <v>140.001</v>
          </cell>
          <cell r="O489">
            <v>445.399</v>
          </cell>
          <cell r="P489">
            <v>163.28299999999999</v>
          </cell>
          <cell r="Q489">
            <v>195.90600000000001</v>
          </cell>
          <cell r="R489">
            <v>110.795</v>
          </cell>
          <cell r="S489">
            <v>133.184</v>
          </cell>
          <cell r="T489">
            <v>90.710999999999999</v>
          </cell>
          <cell r="U489">
            <v>249.751</v>
          </cell>
          <cell r="V489">
            <v>84.444999999999993</v>
          </cell>
          <cell r="W489">
            <v>16.870999999999999</v>
          </cell>
          <cell r="X489">
            <v>12.393000000000001</v>
          </cell>
          <cell r="Y489">
            <v>62.165999999999997</v>
          </cell>
          <cell r="Z489">
            <v>72.995000000000005</v>
          </cell>
          <cell r="AA489">
            <v>86.186000000000007</v>
          </cell>
          <cell r="AB489">
            <v>586.86300000000006</v>
          </cell>
          <cell r="AC489">
            <v>481.202</v>
          </cell>
          <cell r="AD489">
            <v>97.974000000000004</v>
          </cell>
          <cell r="AE489">
            <v>283.52300000000002</v>
          </cell>
        </row>
        <row r="490">
          <cell r="A490">
            <v>36830</v>
          </cell>
          <cell r="B490">
            <v>4432.5990000000002</v>
          </cell>
          <cell r="C490">
            <v>390.31599999999997</v>
          </cell>
          <cell r="D490">
            <v>258.81400000000002</v>
          </cell>
          <cell r="E490">
            <v>1502.7840000000001</v>
          </cell>
          <cell r="F490">
            <v>6870.9930000000004</v>
          </cell>
          <cell r="G490">
            <v>268.21199999999999</v>
          </cell>
          <cell r="H490">
            <v>9301</v>
          </cell>
          <cell r="I490">
            <v>661.26499999999999</v>
          </cell>
          <cell r="J490">
            <v>1083.278</v>
          </cell>
          <cell r="K490">
            <v>85.963999999999999</v>
          </cell>
          <cell r="L490">
            <v>464.34399999999999</v>
          </cell>
          <cell r="M490">
            <v>79.147999999999996</v>
          </cell>
          <cell r="N490">
            <v>140.001</v>
          </cell>
          <cell r="O490">
            <v>445.399</v>
          </cell>
          <cell r="P490">
            <v>163.28299999999999</v>
          </cell>
          <cell r="Q490">
            <v>195.90600000000001</v>
          </cell>
          <cell r="R490">
            <v>110.795</v>
          </cell>
          <cell r="S490">
            <v>133.184</v>
          </cell>
          <cell r="T490">
            <v>90.710999999999999</v>
          </cell>
          <cell r="U490">
            <v>249.751</v>
          </cell>
          <cell r="V490">
            <v>84.444999999999993</v>
          </cell>
          <cell r="W490">
            <v>16.870999999999999</v>
          </cell>
          <cell r="X490">
            <v>12.393000000000001</v>
          </cell>
          <cell r="Y490">
            <v>62.165999999999997</v>
          </cell>
          <cell r="Z490">
            <v>72.995000000000005</v>
          </cell>
          <cell r="AA490">
            <v>86.186000000000007</v>
          </cell>
          <cell r="AB490">
            <v>586.86300000000006</v>
          </cell>
          <cell r="AC490">
            <v>481.202</v>
          </cell>
          <cell r="AD490">
            <v>97.974000000000004</v>
          </cell>
          <cell r="AE490">
            <v>283.52300000000002</v>
          </cell>
        </row>
        <row r="491">
          <cell r="A491">
            <v>36860</v>
          </cell>
          <cell r="B491">
            <v>4432.5990000000002</v>
          </cell>
          <cell r="C491">
            <v>390.31599999999997</v>
          </cell>
          <cell r="D491">
            <v>258.81400000000002</v>
          </cell>
          <cell r="E491">
            <v>1502.7840000000001</v>
          </cell>
          <cell r="F491">
            <v>6870.9930000000004</v>
          </cell>
          <cell r="G491">
            <v>268.21199999999999</v>
          </cell>
          <cell r="H491">
            <v>9301</v>
          </cell>
          <cell r="I491">
            <v>661.26499999999999</v>
          </cell>
          <cell r="J491">
            <v>1083.278</v>
          </cell>
          <cell r="K491">
            <v>85.963999999999999</v>
          </cell>
          <cell r="L491">
            <v>464.34399999999999</v>
          </cell>
          <cell r="M491">
            <v>79.147999999999996</v>
          </cell>
          <cell r="N491">
            <v>140.001</v>
          </cell>
          <cell r="O491">
            <v>445.399</v>
          </cell>
          <cell r="P491">
            <v>163.28299999999999</v>
          </cell>
          <cell r="Q491">
            <v>195.90600000000001</v>
          </cell>
          <cell r="R491">
            <v>110.795</v>
          </cell>
          <cell r="S491">
            <v>133.184</v>
          </cell>
          <cell r="T491">
            <v>90.710999999999999</v>
          </cell>
          <cell r="U491">
            <v>249.751</v>
          </cell>
          <cell r="V491">
            <v>84.444999999999993</v>
          </cell>
          <cell r="W491">
            <v>16.870999999999999</v>
          </cell>
          <cell r="X491">
            <v>12.393000000000001</v>
          </cell>
          <cell r="Y491">
            <v>62.165999999999997</v>
          </cell>
          <cell r="Z491">
            <v>72.995000000000005</v>
          </cell>
          <cell r="AA491">
            <v>86.186000000000007</v>
          </cell>
          <cell r="AB491">
            <v>586.86300000000006</v>
          </cell>
          <cell r="AC491">
            <v>481.202</v>
          </cell>
          <cell r="AD491">
            <v>97.974000000000004</v>
          </cell>
          <cell r="AE491">
            <v>283.52300000000002</v>
          </cell>
        </row>
        <row r="492">
          <cell r="A492">
            <v>36891</v>
          </cell>
          <cell r="B492">
            <v>4731.1989999999996</v>
          </cell>
          <cell r="C492">
            <v>416.88799999999998</v>
          </cell>
          <cell r="D492">
            <v>247.26</v>
          </cell>
          <cell r="E492">
            <v>1477.201</v>
          </cell>
          <cell r="F492">
            <v>6255.866</v>
          </cell>
          <cell r="G492">
            <v>249.91900000000001</v>
          </cell>
          <cell r="H492">
            <v>9898.7999999999993</v>
          </cell>
          <cell r="I492">
            <v>724.91899999999998</v>
          </cell>
          <cell r="J492">
            <v>1198.4749999999999</v>
          </cell>
          <cell r="K492">
            <v>95.923000000000002</v>
          </cell>
          <cell r="L492">
            <v>474.69200000000001</v>
          </cell>
          <cell r="M492">
            <v>93.79</v>
          </cell>
          <cell r="N492">
            <v>165.02099999999999</v>
          </cell>
          <cell r="O492">
            <v>533.38400000000001</v>
          </cell>
          <cell r="P492">
            <v>169.12100000000001</v>
          </cell>
          <cell r="Q492">
            <v>259.70800000000003</v>
          </cell>
          <cell r="R492">
            <v>124.895</v>
          </cell>
          <cell r="S492">
            <v>132.87799999999999</v>
          </cell>
          <cell r="T492">
            <v>99.838999999999999</v>
          </cell>
          <cell r="U492">
            <v>266.56799999999998</v>
          </cell>
          <cell r="V492">
            <v>104.337</v>
          </cell>
          <cell r="W492">
            <v>18.292000000000002</v>
          </cell>
          <cell r="X492">
            <v>17.760000000000002</v>
          </cell>
          <cell r="Y492">
            <v>58.807000000000002</v>
          </cell>
          <cell r="Z492">
            <v>75.210999999999999</v>
          </cell>
          <cell r="AA492">
            <v>100.364</v>
          </cell>
          <cell r="AB492">
            <v>644.702</v>
          </cell>
          <cell r="AC492">
            <v>581.42600000000004</v>
          </cell>
          <cell r="AD492">
            <v>117.148</v>
          </cell>
          <cell r="AE492">
            <v>284.20400000000001</v>
          </cell>
        </row>
        <row r="493">
          <cell r="A493">
            <v>36922</v>
          </cell>
          <cell r="B493">
            <v>4731.1989999999996</v>
          </cell>
          <cell r="C493">
            <v>416.88799999999998</v>
          </cell>
          <cell r="D493">
            <v>247.26</v>
          </cell>
          <cell r="E493">
            <v>1477.201</v>
          </cell>
          <cell r="F493">
            <v>6255.866</v>
          </cell>
          <cell r="G493">
            <v>249.91900000000001</v>
          </cell>
          <cell r="H493">
            <v>9898.7999999999993</v>
          </cell>
          <cell r="I493">
            <v>724.91899999999998</v>
          </cell>
          <cell r="J493">
            <v>1198.4749999999999</v>
          </cell>
          <cell r="K493">
            <v>95.923000000000002</v>
          </cell>
          <cell r="L493">
            <v>474.69200000000001</v>
          </cell>
          <cell r="M493">
            <v>93.79</v>
          </cell>
          <cell r="N493">
            <v>165.02099999999999</v>
          </cell>
          <cell r="O493">
            <v>533.38400000000001</v>
          </cell>
          <cell r="P493">
            <v>169.12100000000001</v>
          </cell>
          <cell r="Q493">
            <v>259.70800000000003</v>
          </cell>
          <cell r="R493">
            <v>124.895</v>
          </cell>
          <cell r="S493">
            <v>132.87799999999999</v>
          </cell>
          <cell r="T493">
            <v>99.838999999999999</v>
          </cell>
          <cell r="U493">
            <v>266.56799999999998</v>
          </cell>
          <cell r="V493">
            <v>104.337</v>
          </cell>
          <cell r="W493">
            <v>18.292000000000002</v>
          </cell>
          <cell r="X493">
            <v>17.760000000000002</v>
          </cell>
          <cell r="Y493">
            <v>58.807000000000002</v>
          </cell>
          <cell r="Z493">
            <v>75.210999999999999</v>
          </cell>
          <cell r="AA493">
            <v>100.364</v>
          </cell>
          <cell r="AB493">
            <v>644.702</v>
          </cell>
          <cell r="AC493">
            <v>581.42600000000004</v>
          </cell>
          <cell r="AD493">
            <v>117.148</v>
          </cell>
          <cell r="AE493">
            <v>284.20400000000001</v>
          </cell>
        </row>
        <row r="494">
          <cell r="A494">
            <v>36950</v>
          </cell>
          <cell r="B494">
            <v>4731.1989999999996</v>
          </cell>
          <cell r="C494">
            <v>416.88799999999998</v>
          </cell>
          <cell r="D494">
            <v>247.26</v>
          </cell>
          <cell r="E494">
            <v>1477.201</v>
          </cell>
          <cell r="F494">
            <v>6255.866</v>
          </cell>
          <cell r="G494">
            <v>249.91900000000001</v>
          </cell>
          <cell r="H494">
            <v>9898.7999999999993</v>
          </cell>
          <cell r="I494">
            <v>724.91899999999998</v>
          </cell>
          <cell r="J494">
            <v>1198.4749999999999</v>
          </cell>
          <cell r="K494">
            <v>95.923000000000002</v>
          </cell>
          <cell r="L494">
            <v>474.69200000000001</v>
          </cell>
          <cell r="M494">
            <v>93.79</v>
          </cell>
          <cell r="N494">
            <v>165.02099999999999</v>
          </cell>
          <cell r="O494">
            <v>533.38400000000001</v>
          </cell>
          <cell r="P494">
            <v>169.12100000000001</v>
          </cell>
          <cell r="Q494">
            <v>259.70800000000003</v>
          </cell>
          <cell r="R494">
            <v>124.895</v>
          </cell>
          <cell r="S494">
            <v>132.87799999999999</v>
          </cell>
          <cell r="T494">
            <v>99.838999999999999</v>
          </cell>
          <cell r="U494">
            <v>266.56799999999998</v>
          </cell>
          <cell r="V494">
            <v>104.337</v>
          </cell>
          <cell r="W494">
            <v>18.292000000000002</v>
          </cell>
          <cell r="X494">
            <v>17.760000000000002</v>
          </cell>
          <cell r="Y494">
            <v>58.807000000000002</v>
          </cell>
          <cell r="Z494">
            <v>75.210999999999999</v>
          </cell>
          <cell r="AA494">
            <v>100.364</v>
          </cell>
          <cell r="AB494">
            <v>644.702</v>
          </cell>
          <cell r="AC494">
            <v>581.42600000000004</v>
          </cell>
          <cell r="AD494">
            <v>117.148</v>
          </cell>
          <cell r="AE494">
            <v>284.20400000000001</v>
          </cell>
        </row>
        <row r="495">
          <cell r="A495">
            <v>36981</v>
          </cell>
          <cell r="B495">
            <v>4731.1989999999996</v>
          </cell>
          <cell r="C495">
            <v>416.88799999999998</v>
          </cell>
          <cell r="D495">
            <v>247.26</v>
          </cell>
          <cell r="E495">
            <v>1477.201</v>
          </cell>
          <cell r="F495">
            <v>6255.866</v>
          </cell>
          <cell r="G495">
            <v>249.91900000000001</v>
          </cell>
          <cell r="H495">
            <v>9898.7999999999993</v>
          </cell>
          <cell r="I495">
            <v>724.91899999999998</v>
          </cell>
          <cell r="J495">
            <v>1198.4749999999999</v>
          </cell>
          <cell r="K495">
            <v>95.923000000000002</v>
          </cell>
          <cell r="L495">
            <v>474.69200000000001</v>
          </cell>
          <cell r="M495">
            <v>93.79</v>
          </cell>
          <cell r="N495">
            <v>165.02099999999999</v>
          </cell>
          <cell r="O495">
            <v>533.38400000000001</v>
          </cell>
          <cell r="P495">
            <v>169.12100000000001</v>
          </cell>
          <cell r="Q495">
            <v>259.70800000000003</v>
          </cell>
          <cell r="R495">
            <v>124.895</v>
          </cell>
          <cell r="S495">
            <v>132.87799999999999</v>
          </cell>
          <cell r="T495">
            <v>99.838999999999999</v>
          </cell>
          <cell r="U495">
            <v>266.56799999999998</v>
          </cell>
          <cell r="V495">
            <v>104.337</v>
          </cell>
          <cell r="W495">
            <v>18.292000000000002</v>
          </cell>
          <cell r="X495">
            <v>17.760000000000002</v>
          </cell>
          <cell r="Y495">
            <v>58.807000000000002</v>
          </cell>
          <cell r="Z495">
            <v>75.210999999999999</v>
          </cell>
          <cell r="AA495">
            <v>100.364</v>
          </cell>
          <cell r="AB495">
            <v>644.702</v>
          </cell>
          <cell r="AC495">
            <v>581.42600000000004</v>
          </cell>
          <cell r="AD495">
            <v>117.148</v>
          </cell>
          <cell r="AE495">
            <v>284.20400000000001</v>
          </cell>
        </row>
        <row r="496">
          <cell r="A496">
            <v>37011</v>
          </cell>
          <cell r="B496">
            <v>4731.1989999999996</v>
          </cell>
          <cell r="C496">
            <v>416.88799999999998</v>
          </cell>
          <cell r="D496">
            <v>247.26</v>
          </cell>
          <cell r="E496">
            <v>1477.201</v>
          </cell>
          <cell r="F496">
            <v>6255.866</v>
          </cell>
          <cell r="G496">
            <v>249.91900000000001</v>
          </cell>
          <cell r="H496">
            <v>9898.7999999999993</v>
          </cell>
          <cell r="I496">
            <v>724.91899999999998</v>
          </cell>
          <cell r="J496">
            <v>1198.4749999999999</v>
          </cell>
          <cell r="K496">
            <v>95.923000000000002</v>
          </cell>
          <cell r="L496">
            <v>474.69200000000001</v>
          </cell>
          <cell r="M496">
            <v>93.79</v>
          </cell>
          <cell r="N496">
            <v>165.02099999999999</v>
          </cell>
          <cell r="O496">
            <v>533.38400000000001</v>
          </cell>
          <cell r="P496">
            <v>169.12100000000001</v>
          </cell>
          <cell r="Q496">
            <v>259.70800000000003</v>
          </cell>
          <cell r="R496">
            <v>124.895</v>
          </cell>
          <cell r="S496">
            <v>132.87799999999999</v>
          </cell>
          <cell r="T496">
            <v>99.838999999999999</v>
          </cell>
          <cell r="U496">
            <v>266.56799999999998</v>
          </cell>
          <cell r="V496">
            <v>104.337</v>
          </cell>
          <cell r="W496">
            <v>18.292000000000002</v>
          </cell>
          <cell r="X496">
            <v>17.760000000000002</v>
          </cell>
          <cell r="Y496">
            <v>58.807000000000002</v>
          </cell>
          <cell r="Z496">
            <v>75.210999999999999</v>
          </cell>
          <cell r="AA496">
            <v>100.364</v>
          </cell>
          <cell r="AB496">
            <v>644.702</v>
          </cell>
          <cell r="AC496">
            <v>581.42600000000004</v>
          </cell>
          <cell r="AD496">
            <v>117.148</v>
          </cell>
          <cell r="AE496">
            <v>284.20400000000001</v>
          </cell>
        </row>
        <row r="497">
          <cell r="A497">
            <v>37042</v>
          </cell>
          <cell r="B497">
            <v>4731.1989999999996</v>
          </cell>
          <cell r="C497">
            <v>416.88799999999998</v>
          </cell>
          <cell r="D497">
            <v>247.26</v>
          </cell>
          <cell r="E497">
            <v>1477.201</v>
          </cell>
          <cell r="F497">
            <v>6255.866</v>
          </cell>
          <cell r="G497">
            <v>249.91900000000001</v>
          </cell>
          <cell r="H497">
            <v>9898.7999999999993</v>
          </cell>
          <cell r="I497">
            <v>724.91899999999998</v>
          </cell>
          <cell r="J497">
            <v>1198.4749999999999</v>
          </cell>
          <cell r="K497">
            <v>95.923000000000002</v>
          </cell>
          <cell r="L497">
            <v>474.69200000000001</v>
          </cell>
          <cell r="M497">
            <v>93.79</v>
          </cell>
          <cell r="N497">
            <v>165.02099999999999</v>
          </cell>
          <cell r="O497">
            <v>533.38400000000001</v>
          </cell>
          <cell r="P497">
            <v>169.12100000000001</v>
          </cell>
          <cell r="Q497">
            <v>259.70800000000003</v>
          </cell>
          <cell r="R497">
            <v>124.895</v>
          </cell>
          <cell r="S497">
            <v>132.87799999999999</v>
          </cell>
          <cell r="T497">
            <v>99.838999999999999</v>
          </cell>
          <cell r="U497">
            <v>266.56799999999998</v>
          </cell>
          <cell r="V497">
            <v>104.337</v>
          </cell>
          <cell r="W497">
            <v>18.292000000000002</v>
          </cell>
          <cell r="X497">
            <v>17.760000000000002</v>
          </cell>
          <cell r="Y497">
            <v>58.807000000000002</v>
          </cell>
          <cell r="Z497">
            <v>75.210999999999999</v>
          </cell>
          <cell r="AA497">
            <v>100.364</v>
          </cell>
          <cell r="AB497">
            <v>644.702</v>
          </cell>
          <cell r="AC497">
            <v>581.42600000000004</v>
          </cell>
          <cell r="AD497">
            <v>117.148</v>
          </cell>
          <cell r="AE497">
            <v>284.20400000000001</v>
          </cell>
        </row>
        <row r="498">
          <cell r="A498">
            <v>37072</v>
          </cell>
          <cell r="B498">
            <v>4731.1989999999996</v>
          </cell>
          <cell r="C498">
            <v>416.88799999999998</v>
          </cell>
          <cell r="D498">
            <v>247.26</v>
          </cell>
          <cell r="E498">
            <v>1477.201</v>
          </cell>
          <cell r="F498">
            <v>6255.866</v>
          </cell>
          <cell r="G498">
            <v>249.91900000000001</v>
          </cell>
          <cell r="H498">
            <v>9898.7999999999993</v>
          </cell>
          <cell r="I498">
            <v>724.91899999999998</v>
          </cell>
          <cell r="J498">
            <v>1198.4749999999999</v>
          </cell>
          <cell r="K498">
            <v>95.923000000000002</v>
          </cell>
          <cell r="L498">
            <v>474.69200000000001</v>
          </cell>
          <cell r="M498">
            <v>93.79</v>
          </cell>
          <cell r="N498">
            <v>165.02099999999999</v>
          </cell>
          <cell r="O498">
            <v>533.38400000000001</v>
          </cell>
          <cell r="P498">
            <v>169.12100000000001</v>
          </cell>
          <cell r="Q498">
            <v>259.70800000000003</v>
          </cell>
          <cell r="R498">
            <v>124.895</v>
          </cell>
          <cell r="S498">
            <v>132.87799999999999</v>
          </cell>
          <cell r="T498">
            <v>99.838999999999999</v>
          </cell>
          <cell r="U498">
            <v>266.56799999999998</v>
          </cell>
          <cell r="V498">
            <v>104.337</v>
          </cell>
          <cell r="W498">
            <v>18.292000000000002</v>
          </cell>
          <cell r="X498">
            <v>17.760000000000002</v>
          </cell>
          <cell r="Y498">
            <v>58.807000000000002</v>
          </cell>
          <cell r="Z498">
            <v>75.210999999999999</v>
          </cell>
          <cell r="AA498">
            <v>100.364</v>
          </cell>
          <cell r="AB498">
            <v>644.702</v>
          </cell>
          <cell r="AC498">
            <v>581.42600000000004</v>
          </cell>
          <cell r="AD498">
            <v>117.148</v>
          </cell>
          <cell r="AE498">
            <v>284.20400000000001</v>
          </cell>
        </row>
        <row r="499">
          <cell r="A499">
            <v>37103</v>
          </cell>
          <cell r="B499">
            <v>4731.1989999999996</v>
          </cell>
          <cell r="C499">
            <v>416.88799999999998</v>
          </cell>
          <cell r="D499">
            <v>247.26</v>
          </cell>
          <cell r="E499">
            <v>1477.201</v>
          </cell>
          <cell r="F499">
            <v>6255.866</v>
          </cell>
          <cell r="G499">
            <v>249.91900000000001</v>
          </cell>
          <cell r="H499">
            <v>9898.7999999999993</v>
          </cell>
          <cell r="I499">
            <v>724.91899999999998</v>
          </cell>
          <cell r="J499">
            <v>1198.4749999999999</v>
          </cell>
          <cell r="K499">
            <v>95.923000000000002</v>
          </cell>
          <cell r="L499">
            <v>474.69200000000001</v>
          </cell>
          <cell r="M499">
            <v>93.79</v>
          </cell>
          <cell r="N499">
            <v>165.02099999999999</v>
          </cell>
          <cell r="O499">
            <v>533.38400000000001</v>
          </cell>
          <cell r="P499">
            <v>169.12100000000001</v>
          </cell>
          <cell r="Q499">
            <v>259.70800000000003</v>
          </cell>
          <cell r="R499">
            <v>124.895</v>
          </cell>
          <cell r="S499">
            <v>132.87799999999999</v>
          </cell>
          <cell r="T499">
            <v>99.838999999999999</v>
          </cell>
          <cell r="U499">
            <v>266.56799999999998</v>
          </cell>
          <cell r="V499">
            <v>104.337</v>
          </cell>
          <cell r="W499">
            <v>18.292000000000002</v>
          </cell>
          <cell r="X499">
            <v>17.760000000000002</v>
          </cell>
          <cell r="Y499">
            <v>58.807000000000002</v>
          </cell>
          <cell r="Z499">
            <v>75.210999999999999</v>
          </cell>
          <cell r="AA499">
            <v>100.364</v>
          </cell>
          <cell r="AB499">
            <v>644.702</v>
          </cell>
          <cell r="AC499">
            <v>581.42600000000004</v>
          </cell>
          <cell r="AD499">
            <v>117.148</v>
          </cell>
          <cell r="AE499">
            <v>284.20400000000001</v>
          </cell>
        </row>
        <row r="500">
          <cell r="A500">
            <v>37134</v>
          </cell>
          <cell r="B500">
            <v>4731.1989999999996</v>
          </cell>
          <cell r="C500">
            <v>416.88799999999998</v>
          </cell>
          <cell r="D500">
            <v>247.26</v>
          </cell>
          <cell r="E500">
            <v>1477.201</v>
          </cell>
          <cell r="F500">
            <v>6255.866</v>
          </cell>
          <cell r="G500">
            <v>249.91900000000001</v>
          </cell>
          <cell r="H500">
            <v>9898.7999999999993</v>
          </cell>
          <cell r="I500">
            <v>724.91899999999998</v>
          </cell>
          <cell r="J500">
            <v>1198.4749999999999</v>
          </cell>
          <cell r="K500">
            <v>95.923000000000002</v>
          </cell>
          <cell r="L500">
            <v>474.69200000000001</v>
          </cell>
          <cell r="M500">
            <v>93.79</v>
          </cell>
          <cell r="N500">
            <v>165.02099999999999</v>
          </cell>
          <cell r="O500">
            <v>533.38400000000001</v>
          </cell>
          <cell r="P500">
            <v>169.12100000000001</v>
          </cell>
          <cell r="Q500">
            <v>259.70800000000003</v>
          </cell>
          <cell r="R500">
            <v>124.895</v>
          </cell>
          <cell r="S500">
            <v>132.87799999999999</v>
          </cell>
          <cell r="T500">
            <v>99.838999999999999</v>
          </cell>
          <cell r="U500">
            <v>266.56799999999998</v>
          </cell>
          <cell r="V500">
            <v>104.337</v>
          </cell>
          <cell r="W500">
            <v>18.292000000000002</v>
          </cell>
          <cell r="X500">
            <v>17.760000000000002</v>
          </cell>
          <cell r="Y500">
            <v>58.807000000000002</v>
          </cell>
          <cell r="Z500">
            <v>75.210999999999999</v>
          </cell>
          <cell r="AA500">
            <v>100.364</v>
          </cell>
          <cell r="AB500">
            <v>644.702</v>
          </cell>
          <cell r="AC500">
            <v>581.42600000000004</v>
          </cell>
          <cell r="AD500">
            <v>117.148</v>
          </cell>
          <cell r="AE500">
            <v>284.20400000000001</v>
          </cell>
        </row>
        <row r="501">
          <cell r="A501">
            <v>37164</v>
          </cell>
          <cell r="B501">
            <v>4731.1989999999996</v>
          </cell>
          <cell r="C501">
            <v>416.88799999999998</v>
          </cell>
          <cell r="D501">
            <v>247.26</v>
          </cell>
          <cell r="E501">
            <v>1477.201</v>
          </cell>
          <cell r="F501">
            <v>6255.866</v>
          </cell>
          <cell r="G501">
            <v>249.91900000000001</v>
          </cell>
          <cell r="H501">
            <v>9898.7999999999993</v>
          </cell>
          <cell r="I501">
            <v>724.91899999999998</v>
          </cell>
          <cell r="J501">
            <v>1198.4749999999999</v>
          </cell>
          <cell r="K501">
            <v>95.923000000000002</v>
          </cell>
          <cell r="L501">
            <v>474.69200000000001</v>
          </cell>
          <cell r="M501">
            <v>93.79</v>
          </cell>
          <cell r="N501">
            <v>165.02099999999999</v>
          </cell>
          <cell r="O501">
            <v>533.38400000000001</v>
          </cell>
          <cell r="P501">
            <v>169.12100000000001</v>
          </cell>
          <cell r="Q501">
            <v>259.70800000000003</v>
          </cell>
          <cell r="R501">
            <v>124.895</v>
          </cell>
          <cell r="S501">
            <v>132.87799999999999</v>
          </cell>
          <cell r="T501">
            <v>99.838999999999999</v>
          </cell>
          <cell r="U501">
            <v>266.56799999999998</v>
          </cell>
          <cell r="V501">
            <v>104.337</v>
          </cell>
          <cell r="W501">
            <v>18.292000000000002</v>
          </cell>
          <cell r="X501">
            <v>17.760000000000002</v>
          </cell>
          <cell r="Y501">
            <v>58.807000000000002</v>
          </cell>
          <cell r="Z501">
            <v>75.210999999999999</v>
          </cell>
          <cell r="AA501">
            <v>100.364</v>
          </cell>
          <cell r="AB501">
            <v>644.702</v>
          </cell>
          <cell r="AC501">
            <v>581.42600000000004</v>
          </cell>
          <cell r="AD501">
            <v>117.148</v>
          </cell>
          <cell r="AE501">
            <v>284.20400000000001</v>
          </cell>
        </row>
        <row r="502">
          <cell r="A502">
            <v>37195</v>
          </cell>
          <cell r="B502">
            <v>4731.1989999999996</v>
          </cell>
          <cell r="C502">
            <v>416.88799999999998</v>
          </cell>
          <cell r="D502">
            <v>247.26</v>
          </cell>
          <cell r="E502">
            <v>1477.201</v>
          </cell>
          <cell r="F502">
            <v>6255.866</v>
          </cell>
          <cell r="G502">
            <v>249.91900000000001</v>
          </cell>
          <cell r="H502">
            <v>9898.7999999999993</v>
          </cell>
          <cell r="I502">
            <v>724.91899999999998</v>
          </cell>
          <cell r="J502">
            <v>1198.4749999999999</v>
          </cell>
          <cell r="K502">
            <v>95.923000000000002</v>
          </cell>
          <cell r="L502">
            <v>474.69200000000001</v>
          </cell>
          <cell r="M502">
            <v>93.79</v>
          </cell>
          <cell r="N502">
            <v>165.02099999999999</v>
          </cell>
          <cell r="O502">
            <v>533.38400000000001</v>
          </cell>
          <cell r="P502">
            <v>169.12100000000001</v>
          </cell>
          <cell r="Q502">
            <v>259.70800000000003</v>
          </cell>
          <cell r="R502">
            <v>124.895</v>
          </cell>
          <cell r="S502">
            <v>132.87799999999999</v>
          </cell>
          <cell r="T502">
            <v>99.838999999999999</v>
          </cell>
          <cell r="U502">
            <v>266.56799999999998</v>
          </cell>
          <cell r="V502">
            <v>104.337</v>
          </cell>
          <cell r="W502">
            <v>18.292000000000002</v>
          </cell>
          <cell r="X502">
            <v>17.760000000000002</v>
          </cell>
          <cell r="Y502">
            <v>58.807000000000002</v>
          </cell>
          <cell r="Z502">
            <v>75.210999999999999</v>
          </cell>
          <cell r="AA502">
            <v>100.364</v>
          </cell>
          <cell r="AB502">
            <v>644.702</v>
          </cell>
          <cell r="AC502">
            <v>581.42600000000004</v>
          </cell>
          <cell r="AD502">
            <v>117.148</v>
          </cell>
          <cell r="AE502">
            <v>284.20400000000001</v>
          </cell>
        </row>
        <row r="503">
          <cell r="A503">
            <v>37225</v>
          </cell>
          <cell r="B503">
            <v>4731.1989999999996</v>
          </cell>
          <cell r="C503">
            <v>416.88799999999998</v>
          </cell>
          <cell r="D503">
            <v>247.26</v>
          </cell>
          <cell r="E503">
            <v>1477.201</v>
          </cell>
          <cell r="F503">
            <v>6255.866</v>
          </cell>
          <cell r="G503">
            <v>249.91900000000001</v>
          </cell>
          <cell r="H503">
            <v>9898.7999999999993</v>
          </cell>
          <cell r="I503">
            <v>724.91899999999998</v>
          </cell>
          <cell r="J503">
            <v>1198.4749999999999</v>
          </cell>
          <cell r="K503">
            <v>95.923000000000002</v>
          </cell>
          <cell r="L503">
            <v>474.69200000000001</v>
          </cell>
          <cell r="M503">
            <v>93.79</v>
          </cell>
          <cell r="N503">
            <v>165.02099999999999</v>
          </cell>
          <cell r="O503">
            <v>533.38400000000001</v>
          </cell>
          <cell r="P503">
            <v>169.12100000000001</v>
          </cell>
          <cell r="Q503">
            <v>259.70800000000003</v>
          </cell>
          <cell r="R503">
            <v>124.895</v>
          </cell>
          <cell r="S503">
            <v>132.87799999999999</v>
          </cell>
          <cell r="T503">
            <v>99.838999999999999</v>
          </cell>
          <cell r="U503">
            <v>266.56799999999998</v>
          </cell>
          <cell r="V503">
            <v>104.337</v>
          </cell>
          <cell r="W503">
            <v>18.292000000000002</v>
          </cell>
          <cell r="X503">
            <v>17.760000000000002</v>
          </cell>
          <cell r="Y503">
            <v>58.807000000000002</v>
          </cell>
          <cell r="Z503">
            <v>75.210999999999999</v>
          </cell>
          <cell r="AA503">
            <v>100.364</v>
          </cell>
          <cell r="AB503">
            <v>644.702</v>
          </cell>
          <cell r="AC503">
            <v>581.42600000000004</v>
          </cell>
          <cell r="AD503">
            <v>117.148</v>
          </cell>
          <cell r="AE503">
            <v>284.20400000000001</v>
          </cell>
        </row>
        <row r="504">
          <cell r="A504">
            <v>37256</v>
          </cell>
          <cell r="B504">
            <v>4159.8599999999997</v>
          </cell>
          <cell r="C504">
            <v>380.44400000000002</v>
          </cell>
          <cell r="D504">
            <v>227.36</v>
          </cell>
          <cell r="E504">
            <v>1470.5989999999999</v>
          </cell>
          <cell r="F504">
            <v>6347.9449999999997</v>
          </cell>
          <cell r="G504">
            <v>254.99</v>
          </cell>
          <cell r="H504">
            <v>10233.9</v>
          </cell>
          <cell r="I504">
            <v>715.42399999999998</v>
          </cell>
          <cell r="J504">
            <v>1324.807</v>
          </cell>
          <cell r="K504">
            <v>91.147999999999996</v>
          </cell>
          <cell r="L504">
            <v>492.37900000000002</v>
          </cell>
          <cell r="M504">
            <v>92.784000000000006</v>
          </cell>
          <cell r="N504">
            <v>160.447</v>
          </cell>
          <cell r="O504">
            <v>504.58600000000001</v>
          </cell>
          <cell r="P504">
            <v>166.59299999999999</v>
          </cell>
          <cell r="Q504">
            <v>306.60300000000001</v>
          </cell>
          <cell r="R504">
            <v>122.941</v>
          </cell>
          <cell r="S504">
            <v>118.479</v>
          </cell>
          <cell r="T504">
            <v>97.632000000000005</v>
          </cell>
          <cell r="U504">
            <v>196.005</v>
          </cell>
          <cell r="V504">
            <v>103.312</v>
          </cell>
          <cell r="W504">
            <v>22.152999999999999</v>
          </cell>
          <cell r="X504">
            <v>17.538</v>
          </cell>
          <cell r="Y504">
            <v>64.375</v>
          </cell>
          <cell r="Z504">
            <v>68.567999999999998</v>
          </cell>
          <cell r="AA504">
            <v>98.745000000000005</v>
          </cell>
          <cell r="AB504">
            <v>553.58199999999999</v>
          </cell>
          <cell r="AC504">
            <v>622.09299999999996</v>
          </cell>
          <cell r="AD504">
            <v>122.91</v>
          </cell>
          <cell r="AE504">
            <v>268.697</v>
          </cell>
        </row>
        <row r="505">
          <cell r="A505">
            <v>37287</v>
          </cell>
          <cell r="B505">
            <v>4159.8599999999997</v>
          </cell>
          <cell r="C505">
            <v>380.44400000000002</v>
          </cell>
          <cell r="D505">
            <v>227.36</v>
          </cell>
          <cell r="E505">
            <v>1470.5989999999999</v>
          </cell>
          <cell r="F505">
            <v>6347.9449999999997</v>
          </cell>
          <cell r="G505">
            <v>254.99</v>
          </cell>
          <cell r="H505">
            <v>10233.9</v>
          </cell>
          <cell r="I505">
            <v>715.42399999999998</v>
          </cell>
          <cell r="J505">
            <v>1324.807</v>
          </cell>
          <cell r="K505">
            <v>91.147999999999996</v>
          </cell>
          <cell r="L505">
            <v>492.37900000000002</v>
          </cell>
          <cell r="M505">
            <v>92.784000000000006</v>
          </cell>
          <cell r="N505">
            <v>160.447</v>
          </cell>
          <cell r="O505">
            <v>504.58600000000001</v>
          </cell>
          <cell r="P505">
            <v>166.59299999999999</v>
          </cell>
          <cell r="Q505">
            <v>306.60300000000001</v>
          </cell>
          <cell r="R505">
            <v>122.941</v>
          </cell>
          <cell r="S505">
            <v>118.479</v>
          </cell>
          <cell r="T505">
            <v>97.632000000000005</v>
          </cell>
          <cell r="U505">
            <v>196.005</v>
          </cell>
          <cell r="V505">
            <v>103.312</v>
          </cell>
          <cell r="W505">
            <v>22.152999999999999</v>
          </cell>
          <cell r="X505">
            <v>17.538</v>
          </cell>
          <cell r="Y505">
            <v>64.375</v>
          </cell>
          <cell r="Z505">
            <v>68.567999999999998</v>
          </cell>
          <cell r="AA505">
            <v>98.745000000000005</v>
          </cell>
          <cell r="AB505">
            <v>553.58199999999999</v>
          </cell>
          <cell r="AC505">
            <v>622.09299999999996</v>
          </cell>
          <cell r="AD505">
            <v>122.91</v>
          </cell>
          <cell r="AE505">
            <v>268.697</v>
          </cell>
        </row>
        <row r="506">
          <cell r="A506">
            <v>37315</v>
          </cell>
          <cell r="B506">
            <v>4159.8599999999997</v>
          </cell>
          <cell r="C506">
            <v>380.44400000000002</v>
          </cell>
          <cell r="D506">
            <v>227.36</v>
          </cell>
          <cell r="E506">
            <v>1470.5989999999999</v>
          </cell>
          <cell r="F506">
            <v>6347.9449999999997</v>
          </cell>
          <cell r="G506">
            <v>254.99</v>
          </cell>
          <cell r="H506">
            <v>10233.9</v>
          </cell>
          <cell r="I506">
            <v>715.42399999999998</v>
          </cell>
          <cell r="J506">
            <v>1324.807</v>
          </cell>
          <cell r="K506">
            <v>91.147999999999996</v>
          </cell>
          <cell r="L506">
            <v>492.37900000000002</v>
          </cell>
          <cell r="M506">
            <v>92.784000000000006</v>
          </cell>
          <cell r="N506">
            <v>160.447</v>
          </cell>
          <cell r="O506">
            <v>504.58600000000001</v>
          </cell>
          <cell r="P506">
            <v>166.59299999999999</v>
          </cell>
          <cell r="Q506">
            <v>306.60300000000001</v>
          </cell>
          <cell r="R506">
            <v>122.941</v>
          </cell>
          <cell r="S506">
            <v>118.479</v>
          </cell>
          <cell r="T506">
            <v>97.632000000000005</v>
          </cell>
          <cell r="U506">
            <v>196.005</v>
          </cell>
          <cell r="V506">
            <v>103.312</v>
          </cell>
          <cell r="W506">
            <v>22.152999999999999</v>
          </cell>
          <cell r="X506">
            <v>17.538</v>
          </cell>
          <cell r="Y506">
            <v>64.375</v>
          </cell>
          <cell r="Z506">
            <v>68.567999999999998</v>
          </cell>
          <cell r="AA506">
            <v>98.745000000000005</v>
          </cell>
          <cell r="AB506">
            <v>553.58199999999999</v>
          </cell>
          <cell r="AC506">
            <v>622.09299999999996</v>
          </cell>
          <cell r="AD506">
            <v>122.91</v>
          </cell>
          <cell r="AE506">
            <v>268.697</v>
          </cell>
        </row>
        <row r="507">
          <cell r="A507">
            <v>37346</v>
          </cell>
          <cell r="B507">
            <v>4159.8599999999997</v>
          </cell>
          <cell r="C507">
            <v>380.44400000000002</v>
          </cell>
          <cell r="D507">
            <v>227.36</v>
          </cell>
          <cell r="E507">
            <v>1470.5989999999999</v>
          </cell>
          <cell r="F507">
            <v>6347.9449999999997</v>
          </cell>
          <cell r="G507">
            <v>254.99</v>
          </cell>
          <cell r="H507">
            <v>10233.9</v>
          </cell>
          <cell r="I507">
            <v>715.42399999999998</v>
          </cell>
          <cell r="J507">
            <v>1324.807</v>
          </cell>
          <cell r="K507">
            <v>91.147999999999996</v>
          </cell>
          <cell r="L507">
            <v>492.37900000000002</v>
          </cell>
          <cell r="M507">
            <v>92.784000000000006</v>
          </cell>
          <cell r="N507">
            <v>160.447</v>
          </cell>
          <cell r="O507">
            <v>504.58600000000001</v>
          </cell>
          <cell r="P507">
            <v>166.59299999999999</v>
          </cell>
          <cell r="Q507">
            <v>306.60300000000001</v>
          </cell>
          <cell r="R507">
            <v>122.941</v>
          </cell>
          <cell r="S507">
            <v>118.479</v>
          </cell>
          <cell r="T507">
            <v>97.632000000000005</v>
          </cell>
          <cell r="U507">
            <v>196.005</v>
          </cell>
          <cell r="V507">
            <v>103.312</v>
          </cell>
          <cell r="W507">
            <v>22.152999999999999</v>
          </cell>
          <cell r="X507">
            <v>17.538</v>
          </cell>
          <cell r="Y507">
            <v>64.375</v>
          </cell>
          <cell r="Z507">
            <v>68.567999999999998</v>
          </cell>
          <cell r="AA507">
            <v>98.745000000000005</v>
          </cell>
          <cell r="AB507">
            <v>553.58199999999999</v>
          </cell>
          <cell r="AC507">
            <v>622.09299999999996</v>
          </cell>
          <cell r="AD507">
            <v>122.91</v>
          </cell>
          <cell r="AE507">
            <v>268.697</v>
          </cell>
        </row>
        <row r="508">
          <cell r="A508">
            <v>37376</v>
          </cell>
          <cell r="B508">
            <v>4159.8599999999997</v>
          </cell>
          <cell r="C508">
            <v>380.44400000000002</v>
          </cell>
          <cell r="D508">
            <v>227.36</v>
          </cell>
          <cell r="E508">
            <v>1470.5989999999999</v>
          </cell>
          <cell r="F508">
            <v>6347.9449999999997</v>
          </cell>
          <cell r="G508">
            <v>254.99</v>
          </cell>
          <cell r="H508">
            <v>10233.9</v>
          </cell>
          <cell r="I508">
            <v>715.42399999999998</v>
          </cell>
          <cell r="J508">
            <v>1324.807</v>
          </cell>
          <cell r="K508">
            <v>91.147999999999996</v>
          </cell>
          <cell r="L508">
            <v>492.37900000000002</v>
          </cell>
          <cell r="M508">
            <v>92.784000000000006</v>
          </cell>
          <cell r="N508">
            <v>160.447</v>
          </cell>
          <cell r="O508">
            <v>504.58600000000001</v>
          </cell>
          <cell r="P508">
            <v>166.59299999999999</v>
          </cell>
          <cell r="Q508">
            <v>306.60300000000001</v>
          </cell>
          <cell r="R508">
            <v>122.941</v>
          </cell>
          <cell r="S508">
            <v>118.479</v>
          </cell>
          <cell r="T508">
            <v>97.632000000000005</v>
          </cell>
          <cell r="U508">
            <v>196.005</v>
          </cell>
          <cell r="V508">
            <v>103.312</v>
          </cell>
          <cell r="W508">
            <v>22.152999999999999</v>
          </cell>
          <cell r="X508">
            <v>17.538</v>
          </cell>
          <cell r="Y508">
            <v>64.375</v>
          </cell>
          <cell r="Z508">
            <v>68.567999999999998</v>
          </cell>
          <cell r="AA508">
            <v>98.745000000000005</v>
          </cell>
          <cell r="AB508">
            <v>553.58199999999999</v>
          </cell>
          <cell r="AC508">
            <v>622.09299999999996</v>
          </cell>
          <cell r="AD508">
            <v>122.91</v>
          </cell>
          <cell r="AE508">
            <v>268.697</v>
          </cell>
        </row>
        <row r="509">
          <cell r="A509">
            <v>37407</v>
          </cell>
          <cell r="B509">
            <v>4159.8599999999997</v>
          </cell>
          <cell r="C509">
            <v>380.44400000000002</v>
          </cell>
          <cell r="D509">
            <v>227.36</v>
          </cell>
          <cell r="E509">
            <v>1470.5989999999999</v>
          </cell>
          <cell r="F509">
            <v>6347.9449999999997</v>
          </cell>
          <cell r="G509">
            <v>254.99</v>
          </cell>
          <cell r="H509">
            <v>10233.9</v>
          </cell>
          <cell r="I509">
            <v>715.42399999999998</v>
          </cell>
          <cell r="J509">
            <v>1324.807</v>
          </cell>
          <cell r="K509">
            <v>91.147999999999996</v>
          </cell>
          <cell r="L509">
            <v>492.37900000000002</v>
          </cell>
          <cell r="M509">
            <v>92.784000000000006</v>
          </cell>
          <cell r="N509">
            <v>160.447</v>
          </cell>
          <cell r="O509">
            <v>504.58600000000001</v>
          </cell>
          <cell r="P509">
            <v>166.59299999999999</v>
          </cell>
          <cell r="Q509">
            <v>306.60300000000001</v>
          </cell>
          <cell r="R509">
            <v>122.941</v>
          </cell>
          <cell r="S509">
            <v>118.479</v>
          </cell>
          <cell r="T509">
            <v>97.632000000000005</v>
          </cell>
          <cell r="U509">
            <v>196.005</v>
          </cell>
          <cell r="V509">
            <v>103.312</v>
          </cell>
          <cell r="W509">
            <v>22.152999999999999</v>
          </cell>
          <cell r="X509">
            <v>17.538</v>
          </cell>
          <cell r="Y509">
            <v>64.375</v>
          </cell>
          <cell r="Z509">
            <v>68.567999999999998</v>
          </cell>
          <cell r="AA509">
            <v>98.745000000000005</v>
          </cell>
          <cell r="AB509">
            <v>553.58199999999999</v>
          </cell>
          <cell r="AC509">
            <v>622.09299999999996</v>
          </cell>
          <cell r="AD509">
            <v>122.91</v>
          </cell>
          <cell r="AE509">
            <v>268.697</v>
          </cell>
        </row>
        <row r="510">
          <cell r="A510">
            <v>37437</v>
          </cell>
          <cell r="B510">
            <v>4159.8599999999997</v>
          </cell>
          <cell r="C510">
            <v>380.44400000000002</v>
          </cell>
          <cell r="D510">
            <v>227.36</v>
          </cell>
          <cell r="E510">
            <v>1470.5989999999999</v>
          </cell>
          <cell r="F510">
            <v>6347.9449999999997</v>
          </cell>
          <cell r="G510">
            <v>254.99</v>
          </cell>
          <cell r="H510">
            <v>10233.9</v>
          </cell>
          <cell r="I510">
            <v>715.42399999999998</v>
          </cell>
          <cell r="J510">
            <v>1324.807</v>
          </cell>
          <cell r="K510">
            <v>91.147999999999996</v>
          </cell>
          <cell r="L510">
            <v>492.37900000000002</v>
          </cell>
          <cell r="M510">
            <v>92.784000000000006</v>
          </cell>
          <cell r="N510">
            <v>160.447</v>
          </cell>
          <cell r="O510">
            <v>504.58600000000001</v>
          </cell>
          <cell r="P510">
            <v>166.59299999999999</v>
          </cell>
          <cell r="Q510">
            <v>306.60300000000001</v>
          </cell>
          <cell r="R510">
            <v>122.941</v>
          </cell>
          <cell r="S510">
            <v>118.479</v>
          </cell>
          <cell r="T510">
            <v>97.632000000000005</v>
          </cell>
          <cell r="U510">
            <v>196.005</v>
          </cell>
          <cell r="V510">
            <v>103.312</v>
          </cell>
          <cell r="W510">
            <v>22.152999999999999</v>
          </cell>
          <cell r="X510">
            <v>17.538</v>
          </cell>
          <cell r="Y510">
            <v>64.375</v>
          </cell>
          <cell r="Z510">
            <v>68.567999999999998</v>
          </cell>
          <cell r="AA510">
            <v>98.745000000000005</v>
          </cell>
          <cell r="AB510">
            <v>553.58199999999999</v>
          </cell>
          <cell r="AC510">
            <v>622.09299999999996</v>
          </cell>
          <cell r="AD510">
            <v>122.91</v>
          </cell>
          <cell r="AE510">
            <v>268.697</v>
          </cell>
        </row>
        <row r="511">
          <cell r="A511">
            <v>37468</v>
          </cell>
          <cell r="B511">
            <v>4159.8599999999997</v>
          </cell>
          <cell r="C511">
            <v>380.44400000000002</v>
          </cell>
          <cell r="D511">
            <v>227.36</v>
          </cell>
          <cell r="E511">
            <v>1470.5989999999999</v>
          </cell>
          <cell r="F511">
            <v>6347.9449999999997</v>
          </cell>
          <cell r="G511">
            <v>254.99</v>
          </cell>
          <cell r="H511">
            <v>10233.9</v>
          </cell>
          <cell r="I511">
            <v>715.42399999999998</v>
          </cell>
          <cell r="J511">
            <v>1324.807</v>
          </cell>
          <cell r="K511">
            <v>91.147999999999996</v>
          </cell>
          <cell r="L511">
            <v>492.37900000000002</v>
          </cell>
          <cell r="M511">
            <v>92.784000000000006</v>
          </cell>
          <cell r="N511">
            <v>160.447</v>
          </cell>
          <cell r="O511">
            <v>504.58600000000001</v>
          </cell>
          <cell r="P511">
            <v>166.59299999999999</v>
          </cell>
          <cell r="Q511">
            <v>306.60300000000001</v>
          </cell>
          <cell r="R511">
            <v>122.941</v>
          </cell>
          <cell r="S511">
            <v>118.479</v>
          </cell>
          <cell r="T511">
            <v>97.632000000000005</v>
          </cell>
          <cell r="U511">
            <v>196.005</v>
          </cell>
          <cell r="V511">
            <v>103.312</v>
          </cell>
          <cell r="W511">
            <v>22.152999999999999</v>
          </cell>
          <cell r="X511">
            <v>17.538</v>
          </cell>
          <cell r="Y511">
            <v>64.375</v>
          </cell>
          <cell r="Z511">
            <v>68.567999999999998</v>
          </cell>
          <cell r="AA511">
            <v>98.745000000000005</v>
          </cell>
          <cell r="AB511">
            <v>553.58199999999999</v>
          </cell>
          <cell r="AC511">
            <v>622.09299999999996</v>
          </cell>
          <cell r="AD511">
            <v>122.91</v>
          </cell>
          <cell r="AE511">
            <v>268.697</v>
          </cell>
        </row>
        <row r="512">
          <cell r="A512">
            <v>37499</v>
          </cell>
          <cell r="B512">
            <v>4159.8599999999997</v>
          </cell>
          <cell r="C512">
            <v>380.44400000000002</v>
          </cell>
          <cell r="D512">
            <v>227.36</v>
          </cell>
          <cell r="E512">
            <v>1470.5989999999999</v>
          </cell>
          <cell r="F512">
            <v>6347.9449999999997</v>
          </cell>
          <cell r="G512">
            <v>254.99</v>
          </cell>
          <cell r="H512">
            <v>10233.9</v>
          </cell>
          <cell r="I512">
            <v>715.42399999999998</v>
          </cell>
          <cell r="J512">
            <v>1324.807</v>
          </cell>
          <cell r="K512">
            <v>91.147999999999996</v>
          </cell>
          <cell r="L512">
            <v>492.37900000000002</v>
          </cell>
          <cell r="M512">
            <v>92.784000000000006</v>
          </cell>
          <cell r="N512">
            <v>160.447</v>
          </cell>
          <cell r="O512">
            <v>504.58600000000001</v>
          </cell>
          <cell r="P512">
            <v>166.59299999999999</v>
          </cell>
          <cell r="Q512">
            <v>306.60300000000001</v>
          </cell>
          <cell r="R512">
            <v>122.941</v>
          </cell>
          <cell r="S512">
            <v>118.479</v>
          </cell>
          <cell r="T512">
            <v>97.632000000000005</v>
          </cell>
          <cell r="U512">
            <v>196.005</v>
          </cell>
          <cell r="V512">
            <v>103.312</v>
          </cell>
          <cell r="W512">
            <v>22.152999999999999</v>
          </cell>
          <cell r="X512">
            <v>17.538</v>
          </cell>
          <cell r="Y512">
            <v>64.375</v>
          </cell>
          <cell r="Z512">
            <v>68.567999999999998</v>
          </cell>
          <cell r="AA512">
            <v>98.745000000000005</v>
          </cell>
          <cell r="AB512">
            <v>553.58199999999999</v>
          </cell>
          <cell r="AC512">
            <v>622.09299999999996</v>
          </cell>
          <cell r="AD512">
            <v>122.91</v>
          </cell>
          <cell r="AE512">
            <v>268.697</v>
          </cell>
        </row>
        <row r="513">
          <cell r="A513">
            <v>37529</v>
          </cell>
          <cell r="B513">
            <v>4159.8599999999997</v>
          </cell>
          <cell r="C513">
            <v>380.44400000000002</v>
          </cell>
          <cell r="D513">
            <v>227.36</v>
          </cell>
          <cell r="E513">
            <v>1470.5989999999999</v>
          </cell>
          <cell r="F513">
            <v>6347.9449999999997</v>
          </cell>
          <cell r="G513">
            <v>254.99</v>
          </cell>
          <cell r="H513">
            <v>10233.9</v>
          </cell>
          <cell r="I513">
            <v>715.42399999999998</v>
          </cell>
          <cell r="J513">
            <v>1324.807</v>
          </cell>
          <cell r="K513">
            <v>91.147999999999996</v>
          </cell>
          <cell r="L513">
            <v>492.37900000000002</v>
          </cell>
          <cell r="M513">
            <v>92.784000000000006</v>
          </cell>
          <cell r="N513">
            <v>160.447</v>
          </cell>
          <cell r="O513">
            <v>504.58600000000001</v>
          </cell>
          <cell r="P513">
            <v>166.59299999999999</v>
          </cell>
          <cell r="Q513">
            <v>306.60300000000001</v>
          </cell>
          <cell r="R513">
            <v>122.941</v>
          </cell>
          <cell r="S513">
            <v>118.479</v>
          </cell>
          <cell r="T513">
            <v>97.632000000000005</v>
          </cell>
          <cell r="U513">
            <v>196.005</v>
          </cell>
          <cell r="V513">
            <v>103.312</v>
          </cell>
          <cell r="W513">
            <v>22.152999999999999</v>
          </cell>
          <cell r="X513">
            <v>17.538</v>
          </cell>
          <cell r="Y513">
            <v>64.375</v>
          </cell>
          <cell r="Z513">
            <v>68.567999999999998</v>
          </cell>
          <cell r="AA513">
            <v>98.745000000000005</v>
          </cell>
          <cell r="AB513">
            <v>553.58199999999999</v>
          </cell>
          <cell r="AC513">
            <v>622.09299999999996</v>
          </cell>
          <cell r="AD513">
            <v>122.91</v>
          </cell>
          <cell r="AE513">
            <v>268.697</v>
          </cell>
        </row>
        <row r="514">
          <cell r="A514">
            <v>37560</v>
          </cell>
          <cell r="B514">
            <v>4159.8599999999997</v>
          </cell>
          <cell r="C514">
            <v>380.44400000000002</v>
          </cell>
          <cell r="D514">
            <v>227.36</v>
          </cell>
          <cell r="E514">
            <v>1470.5989999999999</v>
          </cell>
          <cell r="F514">
            <v>6347.9449999999997</v>
          </cell>
          <cell r="G514">
            <v>254.99</v>
          </cell>
          <cell r="H514">
            <v>10233.9</v>
          </cell>
          <cell r="I514">
            <v>715.42399999999998</v>
          </cell>
          <cell r="J514">
            <v>1324.807</v>
          </cell>
          <cell r="K514">
            <v>91.147999999999996</v>
          </cell>
          <cell r="L514">
            <v>492.37900000000002</v>
          </cell>
          <cell r="M514">
            <v>92.784000000000006</v>
          </cell>
          <cell r="N514">
            <v>160.447</v>
          </cell>
          <cell r="O514">
            <v>504.58600000000001</v>
          </cell>
          <cell r="P514">
            <v>166.59299999999999</v>
          </cell>
          <cell r="Q514">
            <v>306.60300000000001</v>
          </cell>
          <cell r="R514">
            <v>122.941</v>
          </cell>
          <cell r="S514">
            <v>118.479</v>
          </cell>
          <cell r="T514">
            <v>97.632000000000005</v>
          </cell>
          <cell r="U514">
            <v>196.005</v>
          </cell>
          <cell r="V514">
            <v>103.312</v>
          </cell>
          <cell r="W514">
            <v>22.152999999999999</v>
          </cell>
          <cell r="X514">
            <v>17.538</v>
          </cell>
          <cell r="Y514">
            <v>64.375</v>
          </cell>
          <cell r="Z514">
            <v>68.567999999999998</v>
          </cell>
          <cell r="AA514">
            <v>98.745000000000005</v>
          </cell>
          <cell r="AB514">
            <v>553.58199999999999</v>
          </cell>
          <cell r="AC514">
            <v>622.09299999999996</v>
          </cell>
          <cell r="AD514">
            <v>122.91</v>
          </cell>
          <cell r="AE514">
            <v>268.697</v>
          </cell>
        </row>
        <row r="515">
          <cell r="A515">
            <v>37590</v>
          </cell>
          <cell r="B515">
            <v>4159.8599999999997</v>
          </cell>
          <cell r="C515">
            <v>380.44400000000002</v>
          </cell>
          <cell r="D515">
            <v>227.36</v>
          </cell>
          <cell r="E515">
            <v>1470.5989999999999</v>
          </cell>
          <cell r="F515">
            <v>6347.9449999999997</v>
          </cell>
          <cell r="G515">
            <v>254.99</v>
          </cell>
          <cell r="H515">
            <v>10233.9</v>
          </cell>
          <cell r="I515">
            <v>715.42399999999998</v>
          </cell>
          <cell r="J515">
            <v>1324.807</v>
          </cell>
          <cell r="K515">
            <v>91.147999999999996</v>
          </cell>
          <cell r="L515">
            <v>492.37900000000002</v>
          </cell>
          <cell r="M515">
            <v>92.784000000000006</v>
          </cell>
          <cell r="N515">
            <v>160.447</v>
          </cell>
          <cell r="O515">
            <v>504.58600000000001</v>
          </cell>
          <cell r="P515">
            <v>166.59299999999999</v>
          </cell>
          <cell r="Q515">
            <v>306.60300000000001</v>
          </cell>
          <cell r="R515">
            <v>122.941</v>
          </cell>
          <cell r="S515">
            <v>118.479</v>
          </cell>
          <cell r="T515">
            <v>97.632000000000005</v>
          </cell>
          <cell r="U515">
            <v>196.005</v>
          </cell>
          <cell r="V515">
            <v>103.312</v>
          </cell>
          <cell r="W515">
            <v>22.152999999999999</v>
          </cell>
          <cell r="X515">
            <v>17.538</v>
          </cell>
          <cell r="Y515">
            <v>64.375</v>
          </cell>
          <cell r="Z515">
            <v>68.567999999999998</v>
          </cell>
          <cell r="AA515">
            <v>98.745000000000005</v>
          </cell>
          <cell r="AB515">
            <v>553.58199999999999</v>
          </cell>
          <cell r="AC515">
            <v>622.09299999999996</v>
          </cell>
          <cell r="AD515">
            <v>122.91</v>
          </cell>
          <cell r="AE515">
            <v>268.697</v>
          </cell>
        </row>
        <row r="516">
          <cell r="A516">
            <v>37621</v>
          </cell>
          <cell r="B516">
            <v>3980.819</v>
          </cell>
          <cell r="C516">
            <v>397.14699999999999</v>
          </cell>
          <cell r="D516">
            <v>250.96100000000001</v>
          </cell>
          <cell r="E516">
            <v>1611.7629999999999</v>
          </cell>
          <cell r="F516">
            <v>6907.8739999999998</v>
          </cell>
          <cell r="G516">
            <v>278.62099999999998</v>
          </cell>
          <cell r="H516">
            <v>10590.2</v>
          </cell>
          <cell r="I516">
            <v>734.66200000000003</v>
          </cell>
          <cell r="J516">
            <v>1453.828</v>
          </cell>
          <cell r="K516">
            <v>90.582999999999998</v>
          </cell>
          <cell r="L516">
            <v>522.798</v>
          </cell>
          <cell r="M516">
            <v>100.846</v>
          </cell>
          <cell r="N516">
            <v>195.661</v>
          </cell>
          <cell r="O516">
            <v>575.92899999999997</v>
          </cell>
          <cell r="P516">
            <v>163.78100000000001</v>
          </cell>
          <cell r="Q516">
            <v>345.11</v>
          </cell>
          <cell r="R516">
            <v>112.974</v>
          </cell>
          <cell r="S516">
            <v>111.101</v>
          </cell>
          <cell r="T516">
            <v>87.850999999999999</v>
          </cell>
          <cell r="U516">
            <v>232.535</v>
          </cell>
          <cell r="V516">
            <v>109.816</v>
          </cell>
          <cell r="W516">
            <v>24.637</v>
          </cell>
          <cell r="X516">
            <v>19.364000000000001</v>
          </cell>
          <cell r="Y516">
            <v>78.424999999999997</v>
          </cell>
          <cell r="Z516">
            <v>67.265000000000001</v>
          </cell>
          <cell r="AA516">
            <v>98.228999999999999</v>
          </cell>
          <cell r="AB516">
            <v>504.221</v>
          </cell>
          <cell r="AC516">
            <v>649.07600000000002</v>
          </cell>
          <cell r="AD516">
            <v>92.89</v>
          </cell>
          <cell r="AE516">
            <v>102.04</v>
          </cell>
        </row>
        <row r="517">
          <cell r="A517">
            <v>37652</v>
          </cell>
          <cell r="B517">
            <v>3980.819</v>
          </cell>
          <cell r="C517">
            <v>397.14699999999999</v>
          </cell>
          <cell r="D517">
            <v>250.96100000000001</v>
          </cell>
          <cell r="E517">
            <v>1611.7629999999999</v>
          </cell>
          <cell r="F517">
            <v>6907.8739999999998</v>
          </cell>
          <cell r="G517">
            <v>278.62099999999998</v>
          </cell>
          <cell r="H517">
            <v>10590.2</v>
          </cell>
          <cell r="I517">
            <v>734.66200000000003</v>
          </cell>
          <cell r="J517">
            <v>1453.828</v>
          </cell>
          <cell r="K517">
            <v>90.582999999999998</v>
          </cell>
          <cell r="L517">
            <v>522.798</v>
          </cell>
          <cell r="M517">
            <v>100.846</v>
          </cell>
          <cell r="N517">
            <v>195.661</v>
          </cell>
          <cell r="O517">
            <v>575.92899999999997</v>
          </cell>
          <cell r="P517">
            <v>163.78100000000001</v>
          </cell>
          <cell r="Q517">
            <v>345.11</v>
          </cell>
          <cell r="R517">
            <v>112.974</v>
          </cell>
          <cell r="S517">
            <v>111.101</v>
          </cell>
          <cell r="T517">
            <v>87.850999999999999</v>
          </cell>
          <cell r="U517">
            <v>232.535</v>
          </cell>
          <cell r="V517">
            <v>109.816</v>
          </cell>
          <cell r="W517">
            <v>24.637</v>
          </cell>
          <cell r="X517">
            <v>19.364000000000001</v>
          </cell>
          <cell r="Y517">
            <v>78.424999999999997</v>
          </cell>
          <cell r="Z517">
            <v>67.265000000000001</v>
          </cell>
          <cell r="AA517">
            <v>98.228999999999999</v>
          </cell>
          <cell r="AB517">
            <v>504.221</v>
          </cell>
          <cell r="AC517">
            <v>649.07600000000002</v>
          </cell>
          <cell r="AD517">
            <v>92.89</v>
          </cell>
          <cell r="AE517">
            <v>102.04</v>
          </cell>
        </row>
        <row r="518">
          <cell r="A518">
            <v>37680</v>
          </cell>
          <cell r="B518">
            <v>3980.819</v>
          </cell>
          <cell r="C518">
            <v>397.14699999999999</v>
          </cell>
          <cell r="D518">
            <v>250.96100000000001</v>
          </cell>
          <cell r="E518">
            <v>1611.7629999999999</v>
          </cell>
          <cell r="F518">
            <v>6907.8739999999998</v>
          </cell>
          <cell r="G518">
            <v>278.62099999999998</v>
          </cell>
          <cell r="H518">
            <v>10590.2</v>
          </cell>
          <cell r="I518">
            <v>734.66200000000003</v>
          </cell>
          <cell r="J518">
            <v>1453.828</v>
          </cell>
          <cell r="K518">
            <v>90.582999999999998</v>
          </cell>
          <cell r="L518">
            <v>522.798</v>
          </cell>
          <cell r="M518">
            <v>100.846</v>
          </cell>
          <cell r="N518">
            <v>195.661</v>
          </cell>
          <cell r="O518">
            <v>575.92899999999997</v>
          </cell>
          <cell r="P518">
            <v>163.78100000000001</v>
          </cell>
          <cell r="Q518">
            <v>345.11</v>
          </cell>
          <cell r="R518">
            <v>112.974</v>
          </cell>
          <cell r="S518">
            <v>111.101</v>
          </cell>
          <cell r="T518">
            <v>87.850999999999999</v>
          </cell>
          <cell r="U518">
            <v>232.535</v>
          </cell>
          <cell r="V518">
            <v>109.816</v>
          </cell>
          <cell r="W518">
            <v>24.637</v>
          </cell>
          <cell r="X518">
            <v>19.364000000000001</v>
          </cell>
          <cell r="Y518">
            <v>78.424999999999997</v>
          </cell>
          <cell r="Z518">
            <v>67.265000000000001</v>
          </cell>
          <cell r="AA518">
            <v>98.228999999999999</v>
          </cell>
          <cell r="AB518">
            <v>504.221</v>
          </cell>
          <cell r="AC518">
            <v>649.07600000000002</v>
          </cell>
          <cell r="AD518">
            <v>92.89</v>
          </cell>
          <cell r="AE518">
            <v>102.04</v>
          </cell>
        </row>
        <row r="519">
          <cell r="A519">
            <v>37711</v>
          </cell>
          <cell r="B519">
            <v>3980.819</v>
          </cell>
          <cell r="C519">
            <v>397.14699999999999</v>
          </cell>
          <cell r="D519">
            <v>250.96100000000001</v>
          </cell>
          <cell r="E519">
            <v>1611.7629999999999</v>
          </cell>
          <cell r="F519">
            <v>6907.8739999999998</v>
          </cell>
          <cell r="G519">
            <v>278.62099999999998</v>
          </cell>
          <cell r="H519">
            <v>10590.2</v>
          </cell>
          <cell r="I519">
            <v>734.66200000000003</v>
          </cell>
          <cell r="J519">
            <v>1453.828</v>
          </cell>
          <cell r="K519">
            <v>90.582999999999998</v>
          </cell>
          <cell r="L519">
            <v>522.798</v>
          </cell>
          <cell r="M519">
            <v>100.846</v>
          </cell>
          <cell r="N519">
            <v>195.661</v>
          </cell>
          <cell r="O519">
            <v>575.92899999999997</v>
          </cell>
          <cell r="P519">
            <v>163.78100000000001</v>
          </cell>
          <cell r="Q519">
            <v>345.11</v>
          </cell>
          <cell r="R519">
            <v>112.974</v>
          </cell>
          <cell r="S519">
            <v>111.101</v>
          </cell>
          <cell r="T519">
            <v>87.850999999999999</v>
          </cell>
          <cell r="U519">
            <v>232.535</v>
          </cell>
          <cell r="V519">
            <v>109.816</v>
          </cell>
          <cell r="W519">
            <v>24.637</v>
          </cell>
          <cell r="X519">
            <v>19.364000000000001</v>
          </cell>
          <cell r="Y519">
            <v>78.424999999999997</v>
          </cell>
          <cell r="Z519">
            <v>67.265000000000001</v>
          </cell>
          <cell r="AA519">
            <v>98.228999999999999</v>
          </cell>
          <cell r="AB519">
            <v>504.221</v>
          </cell>
          <cell r="AC519">
            <v>649.07600000000002</v>
          </cell>
          <cell r="AD519">
            <v>92.89</v>
          </cell>
          <cell r="AE519">
            <v>102.04</v>
          </cell>
        </row>
        <row r="520">
          <cell r="A520">
            <v>37741</v>
          </cell>
          <cell r="B520">
            <v>3980.819</v>
          </cell>
          <cell r="C520">
            <v>397.14699999999999</v>
          </cell>
          <cell r="D520">
            <v>250.96100000000001</v>
          </cell>
          <cell r="E520">
            <v>1611.7629999999999</v>
          </cell>
          <cell r="F520">
            <v>6907.8739999999998</v>
          </cell>
          <cell r="G520">
            <v>278.62099999999998</v>
          </cell>
          <cell r="H520">
            <v>10590.2</v>
          </cell>
          <cell r="I520">
            <v>734.66200000000003</v>
          </cell>
          <cell r="J520">
            <v>1453.828</v>
          </cell>
          <cell r="K520">
            <v>90.582999999999998</v>
          </cell>
          <cell r="L520">
            <v>522.798</v>
          </cell>
          <cell r="M520">
            <v>100.846</v>
          </cell>
          <cell r="N520">
            <v>195.661</v>
          </cell>
          <cell r="O520">
            <v>575.92899999999997</v>
          </cell>
          <cell r="P520">
            <v>163.78100000000001</v>
          </cell>
          <cell r="Q520">
            <v>345.11</v>
          </cell>
          <cell r="R520">
            <v>112.974</v>
          </cell>
          <cell r="S520">
            <v>111.101</v>
          </cell>
          <cell r="T520">
            <v>87.850999999999999</v>
          </cell>
          <cell r="U520">
            <v>232.535</v>
          </cell>
          <cell r="V520">
            <v>109.816</v>
          </cell>
          <cell r="W520">
            <v>24.637</v>
          </cell>
          <cell r="X520">
            <v>19.364000000000001</v>
          </cell>
          <cell r="Y520">
            <v>78.424999999999997</v>
          </cell>
          <cell r="Z520">
            <v>67.265000000000001</v>
          </cell>
          <cell r="AA520">
            <v>98.228999999999999</v>
          </cell>
          <cell r="AB520">
            <v>504.221</v>
          </cell>
          <cell r="AC520">
            <v>649.07600000000002</v>
          </cell>
          <cell r="AD520">
            <v>92.89</v>
          </cell>
          <cell r="AE520">
            <v>102.04</v>
          </cell>
        </row>
        <row r="521">
          <cell r="A521">
            <v>37772</v>
          </cell>
          <cell r="B521">
            <v>3980.819</v>
          </cell>
          <cell r="C521">
            <v>397.14699999999999</v>
          </cell>
          <cell r="D521">
            <v>250.96100000000001</v>
          </cell>
          <cell r="E521">
            <v>1611.7629999999999</v>
          </cell>
          <cell r="F521">
            <v>6907.8739999999998</v>
          </cell>
          <cell r="G521">
            <v>278.62099999999998</v>
          </cell>
          <cell r="H521">
            <v>10590.2</v>
          </cell>
          <cell r="I521">
            <v>734.66200000000003</v>
          </cell>
          <cell r="J521">
            <v>1453.828</v>
          </cell>
          <cell r="K521">
            <v>90.582999999999998</v>
          </cell>
          <cell r="L521">
            <v>522.798</v>
          </cell>
          <cell r="M521">
            <v>100.846</v>
          </cell>
          <cell r="N521">
            <v>195.661</v>
          </cell>
          <cell r="O521">
            <v>575.92899999999997</v>
          </cell>
          <cell r="P521">
            <v>163.78100000000001</v>
          </cell>
          <cell r="Q521">
            <v>345.11</v>
          </cell>
          <cell r="R521">
            <v>112.974</v>
          </cell>
          <cell r="S521">
            <v>111.101</v>
          </cell>
          <cell r="T521">
            <v>87.850999999999999</v>
          </cell>
          <cell r="U521">
            <v>232.535</v>
          </cell>
          <cell r="V521">
            <v>109.816</v>
          </cell>
          <cell r="W521">
            <v>24.637</v>
          </cell>
          <cell r="X521">
            <v>19.364000000000001</v>
          </cell>
          <cell r="Y521">
            <v>78.424999999999997</v>
          </cell>
          <cell r="Z521">
            <v>67.265000000000001</v>
          </cell>
          <cell r="AA521">
            <v>98.228999999999999</v>
          </cell>
          <cell r="AB521">
            <v>504.221</v>
          </cell>
          <cell r="AC521">
            <v>649.07600000000002</v>
          </cell>
          <cell r="AD521">
            <v>92.89</v>
          </cell>
          <cell r="AE521">
            <v>102.04</v>
          </cell>
        </row>
        <row r="522">
          <cell r="A522">
            <v>37802</v>
          </cell>
          <cell r="B522">
            <v>3980.819</v>
          </cell>
          <cell r="C522">
            <v>397.14699999999999</v>
          </cell>
          <cell r="D522">
            <v>250.96100000000001</v>
          </cell>
          <cell r="E522">
            <v>1611.7629999999999</v>
          </cell>
          <cell r="F522">
            <v>6907.8739999999998</v>
          </cell>
          <cell r="G522">
            <v>278.62099999999998</v>
          </cell>
          <cell r="H522">
            <v>10590.2</v>
          </cell>
          <cell r="I522">
            <v>734.66200000000003</v>
          </cell>
          <cell r="J522">
            <v>1453.828</v>
          </cell>
          <cell r="K522">
            <v>90.582999999999998</v>
          </cell>
          <cell r="L522">
            <v>522.798</v>
          </cell>
          <cell r="M522">
            <v>100.846</v>
          </cell>
          <cell r="N522">
            <v>195.661</v>
          </cell>
          <cell r="O522">
            <v>575.92899999999997</v>
          </cell>
          <cell r="P522">
            <v>163.78100000000001</v>
          </cell>
          <cell r="Q522">
            <v>345.11</v>
          </cell>
          <cell r="R522">
            <v>112.974</v>
          </cell>
          <cell r="S522">
            <v>111.101</v>
          </cell>
          <cell r="T522">
            <v>87.850999999999999</v>
          </cell>
          <cell r="U522">
            <v>232.535</v>
          </cell>
          <cell r="V522">
            <v>109.816</v>
          </cell>
          <cell r="W522">
            <v>24.637</v>
          </cell>
          <cell r="X522">
            <v>19.364000000000001</v>
          </cell>
          <cell r="Y522">
            <v>78.424999999999997</v>
          </cell>
          <cell r="Z522">
            <v>67.265000000000001</v>
          </cell>
          <cell r="AA522">
            <v>98.228999999999999</v>
          </cell>
          <cell r="AB522">
            <v>504.221</v>
          </cell>
          <cell r="AC522">
            <v>649.07600000000002</v>
          </cell>
          <cell r="AD522">
            <v>92.89</v>
          </cell>
          <cell r="AE522">
            <v>102.04</v>
          </cell>
        </row>
        <row r="523">
          <cell r="A523">
            <v>37833</v>
          </cell>
          <cell r="B523">
            <v>3980.819</v>
          </cell>
          <cell r="C523">
            <v>397.14699999999999</v>
          </cell>
          <cell r="D523">
            <v>250.96100000000001</v>
          </cell>
          <cell r="E523">
            <v>1611.7629999999999</v>
          </cell>
          <cell r="F523">
            <v>6907.8739999999998</v>
          </cell>
          <cell r="G523">
            <v>278.62099999999998</v>
          </cell>
          <cell r="H523">
            <v>10590.2</v>
          </cell>
          <cell r="I523">
            <v>734.66200000000003</v>
          </cell>
          <cell r="J523">
            <v>1453.828</v>
          </cell>
          <cell r="K523">
            <v>90.582999999999998</v>
          </cell>
          <cell r="L523">
            <v>522.798</v>
          </cell>
          <cell r="M523">
            <v>100.846</v>
          </cell>
          <cell r="N523">
            <v>195.661</v>
          </cell>
          <cell r="O523">
            <v>575.92899999999997</v>
          </cell>
          <cell r="P523">
            <v>163.78100000000001</v>
          </cell>
          <cell r="Q523">
            <v>345.11</v>
          </cell>
          <cell r="R523">
            <v>112.974</v>
          </cell>
          <cell r="S523">
            <v>111.101</v>
          </cell>
          <cell r="T523">
            <v>87.850999999999999</v>
          </cell>
          <cell r="U523">
            <v>232.535</v>
          </cell>
          <cell r="V523">
            <v>109.816</v>
          </cell>
          <cell r="W523">
            <v>24.637</v>
          </cell>
          <cell r="X523">
            <v>19.364000000000001</v>
          </cell>
          <cell r="Y523">
            <v>78.424999999999997</v>
          </cell>
          <cell r="Z523">
            <v>67.265000000000001</v>
          </cell>
          <cell r="AA523">
            <v>98.228999999999999</v>
          </cell>
          <cell r="AB523">
            <v>504.221</v>
          </cell>
          <cell r="AC523">
            <v>649.07600000000002</v>
          </cell>
          <cell r="AD523">
            <v>92.89</v>
          </cell>
          <cell r="AE523">
            <v>102.04</v>
          </cell>
        </row>
        <row r="524">
          <cell r="A524">
            <v>37864</v>
          </cell>
          <cell r="B524">
            <v>3980.819</v>
          </cell>
          <cell r="C524">
            <v>397.14699999999999</v>
          </cell>
          <cell r="D524">
            <v>250.96100000000001</v>
          </cell>
          <cell r="E524">
            <v>1611.7629999999999</v>
          </cell>
          <cell r="F524">
            <v>6907.8739999999998</v>
          </cell>
          <cell r="G524">
            <v>278.62099999999998</v>
          </cell>
          <cell r="H524">
            <v>10590.2</v>
          </cell>
          <cell r="I524">
            <v>734.66200000000003</v>
          </cell>
          <cell r="J524">
            <v>1453.828</v>
          </cell>
          <cell r="K524">
            <v>90.582999999999998</v>
          </cell>
          <cell r="L524">
            <v>522.798</v>
          </cell>
          <cell r="M524">
            <v>100.846</v>
          </cell>
          <cell r="N524">
            <v>195.661</v>
          </cell>
          <cell r="O524">
            <v>575.92899999999997</v>
          </cell>
          <cell r="P524">
            <v>163.78100000000001</v>
          </cell>
          <cell r="Q524">
            <v>345.11</v>
          </cell>
          <cell r="R524">
            <v>112.974</v>
          </cell>
          <cell r="S524">
            <v>111.101</v>
          </cell>
          <cell r="T524">
            <v>87.850999999999999</v>
          </cell>
          <cell r="U524">
            <v>232.535</v>
          </cell>
          <cell r="V524">
            <v>109.816</v>
          </cell>
          <cell r="W524">
            <v>24.637</v>
          </cell>
          <cell r="X524">
            <v>19.364000000000001</v>
          </cell>
          <cell r="Y524">
            <v>78.424999999999997</v>
          </cell>
          <cell r="Z524">
            <v>67.265000000000001</v>
          </cell>
          <cell r="AA524">
            <v>98.228999999999999</v>
          </cell>
          <cell r="AB524">
            <v>504.221</v>
          </cell>
          <cell r="AC524">
            <v>649.07600000000002</v>
          </cell>
          <cell r="AD524">
            <v>92.89</v>
          </cell>
          <cell r="AE524">
            <v>102.04</v>
          </cell>
        </row>
        <row r="525">
          <cell r="A525">
            <v>37894</v>
          </cell>
          <cell r="B525">
            <v>3980.819</v>
          </cell>
          <cell r="C525">
            <v>397.14699999999999</v>
          </cell>
          <cell r="D525">
            <v>250.96100000000001</v>
          </cell>
          <cell r="E525">
            <v>1611.7629999999999</v>
          </cell>
          <cell r="F525">
            <v>6907.8739999999998</v>
          </cell>
          <cell r="G525">
            <v>278.62099999999998</v>
          </cell>
          <cell r="H525">
            <v>10590.2</v>
          </cell>
          <cell r="I525">
            <v>734.66200000000003</v>
          </cell>
          <cell r="J525">
            <v>1453.828</v>
          </cell>
          <cell r="K525">
            <v>90.582999999999998</v>
          </cell>
          <cell r="L525">
            <v>522.798</v>
          </cell>
          <cell r="M525">
            <v>100.846</v>
          </cell>
          <cell r="N525">
            <v>195.661</v>
          </cell>
          <cell r="O525">
            <v>575.92899999999997</v>
          </cell>
          <cell r="P525">
            <v>163.78100000000001</v>
          </cell>
          <cell r="Q525">
            <v>345.11</v>
          </cell>
          <cell r="R525">
            <v>112.974</v>
          </cell>
          <cell r="S525">
            <v>111.101</v>
          </cell>
          <cell r="T525">
            <v>87.850999999999999</v>
          </cell>
          <cell r="U525">
            <v>232.535</v>
          </cell>
          <cell r="V525">
            <v>109.816</v>
          </cell>
          <cell r="W525">
            <v>24.637</v>
          </cell>
          <cell r="X525">
            <v>19.364000000000001</v>
          </cell>
          <cell r="Y525">
            <v>78.424999999999997</v>
          </cell>
          <cell r="Z525">
            <v>67.265000000000001</v>
          </cell>
          <cell r="AA525">
            <v>98.228999999999999</v>
          </cell>
          <cell r="AB525">
            <v>504.221</v>
          </cell>
          <cell r="AC525">
            <v>649.07600000000002</v>
          </cell>
          <cell r="AD525">
            <v>92.89</v>
          </cell>
          <cell r="AE525">
            <v>102.04</v>
          </cell>
        </row>
        <row r="526">
          <cell r="A526">
            <v>37925</v>
          </cell>
          <cell r="B526">
            <v>3980.819</v>
          </cell>
          <cell r="C526">
            <v>397.14699999999999</v>
          </cell>
          <cell r="D526">
            <v>250.96100000000001</v>
          </cell>
          <cell r="E526">
            <v>1611.7629999999999</v>
          </cell>
          <cell r="F526">
            <v>6907.8739999999998</v>
          </cell>
          <cell r="G526">
            <v>278.62099999999998</v>
          </cell>
          <cell r="H526">
            <v>10590.2</v>
          </cell>
          <cell r="I526">
            <v>734.66200000000003</v>
          </cell>
          <cell r="J526">
            <v>1453.828</v>
          </cell>
          <cell r="K526">
            <v>90.582999999999998</v>
          </cell>
          <cell r="L526">
            <v>522.798</v>
          </cell>
          <cell r="M526">
            <v>100.846</v>
          </cell>
          <cell r="N526">
            <v>195.661</v>
          </cell>
          <cell r="O526">
            <v>575.92899999999997</v>
          </cell>
          <cell r="P526">
            <v>163.78100000000001</v>
          </cell>
          <cell r="Q526">
            <v>345.11</v>
          </cell>
          <cell r="R526">
            <v>112.974</v>
          </cell>
          <cell r="S526">
            <v>111.101</v>
          </cell>
          <cell r="T526">
            <v>87.850999999999999</v>
          </cell>
          <cell r="U526">
            <v>232.535</v>
          </cell>
          <cell r="V526">
            <v>109.816</v>
          </cell>
          <cell r="W526">
            <v>24.637</v>
          </cell>
          <cell r="X526">
            <v>19.364000000000001</v>
          </cell>
          <cell r="Y526">
            <v>78.424999999999997</v>
          </cell>
          <cell r="Z526">
            <v>67.265000000000001</v>
          </cell>
          <cell r="AA526">
            <v>98.228999999999999</v>
          </cell>
          <cell r="AB526">
            <v>504.221</v>
          </cell>
          <cell r="AC526">
            <v>649.07600000000002</v>
          </cell>
          <cell r="AD526">
            <v>92.89</v>
          </cell>
          <cell r="AE526">
            <v>102.04</v>
          </cell>
        </row>
        <row r="527">
          <cell r="A527">
            <v>37955</v>
          </cell>
          <cell r="B527">
            <v>3980.819</v>
          </cell>
          <cell r="C527">
            <v>397.14699999999999</v>
          </cell>
          <cell r="D527">
            <v>250.96100000000001</v>
          </cell>
          <cell r="E527">
            <v>1611.7629999999999</v>
          </cell>
          <cell r="F527">
            <v>6907.8739999999998</v>
          </cell>
          <cell r="G527">
            <v>278.62099999999998</v>
          </cell>
          <cell r="H527">
            <v>10590.2</v>
          </cell>
          <cell r="I527">
            <v>734.66200000000003</v>
          </cell>
          <cell r="J527">
            <v>1453.828</v>
          </cell>
          <cell r="K527">
            <v>90.582999999999998</v>
          </cell>
          <cell r="L527">
            <v>522.798</v>
          </cell>
          <cell r="M527">
            <v>100.846</v>
          </cell>
          <cell r="N527">
            <v>195.661</v>
          </cell>
          <cell r="O527">
            <v>575.92899999999997</v>
          </cell>
          <cell r="P527">
            <v>163.78100000000001</v>
          </cell>
          <cell r="Q527">
            <v>345.11</v>
          </cell>
          <cell r="R527">
            <v>112.974</v>
          </cell>
          <cell r="S527">
            <v>111.101</v>
          </cell>
          <cell r="T527">
            <v>87.850999999999999</v>
          </cell>
          <cell r="U527">
            <v>232.535</v>
          </cell>
          <cell r="V527">
            <v>109.816</v>
          </cell>
          <cell r="W527">
            <v>24.637</v>
          </cell>
          <cell r="X527">
            <v>19.364000000000001</v>
          </cell>
          <cell r="Y527">
            <v>78.424999999999997</v>
          </cell>
          <cell r="Z527">
            <v>67.265000000000001</v>
          </cell>
          <cell r="AA527">
            <v>98.228999999999999</v>
          </cell>
          <cell r="AB527">
            <v>504.221</v>
          </cell>
          <cell r="AC527">
            <v>649.07600000000002</v>
          </cell>
          <cell r="AD527">
            <v>92.89</v>
          </cell>
          <cell r="AE527">
            <v>102.04</v>
          </cell>
        </row>
        <row r="528">
          <cell r="A528">
            <v>37986</v>
          </cell>
          <cell r="B528">
            <v>4302.9390000000003</v>
          </cell>
          <cell r="C528">
            <v>468.411</v>
          </cell>
          <cell r="D528">
            <v>314.71300000000002</v>
          </cell>
          <cell r="E528">
            <v>1860.3119999999999</v>
          </cell>
          <cell r="F528">
            <v>8528.9069999999992</v>
          </cell>
          <cell r="G528">
            <v>325.04000000000002</v>
          </cell>
          <cell r="H528">
            <v>11089.300999999999</v>
          </cell>
          <cell r="I528">
            <v>865.87300000000005</v>
          </cell>
          <cell r="J528">
            <v>1640.9590000000001</v>
          </cell>
          <cell r="K528">
            <v>93.363</v>
          </cell>
          <cell r="L528">
            <v>617.57299999999998</v>
          </cell>
          <cell r="M528">
            <v>110.202</v>
          </cell>
          <cell r="N528">
            <v>234.77199999999999</v>
          </cell>
          <cell r="O528">
            <v>643.76199999999994</v>
          </cell>
          <cell r="P528">
            <v>158.572</v>
          </cell>
          <cell r="Q528">
            <v>430.34800000000001</v>
          </cell>
          <cell r="R528">
            <v>118.673</v>
          </cell>
          <cell r="S528">
            <v>168.21899999999999</v>
          </cell>
          <cell r="T528">
            <v>82.924000000000007</v>
          </cell>
          <cell r="U528">
            <v>303.005</v>
          </cell>
          <cell r="V528">
            <v>124.346</v>
          </cell>
          <cell r="W528">
            <v>30.834</v>
          </cell>
          <cell r="X528">
            <v>23.533999999999999</v>
          </cell>
          <cell r="Y528">
            <v>95.293000000000006</v>
          </cell>
          <cell r="Z528">
            <v>73.989999999999995</v>
          </cell>
          <cell r="AA528">
            <v>94.917000000000002</v>
          </cell>
          <cell r="AB528">
            <v>552.46900000000005</v>
          </cell>
          <cell r="AC528">
            <v>700.32500000000005</v>
          </cell>
          <cell r="AD528">
            <v>83.622</v>
          </cell>
          <cell r="AE528">
            <v>129.59700000000001</v>
          </cell>
        </row>
        <row r="529">
          <cell r="A529">
            <v>38017</v>
          </cell>
          <cell r="B529">
            <v>4302.9390000000003</v>
          </cell>
          <cell r="C529">
            <v>468.411</v>
          </cell>
          <cell r="D529">
            <v>314.71300000000002</v>
          </cell>
          <cell r="E529">
            <v>1860.3119999999999</v>
          </cell>
          <cell r="F529">
            <v>8528.9069999999992</v>
          </cell>
          <cell r="G529">
            <v>325.04000000000002</v>
          </cell>
          <cell r="H529">
            <v>11089.300999999999</v>
          </cell>
          <cell r="I529">
            <v>865.87300000000005</v>
          </cell>
          <cell r="J529">
            <v>1640.9590000000001</v>
          </cell>
          <cell r="K529">
            <v>93.363</v>
          </cell>
          <cell r="L529">
            <v>617.57299999999998</v>
          </cell>
          <cell r="M529">
            <v>110.202</v>
          </cell>
          <cell r="N529">
            <v>234.77199999999999</v>
          </cell>
          <cell r="O529">
            <v>643.76199999999994</v>
          </cell>
          <cell r="P529">
            <v>158.572</v>
          </cell>
          <cell r="Q529">
            <v>430.34800000000001</v>
          </cell>
          <cell r="R529">
            <v>118.673</v>
          </cell>
          <cell r="S529">
            <v>168.21899999999999</v>
          </cell>
          <cell r="T529">
            <v>82.924000000000007</v>
          </cell>
          <cell r="U529">
            <v>303.005</v>
          </cell>
          <cell r="V529">
            <v>124.346</v>
          </cell>
          <cell r="W529">
            <v>30.834</v>
          </cell>
          <cell r="X529">
            <v>23.533999999999999</v>
          </cell>
          <cell r="Y529">
            <v>95.293000000000006</v>
          </cell>
          <cell r="Z529">
            <v>73.989999999999995</v>
          </cell>
          <cell r="AA529">
            <v>94.917000000000002</v>
          </cell>
          <cell r="AB529">
            <v>552.46900000000005</v>
          </cell>
          <cell r="AC529">
            <v>700.32500000000005</v>
          </cell>
          <cell r="AD529">
            <v>83.622</v>
          </cell>
          <cell r="AE529">
            <v>129.59700000000001</v>
          </cell>
        </row>
        <row r="530">
          <cell r="A530">
            <v>38046</v>
          </cell>
          <cell r="B530">
            <v>4302.9390000000003</v>
          </cell>
          <cell r="C530">
            <v>468.411</v>
          </cell>
          <cell r="D530">
            <v>314.71300000000002</v>
          </cell>
          <cell r="E530">
            <v>1860.3119999999999</v>
          </cell>
          <cell r="F530">
            <v>8528.9069999999992</v>
          </cell>
          <cell r="G530">
            <v>325.04000000000002</v>
          </cell>
          <cell r="H530">
            <v>11089.300999999999</v>
          </cell>
          <cell r="I530">
            <v>865.87300000000005</v>
          </cell>
          <cell r="J530">
            <v>1640.9590000000001</v>
          </cell>
          <cell r="K530">
            <v>93.363</v>
          </cell>
          <cell r="L530">
            <v>617.57299999999998</v>
          </cell>
          <cell r="M530">
            <v>110.202</v>
          </cell>
          <cell r="N530">
            <v>234.77199999999999</v>
          </cell>
          <cell r="O530">
            <v>643.76199999999994</v>
          </cell>
          <cell r="P530">
            <v>158.572</v>
          </cell>
          <cell r="Q530">
            <v>430.34800000000001</v>
          </cell>
          <cell r="R530">
            <v>118.673</v>
          </cell>
          <cell r="S530">
            <v>168.21899999999999</v>
          </cell>
          <cell r="T530">
            <v>82.924000000000007</v>
          </cell>
          <cell r="U530">
            <v>303.005</v>
          </cell>
          <cell r="V530">
            <v>124.346</v>
          </cell>
          <cell r="W530">
            <v>30.834</v>
          </cell>
          <cell r="X530">
            <v>23.533999999999999</v>
          </cell>
          <cell r="Y530">
            <v>95.293000000000006</v>
          </cell>
          <cell r="Z530">
            <v>73.989999999999995</v>
          </cell>
          <cell r="AA530">
            <v>94.917000000000002</v>
          </cell>
          <cell r="AB530">
            <v>552.46900000000005</v>
          </cell>
          <cell r="AC530">
            <v>700.32500000000005</v>
          </cell>
          <cell r="AD530">
            <v>83.622</v>
          </cell>
          <cell r="AE530">
            <v>129.59700000000001</v>
          </cell>
        </row>
        <row r="531">
          <cell r="A531">
            <v>38077</v>
          </cell>
          <cell r="B531">
            <v>4302.9390000000003</v>
          </cell>
          <cell r="C531">
            <v>468.411</v>
          </cell>
          <cell r="D531">
            <v>314.71300000000002</v>
          </cell>
          <cell r="E531">
            <v>1860.3119999999999</v>
          </cell>
          <cell r="F531">
            <v>8528.9069999999992</v>
          </cell>
          <cell r="G531">
            <v>325.04000000000002</v>
          </cell>
          <cell r="H531">
            <v>11089.300999999999</v>
          </cell>
          <cell r="I531">
            <v>865.87300000000005</v>
          </cell>
          <cell r="J531">
            <v>1640.9590000000001</v>
          </cell>
          <cell r="K531">
            <v>93.363</v>
          </cell>
          <cell r="L531">
            <v>617.57299999999998</v>
          </cell>
          <cell r="M531">
            <v>110.202</v>
          </cell>
          <cell r="N531">
            <v>234.77199999999999</v>
          </cell>
          <cell r="O531">
            <v>643.76199999999994</v>
          </cell>
          <cell r="P531">
            <v>158.572</v>
          </cell>
          <cell r="Q531">
            <v>430.34800000000001</v>
          </cell>
          <cell r="R531">
            <v>118.673</v>
          </cell>
          <cell r="S531">
            <v>168.21899999999999</v>
          </cell>
          <cell r="T531">
            <v>82.924000000000007</v>
          </cell>
          <cell r="U531">
            <v>303.005</v>
          </cell>
          <cell r="V531">
            <v>124.346</v>
          </cell>
          <cell r="W531">
            <v>30.834</v>
          </cell>
          <cell r="X531">
            <v>23.533999999999999</v>
          </cell>
          <cell r="Y531">
            <v>95.293000000000006</v>
          </cell>
          <cell r="Z531">
            <v>73.989999999999995</v>
          </cell>
          <cell r="AA531">
            <v>94.917000000000002</v>
          </cell>
          <cell r="AB531">
            <v>552.46900000000005</v>
          </cell>
          <cell r="AC531">
            <v>700.32500000000005</v>
          </cell>
          <cell r="AD531">
            <v>83.622</v>
          </cell>
          <cell r="AE531">
            <v>129.59700000000001</v>
          </cell>
        </row>
        <row r="532">
          <cell r="A532">
            <v>38107</v>
          </cell>
          <cell r="B532">
            <v>4302.9390000000003</v>
          </cell>
          <cell r="C532">
            <v>468.411</v>
          </cell>
          <cell r="D532">
            <v>314.71300000000002</v>
          </cell>
          <cell r="E532">
            <v>1860.3119999999999</v>
          </cell>
          <cell r="F532">
            <v>8528.9069999999992</v>
          </cell>
          <cell r="G532">
            <v>325.04000000000002</v>
          </cell>
          <cell r="H532">
            <v>11089.300999999999</v>
          </cell>
          <cell r="I532">
            <v>865.87300000000005</v>
          </cell>
          <cell r="J532">
            <v>1640.9590000000001</v>
          </cell>
          <cell r="K532">
            <v>93.363</v>
          </cell>
          <cell r="L532">
            <v>617.57299999999998</v>
          </cell>
          <cell r="M532">
            <v>110.202</v>
          </cell>
          <cell r="N532">
            <v>234.77199999999999</v>
          </cell>
          <cell r="O532">
            <v>643.76199999999994</v>
          </cell>
          <cell r="P532">
            <v>158.572</v>
          </cell>
          <cell r="Q532">
            <v>430.34800000000001</v>
          </cell>
          <cell r="R532">
            <v>118.673</v>
          </cell>
          <cell r="S532">
            <v>168.21899999999999</v>
          </cell>
          <cell r="T532">
            <v>82.924000000000007</v>
          </cell>
          <cell r="U532">
            <v>303.005</v>
          </cell>
          <cell r="V532">
            <v>124.346</v>
          </cell>
          <cell r="W532">
            <v>30.834</v>
          </cell>
          <cell r="X532">
            <v>23.533999999999999</v>
          </cell>
          <cell r="Y532">
            <v>95.293000000000006</v>
          </cell>
          <cell r="Z532">
            <v>73.989999999999995</v>
          </cell>
          <cell r="AA532">
            <v>94.917000000000002</v>
          </cell>
          <cell r="AB532">
            <v>552.46900000000005</v>
          </cell>
          <cell r="AC532">
            <v>700.32500000000005</v>
          </cell>
          <cell r="AD532">
            <v>83.622</v>
          </cell>
          <cell r="AE532">
            <v>129.59700000000001</v>
          </cell>
        </row>
        <row r="533">
          <cell r="A533">
            <v>38138</v>
          </cell>
          <cell r="B533">
            <v>4302.9390000000003</v>
          </cell>
          <cell r="C533">
            <v>468.411</v>
          </cell>
          <cell r="D533">
            <v>314.71300000000002</v>
          </cell>
          <cell r="E533">
            <v>1860.3119999999999</v>
          </cell>
          <cell r="F533">
            <v>8528.9069999999992</v>
          </cell>
          <cell r="G533">
            <v>325.04000000000002</v>
          </cell>
          <cell r="H533">
            <v>11089.300999999999</v>
          </cell>
          <cell r="I533">
            <v>865.87300000000005</v>
          </cell>
          <cell r="J533">
            <v>1640.9590000000001</v>
          </cell>
          <cell r="K533">
            <v>93.363</v>
          </cell>
          <cell r="L533">
            <v>617.57299999999998</v>
          </cell>
          <cell r="M533">
            <v>110.202</v>
          </cell>
          <cell r="N533">
            <v>234.77199999999999</v>
          </cell>
          <cell r="O533">
            <v>643.76199999999994</v>
          </cell>
          <cell r="P533">
            <v>158.572</v>
          </cell>
          <cell r="Q533">
            <v>430.34800000000001</v>
          </cell>
          <cell r="R533">
            <v>118.673</v>
          </cell>
          <cell r="S533">
            <v>168.21899999999999</v>
          </cell>
          <cell r="T533">
            <v>82.924000000000007</v>
          </cell>
          <cell r="U533">
            <v>303.005</v>
          </cell>
          <cell r="V533">
            <v>124.346</v>
          </cell>
          <cell r="W533">
            <v>30.834</v>
          </cell>
          <cell r="X533">
            <v>23.533999999999999</v>
          </cell>
          <cell r="Y533">
            <v>95.293000000000006</v>
          </cell>
          <cell r="Z533">
            <v>73.989999999999995</v>
          </cell>
          <cell r="AA533">
            <v>94.917000000000002</v>
          </cell>
          <cell r="AB533">
            <v>552.46900000000005</v>
          </cell>
          <cell r="AC533">
            <v>700.32500000000005</v>
          </cell>
          <cell r="AD533">
            <v>83.622</v>
          </cell>
          <cell r="AE533">
            <v>129.59700000000001</v>
          </cell>
        </row>
        <row r="534">
          <cell r="A534">
            <v>38168</v>
          </cell>
          <cell r="B534">
            <v>4302.9390000000003</v>
          </cell>
          <cell r="C534">
            <v>468.411</v>
          </cell>
          <cell r="D534">
            <v>314.71300000000002</v>
          </cell>
          <cell r="E534">
            <v>1860.3119999999999</v>
          </cell>
          <cell r="F534">
            <v>8528.9069999999992</v>
          </cell>
          <cell r="G534">
            <v>325.04000000000002</v>
          </cell>
          <cell r="H534">
            <v>11089.300999999999</v>
          </cell>
          <cell r="I534">
            <v>865.87300000000005</v>
          </cell>
          <cell r="J534">
            <v>1640.9590000000001</v>
          </cell>
          <cell r="K534">
            <v>93.363</v>
          </cell>
          <cell r="L534">
            <v>617.57299999999998</v>
          </cell>
          <cell r="M534">
            <v>110.202</v>
          </cell>
          <cell r="N534">
            <v>234.77199999999999</v>
          </cell>
          <cell r="O534">
            <v>643.76199999999994</v>
          </cell>
          <cell r="P534">
            <v>158.572</v>
          </cell>
          <cell r="Q534">
            <v>430.34800000000001</v>
          </cell>
          <cell r="R534">
            <v>118.673</v>
          </cell>
          <cell r="S534">
            <v>168.21899999999999</v>
          </cell>
          <cell r="T534">
            <v>82.924000000000007</v>
          </cell>
          <cell r="U534">
            <v>303.005</v>
          </cell>
          <cell r="V534">
            <v>124.346</v>
          </cell>
          <cell r="W534">
            <v>30.834</v>
          </cell>
          <cell r="X534">
            <v>23.533999999999999</v>
          </cell>
          <cell r="Y534">
            <v>95.293000000000006</v>
          </cell>
          <cell r="Z534">
            <v>73.989999999999995</v>
          </cell>
          <cell r="AA534">
            <v>94.917000000000002</v>
          </cell>
          <cell r="AB534">
            <v>552.46900000000005</v>
          </cell>
          <cell r="AC534">
            <v>700.32500000000005</v>
          </cell>
          <cell r="AD534">
            <v>83.622</v>
          </cell>
          <cell r="AE534">
            <v>129.59700000000001</v>
          </cell>
        </row>
        <row r="535">
          <cell r="A535">
            <v>38199</v>
          </cell>
          <cell r="B535">
            <v>4302.9390000000003</v>
          </cell>
          <cell r="C535">
            <v>468.411</v>
          </cell>
          <cell r="D535">
            <v>314.71300000000002</v>
          </cell>
          <cell r="E535">
            <v>1860.3119999999999</v>
          </cell>
          <cell r="F535">
            <v>8528.9069999999992</v>
          </cell>
          <cell r="G535">
            <v>325.04000000000002</v>
          </cell>
          <cell r="H535">
            <v>11089.300999999999</v>
          </cell>
          <cell r="I535">
            <v>865.87300000000005</v>
          </cell>
          <cell r="J535">
            <v>1640.9590000000001</v>
          </cell>
          <cell r="K535">
            <v>93.363</v>
          </cell>
          <cell r="L535">
            <v>617.57299999999998</v>
          </cell>
          <cell r="M535">
            <v>110.202</v>
          </cell>
          <cell r="N535">
            <v>234.77199999999999</v>
          </cell>
          <cell r="O535">
            <v>643.76199999999994</v>
          </cell>
          <cell r="P535">
            <v>158.572</v>
          </cell>
          <cell r="Q535">
            <v>430.34800000000001</v>
          </cell>
          <cell r="R535">
            <v>118.673</v>
          </cell>
          <cell r="S535">
            <v>168.21899999999999</v>
          </cell>
          <cell r="T535">
            <v>82.924000000000007</v>
          </cell>
          <cell r="U535">
            <v>303.005</v>
          </cell>
          <cell r="V535">
            <v>124.346</v>
          </cell>
          <cell r="W535">
            <v>30.834</v>
          </cell>
          <cell r="X535">
            <v>23.533999999999999</v>
          </cell>
          <cell r="Y535">
            <v>95.293000000000006</v>
          </cell>
          <cell r="Z535">
            <v>73.989999999999995</v>
          </cell>
          <cell r="AA535">
            <v>94.917000000000002</v>
          </cell>
          <cell r="AB535">
            <v>552.46900000000005</v>
          </cell>
          <cell r="AC535">
            <v>700.32500000000005</v>
          </cell>
          <cell r="AD535">
            <v>83.622</v>
          </cell>
          <cell r="AE535">
            <v>129.59700000000001</v>
          </cell>
        </row>
        <row r="536">
          <cell r="A536">
            <v>38230</v>
          </cell>
          <cell r="B536">
            <v>4302.9390000000003</v>
          </cell>
          <cell r="C536">
            <v>468.411</v>
          </cell>
          <cell r="D536">
            <v>314.71300000000002</v>
          </cell>
          <cell r="E536">
            <v>1860.3119999999999</v>
          </cell>
          <cell r="F536">
            <v>8528.9069999999992</v>
          </cell>
          <cell r="G536">
            <v>325.04000000000002</v>
          </cell>
          <cell r="H536">
            <v>11089.300999999999</v>
          </cell>
          <cell r="I536">
            <v>865.87300000000005</v>
          </cell>
          <cell r="J536">
            <v>1640.9590000000001</v>
          </cell>
          <cell r="K536">
            <v>93.363</v>
          </cell>
          <cell r="L536">
            <v>617.57299999999998</v>
          </cell>
          <cell r="M536">
            <v>110.202</v>
          </cell>
          <cell r="N536">
            <v>234.77199999999999</v>
          </cell>
          <cell r="O536">
            <v>643.76199999999994</v>
          </cell>
          <cell r="P536">
            <v>158.572</v>
          </cell>
          <cell r="Q536">
            <v>430.34800000000001</v>
          </cell>
          <cell r="R536">
            <v>118.673</v>
          </cell>
          <cell r="S536">
            <v>168.21899999999999</v>
          </cell>
          <cell r="T536">
            <v>82.924000000000007</v>
          </cell>
          <cell r="U536">
            <v>303.005</v>
          </cell>
          <cell r="V536">
            <v>124.346</v>
          </cell>
          <cell r="W536">
            <v>30.834</v>
          </cell>
          <cell r="X536">
            <v>23.533999999999999</v>
          </cell>
          <cell r="Y536">
            <v>95.293000000000006</v>
          </cell>
          <cell r="Z536">
            <v>73.989999999999995</v>
          </cell>
          <cell r="AA536">
            <v>94.917000000000002</v>
          </cell>
          <cell r="AB536">
            <v>552.46900000000005</v>
          </cell>
          <cell r="AC536">
            <v>700.32500000000005</v>
          </cell>
          <cell r="AD536">
            <v>83.622</v>
          </cell>
          <cell r="AE536">
            <v>129.59700000000001</v>
          </cell>
        </row>
        <row r="537">
          <cell r="A537">
            <v>38260</v>
          </cell>
          <cell r="B537">
            <v>4302.9390000000003</v>
          </cell>
          <cell r="C537">
            <v>468.411</v>
          </cell>
          <cell r="D537">
            <v>314.71300000000002</v>
          </cell>
          <cell r="E537">
            <v>1860.3119999999999</v>
          </cell>
          <cell r="F537">
            <v>8528.9069999999992</v>
          </cell>
          <cell r="G537">
            <v>325.04000000000002</v>
          </cell>
          <cell r="H537">
            <v>11089.300999999999</v>
          </cell>
          <cell r="I537">
            <v>865.87300000000005</v>
          </cell>
          <cell r="J537">
            <v>1640.9590000000001</v>
          </cell>
          <cell r="K537">
            <v>93.363</v>
          </cell>
          <cell r="L537">
            <v>617.57299999999998</v>
          </cell>
          <cell r="M537">
            <v>110.202</v>
          </cell>
          <cell r="N537">
            <v>234.77199999999999</v>
          </cell>
          <cell r="O537">
            <v>643.76199999999994</v>
          </cell>
          <cell r="P537">
            <v>158.572</v>
          </cell>
          <cell r="Q537">
            <v>430.34800000000001</v>
          </cell>
          <cell r="R537">
            <v>118.673</v>
          </cell>
          <cell r="S537">
            <v>168.21899999999999</v>
          </cell>
          <cell r="T537">
            <v>82.924000000000007</v>
          </cell>
          <cell r="U537">
            <v>303.005</v>
          </cell>
          <cell r="V537">
            <v>124.346</v>
          </cell>
          <cell r="W537">
            <v>30.834</v>
          </cell>
          <cell r="X537">
            <v>23.533999999999999</v>
          </cell>
          <cell r="Y537">
            <v>95.293000000000006</v>
          </cell>
          <cell r="Z537">
            <v>73.989999999999995</v>
          </cell>
          <cell r="AA537">
            <v>94.917000000000002</v>
          </cell>
          <cell r="AB537">
            <v>552.46900000000005</v>
          </cell>
          <cell r="AC537">
            <v>700.32500000000005</v>
          </cell>
          <cell r="AD537">
            <v>83.622</v>
          </cell>
          <cell r="AE537">
            <v>129.59700000000001</v>
          </cell>
        </row>
        <row r="538">
          <cell r="A538">
            <v>38291</v>
          </cell>
          <cell r="B538">
            <v>4302.9390000000003</v>
          </cell>
          <cell r="C538">
            <v>468.411</v>
          </cell>
          <cell r="D538">
            <v>314.71300000000002</v>
          </cell>
          <cell r="E538">
            <v>1860.3119999999999</v>
          </cell>
          <cell r="F538">
            <v>8528.9069999999992</v>
          </cell>
          <cell r="G538">
            <v>325.04000000000002</v>
          </cell>
          <cell r="H538">
            <v>11089.300999999999</v>
          </cell>
          <cell r="I538">
            <v>865.87300000000005</v>
          </cell>
          <cell r="J538">
            <v>1640.9590000000001</v>
          </cell>
          <cell r="K538">
            <v>93.363</v>
          </cell>
          <cell r="L538">
            <v>617.57299999999998</v>
          </cell>
          <cell r="M538">
            <v>110.202</v>
          </cell>
          <cell r="N538">
            <v>234.77199999999999</v>
          </cell>
          <cell r="O538">
            <v>643.76199999999994</v>
          </cell>
          <cell r="P538">
            <v>158.572</v>
          </cell>
          <cell r="Q538">
            <v>430.34800000000001</v>
          </cell>
          <cell r="R538">
            <v>118.673</v>
          </cell>
          <cell r="S538">
            <v>168.21899999999999</v>
          </cell>
          <cell r="T538">
            <v>82.924000000000007</v>
          </cell>
          <cell r="U538">
            <v>303.005</v>
          </cell>
          <cell r="V538">
            <v>124.346</v>
          </cell>
          <cell r="W538">
            <v>30.834</v>
          </cell>
          <cell r="X538">
            <v>23.533999999999999</v>
          </cell>
          <cell r="Y538">
            <v>95.293000000000006</v>
          </cell>
          <cell r="Z538">
            <v>73.989999999999995</v>
          </cell>
          <cell r="AA538">
            <v>94.917000000000002</v>
          </cell>
          <cell r="AB538">
            <v>552.46900000000005</v>
          </cell>
          <cell r="AC538">
            <v>700.32500000000005</v>
          </cell>
          <cell r="AD538">
            <v>83.622</v>
          </cell>
          <cell r="AE538">
            <v>129.59700000000001</v>
          </cell>
        </row>
        <row r="539">
          <cell r="A539">
            <v>38321</v>
          </cell>
          <cell r="B539">
            <v>4302.9390000000003</v>
          </cell>
          <cell r="C539">
            <v>468.411</v>
          </cell>
          <cell r="D539">
            <v>314.71300000000002</v>
          </cell>
          <cell r="E539">
            <v>1860.3119999999999</v>
          </cell>
          <cell r="F539">
            <v>8528.9069999999992</v>
          </cell>
          <cell r="G539">
            <v>325.04000000000002</v>
          </cell>
          <cell r="H539">
            <v>11089.300999999999</v>
          </cell>
          <cell r="I539">
            <v>865.87300000000005</v>
          </cell>
          <cell r="J539">
            <v>1640.9590000000001</v>
          </cell>
          <cell r="K539">
            <v>93.363</v>
          </cell>
          <cell r="L539">
            <v>617.57299999999998</v>
          </cell>
          <cell r="M539">
            <v>110.202</v>
          </cell>
          <cell r="N539">
            <v>234.77199999999999</v>
          </cell>
          <cell r="O539">
            <v>643.76199999999994</v>
          </cell>
          <cell r="P539">
            <v>158.572</v>
          </cell>
          <cell r="Q539">
            <v>430.34800000000001</v>
          </cell>
          <cell r="R539">
            <v>118.673</v>
          </cell>
          <cell r="S539">
            <v>168.21899999999999</v>
          </cell>
          <cell r="T539">
            <v>82.924000000000007</v>
          </cell>
          <cell r="U539">
            <v>303.005</v>
          </cell>
          <cell r="V539">
            <v>124.346</v>
          </cell>
          <cell r="W539">
            <v>30.834</v>
          </cell>
          <cell r="X539">
            <v>23.533999999999999</v>
          </cell>
          <cell r="Y539">
            <v>95.293000000000006</v>
          </cell>
          <cell r="Z539">
            <v>73.989999999999995</v>
          </cell>
          <cell r="AA539">
            <v>94.917000000000002</v>
          </cell>
          <cell r="AB539">
            <v>552.46900000000005</v>
          </cell>
          <cell r="AC539">
            <v>700.32500000000005</v>
          </cell>
          <cell r="AD539">
            <v>83.622</v>
          </cell>
          <cell r="AE539">
            <v>129.59700000000001</v>
          </cell>
        </row>
        <row r="540">
          <cell r="A540">
            <v>38352</v>
          </cell>
          <cell r="B540">
            <v>4655.8029999999999</v>
          </cell>
          <cell r="C540">
            <v>615.50099999999998</v>
          </cell>
          <cell r="D540">
            <v>362.09</v>
          </cell>
          <cell r="E540">
            <v>2201.4169999999999</v>
          </cell>
          <cell r="F540">
            <v>9772.0049999999992</v>
          </cell>
          <cell r="G540">
            <v>362.99099999999999</v>
          </cell>
          <cell r="H540">
            <v>11797.8</v>
          </cell>
          <cell r="I540">
            <v>992.226</v>
          </cell>
          <cell r="J540">
            <v>1931.644</v>
          </cell>
          <cell r="K540">
            <v>109.336</v>
          </cell>
          <cell r="L540">
            <v>721.58500000000004</v>
          </cell>
          <cell r="M540">
            <v>124.749</v>
          </cell>
          <cell r="N540">
            <v>256.83699999999999</v>
          </cell>
          <cell r="O540">
            <v>721.97500000000002</v>
          </cell>
          <cell r="P540">
            <v>165.886</v>
          </cell>
          <cell r="Q540">
            <v>591.01700000000005</v>
          </cell>
          <cell r="R540">
            <v>126.571</v>
          </cell>
          <cell r="S540">
            <v>219.09299999999999</v>
          </cell>
          <cell r="T540">
            <v>78.844999999999999</v>
          </cell>
          <cell r="U540">
            <v>392.166</v>
          </cell>
          <cell r="V540">
            <v>147.82400000000001</v>
          </cell>
          <cell r="W540">
            <v>43.152000000000001</v>
          </cell>
          <cell r="X540">
            <v>31.675000000000001</v>
          </cell>
          <cell r="Y540">
            <v>113.977</v>
          </cell>
          <cell r="Z540">
            <v>95.653000000000006</v>
          </cell>
          <cell r="AA540">
            <v>117.188</v>
          </cell>
          <cell r="AB540">
            <v>663.76</v>
          </cell>
          <cell r="AC540">
            <v>759.77700000000004</v>
          </cell>
          <cell r="AD540">
            <v>112.45099999999999</v>
          </cell>
          <cell r="AE540">
            <v>153.12899999999999</v>
          </cell>
        </row>
        <row r="541">
          <cell r="A541">
            <v>38383</v>
          </cell>
          <cell r="B541">
            <v>4655.8029999999999</v>
          </cell>
          <cell r="C541">
            <v>615.50099999999998</v>
          </cell>
          <cell r="D541">
            <v>362.09</v>
          </cell>
          <cell r="E541">
            <v>2201.4169999999999</v>
          </cell>
          <cell r="F541">
            <v>9772.0049999999992</v>
          </cell>
          <cell r="G541">
            <v>362.99099999999999</v>
          </cell>
          <cell r="H541">
            <v>11797.8</v>
          </cell>
          <cell r="I541">
            <v>992.226</v>
          </cell>
          <cell r="J541">
            <v>1931.644</v>
          </cell>
          <cell r="K541">
            <v>109.336</v>
          </cell>
          <cell r="L541">
            <v>721.58500000000004</v>
          </cell>
          <cell r="M541">
            <v>124.749</v>
          </cell>
          <cell r="N541">
            <v>256.83699999999999</v>
          </cell>
          <cell r="O541">
            <v>721.97500000000002</v>
          </cell>
          <cell r="P541">
            <v>165.886</v>
          </cell>
          <cell r="Q541">
            <v>591.01700000000005</v>
          </cell>
          <cell r="R541">
            <v>126.571</v>
          </cell>
          <cell r="S541">
            <v>219.09299999999999</v>
          </cell>
          <cell r="T541">
            <v>78.844999999999999</v>
          </cell>
          <cell r="U541">
            <v>392.166</v>
          </cell>
          <cell r="V541">
            <v>147.82400000000001</v>
          </cell>
          <cell r="W541">
            <v>43.152000000000001</v>
          </cell>
          <cell r="X541">
            <v>31.675000000000001</v>
          </cell>
          <cell r="Y541">
            <v>113.977</v>
          </cell>
          <cell r="Z541">
            <v>95.653000000000006</v>
          </cell>
          <cell r="AA541">
            <v>117.188</v>
          </cell>
          <cell r="AB541">
            <v>663.76</v>
          </cell>
          <cell r="AC541">
            <v>759.77700000000004</v>
          </cell>
          <cell r="AD541">
            <v>112.45099999999999</v>
          </cell>
          <cell r="AE541">
            <v>153.12899999999999</v>
          </cell>
        </row>
        <row r="542">
          <cell r="A542">
            <v>38411</v>
          </cell>
          <cell r="B542">
            <v>4655.8029999999999</v>
          </cell>
          <cell r="C542">
            <v>615.50099999999998</v>
          </cell>
          <cell r="D542">
            <v>362.09</v>
          </cell>
          <cell r="E542">
            <v>2201.4169999999999</v>
          </cell>
          <cell r="F542">
            <v>9772.0049999999992</v>
          </cell>
          <cell r="G542">
            <v>362.99099999999999</v>
          </cell>
          <cell r="H542">
            <v>11797.8</v>
          </cell>
          <cell r="I542">
            <v>992.226</v>
          </cell>
          <cell r="J542">
            <v>1931.644</v>
          </cell>
          <cell r="K542">
            <v>109.336</v>
          </cell>
          <cell r="L542">
            <v>721.58500000000004</v>
          </cell>
          <cell r="M542">
            <v>124.749</v>
          </cell>
          <cell r="N542">
            <v>256.83699999999999</v>
          </cell>
          <cell r="O542">
            <v>721.97500000000002</v>
          </cell>
          <cell r="P542">
            <v>165.886</v>
          </cell>
          <cell r="Q542">
            <v>591.01700000000005</v>
          </cell>
          <cell r="R542">
            <v>126.571</v>
          </cell>
          <cell r="S542">
            <v>219.09299999999999</v>
          </cell>
          <cell r="T542">
            <v>78.844999999999999</v>
          </cell>
          <cell r="U542">
            <v>392.166</v>
          </cell>
          <cell r="V542">
            <v>147.82400000000001</v>
          </cell>
          <cell r="W542">
            <v>43.152000000000001</v>
          </cell>
          <cell r="X542">
            <v>31.675000000000001</v>
          </cell>
          <cell r="Y542">
            <v>113.977</v>
          </cell>
          <cell r="Z542">
            <v>95.653000000000006</v>
          </cell>
          <cell r="AA542">
            <v>117.188</v>
          </cell>
          <cell r="AB542">
            <v>663.76</v>
          </cell>
          <cell r="AC542">
            <v>759.77700000000004</v>
          </cell>
          <cell r="AD542">
            <v>112.45099999999999</v>
          </cell>
          <cell r="AE542">
            <v>153.12899999999999</v>
          </cell>
        </row>
        <row r="543">
          <cell r="A543">
            <v>38442</v>
          </cell>
          <cell r="B543">
            <v>4655.8029999999999</v>
          </cell>
          <cell r="C543">
            <v>615.50099999999998</v>
          </cell>
          <cell r="D543">
            <v>362.09</v>
          </cell>
          <cell r="E543">
            <v>2201.4169999999999</v>
          </cell>
          <cell r="F543">
            <v>9772.0049999999992</v>
          </cell>
          <cell r="G543">
            <v>362.99099999999999</v>
          </cell>
          <cell r="H543">
            <v>11797.8</v>
          </cell>
          <cell r="I543">
            <v>992.226</v>
          </cell>
          <cell r="J543">
            <v>1931.644</v>
          </cell>
          <cell r="K543">
            <v>109.336</v>
          </cell>
          <cell r="L543">
            <v>721.58500000000004</v>
          </cell>
          <cell r="M543">
            <v>124.749</v>
          </cell>
          <cell r="N543">
            <v>256.83699999999999</v>
          </cell>
          <cell r="O543">
            <v>721.97500000000002</v>
          </cell>
          <cell r="P543">
            <v>165.886</v>
          </cell>
          <cell r="Q543">
            <v>591.01700000000005</v>
          </cell>
          <cell r="R543">
            <v>126.571</v>
          </cell>
          <cell r="S543">
            <v>219.09299999999999</v>
          </cell>
          <cell r="T543">
            <v>78.844999999999999</v>
          </cell>
          <cell r="U543">
            <v>392.166</v>
          </cell>
          <cell r="V543">
            <v>147.82400000000001</v>
          </cell>
          <cell r="W543">
            <v>43.152000000000001</v>
          </cell>
          <cell r="X543">
            <v>31.675000000000001</v>
          </cell>
          <cell r="Y543">
            <v>113.977</v>
          </cell>
          <cell r="Z543">
            <v>95.653000000000006</v>
          </cell>
          <cell r="AA543">
            <v>117.188</v>
          </cell>
          <cell r="AB543">
            <v>663.76</v>
          </cell>
          <cell r="AC543">
            <v>759.77700000000004</v>
          </cell>
          <cell r="AD543">
            <v>112.45099999999999</v>
          </cell>
          <cell r="AE543">
            <v>153.12899999999999</v>
          </cell>
        </row>
        <row r="544">
          <cell r="A544">
            <v>38472</v>
          </cell>
          <cell r="B544">
            <v>4655.8029999999999</v>
          </cell>
          <cell r="C544">
            <v>615.50099999999998</v>
          </cell>
          <cell r="D544">
            <v>362.09</v>
          </cell>
          <cell r="E544">
            <v>2201.4169999999999</v>
          </cell>
          <cell r="F544">
            <v>9772.0049999999992</v>
          </cell>
          <cell r="G544">
            <v>362.99099999999999</v>
          </cell>
          <cell r="H544">
            <v>11797.8</v>
          </cell>
          <cell r="I544">
            <v>992.226</v>
          </cell>
          <cell r="J544">
            <v>1931.644</v>
          </cell>
          <cell r="K544">
            <v>109.336</v>
          </cell>
          <cell r="L544">
            <v>721.58500000000004</v>
          </cell>
          <cell r="M544">
            <v>124.749</v>
          </cell>
          <cell r="N544">
            <v>256.83699999999999</v>
          </cell>
          <cell r="O544">
            <v>721.97500000000002</v>
          </cell>
          <cell r="P544">
            <v>165.886</v>
          </cell>
          <cell r="Q544">
            <v>591.01700000000005</v>
          </cell>
          <cell r="R544">
            <v>126.571</v>
          </cell>
          <cell r="S544">
            <v>219.09299999999999</v>
          </cell>
          <cell r="T544">
            <v>78.844999999999999</v>
          </cell>
          <cell r="U544">
            <v>392.166</v>
          </cell>
          <cell r="V544">
            <v>147.82400000000001</v>
          </cell>
          <cell r="W544">
            <v>43.152000000000001</v>
          </cell>
          <cell r="X544">
            <v>31.675000000000001</v>
          </cell>
          <cell r="Y544">
            <v>113.977</v>
          </cell>
          <cell r="Z544">
            <v>95.653000000000006</v>
          </cell>
          <cell r="AA544">
            <v>117.188</v>
          </cell>
          <cell r="AB544">
            <v>663.76</v>
          </cell>
          <cell r="AC544">
            <v>759.77700000000004</v>
          </cell>
          <cell r="AD544">
            <v>112.45099999999999</v>
          </cell>
          <cell r="AE544">
            <v>153.12899999999999</v>
          </cell>
        </row>
        <row r="545">
          <cell r="A545">
            <v>38503</v>
          </cell>
          <cell r="B545">
            <v>4655.8029999999999</v>
          </cell>
          <cell r="C545">
            <v>615.50099999999998</v>
          </cell>
          <cell r="D545">
            <v>362.09</v>
          </cell>
          <cell r="E545">
            <v>2201.4169999999999</v>
          </cell>
          <cell r="F545">
            <v>9772.0049999999992</v>
          </cell>
          <cell r="G545">
            <v>362.99099999999999</v>
          </cell>
          <cell r="H545">
            <v>11797.8</v>
          </cell>
          <cell r="I545">
            <v>992.226</v>
          </cell>
          <cell r="J545">
            <v>1931.644</v>
          </cell>
          <cell r="K545">
            <v>109.336</v>
          </cell>
          <cell r="L545">
            <v>721.58500000000004</v>
          </cell>
          <cell r="M545">
            <v>124.749</v>
          </cell>
          <cell r="N545">
            <v>256.83699999999999</v>
          </cell>
          <cell r="O545">
            <v>721.97500000000002</v>
          </cell>
          <cell r="P545">
            <v>165.886</v>
          </cell>
          <cell r="Q545">
            <v>591.01700000000005</v>
          </cell>
          <cell r="R545">
            <v>126.571</v>
          </cell>
          <cell r="S545">
            <v>219.09299999999999</v>
          </cell>
          <cell r="T545">
            <v>78.844999999999999</v>
          </cell>
          <cell r="U545">
            <v>392.166</v>
          </cell>
          <cell r="V545">
            <v>147.82400000000001</v>
          </cell>
          <cell r="W545">
            <v>43.152000000000001</v>
          </cell>
          <cell r="X545">
            <v>31.675000000000001</v>
          </cell>
          <cell r="Y545">
            <v>113.977</v>
          </cell>
          <cell r="Z545">
            <v>95.653000000000006</v>
          </cell>
          <cell r="AA545">
            <v>117.188</v>
          </cell>
          <cell r="AB545">
            <v>663.76</v>
          </cell>
          <cell r="AC545">
            <v>759.77700000000004</v>
          </cell>
          <cell r="AD545">
            <v>112.45099999999999</v>
          </cell>
          <cell r="AE545">
            <v>153.12899999999999</v>
          </cell>
        </row>
        <row r="546">
          <cell r="A546">
            <v>38533</v>
          </cell>
          <cell r="B546">
            <v>4655.8029999999999</v>
          </cell>
          <cell r="C546">
            <v>615.50099999999998</v>
          </cell>
          <cell r="D546">
            <v>362.09</v>
          </cell>
          <cell r="E546">
            <v>2201.4169999999999</v>
          </cell>
          <cell r="F546">
            <v>9772.0049999999992</v>
          </cell>
          <cell r="G546">
            <v>362.99099999999999</v>
          </cell>
          <cell r="H546">
            <v>11797.8</v>
          </cell>
          <cell r="I546">
            <v>992.226</v>
          </cell>
          <cell r="J546">
            <v>1931.644</v>
          </cell>
          <cell r="K546">
            <v>109.336</v>
          </cell>
          <cell r="L546">
            <v>721.58500000000004</v>
          </cell>
          <cell r="M546">
            <v>124.749</v>
          </cell>
          <cell r="N546">
            <v>256.83699999999999</v>
          </cell>
          <cell r="O546">
            <v>721.97500000000002</v>
          </cell>
          <cell r="P546">
            <v>165.886</v>
          </cell>
          <cell r="Q546">
            <v>591.01700000000005</v>
          </cell>
          <cell r="R546">
            <v>126.571</v>
          </cell>
          <cell r="S546">
            <v>219.09299999999999</v>
          </cell>
          <cell r="T546">
            <v>78.844999999999999</v>
          </cell>
          <cell r="U546">
            <v>392.166</v>
          </cell>
          <cell r="V546">
            <v>147.82400000000001</v>
          </cell>
          <cell r="W546">
            <v>43.152000000000001</v>
          </cell>
          <cell r="X546">
            <v>31.675000000000001</v>
          </cell>
          <cell r="Y546">
            <v>113.977</v>
          </cell>
          <cell r="Z546">
            <v>95.653000000000006</v>
          </cell>
          <cell r="AA546">
            <v>117.188</v>
          </cell>
          <cell r="AB546">
            <v>663.76</v>
          </cell>
          <cell r="AC546">
            <v>759.77700000000004</v>
          </cell>
          <cell r="AD546">
            <v>112.45099999999999</v>
          </cell>
          <cell r="AE546">
            <v>153.12899999999999</v>
          </cell>
        </row>
        <row r="547">
          <cell r="A547">
            <v>38564</v>
          </cell>
          <cell r="B547">
            <v>4655.8029999999999</v>
          </cell>
          <cell r="C547">
            <v>615.50099999999998</v>
          </cell>
          <cell r="D547">
            <v>362.09</v>
          </cell>
          <cell r="E547">
            <v>2201.4169999999999</v>
          </cell>
          <cell r="F547">
            <v>9772.0049999999992</v>
          </cell>
          <cell r="G547">
            <v>362.99099999999999</v>
          </cell>
          <cell r="H547">
            <v>11797.8</v>
          </cell>
          <cell r="I547">
            <v>992.226</v>
          </cell>
          <cell r="J547">
            <v>1931.644</v>
          </cell>
          <cell r="K547">
            <v>109.336</v>
          </cell>
          <cell r="L547">
            <v>721.58500000000004</v>
          </cell>
          <cell r="M547">
            <v>124.749</v>
          </cell>
          <cell r="N547">
            <v>256.83699999999999</v>
          </cell>
          <cell r="O547">
            <v>721.97500000000002</v>
          </cell>
          <cell r="P547">
            <v>165.886</v>
          </cell>
          <cell r="Q547">
            <v>591.01700000000005</v>
          </cell>
          <cell r="R547">
            <v>126.571</v>
          </cell>
          <cell r="S547">
            <v>219.09299999999999</v>
          </cell>
          <cell r="T547">
            <v>78.844999999999999</v>
          </cell>
          <cell r="U547">
            <v>392.166</v>
          </cell>
          <cell r="V547">
            <v>147.82400000000001</v>
          </cell>
          <cell r="W547">
            <v>43.152000000000001</v>
          </cell>
          <cell r="X547">
            <v>31.675000000000001</v>
          </cell>
          <cell r="Y547">
            <v>113.977</v>
          </cell>
          <cell r="Z547">
            <v>95.653000000000006</v>
          </cell>
          <cell r="AA547">
            <v>117.188</v>
          </cell>
          <cell r="AB547">
            <v>663.76</v>
          </cell>
          <cell r="AC547">
            <v>759.77700000000004</v>
          </cell>
          <cell r="AD547">
            <v>112.45099999999999</v>
          </cell>
          <cell r="AE547">
            <v>153.12899999999999</v>
          </cell>
        </row>
        <row r="548">
          <cell r="A548">
            <v>38595</v>
          </cell>
          <cell r="B548">
            <v>4655.8029999999999</v>
          </cell>
          <cell r="C548">
            <v>615.50099999999998</v>
          </cell>
          <cell r="D548">
            <v>362.09</v>
          </cell>
          <cell r="E548">
            <v>2201.4169999999999</v>
          </cell>
          <cell r="F548">
            <v>9772.0049999999992</v>
          </cell>
          <cell r="G548">
            <v>362.99099999999999</v>
          </cell>
          <cell r="H548">
            <v>11797.8</v>
          </cell>
          <cell r="I548">
            <v>992.226</v>
          </cell>
          <cell r="J548">
            <v>1931.644</v>
          </cell>
          <cell r="K548">
            <v>109.336</v>
          </cell>
          <cell r="L548">
            <v>721.58500000000004</v>
          </cell>
          <cell r="M548">
            <v>124.749</v>
          </cell>
          <cell r="N548">
            <v>256.83699999999999</v>
          </cell>
          <cell r="O548">
            <v>721.97500000000002</v>
          </cell>
          <cell r="P548">
            <v>165.886</v>
          </cell>
          <cell r="Q548">
            <v>591.01700000000005</v>
          </cell>
          <cell r="R548">
            <v>126.571</v>
          </cell>
          <cell r="S548">
            <v>219.09299999999999</v>
          </cell>
          <cell r="T548">
            <v>78.844999999999999</v>
          </cell>
          <cell r="U548">
            <v>392.166</v>
          </cell>
          <cell r="V548">
            <v>147.82400000000001</v>
          </cell>
          <cell r="W548">
            <v>43.152000000000001</v>
          </cell>
          <cell r="X548">
            <v>31.675000000000001</v>
          </cell>
          <cell r="Y548">
            <v>113.977</v>
          </cell>
          <cell r="Z548">
            <v>95.653000000000006</v>
          </cell>
          <cell r="AA548">
            <v>117.188</v>
          </cell>
          <cell r="AB548">
            <v>663.76</v>
          </cell>
          <cell r="AC548">
            <v>759.77700000000004</v>
          </cell>
          <cell r="AD548">
            <v>112.45099999999999</v>
          </cell>
          <cell r="AE548">
            <v>153.12899999999999</v>
          </cell>
        </row>
        <row r="549">
          <cell r="A549">
            <v>38625</v>
          </cell>
          <cell r="B549">
            <v>4655.8029999999999</v>
          </cell>
          <cell r="C549">
            <v>615.50099999999998</v>
          </cell>
          <cell r="D549">
            <v>362.09</v>
          </cell>
          <cell r="E549">
            <v>2201.4169999999999</v>
          </cell>
          <cell r="F549">
            <v>9772.0049999999992</v>
          </cell>
          <cell r="G549">
            <v>362.99099999999999</v>
          </cell>
          <cell r="H549">
            <v>11797.8</v>
          </cell>
          <cell r="I549">
            <v>992.226</v>
          </cell>
          <cell r="J549">
            <v>1931.644</v>
          </cell>
          <cell r="K549">
            <v>109.336</v>
          </cell>
          <cell r="L549">
            <v>721.58500000000004</v>
          </cell>
          <cell r="M549">
            <v>124.749</v>
          </cell>
          <cell r="N549">
            <v>256.83699999999999</v>
          </cell>
          <cell r="O549">
            <v>721.97500000000002</v>
          </cell>
          <cell r="P549">
            <v>165.886</v>
          </cell>
          <cell r="Q549">
            <v>591.01700000000005</v>
          </cell>
          <cell r="R549">
            <v>126.571</v>
          </cell>
          <cell r="S549">
            <v>219.09299999999999</v>
          </cell>
          <cell r="T549">
            <v>78.844999999999999</v>
          </cell>
          <cell r="U549">
            <v>392.166</v>
          </cell>
          <cell r="V549">
            <v>147.82400000000001</v>
          </cell>
          <cell r="W549">
            <v>43.152000000000001</v>
          </cell>
          <cell r="X549">
            <v>31.675000000000001</v>
          </cell>
          <cell r="Y549">
            <v>113.977</v>
          </cell>
          <cell r="Z549">
            <v>95.653000000000006</v>
          </cell>
          <cell r="AA549">
            <v>117.188</v>
          </cell>
          <cell r="AB549">
            <v>663.76</v>
          </cell>
          <cell r="AC549">
            <v>759.77700000000004</v>
          </cell>
          <cell r="AD549">
            <v>112.45099999999999</v>
          </cell>
          <cell r="AE549">
            <v>153.12899999999999</v>
          </cell>
        </row>
        <row r="550">
          <cell r="A550">
            <v>38656</v>
          </cell>
          <cell r="B550">
            <v>4655.8029999999999</v>
          </cell>
          <cell r="C550">
            <v>615.50099999999998</v>
          </cell>
          <cell r="D550">
            <v>362.09</v>
          </cell>
          <cell r="E550">
            <v>2201.4169999999999</v>
          </cell>
          <cell r="F550">
            <v>9772.0049999999992</v>
          </cell>
          <cell r="G550">
            <v>362.99099999999999</v>
          </cell>
          <cell r="H550">
            <v>11797.8</v>
          </cell>
          <cell r="I550">
            <v>992.226</v>
          </cell>
          <cell r="J550">
            <v>1931.644</v>
          </cell>
          <cell r="K550">
            <v>109.336</v>
          </cell>
          <cell r="L550">
            <v>721.58500000000004</v>
          </cell>
          <cell r="M550">
            <v>124.749</v>
          </cell>
          <cell r="N550">
            <v>256.83699999999999</v>
          </cell>
          <cell r="O550">
            <v>721.97500000000002</v>
          </cell>
          <cell r="P550">
            <v>165.886</v>
          </cell>
          <cell r="Q550">
            <v>591.01700000000005</v>
          </cell>
          <cell r="R550">
            <v>126.571</v>
          </cell>
          <cell r="S550">
            <v>219.09299999999999</v>
          </cell>
          <cell r="T550">
            <v>78.844999999999999</v>
          </cell>
          <cell r="U550">
            <v>392.166</v>
          </cell>
          <cell r="V550">
            <v>147.82400000000001</v>
          </cell>
          <cell r="W550">
            <v>43.152000000000001</v>
          </cell>
          <cell r="X550">
            <v>31.675000000000001</v>
          </cell>
          <cell r="Y550">
            <v>113.977</v>
          </cell>
          <cell r="Z550">
            <v>95.653000000000006</v>
          </cell>
          <cell r="AA550">
            <v>117.188</v>
          </cell>
          <cell r="AB550">
            <v>663.76</v>
          </cell>
          <cell r="AC550">
            <v>759.77700000000004</v>
          </cell>
          <cell r="AD550">
            <v>112.45099999999999</v>
          </cell>
          <cell r="AE550">
            <v>153.12899999999999</v>
          </cell>
        </row>
        <row r="551">
          <cell r="A551">
            <v>38686</v>
          </cell>
          <cell r="B551">
            <v>4655.8029999999999</v>
          </cell>
          <cell r="C551">
            <v>615.50099999999998</v>
          </cell>
          <cell r="D551">
            <v>362.09</v>
          </cell>
          <cell r="E551">
            <v>2201.4169999999999</v>
          </cell>
          <cell r="F551">
            <v>9772.0049999999992</v>
          </cell>
          <cell r="G551">
            <v>362.99099999999999</v>
          </cell>
          <cell r="H551">
            <v>11797.8</v>
          </cell>
          <cell r="I551">
            <v>992.226</v>
          </cell>
          <cell r="J551">
            <v>1931.644</v>
          </cell>
          <cell r="K551">
            <v>109.336</v>
          </cell>
          <cell r="L551">
            <v>721.58500000000004</v>
          </cell>
          <cell r="M551">
            <v>124.749</v>
          </cell>
          <cell r="N551">
            <v>256.83699999999999</v>
          </cell>
          <cell r="O551">
            <v>721.97500000000002</v>
          </cell>
          <cell r="P551">
            <v>165.886</v>
          </cell>
          <cell r="Q551">
            <v>591.01700000000005</v>
          </cell>
          <cell r="R551">
            <v>126.571</v>
          </cell>
          <cell r="S551">
            <v>219.09299999999999</v>
          </cell>
          <cell r="T551">
            <v>78.844999999999999</v>
          </cell>
          <cell r="U551">
            <v>392.166</v>
          </cell>
          <cell r="V551">
            <v>147.82400000000001</v>
          </cell>
          <cell r="W551">
            <v>43.152000000000001</v>
          </cell>
          <cell r="X551">
            <v>31.675000000000001</v>
          </cell>
          <cell r="Y551">
            <v>113.977</v>
          </cell>
          <cell r="Z551">
            <v>95.653000000000006</v>
          </cell>
          <cell r="AA551">
            <v>117.188</v>
          </cell>
          <cell r="AB551">
            <v>663.76</v>
          </cell>
          <cell r="AC551">
            <v>759.77700000000004</v>
          </cell>
          <cell r="AD551">
            <v>112.45099999999999</v>
          </cell>
          <cell r="AE551">
            <v>153.12899999999999</v>
          </cell>
        </row>
        <row r="552">
          <cell r="A552">
            <v>38717</v>
          </cell>
          <cell r="B552">
            <v>4571.8760000000002</v>
          </cell>
          <cell r="C552">
            <v>696.47199999999998</v>
          </cell>
          <cell r="D552">
            <v>370.58</v>
          </cell>
          <cell r="E552">
            <v>2280.5390000000002</v>
          </cell>
          <cell r="F552">
            <v>10143.259</v>
          </cell>
          <cell r="G552">
            <v>372.476</v>
          </cell>
          <cell r="H552">
            <v>12564.3</v>
          </cell>
          <cell r="I552">
            <v>1133.76</v>
          </cell>
          <cell r="J552">
            <v>2256.9029999999998</v>
          </cell>
          <cell r="K552">
            <v>123.50700000000001</v>
          </cell>
          <cell r="L552">
            <v>834.21699999999998</v>
          </cell>
          <cell r="M552">
            <v>137.953</v>
          </cell>
          <cell r="N552">
            <v>285.86900000000003</v>
          </cell>
          <cell r="O552">
            <v>844.86300000000006</v>
          </cell>
          <cell r="P552">
            <v>177.77199999999999</v>
          </cell>
          <cell r="Q552">
            <v>764.00099999999998</v>
          </cell>
          <cell r="R552">
            <v>133.959</v>
          </cell>
          <cell r="S552">
            <v>247.06399999999999</v>
          </cell>
          <cell r="T552">
            <v>89.686000000000007</v>
          </cell>
          <cell r="U552">
            <v>482.98</v>
          </cell>
          <cell r="V552">
            <v>180.61699999999999</v>
          </cell>
          <cell r="W552">
            <v>57.124000000000002</v>
          </cell>
          <cell r="X552">
            <v>43.04</v>
          </cell>
          <cell r="Y552">
            <v>130.05199999999999</v>
          </cell>
          <cell r="Z552">
            <v>123.05500000000001</v>
          </cell>
          <cell r="AA552">
            <v>146.52500000000001</v>
          </cell>
          <cell r="AB552">
            <v>882.18499999999995</v>
          </cell>
          <cell r="AC552">
            <v>848.947</v>
          </cell>
          <cell r="AD552">
            <v>145.51400000000001</v>
          </cell>
          <cell r="AE552">
            <v>183.19300000000001</v>
          </cell>
        </row>
        <row r="553">
          <cell r="A553">
            <v>38748</v>
          </cell>
          <cell r="B553">
            <v>4571.8760000000002</v>
          </cell>
          <cell r="C553">
            <v>696.47199999999998</v>
          </cell>
          <cell r="D553">
            <v>370.58</v>
          </cell>
          <cell r="E553">
            <v>2280.5390000000002</v>
          </cell>
          <cell r="F553">
            <v>10143.259</v>
          </cell>
          <cell r="G553">
            <v>372.476</v>
          </cell>
          <cell r="H553">
            <v>12564.3</v>
          </cell>
          <cell r="I553">
            <v>1133.76</v>
          </cell>
          <cell r="J553">
            <v>2256.9029999999998</v>
          </cell>
          <cell r="K553">
            <v>123.50700000000001</v>
          </cell>
          <cell r="L553">
            <v>834.21699999999998</v>
          </cell>
          <cell r="M553">
            <v>137.953</v>
          </cell>
          <cell r="N553">
            <v>285.86900000000003</v>
          </cell>
          <cell r="O553">
            <v>844.86300000000006</v>
          </cell>
          <cell r="P553">
            <v>177.77199999999999</v>
          </cell>
          <cell r="Q553">
            <v>764.00099999999998</v>
          </cell>
          <cell r="R553">
            <v>133.959</v>
          </cell>
          <cell r="S553">
            <v>247.06399999999999</v>
          </cell>
          <cell r="T553">
            <v>89.686000000000007</v>
          </cell>
          <cell r="U553">
            <v>482.98</v>
          </cell>
          <cell r="V553">
            <v>180.61699999999999</v>
          </cell>
          <cell r="W553">
            <v>57.124000000000002</v>
          </cell>
          <cell r="X553">
            <v>43.04</v>
          </cell>
          <cell r="Y553">
            <v>130.05199999999999</v>
          </cell>
          <cell r="Z553">
            <v>123.05500000000001</v>
          </cell>
          <cell r="AA553">
            <v>146.52500000000001</v>
          </cell>
          <cell r="AB553">
            <v>882.18499999999995</v>
          </cell>
          <cell r="AC553">
            <v>848.947</v>
          </cell>
          <cell r="AD553">
            <v>145.51400000000001</v>
          </cell>
          <cell r="AE553">
            <v>183.19300000000001</v>
          </cell>
        </row>
        <row r="554">
          <cell r="A554">
            <v>38776</v>
          </cell>
          <cell r="B554">
            <v>4571.8760000000002</v>
          </cell>
          <cell r="C554">
            <v>696.47199999999998</v>
          </cell>
          <cell r="D554">
            <v>370.58</v>
          </cell>
          <cell r="E554">
            <v>2280.5390000000002</v>
          </cell>
          <cell r="F554">
            <v>10143.259</v>
          </cell>
          <cell r="G554">
            <v>372.476</v>
          </cell>
          <cell r="H554">
            <v>12564.3</v>
          </cell>
          <cell r="I554">
            <v>1133.76</v>
          </cell>
          <cell r="J554">
            <v>2256.9029999999998</v>
          </cell>
          <cell r="K554">
            <v>123.50700000000001</v>
          </cell>
          <cell r="L554">
            <v>834.21699999999998</v>
          </cell>
          <cell r="M554">
            <v>137.953</v>
          </cell>
          <cell r="N554">
            <v>285.86900000000003</v>
          </cell>
          <cell r="O554">
            <v>844.86300000000006</v>
          </cell>
          <cell r="P554">
            <v>177.77199999999999</v>
          </cell>
          <cell r="Q554">
            <v>764.00099999999998</v>
          </cell>
          <cell r="R554">
            <v>133.959</v>
          </cell>
          <cell r="S554">
            <v>247.06399999999999</v>
          </cell>
          <cell r="T554">
            <v>89.686000000000007</v>
          </cell>
          <cell r="U554">
            <v>482.98</v>
          </cell>
          <cell r="V554">
            <v>180.61699999999999</v>
          </cell>
          <cell r="W554">
            <v>57.124000000000002</v>
          </cell>
          <cell r="X554">
            <v>43.04</v>
          </cell>
          <cell r="Y554">
            <v>130.05199999999999</v>
          </cell>
          <cell r="Z554">
            <v>123.05500000000001</v>
          </cell>
          <cell r="AA554">
            <v>146.52500000000001</v>
          </cell>
          <cell r="AB554">
            <v>882.18499999999995</v>
          </cell>
          <cell r="AC554">
            <v>848.947</v>
          </cell>
          <cell r="AD554">
            <v>145.51400000000001</v>
          </cell>
          <cell r="AE554">
            <v>183.19300000000001</v>
          </cell>
        </row>
        <row r="555">
          <cell r="A555">
            <v>38807</v>
          </cell>
          <cell r="B555">
            <v>4571.8760000000002</v>
          </cell>
          <cell r="C555">
            <v>696.47199999999998</v>
          </cell>
          <cell r="D555">
            <v>370.58</v>
          </cell>
          <cell r="E555">
            <v>2280.5390000000002</v>
          </cell>
          <cell r="F555">
            <v>10143.259</v>
          </cell>
          <cell r="G555">
            <v>372.476</v>
          </cell>
          <cell r="H555">
            <v>12564.3</v>
          </cell>
          <cell r="I555">
            <v>1133.76</v>
          </cell>
          <cell r="J555">
            <v>2256.9029999999998</v>
          </cell>
          <cell r="K555">
            <v>123.50700000000001</v>
          </cell>
          <cell r="L555">
            <v>834.21699999999998</v>
          </cell>
          <cell r="M555">
            <v>137.953</v>
          </cell>
          <cell r="N555">
            <v>285.86900000000003</v>
          </cell>
          <cell r="O555">
            <v>844.86300000000006</v>
          </cell>
          <cell r="P555">
            <v>177.77199999999999</v>
          </cell>
          <cell r="Q555">
            <v>764.00099999999998</v>
          </cell>
          <cell r="R555">
            <v>133.959</v>
          </cell>
          <cell r="S555">
            <v>247.06399999999999</v>
          </cell>
          <cell r="T555">
            <v>89.686000000000007</v>
          </cell>
          <cell r="U555">
            <v>482.98</v>
          </cell>
          <cell r="V555">
            <v>180.61699999999999</v>
          </cell>
          <cell r="W555">
            <v>57.124000000000002</v>
          </cell>
          <cell r="X555">
            <v>43.04</v>
          </cell>
          <cell r="Y555">
            <v>130.05199999999999</v>
          </cell>
          <cell r="Z555">
            <v>123.05500000000001</v>
          </cell>
          <cell r="AA555">
            <v>146.52500000000001</v>
          </cell>
          <cell r="AB555">
            <v>882.18499999999995</v>
          </cell>
          <cell r="AC555">
            <v>848.947</v>
          </cell>
          <cell r="AD555">
            <v>145.51400000000001</v>
          </cell>
          <cell r="AE555">
            <v>183.19300000000001</v>
          </cell>
        </row>
        <row r="556">
          <cell r="A556">
            <v>38837</v>
          </cell>
          <cell r="B556">
            <v>4571.8760000000002</v>
          </cell>
          <cell r="C556">
            <v>696.47199999999998</v>
          </cell>
          <cell r="D556">
            <v>370.58</v>
          </cell>
          <cell r="E556">
            <v>2280.5390000000002</v>
          </cell>
          <cell r="F556">
            <v>10143.259</v>
          </cell>
          <cell r="G556">
            <v>372.476</v>
          </cell>
          <cell r="H556">
            <v>12564.3</v>
          </cell>
          <cell r="I556">
            <v>1133.76</v>
          </cell>
          <cell r="J556">
            <v>2256.9029999999998</v>
          </cell>
          <cell r="K556">
            <v>123.50700000000001</v>
          </cell>
          <cell r="L556">
            <v>834.21699999999998</v>
          </cell>
          <cell r="M556">
            <v>137.953</v>
          </cell>
          <cell r="N556">
            <v>285.86900000000003</v>
          </cell>
          <cell r="O556">
            <v>844.86300000000006</v>
          </cell>
          <cell r="P556">
            <v>177.77199999999999</v>
          </cell>
          <cell r="Q556">
            <v>764.00099999999998</v>
          </cell>
          <cell r="R556">
            <v>133.959</v>
          </cell>
          <cell r="S556">
            <v>247.06399999999999</v>
          </cell>
          <cell r="T556">
            <v>89.686000000000007</v>
          </cell>
          <cell r="U556">
            <v>482.98</v>
          </cell>
          <cell r="V556">
            <v>180.61699999999999</v>
          </cell>
          <cell r="W556">
            <v>57.124000000000002</v>
          </cell>
          <cell r="X556">
            <v>43.04</v>
          </cell>
          <cell r="Y556">
            <v>130.05199999999999</v>
          </cell>
          <cell r="Z556">
            <v>123.05500000000001</v>
          </cell>
          <cell r="AA556">
            <v>146.52500000000001</v>
          </cell>
          <cell r="AB556">
            <v>882.18499999999995</v>
          </cell>
          <cell r="AC556">
            <v>848.947</v>
          </cell>
          <cell r="AD556">
            <v>145.51400000000001</v>
          </cell>
          <cell r="AE556">
            <v>183.19300000000001</v>
          </cell>
        </row>
        <row r="557">
          <cell r="A557">
            <v>38868</v>
          </cell>
          <cell r="B557">
            <v>4571.8760000000002</v>
          </cell>
          <cell r="C557">
            <v>696.47199999999998</v>
          </cell>
          <cell r="D557">
            <v>370.58</v>
          </cell>
          <cell r="E557">
            <v>2280.5390000000002</v>
          </cell>
          <cell r="F557">
            <v>10143.259</v>
          </cell>
          <cell r="G557">
            <v>372.476</v>
          </cell>
          <cell r="H557">
            <v>12564.3</v>
          </cell>
          <cell r="I557">
            <v>1133.76</v>
          </cell>
          <cell r="J557">
            <v>2256.9029999999998</v>
          </cell>
          <cell r="K557">
            <v>123.50700000000001</v>
          </cell>
          <cell r="L557">
            <v>834.21699999999998</v>
          </cell>
          <cell r="M557">
            <v>137.953</v>
          </cell>
          <cell r="N557">
            <v>285.86900000000003</v>
          </cell>
          <cell r="O557">
            <v>844.86300000000006</v>
          </cell>
          <cell r="P557">
            <v>177.77199999999999</v>
          </cell>
          <cell r="Q557">
            <v>764.00099999999998</v>
          </cell>
          <cell r="R557">
            <v>133.959</v>
          </cell>
          <cell r="S557">
            <v>247.06399999999999</v>
          </cell>
          <cell r="T557">
            <v>89.686000000000007</v>
          </cell>
          <cell r="U557">
            <v>482.98</v>
          </cell>
          <cell r="V557">
            <v>180.61699999999999</v>
          </cell>
          <cell r="W557">
            <v>57.124000000000002</v>
          </cell>
          <cell r="X557">
            <v>43.04</v>
          </cell>
          <cell r="Y557">
            <v>130.05199999999999</v>
          </cell>
          <cell r="Z557">
            <v>123.05500000000001</v>
          </cell>
          <cell r="AA557">
            <v>146.52500000000001</v>
          </cell>
          <cell r="AB557">
            <v>882.18499999999995</v>
          </cell>
          <cell r="AC557">
            <v>848.947</v>
          </cell>
          <cell r="AD557">
            <v>145.51400000000001</v>
          </cell>
          <cell r="AE557">
            <v>183.19300000000001</v>
          </cell>
        </row>
        <row r="558">
          <cell r="A558">
            <v>38898</v>
          </cell>
          <cell r="B558">
            <v>4571.8760000000002</v>
          </cell>
          <cell r="C558">
            <v>696.47199999999998</v>
          </cell>
          <cell r="D558">
            <v>370.58</v>
          </cell>
          <cell r="E558">
            <v>2280.5390000000002</v>
          </cell>
          <cell r="F558">
            <v>10143.259</v>
          </cell>
          <cell r="G558">
            <v>372.476</v>
          </cell>
          <cell r="H558">
            <v>12564.3</v>
          </cell>
          <cell r="I558">
            <v>1133.76</v>
          </cell>
          <cell r="J558">
            <v>2256.9029999999998</v>
          </cell>
          <cell r="K558">
            <v>123.50700000000001</v>
          </cell>
          <cell r="L558">
            <v>834.21699999999998</v>
          </cell>
          <cell r="M558">
            <v>137.953</v>
          </cell>
          <cell r="N558">
            <v>285.86900000000003</v>
          </cell>
          <cell r="O558">
            <v>844.86300000000006</v>
          </cell>
          <cell r="P558">
            <v>177.77199999999999</v>
          </cell>
          <cell r="Q558">
            <v>764.00099999999998</v>
          </cell>
          <cell r="R558">
            <v>133.959</v>
          </cell>
          <cell r="S558">
            <v>247.06399999999999</v>
          </cell>
          <cell r="T558">
            <v>89.686000000000007</v>
          </cell>
          <cell r="U558">
            <v>482.98</v>
          </cell>
          <cell r="V558">
            <v>180.61699999999999</v>
          </cell>
          <cell r="W558">
            <v>57.124000000000002</v>
          </cell>
          <cell r="X558">
            <v>43.04</v>
          </cell>
          <cell r="Y558">
            <v>130.05199999999999</v>
          </cell>
          <cell r="Z558">
            <v>123.05500000000001</v>
          </cell>
          <cell r="AA558">
            <v>146.52500000000001</v>
          </cell>
          <cell r="AB558">
            <v>882.18499999999995</v>
          </cell>
          <cell r="AC558">
            <v>848.947</v>
          </cell>
          <cell r="AD558">
            <v>145.51400000000001</v>
          </cell>
          <cell r="AE558">
            <v>183.19300000000001</v>
          </cell>
        </row>
        <row r="559">
          <cell r="A559">
            <v>38929</v>
          </cell>
          <cell r="B559">
            <v>4571.8760000000002</v>
          </cell>
          <cell r="C559">
            <v>696.47199999999998</v>
          </cell>
          <cell r="D559">
            <v>370.58</v>
          </cell>
          <cell r="E559">
            <v>2280.5390000000002</v>
          </cell>
          <cell r="F559">
            <v>10143.259</v>
          </cell>
          <cell r="G559">
            <v>372.476</v>
          </cell>
          <cell r="H559">
            <v>12564.3</v>
          </cell>
          <cell r="I559">
            <v>1133.76</v>
          </cell>
          <cell r="J559">
            <v>2256.9029999999998</v>
          </cell>
          <cell r="K559">
            <v>123.50700000000001</v>
          </cell>
          <cell r="L559">
            <v>834.21699999999998</v>
          </cell>
          <cell r="M559">
            <v>137.953</v>
          </cell>
          <cell r="N559">
            <v>285.86900000000003</v>
          </cell>
          <cell r="O559">
            <v>844.86300000000006</v>
          </cell>
          <cell r="P559">
            <v>177.77199999999999</v>
          </cell>
          <cell r="Q559">
            <v>764.00099999999998</v>
          </cell>
          <cell r="R559">
            <v>133.959</v>
          </cell>
          <cell r="S559">
            <v>247.06399999999999</v>
          </cell>
          <cell r="T559">
            <v>89.686000000000007</v>
          </cell>
          <cell r="U559">
            <v>482.98</v>
          </cell>
          <cell r="V559">
            <v>180.61699999999999</v>
          </cell>
          <cell r="W559">
            <v>57.124000000000002</v>
          </cell>
          <cell r="X559">
            <v>43.04</v>
          </cell>
          <cell r="Y559">
            <v>130.05199999999999</v>
          </cell>
          <cell r="Z559">
            <v>123.05500000000001</v>
          </cell>
          <cell r="AA559">
            <v>146.52500000000001</v>
          </cell>
          <cell r="AB559">
            <v>882.18499999999995</v>
          </cell>
          <cell r="AC559">
            <v>848.947</v>
          </cell>
          <cell r="AD559">
            <v>145.51400000000001</v>
          </cell>
          <cell r="AE559">
            <v>183.19300000000001</v>
          </cell>
        </row>
        <row r="560">
          <cell r="A560">
            <v>38960</v>
          </cell>
          <cell r="B560">
            <v>4571.8760000000002</v>
          </cell>
          <cell r="C560">
            <v>696.47199999999998</v>
          </cell>
          <cell r="D560">
            <v>370.58</v>
          </cell>
          <cell r="E560">
            <v>2280.5390000000002</v>
          </cell>
          <cell r="F560">
            <v>10143.259</v>
          </cell>
          <cell r="G560">
            <v>372.476</v>
          </cell>
          <cell r="H560">
            <v>12564.3</v>
          </cell>
          <cell r="I560">
            <v>1133.76</v>
          </cell>
          <cell r="J560">
            <v>2256.9029999999998</v>
          </cell>
          <cell r="K560">
            <v>123.50700000000001</v>
          </cell>
          <cell r="L560">
            <v>834.21699999999998</v>
          </cell>
          <cell r="M560">
            <v>137.953</v>
          </cell>
          <cell r="N560">
            <v>285.86900000000003</v>
          </cell>
          <cell r="O560">
            <v>844.86300000000006</v>
          </cell>
          <cell r="P560">
            <v>177.77199999999999</v>
          </cell>
          <cell r="Q560">
            <v>764.00099999999998</v>
          </cell>
          <cell r="R560">
            <v>133.959</v>
          </cell>
          <cell r="S560">
            <v>247.06399999999999</v>
          </cell>
          <cell r="T560">
            <v>89.686000000000007</v>
          </cell>
          <cell r="U560">
            <v>482.98</v>
          </cell>
          <cell r="V560">
            <v>180.61699999999999</v>
          </cell>
          <cell r="W560">
            <v>57.124000000000002</v>
          </cell>
          <cell r="X560">
            <v>43.04</v>
          </cell>
          <cell r="Y560">
            <v>130.05199999999999</v>
          </cell>
          <cell r="Z560">
            <v>123.05500000000001</v>
          </cell>
          <cell r="AA560">
            <v>146.52500000000001</v>
          </cell>
          <cell r="AB560">
            <v>882.18499999999995</v>
          </cell>
          <cell r="AC560">
            <v>848.947</v>
          </cell>
          <cell r="AD560">
            <v>145.51400000000001</v>
          </cell>
          <cell r="AE560">
            <v>183.19300000000001</v>
          </cell>
        </row>
        <row r="561">
          <cell r="A561">
            <v>38990</v>
          </cell>
          <cell r="B561">
            <v>4571.8760000000002</v>
          </cell>
          <cell r="C561">
            <v>696.47199999999998</v>
          </cell>
          <cell r="D561">
            <v>370.58</v>
          </cell>
          <cell r="E561">
            <v>2280.5390000000002</v>
          </cell>
          <cell r="F561">
            <v>10143.259</v>
          </cell>
          <cell r="G561">
            <v>372.476</v>
          </cell>
          <cell r="H561">
            <v>12564.3</v>
          </cell>
          <cell r="I561">
            <v>1133.76</v>
          </cell>
          <cell r="J561">
            <v>2256.9029999999998</v>
          </cell>
          <cell r="K561">
            <v>123.50700000000001</v>
          </cell>
          <cell r="L561">
            <v>834.21699999999998</v>
          </cell>
          <cell r="M561">
            <v>137.953</v>
          </cell>
          <cell r="N561">
            <v>285.86900000000003</v>
          </cell>
          <cell r="O561">
            <v>844.86300000000006</v>
          </cell>
          <cell r="P561">
            <v>177.77199999999999</v>
          </cell>
          <cell r="Q561">
            <v>764.00099999999998</v>
          </cell>
          <cell r="R561">
            <v>133.959</v>
          </cell>
          <cell r="S561">
            <v>247.06399999999999</v>
          </cell>
          <cell r="T561">
            <v>89.686000000000007</v>
          </cell>
          <cell r="U561">
            <v>482.98</v>
          </cell>
          <cell r="V561">
            <v>180.61699999999999</v>
          </cell>
          <cell r="W561">
            <v>57.124000000000002</v>
          </cell>
          <cell r="X561">
            <v>43.04</v>
          </cell>
          <cell r="Y561">
            <v>130.05199999999999</v>
          </cell>
          <cell r="Z561">
            <v>123.05500000000001</v>
          </cell>
          <cell r="AA561">
            <v>146.52500000000001</v>
          </cell>
          <cell r="AB561">
            <v>882.18499999999995</v>
          </cell>
          <cell r="AC561">
            <v>848.947</v>
          </cell>
          <cell r="AD561">
            <v>145.51400000000001</v>
          </cell>
          <cell r="AE561">
            <v>183.19300000000001</v>
          </cell>
        </row>
        <row r="562">
          <cell r="A562">
            <v>39021</v>
          </cell>
          <cell r="B562">
            <v>4571.8760000000002</v>
          </cell>
          <cell r="C562">
            <v>696.47199999999998</v>
          </cell>
          <cell r="D562">
            <v>370.58</v>
          </cell>
          <cell r="E562">
            <v>2280.5390000000002</v>
          </cell>
          <cell r="F562">
            <v>10143.259</v>
          </cell>
          <cell r="G562">
            <v>372.476</v>
          </cell>
          <cell r="H562">
            <v>12564.3</v>
          </cell>
          <cell r="I562">
            <v>1133.76</v>
          </cell>
          <cell r="J562">
            <v>2256.9029999999998</v>
          </cell>
          <cell r="K562">
            <v>123.50700000000001</v>
          </cell>
          <cell r="L562">
            <v>834.21699999999998</v>
          </cell>
          <cell r="M562">
            <v>137.953</v>
          </cell>
          <cell r="N562">
            <v>285.86900000000003</v>
          </cell>
          <cell r="O562">
            <v>844.86300000000006</v>
          </cell>
          <cell r="P562">
            <v>177.77199999999999</v>
          </cell>
          <cell r="Q562">
            <v>764.00099999999998</v>
          </cell>
          <cell r="R562">
            <v>133.959</v>
          </cell>
          <cell r="S562">
            <v>247.06399999999999</v>
          </cell>
          <cell r="T562">
            <v>89.686000000000007</v>
          </cell>
          <cell r="U562">
            <v>482.98</v>
          </cell>
          <cell r="V562">
            <v>180.61699999999999</v>
          </cell>
          <cell r="W562">
            <v>57.124000000000002</v>
          </cell>
          <cell r="X562">
            <v>43.04</v>
          </cell>
          <cell r="Y562">
            <v>130.05199999999999</v>
          </cell>
          <cell r="Z562">
            <v>123.05500000000001</v>
          </cell>
          <cell r="AA562">
            <v>146.52500000000001</v>
          </cell>
          <cell r="AB562">
            <v>882.18499999999995</v>
          </cell>
          <cell r="AC562">
            <v>848.947</v>
          </cell>
          <cell r="AD562">
            <v>145.51400000000001</v>
          </cell>
          <cell r="AE562">
            <v>183.19300000000001</v>
          </cell>
        </row>
        <row r="563">
          <cell r="A563">
            <v>39051</v>
          </cell>
          <cell r="B563">
            <v>4571.8760000000002</v>
          </cell>
          <cell r="C563">
            <v>696.47199999999998</v>
          </cell>
          <cell r="D563">
            <v>370.58</v>
          </cell>
          <cell r="E563">
            <v>2280.5390000000002</v>
          </cell>
          <cell r="F563">
            <v>10143.259</v>
          </cell>
          <cell r="G563">
            <v>372.476</v>
          </cell>
          <cell r="H563">
            <v>12564.3</v>
          </cell>
          <cell r="I563">
            <v>1133.76</v>
          </cell>
          <cell r="J563">
            <v>2256.9029999999998</v>
          </cell>
          <cell r="K563">
            <v>123.50700000000001</v>
          </cell>
          <cell r="L563">
            <v>834.21699999999998</v>
          </cell>
          <cell r="M563">
            <v>137.953</v>
          </cell>
          <cell r="N563">
            <v>285.86900000000003</v>
          </cell>
          <cell r="O563">
            <v>844.86300000000006</v>
          </cell>
          <cell r="P563">
            <v>177.77199999999999</v>
          </cell>
          <cell r="Q563">
            <v>764.00099999999998</v>
          </cell>
          <cell r="R563">
            <v>133.959</v>
          </cell>
          <cell r="S563">
            <v>247.06399999999999</v>
          </cell>
          <cell r="T563">
            <v>89.686000000000007</v>
          </cell>
          <cell r="U563">
            <v>482.98</v>
          </cell>
          <cell r="V563">
            <v>180.61699999999999</v>
          </cell>
          <cell r="W563">
            <v>57.124000000000002</v>
          </cell>
          <cell r="X563">
            <v>43.04</v>
          </cell>
          <cell r="Y563">
            <v>130.05199999999999</v>
          </cell>
          <cell r="Z563">
            <v>123.05500000000001</v>
          </cell>
          <cell r="AA563">
            <v>146.52500000000001</v>
          </cell>
          <cell r="AB563">
            <v>882.18499999999995</v>
          </cell>
          <cell r="AC563">
            <v>848.947</v>
          </cell>
          <cell r="AD563">
            <v>145.51400000000001</v>
          </cell>
          <cell r="AE563">
            <v>183.19300000000001</v>
          </cell>
        </row>
        <row r="564">
          <cell r="A564">
            <v>39082</v>
          </cell>
          <cell r="B564">
            <v>4356.7610000000004</v>
          </cell>
          <cell r="C564">
            <v>749.80499999999995</v>
          </cell>
          <cell r="D564">
            <v>399.07600000000002</v>
          </cell>
          <cell r="E564">
            <v>2444.5790000000002</v>
          </cell>
          <cell r="F564">
            <v>10757.987999999999</v>
          </cell>
          <cell r="G564">
            <v>391.23399999999998</v>
          </cell>
          <cell r="H564">
            <v>13314.5</v>
          </cell>
          <cell r="I564">
            <v>1278.6110000000001</v>
          </cell>
          <cell r="J564">
            <v>2712.951</v>
          </cell>
          <cell r="K564">
            <v>139.125</v>
          </cell>
          <cell r="L564">
            <v>949.11699999999996</v>
          </cell>
          <cell r="M564">
            <v>156.601</v>
          </cell>
          <cell r="N564">
            <v>364.57100000000003</v>
          </cell>
          <cell r="O564">
            <v>951.77300000000002</v>
          </cell>
          <cell r="P564">
            <v>189.93199999999999</v>
          </cell>
          <cell r="Q564">
            <v>989.93100000000004</v>
          </cell>
          <cell r="R564">
            <v>145.47999999999999</v>
          </cell>
          <cell r="S564">
            <v>261.00700000000001</v>
          </cell>
          <cell r="T564">
            <v>107.48399999999999</v>
          </cell>
          <cell r="U564">
            <v>530.9</v>
          </cell>
          <cell r="V564">
            <v>222.10599999999999</v>
          </cell>
          <cell r="W564">
            <v>81.004000000000005</v>
          </cell>
          <cell r="X564">
            <v>60.497</v>
          </cell>
          <cell r="Y564">
            <v>148.345</v>
          </cell>
          <cell r="Z564">
            <v>154.66999999999999</v>
          </cell>
          <cell r="AA564">
            <v>162.74</v>
          </cell>
          <cell r="AB564">
            <v>1088.9169999999999</v>
          </cell>
          <cell r="AC564">
            <v>952.27599999999995</v>
          </cell>
          <cell r="AD564">
            <v>183.47800000000001</v>
          </cell>
          <cell r="AE564">
            <v>214.066</v>
          </cell>
        </row>
        <row r="565">
          <cell r="A565">
            <v>39113</v>
          </cell>
          <cell r="B565">
            <v>4356.7610000000004</v>
          </cell>
          <cell r="C565">
            <v>749.80499999999995</v>
          </cell>
          <cell r="D565">
            <v>399.07600000000002</v>
          </cell>
          <cell r="E565">
            <v>2444.5790000000002</v>
          </cell>
          <cell r="F565">
            <v>10757.987999999999</v>
          </cell>
          <cell r="G565">
            <v>391.23399999999998</v>
          </cell>
          <cell r="H565">
            <v>13314.5</v>
          </cell>
          <cell r="I565">
            <v>1278.6110000000001</v>
          </cell>
          <cell r="J565">
            <v>2712.951</v>
          </cell>
          <cell r="K565">
            <v>139.125</v>
          </cell>
          <cell r="L565">
            <v>949.11699999999996</v>
          </cell>
          <cell r="M565">
            <v>156.601</v>
          </cell>
          <cell r="N565">
            <v>364.57100000000003</v>
          </cell>
          <cell r="O565">
            <v>951.77300000000002</v>
          </cell>
          <cell r="P565">
            <v>189.93199999999999</v>
          </cell>
          <cell r="Q565">
            <v>989.93100000000004</v>
          </cell>
          <cell r="R565">
            <v>145.47999999999999</v>
          </cell>
          <cell r="S565">
            <v>261.00700000000001</v>
          </cell>
          <cell r="T565">
            <v>107.48399999999999</v>
          </cell>
          <cell r="U565">
            <v>530.9</v>
          </cell>
          <cell r="V565">
            <v>222.10599999999999</v>
          </cell>
          <cell r="W565">
            <v>81.004000000000005</v>
          </cell>
          <cell r="X565">
            <v>60.497</v>
          </cell>
          <cell r="Y565">
            <v>148.345</v>
          </cell>
          <cell r="Z565">
            <v>154.66999999999999</v>
          </cell>
          <cell r="AA565">
            <v>162.74</v>
          </cell>
          <cell r="AB565">
            <v>1088.9169999999999</v>
          </cell>
          <cell r="AC565">
            <v>952.27599999999995</v>
          </cell>
          <cell r="AD565">
            <v>183.47800000000001</v>
          </cell>
          <cell r="AE565">
            <v>214.066</v>
          </cell>
        </row>
        <row r="566">
          <cell r="A566">
            <v>39141</v>
          </cell>
          <cell r="B566">
            <v>4356.7610000000004</v>
          </cell>
          <cell r="C566">
            <v>749.80499999999995</v>
          </cell>
          <cell r="D566">
            <v>399.07600000000002</v>
          </cell>
          <cell r="E566">
            <v>2444.5790000000002</v>
          </cell>
          <cell r="F566">
            <v>10757.987999999999</v>
          </cell>
          <cell r="G566">
            <v>391.23399999999998</v>
          </cell>
          <cell r="H566">
            <v>13314.5</v>
          </cell>
          <cell r="I566">
            <v>1278.6110000000001</v>
          </cell>
          <cell r="J566">
            <v>2712.951</v>
          </cell>
          <cell r="K566">
            <v>139.125</v>
          </cell>
          <cell r="L566">
            <v>949.11699999999996</v>
          </cell>
          <cell r="M566">
            <v>156.601</v>
          </cell>
          <cell r="N566">
            <v>364.57100000000003</v>
          </cell>
          <cell r="O566">
            <v>951.77300000000002</v>
          </cell>
          <cell r="P566">
            <v>189.93199999999999</v>
          </cell>
          <cell r="Q566">
            <v>989.93100000000004</v>
          </cell>
          <cell r="R566">
            <v>145.47999999999999</v>
          </cell>
          <cell r="S566">
            <v>261.00700000000001</v>
          </cell>
          <cell r="T566">
            <v>107.48399999999999</v>
          </cell>
          <cell r="U566">
            <v>530.9</v>
          </cell>
          <cell r="V566">
            <v>222.10599999999999</v>
          </cell>
          <cell r="W566">
            <v>81.004000000000005</v>
          </cell>
          <cell r="X566">
            <v>60.497</v>
          </cell>
          <cell r="Y566">
            <v>148.345</v>
          </cell>
          <cell r="Z566">
            <v>154.66999999999999</v>
          </cell>
          <cell r="AA566">
            <v>162.74</v>
          </cell>
          <cell r="AB566">
            <v>1088.9169999999999</v>
          </cell>
          <cell r="AC566">
            <v>952.27599999999995</v>
          </cell>
          <cell r="AD566">
            <v>183.47800000000001</v>
          </cell>
          <cell r="AE566">
            <v>214.066</v>
          </cell>
        </row>
        <row r="567">
          <cell r="A567">
            <v>39172</v>
          </cell>
          <cell r="B567">
            <v>4356.7610000000004</v>
          </cell>
          <cell r="C567">
            <v>749.80499999999995</v>
          </cell>
          <cell r="D567">
            <v>399.07600000000002</v>
          </cell>
          <cell r="E567">
            <v>2444.5790000000002</v>
          </cell>
          <cell r="F567">
            <v>10757.987999999999</v>
          </cell>
          <cell r="G567">
            <v>391.23399999999998</v>
          </cell>
          <cell r="H567">
            <v>13314.5</v>
          </cell>
          <cell r="I567">
            <v>1278.6110000000001</v>
          </cell>
          <cell r="J567">
            <v>2712.951</v>
          </cell>
          <cell r="K567">
            <v>139.125</v>
          </cell>
          <cell r="L567">
            <v>949.11699999999996</v>
          </cell>
          <cell r="M567">
            <v>156.601</v>
          </cell>
          <cell r="N567">
            <v>364.57100000000003</v>
          </cell>
          <cell r="O567">
            <v>951.77300000000002</v>
          </cell>
          <cell r="P567">
            <v>189.93199999999999</v>
          </cell>
          <cell r="Q567">
            <v>989.93100000000004</v>
          </cell>
          <cell r="R567">
            <v>145.47999999999999</v>
          </cell>
          <cell r="S567">
            <v>261.00700000000001</v>
          </cell>
          <cell r="T567">
            <v>107.48399999999999</v>
          </cell>
          <cell r="U567">
            <v>530.9</v>
          </cell>
          <cell r="V567">
            <v>222.10599999999999</v>
          </cell>
          <cell r="W567">
            <v>81.004000000000005</v>
          </cell>
          <cell r="X567">
            <v>60.497</v>
          </cell>
          <cell r="Y567">
            <v>148.345</v>
          </cell>
          <cell r="Z567">
            <v>154.66999999999999</v>
          </cell>
          <cell r="AA567">
            <v>162.74</v>
          </cell>
          <cell r="AB567">
            <v>1088.9169999999999</v>
          </cell>
          <cell r="AC567">
            <v>952.27599999999995</v>
          </cell>
          <cell r="AD567">
            <v>183.47800000000001</v>
          </cell>
          <cell r="AE567">
            <v>214.066</v>
          </cell>
        </row>
        <row r="568">
          <cell r="A568">
            <v>39202</v>
          </cell>
          <cell r="B568">
            <v>4356.7610000000004</v>
          </cell>
          <cell r="C568">
            <v>749.80499999999995</v>
          </cell>
          <cell r="D568">
            <v>399.07600000000002</v>
          </cell>
          <cell r="E568">
            <v>2444.5790000000002</v>
          </cell>
          <cell r="F568">
            <v>10757.987999999999</v>
          </cell>
          <cell r="G568">
            <v>391.23399999999998</v>
          </cell>
          <cell r="H568">
            <v>13314.5</v>
          </cell>
          <cell r="I568">
            <v>1278.6110000000001</v>
          </cell>
          <cell r="J568">
            <v>2712.951</v>
          </cell>
          <cell r="K568">
            <v>139.125</v>
          </cell>
          <cell r="L568">
            <v>949.11699999999996</v>
          </cell>
          <cell r="M568">
            <v>156.601</v>
          </cell>
          <cell r="N568">
            <v>364.57100000000003</v>
          </cell>
          <cell r="O568">
            <v>951.77300000000002</v>
          </cell>
          <cell r="P568">
            <v>189.93199999999999</v>
          </cell>
          <cell r="Q568">
            <v>989.93100000000004</v>
          </cell>
          <cell r="R568">
            <v>145.47999999999999</v>
          </cell>
          <cell r="S568">
            <v>261.00700000000001</v>
          </cell>
          <cell r="T568">
            <v>107.48399999999999</v>
          </cell>
          <cell r="U568">
            <v>530.9</v>
          </cell>
          <cell r="V568">
            <v>222.10599999999999</v>
          </cell>
          <cell r="W568">
            <v>81.004000000000005</v>
          </cell>
          <cell r="X568">
            <v>60.497</v>
          </cell>
          <cell r="Y568">
            <v>148.345</v>
          </cell>
          <cell r="Z568">
            <v>154.66999999999999</v>
          </cell>
          <cell r="AA568">
            <v>162.74</v>
          </cell>
          <cell r="AB568">
            <v>1088.9169999999999</v>
          </cell>
          <cell r="AC568">
            <v>952.27599999999995</v>
          </cell>
          <cell r="AD568">
            <v>183.47800000000001</v>
          </cell>
          <cell r="AE568">
            <v>214.066</v>
          </cell>
        </row>
        <row r="569">
          <cell r="A569">
            <v>39233</v>
          </cell>
          <cell r="B569">
            <v>4356.7610000000004</v>
          </cell>
          <cell r="C569">
            <v>749.80499999999995</v>
          </cell>
          <cell r="D569">
            <v>399.07600000000002</v>
          </cell>
          <cell r="E569">
            <v>2444.5790000000002</v>
          </cell>
          <cell r="F569">
            <v>10757.987999999999</v>
          </cell>
          <cell r="G569">
            <v>391.23399999999998</v>
          </cell>
          <cell r="H569">
            <v>13314.5</v>
          </cell>
          <cell r="I569">
            <v>1278.6110000000001</v>
          </cell>
          <cell r="J569">
            <v>2712.951</v>
          </cell>
          <cell r="K569">
            <v>139.125</v>
          </cell>
          <cell r="L569">
            <v>949.11699999999996</v>
          </cell>
          <cell r="M569">
            <v>156.601</v>
          </cell>
          <cell r="N569">
            <v>364.57100000000003</v>
          </cell>
          <cell r="O569">
            <v>951.77300000000002</v>
          </cell>
          <cell r="P569">
            <v>189.93199999999999</v>
          </cell>
          <cell r="Q569">
            <v>989.93100000000004</v>
          </cell>
          <cell r="R569">
            <v>145.47999999999999</v>
          </cell>
          <cell r="S569">
            <v>261.00700000000001</v>
          </cell>
          <cell r="T569">
            <v>107.48399999999999</v>
          </cell>
          <cell r="U569">
            <v>530.9</v>
          </cell>
          <cell r="V569">
            <v>222.10599999999999</v>
          </cell>
          <cell r="W569">
            <v>81.004000000000005</v>
          </cell>
          <cell r="X569">
            <v>60.497</v>
          </cell>
          <cell r="Y569">
            <v>148.345</v>
          </cell>
          <cell r="Z569">
            <v>154.66999999999999</v>
          </cell>
          <cell r="AA569">
            <v>162.74</v>
          </cell>
          <cell r="AB569">
            <v>1088.9169999999999</v>
          </cell>
          <cell r="AC569">
            <v>952.27599999999995</v>
          </cell>
          <cell r="AD569">
            <v>183.47800000000001</v>
          </cell>
          <cell r="AE569">
            <v>214.066</v>
          </cell>
        </row>
        <row r="570">
          <cell r="A570">
            <v>39263</v>
          </cell>
          <cell r="B570">
            <v>4356.7610000000004</v>
          </cell>
          <cell r="C570">
            <v>749.80499999999995</v>
          </cell>
          <cell r="D570">
            <v>399.07600000000002</v>
          </cell>
          <cell r="E570">
            <v>2444.5790000000002</v>
          </cell>
          <cell r="F570">
            <v>10757.987999999999</v>
          </cell>
          <cell r="G570">
            <v>391.23399999999998</v>
          </cell>
          <cell r="H570">
            <v>13314.5</v>
          </cell>
          <cell r="I570">
            <v>1278.6110000000001</v>
          </cell>
          <cell r="J570">
            <v>2712.951</v>
          </cell>
          <cell r="K570">
            <v>139.125</v>
          </cell>
          <cell r="L570">
            <v>949.11699999999996</v>
          </cell>
          <cell r="M570">
            <v>156.601</v>
          </cell>
          <cell r="N570">
            <v>364.57100000000003</v>
          </cell>
          <cell r="O570">
            <v>951.77300000000002</v>
          </cell>
          <cell r="P570">
            <v>189.93199999999999</v>
          </cell>
          <cell r="Q570">
            <v>989.93100000000004</v>
          </cell>
          <cell r="R570">
            <v>145.47999999999999</v>
          </cell>
          <cell r="S570">
            <v>261.00700000000001</v>
          </cell>
          <cell r="T570">
            <v>107.48399999999999</v>
          </cell>
          <cell r="U570">
            <v>530.9</v>
          </cell>
          <cell r="V570">
            <v>222.10599999999999</v>
          </cell>
          <cell r="W570">
            <v>81.004000000000005</v>
          </cell>
          <cell r="X570">
            <v>60.497</v>
          </cell>
          <cell r="Y570">
            <v>148.345</v>
          </cell>
          <cell r="Z570">
            <v>154.66999999999999</v>
          </cell>
          <cell r="AA570">
            <v>162.74</v>
          </cell>
          <cell r="AB570">
            <v>1088.9169999999999</v>
          </cell>
          <cell r="AC570">
            <v>952.27599999999995</v>
          </cell>
          <cell r="AD570">
            <v>183.47800000000001</v>
          </cell>
          <cell r="AE570">
            <v>214.066</v>
          </cell>
        </row>
        <row r="571">
          <cell r="A571">
            <v>39294</v>
          </cell>
          <cell r="B571">
            <v>4356.7610000000004</v>
          </cell>
          <cell r="C571">
            <v>749.80499999999995</v>
          </cell>
          <cell r="D571">
            <v>399.07600000000002</v>
          </cell>
          <cell r="E571">
            <v>2444.5790000000002</v>
          </cell>
          <cell r="F571">
            <v>10757.987999999999</v>
          </cell>
          <cell r="G571">
            <v>391.23399999999998</v>
          </cell>
          <cell r="H571">
            <v>13314.5</v>
          </cell>
          <cell r="I571">
            <v>1278.6110000000001</v>
          </cell>
          <cell r="J571">
            <v>2712.951</v>
          </cell>
          <cell r="K571">
            <v>139.125</v>
          </cell>
          <cell r="L571">
            <v>949.11699999999996</v>
          </cell>
          <cell r="M571">
            <v>156.601</v>
          </cell>
          <cell r="N571">
            <v>364.57100000000003</v>
          </cell>
          <cell r="O571">
            <v>951.77300000000002</v>
          </cell>
          <cell r="P571">
            <v>189.93199999999999</v>
          </cell>
          <cell r="Q571">
            <v>989.93100000000004</v>
          </cell>
          <cell r="R571">
            <v>145.47999999999999</v>
          </cell>
          <cell r="S571">
            <v>261.00700000000001</v>
          </cell>
          <cell r="T571">
            <v>107.48399999999999</v>
          </cell>
          <cell r="U571">
            <v>530.9</v>
          </cell>
          <cell r="V571">
            <v>222.10599999999999</v>
          </cell>
          <cell r="W571">
            <v>81.004000000000005</v>
          </cell>
          <cell r="X571">
            <v>60.497</v>
          </cell>
          <cell r="Y571">
            <v>148.345</v>
          </cell>
          <cell r="Z571">
            <v>154.66999999999999</v>
          </cell>
          <cell r="AA571">
            <v>162.74</v>
          </cell>
          <cell r="AB571">
            <v>1088.9169999999999</v>
          </cell>
          <cell r="AC571">
            <v>952.27599999999995</v>
          </cell>
          <cell r="AD571">
            <v>183.47800000000001</v>
          </cell>
          <cell r="AE571">
            <v>214.066</v>
          </cell>
        </row>
        <row r="572">
          <cell r="A572">
            <v>39325</v>
          </cell>
          <cell r="B572">
            <v>4356.7610000000004</v>
          </cell>
          <cell r="C572">
            <v>749.80499999999995</v>
          </cell>
          <cell r="D572">
            <v>399.07600000000002</v>
          </cell>
          <cell r="E572">
            <v>2444.5790000000002</v>
          </cell>
          <cell r="F572">
            <v>10757.987999999999</v>
          </cell>
          <cell r="G572">
            <v>391.23399999999998</v>
          </cell>
          <cell r="H572">
            <v>13314.5</v>
          </cell>
          <cell r="I572">
            <v>1278.6110000000001</v>
          </cell>
          <cell r="J572">
            <v>2712.951</v>
          </cell>
          <cell r="K572">
            <v>139.125</v>
          </cell>
          <cell r="L572">
            <v>949.11699999999996</v>
          </cell>
          <cell r="M572">
            <v>156.601</v>
          </cell>
          <cell r="N572">
            <v>364.57100000000003</v>
          </cell>
          <cell r="O572">
            <v>951.77300000000002</v>
          </cell>
          <cell r="P572">
            <v>189.93199999999999</v>
          </cell>
          <cell r="Q572">
            <v>989.93100000000004</v>
          </cell>
          <cell r="R572">
            <v>145.47999999999999</v>
          </cell>
          <cell r="S572">
            <v>261.00700000000001</v>
          </cell>
          <cell r="T572">
            <v>107.48399999999999</v>
          </cell>
          <cell r="U572">
            <v>530.9</v>
          </cell>
          <cell r="V572">
            <v>222.10599999999999</v>
          </cell>
          <cell r="W572">
            <v>81.004000000000005</v>
          </cell>
          <cell r="X572">
            <v>60.497</v>
          </cell>
          <cell r="Y572">
            <v>148.345</v>
          </cell>
          <cell r="Z572">
            <v>154.66999999999999</v>
          </cell>
          <cell r="AA572">
            <v>162.74</v>
          </cell>
          <cell r="AB572">
            <v>1088.9169999999999</v>
          </cell>
          <cell r="AC572">
            <v>952.27599999999995</v>
          </cell>
          <cell r="AD572">
            <v>183.47800000000001</v>
          </cell>
          <cell r="AE572">
            <v>214.066</v>
          </cell>
        </row>
        <row r="573">
          <cell r="A573">
            <v>39355</v>
          </cell>
          <cell r="B573">
            <v>4356.7610000000004</v>
          </cell>
          <cell r="C573">
            <v>749.80499999999995</v>
          </cell>
          <cell r="D573">
            <v>399.07600000000002</v>
          </cell>
          <cell r="E573">
            <v>2444.5790000000002</v>
          </cell>
          <cell r="F573">
            <v>10757.987999999999</v>
          </cell>
          <cell r="G573">
            <v>391.23399999999998</v>
          </cell>
          <cell r="H573">
            <v>13314.5</v>
          </cell>
          <cell r="I573">
            <v>1278.6110000000001</v>
          </cell>
          <cell r="J573">
            <v>2712.951</v>
          </cell>
          <cell r="K573">
            <v>139.125</v>
          </cell>
          <cell r="L573">
            <v>949.11699999999996</v>
          </cell>
          <cell r="M573">
            <v>156.601</v>
          </cell>
          <cell r="N573">
            <v>364.57100000000003</v>
          </cell>
          <cell r="O573">
            <v>951.77300000000002</v>
          </cell>
          <cell r="P573">
            <v>189.93199999999999</v>
          </cell>
          <cell r="Q573">
            <v>989.93100000000004</v>
          </cell>
          <cell r="R573">
            <v>145.47999999999999</v>
          </cell>
          <cell r="S573">
            <v>261.00700000000001</v>
          </cell>
          <cell r="T573">
            <v>107.48399999999999</v>
          </cell>
          <cell r="U573">
            <v>530.9</v>
          </cell>
          <cell r="V573">
            <v>222.10599999999999</v>
          </cell>
          <cell r="W573">
            <v>81.004000000000005</v>
          </cell>
          <cell r="X573">
            <v>60.497</v>
          </cell>
          <cell r="Y573">
            <v>148.345</v>
          </cell>
          <cell r="Z573">
            <v>154.66999999999999</v>
          </cell>
          <cell r="AA573">
            <v>162.74</v>
          </cell>
          <cell r="AB573">
            <v>1088.9169999999999</v>
          </cell>
          <cell r="AC573">
            <v>952.27599999999995</v>
          </cell>
          <cell r="AD573">
            <v>183.47800000000001</v>
          </cell>
          <cell r="AE573">
            <v>214.066</v>
          </cell>
        </row>
        <row r="574">
          <cell r="A574">
            <v>39386</v>
          </cell>
          <cell r="B574">
            <v>4356.7610000000004</v>
          </cell>
          <cell r="C574">
            <v>749.80499999999995</v>
          </cell>
          <cell r="D574">
            <v>399.07600000000002</v>
          </cell>
          <cell r="E574">
            <v>2444.5790000000002</v>
          </cell>
          <cell r="F574">
            <v>10757.987999999999</v>
          </cell>
          <cell r="G574">
            <v>391.23399999999998</v>
          </cell>
          <cell r="H574">
            <v>13314.5</v>
          </cell>
          <cell r="I574">
            <v>1278.6110000000001</v>
          </cell>
          <cell r="J574">
            <v>2712.951</v>
          </cell>
          <cell r="K574">
            <v>139.125</v>
          </cell>
          <cell r="L574">
            <v>949.11699999999996</v>
          </cell>
          <cell r="M574">
            <v>156.601</v>
          </cell>
          <cell r="N574">
            <v>364.57100000000003</v>
          </cell>
          <cell r="O574">
            <v>951.77300000000002</v>
          </cell>
          <cell r="P574">
            <v>189.93199999999999</v>
          </cell>
          <cell r="Q574">
            <v>989.93100000000004</v>
          </cell>
          <cell r="R574">
            <v>145.47999999999999</v>
          </cell>
          <cell r="S574">
            <v>261.00700000000001</v>
          </cell>
          <cell r="T574">
            <v>107.48399999999999</v>
          </cell>
          <cell r="U574">
            <v>530.9</v>
          </cell>
          <cell r="V574">
            <v>222.10599999999999</v>
          </cell>
          <cell r="W574">
            <v>81.004000000000005</v>
          </cell>
          <cell r="X574">
            <v>60.497</v>
          </cell>
          <cell r="Y574">
            <v>148.345</v>
          </cell>
          <cell r="Z574">
            <v>154.66999999999999</v>
          </cell>
          <cell r="AA574">
            <v>162.74</v>
          </cell>
          <cell r="AB574">
            <v>1088.9169999999999</v>
          </cell>
          <cell r="AC574">
            <v>952.27599999999995</v>
          </cell>
          <cell r="AD574">
            <v>183.47800000000001</v>
          </cell>
          <cell r="AE574">
            <v>214.066</v>
          </cell>
        </row>
        <row r="575">
          <cell r="A575">
            <v>39416</v>
          </cell>
          <cell r="B575">
            <v>4356.7610000000004</v>
          </cell>
          <cell r="C575">
            <v>749.80499999999995</v>
          </cell>
          <cell r="D575">
            <v>399.07600000000002</v>
          </cell>
          <cell r="E575">
            <v>2444.5790000000002</v>
          </cell>
          <cell r="F575">
            <v>10757.987999999999</v>
          </cell>
          <cell r="G575">
            <v>391.23399999999998</v>
          </cell>
          <cell r="H575">
            <v>13314.5</v>
          </cell>
          <cell r="I575">
            <v>1278.6110000000001</v>
          </cell>
          <cell r="J575">
            <v>2712.951</v>
          </cell>
          <cell r="K575">
            <v>139.125</v>
          </cell>
          <cell r="L575">
            <v>949.11699999999996</v>
          </cell>
          <cell r="M575">
            <v>156.601</v>
          </cell>
          <cell r="N575">
            <v>364.57100000000003</v>
          </cell>
          <cell r="O575">
            <v>951.77300000000002</v>
          </cell>
          <cell r="P575">
            <v>189.93199999999999</v>
          </cell>
          <cell r="Q575">
            <v>989.93100000000004</v>
          </cell>
          <cell r="R575">
            <v>145.47999999999999</v>
          </cell>
          <cell r="S575">
            <v>261.00700000000001</v>
          </cell>
          <cell r="T575">
            <v>107.48399999999999</v>
          </cell>
          <cell r="U575">
            <v>530.9</v>
          </cell>
          <cell r="V575">
            <v>222.10599999999999</v>
          </cell>
          <cell r="W575">
            <v>81.004000000000005</v>
          </cell>
          <cell r="X575">
            <v>60.497</v>
          </cell>
          <cell r="Y575">
            <v>148.345</v>
          </cell>
          <cell r="Z575">
            <v>154.66999999999999</v>
          </cell>
          <cell r="AA575">
            <v>162.74</v>
          </cell>
          <cell r="AB575">
            <v>1088.9169999999999</v>
          </cell>
          <cell r="AC575">
            <v>952.27599999999995</v>
          </cell>
          <cell r="AD575">
            <v>183.47800000000001</v>
          </cell>
          <cell r="AE575">
            <v>214.066</v>
          </cell>
        </row>
        <row r="576">
          <cell r="A576">
            <v>39447</v>
          </cell>
          <cell r="B576">
            <v>4356.3289999999997</v>
          </cell>
          <cell r="C576">
            <v>857.05700000000002</v>
          </cell>
          <cell r="D576">
            <v>462.51299999999998</v>
          </cell>
          <cell r="E576">
            <v>2812.875</v>
          </cell>
          <cell r="F576">
            <v>12368.83</v>
          </cell>
          <cell r="G576">
            <v>434.11700000000002</v>
          </cell>
          <cell r="H576">
            <v>13961.8</v>
          </cell>
          <cell r="I576">
            <v>1424.066</v>
          </cell>
          <cell r="J576">
            <v>3494.056</v>
          </cell>
          <cell r="K576">
            <v>168.434</v>
          </cell>
          <cell r="L576">
            <v>1238.7</v>
          </cell>
          <cell r="M576">
            <v>186.77699999999999</v>
          </cell>
          <cell r="N576">
            <v>432.21699999999998</v>
          </cell>
          <cell r="O576">
            <v>1049.2360000000001</v>
          </cell>
          <cell r="P576">
            <v>207.08699999999999</v>
          </cell>
          <cell r="Q576">
            <v>1299.7059999999999</v>
          </cell>
          <cell r="R576">
            <v>167.11199999999999</v>
          </cell>
          <cell r="S576">
            <v>286.17200000000003</v>
          </cell>
          <cell r="T576">
            <v>130.47800000000001</v>
          </cell>
          <cell r="U576">
            <v>647.15499999999997</v>
          </cell>
          <cell r="V576">
            <v>258.14999999999998</v>
          </cell>
          <cell r="W576">
            <v>104.85299999999999</v>
          </cell>
          <cell r="X576">
            <v>79.546999999999997</v>
          </cell>
          <cell r="Y576">
            <v>180.511</v>
          </cell>
          <cell r="Z576">
            <v>173.07900000000001</v>
          </cell>
          <cell r="AA576">
            <v>207.62100000000001</v>
          </cell>
          <cell r="AB576">
            <v>1365.9829999999999</v>
          </cell>
          <cell r="AC576">
            <v>1035.93</v>
          </cell>
          <cell r="AD576">
            <v>230.364</v>
          </cell>
          <cell r="AE576">
            <v>260.76900000000001</v>
          </cell>
        </row>
        <row r="577">
          <cell r="A577">
            <v>39478</v>
          </cell>
          <cell r="B577">
            <v>4356.3289999999997</v>
          </cell>
          <cell r="C577">
            <v>857.05700000000002</v>
          </cell>
          <cell r="D577">
            <v>462.51299999999998</v>
          </cell>
          <cell r="E577">
            <v>2812.875</v>
          </cell>
          <cell r="F577">
            <v>12368.83</v>
          </cell>
          <cell r="G577">
            <v>434.11700000000002</v>
          </cell>
          <cell r="H577">
            <v>13961.8</v>
          </cell>
          <cell r="I577">
            <v>1424.066</v>
          </cell>
          <cell r="J577">
            <v>3494.056</v>
          </cell>
          <cell r="K577">
            <v>168.434</v>
          </cell>
          <cell r="L577">
            <v>1238.7</v>
          </cell>
          <cell r="M577">
            <v>186.77699999999999</v>
          </cell>
          <cell r="N577">
            <v>432.21699999999998</v>
          </cell>
          <cell r="O577">
            <v>1049.2360000000001</v>
          </cell>
          <cell r="P577">
            <v>207.08699999999999</v>
          </cell>
          <cell r="Q577">
            <v>1299.7059999999999</v>
          </cell>
          <cell r="R577">
            <v>167.11199999999999</v>
          </cell>
          <cell r="S577">
            <v>286.17200000000003</v>
          </cell>
          <cell r="T577">
            <v>130.47800000000001</v>
          </cell>
          <cell r="U577">
            <v>647.15499999999997</v>
          </cell>
          <cell r="V577">
            <v>258.14999999999998</v>
          </cell>
          <cell r="W577">
            <v>104.85299999999999</v>
          </cell>
          <cell r="X577">
            <v>79.546999999999997</v>
          </cell>
          <cell r="Y577">
            <v>180.511</v>
          </cell>
          <cell r="Z577">
            <v>173.07900000000001</v>
          </cell>
          <cell r="AA577">
            <v>207.62100000000001</v>
          </cell>
          <cell r="AB577">
            <v>1365.9829999999999</v>
          </cell>
          <cell r="AC577">
            <v>1035.93</v>
          </cell>
          <cell r="AD577">
            <v>230.364</v>
          </cell>
          <cell r="AE577">
            <v>260.76900000000001</v>
          </cell>
        </row>
        <row r="578">
          <cell r="A578">
            <v>39507</v>
          </cell>
          <cell r="B578">
            <v>4356.3289999999997</v>
          </cell>
          <cell r="C578">
            <v>857.05700000000002</v>
          </cell>
          <cell r="D578">
            <v>462.51299999999998</v>
          </cell>
          <cell r="E578">
            <v>2812.875</v>
          </cell>
          <cell r="F578">
            <v>12368.83</v>
          </cell>
          <cell r="G578">
            <v>434.11700000000002</v>
          </cell>
          <cell r="H578">
            <v>13961.8</v>
          </cell>
          <cell r="I578">
            <v>1424.066</v>
          </cell>
          <cell r="J578">
            <v>3494.056</v>
          </cell>
          <cell r="K578">
            <v>168.434</v>
          </cell>
          <cell r="L578">
            <v>1238.7</v>
          </cell>
          <cell r="M578">
            <v>186.77699999999999</v>
          </cell>
          <cell r="N578">
            <v>432.21699999999998</v>
          </cell>
          <cell r="O578">
            <v>1049.2360000000001</v>
          </cell>
          <cell r="P578">
            <v>207.08699999999999</v>
          </cell>
          <cell r="Q578">
            <v>1299.7059999999999</v>
          </cell>
          <cell r="R578">
            <v>167.11199999999999</v>
          </cell>
          <cell r="S578">
            <v>286.17200000000003</v>
          </cell>
          <cell r="T578">
            <v>130.47800000000001</v>
          </cell>
          <cell r="U578">
            <v>647.15499999999997</v>
          </cell>
          <cell r="V578">
            <v>258.14999999999998</v>
          </cell>
          <cell r="W578">
            <v>104.85299999999999</v>
          </cell>
          <cell r="X578">
            <v>79.546999999999997</v>
          </cell>
          <cell r="Y578">
            <v>180.511</v>
          </cell>
          <cell r="Z578">
            <v>173.07900000000001</v>
          </cell>
          <cell r="AA578">
            <v>207.62100000000001</v>
          </cell>
          <cell r="AB578">
            <v>1365.9829999999999</v>
          </cell>
          <cell r="AC578">
            <v>1035.93</v>
          </cell>
          <cell r="AD578">
            <v>230.364</v>
          </cell>
          <cell r="AE578">
            <v>260.76900000000001</v>
          </cell>
        </row>
        <row r="579">
          <cell r="A579">
            <v>39538</v>
          </cell>
          <cell r="B579">
            <v>4356.3289999999997</v>
          </cell>
          <cell r="C579">
            <v>857.05700000000002</v>
          </cell>
          <cell r="D579">
            <v>462.51299999999998</v>
          </cell>
          <cell r="E579">
            <v>2812.875</v>
          </cell>
          <cell r="F579">
            <v>12368.83</v>
          </cell>
          <cell r="G579">
            <v>434.11700000000002</v>
          </cell>
          <cell r="H579">
            <v>13961.8</v>
          </cell>
          <cell r="I579">
            <v>1424.066</v>
          </cell>
          <cell r="J579">
            <v>3494.056</v>
          </cell>
          <cell r="K579">
            <v>168.434</v>
          </cell>
          <cell r="L579">
            <v>1238.7</v>
          </cell>
          <cell r="M579">
            <v>186.77699999999999</v>
          </cell>
          <cell r="N579">
            <v>432.21699999999998</v>
          </cell>
          <cell r="O579">
            <v>1049.2360000000001</v>
          </cell>
          <cell r="P579">
            <v>207.08699999999999</v>
          </cell>
          <cell r="Q579">
            <v>1299.7059999999999</v>
          </cell>
          <cell r="R579">
            <v>167.11199999999999</v>
          </cell>
          <cell r="S579">
            <v>286.17200000000003</v>
          </cell>
          <cell r="T579">
            <v>130.47800000000001</v>
          </cell>
          <cell r="U579">
            <v>647.15499999999997</v>
          </cell>
          <cell r="V579">
            <v>258.14999999999998</v>
          </cell>
          <cell r="W579">
            <v>104.85299999999999</v>
          </cell>
          <cell r="X579">
            <v>79.546999999999997</v>
          </cell>
          <cell r="Y579">
            <v>180.511</v>
          </cell>
          <cell r="Z579">
            <v>173.07900000000001</v>
          </cell>
          <cell r="AA579">
            <v>207.62100000000001</v>
          </cell>
          <cell r="AB579">
            <v>1365.9829999999999</v>
          </cell>
          <cell r="AC579">
            <v>1035.93</v>
          </cell>
          <cell r="AD579">
            <v>230.364</v>
          </cell>
          <cell r="AE579">
            <v>260.76900000000001</v>
          </cell>
        </row>
        <row r="580">
          <cell r="A580">
            <v>39568</v>
          </cell>
          <cell r="B580">
            <v>4356.3289999999997</v>
          </cell>
          <cell r="C580">
            <v>857.05700000000002</v>
          </cell>
          <cell r="D580">
            <v>462.51299999999998</v>
          </cell>
          <cell r="E580">
            <v>2812.875</v>
          </cell>
          <cell r="F580">
            <v>12368.83</v>
          </cell>
          <cell r="G580">
            <v>434.11700000000002</v>
          </cell>
          <cell r="H580">
            <v>13961.8</v>
          </cell>
          <cell r="I580">
            <v>1424.066</v>
          </cell>
          <cell r="J580">
            <v>3494.056</v>
          </cell>
          <cell r="K580">
            <v>168.434</v>
          </cell>
          <cell r="L580">
            <v>1238.7</v>
          </cell>
          <cell r="M580">
            <v>186.77699999999999</v>
          </cell>
          <cell r="N580">
            <v>432.21699999999998</v>
          </cell>
          <cell r="O580">
            <v>1049.2360000000001</v>
          </cell>
          <cell r="P580">
            <v>207.08699999999999</v>
          </cell>
          <cell r="Q580">
            <v>1299.7059999999999</v>
          </cell>
          <cell r="R580">
            <v>167.11199999999999</v>
          </cell>
          <cell r="S580">
            <v>286.17200000000003</v>
          </cell>
          <cell r="T580">
            <v>130.47800000000001</v>
          </cell>
          <cell r="U580">
            <v>647.15499999999997</v>
          </cell>
          <cell r="V580">
            <v>258.14999999999998</v>
          </cell>
          <cell r="W580">
            <v>104.85299999999999</v>
          </cell>
          <cell r="X580">
            <v>79.546999999999997</v>
          </cell>
          <cell r="Y580">
            <v>180.511</v>
          </cell>
          <cell r="Z580">
            <v>173.07900000000001</v>
          </cell>
          <cell r="AA580">
            <v>207.62100000000001</v>
          </cell>
          <cell r="AB580">
            <v>1365.9829999999999</v>
          </cell>
          <cell r="AC580">
            <v>1035.93</v>
          </cell>
          <cell r="AD580">
            <v>230.364</v>
          </cell>
          <cell r="AE580">
            <v>260.76900000000001</v>
          </cell>
        </row>
        <row r="581">
          <cell r="A581">
            <v>39599</v>
          </cell>
          <cell r="B581">
            <v>4356.3289999999997</v>
          </cell>
          <cell r="C581">
            <v>857.05700000000002</v>
          </cell>
          <cell r="D581">
            <v>462.51299999999998</v>
          </cell>
          <cell r="E581">
            <v>2812.875</v>
          </cell>
          <cell r="F581">
            <v>12368.83</v>
          </cell>
          <cell r="G581">
            <v>434.11700000000002</v>
          </cell>
          <cell r="H581">
            <v>13961.8</v>
          </cell>
          <cell r="I581">
            <v>1424.066</v>
          </cell>
          <cell r="J581">
            <v>3494.056</v>
          </cell>
          <cell r="K581">
            <v>168.434</v>
          </cell>
          <cell r="L581">
            <v>1238.7</v>
          </cell>
          <cell r="M581">
            <v>186.77699999999999</v>
          </cell>
          <cell r="N581">
            <v>432.21699999999998</v>
          </cell>
          <cell r="O581">
            <v>1049.2360000000001</v>
          </cell>
          <cell r="P581">
            <v>207.08699999999999</v>
          </cell>
          <cell r="Q581">
            <v>1299.7059999999999</v>
          </cell>
          <cell r="R581">
            <v>167.11199999999999</v>
          </cell>
          <cell r="S581">
            <v>286.17200000000003</v>
          </cell>
          <cell r="T581">
            <v>130.47800000000001</v>
          </cell>
          <cell r="U581">
            <v>647.15499999999997</v>
          </cell>
          <cell r="V581">
            <v>258.14999999999998</v>
          </cell>
          <cell r="W581">
            <v>104.85299999999999</v>
          </cell>
          <cell r="X581">
            <v>79.546999999999997</v>
          </cell>
          <cell r="Y581">
            <v>180.511</v>
          </cell>
          <cell r="Z581">
            <v>173.07900000000001</v>
          </cell>
          <cell r="AA581">
            <v>207.62100000000001</v>
          </cell>
          <cell r="AB581">
            <v>1365.9829999999999</v>
          </cell>
          <cell r="AC581">
            <v>1035.93</v>
          </cell>
          <cell r="AD581">
            <v>230.364</v>
          </cell>
          <cell r="AE581">
            <v>260.76900000000001</v>
          </cell>
        </row>
        <row r="582">
          <cell r="A582">
            <v>39629</v>
          </cell>
          <cell r="B582">
            <v>4356.3289999999997</v>
          </cell>
          <cell r="C582">
            <v>857.05700000000002</v>
          </cell>
          <cell r="D582">
            <v>462.51299999999998</v>
          </cell>
          <cell r="E582">
            <v>2812.875</v>
          </cell>
          <cell r="F582">
            <v>12368.83</v>
          </cell>
          <cell r="G582">
            <v>434.11700000000002</v>
          </cell>
          <cell r="H582">
            <v>13961.8</v>
          </cell>
          <cell r="I582">
            <v>1424.066</v>
          </cell>
          <cell r="J582">
            <v>3494.056</v>
          </cell>
          <cell r="K582">
            <v>168.434</v>
          </cell>
          <cell r="L582">
            <v>1238.7</v>
          </cell>
          <cell r="M582">
            <v>186.77699999999999</v>
          </cell>
          <cell r="N582">
            <v>432.21699999999998</v>
          </cell>
          <cell r="O582">
            <v>1049.2360000000001</v>
          </cell>
          <cell r="P582">
            <v>207.08699999999999</v>
          </cell>
          <cell r="Q582">
            <v>1299.7059999999999</v>
          </cell>
          <cell r="R582">
            <v>167.11199999999999</v>
          </cell>
          <cell r="S582">
            <v>286.17200000000003</v>
          </cell>
          <cell r="T582">
            <v>130.47800000000001</v>
          </cell>
          <cell r="U582">
            <v>647.15499999999997</v>
          </cell>
          <cell r="V582">
            <v>258.14999999999998</v>
          </cell>
          <cell r="W582">
            <v>104.85299999999999</v>
          </cell>
          <cell r="X582">
            <v>79.546999999999997</v>
          </cell>
          <cell r="Y582">
            <v>180.511</v>
          </cell>
          <cell r="Z582">
            <v>173.07900000000001</v>
          </cell>
          <cell r="AA582">
            <v>207.62100000000001</v>
          </cell>
          <cell r="AB582">
            <v>1365.9829999999999</v>
          </cell>
          <cell r="AC582">
            <v>1035.93</v>
          </cell>
          <cell r="AD582">
            <v>230.364</v>
          </cell>
          <cell r="AE582">
            <v>260.76900000000001</v>
          </cell>
        </row>
        <row r="583">
          <cell r="A583">
            <v>39660</v>
          </cell>
          <cell r="B583">
            <v>4356.3289999999997</v>
          </cell>
          <cell r="C583">
            <v>857.05700000000002</v>
          </cell>
          <cell r="D583">
            <v>462.51299999999998</v>
          </cell>
          <cell r="E583">
            <v>2812.875</v>
          </cell>
          <cell r="F583">
            <v>12368.83</v>
          </cell>
          <cell r="G583">
            <v>434.11700000000002</v>
          </cell>
          <cell r="H583">
            <v>13961.8</v>
          </cell>
          <cell r="I583">
            <v>1424.066</v>
          </cell>
          <cell r="J583">
            <v>3494.056</v>
          </cell>
          <cell r="K583">
            <v>168.434</v>
          </cell>
          <cell r="L583">
            <v>1238.7</v>
          </cell>
          <cell r="M583">
            <v>186.77699999999999</v>
          </cell>
          <cell r="N583">
            <v>432.21699999999998</v>
          </cell>
          <cell r="O583">
            <v>1049.2360000000001</v>
          </cell>
          <cell r="P583">
            <v>207.08699999999999</v>
          </cell>
          <cell r="Q583">
            <v>1299.7059999999999</v>
          </cell>
          <cell r="R583">
            <v>167.11199999999999</v>
          </cell>
          <cell r="S583">
            <v>286.17200000000003</v>
          </cell>
          <cell r="T583">
            <v>130.47800000000001</v>
          </cell>
          <cell r="U583">
            <v>647.15499999999997</v>
          </cell>
          <cell r="V583">
            <v>258.14999999999998</v>
          </cell>
          <cell r="W583">
            <v>104.85299999999999</v>
          </cell>
          <cell r="X583">
            <v>79.546999999999997</v>
          </cell>
          <cell r="Y583">
            <v>180.511</v>
          </cell>
          <cell r="Z583">
            <v>173.07900000000001</v>
          </cell>
          <cell r="AA583">
            <v>207.62100000000001</v>
          </cell>
          <cell r="AB583">
            <v>1365.9829999999999</v>
          </cell>
          <cell r="AC583">
            <v>1035.93</v>
          </cell>
          <cell r="AD583">
            <v>230.364</v>
          </cell>
          <cell r="AE583">
            <v>260.76900000000001</v>
          </cell>
        </row>
        <row r="584">
          <cell r="A584">
            <v>39691</v>
          </cell>
          <cell r="B584">
            <v>4356.3289999999997</v>
          </cell>
          <cell r="C584">
            <v>857.05700000000002</v>
          </cell>
          <cell r="D584">
            <v>462.51299999999998</v>
          </cell>
          <cell r="E584">
            <v>2812.875</v>
          </cell>
          <cell r="F584">
            <v>12368.83</v>
          </cell>
          <cell r="G584">
            <v>434.11700000000002</v>
          </cell>
          <cell r="H584">
            <v>13961.8</v>
          </cell>
          <cell r="I584">
            <v>1424.066</v>
          </cell>
          <cell r="J584">
            <v>3494.056</v>
          </cell>
          <cell r="K584">
            <v>168.434</v>
          </cell>
          <cell r="L584">
            <v>1238.7</v>
          </cell>
          <cell r="M584">
            <v>186.77699999999999</v>
          </cell>
          <cell r="N584">
            <v>432.21699999999998</v>
          </cell>
          <cell r="O584">
            <v>1049.2360000000001</v>
          </cell>
          <cell r="P584">
            <v>207.08699999999999</v>
          </cell>
          <cell r="Q584">
            <v>1299.7059999999999</v>
          </cell>
          <cell r="R584">
            <v>167.11199999999999</v>
          </cell>
          <cell r="S584">
            <v>286.17200000000003</v>
          </cell>
          <cell r="T584">
            <v>130.47800000000001</v>
          </cell>
          <cell r="U584">
            <v>647.15499999999997</v>
          </cell>
          <cell r="V584">
            <v>258.14999999999998</v>
          </cell>
          <cell r="W584">
            <v>104.85299999999999</v>
          </cell>
          <cell r="X584">
            <v>79.546999999999997</v>
          </cell>
          <cell r="Y584">
            <v>180.511</v>
          </cell>
          <cell r="Z584">
            <v>173.07900000000001</v>
          </cell>
          <cell r="AA584">
            <v>207.62100000000001</v>
          </cell>
          <cell r="AB584">
            <v>1365.9829999999999</v>
          </cell>
          <cell r="AC584">
            <v>1035.93</v>
          </cell>
          <cell r="AD584">
            <v>230.364</v>
          </cell>
          <cell r="AE584">
            <v>260.76900000000001</v>
          </cell>
        </row>
        <row r="585">
          <cell r="A585">
            <v>39721</v>
          </cell>
          <cell r="B585">
            <v>4356.3289999999997</v>
          </cell>
          <cell r="C585">
            <v>857.05700000000002</v>
          </cell>
          <cell r="D585">
            <v>462.51299999999998</v>
          </cell>
          <cell r="E585">
            <v>2812.875</v>
          </cell>
          <cell r="F585">
            <v>12368.83</v>
          </cell>
          <cell r="G585">
            <v>434.11700000000002</v>
          </cell>
          <cell r="H585">
            <v>13961.8</v>
          </cell>
          <cell r="I585">
            <v>1424.066</v>
          </cell>
          <cell r="J585">
            <v>3494.056</v>
          </cell>
          <cell r="K585">
            <v>168.434</v>
          </cell>
          <cell r="L585">
            <v>1238.7</v>
          </cell>
          <cell r="M585">
            <v>186.77699999999999</v>
          </cell>
          <cell r="N585">
            <v>432.21699999999998</v>
          </cell>
          <cell r="O585">
            <v>1049.2360000000001</v>
          </cell>
          <cell r="P585">
            <v>207.08699999999999</v>
          </cell>
          <cell r="Q585">
            <v>1299.7059999999999</v>
          </cell>
          <cell r="R585">
            <v>167.11199999999999</v>
          </cell>
          <cell r="S585">
            <v>286.17200000000003</v>
          </cell>
          <cell r="T585">
            <v>130.47800000000001</v>
          </cell>
          <cell r="U585">
            <v>647.15499999999997</v>
          </cell>
          <cell r="V585">
            <v>258.14999999999998</v>
          </cell>
          <cell r="W585">
            <v>104.85299999999999</v>
          </cell>
          <cell r="X585">
            <v>79.546999999999997</v>
          </cell>
          <cell r="Y585">
            <v>180.511</v>
          </cell>
          <cell r="Z585">
            <v>173.07900000000001</v>
          </cell>
          <cell r="AA585">
            <v>207.62100000000001</v>
          </cell>
          <cell r="AB585">
            <v>1365.9829999999999</v>
          </cell>
          <cell r="AC585">
            <v>1035.93</v>
          </cell>
          <cell r="AD585">
            <v>230.364</v>
          </cell>
          <cell r="AE585">
            <v>260.76900000000001</v>
          </cell>
        </row>
        <row r="586">
          <cell r="A586">
            <v>39752</v>
          </cell>
          <cell r="B586">
            <v>4356.3289999999997</v>
          </cell>
          <cell r="C586">
            <v>857.05700000000002</v>
          </cell>
          <cell r="D586">
            <v>462.51299999999998</v>
          </cell>
          <cell r="E586">
            <v>2812.875</v>
          </cell>
          <cell r="F586">
            <v>12368.83</v>
          </cell>
          <cell r="G586">
            <v>434.11700000000002</v>
          </cell>
          <cell r="H586">
            <v>13961.8</v>
          </cell>
          <cell r="I586">
            <v>1424.066</v>
          </cell>
          <cell r="J586">
            <v>3494.056</v>
          </cell>
          <cell r="K586">
            <v>168.434</v>
          </cell>
          <cell r="L586">
            <v>1238.7</v>
          </cell>
          <cell r="M586">
            <v>186.77699999999999</v>
          </cell>
          <cell r="N586">
            <v>432.21699999999998</v>
          </cell>
          <cell r="O586">
            <v>1049.2360000000001</v>
          </cell>
          <cell r="P586">
            <v>207.08699999999999</v>
          </cell>
          <cell r="Q586">
            <v>1299.7059999999999</v>
          </cell>
          <cell r="R586">
            <v>167.11199999999999</v>
          </cell>
          <cell r="S586">
            <v>286.17200000000003</v>
          </cell>
          <cell r="T586">
            <v>130.47800000000001</v>
          </cell>
          <cell r="U586">
            <v>647.15499999999997</v>
          </cell>
          <cell r="V586">
            <v>258.14999999999998</v>
          </cell>
          <cell r="W586">
            <v>104.85299999999999</v>
          </cell>
          <cell r="X586">
            <v>79.546999999999997</v>
          </cell>
          <cell r="Y586">
            <v>180.511</v>
          </cell>
          <cell r="Z586">
            <v>173.07900000000001</v>
          </cell>
          <cell r="AA586">
            <v>207.62100000000001</v>
          </cell>
          <cell r="AB586">
            <v>1365.9829999999999</v>
          </cell>
          <cell r="AC586">
            <v>1035.93</v>
          </cell>
          <cell r="AD586">
            <v>230.364</v>
          </cell>
          <cell r="AE586">
            <v>260.76900000000001</v>
          </cell>
        </row>
        <row r="587">
          <cell r="A587">
            <v>39782</v>
          </cell>
          <cell r="B587">
            <v>4356.3289999999997</v>
          </cell>
          <cell r="C587">
            <v>857.05700000000002</v>
          </cell>
          <cell r="D587">
            <v>462.51299999999998</v>
          </cell>
          <cell r="E587">
            <v>2812.875</v>
          </cell>
          <cell r="F587">
            <v>12368.83</v>
          </cell>
          <cell r="G587">
            <v>434.11700000000002</v>
          </cell>
          <cell r="H587">
            <v>13961.8</v>
          </cell>
          <cell r="I587">
            <v>1424.066</v>
          </cell>
          <cell r="J587">
            <v>3494.056</v>
          </cell>
          <cell r="K587">
            <v>168.434</v>
          </cell>
          <cell r="L587">
            <v>1238.7</v>
          </cell>
          <cell r="M587">
            <v>186.77699999999999</v>
          </cell>
          <cell r="N587">
            <v>432.21699999999998</v>
          </cell>
          <cell r="O587">
            <v>1049.2360000000001</v>
          </cell>
          <cell r="P587">
            <v>207.08699999999999</v>
          </cell>
          <cell r="Q587">
            <v>1299.7059999999999</v>
          </cell>
          <cell r="R587">
            <v>167.11199999999999</v>
          </cell>
          <cell r="S587">
            <v>286.17200000000003</v>
          </cell>
          <cell r="T587">
            <v>130.47800000000001</v>
          </cell>
          <cell r="U587">
            <v>647.15499999999997</v>
          </cell>
          <cell r="V587">
            <v>258.14999999999998</v>
          </cell>
          <cell r="W587">
            <v>104.85299999999999</v>
          </cell>
          <cell r="X587">
            <v>79.546999999999997</v>
          </cell>
          <cell r="Y587">
            <v>180.511</v>
          </cell>
          <cell r="Z587">
            <v>173.07900000000001</v>
          </cell>
          <cell r="AA587">
            <v>207.62100000000001</v>
          </cell>
          <cell r="AB587">
            <v>1365.9829999999999</v>
          </cell>
          <cell r="AC587">
            <v>1035.93</v>
          </cell>
          <cell r="AD587">
            <v>230.364</v>
          </cell>
          <cell r="AE587">
            <v>260.76900000000001</v>
          </cell>
        </row>
        <row r="588">
          <cell r="A588">
            <v>39813</v>
          </cell>
          <cell r="B588">
            <v>4849.2079999999996</v>
          </cell>
          <cell r="C588">
            <v>1061.5830000000001</v>
          </cell>
          <cell r="D588">
            <v>486.15899999999999</v>
          </cell>
          <cell r="E588">
            <v>2635.9549999999999</v>
          </cell>
          <cell r="F588">
            <v>13545.316000000001</v>
          </cell>
          <cell r="G588">
            <v>503.21499999999997</v>
          </cell>
          <cell r="H588">
            <v>14219.3</v>
          </cell>
          <cell r="I588">
            <v>1502.6780000000001</v>
          </cell>
          <cell r="J588">
            <v>4521.8270000000002</v>
          </cell>
          <cell r="K588">
            <v>166.792</v>
          </cell>
          <cell r="L588">
            <v>1224.097</v>
          </cell>
          <cell r="M588">
            <v>222.744</v>
          </cell>
          <cell r="N588">
            <v>510.245</v>
          </cell>
          <cell r="O588">
            <v>931.40200000000004</v>
          </cell>
          <cell r="P588">
            <v>215.36600000000001</v>
          </cell>
          <cell r="Q588">
            <v>1660.846</v>
          </cell>
          <cell r="R588">
            <v>201.66200000000001</v>
          </cell>
          <cell r="S588">
            <v>273.87</v>
          </cell>
          <cell r="T588">
            <v>162.81800000000001</v>
          </cell>
          <cell r="U588">
            <v>730.33799999999997</v>
          </cell>
          <cell r="V588">
            <v>314.84500000000003</v>
          </cell>
          <cell r="W588">
            <v>133.44200000000001</v>
          </cell>
          <cell r="X588">
            <v>115.02</v>
          </cell>
          <cell r="Y588">
            <v>225.44900000000001</v>
          </cell>
          <cell r="Z588">
            <v>179.62700000000001</v>
          </cell>
          <cell r="AA588">
            <v>244.54</v>
          </cell>
          <cell r="AB588">
            <v>1652.818</v>
          </cell>
          <cell r="AC588">
            <v>1094.48</v>
          </cell>
          <cell r="AD588">
            <v>315.60000000000002</v>
          </cell>
          <cell r="AE588">
            <v>326.67700000000002</v>
          </cell>
        </row>
        <row r="589">
          <cell r="A589">
            <v>39844</v>
          </cell>
          <cell r="B589">
            <v>4849.2079999999996</v>
          </cell>
          <cell r="C589">
            <v>1061.5830000000001</v>
          </cell>
          <cell r="D589">
            <v>486.15899999999999</v>
          </cell>
          <cell r="E589">
            <v>2635.9549999999999</v>
          </cell>
          <cell r="F589">
            <v>13545.316000000001</v>
          </cell>
          <cell r="G589">
            <v>503.21499999999997</v>
          </cell>
          <cell r="H589">
            <v>14219.3</v>
          </cell>
          <cell r="I589">
            <v>1502.6780000000001</v>
          </cell>
          <cell r="J589">
            <v>4521.8270000000002</v>
          </cell>
          <cell r="K589">
            <v>166.792</v>
          </cell>
          <cell r="L589">
            <v>1224.097</v>
          </cell>
          <cell r="M589">
            <v>222.744</v>
          </cell>
          <cell r="N589">
            <v>510.245</v>
          </cell>
          <cell r="O589">
            <v>931.40200000000004</v>
          </cell>
          <cell r="P589">
            <v>215.36600000000001</v>
          </cell>
          <cell r="Q589">
            <v>1660.846</v>
          </cell>
          <cell r="R589">
            <v>201.66200000000001</v>
          </cell>
          <cell r="S589">
            <v>273.87</v>
          </cell>
          <cell r="T589">
            <v>162.81800000000001</v>
          </cell>
          <cell r="U589">
            <v>730.33799999999997</v>
          </cell>
          <cell r="V589">
            <v>314.84500000000003</v>
          </cell>
          <cell r="W589">
            <v>133.44200000000001</v>
          </cell>
          <cell r="X589">
            <v>115.02</v>
          </cell>
          <cell r="Y589">
            <v>225.44900000000001</v>
          </cell>
          <cell r="Z589">
            <v>179.62700000000001</v>
          </cell>
          <cell r="AA589">
            <v>244.54</v>
          </cell>
          <cell r="AB589">
            <v>1652.818</v>
          </cell>
          <cell r="AC589">
            <v>1094.48</v>
          </cell>
          <cell r="AD589">
            <v>315.60000000000002</v>
          </cell>
          <cell r="AE589">
            <v>326.67700000000002</v>
          </cell>
        </row>
        <row r="590">
          <cell r="A590">
            <v>39872</v>
          </cell>
          <cell r="B590">
            <v>4849.2079999999996</v>
          </cell>
          <cell r="C590">
            <v>1061.5830000000001</v>
          </cell>
          <cell r="D590">
            <v>486.15899999999999</v>
          </cell>
          <cell r="E590">
            <v>2635.9549999999999</v>
          </cell>
          <cell r="F590">
            <v>13545.316000000001</v>
          </cell>
          <cell r="G590">
            <v>503.21499999999997</v>
          </cell>
          <cell r="H590">
            <v>14219.3</v>
          </cell>
          <cell r="I590">
            <v>1502.6780000000001</v>
          </cell>
          <cell r="J590">
            <v>4521.8270000000002</v>
          </cell>
          <cell r="K590">
            <v>166.792</v>
          </cell>
          <cell r="L590">
            <v>1224.097</v>
          </cell>
          <cell r="M590">
            <v>222.744</v>
          </cell>
          <cell r="N590">
            <v>510.245</v>
          </cell>
          <cell r="O590">
            <v>931.40200000000004</v>
          </cell>
          <cell r="P590">
            <v>215.36600000000001</v>
          </cell>
          <cell r="Q590">
            <v>1660.846</v>
          </cell>
          <cell r="R590">
            <v>201.66200000000001</v>
          </cell>
          <cell r="S590">
            <v>273.87</v>
          </cell>
          <cell r="T590">
            <v>162.81800000000001</v>
          </cell>
          <cell r="U590">
            <v>730.33799999999997</v>
          </cell>
          <cell r="V590">
            <v>314.84500000000003</v>
          </cell>
          <cell r="W590">
            <v>133.44200000000001</v>
          </cell>
          <cell r="X590">
            <v>115.02</v>
          </cell>
          <cell r="Y590">
            <v>225.44900000000001</v>
          </cell>
          <cell r="Z590">
            <v>179.62700000000001</v>
          </cell>
          <cell r="AA590">
            <v>244.54</v>
          </cell>
          <cell r="AB590">
            <v>1652.818</v>
          </cell>
          <cell r="AC590">
            <v>1094.48</v>
          </cell>
          <cell r="AD590">
            <v>315.60000000000002</v>
          </cell>
          <cell r="AE590">
            <v>326.67700000000002</v>
          </cell>
        </row>
        <row r="591">
          <cell r="A591">
            <v>39903</v>
          </cell>
          <cell r="B591">
            <v>4849.2079999999996</v>
          </cell>
          <cell r="C591">
            <v>1061.5830000000001</v>
          </cell>
          <cell r="D591">
            <v>486.15899999999999</v>
          </cell>
          <cell r="E591">
            <v>2635.9549999999999</v>
          </cell>
          <cell r="F591">
            <v>13545.316000000001</v>
          </cell>
          <cell r="G591">
            <v>503.21499999999997</v>
          </cell>
          <cell r="H591">
            <v>14219.3</v>
          </cell>
          <cell r="I591">
            <v>1502.6780000000001</v>
          </cell>
          <cell r="J591">
            <v>4521.8270000000002</v>
          </cell>
          <cell r="K591">
            <v>166.792</v>
          </cell>
          <cell r="L591">
            <v>1224.097</v>
          </cell>
          <cell r="M591">
            <v>222.744</v>
          </cell>
          <cell r="N591">
            <v>510.245</v>
          </cell>
          <cell r="O591">
            <v>931.40200000000004</v>
          </cell>
          <cell r="P591">
            <v>215.36600000000001</v>
          </cell>
          <cell r="Q591">
            <v>1660.846</v>
          </cell>
          <cell r="R591">
            <v>201.66200000000001</v>
          </cell>
          <cell r="S591">
            <v>273.87</v>
          </cell>
          <cell r="T591">
            <v>162.81800000000001</v>
          </cell>
          <cell r="U591">
            <v>730.33799999999997</v>
          </cell>
          <cell r="V591">
            <v>314.84500000000003</v>
          </cell>
          <cell r="W591">
            <v>133.44200000000001</v>
          </cell>
          <cell r="X591">
            <v>115.02</v>
          </cell>
          <cell r="Y591">
            <v>225.44900000000001</v>
          </cell>
          <cell r="Z591">
            <v>179.62700000000001</v>
          </cell>
          <cell r="AA591">
            <v>244.54</v>
          </cell>
          <cell r="AB591">
            <v>1652.818</v>
          </cell>
          <cell r="AC591">
            <v>1094.48</v>
          </cell>
          <cell r="AD591">
            <v>315.60000000000002</v>
          </cell>
          <cell r="AE591">
            <v>326.67700000000002</v>
          </cell>
        </row>
        <row r="592">
          <cell r="A592">
            <v>39933</v>
          </cell>
          <cell r="B592">
            <v>4849.2079999999996</v>
          </cell>
          <cell r="C592">
            <v>1061.5830000000001</v>
          </cell>
          <cell r="D592">
            <v>486.15899999999999</v>
          </cell>
          <cell r="E592">
            <v>2635.9549999999999</v>
          </cell>
          <cell r="F592">
            <v>13545.316000000001</v>
          </cell>
          <cell r="G592">
            <v>503.21499999999997</v>
          </cell>
          <cell r="H592">
            <v>14219.3</v>
          </cell>
          <cell r="I592">
            <v>1502.6780000000001</v>
          </cell>
          <cell r="J592">
            <v>4521.8270000000002</v>
          </cell>
          <cell r="K592">
            <v>166.792</v>
          </cell>
          <cell r="L592">
            <v>1224.097</v>
          </cell>
          <cell r="M592">
            <v>222.744</v>
          </cell>
          <cell r="N592">
            <v>510.245</v>
          </cell>
          <cell r="O592">
            <v>931.40200000000004</v>
          </cell>
          <cell r="P592">
            <v>215.36600000000001</v>
          </cell>
          <cell r="Q592">
            <v>1660.846</v>
          </cell>
          <cell r="R592">
            <v>201.66200000000001</v>
          </cell>
          <cell r="S592">
            <v>273.87</v>
          </cell>
          <cell r="T592">
            <v>162.81800000000001</v>
          </cell>
          <cell r="U592">
            <v>730.33799999999997</v>
          </cell>
          <cell r="V592">
            <v>314.84500000000003</v>
          </cell>
          <cell r="W592">
            <v>133.44200000000001</v>
          </cell>
          <cell r="X592">
            <v>115.02</v>
          </cell>
          <cell r="Y592">
            <v>225.44900000000001</v>
          </cell>
          <cell r="Z592">
            <v>179.62700000000001</v>
          </cell>
          <cell r="AA592">
            <v>244.54</v>
          </cell>
          <cell r="AB592">
            <v>1652.818</v>
          </cell>
          <cell r="AC592">
            <v>1094.48</v>
          </cell>
          <cell r="AD592">
            <v>315.60000000000002</v>
          </cell>
          <cell r="AE592">
            <v>326.67700000000002</v>
          </cell>
        </row>
        <row r="593">
          <cell r="A593">
            <v>39964</v>
          </cell>
          <cell r="B593">
            <v>4849.2079999999996</v>
          </cell>
          <cell r="C593">
            <v>1061.5830000000001</v>
          </cell>
          <cell r="D593">
            <v>486.15899999999999</v>
          </cell>
          <cell r="E593">
            <v>2635.9549999999999</v>
          </cell>
          <cell r="F593">
            <v>13545.316000000001</v>
          </cell>
          <cell r="G593">
            <v>503.21499999999997</v>
          </cell>
          <cell r="H593">
            <v>14219.3</v>
          </cell>
          <cell r="I593">
            <v>1502.6780000000001</v>
          </cell>
          <cell r="J593">
            <v>4521.8270000000002</v>
          </cell>
          <cell r="K593">
            <v>166.792</v>
          </cell>
          <cell r="L593">
            <v>1224.097</v>
          </cell>
          <cell r="M593">
            <v>222.744</v>
          </cell>
          <cell r="N593">
            <v>510.245</v>
          </cell>
          <cell r="O593">
            <v>931.40200000000004</v>
          </cell>
          <cell r="P593">
            <v>215.36600000000001</v>
          </cell>
          <cell r="Q593">
            <v>1660.846</v>
          </cell>
          <cell r="R593">
            <v>201.66200000000001</v>
          </cell>
          <cell r="S593">
            <v>273.87</v>
          </cell>
          <cell r="T593">
            <v>162.81800000000001</v>
          </cell>
          <cell r="U593">
            <v>730.33799999999997</v>
          </cell>
          <cell r="V593">
            <v>314.84500000000003</v>
          </cell>
          <cell r="W593">
            <v>133.44200000000001</v>
          </cell>
          <cell r="X593">
            <v>115.02</v>
          </cell>
          <cell r="Y593">
            <v>225.44900000000001</v>
          </cell>
          <cell r="Z593">
            <v>179.62700000000001</v>
          </cell>
          <cell r="AA593">
            <v>244.54</v>
          </cell>
          <cell r="AB593">
            <v>1652.818</v>
          </cell>
          <cell r="AC593">
            <v>1094.48</v>
          </cell>
          <cell r="AD593">
            <v>315.60000000000002</v>
          </cell>
          <cell r="AE593">
            <v>326.67700000000002</v>
          </cell>
        </row>
        <row r="594">
          <cell r="A594">
            <v>39994</v>
          </cell>
          <cell r="B594">
            <v>4849.2079999999996</v>
          </cell>
          <cell r="C594">
            <v>1061.5830000000001</v>
          </cell>
          <cell r="D594">
            <v>486.15899999999999</v>
          </cell>
          <cell r="E594">
            <v>2635.9549999999999</v>
          </cell>
          <cell r="F594">
            <v>13545.316000000001</v>
          </cell>
          <cell r="G594">
            <v>503.21499999999997</v>
          </cell>
          <cell r="H594">
            <v>14219.3</v>
          </cell>
          <cell r="I594">
            <v>1502.6780000000001</v>
          </cell>
          <cell r="J594">
            <v>4521.8270000000002</v>
          </cell>
          <cell r="K594">
            <v>166.792</v>
          </cell>
          <cell r="L594">
            <v>1224.097</v>
          </cell>
          <cell r="M594">
            <v>222.744</v>
          </cell>
          <cell r="N594">
            <v>510.245</v>
          </cell>
          <cell r="O594">
            <v>931.40200000000004</v>
          </cell>
          <cell r="P594">
            <v>215.36600000000001</v>
          </cell>
          <cell r="Q594">
            <v>1660.846</v>
          </cell>
          <cell r="R594">
            <v>201.66200000000001</v>
          </cell>
          <cell r="S594">
            <v>273.87</v>
          </cell>
          <cell r="T594">
            <v>162.81800000000001</v>
          </cell>
          <cell r="U594">
            <v>730.33799999999997</v>
          </cell>
          <cell r="V594">
            <v>314.84500000000003</v>
          </cell>
          <cell r="W594">
            <v>133.44200000000001</v>
          </cell>
          <cell r="X594">
            <v>115.02</v>
          </cell>
          <cell r="Y594">
            <v>225.44900000000001</v>
          </cell>
          <cell r="Z594">
            <v>179.62700000000001</v>
          </cell>
          <cell r="AA594">
            <v>244.54</v>
          </cell>
          <cell r="AB594">
            <v>1652.818</v>
          </cell>
          <cell r="AC594">
            <v>1094.48</v>
          </cell>
          <cell r="AD594">
            <v>315.60000000000002</v>
          </cell>
          <cell r="AE594">
            <v>326.67700000000002</v>
          </cell>
        </row>
        <row r="595">
          <cell r="A595">
            <v>40025</v>
          </cell>
          <cell r="B595">
            <v>4849.2079999999996</v>
          </cell>
          <cell r="C595">
            <v>1061.5830000000001</v>
          </cell>
          <cell r="D595">
            <v>486.15899999999999</v>
          </cell>
          <cell r="E595">
            <v>2635.9549999999999</v>
          </cell>
          <cell r="F595">
            <v>13545.316000000001</v>
          </cell>
          <cell r="G595">
            <v>503.21499999999997</v>
          </cell>
          <cell r="H595">
            <v>14219.3</v>
          </cell>
          <cell r="I595">
            <v>1502.6780000000001</v>
          </cell>
          <cell r="J595">
            <v>4521.8270000000002</v>
          </cell>
          <cell r="K595">
            <v>166.792</v>
          </cell>
          <cell r="L595">
            <v>1224.097</v>
          </cell>
          <cell r="M595">
            <v>222.744</v>
          </cell>
          <cell r="N595">
            <v>510.245</v>
          </cell>
          <cell r="O595">
            <v>931.40200000000004</v>
          </cell>
          <cell r="P595">
            <v>215.36600000000001</v>
          </cell>
          <cell r="Q595">
            <v>1660.846</v>
          </cell>
          <cell r="R595">
            <v>201.66200000000001</v>
          </cell>
          <cell r="S595">
            <v>273.87</v>
          </cell>
          <cell r="T595">
            <v>162.81800000000001</v>
          </cell>
          <cell r="U595">
            <v>730.33799999999997</v>
          </cell>
          <cell r="V595">
            <v>314.84500000000003</v>
          </cell>
          <cell r="W595">
            <v>133.44200000000001</v>
          </cell>
          <cell r="X595">
            <v>115.02</v>
          </cell>
          <cell r="Y595">
            <v>225.44900000000001</v>
          </cell>
          <cell r="Z595">
            <v>179.62700000000001</v>
          </cell>
          <cell r="AA595">
            <v>244.54</v>
          </cell>
          <cell r="AB595">
            <v>1652.818</v>
          </cell>
          <cell r="AC595">
            <v>1094.48</v>
          </cell>
          <cell r="AD595">
            <v>315.60000000000002</v>
          </cell>
          <cell r="AE595">
            <v>326.67700000000002</v>
          </cell>
        </row>
        <row r="596">
          <cell r="A596">
            <v>40056</v>
          </cell>
          <cell r="B596">
            <v>4849.2079999999996</v>
          </cell>
          <cell r="C596">
            <v>1061.5830000000001</v>
          </cell>
          <cell r="D596">
            <v>486.15899999999999</v>
          </cell>
          <cell r="E596">
            <v>2635.9549999999999</v>
          </cell>
          <cell r="F596">
            <v>13545.316000000001</v>
          </cell>
          <cell r="G596">
            <v>503.21499999999997</v>
          </cell>
          <cell r="H596">
            <v>14219.3</v>
          </cell>
          <cell r="I596">
            <v>1502.6780000000001</v>
          </cell>
          <cell r="J596">
            <v>4521.8270000000002</v>
          </cell>
          <cell r="K596">
            <v>166.792</v>
          </cell>
          <cell r="L596">
            <v>1224.097</v>
          </cell>
          <cell r="M596">
            <v>222.744</v>
          </cell>
          <cell r="N596">
            <v>510.245</v>
          </cell>
          <cell r="O596">
            <v>931.40200000000004</v>
          </cell>
          <cell r="P596">
            <v>215.36600000000001</v>
          </cell>
          <cell r="Q596">
            <v>1660.846</v>
          </cell>
          <cell r="R596">
            <v>201.66200000000001</v>
          </cell>
          <cell r="S596">
            <v>273.87</v>
          </cell>
          <cell r="T596">
            <v>162.81800000000001</v>
          </cell>
          <cell r="U596">
            <v>730.33799999999997</v>
          </cell>
          <cell r="V596">
            <v>314.84500000000003</v>
          </cell>
          <cell r="W596">
            <v>133.44200000000001</v>
          </cell>
          <cell r="X596">
            <v>115.02</v>
          </cell>
          <cell r="Y596">
            <v>225.44900000000001</v>
          </cell>
          <cell r="Z596">
            <v>179.62700000000001</v>
          </cell>
          <cell r="AA596">
            <v>244.54</v>
          </cell>
          <cell r="AB596">
            <v>1652.818</v>
          </cell>
          <cell r="AC596">
            <v>1094.48</v>
          </cell>
          <cell r="AD596">
            <v>315.60000000000002</v>
          </cell>
          <cell r="AE596">
            <v>326.67700000000002</v>
          </cell>
        </row>
        <row r="597">
          <cell r="A597">
            <v>40086</v>
          </cell>
          <cell r="B597">
            <v>4849.2079999999996</v>
          </cell>
          <cell r="C597">
            <v>1061.5830000000001</v>
          </cell>
          <cell r="D597">
            <v>486.15899999999999</v>
          </cell>
          <cell r="E597">
            <v>2635.9549999999999</v>
          </cell>
          <cell r="F597">
            <v>13545.316000000001</v>
          </cell>
          <cell r="G597">
            <v>503.21499999999997</v>
          </cell>
          <cell r="H597">
            <v>14219.3</v>
          </cell>
          <cell r="I597">
            <v>1502.6780000000001</v>
          </cell>
          <cell r="J597">
            <v>4521.8270000000002</v>
          </cell>
          <cell r="K597">
            <v>166.792</v>
          </cell>
          <cell r="L597">
            <v>1224.097</v>
          </cell>
          <cell r="M597">
            <v>222.744</v>
          </cell>
          <cell r="N597">
            <v>510.245</v>
          </cell>
          <cell r="O597">
            <v>931.40200000000004</v>
          </cell>
          <cell r="P597">
            <v>215.36600000000001</v>
          </cell>
          <cell r="Q597">
            <v>1660.846</v>
          </cell>
          <cell r="R597">
            <v>201.66200000000001</v>
          </cell>
          <cell r="S597">
            <v>273.87</v>
          </cell>
          <cell r="T597">
            <v>162.81800000000001</v>
          </cell>
          <cell r="U597">
            <v>730.33799999999997</v>
          </cell>
          <cell r="V597">
            <v>314.84500000000003</v>
          </cell>
          <cell r="W597">
            <v>133.44200000000001</v>
          </cell>
          <cell r="X597">
            <v>115.02</v>
          </cell>
          <cell r="Y597">
            <v>225.44900000000001</v>
          </cell>
          <cell r="Z597">
            <v>179.62700000000001</v>
          </cell>
          <cell r="AA597">
            <v>244.54</v>
          </cell>
          <cell r="AB597">
            <v>1652.818</v>
          </cell>
          <cell r="AC597">
            <v>1094.48</v>
          </cell>
          <cell r="AD597">
            <v>315.60000000000002</v>
          </cell>
          <cell r="AE597">
            <v>326.67700000000002</v>
          </cell>
        </row>
        <row r="598">
          <cell r="A598">
            <v>40117</v>
          </cell>
          <cell r="B598">
            <v>4849.2079999999996</v>
          </cell>
          <cell r="C598">
            <v>1061.5830000000001</v>
          </cell>
          <cell r="D598">
            <v>486.15899999999999</v>
          </cell>
          <cell r="E598">
            <v>2635.9549999999999</v>
          </cell>
          <cell r="F598">
            <v>13545.316000000001</v>
          </cell>
          <cell r="G598">
            <v>503.21499999999997</v>
          </cell>
          <cell r="H598">
            <v>14219.3</v>
          </cell>
          <cell r="I598">
            <v>1502.6780000000001</v>
          </cell>
          <cell r="J598">
            <v>4521.8270000000002</v>
          </cell>
          <cell r="K598">
            <v>166.792</v>
          </cell>
          <cell r="L598">
            <v>1224.097</v>
          </cell>
          <cell r="M598">
            <v>222.744</v>
          </cell>
          <cell r="N598">
            <v>510.245</v>
          </cell>
          <cell r="O598">
            <v>931.40200000000004</v>
          </cell>
          <cell r="P598">
            <v>215.36600000000001</v>
          </cell>
          <cell r="Q598">
            <v>1660.846</v>
          </cell>
          <cell r="R598">
            <v>201.66200000000001</v>
          </cell>
          <cell r="S598">
            <v>273.87</v>
          </cell>
          <cell r="T598">
            <v>162.81800000000001</v>
          </cell>
          <cell r="U598">
            <v>730.33799999999997</v>
          </cell>
          <cell r="V598">
            <v>314.84500000000003</v>
          </cell>
          <cell r="W598">
            <v>133.44200000000001</v>
          </cell>
          <cell r="X598">
            <v>115.02</v>
          </cell>
          <cell r="Y598">
            <v>225.44900000000001</v>
          </cell>
          <cell r="Z598">
            <v>179.62700000000001</v>
          </cell>
          <cell r="AA598">
            <v>244.54</v>
          </cell>
          <cell r="AB598">
            <v>1652.818</v>
          </cell>
          <cell r="AC598">
            <v>1094.48</v>
          </cell>
          <cell r="AD598">
            <v>315.60000000000002</v>
          </cell>
          <cell r="AE598">
            <v>326.67700000000002</v>
          </cell>
        </row>
        <row r="599">
          <cell r="A599">
            <v>40147</v>
          </cell>
          <cell r="B599">
            <v>4849.2079999999996</v>
          </cell>
          <cell r="C599">
            <v>1061.5830000000001</v>
          </cell>
          <cell r="D599">
            <v>486.15899999999999</v>
          </cell>
          <cell r="E599">
            <v>2635.9549999999999</v>
          </cell>
          <cell r="F599">
            <v>13545.316000000001</v>
          </cell>
          <cell r="G599">
            <v>503.21499999999997</v>
          </cell>
          <cell r="H599">
            <v>14219.3</v>
          </cell>
          <cell r="I599">
            <v>1502.6780000000001</v>
          </cell>
          <cell r="J599">
            <v>4521.8270000000002</v>
          </cell>
          <cell r="K599">
            <v>166.792</v>
          </cell>
          <cell r="L599">
            <v>1224.097</v>
          </cell>
          <cell r="M599">
            <v>222.744</v>
          </cell>
          <cell r="N599">
            <v>510.245</v>
          </cell>
          <cell r="O599">
            <v>931.40200000000004</v>
          </cell>
          <cell r="P599">
            <v>215.36600000000001</v>
          </cell>
          <cell r="Q599">
            <v>1660.846</v>
          </cell>
          <cell r="R599">
            <v>201.66200000000001</v>
          </cell>
          <cell r="S599">
            <v>273.87</v>
          </cell>
          <cell r="T599">
            <v>162.81800000000001</v>
          </cell>
          <cell r="U599">
            <v>730.33799999999997</v>
          </cell>
          <cell r="V599">
            <v>314.84500000000003</v>
          </cell>
          <cell r="W599">
            <v>133.44200000000001</v>
          </cell>
          <cell r="X599">
            <v>115.02</v>
          </cell>
          <cell r="Y599">
            <v>225.44900000000001</v>
          </cell>
          <cell r="Z599">
            <v>179.62700000000001</v>
          </cell>
          <cell r="AA599">
            <v>244.54</v>
          </cell>
          <cell r="AB599">
            <v>1652.818</v>
          </cell>
          <cell r="AC599">
            <v>1094.48</v>
          </cell>
          <cell r="AD599">
            <v>315.60000000000002</v>
          </cell>
          <cell r="AE599">
            <v>326.67700000000002</v>
          </cell>
        </row>
        <row r="600">
          <cell r="A600">
            <v>40178</v>
          </cell>
          <cell r="B600">
            <v>5035.1419999999998</v>
          </cell>
          <cell r="C600">
            <v>924.197</v>
          </cell>
          <cell r="D600">
            <v>405.78300000000002</v>
          </cell>
          <cell r="E600">
            <v>2171.386</v>
          </cell>
          <cell r="F600">
            <v>12391.48</v>
          </cell>
          <cell r="G600">
            <v>492.262</v>
          </cell>
          <cell r="H600">
            <v>13863.6</v>
          </cell>
          <cell r="I600">
            <v>1337.578</v>
          </cell>
          <cell r="J600">
            <v>4991.2560000000003</v>
          </cell>
          <cell r="K600">
            <v>175.935</v>
          </cell>
          <cell r="L600">
            <v>1361.057</v>
          </cell>
          <cell r="M600">
            <v>192.91200000000001</v>
          </cell>
          <cell r="N600">
            <v>539.58000000000004</v>
          </cell>
          <cell r="O600">
            <v>834.06</v>
          </cell>
          <cell r="P600">
            <v>209.28299999999999</v>
          </cell>
          <cell r="Q600">
            <v>1222.6479999999999</v>
          </cell>
          <cell r="R600">
            <v>194.86600000000001</v>
          </cell>
          <cell r="S600">
            <v>283.012</v>
          </cell>
          <cell r="T600">
            <v>188.98400000000001</v>
          </cell>
          <cell r="U600">
            <v>614.55399999999997</v>
          </cell>
          <cell r="V600">
            <v>270.33499999999998</v>
          </cell>
          <cell r="W600">
            <v>115.306</v>
          </cell>
          <cell r="X600">
            <v>97.584000000000003</v>
          </cell>
          <cell r="Y600">
            <v>196.18199999999999</v>
          </cell>
          <cell r="Z600">
            <v>172.59100000000001</v>
          </cell>
          <cell r="AA600">
            <v>236.16399999999999</v>
          </cell>
          <cell r="AB600">
            <v>1621.6610000000001</v>
          </cell>
          <cell r="AC600">
            <v>882.35500000000002</v>
          </cell>
          <cell r="AD600">
            <v>329.41899999999998</v>
          </cell>
          <cell r="AE600">
            <v>307.08199999999999</v>
          </cell>
        </row>
        <row r="601">
          <cell r="A601">
            <v>40209</v>
          </cell>
          <cell r="B601">
            <v>5035.1419999999998</v>
          </cell>
          <cell r="C601">
            <v>924.197</v>
          </cell>
          <cell r="D601">
            <v>405.78300000000002</v>
          </cell>
          <cell r="E601">
            <v>2171.386</v>
          </cell>
          <cell r="F601">
            <v>12391.48</v>
          </cell>
          <cell r="G601">
            <v>492.262</v>
          </cell>
          <cell r="H601">
            <v>13863.6</v>
          </cell>
          <cell r="I601">
            <v>1337.578</v>
          </cell>
          <cell r="J601">
            <v>4991.2560000000003</v>
          </cell>
          <cell r="K601">
            <v>175.935</v>
          </cell>
          <cell r="L601">
            <v>1361.057</v>
          </cell>
          <cell r="M601">
            <v>192.91200000000001</v>
          </cell>
          <cell r="N601">
            <v>539.58000000000004</v>
          </cell>
          <cell r="O601">
            <v>834.06</v>
          </cell>
          <cell r="P601">
            <v>209.28299999999999</v>
          </cell>
          <cell r="Q601">
            <v>1222.6479999999999</v>
          </cell>
          <cell r="R601">
            <v>194.86600000000001</v>
          </cell>
          <cell r="S601">
            <v>283.012</v>
          </cell>
          <cell r="T601">
            <v>188.98400000000001</v>
          </cell>
          <cell r="U601">
            <v>614.55399999999997</v>
          </cell>
          <cell r="V601">
            <v>270.33499999999998</v>
          </cell>
          <cell r="W601">
            <v>115.306</v>
          </cell>
          <cell r="X601">
            <v>97.584000000000003</v>
          </cell>
          <cell r="Y601">
            <v>196.18199999999999</v>
          </cell>
          <cell r="Z601">
            <v>172.59100000000001</v>
          </cell>
          <cell r="AA601">
            <v>236.16399999999999</v>
          </cell>
          <cell r="AB601">
            <v>1621.6610000000001</v>
          </cell>
          <cell r="AC601">
            <v>882.35500000000002</v>
          </cell>
          <cell r="AD601">
            <v>329.41899999999998</v>
          </cell>
          <cell r="AE601">
            <v>307.08199999999999</v>
          </cell>
        </row>
        <row r="602">
          <cell r="A602">
            <v>40237</v>
          </cell>
          <cell r="B602">
            <v>5035.1419999999998</v>
          </cell>
          <cell r="C602">
            <v>924.197</v>
          </cell>
          <cell r="D602">
            <v>405.78300000000002</v>
          </cell>
          <cell r="E602">
            <v>2171.386</v>
          </cell>
          <cell r="F602">
            <v>12391.48</v>
          </cell>
          <cell r="G602">
            <v>492.262</v>
          </cell>
          <cell r="H602">
            <v>13863.6</v>
          </cell>
          <cell r="I602">
            <v>1337.578</v>
          </cell>
          <cell r="J602">
            <v>4991.2560000000003</v>
          </cell>
          <cell r="K602">
            <v>175.935</v>
          </cell>
          <cell r="L602">
            <v>1361.057</v>
          </cell>
          <cell r="M602">
            <v>192.91200000000001</v>
          </cell>
          <cell r="N602">
            <v>539.58000000000004</v>
          </cell>
          <cell r="O602">
            <v>834.06</v>
          </cell>
          <cell r="P602">
            <v>209.28299999999999</v>
          </cell>
          <cell r="Q602">
            <v>1222.6479999999999</v>
          </cell>
          <cell r="R602">
            <v>194.86600000000001</v>
          </cell>
          <cell r="S602">
            <v>283.012</v>
          </cell>
          <cell r="T602">
            <v>188.98400000000001</v>
          </cell>
          <cell r="U602">
            <v>614.55399999999997</v>
          </cell>
          <cell r="V602">
            <v>270.33499999999998</v>
          </cell>
          <cell r="W602">
            <v>115.306</v>
          </cell>
          <cell r="X602">
            <v>97.584000000000003</v>
          </cell>
          <cell r="Y602">
            <v>196.18199999999999</v>
          </cell>
          <cell r="Z602">
            <v>172.59100000000001</v>
          </cell>
          <cell r="AA602">
            <v>236.16399999999999</v>
          </cell>
          <cell r="AB602">
            <v>1621.6610000000001</v>
          </cell>
          <cell r="AC602">
            <v>882.35500000000002</v>
          </cell>
          <cell r="AD602">
            <v>329.41899999999998</v>
          </cell>
          <cell r="AE602">
            <v>307.08199999999999</v>
          </cell>
        </row>
        <row r="603">
          <cell r="A603">
            <v>40268</v>
          </cell>
          <cell r="B603">
            <v>5035.1419999999998</v>
          </cell>
          <cell r="C603">
            <v>924.197</v>
          </cell>
          <cell r="D603">
            <v>405.78300000000002</v>
          </cell>
          <cell r="E603">
            <v>2171.386</v>
          </cell>
          <cell r="F603">
            <v>12391.48</v>
          </cell>
          <cell r="G603">
            <v>492.262</v>
          </cell>
          <cell r="H603">
            <v>13863.6</v>
          </cell>
          <cell r="I603">
            <v>1337.578</v>
          </cell>
          <cell r="J603">
            <v>4991.2560000000003</v>
          </cell>
          <cell r="K603">
            <v>175.935</v>
          </cell>
          <cell r="L603">
            <v>1361.057</v>
          </cell>
          <cell r="M603">
            <v>192.91200000000001</v>
          </cell>
          <cell r="N603">
            <v>539.58000000000004</v>
          </cell>
          <cell r="O603">
            <v>834.06</v>
          </cell>
          <cell r="P603">
            <v>209.28299999999999</v>
          </cell>
          <cell r="Q603">
            <v>1222.6479999999999</v>
          </cell>
          <cell r="R603">
            <v>194.86600000000001</v>
          </cell>
          <cell r="S603">
            <v>283.012</v>
          </cell>
          <cell r="T603">
            <v>188.98400000000001</v>
          </cell>
          <cell r="U603">
            <v>614.55399999999997</v>
          </cell>
          <cell r="V603">
            <v>270.33499999999998</v>
          </cell>
          <cell r="W603">
            <v>115.306</v>
          </cell>
          <cell r="X603">
            <v>97.584000000000003</v>
          </cell>
          <cell r="Y603">
            <v>196.18199999999999</v>
          </cell>
          <cell r="Z603">
            <v>172.59100000000001</v>
          </cell>
          <cell r="AA603">
            <v>236.16399999999999</v>
          </cell>
          <cell r="AB603">
            <v>1621.6610000000001</v>
          </cell>
          <cell r="AC603">
            <v>882.35500000000002</v>
          </cell>
          <cell r="AD603">
            <v>329.41899999999998</v>
          </cell>
          <cell r="AE603">
            <v>307.08199999999999</v>
          </cell>
        </row>
        <row r="604">
          <cell r="A604">
            <v>40298</v>
          </cell>
          <cell r="B604">
            <v>5035.1419999999998</v>
          </cell>
          <cell r="C604">
            <v>924.197</v>
          </cell>
          <cell r="D604">
            <v>405.78300000000002</v>
          </cell>
          <cell r="E604">
            <v>2171.386</v>
          </cell>
          <cell r="F604">
            <v>12391.48</v>
          </cell>
          <cell r="G604">
            <v>492.262</v>
          </cell>
          <cell r="H604">
            <v>13863.6</v>
          </cell>
          <cell r="I604">
            <v>1337.578</v>
          </cell>
          <cell r="J604">
            <v>4991.2560000000003</v>
          </cell>
          <cell r="K604">
            <v>175.935</v>
          </cell>
          <cell r="L604">
            <v>1361.057</v>
          </cell>
          <cell r="M604">
            <v>192.91200000000001</v>
          </cell>
          <cell r="N604">
            <v>539.58000000000004</v>
          </cell>
          <cell r="O604">
            <v>834.06</v>
          </cell>
          <cell r="P604">
            <v>209.28299999999999</v>
          </cell>
          <cell r="Q604">
            <v>1222.6479999999999</v>
          </cell>
          <cell r="R604">
            <v>194.86600000000001</v>
          </cell>
          <cell r="S604">
            <v>283.012</v>
          </cell>
          <cell r="T604">
            <v>188.98400000000001</v>
          </cell>
          <cell r="U604">
            <v>614.55399999999997</v>
          </cell>
          <cell r="V604">
            <v>270.33499999999998</v>
          </cell>
          <cell r="W604">
            <v>115.306</v>
          </cell>
          <cell r="X604">
            <v>97.584000000000003</v>
          </cell>
          <cell r="Y604">
            <v>196.18199999999999</v>
          </cell>
          <cell r="Z604">
            <v>172.59100000000001</v>
          </cell>
          <cell r="AA604">
            <v>236.16399999999999</v>
          </cell>
          <cell r="AB604">
            <v>1621.6610000000001</v>
          </cell>
          <cell r="AC604">
            <v>882.35500000000002</v>
          </cell>
          <cell r="AD604">
            <v>329.41899999999998</v>
          </cell>
          <cell r="AE604">
            <v>307.08199999999999</v>
          </cell>
        </row>
        <row r="605">
          <cell r="A605">
            <v>40329</v>
          </cell>
          <cell r="B605">
            <v>5035.1419999999998</v>
          </cell>
          <cell r="C605">
            <v>924.197</v>
          </cell>
          <cell r="D605">
            <v>405.78300000000002</v>
          </cell>
          <cell r="E605">
            <v>2171.386</v>
          </cell>
          <cell r="F605">
            <v>12391.48</v>
          </cell>
          <cell r="G605">
            <v>492.262</v>
          </cell>
          <cell r="H605">
            <v>13863.6</v>
          </cell>
          <cell r="I605">
            <v>1337.578</v>
          </cell>
          <cell r="J605">
            <v>4991.2560000000003</v>
          </cell>
          <cell r="K605">
            <v>175.935</v>
          </cell>
          <cell r="L605">
            <v>1361.057</v>
          </cell>
          <cell r="M605">
            <v>192.91200000000001</v>
          </cell>
          <cell r="N605">
            <v>539.58000000000004</v>
          </cell>
          <cell r="O605">
            <v>834.06</v>
          </cell>
          <cell r="P605">
            <v>209.28299999999999</v>
          </cell>
          <cell r="Q605">
            <v>1222.6479999999999</v>
          </cell>
          <cell r="R605">
            <v>194.86600000000001</v>
          </cell>
          <cell r="S605">
            <v>283.012</v>
          </cell>
          <cell r="T605">
            <v>188.98400000000001</v>
          </cell>
          <cell r="U605">
            <v>614.55399999999997</v>
          </cell>
          <cell r="V605">
            <v>270.33499999999998</v>
          </cell>
          <cell r="W605">
            <v>115.306</v>
          </cell>
          <cell r="X605">
            <v>97.584000000000003</v>
          </cell>
          <cell r="Y605">
            <v>196.18199999999999</v>
          </cell>
          <cell r="Z605">
            <v>172.59100000000001</v>
          </cell>
          <cell r="AA605">
            <v>236.16399999999999</v>
          </cell>
          <cell r="AB605">
            <v>1621.6610000000001</v>
          </cell>
          <cell r="AC605">
            <v>882.35500000000002</v>
          </cell>
          <cell r="AD605">
            <v>329.41899999999998</v>
          </cell>
          <cell r="AE605">
            <v>307.08199999999999</v>
          </cell>
        </row>
        <row r="606">
          <cell r="A606">
            <v>40359</v>
          </cell>
          <cell r="B606">
            <v>5035.1419999999998</v>
          </cell>
          <cell r="C606">
            <v>924.197</v>
          </cell>
          <cell r="D606">
            <v>405.78300000000002</v>
          </cell>
          <cell r="E606">
            <v>2171.386</v>
          </cell>
          <cell r="F606">
            <v>12391.48</v>
          </cell>
          <cell r="G606">
            <v>492.262</v>
          </cell>
          <cell r="H606">
            <v>13863.6</v>
          </cell>
          <cell r="I606">
            <v>1337.578</v>
          </cell>
          <cell r="J606">
            <v>4991.2560000000003</v>
          </cell>
          <cell r="K606">
            <v>175.935</v>
          </cell>
          <cell r="L606">
            <v>1361.057</v>
          </cell>
          <cell r="M606">
            <v>192.91200000000001</v>
          </cell>
          <cell r="N606">
            <v>539.58000000000004</v>
          </cell>
          <cell r="O606">
            <v>834.06</v>
          </cell>
          <cell r="P606">
            <v>209.28299999999999</v>
          </cell>
          <cell r="Q606">
            <v>1222.6479999999999</v>
          </cell>
          <cell r="R606">
            <v>194.86600000000001</v>
          </cell>
          <cell r="S606">
            <v>283.012</v>
          </cell>
          <cell r="T606">
            <v>188.98400000000001</v>
          </cell>
          <cell r="U606">
            <v>614.55399999999997</v>
          </cell>
          <cell r="V606">
            <v>270.33499999999998</v>
          </cell>
          <cell r="W606">
            <v>115.306</v>
          </cell>
          <cell r="X606">
            <v>97.584000000000003</v>
          </cell>
          <cell r="Y606">
            <v>196.18199999999999</v>
          </cell>
          <cell r="Z606">
            <v>172.59100000000001</v>
          </cell>
          <cell r="AA606">
            <v>236.16399999999999</v>
          </cell>
          <cell r="AB606">
            <v>1621.6610000000001</v>
          </cell>
          <cell r="AC606">
            <v>882.35500000000002</v>
          </cell>
          <cell r="AD606">
            <v>329.41899999999998</v>
          </cell>
          <cell r="AE606">
            <v>307.08199999999999</v>
          </cell>
        </row>
        <row r="607">
          <cell r="A607">
            <v>40390</v>
          </cell>
          <cell r="B607">
            <v>5035.1419999999998</v>
          </cell>
          <cell r="C607">
            <v>924.197</v>
          </cell>
          <cell r="D607">
            <v>405.78300000000002</v>
          </cell>
          <cell r="E607">
            <v>2171.386</v>
          </cell>
          <cell r="F607">
            <v>12391.48</v>
          </cell>
          <cell r="G607">
            <v>492.262</v>
          </cell>
          <cell r="H607">
            <v>13863.6</v>
          </cell>
          <cell r="I607">
            <v>1337.578</v>
          </cell>
          <cell r="J607">
            <v>4991.2560000000003</v>
          </cell>
          <cell r="K607">
            <v>175.935</v>
          </cell>
          <cell r="L607">
            <v>1361.057</v>
          </cell>
          <cell r="M607">
            <v>192.91200000000001</v>
          </cell>
          <cell r="N607">
            <v>539.58000000000004</v>
          </cell>
          <cell r="O607">
            <v>834.06</v>
          </cell>
          <cell r="P607">
            <v>209.28299999999999</v>
          </cell>
          <cell r="Q607">
            <v>1222.6479999999999</v>
          </cell>
          <cell r="R607">
            <v>194.86600000000001</v>
          </cell>
          <cell r="S607">
            <v>283.012</v>
          </cell>
          <cell r="T607">
            <v>188.98400000000001</v>
          </cell>
          <cell r="U607">
            <v>614.55399999999997</v>
          </cell>
          <cell r="V607">
            <v>270.33499999999998</v>
          </cell>
          <cell r="W607">
            <v>115.306</v>
          </cell>
          <cell r="X607">
            <v>97.584000000000003</v>
          </cell>
          <cell r="Y607">
            <v>196.18199999999999</v>
          </cell>
          <cell r="Z607">
            <v>172.59100000000001</v>
          </cell>
          <cell r="AA607">
            <v>236.16399999999999</v>
          </cell>
          <cell r="AB607">
            <v>1621.6610000000001</v>
          </cell>
          <cell r="AC607">
            <v>882.35500000000002</v>
          </cell>
          <cell r="AD607">
            <v>329.41899999999998</v>
          </cell>
          <cell r="AE607">
            <v>307.08199999999999</v>
          </cell>
        </row>
        <row r="608">
          <cell r="A608">
            <v>40421</v>
          </cell>
          <cell r="B608">
            <v>5035.1419999999998</v>
          </cell>
          <cell r="C608">
            <v>924.197</v>
          </cell>
          <cell r="D608">
            <v>405.78300000000002</v>
          </cell>
          <cell r="E608">
            <v>2171.386</v>
          </cell>
          <cell r="F608">
            <v>12391.48</v>
          </cell>
          <cell r="G608">
            <v>492.262</v>
          </cell>
          <cell r="H608">
            <v>13863.6</v>
          </cell>
          <cell r="I608">
            <v>1337.578</v>
          </cell>
          <cell r="J608">
            <v>4991.2560000000003</v>
          </cell>
          <cell r="K608">
            <v>175.935</v>
          </cell>
          <cell r="L608">
            <v>1361.057</v>
          </cell>
          <cell r="M608">
            <v>192.91200000000001</v>
          </cell>
          <cell r="N608">
            <v>539.58000000000004</v>
          </cell>
          <cell r="O608">
            <v>834.06</v>
          </cell>
          <cell r="P608">
            <v>209.28299999999999</v>
          </cell>
          <cell r="Q608">
            <v>1222.6479999999999</v>
          </cell>
          <cell r="R608">
            <v>194.86600000000001</v>
          </cell>
          <cell r="S608">
            <v>283.012</v>
          </cell>
          <cell r="T608">
            <v>188.98400000000001</v>
          </cell>
          <cell r="U608">
            <v>614.55399999999997</v>
          </cell>
          <cell r="V608">
            <v>270.33499999999998</v>
          </cell>
          <cell r="W608">
            <v>115.306</v>
          </cell>
          <cell r="X608">
            <v>97.584000000000003</v>
          </cell>
          <cell r="Y608">
            <v>196.18199999999999</v>
          </cell>
          <cell r="Z608">
            <v>172.59100000000001</v>
          </cell>
          <cell r="AA608">
            <v>236.16399999999999</v>
          </cell>
          <cell r="AB608">
            <v>1621.6610000000001</v>
          </cell>
          <cell r="AC608">
            <v>882.35500000000002</v>
          </cell>
          <cell r="AD608">
            <v>329.41899999999998</v>
          </cell>
          <cell r="AE608">
            <v>307.08199999999999</v>
          </cell>
        </row>
        <row r="609">
          <cell r="A609">
            <v>40451</v>
          </cell>
          <cell r="B609">
            <v>5035.1419999999998</v>
          </cell>
          <cell r="C609">
            <v>924.197</v>
          </cell>
          <cell r="D609">
            <v>405.78300000000002</v>
          </cell>
          <cell r="E609">
            <v>2171.386</v>
          </cell>
          <cell r="F609">
            <v>12391.48</v>
          </cell>
          <cell r="G609">
            <v>492.262</v>
          </cell>
          <cell r="H609">
            <v>13863.6</v>
          </cell>
          <cell r="I609">
            <v>1337.578</v>
          </cell>
          <cell r="J609">
            <v>4991.2560000000003</v>
          </cell>
          <cell r="K609">
            <v>175.935</v>
          </cell>
          <cell r="L609">
            <v>1361.057</v>
          </cell>
          <cell r="M609">
            <v>192.91200000000001</v>
          </cell>
          <cell r="N609">
            <v>539.58000000000004</v>
          </cell>
          <cell r="O609">
            <v>834.06</v>
          </cell>
          <cell r="P609">
            <v>209.28299999999999</v>
          </cell>
          <cell r="Q609">
            <v>1222.6479999999999</v>
          </cell>
          <cell r="R609">
            <v>194.86600000000001</v>
          </cell>
          <cell r="S609">
            <v>283.012</v>
          </cell>
          <cell r="T609">
            <v>188.98400000000001</v>
          </cell>
          <cell r="U609">
            <v>614.55399999999997</v>
          </cell>
          <cell r="V609">
            <v>270.33499999999998</v>
          </cell>
          <cell r="W609">
            <v>115.306</v>
          </cell>
          <cell r="X609">
            <v>97.584000000000003</v>
          </cell>
          <cell r="Y609">
            <v>196.18199999999999</v>
          </cell>
          <cell r="Z609">
            <v>172.59100000000001</v>
          </cell>
          <cell r="AA609">
            <v>236.16399999999999</v>
          </cell>
          <cell r="AB609">
            <v>1621.6610000000001</v>
          </cell>
          <cell r="AC609">
            <v>882.35500000000002</v>
          </cell>
          <cell r="AD609">
            <v>329.41899999999998</v>
          </cell>
          <cell r="AE609">
            <v>307.08199999999999</v>
          </cell>
        </row>
        <row r="610">
          <cell r="A610">
            <v>40482</v>
          </cell>
          <cell r="B610">
            <v>5035.1419999999998</v>
          </cell>
          <cell r="C610">
            <v>924.197</v>
          </cell>
          <cell r="D610">
            <v>405.78300000000002</v>
          </cell>
          <cell r="E610">
            <v>2171.386</v>
          </cell>
          <cell r="F610">
            <v>12391.48</v>
          </cell>
          <cell r="G610">
            <v>492.262</v>
          </cell>
          <cell r="H610">
            <v>13863.6</v>
          </cell>
          <cell r="I610">
            <v>1337.578</v>
          </cell>
          <cell r="J610">
            <v>4991.2560000000003</v>
          </cell>
          <cell r="K610">
            <v>175.935</v>
          </cell>
          <cell r="L610">
            <v>1361.057</v>
          </cell>
          <cell r="M610">
            <v>192.91200000000001</v>
          </cell>
          <cell r="N610">
            <v>539.58000000000004</v>
          </cell>
          <cell r="O610">
            <v>834.06</v>
          </cell>
          <cell r="P610">
            <v>209.28299999999999</v>
          </cell>
          <cell r="Q610">
            <v>1222.6479999999999</v>
          </cell>
          <cell r="R610">
            <v>194.86600000000001</v>
          </cell>
          <cell r="S610">
            <v>283.012</v>
          </cell>
          <cell r="T610">
            <v>188.98400000000001</v>
          </cell>
          <cell r="U610">
            <v>614.55399999999997</v>
          </cell>
          <cell r="V610">
            <v>270.33499999999998</v>
          </cell>
          <cell r="W610">
            <v>115.306</v>
          </cell>
          <cell r="X610">
            <v>97.584000000000003</v>
          </cell>
          <cell r="Y610">
            <v>196.18199999999999</v>
          </cell>
          <cell r="Z610">
            <v>172.59100000000001</v>
          </cell>
          <cell r="AA610">
            <v>236.16399999999999</v>
          </cell>
          <cell r="AB610">
            <v>1621.6610000000001</v>
          </cell>
          <cell r="AC610">
            <v>882.35500000000002</v>
          </cell>
          <cell r="AD610">
            <v>329.41899999999998</v>
          </cell>
          <cell r="AE610">
            <v>307.08199999999999</v>
          </cell>
        </row>
        <row r="611">
          <cell r="A611">
            <v>40512</v>
          </cell>
          <cell r="B611">
            <v>5035.1419999999998</v>
          </cell>
          <cell r="C611">
            <v>924.197</v>
          </cell>
          <cell r="D611">
            <v>405.78300000000002</v>
          </cell>
          <cell r="E611">
            <v>2171.386</v>
          </cell>
          <cell r="F611">
            <v>12391.48</v>
          </cell>
          <cell r="G611">
            <v>492.262</v>
          </cell>
          <cell r="H611">
            <v>13863.6</v>
          </cell>
          <cell r="I611">
            <v>1337.578</v>
          </cell>
          <cell r="J611">
            <v>4991.2560000000003</v>
          </cell>
          <cell r="K611">
            <v>175.935</v>
          </cell>
          <cell r="L611">
            <v>1361.057</v>
          </cell>
          <cell r="M611">
            <v>192.91200000000001</v>
          </cell>
          <cell r="N611">
            <v>539.58000000000004</v>
          </cell>
          <cell r="O611">
            <v>834.06</v>
          </cell>
          <cell r="P611">
            <v>209.28299999999999</v>
          </cell>
          <cell r="Q611">
            <v>1222.6479999999999</v>
          </cell>
          <cell r="R611">
            <v>194.86600000000001</v>
          </cell>
          <cell r="S611">
            <v>283.012</v>
          </cell>
          <cell r="T611">
            <v>188.98400000000001</v>
          </cell>
          <cell r="U611">
            <v>614.55399999999997</v>
          </cell>
          <cell r="V611">
            <v>270.33499999999998</v>
          </cell>
          <cell r="W611">
            <v>115.306</v>
          </cell>
          <cell r="X611">
            <v>97.584000000000003</v>
          </cell>
          <cell r="Y611">
            <v>196.18199999999999</v>
          </cell>
          <cell r="Z611">
            <v>172.59100000000001</v>
          </cell>
          <cell r="AA611">
            <v>236.16399999999999</v>
          </cell>
          <cell r="AB611">
            <v>1621.6610000000001</v>
          </cell>
          <cell r="AC611">
            <v>882.35500000000002</v>
          </cell>
          <cell r="AD611">
            <v>329.41899999999998</v>
          </cell>
          <cell r="AE611">
            <v>307.08199999999999</v>
          </cell>
        </row>
        <row r="612">
          <cell r="A612">
            <v>40543</v>
          </cell>
          <cell r="B612">
            <v>5488.4170000000004</v>
          </cell>
          <cell r="C612">
            <v>1131.623</v>
          </cell>
          <cell r="D612">
            <v>461.93900000000002</v>
          </cell>
          <cell r="E612">
            <v>2251.8980000000001</v>
          </cell>
          <cell r="F612">
            <v>12057.572</v>
          </cell>
          <cell r="G612">
            <v>529.39499999999998</v>
          </cell>
          <cell r="H612">
            <v>14447.1</v>
          </cell>
          <cell r="I612">
            <v>1577.04</v>
          </cell>
          <cell r="J612">
            <v>5930.5290000000005</v>
          </cell>
          <cell r="K612">
            <v>213.155</v>
          </cell>
          <cell r="L612">
            <v>1684.3240000000001</v>
          </cell>
          <cell r="M612">
            <v>237.797</v>
          </cell>
          <cell r="N612">
            <v>708.02700000000004</v>
          </cell>
          <cell r="O612">
            <v>1014.89</v>
          </cell>
          <cell r="P612">
            <v>224.458</v>
          </cell>
          <cell r="Q612">
            <v>1487.5160000000001</v>
          </cell>
          <cell r="R612">
            <v>217.44300000000001</v>
          </cell>
          <cell r="S612">
            <v>363.52300000000002</v>
          </cell>
          <cell r="T612">
            <v>218.89400000000001</v>
          </cell>
          <cell r="U612">
            <v>731.14400000000001</v>
          </cell>
          <cell r="V612">
            <v>297.64800000000002</v>
          </cell>
          <cell r="W612">
            <v>148.047</v>
          </cell>
          <cell r="X612">
            <v>127.33199999999999</v>
          </cell>
          <cell r="Y612">
            <v>197.65600000000001</v>
          </cell>
          <cell r="Z612">
            <v>216.309</v>
          </cell>
          <cell r="AA612">
            <v>288.76499999999999</v>
          </cell>
          <cell r="AB612">
            <v>2143.0349999999999</v>
          </cell>
          <cell r="AC612">
            <v>1035.8710000000001</v>
          </cell>
          <cell r="AD612">
            <v>393.80700000000002</v>
          </cell>
          <cell r="AE612">
            <v>368.71100000000001</v>
          </cell>
        </row>
        <row r="613">
          <cell r="A613">
            <v>40574</v>
          </cell>
          <cell r="B613">
            <v>5488.4170000000004</v>
          </cell>
          <cell r="C613">
            <v>1131.623</v>
          </cell>
          <cell r="D613">
            <v>461.93900000000002</v>
          </cell>
          <cell r="E613">
            <v>2251.8980000000001</v>
          </cell>
          <cell r="F613">
            <v>12057.572</v>
          </cell>
          <cell r="G613">
            <v>529.39499999999998</v>
          </cell>
          <cell r="H613">
            <v>14447.1</v>
          </cell>
          <cell r="I613">
            <v>1577.04</v>
          </cell>
          <cell r="J613">
            <v>5930.5290000000005</v>
          </cell>
          <cell r="K613">
            <v>213.155</v>
          </cell>
          <cell r="L613">
            <v>1684.3240000000001</v>
          </cell>
          <cell r="M613">
            <v>237.797</v>
          </cell>
          <cell r="N613">
            <v>708.02700000000004</v>
          </cell>
          <cell r="O613">
            <v>1014.89</v>
          </cell>
          <cell r="P613">
            <v>224.458</v>
          </cell>
          <cell r="Q613">
            <v>1487.5160000000001</v>
          </cell>
          <cell r="R613">
            <v>217.44300000000001</v>
          </cell>
          <cell r="S613">
            <v>363.52300000000002</v>
          </cell>
          <cell r="T613">
            <v>218.89400000000001</v>
          </cell>
          <cell r="U613">
            <v>731.14400000000001</v>
          </cell>
          <cell r="V613">
            <v>297.64800000000002</v>
          </cell>
          <cell r="W613">
            <v>148.047</v>
          </cell>
          <cell r="X613">
            <v>127.33199999999999</v>
          </cell>
          <cell r="Y613">
            <v>197.65600000000001</v>
          </cell>
          <cell r="Z613">
            <v>216.309</v>
          </cell>
          <cell r="AA613">
            <v>288.76499999999999</v>
          </cell>
          <cell r="AB613">
            <v>2143.0349999999999</v>
          </cell>
          <cell r="AC613">
            <v>1035.8710000000001</v>
          </cell>
          <cell r="AD613">
            <v>393.80700000000002</v>
          </cell>
          <cell r="AE613">
            <v>368.71100000000001</v>
          </cell>
        </row>
        <row r="614">
          <cell r="A614">
            <v>40602</v>
          </cell>
          <cell r="B614">
            <v>5488.4170000000004</v>
          </cell>
          <cell r="C614">
            <v>1131.623</v>
          </cell>
          <cell r="D614">
            <v>461.93900000000002</v>
          </cell>
          <cell r="E614">
            <v>2251.8980000000001</v>
          </cell>
          <cell r="F614">
            <v>12057.572</v>
          </cell>
          <cell r="G614">
            <v>529.39499999999998</v>
          </cell>
          <cell r="H614">
            <v>14447.1</v>
          </cell>
          <cell r="I614">
            <v>1577.04</v>
          </cell>
          <cell r="J614">
            <v>5930.5290000000005</v>
          </cell>
          <cell r="K614">
            <v>213.155</v>
          </cell>
          <cell r="L614">
            <v>1684.3240000000001</v>
          </cell>
          <cell r="M614">
            <v>237.797</v>
          </cell>
          <cell r="N614">
            <v>708.02700000000004</v>
          </cell>
          <cell r="O614">
            <v>1014.89</v>
          </cell>
          <cell r="P614">
            <v>224.458</v>
          </cell>
          <cell r="Q614">
            <v>1487.5160000000001</v>
          </cell>
          <cell r="R614">
            <v>217.44300000000001</v>
          </cell>
          <cell r="S614">
            <v>363.52300000000002</v>
          </cell>
          <cell r="T614">
            <v>218.89400000000001</v>
          </cell>
          <cell r="U614">
            <v>731.14400000000001</v>
          </cell>
          <cell r="V614">
            <v>297.64800000000002</v>
          </cell>
          <cell r="W614">
            <v>148.047</v>
          </cell>
          <cell r="X614">
            <v>127.33199999999999</v>
          </cell>
          <cell r="Y614">
            <v>197.65600000000001</v>
          </cell>
          <cell r="Z614">
            <v>216.309</v>
          </cell>
          <cell r="AA614">
            <v>288.76499999999999</v>
          </cell>
          <cell r="AB614">
            <v>2143.0349999999999</v>
          </cell>
          <cell r="AC614">
            <v>1035.8710000000001</v>
          </cell>
          <cell r="AD614">
            <v>393.80700000000002</v>
          </cell>
          <cell r="AE614">
            <v>368.71100000000001</v>
          </cell>
        </row>
        <row r="615">
          <cell r="A615">
            <v>40633</v>
          </cell>
          <cell r="B615">
            <v>5488.4170000000004</v>
          </cell>
          <cell r="C615">
            <v>1131.623</v>
          </cell>
          <cell r="D615">
            <v>461.93900000000002</v>
          </cell>
          <cell r="E615">
            <v>2251.8980000000001</v>
          </cell>
          <cell r="F615">
            <v>12057.572</v>
          </cell>
          <cell r="G615">
            <v>529.39499999999998</v>
          </cell>
          <cell r="H615">
            <v>14447.1</v>
          </cell>
          <cell r="I615">
            <v>1577.04</v>
          </cell>
          <cell r="J615">
            <v>5930.5290000000005</v>
          </cell>
          <cell r="K615">
            <v>213.155</v>
          </cell>
          <cell r="L615">
            <v>1684.3240000000001</v>
          </cell>
          <cell r="M615">
            <v>237.797</v>
          </cell>
          <cell r="N615">
            <v>708.02700000000004</v>
          </cell>
          <cell r="O615">
            <v>1014.89</v>
          </cell>
          <cell r="P615">
            <v>224.458</v>
          </cell>
          <cell r="Q615">
            <v>1487.5160000000001</v>
          </cell>
          <cell r="R615">
            <v>217.44300000000001</v>
          </cell>
          <cell r="S615">
            <v>363.52300000000002</v>
          </cell>
          <cell r="T615">
            <v>218.89400000000001</v>
          </cell>
          <cell r="U615">
            <v>731.14400000000001</v>
          </cell>
          <cell r="V615">
            <v>297.64800000000002</v>
          </cell>
          <cell r="W615">
            <v>148.047</v>
          </cell>
          <cell r="X615">
            <v>127.33199999999999</v>
          </cell>
          <cell r="Y615">
            <v>197.65600000000001</v>
          </cell>
          <cell r="Z615">
            <v>216.309</v>
          </cell>
          <cell r="AA615">
            <v>288.76499999999999</v>
          </cell>
          <cell r="AB615">
            <v>2143.0349999999999</v>
          </cell>
          <cell r="AC615">
            <v>1035.8710000000001</v>
          </cell>
          <cell r="AD615">
            <v>393.80700000000002</v>
          </cell>
          <cell r="AE615">
            <v>368.71100000000001</v>
          </cell>
        </row>
        <row r="616">
          <cell r="A616">
            <v>40663</v>
          </cell>
          <cell r="B616">
            <v>5488.4170000000004</v>
          </cell>
          <cell r="C616">
            <v>1131.623</v>
          </cell>
          <cell r="D616">
            <v>461.93900000000002</v>
          </cell>
          <cell r="E616">
            <v>2251.8980000000001</v>
          </cell>
          <cell r="F616">
            <v>12057.572</v>
          </cell>
          <cell r="G616">
            <v>529.39499999999998</v>
          </cell>
          <cell r="H616">
            <v>14447.1</v>
          </cell>
          <cell r="I616">
            <v>1577.04</v>
          </cell>
          <cell r="J616">
            <v>5930.5290000000005</v>
          </cell>
          <cell r="K616">
            <v>213.155</v>
          </cell>
          <cell r="L616">
            <v>1684.3240000000001</v>
          </cell>
          <cell r="M616">
            <v>237.797</v>
          </cell>
          <cell r="N616">
            <v>708.02700000000004</v>
          </cell>
          <cell r="O616">
            <v>1014.89</v>
          </cell>
          <cell r="P616">
            <v>224.458</v>
          </cell>
          <cell r="Q616">
            <v>1487.5160000000001</v>
          </cell>
          <cell r="R616">
            <v>217.44300000000001</v>
          </cell>
          <cell r="S616">
            <v>363.52300000000002</v>
          </cell>
          <cell r="T616">
            <v>218.89400000000001</v>
          </cell>
          <cell r="U616">
            <v>731.14400000000001</v>
          </cell>
          <cell r="V616">
            <v>297.64800000000002</v>
          </cell>
          <cell r="W616">
            <v>148.047</v>
          </cell>
          <cell r="X616">
            <v>127.33199999999999</v>
          </cell>
          <cell r="Y616">
            <v>197.65600000000001</v>
          </cell>
          <cell r="Z616">
            <v>216.309</v>
          </cell>
          <cell r="AA616">
            <v>288.76499999999999</v>
          </cell>
          <cell r="AB616">
            <v>2143.0349999999999</v>
          </cell>
          <cell r="AC616">
            <v>1035.8710000000001</v>
          </cell>
          <cell r="AD616">
            <v>393.80700000000002</v>
          </cell>
          <cell r="AE616">
            <v>368.71100000000001</v>
          </cell>
        </row>
        <row r="617">
          <cell r="A617">
            <v>40694</v>
          </cell>
          <cell r="B617">
            <v>5488.4170000000004</v>
          </cell>
          <cell r="C617">
            <v>1131.623</v>
          </cell>
          <cell r="D617">
            <v>461.93900000000002</v>
          </cell>
          <cell r="E617">
            <v>2251.8980000000001</v>
          </cell>
          <cell r="F617">
            <v>12057.572</v>
          </cell>
          <cell r="G617">
            <v>529.39499999999998</v>
          </cell>
          <cell r="H617">
            <v>14447.1</v>
          </cell>
          <cell r="I617">
            <v>1577.04</v>
          </cell>
          <cell r="J617">
            <v>5930.5290000000005</v>
          </cell>
          <cell r="K617">
            <v>213.155</v>
          </cell>
          <cell r="L617">
            <v>1684.3240000000001</v>
          </cell>
          <cell r="M617">
            <v>237.797</v>
          </cell>
          <cell r="N617">
            <v>708.02700000000004</v>
          </cell>
          <cell r="O617">
            <v>1014.89</v>
          </cell>
          <cell r="P617">
            <v>224.458</v>
          </cell>
          <cell r="Q617">
            <v>1487.5160000000001</v>
          </cell>
          <cell r="R617">
            <v>217.44300000000001</v>
          </cell>
          <cell r="S617">
            <v>363.52300000000002</v>
          </cell>
          <cell r="T617">
            <v>218.89400000000001</v>
          </cell>
          <cell r="U617">
            <v>731.14400000000001</v>
          </cell>
          <cell r="V617">
            <v>297.64800000000002</v>
          </cell>
          <cell r="W617">
            <v>148.047</v>
          </cell>
          <cell r="X617">
            <v>127.33199999999999</v>
          </cell>
          <cell r="Y617">
            <v>197.65600000000001</v>
          </cell>
          <cell r="Z617">
            <v>216.309</v>
          </cell>
          <cell r="AA617">
            <v>288.76499999999999</v>
          </cell>
          <cell r="AB617">
            <v>2143.0349999999999</v>
          </cell>
          <cell r="AC617">
            <v>1035.8710000000001</v>
          </cell>
          <cell r="AD617">
            <v>393.80700000000002</v>
          </cell>
          <cell r="AE617">
            <v>368.71100000000001</v>
          </cell>
        </row>
        <row r="618">
          <cell r="A618">
            <v>40724</v>
          </cell>
          <cell r="B618">
            <v>5488.4170000000004</v>
          </cell>
          <cell r="C618">
            <v>1131.623</v>
          </cell>
          <cell r="D618">
            <v>461.93900000000002</v>
          </cell>
          <cell r="E618">
            <v>2251.8980000000001</v>
          </cell>
          <cell r="F618">
            <v>12057.572</v>
          </cell>
          <cell r="G618">
            <v>529.39499999999998</v>
          </cell>
          <cell r="H618">
            <v>14447.1</v>
          </cell>
          <cell r="I618">
            <v>1577.04</v>
          </cell>
          <cell r="J618">
            <v>5930.5290000000005</v>
          </cell>
          <cell r="K618">
            <v>213.155</v>
          </cell>
          <cell r="L618">
            <v>1684.3240000000001</v>
          </cell>
          <cell r="M618">
            <v>237.797</v>
          </cell>
          <cell r="N618">
            <v>708.02700000000004</v>
          </cell>
          <cell r="O618">
            <v>1014.89</v>
          </cell>
          <cell r="P618">
            <v>224.458</v>
          </cell>
          <cell r="Q618">
            <v>1487.5160000000001</v>
          </cell>
          <cell r="R618">
            <v>217.44300000000001</v>
          </cell>
          <cell r="S618">
            <v>363.52300000000002</v>
          </cell>
          <cell r="T618">
            <v>218.89400000000001</v>
          </cell>
          <cell r="U618">
            <v>731.14400000000001</v>
          </cell>
          <cell r="V618">
            <v>297.64800000000002</v>
          </cell>
          <cell r="W618">
            <v>148.047</v>
          </cell>
          <cell r="X618">
            <v>127.33199999999999</v>
          </cell>
          <cell r="Y618">
            <v>197.65600000000001</v>
          </cell>
          <cell r="Z618">
            <v>216.309</v>
          </cell>
          <cell r="AA618">
            <v>288.76499999999999</v>
          </cell>
          <cell r="AB618">
            <v>2143.0349999999999</v>
          </cell>
          <cell r="AC618">
            <v>1035.8710000000001</v>
          </cell>
          <cell r="AD618">
            <v>393.80700000000002</v>
          </cell>
          <cell r="AE618">
            <v>368.71100000000001</v>
          </cell>
        </row>
        <row r="619">
          <cell r="A619">
            <v>40755</v>
          </cell>
          <cell r="B619">
            <v>5488.4170000000004</v>
          </cell>
          <cell r="C619">
            <v>1131.623</v>
          </cell>
          <cell r="D619">
            <v>461.93900000000002</v>
          </cell>
          <cell r="E619">
            <v>2251.8980000000001</v>
          </cell>
          <cell r="F619">
            <v>12057.572</v>
          </cell>
          <cell r="G619">
            <v>529.39499999999998</v>
          </cell>
          <cell r="H619">
            <v>14447.1</v>
          </cell>
          <cell r="I619">
            <v>1577.04</v>
          </cell>
          <cell r="J619">
            <v>5930.5290000000005</v>
          </cell>
          <cell r="K619">
            <v>213.155</v>
          </cell>
          <cell r="L619">
            <v>1684.3240000000001</v>
          </cell>
          <cell r="M619">
            <v>237.797</v>
          </cell>
          <cell r="N619">
            <v>708.02700000000004</v>
          </cell>
          <cell r="O619">
            <v>1014.89</v>
          </cell>
          <cell r="P619">
            <v>224.458</v>
          </cell>
          <cell r="Q619">
            <v>1487.5160000000001</v>
          </cell>
          <cell r="R619">
            <v>217.44300000000001</v>
          </cell>
          <cell r="S619">
            <v>363.52300000000002</v>
          </cell>
          <cell r="T619">
            <v>218.89400000000001</v>
          </cell>
          <cell r="U619">
            <v>731.14400000000001</v>
          </cell>
          <cell r="V619">
            <v>297.64800000000002</v>
          </cell>
          <cell r="W619">
            <v>148.047</v>
          </cell>
          <cell r="X619">
            <v>127.33199999999999</v>
          </cell>
          <cell r="Y619">
            <v>197.65600000000001</v>
          </cell>
          <cell r="Z619">
            <v>216.309</v>
          </cell>
          <cell r="AA619">
            <v>288.76499999999999</v>
          </cell>
          <cell r="AB619">
            <v>2143.0349999999999</v>
          </cell>
          <cell r="AC619">
            <v>1035.8710000000001</v>
          </cell>
          <cell r="AD619">
            <v>393.80700000000002</v>
          </cell>
          <cell r="AE619">
            <v>368.71100000000001</v>
          </cell>
        </row>
        <row r="620">
          <cell r="A620">
            <v>40786</v>
          </cell>
          <cell r="B620">
            <v>5488.4170000000004</v>
          </cell>
          <cell r="C620">
            <v>1131.623</v>
          </cell>
          <cell r="D620">
            <v>461.93900000000002</v>
          </cell>
          <cell r="E620">
            <v>2251.8980000000001</v>
          </cell>
          <cell r="F620">
            <v>12057.572</v>
          </cell>
          <cell r="G620">
            <v>529.39499999999998</v>
          </cell>
          <cell r="H620">
            <v>14447.1</v>
          </cell>
          <cell r="I620">
            <v>1577.04</v>
          </cell>
          <cell r="J620">
            <v>5930.5290000000005</v>
          </cell>
          <cell r="K620">
            <v>213.155</v>
          </cell>
          <cell r="L620">
            <v>1684.3240000000001</v>
          </cell>
          <cell r="M620">
            <v>237.797</v>
          </cell>
          <cell r="N620">
            <v>708.02700000000004</v>
          </cell>
          <cell r="O620">
            <v>1014.89</v>
          </cell>
          <cell r="P620">
            <v>224.458</v>
          </cell>
          <cell r="Q620">
            <v>1487.5160000000001</v>
          </cell>
          <cell r="R620">
            <v>217.44300000000001</v>
          </cell>
          <cell r="S620">
            <v>363.52300000000002</v>
          </cell>
          <cell r="T620">
            <v>218.89400000000001</v>
          </cell>
          <cell r="U620">
            <v>731.14400000000001</v>
          </cell>
          <cell r="V620">
            <v>297.64800000000002</v>
          </cell>
          <cell r="W620">
            <v>148.047</v>
          </cell>
          <cell r="X620">
            <v>127.33199999999999</v>
          </cell>
          <cell r="Y620">
            <v>197.65600000000001</v>
          </cell>
          <cell r="Z620">
            <v>216.309</v>
          </cell>
          <cell r="AA620">
            <v>288.76499999999999</v>
          </cell>
          <cell r="AB620">
            <v>2143.0349999999999</v>
          </cell>
          <cell r="AC620">
            <v>1035.8710000000001</v>
          </cell>
          <cell r="AD620">
            <v>393.80700000000002</v>
          </cell>
          <cell r="AE620">
            <v>368.71100000000001</v>
          </cell>
        </row>
        <row r="621">
          <cell r="A621">
            <v>40816</v>
          </cell>
          <cell r="B621">
            <v>5488.4170000000004</v>
          </cell>
          <cell r="C621">
            <v>1131.623</v>
          </cell>
          <cell r="D621">
            <v>461.93900000000002</v>
          </cell>
          <cell r="E621">
            <v>2251.8980000000001</v>
          </cell>
          <cell r="F621">
            <v>12057.572</v>
          </cell>
          <cell r="G621">
            <v>529.39499999999998</v>
          </cell>
          <cell r="H621">
            <v>14447.1</v>
          </cell>
          <cell r="I621">
            <v>1577.04</v>
          </cell>
          <cell r="J621">
            <v>5930.5290000000005</v>
          </cell>
          <cell r="K621">
            <v>213.155</v>
          </cell>
          <cell r="L621">
            <v>1684.3240000000001</v>
          </cell>
          <cell r="M621">
            <v>237.797</v>
          </cell>
          <cell r="N621">
            <v>708.02700000000004</v>
          </cell>
          <cell r="O621">
            <v>1014.89</v>
          </cell>
          <cell r="P621">
            <v>224.458</v>
          </cell>
          <cell r="Q621">
            <v>1487.5160000000001</v>
          </cell>
          <cell r="R621">
            <v>217.44300000000001</v>
          </cell>
          <cell r="S621">
            <v>363.52300000000002</v>
          </cell>
          <cell r="T621">
            <v>218.89400000000001</v>
          </cell>
          <cell r="U621">
            <v>731.14400000000001</v>
          </cell>
          <cell r="V621">
            <v>297.64800000000002</v>
          </cell>
          <cell r="W621">
            <v>148.047</v>
          </cell>
          <cell r="X621">
            <v>127.33199999999999</v>
          </cell>
          <cell r="Y621">
            <v>197.65600000000001</v>
          </cell>
          <cell r="Z621">
            <v>216.309</v>
          </cell>
          <cell r="AA621">
            <v>288.76499999999999</v>
          </cell>
          <cell r="AB621">
            <v>2143.0349999999999</v>
          </cell>
          <cell r="AC621">
            <v>1035.8710000000001</v>
          </cell>
          <cell r="AD621">
            <v>393.80700000000002</v>
          </cell>
          <cell r="AE621">
            <v>368.71100000000001</v>
          </cell>
        </row>
        <row r="622">
          <cell r="A622">
            <v>40847</v>
          </cell>
          <cell r="B622">
            <v>5488.4170000000004</v>
          </cell>
          <cell r="C622">
            <v>1131.623</v>
          </cell>
          <cell r="D622">
            <v>461.93900000000002</v>
          </cell>
          <cell r="E622">
            <v>2251.8980000000001</v>
          </cell>
          <cell r="F622">
            <v>12057.572</v>
          </cell>
          <cell r="G622">
            <v>529.39499999999998</v>
          </cell>
          <cell r="H622">
            <v>14447.1</v>
          </cell>
          <cell r="I622">
            <v>1577.04</v>
          </cell>
          <cell r="J622">
            <v>5930.5290000000005</v>
          </cell>
          <cell r="K622">
            <v>213.155</v>
          </cell>
          <cell r="L622">
            <v>1684.3240000000001</v>
          </cell>
          <cell r="M622">
            <v>237.797</v>
          </cell>
          <cell r="N622">
            <v>708.02700000000004</v>
          </cell>
          <cell r="O622">
            <v>1014.89</v>
          </cell>
          <cell r="P622">
            <v>224.458</v>
          </cell>
          <cell r="Q622">
            <v>1487.5160000000001</v>
          </cell>
          <cell r="R622">
            <v>217.44300000000001</v>
          </cell>
          <cell r="S622">
            <v>363.52300000000002</v>
          </cell>
          <cell r="T622">
            <v>218.89400000000001</v>
          </cell>
          <cell r="U622">
            <v>731.14400000000001</v>
          </cell>
          <cell r="V622">
            <v>297.64800000000002</v>
          </cell>
          <cell r="W622">
            <v>148.047</v>
          </cell>
          <cell r="X622">
            <v>127.33199999999999</v>
          </cell>
          <cell r="Y622">
            <v>197.65600000000001</v>
          </cell>
          <cell r="Z622">
            <v>216.309</v>
          </cell>
          <cell r="AA622">
            <v>288.76499999999999</v>
          </cell>
          <cell r="AB622">
            <v>2143.0349999999999</v>
          </cell>
          <cell r="AC622">
            <v>1035.8710000000001</v>
          </cell>
          <cell r="AD622">
            <v>393.80700000000002</v>
          </cell>
          <cell r="AE622">
            <v>368.71100000000001</v>
          </cell>
        </row>
        <row r="623">
          <cell r="A623">
            <v>40877</v>
          </cell>
          <cell r="B623">
            <v>5488.4170000000004</v>
          </cell>
          <cell r="C623">
            <v>1131.623</v>
          </cell>
          <cell r="D623">
            <v>461.93900000000002</v>
          </cell>
          <cell r="E623">
            <v>2251.8980000000001</v>
          </cell>
          <cell r="F623">
            <v>12057.572</v>
          </cell>
          <cell r="G623">
            <v>529.39499999999998</v>
          </cell>
          <cell r="H623">
            <v>14447.1</v>
          </cell>
          <cell r="I623">
            <v>1577.04</v>
          </cell>
          <cell r="J623">
            <v>5930.5290000000005</v>
          </cell>
          <cell r="K623">
            <v>213.155</v>
          </cell>
          <cell r="L623">
            <v>1684.3240000000001</v>
          </cell>
          <cell r="M623">
            <v>237.797</v>
          </cell>
          <cell r="N623">
            <v>708.02700000000004</v>
          </cell>
          <cell r="O623">
            <v>1014.89</v>
          </cell>
          <cell r="P623">
            <v>224.458</v>
          </cell>
          <cell r="Q623">
            <v>1487.5160000000001</v>
          </cell>
          <cell r="R623">
            <v>217.44300000000001</v>
          </cell>
          <cell r="S623">
            <v>363.52300000000002</v>
          </cell>
          <cell r="T623">
            <v>218.89400000000001</v>
          </cell>
          <cell r="U623">
            <v>731.14400000000001</v>
          </cell>
          <cell r="V623">
            <v>297.64800000000002</v>
          </cell>
          <cell r="W623">
            <v>148.047</v>
          </cell>
          <cell r="X623">
            <v>127.33199999999999</v>
          </cell>
          <cell r="Y623">
            <v>197.65600000000001</v>
          </cell>
          <cell r="Z623">
            <v>216.309</v>
          </cell>
          <cell r="AA623">
            <v>288.76499999999999</v>
          </cell>
          <cell r="AB623">
            <v>2143.0349999999999</v>
          </cell>
          <cell r="AC623">
            <v>1035.8710000000001</v>
          </cell>
          <cell r="AD623">
            <v>393.80700000000002</v>
          </cell>
          <cell r="AE623">
            <v>368.71100000000001</v>
          </cell>
        </row>
        <row r="624">
          <cell r="A624">
            <v>40908</v>
          </cell>
          <cell r="B624">
            <v>5867.1540000000005</v>
          </cell>
          <cell r="C624">
            <v>1371.7639999999999</v>
          </cell>
          <cell r="D624">
            <v>538.13099999999997</v>
          </cell>
          <cell r="E624">
            <v>2431.5889999999999</v>
          </cell>
          <cell r="F624">
            <v>13075.791999999999</v>
          </cell>
          <cell r="G624">
            <v>635.65</v>
          </cell>
          <cell r="H624">
            <v>15094</v>
          </cell>
          <cell r="I624">
            <v>1736.05</v>
          </cell>
          <cell r="J624">
            <v>7318.5</v>
          </cell>
          <cell r="K624">
            <v>239.7</v>
          </cell>
          <cell r="L624">
            <v>1847.982</v>
          </cell>
          <cell r="M624">
            <v>278.67099999999999</v>
          </cell>
          <cell r="N624">
            <v>846.83199999999999</v>
          </cell>
          <cell r="O624">
            <v>1116.2470000000001</v>
          </cell>
          <cell r="P624">
            <v>243.666</v>
          </cell>
          <cell r="Q624">
            <v>1857.77</v>
          </cell>
          <cell r="R624">
            <v>242.929</v>
          </cell>
          <cell r="S624">
            <v>408.23700000000002</v>
          </cell>
          <cell r="T624">
            <v>229.53100000000001</v>
          </cell>
          <cell r="U624">
            <v>773.09100000000001</v>
          </cell>
          <cell r="V624">
            <v>360.245</v>
          </cell>
          <cell r="W624">
            <v>186.19800000000001</v>
          </cell>
          <cell r="X624">
            <v>172.982</v>
          </cell>
          <cell r="Y624">
            <v>215.215</v>
          </cell>
          <cell r="Z624">
            <v>248.58500000000001</v>
          </cell>
          <cell r="AA624">
            <v>331.65499999999997</v>
          </cell>
          <cell r="AB624">
            <v>2476.652</v>
          </cell>
          <cell r="AC624">
            <v>1155.316</v>
          </cell>
          <cell r="AD624">
            <v>316.48200000000003</v>
          </cell>
          <cell r="AE624">
            <v>445.98899999999998</v>
          </cell>
        </row>
        <row r="625">
          <cell r="A625">
            <v>40939</v>
          </cell>
          <cell r="B625">
            <v>5867.1540000000005</v>
          </cell>
          <cell r="C625">
            <v>1371.7639999999999</v>
          </cell>
          <cell r="D625">
            <v>538.13099999999997</v>
          </cell>
          <cell r="E625">
            <v>2431.5889999999999</v>
          </cell>
          <cell r="F625">
            <v>13075.791999999999</v>
          </cell>
          <cell r="G625">
            <v>635.65</v>
          </cell>
          <cell r="H625">
            <v>15094</v>
          </cell>
          <cell r="I625">
            <v>1736.05</v>
          </cell>
          <cell r="J625">
            <v>7318.5</v>
          </cell>
          <cell r="K625">
            <v>239.7</v>
          </cell>
          <cell r="L625">
            <v>1847.982</v>
          </cell>
          <cell r="M625">
            <v>278.67099999999999</v>
          </cell>
          <cell r="N625">
            <v>846.83199999999999</v>
          </cell>
          <cell r="O625">
            <v>1116.2470000000001</v>
          </cell>
          <cell r="P625">
            <v>243.666</v>
          </cell>
          <cell r="Q625">
            <v>1857.77</v>
          </cell>
          <cell r="R625">
            <v>242.929</v>
          </cell>
          <cell r="S625">
            <v>408.23700000000002</v>
          </cell>
          <cell r="T625">
            <v>229.53100000000001</v>
          </cell>
          <cell r="U625">
            <v>773.09100000000001</v>
          </cell>
          <cell r="V625">
            <v>360.245</v>
          </cell>
          <cell r="W625">
            <v>186.19800000000001</v>
          </cell>
          <cell r="X625">
            <v>172.982</v>
          </cell>
          <cell r="Y625">
            <v>215.215</v>
          </cell>
          <cell r="Z625">
            <v>248.58500000000001</v>
          </cell>
          <cell r="AA625">
            <v>331.65499999999997</v>
          </cell>
          <cell r="AB625">
            <v>2476.652</v>
          </cell>
          <cell r="AC625">
            <v>1155.316</v>
          </cell>
          <cell r="AD625">
            <v>316.48200000000003</v>
          </cell>
          <cell r="AE625">
            <v>445.98899999999998</v>
          </cell>
        </row>
        <row r="626">
          <cell r="A626">
            <v>40968</v>
          </cell>
          <cell r="B626">
            <v>5867.1540000000005</v>
          </cell>
          <cell r="C626">
            <v>1371.7639999999999</v>
          </cell>
          <cell r="D626">
            <v>538.13099999999997</v>
          </cell>
          <cell r="E626">
            <v>2431.5889999999999</v>
          </cell>
          <cell r="F626">
            <v>13075.791999999999</v>
          </cell>
          <cell r="G626">
            <v>635.65</v>
          </cell>
          <cell r="H626">
            <v>15094</v>
          </cell>
          <cell r="I626">
            <v>1736.05</v>
          </cell>
          <cell r="J626">
            <v>7318.5</v>
          </cell>
          <cell r="K626">
            <v>239.7</v>
          </cell>
          <cell r="L626">
            <v>1847.982</v>
          </cell>
          <cell r="M626">
            <v>278.67099999999999</v>
          </cell>
          <cell r="N626">
            <v>846.83199999999999</v>
          </cell>
          <cell r="O626">
            <v>1116.2470000000001</v>
          </cell>
          <cell r="P626">
            <v>243.666</v>
          </cell>
          <cell r="Q626">
            <v>1857.77</v>
          </cell>
          <cell r="R626">
            <v>242.929</v>
          </cell>
          <cell r="S626">
            <v>408.23700000000002</v>
          </cell>
          <cell r="T626">
            <v>229.53100000000001</v>
          </cell>
          <cell r="U626">
            <v>773.09100000000001</v>
          </cell>
          <cell r="V626">
            <v>360.245</v>
          </cell>
          <cell r="W626">
            <v>186.19800000000001</v>
          </cell>
          <cell r="X626">
            <v>172.982</v>
          </cell>
          <cell r="Y626">
            <v>215.215</v>
          </cell>
          <cell r="Z626">
            <v>248.58500000000001</v>
          </cell>
          <cell r="AA626">
            <v>331.65499999999997</v>
          </cell>
          <cell r="AB626">
            <v>2476.652</v>
          </cell>
          <cell r="AC626">
            <v>1155.316</v>
          </cell>
          <cell r="AD626">
            <v>316.48200000000003</v>
          </cell>
          <cell r="AE626">
            <v>445.98899999999998</v>
          </cell>
        </row>
        <row r="627">
          <cell r="A627">
            <v>40999</v>
          </cell>
          <cell r="B627">
            <v>5867.1540000000005</v>
          </cell>
          <cell r="C627">
            <v>1371.7639999999999</v>
          </cell>
          <cell r="D627">
            <v>538.13099999999997</v>
          </cell>
          <cell r="E627">
            <v>2431.5889999999999</v>
          </cell>
          <cell r="F627">
            <v>13075.791999999999</v>
          </cell>
          <cell r="G627">
            <v>635.65</v>
          </cell>
          <cell r="H627">
            <v>15094</v>
          </cell>
          <cell r="I627">
            <v>1736.05</v>
          </cell>
          <cell r="J627">
            <v>7318.5</v>
          </cell>
          <cell r="K627">
            <v>239.7</v>
          </cell>
          <cell r="L627">
            <v>1847.982</v>
          </cell>
          <cell r="M627">
            <v>278.67099999999999</v>
          </cell>
          <cell r="N627">
            <v>846.83199999999999</v>
          </cell>
          <cell r="O627">
            <v>1116.2470000000001</v>
          </cell>
          <cell r="P627">
            <v>243.666</v>
          </cell>
          <cell r="Q627">
            <v>1857.77</v>
          </cell>
          <cell r="R627">
            <v>242.929</v>
          </cell>
          <cell r="S627">
            <v>408.23700000000002</v>
          </cell>
          <cell r="T627">
            <v>229.53100000000001</v>
          </cell>
          <cell r="U627">
            <v>773.09100000000001</v>
          </cell>
          <cell r="V627">
            <v>360.245</v>
          </cell>
          <cell r="W627">
            <v>186.19800000000001</v>
          </cell>
          <cell r="X627">
            <v>172.982</v>
          </cell>
          <cell r="Y627">
            <v>215.215</v>
          </cell>
          <cell r="Z627">
            <v>248.58500000000001</v>
          </cell>
          <cell r="AA627">
            <v>331.65499999999997</v>
          </cell>
          <cell r="AB627">
            <v>2476.652</v>
          </cell>
          <cell r="AC627">
            <v>1155.316</v>
          </cell>
          <cell r="AD627">
            <v>316.48200000000003</v>
          </cell>
          <cell r="AE627">
            <v>445.98899999999998</v>
          </cell>
        </row>
        <row r="628">
          <cell r="A628">
            <v>41029</v>
          </cell>
          <cell r="B628">
            <v>5867.1540000000005</v>
          </cell>
          <cell r="C628">
            <v>1371.7639999999999</v>
          </cell>
          <cell r="D628">
            <v>538.13099999999997</v>
          </cell>
          <cell r="E628">
            <v>2431.5889999999999</v>
          </cell>
          <cell r="F628">
            <v>13075.791999999999</v>
          </cell>
          <cell r="G628">
            <v>635.65</v>
          </cell>
          <cell r="H628">
            <v>15094</v>
          </cell>
          <cell r="I628">
            <v>1736.05</v>
          </cell>
          <cell r="J628">
            <v>7318.5</v>
          </cell>
          <cell r="K628">
            <v>239.7</v>
          </cell>
          <cell r="L628">
            <v>1847.982</v>
          </cell>
          <cell r="M628">
            <v>278.67099999999999</v>
          </cell>
          <cell r="N628">
            <v>846.83199999999999</v>
          </cell>
          <cell r="O628">
            <v>1116.2470000000001</v>
          </cell>
          <cell r="P628">
            <v>243.666</v>
          </cell>
          <cell r="Q628">
            <v>1857.77</v>
          </cell>
          <cell r="R628">
            <v>242.929</v>
          </cell>
          <cell r="S628">
            <v>408.23700000000002</v>
          </cell>
          <cell r="T628">
            <v>229.53100000000001</v>
          </cell>
          <cell r="U628">
            <v>773.09100000000001</v>
          </cell>
          <cell r="V628">
            <v>360.245</v>
          </cell>
          <cell r="W628">
            <v>186.19800000000001</v>
          </cell>
          <cell r="X628">
            <v>172.982</v>
          </cell>
          <cell r="Y628">
            <v>215.215</v>
          </cell>
          <cell r="Z628">
            <v>248.58500000000001</v>
          </cell>
          <cell r="AA628">
            <v>331.65499999999997</v>
          </cell>
          <cell r="AB628">
            <v>2476.652</v>
          </cell>
          <cell r="AC628">
            <v>1155.316</v>
          </cell>
          <cell r="AD628">
            <v>316.48200000000003</v>
          </cell>
          <cell r="AE628">
            <v>445.98899999999998</v>
          </cell>
        </row>
        <row r="629">
          <cell r="A629">
            <v>41060</v>
          </cell>
          <cell r="B629">
            <v>5867.1540000000005</v>
          </cell>
          <cell r="C629">
            <v>1371.7639999999999</v>
          </cell>
          <cell r="D629">
            <v>538.13099999999997</v>
          </cell>
          <cell r="E629">
            <v>2431.5889999999999</v>
          </cell>
          <cell r="F629">
            <v>13075.791999999999</v>
          </cell>
          <cell r="G629">
            <v>635.65</v>
          </cell>
          <cell r="H629">
            <v>15094</v>
          </cell>
          <cell r="I629">
            <v>1736.05</v>
          </cell>
          <cell r="J629">
            <v>7318.5</v>
          </cell>
          <cell r="K629">
            <v>239.7</v>
          </cell>
          <cell r="L629">
            <v>1847.982</v>
          </cell>
          <cell r="M629">
            <v>278.67099999999999</v>
          </cell>
          <cell r="N629">
            <v>846.83199999999999</v>
          </cell>
          <cell r="O629">
            <v>1116.2470000000001</v>
          </cell>
          <cell r="P629">
            <v>243.666</v>
          </cell>
          <cell r="Q629">
            <v>1857.77</v>
          </cell>
          <cell r="R629">
            <v>242.929</v>
          </cell>
          <cell r="S629">
            <v>408.23700000000002</v>
          </cell>
          <cell r="T629">
            <v>229.53100000000001</v>
          </cell>
          <cell r="U629">
            <v>773.09100000000001</v>
          </cell>
          <cell r="V629">
            <v>360.245</v>
          </cell>
          <cell r="W629">
            <v>186.19800000000001</v>
          </cell>
          <cell r="X629">
            <v>172.982</v>
          </cell>
          <cell r="Y629">
            <v>215.215</v>
          </cell>
          <cell r="Z629">
            <v>248.58500000000001</v>
          </cell>
          <cell r="AA629">
            <v>331.65499999999997</v>
          </cell>
          <cell r="AB629">
            <v>2476.652</v>
          </cell>
          <cell r="AC629">
            <v>1155.316</v>
          </cell>
          <cell r="AD629">
            <v>316.48200000000003</v>
          </cell>
          <cell r="AE629">
            <v>445.98899999999998</v>
          </cell>
        </row>
        <row r="630">
          <cell r="A630">
            <v>41090</v>
          </cell>
          <cell r="B630">
            <v>5867.1540000000005</v>
          </cell>
          <cell r="C630">
            <v>1371.7639999999999</v>
          </cell>
          <cell r="D630">
            <v>538.13099999999997</v>
          </cell>
          <cell r="E630">
            <v>2431.5889999999999</v>
          </cell>
          <cell r="F630">
            <v>13075.791999999999</v>
          </cell>
          <cell r="G630">
            <v>635.65</v>
          </cell>
          <cell r="H630">
            <v>15094</v>
          </cell>
          <cell r="I630">
            <v>1736.05</v>
          </cell>
          <cell r="J630">
            <v>7318.5</v>
          </cell>
          <cell r="K630">
            <v>239.7</v>
          </cell>
          <cell r="L630">
            <v>1847.982</v>
          </cell>
          <cell r="M630">
            <v>278.67099999999999</v>
          </cell>
          <cell r="N630">
            <v>846.83199999999999</v>
          </cell>
          <cell r="O630">
            <v>1116.2470000000001</v>
          </cell>
          <cell r="P630">
            <v>243.666</v>
          </cell>
          <cell r="Q630">
            <v>1857.77</v>
          </cell>
          <cell r="R630">
            <v>242.929</v>
          </cell>
          <cell r="S630">
            <v>408.23700000000002</v>
          </cell>
          <cell r="T630">
            <v>229.53100000000001</v>
          </cell>
          <cell r="U630">
            <v>773.09100000000001</v>
          </cell>
          <cell r="V630">
            <v>360.245</v>
          </cell>
          <cell r="W630">
            <v>186.19800000000001</v>
          </cell>
          <cell r="X630">
            <v>172.982</v>
          </cell>
          <cell r="Y630">
            <v>215.215</v>
          </cell>
          <cell r="Z630">
            <v>248.58500000000001</v>
          </cell>
          <cell r="AA630">
            <v>331.65499999999997</v>
          </cell>
          <cell r="AB630">
            <v>2476.652</v>
          </cell>
          <cell r="AC630">
            <v>1155.316</v>
          </cell>
          <cell r="AD630">
            <v>316.48200000000003</v>
          </cell>
          <cell r="AE630">
            <v>445.98899999999998</v>
          </cell>
        </row>
        <row r="631">
          <cell r="A631">
            <v>41121</v>
          </cell>
          <cell r="B631">
            <v>5867.1540000000005</v>
          </cell>
          <cell r="C631">
            <v>1371.7639999999999</v>
          </cell>
          <cell r="D631">
            <v>538.13099999999997</v>
          </cell>
          <cell r="E631">
            <v>2431.5889999999999</v>
          </cell>
          <cell r="F631">
            <v>13075.791999999999</v>
          </cell>
          <cell r="G631">
            <v>635.65</v>
          </cell>
          <cell r="H631">
            <v>15094</v>
          </cell>
          <cell r="I631">
            <v>1736.05</v>
          </cell>
          <cell r="J631">
            <v>7318.5</v>
          </cell>
          <cell r="K631">
            <v>239.7</v>
          </cell>
          <cell r="L631">
            <v>1847.982</v>
          </cell>
          <cell r="M631">
            <v>278.67099999999999</v>
          </cell>
          <cell r="N631">
            <v>846.83199999999999</v>
          </cell>
          <cell r="O631">
            <v>1116.2470000000001</v>
          </cell>
          <cell r="P631">
            <v>243.666</v>
          </cell>
          <cell r="Q631">
            <v>1857.77</v>
          </cell>
          <cell r="R631">
            <v>242.929</v>
          </cell>
          <cell r="S631">
            <v>408.23700000000002</v>
          </cell>
          <cell r="T631">
            <v>229.53100000000001</v>
          </cell>
          <cell r="U631">
            <v>773.09100000000001</v>
          </cell>
          <cell r="V631">
            <v>360.245</v>
          </cell>
          <cell r="W631">
            <v>186.19800000000001</v>
          </cell>
          <cell r="X631">
            <v>172.982</v>
          </cell>
          <cell r="Y631">
            <v>215.215</v>
          </cell>
          <cell r="Z631">
            <v>248.58500000000001</v>
          </cell>
          <cell r="AA631">
            <v>331.65499999999997</v>
          </cell>
          <cell r="AB631">
            <v>2476.652</v>
          </cell>
          <cell r="AC631">
            <v>1155.316</v>
          </cell>
          <cell r="AD631">
            <v>316.48200000000003</v>
          </cell>
          <cell r="AE631">
            <v>445.98899999999998</v>
          </cell>
        </row>
        <row r="632">
          <cell r="A632">
            <v>41152</v>
          </cell>
          <cell r="B632">
            <v>5867.1540000000005</v>
          </cell>
          <cell r="C632">
            <v>1371.7639999999999</v>
          </cell>
          <cell r="D632">
            <v>538.13099999999997</v>
          </cell>
          <cell r="E632">
            <v>2431.5889999999999</v>
          </cell>
          <cell r="F632">
            <v>13075.791999999999</v>
          </cell>
          <cell r="G632">
            <v>635.65</v>
          </cell>
          <cell r="H632">
            <v>15094</v>
          </cell>
          <cell r="I632">
            <v>1736.05</v>
          </cell>
          <cell r="J632">
            <v>7318.5</v>
          </cell>
          <cell r="K632">
            <v>239.7</v>
          </cell>
          <cell r="L632">
            <v>1847.982</v>
          </cell>
          <cell r="M632">
            <v>278.67099999999999</v>
          </cell>
          <cell r="N632">
            <v>846.83199999999999</v>
          </cell>
          <cell r="O632">
            <v>1116.2470000000001</v>
          </cell>
          <cell r="P632">
            <v>243.666</v>
          </cell>
          <cell r="Q632">
            <v>1857.77</v>
          </cell>
          <cell r="R632">
            <v>242.929</v>
          </cell>
          <cell r="S632">
            <v>408.23700000000002</v>
          </cell>
          <cell r="T632">
            <v>229.53100000000001</v>
          </cell>
          <cell r="U632">
            <v>773.09100000000001</v>
          </cell>
          <cell r="V632">
            <v>360.245</v>
          </cell>
          <cell r="W632">
            <v>186.19800000000001</v>
          </cell>
          <cell r="X632">
            <v>172.982</v>
          </cell>
          <cell r="Y632">
            <v>215.215</v>
          </cell>
          <cell r="Z632">
            <v>248.58500000000001</v>
          </cell>
          <cell r="AA632">
            <v>331.65499999999997</v>
          </cell>
          <cell r="AB632">
            <v>2476.652</v>
          </cell>
          <cell r="AC632">
            <v>1155.316</v>
          </cell>
          <cell r="AD632">
            <v>316.48200000000003</v>
          </cell>
          <cell r="AE632">
            <v>445.98899999999998</v>
          </cell>
        </row>
        <row r="633">
          <cell r="A633">
            <v>41182</v>
          </cell>
          <cell r="B633">
            <v>5867.1540000000005</v>
          </cell>
          <cell r="C633">
            <v>1371.7639999999999</v>
          </cell>
          <cell r="D633">
            <v>538.13099999999997</v>
          </cell>
          <cell r="E633">
            <v>2431.5889999999999</v>
          </cell>
          <cell r="F633">
            <v>13075.791999999999</v>
          </cell>
          <cell r="G633">
            <v>635.65</v>
          </cell>
          <cell r="H633">
            <v>15094</v>
          </cell>
          <cell r="I633">
            <v>1736.05</v>
          </cell>
          <cell r="J633">
            <v>7318.5</v>
          </cell>
          <cell r="K633">
            <v>239.7</v>
          </cell>
          <cell r="L633">
            <v>1847.982</v>
          </cell>
          <cell r="M633">
            <v>278.67099999999999</v>
          </cell>
          <cell r="N633">
            <v>846.83199999999999</v>
          </cell>
          <cell r="O633">
            <v>1116.2470000000001</v>
          </cell>
          <cell r="P633">
            <v>243.666</v>
          </cell>
          <cell r="Q633">
            <v>1857.77</v>
          </cell>
          <cell r="R633">
            <v>242.929</v>
          </cell>
          <cell r="S633">
            <v>408.23700000000002</v>
          </cell>
          <cell r="T633">
            <v>229.53100000000001</v>
          </cell>
          <cell r="U633">
            <v>773.09100000000001</v>
          </cell>
          <cell r="V633">
            <v>360.245</v>
          </cell>
          <cell r="W633">
            <v>186.19800000000001</v>
          </cell>
          <cell r="X633">
            <v>172.982</v>
          </cell>
          <cell r="Y633">
            <v>215.215</v>
          </cell>
          <cell r="Z633">
            <v>248.58500000000001</v>
          </cell>
          <cell r="AA633">
            <v>331.65499999999997</v>
          </cell>
          <cell r="AB633">
            <v>2476.652</v>
          </cell>
          <cell r="AC633">
            <v>1155.316</v>
          </cell>
          <cell r="AD633">
            <v>316.48200000000003</v>
          </cell>
          <cell r="AE633">
            <v>445.98899999999998</v>
          </cell>
        </row>
        <row r="634">
          <cell r="A634">
            <v>41213</v>
          </cell>
          <cell r="B634">
            <v>5867.1540000000005</v>
          </cell>
          <cell r="C634">
            <v>1371.7639999999999</v>
          </cell>
          <cell r="D634">
            <v>538.13099999999997</v>
          </cell>
          <cell r="E634">
            <v>2431.5889999999999</v>
          </cell>
          <cell r="F634">
            <v>13075.791999999999</v>
          </cell>
          <cell r="G634">
            <v>635.65</v>
          </cell>
          <cell r="H634">
            <v>15094</v>
          </cell>
          <cell r="I634">
            <v>1736.05</v>
          </cell>
          <cell r="J634">
            <v>7318.5</v>
          </cell>
          <cell r="K634">
            <v>239.7</v>
          </cell>
          <cell r="L634">
            <v>1847.982</v>
          </cell>
          <cell r="M634">
            <v>278.67099999999999</v>
          </cell>
          <cell r="N634">
            <v>846.83199999999999</v>
          </cell>
          <cell r="O634">
            <v>1116.2470000000001</v>
          </cell>
          <cell r="P634">
            <v>243.666</v>
          </cell>
          <cell r="Q634">
            <v>1857.77</v>
          </cell>
          <cell r="R634">
            <v>242.929</v>
          </cell>
          <cell r="S634">
            <v>408.23700000000002</v>
          </cell>
          <cell r="T634">
            <v>229.53100000000001</v>
          </cell>
          <cell r="U634">
            <v>773.09100000000001</v>
          </cell>
          <cell r="V634">
            <v>360.245</v>
          </cell>
          <cell r="W634">
            <v>186.19800000000001</v>
          </cell>
          <cell r="X634">
            <v>172.982</v>
          </cell>
          <cell r="Y634">
            <v>215.215</v>
          </cell>
          <cell r="Z634">
            <v>248.58500000000001</v>
          </cell>
          <cell r="AA634">
            <v>331.65499999999997</v>
          </cell>
          <cell r="AB634">
            <v>2476.652</v>
          </cell>
          <cell r="AC634">
            <v>1155.316</v>
          </cell>
          <cell r="AD634">
            <v>316.48200000000003</v>
          </cell>
          <cell r="AE634">
            <v>445.98899999999998</v>
          </cell>
        </row>
        <row r="635">
          <cell r="A635">
            <v>41243</v>
          </cell>
          <cell r="B635">
            <v>5867.1540000000005</v>
          </cell>
          <cell r="C635">
            <v>1371.7639999999999</v>
          </cell>
          <cell r="D635">
            <v>538.13099999999997</v>
          </cell>
          <cell r="E635">
            <v>2431.5889999999999</v>
          </cell>
          <cell r="F635">
            <v>13075.791999999999</v>
          </cell>
          <cell r="G635">
            <v>635.65</v>
          </cell>
          <cell r="H635">
            <v>15094</v>
          </cell>
          <cell r="I635">
            <v>1736.05</v>
          </cell>
          <cell r="J635">
            <v>7318.5</v>
          </cell>
          <cell r="K635">
            <v>239.7</v>
          </cell>
          <cell r="L635">
            <v>1847.982</v>
          </cell>
          <cell r="M635">
            <v>278.67099999999999</v>
          </cell>
          <cell r="N635">
            <v>846.83199999999999</v>
          </cell>
          <cell r="O635">
            <v>1116.2470000000001</v>
          </cell>
          <cell r="P635">
            <v>243.666</v>
          </cell>
          <cell r="Q635">
            <v>1857.77</v>
          </cell>
          <cell r="R635">
            <v>242.929</v>
          </cell>
          <cell r="S635">
            <v>408.23700000000002</v>
          </cell>
          <cell r="T635">
            <v>229.53100000000001</v>
          </cell>
          <cell r="U635">
            <v>773.09100000000001</v>
          </cell>
          <cell r="V635">
            <v>360.245</v>
          </cell>
          <cell r="W635">
            <v>186.19800000000001</v>
          </cell>
          <cell r="X635">
            <v>172.982</v>
          </cell>
          <cell r="Y635">
            <v>215.215</v>
          </cell>
          <cell r="Z635">
            <v>248.58500000000001</v>
          </cell>
          <cell r="AA635">
            <v>331.65499999999997</v>
          </cell>
          <cell r="AB635">
            <v>2476.652</v>
          </cell>
          <cell r="AC635">
            <v>1155.316</v>
          </cell>
          <cell r="AD635">
            <v>316.48200000000003</v>
          </cell>
          <cell r="AE635">
            <v>445.98899999999998</v>
          </cell>
        </row>
        <row r="636">
          <cell r="A636">
            <v>41274</v>
          </cell>
          <cell r="B636">
            <v>5867.1540000000005</v>
          </cell>
          <cell r="C636">
            <v>1371.7639999999999</v>
          </cell>
          <cell r="D636">
            <v>538.13099999999997</v>
          </cell>
          <cell r="E636">
            <v>2431.5889999999999</v>
          </cell>
          <cell r="F636">
            <v>13075.791999999999</v>
          </cell>
          <cell r="G636">
            <v>635.65</v>
          </cell>
          <cell r="H636">
            <v>15094</v>
          </cell>
          <cell r="I636">
            <v>1736.05</v>
          </cell>
          <cell r="J636">
            <v>7318.5</v>
          </cell>
          <cell r="K636">
            <v>239.7</v>
          </cell>
          <cell r="L636">
            <v>1847.982</v>
          </cell>
          <cell r="M636">
            <v>278.67099999999999</v>
          </cell>
          <cell r="N636">
            <v>846.83199999999999</v>
          </cell>
          <cell r="O636">
            <v>1116.2470000000001</v>
          </cell>
          <cell r="P636">
            <v>243.666</v>
          </cell>
          <cell r="Q636">
            <v>1857.77</v>
          </cell>
          <cell r="R636">
            <v>242.929</v>
          </cell>
          <cell r="S636">
            <v>408.23700000000002</v>
          </cell>
          <cell r="T636">
            <v>229.53100000000001</v>
          </cell>
          <cell r="U636">
            <v>773.09100000000001</v>
          </cell>
          <cell r="V636">
            <v>360.245</v>
          </cell>
          <cell r="W636">
            <v>186.19800000000001</v>
          </cell>
          <cell r="X636">
            <v>172.982</v>
          </cell>
          <cell r="Y636">
            <v>215.215</v>
          </cell>
          <cell r="Z636">
            <v>248.58500000000001</v>
          </cell>
          <cell r="AA636">
            <v>331.65499999999997</v>
          </cell>
          <cell r="AB636">
            <v>2476.652</v>
          </cell>
          <cell r="AC636">
            <v>1155.316</v>
          </cell>
          <cell r="AD636">
            <v>316.48200000000003</v>
          </cell>
          <cell r="AE636">
            <v>445.98899999999998</v>
          </cell>
        </row>
        <row r="637">
          <cell r="A637">
            <v>41305</v>
          </cell>
          <cell r="B637">
            <v>5867.1540000000005</v>
          </cell>
          <cell r="C637">
            <v>1371.7639999999999</v>
          </cell>
          <cell r="D637">
            <v>538.13099999999997</v>
          </cell>
          <cell r="E637">
            <v>2431.5889999999999</v>
          </cell>
          <cell r="F637">
            <v>13075.791999999999</v>
          </cell>
          <cell r="G637">
            <v>635.65</v>
          </cell>
          <cell r="H637">
            <v>15094</v>
          </cell>
          <cell r="I637">
            <v>1736.05</v>
          </cell>
          <cell r="J637">
            <v>7318.5</v>
          </cell>
          <cell r="K637">
            <v>239.7</v>
          </cell>
          <cell r="L637">
            <v>1847.982</v>
          </cell>
          <cell r="M637">
            <v>278.67099999999999</v>
          </cell>
          <cell r="N637">
            <v>846.83199999999999</v>
          </cell>
          <cell r="O637">
            <v>1116.2470000000001</v>
          </cell>
          <cell r="P637">
            <v>243.666</v>
          </cell>
          <cell r="Q637">
            <v>1857.77</v>
          </cell>
          <cell r="R637">
            <v>242.929</v>
          </cell>
          <cell r="S637">
            <v>408.23700000000002</v>
          </cell>
          <cell r="T637">
            <v>229.53100000000001</v>
          </cell>
          <cell r="U637">
            <v>773.09100000000001</v>
          </cell>
          <cell r="V637">
            <v>360.245</v>
          </cell>
          <cell r="W637">
            <v>186.19800000000001</v>
          </cell>
          <cell r="X637">
            <v>172.982</v>
          </cell>
          <cell r="Y637">
            <v>215.215</v>
          </cell>
          <cell r="Z637">
            <v>248.58500000000001</v>
          </cell>
          <cell r="AA637">
            <v>331.65499999999997</v>
          </cell>
          <cell r="AB637">
            <v>2476.652</v>
          </cell>
          <cell r="AC637">
            <v>1155.316</v>
          </cell>
          <cell r="AD637">
            <v>316.48200000000003</v>
          </cell>
          <cell r="AE637">
            <v>445.98899999999998</v>
          </cell>
        </row>
        <row r="638">
          <cell r="A638">
            <v>41333</v>
          </cell>
          <cell r="B638">
            <v>5867.1540000000005</v>
          </cell>
          <cell r="C638">
            <v>1371.7639999999999</v>
          </cell>
          <cell r="D638">
            <v>538.13099999999997</v>
          </cell>
          <cell r="E638">
            <v>2431.5889999999999</v>
          </cell>
          <cell r="F638">
            <v>13075.791999999999</v>
          </cell>
          <cell r="G638">
            <v>635.65</v>
          </cell>
          <cell r="H638">
            <v>15094</v>
          </cell>
          <cell r="I638">
            <v>1736.05</v>
          </cell>
          <cell r="J638">
            <v>7318.5</v>
          </cell>
          <cell r="K638">
            <v>239.7</v>
          </cell>
          <cell r="L638">
            <v>1847.982</v>
          </cell>
          <cell r="M638">
            <v>278.67099999999999</v>
          </cell>
          <cell r="N638">
            <v>846.83199999999999</v>
          </cell>
          <cell r="O638">
            <v>1116.2470000000001</v>
          </cell>
          <cell r="P638">
            <v>243.666</v>
          </cell>
          <cell r="Q638">
            <v>1857.77</v>
          </cell>
          <cell r="R638">
            <v>242.929</v>
          </cell>
          <cell r="S638">
            <v>408.23700000000002</v>
          </cell>
          <cell r="T638">
            <v>229.53100000000001</v>
          </cell>
          <cell r="U638">
            <v>773.09100000000001</v>
          </cell>
          <cell r="V638">
            <v>360.245</v>
          </cell>
          <cell r="W638">
            <v>186.19800000000001</v>
          </cell>
          <cell r="X638">
            <v>172.982</v>
          </cell>
          <cell r="Y638">
            <v>215.215</v>
          </cell>
          <cell r="Z638">
            <v>248.58500000000001</v>
          </cell>
          <cell r="AA638">
            <v>331.65499999999997</v>
          </cell>
          <cell r="AB638">
            <v>2476.652</v>
          </cell>
          <cell r="AC638">
            <v>1155.316</v>
          </cell>
          <cell r="AD638">
            <v>316.48200000000003</v>
          </cell>
          <cell r="AE638">
            <v>445.98899999999998</v>
          </cell>
        </row>
        <row r="639">
          <cell r="A639">
            <v>41364</v>
          </cell>
          <cell r="B639">
            <v>5867.1540000000005</v>
          </cell>
          <cell r="C639">
            <v>1371.7639999999999</v>
          </cell>
          <cell r="D639">
            <v>538.13099999999997</v>
          </cell>
          <cell r="E639">
            <v>2431.5889999999999</v>
          </cell>
          <cell r="F639">
            <v>13075.791999999999</v>
          </cell>
          <cell r="G639">
            <v>635.65</v>
          </cell>
          <cell r="H639">
            <v>15094</v>
          </cell>
          <cell r="I639">
            <v>1736.05</v>
          </cell>
          <cell r="J639">
            <v>7318.5</v>
          </cell>
          <cell r="K639">
            <v>239.7</v>
          </cell>
          <cell r="L639">
            <v>1847.982</v>
          </cell>
          <cell r="M639">
            <v>278.67099999999999</v>
          </cell>
          <cell r="N639">
            <v>846.83199999999999</v>
          </cell>
          <cell r="O639">
            <v>1116.2470000000001</v>
          </cell>
          <cell r="P639">
            <v>243.666</v>
          </cell>
          <cell r="Q639">
            <v>1857.77</v>
          </cell>
          <cell r="R639">
            <v>242.929</v>
          </cell>
          <cell r="S639">
            <v>408.23700000000002</v>
          </cell>
          <cell r="T639">
            <v>229.53100000000001</v>
          </cell>
          <cell r="U639">
            <v>773.09100000000001</v>
          </cell>
          <cell r="V639">
            <v>360.245</v>
          </cell>
          <cell r="W639">
            <v>186.19800000000001</v>
          </cell>
          <cell r="X639">
            <v>172.982</v>
          </cell>
          <cell r="Y639">
            <v>215.215</v>
          </cell>
          <cell r="Z639">
            <v>248.58500000000001</v>
          </cell>
          <cell r="AA639">
            <v>331.65499999999997</v>
          </cell>
          <cell r="AB639">
            <v>2476.652</v>
          </cell>
          <cell r="AC639">
            <v>1155.316</v>
          </cell>
          <cell r="AD639">
            <v>316.48200000000003</v>
          </cell>
          <cell r="AE639">
            <v>445.98899999999998</v>
          </cell>
        </row>
        <row r="640">
          <cell r="A640">
            <v>41394</v>
          </cell>
          <cell r="B640">
            <v>5867.1540000000005</v>
          </cell>
          <cell r="C640">
            <v>1379.3820000000001</v>
          </cell>
          <cell r="D640">
            <v>539.68200000000002</v>
          </cell>
          <cell r="E640">
            <v>2445.4079999999999</v>
          </cell>
          <cell r="F640">
            <v>13079.861000000001</v>
          </cell>
          <cell r="G640">
            <v>659.30799999999999</v>
          </cell>
          <cell r="H640">
            <v>14991.3</v>
          </cell>
          <cell r="I640">
            <v>1736.05</v>
          </cell>
          <cell r="J640">
            <v>7318.5</v>
          </cell>
          <cell r="K640">
            <v>239.7</v>
          </cell>
          <cell r="L640">
            <v>1847.9770000000001</v>
          </cell>
          <cell r="M640">
            <v>287.93700000000001</v>
          </cell>
          <cell r="N640">
            <v>846.83199999999999</v>
          </cell>
          <cell r="O640">
            <v>1116.2470000000001</v>
          </cell>
          <cell r="P640">
            <v>248.61199999999999</v>
          </cell>
          <cell r="Q640">
            <v>1857.77</v>
          </cell>
          <cell r="R640">
            <v>242.929</v>
          </cell>
          <cell r="S640">
            <v>408.23700000000002</v>
          </cell>
          <cell r="T640">
            <v>229.53100000000001</v>
          </cell>
          <cell r="U640">
            <v>774.98299999999995</v>
          </cell>
          <cell r="V640">
            <v>360.245</v>
          </cell>
          <cell r="W640">
            <v>188.05</v>
          </cell>
          <cell r="X640">
            <v>172.982</v>
          </cell>
          <cell r="Y640">
            <v>217.02699999999999</v>
          </cell>
          <cell r="Z640">
            <v>248.58600000000001</v>
          </cell>
          <cell r="AA640">
            <v>333.37200000000001</v>
          </cell>
          <cell r="AB640">
            <v>2476.652</v>
          </cell>
          <cell r="AC640">
            <v>1153.3430000000001</v>
          </cell>
          <cell r="AD640">
            <v>316.48200000000003</v>
          </cell>
          <cell r="AE640">
            <v>446.04399999999998</v>
          </cell>
        </row>
        <row r="641">
          <cell r="A641">
            <v>41425</v>
          </cell>
          <cell r="B641">
            <v>5867.1540000000005</v>
          </cell>
          <cell r="C641">
            <v>1379.3820000000001</v>
          </cell>
          <cell r="D641">
            <v>539.68200000000002</v>
          </cell>
          <cell r="E641">
            <v>2445.4079999999999</v>
          </cell>
          <cell r="F641">
            <v>13079.861000000001</v>
          </cell>
          <cell r="G641">
            <v>659.30799999999999</v>
          </cell>
          <cell r="H641">
            <v>14991.3</v>
          </cell>
          <cell r="I641">
            <v>1736.05</v>
          </cell>
          <cell r="J641">
            <v>7318.5</v>
          </cell>
          <cell r="K641">
            <v>239.7</v>
          </cell>
          <cell r="L641">
            <v>1872.84</v>
          </cell>
          <cell r="M641">
            <v>287.93700000000001</v>
          </cell>
          <cell r="N641">
            <v>846.83199999999999</v>
          </cell>
          <cell r="O641">
            <v>1116.2470000000001</v>
          </cell>
          <cell r="P641">
            <v>248.61199999999999</v>
          </cell>
          <cell r="Q641">
            <v>1857.77</v>
          </cell>
          <cell r="R641">
            <v>242.929</v>
          </cell>
          <cell r="S641">
            <v>408.23700000000002</v>
          </cell>
          <cell r="T641">
            <v>229.53100000000001</v>
          </cell>
          <cell r="U641">
            <v>774.98299999999995</v>
          </cell>
          <cell r="V641">
            <v>360.245</v>
          </cell>
          <cell r="W641">
            <v>188.05</v>
          </cell>
          <cell r="X641">
            <v>172.982</v>
          </cell>
          <cell r="Y641">
            <v>217.02699999999999</v>
          </cell>
          <cell r="Z641">
            <v>248.58600000000001</v>
          </cell>
          <cell r="AA641">
            <v>333.37200000000001</v>
          </cell>
          <cell r="AB641">
            <v>2476.652</v>
          </cell>
          <cell r="AC641">
            <v>1153.3430000000001</v>
          </cell>
          <cell r="AD641">
            <v>316.48200000000003</v>
          </cell>
          <cell r="AE641">
            <v>446.04399999999998</v>
          </cell>
        </row>
        <row r="642">
          <cell r="A642">
            <v>41455</v>
          </cell>
          <cell r="B642">
            <v>1.2427071655650095</v>
          </cell>
          <cell r="C642">
            <v>1379.3820000000001</v>
          </cell>
          <cell r="D642">
            <v>539.68200000000002</v>
          </cell>
          <cell r="E642">
            <v>2445.4079999999999</v>
          </cell>
          <cell r="F642">
            <v>13079.861000000001</v>
          </cell>
          <cell r="G642">
            <v>659.30799999999999</v>
          </cell>
          <cell r="H642">
            <v>14991.3</v>
          </cell>
          <cell r="I642">
            <v>1736.05</v>
          </cell>
          <cell r="J642">
            <v>7318.5</v>
          </cell>
          <cell r="K642">
            <v>239.7</v>
          </cell>
          <cell r="L642">
            <v>1872.84</v>
          </cell>
          <cell r="M642">
            <v>287.93700000000001</v>
          </cell>
          <cell r="N642">
            <v>846.83199999999999</v>
          </cell>
          <cell r="O642">
            <v>1116.2470000000001</v>
          </cell>
          <cell r="P642">
            <v>248.61199999999999</v>
          </cell>
          <cell r="Q642">
            <v>1857.77</v>
          </cell>
          <cell r="R642">
            <v>242.929</v>
          </cell>
          <cell r="S642">
            <v>408.23700000000002</v>
          </cell>
          <cell r="T642">
            <v>229.53100000000001</v>
          </cell>
          <cell r="U642">
            <v>774.98299999999995</v>
          </cell>
          <cell r="V642">
            <v>360.245</v>
          </cell>
          <cell r="W642">
            <v>188.05</v>
          </cell>
          <cell r="X642">
            <v>172.982</v>
          </cell>
          <cell r="Y642">
            <v>217.02699999999999</v>
          </cell>
          <cell r="Z642">
            <v>248.58600000000001</v>
          </cell>
          <cell r="AA642">
            <v>333.37200000000001</v>
          </cell>
          <cell r="AB642">
            <v>2476.652</v>
          </cell>
          <cell r="AC642">
            <v>1153.3430000000001</v>
          </cell>
          <cell r="AD642">
            <v>316.48200000000003</v>
          </cell>
          <cell r="AE642">
            <v>446.04399999999998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ws"/>
      <sheetName val="zero rates buy time"/>
      <sheetName val="deleveraging"/>
      <sheetName val="leverage buckets"/>
      <sheetName val="LBOs"/>
      <sheetName val="econ - gdp &amp; emplyment"/>
      <sheetName val="redefaults"/>
      <sheetName val="maturities"/>
      <sheetName val="technicals"/>
      <sheetName val="market reopens"/>
      <sheetName val="loans"/>
      <sheetName val="libor coupons"/>
      <sheetName val="default forecast"/>
      <sheetName val="spread forecast"/>
      <sheetName val="return forecast"/>
      <sheetName val="LBOs 4Q09"/>
      <sheetName val="LBOs 3Q09"/>
      <sheetName val="LBOs 1Q10"/>
    </sheetNames>
    <sheetDataSet>
      <sheetData sheetId="0">
        <row r="23">
          <cell r="G23" t="str">
            <v>FY</v>
          </cell>
        </row>
        <row r="26">
          <cell r="C26" t="str">
            <v>Filter</v>
          </cell>
        </row>
      </sheetData>
      <sheetData sheetId="1" refreshError="1"/>
      <sheetData sheetId="2">
        <row r="5">
          <cell r="J5" t="str">
            <v>Uses of Proceeds</v>
          </cell>
        </row>
        <row r="6">
          <cell r="J6" t="str">
            <v>Refinancing</v>
          </cell>
          <cell r="K6" t="str">
            <v>Acquisition</v>
          </cell>
          <cell r="L6" t="str">
            <v>Capex</v>
          </cell>
          <cell r="M6" t="str">
            <v>GCP</v>
          </cell>
          <cell r="N6" t="str">
            <v>Dividend</v>
          </cell>
        </row>
        <row r="7">
          <cell r="J7">
            <v>2275.2122039794922</v>
          </cell>
          <cell r="K7">
            <v>1193.1749725341797</v>
          </cell>
          <cell r="M7">
            <v>924</v>
          </cell>
        </row>
        <row r="8">
          <cell r="J8">
            <v>2425.8933296203613</v>
          </cell>
          <cell r="K8">
            <v>932.22666168212891</v>
          </cell>
          <cell r="M8">
            <v>2287.8333320617676</v>
          </cell>
          <cell r="N8">
            <v>41.666667938232422</v>
          </cell>
        </row>
        <row r="9">
          <cell r="J9">
            <v>2527.4298553466797</v>
          </cell>
          <cell r="K9">
            <v>1263.9698715209961</v>
          </cell>
          <cell r="M9">
            <v>2712.1000137329102</v>
          </cell>
        </row>
        <row r="10">
          <cell r="J10">
            <v>3676.6800079345703</v>
          </cell>
          <cell r="K10">
            <v>1069.5599975585938</v>
          </cell>
          <cell r="M10">
            <v>1409.25</v>
          </cell>
        </row>
        <row r="11">
          <cell r="J11">
            <v>5719.47607421875</v>
          </cell>
          <cell r="K11">
            <v>1492.5650024414063</v>
          </cell>
          <cell r="M11">
            <v>3023.0399932861328</v>
          </cell>
        </row>
        <row r="12">
          <cell r="J12">
            <v>3012.2099838256836</v>
          </cell>
          <cell r="K12">
            <v>848</v>
          </cell>
          <cell r="M12">
            <v>2406.5699768066406</v>
          </cell>
          <cell r="N12">
            <v>500.97999572753906</v>
          </cell>
        </row>
        <row r="13">
          <cell r="J13">
            <v>2409.2099914550781</v>
          </cell>
          <cell r="K13">
            <v>468.94999694824219</v>
          </cell>
          <cell r="M13">
            <v>859</v>
          </cell>
        </row>
        <row r="14">
          <cell r="J14">
            <v>2441.9449920654297</v>
          </cell>
          <cell r="K14">
            <v>500.48999786376953</v>
          </cell>
          <cell r="M14">
            <v>2529.3350067138672</v>
          </cell>
        </row>
        <row r="15">
          <cell r="J15">
            <v>927.5</v>
          </cell>
          <cell r="K15">
            <v>1203.3800048828125</v>
          </cell>
          <cell r="M15">
            <v>1060</v>
          </cell>
        </row>
        <row r="16">
          <cell r="J16">
            <v>5121.5799865722656</v>
          </cell>
          <cell r="K16">
            <v>1045</v>
          </cell>
          <cell r="M16">
            <v>1171.5</v>
          </cell>
        </row>
        <row r="17">
          <cell r="J17">
            <v>2596.3699951171875</v>
          </cell>
          <cell r="K17">
            <v>2523.5</v>
          </cell>
          <cell r="L17">
            <v>24.149999618530273</v>
          </cell>
          <cell r="M17">
            <v>2054.2700042724609</v>
          </cell>
          <cell r="N17">
            <v>300</v>
          </cell>
        </row>
        <row r="18">
          <cell r="J18">
            <v>956.7599983215332</v>
          </cell>
          <cell r="K18">
            <v>677.04999923706055</v>
          </cell>
          <cell r="M18">
            <v>2359.0500030517578</v>
          </cell>
        </row>
        <row r="19">
          <cell r="J19">
            <v>4476.1549987792969</v>
          </cell>
          <cell r="K19">
            <v>531.15499877929688</v>
          </cell>
          <cell r="M19">
            <v>4001</v>
          </cell>
        </row>
        <row r="20">
          <cell r="J20">
            <v>2944.0200042724609</v>
          </cell>
          <cell r="K20">
            <v>1264.5</v>
          </cell>
          <cell r="M20">
            <v>3335</v>
          </cell>
          <cell r="N20">
            <v>770</v>
          </cell>
        </row>
        <row r="21">
          <cell r="J21">
            <v>3256.375</v>
          </cell>
          <cell r="K21">
            <v>1699.0350036621094</v>
          </cell>
          <cell r="M21">
            <v>5043.6200408935547</v>
          </cell>
        </row>
        <row r="22">
          <cell r="J22">
            <v>2682.228609085083</v>
          </cell>
          <cell r="K22">
            <v>1059.1666660308838</v>
          </cell>
          <cell r="L22">
            <v>125</v>
          </cell>
          <cell r="M22">
            <v>455.77166938781738</v>
          </cell>
        </row>
        <row r="23">
          <cell r="J23">
            <v>5686.9608612060547</v>
          </cell>
          <cell r="K23">
            <v>347.97000122070313</v>
          </cell>
          <cell r="L23">
            <v>425</v>
          </cell>
          <cell r="M23">
            <v>3520.4508895874023</v>
          </cell>
        </row>
        <row r="24">
          <cell r="J24">
            <v>7345.7216682434082</v>
          </cell>
          <cell r="K24">
            <v>1535.9166679382324</v>
          </cell>
          <cell r="L24">
            <v>1713</v>
          </cell>
          <cell r="M24">
            <v>6139.6716651916504</v>
          </cell>
          <cell r="N24">
            <v>138.6849365234375</v>
          </cell>
        </row>
        <row r="25">
          <cell r="J25">
            <v>6604.5749969482422</v>
          </cell>
          <cell r="K25">
            <v>2021.8999938964844</v>
          </cell>
          <cell r="L25">
            <v>3281</v>
          </cell>
          <cell r="M25">
            <v>5310.1258163452148</v>
          </cell>
          <cell r="N25">
            <v>100</v>
          </cell>
        </row>
        <row r="26">
          <cell r="J26">
            <v>4169.329216003418</v>
          </cell>
          <cell r="K26">
            <v>3181.829216003418</v>
          </cell>
          <cell r="L26">
            <v>663.30000305175781</v>
          </cell>
          <cell r="M26">
            <v>1450</v>
          </cell>
        </row>
        <row r="27">
          <cell r="J27">
            <v>7066.4470977783203</v>
          </cell>
          <cell r="K27">
            <v>2754.4549942016602</v>
          </cell>
          <cell r="L27">
            <v>1691</v>
          </cell>
          <cell r="M27">
            <v>1735</v>
          </cell>
        </row>
        <row r="28">
          <cell r="J28">
            <v>5868.6699829101563</v>
          </cell>
          <cell r="K28">
            <v>872</v>
          </cell>
          <cell r="L28">
            <v>4594.0992584228516</v>
          </cell>
          <cell r="M28">
            <v>3199.7205505371094</v>
          </cell>
          <cell r="N28">
            <v>350</v>
          </cell>
        </row>
        <row r="29">
          <cell r="J29">
            <v>3957.5349998474121</v>
          </cell>
          <cell r="K29">
            <v>1252.5</v>
          </cell>
          <cell r="L29">
            <v>2578.4424133300781</v>
          </cell>
          <cell r="M29">
            <v>1814.4749984741211</v>
          </cell>
        </row>
        <row r="30">
          <cell r="J30">
            <v>4295.5142498016357</v>
          </cell>
          <cell r="K30">
            <v>1900</v>
          </cell>
          <cell r="L30">
            <v>400</v>
          </cell>
          <cell r="M30">
            <v>1065.6350002288818</v>
          </cell>
        </row>
        <row r="31">
          <cell r="J31">
            <v>6280.8403816223145</v>
          </cell>
          <cell r="K31">
            <v>4012.730411529541</v>
          </cell>
          <cell r="L31">
            <v>2218.6362152099609</v>
          </cell>
          <cell r="M31">
            <v>449.5</v>
          </cell>
          <cell r="N31">
            <v>250</v>
          </cell>
        </row>
        <row r="32">
          <cell r="J32">
            <v>9746.345458984375</v>
          </cell>
          <cell r="K32">
            <v>5234.9754219055176</v>
          </cell>
          <cell r="L32">
            <v>4404.9999847412109</v>
          </cell>
          <cell r="M32">
            <v>708.5</v>
          </cell>
        </row>
        <row r="33">
          <cell r="J33">
            <v>6701.0950012207031</v>
          </cell>
          <cell r="K33">
            <v>8791.2089691162109</v>
          </cell>
          <cell r="L33">
            <v>3602.081111907959</v>
          </cell>
          <cell r="M33">
            <v>745</v>
          </cell>
        </row>
        <row r="34">
          <cell r="J34">
            <v>8315.0649929046631</v>
          </cell>
          <cell r="K34">
            <v>1467.75</v>
          </cell>
          <cell r="L34">
            <v>8025.4839553833008</v>
          </cell>
          <cell r="M34">
            <v>1584.9000091552734</v>
          </cell>
          <cell r="N34">
            <v>319.96499443054199</v>
          </cell>
        </row>
        <row r="35">
          <cell r="J35">
            <v>8732.3387966156006</v>
          </cell>
          <cell r="K35">
            <v>3805.4210433959961</v>
          </cell>
          <cell r="L35">
            <v>2474.8499984741211</v>
          </cell>
          <cell r="M35">
            <v>3464.0644435882568</v>
          </cell>
          <cell r="N35">
            <v>1492.7362308502197</v>
          </cell>
        </row>
        <row r="36">
          <cell r="J36">
            <v>6845.517219543457</v>
          </cell>
          <cell r="K36">
            <v>3441.2299957275391</v>
          </cell>
          <cell r="L36">
            <v>5147.3410987854004</v>
          </cell>
          <cell r="M36">
            <v>645</v>
          </cell>
          <cell r="N36">
            <v>67.379997253417969</v>
          </cell>
        </row>
        <row r="37">
          <cell r="J37">
            <v>9676.6060733795166</v>
          </cell>
          <cell r="K37">
            <v>2451.1800022125244</v>
          </cell>
          <cell r="L37">
            <v>2913.4091491699219</v>
          </cell>
          <cell r="M37">
            <v>796.87807464599609</v>
          </cell>
        </row>
        <row r="38">
          <cell r="J38">
            <v>1615.2950057983398</v>
          </cell>
          <cell r="K38">
            <v>1087.5</v>
          </cell>
          <cell r="M38">
            <v>619.41500091552734</v>
          </cell>
        </row>
        <row r="39">
          <cell r="J39">
            <v>912.5</v>
          </cell>
          <cell r="K39">
            <v>1462.5</v>
          </cell>
          <cell r="L39">
            <v>40</v>
          </cell>
        </row>
        <row r="40">
          <cell r="J40">
            <v>972.5</v>
          </cell>
          <cell r="K40">
            <v>767.5</v>
          </cell>
          <cell r="L40">
            <v>1550</v>
          </cell>
          <cell r="M40">
            <v>350</v>
          </cell>
          <cell r="N40">
            <v>200</v>
          </cell>
        </row>
        <row r="41">
          <cell r="J41">
            <v>4669.5</v>
          </cell>
          <cell r="K41">
            <v>775</v>
          </cell>
          <cell r="L41">
            <v>3368.8099975585938</v>
          </cell>
          <cell r="M41">
            <v>292.5</v>
          </cell>
        </row>
        <row r="42">
          <cell r="J42">
            <v>7904.6800003051758</v>
          </cell>
          <cell r="K42">
            <v>875</v>
          </cell>
          <cell r="L42">
            <v>840</v>
          </cell>
          <cell r="M42">
            <v>822.5</v>
          </cell>
          <cell r="N42">
            <v>500</v>
          </cell>
        </row>
        <row r="43">
          <cell r="J43">
            <v>7856.82350730896</v>
          </cell>
          <cell r="K43">
            <v>1338.3333339691162</v>
          </cell>
          <cell r="L43">
            <v>1056.7999877929688</v>
          </cell>
          <cell r="M43">
            <v>38.958333969116211</v>
          </cell>
        </row>
        <row r="44">
          <cell r="J44">
            <v>5772.7212295532227</v>
          </cell>
          <cell r="K44">
            <v>400</v>
          </cell>
          <cell r="L44">
            <v>2155.5</v>
          </cell>
          <cell r="M44">
            <v>67.5</v>
          </cell>
          <cell r="N44">
            <v>108</v>
          </cell>
        </row>
        <row r="45">
          <cell r="J45">
            <v>6065.925910949707</v>
          </cell>
          <cell r="K45">
            <v>367.5</v>
          </cell>
          <cell r="L45">
            <v>3956.9582901000977</v>
          </cell>
          <cell r="M45">
            <v>475</v>
          </cell>
        </row>
        <row r="46">
          <cell r="J46">
            <v>6259.5267448425293</v>
          </cell>
          <cell r="K46">
            <v>2115.30517578125</v>
          </cell>
          <cell r="L46">
            <v>2057.5978546142578</v>
          </cell>
          <cell r="M46">
            <v>1189.1666679382324</v>
          </cell>
          <cell r="N46">
            <v>56.666667938232422</v>
          </cell>
        </row>
        <row r="47">
          <cell r="J47">
            <v>6694.5065841674805</v>
          </cell>
          <cell r="K47">
            <v>4185.8333358764648</v>
          </cell>
          <cell r="L47">
            <v>6220.3990859985352</v>
          </cell>
          <cell r="M47">
            <v>258.33333587646484</v>
          </cell>
        </row>
        <row r="48">
          <cell r="J48">
            <v>3386.2008781433105</v>
          </cell>
          <cell r="K48">
            <v>2600.0415191650391</v>
          </cell>
          <cell r="L48">
            <v>873.76522445678711</v>
          </cell>
          <cell r="M48">
            <v>680</v>
          </cell>
        </row>
        <row r="49">
          <cell r="J49">
            <v>4524.1685638427734</v>
          </cell>
          <cell r="K49">
            <v>5769.2524490356445</v>
          </cell>
          <cell r="L49">
            <v>1975.023998260498</v>
          </cell>
          <cell r="M49">
            <v>795.72537231445313</v>
          </cell>
        </row>
        <row r="50">
          <cell r="J50">
            <v>1515.4741134643555</v>
          </cell>
          <cell r="K50">
            <v>415</v>
          </cell>
          <cell r="L50">
            <v>405</v>
          </cell>
          <cell r="M50">
            <v>800.47411346435547</v>
          </cell>
        </row>
        <row r="51">
          <cell r="J51">
            <v>2063.3559188842773</v>
          </cell>
          <cell r="K51">
            <v>235</v>
          </cell>
          <cell r="L51">
            <v>1076.6666717529297</v>
          </cell>
          <cell r="M51">
            <v>1326.3641891479492</v>
          </cell>
        </row>
        <row r="52">
          <cell r="J52">
            <v>1212.9860305786133</v>
          </cell>
          <cell r="K52">
            <v>2017.6941146850586</v>
          </cell>
          <cell r="L52">
            <v>450</v>
          </cell>
          <cell r="M52">
            <v>195</v>
          </cell>
        </row>
        <row r="53">
          <cell r="J53">
            <v>6081.2774658203125</v>
          </cell>
          <cell r="K53">
            <v>3310</v>
          </cell>
          <cell r="L53">
            <v>3059.4586791992188</v>
          </cell>
          <cell r="M53">
            <v>1572.1697311401367</v>
          </cell>
        </row>
        <row r="54">
          <cell r="J54">
            <v>316.11343955993652</v>
          </cell>
          <cell r="K54">
            <v>63.659999847412109</v>
          </cell>
          <cell r="L54">
            <v>2459.9972152709961</v>
          </cell>
          <cell r="M54">
            <v>75</v>
          </cell>
        </row>
        <row r="55">
          <cell r="J55">
            <v>432.58798217773438</v>
          </cell>
          <cell r="K55">
            <v>3438.2248153686523</v>
          </cell>
          <cell r="L55">
            <v>3956.4451065063477</v>
          </cell>
          <cell r="M55">
            <v>75</v>
          </cell>
        </row>
        <row r="56">
          <cell r="J56">
            <v>1928.7489318847656</v>
          </cell>
          <cell r="K56">
            <v>990</v>
          </cell>
          <cell r="L56">
            <v>5559.4002380371094</v>
          </cell>
        </row>
        <row r="57">
          <cell r="J57">
            <v>3325.8069229125977</v>
          </cell>
          <cell r="K57">
            <v>632.05618286132813</v>
          </cell>
          <cell r="L57">
            <v>2723.7548522949219</v>
          </cell>
          <cell r="M57">
            <v>462.5</v>
          </cell>
        </row>
        <row r="58">
          <cell r="J58">
            <v>606.98362731933594</v>
          </cell>
          <cell r="K58">
            <v>700</v>
          </cell>
          <cell r="L58">
            <v>1567.8134155273438</v>
          </cell>
        </row>
        <row r="59">
          <cell r="J59">
            <v>761.9708251953125</v>
          </cell>
          <cell r="K59">
            <v>735</v>
          </cell>
          <cell r="L59">
            <v>403.95491027832031</v>
          </cell>
          <cell r="M59">
            <v>292.5</v>
          </cell>
        </row>
        <row r="60">
          <cell r="J60">
            <v>1786.9718742370605</v>
          </cell>
          <cell r="K60">
            <v>3267.7686157226563</v>
          </cell>
          <cell r="L60">
            <v>887.97257995605469</v>
          </cell>
          <cell r="M60">
            <v>269.81711959838867</v>
          </cell>
        </row>
        <row r="61">
          <cell r="J61">
            <v>1123.3278656005859</v>
          </cell>
          <cell r="K61">
            <v>892.08782958984375</v>
          </cell>
          <cell r="L61">
            <v>1500</v>
          </cell>
        </row>
        <row r="62">
          <cell r="J62">
            <v>1800.5250396728516</v>
          </cell>
          <cell r="K62">
            <v>909.71269989013672</v>
          </cell>
          <cell r="L62">
            <v>2000</v>
          </cell>
          <cell r="M62">
            <v>108.73504638671875</v>
          </cell>
        </row>
        <row r="63">
          <cell r="J63">
            <v>4724.263671875</v>
          </cell>
          <cell r="K63">
            <v>250</v>
          </cell>
          <cell r="L63">
            <v>1595</v>
          </cell>
          <cell r="M63">
            <v>199.263671875</v>
          </cell>
        </row>
        <row r="64">
          <cell r="J64">
            <v>1395.1188583374023</v>
          </cell>
          <cell r="L64">
            <v>408</v>
          </cell>
          <cell r="N64">
            <v>250</v>
          </cell>
        </row>
        <row r="65">
          <cell r="J65">
            <v>1932.1664428710938</v>
          </cell>
          <cell r="M65">
            <v>300</v>
          </cell>
        </row>
        <row r="66">
          <cell r="J66">
            <v>81</v>
          </cell>
          <cell r="K66">
            <v>200</v>
          </cell>
          <cell r="M66">
            <v>300</v>
          </cell>
        </row>
        <row r="67">
          <cell r="J67">
            <v>10162.722984313965</v>
          </cell>
          <cell r="K67">
            <v>1149.1423568725586</v>
          </cell>
          <cell r="L67">
            <v>1703.571403503418</v>
          </cell>
          <cell r="M67">
            <v>1957.7835464477539</v>
          </cell>
          <cell r="N67">
            <v>333.33334350585938</v>
          </cell>
        </row>
        <row r="68">
          <cell r="J68">
            <v>5227.9114532470703</v>
          </cell>
          <cell r="K68">
            <v>700</v>
          </cell>
          <cell r="L68">
            <v>434.20967102050781</v>
          </cell>
          <cell r="M68">
            <v>468.15271759033203</v>
          </cell>
        </row>
        <row r="69">
          <cell r="J69">
            <v>5932.6570816040039</v>
          </cell>
          <cell r="K69">
            <v>796.72392272949219</v>
          </cell>
          <cell r="L69">
            <v>200</v>
          </cell>
          <cell r="M69">
            <v>605</v>
          </cell>
        </row>
        <row r="70">
          <cell r="J70">
            <v>4866.8747634887695</v>
          </cell>
          <cell r="K70">
            <v>680</v>
          </cell>
          <cell r="L70">
            <v>825</v>
          </cell>
          <cell r="M70">
            <v>639.41175842285156</v>
          </cell>
        </row>
        <row r="71">
          <cell r="J71">
            <v>5934.1370697021484</v>
          </cell>
          <cell r="K71">
            <v>2949.1942291259766</v>
          </cell>
          <cell r="L71">
            <v>376.88946533203125</v>
          </cell>
          <cell r="M71">
            <v>2060.2002105712891</v>
          </cell>
        </row>
        <row r="72">
          <cell r="J72">
            <v>9288.2038345336914</v>
          </cell>
          <cell r="K72">
            <v>1292.5</v>
          </cell>
          <cell r="M72">
            <v>930.53004455566406</v>
          </cell>
          <cell r="N72">
            <v>65</v>
          </cell>
        </row>
        <row r="73">
          <cell r="J73">
            <v>2196.275562286377</v>
          </cell>
          <cell r="K73">
            <v>485.79548645019531</v>
          </cell>
          <cell r="L73">
            <v>237.5</v>
          </cell>
          <cell r="M73">
            <v>622.64541625976563</v>
          </cell>
        </row>
        <row r="74">
          <cell r="J74">
            <v>2852.5</v>
          </cell>
          <cell r="K74">
            <v>1385</v>
          </cell>
          <cell r="L74">
            <v>225</v>
          </cell>
          <cell r="M74">
            <v>452.5</v>
          </cell>
        </row>
        <row r="75">
          <cell r="J75">
            <v>360</v>
          </cell>
        </row>
        <row r="76">
          <cell r="J76">
            <v>3212.5</v>
          </cell>
          <cell r="K76">
            <v>100</v>
          </cell>
          <cell r="L76">
            <v>150</v>
          </cell>
          <cell r="M76">
            <v>162.5</v>
          </cell>
        </row>
        <row r="77">
          <cell r="J77">
            <v>4102.3677978515625</v>
          </cell>
          <cell r="K77">
            <v>685.10000610351563</v>
          </cell>
          <cell r="M77">
            <v>556.5</v>
          </cell>
        </row>
        <row r="78">
          <cell r="J78">
            <v>3878.8087463378906</v>
          </cell>
          <cell r="K78">
            <v>672.5</v>
          </cell>
          <cell r="L78">
            <v>280</v>
          </cell>
          <cell r="M78">
            <v>1357.5</v>
          </cell>
        </row>
        <row r="79">
          <cell r="J79">
            <v>5068.7799987792969</v>
          </cell>
          <cell r="K79">
            <v>487.5</v>
          </cell>
          <cell r="M79">
            <v>1508.7162475585938</v>
          </cell>
          <cell r="N79">
            <v>375</v>
          </cell>
        </row>
        <row r="80">
          <cell r="J80">
            <v>3293.3549766540527</v>
          </cell>
          <cell r="K80">
            <v>175</v>
          </cell>
          <cell r="M80">
            <v>441.8291130065918</v>
          </cell>
          <cell r="N80">
            <v>796.52586364746094</v>
          </cell>
        </row>
        <row r="81">
          <cell r="J81">
            <v>5841.1595764160156</v>
          </cell>
          <cell r="K81">
            <v>382</v>
          </cell>
          <cell r="L81">
            <v>290</v>
          </cell>
          <cell r="M81">
            <v>753.75</v>
          </cell>
          <cell r="N81">
            <v>300</v>
          </cell>
        </row>
        <row r="82">
          <cell r="J82">
            <v>5503.2547836303711</v>
          </cell>
          <cell r="K82">
            <v>1051.6260147094727</v>
          </cell>
          <cell r="L82">
            <v>400</v>
          </cell>
          <cell r="M82">
            <v>782.5</v>
          </cell>
          <cell r="N82">
            <v>475</v>
          </cell>
        </row>
        <row r="83">
          <cell r="J83">
            <v>5063.4609832763672</v>
          </cell>
          <cell r="K83">
            <v>492.76998901367188</v>
          </cell>
          <cell r="M83">
            <v>112.5</v>
          </cell>
          <cell r="N83">
            <v>325</v>
          </cell>
        </row>
        <row r="84">
          <cell r="J84">
            <v>5576.9509658813477</v>
          </cell>
          <cell r="K84">
            <v>766.66666412353516</v>
          </cell>
          <cell r="L84">
            <v>141.66666412353516</v>
          </cell>
          <cell r="M84">
            <v>646.5</v>
          </cell>
          <cell r="N84">
            <v>315</v>
          </cell>
        </row>
        <row r="85">
          <cell r="J85">
            <v>1785.4220657348633</v>
          </cell>
          <cell r="M85">
            <v>187.5</v>
          </cell>
        </row>
        <row r="86">
          <cell r="J86">
            <v>530.83333587646484</v>
          </cell>
          <cell r="K86">
            <v>575.83333587646484</v>
          </cell>
          <cell r="M86">
            <v>83.333335876464844</v>
          </cell>
        </row>
        <row r="87">
          <cell r="J87">
            <v>2234.7328796386719</v>
          </cell>
          <cell r="K87">
            <v>350</v>
          </cell>
          <cell r="L87">
            <v>153</v>
          </cell>
          <cell r="M87">
            <v>627.73287963867188</v>
          </cell>
        </row>
        <row r="88">
          <cell r="J88">
            <v>1167.5</v>
          </cell>
          <cell r="K88">
            <v>93.75</v>
          </cell>
          <cell r="L88">
            <v>370</v>
          </cell>
          <cell r="M88">
            <v>687.5</v>
          </cell>
        </row>
        <row r="89">
          <cell r="J89">
            <v>3820</v>
          </cell>
          <cell r="K89">
            <v>937.5</v>
          </cell>
          <cell r="M89">
            <v>525</v>
          </cell>
          <cell r="N89">
            <v>42.5</v>
          </cell>
        </row>
        <row r="90">
          <cell r="J90">
            <v>4641</v>
          </cell>
          <cell r="K90">
            <v>750</v>
          </cell>
          <cell r="L90">
            <v>217.5</v>
          </cell>
          <cell r="M90">
            <v>650</v>
          </cell>
          <cell r="N90">
            <v>248.5</v>
          </cell>
        </row>
        <row r="91">
          <cell r="J91">
            <v>4774.3243751525879</v>
          </cell>
          <cell r="K91">
            <v>437.82437515258789</v>
          </cell>
          <cell r="L91">
            <v>300</v>
          </cell>
          <cell r="M91">
            <v>1378.9999961853027</v>
          </cell>
          <cell r="N91">
            <v>302.5</v>
          </cell>
        </row>
        <row r="92">
          <cell r="J92">
            <v>4380.736701965332</v>
          </cell>
          <cell r="K92">
            <v>2142.1508178710938</v>
          </cell>
          <cell r="L92">
            <v>1003.2666549682617</v>
          </cell>
          <cell r="M92">
            <v>783.51191711425781</v>
          </cell>
          <cell r="N92">
            <v>849.99998474121094</v>
          </cell>
        </row>
        <row r="93">
          <cell r="J93">
            <v>5171.212230682373</v>
          </cell>
          <cell r="K93">
            <v>628.33333206176758</v>
          </cell>
          <cell r="L93">
            <v>38.333332061767578</v>
          </cell>
          <cell r="M93">
            <v>1286.1808547973633</v>
          </cell>
          <cell r="N93">
            <v>475</v>
          </cell>
        </row>
        <row r="94">
          <cell r="J94">
            <v>8472.9785003662109</v>
          </cell>
          <cell r="K94">
            <v>1370</v>
          </cell>
          <cell r="L94">
            <v>75</v>
          </cell>
          <cell r="M94">
            <v>110</v>
          </cell>
        </row>
        <row r="95">
          <cell r="J95">
            <v>14860.408462524414</v>
          </cell>
          <cell r="K95">
            <v>925</v>
          </cell>
          <cell r="L95">
            <v>475</v>
          </cell>
          <cell r="M95">
            <v>2267.7010345458984</v>
          </cell>
          <cell r="N95">
            <v>912.30000305175781</v>
          </cell>
        </row>
        <row r="96">
          <cell r="J96">
            <v>11310.196752548218</v>
          </cell>
          <cell r="K96">
            <v>1175.8333320617676</v>
          </cell>
          <cell r="L96">
            <v>29.232927322387695</v>
          </cell>
          <cell r="M96">
            <v>2563.3333320617676</v>
          </cell>
          <cell r="N96">
            <v>1342.5</v>
          </cell>
        </row>
        <row r="97">
          <cell r="J97">
            <v>16404.243667602539</v>
          </cell>
          <cell r="K97">
            <v>448.5</v>
          </cell>
          <cell r="M97">
            <v>586.54985046386719</v>
          </cell>
          <cell r="N97">
            <v>75</v>
          </cell>
        </row>
        <row r="98">
          <cell r="J98">
            <v>5499.5</v>
          </cell>
          <cell r="K98">
            <v>1932.5</v>
          </cell>
          <cell r="M98">
            <v>277.5</v>
          </cell>
          <cell r="N98">
            <v>75</v>
          </cell>
        </row>
        <row r="99">
          <cell r="J99">
            <v>8899.9378509521484</v>
          </cell>
          <cell r="K99">
            <v>410</v>
          </cell>
          <cell r="M99">
            <v>298</v>
          </cell>
          <cell r="N99">
            <v>1025</v>
          </cell>
        </row>
        <row r="100">
          <cell r="J100">
            <v>6510.3152694702148</v>
          </cell>
          <cell r="K100">
            <v>2764.0267028808594</v>
          </cell>
          <cell r="M100">
            <v>954.39527130126953</v>
          </cell>
          <cell r="N100">
            <v>230</v>
          </cell>
        </row>
        <row r="101">
          <cell r="J101">
            <v>7906.3503723144531</v>
          </cell>
          <cell r="K101">
            <v>1717.5</v>
          </cell>
          <cell r="L101">
            <v>100</v>
          </cell>
          <cell r="M101">
            <v>1582.5</v>
          </cell>
          <cell r="N101">
            <v>2709.3031616210938</v>
          </cell>
        </row>
        <row r="102">
          <cell r="J102">
            <v>7086.584098815918</v>
          </cell>
          <cell r="K102">
            <v>2017.5</v>
          </cell>
          <cell r="M102">
            <v>1448.0287017822266</v>
          </cell>
          <cell r="N102">
            <v>985</v>
          </cell>
        </row>
        <row r="103">
          <cell r="J103">
            <v>8911.3300552368164</v>
          </cell>
          <cell r="K103">
            <v>1399.1867218017578</v>
          </cell>
          <cell r="L103">
            <v>235</v>
          </cell>
          <cell r="M103">
            <v>3102.6335372924805</v>
          </cell>
          <cell r="N103">
            <v>1374.5</v>
          </cell>
        </row>
        <row r="104">
          <cell r="J104">
            <v>9063.4229621887207</v>
          </cell>
          <cell r="K104">
            <v>1056.1198616027832</v>
          </cell>
          <cell r="L104">
            <v>220</v>
          </cell>
          <cell r="M104">
            <v>935</v>
          </cell>
          <cell r="N104">
            <v>728</v>
          </cell>
        </row>
        <row r="105">
          <cell r="J105">
            <v>11775.976470947266</v>
          </cell>
          <cell r="K105">
            <v>2328.9901580810547</v>
          </cell>
          <cell r="L105">
            <v>168</v>
          </cell>
          <cell r="M105">
            <v>2036.5408325195313</v>
          </cell>
          <cell r="N105">
            <v>1600.7767944335938</v>
          </cell>
        </row>
        <row r="106">
          <cell r="J106">
            <v>11374.876472473145</v>
          </cell>
          <cell r="K106">
            <v>3447.2338485717773</v>
          </cell>
          <cell r="M106">
            <v>834.83333587646484</v>
          </cell>
          <cell r="N106">
            <v>2579.6417083740234</v>
          </cell>
        </row>
        <row r="107">
          <cell r="J107">
            <v>5650.3378524780273</v>
          </cell>
          <cell r="K107">
            <v>2660.9189758300781</v>
          </cell>
          <cell r="L107">
            <v>76.089607238769531</v>
          </cell>
          <cell r="M107">
            <v>333.35755157470703</v>
          </cell>
          <cell r="N107">
            <v>1254.2369689941406</v>
          </cell>
        </row>
        <row r="108">
          <cell r="J108">
            <v>7002.3915138244629</v>
          </cell>
          <cell r="K108">
            <v>3251.881908416748</v>
          </cell>
          <cell r="L108">
            <v>250</v>
          </cell>
          <cell r="M108">
            <v>1632.3333320617676</v>
          </cell>
          <cell r="N108">
            <v>265</v>
          </cell>
        </row>
        <row r="109">
          <cell r="J109">
            <v>3202.5316467285156</v>
          </cell>
          <cell r="K109">
            <v>4256.25</v>
          </cell>
          <cell r="L109">
            <v>290.18882751464844</v>
          </cell>
          <cell r="M109">
            <v>325</v>
          </cell>
          <cell r="N109">
            <v>1414.4160614013672</v>
          </cell>
        </row>
        <row r="110">
          <cell r="J110">
            <v>3216.2781448364258</v>
          </cell>
          <cell r="K110">
            <v>3653.5</v>
          </cell>
          <cell r="M110">
            <v>1204.1666641235352</v>
          </cell>
          <cell r="N110">
            <v>1541.6766624450684</v>
          </cell>
        </row>
        <row r="111">
          <cell r="J111">
            <v>4945.6392059326172</v>
          </cell>
          <cell r="K111">
            <v>2270.8428649902344</v>
          </cell>
          <cell r="M111">
            <v>1747.0538482666016</v>
          </cell>
          <cell r="N111">
            <v>1593.0599975585938</v>
          </cell>
        </row>
        <row r="112">
          <cell r="J112">
            <v>4670.2889709472656</v>
          </cell>
          <cell r="K112">
            <v>2458.8604736328125</v>
          </cell>
          <cell r="M112">
            <v>567.72000122070313</v>
          </cell>
          <cell r="N112">
            <v>769</v>
          </cell>
        </row>
        <row r="113">
          <cell r="J113">
            <v>11419.397787094116</v>
          </cell>
          <cell r="K113">
            <v>2659.4726104736328</v>
          </cell>
          <cell r="L113">
            <v>650</v>
          </cell>
          <cell r="M113">
            <v>1766.9018001556396</v>
          </cell>
          <cell r="N113">
            <v>1494.8768672943115</v>
          </cell>
        </row>
        <row r="114">
          <cell r="J114">
            <v>7146.994909286499</v>
          </cell>
          <cell r="K114">
            <v>3965</v>
          </cell>
          <cell r="M114">
            <v>1911.0331687927246</v>
          </cell>
          <cell r="N114">
            <v>4520.2799072265625</v>
          </cell>
        </row>
        <row r="115">
          <cell r="J115">
            <v>3879.6677436828613</v>
          </cell>
          <cell r="K115">
            <v>4755</v>
          </cell>
          <cell r="L115">
            <v>41.666667938232422</v>
          </cell>
          <cell r="M115">
            <v>2063.6475563049316</v>
          </cell>
          <cell r="N115">
            <v>3215.9504852294922</v>
          </cell>
        </row>
        <row r="116">
          <cell r="J116">
            <v>5420.4927368164063</v>
          </cell>
          <cell r="K116">
            <v>2225.3864593505859</v>
          </cell>
          <cell r="L116">
            <v>200</v>
          </cell>
          <cell r="M116">
            <v>1290.6480407714844</v>
          </cell>
          <cell r="N116">
            <v>2621.2945404052734</v>
          </cell>
        </row>
        <row r="117">
          <cell r="J117">
            <v>7484.9404449462891</v>
          </cell>
          <cell r="K117">
            <v>2741.8676795959473</v>
          </cell>
          <cell r="L117">
            <v>88</v>
          </cell>
          <cell r="M117">
            <v>1093.8443603515625</v>
          </cell>
          <cell r="N117">
            <v>1085</v>
          </cell>
        </row>
        <row r="118">
          <cell r="J118">
            <v>3403.8098602294922</v>
          </cell>
          <cell r="K118">
            <v>2626.2517700195313</v>
          </cell>
          <cell r="M118">
            <v>288</v>
          </cell>
          <cell r="N118">
            <v>62.5</v>
          </cell>
        </row>
        <row r="119">
          <cell r="J119">
            <v>1310.8333320617676</v>
          </cell>
          <cell r="K119">
            <v>1276.9662475585938</v>
          </cell>
          <cell r="L119">
            <v>66.666664123535156</v>
          </cell>
          <cell r="M119">
            <v>245.83333206176758</v>
          </cell>
        </row>
        <row r="120">
          <cell r="J120">
            <v>7925.0406265258789</v>
          </cell>
          <cell r="K120">
            <v>1347.3090515136719</v>
          </cell>
          <cell r="L120">
            <v>54.854637145996094</v>
          </cell>
          <cell r="M120">
            <v>3067</v>
          </cell>
          <cell r="N120">
            <v>650</v>
          </cell>
        </row>
        <row r="121">
          <cell r="J121">
            <v>3388.7001266479492</v>
          </cell>
          <cell r="K121">
            <v>4573.1792602539063</v>
          </cell>
          <cell r="M121">
            <v>1751.742317199707</v>
          </cell>
          <cell r="N121">
            <v>566.66666412353516</v>
          </cell>
        </row>
        <row r="122">
          <cell r="J122">
            <v>3977</v>
          </cell>
          <cell r="K122">
            <v>1384.195068359375</v>
          </cell>
          <cell r="M122">
            <v>1695</v>
          </cell>
          <cell r="N122">
            <v>366</v>
          </cell>
        </row>
        <row r="123">
          <cell r="J123">
            <v>4939.6933288574219</v>
          </cell>
          <cell r="K123">
            <v>5085.6933288574219</v>
          </cell>
          <cell r="L123">
            <v>127.5</v>
          </cell>
          <cell r="M123">
            <v>977.5</v>
          </cell>
          <cell r="N123">
            <v>175</v>
          </cell>
        </row>
        <row r="124">
          <cell r="J124">
            <v>1248.5699081420898</v>
          </cell>
          <cell r="K124">
            <v>2203.3285903930664</v>
          </cell>
          <cell r="M124">
            <v>255</v>
          </cell>
          <cell r="N124">
            <v>210</v>
          </cell>
        </row>
        <row r="125">
          <cell r="J125">
            <v>3920.0896301269531</v>
          </cell>
          <cell r="K125">
            <v>4589.1716041564941</v>
          </cell>
          <cell r="L125">
            <v>300</v>
          </cell>
          <cell r="M125">
            <v>290</v>
          </cell>
          <cell r="N125">
            <v>842.5</v>
          </cell>
        </row>
        <row r="126">
          <cell r="J126">
            <v>6733.5161771774292</v>
          </cell>
          <cell r="K126">
            <v>4128.599139213562</v>
          </cell>
          <cell r="L126">
            <v>370</v>
          </cell>
          <cell r="M126">
            <v>1597.5</v>
          </cell>
          <cell r="N126">
            <v>550</v>
          </cell>
        </row>
        <row r="127">
          <cell r="J127">
            <v>7681.2574844360352</v>
          </cell>
          <cell r="K127">
            <v>5634.723991394043</v>
          </cell>
          <cell r="M127">
            <v>966.66666412353516</v>
          </cell>
          <cell r="N127">
            <v>1117.5</v>
          </cell>
        </row>
        <row r="128">
          <cell r="J128">
            <v>3888.4685363769531</v>
          </cell>
          <cell r="K128">
            <v>1321.407543182373</v>
          </cell>
          <cell r="L128">
            <v>422</v>
          </cell>
          <cell r="M128">
            <v>100</v>
          </cell>
        </row>
        <row r="129">
          <cell r="J129">
            <v>4244.1043319702148</v>
          </cell>
          <cell r="K129">
            <v>2135</v>
          </cell>
          <cell r="L129">
            <v>1725</v>
          </cell>
          <cell r="M129">
            <v>3571.3765869140625</v>
          </cell>
          <cell r="N129">
            <v>175</v>
          </cell>
        </row>
        <row r="130">
          <cell r="J130">
            <v>9939.0984535217285</v>
          </cell>
          <cell r="K130">
            <v>5073.5068740844727</v>
          </cell>
          <cell r="L130">
            <v>478.33333206176758</v>
          </cell>
          <cell r="M130">
            <v>2015.8624610900879</v>
          </cell>
          <cell r="N130">
            <v>300</v>
          </cell>
        </row>
        <row r="131">
          <cell r="J131">
            <v>5518.447998046875</v>
          </cell>
          <cell r="K131">
            <v>3791.3294830322266</v>
          </cell>
          <cell r="L131">
            <v>41.666667938232422</v>
          </cell>
          <cell r="M131">
            <v>474.89702987670898</v>
          </cell>
          <cell r="N131">
            <v>698.06653213500977</v>
          </cell>
        </row>
        <row r="132">
          <cell r="J132">
            <v>7734.0000038146973</v>
          </cell>
          <cell r="K132">
            <v>4239.6666717529297</v>
          </cell>
          <cell r="L132">
            <v>450.83333206176758</v>
          </cell>
          <cell r="M132">
            <v>1696.6006355285645</v>
          </cell>
          <cell r="N132">
            <v>525</v>
          </cell>
        </row>
        <row r="133">
          <cell r="J133">
            <v>2103.8095855712891</v>
          </cell>
          <cell r="K133">
            <v>2138.1999969482422</v>
          </cell>
          <cell r="L133">
            <v>150</v>
          </cell>
          <cell r="M133">
            <v>295</v>
          </cell>
        </row>
        <row r="134">
          <cell r="J134">
            <v>2302.5</v>
          </cell>
          <cell r="K134">
            <v>5223.8045196533203</v>
          </cell>
          <cell r="L134">
            <v>2225.71240234375</v>
          </cell>
          <cell r="M134">
            <v>3325</v>
          </cell>
          <cell r="N134">
            <v>222.5</v>
          </cell>
        </row>
        <row r="135">
          <cell r="J135">
            <v>4798.6484107971191</v>
          </cell>
          <cell r="K135">
            <v>1740</v>
          </cell>
          <cell r="M135">
            <v>1438.3333320617676</v>
          </cell>
          <cell r="N135">
            <v>1188.6484107971191</v>
          </cell>
        </row>
        <row r="136">
          <cell r="J136">
            <v>5983.3690032958984</v>
          </cell>
          <cell r="K136">
            <v>9998.4114532470703</v>
          </cell>
          <cell r="L136">
            <v>325</v>
          </cell>
          <cell r="M136">
            <v>1926.3952789306641</v>
          </cell>
          <cell r="N136">
            <v>244.16122436523438</v>
          </cell>
        </row>
        <row r="137">
          <cell r="J137">
            <v>8440.8213119506836</v>
          </cell>
          <cell r="K137">
            <v>15421.846885681152</v>
          </cell>
          <cell r="L137">
            <v>374.40999984741211</v>
          </cell>
          <cell r="M137">
            <v>3219.7213134765625</v>
          </cell>
          <cell r="N137">
            <v>4667.6513671875</v>
          </cell>
        </row>
        <row r="138">
          <cell r="J138">
            <v>9220.0798072814941</v>
          </cell>
          <cell r="K138">
            <v>3655.7540550231934</v>
          </cell>
          <cell r="M138">
            <v>4320</v>
          </cell>
          <cell r="N138">
            <v>1184.9999961853027</v>
          </cell>
        </row>
        <row r="139">
          <cell r="J139">
            <v>2650.0606079101563</v>
          </cell>
          <cell r="K139">
            <v>4911.4406585693359</v>
          </cell>
          <cell r="M139">
            <v>2505.052001953125</v>
          </cell>
          <cell r="N139">
            <v>205</v>
          </cell>
        </row>
        <row r="140">
          <cell r="J140">
            <v>5824.0444450378418</v>
          </cell>
          <cell r="K140">
            <v>3555</v>
          </cell>
          <cell r="L140">
            <v>601.66666793823242</v>
          </cell>
          <cell r="M140">
            <v>4710.2944450378418</v>
          </cell>
          <cell r="N140">
            <v>170</v>
          </cell>
        </row>
        <row r="141">
          <cell r="J141">
            <v>5774.8898086547852</v>
          </cell>
          <cell r="K141">
            <v>11022.236274719238</v>
          </cell>
          <cell r="L141">
            <v>718.19000244140625</v>
          </cell>
          <cell r="M141">
            <v>1923.1666641235352</v>
          </cell>
          <cell r="N141">
            <v>227.5</v>
          </cell>
        </row>
        <row r="142">
          <cell r="J142">
            <v>3691.2761535644531</v>
          </cell>
          <cell r="K142">
            <v>9425.7886962890625</v>
          </cell>
          <cell r="L142">
            <v>95</v>
          </cell>
          <cell r="M142">
            <v>634.22457885742188</v>
          </cell>
          <cell r="N142">
            <v>921.76605224609375</v>
          </cell>
        </row>
        <row r="143">
          <cell r="J143">
            <v>11850.584186553955</v>
          </cell>
          <cell r="K143">
            <v>5027.5</v>
          </cell>
          <cell r="L143">
            <v>887.5</v>
          </cell>
          <cell r="M143">
            <v>10628.132946014404</v>
          </cell>
          <cell r="N143">
            <v>150</v>
          </cell>
        </row>
        <row r="144">
          <cell r="J144">
            <v>12372.351428985596</v>
          </cell>
          <cell r="K144">
            <v>9751.3994941711426</v>
          </cell>
          <cell r="L144">
            <v>704.99999237060547</v>
          </cell>
          <cell r="M144">
            <v>1571.5740966796875</v>
          </cell>
          <cell r="N144">
            <v>1027.7742156982422</v>
          </cell>
        </row>
        <row r="145">
          <cell r="J145">
            <v>2749.9262466430664</v>
          </cell>
          <cell r="K145">
            <v>539.38500213623047</v>
          </cell>
          <cell r="L145">
            <v>225</v>
          </cell>
          <cell r="N145">
            <v>206.58311462402344</v>
          </cell>
        </row>
        <row r="146">
          <cell r="J146">
            <v>55</v>
          </cell>
          <cell r="K146">
            <v>1900</v>
          </cell>
          <cell r="L146">
            <v>55</v>
          </cell>
          <cell r="M146">
            <v>55</v>
          </cell>
        </row>
        <row r="147">
          <cell r="J147">
            <v>1814.25</v>
          </cell>
          <cell r="K147">
            <v>4473.1900024414063</v>
          </cell>
          <cell r="L147">
            <v>249</v>
          </cell>
          <cell r="M147">
            <v>500</v>
          </cell>
          <cell r="N147">
            <v>64.25</v>
          </cell>
        </row>
        <row r="148">
          <cell r="J148">
            <v>2823.3333377838135</v>
          </cell>
          <cell r="K148">
            <v>15531.780002593994</v>
          </cell>
          <cell r="L148">
            <v>148.33333778381348</v>
          </cell>
          <cell r="M148">
            <v>893.4333438873291</v>
          </cell>
        </row>
        <row r="149">
          <cell r="J149">
            <v>1258.3333282470703</v>
          </cell>
          <cell r="K149">
            <v>7951.6666564941406</v>
          </cell>
          <cell r="L149">
            <v>416.66667175292969</v>
          </cell>
          <cell r="M149">
            <v>958.33332824707031</v>
          </cell>
          <cell r="N149">
            <v>210.5</v>
          </cell>
        </row>
        <row r="150">
          <cell r="J150">
            <v>862</v>
          </cell>
          <cell r="K150">
            <v>452</v>
          </cell>
          <cell r="M150">
            <v>402</v>
          </cell>
          <cell r="N150">
            <v>150</v>
          </cell>
        </row>
        <row r="151">
          <cell r="J151">
            <v>850</v>
          </cell>
          <cell r="K151">
            <v>6334.9901123046875</v>
          </cell>
        </row>
        <row r="152">
          <cell r="J152">
            <v>201.5</v>
          </cell>
          <cell r="K152">
            <v>528</v>
          </cell>
          <cell r="M152">
            <v>201.5</v>
          </cell>
        </row>
        <row r="153">
          <cell r="J153">
            <v>1120.75</v>
          </cell>
          <cell r="K153">
            <v>1995</v>
          </cell>
          <cell r="M153">
            <v>187.5</v>
          </cell>
        </row>
        <row r="154">
          <cell r="J154">
            <v>1365.2999877929688</v>
          </cell>
          <cell r="K154">
            <v>1589.7999877929688</v>
          </cell>
          <cell r="L154">
            <v>220</v>
          </cell>
          <cell r="M154">
            <v>2122.5</v>
          </cell>
        </row>
        <row r="155">
          <cell r="J155">
            <v>8217.8099975585938</v>
          </cell>
          <cell r="K155">
            <v>842.80999755859375</v>
          </cell>
          <cell r="L155">
            <v>575</v>
          </cell>
          <cell r="M155">
            <v>2875</v>
          </cell>
          <cell r="N155">
            <v>900</v>
          </cell>
        </row>
        <row r="156">
          <cell r="J156">
            <v>8728.0399856567383</v>
          </cell>
          <cell r="K156">
            <v>6047.119987487793</v>
          </cell>
          <cell r="L156">
            <v>875</v>
          </cell>
          <cell r="M156">
            <v>1225</v>
          </cell>
          <cell r="N156">
            <v>375</v>
          </cell>
        </row>
        <row r="157">
          <cell r="J157">
            <v>1333.6600036621094</v>
          </cell>
          <cell r="K157">
            <v>1208.6600036621094</v>
          </cell>
          <cell r="N157">
            <v>540</v>
          </cell>
        </row>
        <row r="158">
          <cell r="J158">
            <v>559</v>
          </cell>
          <cell r="K158">
            <v>110</v>
          </cell>
        </row>
        <row r="159">
          <cell r="J159">
            <v>132</v>
          </cell>
          <cell r="K159">
            <v>728</v>
          </cell>
          <cell r="L159">
            <v>73</v>
          </cell>
          <cell r="M159">
            <v>273</v>
          </cell>
        </row>
        <row r="160">
          <cell r="J160">
            <v>1100</v>
          </cell>
          <cell r="K160">
            <v>725</v>
          </cell>
          <cell r="M160">
            <v>375</v>
          </cell>
        </row>
        <row r="161">
          <cell r="J161">
            <v>245</v>
          </cell>
          <cell r="K161">
            <v>245</v>
          </cell>
        </row>
        <row r="162">
          <cell r="J162">
            <v>440</v>
          </cell>
          <cell r="M162">
            <v>250</v>
          </cell>
        </row>
        <row r="163">
          <cell r="J163">
            <v>1825</v>
          </cell>
          <cell r="M163">
            <v>900</v>
          </cell>
        </row>
        <row r="164">
          <cell r="J164">
            <v>2015</v>
          </cell>
          <cell r="M164">
            <v>500</v>
          </cell>
        </row>
        <row r="165">
          <cell r="J165">
            <v>1114.8999938964844</v>
          </cell>
          <cell r="K165">
            <v>335</v>
          </cell>
          <cell r="M165">
            <v>535</v>
          </cell>
        </row>
        <row r="166">
          <cell r="J166">
            <v>5700</v>
          </cell>
          <cell r="M166">
            <v>1535</v>
          </cell>
        </row>
        <row r="167">
          <cell r="J167">
            <v>17538.113647460938</v>
          </cell>
          <cell r="M167">
            <v>5011.539794921875</v>
          </cell>
        </row>
        <row r="168">
          <cell r="J168">
            <v>8733.6490478515625</v>
          </cell>
          <cell r="K168">
            <v>200</v>
          </cell>
          <cell r="M168">
            <v>1710.3507690429688</v>
          </cell>
          <cell r="N168">
            <v>565</v>
          </cell>
        </row>
        <row r="169">
          <cell r="J169">
            <v>7028.4801025390625</v>
          </cell>
          <cell r="K169">
            <v>545</v>
          </cell>
          <cell r="M169">
            <v>4801.76806640625</v>
          </cell>
        </row>
        <row r="170">
          <cell r="J170">
            <v>2642.5</v>
          </cell>
          <cell r="K170">
            <v>350</v>
          </cell>
          <cell r="L170">
            <v>400</v>
          </cell>
          <cell r="M170">
            <v>4460</v>
          </cell>
        </row>
        <row r="171">
          <cell r="J171">
            <v>11207.191680908203</v>
          </cell>
          <cell r="K171">
            <v>500</v>
          </cell>
          <cell r="L171">
            <v>75</v>
          </cell>
          <cell r="M171">
            <v>9325.710693359375</v>
          </cell>
          <cell r="N171">
            <v>425</v>
          </cell>
        </row>
        <row r="172">
          <cell r="J172">
            <v>16945.994888305664</v>
          </cell>
          <cell r="K172">
            <v>895</v>
          </cell>
          <cell r="L172">
            <v>1000</v>
          </cell>
          <cell r="M172">
            <v>1361.9429321289063</v>
          </cell>
        </row>
        <row r="173">
          <cell r="J173">
            <v>650</v>
          </cell>
        </row>
        <row r="174">
          <cell r="J174">
            <v>7228.5353889465332</v>
          </cell>
          <cell r="K174">
            <v>3389.3715057373047</v>
          </cell>
          <cell r="M174">
            <v>5923.9333457946777</v>
          </cell>
          <cell r="N174">
            <v>41.666667938232422</v>
          </cell>
        </row>
        <row r="175">
          <cell r="J175">
            <v>12408.366065979004</v>
          </cell>
          <cell r="K175">
            <v>3410.125</v>
          </cell>
          <cell r="M175">
            <v>6838.8599700927734</v>
          </cell>
          <cell r="N175">
            <v>500.97999572753906</v>
          </cell>
        </row>
        <row r="176">
          <cell r="J176">
            <v>5778.6549835205078</v>
          </cell>
          <cell r="K176">
            <v>2172.8199996948242</v>
          </cell>
          <cell r="M176">
            <v>4448.3350067138672</v>
          </cell>
        </row>
        <row r="177">
          <cell r="J177">
            <v>8674.7099800109863</v>
          </cell>
          <cell r="K177">
            <v>4245.5499992370605</v>
          </cell>
          <cell r="L177">
            <v>24.149999618530273</v>
          </cell>
          <cell r="M177">
            <v>5584.8200073242188</v>
          </cell>
          <cell r="N177">
            <v>300</v>
          </cell>
        </row>
        <row r="178">
          <cell r="J178">
            <v>10676.550003051758</v>
          </cell>
          <cell r="K178">
            <v>3494.6900024414063</v>
          </cell>
          <cell r="M178">
            <v>12379.620040893555</v>
          </cell>
          <cell r="N178">
            <v>770</v>
          </cell>
        </row>
        <row r="179">
          <cell r="J179">
            <v>15714.911138534546</v>
          </cell>
          <cell r="K179">
            <v>2943.0533351898193</v>
          </cell>
          <cell r="L179">
            <v>2263</v>
          </cell>
          <cell r="M179">
            <v>10115.89422416687</v>
          </cell>
          <cell r="N179">
            <v>138.6849365234375</v>
          </cell>
        </row>
        <row r="180">
          <cell r="J180">
            <v>17840.35131072998</v>
          </cell>
          <cell r="K180">
            <v>7958.1842041015625</v>
          </cell>
          <cell r="L180">
            <v>5635.3000030517578</v>
          </cell>
          <cell r="M180">
            <v>8495.1258163452148</v>
          </cell>
          <cell r="N180">
            <v>100</v>
          </cell>
        </row>
        <row r="181">
          <cell r="J181">
            <v>14121.719232559204</v>
          </cell>
          <cell r="K181">
            <v>4024.5</v>
          </cell>
          <cell r="L181">
            <v>7572.5416717529297</v>
          </cell>
          <cell r="M181">
            <v>6079.8305492401123</v>
          </cell>
          <cell r="N181">
            <v>350</v>
          </cell>
        </row>
        <row r="182">
          <cell r="J182">
            <v>22728.280841827393</v>
          </cell>
          <cell r="K182">
            <v>18038.91480255127</v>
          </cell>
          <cell r="L182">
            <v>10225.717311859131</v>
          </cell>
          <cell r="M182">
            <v>1903</v>
          </cell>
          <cell r="N182">
            <v>250</v>
          </cell>
        </row>
        <row r="183">
          <cell r="J183">
            <v>23892.921009063721</v>
          </cell>
          <cell r="K183">
            <v>8714.4010391235352</v>
          </cell>
          <cell r="L183">
            <v>15647.675052642822</v>
          </cell>
          <cell r="M183">
            <v>5693.9644527435303</v>
          </cell>
          <cell r="N183">
            <v>1880.0812225341797</v>
          </cell>
        </row>
        <row r="184">
          <cell r="J184">
            <v>12204.401079177856</v>
          </cell>
          <cell r="K184">
            <v>5001.1800022125244</v>
          </cell>
          <cell r="L184">
            <v>2953.4091491699219</v>
          </cell>
          <cell r="M184">
            <v>1416.2930755615234</v>
          </cell>
        </row>
        <row r="185">
          <cell r="J185">
            <v>13546.680000305176</v>
          </cell>
          <cell r="K185">
            <v>2417.5</v>
          </cell>
          <cell r="L185">
            <v>5758.8099975585938</v>
          </cell>
          <cell r="M185">
            <v>1465</v>
          </cell>
          <cell r="N185">
            <v>700</v>
          </cell>
        </row>
        <row r="186">
          <cell r="J186">
            <v>19695.47064781189</v>
          </cell>
          <cell r="K186">
            <v>2105.8333339691162</v>
          </cell>
          <cell r="L186">
            <v>7169.2582778930664</v>
          </cell>
          <cell r="M186">
            <v>581.45833396911621</v>
          </cell>
          <cell r="N186">
            <v>108</v>
          </cell>
        </row>
        <row r="187">
          <cell r="J187">
            <v>16340.23420715332</v>
          </cell>
          <cell r="K187">
            <v>8901.1800308227539</v>
          </cell>
          <cell r="L187">
            <v>9151.7621650695801</v>
          </cell>
          <cell r="M187">
            <v>2127.5000038146973</v>
          </cell>
          <cell r="N187">
            <v>56.666667938232422</v>
          </cell>
        </row>
        <row r="188">
          <cell r="J188">
            <v>8102.9985961914063</v>
          </cell>
          <cell r="K188">
            <v>6419.2524490356445</v>
          </cell>
          <cell r="L188">
            <v>3456.6906700134277</v>
          </cell>
          <cell r="M188">
            <v>2922.5636749267578</v>
          </cell>
        </row>
        <row r="189">
          <cell r="J189">
            <v>7610.3769359588623</v>
          </cell>
          <cell r="K189">
            <v>5391.3541145324707</v>
          </cell>
          <cell r="L189">
            <v>5969.4558944702148</v>
          </cell>
          <cell r="M189">
            <v>1842.1697311401367</v>
          </cell>
        </row>
        <row r="190">
          <cell r="J190">
            <v>5687.1438369750977</v>
          </cell>
          <cell r="K190">
            <v>5060.2809982299805</v>
          </cell>
          <cell r="L190">
            <v>12239.600196838379</v>
          </cell>
          <cell r="M190">
            <v>537.5</v>
          </cell>
        </row>
        <row r="191">
          <cell r="J191">
            <v>3155.926326751709</v>
          </cell>
          <cell r="K191">
            <v>4702.7686157226563</v>
          </cell>
          <cell r="L191">
            <v>2859.7409057617188</v>
          </cell>
          <cell r="M191">
            <v>562.31711959838867</v>
          </cell>
        </row>
        <row r="192">
          <cell r="J192">
            <v>7648.1165771484375</v>
          </cell>
          <cell r="K192">
            <v>2051.8005294799805</v>
          </cell>
          <cell r="L192">
            <v>5095</v>
          </cell>
          <cell r="M192">
            <v>307.99871826171875</v>
          </cell>
        </row>
        <row r="193">
          <cell r="J193">
            <v>3408.2853012084961</v>
          </cell>
          <cell r="K193">
            <v>200</v>
          </cell>
          <cell r="L193">
            <v>408</v>
          </cell>
          <cell r="M193">
            <v>600</v>
          </cell>
          <cell r="N193">
            <v>250</v>
          </cell>
        </row>
        <row r="194">
          <cell r="J194">
            <v>21323.291519165039</v>
          </cell>
          <cell r="K194">
            <v>2645.8662796020508</v>
          </cell>
          <cell r="L194">
            <v>2337.7810745239258</v>
          </cell>
          <cell r="M194">
            <v>3030.9362640380859</v>
          </cell>
          <cell r="N194">
            <v>333.33334350585938</v>
          </cell>
        </row>
        <row r="195">
          <cell r="J195">
            <v>20089.215667724609</v>
          </cell>
          <cell r="K195">
            <v>4921.6942291259766</v>
          </cell>
          <cell r="L195">
            <v>1201.8894653320313</v>
          </cell>
          <cell r="M195">
            <v>3630.1420135498047</v>
          </cell>
          <cell r="N195">
            <v>65</v>
          </cell>
        </row>
        <row r="196">
          <cell r="J196">
            <v>5408.775562286377</v>
          </cell>
          <cell r="K196">
            <v>1870.7954864501953</v>
          </cell>
          <cell r="L196">
            <v>462.5</v>
          </cell>
          <cell r="M196">
            <v>1075.1454162597656</v>
          </cell>
        </row>
        <row r="197">
          <cell r="J197">
            <v>11193.676544189453</v>
          </cell>
          <cell r="K197">
            <v>1457.6000061035156</v>
          </cell>
          <cell r="L197">
            <v>430</v>
          </cell>
          <cell r="M197">
            <v>2076.5</v>
          </cell>
        </row>
        <row r="198">
          <cell r="J198">
            <v>14203.294551849365</v>
          </cell>
          <cell r="K198">
            <v>1044.5</v>
          </cell>
          <cell r="L198">
            <v>290</v>
          </cell>
          <cell r="M198">
            <v>2704.2953605651855</v>
          </cell>
          <cell r="N198">
            <v>1471.5258636474609</v>
          </cell>
        </row>
        <row r="199">
          <cell r="J199">
            <v>16143.666732788086</v>
          </cell>
          <cell r="K199">
            <v>2311.0626678466797</v>
          </cell>
          <cell r="L199">
            <v>541.66666412353516</v>
          </cell>
          <cell r="M199">
            <v>1541.5</v>
          </cell>
          <cell r="N199">
            <v>1115</v>
          </cell>
        </row>
        <row r="200">
          <cell r="J200">
            <v>4550.98828125</v>
          </cell>
          <cell r="K200">
            <v>925.83333587646484</v>
          </cell>
          <cell r="L200">
            <v>153</v>
          </cell>
          <cell r="M200">
            <v>898.56621551513672</v>
          </cell>
        </row>
        <row r="201">
          <cell r="J201">
            <v>9628.5</v>
          </cell>
          <cell r="K201">
            <v>1781.25</v>
          </cell>
          <cell r="L201">
            <v>587.5</v>
          </cell>
          <cell r="M201">
            <v>1862.5</v>
          </cell>
          <cell r="N201">
            <v>291</v>
          </cell>
        </row>
        <row r="202">
          <cell r="J202">
            <v>14326.273307800293</v>
          </cell>
          <cell r="K202">
            <v>3208.3085250854492</v>
          </cell>
          <cell r="L202">
            <v>1341.5999870300293</v>
          </cell>
          <cell r="M202">
            <v>3448.6927680969238</v>
          </cell>
          <cell r="N202">
            <v>1627.4999847412109</v>
          </cell>
        </row>
        <row r="203">
          <cell r="J203">
            <v>34643.583715438843</v>
          </cell>
          <cell r="K203">
            <v>3470.8333320617676</v>
          </cell>
          <cell r="L203">
            <v>579.2329273223877</v>
          </cell>
          <cell r="M203">
            <v>4941.034366607666</v>
          </cell>
          <cell r="N203">
            <v>2254.8000030517578</v>
          </cell>
        </row>
        <row r="204">
          <cell r="J204">
            <v>30803.681518554688</v>
          </cell>
          <cell r="K204">
            <v>2791</v>
          </cell>
          <cell r="M204">
            <v>1162.0498504638672</v>
          </cell>
          <cell r="N204">
            <v>1175</v>
          </cell>
        </row>
        <row r="205">
          <cell r="J205">
            <v>21503.249740600586</v>
          </cell>
          <cell r="K205">
            <v>6499.0267028808594</v>
          </cell>
          <cell r="L205">
            <v>100</v>
          </cell>
          <cell r="M205">
            <v>3984.9239730834961</v>
          </cell>
          <cell r="N205">
            <v>3924.3031616210938</v>
          </cell>
        </row>
        <row r="206">
          <cell r="J206">
            <v>29750.729488372803</v>
          </cell>
          <cell r="K206">
            <v>4784.2967414855957</v>
          </cell>
          <cell r="L206">
            <v>623</v>
          </cell>
          <cell r="M206">
            <v>6074.1743698120117</v>
          </cell>
          <cell r="N206">
            <v>3703.2767944335938</v>
          </cell>
        </row>
        <row r="207">
          <cell r="J207">
            <v>24027.605838775635</v>
          </cell>
          <cell r="K207">
            <v>9360.0347328186035</v>
          </cell>
          <cell r="L207">
            <v>326.08960723876953</v>
          </cell>
          <cell r="M207">
            <v>2800.5242195129395</v>
          </cell>
          <cell r="N207">
            <v>4098.8786773681641</v>
          </cell>
        </row>
        <row r="208">
          <cell r="J208">
            <v>11364.448997497559</v>
          </cell>
          <cell r="K208">
            <v>10180.592864990234</v>
          </cell>
          <cell r="L208">
            <v>290.18882751464844</v>
          </cell>
          <cell r="M208">
            <v>3276.2205123901367</v>
          </cell>
          <cell r="N208">
            <v>4549.1527214050293</v>
          </cell>
        </row>
        <row r="209">
          <cell r="J209">
            <v>23236.681667327881</v>
          </cell>
          <cell r="K209">
            <v>9083.3330841064453</v>
          </cell>
          <cell r="L209">
            <v>650</v>
          </cell>
          <cell r="M209">
            <v>4245.6549701690674</v>
          </cell>
          <cell r="N209">
            <v>6784.156774520874</v>
          </cell>
        </row>
        <row r="210">
          <cell r="J210">
            <v>16785.100925445557</v>
          </cell>
          <cell r="K210">
            <v>9722.2541389465332</v>
          </cell>
          <cell r="L210">
            <v>329.66666793823242</v>
          </cell>
          <cell r="M210">
            <v>4448.1399574279785</v>
          </cell>
          <cell r="N210">
            <v>6922.2450256347656</v>
          </cell>
        </row>
        <row r="211">
          <cell r="J211">
            <v>12639.683818817139</v>
          </cell>
          <cell r="K211">
            <v>5250.5270690917969</v>
          </cell>
          <cell r="L211">
            <v>121.52130126953125</v>
          </cell>
          <cell r="M211">
            <v>3600.8333320617676</v>
          </cell>
          <cell r="N211">
            <v>712.5</v>
          </cell>
        </row>
        <row r="212">
          <cell r="J212">
            <v>12305.393455505371</v>
          </cell>
          <cell r="K212">
            <v>11043.067657470703</v>
          </cell>
          <cell r="L212">
            <v>127.5</v>
          </cell>
          <cell r="M212">
            <v>4424.242317199707</v>
          </cell>
          <cell r="N212">
            <v>1107.6666641235352</v>
          </cell>
        </row>
        <row r="213">
          <cell r="J213">
            <v>11902.175715446472</v>
          </cell>
          <cell r="K213">
            <v>10921.099333763123</v>
          </cell>
          <cell r="L213">
            <v>670</v>
          </cell>
          <cell r="M213">
            <v>2142.5</v>
          </cell>
          <cell r="N213">
            <v>1602.5</v>
          </cell>
        </row>
        <row r="214">
          <cell r="J214">
            <v>15813.830352783203</v>
          </cell>
          <cell r="K214">
            <v>9091.131534576416</v>
          </cell>
          <cell r="L214">
            <v>2147</v>
          </cell>
          <cell r="M214">
            <v>4638.0432510375977</v>
          </cell>
          <cell r="N214">
            <v>1292.5</v>
          </cell>
        </row>
        <row r="215">
          <cell r="J215">
            <v>23191.546455383301</v>
          </cell>
          <cell r="K215">
            <v>13104.503028869629</v>
          </cell>
          <cell r="L215">
            <v>970.83333206176758</v>
          </cell>
          <cell r="M215">
            <v>4187.3601264953613</v>
          </cell>
          <cell r="N215">
            <v>1523.0665321350098</v>
          </cell>
        </row>
        <row r="216">
          <cell r="J216">
            <v>9204.9579963684082</v>
          </cell>
          <cell r="K216">
            <v>9102.0045166015625</v>
          </cell>
          <cell r="L216">
            <v>2375.71240234375</v>
          </cell>
          <cell r="M216">
            <v>5058.3333320617676</v>
          </cell>
          <cell r="N216">
            <v>1411.1484107971191</v>
          </cell>
        </row>
        <row r="217">
          <cell r="J217">
            <v>23644.270122528076</v>
          </cell>
          <cell r="K217">
            <v>29076.012393951416</v>
          </cell>
          <cell r="L217">
            <v>699.40999984741211</v>
          </cell>
          <cell r="M217">
            <v>9466.1165924072266</v>
          </cell>
          <cell r="N217">
            <v>6096.8125877380371</v>
          </cell>
        </row>
        <row r="218">
          <cell r="J218">
            <v>14248.994861602783</v>
          </cell>
          <cell r="K218">
            <v>19488.676933288574</v>
          </cell>
          <cell r="L218">
            <v>1319.8566703796387</v>
          </cell>
          <cell r="M218">
            <v>9138.513111114502</v>
          </cell>
          <cell r="N218">
            <v>602.5</v>
          </cell>
        </row>
        <row r="219">
          <cell r="J219">
            <v>27914.211769104004</v>
          </cell>
          <cell r="K219">
            <v>24204.688190460205</v>
          </cell>
          <cell r="L219">
            <v>1687.4999923706055</v>
          </cell>
          <cell r="M219">
            <v>12833.931621551514</v>
          </cell>
          <cell r="N219">
            <v>2099.5402679443359</v>
          </cell>
        </row>
        <row r="220">
          <cell r="J220">
            <v>4619.1762466430664</v>
          </cell>
          <cell r="K220">
            <v>6912.5750045776367</v>
          </cell>
          <cell r="L220">
            <v>529</v>
          </cell>
          <cell r="M220">
            <v>555</v>
          </cell>
          <cell r="N220">
            <v>270.83311462402344</v>
          </cell>
        </row>
        <row r="221">
          <cell r="J221">
            <v>4943.6666660308838</v>
          </cell>
          <cell r="K221">
            <v>23935.446659088135</v>
          </cell>
          <cell r="L221">
            <v>565.00000953674316</v>
          </cell>
          <cell r="M221">
            <v>2253.7666721343994</v>
          </cell>
          <cell r="N221">
            <v>360.5</v>
          </cell>
        </row>
        <row r="222">
          <cell r="J222">
            <v>2172.25</v>
          </cell>
          <cell r="K222">
            <v>8857.9901123046875</v>
          </cell>
          <cell r="M222">
            <v>389</v>
          </cell>
        </row>
        <row r="223">
          <cell r="J223">
            <v>18311.149971008301</v>
          </cell>
          <cell r="K223">
            <v>8479.7299728393555</v>
          </cell>
          <cell r="L223">
            <v>1670</v>
          </cell>
          <cell r="M223">
            <v>6222.5</v>
          </cell>
          <cell r="N223">
            <v>1275</v>
          </cell>
        </row>
        <row r="224">
          <cell r="J224">
            <v>2024.6600036621094</v>
          </cell>
          <cell r="K224">
            <v>2046.6600036621094</v>
          </cell>
          <cell r="L224">
            <v>73</v>
          </cell>
          <cell r="M224">
            <v>273</v>
          </cell>
          <cell r="N224">
            <v>540</v>
          </cell>
        </row>
        <row r="225">
          <cell r="J225">
            <v>1785</v>
          </cell>
          <cell r="K225">
            <v>970</v>
          </cell>
          <cell r="M225">
            <v>625</v>
          </cell>
        </row>
        <row r="226">
          <cell r="J226">
            <v>4954.8999938964844</v>
          </cell>
          <cell r="K226">
            <v>335</v>
          </cell>
          <cell r="M226">
            <v>1935</v>
          </cell>
        </row>
        <row r="227">
          <cell r="J227">
            <v>31971.7626953125</v>
          </cell>
          <cell r="K227">
            <v>200</v>
          </cell>
          <cell r="M227">
            <v>8256.8905639648438</v>
          </cell>
          <cell r="N227">
            <v>565</v>
          </cell>
        </row>
        <row r="228">
          <cell r="J228">
            <v>20878.171783447266</v>
          </cell>
          <cell r="K228">
            <v>1395</v>
          </cell>
          <cell r="L228">
            <v>475</v>
          </cell>
          <cell r="M228">
            <v>18587.478759765625</v>
          </cell>
          <cell r="N228">
            <v>425</v>
          </cell>
        </row>
        <row r="229">
          <cell r="J229">
            <v>17595.994888305664</v>
          </cell>
          <cell r="K229">
            <v>895</v>
          </cell>
          <cell r="L229">
            <v>1000</v>
          </cell>
          <cell r="M229">
            <v>1361.9429321289063</v>
          </cell>
        </row>
        <row r="243">
          <cell r="J243">
            <v>34090.266418457031</v>
          </cell>
          <cell r="K243">
            <v>13217.866504669189</v>
          </cell>
          <cell r="L243">
            <v>24.149999618530273</v>
          </cell>
          <cell r="M243">
            <v>22795.948329925537</v>
          </cell>
          <cell r="N243">
            <v>842.64666366577148</v>
          </cell>
        </row>
        <row r="244">
          <cell r="J244">
            <v>58353.531684875488</v>
          </cell>
          <cell r="K244">
            <v>18420.427541732788</v>
          </cell>
          <cell r="L244">
            <v>15470.841674804688</v>
          </cell>
          <cell r="M244">
            <v>37070.470630645752</v>
          </cell>
          <cell r="N244">
            <v>1358.6849365234375</v>
          </cell>
        </row>
        <row r="245">
          <cell r="J245">
            <v>72372.282930374146</v>
          </cell>
          <cell r="K245">
            <v>34171.995843887329</v>
          </cell>
          <cell r="L245">
            <v>34585.611511230469</v>
          </cell>
          <cell r="M245">
            <v>10478.257528305054</v>
          </cell>
          <cell r="N245">
            <v>2830.0812225341797</v>
          </cell>
        </row>
        <row r="246">
          <cell r="J246">
            <v>51749.080387115479</v>
          </cell>
          <cell r="K246">
            <v>22817.619928359985</v>
          </cell>
          <cell r="L246">
            <v>25747.167007446289</v>
          </cell>
          <cell r="M246">
            <v>7473.691743850708</v>
          </cell>
          <cell r="N246">
            <v>164.66666793823242</v>
          </cell>
        </row>
        <row r="247">
          <cell r="J247">
            <v>19899.47204208374</v>
          </cell>
          <cell r="K247">
            <v>12014.850143432617</v>
          </cell>
          <cell r="L247">
            <v>20602.341102600098</v>
          </cell>
          <cell r="M247">
            <v>2007.8158378601074</v>
          </cell>
          <cell r="N247">
            <v>250</v>
          </cell>
        </row>
        <row r="248">
          <cell r="J248">
            <v>58014.959293365479</v>
          </cell>
          <cell r="K248">
            <v>10895.956001281738</v>
          </cell>
          <cell r="L248">
            <v>4432.170539855957</v>
          </cell>
          <cell r="M248">
            <v>9812.7236938476563</v>
          </cell>
          <cell r="N248">
            <v>398.33334350585938</v>
          </cell>
        </row>
        <row r="249">
          <cell r="J249">
            <v>44526.449565887451</v>
          </cell>
          <cell r="K249">
            <v>6062.6460037231445</v>
          </cell>
          <cell r="L249">
            <v>1572.1666641235352</v>
          </cell>
          <cell r="M249">
            <v>7006.8615760803223</v>
          </cell>
          <cell r="N249">
            <v>2877.5258636474609</v>
          </cell>
        </row>
        <row r="250">
          <cell r="J250">
            <v>101276.78828239441</v>
          </cell>
          <cell r="K250">
            <v>15969.168560028076</v>
          </cell>
          <cell r="L250">
            <v>2020.832914352417</v>
          </cell>
          <cell r="M250">
            <v>13536.700958251953</v>
          </cell>
          <cell r="N250">
            <v>8981.6031494140625</v>
          </cell>
        </row>
        <row r="251">
          <cell r="J251">
            <v>88379.465991973877</v>
          </cell>
          <cell r="K251">
            <v>33408.257423400879</v>
          </cell>
          <cell r="L251">
            <v>1889.278434753418</v>
          </cell>
          <cell r="M251">
            <v>16396.574071884155</v>
          </cell>
          <cell r="N251">
            <v>19135.464967727661</v>
          </cell>
        </row>
        <row r="252">
          <cell r="J252">
            <v>53632.353915214539</v>
          </cell>
          <cell r="K252">
            <v>36936.948199272156</v>
          </cell>
          <cell r="L252">
            <v>1248.6879692077637</v>
          </cell>
          <cell r="M252">
            <v>14615.715606689453</v>
          </cell>
          <cell r="N252">
            <v>10344.911689758301</v>
          </cell>
        </row>
        <row r="253">
          <cell r="J253">
            <v>71854.604927062988</v>
          </cell>
          <cell r="K253">
            <v>60373.651473999023</v>
          </cell>
          <cell r="L253">
            <v>6192.9557342529297</v>
          </cell>
          <cell r="M253">
            <v>23349.853302001953</v>
          </cell>
          <cell r="N253">
            <v>10323.527530670166</v>
          </cell>
        </row>
        <row r="254">
          <cell r="J254">
            <v>51726.049543380737</v>
          </cell>
          <cell r="K254">
            <v>74541.386787414551</v>
          </cell>
          <cell r="L254">
            <v>4101.3566722869873</v>
          </cell>
          <cell r="M254">
            <v>24781.211404800415</v>
          </cell>
          <cell r="N254">
            <v>3333.3733825683594</v>
          </cell>
        </row>
        <row r="255">
          <cell r="J255">
            <v>24293.05997467041</v>
          </cell>
          <cell r="K255">
            <v>20354.380088806152</v>
          </cell>
          <cell r="L255">
            <v>1743</v>
          </cell>
          <cell r="M255">
            <v>7509.5</v>
          </cell>
          <cell r="N255">
            <v>1815</v>
          </cell>
        </row>
        <row r="256">
          <cell r="J256">
            <v>131789.46264197788</v>
          </cell>
          <cell r="K256">
            <v>14822.25</v>
          </cell>
          <cell r="L256">
            <v>610</v>
          </cell>
          <cell r="M256">
            <v>34050.852980905023</v>
          </cell>
          <cell r="N256">
            <v>3774.7325000000001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table"/>
      <sheetName val="issuance"/>
      <sheetName val="Global"/>
      <sheetName val="fallen angels"/>
      <sheetName val="flows"/>
    </sheetNames>
    <sheetDataSet>
      <sheetData sheetId="0" refreshError="1"/>
      <sheetData sheetId="1" refreshError="1"/>
      <sheetData sheetId="2" refreshError="1"/>
      <sheetData sheetId="3" refreshError="1"/>
      <sheetData sheetId="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sheetName val="ExhibitData"/>
      <sheetName val="WebDump"/>
      <sheetName val="Map"/>
    </sheetNames>
    <sheetDataSet>
      <sheetData sheetId="0" refreshError="1"/>
      <sheetData sheetId="1" refreshError="1"/>
      <sheetData sheetId="2" refreshError="1"/>
      <sheetData sheetId="3">
        <row r="2">
          <cell r="A2" t="str">
            <v>Growth</v>
          </cell>
        </row>
        <row r="3">
          <cell r="A3" t="str">
            <v>Sector</v>
          </cell>
        </row>
        <row r="4">
          <cell r="A4" t="str">
            <v>Emerging Markets</v>
          </cell>
        </row>
        <row r="5">
          <cell r="A5" t="str">
            <v>Global Equity</v>
          </cell>
        </row>
        <row r="6">
          <cell r="A6" t="str">
            <v>International Equity</v>
          </cell>
        </row>
        <row r="7">
          <cell r="A7" t="str">
            <v>Regional Equity</v>
          </cell>
        </row>
        <row r="8">
          <cell r="A8" t="str">
            <v>Growth &amp; Income</v>
          </cell>
        </row>
        <row r="9">
          <cell r="A9" t="str">
            <v>Income Equity</v>
          </cell>
        </row>
        <row r="10">
          <cell r="A10" t="str">
            <v>Asset Allocation</v>
          </cell>
        </row>
        <row r="11">
          <cell r="A11" t="str">
            <v>Balanced</v>
          </cell>
        </row>
        <row r="12">
          <cell r="A12" t="str">
            <v>Flexible Port</v>
          </cell>
        </row>
        <row r="13">
          <cell r="A13" t="str">
            <v>Income Mixed</v>
          </cell>
        </row>
        <row r="14">
          <cell r="A14" t="str">
            <v>Corporate-General</v>
          </cell>
        </row>
        <row r="15">
          <cell r="A15" t="str">
            <v>Corporate-Intermediate</v>
          </cell>
        </row>
        <row r="16">
          <cell r="A16" t="str">
            <v>Corporate-Short Term</v>
          </cell>
        </row>
        <row r="17">
          <cell r="A17" t="str">
            <v>High Yield</v>
          </cell>
        </row>
        <row r="18">
          <cell r="A18" t="str">
            <v>Global Bond - General</v>
          </cell>
        </row>
        <row r="19">
          <cell r="A19" t="str">
            <v>Global Bond - Short Term</v>
          </cell>
        </row>
        <row r="20">
          <cell r="A20" t="str">
            <v>Other World Bond</v>
          </cell>
        </row>
        <row r="21">
          <cell r="A21" t="str">
            <v>Govt. Bond - General</v>
          </cell>
        </row>
        <row r="22">
          <cell r="A22" t="str">
            <v>Govt. Bond - Intermediate</v>
          </cell>
        </row>
        <row r="23">
          <cell r="A23" t="str">
            <v>Govt. Bond - Short Term</v>
          </cell>
        </row>
        <row r="24">
          <cell r="A24" t="str">
            <v>Mortgaged Backed</v>
          </cell>
        </row>
        <row r="25">
          <cell r="A25" t="str">
            <v>Strategic Income</v>
          </cell>
        </row>
        <row r="26">
          <cell r="A26" t="str">
            <v>State Muni Bond - General</v>
          </cell>
        </row>
        <row r="27">
          <cell r="A27" t="str">
            <v>State Muni Bond - Short Term</v>
          </cell>
        </row>
        <row r="28">
          <cell r="A28" t="str">
            <v>National Muni Bond - General</v>
          </cell>
        </row>
        <row r="29">
          <cell r="A29" t="str">
            <v>National Muni Bond - Short Term</v>
          </cell>
        </row>
        <row r="30">
          <cell r="A30" t="str">
            <v>Taxable Money Mkt/Govt</v>
          </cell>
        </row>
        <row r="31">
          <cell r="A31" t="str">
            <v>Taxable Money Mkt/Non-Govt</v>
          </cell>
        </row>
        <row r="32">
          <cell r="A32" t="str">
            <v>National Tax-Exempt Money Mkt</v>
          </cell>
        </row>
        <row r="33">
          <cell r="A33" t="str">
            <v>State Tax-Exempt Money Mkt</v>
          </cell>
        </row>
        <row r="35">
          <cell r="A35" t="str">
            <v>All Money Markets</v>
          </cell>
        </row>
        <row r="36">
          <cell r="A36" t="str">
            <v>All Conventional</v>
          </cell>
        </row>
        <row r="37">
          <cell r="A37" t="str">
            <v>All Equity Funds</v>
          </cell>
        </row>
        <row r="38">
          <cell r="A38" t="str">
            <v>All Hybrid Funds</v>
          </cell>
        </row>
        <row r="39">
          <cell r="A39" t="str">
            <v>All Bond &amp; Income Funds</v>
          </cell>
        </row>
        <row r="41">
          <cell r="A41" t="str">
            <v>FOFs - All Conventional</v>
          </cell>
        </row>
        <row r="42">
          <cell r="A42" t="str">
            <v>FOFs - Equity Funds</v>
          </cell>
        </row>
        <row r="43">
          <cell r="A43" t="str">
            <v>FOFs - Hybrid/Bond/Income</v>
          </cell>
        </row>
        <row r="45">
          <cell r="A45" t="str">
            <v>High Yield</v>
          </cell>
          <cell r="B45">
            <v>17</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ChartData"/>
      <sheetName val="IndexData"/>
      <sheetName val="Map"/>
      <sheetName val="Disclosures"/>
      <sheetName val="Sheet1"/>
    </sheetNames>
    <sheetDataSet>
      <sheetData sheetId="0"/>
      <sheetData sheetId="1"/>
      <sheetData sheetId="2"/>
      <sheetData sheetId="3"/>
      <sheetData sheetId="4"/>
      <sheetData sheetId="5">
        <row r="1">
          <cell r="EP1" t="str">
            <v>TickerIndex</v>
          </cell>
          <cell r="EQ1" t="str">
            <v>FaceValueUSD</v>
          </cell>
          <cell r="ER1" t="str">
            <v>YTW</v>
          </cell>
          <cell r="ES1" t="str">
            <v>OAS</v>
          </cell>
          <cell r="ET1" t="str">
            <v>Price</v>
          </cell>
        </row>
        <row r="2">
          <cell r="EP2" t="str">
            <v>H0A0</v>
          </cell>
          <cell r="EQ2">
            <v>1378475.375</v>
          </cell>
          <cell r="ER2">
            <v>7.2519998550415039</v>
          </cell>
          <cell r="ES2">
            <v>612</v>
          </cell>
          <cell r="ET2">
            <v>95.619102478027344</v>
          </cell>
        </row>
        <row r="3">
          <cell r="EP3" t="str">
            <v>H0A1</v>
          </cell>
          <cell r="EQ3">
            <v>646791.4375</v>
          </cell>
          <cell r="ER3">
            <v>5.1059999465942383</v>
          </cell>
          <cell r="ES3">
            <v>392</v>
          </cell>
          <cell r="ET3">
            <v>101.79064178466797</v>
          </cell>
        </row>
        <row r="4">
          <cell r="EP4" t="str">
            <v>H0A2</v>
          </cell>
          <cell r="EQ4">
            <v>506894.0625</v>
          </cell>
          <cell r="ER4">
            <v>7.3540000915527344</v>
          </cell>
          <cell r="ES4">
            <v>623</v>
          </cell>
          <cell r="ET4">
            <v>95.711753845214844</v>
          </cell>
        </row>
        <row r="5">
          <cell r="EP5" t="str">
            <v>H0A3</v>
          </cell>
          <cell r="EQ5">
            <v>224789.90625</v>
          </cell>
          <cell r="ER5">
            <v>14.977999687194824</v>
          </cell>
          <cell r="ES5">
            <v>1405</v>
          </cell>
          <cell r="ET5">
            <v>77.652717590332031</v>
          </cell>
        </row>
        <row r="6">
          <cell r="EP6" t="str">
            <v>H0A4</v>
          </cell>
          <cell r="EQ6">
            <v>1153685.5</v>
          </cell>
          <cell r="ER6">
            <v>6.060999870300293</v>
          </cell>
          <cell r="ES6">
            <v>490</v>
          </cell>
          <cell r="ET6">
            <v>99.119766235351563</v>
          </cell>
        </row>
        <row r="7">
          <cell r="EP7" t="str">
            <v>H0AE</v>
          </cell>
          <cell r="EQ7">
            <v>20177.98046875</v>
          </cell>
          <cell r="ER7">
            <v>7.8819999694824219</v>
          </cell>
          <cell r="ES7">
            <v>670</v>
          </cell>
          <cell r="ET7">
            <v>94.345817565917969</v>
          </cell>
        </row>
        <row r="8">
          <cell r="EP8" t="str">
            <v>H0AG</v>
          </cell>
          <cell r="EQ8">
            <v>33683.3515625</v>
          </cell>
          <cell r="ER8">
            <v>6.3119997978210449</v>
          </cell>
          <cell r="ES8">
            <v>527</v>
          </cell>
          <cell r="ET8">
            <v>101.16049957275391</v>
          </cell>
        </row>
        <row r="9">
          <cell r="EP9" t="str">
            <v>H0AH</v>
          </cell>
          <cell r="EQ9">
            <v>4274.97021484375</v>
          </cell>
          <cell r="ER9">
            <v>3.9409999847412109</v>
          </cell>
          <cell r="ES9">
            <v>303</v>
          </cell>
          <cell r="ET9">
            <v>102.78826141357422</v>
          </cell>
        </row>
        <row r="10">
          <cell r="EP10" t="str">
            <v>H0AI</v>
          </cell>
          <cell r="EQ10">
            <v>4450</v>
          </cell>
          <cell r="ER10">
            <v>6.2280001640319824</v>
          </cell>
          <cell r="ES10">
            <v>547</v>
          </cell>
          <cell r="ET10">
            <v>98.562019348144531</v>
          </cell>
        </row>
        <row r="11">
          <cell r="EP11" t="str">
            <v>H0AU</v>
          </cell>
          <cell r="EQ11">
            <v>28089.693359375</v>
          </cell>
          <cell r="ER11">
            <v>5.744999885559082</v>
          </cell>
          <cell r="ES11">
            <v>460</v>
          </cell>
          <cell r="ET11">
            <v>99.121063232421875</v>
          </cell>
        </row>
        <row r="12">
          <cell r="EP12" t="str">
            <v>H0BA</v>
          </cell>
          <cell r="EQ12">
            <v>51438.4921875</v>
          </cell>
          <cell r="ER12">
            <v>4.6440000534057617</v>
          </cell>
          <cell r="ES12">
            <v>353</v>
          </cell>
          <cell r="ET12">
            <v>106.1785888671875</v>
          </cell>
        </row>
        <row r="13">
          <cell r="EP13" t="str">
            <v>H0BL</v>
          </cell>
          <cell r="EQ13">
            <v>24294.583984375</v>
          </cell>
          <cell r="ER13">
            <v>5.9250001907348633</v>
          </cell>
          <cell r="ES13">
            <v>480</v>
          </cell>
          <cell r="ET13">
            <v>102.54425048828125</v>
          </cell>
        </row>
        <row r="14">
          <cell r="EP14" t="str">
            <v>H0BR</v>
          </cell>
          <cell r="EQ14">
            <v>36182.5234375</v>
          </cell>
          <cell r="ER14">
            <v>9.2729997634887695</v>
          </cell>
          <cell r="ES14">
            <v>814</v>
          </cell>
          <cell r="ET14">
            <v>90.736083984375</v>
          </cell>
        </row>
        <row r="15">
          <cell r="EP15" t="str">
            <v>H0CA</v>
          </cell>
          <cell r="EQ15">
            <v>21925.53125</v>
          </cell>
          <cell r="ER15">
            <v>6.6050000190734863</v>
          </cell>
          <cell r="ES15">
            <v>562</v>
          </cell>
          <cell r="ET15">
            <v>98.340461730957031</v>
          </cell>
        </row>
        <row r="16">
          <cell r="EP16" t="str">
            <v>H0CH</v>
          </cell>
          <cell r="EQ16">
            <v>28725.388671875</v>
          </cell>
          <cell r="ER16">
            <v>7.9860000610351563</v>
          </cell>
          <cell r="ES16">
            <v>693</v>
          </cell>
          <cell r="ET16">
            <v>94.981880187988281</v>
          </cell>
        </row>
        <row r="17">
          <cell r="EP17" t="str">
            <v>H0CO</v>
          </cell>
          <cell r="EQ17">
            <v>14306.2109375</v>
          </cell>
          <cell r="ER17">
            <v>6.8439998626708984</v>
          </cell>
          <cell r="ES17">
            <v>557</v>
          </cell>
          <cell r="ET17">
            <v>97.961761474609375</v>
          </cell>
        </row>
        <row r="18">
          <cell r="EP18" t="str">
            <v>H0CT</v>
          </cell>
          <cell r="EQ18">
            <v>32265.390625</v>
          </cell>
          <cell r="ER18">
            <v>5.0349998474121094</v>
          </cell>
          <cell r="ES18">
            <v>402</v>
          </cell>
          <cell r="ET18">
            <v>102.51511383056641</v>
          </cell>
        </row>
        <row r="19">
          <cell r="EP19" t="str">
            <v>H0CV</v>
          </cell>
          <cell r="EQ19">
            <v>82223.671875</v>
          </cell>
          <cell r="ER19">
            <v>5.9210000038146973</v>
          </cell>
          <cell r="ES19">
            <v>465</v>
          </cell>
          <cell r="ET19">
            <v>101.67209625244141</v>
          </cell>
        </row>
        <row r="20">
          <cell r="EP20" t="str">
            <v>H0DI</v>
          </cell>
          <cell r="EQ20">
            <v>189485.09375</v>
          </cell>
          <cell r="ER20">
            <v>19.222000122070313</v>
          </cell>
          <cell r="ES20">
            <v>1832</v>
          </cell>
          <cell r="ET20">
            <v>69.182106018066406</v>
          </cell>
        </row>
        <row r="21">
          <cell r="EP21" t="str">
            <v>H0DM</v>
          </cell>
          <cell r="EQ21">
            <v>19124.9140625</v>
          </cell>
          <cell r="ER21">
            <v>6.6589999198913574</v>
          </cell>
          <cell r="ES21">
            <v>545</v>
          </cell>
          <cell r="ET21">
            <v>98.435173034667969</v>
          </cell>
        </row>
        <row r="22">
          <cell r="EP22" t="str">
            <v>H0EL</v>
          </cell>
          <cell r="EQ22">
            <v>41030.10546875</v>
          </cell>
          <cell r="ER22">
            <v>7.065000057220459</v>
          </cell>
          <cell r="ES22">
            <v>582</v>
          </cell>
          <cell r="ET22">
            <v>97.262916564941406</v>
          </cell>
        </row>
        <row r="23">
          <cell r="EP23" t="str">
            <v>H0EN</v>
          </cell>
          <cell r="EQ23">
            <v>214580.5625</v>
          </cell>
          <cell r="ER23">
            <v>9.4230003356933594</v>
          </cell>
          <cell r="ES23">
            <v>828</v>
          </cell>
          <cell r="ET23">
            <v>86.491600036621094</v>
          </cell>
        </row>
        <row r="24">
          <cell r="EP24" t="str">
            <v>H0ET</v>
          </cell>
          <cell r="EQ24">
            <v>5010</v>
          </cell>
          <cell r="ER24">
            <v>6.0349998474121094</v>
          </cell>
          <cell r="ES24">
            <v>481</v>
          </cell>
          <cell r="ET24">
            <v>98.708984375</v>
          </cell>
        </row>
        <row r="25">
          <cell r="EP25" t="str">
            <v>H0EV</v>
          </cell>
          <cell r="EQ25">
            <v>5000.9599609375</v>
          </cell>
          <cell r="ER25">
            <v>5.370999813079834</v>
          </cell>
          <cell r="ES25">
            <v>433</v>
          </cell>
          <cell r="ET25">
            <v>102.484130859375</v>
          </cell>
        </row>
        <row r="26">
          <cell r="EP26" t="str">
            <v>H0FA</v>
          </cell>
          <cell r="EQ26">
            <v>191575.703125</v>
          </cell>
          <cell r="ER26">
            <v>6.4200000762939453</v>
          </cell>
          <cell r="ES26">
            <v>515</v>
          </cell>
          <cell r="ET26">
            <v>94.708831787109375</v>
          </cell>
        </row>
        <row r="27">
          <cell r="EP27" t="str">
            <v>H0FI</v>
          </cell>
          <cell r="EQ27">
            <v>53847.42578125</v>
          </cell>
          <cell r="ER27">
            <v>7.3249998092651367</v>
          </cell>
          <cell r="ES27">
            <v>646</v>
          </cell>
          <cell r="ET27">
            <v>96.254249572753906</v>
          </cell>
        </row>
        <row r="28">
          <cell r="EP28" t="str">
            <v>H0FO</v>
          </cell>
          <cell r="EQ28">
            <v>24053.748046875</v>
          </cell>
          <cell r="ER28">
            <v>5.3850002288818359</v>
          </cell>
          <cell r="ES28">
            <v>428</v>
          </cell>
          <cell r="ET28">
            <v>102.97855377197266</v>
          </cell>
        </row>
        <row r="29">
          <cell r="EP29" t="str">
            <v>H0FR</v>
          </cell>
          <cell r="EQ29">
            <v>13905.3828125</v>
          </cell>
          <cell r="ER29">
            <v>6.995999813079834</v>
          </cell>
          <cell r="ES29">
            <v>579</v>
          </cell>
          <cell r="ET29">
            <v>98.509986877441406</v>
          </cell>
        </row>
        <row r="30">
          <cell r="EP30" t="str">
            <v>H0HB</v>
          </cell>
          <cell r="EQ30">
            <v>39526.0390625</v>
          </cell>
          <cell r="ER30">
            <v>5.5300002098083496</v>
          </cell>
          <cell r="ES30">
            <v>451</v>
          </cell>
          <cell r="ET30">
            <v>100.32749938964844</v>
          </cell>
        </row>
        <row r="31">
          <cell r="EP31" t="str">
            <v>H0HL</v>
          </cell>
          <cell r="EQ31">
            <v>128415.0234375</v>
          </cell>
          <cell r="ER31">
            <v>6.4829998016357422</v>
          </cell>
          <cell r="ES31">
            <v>538</v>
          </cell>
          <cell r="ET31">
            <v>98.360176086425781</v>
          </cell>
        </row>
        <row r="32">
          <cell r="EP32" t="str">
            <v>H0HY</v>
          </cell>
          <cell r="EQ32">
            <v>1186899.75</v>
          </cell>
          <cell r="ER32">
            <v>7.3839998245239258</v>
          </cell>
          <cell r="ES32">
            <v>628</v>
          </cell>
          <cell r="ET32">
            <v>95.766029357910156</v>
          </cell>
        </row>
        <row r="33">
          <cell r="EP33" t="str">
            <v>H0IN</v>
          </cell>
          <cell r="EQ33">
            <v>11119.072265625</v>
          </cell>
          <cell r="ER33">
            <v>7.5329999923706055</v>
          </cell>
          <cell r="ES33">
            <v>630</v>
          </cell>
          <cell r="ET33">
            <v>96.825714111328125</v>
          </cell>
        </row>
        <row r="34">
          <cell r="EP34" t="str">
            <v>H0LE</v>
          </cell>
          <cell r="EQ34">
            <v>7055</v>
          </cell>
          <cell r="ER34">
            <v>6.065000057220459</v>
          </cell>
          <cell r="ES34">
            <v>489</v>
          </cell>
          <cell r="ET34">
            <v>98.21063232421875</v>
          </cell>
        </row>
        <row r="35">
          <cell r="EP35" t="str">
            <v>H0ME</v>
          </cell>
          <cell r="EQ35">
            <v>63680.72265625</v>
          </cell>
          <cell r="ER35">
            <v>8.569000244140625</v>
          </cell>
          <cell r="ES35">
            <v>754</v>
          </cell>
          <cell r="ET35">
            <v>89.226219177246094</v>
          </cell>
        </row>
        <row r="36">
          <cell r="EP36" t="str">
            <v>H0MQ</v>
          </cell>
          <cell r="EQ36">
            <v>706945</v>
          </cell>
          <cell r="ER36">
            <v>4.6449999809265137</v>
          </cell>
          <cell r="ES36">
            <v>349</v>
          </cell>
          <cell r="ET36">
            <v>103.04339599609375</v>
          </cell>
        </row>
        <row r="37">
          <cell r="EP37" t="str">
            <v>H0ND</v>
          </cell>
          <cell r="EQ37">
            <v>1188991</v>
          </cell>
          <cell r="ER37">
            <v>5.9149999618530273</v>
          </cell>
          <cell r="ES37">
            <v>476</v>
          </cell>
          <cell r="ET37">
            <v>99.832275390625</v>
          </cell>
        </row>
        <row r="38">
          <cell r="EP38" t="str">
            <v>H0PA</v>
          </cell>
          <cell r="EQ38">
            <v>7543.14013671875</v>
          </cell>
          <cell r="ER38">
            <v>7.3909997940063477</v>
          </cell>
          <cell r="ES38">
            <v>628</v>
          </cell>
          <cell r="ET38">
            <v>95.22064208984375</v>
          </cell>
        </row>
        <row r="39">
          <cell r="EP39" t="str">
            <v>H0PU</v>
          </cell>
          <cell r="EQ39">
            <v>9428.2265625</v>
          </cell>
          <cell r="ER39">
            <v>8.7819995880126953</v>
          </cell>
          <cell r="ES39">
            <v>785</v>
          </cell>
          <cell r="ET39">
            <v>94.132354736328125</v>
          </cell>
        </row>
        <row r="40">
          <cell r="EP40" t="str">
            <v>H0RA</v>
          </cell>
          <cell r="EQ40">
            <v>1550</v>
          </cell>
          <cell r="ER40">
            <v>7.7280001640319824</v>
          </cell>
          <cell r="ES40">
            <v>684</v>
          </cell>
          <cell r="ET40">
            <v>97.504035949707031</v>
          </cell>
        </row>
        <row r="41">
          <cell r="EP41" t="str">
            <v>H0RE</v>
          </cell>
          <cell r="EQ41">
            <v>10452.0859375</v>
          </cell>
          <cell r="ER41">
            <v>5.1449999809265137</v>
          </cell>
          <cell r="ES41">
            <v>397</v>
          </cell>
          <cell r="ET41">
            <v>101.50305938720703</v>
          </cell>
        </row>
        <row r="42">
          <cell r="EP42" t="str">
            <v>H0SE</v>
          </cell>
          <cell r="EQ42">
            <v>56794.40625</v>
          </cell>
          <cell r="ER42">
            <v>8.2729997634887695</v>
          </cell>
          <cell r="ES42">
            <v>712</v>
          </cell>
          <cell r="ET42">
            <v>93.160980224609375</v>
          </cell>
        </row>
        <row r="43">
          <cell r="EP43" t="str">
            <v>H0SH</v>
          </cell>
          <cell r="EQ43">
            <v>9991.6357421875</v>
          </cell>
          <cell r="ER43">
            <v>11.920999526977539</v>
          </cell>
          <cell r="ES43">
            <v>1101</v>
          </cell>
          <cell r="ET43">
            <v>82.6864013671875</v>
          </cell>
        </row>
        <row r="44">
          <cell r="EP44" t="str">
            <v>H0SR</v>
          </cell>
          <cell r="EQ44">
            <v>44273.72265625</v>
          </cell>
          <cell r="ER44">
            <v>7.9980001449584961</v>
          </cell>
          <cell r="ES44">
            <v>683</v>
          </cell>
          <cell r="ET44">
            <v>92.81414794921875</v>
          </cell>
        </row>
        <row r="45">
          <cell r="EP45" t="str">
            <v>H0ST</v>
          </cell>
          <cell r="EQ45">
            <v>20431.080078125</v>
          </cell>
          <cell r="ER45">
            <v>6.5580000877380371</v>
          </cell>
          <cell r="ES45">
            <v>527</v>
          </cell>
          <cell r="ET45">
            <v>100.40159606933594</v>
          </cell>
        </row>
        <row r="46">
          <cell r="EP46" t="str">
            <v>H0TC</v>
          </cell>
          <cell r="EQ46">
            <v>134434.375</v>
          </cell>
          <cell r="ER46">
            <v>7.5710000991821289</v>
          </cell>
          <cell r="ES46">
            <v>641</v>
          </cell>
          <cell r="ET46">
            <v>94.794052124023438</v>
          </cell>
        </row>
        <row r="47">
          <cell r="EP47" t="str">
            <v>H0TE</v>
          </cell>
          <cell r="EQ47">
            <v>6577.35693359375</v>
          </cell>
          <cell r="ER47">
            <v>4.5929999351501465</v>
          </cell>
          <cell r="ES47">
            <v>291</v>
          </cell>
          <cell r="ET47">
            <v>105.11107635498047</v>
          </cell>
        </row>
        <row r="48">
          <cell r="EP48" t="str">
            <v>H0TN</v>
          </cell>
          <cell r="EQ48">
            <v>95367.9609375</v>
          </cell>
          <cell r="ER48">
            <v>7.4099998474121094</v>
          </cell>
          <cell r="ES48">
            <v>620</v>
          </cell>
          <cell r="ET48">
            <v>96.390861511230469</v>
          </cell>
        </row>
        <row r="49">
          <cell r="EP49" t="str">
            <v>H0TY</v>
          </cell>
          <cell r="EQ49">
            <v>75189.9765625</v>
          </cell>
          <cell r="ER49">
            <v>7.2859997749328613</v>
          </cell>
          <cell r="ES49">
            <v>607</v>
          </cell>
          <cell r="ET49">
            <v>96.939666748046875</v>
          </cell>
        </row>
        <row r="50">
          <cell r="EP50" t="str">
            <v>H0XT</v>
          </cell>
          <cell r="EQ50">
            <v>1244041</v>
          </cell>
          <cell r="ER50">
            <v>7.2179999351501465</v>
          </cell>
          <cell r="ES50">
            <v>609</v>
          </cell>
          <cell r="ET50">
            <v>95.708259582519531</v>
          </cell>
        </row>
      </sheetData>
      <sheetData sheetId="6"/>
      <sheetData sheetId="7"/>
      <sheetData sheetId="8"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ChartData"/>
      <sheetName val="IndexData"/>
      <sheetName val="Map"/>
      <sheetName val="Disclosures"/>
    </sheetNames>
    <sheetDataSet>
      <sheetData sheetId="0" refreshError="1"/>
      <sheetData sheetId="1" refreshError="1"/>
      <sheetData sheetId="2" refreshError="1"/>
      <sheetData sheetId="3" refreshError="1"/>
      <sheetData sheetId="4" refreshError="1"/>
      <sheetData sheetId="5">
        <row r="1">
          <cell r="EP1" t="str">
            <v>TickerIndex</v>
          </cell>
          <cell r="EQ1" t="str">
            <v>FaceValueUSD</v>
          </cell>
          <cell r="ER1" t="str">
            <v>YTW</v>
          </cell>
          <cell r="ES1" t="str">
            <v>OAS</v>
          </cell>
          <cell r="ET1" t="str">
            <v>Price</v>
          </cell>
        </row>
        <row r="2">
          <cell r="EP2" t="str">
            <v>H0A0</v>
          </cell>
          <cell r="EQ2">
            <v>1296853.625</v>
          </cell>
          <cell r="ER2">
            <v>5.7519998550415039</v>
          </cell>
          <cell r="ES2">
            <v>404</v>
          </cell>
          <cell r="ET2">
            <v>103.49966430664063</v>
          </cell>
        </row>
        <row r="3">
          <cell r="EP3" t="str">
            <v>H0A1</v>
          </cell>
          <cell r="EQ3">
            <v>578769.5625</v>
          </cell>
          <cell r="ER3">
            <v>4.6869997978210449</v>
          </cell>
          <cell r="ES3">
            <v>285</v>
          </cell>
          <cell r="ET3">
            <v>105.16793060302734</v>
          </cell>
        </row>
        <row r="4">
          <cell r="EP4" t="str">
            <v>H0A2</v>
          </cell>
          <cell r="EQ4">
            <v>489657.25</v>
          </cell>
          <cell r="ER4">
            <v>5.6939997673034668</v>
          </cell>
          <cell r="ES4">
            <v>404</v>
          </cell>
          <cell r="ET4">
            <v>104.33476257324219</v>
          </cell>
        </row>
        <row r="5">
          <cell r="EP5" t="str">
            <v>H0A3</v>
          </cell>
          <cell r="EQ5">
            <v>228426.734375</v>
          </cell>
          <cell r="ER5">
            <v>8.7740001678466797</v>
          </cell>
          <cell r="ES5">
            <v>725</v>
          </cell>
          <cell r="ET5">
            <v>97.482627868652344</v>
          </cell>
        </row>
        <row r="6">
          <cell r="EP6" t="str">
            <v>H0A4</v>
          </cell>
          <cell r="EQ6">
            <v>1068426.875</v>
          </cell>
          <cell r="ER6">
            <v>5.1469998359680176</v>
          </cell>
          <cell r="ES6">
            <v>340</v>
          </cell>
          <cell r="ET6">
            <v>104.78609466552734</v>
          </cell>
        </row>
        <row r="7">
          <cell r="EP7" t="str">
            <v>H0AE</v>
          </cell>
          <cell r="EQ7">
            <v>19549.818359375</v>
          </cell>
          <cell r="ER7">
            <v>5.6360001564025879</v>
          </cell>
          <cell r="ES7">
            <v>383</v>
          </cell>
          <cell r="ET7">
            <v>102.4974365234375</v>
          </cell>
        </row>
        <row r="8">
          <cell r="EP8" t="str">
            <v>H0AG</v>
          </cell>
          <cell r="EQ8">
            <v>40155.64453125</v>
          </cell>
          <cell r="ER8">
            <v>9.7410001754760742</v>
          </cell>
          <cell r="ES8">
            <v>820</v>
          </cell>
          <cell r="ET8">
            <v>92.379486083984375</v>
          </cell>
        </row>
        <row r="9">
          <cell r="EP9" t="str">
            <v>H0AH</v>
          </cell>
          <cell r="EQ9">
            <v>4284.97021484375</v>
          </cell>
          <cell r="ER9">
            <v>5.0869998931884766</v>
          </cell>
          <cell r="ES9">
            <v>308</v>
          </cell>
          <cell r="ET9">
            <v>103.95189666748047</v>
          </cell>
        </row>
        <row r="10">
          <cell r="EP10" t="str">
            <v>H0AI</v>
          </cell>
          <cell r="EQ10">
            <v>3411.93310546875</v>
          </cell>
          <cell r="ER10">
            <v>5.2960000038146973</v>
          </cell>
          <cell r="ES10">
            <v>348</v>
          </cell>
          <cell r="ET10">
            <v>103.94638061523438</v>
          </cell>
        </row>
        <row r="11">
          <cell r="EP11" t="str">
            <v>H0AU</v>
          </cell>
          <cell r="EQ11">
            <v>36456.6171875</v>
          </cell>
          <cell r="ER11">
            <v>4.7059998512268066</v>
          </cell>
          <cell r="ES11">
            <v>314</v>
          </cell>
          <cell r="ET11">
            <v>104.96743774414063</v>
          </cell>
        </row>
        <row r="12">
          <cell r="EP12" t="str">
            <v>H0BA</v>
          </cell>
          <cell r="EQ12">
            <v>46639.41796875</v>
          </cell>
          <cell r="ER12">
            <v>4.744999885559082</v>
          </cell>
          <cell r="ES12">
            <v>276</v>
          </cell>
          <cell r="ET12">
            <v>109.47725677490234</v>
          </cell>
        </row>
        <row r="13">
          <cell r="EP13" t="str">
            <v>H0BL</v>
          </cell>
          <cell r="EQ13">
            <v>27625.017578125</v>
          </cell>
          <cell r="ER13">
            <v>5.1979999542236328</v>
          </cell>
          <cell r="ES13">
            <v>378</v>
          </cell>
          <cell r="ET13">
            <v>107.53282928466797</v>
          </cell>
        </row>
        <row r="14">
          <cell r="EP14" t="str">
            <v>H0BR</v>
          </cell>
          <cell r="EQ14">
            <v>24664.17578125</v>
          </cell>
          <cell r="ER14">
            <v>6.689000129699707</v>
          </cell>
          <cell r="ES14">
            <v>497</v>
          </cell>
          <cell r="ET14">
            <v>102.8212890625</v>
          </cell>
        </row>
        <row r="15">
          <cell r="EP15" t="str">
            <v>H0CA</v>
          </cell>
          <cell r="EQ15">
            <v>21697.69921875</v>
          </cell>
          <cell r="ER15">
            <v>5.1149997711181641</v>
          </cell>
          <cell r="ES15">
            <v>368</v>
          </cell>
          <cell r="ET15">
            <v>104.09999847412109</v>
          </cell>
        </row>
        <row r="16">
          <cell r="EP16" t="str">
            <v>H0CH</v>
          </cell>
          <cell r="EQ16">
            <v>27514.4609375</v>
          </cell>
          <cell r="ER16">
            <v>5.445000171661377</v>
          </cell>
          <cell r="ES16">
            <v>399</v>
          </cell>
          <cell r="ET16">
            <v>103.30950164794922</v>
          </cell>
        </row>
        <row r="17">
          <cell r="EP17" t="str">
            <v>H0CO</v>
          </cell>
          <cell r="EQ17">
            <v>14602.8056640625</v>
          </cell>
          <cell r="ER17">
            <v>6.2150001525878906</v>
          </cell>
          <cell r="ES17">
            <v>467</v>
          </cell>
          <cell r="ET17">
            <v>102.30667877197266</v>
          </cell>
        </row>
        <row r="18">
          <cell r="EP18" t="str">
            <v>H0CT</v>
          </cell>
          <cell r="EQ18">
            <v>34155.85546875</v>
          </cell>
          <cell r="ER18">
            <v>5.6360001564025879</v>
          </cell>
          <cell r="ES18">
            <v>411</v>
          </cell>
          <cell r="ET18">
            <v>103.87528991699219</v>
          </cell>
        </row>
        <row r="19">
          <cell r="EP19" t="str">
            <v>H0CV</v>
          </cell>
          <cell r="EQ19">
            <v>54526.74609375</v>
          </cell>
          <cell r="ER19">
            <v>5.1589999198913574</v>
          </cell>
          <cell r="ES19">
            <v>338</v>
          </cell>
          <cell r="ET19">
            <v>103.88070678710938</v>
          </cell>
        </row>
        <row r="20">
          <cell r="EP20" t="str">
            <v>H0DI</v>
          </cell>
          <cell r="EQ20">
            <v>44094.3984375</v>
          </cell>
          <cell r="ER20">
            <v>18.830999374389648</v>
          </cell>
          <cell r="ES20">
            <v>1743</v>
          </cell>
          <cell r="ET20">
            <v>72.696578979492188</v>
          </cell>
        </row>
        <row r="21">
          <cell r="EP21" t="str">
            <v>H0DM</v>
          </cell>
          <cell r="EQ21">
            <v>21686.65625</v>
          </cell>
          <cell r="ER21">
            <v>5.9920001029968262</v>
          </cell>
          <cell r="ES21">
            <v>390</v>
          </cell>
          <cell r="ET21">
            <v>101.71451568603516</v>
          </cell>
        </row>
        <row r="22">
          <cell r="EP22" t="str">
            <v>H0EL</v>
          </cell>
          <cell r="EQ22">
            <v>40224.91796875</v>
          </cell>
          <cell r="ER22">
            <v>5.0840001106262207</v>
          </cell>
          <cell r="ES22">
            <v>328</v>
          </cell>
          <cell r="ET22">
            <v>105.11700439453125</v>
          </cell>
        </row>
        <row r="23">
          <cell r="EP23" t="str">
            <v>H0EN</v>
          </cell>
          <cell r="EQ23">
            <v>197711.46875</v>
          </cell>
          <cell r="ER23">
            <v>5.7899999618530273</v>
          </cell>
          <cell r="ES23">
            <v>394</v>
          </cell>
          <cell r="ET23">
            <v>103.62282562255859</v>
          </cell>
        </row>
        <row r="24">
          <cell r="EP24" t="str">
            <v>H0ET</v>
          </cell>
          <cell r="EQ24">
            <v>7434.5</v>
          </cell>
          <cell r="ER24">
            <v>5.3600001335144043</v>
          </cell>
          <cell r="ES24">
            <v>340</v>
          </cell>
          <cell r="ET24">
            <v>102.96231842041016</v>
          </cell>
        </row>
        <row r="25">
          <cell r="EP25" t="str">
            <v>H0EV</v>
          </cell>
          <cell r="EQ25">
            <v>4594.35986328125</v>
          </cell>
          <cell r="ER25">
            <v>6.0240001678466797</v>
          </cell>
          <cell r="ES25">
            <v>419</v>
          </cell>
          <cell r="ET25">
            <v>102.68715667724609</v>
          </cell>
        </row>
        <row r="26">
          <cell r="EP26" t="str">
            <v>H0FA</v>
          </cell>
          <cell r="EQ26">
            <v>158328.84375</v>
          </cell>
          <cell r="ER26">
            <v>4.8130002021789551</v>
          </cell>
          <cell r="ES26">
            <v>302</v>
          </cell>
          <cell r="ET26">
            <v>105.49819183349609</v>
          </cell>
        </row>
        <row r="27">
          <cell r="EP27" t="str">
            <v>H0FI</v>
          </cell>
          <cell r="EQ27">
            <v>80868.578125</v>
          </cell>
          <cell r="ER27">
            <v>4.6719999313354492</v>
          </cell>
          <cell r="ES27">
            <v>317</v>
          </cell>
          <cell r="ET27">
            <v>105.91867828369141</v>
          </cell>
        </row>
        <row r="28">
          <cell r="EP28" t="str">
            <v>H0FO</v>
          </cell>
          <cell r="EQ28">
            <v>28227.2890625</v>
          </cell>
          <cell r="ER28">
            <v>5.4200000762939453</v>
          </cell>
          <cell r="ES28">
            <v>364</v>
          </cell>
          <cell r="ET28">
            <v>104.04802703857422</v>
          </cell>
        </row>
        <row r="29">
          <cell r="EP29" t="str">
            <v>H0FR</v>
          </cell>
          <cell r="EQ29">
            <v>8105.412109375</v>
          </cell>
          <cell r="ER29">
            <v>5.6700000762939453</v>
          </cell>
          <cell r="ES29">
            <v>420</v>
          </cell>
          <cell r="ET29">
            <v>103.72784423828125</v>
          </cell>
        </row>
        <row r="30">
          <cell r="EP30" t="str">
            <v>H0HB</v>
          </cell>
          <cell r="EQ30">
            <v>35435.53515625</v>
          </cell>
          <cell r="ER30">
            <v>4.8730001449584961</v>
          </cell>
          <cell r="ES30">
            <v>326</v>
          </cell>
          <cell r="ET30">
            <v>104.50602722167969</v>
          </cell>
        </row>
        <row r="31">
          <cell r="EP31" t="str">
            <v>H0HL</v>
          </cell>
          <cell r="EQ31">
            <v>106453.9296875</v>
          </cell>
          <cell r="ER31">
            <v>5.3839998245239258</v>
          </cell>
          <cell r="ES31">
            <v>371</v>
          </cell>
          <cell r="ET31">
            <v>104.3232421875</v>
          </cell>
        </row>
        <row r="32">
          <cell r="EP32" t="str">
            <v>H0HY</v>
          </cell>
          <cell r="EQ32">
            <v>1138524.75</v>
          </cell>
          <cell r="ER32">
            <v>5.8850002288818359</v>
          </cell>
          <cell r="ES32">
            <v>418</v>
          </cell>
          <cell r="ET32">
            <v>103.22174072265625</v>
          </cell>
        </row>
        <row r="33">
          <cell r="EP33" t="str">
            <v>H0IN</v>
          </cell>
          <cell r="EQ33">
            <v>8559.75390625</v>
          </cell>
          <cell r="ER33">
            <v>5.5019998550415039</v>
          </cell>
          <cell r="ES33">
            <v>347</v>
          </cell>
          <cell r="ET33">
            <v>106.81882476806641</v>
          </cell>
        </row>
        <row r="34">
          <cell r="EP34" t="str">
            <v>H0LE</v>
          </cell>
          <cell r="EQ34">
            <v>5644.77978515625</v>
          </cell>
          <cell r="ER34">
            <v>5.2979998588562012</v>
          </cell>
          <cell r="ES34">
            <v>354</v>
          </cell>
          <cell r="ET34">
            <v>103.72084045410156</v>
          </cell>
        </row>
        <row r="35">
          <cell r="EP35" t="str">
            <v>H0ME</v>
          </cell>
          <cell r="EQ35">
            <v>51841.28125</v>
          </cell>
          <cell r="ER35">
            <v>7.0949997901916504</v>
          </cell>
          <cell r="ES35">
            <v>550</v>
          </cell>
          <cell r="ET35">
            <v>98.901397705078125</v>
          </cell>
        </row>
        <row r="36">
          <cell r="EP36" t="str">
            <v>H0MQ</v>
          </cell>
          <cell r="EQ36">
            <v>1043314.875</v>
          </cell>
          <cell r="ER36">
            <v>4.9730000495910645</v>
          </cell>
          <cell r="ES36">
            <v>320</v>
          </cell>
          <cell r="ET36">
            <v>105.03705596923828</v>
          </cell>
        </row>
        <row r="37">
          <cell r="EP37" t="str">
            <v>H0ND</v>
          </cell>
          <cell r="EQ37">
            <v>1252760.25</v>
          </cell>
          <cell r="ER37">
            <v>5.4270000457763672</v>
          </cell>
          <cell r="ES37">
            <v>371</v>
          </cell>
          <cell r="ET37">
            <v>104.58386993408203</v>
          </cell>
        </row>
        <row r="38">
          <cell r="EP38" t="str">
            <v>H0PA</v>
          </cell>
          <cell r="EQ38">
            <v>9467.6787109375</v>
          </cell>
          <cell r="ER38">
            <v>6.3020000457763672</v>
          </cell>
          <cell r="ES38">
            <v>462</v>
          </cell>
          <cell r="ET38">
            <v>101.32133483886719</v>
          </cell>
        </row>
        <row r="39">
          <cell r="EP39" t="str">
            <v>H0PU</v>
          </cell>
          <cell r="EQ39">
            <v>11424.458984375</v>
          </cell>
          <cell r="ER39">
            <v>6.9600000381469727</v>
          </cell>
          <cell r="ES39">
            <v>530</v>
          </cell>
          <cell r="ET39">
            <v>104.70686340332031</v>
          </cell>
        </row>
        <row r="40">
          <cell r="EP40" t="str">
            <v>H0RA</v>
          </cell>
          <cell r="EQ40">
            <v>1550</v>
          </cell>
          <cell r="ER40">
            <v>6.2849998474121094</v>
          </cell>
          <cell r="ES40">
            <v>449</v>
          </cell>
          <cell r="ET40">
            <v>103.20564270019531</v>
          </cell>
        </row>
        <row r="41">
          <cell r="EP41" t="str">
            <v>H0RE</v>
          </cell>
          <cell r="EQ41">
            <v>5672.48876953125</v>
          </cell>
          <cell r="ER41">
            <v>6.0890002250671387</v>
          </cell>
          <cell r="ES41">
            <v>486</v>
          </cell>
          <cell r="ET41">
            <v>101.62408447265625</v>
          </cell>
        </row>
        <row r="42">
          <cell r="EP42" t="str">
            <v>H0SE</v>
          </cell>
          <cell r="EQ42">
            <v>51852.58203125</v>
          </cell>
          <cell r="ER42">
            <v>6.2360000610351563</v>
          </cell>
          <cell r="ES42">
            <v>446</v>
          </cell>
          <cell r="ET42">
            <v>102.04301452636719</v>
          </cell>
        </row>
        <row r="43">
          <cell r="EP43" t="str">
            <v>H0SH</v>
          </cell>
          <cell r="EQ43">
            <v>8799.8896484375</v>
          </cell>
          <cell r="ER43">
            <v>6.8579998016357422</v>
          </cell>
          <cell r="ES43">
            <v>529</v>
          </cell>
          <cell r="ET43">
            <v>103.20444488525391</v>
          </cell>
        </row>
        <row r="44">
          <cell r="EP44" t="str">
            <v>H0SR</v>
          </cell>
          <cell r="EQ44">
            <v>38201.20703125</v>
          </cell>
          <cell r="ER44">
            <v>6.755000114440918</v>
          </cell>
          <cell r="ES44">
            <v>505</v>
          </cell>
          <cell r="ET44">
            <v>99.953994750976563</v>
          </cell>
        </row>
        <row r="45">
          <cell r="EP45" t="str">
            <v>H0ST</v>
          </cell>
          <cell r="EQ45">
            <v>21963.19921875</v>
          </cell>
          <cell r="ER45">
            <v>5.315000057220459</v>
          </cell>
          <cell r="ES45">
            <v>371</v>
          </cell>
          <cell r="ET45">
            <v>106.01583099365234</v>
          </cell>
        </row>
        <row r="46">
          <cell r="EP46" t="str">
            <v>H0TC</v>
          </cell>
          <cell r="EQ46">
            <v>126003.8828125</v>
          </cell>
          <cell r="ER46">
            <v>5.8540000915527344</v>
          </cell>
          <cell r="ES46">
            <v>398</v>
          </cell>
          <cell r="ET46">
            <v>103.7135009765625</v>
          </cell>
        </row>
        <row r="47">
          <cell r="EP47" t="str">
            <v>H0TE</v>
          </cell>
          <cell r="EQ47">
            <v>5636.2822265625</v>
          </cell>
          <cell r="ER47">
            <v>6.0669999122619629</v>
          </cell>
          <cell r="ES47">
            <v>420</v>
          </cell>
          <cell r="ET47">
            <v>101.47769927978516</v>
          </cell>
        </row>
        <row r="48">
          <cell r="EP48" t="str">
            <v>H0TN</v>
          </cell>
          <cell r="EQ48">
            <v>83758.109375</v>
          </cell>
          <cell r="ER48">
            <v>5.994999885559082</v>
          </cell>
          <cell r="ES48">
            <v>436</v>
          </cell>
          <cell r="ET48">
            <v>103.28805541992188</v>
          </cell>
        </row>
        <row r="49">
          <cell r="EP49" t="str">
            <v>H0TY</v>
          </cell>
          <cell r="EQ49">
            <v>64208.2890625</v>
          </cell>
          <cell r="ER49">
            <v>6.1020002365112305</v>
          </cell>
          <cell r="ES49">
            <v>452</v>
          </cell>
          <cell r="ET49">
            <v>103.52877807617188</v>
          </cell>
        </row>
        <row r="50">
          <cell r="EP50" t="str">
            <v>H0XT</v>
          </cell>
          <cell r="EQ50">
            <v>1170849.75</v>
          </cell>
          <cell r="ER50">
            <v>5.7410001754760742</v>
          </cell>
          <cell r="ES50">
            <v>405</v>
          </cell>
          <cell r="ET50">
            <v>103.47665405273438</v>
          </cell>
        </row>
      </sheetData>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lash_Screen"/>
      <sheetName val="Letter Numerators"/>
      <sheetName val="Letter Denominators"/>
      <sheetName val="Letter Marginal Default Rates"/>
      <sheetName val="Letter Cumulative Default Rates"/>
      <sheetName val="Letter WACD Rates"/>
      <sheetName val="Alpha Numeric Numerators"/>
      <sheetName val="Alpha Numeric Denominators"/>
      <sheetName val="Alpha Num Marginal Def Rate"/>
      <sheetName val="Alpha Num Cumulative  DR"/>
      <sheetName val="module1"/>
      <sheetName val="wParm"/>
      <sheetName val="Alpha Numeric WACD Rates"/>
      <sheetName val="Default Rate Time Series"/>
    </sheetNames>
    <sheetDataSet>
      <sheetData sheetId="0"/>
      <sheetData sheetId="1"/>
      <sheetData sheetId="2"/>
      <sheetData sheetId="3"/>
      <sheetData sheetId="4"/>
      <sheetData sheetId="5"/>
      <sheetData sheetId="6"/>
      <sheetData sheetId="7"/>
      <sheetData sheetId="8"/>
      <sheetData sheetId="9"/>
      <sheetData sheetId="10" refreshError="1"/>
      <sheetData sheetId="11">
        <row r="24">
          <cell r="C24">
            <v>25569</v>
          </cell>
        </row>
        <row r="25">
          <cell r="C25">
            <v>36892</v>
          </cell>
        </row>
      </sheetData>
      <sheetData sheetId="12"/>
      <sheetData sheetId="1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pha Numeric DefRate"/>
      <sheetName val="Alpha Numeric Numerators"/>
      <sheetName val="Alpha Numeric Denominators"/>
    </sheetNames>
    <sheetDataSet>
      <sheetData sheetId="0" refreshError="1"/>
      <sheetData sheetId="1"/>
      <sheetData sheetId="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1.01.01"/>
      <sheetName val="e1.01.02"/>
      <sheetName val="e1.01.03"/>
      <sheetName val="e1.01.04"/>
      <sheetName val="e1.01.05"/>
      <sheetName val="e1.01.06"/>
      <sheetName val="e1.01.07"/>
      <sheetName val="e1.01.08"/>
      <sheetName val="e1.01.09"/>
      <sheetName val="e1.01.10"/>
      <sheetName val="e1.02.01"/>
      <sheetName val="e1.02.02"/>
      <sheetName val="e1.02.03"/>
      <sheetName val="e1.02.04"/>
      <sheetName val="e1.02.05"/>
      <sheetName val="e1.02.06"/>
      <sheetName val="e1.02.07"/>
      <sheetName val="e1.02.08"/>
      <sheetName val="e1.02.09"/>
      <sheetName val="e1.02.10"/>
      <sheetName val="e1.02.11"/>
      <sheetName val="e1.03.01"/>
      <sheetName val="e1.03.02"/>
      <sheetName val="e1.03.03"/>
      <sheetName val="e1.03.04"/>
      <sheetName val="e1.03.05"/>
      <sheetName val="e1.03.06"/>
      <sheetName val="e1.03.07"/>
      <sheetName val="e1.03.08"/>
      <sheetName val="e1.03.09"/>
      <sheetName val="e1.04.01"/>
      <sheetName val="e1.04.02"/>
      <sheetName val="e1.04.03"/>
      <sheetName val="e1.04.04"/>
      <sheetName val="1.04.05"/>
      <sheetName val="1.04.06"/>
      <sheetName val="1.04.07"/>
      <sheetName val="1.04.08"/>
      <sheetName val="1.04.09"/>
      <sheetName val="1.05.01"/>
    </sheetNames>
    <sheetDataSet>
      <sheetData sheetId="0"/>
      <sheetData sheetId="1"/>
      <sheetData sheetId="2"/>
      <sheetData sheetId="3"/>
      <sheetData sheetId="4"/>
      <sheetData sheetId="5">
        <row r="1">
          <cell r="A1" t="str">
            <v>Exhibit 1.1.05: Historical Total Return Comparison</v>
          </cell>
        </row>
        <row r="2">
          <cell r="A2">
            <v>40268</v>
          </cell>
        </row>
        <row r="3">
          <cell r="A3" t="str">
            <v xml:space="preserve"> </v>
          </cell>
        </row>
        <row r="4">
          <cell r="A4" t="str">
            <v>Year</v>
          </cell>
          <cell r="B4" t="str">
            <v>U.S. High Yield 100</v>
          </cell>
          <cell r="C4" t="str">
            <v>10yr Treasuries</v>
          </cell>
          <cell r="D4" t="str">
            <v>Difference</v>
          </cell>
        </row>
        <row r="5">
          <cell r="A5">
            <v>29586</v>
          </cell>
          <cell r="B5">
            <v>-1.3353660666494127</v>
          </cell>
          <cell r="C5">
            <v>-0.40703234479948502</v>
          </cell>
          <cell r="D5">
            <v>-0.92833372184992768</v>
          </cell>
        </row>
        <row r="6">
          <cell r="A6">
            <v>29951</v>
          </cell>
          <cell r="B6">
            <v>4.7414885314359223</v>
          </cell>
          <cell r="C6">
            <v>7.7162639996449789</v>
          </cell>
          <cell r="D6">
            <v>-2.9747754682090566</v>
          </cell>
        </row>
        <row r="7">
          <cell r="A7">
            <v>30316</v>
          </cell>
          <cell r="B7">
            <v>33.102700819632467</v>
          </cell>
          <cell r="C7">
            <v>33.536840804049042</v>
          </cell>
          <cell r="D7">
            <v>-0.43413998441657498</v>
          </cell>
        </row>
        <row r="8">
          <cell r="A8">
            <v>30681</v>
          </cell>
          <cell r="B8">
            <v>17.529280900346777</v>
          </cell>
          <cell r="C8">
            <v>4.7941084202893114</v>
          </cell>
          <cell r="D8">
            <v>12.735172480057464</v>
          </cell>
        </row>
        <row r="9">
          <cell r="A9">
            <v>31047</v>
          </cell>
          <cell r="B9">
            <v>7.8961008829036894</v>
          </cell>
          <cell r="C9">
            <v>14.179027835341952</v>
          </cell>
          <cell r="D9">
            <v>-6.2829269524382623</v>
          </cell>
        </row>
        <row r="10">
          <cell r="A10">
            <v>31412</v>
          </cell>
          <cell r="B10">
            <v>23.728784413529812</v>
          </cell>
          <cell r="C10">
            <v>27.116255488816133</v>
          </cell>
          <cell r="D10">
            <v>-3.3874710752863209</v>
          </cell>
        </row>
        <row r="11">
          <cell r="A11">
            <v>31777</v>
          </cell>
          <cell r="B11">
            <v>13.139778370765697</v>
          </cell>
          <cell r="C11">
            <v>18.626841254926351</v>
          </cell>
          <cell r="D11">
            <v>-5.4870628841606539</v>
          </cell>
        </row>
        <row r="12">
          <cell r="A12">
            <v>32142</v>
          </cell>
          <cell r="B12">
            <v>8.0890512204210054</v>
          </cell>
          <cell r="C12">
            <v>-0.74365966030999209</v>
          </cell>
          <cell r="D12">
            <v>8.832710880730998</v>
          </cell>
        </row>
        <row r="13">
          <cell r="A13">
            <v>32508</v>
          </cell>
          <cell r="B13">
            <v>14.379764725288013</v>
          </cell>
          <cell r="C13">
            <v>6.3181528241629037</v>
          </cell>
          <cell r="D13">
            <v>8.0616119011251079</v>
          </cell>
        </row>
        <row r="14">
          <cell r="A14">
            <v>32873</v>
          </cell>
          <cell r="B14">
            <v>1.1379136814503976</v>
          </cell>
          <cell r="C14">
            <v>16.717762563948234</v>
          </cell>
          <cell r="D14">
            <v>-15.579848882497837</v>
          </cell>
        </row>
        <row r="15">
          <cell r="A15">
            <v>33238</v>
          </cell>
          <cell r="B15">
            <v>-4.2346332505131201</v>
          </cell>
          <cell r="C15">
            <v>6.8792149089942356</v>
          </cell>
          <cell r="D15">
            <v>-11.113848159507356</v>
          </cell>
        </row>
        <row r="16">
          <cell r="A16">
            <v>33603</v>
          </cell>
          <cell r="B16">
            <v>40.21706062315198</v>
          </cell>
          <cell r="C16">
            <v>17.178913087726432</v>
          </cell>
          <cell r="D16">
            <v>23.038147535425548</v>
          </cell>
        </row>
        <row r="17">
          <cell r="A17">
            <v>33969</v>
          </cell>
          <cell r="B17">
            <v>21.087996965498146</v>
          </cell>
          <cell r="C17">
            <v>6.4781263998043626</v>
          </cell>
          <cell r="D17">
            <v>14.609870565693782</v>
          </cell>
        </row>
        <row r="18">
          <cell r="A18">
            <v>34334</v>
          </cell>
          <cell r="B18">
            <v>18.217928569847519</v>
          </cell>
          <cell r="C18">
            <v>12.078266490271062</v>
          </cell>
          <cell r="D18">
            <v>6.1396620795764569</v>
          </cell>
        </row>
        <row r="19">
          <cell r="A19">
            <v>34699</v>
          </cell>
          <cell r="B19">
            <v>-0.68715244503374517</v>
          </cell>
          <cell r="C19">
            <v>-8.291875751222177</v>
          </cell>
          <cell r="D19">
            <v>7.6047233061884318</v>
          </cell>
        </row>
        <row r="20">
          <cell r="A20">
            <v>35064</v>
          </cell>
          <cell r="B20">
            <v>18.473759983546412</v>
          </cell>
          <cell r="C20">
            <v>23.577259663702566</v>
          </cell>
          <cell r="D20">
            <v>-5.1034996801561547</v>
          </cell>
        </row>
        <row r="21">
          <cell r="A21">
            <v>35430</v>
          </cell>
          <cell r="B21">
            <v>14.791536413117878</v>
          </cell>
          <cell r="C21">
            <v>4.3635151712750897E-2</v>
          </cell>
          <cell r="D21">
            <v>14.747901261405127</v>
          </cell>
        </row>
        <row r="22">
          <cell r="A22">
            <v>35795</v>
          </cell>
          <cell r="B22">
            <v>13.770088675511127</v>
          </cell>
          <cell r="C22">
            <v>11.158280050391012</v>
          </cell>
          <cell r="D22">
            <v>2.6118086251201156</v>
          </cell>
        </row>
        <row r="23">
          <cell r="A23">
            <v>36160</v>
          </cell>
          <cell r="B23">
            <v>3.9771940839265607</v>
          </cell>
          <cell r="C23">
            <v>12.766703588550499</v>
          </cell>
          <cell r="D23">
            <v>-8.789509504623938</v>
          </cell>
        </row>
        <row r="24">
          <cell r="A24">
            <v>36525</v>
          </cell>
          <cell r="B24">
            <v>2.4996352568696922</v>
          </cell>
          <cell r="C24">
            <v>-8.252837730725604</v>
          </cell>
          <cell r="D24">
            <v>10.752472987595297</v>
          </cell>
        </row>
        <row r="25">
          <cell r="A25">
            <v>36891</v>
          </cell>
          <cell r="B25">
            <v>-1.2255601785569725</v>
          </cell>
          <cell r="C25">
            <v>14.819408143736212</v>
          </cell>
          <cell r="D25">
            <v>-16.044968322293183</v>
          </cell>
        </row>
        <row r="26">
          <cell r="A26">
            <v>37256</v>
          </cell>
          <cell r="B26">
            <v>0.58380432141427185</v>
          </cell>
          <cell r="C26">
            <v>4.2605641405816908</v>
          </cell>
          <cell r="D26">
            <v>-3.6767598191674189</v>
          </cell>
        </row>
        <row r="27">
          <cell r="A27">
            <v>37621</v>
          </cell>
          <cell r="B27">
            <v>0.13061970632004538</v>
          </cell>
          <cell r="C27">
            <v>14.617914971023026</v>
          </cell>
          <cell r="D27">
            <v>-14.487295264702981</v>
          </cell>
        </row>
        <row r="28">
          <cell r="A28">
            <v>37986</v>
          </cell>
          <cell r="B28">
            <v>29.260647964405816</v>
          </cell>
          <cell r="C28">
            <v>1.3169187774608959</v>
          </cell>
          <cell r="D28">
            <v>27.943729186944921</v>
          </cell>
        </row>
        <row r="29">
          <cell r="A29">
            <v>38352</v>
          </cell>
          <cell r="B29">
            <v>10.633794266000752</v>
          </cell>
          <cell r="C29">
            <v>4.816828691406605</v>
          </cell>
          <cell r="D29">
            <v>5.8169655745941471</v>
          </cell>
        </row>
        <row r="30">
          <cell r="A30">
            <v>38717</v>
          </cell>
          <cell r="B30">
            <v>2.3035125481525975</v>
          </cell>
          <cell r="C30">
            <v>1.9878816060699522</v>
          </cell>
          <cell r="D30">
            <v>0.3156309420826453</v>
          </cell>
        </row>
        <row r="31">
          <cell r="A31">
            <v>39082</v>
          </cell>
          <cell r="B31">
            <v>10.29166693430339</v>
          </cell>
          <cell r="C31">
            <v>1.361141846771452</v>
          </cell>
          <cell r="D31">
            <v>8.9305250875319366</v>
          </cell>
        </row>
        <row r="32">
          <cell r="A32">
            <v>39447</v>
          </cell>
          <cell r="B32">
            <v>3.4306680342057305</v>
          </cell>
          <cell r="C32">
            <v>9.7598973104329865</v>
          </cell>
          <cell r="D32">
            <v>-6.329229276227256</v>
          </cell>
        </row>
        <row r="33">
          <cell r="A33">
            <v>39813</v>
          </cell>
          <cell r="B33">
            <v>-21.348923372608741</v>
          </cell>
          <cell r="C33">
            <v>20.0615726001929</v>
          </cell>
          <cell r="D33">
            <v>-41.410495972801641</v>
          </cell>
        </row>
        <row r="34">
          <cell r="A34">
            <v>40178</v>
          </cell>
          <cell r="B34">
            <v>32.994</v>
          </cell>
          <cell r="C34">
            <v>-9.7080000000000002</v>
          </cell>
          <cell r="D34">
            <v>42.701999999999998</v>
          </cell>
        </row>
        <row r="35">
          <cell r="A35">
            <v>40268</v>
          </cell>
          <cell r="B35">
            <v>3.347</v>
          </cell>
          <cell r="C35">
            <v>0.95899999999999996</v>
          </cell>
          <cell r="D35">
            <v>2.3879999999999999</v>
          </cell>
        </row>
        <row r="37">
          <cell r="A37" t="str">
            <v xml:space="preserve">Average Annual </v>
          </cell>
        </row>
        <row r="38">
          <cell r="A38" t="str">
            <v>Total Return</v>
          </cell>
          <cell r="B38">
            <v>10.352391696086567</v>
          </cell>
          <cell r="C38">
            <v>8.5717217784822655</v>
          </cell>
          <cell r="D38">
            <v>1.7806699176043037</v>
          </cell>
        </row>
      </sheetData>
      <sheetData sheetId="6"/>
      <sheetData sheetId="7"/>
      <sheetData sheetId="8"/>
      <sheetData sheetId="9"/>
      <sheetData sheetId="10"/>
      <sheetData sheetId="11">
        <row r="2">
          <cell r="A2" t="str">
            <v>1970 - December 2009</v>
          </cell>
        </row>
        <row r="4">
          <cell r="E4" t="str">
            <v>Average</v>
          </cell>
        </row>
        <row r="5">
          <cell r="B5" t="str">
            <v>Par Value, US$mn</v>
          </cell>
          <cell r="D5" t="str">
            <v>Default</v>
          </cell>
          <cell r="E5" t="str">
            <v>Price After</v>
          </cell>
          <cell r="F5" t="str">
            <v>Average</v>
          </cell>
          <cell r="G5" t="str">
            <v>Default</v>
          </cell>
        </row>
        <row r="6">
          <cell r="A6" t="str">
            <v>Year</v>
          </cell>
          <cell r="B6" t="str">
            <v xml:space="preserve">  Outstanding</v>
          </cell>
          <cell r="C6" t="str">
            <v>Defaulted</v>
          </cell>
          <cell r="D6" t="str">
            <v>Rate</v>
          </cell>
          <cell r="E6" t="str">
            <v>Default</v>
          </cell>
          <cell r="F6" t="str">
            <v>Coupon</v>
          </cell>
          <cell r="G6" t="str">
            <v>Loss</v>
          </cell>
        </row>
        <row r="7">
          <cell r="A7">
            <v>25933</v>
          </cell>
          <cell r="B7">
            <v>6598</v>
          </cell>
          <cell r="C7">
            <v>797</v>
          </cell>
          <cell r="D7">
            <v>12.079418005456199</v>
          </cell>
        </row>
        <row r="8">
          <cell r="A8">
            <v>26298</v>
          </cell>
          <cell r="B8">
            <v>6602</v>
          </cell>
          <cell r="C8">
            <v>82</v>
          </cell>
          <cell r="D8">
            <v>1.2420478642835504</v>
          </cell>
        </row>
        <row r="9">
          <cell r="A9">
            <v>26664</v>
          </cell>
          <cell r="B9">
            <v>6928</v>
          </cell>
          <cell r="C9">
            <v>193</v>
          </cell>
          <cell r="D9">
            <v>2.785796766743649</v>
          </cell>
        </row>
        <row r="10">
          <cell r="A10">
            <v>27029</v>
          </cell>
          <cell r="B10">
            <v>7824</v>
          </cell>
          <cell r="C10">
            <v>49</v>
          </cell>
          <cell r="D10">
            <v>0.62627811860940696</v>
          </cell>
        </row>
        <row r="11">
          <cell r="A11">
            <v>27394</v>
          </cell>
          <cell r="B11">
            <v>10894</v>
          </cell>
          <cell r="C11">
            <v>123</v>
          </cell>
          <cell r="D11">
            <v>1.1290618689186709</v>
          </cell>
        </row>
        <row r="12">
          <cell r="A12">
            <v>27759</v>
          </cell>
          <cell r="B12">
            <v>7471</v>
          </cell>
          <cell r="C12">
            <v>204</v>
          </cell>
          <cell r="D12">
            <v>2.730558158211752</v>
          </cell>
        </row>
        <row r="13">
          <cell r="A13">
            <v>28125</v>
          </cell>
          <cell r="B13">
            <v>7735</v>
          </cell>
          <cell r="C13">
            <v>30</v>
          </cell>
          <cell r="D13">
            <v>0.38784744667097609</v>
          </cell>
        </row>
        <row r="14">
          <cell r="A14">
            <v>28490</v>
          </cell>
          <cell r="B14">
            <v>8157</v>
          </cell>
          <cell r="C14">
            <v>381</v>
          </cell>
          <cell r="D14">
            <v>4.6708348657594705</v>
          </cell>
        </row>
        <row r="15">
          <cell r="A15">
            <v>28855</v>
          </cell>
          <cell r="B15">
            <v>8946</v>
          </cell>
          <cell r="C15">
            <v>119</v>
          </cell>
          <cell r="D15">
            <v>1.3302034428794991</v>
          </cell>
          <cell r="E15">
            <v>60</v>
          </cell>
          <cell r="F15">
            <v>8.3800000000000008</v>
          </cell>
          <cell r="G15">
            <v>0.58781690140845066</v>
          </cell>
        </row>
        <row r="16">
          <cell r="A16">
            <v>29220</v>
          </cell>
          <cell r="B16">
            <v>10356</v>
          </cell>
          <cell r="C16">
            <v>20</v>
          </cell>
          <cell r="D16">
            <v>0.19312475859405176</v>
          </cell>
          <cell r="E16">
            <v>31</v>
          </cell>
          <cell r="F16">
            <v>10.63</v>
          </cell>
          <cell r="G16">
            <v>0.14352066434916957</v>
          </cell>
        </row>
        <row r="17">
          <cell r="A17">
            <v>29586</v>
          </cell>
          <cell r="B17">
            <v>14935</v>
          </cell>
          <cell r="C17">
            <v>224</v>
          </cell>
          <cell r="D17">
            <v>1.4998326079678608</v>
          </cell>
          <cell r="E17">
            <v>21.1</v>
          </cell>
          <cell r="F17">
            <v>8.43</v>
          </cell>
          <cell r="G17">
            <v>1.2465858721124876</v>
          </cell>
        </row>
        <row r="18">
          <cell r="A18">
            <v>29951</v>
          </cell>
          <cell r="B18">
            <v>17115</v>
          </cell>
          <cell r="C18">
            <v>27</v>
          </cell>
          <cell r="D18">
            <v>0.15775635407537247</v>
          </cell>
          <cell r="E18">
            <v>72</v>
          </cell>
          <cell r="F18">
            <v>15.75</v>
          </cell>
          <cell r="G18">
            <v>5.659509202453987E-2</v>
          </cell>
        </row>
        <row r="19">
          <cell r="A19">
            <v>30316</v>
          </cell>
          <cell r="B19">
            <v>18109</v>
          </cell>
          <cell r="C19">
            <v>577</v>
          </cell>
          <cell r="D19">
            <v>3.1862609752056987</v>
          </cell>
          <cell r="E19">
            <v>38.6</v>
          </cell>
          <cell r="F19">
            <v>9.61</v>
          </cell>
          <cell r="G19">
            <v>2.1094640786349328</v>
          </cell>
        </row>
        <row r="20">
          <cell r="A20">
            <v>30681</v>
          </cell>
          <cell r="B20">
            <v>27492</v>
          </cell>
          <cell r="C20">
            <v>301</v>
          </cell>
          <cell r="D20">
            <v>1.0948639604248509</v>
          </cell>
          <cell r="E20">
            <v>55.7</v>
          </cell>
          <cell r="F20">
            <v>10.11</v>
          </cell>
          <cell r="G20">
            <v>0.54037010766768512</v>
          </cell>
        </row>
        <row r="21">
          <cell r="A21">
            <v>31047</v>
          </cell>
          <cell r="B21">
            <v>40939</v>
          </cell>
          <cell r="C21">
            <v>344</v>
          </cell>
          <cell r="D21">
            <v>0.84027455482547209</v>
          </cell>
          <cell r="E21">
            <v>48.6</v>
          </cell>
          <cell r="F21">
            <v>12.23</v>
          </cell>
          <cell r="G21">
            <v>0.4832839102078702</v>
          </cell>
        </row>
        <row r="22">
          <cell r="A22">
            <v>31412</v>
          </cell>
          <cell r="B22">
            <v>58088</v>
          </cell>
          <cell r="C22">
            <v>992</v>
          </cell>
          <cell r="D22">
            <v>1.707753752926594</v>
          </cell>
          <cell r="E22">
            <v>45.9</v>
          </cell>
          <cell r="F22">
            <v>13.69</v>
          </cell>
          <cell r="G22">
            <v>1.0407905247211129</v>
          </cell>
        </row>
        <row r="23">
          <cell r="A23">
            <v>31777</v>
          </cell>
          <cell r="B23">
            <v>90243</v>
          </cell>
          <cell r="C23">
            <v>3156</v>
          </cell>
          <cell r="D23">
            <v>3.4972241614308035</v>
          </cell>
          <cell r="E23">
            <v>34.5</v>
          </cell>
          <cell r="F23">
            <v>10.61</v>
          </cell>
          <cell r="G23">
            <v>2.4762095675010802</v>
          </cell>
        </row>
        <row r="24">
          <cell r="A24">
            <v>32142</v>
          </cell>
          <cell r="B24">
            <v>129557</v>
          </cell>
          <cell r="C24">
            <v>7486</v>
          </cell>
          <cell r="D24">
            <v>5.7781517015676496</v>
          </cell>
          <cell r="E24">
            <v>75.900000000000006</v>
          </cell>
          <cell r="F24">
            <v>12.07</v>
          </cell>
          <cell r="G24">
            <v>1.7412460152674107</v>
          </cell>
        </row>
        <row r="25">
          <cell r="A25">
            <v>32508</v>
          </cell>
          <cell r="B25">
            <v>148187</v>
          </cell>
          <cell r="C25">
            <v>3944</v>
          </cell>
          <cell r="D25">
            <v>2.6615020210949676</v>
          </cell>
          <cell r="E25">
            <v>43.6</v>
          </cell>
          <cell r="F25">
            <v>11.91</v>
          </cell>
          <cell r="G25">
            <v>1.6595795852537669</v>
          </cell>
        </row>
        <row r="26">
          <cell r="A26">
            <v>32873</v>
          </cell>
          <cell r="B26">
            <v>189258</v>
          </cell>
          <cell r="C26">
            <v>8110</v>
          </cell>
          <cell r="D26">
            <v>4.2851557133648255</v>
          </cell>
          <cell r="E26">
            <v>38.299999999999997</v>
          </cell>
          <cell r="F26">
            <v>13.4</v>
          </cell>
          <cell r="G26">
            <v>2.9310465079415406</v>
          </cell>
        </row>
        <row r="27">
          <cell r="A27">
            <v>33238</v>
          </cell>
          <cell r="B27">
            <v>181000</v>
          </cell>
          <cell r="C27">
            <v>18354</v>
          </cell>
          <cell r="D27">
            <v>10.140331491712708</v>
          </cell>
          <cell r="E27">
            <v>23.4</v>
          </cell>
          <cell r="F27">
            <v>12.94</v>
          </cell>
          <cell r="G27">
            <v>8.4235733701657463</v>
          </cell>
        </row>
        <row r="28">
          <cell r="A28">
            <v>33603</v>
          </cell>
          <cell r="B28">
            <v>183600</v>
          </cell>
          <cell r="C28">
            <v>18862</v>
          </cell>
          <cell r="D28">
            <v>10.273420479302832</v>
          </cell>
          <cell r="E28">
            <v>36</v>
          </cell>
          <cell r="F28">
            <v>11.59</v>
          </cell>
          <cell r="G28">
            <v>7.1703338235294112</v>
          </cell>
        </row>
        <row r="29">
          <cell r="A29">
            <v>33969</v>
          </cell>
          <cell r="B29">
            <v>163000</v>
          </cell>
          <cell r="C29">
            <v>5545</v>
          </cell>
          <cell r="D29">
            <v>3.4018404907975461</v>
          </cell>
          <cell r="E29">
            <v>50.1</v>
          </cell>
          <cell r="F29">
            <v>12.32</v>
          </cell>
          <cell r="G29">
            <v>1.9070717791411043</v>
          </cell>
        </row>
        <row r="30">
          <cell r="A30">
            <v>34334</v>
          </cell>
          <cell r="B30">
            <v>206907</v>
          </cell>
          <cell r="C30">
            <v>2287</v>
          </cell>
          <cell r="D30">
            <v>1.1053275142938614</v>
          </cell>
          <cell r="E30">
            <v>56.6</v>
          </cell>
          <cell r="F30">
            <v>12.98</v>
          </cell>
          <cell r="G30">
            <v>0.55144789688120754</v>
          </cell>
        </row>
        <row r="31">
          <cell r="A31">
            <v>34699</v>
          </cell>
          <cell r="B31">
            <v>235000</v>
          </cell>
          <cell r="C31">
            <v>3418</v>
          </cell>
          <cell r="D31">
            <v>1.4544680851063829</v>
          </cell>
          <cell r="E31">
            <v>39.4</v>
          </cell>
          <cell r="F31">
            <v>10.25</v>
          </cell>
          <cell r="G31">
            <v>0.95594914893617011</v>
          </cell>
        </row>
        <row r="32">
          <cell r="A32">
            <v>35064</v>
          </cell>
          <cell r="B32">
            <v>240000</v>
          </cell>
          <cell r="C32">
            <v>4551</v>
          </cell>
          <cell r="D32">
            <v>1.89625</v>
          </cell>
          <cell r="E32">
            <v>40.6</v>
          </cell>
          <cell r="F32">
            <v>11.83</v>
          </cell>
          <cell r="G32">
            <v>1.2385356875</v>
          </cell>
        </row>
        <row r="33">
          <cell r="A33">
            <v>35430</v>
          </cell>
          <cell r="B33">
            <v>271000</v>
          </cell>
          <cell r="C33">
            <v>3336</v>
          </cell>
          <cell r="D33">
            <v>1.2309963099630996</v>
          </cell>
          <cell r="E33">
            <v>51.9</v>
          </cell>
          <cell r="F33">
            <v>8.92</v>
          </cell>
          <cell r="G33">
            <v>0.64701166051660519</v>
          </cell>
        </row>
        <row r="34">
          <cell r="A34">
            <v>35795</v>
          </cell>
          <cell r="B34">
            <v>335400</v>
          </cell>
          <cell r="C34">
            <v>4202.8</v>
          </cell>
          <cell r="D34">
            <v>1.2530709600477041</v>
          </cell>
          <cell r="E34">
            <v>54.2</v>
          </cell>
          <cell r="F34">
            <v>11.87</v>
          </cell>
          <cell r="G34">
            <v>0.64827626118067971</v>
          </cell>
        </row>
        <row r="35">
          <cell r="A35">
            <v>36160</v>
          </cell>
          <cell r="B35">
            <v>465500</v>
          </cell>
          <cell r="C35">
            <v>7463.6</v>
          </cell>
          <cell r="D35">
            <v>1.6033512352309345</v>
          </cell>
          <cell r="E35">
            <v>35.9</v>
          </cell>
          <cell r="F35">
            <v>9.4600000000000009</v>
          </cell>
          <cell r="G35">
            <v>1.1035866552094522</v>
          </cell>
        </row>
        <row r="36">
          <cell r="A36">
            <v>36525</v>
          </cell>
          <cell r="B36">
            <v>567400</v>
          </cell>
          <cell r="C36">
            <v>23531.7</v>
          </cell>
          <cell r="D36">
            <v>4.1472858653507227</v>
          </cell>
          <cell r="E36">
            <v>27.9</v>
          </cell>
          <cell r="F36">
            <v>10.55</v>
          </cell>
          <cell r="G36">
            <v>3.2089624383151216</v>
          </cell>
        </row>
        <row r="37">
          <cell r="A37">
            <v>36891</v>
          </cell>
          <cell r="B37">
            <v>597500</v>
          </cell>
          <cell r="C37">
            <v>30294.7</v>
          </cell>
          <cell r="D37">
            <v>5.0702426778242682</v>
          </cell>
          <cell r="E37">
            <v>26.4</v>
          </cell>
          <cell r="F37">
            <v>8.5399999999999991</v>
          </cell>
          <cell r="G37">
            <v>3.9481979732217569</v>
          </cell>
        </row>
        <row r="38">
          <cell r="A38">
            <v>37256</v>
          </cell>
          <cell r="B38">
            <v>649000</v>
          </cell>
          <cell r="C38">
            <v>63608.5</v>
          </cell>
          <cell r="D38">
            <v>9.8010015408320488</v>
          </cell>
          <cell r="E38">
            <v>25.5</v>
          </cell>
          <cell r="F38">
            <v>9.18</v>
          </cell>
          <cell r="G38">
            <v>7.7516121186440676</v>
          </cell>
        </row>
        <row r="39">
          <cell r="A39">
            <v>37621</v>
          </cell>
          <cell r="B39">
            <v>757000</v>
          </cell>
          <cell r="C39">
            <v>96858</v>
          </cell>
          <cell r="D39">
            <v>12.794980184940554</v>
          </cell>
          <cell r="E39">
            <v>25.3</v>
          </cell>
          <cell r="F39">
            <v>9.3699999999999992</v>
          </cell>
          <cell r="G39">
            <v>10.157295019815059</v>
          </cell>
        </row>
        <row r="40">
          <cell r="A40">
            <v>37986</v>
          </cell>
          <cell r="B40">
            <v>825000</v>
          </cell>
          <cell r="C40">
            <v>38451</v>
          </cell>
          <cell r="D40">
            <v>4.6607272727272724</v>
          </cell>
          <cell r="E40">
            <v>45.5</v>
          </cell>
          <cell r="F40">
            <v>9.5500000000000007</v>
          </cell>
          <cell r="G40">
            <v>2.7626460909090906</v>
          </cell>
        </row>
        <row r="41">
          <cell r="A41">
            <v>38352</v>
          </cell>
          <cell r="B41">
            <v>933100</v>
          </cell>
          <cell r="C41">
            <v>11657</v>
          </cell>
          <cell r="D41">
            <v>1.2492766048655022</v>
          </cell>
          <cell r="E41">
            <v>57.7</v>
          </cell>
          <cell r="F41">
            <v>10.3</v>
          </cell>
          <cell r="G41">
            <v>0.59278174900868075</v>
          </cell>
        </row>
        <row r="42">
          <cell r="A42">
            <v>38717</v>
          </cell>
          <cell r="B42">
            <v>1073000</v>
          </cell>
          <cell r="C42">
            <v>36181</v>
          </cell>
          <cell r="D42">
            <v>3.3719478098788445</v>
          </cell>
          <cell r="E42">
            <v>61.1</v>
          </cell>
          <cell r="F42">
            <v>8.61</v>
          </cell>
          <cell r="G42">
            <v>1.4568500512581548</v>
          </cell>
        </row>
        <row r="43">
          <cell r="A43">
            <v>39082</v>
          </cell>
          <cell r="B43">
            <v>993600</v>
          </cell>
          <cell r="C43">
            <v>7559</v>
          </cell>
          <cell r="D43">
            <v>0.76076892109500804</v>
          </cell>
          <cell r="E43">
            <v>72.400000000000006</v>
          </cell>
          <cell r="F43">
            <v>9.31</v>
          </cell>
          <cell r="G43">
            <v>0.24538601549919481</v>
          </cell>
        </row>
        <row r="44">
          <cell r="A44">
            <v>39447</v>
          </cell>
          <cell r="B44">
            <v>1075400</v>
          </cell>
          <cell r="C44">
            <v>5473</v>
          </cell>
          <cell r="D44">
            <v>0.50892691091686815</v>
          </cell>
          <cell r="E44">
            <v>66.646000000000001</v>
          </cell>
          <cell r="F44">
            <v>9.6389999999999993</v>
          </cell>
          <cell r="G44">
            <v>0.1942752143388507</v>
          </cell>
        </row>
        <row r="45">
          <cell r="A45">
            <v>39813</v>
          </cell>
          <cell r="B45">
            <v>1091000</v>
          </cell>
          <cell r="C45">
            <v>50169</v>
          </cell>
          <cell r="D45">
            <v>4.5984417965169566</v>
          </cell>
          <cell r="E45">
            <v>42.52</v>
          </cell>
          <cell r="F45">
            <v>8.2309999999999999</v>
          </cell>
          <cell r="G45">
            <v>2.8324332167736017</v>
          </cell>
        </row>
        <row r="46">
          <cell r="A46">
            <v>39903</v>
          </cell>
          <cell r="B46">
            <v>1083600</v>
          </cell>
          <cell r="C46">
            <v>39534</v>
          </cell>
          <cell r="D46">
            <v>3.6483942414174972</v>
          </cell>
          <cell r="E46">
            <v>25.5</v>
          </cell>
          <cell r="F46">
            <v>9.3000000000000007</v>
          </cell>
          <cell r="G46">
            <v>2.8877040420819489</v>
          </cell>
        </row>
        <row r="47">
          <cell r="A47">
            <v>39994</v>
          </cell>
          <cell r="B47">
            <v>1083600</v>
          </cell>
          <cell r="C47">
            <v>83514</v>
          </cell>
          <cell r="D47">
            <v>7.7070874861572536</v>
          </cell>
          <cell r="E47">
            <v>22.7</v>
          </cell>
          <cell r="F47">
            <v>9.17</v>
          </cell>
          <cell r="G47">
            <v>6.3109485880398672</v>
          </cell>
        </row>
        <row r="48">
          <cell r="A48">
            <v>40086</v>
          </cell>
          <cell r="B48">
            <v>1152952</v>
          </cell>
          <cell r="C48">
            <v>93095</v>
          </cell>
          <cell r="D48">
            <v>8.0744905251909866</v>
          </cell>
          <cell r="E48">
            <v>26</v>
          </cell>
          <cell r="F48">
            <v>9.1</v>
          </cell>
          <cell r="G48">
            <v>6.3425123075375192</v>
          </cell>
        </row>
        <row r="49">
          <cell r="A49">
            <v>40178</v>
          </cell>
          <cell r="B49">
            <v>1152952</v>
          </cell>
          <cell r="C49">
            <v>123824</v>
          </cell>
          <cell r="D49">
            <v>10.739735912683269</v>
          </cell>
          <cell r="E49">
            <v>36.1</v>
          </cell>
          <cell r="F49">
            <v>8.16</v>
          </cell>
          <cell r="G49">
            <v>7.3008724734420865</v>
          </cell>
        </row>
        <row r="51">
          <cell r="A51" t="str">
            <v>Average</v>
          </cell>
          <cell r="D51">
            <v>3.7529374747875215</v>
          </cell>
          <cell r="E51">
            <v>43.273314285714278</v>
          </cell>
          <cell r="F51">
            <v>10.514000000000003</v>
          </cell>
          <cell r="G51">
            <v>2.6758506402581546</v>
          </cell>
        </row>
      </sheetData>
      <sheetData sheetId="12">
        <row r="1">
          <cell r="A1" t="str">
            <v>Exhibit 1.2.02: Fitch Default Rates</v>
          </cell>
        </row>
        <row r="2">
          <cell r="A2" t="str">
            <v>1980 - 4Q 2009</v>
          </cell>
        </row>
        <row r="4">
          <cell r="B4" t="str">
            <v>Par Value, US$mn</v>
          </cell>
          <cell r="D4" t="str">
            <v>Default</v>
          </cell>
        </row>
        <row r="5">
          <cell r="A5" t="str">
            <v>Year</v>
          </cell>
          <cell r="B5" t="str">
            <v xml:space="preserve">  Avg Outstanding</v>
          </cell>
          <cell r="C5" t="str">
            <v>Defaults</v>
          </cell>
          <cell r="D5" t="str">
            <v>Rate</v>
          </cell>
        </row>
        <row r="6">
          <cell r="A6">
            <v>1980</v>
          </cell>
          <cell r="B6">
            <v>13612</v>
          </cell>
          <cell r="C6">
            <v>213</v>
          </cell>
          <cell r="D6">
            <v>1.564795768439612E-2</v>
          </cell>
        </row>
        <row r="7">
          <cell r="A7">
            <v>1981</v>
          </cell>
          <cell r="B7">
            <v>16179</v>
          </cell>
          <cell r="C7">
            <v>27</v>
          </cell>
          <cell r="D7">
            <v>1.6688299647691451E-3</v>
          </cell>
        </row>
        <row r="8">
          <cell r="A8">
            <v>1982</v>
          </cell>
          <cell r="B8">
            <v>20890</v>
          </cell>
          <cell r="C8">
            <v>427</v>
          </cell>
          <cell r="D8">
            <v>2.0440402106270943E-2</v>
          </cell>
        </row>
        <row r="9">
          <cell r="A9">
            <v>1983</v>
          </cell>
          <cell r="B9">
            <v>26811</v>
          </cell>
          <cell r="C9">
            <v>172</v>
          </cell>
          <cell r="D9">
            <v>6.4152773115512289E-3</v>
          </cell>
        </row>
        <row r="10">
          <cell r="A10">
            <v>1984</v>
          </cell>
          <cell r="B10">
            <v>36377</v>
          </cell>
          <cell r="C10">
            <v>374</v>
          </cell>
          <cell r="D10">
            <v>1.0281221651043242E-2</v>
          </cell>
        </row>
        <row r="11">
          <cell r="A11">
            <v>1985</v>
          </cell>
          <cell r="B11">
            <v>54085</v>
          </cell>
          <cell r="C11">
            <v>1479</v>
          </cell>
          <cell r="D11">
            <v>2.7345844504021447E-2</v>
          </cell>
        </row>
        <row r="12">
          <cell r="A12">
            <v>31777</v>
          </cell>
          <cell r="B12">
            <v>82819</v>
          </cell>
          <cell r="C12">
            <v>2503</v>
          </cell>
          <cell r="D12">
            <v>3.0222533476617686E-2</v>
          </cell>
        </row>
        <row r="13">
          <cell r="A13">
            <v>32142</v>
          </cell>
          <cell r="B13">
            <v>116287</v>
          </cell>
          <cell r="C13">
            <v>5148</v>
          </cell>
          <cell r="D13">
            <v>4.4269780800949378E-2</v>
          </cell>
        </row>
        <row r="14">
          <cell r="A14">
            <v>32508</v>
          </cell>
          <cell r="B14">
            <v>150278</v>
          </cell>
          <cell r="C14">
            <v>3057</v>
          </cell>
          <cell r="D14">
            <v>2.0342298939299164E-2</v>
          </cell>
        </row>
        <row r="15">
          <cell r="A15">
            <v>32873</v>
          </cell>
          <cell r="B15">
            <v>181823</v>
          </cell>
          <cell r="C15">
            <v>7928</v>
          </cell>
          <cell r="D15">
            <v>4.3602844524620099E-2</v>
          </cell>
        </row>
        <row r="16">
          <cell r="A16">
            <v>33238</v>
          </cell>
          <cell r="B16">
            <v>195254</v>
          </cell>
          <cell r="C16">
            <v>17056</v>
          </cell>
          <cell r="D16">
            <v>8.7352883935796447E-2</v>
          </cell>
        </row>
        <row r="17">
          <cell r="A17">
            <v>33603</v>
          </cell>
          <cell r="B17">
            <v>211690</v>
          </cell>
          <cell r="C17">
            <v>17130</v>
          </cell>
          <cell r="D17">
            <v>8.0920213519769468E-2</v>
          </cell>
        </row>
        <row r="18">
          <cell r="A18">
            <v>33969</v>
          </cell>
          <cell r="B18">
            <v>224620</v>
          </cell>
          <cell r="C18">
            <v>4100</v>
          </cell>
          <cell r="D18">
            <v>1.8253049594871337E-2</v>
          </cell>
        </row>
        <row r="19">
          <cell r="A19">
            <v>34334</v>
          </cell>
          <cell r="B19">
            <v>229590</v>
          </cell>
          <cell r="C19">
            <v>1930</v>
          </cell>
          <cell r="D19">
            <v>8.4062894725380026E-3</v>
          </cell>
        </row>
        <row r="20">
          <cell r="A20">
            <v>34699</v>
          </cell>
          <cell r="B20">
            <v>223200</v>
          </cell>
          <cell r="C20">
            <v>3140</v>
          </cell>
          <cell r="D20">
            <v>1.4068100358422939E-2</v>
          </cell>
        </row>
        <row r="21">
          <cell r="A21">
            <v>35064</v>
          </cell>
          <cell r="B21">
            <v>216050</v>
          </cell>
          <cell r="C21">
            <v>3650</v>
          </cell>
          <cell r="D21">
            <v>1.6894237445035872E-2</v>
          </cell>
        </row>
        <row r="22">
          <cell r="A22">
            <v>35430</v>
          </cell>
          <cell r="B22">
            <v>233530</v>
          </cell>
          <cell r="C22">
            <v>3360</v>
          </cell>
          <cell r="D22">
            <v>1.4387873078405344E-2</v>
          </cell>
        </row>
        <row r="23">
          <cell r="A23">
            <v>35795</v>
          </cell>
          <cell r="B23">
            <v>275320</v>
          </cell>
          <cell r="C23">
            <v>4050</v>
          </cell>
          <cell r="D23">
            <v>1.4710155455469999E-2</v>
          </cell>
        </row>
        <row r="24">
          <cell r="A24">
            <v>36160</v>
          </cell>
          <cell r="B24">
            <v>397580</v>
          </cell>
          <cell r="C24">
            <v>7500</v>
          </cell>
          <cell r="D24">
            <v>1.8864127974244176E-2</v>
          </cell>
        </row>
        <row r="25">
          <cell r="A25">
            <v>36525</v>
          </cell>
          <cell r="B25">
            <v>521166</v>
          </cell>
          <cell r="C25">
            <v>22473</v>
          </cell>
          <cell r="D25">
            <v>4.3120617998871763E-2</v>
          </cell>
        </row>
        <row r="26">
          <cell r="A26">
            <v>36891</v>
          </cell>
          <cell r="B26">
            <v>550492</v>
          </cell>
          <cell r="C26">
            <v>27898.352651310001</v>
          </cell>
          <cell r="D26">
            <v>5.0678942929797348E-2</v>
          </cell>
        </row>
        <row r="27">
          <cell r="A27">
            <v>37256</v>
          </cell>
          <cell r="B27">
            <v>604093</v>
          </cell>
          <cell r="C27">
            <v>78183.385414000004</v>
          </cell>
          <cell r="D27">
            <v>0.12942276340563458</v>
          </cell>
        </row>
        <row r="28">
          <cell r="A28">
            <v>37621</v>
          </cell>
          <cell r="B28">
            <v>669658.32269745995</v>
          </cell>
          <cell r="C28">
            <v>109802.32269746</v>
          </cell>
          <cell r="D28">
            <v>0.16396768169051307</v>
          </cell>
        </row>
        <row r="29">
          <cell r="A29">
            <v>37986</v>
          </cell>
          <cell r="B29">
            <v>672354.78078100004</v>
          </cell>
          <cell r="C29">
            <v>33788.5483848</v>
          </cell>
          <cell r="D29">
            <v>5.0254046450821079E-2</v>
          </cell>
        </row>
        <row r="30">
          <cell r="A30">
            <v>38352</v>
          </cell>
          <cell r="B30">
            <v>676889.66134578502</v>
          </cell>
          <cell r="C30">
            <v>9967.491</v>
          </cell>
          <cell r="D30">
            <v>1.47254295185758E-2</v>
          </cell>
        </row>
        <row r="31">
          <cell r="A31">
            <v>38717</v>
          </cell>
          <cell r="B31">
            <v>728285.01650268002</v>
          </cell>
          <cell r="C31">
            <v>22804.831257999998</v>
          </cell>
          <cell r="D31">
            <v>3.1313058406050677E-2</v>
          </cell>
        </row>
        <row r="32">
          <cell r="A32">
            <v>39082</v>
          </cell>
          <cell r="B32">
            <v>744830.16192456498</v>
          </cell>
          <cell r="C32">
            <v>5790.4251199999999</v>
          </cell>
          <cell r="D32">
            <v>7.7741549899619173E-3</v>
          </cell>
        </row>
        <row r="33">
          <cell r="A33">
            <v>39447</v>
          </cell>
          <cell r="B33">
            <v>741398.71659117495</v>
          </cell>
          <cell r="C33">
            <v>3499.1327744099999</v>
          </cell>
          <cell r="D33">
            <v>4.7196369458237216E-3</v>
          </cell>
        </row>
        <row r="34">
          <cell r="A34">
            <v>39813</v>
          </cell>
          <cell r="B34">
            <v>779509.36598213995</v>
          </cell>
          <cell r="C34">
            <v>52626.934787190003</v>
          </cell>
          <cell r="D34">
            <v>6.7512896039270659E-2</v>
          </cell>
        </row>
        <row r="35">
          <cell r="A35">
            <v>40178</v>
          </cell>
          <cell r="B35">
            <v>863698.06478945003</v>
          </cell>
          <cell r="C35">
            <v>118626.80921149001</v>
          </cell>
          <cell r="D35">
            <v>0.13734754545317701</v>
          </cell>
        </row>
        <row r="36">
          <cell r="A36" t="str">
            <v>Average (1980 - 2009)</v>
          </cell>
          <cell r="D36">
            <v>5.4377557615346871E-2</v>
          </cell>
        </row>
      </sheetData>
      <sheetData sheetId="13">
        <row r="1">
          <cell r="A1" t="str">
            <v>Exhibit 1.2.03: Moody's Default Rates</v>
          </cell>
        </row>
        <row r="2">
          <cell r="A2" t="str">
            <v>1971 - March 2010</v>
          </cell>
        </row>
        <row r="4">
          <cell r="B4" t="str">
            <v>Trailing-12-Months Rates</v>
          </cell>
        </row>
        <row r="5">
          <cell r="B5" t="str">
            <v>Issuer</v>
          </cell>
          <cell r="F5" t="str">
            <v>Par</v>
          </cell>
        </row>
        <row r="6">
          <cell r="B6" t="str">
            <v>Issuers/Global Spec</v>
          </cell>
          <cell r="C6" t="str">
            <v>Issuers/US Spec</v>
          </cell>
          <cell r="D6" t="str">
            <v>Issuers/Europe Spec</v>
          </cell>
          <cell r="F6" t="str">
            <v>Par/Global Spec</v>
          </cell>
        </row>
        <row r="7">
          <cell r="A7" t="str">
            <v>Year</v>
          </cell>
          <cell r="B7" t="str">
            <v>Global</v>
          </cell>
          <cell r="C7" t="str">
            <v>US</v>
          </cell>
          <cell r="D7" t="str">
            <v>Europe</v>
          </cell>
          <cell r="F7" t="str">
            <v>Global</v>
          </cell>
        </row>
        <row r="8">
          <cell r="A8">
            <v>26298</v>
          </cell>
          <cell r="B8">
            <v>1.1000000000000001</v>
          </cell>
          <cell r="C8">
            <v>1.1399999999999999</v>
          </cell>
          <cell r="F8">
            <v>1.8394472330972866</v>
          </cell>
        </row>
        <row r="9">
          <cell r="A9">
            <v>26664</v>
          </cell>
          <cell r="B9">
            <v>1.88</v>
          </cell>
          <cell r="C9">
            <v>1.94</v>
          </cell>
          <cell r="F9">
            <v>3.9432477066432012</v>
          </cell>
        </row>
        <row r="10">
          <cell r="A10">
            <v>27029</v>
          </cell>
          <cell r="B10">
            <v>1.24</v>
          </cell>
          <cell r="C10">
            <v>1.28</v>
          </cell>
          <cell r="F10">
            <v>2.6040562842004689</v>
          </cell>
        </row>
        <row r="11">
          <cell r="A11">
            <v>27394</v>
          </cell>
          <cell r="B11">
            <v>1.31</v>
          </cell>
          <cell r="C11">
            <v>1.36</v>
          </cell>
          <cell r="F11">
            <v>2.9330240354902339</v>
          </cell>
        </row>
        <row r="12">
          <cell r="A12">
            <v>27759</v>
          </cell>
          <cell r="B12">
            <v>1.73</v>
          </cell>
          <cell r="C12">
            <v>1.79</v>
          </cell>
          <cell r="F12">
            <v>3.5032178556757501</v>
          </cell>
        </row>
        <row r="13">
          <cell r="A13">
            <v>28125</v>
          </cell>
          <cell r="B13">
            <v>0.87</v>
          </cell>
          <cell r="C13">
            <v>0.89</v>
          </cell>
          <cell r="F13">
            <v>1.4381500448761946</v>
          </cell>
        </row>
        <row r="14">
          <cell r="A14">
            <v>28490</v>
          </cell>
          <cell r="B14">
            <v>1.34</v>
          </cell>
          <cell r="C14">
            <v>1.35</v>
          </cell>
          <cell r="F14">
            <v>5.1836504807498898</v>
          </cell>
        </row>
        <row r="15">
          <cell r="A15">
            <v>28855</v>
          </cell>
          <cell r="B15">
            <v>1.78</v>
          </cell>
          <cell r="C15">
            <v>1.79</v>
          </cell>
          <cell r="F15">
            <v>2.1315687325557753</v>
          </cell>
        </row>
        <row r="16">
          <cell r="A16">
            <v>29220</v>
          </cell>
          <cell r="B16">
            <v>0.42</v>
          </cell>
          <cell r="C16">
            <v>0.42</v>
          </cell>
          <cell r="F16">
            <v>0.30263698348804735</v>
          </cell>
        </row>
        <row r="17">
          <cell r="A17">
            <v>29586</v>
          </cell>
          <cell r="B17">
            <v>1.61</v>
          </cell>
          <cell r="C17">
            <v>1.62</v>
          </cell>
          <cell r="F17">
            <v>1.9275353218210358</v>
          </cell>
        </row>
        <row r="18">
          <cell r="A18">
            <v>29951</v>
          </cell>
          <cell r="B18">
            <v>0.7</v>
          </cell>
          <cell r="C18">
            <v>0.71</v>
          </cell>
          <cell r="F18">
            <v>0.77358882932049755</v>
          </cell>
        </row>
        <row r="19">
          <cell r="A19">
            <v>30316</v>
          </cell>
          <cell r="B19">
            <v>3.54</v>
          </cell>
          <cell r="C19">
            <v>3.57</v>
          </cell>
          <cell r="F19">
            <v>5.5167573258466396</v>
          </cell>
        </row>
        <row r="20">
          <cell r="A20">
            <v>30681</v>
          </cell>
          <cell r="B20">
            <v>3.84</v>
          </cell>
          <cell r="C20">
            <v>3.89</v>
          </cell>
          <cell r="F20">
            <v>1.6951430018501867</v>
          </cell>
        </row>
        <row r="21">
          <cell r="A21">
            <v>31047</v>
          </cell>
          <cell r="B21">
            <v>3.33</v>
          </cell>
          <cell r="C21">
            <v>3.39</v>
          </cell>
          <cell r="F21">
            <v>1.7295474752606719</v>
          </cell>
        </row>
        <row r="22">
          <cell r="A22">
            <v>31412</v>
          </cell>
          <cell r="B22">
            <v>3.91</v>
          </cell>
          <cell r="C22">
            <v>3.99</v>
          </cell>
          <cell r="F22">
            <v>2.3476023932710928</v>
          </cell>
        </row>
        <row r="23">
          <cell r="A23">
            <v>31777</v>
          </cell>
          <cell r="B23">
            <v>5.69</v>
          </cell>
          <cell r="C23">
            <v>5.81</v>
          </cell>
          <cell r="F23">
            <v>1.5853229613903896</v>
          </cell>
        </row>
        <row r="24">
          <cell r="A24">
            <v>32142</v>
          </cell>
          <cell r="B24">
            <v>4.26</v>
          </cell>
          <cell r="C24">
            <v>4.32</v>
          </cell>
          <cell r="F24">
            <v>1.1991765666509495</v>
          </cell>
        </row>
        <row r="25">
          <cell r="A25">
            <v>32508</v>
          </cell>
          <cell r="B25">
            <v>3.48</v>
          </cell>
          <cell r="C25">
            <v>3.53</v>
          </cell>
          <cell r="F25">
            <v>3.1721968210615472</v>
          </cell>
        </row>
        <row r="26">
          <cell r="A26">
            <v>32873</v>
          </cell>
          <cell r="B26">
            <v>6.06</v>
          </cell>
          <cell r="C26">
            <v>5.76</v>
          </cell>
          <cell r="F26">
            <v>6.8977358009309899</v>
          </cell>
        </row>
        <row r="27">
          <cell r="A27">
            <v>33238</v>
          </cell>
          <cell r="B27">
            <v>9.85</v>
          </cell>
          <cell r="C27">
            <v>9.74</v>
          </cell>
          <cell r="F27">
            <v>10.945958831138897</v>
          </cell>
        </row>
        <row r="28">
          <cell r="A28">
            <v>33603</v>
          </cell>
          <cell r="B28">
            <v>10.43</v>
          </cell>
          <cell r="C28">
            <v>10.42</v>
          </cell>
          <cell r="F28">
            <v>9.5543432841988754</v>
          </cell>
        </row>
        <row r="29">
          <cell r="A29">
            <v>33969</v>
          </cell>
          <cell r="B29">
            <v>4.9400000000000004</v>
          </cell>
          <cell r="C29">
            <v>5.16</v>
          </cell>
          <cell r="F29">
            <v>3.8034241825177637</v>
          </cell>
        </row>
        <row r="30">
          <cell r="A30">
            <v>34334</v>
          </cell>
          <cell r="B30">
            <v>3.59</v>
          </cell>
          <cell r="C30">
            <v>3.84</v>
          </cell>
          <cell r="F30">
            <v>1.3121614474451475</v>
          </cell>
        </row>
        <row r="31">
          <cell r="A31">
            <v>34699</v>
          </cell>
          <cell r="B31">
            <v>1.91</v>
          </cell>
          <cell r="C31">
            <v>2.06</v>
          </cell>
          <cell r="F31">
            <v>1.26</v>
          </cell>
        </row>
        <row r="32">
          <cell r="A32">
            <v>35064</v>
          </cell>
          <cell r="B32">
            <v>3.26</v>
          </cell>
          <cell r="C32">
            <v>3.63</v>
          </cell>
          <cell r="F32">
            <v>4.49</v>
          </cell>
        </row>
        <row r="33">
          <cell r="A33">
            <v>35430</v>
          </cell>
          <cell r="B33">
            <v>1.64</v>
          </cell>
          <cell r="C33">
            <v>1.92</v>
          </cell>
          <cell r="F33">
            <v>2.31</v>
          </cell>
        </row>
        <row r="34">
          <cell r="A34">
            <v>35795</v>
          </cell>
          <cell r="B34">
            <v>2.0099999999999998</v>
          </cell>
          <cell r="C34">
            <v>2.16</v>
          </cell>
          <cell r="F34">
            <v>2.0299999999999998</v>
          </cell>
        </row>
        <row r="35">
          <cell r="A35">
            <v>36160</v>
          </cell>
          <cell r="B35">
            <v>3.41</v>
          </cell>
          <cell r="C35">
            <v>3.88</v>
          </cell>
          <cell r="F35">
            <v>2.98</v>
          </cell>
        </row>
        <row r="36">
          <cell r="A36">
            <v>36525</v>
          </cell>
          <cell r="B36">
            <v>5.56</v>
          </cell>
          <cell r="C36">
            <v>5.81</v>
          </cell>
          <cell r="F36">
            <v>6.46</v>
          </cell>
        </row>
        <row r="37">
          <cell r="A37">
            <v>36891</v>
          </cell>
          <cell r="B37">
            <v>6.15</v>
          </cell>
          <cell r="C37">
            <v>7.1</v>
          </cell>
          <cell r="D37">
            <v>2.67</v>
          </cell>
          <cell r="F37">
            <v>5.5</v>
          </cell>
        </row>
        <row r="38">
          <cell r="A38">
            <v>37256</v>
          </cell>
          <cell r="B38">
            <v>10.6</v>
          </cell>
          <cell r="C38">
            <v>11.11</v>
          </cell>
          <cell r="D38">
            <v>12.17</v>
          </cell>
          <cell r="F38">
            <v>17.97</v>
          </cell>
        </row>
        <row r="39">
          <cell r="A39">
            <v>37621</v>
          </cell>
          <cell r="B39">
            <v>8.43</v>
          </cell>
          <cell r="C39">
            <v>7.25</v>
          </cell>
          <cell r="D39">
            <v>20.47</v>
          </cell>
          <cell r="F39">
            <v>21.28</v>
          </cell>
        </row>
        <row r="40">
          <cell r="A40">
            <v>37986</v>
          </cell>
          <cell r="B40">
            <v>5.31</v>
          </cell>
          <cell r="C40">
            <v>5.41</v>
          </cell>
          <cell r="D40">
            <v>6.64</v>
          </cell>
          <cell r="F40">
            <v>5.81</v>
          </cell>
        </row>
        <row r="41">
          <cell r="A41">
            <v>38352</v>
          </cell>
          <cell r="B41">
            <v>2.41</v>
          </cell>
          <cell r="C41">
            <v>2.86</v>
          </cell>
          <cell r="D41">
            <v>2</v>
          </cell>
          <cell r="F41">
            <v>2.36</v>
          </cell>
        </row>
        <row r="42">
          <cell r="A42">
            <v>38717</v>
          </cell>
          <cell r="B42">
            <v>1.66</v>
          </cell>
          <cell r="C42">
            <v>2.13</v>
          </cell>
          <cell r="D42">
            <v>0.42</v>
          </cell>
          <cell r="F42">
            <v>3.76</v>
          </cell>
        </row>
        <row r="43">
          <cell r="A43">
            <v>39082</v>
          </cell>
          <cell r="B43">
            <v>1.76</v>
          </cell>
          <cell r="C43">
            <v>1.72</v>
          </cell>
          <cell r="D43">
            <v>2.84</v>
          </cell>
          <cell r="F43">
            <v>1.05</v>
          </cell>
        </row>
        <row r="44">
          <cell r="A44">
            <v>39447</v>
          </cell>
          <cell r="B44">
            <v>0.96</v>
          </cell>
          <cell r="C44">
            <v>1.05</v>
          </cell>
          <cell r="D44">
            <v>1.1100000000000001</v>
          </cell>
          <cell r="F44">
            <v>0.6</v>
          </cell>
        </row>
        <row r="45">
          <cell r="A45">
            <v>39813</v>
          </cell>
          <cell r="B45">
            <v>4.37</v>
          </cell>
          <cell r="C45">
            <v>4.88</v>
          </cell>
          <cell r="D45">
            <v>2.09</v>
          </cell>
          <cell r="F45">
            <v>5.86</v>
          </cell>
        </row>
        <row r="46">
          <cell r="A46">
            <v>40178</v>
          </cell>
          <cell r="B46">
            <v>13.04</v>
          </cell>
          <cell r="C46">
            <v>13.92</v>
          </cell>
          <cell r="D46">
            <v>11.53</v>
          </cell>
          <cell r="F46">
            <v>16.350000000000001</v>
          </cell>
        </row>
        <row r="47">
          <cell r="A47">
            <v>40268</v>
          </cell>
          <cell r="B47">
            <v>9.92</v>
          </cell>
          <cell r="C47">
            <v>10.91</v>
          </cell>
          <cell r="D47">
            <v>7.31</v>
          </cell>
          <cell r="F47">
            <v>10.28</v>
          </cell>
        </row>
        <row r="73">
          <cell r="A73" t="str">
            <v>Average</v>
          </cell>
          <cell r="B73">
            <v>3.9824999999999995</v>
          </cell>
          <cell r="C73">
            <v>4.1377499999999996</v>
          </cell>
          <cell r="D73">
            <v>6.2954545454545467</v>
          </cell>
          <cell r="F73">
            <v>4.6672373399870386</v>
          </cell>
        </row>
      </sheetData>
      <sheetData sheetId="14">
        <row r="1">
          <cell r="A1" t="str">
            <v>Exhibit 1.2.04: S&amp;P Default Rates</v>
          </cell>
        </row>
        <row r="2">
          <cell r="A2" t="str">
            <v>1981 - March 2010</v>
          </cell>
        </row>
        <row r="4">
          <cell r="B4" t="str">
            <v>Trailing-12-Months Issuer Rates</v>
          </cell>
        </row>
        <row r="5">
          <cell r="A5" t="str">
            <v>Year</v>
          </cell>
          <cell r="B5" t="str">
            <v>Global</v>
          </cell>
          <cell r="C5" t="str">
            <v>US</v>
          </cell>
          <cell r="D5" t="str">
            <v>Europe</v>
          </cell>
          <cell r="E5" t="str">
            <v>EM</v>
          </cell>
        </row>
        <row r="6">
          <cell r="A6">
            <v>29951</v>
          </cell>
          <cell r="B6">
            <v>0.61919500000000005</v>
          </cell>
          <cell r="C6">
            <v>0.62111799999999995</v>
          </cell>
        </row>
        <row r="7">
          <cell r="A7">
            <v>30316</v>
          </cell>
          <cell r="B7">
            <v>4.3988269999999998</v>
          </cell>
          <cell r="C7">
            <v>4.4117649999999999</v>
          </cell>
        </row>
        <row r="8">
          <cell r="A8">
            <v>30681</v>
          </cell>
          <cell r="B8">
            <v>2.9239769999999998</v>
          </cell>
          <cell r="C8">
            <v>2.95858</v>
          </cell>
        </row>
        <row r="9">
          <cell r="A9">
            <v>31047</v>
          </cell>
          <cell r="B9">
            <v>3.2432430000000001</v>
          </cell>
          <cell r="C9">
            <v>3.2967029999999999</v>
          </cell>
        </row>
        <row r="10">
          <cell r="A10">
            <v>31412</v>
          </cell>
          <cell r="B10">
            <v>4.2959430000000003</v>
          </cell>
          <cell r="C10">
            <v>4.379562</v>
          </cell>
        </row>
        <row r="11">
          <cell r="A11">
            <v>31777</v>
          </cell>
          <cell r="B11">
            <v>5.6390979999999997</v>
          </cell>
          <cell r="C11">
            <v>5.7251909999999997</v>
          </cell>
        </row>
        <row r="12">
          <cell r="A12">
            <v>32142</v>
          </cell>
          <cell r="B12">
            <v>2.7656480000000001</v>
          </cell>
          <cell r="C12">
            <v>2.8064990000000001</v>
          </cell>
        </row>
        <row r="13">
          <cell r="A13">
            <v>32508</v>
          </cell>
          <cell r="B13">
            <v>3.9421810000000002</v>
          </cell>
          <cell r="C13">
            <v>3.9893619999999999</v>
          </cell>
        </row>
        <row r="14">
          <cell r="A14">
            <v>32873</v>
          </cell>
          <cell r="B14">
            <v>4.5092840000000001</v>
          </cell>
          <cell r="C14">
            <v>4.1610740000000002</v>
          </cell>
        </row>
        <row r="15">
          <cell r="A15">
            <v>33238</v>
          </cell>
          <cell r="B15">
            <v>8.0459770000000006</v>
          </cell>
          <cell r="C15">
            <v>7.8602619999999996</v>
          </cell>
        </row>
        <row r="16">
          <cell r="A16">
            <v>33603</v>
          </cell>
          <cell r="B16">
            <v>10.998308</v>
          </cell>
          <cell r="C16">
            <v>10.671256</v>
          </cell>
        </row>
        <row r="17">
          <cell r="A17">
            <v>33969</v>
          </cell>
          <cell r="B17">
            <v>5.6818179999999998</v>
          </cell>
          <cell r="C17">
            <v>5.8252430000000004</v>
          </cell>
        </row>
        <row r="18">
          <cell r="A18">
            <v>34334</v>
          </cell>
          <cell r="B18">
            <v>2.3008850000000001</v>
          </cell>
          <cell r="C18">
            <v>2.193784</v>
          </cell>
        </row>
        <row r="19">
          <cell r="A19">
            <v>34699</v>
          </cell>
          <cell r="B19">
            <v>2.080444</v>
          </cell>
          <cell r="C19">
            <v>2.1770679999999998</v>
          </cell>
        </row>
        <row r="20">
          <cell r="A20">
            <v>35064</v>
          </cell>
          <cell r="B20">
            <v>3.4730539999999999</v>
          </cell>
          <cell r="C20">
            <v>3.608247</v>
          </cell>
        </row>
        <row r="21">
          <cell r="A21">
            <v>35430</v>
          </cell>
          <cell r="B21">
            <v>1.7758050000000001</v>
          </cell>
          <cell r="C21">
            <v>1.8248180000000001</v>
          </cell>
        </row>
        <row r="22">
          <cell r="A22">
            <v>35795</v>
          </cell>
          <cell r="B22">
            <v>1.964637</v>
          </cell>
          <cell r="C22">
            <v>2.1468929999999999</v>
          </cell>
        </row>
        <row r="23">
          <cell r="A23">
            <v>36160</v>
          </cell>
          <cell r="B23">
            <v>3.6649210000000001</v>
          </cell>
          <cell r="C23">
            <v>3.219697</v>
          </cell>
          <cell r="D23">
            <v>0</v>
          </cell>
          <cell r="E23">
            <v>8.1395350000000004</v>
          </cell>
        </row>
        <row r="24">
          <cell r="A24">
            <v>36525</v>
          </cell>
          <cell r="B24">
            <v>5.4958179999999999</v>
          </cell>
          <cell r="C24">
            <v>5.1587300000000003</v>
          </cell>
          <cell r="D24">
            <v>6.5789470000000003</v>
          </cell>
          <cell r="E24">
            <v>7.1428570000000002</v>
          </cell>
        </row>
        <row r="25">
          <cell r="A25">
            <v>36891</v>
          </cell>
          <cell r="B25">
            <v>5.8361390000000002</v>
          </cell>
          <cell r="C25">
            <v>7</v>
          </cell>
          <cell r="D25">
            <v>2.0202019999999998</v>
          </cell>
          <cell r="E25">
            <v>1.7793589999999999</v>
          </cell>
        </row>
        <row r="26">
          <cell r="A26">
            <v>37256</v>
          </cell>
          <cell r="B26">
            <v>9.5791810000000002</v>
          </cell>
          <cell r="C26">
            <v>10.509804000000001</v>
          </cell>
          <cell r="D26">
            <v>7.3394500000000003</v>
          </cell>
          <cell r="E26">
            <v>5.8823530000000002</v>
          </cell>
        </row>
        <row r="27">
          <cell r="A27">
            <v>37621</v>
          </cell>
          <cell r="B27">
            <v>9.1541139999999999</v>
          </cell>
          <cell r="C27">
            <v>7.11775</v>
          </cell>
          <cell r="D27">
            <v>12.903226</v>
          </cell>
          <cell r="E27">
            <v>15.056818</v>
          </cell>
        </row>
        <row r="28">
          <cell r="A28">
            <v>37986</v>
          </cell>
          <cell r="B28">
            <v>4.899292</v>
          </cell>
          <cell r="C28">
            <v>5.5508829999999998</v>
          </cell>
          <cell r="D28">
            <v>3.424658</v>
          </cell>
          <cell r="E28">
            <v>3.3854169999999999</v>
          </cell>
        </row>
        <row r="29">
          <cell r="A29">
            <v>38352</v>
          </cell>
          <cell r="B29">
            <v>1.891616</v>
          </cell>
          <cell r="C29">
            <v>2.3007399999999998</v>
          </cell>
          <cell r="D29">
            <v>1.2269939999999999</v>
          </cell>
          <cell r="E29">
            <v>0.731707</v>
          </cell>
        </row>
        <row r="30">
          <cell r="A30">
            <v>38717</v>
          </cell>
          <cell r="B30">
            <v>1.3475839999999999</v>
          </cell>
          <cell r="C30">
            <v>1.8768769999999999</v>
          </cell>
          <cell r="D30">
            <v>0.55555600000000005</v>
          </cell>
          <cell r="E30">
            <v>0.212314</v>
          </cell>
        </row>
        <row r="31">
          <cell r="A31">
            <v>39082</v>
          </cell>
          <cell r="B31">
            <v>1.0900000000000001</v>
          </cell>
          <cell r="C31">
            <v>1.26</v>
          </cell>
          <cell r="D31">
            <v>2.0699999999999998</v>
          </cell>
          <cell r="E31">
            <v>0.38</v>
          </cell>
        </row>
        <row r="32">
          <cell r="A32">
            <v>39447</v>
          </cell>
          <cell r="B32">
            <v>0.86</v>
          </cell>
          <cell r="C32">
            <v>0.97</v>
          </cell>
          <cell r="D32">
            <v>0.95</v>
          </cell>
          <cell r="E32">
            <v>0.18</v>
          </cell>
        </row>
        <row r="33">
          <cell r="A33">
            <v>39813</v>
          </cell>
          <cell r="B33">
            <v>3.47</v>
          </cell>
          <cell r="C33">
            <v>4.03</v>
          </cell>
          <cell r="D33">
            <v>2.56</v>
          </cell>
          <cell r="E33">
            <v>2.12</v>
          </cell>
        </row>
        <row r="34">
          <cell r="A34">
            <v>40178</v>
          </cell>
          <cell r="B34">
            <v>9.23</v>
          </cell>
          <cell r="C34">
            <v>10.92</v>
          </cell>
          <cell r="D34">
            <v>7.5</v>
          </cell>
          <cell r="E34">
            <v>5.91</v>
          </cell>
        </row>
        <row r="35">
          <cell r="A35">
            <v>40237</v>
          </cell>
          <cell r="B35">
            <v>8.65</v>
          </cell>
          <cell r="C35">
            <v>10.48</v>
          </cell>
          <cell r="D35">
            <v>7.73</v>
          </cell>
          <cell r="E35">
            <v>4.3099999999999996</v>
          </cell>
        </row>
        <row r="36">
          <cell r="A36">
            <v>40268</v>
          </cell>
          <cell r="B36" t="str">
            <v>NA</v>
          </cell>
          <cell r="C36">
            <v>10</v>
          </cell>
          <cell r="D36" t="str">
            <v>NA</v>
          </cell>
          <cell r="E36" t="str">
            <v>NA</v>
          </cell>
        </row>
        <row r="38">
          <cell r="A38" t="str">
            <v>Average</v>
          </cell>
          <cell r="B38">
            <v>4.4608996333333346</v>
          </cell>
          <cell r="C38">
            <v>4.8081259999999997</v>
          </cell>
          <cell r="D38">
            <v>4.2199256153846161</v>
          </cell>
          <cell r="E38">
            <v>4.2484892307692315</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recovery rates"/>
      <sheetName val="Defaulted Issuers"/>
      <sheetName val="Altman DE list"/>
      <sheetName val="Defaulted Issuers Q1"/>
      <sheetName val="Defaulted Issuers Q2"/>
      <sheetName val="Pivot Tables"/>
      <sheetName val="Potential Defaulters"/>
      <sheetName val="Index Exit Prices"/>
      <sheetName val="Distribution by Type"/>
      <sheetName val="LookupTables"/>
      <sheetName val="PricingData"/>
      <sheetName val="Defaults Weekly"/>
      <sheetName val="Other Events"/>
    </sheetNames>
    <sheetDataSet>
      <sheetData sheetId="0">
        <row r="6">
          <cell r="B6" t="str">
            <v>LTM</v>
          </cell>
          <cell r="E6" t="str">
            <v>Q1 2009</v>
          </cell>
          <cell r="H6" t="str">
            <v>Q2 2009</v>
          </cell>
        </row>
        <row r="7">
          <cell r="A7" t="str">
            <v>Sector</v>
          </cell>
          <cell r="B7" t="str">
            <v>Loans</v>
          </cell>
          <cell r="C7" t="str">
            <v>Sr</v>
          </cell>
          <cell r="E7" t="str">
            <v>Loans</v>
          </cell>
          <cell r="F7" t="str">
            <v>Sr</v>
          </cell>
          <cell r="H7" t="str">
            <v>Loans</v>
          </cell>
          <cell r="I7" t="str">
            <v>Sr</v>
          </cell>
        </row>
        <row r="8">
          <cell r="A8" t="str">
            <v>Loan-only Issuers</v>
          </cell>
          <cell r="B8">
            <v>49.5</v>
          </cell>
          <cell r="E8">
            <v>23</v>
          </cell>
          <cell r="H8">
            <v>64.900000000000006</v>
          </cell>
        </row>
        <row r="9">
          <cell r="A9" t="str">
            <v>Loan+Bond Issuers</v>
          </cell>
          <cell r="B9">
            <v>58.423611111111114</v>
          </cell>
          <cell r="C9">
            <v>11.625526315789473</v>
          </cell>
          <cell r="E9">
            <v>49.1875</v>
          </cell>
          <cell r="F9">
            <v>8.7356250000000006</v>
          </cell>
          <cell r="H9">
            <v>72.734375</v>
          </cell>
          <cell r="I9">
            <v>17.8125</v>
          </cell>
        </row>
        <row r="10">
          <cell r="A10" t="str">
            <v>Bond-only Issuers</v>
          </cell>
          <cell r="C10">
            <v>29.065379614325071</v>
          </cell>
          <cell r="F10">
            <v>23.146227272727273</v>
          </cell>
          <cell r="I10">
            <v>31.7</v>
          </cell>
        </row>
        <row r="11">
          <cell r="A11" t="str">
            <v>All</v>
          </cell>
          <cell r="B11">
            <v>56.433035714285715</v>
          </cell>
          <cell r="C11">
            <v>24.833078383838384</v>
          </cell>
          <cell r="E11">
            <v>43.95</v>
          </cell>
          <cell r="F11">
            <v>19.028912337662341</v>
          </cell>
          <cell r="H11">
            <v>70.669642857142861</v>
          </cell>
          <cell r="I11">
            <v>27.732142857142858</v>
          </cell>
        </row>
      </sheetData>
      <sheetData sheetId="1"/>
      <sheetData sheetId="2"/>
      <sheetData sheetId="3"/>
      <sheetData sheetId="4"/>
      <sheetData sheetId="5"/>
      <sheetData sheetId="6"/>
      <sheetData sheetId="7"/>
      <sheetData sheetId="8"/>
      <sheetData sheetId="9"/>
      <sheetData sheetId="10"/>
      <sheetData sheetId="11">
        <row r="1">
          <cell r="A1" t="str">
            <v>ReportDate</v>
          </cell>
        </row>
        <row r="2">
          <cell r="A2">
            <v>40008</v>
          </cell>
        </row>
        <row r="3">
          <cell r="A3">
            <v>40008</v>
          </cell>
        </row>
        <row r="4">
          <cell r="A4">
            <v>40008</v>
          </cell>
        </row>
        <row r="5">
          <cell r="A5">
            <v>40008</v>
          </cell>
        </row>
        <row r="6">
          <cell r="A6">
            <v>40008</v>
          </cell>
        </row>
        <row r="7">
          <cell r="A7">
            <v>40008</v>
          </cell>
        </row>
        <row r="8">
          <cell r="A8">
            <v>40008</v>
          </cell>
        </row>
        <row r="9">
          <cell r="A9">
            <v>40008</v>
          </cell>
        </row>
        <row r="10">
          <cell r="A10">
            <v>40008</v>
          </cell>
        </row>
        <row r="11">
          <cell r="A11">
            <v>40008</v>
          </cell>
        </row>
        <row r="12">
          <cell r="A12">
            <v>40008</v>
          </cell>
        </row>
        <row r="13">
          <cell r="A13">
            <v>40008</v>
          </cell>
        </row>
        <row r="14">
          <cell r="A14">
            <v>40008</v>
          </cell>
        </row>
        <row r="15">
          <cell r="A15">
            <v>40008</v>
          </cell>
        </row>
        <row r="16">
          <cell r="A16">
            <v>40008</v>
          </cell>
        </row>
        <row r="17">
          <cell r="A17">
            <v>40008</v>
          </cell>
        </row>
        <row r="18">
          <cell r="A18">
            <v>40008</v>
          </cell>
        </row>
        <row r="19">
          <cell r="A19">
            <v>40008</v>
          </cell>
        </row>
        <row r="20">
          <cell r="A20">
            <v>40008</v>
          </cell>
        </row>
        <row r="21">
          <cell r="A21">
            <v>40008</v>
          </cell>
        </row>
        <row r="22">
          <cell r="A22">
            <v>40008</v>
          </cell>
        </row>
        <row r="23">
          <cell r="A23">
            <v>40008</v>
          </cell>
        </row>
        <row r="24">
          <cell r="A24">
            <v>40008</v>
          </cell>
        </row>
        <row r="25">
          <cell r="A25">
            <v>40008</v>
          </cell>
        </row>
        <row r="26">
          <cell r="A26">
            <v>40008</v>
          </cell>
        </row>
        <row r="27">
          <cell r="A27">
            <v>40008</v>
          </cell>
        </row>
        <row r="28">
          <cell r="A28">
            <v>40008</v>
          </cell>
        </row>
        <row r="29">
          <cell r="A29">
            <v>40008</v>
          </cell>
        </row>
        <row r="30">
          <cell r="A30">
            <v>40008</v>
          </cell>
        </row>
        <row r="31">
          <cell r="A31">
            <v>40008</v>
          </cell>
        </row>
        <row r="32">
          <cell r="A32">
            <v>40008</v>
          </cell>
        </row>
        <row r="33">
          <cell r="A33">
            <v>40008</v>
          </cell>
        </row>
        <row r="34">
          <cell r="A34">
            <v>40008</v>
          </cell>
        </row>
        <row r="35">
          <cell r="A35">
            <v>40008</v>
          </cell>
        </row>
        <row r="36">
          <cell r="A36">
            <v>40008</v>
          </cell>
        </row>
        <row r="37">
          <cell r="A37">
            <v>40008</v>
          </cell>
        </row>
        <row r="38">
          <cell r="A38">
            <v>40008</v>
          </cell>
        </row>
        <row r="39">
          <cell r="A39">
            <v>40008</v>
          </cell>
        </row>
        <row r="40">
          <cell r="A40">
            <v>40008</v>
          </cell>
        </row>
        <row r="41">
          <cell r="A41">
            <v>40008</v>
          </cell>
        </row>
        <row r="42">
          <cell r="A42">
            <v>40008</v>
          </cell>
        </row>
        <row r="43">
          <cell r="A43">
            <v>40008</v>
          </cell>
        </row>
        <row r="44">
          <cell r="A44">
            <v>40008</v>
          </cell>
        </row>
        <row r="45">
          <cell r="A45">
            <v>40008</v>
          </cell>
        </row>
        <row r="46">
          <cell r="A46">
            <v>40008</v>
          </cell>
        </row>
        <row r="47">
          <cell r="A47">
            <v>40008</v>
          </cell>
        </row>
        <row r="48">
          <cell r="A48">
            <v>40008</v>
          </cell>
        </row>
        <row r="49">
          <cell r="A49">
            <v>40008</v>
          </cell>
        </row>
        <row r="50">
          <cell r="A50">
            <v>40008</v>
          </cell>
        </row>
        <row r="51">
          <cell r="A51">
            <v>40008</v>
          </cell>
        </row>
        <row r="52">
          <cell r="A52">
            <v>40008</v>
          </cell>
        </row>
        <row r="53">
          <cell r="A53">
            <v>40008</v>
          </cell>
        </row>
        <row r="54">
          <cell r="A54">
            <v>40008</v>
          </cell>
        </row>
        <row r="55">
          <cell r="A55">
            <v>40008</v>
          </cell>
        </row>
        <row r="56">
          <cell r="A56">
            <v>40008</v>
          </cell>
        </row>
        <row r="57">
          <cell r="A57">
            <v>40008</v>
          </cell>
        </row>
        <row r="58">
          <cell r="A58">
            <v>40008</v>
          </cell>
        </row>
        <row r="59">
          <cell r="A59">
            <v>40008</v>
          </cell>
        </row>
        <row r="60">
          <cell r="A60">
            <v>40008</v>
          </cell>
        </row>
        <row r="61">
          <cell r="A61">
            <v>40008</v>
          </cell>
        </row>
        <row r="62">
          <cell r="A62">
            <v>40008</v>
          </cell>
        </row>
        <row r="63">
          <cell r="A63">
            <v>40008</v>
          </cell>
        </row>
        <row r="64">
          <cell r="A64">
            <v>40008</v>
          </cell>
        </row>
        <row r="65">
          <cell r="A65">
            <v>40008</v>
          </cell>
        </row>
        <row r="66">
          <cell r="A66">
            <v>40008</v>
          </cell>
        </row>
        <row r="67">
          <cell r="A67">
            <v>40008</v>
          </cell>
        </row>
        <row r="68">
          <cell r="A68">
            <v>40008</v>
          </cell>
        </row>
        <row r="69">
          <cell r="A69">
            <v>40008</v>
          </cell>
        </row>
        <row r="70">
          <cell r="A70">
            <v>40008</v>
          </cell>
        </row>
        <row r="71">
          <cell r="A71">
            <v>40008</v>
          </cell>
        </row>
        <row r="72">
          <cell r="A72">
            <v>40008</v>
          </cell>
        </row>
        <row r="73">
          <cell r="A73">
            <v>40008</v>
          </cell>
        </row>
        <row r="74">
          <cell r="A74">
            <v>40008</v>
          </cell>
        </row>
        <row r="75">
          <cell r="A75">
            <v>40008</v>
          </cell>
        </row>
        <row r="76">
          <cell r="A76">
            <v>40008</v>
          </cell>
        </row>
        <row r="77">
          <cell r="A77">
            <v>40008</v>
          </cell>
        </row>
        <row r="78">
          <cell r="A78">
            <v>40008</v>
          </cell>
        </row>
        <row r="79">
          <cell r="A79">
            <v>40008</v>
          </cell>
        </row>
        <row r="80">
          <cell r="A80">
            <v>40008</v>
          </cell>
        </row>
        <row r="81">
          <cell r="A81">
            <v>40008</v>
          </cell>
        </row>
        <row r="82">
          <cell r="A82">
            <v>40008</v>
          </cell>
        </row>
        <row r="83">
          <cell r="A83">
            <v>40008</v>
          </cell>
        </row>
        <row r="84">
          <cell r="A84">
            <v>40008</v>
          </cell>
        </row>
        <row r="85">
          <cell r="A85">
            <v>40008</v>
          </cell>
        </row>
        <row r="86">
          <cell r="A86">
            <v>40008</v>
          </cell>
        </row>
        <row r="87">
          <cell r="A87">
            <v>40008</v>
          </cell>
        </row>
        <row r="88">
          <cell r="A88">
            <v>40008</v>
          </cell>
        </row>
        <row r="89">
          <cell r="A89">
            <v>40008</v>
          </cell>
        </row>
        <row r="90">
          <cell r="A90">
            <v>40008</v>
          </cell>
        </row>
        <row r="91">
          <cell r="A91">
            <v>40008</v>
          </cell>
        </row>
        <row r="92">
          <cell r="A92">
            <v>40008</v>
          </cell>
        </row>
        <row r="93">
          <cell r="A93">
            <v>40008</v>
          </cell>
        </row>
        <row r="94">
          <cell r="A94">
            <v>40008</v>
          </cell>
        </row>
        <row r="95">
          <cell r="A95">
            <v>40008</v>
          </cell>
        </row>
        <row r="96">
          <cell r="A96">
            <v>40008</v>
          </cell>
        </row>
        <row r="97">
          <cell r="A97">
            <v>40008</v>
          </cell>
        </row>
        <row r="98">
          <cell r="A98">
            <v>40008</v>
          </cell>
        </row>
        <row r="99">
          <cell r="A99">
            <v>40008</v>
          </cell>
        </row>
        <row r="100">
          <cell r="A100">
            <v>40008</v>
          </cell>
        </row>
        <row r="101">
          <cell r="A101">
            <v>40008</v>
          </cell>
        </row>
        <row r="102">
          <cell r="A102">
            <v>40008</v>
          </cell>
        </row>
        <row r="103">
          <cell r="A103">
            <v>40008</v>
          </cell>
        </row>
        <row r="104">
          <cell r="A104">
            <v>40008</v>
          </cell>
        </row>
        <row r="105">
          <cell r="A105">
            <v>40008</v>
          </cell>
        </row>
        <row r="106">
          <cell r="A106">
            <v>40008</v>
          </cell>
        </row>
        <row r="107">
          <cell r="A107">
            <v>40008</v>
          </cell>
        </row>
        <row r="108">
          <cell r="A108">
            <v>40008</v>
          </cell>
        </row>
        <row r="109">
          <cell r="A109">
            <v>40008</v>
          </cell>
        </row>
        <row r="110">
          <cell r="A110">
            <v>40008</v>
          </cell>
        </row>
        <row r="111">
          <cell r="A111">
            <v>40008</v>
          </cell>
        </row>
        <row r="112">
          <cell r="A112">
            <v>40008</v>
          </cell>
        </row>
        <row r="113">
          <cell r="A113">
            <v>40008</v>
          </cell>
        </row>
        <row r="114">
          <cell r="A114">
            <v>40008</v>
          </cell>
        </row>
        <row r="115">
          <cell r="A115">
            <v>40008</v>
          </cell>
        </row>
        <row r="116">
          <cell r="A116">
            <v>40008</v>
          </cell>
        </row>
        <row r="117">
          <cell r="A117">
            <v>40008</v>
          </cell>
        </row>
        <row r="118">
          <cell r="A118">
            <v>40008</v>
          </cell>
        </row>
        <row r="119">
          <cell r="A119">
            <v>40008</v>
          </cell>
        </row>
        <row r="120">
          <cell r="A120">
            <v>40008</v>
          </cell>
        </row>
        <row r="121">
          <cell r="A121">
            <v>40008</v>
          </cell>
        </row>
        <row r="122">
          <cell r="A122">
            <v>40008</v>
          </cell>
        </row>
        <row r="123">
          <cell r="A123">
            <v>40008</v>
          </cell>
        </row>
        <row r="124">
          <cell r="A124">
            <v>40008</v>
          </cell>
        </row>
        <row r="125">
          <cell r="A125">
            <v>40008</v>
          </cell>
        </row>
        <row r="126">
          <cell r="A126">
            <v>40008</v>
          </cell>
        </row>
        <row r="127">
          <cell r="A127">
            <v>40008</v>
          </cell>
        </row>
        <row r="128">
          <cell r="A128">
            <v>40008</v>
          </cell>
        </row>
        <row r="129">
          <cell r="A129">
            <v>40008</v>
          </cell>
        </row>
        <row r="130">
          <cell r="A130">
            <v>40008</v>
          </cell>
        </row>
        <row r="131">
          <cell r="A131">
            <v>40008</v>
          </cell>
        </row>
        <row r="132">
          <cell r="A132">
            <v>40008</v>
          </cell>
        </row>
        <row r="133">
          <cell r="A133">
            <v>40008</v>
          </cell>
        </row>
        <row r="134">
          <cell r="A134">
            <v>40008</v>
          </cell>
        </row>
        <row r="135">
          <cell r="A135">
            <v>40008</v>
          </cell>
        </row>
        <row r="136">
          <cell r="A136">
            <v>40008</v>
          </cell>
        </row>
        <row r="137">
          <cell r="A137">
            <v>40008</v>
          </cell>
        </row>
        <row r="138">
          <cell r="A138">
            <v>40008</v>
          </cell>
        </row>
        <row r="139">
          <cell r="A139">
            <v>40008</v>
          </cell>
        </row>
        <row r="140">
          <cell r="A140">
            <v>40008</v>
          </cell>
        </row>
        <row r="141">
          <cell r="A141">
            <v>40008</v>
          </cell>
        </row>
        <row r="142">
          <cell r="A142">
            <v>40008</v>
          </cell>
        </row>
        <row r="143">
          <cell r="A143">
            <v>40008</v>
          </cell>
        </row>
        <row r="144">
          <cell r="A144">
            <v>40008</v>
          </cell>
        </row>
        <row r="145">
          <cell r="A145">
            <v>40008</v>
          </cell>
        </row>
        <row r="146">
          <cell r="A146">
            <v>40008</v>
          </cell>
        </row>
        <row r="147">
          <cell r="A147">
            <v>40008</v>
          </cell>
        </row>
        <row r="148">
          <cell r="A148">
            <v>40008</v>
          </cell>
        </row>
        <row r="149">
          <cell r="A149">
            <v>40008</v>
          </cell>
        </row>
        <row r="150">
          <cell r="A150">
            <v>40008</v>
          </cell>
        </row>
        <row r="151">
          <cell r="A151">
            <v>40008</v>
          </cell>
        </row>
        <row r="152">
          <cell r="A152">
            <v>40008</v>
          </cell>
        </row>
        <row r="153">
          <cell r="A153">
            <v>40008</v>
          </cell>
        </row>
        <row r="154">
          <cell r="A154">
            <v>40008</v>
          </cell>
        </row>
        <row r="155">
          <cell r="A155">
            <v>40008</v>
          </cell>
        </row>
        <row r="156">
          <cell r="A156">
            <v>40008</v>
          </cell>
        </row>
        <row r="157">
          <cell r="A157">
            <v>40008</v>
          </cell>
        </row>
        <row r="158">
          <cell r="A158">
            <v>40008</v>
          </cell>
        </row>
        <row r="159">
          <cell r="A159">
            <v>40008</v>
          </cell>
        </row>
        <row r="160">
          <cell r="A160">
            <v>40008</v>
          </cell>
        </row>
        <row r="161">
          <cell r="A161">
            <v>40008</v>
          </cell>
        </row>
        <row r="162">
          <cell r="A162">
            <v>40008</v>
          </cell>
        </row>
        <row r="163">
          <cell r="A163">
            <v>40008</v>
          </cell>
        </row>
        <row r="164">
          <cell r="A164">
            <v>40008</v>
          </cell>
        </row>
        <row r="165">
          <cell r="A165">
            <v>40008</v>
          </cell>
        </row>
        <row r="166">
          <cell r="A166">
            <v>40008</v>
          </cell>
        </row>
        <row r="167">
          <cell r="A167">
            <v>40008</v>
          </cell>
        </row>
        <row r="168">
          <cell r="A168">
            <v>40008</v>
          </cell>
        </row>
        <row r="169">
          <cell r="A169">
            <v>40008</v>
          </cell>
        </row>
        <row r="170">
          <cell r="A170">
            <v>40008</v>
          </cell>
        </row>
        <row r="171">
          <cell r="A171">
            <v>40008</v>
          </cell>
        </row>
        <row r="172">
          <cell r="A172">
            <v>40008</v>
          </cell>
        </row>
        <row r="173">
          <cell r="A173">
            <v>40008</v>
          </cell>
        </row>
        <row r="174">
          <cell r="A174">
            <v>40008</v>
          </cell>
        </row>
        <row r="175">
          <cell r="A175">
            <v>40008</v>
          </cell>
        </row>
        <row r="176">
          <cell r="A176">
            <v>40008</v>
          </cell>
        </row>
        <row r="177">
          <cell r="A177">
            <v>40008</v>
          </cell>
        </row>
        <row r="178">
          <cell r="A178">
            <v>40008</v>
          </cell>
        </row>
        <row r="179">
          <cell r="A179">
            <v>40008</v>
          </cell>
        </row>
        <row r="180">
          <cell r="A180">
            <v>40008</v>
          </cell>
        </row>
        <row r="181">
          <cell r="A181">
            <v>40008</v>
          </cell>
        </row>
        <row r="182">
          <cell r="A182">
            <v>40008</v>
          </cell>
        </row>
        <row r="183">
          <cell r="A183">
            <v>40008</v>
          </cell>
        </row>
        <row r="184">
          <cell r="A184">
            <v>40008</v>
          </cell>
        </row>
        <row r="185">
          <cell r="A185">
            <v>40008</v>
          </cell>
        </row>
        <row r="186">
          <cell r="A186">
            <v>40008</v>
          </cell>
        </row>
        <row r="187">
          <cell r="A187">
            <v>40008</v>
          </cell>
        </row>
        <row r="188">
          <cell r="A188">
            <v>40008</v>
          </cell>
        </row>
        <row r="189">
          <cell r="A189">
            <v>40008</v>
          </cell>
        </row>
        <row r="190">
          <cell r="A190">
            <v>40008</v>
          </cell>
        </row>
        <row r="191">
          <cell r="A191">
            <v>40008</v>
          </cell>
        </row>
        <row r="192">
          <cell r="A192">
            <v>40008</v>
          </cell>
        </row>
        <row r="193">
          <cell r="A193">
            <v>40008</v>
          </cell>
        </row>
        <row r="194">
          <cell r="A194">
            <v>40008</v>
          </cell>
        </row>
        <row r="195">
          <cell r="A195">
            <v>40008</v>
          </cell>
        </row>
        <row r="196">
          <cell r="A196">
            <v>40008</v>
          </cell>
        </row>
        <row r="197">
          <cell r="A197">
            <v>40008</v>
          </cell>
        </row>
        <row r="198">
          <cell r="A198">
            <v>40008</v>
          </cell>
        </row>
        <row r="199">
          <cell r="A199">
            <v>40008</v>
          </cell>
        </row>
        <row r="200">
          <cell r="A200">
            <v>40008</v>
          </cell>
        </row>
        <row r="201">
          <cell r="A201">
            <v>40008</v>
          </cell>
        </row>
        <row r="202">
          <cell r="A202">
            <v>40008</v>
          </cell>
        </row>
        <row r="203">
          <cell r="A203">
            <v>40008</v>
          </cell>
        </row>
        <row r="204">
          <cell r="A204">
            <v>40008</v>
          </cell>
        </row>
        <row r="205">
          <cell r="A205">
            <v>40008</v>
          </cell>
        </row>
        <row r="206">
          <cell r="A206">
            <v>40008</v>
          </cell>
        </row>
        <row r="207">
          <cell r="A207">
            <v>40008</v>
          </cell>
        </row>
        <row r="208">
          <cell r="A208">
            <v>40008</v>
          </cell>
        </row>
        <row r="209">
          <cell r="A209">
            <v>40008</v>
          </cell>
        </row>
        <row r="210">
          <cell r="A210">
            <v>40008</v>
          </cell>
        </row>
        <row r="211">
          <cell r="A211">
            <v>40008</v>
          </cell>
        </row>
        <row r="212">
          <cell r="A212">
            <v>40008</v>
          </cell>
        </row>
        <row r="213">
          <cell r="A213">
            <v>40008</v>
          </cell>
        </row>
        <row r="214">
          <cell r="A214">
            <v>40008</v>
          </cell>
        </row>
        <row r="215">
          <cell r="A215">
            <v>40008</v>
          </cell>
        </row>
        <row r="216">
          <cell r="A216">
            <v>40008</v>
          </cell>
        </row>
        <row r="217">
          <cell r="A217">
            <v>40008</v>
          </cell>
        </row>
        <row r="218">
          <cell r="A218">
            <v>40008</v>
          </cell>
        </row>
        <row r="219">
          <cell r="A219">
            <v>40008</v>
          </cell>
        </row>
        <row r="220">
          <cell r="A220">
            <v>40008</v>
          </cell>
        </row>
        <row r="221">
          <cell r="A221">
            <v>40008</v>
          </cell>
        </row>
        <row r="222">
          <cell r="A222">
            <v>40008</v>
          </cell>
        </row>
        <row r="223">
          <cell r="A223">
            <v>40008</v>
          </cell>
        </row>
        <row r="224">
          <cell r="A224">
            <v>40008</v>
          </cell>
        </row>
        <row r="225">
          <cell r="A225">
            <v>40008</v>
          </cell>
        </row>
        <row r="226">
          <cell r="A226">
            <v>40008</v>
          </cell>
        </row>
        <row r="227">
          <cell r="A227">
            <v>40008</v>
          </cell>
        </row>
        <row r="228">
          <cell r="A228">
            <v>40008</v>
          </cell>
        </row>
        <row r="229">
          <cell r="A229">
            <v>40008</v>
          </cell>
        </row>
        <row r="230">
          <cell r="A230">
            <v>40008</v>
          </cell>
        </row>
        <row r="231">
          <cell r="A231">
            <v>40008</v>
          </cell>
        </row>
        <row r="232">
          <cell r="A232">
            <v>40008</v>
          </cell>
        </row>
        <row r="233">
          <cell r="A233">
            <v>40008</v>
          </cell>
        </row>
        <row r="234">
          <cell r="A234">
            <v>40008</v>
          </cell>
        </row>
        <row r="235">
          <cell r="A235">
            <v>40008</v>
          </cell>
        </row>
        <row r="236">
          <cell r="A236">
            <v>40008</v>
          </cell>
        </row>
        <row r="237">
          <cell r="A237">
            <v>40008</v>
          </cell>
        </row>
        <row r="238">
          <cell r="A238">
            <v>40008</v>
          </cell>
        </row>
        <row r="239">
          <cell r="A239">
            <v>40008</v>
          </cell>
        </row>
        <row r="240">
          <cell r="A240">
            <v>40008</v>
          </cell>
        </row>
        <row r="241">
          <cell r="A241">
            <v>40008</v>
          </cell>
        </row>
        <row r="242">
          <cell r="A242">
            <v>40008</v>
          </cell>
        </row>
        <row r="243">
          <cell r="A243">
            <v>40008</v>
          </cell>
        </row>
        <row r="244">
          <cell r="A244">
            <v>40008</v>
          </cell>
        </row>
        <row r="245">
          <cell r="A245">
            <v>40008</v>
          </cell>
        </row>
        <row r="246">
          <cell r="A246">
            <v>40008</v>
          </cell>
        </row>
        <row r="247">
          <cell r="A247">
            <v>40008</v>
          </cell>
        </row>
        <row r="248">
          <cell r="A248">
            <v>40008</v>
          </cell>
        </row>
        <row r="249">
          <cell r="A249">
            <v>40008</v>
          </cell>
        </row>
        <row r="250">
          <cell r="A250">
            <v>40008</v>
          </cell>
        </row>
        <row r="251">
          <cell r="A251">
            <v>40008</v>
          </cell>
        </row>
        <row r="252">
          <cell r="A252">
            <v>40008</v>
          </cell>
        </row>
        <row r="253">
          <cell r="A253">
            <v>40008</v>
          </cell>
        </row>
        <row r="254">
          <cell r="A254">
            <v>40008</v>
          </cell>
        </row>
        <row r="255">
          <cell r="A255">
            <v>40008</v>
          </cell>
        </row>
        <row r="256">
          <cell r="A256">
            <v>40008</v>
          </cell>
        </row>
        <row r="257">
          <cell r="A257">
            <v>40008</v>
          </cell>
        </row>
        <row r="258">
          <cell r="A258">
            <v>40008</v>
          </cell>
        </row>
        <row r="259">
          <cell r="A259">
            <v>40008</v>
          </cell>
        </row>
        <row r="260">
          <cell r="A260">
            <v>40008</v>
          </cell>
        </row>
        <row r="261">
          <cell r="A261">
            <v>40008</v>
          </cell>
        </row>
        <row r="262">
          <cell r="A262">
            <v>40008</v>
          </cell>
        </row>
        <row r="263">
          <cell r="A263">
            <v>40008</v>
          </cell>
        </row>
        <row r="264">
          <cell r="A264">
            <v>40008</v>
          </cell>
        </row>
        <row r="265">
          <cell r="A265">
            <v>40008</v>
          </cell>
        </row>
        <row r="266">
          <cell r="A266">
            <v>40008</v>
          </cell>
        </row>
        <row r="267">
          <cell r="A267">
            <v>40008</v>
          </cell>
        </row>
        <row r="268">
          <cell r="A268">
            <v>40008</v>
          </cell>
        </row>
        <row r="269">
          <cell r="A269">
            <v>40008</v>
          </cell>
        </row>
        <row r="270">
          <cell r="A270">
            <v>40008</v>
          </cell>
        </row>
        <row r="271">
          <cell r="A271">
            <v>40008</v>
          </cell>
        </row>
        <row r="272">
          <cell r="A272">
            <v>40008</v>
          </cell>
        </row>
        <row r="273">
          <cell r="A273">
            <v>40008</v>
          </cell>
        </row>
        <row r="274">
          <cell r="A274">
            <v>40008</v>
          </cell>
        </row>
        <row r="275">
          <cell r="A275">
            <v>40008</v>
          </cell>
        </row>
        <row r="276">
          <cell r="A276">
            <v>40008</v>
          </cell>
        </row>
        <row r="277">
          <cell r="A277">
            <v>40008</v>
          </cell>
        </row>
        <row r="278">
          <cell r="A278">
            <v>40008</v>
          </cell>
        </row>
        <row r="279">
          <cell r="A279">
            <v>40008</v>
          </cell>
        </row>
        <row r="280">
          <cell r="A280">
            <v>40008</v>
          </cell>
        </row>
        <row r="281">
          <cell r="A281">
            <v>40008</v>
          </cell>
        </row>
        <row r="282">
          <cell r="A282">
            <v>40008</v>
          </cell>
        </row>
        <row r="283">
          <cell r="A283">
            <v>40008</v>
          </cell>
        </row>
        <row r="284">
          <cell r="A284">
            <v>40008</v>
          </cell>
        </row>
        <row r="285">
          <cell r="A285">
            <v>40008</v>
          </cell>
        </row>
        <row r="286">
          <cell r="A286">
            <v>40008</v>
          </cell>
        </row>
        <row r="287">
          <cell r="A287">
            <v>40008</v>
          </cell>
        </row>
        <row r="288">
          <cell r="A288">
            <v>40008</v>
          </cell>
        </row>
        <row r="289">
          <cell r="A289">
            <v>40008</v>
          </cell>
        </row>
        <row r="290">
          <cell r="A290">
            <v>40008</v>
          </cell>
        </row>
        <row r="291">
          <cell r="A291">
            <v>40008</v>
          </cell>
        </row>
        <row r="292">
          <cell r="A292">
            <v>40008</v>
          </cell>
        </row>
        <row r="293">
          <cell r="A293">
            <v>40008</v>
          </cell>
        </row>
        <row r="294">
          <cell r="A294">
            <v>40008</v>
          </cell>
        </row>
        <row r="295">
          <cell r="A295">
            <v>40008</v>
          </cell>
        </row>
        <row r="296">
          <cell r="A296">
            <v>40008</v>
          </cell>
        </row>
        <row r="297">
          <cell r="A297">
            <v>40008</v>
          </cell>
        </row>
        <row r="298">
          <cell r="A298">
            <v>40008</v>
          </cell>
        </row>
        <row r="299">
          <cell r="A299">
            <v>40008</v>
          </cell>
        </row>
        <row r="300">
          <cell r="A300">
            <v>40008</v>
          </cell>
        </row>
        <row r="301">
          <cell r="A301">
            <v>40008</v>
          </cell>
        </row>
        <row r="302">
          <cell r="A302">
            <v>40008</v>
          </cell>
        </row>
        <row r="303">
          <cell r="A303">
            <v>40008</v>
          </cell>
        </row>
        <row r="304">
          <cell r="A304">
            <v>40008</v>
          </cell>
        </row>
        <row r="305">
          <cell r="A305">
            <v>40008</v>
          </cell>
        </row>
        <row r="306">
          <cell r="A306">
            <v>40008</v>
          </cell>
        </row>
        <row r="307">
          <cell r="A307">
            <v>40008</v>
          </cell>
        </row>
        <row r="308">
          <cell r="A308">
            <v>40008</v>
          </cell>
        </row>
        <row r="309">
          <cell r="A309">
            <v>40008</v>
          </cell>
        </row>
        <row r="310">
          <cell r="A310">
            <v>40008</v>
          </cell>
        </row>
        <row r="311">
          <cell r="A311">
            <v>40008</v>
          </cell>
        </row>
        <row r="312">
          <cell r="A312">
            <v>40008</v>
          </cell>
        </row>
        <row r="313">
          <cell r="A313">
            <v>40008</v>
          </cell>
        </row>
        <row r="314">
          <cell r="A314">
            <v>40008</v>
          </cell>
        </row>
        <row r="315">
          <cell r="A315">
            <v>40008</v>
          </cell>
        </row>
        <row r="316">
          <cell r="A316">
            <v>40008</v>
          </cell>
        </row>
        <row r="317">
          <cell r="A317">
            <v>40008</v>
          </cell>
        </row>
        <row r="318">
          <cell r="A318">
            <v>40008</v>
          </cell>
        </row>
        <row r="319">
          <cell r="A319">
            <v>40008</v>
          </cell>
        </row>
        <row r="320">
          <cell r="A320">
            <v>40008</v>
          </cell>
        </row>
        <row r="321">
          <cell r="A321">
            <v>40008</v>
          </cell>
        </row>
        <row r="322">
          <cell r="A322">
            <v>40008</v>
          </cell>
        </row>
        <row r="323">
          <cell r="A323">
            <v>40008</v>
          </cell>
        </row>
        <row r="324">
          <cell r="A324">
            <v>40008</v>
          </cell>
        </row>
        <row r="325">
          <cell r="A325">
            <v>40008</v>
          </cell>
        </row>
        <row r="326">
          <cell r="A326">
            <v>40008</v>
          </cell>
        </row>
        <row r="327">
          <cell r="A327">
            <v>40008</v>
          </cell>
        </row>
        <row r="328">
          <cell r="A328">
            <v>40008</v>
          </cell>
        </row>
        <row r="329">
          <cell r="A329">
            <v>40008</v>
          </cell>
        </row>
        <row r="330">
          <cell r="A330">
            <v>40008</v>
          </cell>
        </row>
        <row r="331">
          <cell r="A331">
            <v>40008</v>
          </cell>
        </row>
        <row r="332">
          <cell r="A332">
            <v>40008</v>
          </cell>
        </row>
        <row r="333">
          <cell r="A333">
            <v>40008</v>
          </cell>
        </row>
        <row r="334">
          <cell r="A334">
            <v>40008</v>
          </cell>
        </row>
        <row r="335">
          <cell r="A335">
            <v>40008</v>
          </cell>
        </row>
        <row r="336">
          <cell r="A336">
            <v>40008</v>
          </cell>
        </row>
        <row r="337">
          <cell r="A337">
            <v>40008</v>
          </cell>
        </row>
        <row r="338">
          <cell r="A338">
            <v>40008</v>
          </cell>
        </row>
        <row r="339">
          <cell r="A339">
            <v>40008</v>
          </cell>
        </row>
        <row r="340">
          <cell r="A340">
            <v>40008</v>
          </cell>
        </row>
        <row r="341">
          <cell r="A341">
            <v>40008</v>
          </cell>
        </row>
        <row r="342">
          <cell r="A342">
            <v>40008</v>
          </cell>
        </row>
        <row r="343">
          <cell r="A343">
            <v>40008</v>
          </cell>
        </row>
        <row r="344">
          <cell r="A344">
            <v>40008</v>
          </cell>
        </row>
        <row r="345">
          <cell r="A345">
            <v>40008</v>
          </cell>
        </row>
        <row r="346">
          <cell r="A346">
            <v>40008</v>
          </cell>
        </row>
        <row r="347">
          <cell r="A347">
            <v>40008</v>
          </cell>
        </row>
        <row r="348">
          <cell r="A348">
            <v>40008</v>
          </cell>
        </row>
        <row r="349">
          <cell r="A349">
            <v>40008</v>
          </cell>
        </row>
        <row r="350">
          <cell r="A350">
            <v>40008</v>
          </cell>
        </row>
        <row r="351">
          <cell r="A351">
            <v>40008</v>
          </cell>
        </row>
        <row r="352">
          <cell r="A352">
            <v>40008</v>
          </cell>
        </row>
        <row r="353">
          <cell r="A353">
            <v>40008</v>
          </cell>
        </row>
        <row r="354">
          <cell r="A354">
            <v>40008</v>
          </cell>
        </row>
        <row r="355">
          <cell r="A355">
            <v>40008</v>
          </cell>
        </row>
        <row r="356">
          <cell r="A356">
            <v>40008</v>
          </cell>
        </row>
        <row r="357">
          <cell r="A357">
            <v>40008</v>
          </cell>
        </row>
        <row r="358">
          <cell r="A358">
            <v>40008</v>
          </cell>
        </row>
        <row r="359">
          <cell r="A359">
            <v>40008</v>
          </cell>
        </row>
        <row r="360">
          <cell r="A360">
            <v>40008</v>
          </cell>
        </row>
        <row r="361">
          <cell r="A361">
            <v>40008</v>
          </cell>
        </row>
        <row r="362">
          <cell r="A362">
            <v>40008</v>
          </cell>
        </row>
        <row r="363">
          <cell r="A363">
            <v>40008</v>
          </cell>
        </row>
        <row r="364">
          <cell r="A364">
            <v>40008</v>
          </cell>
        </row>
        <row r="365">
          <cell r="A365">
            <v>40008</v>
          </cell>
        </row>
        <row r="366">
          <cell r="A366">
            <v>40008</v>
          </cell>
        </row>
        <row r="367">
          <cell r="A367">
            <v>40008</v>
          </cell>
        </row>
        <row r="368">
          <cell r="A368">
            <v>40008</v>
          </cell>
        </row>
        <row r="369">
          <cell r="A369">
            <v>40008</v>
          </cell>
        </row>
        <row r="370">
          <cell r="A370">
            <v>40008</v>
          </cell>
        </row>
        <row r="371">
          <cell r="A371">
            <v>40008</v>
          </cell>
        </row>
        <row r="372">
          <cell r="A372">
            <v>40008</v>
          </cell>
        </row>
        <row r="373">
          <cell r="A373">
            <v>40008</v>
          </cell>
        </row>
        <row r="374">
          <cell r="A374">
            <v>40008</v>
          </cell>
        </row>
        <row r="375">
          <cell r="A375">
            <v>40008</v>
          </cell>
        </row>
        <row r="376">
          <cell r="A376">
            <v>40008</v>
          </cell>
        </row>
        <row r="377">
          <cell r="A377">
            <v>40008</v>
          </cell>
        </row>
        <row r="378">
          <cell r="A378">
            <v>40008</v>
          </cell>
        </row>
        <row r="379">
          <cell r="A379">
            <v>40008</v>
          </cell>
        </row>
        <row r="380">
          <cell r="A380">
            <v>40008</v>
          </cell>
        </row>
        <row r="381">
          <cell r="A381">
            <v>40008</v>
          </cell>
        </row>
        <row r="382">
          <cell r="A382">
            <v>40008</v>
          </cell>
        </row>
        <row r="383">
          <cell r="A383">
            <v>40008</v>
          </cell>
        </row>
        <row r="384">
          <cell r="A384">
            <v>40008</v>
          </cell>
        </row>
        <row r="385">
          <cell r="A385">
            <v>40008</v>
          </cell>
        </row>
        <row r="386">
          <cell r="A386">
            <v>40008</v>
          </cell>
        </row>
        <row r="387">
          <cell r="A387">
            <v>40008</v>
          </cell>
        </row>
        <row r="388">
          <cell r="A388">
            <v>40008</v>
          </cell>
        </row>
        <row r="389">
          <cell r="A389">
            <v>40008</v>
          </cell>
        </row>
        <row r="390">
          <cell r="A390">
            <v>40008</v>
          </cell>
        </row>
        <row r="391">
          <cell r="A391">
            <v>40008</v>
          </cell>
        </row>
        <row r="392">
          <cell r="A392">
            <v>40008</v>
          </cell>
        </row>
        <row r="393">
          <cell r="A393">
            <v>40008</v>
          </cell>
        </row>
        <row r="394">
          <cell r="A394">
            <v>40008</v>
          </cell>
        </row>
        <row r="395">
          <cell r="A395">
            <v>40008</v>
          </cell>
        </row>
        <row r="396">
          <cell r="A396">
            <v>40008</v>
          </cell>
        </row>
        <row r="397">
          <cell r="A397">
            <v>40008</v>
          </cell>
        </row>
        <row r="398">
          <cell r="A398">
            <v>40008</v>
          </cell>
        </row>
        <row r="399">
          <cell r="A399">
            <v>40008</v>
          </cell>
        </row>
        <row r="400">
          <cell r="A400">
            <v>40008</v>
          </cell>
        </row>
        <row r="401">
          <cell r="A401">
            <v>40008</v>
          </cell>
        </row>
        <row r="402">
          <cell r="A402">
            <v>40008</v>
          </cell>
        </row>
        <row r="403">
          <cell r="A403">
            <v>40008</v>
          </cell>
        </row>
        <row r="404">
          <cell r="A404">
            <v>40008</v>
          </cell>
        </row>
        <row r="405">
          <cell r="A405">
            <v>40008</v>
          </cell>
        </row>
        <row r="406">
          <cell r="A406">
            <v>40008</v>
          </cell>
        </row>
        <row r="407">
          <cell r="A407">
            <v>40008</v>
          </cell>
        </row>
        <row r="408">
          <cell r="A408">
            <v>40008</v>
          </cell>
        </row>
        <row r="409">
          <cell r="A409">
            <v>40008</v>
          </cell>
        </row>
        <row r="410">
          <cell r="A410">
            <v>40008</v>
          </cell>
        </row>
        <row r="411">
          <cell r="A411">
            <v>40008</v>
          </cell>
        </row>
        <row r="412">
          <cell r="A412">
            <v>40008</v>
          </cell>
        </row>
        <row r="413">
          <cell r="A413">
            <v>40008</v>
          </cell>
        </row>
        <row r="414">
          <cell r="A414">
            <v>40008</v>
          </cell>
        </row>
        <row r="415">
          <cell r="A415">
            <v>40008</v>
          </cell>
        </row>
        <row r="416">
          <cell r="A416">
            <v>40008</v>
          </cell>
        </row>
        <row r="417">
          <cell r="A417">
            <v>40008</v>
          </cell>
        </row>
        <row r="418">
          <cell r="A418">
            <v>40008</v>
          </cell>
        </row>
        <row r="419">
          <cell r="A419">
            <v>40008</v>
          </cell>
        </row>
        <row r="420">
          <cell r="A420">
            <v>40008</v>
          </cell>
        </row>
        <row r="421">
          <cell r="A421">
            <v>40008</v>
          </cell>
        </row>
        <row r="422">
          <cell r="A422">
            <v>40008</v>
          </cell>
        </row>
        <row r="423">
          <cell r="A423">
            <v>40008</v>
          </cell>
        </row>
        <row r="424">
          <cell r="A424">
            <v>40008</v>
          </cell>
        </row>
        <row r="425">
          <cell r="A425">
            <v>40008</v>
          </cell>
        </row>
        <row r="426">
          <cell r="A426">
            <v>40008</v>
          </cell>
        </row>
        <row r="427">
          <cell r="A427">
            <v>40008</v>
          </cell>
        </row>
        <row r="428">
          <cell r="A428">
            <v>40008</v>
          </cell>
        </row>
        <row r="429">
          <cell r="A429">
            <v>40008</v>
          </cell>
        </row>
        <row r="430">
          <cell r="A430">
            <v>40008</v>
          </cell>
        </row>
        <row r="431">
          <cell r="A431">
            <v>40008</v>
          </cell>
        </row>
        <row r="432">
          <cell r="A432">
            <v>40008</v>
          </cell>
        </row>
        <row r="433">
          <cell r="A433">
            <v>40008</v>
          </cell>
        </row>
        <row r="434">
          <cell r="A434">
            <v>40008</v>
          </cell>
        </row>
        <row r="435">
          <cell r="A435">
            <v>40008</v>
          </cell>
        </row>
        <row r="436">
          <cell r="A436">
            <v>40008</v>
          </cell>
        </row>
        <row r="437">
          <cell r="A437">
            <v>40008</v>
          </cell>
        </row>
        <row r="438">
          <cell r="A438">
            <v>40008</v>
          </cell>
        </row>
        <row r="439">
          <cell r="A439">
            <v>40008</v>
          </cell>
        </row>
        <row r="440">
          <cell r="A440">
            <v>40008</v>
          </cell>
        </row>
        <row r="441">
          <cell r="A441">
            <v>40008</v>
          </cell>
        </row>
        <row r="442">
          <cell r="A442">
            <v>40008</v>
          </cell>
        </row>
        <row r="443">
          <cell r="A443">
            <v>40008</v>
          </cell>
        </row>
        <row r="444">
          <cell r="A444">
            <v>40008</v>
          </cell>
        </row>
        <row r="445">
          <cell r="A445">
            <v>40008</v>
          </cell>
        </row>
        <row r="446">
          <cell r="A446">
            <v>40008</v>
          </cell>
        </row>
        <row r="447">
          <cell r="A447">
            <v>40008</v>
          </cell>
        </row>
        <row r="448">
          <cell r="A448">
            <v>40008</v>
          </cell>
        </row>
        <row r="449">
          <cell r="A449">
            <v>40008</v>
          </cell>
        </row>
        <row r="450">
          <cell r="A450">
            <v>40008</v>
          </cell>
        </row>
        <row r="451">
          <cell r="A451">
            <v>40008</v>
          </cell>
        </row>
        <row r="452">
          <cell r="A452">
            <v>40008</v>
          </cell>
        </row>
        <row r="453">
          <cell r="A453">
            <v>40008</v>
          </cell>
        </row>
        <row r="454">
          <cell r="A454">
            <v>40008</v>
          </cell>
        </row>
        <row r="455">
          <cell r="A455">
            <v>40008</v>
          </cell>
        </row>
        <row r="456">
          <cell r="A456">
            <v>40008</v>
          </cell>
        </row>
        <row r="457">
          <cell r="A457">
            <v>40008</v>
          </cell>
        </row>
        <row r="458">
          <cell r="A458">
            <v>40008</v>
          </cell>
        </row>
        <row r="459">
          <cell r="A459">
            <v>40008</v>
          </cell>
        </row>
        <row r="460">
          <cell r="A460">
            <v>40008</v>
          </cell>
        </row>
        <row r="461">
          <cell r="A461">
            <v>40008</v>
          </cell>
        </row>
        <row r="462">
          <cell r="A462">
            <v>40008</v>
          </cell>
        </row>
        <row r="463">
          <cell r="A463">
            <v>40008</v>
          </cell>
        </row>
        <row r="464">
          <cell r="A464">
            <v>40008</v>
          </cell>
        </row>
        <row r="465">
          <cell r="A465">
            <v>40008</v>
          </cell>
        </row>
        <row r="466">
          <cell r="A466">
            <v>40008</v>
          </cell>
        </row>
        <row r="467">
          <cell r="A467">
            <v>40008</v>
          </cell>
        </row>
        <row r="468">
          <cell r="A468">
            <v>40008</v>
          </cell>
        </row>
        <row r="469">
          <cell r="A469">
            <v>40008</v>
          </cell>
        </row>
        <row r="470">
          <cell r="A470">
            <v>40008</v>
          </cell>
        </row>
        <row r="471">
          <cell r="A471">
            <v>40008</v>
          </cell>
        </row>
        <row r="472">
          <cell r="A472">
            <v>40008</v>
          </cell>
        </row>
        <row r="473">
          <cell r="A473">
            <v>40008</v>
          </cell>
        </row>
        <row r="474">
          <cell r="A474">
            <v>40008</v>
          </cell>
        </row>
        <row r="475">
          <cell r="A475">
            <v>40008</v>
          </cell>
        </row>
        <row r="476">
          <cell r="A476">
            <v>40008</v>
          </cell>
        </row>
        <row r="477">
          <cell r="A477">
            <v>40008</v>
          </cell>
        </row>
        <row r="478">
          <cell r="A478">
            <v>40008</v>
          </cell>
        </row>
        <row r="479">
          <cell r="A479">
            <v>40008</v>
          </cell>
        </row>
        <row r="480">
          <cell r="A480">
            <v>40008</v>
          </cell>
        </row>
        <row r="481">
          <cell r="A481">
            <v>40008</v>
          </cell>
        </row>
        <row r="482">
          <cell r="A482">
            <v>40008</v>
          </cell>
        </row>
        <row r="483">
          <cell r="A483">
            <v>40008</v>
          </cell>
        </row>
        <row r="484">
          <cell r="A484">
            <v>40008</v>
          </cell>
        </row>
        <row r="485">
          <cell r="A485">
            <v>40008</v>
          </cell>
        </row>
        <row r="486">
          <cell r="A486">
            <v>40008</v>
          </cell>
        </row>
        <row r="487">
          <cell r="A487">
            <v>40008</v>
          </cell>
        </row>
        <row r="488">
          <cell r="A488">
            <v>40008</v>
          </cell>
        </row>
        <row r="489">
          <cell r="A489">
            <v>40008</v>
          </cell>
        </row>
        <row r="490">
          <cell r="A490">
            <v>40008</v>
          </cell>
        </row>
        <row r="491">
          <cell r="A491">
            <v>40008</v>
          </cell>
        </row>
        <row r="492">
          <cell r="A492">
            <v>40008</v>
          </cell>
        </row>
        <row r="493">
          <cell r="A493">
            <v>40008</v>
          </cell>
        </row>
        <row r="494">
          <cell r="A494">
            <v>40008</v>
          </cell>
        </row>
        <row r="495">
          <cell r="A495">
            <v>40008</v>
          </cell>
        </row>
        <row r="496">
          <cell r="A496">
            <v>40008</v>
          </cell>
        </row>
        <row r="497">
          <cell r="A497">
            <v>40008</v>
          </cell>
        </row>
        <row r="498">
          <cell r="A498">
            <v>40008</v>
          </cell>
        </row>
        <row r="499">
          <cell r="A499">
            <v>40008</v>
          </cell>
        </row>
        <row r="500">
          <cell r="A500">
            <v>40008</v>
          </cell>
        </row>
        <row r="501">
          <cell r="A501">
            <v>40008</v>
          </cell>
        </row>
        <row r="502">
          <cell r="A502">
            <v>40008</v>
          </cell>
        </row>
        <row r="503">
          <cell r="A503">
            <v>40008</v>
          </cell>
        </row>
        <row r="504">
          <cell r="A504">
            <v>40008</v>
          </cell>
        </row>
        <row r="505">
          <cell r="A505">
            <v>40008</v>
          </cell>
        </row>
        <row r="506">
          <cell r="A506">
            <v>40008</v>
          </cell>
        </row>
        <row r="507">
          <cell r="A507">
            <v>40008</v>
          </cell>
        </row>
        <row r="508">
          <cell r="A508">
            <v>40008</v>
          </cell>
        </row>
        <row r="509">
          <cell r="A509">
            <v>40008</v>
          </cell>
        </row>
        <row r="510">
          <cell r="A510">
            <v>40008</v>
          </cell>
        </row>
        <row r="511">
          <cell r="A511">
            <v>40008</v>
          </cell>
        </row>
        <row r="512">
          <cell r="A512">
            <v>40008</v>
          </cell>
        </row>
        <row r="513">
          <cell r="A513">
            <v>40008</v>
          </cell>
        </row>
        <row r="514">
          <cell r="A514">
            <v>40008</v>
          </cell>
        </row>
        <row r="515">
          <cell r="A515">
            <v>40008</v>
          </cell>
        </row>
        <row r="516">
          <cell r="A516">
            <v>40008</v>
          </cell>
        </row>
        <row r="517">
          <cell r="A517">
            <v>40008</v>
          </cell>
        </row>
        <row r="518">
          <cell r="A518">
            <v>40008</v>
          </cell>
        </row>
        <row r="519">
          <cell r="A519">
            <v>40008</v>
          </cell>
        </row>
        <row r="520">
          <cell r="A520">
            <v>40008</v>
          </cell>
        </row>
        <row r="521">
          <cell r="A521">
            <v>40008</v>
          </cell>
        </row>
        <row r="522">
          <cell r="A522">
            <v>40008</v>
          </cell>
        </row>
        <row r="523">
          <cell r="A523">
            <v>40008</v>
          </cell>
        </row>
        <row r="524">
          <cell r="A524">
            <v>40008</v>
          </cell>
        </row>
        <row r="525">
          <cell r="A525">
            <v>40008</v>
          </cell>
        </row>
        <row r="526">
          <cell r="A526">
            <v>40008</v>
          </cell>
        </row>
        <row r="527">
          <cell r="A527">
            <v>40008</v>
          </cell>
        </row>
        <row r="528">
          <cell r="A528">
            <v>40008</v>
          </cell>
        </row>
        <row r="529">
          <cell r="A529">
            <v>40008</v>
          </cell>
        </row>
        <row r="530">
          <cell r="A530">
            <v>40008</v>
          </cell>
        </row>
        <row r="531">
          <cell r="A531">
            <v>40008</v>
          </cell>
        </row>
        <row r="532">
          <cell r="A532">
            <v>40008</v>
          </cell>
        </row>
        <row r="533">
          <cell r="A533">
            <v>40008</v>
          </cell>
        </row>
        <row r="534">
          <cell r="A534">
            <v>40008</v>
          </cell>
        </row>
        <row r="535">
          <cell r="A535">
            <v>40008</v>
          </cell>
        </row>
        <row r="536">
          <cell r="A536">
            <v>40008</v>
          </cell>
        </row>
        <row r="537">
          <cell r="A537">
            <v>40008</v>
          </cell>
        </row>
        <row r="538">
          <cell r="A538">
            <v>40008</v>
          </cell>
        </row>
        <row r="539">
          <cell r="A539">
            <v>40008</v>
          </cell>
        </row>
        <row r="540">
          <cell r="A540">
            <v>40008</v>
          </cell>
        </row>
        <row r="541">
          <cell r="A541">
            <v>40008</v>
          </cell>
        </row>
        <row r="542">
          <cell r="A542">
            <v>40008</v>
          </cell>
        </row>
        <row r="543">
          <cell r="A543">
            <v>40008</v>
          </cell>
        </row>
        <row r="544">
          <cell r="A544">
            <v>40008</v>
          </cell>
        </row>
        <row r="545">
          <cell r="A545">
            <v>40008</v>
          </cell>
        </row>
        <row r="546">
          <cell r="A546">
            <v>40008</v>
          </cell>
        </row>
        <row r="547">
          <cell r="A547">
            <v>40008</v>
          </cell>
        </row>
        <row r="548">
          <cell r="A548">
            <v>40008</v>
          </cell>
        </row>
        <row r="549">
          <cell r="A549">
            <v>40008</v>
          </cell>
        </row>
        <row r="550">
          <cell r="A550">
            <v>40008</v>
          </cell>
        </row>
        <row r="551">
          <cell r="A551">
            <v>40008</v>
          </cell>
        </row>
        <row r="552">
          <cell r="A552">
            <v>40008</v>
          </cell>
        </row>
        <row r="553">
          <cell r="A553">
            <v>40008</v>
          </cell>
        </row>
        <row r="554">
          <cell r="A554">
            <v>40008</v>
          </cell>
        </row>
        <row r="555">
          <cell r="A555">
            <v>40008</v>
          </cell>
        </row>
        <row r="556">
          <cell r="A556">
            <v>40008</v>
          </cell>
        </row>
        <row r="557">
          <cell r="A557">
            <v>40008</v>
          </cell>
        </row>
        <row r="558">
          <cell r="A558">
            <v>40008</v>
          </cell>
        </row>
        <row r="559">
          <cell r="A559">
            <v>40008</v>
          </cell>
        </row>
        <row r="560">
          <cell r="A560">
            <v>40008</v>
          </cell>
        </row>
        <row r="561">
          <cell r="A561">
            <v>40008</v>
          </cell>
        </row>
        <row r="562">
          <cell r="A562">
            <v>40008</v>
          </cell>
        </row>
        <row r="563">
          <cell r="A563">
            <v>40008</v>
          </cell>
        </row>
        <row r="564">
          <cell r="A564">
            <v>40008</v>
          </cell>
        </row>
        <row r="565">
          <cell r="A565">
            <v>40008</v>
          </cell>
        </row>
        <row r="566">
          <cell r="A566">
            <v>40008</v>
          </cell>
        </row>
        <row r="567">
          <cell r="A567">
            <v>40008</v>
          </cell>
        </row>
        <row r="568">
          <cell r="A568">
            <v>40008</v>
          </cell>
        </row>
        <row r="569">
          <cell r="A569">
            <v>40008</v>
          </cell>
        </row>
        <row r="570">
          <cell r="A570">
            <v>40008</v>
          </cell>
        </row>
        <row r="571">
          <cell r="A571">
            <v>40008</v>
          </cell>
        </row>
        <row r="572">
          <cell r="A572">
            <v>40008</v>
          </cell>
        </row>
        <row r="573">
          <cell r="A573">
            <v>40008</v>
          </cell>
        </row>
        <row r="574">
          <cell r="A574">
            <v>40008</v>
          </cell>
        </row>
        <row r="575">
          <cell r="A575">
            <v>40008</v>
          </cell>
        </row>
        <row r="576">
          <cell r="A576">
            <v>40008</v>
          </cell>
        </row>
        <row r="577">
          <cell r="A577">
            <v>40008</v>
          </cell>
        </row>
        <row r="578">
          <cell r="A578">
            <v>40008</v>
          </cell>
        </row>
        <row r="579">
          <cell r="A579">
            <v>40008</v>
          </cell>
        </row>
        <row r="580">
          <cell r="A580">
            <v>40008</v>
          </cell>
        </row>
        <row r="581">
          <cell r="A581">
            <v>40008</v>
          </cell>
        </row>
        <row r="582">
          <cell r="A582">
            <v>40008</v>
          </cell>
        </row>
        <row r="583">
          <cell r="A583">
            <v>40008</v>
          </cell>
        </row>
        <row r="584">
          <cell r="A584">
            <v>40008</v>
          </cell>
        </row>
        <row r="585">
          <cell r="A585">
            <v>40008</v>
          </cell>
        </row>
        <row r="586">
          <cell r="A586">
            <v>40008</v>
          </cell>
        </row>
        <row r="587">
          <cell r="A587">
            <v>40008</v>
          </cell>
        </row>
        <row r="588">
          <cell r="A588">
            <v>40008</v>
          </cell>
        </row>
        <row r="589">
          <cell r="A589">
            <v>40008</v>
          </cell>
        </row>
        <row r="590">
          <cell r="A590">
            <v>40008</v>
          </cell>
        </row>
        <row r="591">
          <cell r="A591">
            <v>40008</v>
          </cell>
        </row>
        <row r="592">
          <cell r="A592">
            <v>40008</v>
          </cell>
        </row>
        <row r="593">
          <cell r="A593">
            <v>40008</v>
          </cell>
        </row>
        <row r="594">
          <cell r="A594">
            <v>40008</v>
          </cell>
        </row>
        <row r="595">
          <cell r="A595">
            <v>40008</v>
          </cell>
        </row>
        <row r="596">
          <cell r="A596">
            <v>40008</v>
          </cell>
        </row>
        <row r="597">
          <cell r="A597">
            <v>40008</v>
          </cell>
        </row>
        <row r="598">
          <cell r="A598">
            <v>40008</v>
          </cell>
        </row>
        <row r="599">
          <cell r="A599">
            <v>40008</v>
          </cell>
        </row>
        <row r="600">
          <cell r="A600">
            <v>40008</v>
          </cell>
        </row>
        <row r="601">
          <cell r="A601">
            <v>40008</v>
          </cell>
        </row>
        <row r="602">
          <cell r="A602">
            <v>40008</v>
          </cell>
        </row>
        <row r="603">
          <cell r="A603">
            <v>40008</v>
          </cell>
        </row>
        <row r="604">
          <cell r="A604">
            <v>40008</v>
          </cell>
        </row>
        <row r="605">
          <cell r="A605">
            <v>40008</v>
          </cell>
        </row>
        <row r="606">
          <cell r="A606">
            <v>40008</v>
          </cell>
        </row>
        <row r="607">
          <cell r="A607">
            <v>40008</v>
          </cell>
        </row>
        <row r="608">
          <cell r="A608">
            <v>40008</v>
          </cell>
        </row>
        <row r="609">
          <cell r="A609">
            <v>40008</v>
          </cell>
        </row>
        <row r="610">
          <cell r="A610">
            <v>40008</v>
          </cell>
        </row>
        <row r="611">
          <cell r="A611">
            <v>40008</v>
          </cell>
        </row>
        <row r="612">
          <cell r="A612">
            <v>40008</v>
          </cell>
        </row>
        <row r="613">
          <cell r="A613">
            <v>40008</v>
          </cell>
        </row>
        <row r="614">
          <cell r="A614">
            <v>40008</v>
          </cell>
        </row>
        <row r="615">
          <cell r="A615">
            <v>40008</v>
          </cell>
        </row>
        <row r="616">
          <cell r="A616">
            <v>40008</v>
          </cell>
        </row>
        <row r="617">
          <cell r="A617">
            <v>40008</v>
          </cell>
        </row>
        <row r="618">
          <cell r="A618">
            <v>40008</v>
          </cell>
        </row>
        <row r="619">
          <cell r="A619">
            <v>40008</v>
          </cell>
        </row>
        <row r="620">
          <cell r="A620">
            <v>40008</v>
          </cell>
        </row>
        <row r="621">
          <cell r="A621">
            <v>40008</v>
          </cell>
        </row>
        <row r="622">
          <cell r="A622">
            <v>40008</v>
          </cell>
        </row>
        <row r="623">
          <cell r="A623">
            <v>40008</v>
          </cell>
        </row>
        <row r="624">
          <cell r="A624">
            <v>40008</v>
          </cell>
        </row>
        <row r="625">
          <cell r="A625">
            <v>40008</v>
          </cell>
        </row>
        <row r="626">
          <cell r="A626">
            <v>40008</v>
          </cell>
        </row>
        <row r="627">
          <cell r="A627">
            <v>40008</v>
          </cell>
        </row>
        <row r="628">
          <cell r="A628">
            <v>40008</v>
          </cell>
        </row>
        <row r="629">
          <cell r="A629">
            <v>40008</v>
          </cell>
        </row>
        <row r="630">
          <cell r="A630">
            <v>40008</v>
          </cell>
        </row>
        <row r="631">
          <cell r="A631">
            <v>40008</v>
          </cell>
        </row>
        <row r="632">
          <cell r="A632">
            <v>40008</v>
          </cell>
        </row>
        <row r="633">
          <cell r="A633">
            <v>40008</v>
          </cell>
        </row>
        <row r="634">
          <cell r="A634">
            <v>40008</v>
          </cell>
        </row>
        <row r="635">
          <cell r="A635">
            <v>40008</v>
          </cell>
        </row>
        <row r="636">
          <cell r="A636">
            <v>40008</v>
          </cell>
        </row>
        <row r="637">
          <cell r="A637">
            <v>40008</v>
          </cell>
        </row>
        <row r="638">
          <cell r="A638">
            <v>40008</v>
          </cell>
        </row>
        <row r="639">
          <cell r="A639">
            <v>40008</v>
          </cell>
        </row>
        <row r="640">
          <cell r="A640">
            <v>40008</v>
          </cell>
        </row>
        <row r="641">
          <cell r="A641">
            <v>40008</v>
          </cell>
        </row>
        <row r="642">
          <cell r="A642">
            <v>40008</v>
          </cell>
        </row>
        <row r="643">
          <cell r="A643">
            <v>40008</v>
          </cell>
        </row>
        <row r="644">
          <cell r="A644">
            <v>40008</v>
          </cell>
        </row>
        <row r="645">
          <cell r="A645">
            <v>40008</v>
          </cell>
        </row>
        <row r="646">
          <cell r="A646">
            <v>40008</v>
          </cell>
        </row>
        <row r="647">
          <cell r="A647">
            <v>40008</v>
          </cell>
        </row>
        <row r="648">
          <cell r="A648">
            <v>40008</v>
          </cell>
        </row>
        <row r="649">
          <cell r="A649">
            <v>40008</v>
          </cell>
        </row>
        <row r="650">
          <cell r="A650">
            <v>40008</v>
          </cell>
        </row>
        <row r="651">
          <cell r="A651">
            <v>40008</v>
          </cell>
        </row>
        <row r="652">
          <cell r="A652">
            <v>40008</v>
          </cell>
        </row>
        <row r="653">
          <cell r="A653">
            <v>40008</v>
          </cell>
        </row>
        <row r="654">
          <cell r="A654">
            <v>40008</v>
          </cell>
        </row>
        <row r="655">
          <cell r="A655">
            <v>40008</v>
          </cell>
        </row>
        <row r="656">
          <cell r="A656">
            <v>40008</v>
          </cell>
        </row>
        <row r="657">
          <cell r="A657">
            <v>40008</v>
          </cell>
        </row>
        <row r="658">
          <cell r="A658">
            <v>40008</v>
          </cell>
        </row>
        <row r="659">
          <cell r="A659">
            <v>40008</v>
          </cell>
        </row>
        <row r="660">
          <cell r="A660">
            <v>40008</v>
          </cell>
        </row>
        <row r="661">
          <cell r="A661">
            <v>40008</v>
          </cell>
        </row>
        <row r="662">
          <cell r="A662">
            <v>40008</v>
          </cell>
        </row>
        <row r="663">
          <cell r="A663">
            <v>40008</v>
          </cell>
        </row>
        <row r="664">
          <cell r="A664">
            <v>40008</v>
          </cell>
        </row>
        <row r="665">
          <cell r="A665">
            <v>40008</v>
          </cell>
        </row>
        <row r="666">
          <cell r="A666">
            <v>40008</v>
          </cell>
        </row>
        <row r="667">
          <cell r="A667">
            <v>40008</v>
          </cell>
        </row>
        <row r="668">
          <cell r="A668">
            <v>40008</v>
          </cell>
        </row>
        <row r="669">
          <cell r="A669">
            <v>40008</v>
          </cell>
        </row>
        <row r="670">
          <cell r="A670">
            <v>40008</v>
          </cell>
        </row>
        <row r="671">
          <cell r="A671">
            <v>40008</v>
          </cell>
        </row>
        <row r="672">
          <cell r="A672">
            <v>40008</v>
          </cell>
        </row>
        <row r="673">
          <cell r="A673">
            <v>40008</v>
          </cell>
        </row>
        <row r="674">
          <cell r="A674">
            <v>40008</v>
          </cell>
        </row>
        <row r="675">
          <cell r="A675">
            <v>40008</v>
          </cell>
        </row>
        <row r="676">
          <cell r="A676">
            <v>40008</v>
          </cell>
        </row>
        <row r="677">
          <cell r="A677">
            <v>40008</v>
          </cell>
        </row>
        <row r="678">
          <cell r="A678">
            <v>40008</v>
          </cell>
        </row>
        <row r="679">
          <cell r="A679">
            <v>40008</v>
          </cell>
        </row>
        <row r="680">
          <cell r="A680">
            <v>40008</v>
          </cell>
        </row>
        <row r="681">
          <cell r="A681">
            <v>40008</v>
          </cell>
        </row>
        <row r="682">
          <cell r="A682">
            <v>40008</v>
          </cell>
        </row>
        <row r="683">
          <cell r="A683">
            <v>40008</v>
          </cell>
        </row>
        <row r="684">
          <cell r="A684">
            <v>40008</v>
          </cell>
        </row>
        <row r="685">
          <cell r="A685">
            <v>40008</v>
          </cell>
        </row>
        <row r="686">
          <cell r="A686">
            <v>40008</v>
          </cell>
        </row>
        <row r="687">
          <cell r="A687">
            <v>40008</v>
          </cell>
        </row>
        <row r="688">
          <cell r="A688">
            <v>40008</v>
          </cell>
        </row>
        <row r="689">
          <cell r="A689">
            <v>40008</v>
          </cell>
        </row>
        <row r="690">
          <cell r="A690">
            <v>40008</v>
          </cell>
        </row>
        <row r="691">
          <cell r="A691">
            <v>40008</v>
          </cell>
        </row>
        <row r="692">
          <cell r="A692">
            <v>40008</v>
          </cell>
        </row>
        <row r="693">
          <cell r="A693">
            <v>40008</v>
          </cell>
        </row>
        <row r="694">
          <cell r="A694">
            <v>40008</v>
          </cell>
        </row>
        <row r="695">
          <cell r="A695">
            <v>40008</v>
          </cell>
        </row>
        <row r="696">
          <cell r="A696">
            <v>40008</v>
          </cell>
        </row>
        <row r="697">
          <cell r="A697">
            <v>40008</v>
          </cell>
        </row>
        <row r="698">
          <cell r="A698">
            <v>40008</v>
          </cell>
        </row>
        <row r="699">
          <cell r="A699">
            <v>40008</v>
          </cell>
        </row>
        <row r="700">
          <cell r="A700">
            <v>40008</v>
          </cell>
        </row>
        <row r="701">
          <cell r="A701">
            <v>40008</v>
          </cell>
        </row>
        <row r="702">
          <cell r="A702">
            <v>40008</v>
          </cell>
        </row>
        <row r="703">
          <cell r="A703">
            <v>40008</v>
          </cell>
        </row>
        <row r="704">
          <cell r="A704">
            <v>40008</v>
          </cell>
        </row>
        <row r="705">
          <cell r="A705">
            <v>40008</v>
          </cell>
        </row>
        <row r="706">
          <cell r="A706">
            <v>40008</v>
          </cell>
        </row>
        <row r="707">
          <cell r="A707">
            <v>40008</v>
          </cell>
        </row>
        <row r="708">
          <cell r="A708">
            <v>40008</v>
          </cell>
        </row>
        <row r="709">
          <cell r="A709">
            <v>40008</v>
          </cell>
        </row>
        <row r="710">
          <cell r="A710">
            <v>40008</v>
          </cell>
        </row>
        <row r="711">
          <cell r="A711">
            <v>40008</v>
          </cell>
        </row>
        <row r="712">
          <cell r="A712">
            <v>40008</v>
          </cell>
        </row>
        <row r="713">
          <cell r="A713">
            <v>40008</v>
          </cell>
        </row>
        <row r="714">
          <cell r="A714">
            <v>40008</v>
          </cell>
        </row>
        <row r="715">
          <cell r="A715">
            <v>40008</v>
          </cell>
        </row>
        <row r="716">
          <cell r="A716">
            <v>40008</v>
          </cell>
        </row>
        <row r="717">
          <cell r="A717">
            <v>40008</v>
          </cell>
        </row>
        <row r="718">
          <cell r="A718">
            <v>40008</v>
          </cell>
        </row>
        <row r="719">
          <cell r="A719">
            <v>40008</v>
          </cell>
        </row>
        <row r="720">
          <cell r="A720">
            <v>40008</v>
          </cell>
        </row>
        <row r="721">
          <cell r="A721">
            <v>40008</v>
          </cell>
        </row>
        <row r="722">
          <cell r="A722">
            <v>40008</v>
          </cell>
        </row>
        <row r="723">
          <cell r="A723">
            <v>40008</v>
          </cell>
        </row>
        <row r="724">
          <cell r="A724">
            <v>40008</v>
          </cell>
        </row>
        <row r="725">
          <cell r="A725">
            <v>40008</v>
          </cell>
        </row>
        <row r="726">
          <cell r="A726">
            <v>40008</v>
          </cell>
        </row>
        <row r="727">
          <cell r="A727">
            <v>40008</v>
          </cell>
        </row>
        <row r="728">
          <cell r="A728">
            <v>40008</v>
          </cell>
        </row>
        <row r="729">
          <cell r="A729">
            <v>40008</v>
          </cell>
        </row>
        <row r="730">
          <cell r="A730">
            <v>40008</v>
          </cell>
        </row>
        <row r="731">
          <cell r="A731">
            <v>40008</v>
          </cell>
        </row>
        <row r="732">
          <cell r="A732">
            <v>40008</v>
          </cell>
        </row>
        <row r="733">
          <cell r="A733">
            <v>40008</v>
          </cell>
        </row>
        <row r="734">
          <cell r="A734">
            <v>40008</v>
          </cell>
        </row>
        <row r="735">
          <cell r="A735">
            <v>40008</v>
          </cell>
        </row>
        <row r="736">
          <cell r="A736">
            <v>40008</v>
          </cell>
        </row>
        <row r="737">
          <cell r="A737">
            <v>40008</v>
          </cell>
        </row>
        <row r="738">
          <cell r="A738">
            <v>40008</v>
          </cell>
        </row>
        <row r="739">
          <cell r="A739">
            <v>40008</v>
          </cell>
        </row>
        <row r="740">
          <cell r="A740">
            <v>40008</v>
          </cell>
        </row>
        <row r="741">
          <cell r="A741">
            <v>40008</v>
          </cell>
        </row>
        <row r="742">
          <cell r="A742">
            <v>40008</v>
          </cell>
        </row>
        <row r="743">
          <cell r="A743">
            <v>40008</v>
          </cell>
        </row>
        <row r="744">
          <cell r="A744">
            <v>40008</v>
          </cell>
        </row>
        <row r="745">
          <cell r="A745">
            <v>40008</v>
          </cell>
        </row>
        <row r="746">
          <cell r="A746">
            <v>40008</v>
          </cell>
        </row>
        <row r="747">
          <cell r="A747">
            <v>40008</v>
          </cell>
        </row>
        <row r="748">
          <cell r="A748">
            <v>40008</v>
          </cell>
        </row>
        <row r="749">
          <cell r="A749">
            <v>40008</v>
          </cell>
        </row>
        <row r="750">
          <cell r="A750">
            <v>40008</v>
          </cell>
        </row>
        <row r="751">
          <cell r="A751">
            <v>40008</v>
          </cell>
        </row>
        <row r="752">
          <cell r="A752">
            <v>40008</v>
          </cell>
        </row>
        <row r="753">
          <cell r="A753">
            <v>40008</v>
          </cell>
        </row>
        <row r="754">
          <cell r="A754">
            <v>40008</v>
          </cell>
        </row>
        <row r="755">
          <cell r="A755">
            <v>40008</v>
          </cell>
        </row>
        <row r="756">
          <cell r="A756">
            <v>40008</v>
          </cell>
        </row>
        <row r="757">
          <cell r="A757">
            <v>40008</v>
          </cell>
        </row>
        <row r="758">
          <cell r="A758">
            <v>40008</v>
          </cell>
        </row>
        <row r="759">
          <cell r="A759">
            <v>40008</v>
          </cell>
        </row>
        <row r="760">
          <cell r="A760">
            <v>40008</v>
          </cell>
        </row>
        <row r="761">
          <cell r="A761">
            <v>40008</v>
          </cell>
        </row>
        <row r="762">
          <cell r="A762">
            <v>40008</v>
          </cell>
        </row>
        <row r="763">
          <cell r="A763">
            <v>40008</v>
          </cell>
        </row>
        <row r="764">
          <cell r="A764">
            <v>40008</v>
          </cell>
        </row>
        <row r="765">
          <cell r="A765">
            <v>40008</v>
          </cell>
        </row>
        <row r="766">
          <cell r="A766">
            <v>40008</v>
          </cell>
        </row>
        <row r="767">
          <cell r="A767">
            <v>40008</v>
          </cell>
        </row>
        <row r="768">
          <cell r="A768">
            <v>40008</v>
          </cell>
        </row>
        <row r="769">
          <cell r="A769">
            <v>40008</v>
          </cell>
        </row>
        <row r="770">
          <cell r="A770">
            <v>40008</v>
          </cell>
        </row>
        <row r="771">
          <cell r="A771">
            <v>40008</v>
          </cell>
        </row>
        <row r="772">
          <cell r="A772">
            <v>40008</v>
          </cell>
        </row>
        <row r="773">
          <cell r="A773">
            <v>40008</v>
          </cell>
        </row>
        <row r="774">
          <cell r="A774">
            <v>40008</v>
          </cell>
        </row>
        <row r="775">
          <cell r="A775">
            <v>40008</v>
          </cell>
        </row>
        <row r="776">
          <cell r="A776">
            <v>40008</v>
          </cell>
        </row>
        <row r="777">
          <cell r="A777">
            <v>40008</v>
          </cell>
        </row>
        <row r="778">
          <cell r="A778">
            <v>40008</v>
          </cell>
        </row>
        <row r="779">
          <cell r="A779">
            <v>40008</v>
          </cell>
        </row>
        <row r="780">
          <cell r="A780">
            <v>40008</v>
          </cell>
        </row>
        <row r="781">
          <cell r="A781">
            <v>40008</v>
          </cell>
        </row>
        <row r="782">
          <cell r="A782">
            <v>40008</v>
          </cell>
        </row>
        <row r="783">
          <cell r="A783">
            <v>40008</v>
          </cell>
        </row>
        <row r="784">
          <cell r="A784">
            <v>40008</v>
          </cell>
        </row>
        <row r="785">
          <cell r="A785">
            <v>40008</v>
          </cell>
        </row>
        <row r="786">
          <cell r="A786">
            <v>40008</v>
          </cell>
        </row>
        <row r="787">
          <cell r="A787">
            <v>40008</v>
          </cell>
        </row>
        <row r="788">
          <cell r="A788">
            <v>40008</v>
          </cell>
        </row>
        <row r="789">
          <cell r="A789">
            <v>40008</v>
          </cell>
        </row>
        <row r="790">
          <cell r="A790">
            <v>40008</v>
          </cell>
        </row>
        <row r="791">
          <cell r="A791">
            <v>40008</v>
          </cell>
        </row>
        <row r="792">
          <cell r="A792">
            <v>40008</v>
          </cell>
        </row>
        <row r="793">
          <cell r="A793">
            <v>40008</v>
          </cell>
        </row>
        <row r="794">
          <cell r="A794">
            <v>40008</v>
          </cell>
        </row>
        <row r="795">
          <cell r="A795">
            <v>40008</v>
          </cell>
        </row>
        <row r="796">
          <cell r="A796">
            <v>40008</v>
          </cell>
        </row>
        <row r="797">
          <cell r="A797">
            <v>40008</v>
          </cell>
        </row>
        <row r="798">
          <cell r="A798">
            <v>40008</v>
          </cell>
        </row>
        <row r="799">
          <cell r="A799">
            <v>40008</v>
          </cell>
        </row>
        <row r="800">
          <cell r="A800">
            <v>40008</v>
          </cell>
        </row>
        <row r="801">
          <cell r="A801">
            <v>40008</v>
          </cell>
        </row>
        <row r="802">
          <cell r="A802">
            <v>40008</v>
          </cell>
        </row>
        <row r="803">
          <cell r="A803">
            <v>40008</v>
          </cell>
        </row>
        <row r="804">
          <cell r="A804">
            <v>40008</v>
          </cell>
        </row>
        <row r="805">
          <cell r="A805">
            <v>40008</v>
          </cell>
        </row>
        <row r="806">
          <cell r="A806">
            <v>40008</v>
          </cell>
        </row>
        <row r="807">
          <cell r="A807">
            <v>40008</v>
          </cell>
        </row>
        <row r="808">
          <cell r="A808">
            <v>40008</v>
          </cell>
        </row>
        <row r="809">
          <cell r="A809">
            <v>40008</v>
          </cell>
        </row>
        <row r="810">
          <cell r="A810">
            <v>40008</v>
          </cell>
        </row>
        <row r="811">
          <cell r="A811">
            <v>40008</v>
          </cell>
        </row>
        <row r="812">
          <cell r="A812">
            <v>40008</v>
          </cell>
        </row>
        <row r="813">
          <cell r="A813">
            <v>40008</v>
          </cell>
        </row>
        <row r="814">
          <cell r="A814">
            <v>40008</v>
          </cell>
        </row>
        <row r="815">
          <cell r="A815">
            <v>40008</v>
          </cell>
        </row>
        <row r="816">
          <cell r="A816">
            <v>40008</v>
          </cell>
        </row>
        <row r="817">
          <cell r="A817">
            <v>40008</v>
          </cell>
        </row>
        <row r="818">
          <cell r="A818">
            <v>40008</v>
          </cell>
        </row>
        <row r="819">
          <cell r="A819">
            <v>40008</v>
          </cell>
        </row>
        <row r="820">
          <cell r="A820">
            <v>40008</v>
          </cell>
        </row>
        <row r="821">
          <cell r="A821">
            <v>40008</v>
          </cell>
        </row>
        <row r="822">
          <cell r="A822">
            <v>40008</v>
          </cell>
        </row>
        <row r="823">
          <cell r="A823">
            <v>40008</v>
          </cell>
        </row>
        <row r="824">
          <cell r="A824">
            <v>40008</v>
          </cell>
        </row>
        <row r="825">
          <cell r="A825">
            <v>40008</v>
          </cell>
        </row>
        <row r="826">
          <cell r="A826">
            <v>40008</v>
          </cell>
        </row>
        <row r="827">
          <cell r="A827">
            <v>40008</v>
          </cell>
        </row>
        <row r="828">
          <cell r="A828">
            <v>40008</v>
          </cell>
        </row>
        <row r="829">
          <cell r="A829">
            <v>40008</v>
          </cell>
        </row>
        <row r="830">
          <cell r="A830">
            <v>40008</v>
          </cell>
        </row>
        <row r="831">
          <cell r="A831">
            <v>40008</v>
          </cell>
        </row>
        <row r="832">
          <cell r="A832">
            <v>40008</v>
          </cell>
        </row>
        <row r="833">
          <cell r="A833">
            <v>40008</v>
          </cell>
        </row>
        <row r="834">
          <cell r="A834">
            <v>40008</v>
          </cell>
        </row>
        <row r="835">
          <cell r="A835">
            <v>40008</v>
          </cell>
        </row>
        <row r="836">
          <cell r="A836">
            <v>40008</v>
          </cell>
        </row>
        <row r="837">
          <cell r="A837">
            <v>40008</v>
          </cell>
        </row>
        <row r="838">
          <cell r="A838">
            <v>40008</v>
          </cell>
        </row>
        <row r="839">
          <cell r="A839">
            <v>40008</v>
          </cell>
        </row>
        <row r="840">
          <cell r="A840">
            <v>40008</v>
          </cell>
        </row>
        <row r="841">
          <cell r="A841">
            <v>40008</v>
          </cell>
        </row>
        <row r="842">
          <cell r="A842">
            <v>40008</v>
          </cell>
        </row>
        <row r="843">
          <cell r="A843">
            <v>40008</v>
          </cell>
        </row>
        <row r="844">
          <cell r="A844">
            <v>40008</v>
          </cell>
        </row>
        <row r="845">
          <cell r="A845">
            <v>40008</v>
          </cell>
        </row>
        <row r="846">
          <cell r="A846">
            <v>40008</v>
          </cell>
        </row>
        <row r="847">
          <cell r="A847">
            <v>40008</v>
          </cell>
        </row>
        <row r="848">
          <cell r="A848">
            <v>40008</v>
          </cell>
        </row>
        <row r="849">
          <cell r="A849">
            <v>40008</v>
          </cell>
        </row>
        <row r="850">
          <cell r="A850">
            <v>40008</v>
          </cell>
        </row>
        <row r="851">
          <cell r="A851">
            <v>40008</v>
          </cell>
        </row>
        <row r="852">
          <cell r="A852">
            <v>40008</v>
          </cell>
        </row>
        <row r="853">
          <cell r="A853">
            <v>40008</v>
          </cell>
        </row>
        <row r="854">
          <cell r="A854">
            <v>40008</v>
          </cell>
        </row>
        <row r="855">
          <cell r="A855">
            <v>40008</v>
          </cell>
        </row>
        <row r="856">
          <cell r="A856">
            <v>40008</v>
          </cell>
        </row>
        <row r="857">
          <cell r="A857">
            <v>40008</v>
          </cell>
        </row>
        <row r="858">
          <cell r="A858">
            <v>40008</v>
          </cell>
        </row>
        <row r="859">
          <cell r="A859">
            <v>40008</v>
          </cell>
        </row>
        <row r="860">
          <cell r="A860">
            <v>40008</v>
          </cell>
        </row>
        <row r="861">
          <cell r="A861">
            <v>40008</v>
          </cell>
        </row>
        <row r="862">
          <cell r="A862">
            <v>40008</v>
          </cell>
        </row>
        <row r="863">
          <cell r="A863">
            <v>40008</v>
          </cell>
        </row>
        <row r="864">
          <cell r="A864">
            <v>40008</v>
          </cell>
        </row>
        <row r="865">
          <cell r="A865">
            <v>40008</v>
          </cell>
        </row>
        <row r="866">
          <cell r="A866">
            <v>40008</v>
          </cell>
        </row>
        <row r="867">
          <cell r="A867">
            <v>40008</v>
          </cell>
        </row>
        <row r="868">
          <cell r="A868">
            <v>40008</v>
          </cell>
        </row>
        <row r="869">
          <cell r="A869">
            <v>40008</v>
          </cell>
        </row>
        <row r="870">
          <cell r="A870">
            <v>40008</v>
          </cell>
        </row>
        <row r="871">
          <cell r="A871">
            <v>40008</v>
          </cell>
        </row>
        <row r="872">
          <cell r="A872">
            <v>40008</v>
          </cell>
        </row>
        <row r="873">
          <cell r="A873">
            <v>40008</v>
          </cell>
        </row>
        <row r="874">
          <cell r="A874">
            <v>40008</v>
          </cell>
        </row>
        <row r="875">
          <cell r="A875">
            <v>40008</v>
          </cell>
        </row>
        <row r="876">
          <cell r="A876">
            <v>40008</v>
          </cell>
        </row>
        <row r="877">
          <cell r="A877">
            <v>40008</v>
          </cell>
        </row>
        <row r="878">
          <cell r="A878">
            <v>40008</v>
          </cell>
        </row>
        <row r="879">
          <cell r="A879">
            <v>40008</v>
          </cell>
        </row>
        <row r="880">
          <cell r="A880">
            <v>40008</v>
          </cell>
        </row>
        <row r="881">
          <cell r="A881">
            <v>40008</v>
          </cell>
        </row>
        <row r="882">
          <cell r="A882">
            <v>40008</v>
          </cell>
        </row>
        <row r="883">
          <cell r="A883">
            <v>40008</v>
          </cell>
        </row>
        <row r="884">
          <cell r="A884">
            <v>40008</v>
          </cell>
        </row>
        <row r="885">
          <cell r="A885">
            <v>40008</v>
          </cell>
        </row>
        <row r="886">
          <cell r="A886">
            <v>40008</v>
          </cell>
        </row>
        <row r="887">
          <cell r="A887">
            <v>40008</v>
          </cell>
        </row>
        <row r="888">
          <cell r="A888">
            <v>40008</v>
          </cell>
        </row>
        <row r="889">
          <cell r="A889">
            <v>40008</v>
          </cell>
        </row>
        <row r="890">
          <cell r="A890">
            <v>40008</v>
          </cell>
        </row>
        <row r="891">
          <cell r="A891">
            <v>40008</v>
          </cell>
        </row>
        <row r="892">
          <cell r="A892">
            <v>40008</v>
          </cell>
        </row>
        <row r="893">
          <cell r="A893">
            <v>40008</v>
          </cell>
        </row>
        <row r="894">
          <cell r="A894">
            <v>40008</v>
          </cell>
        </row>
        <row r="895">
          <cell r="A895">
            <v>40008</v>
          </cell>
        </row>
        <row r="896">
          <cell r="A896">
            <v>40008</v>
          </cell>
        </row>
        <row r="897">
          <cell r="A897">
            <v>40008</v>
          </cell>
        </row>
        <row r="898">
          <cell r="A898">
            <v>40008</v>
          </cell>
        </row>
        <row r="899">
          <cell r="A899">
            <v>40008</v>
          </cell>
        </row>
        <row r="900">
          <cell r="A900">
            <v>40008</v>
          </cell>
        </row>
        <row r="901">
          <cell r="A901">
            <v>40008</v>
          </cell>
        </row>
        <row r="902">
          <cell r="A902">
            <v>40008</v>
          </cell>
        </row>
        <row r="903">
          <cell r="A903">
            <v>40008</v>
          </cell>
        </row>
        <row r="904">
          <cell r="A904">
            <v>40008</v>
          </cell>
        </row>
        <row r="905">
          <cell r="A905">
            <v>40008</v>
          </cell>
        </row>
        <row r="906">
          <cell r="A906">
            <v>40008</v>
          </cell>
        </row>
        <row r="907">
          <cell r="A907">
            <v>40008</v>
          </cell>
        </row>
        <row r="908">
          <cell r="A908">
            <v>40008</v>
          </cell>
        </row>
        <row r="909">
          <cell r="A909">
            <v>40008</v>
          </cell>
        </row>
        <row r="910">
          <cell r="A910">
            <v>40008</v>
          </cell>
        </row>
        <row r="911">
          <cell r="A911">
            <v>40008</v>
          </cell>
        </row>
        <row r="912">
          <cell r="A912">
            <v>40008</v>
          </cell>
        </row>
        <row r="913">
          <cell r="A913">
            <v>40008</v>
          </cell>
        </row>
        <row r="914">
          <cell r="A914">
            <v>40008</v>
          </cell>
        </row>
        <row r="915">
          <cell r="A915">
            <v>40008</v>
          </cell>
        </row>
        <row r="916">
          <cell r="A916">
            <v>40008</v>
          </cell>
        </row>
        <row r="917">
          <cell r="A917">
            <v>40008</v>
          </cell>
        </row>
        <row r="918">
          <cell r="A918">
            <v>40008</v>
          </cell>
        </row>
        <row r="919">
          <cell r="A919">
            <v>40008</v>
          </cell>
        </row>
        <row r="920">
          <cell r="A920">
            <v>40008</v>
          </cell>
        </row>
        <row r="921">
          <cell r="A921">
            <v>40008</v>
          </cell>
        </row>
        <row r="922">
          <cell r="A922">
            <v>40008</v>
          </cell>
        </row>
        <row r="923">
          <cell r="A923">
            <v>40008</v>
          </cell>
        </row>
        <row r="924">
          <cell r="A924">
            <v>40008</v>
          </cell>
        </row>
        <row r="925">
          <cell r="A925">
            <v>40008</v>
          </cell>
        </row>
        <row r="926">
          <cell r="A926">
            <v>40008</v>
          </cell>
        </row>
        <row r="927">
          <cell r="A927">
            <v>40008</v>
          </cell>
        </row>
        <row r="928">
          <cell r="A928">
            <v>40008</v>
          </cell>
        </row>
        <row r="929">
          <cell r="A929">
            <v>40008</v>
          </cell>
        </row>
        <row r="930">
          <cell r="A930">
            <v>40008</v>
          </cell>
        </row>
        <row r="931">
          <cell r="A931">
            <v>40008</v>
          </cell>
        </row>
        <row r="932">
          <cell r="A932">
            <v>40008</v>
          </cell>
        </row>
        <row r="933">
          <cell r="A933">
            <v>40008</v>
          </cell>
        </row>
        <row r="934">
          <cell r="A934">
            <v>40008</v>
          </cell>
        </row>
        <row r="935">
          <cell r="A935">
            <v>40008</v>
          </cell>
        </row>
        <row r="936">
          <cell r="A936">
            <v>40008</v>
          </cell>
        </row>
        <row r="937">
          <cell r="A937">
            <v>40008</v>
          </cell>
        </row>
        <row r="938">
          <cell r="A938">
            <v>40008</v>
          </cell>
        </row>
        <row r="939">
          <cell r="A939">
            <v>40008</v>
          </cell>
        </row>
        <row r="940">
          <cell r="A940">
            <v>40008</v>
          </cell>
        </row>
        <row r="941">
          <cell r="A941">
            <v>40008</v>
          </cell>
        </row>
        <row r="942">
          <cell r="A942">
            <v>40008</v>
          </cell>
        </row>
        <row r="943">
          <cell r="A943">
            <v>40008</v>
          </cell>
        </row>
        <row r="944">
          <cell r="A944">
            <v>40008</v>
          </cell>
        </row>
        <row r="945">
          <cell r="A945">
            <v>40008</v>
          </cell>
        </row>
        <row r="946">
          <cell r="A946">
            <v>40008</v>
          </cell>
        </row>
        <row r="947">
          <cell r="A947">
            <v>40008</v>
          </cell>
        </row>
        <row r="948">
          <cell r="A948">
            <v>40008</v>
          </cell>
        </row>
        <row r="949">
          <cell r="A949">
            <v>40008</v>
          </cell>
        </row>
        <row r="950">
          <cell r="A950">
            <v>40008</v>
          </cell>
        </row>
        <row r="951">
          <cell r="A951">
            <v>40008</v>
          </cell>
        </row>
        <row r="952">
          <cell r="A952">
            <v>40008</v>
          </cell>
        </row>
        <row r="953">
          <cell r="A953">
            <v>40008</v>
          </cell>
        </row>
        <row r="954">
          <cell r="A954">
            <v>40008</v>
          </cell>
        </row>
        <row r="955">
          <cell r="A955">
            <v>40008</v>
          </cell>
        </row>
        <row r="956">
          <cell r="A956">
            <v>40008</v>
          </cell>
        </row>
        <row r="957">
          <cell r="A957">
            <v>40008</v>
          </cell>
        </row>
        <row r="958">
          <cell r="A958">
            <v>40008</v>
          </cell>
        </row>
        <row r="959">
          <cell r="A959">
            <v>40008</v>
          </cell>
        </row>
        <row r="960">
          <cell r="A960">
            <v>40008</v>
          </cell>
        </row>
        <row r="961">
          <cell r="A961">
            <v>40008</v>
          </cell>
        </row>
        <row r="962">
          <cell r="A962">
            <v>40008</v>
          </cell>
        </row>
        <row r="963">
          <cell r="A963">
            <v>40008</v>
          </cell>
        </row>
        <row r="964">
          <cell r="A964">
            <v>40008</v>
          </cell>
        </row>
        <row r="965">
          <cell r="A965">
            <v>40008</v>
          </cell>
        </row>
        <row r="966">
          <cell r="A966">
            <v>40008</v>
          </cell>
        </row>
        <row r="967">
          <cell r="A967">
            <v>40008</v>
          </cell>
        </row>
        <row r="968">
          <cell r="A968">
            <v>40008</v>
          </cell>
        </row>
        <row r="969">
          <cell r="A969">
            <v>40008</v>
          </cell>
        </row>
        <row r="970">
          <cell r="A970">
            <v>40008</v>
          </cell>
        </row>
        <row r="971">
          <cell r="A971">
            <v>40008</v>
          </cell>
        </row>
        <row r="972">
          <cell r="A972">
            <v>40008</v>
          </cell>
        </row>
        <row r="973">
          <cell r="A973">
            <v>40008</v>
          </cell>
        </row>
        <row r="974">
          <cell r="A974">
            <v>40008</v>
          </cell>
        </row>
        <row r="975">
          <cell r="A975">
            <v>40008</v>
          </cell>
        </row>
        <row r="976">
          <cell r="A976">
            <v>40008</v>
          </cell>
        </row>
        <row r="977">
          <cell r="A977">
            <v>40008</v>
          </cell>
        </row>
        <row r="978">
          <cell r="A978">
            <v>40008</v>
          </cell>
        </row>
        <row r="979">
          <cell r="A979">
            <v>40008</v>
          </cell>
        </row>
        <row r="980">
          <cell r="A980">
            <v>40008</v>
          </cell>
        </row>
        <row r="981">
          <cell r="A981">
            <v>40008</v>
          </cell>
        </row>
        <row r="982">
          <cell r="A982">
            <v>40008</v>
          </cell>
        </row>
        <row r="983">
          <cell r="A983">
            <v>40008</v>
          </cell>
        </row>
        <row r="984">
          <cell r="A984">
            <v>40008</v>
          </cell>
        </row>
        <row r="985">
          <cell r="A985">
            <v>40008</v>
          </cell>
        </row>
        <row r="986">
          <cell r="A986">
            <v>40008</v>
          </cell>
        </row>
        <row r="987">
          <cell r="A987">
            <v>40008</v>
          </cell>
        </row>
        <row r="988">
          <cell r="A988">
            <v>40008</v>
          </cell>
        </row>
        <row r="989">
          <cell r="A989">
            <v>40008</v>
          </cell>
        </row>
        <row r="990">
          <cell r="A990">
            <v>40008</v>
          </cell>
        </row>
        <row r="991">
          <cell r="A991">
            <v>40008</v>
          </cell>
        </row>
        <row r="992">
          <cell r="A992">
            <v>40008</v>
          </cell>
        </row>
        <row r="993">
          <cell r="A993">
            <v>40008</v>
          </cell>
        </row>
        <row r="994">
          <cell r="A994">
            <v>40008</v>
          </cell>
        </row>
        <row r="995">
          <cell r="A995">
            <v>40008</v>
          </cell>
        </row>
        <row r="996">
          <cell r="A996">
            <v>40008</v>
          </cell>
        </row>
        <row r="997">
          <cell r="A997">
            <v>40008</v>
          </cell>
        </row>
        <row r="998">
          <cell r="A998">
            <v>40008</v>
          </cell>
        </row>
        <row r="999">
          <cell r="A999">
            <v>40008</v>
          </cell>
        </row>
        <row r="1000">
          <cell r="A1000">
            <v>40008</v>
          </cell>
        </row>
        <row r="1001">
          <cell r="A1001">
            <v>40008</v>
          </cell>
        </row>
        <row r="1002">
          <cell r="A1002">
            <v>40008</v>
          </cell>
        </row>
        <row r="1003">
          <cell r="A1003">
            <v>40008</v>
          </cell>
        </row>
        <row r="1004">
          <cell r="A1004">
            <v>40008</v>
          </cell>
        </row>
        <row r="1005">
          <cell r="A1005">
            <v>40008</v>
          </cell>
        </row>
        <row r="1006">
          <cell r="A1006">
            <v>40008</v>
          </cell>
        </row>
        <row r="1007">
          <cell r="A1007">
            <v>40008</v>
          </cell>
        </row>
        <row r="1008">
          <cell r="A1008">
            <v>40008</v>
          </cell>
        </row>
        <row r="1009">
          <cell r="A1009">
            <v>40008</v>
          </cell>
        </row>
        <row r="1010">
          <cell r="A1010">
            <v>40008</v>
          </cell>
        </row>
        <row r="1011">
          <cell r="A1011">
            <v>40008</v>
          </cell>
        </row>
        <row r="1012">
          <cell r="A1012">
            <v>40008</v>
          </cell>
        </row>
        <row r="1013">
          <cell r="A1013">
            <v>40008</v>
          </cell>
        </row>
        <row r="1014">
          <cell r="A1014">
            <v>40008</v>
          </cell>
        </row>
        <row r="1015">
          <cell r="A1015">
            <v>40008</v>
          </cell>
        </row>
        <row r="1016">
          <cell r="A1016">
            <v>40008</v>
          </cell>
        </row>
        <row r="1017">
          <cell r="A1017">
            <v>40008</v>
          </cell>
        </row>
        <row r="1018">
          <cell r="A1018">
            <v>40008</v>
          </cell>
        </row>
        <row r="1019">
          <cell r="A1019">
            <v>40008</v>
          </cell>
        </row>
        <row r="1020">
          <cell r="A1020">
            <v>40008</v>
          </cell>
        </row>
        <row r="1021">
          <cell r="A1021">
            <v>40008</v>
          </cell>
        </row>
        <row r="1022">
          <cell r="A1022">
            <v>40008</v>
          </cell>
        </row>
        <row r="1023">
          <cell r="A1023">
            <v>40008</v>
          </cell>
        </row>
        <row r="1024">
          <cell r="A1024">
            <v>40008</v>
          </cell>
        </row>
        <row r="1025">
          <cell r="A1025">
            <v>40008</v>
          </cell>
        </row>
        <row r="1026">
          <cell r="A1026">
            <v>40008</v>
          </cell>
        </row>
        <row r="1027">
          <cell r="A1027">
            <v>40008</v>
          </cell>
        </row>
        <row r="1028">
          <cell r="A1028">
            <v>40008</v>
          </cell>
        </row>
        <row r="1029">
          <cell r="A1029">
            <v>40008</v>
          </cell>
        </row>
        <row r="1030">
          <cell r="A1030">
            <v>40008</v>
          </cell>
        </row>
        <row r="1031">
          <cell r="A1031">
            <v>40008</v>
          </cell>
        </row>
        <row r="1032">
          <cell r="A1032">
            <v>40008</v>
          </cell>
        </row>
        <row r="1033">
          <cell r="A1033">
            <v>40008</v>
          </cell>
        </row>
        <row r="1034">
          <cell r="A1034">
            <v>40008</v>
          </cell>
        </row>
        <row r="1035">
          <cell r="A1035">
            <v>40008</v>
          </cell>
        </row>
        <row r="1036">
          <cell r="A1036">
            <v>40008</v>
          </cell>
        </row>
        <row r="1037">
          <cell r="A1037">
            <v>40008</v>
          </cell>
        </row>
        <row r="1038">
          <cell r="A1038">
            <v>40008</v>
          </cell>
        </row>
        <row r="1039">
          <cell r="A1039">
            <v>40008</v>
          </cell>
        </row>
        <row r="1040">
          <cell r="A1040">
            <v>40008</v>
          </cell>
        </row>
        <row r="1041">
          <cell r="A1041">
            <v>40008</v>
          </cell>
        </row>
        <row r="1042">
          <cell r="A1042">
            <v>40008</v>
          </cell>
        </row>
        <row r="1043">
          <cell r="A1043">
            <v>40008</v>
          </cell>
        </row>
        <row r="1044">
          <cell r="A1044">
            <v>40008</v>
          </cell>
        </row>
        <row r="1045">
          <cell r="A1045">
            <v>40008</v>
          </cell>
        </row>
        <row r="1046">
          <cell r="A1046">
            <v>40008</v>
          </cell>
        </row>
        <row r="1047">
          <cell r="A1047">
            <v>40008</v>
          </cell>
        </row>
        <row r="1048">
          <cell r="A1048">
            <v>40008</v>
          </cell>
        </row>
        <row r="1049">
          <cell r="A1049">
            <v>40008</v>
          </cell>
        </row>
        <row r="1050">
          <cell r="A1050">
            <v>40008</v>
          </cell>
        </row>
        <row r="1051">
          <cell r="A1051">
            <v>40008</v>
          </cell>
        </row>
        <row r="1052">
          <cell r="A1052">
            <v>40008</v>
          </cell>
        </row>
        <row r="1053">
          <cell r="A1053">
            <v>40008</v>
          </cell>
        </row>
        <row r="1054">
          <cell r="A1054">
            <v>40008</v>
          </cell>
        </row>
        <row r="1055">
          <cell r="A1055">
            <v>40008</v>
          </cell>
        </row>
        <row r="1056">
          <cell r="A1056">
            <v>40008</v>
          </cell>
        </row>
        <row r="1057">
          <cell r="A1057">
            <v>40008</v>
          </cell>
        </row>
        <row r="1058">
          <cell r="A1058">
            <v>40008</v>
          </cell>
        </row>
        <row r="1059">
          <cell r="A1059">
            <v>40008</v>
          </cell>
        </row>
        <row r="1060">
          <cell r="A1060">
            <v>40008</v>
          </cell>
        </row>
        <row r="1061">
          <cell r="A1061">
            <v>40008</v>
          </cell>
        </row>
        <row r="1062">
          <cell r="A1062">
            <v>40008</v>
          </cell>
        </row>
        <row r="1063">
          <cell r="A1063">
            <v>40008</v>
          </cell>
        </row>
        <row r="1064">
          <cell r="A1064">
            <v>40008</v>
          </cell>
        </row>
        <row r="1065">
          <cell r="A1065">
            <v>40008</v>
          </cell>
        </row>
        <row r="1066">
          <cell r="A1066">
            <v>40008</v>
          </cell>
        </row>
        <row r="1067">
          <cell r="A1067">
            <v>40008</v>
          </cell>
        </row>
        <row r="1068">
          <cell r="A1068">
            <v>40008</v>
          </cell>
        </row>
        <row r="1069">
          <cell r="A1069">
            <v>40008</v>
          </cell>
        </row>
        <row r="1070">
          <cell r="A1070">
            <v>40008</v>
          </cell>
        </row>
        <row r="1071">
          <cell r="A1071">
            <v>40008</v>
          </cell>
        </row>
        <row r="1072">
          <cell r="A1072">
            <v>40008</v>
          </cell>
        </row>
        <row r="1073">
          <cell r="A1073">
            <v>40008</v>
          </cell>
        </row>
        <row r="1074">
          <cell r="A1074">
            <v>40008</v>
          </cell>
        </row>
        <row r="1075">
          <cell r="A1075">
            <v>40008</v>
          </cell>
        </row>
        <row r="1076">
          <cell r="A1076">
            <v>40008</v>
          </cell>
        </row>
        <row r="1077">
          <cell r="A1077">
            <v>40008</v>
          </cell>
        </row>
        <row r="1078">
          <cell r="A1078">
            <v>40008</v>
          </cell>
        </row>
        <row r="1079">
          <cell r="A1079">
            <v>40008</v>
          </cell>
        </row>
        <row r="1080">
          <cell r="A1080">
            <v>40008</v>
          </cell>
        </row>
        <row r="1081">
          <cell r="A1081">
            <v>40008</v>
          </cell>
        </row>
        <row r="1082">
          <cell r="A1082">
            <v>40008</v>
          </cell>
        </row>
        <row r="1083">
          <cell r="A1083">
            <v>40008</v>
          </cell>
        </row>
        <row r="1084">
          <cell r="A1084">
            <v>40008</v>
          </cell>
        </row>
        <row r="1085">
          <cell r="A1085">
            <v>40008</v>
          </cell>
        </row>
        <row r="1086">
          <cell r="A1086">
            <v>40008</v>
          </cell>
        </row>
        <row r="1087">
          <cell r="A1087">
            <v>40008</v>
          </cell>
        </row>
        <row r="1088">
          <cell r="A1088">
            <v>40008</v>
          </cell>
        </row>
        <row r="1089">
          <cell r="A1089">
            <v>40008</v>
          </cell>
        </row>
        <row r="1090">
          <cell r="A1090">
            <v>40008</v>
          </cell>
        </row>
        <row r="1091">
          <cell r="A1091">
            <v>40008</v>
          </cell>
        </row>
        <row r="1092">
          <cell r="A1092">
            <v>40008</v>
          </cell>
        </row>
        <row r="1093">
          <cell r="A1093">
            <v>40008</v>
          </cell>
        </row>
        <row r="1094">
          <cell r="A1094">
            <v>40008</v>
          </cell>
        </row>
        <row r="1095">
          <cell r="A1095">
            <v>40008</v>
          </cell>
        </row>
        <row r="1096">
          <cell r="A1096">
            <v>40008</v>
          </cell>
        </row>
        <row r="1097">
          <cell r="A1097">
            <v>40008</v>
          </cell>
        </row>
        <row r="1098">
          <cell r="A1098">
            <v>40008</v>
          </cell>
        </row>
        <row r="1099">
          <cell r="A1099">
            <v>40008</v>
          </cell>
        </row>
        <row r="1100">
          <cell r="A1100">
            <v>40008</v>
          </cell>
        </row>
        <row r="1101">
          <cell r="A1101">
            <v>40008</v>
          </cell>
        </row>
        <row r="1102">
          <cell r="A1102">
            <v>40008</v>
          </cell>
        </row>
        <row r="1103">
          <cell r="A1103">
            <v>40008</v>
          </cell>
        </row>
        <row r="1104">
          <cell r="A1104">
            <v>40008</v>
          </cell>
        </row>
        <row r="1105">
          <cell r="A1105">
            <v>40008</v>
          </cell>
        </row>
        <row r="1106">
          <cell r="A1106">
            <v>40008</v>
          </cell>
        </row>
        <row r="1107">
          <cell r="A1107">
            <v>40008</v>
          </cell>
        </row>
        <row r="1108">
          <cell r="A1108">
            <v>40008</v>
          </cell>
        </row>
        <row r="1109">
          <cell r="A1109">
            <v>40008</v>
          </cell>
        </row>
        <row r="1110">
          <cell r="A1110">
            <v>40008</v>
          </cell>
        </row>
        <row r="1111">
          <cell r="A1111">
            <v>40008</v>
          </cell>
        </row>
        <row r="1112">
          <cell r="A1112">
            <v>40008</v>
          </cell>
        </row>
        <row r="1113">
          <cell r="A1113">
            <v>40008</v>
          </cell>
        </row>
        <row r="1114">
          <cell r="A1114">
            <v>40008</v>
          </cell>
        </row>
        <row r="1115">
          <cell r="A1115">
            <v>40008</v>
          </cell>
        </row>
        <row r="1116">
          <cell r="A1116">
            <v>40008</v>
          </cell>
        </row>
        <row r="1117">
          <cell r="A1117">
            <v>40008</v>
          </cell>
        </row>
        <row r="1118">
          <cell r="A1118">
            <v>40008</v>
          </cell>
        </row>
        <row r="1119">
          <cell r="A1119">
            <v>40008</v>
          </cell>
        </row>
        <row r="1120">
          <cell r="A1120">
            <v>40008</v>
          </cell>
        </row>
        <row r="1121">
          <cell r="A1121">
            <v>40008</v>
          </cell>
        </row>
        <row r="1122">
          <cell r="A1122">
            <v>40008</v>
          </cell>
        </row>
        <row r="1123">
          <cell r="A1123">
            <v>40008</v>
          </cell>
        </row>
        <row r="1124">
          <cell r="A1124">
            <v>40008</v>
          </cell>
        </row>
        <row r="1125">
          <cell r="A1125">
            <v>40008</v>
          </cell>
        </row>
        <row r="1126">
          <cell r="A1126">
            <v>40008</v>
          </cell>
        </row>
        <row r="1127">
          <cell r="A1127">
            <v>40008</v>
          </cell>
        </row>
        <row r="1128">
          <cell r="A1128">
            <v>40008</v>
          </cell>
        </row>
        <row r="1129">
          <cell r="A1129">
            <v>40008</v>
          </cell>
        </row>
        <row r="1130">
          <cell r="A1130">
            <v>40008</v>
          </cell>
        </row>
        <row r="1131">
          <cell r="A1131">
            <v>40008</v>
          </cell>
        </row>
        <row r="1132">
          <cell r="A1132">
            <v>40008</v>
          </cell>
        </row>
        <row r="1133">
          <cell r="A1133">
            <v>40008</v>
          </cell>
        </row>
        <row r="1134">
          <cell r="A1134">
            <v>40008</v>
          </cell>
        </row>
        <row r="1135">
          <cell r="A1135">
            <v>40008</v>
          </cell>
        </row>
        <row r="1136">
          <cell r="A1136">
            <v>40008</v>
          </cell>
        </row>
        <row r="1137">
          <cell r="A1137">
            <v>40008</v>
          </cell>
        </row>
        <row r="1138">
          <cell r="A1138">
            <v>40008</v>
          </cell>
        </row>
        <row r="1139">
          <cell r="A1139">
            <v>40008</v>
          </cell>
        </row>
        <row r="1140">
          <cell r="A1140">
            <v>40008</v>
          </cell>
        </row>
        <row r="1141">
          <cell r="A1141">
            <v>40008</v>
          </cell>
        </row>
        <row r="1142">
          <cell r="A1142">
            <v>40008</v>
          </cell>
        </row>
        <row r="1143">
          <cell r="A1143">
            <v>40008</v>
          </cell>
        </row>
        <row r="1144">
          <cell r="A1144">
            <v>40008</v>
          </cell>
        </row>
        <row r="1145">
          <cell r="A1145">
            <v>40008</v>
          </cell>
        </row>
        <row r="1146">
          <cell r="A1146">
            <v>40008</v>
          </cell>
        </row>
        <row r="1147">
          <cell r="A1147">
            <v>40008</v>
          </cell>
        </row>
        <row r="1148">
          <cell r="A1148">
            <v>40008</v>
          </cell>
        </row>
        <row r="1149">
          <cell r="A1149">
            <v>40008</v>
          </cell>
        </row>
        <row r="1150">
          <cell r="A1150">
            <v>40008</v>
          </cell>
        </row>
        <row r="1151">
          <cell r="A1151">
            <v>40008</v>
          </cell>
        </row>
        <row r="1152">
          <cell r="A1152">
            <v>40008</v>
          </cell>
        </row>
        <row r="1153">
          <cell r="A1153">
            <v>40008</v>
          </cell>
        </row>
        <row r="1154">
          <cell r="A1154">
            <v>40008</v>
          </cell>
        </row>
        <row r="1155">
          <cell r="A1155">
            <v>40008</v>
          </cell>
        </row>
        <row r="1156">
          <cell r="A1156">
            <v>40008</v>
          </cell>
        </row>
        <row r="1157">
          <cell r="A1157">
            <v>40008</v>
          </cell>
        </row>
        <row r="1158">
          <cell r="A1158">
            <v>40008</v>
          </cell>
        </row>
        <row r="1159">
          <cell r="A1159">
            <v>40008</v>
          </cell>
        </row>
        <row r="1160">
          <cell r="A1160">
            <v>40008</v>
          </cell>
        </row>
        <row r="1161">
          <cell r="A1161">
            <v>40008</v>
          </cell>
        </row>
        <row r="1162">
          <cell r="A1162">
            <v>40008</v>
          </cell>
        </row>
        <row r="1163">
          <cell r="A1163">
            <v>40008</v>
          </cell>
        </row>
        <row r="1164">
          <cell r="A1164">
            <v>40008</v>
          </cell>
        </row>
        <row r="1165">
          <cell r="A1165">
            <v>40008</v>
          </cell>
        </row>
        <row r="1166">
          <cell r="A1166">
            <v>40008</v>
          </cell>
        </row>
        <row r="1167">
          <cell r="A1167">
            <v>40008</v>
          </cell>
        </row>
        <row r="1168">
          <cell r="A1168">
            <v>40008</v>
          </cell>
        </row>
        <row r="1169">
          <cell r="A1169">
            <v>40008</v>
          </cell>
        </row>
        <row r="1170">
          <cell r="A1170">
            <v>40008</v>
          </cell>
        </row>
        <row r="1171">
          <cell r="A1171">
            <v>40008</v>
          </cell>
        </row>
        <row r="1172">
          <cell r="A1172">
            <v>40008</v>
          </cell>
        </row>
        <row r="1173">
          <cell r="A1173">
            <v>40008</v>
          </cell>
        </row>
        <row r="1174">
          <cell r="A1174">
            <v>40008</v>
          </cell>
        </row>
        <row r="1175">
          <cell r="A1175">
            <v>40008</v>
          </cell>
        </row>
        <row r="1176">
          <cell r="A1176">
            <v>40008</v>
          </cell>
        </row>
        <row r="1177">
          <cell r="A1177">
            <v>40008</v>
          </cell>
        </row>
        <row r="1178">
          <cell r="A1178">
            <v>40008</v>
          </cell>
        </row>
        <row r="1179">
          <cell r="A1179">
            <v>40008</v>
          </cell>
        </row>
        <row r="1180">
          <cell r="A1180">
            <v>40008</v>
          </cell>
        </row>
        <row r="1181">
          <cell r="A1181">
            <v>40008</v>
          </cell>
        </row>
        <row r="1182">
          <cell r="A1182">
            <v>40008</v>
          </cell>
        </row>
        <row r="1183">
          <cell r="A1183">
            <v>40008</v>
          </cell>
        </row>
        <row r="1184">
          <cell r="A1184">
            <v>40008</v>
          </cell>
        </row>
        <row r="1185">
          <cell r="A1185">
            <v>40008</v>
          </cell>
        </row>
        <row r="1186">
          <cell r="A1186">
            <v>40008</v>
          </cell>
        </row>
        <row r="1187">
          <cell r="A1187">
            <v>40008</v>
          </cell>
        </row>
        <row r="1188">
          <cell r="A1188">
            <v>40008</v>
          </cell>
        </row>
        <row r="1189">
          <cell r="A1189">
            <v>40008</v>
          </cell>
        </row>
        <row r="1190">
          <cell r="A1190">
            <v>40008</v>
          </cell>
        </row>
        <row r="1191">
          <cell r="A1191">
            <v>40008</v>
          </cell>
        </row>
        <row r="1192">
          <cell r="A1192">
            <v>40008</v>
          </cell>
        </row>
        <row r="1193">
          <cell r="A1193">
            <v>40008</v>
          </cell>
        </row>
        <row r="1194">
          <cell r="A1194">
            <v>40008</v>
          </cell>
        </row>
        <row r="1195">
          <cell r="A1195">
            <v>40008</v>
          </cell>
        </row>
        <row r="1196">
          <cell r="A1196">
            <v>40008</v>
          </cell>
        </row>
        <row r="1197">
          <cell r="A1197">
            <v>40008</v>
          </cell>
        </row>
        <row r="1198">
          <cell r="A1198">
            <v>40008</v>
          </cell>
        </row>
        <row r="1199">
          <cell r="A1199">
            <v>40008</v>
          </cell>
        </row>
        <row r="1200">
          <cell r="A1200">
            <v>40008</v>
          </cell>
        </row>
        <row r="1201">
          <cell r="A1201">
            <v>40008</v>
          </cell>
        </row>
        <row r="1202">
          <cell r="A1202">
            <v>40008</v>
          </cell>
        </row>
        <row r="1203">
          <cell r="A1203">
            <v>40008</v>
          </cell>
        </row>
        <row r="1204">
          <cell r="A1204">
            <v>40008</v>
          </cell>
        </row>
        <row r="1205">
          <cell r="A1205">
            <v>40008</v>
          </cell>
        </row>
        <row r="1206">
          <cell r="A1206">
            <v>40008</v>
          </cell>
        </row>
        <row r="1207">
          <cell r="A1207">
            <v>40008</v>
          </cell>
        </row>
        <row r="1208">
          <cell r="A1208">
            <v>40008</v>
          </cell>
        </row>
        <row r="1209">
          <cell r="A1209">
            <v>40008</v>
          </cell>
        </row>
        <row r="1210">
          <cell r="A1210">
            <v>40008</v>
          </cell>
        </row>
        <row r="1211">
          <cell r="A1211">
            <v>40008</v>
          </cell>
        </row>
        <row r="1212">
          <cell r="A1212">
            <v>40008</v>
          </cell>
        </row>
        <row r="1213">
          <cell r="A1213">
            <v>40008</v>
          </cell>
        </row>
        <row r="1214">
          <cell r="A1214">
            <v>40008</v>
          </cell>
        </row>
        <row r="1215">
          <cell r="A1215">
            <v>40008</v>
          </cell>
        </row>
        <row r="1216">
          <cell r="A1216">
            <v>40008</v>
          </cell>
        </row>
        <row r="1217">
          <cell r="A1217">
            <v>40008</v>
          </cell>
        </row>
        <row r="1218">
          <cell r="A1218">
            <v>40008</v>
          </cell>
        </row>
        <row r="1219">
          <cell r="A1219">
            <v>40008</v>
          </cell>
        </row>
        <row r="1220">
          <cell r="A1220">
            <v>40008</v>
          </cell>
        </row>
        <row r="1221">
          <cell r="A1221">
            <v>40008</v>
          </cell>
        </row>
        <row r="1222">
          <cell r="A1222">
            <v>40008</v>
          </cell>
        </row>
        <row r="1223">
          <cell r="A1223">
            <v>40008</v>
          </cell>
        </row>
        <row r="1224">
          <cell r="A1224">
            <v>40008</v>
          </cell>
        </row>
        <row r="1225">
          <cell r="A1225">
            <v>40008</v>
          </cell>
        </row>
        <row r="1226">
          <cell r="A1226">
            <v>40008</v>
          </cell>
        </row>
        <row r="1227">
          <cell r="A1227">
            <v>40008</v>
          </cell>
        </row>
        <row r="1228">
          <cell r="A1228">
            <v>40008</v>
          </cell>
        </row>
        <row r="1229">
          <cell r="A1229">
            <v>40008</v>
          </cell>
        </row>
        <row r="1230">
          <cell r="A1230">
            <v>40008</v>
          </cell>
        </row>
        <row r="1231">
          <cell r="A1231">
            <v>40008</v>
          </cell>
        </row>
        <row r="1232">
          <cell r="A1232">
            <v>40008</v>
          </cell>
        </row>
        <row r="1233">
          <cell r="A1233">
            <v>40008</v>
          </cell>
        </row>
        <row r="1234">
          <cell r="A1234">
            <v>40008</v>
          </cell>
        </row>
        <row r="1235">
          <cell r="A1235">
            <v>40008</v>
          </cell>
        </row>
        <row r="1236">
          <cell r="A1236">
            <v>40008</v>
          </cell>
        </row>
        <row r="1237">
          <cell r="A1237">
            <v>40008</v>
          </cell>
        </row>
        <row r="1238">
          <cell r="A1238">
            <v>40008</v>
          </cell>
        </row>
        <row r="1239">
          <cell r="A1239">
            <v>40008</v>
          </cell>
        </row>
        <row r="1240">
          <cell r="A1240">
            <v>40008</v>
          </cell>
        </row>
        <row r="1241">
          <cell r="A1241">
            <v>40008</v>
          </cell>
        </row>
        <row r="1242">
          <cell r="A1242">
            <v>40008</v>
          </cell>
        </row>
        <row r="1243">
          <cell r="A1243">
            <v>40008</v>
          </cell>
        </row>
        <row r="1244">
          <cell r="A1244">
            <v>40008</v>
          </cell>
        </row>
        <row r="1245">
          <cell r="A1245">
            <v>40008</v>
          </cell>
        </row>
        <row r="1246">
          <cell r="A1246">
            <v>40008</v>
          </cell>
        </row>
        <row r="1247">
          <cell r="A1247">
            <v>40008</v>
          </cell>
        </row>
        <row r="1248">
          <cell r="A1248">
            <v>40008</v>
          </cell>
        </row>
        <row r="1249">
          <cell r="A1249">
            <v>40008</v>
          </cell>
        </row>
        <row r="1250">
          <cell r="A1250">
            <v>40008</v>
          </cell>
        </row>
        <row r="1251">
          <cell r="A1251">
            <v>40008</v>
          </cell>
        </row>
        <row r="1252">
          <cell r="A1252">
            <v>40008</v>
          </cell>
        </row>
        <row r="1253">
          <cell r="A1253">
            <v>40008</v>
          </cell>
        </row>
        <row r="1254">
          <cell r="A1254">
            <v>40008</v>
          </cell>
        </row>
        <row r="1255">
          <cell r="A1255">
            <v>40008</v>
          </cell>
        </row>
        <row r="1256">
          <cell r="A1256">
            <v>40008</v>
          </cell>
        </row>
        <row r="1257">
          <cell r="A1257">
            <v>40008</v>
          </cell>
        </row>
        <row r="1258">
          <cell r="A1258">
            <v>40008</v>
          </cell>
        </row>
        <row r="1259">
          <cell r="A1259">
            <v>40008</v>
          </cell>
        </row>
        <row r="1260">
          <cell r="A1260">
            <v>40008</v>
          </cell>
        </row>
        <row r="1261">
          <cell r="A1261">
            <v>40008</v>
          </cell>
        </row>
        <row r="1262">
          <cell r="A1262">
            <v>40008</v>
          </cell>
        </row>
        <row r="1263">
          <cell r="A1263">
            <v>40008</v>
          </cell>
        </row>
        <row r="1264">
          <cell r="A1264">
            <v>40008</v>
          </cell>
        </row>
        <row r="1265">
          <cell r="A1265">
            <v>40008</v>
          </cell>
        </row>
        <row r="1266">
          <cell r="A1266">
            <v>40008</v>
          </cell>
        </row>
        <row r="1267">
          <cell r="A1267">
            <v>40008</v>
          </cell>
        </row>
        <row r="1268">
          <cell r="A1268">
            <v>40008</v>
          </cell>
        </row>
        <row r="1269">
          <cell r="A1269">
            <v>40008</v>
          </cell>
        </row>
        <row r="1270">
          <cell r="A1270">
            <v>40008</v>
          </cell>
        </row>
        <row r="1271">
          <cell r="A1271">
            <v>40008</v>
          </cell>
        </row>
        <row r="1272">
          <cell r="A1272">
            <v>40008</v>
          </cell>
        </row>
        <row r="1273">
          <cell r="A1273">
            <v>40008</v>
          </cell>
        </row>
        <row r="1274">
          <cell r="A1274">
            <v>40008</v>
          </cell>
        </row>
        <row r="1275">
          <cell r="A1275">
            <v>40008</v>
          </cell>
        </row>
        <row r="1276">
          <cell r="A1276">
            <v>40008</v>
          </cell>
        </row>
        <row r="1277">
          <cell r="A1277">
            <v>40008</v>
          </cell>
        </row>
        <row r="1278">
          <cell r="A1278">
            <v>40008</v>
          </cell>
        </row>
        <row r="1279">
          <cell r="A1279">
            <v>40008</v>
          </cell>
        </row>
        <row r="1280">
          <cell r="A1280">
            <v>40008</v>
          </cell>
        </row>
        <row r="1281">
          <cell r="A1281">
            <v>40008</v>
          </cell>
        </row>
        <row r="1282">
          <cell r="A1282">
            <v>40008</v>
          </cell>
        </row>
        <row r="1283">
          <cell r="A1283">
            <v>40008</v>
          </cell>
        </row>
        <row r="1284">
          <cell r="A1284">
            <v>40008</v>
          </cell>
        </row>
        <row r="1285">
          <cell r="A1285">
            <v>40008</v>
          </cell>
        </row>
        <row r="1286">
          <cell r="A1286">
            <v>40008</v>
          </cell>
        </row>
        <row r="1287">
          <cell r="A1287">
            <v>40008</v>
          </cell>
        </row>
        <row r="1288">
          <cell r="A1288">
            <v>40008</v>
          </cell>
        </row>
        <row r="1289">
          <cell r="A1289">
            <v>40008</v>
          </cell>
        </row>
        <row r="1290">
          <cell r="A1290">
            <v>40008</v>
          </cell>
        </row>
        <row r="1291">
          <cell r="A1291">
            <v>40008</v>
          </cell>
        </row>
        <row r="1292">
          <cell r="A1292">
            <v>40008</v>
          </cell>
        </row>
        <row r="1293">
          <cell r="A1293">
            <v>40008</v>
          </cell>
        </row>
        <row r="1294">
          <cell r="A1294">
            <v>40008</v>
          </cell>
        </row>
        <row r="1295">
          <cell r="A1295">
            <v>40008</v>
          </cell>
        </row>
        <row r="1296">
          <cell r="A1296">
            <v>40008</v>
          </cell>
        </row>
        <row r="1297">
          <cell r="A1297">
            <v>40008</v>
          </cell>
        </row>
        <row r="1298">
          <cell r="A1298">
            <v>40008</v>
          </cell>
        </row>
        <row r="1299">
          <cell r="A1299">
            <v>40008</v>
          </cell>
        </row>
        <row r="1300">
          <cell r="A1300">
            <v>40008</v>
          </cell>
        </row>
        <row r="1301">
          <cell r="A1301">
            <v>40008</v>
          </cell>
        </row>
        <row r="1302">
          <cell r="A1302">
            <v>40008</v>
          </cell>
        </row>
        <row r="1303">
          <cell r="A1303">
            <v>40008</v>
          </cell>
        </row>
        <row r="1304">
          <cell r="A1304">
            <v>40008</v>
          </cell>
        </row>
        <row r="1305">
          <cell r="A1305">
            <v>40008</v>
          </cell>
        </row>
        <row r="1306">
          <cell r="A1306">
            <v>40008</v>
          </cell>
        </row>
        <row r="1307">
          <cell r="A1307">
            <v>40008</v>
          </cell>
        </row>
        <row r="1308">
          <cell r="A1308">
            <v>40008</v>
          </cell>
        </row>
        <row r="1309">
          <cell r="A1309">
            <v>40008</v>
          </cell>
        </row>
        <row r="1310">
          <cell r="A1310">
            <v>40008</v>
          </cell>
        </row>
        <row r="1311">
          <cell r="A1311">
            <v>40008</v>
          </cell>
        </row>
        <row r="1312">
          <cell r="A1312">
            <v>40008</v>
          </cell>
        </row>
        <row r="1313">
          <cell r="A1313">
            <v>40008</v>
          </cell>
        </row>
        <row r="1314">
          <cell r="A1314">
            <v>40008</v>
          </cell>
        </row>
        <row r="1315">
          <cell r="A1315">
            <v>40008</v>
          </cell>
        </row>
        <row r="1316">
          <cell r="A1316">
            <v>40008</v>
          </cell>
        </row>
        <row r="1317">
          <cell r="A1317">
            <v>40008</v>
          </cell>
        </row>
        <row r="1318">
          <cell r="A1318">
            <v>40008</v>
          </cell>
        </row>
        <row r="1319">
          <cell r="A1319">
            <v>40008</v>
          </cell>
        </row>
        <row r="1320">
          <cell r="A1320">
            <v>40008</v>
          </cell>
        </row>
        <row r="1321">
          <cell r="A1321">
            <v>40008</v>
          </cell>
        </row>
        <row r="1322">
          <cell r="A1322">
            <v>40008</v>
          </cell>
        </row>
        <row r="1323">
          <cell r="A1323">
            <v>40008</v>
          </cell>
        </row>
        <row r="1324">
          <cell r="A1324">
            <v>40008</v>
          </cell>
        </row>
        <row r="1325">
          <cell r="A1325">
            <v>40008</v>
          </cell>
        </row>
        <row r="1326">
          <cell r="A1326">
            <v>40008</v>
          </cell>
        </row>
        <row r="1327">
          <cell r="A1327">
            <v>40008</v>
          </cell>
        </row>
        <row r="1328">
          <cell r="A1328">
            <v>40008</v>
          </cell>
        </row>
        <row r="1329">
          <cell r="A1329">
            <v>40008</v>
          </cell>
        </row>
        <row r="1330">
          <cell r="A1330">
            <v>40008</v>
          </cell>
        </row>
        <row r="1331">
          <cell r="A1331">
            <v>40008</v>
          </cell>
        </row>
        <row r="1332">
          <cell r="A1332">
            <v>40008</v>
          </cell>
        </row>
        <row r="1333">
          <cell r="A1333">
            <v>40008</v>
          </cell>
        </row>
        <row r="1334">
          <cell r="A1334">
            <v>40008</v>
          </cell>
        </row>
        <row r="1335">
          <cell r="A1335">
            <v>40008</v>
          </cell>
        </row>
        <row r="1336">
          <cell r="A1336">
            <v>40008</v>
          </cell>
        </row>
        <row r="1337">
          <cell r="A1337">
            <v>40008</v>
          </cell>
        </row>
        <row r="1338">
          <cell r="A1338">
            <v>40008</v>
          </cell>
        </row>
        <row r="1339">
          <cell r="A1339">
            <v>40008</v>
          </cell>
        </row>
        <row r="1340">
          <cell r="A1340">
            <v>40008</v>
          </cell>
        </row>
        <row r="1341">
          <cell r="A1341">
            <v>40008</v>
          </cell>
        </row>
        <row r="1342">
          <cell r="A1342">
            <v>40008</v>
          </cell>
        </row>
        <row r="1343">
          <cell r="A1343">
            <v>40008</v>
          </cell>
        </row>
        <row r="1344">
          <cell r="A1344">
            <v>40008</v>
          </cell>
        </row>
        <row r="1345">
          <cell r="A1345">
            <v>40008</v>
          </cell>
        </row>
        <row r="1346">
          <cell r="A1346">
            <v>40008</v>
          </cell>
        </row>
        <row r="1347">
          <cell r="A1347">
            <v>40008</v>
          </cell>
        </row>
        <row r="1348">
          <cell r="A1348">
            <v>40008</v>
          </cell>
        </row>
        <row r="1349">
          <cell r="A1349">
            <v>40008</v>
          </cell>
        </row>
        <row r="1350">
          <cell r="A1350">
            <v>40008</v>
          </cell>
        </row>
        <row r="1351">
          <cell r="A1351">
            <v>40008</v>
          </cell>
        </row>
        <row r="1352">
          <cell r="A1352">
            <v>40008</v>
          </cell>
        </row>
        <row r="1353">
          <cell r="A1353">
            <v>40008</v>
          </cell>
        </row>
        <row r="1354">
          <cell r="A1354">
            <v>40008</v>
          </cell>
        </row>
        <row r="1355">
          <cell r="A1355">
            <v>40008</v>
          </cell>
        </row>
        <row r="1356">
          <cell r="A1356">
            <v>40008</v>
          </cell>
        </row>
        <row r="1357">
          <cell r="A1357">
            <v>40008</v>
          </cell>
        </row>
        <row r="1358">
          <cell r="A1358">
            <v>40008</v>
          </cell>
        </row>
        <row r="1359">
          <cell r="A1359">
            <v>40008</v>
          </cell>
        </row>
        <row r="1360">
          <cell r="A1360">
            <v>40008</v>
          </cell>
        </row>
        <row r="1361">
          <cell r="A1361">
            <v>40008</v>
          </cell>
        </row>
        <row r="1362">
          <cell r="A1362">
            <v>40008</v>
          </cell>
        </row>
        <row r="1363">
          <cell r="A1363">
            <v>40008</v>
          </cell>
        </row>
        <row r="1364">
          <cell r="A1364">
            <v>40008</v>
          </cell>
        </row>
        <row r="1365">
          <cell r="A1365">
            <v>40008</v>
          </cell>
        </row>
        <row r="1366">
          <cell r="A1366">
            <v>40008</v>
          </cell>
        </row>
        <row r="1367">
          <cell r="A1367">
            <v>40008</v>
          </cell>
        </row>
        <row r="1368">
          <cell r="A1368">
            <v>40008</v>
          </cell>
        </row>
        <row r="1369">
          <cell r="A1369">
            <v>40008</v>
          </cell>
        </row>
        <row r="1370">
          <cell r="A1370">
            <v>40008</v>
          </cell>
        </row>
        <row r="1371">
          <cell r="A1371">
            <v>40008</v>
          </cell>
        </row>
        <row r="1372">
          <cell r="A1372">
            <v>40008</v>
          </cell>
        </row>
        <row r="1373">
          <cell r="A1373">
            <v>40008</v>
          </cell>
        </row>
        <row r="1374">
          <cell r="A1374">
            <v>40008</v>
          </cell>
        </row>
        <row r="1375">
          <cell r="A1375">
            <v>40008</v>
          </cell>
        </row>
        <row r="1376">
          <cell r="A1376">
            <v>40008</v>
          </cell>
        </row>
        <row r="1377">
          <cell r="A1377">
            <v>40008</v>
          </cell>
        </row>
        <row r="1378">
          <cell r="A1378">
            <v>40008</v>
          </cell>
        </row>
        <row r="1379">
          <cell r="A1379">
            <v>40008</v>
          </cell>
        </row>
        <row r="1380">
          <cell r="A1380">
            <v>40008</v>
          </cell>
        </row>
        <row r="1381">
          <cell r="A1381">
            <v>40008</v>
          </cell>
        </row>
        <row r="1382">
          <cell r="A1382">
            <v>40008</v>
          </cell>
        </row>
        <row r="1383">
          <cell r="A1383">
            <v>40008</v>
          </cell>
        </row>
        <row r="1384">
          <cell r="A1384">
            <v>40008</v>
          </cell>
        </row>
        <row r="1385">
          <cell r="A1385">
            <v>40008</v>
          </cell>
        </row>
        <row r="1386">
          <cell r="A1386">
            <v>40008</v>
          </cell>
        </row>
        <row r="1387">
          <cell r="A1387">
            <v>40008</v>
          </cell>
        </row>
        <row r="1388">
          <cell r="A1388">
            <v>40008</v>
          </cell>
        </row>
        <row r="1389">
          <cell r="A1389">
            <v>40008</v>
          </cell>
        </row>
        <row r="1390">
          <cell r="A1390">
            <v>40008</v>
          </cell>
        </row>
        <row r="1391">
          <cell r="A1391">
            <v>40008</v>
          </cell>
        </row>
        <row r="1392">
          <cell r="A1392">
            <v>40008</v>
          </cell>
        </row>
        <row r="1393">
          <cell r="A1393">
            <v>40008</v>
          </cell>
        </row>
        <row r="1394">
          <cell r="A1394">
            <v>40008</v>
          </cell>
        </row>
        <row r="1395">
          <cell r="A1395">
            <v>40008</v>
          </cell>
        </row>
        <row r="1396">
          <cell r="A1396">
            <v>40008</v>
          </cell>
        </row>
        <row r="1397">
          <cell r="A1397">
            <v>40008</v>
          </cell>
        </row>
        <row r="1398">
          <cell r="A1398">
            <v>40008</v>
          </cell>
        </row>
        <row r="1399">
          <cell r="A1399">
            <v>40008</v>
          </cell>
        </row>
        <row r="1400">
          <cell r="A1400">
            <v>40008</v>
          </cell>
        </row>
        <row r="1401">
          <cell r="A1401">
            <v>40008</v>
          </cell>
        </row>
        <row r="1402">
          <cell r="A1402">
            <v>40008</v>
          </cell>
        </row>
        <row r="1403">
          <cell r="A1403">
            <v>40008</v>
          </cell>
        </row>
        <row r="1404">
          <cell r="A1404">
            <v>40008</v>
          </cell>
        </row>
        <row r="1405">
          <cell r="A1405">
            <v>40008</v>
          </cell>
        </row>
        <row r="1406">
          <cell r="A1406">
            <v>40008</v>
          </cell>
        </row>
        <row r="1407">
          <cell r="A1407">
            <v>40008</v>
          </cell>
        </row>
        <row r="1408">
          <cell r="A1408">
            <v>40008</v>
          </cell>
        </row>
        <row r="1409">
          <cell r="A1409">
            <v>40008</v>
          </cell>
        </row>
        <row r="1410">
          <cell r="A1410">
            <v>40008</v>
          </cell>
        </row>
        <row r="1411">
          <cell r="A1411">
            <v>40008</v>
          </cell>
        </row>
        <row r="1412">
          <cell r="A1412">
            <v>40008</v>
          </cell>
        </row>
        <row r="1413">
          <cell r="A1413">
            <v>40008</v>
          </cell>
        </row>
        <row r="1414">
          <cell r="A1414">
            <v>40008</v>
          </cell>
        </row>
        <row r="1415">
          <cell r="A1415">
            <v>40008</v>
          </cell>
        </row>
        <row r="1416">
          <cell r="A1416">
            <v>40008</v>
          </cell>
        </row>
        <row r="1417">
          <cell r="A1417">
            <v>40008</v>
          </cell>
        </row>
        <row r="1418">
          <cell r="A1418">
            <v>40008</v>
          </cell>
        </row>
        <row r="1419">
          <cell r="A1419">
            <v>40008</v>
          </cell>
        </row>
        <row r="1420">
          <cell r="A1420">
            <v>40008</v>
          </cell>
        </row>
        <row r="1421">
          <cell r="A1421">
            <v>40008</v>
          </cell>
        </row>
        <row r="1422">
          <cell r="A1422">
            <v>40008</v>
          </cell>
        </row>
        <row r="1423">
          <cell r="A1423">
            <v>40008</v>
          </cell>
        </row>
        <row r="1424">
          <cell r="A1424">
            <v>40008</v>
          </cell>
        </row>
        <row r="1425">
          <cell r="A1425">
            <v>40008</v>
          </cell>
        </row>
        <row r="1426">
          <cell r="A1426">
            <v>40008</v>
          </cell>
        </row>
        <row r="1427">
          <cell r="A1427">
            <v>40008</v>
          </cell>
        </row>
        <row r="1428">
          <cell r="A1428">
            <v>40008</v>
          </cell>
        </row>
        <row r="1429">
          <cell r="A1429">
            <v>40008</v>
          </cell>
        </row>
        <row r="1430">
          <cell r="A1430">
            <v>40008</v>
          </cell>
        </row>
        <row r="1431">
          <cell r="A1431">
            <v>40008</v>
          </cell>
        </row>
        <row r="1432">
          <cell r="A1432">
            <v>40008</v>
          </cell>
        </row>
        <row r="1433">
          <cell r="A1433">
            <v>40008</v>
          </cell>
        </row>
        <row r="1434">
          <cell r="A1434">
            <v>40008</v>
          </cell>
        </row>
        <row r="1435">
          <cell r="A1435">
            <v>40008</v>
          </cell>
        </row>
        <row r="1436">
          <cell r="A1436">
            <v>40008</v>
          </cell>
        </row>
        <row r="1437">
          <cell r="A1437">
            <v>40008</v>
          </cell>
        </row>
        <row r="1438">
          <cell r="A1438">
            <v>40008</v>
          </cell>
        </row>
        <row r="1439">
          <cell r="A1439">
            <v>40008</v>
          </cell>
        </row>
        <row r="1440">
          <cell r="A1440">
            <v>40008</v>
          </cell>
        </row>
        <row r="1441">
          <cell r="A1441">
            <v>40008</v>
          </cell>
        </row>
        <row r="1442">
          <cell r="A1442">
            <v>40008</v>
          </cell>
        </row>
        <row r="1443">
          <cell r="A1443">
            <v>40008</v>
          </cell>
        </row>
        <row r="1444">
          <cell r="A1444">
            <v>40008</v>
          </cell>
        </row>
        <row r="1445">
          <cell r="A1445">
            <v>40008</v>
          </cell>
        </row>
        <row r="1446">
          <cell r="A1446">
            <v>40008</v>
          </cell>
        </row>
        <row r="1447">
          <cell r="A1447">
            <v>40008</v>
          </cell>
        </row>
        <row r="1448">
          <cell r="A1448">
            <v>40008</v>
          </cell>
        </row>
        <row r="1449">
          <cell r="A1449">
            <v>40008</v>
          </cell>
        </row>
        <row r="1450">
          <cell r="A1450">
            <v>40008</v>
          </cell>
        </row>
        <row r="1451">
          <cell r="A1451">
            <v>40008</v>
          </cell>
        </row>
        <row r="1452">
          <cell r="A1452">
            <v>40008</v>
          </cell>
        </row>
        <row r="1453">
          <cell r="A1453">
            <v>40008</v>
          </cell>
        </row>
        <row r="1454">
          <cell r="A1454">
            <v>40008</v>
          </cell>
        </row>
        <row r="1455">
          <cell r="A1455">
            <v>40008</v>
          </cell>
        </row>
        <row r="1456">
          <cell r="A1456">
            <v>40008</v>
          </cell>
        </row>
        <row r="1457">
          <cell r="A1457">
            <v>40008</v>
          </cell>
        </row>
        <row r="1458">
          <cell r="A1458">
            <v>40008</v>
          </cell>
        </row>
        <row r="1459">
          <cell r="A1459">
            <v>40008</v>
          </cell>
        </row>
        <row r="1460">
          <cell r="A1460">
            <v>40008</v>
          </cell>
        </row>
        <row r="1461">
          <cell r="A1461">
            <v>40008</v>
          </cell>
        </row>
        <row r="1462">
          <cell r="A1462">
            <v>40008</v>
          </cell>
        </row>
        <row r="1463">
          <cell r="A1463">
            <v>40008</v>
          </cell>
        </row>
        <row r="1464">
          <cell r="A1464">
            <v>40008</v>
          </cell>
        </row>
        <row r="1465">
          <cell r="A1465">
            <v>40008</v>
          </cell>
        </row>
        <row r="1466">
          <cell r="A1466">
            <v>40008</v>
          </cell>
        </row>
        <row r="1467">
          <cell r="A1467">
            <v>40008</v>
          </cell>
        </row>
        <row r="1468">
          <cell r="A1468">
            <v>40008</v>
          </cell>
        </row>
        <row r="1469">
          <cell r="A1469">
            <v>40008</v>
          </cell>
        </row>
        <row r="1470">
          <cell r="A1470">
            <v>40008</v>
          </cell>
        </row>
        <row r="1471">
          <cell r="A1471">
            <v>40008</v>
          </cell>
        </row>
        <row r="1472">
          <cell r="A1472">
            <v>40008</v>
          </cell>
        </row>
        <row r="1473">
          <cell r="A1473">
            <v>40008</v>
          </cell>
        </row>
        <row r="1474">
          <cell r="A1474">
            <v>40008</v>
          </cell>
        </row>
        <row r="1475">
          <cell r="A1475">
            <v>40008</v>
          </cell>
        </row>
        <row r="1476">
          <cell r="A1476">
            <v>40008</v>
          </cell>
        </row>
        <row r="1477">
          <cell r="A1477">
            <v>40008</v>
          </cell>
        </row>
        <row r="1478">
          <cell r="A1478">
            <v>40008</v>
          </cell>
        </row>
        <row r="1479">
          <cell r="A1479">
            <v>40008</v>
          </cell>
        </row>
        <row r="1480">
          <cell r="A1480">
            <v>40008</v>
          </cell>
        </row>
        <row r="1481">
          <cell r="A1481">
            <v>40008</v>
          </cell>
        </row>
        <row r="1482">
          <cell r="A1482">
            <v>40008</v>
          </cell>
        </row>
        <row r="1483">
          <cell r="A1483">
            <v>40008</v>
          </cell>
        </row>
        <row r="1484">
          <cell r="A1484">
            <v>40008</v>
          </cell>
        </row>
        <row r="1485">
          <cell r="A1485">
            <v>40008</v>
          </cell>
        </row>
        <row r="1486">
          <cell r="A1486">
            <v>40008</v>
          </cell>
        </row>
        <row r="1487">
          <cell r="A1487">
            <v>40008</v>
          </cell>
        </row>
        <row r="1488">
          <cell r="A1488">
            <v>40008</v>
          </cell>
        </row>
        <row r="1489">
          <cell r="A1489">
            <v>40008</v>
          </cell>
        </row>
        <row r="1490">
          <cell r="A1490">
            <v>40008</v>
          </cell>
        </row>
        <row r="1491">
          <cell r="A1491">
            <v>40008</v>
          </cell>
        </row>
        <row r="1492">
          <cell r="A1492">
            <v>40008</v>
          </cell>
        </row>
        <row r="1493">
          <cell r="A1493">
            <v>40008</v>
          </cell>
        </row>
        <row r="1494">
          <cell r="A1494">
            <v>40008</v>
          </cell>
        </row>
        <row r="1495">
          <cell r="A1495">
            <v>40008</v>
          </cell>
        </row>
        <row r="1496">
          <cell r="A1496">
            <v>40008</v>
          </cell>
        </row>
        <row r="1497">
          <cell r="A1497">
            <v>40008</v>
          </cell>
        </row>
        <row r="1498">
          <cell r="A1498">
            <v>40008</v>
          </cell>
        </row>
        <row r="1499">
          <cell r="A1499">
            <v>40008</v>
          </cell>
        </row>
        <row r="1500">
          <cell r="A1500">
            <v>40008</v>
          </cell>
        </row>
        <row r="1501">
          <cell r="A1501">
            <v>40008</v>
          </cell>
        </row>
        <row r="1502">
          <cell r="A1502">
            <v>40008</v>
          </cell>
        </row>
        <row r="1503">
          <cell r="A1503">
            <v>40008</v>
          </cell>
        </row>
        <row r="1504">
          <cell r="A1504">
            <v>40008</v>
          </cell>
        </row>
        <row r="1505">
          <cell r="A1505">
            <v>40008</v>
          </cell>
        </row>
        <row r="1506">
          <cell r="A1506">
            <v>40008</v>
          </cell>
        </row>
        <row r="1507">
          <cell r="A1507">
            <v>40008</v>
          </cell>
        </row>
        <row r="1508">
          <cell r="A1508">
            <v>40008</v>
          </cell>
        </row>
        <row r="1509">
          <cell r="A1509">
            <v>40008</v>
          </cell>
        </row>
        <row r="1510">
          <cell r="A1510">
            <v>40008</v>
          </cell>
        </row>
        <row r="1511">
          <cell r="A1511">
            <v>40008</v>
          </cell>
        </row>
        <row r="1512">
          <cell r="A1512">
            <v>40008</v>
          </cell>
        </row>
        <row r="1513">
          <cell r="A1513">
            <v>40008</v>
          </cell>
        </row>
        <row r="1514">
          <cell r="A1514">
            <v>40008</v>
          </cell>
        </row>
        <row r="1515">
          <cell r="A1515">
            <v>40008</v>
          </cell>
        </row>
        <row r="1516">
          <cell r="A1516">
            <v>40008</v>
          </cell>
        </row>
        <row r="1517">
          <cell r="A1517">
            <v>40008</v>
          </cell>
        </row>
        <row r="1518">
          <cell r="A1518">
            <v>40008</v>
          </cell>
        </row>
        <row r="1519">
          <cell r="A1519">
            <v>40008</v>
          </cell>
        </row>
        <row r="1520">
          <cell r="A1520">
            <v>40008</v>
          </cell>
        </row>
        <row r="1521">
          <cell r="A1521">
            <v>40008</v>
          </cell>
        </row>
        <row r="1522">
          <cell r="A1522">
            <v>40008</v>
          </cell>
        </row>
        <row r="1523">
          <cell r="A1523">
            <v>40008</v>
          </cell>
        </row>
        <row r="1524">
          <cell r="A1524">
            <v>40008</v>
          </cell>
        </row>
        <row r="1525">
          <cell r="A1525">
            <v>40008</v>
          </cell>
        </row>
        <row r="1526">
          <cell r="A1526">
            <v>40008</v>
          </cell>
        </row>
        <row r="1527">
          <cell r="A1527">
            <v>40008</v>
          </cell>
        </row>
        <row r="1528">
          <cell r="A1528">
            <v>40008</v>
          </cell>
        </row>
        <row r="1529">
          <cell r="A1529">
            <v>40008</v>
          </cell>
        </row>
        <row r="1530">
          <cell r="A1530">
            <v>40008</v>
          </cell>
        </row>
        <row r="1531">
          <cell r="A1531">
            <v>40008</v>
          </cell>
        </row>
        <row r="1532">
          <cell r="A1532">
            <v>40008</v>
          </cell>
        </row>
        <row r="1533">
          <cell r="A1533">
            <v>40008</v>
          </cell>
        </row>
        <row r="1534">
          <cell r="A1534">
            <v>40008</v>
          </cell>
        </row>
        <row r="1535">
          <cell r="A1535">
            <v>40008</v>
          </cell>
        </row>
        <row r="1536">
          <cell r="A1536">
            <v>40008</v>
          </cell>
        </row>
        <row r="1537">
          <cell r="A1537">
            <v>40008</v>
          </cell>
        </row>
        <row r="1538">
          <cell r="A1538">
            <v>40008</v>
          </cell>
        </row>
        <row r="1539">
          <cell r="A1539">
            <v>40008</v>
          </cell>
        </row>
        <row r="1540">
          <cell r="A1540">
            <v>40008</v>
          </cell>
        </row>
        <row r="1541">
          <cell r="A1541">
            <v>40008</v>
          </cell>
        </row>
        <row r="1542">
          <cell r="A1542">
            <v>40008</v>
          </cell>
        </row>
        <row r="1543">
          <cell r="A1543">
            <v>40008</v>
          </cell>
        </row>
        <row r="1544">
          <cell r="A1544">
            <v>40008</v>
          </cell>
        </row>
        <row r="1545">
          <cell r="A1545">
            <v>40008</v>
          </cell>
        </row>
        <row r="1546">
          <cell r="A1546">
            <v>40008</v>
          </cell>
        </row>
        <row r="1547">
          <cell r="A1547">
            <v>40008</v>
          </cell>
        </row>
        <row r="1548">
          <cell r="A1548">
            <v>40008</v>
          </cell>
        </row>
        <row r="1549">
          <cell r="A1549">
            <v>40008</v>
          </cell>
        </row>
        <row r="1550">
          <cell r="A1550">
            <v>40008</v>
          </cell>
        </row>
        <row r="1551">
          <cell r="A1551">
            <v>40008</v>
          </cell>
        </row>
        <row r="1552">
          <cell r="A1552">
            <v>40008</v>
          </cell>
        </row>
        <row r="1553">
          <cell r="A1553">
            <v>40008</v>
          </cell>
        </row>
        <row r="1554">
          <cell r="A1554">
            <v>40008</v>
          </cell>
        </row>
        <row r="1555">
          <cell r="A1555">
            <v>40008</v>
          </cell>
        </row>
        <row r="1556">
          <cell r="A1556">
            <v>40008</v>
          </cell>
        </row>
        <row r="1557">
          <cell r="A1557">
            <v>40008</v>
          </cell>
        </row>
        <row r="1558">
          <cell r="A1558">
            <v>40008</v>
          </cell>
        </row>
        <row r="1559">
          <cell r="A1559">
            <v>40008</v>
          </cell>
        </row>
        <row r="1560">
          <cell r="A1560">
            <v>40008</v>
          </cell>
        </row>
        <row r="1561">
          <cell r="A1561">
            <v>40008</v>
          </cell>
        </row>
        <row r="1562">
          <cell r="A1562">
            <v>40008</v>
          </cell>
        </row>
        <row r="1563">
          <cell r="A1563">
            <v>40008</v>
          </cell>
        </row>
        <row r="1564">
          <cell r="A1564">
            <v>40008</v>
          </cell>
        </row>
        <row r="1565">
          <cell r="A1565">
            <v>40008</v>
          </cell>
        </row>
        <row r="1566">
          <cell r="A1566">
            <v>40008</v>
          </cell>
        </row>
        <row r="1567">
          <cell r="A1567">
            <v>40008</v>
          </cell>
        </row>
        <row r="1568">
          <cell r="A1568">
            <v>40008</v>
          </cell>
        </row>
        <row r="1569">
          <cell r="A1569">
            <v>40008</v>
          </cell>
        </row>
        <row r="1570">
          <cell r="A1570">
            <v>40008</v>
          </cell>
        </row>
        <row r="1571">
          <cell r="A1571">
            <v>40008</v>
          </cell>
        </row>
        <row r="1572">
          <cell r="A1572">
            <v>40008</v>
          </cell>
        </row>
        <row r="1573">
          <cell r="A1573">
            <v>40008</v>
          </cell>
        </row>
        <row r="1574">
          <cell r="A1574">
            <v>40008</v>
          </cell>
        </row>
        <row r="1575">
          <cell r="A1575">
            <v>40008</v>
          </cell>
        </row>
        <row r="1576">
          <cell r="A1576">
            <v>40008</v>
          </cell>
        </row>
        <row r="1577">
          <cell r="A1577">
            <v>40008</v>
          </cell>
        </row>
        <row r="1578">
          <cell r="A1578">
            <v>40008</v>
          </cell>
        </row>
        <row r="1579">
          <cell r="A1579">
            <v>40008</v>
          </cell>
        </row>
        <row r="1580">
          <cell r="A1580">
            <v>40008</v>
          </cell>
        </row>
        <row r="1581">
          <cell r="A1581">
            <v>40008</v>
          </cell>
        </row>
        <row r="1582">
          <cell r="A1582">
            <v>40008</v>
          </cell>
        </row>
        <row r="1583">
          <cell r="A1583">
            <v>40008</v>
          </cell>
        </row>
        <row r="1584">
          <cell r="A1584">
            <v>40008</v>
          </cell>
        </row>
        <row r="1585">
          <cell r="A1585">
            <v>40008</v>
          </cell>
        </row>
        <row r="1586">
          <cell r="A1586">
            <v>40008</v>
          </cell>
        </row>
        <row r="1587">
          <cell r="A1587">
            <v>40008</v>
          </cell>
        </row>
        <row r="1588">
          <cell r="A1588">
            <v>40008</v>
          </cell>
        </row>
        <row r="1589">
          <cell r="A1589">
            <v>40008</v>
          </cell>
        </row>
        <row r="1590">
          <cell r="A1590">
            <v>40008</v>
          </cell>
        </row>
        <row r="1591">
          <cell r="A1591">
            <v>40008</v>
          </cell>
        </row>
        <row r="1592">
          <cell r="A1592">
            <v>40008</v>
          </cell>
        </row>
        <row r="1593">
          <cell r="A1593">
            <v>40008</v>
          </cell>
        </row>
        <row r="1594">
          <cell r="A1594">
            <v>40008</v>
          </cell>
        </row>
        <row r="1595">
          <cell r="A1595">
            <v>40008</v>
          </cell>
        </row>
        <row r="1596">
          <cell r="A1596">
            <v>40008</v>
          </cell>
        </row>
        <row r="1597">
          <cell r="A1597">
            <v>40008</v>
          </cell>
        </row>
        <row r="1598">
          <cell r="A1598">
            <v>40008</v>
          </cell>
        </row>
        <row r="1599">
          <cell r="A1599">
            <v>40008</v>
          </cell>
        </row>
        <row r="1600">
          <cell r="A1600">
            <v>40008</v>
          </cell>
        </row>
        <row r="1601">
          <cell r="A1601">
            <v>40008</v>
          </cell>
        </row>
        <row r="1602">
          <cell r="A1602">
            <v>40008</v>
          </cell>
        </row>
        <row r="1603">
          <cell r="A1603">
            <v>40008</v>
          </cell>
        </row>
        <row r="1604">
          <cell r="A1604">
            <v>40008</v>
          </cell>
        </row>
        <row r="1605">
          <cell r="A1605">
            <v>40008</v>
          </cell>
        </row>
        <row r="1606">
          <cell r="A1606">
            <v>40008</v>
          </cell>
        </row>
        <row r="1607">
          <cell r="A1607">
            <v>40008</v>
          </cell>
        </row>
        <row r="1608">
          <cell r="A1608">
            <v>40008</v>
          </cell>
        </row>
        <row r="1609">
          <cell r="A1609">
            <v>40008</v>
          </cell>
        </row>
        <row r="1610">
          <cell r="A1610">
            <v>40008</v>
          </cell>
        </row>
        <row r="1611">
          <cell r="A1611">
            <v>40008</v>
          </cell>
        </row>
        <row r="1612">
          <cell r="A1612">
            <v>40008</v>
          </cell>
        </row>
        <row r="1613">
          <cell r="A1613">
            <v>40008</v>
          </cell>
        </row>
        <row r="1614">
          <cell r="A1614">
            <v>40008</v>
          </cell>
        </row>
        <row r="1615">
          <cell r="A1615">
            <v>40008</v>
          </cell>
        </row>
        <row r="1616">
          <cell r="A1616">
            <v>40008</v>
          </cell>
        </row>
        <row r="1617">
          <cell r="A1617">
            <v>40008</v>
          </cell>
        </row>
        <row r="1618">
          <cell r="A1618">
            <v>40008</v>
          </cell>
        </row>
        <row r="1619">
          <cell r="A1619">
            <v>40008</v>
          </cell>
        </row>
        <row r="1620">
          <cell r="A1620">
            <v>40008</v>
          </cell>
        </row>
        <row r="1621">
          <cell r="A1621">
            <v>40008</v>
          </cell>
        </row>
        <row r="1622">
          <cell r="A1622">
            <v>40008</v>
          </cell>
        </row>
        <row r="1623">
          <cell r="A1623">
            <v>40008</v>
          </cell>
        </row>
        <row r="1624">
          <cell r="A1624">
            <v>40008</v>
          </cell>
        </row>
        <row r="1625">
          <cell r="A1625">
            <v>40008</v>
          </cell>
        </row>
        <row r="1626">
          <cell r="A1626">
            <v>40008</v>
          </cell>
        </row>
        <row r="1627">
          <cell r="A1627">
            <v>40008</v>
          </cell>
        </row>
        <row r="1628">
          <cell r="A1628">
            <v>40008</v>
          </cell>
        </row>
        <row r="1629">
          <cell r="A1629">
            <v>40008</v>
          </cell>
        </row>
        <row r="1630">
          <cell r="A1630">
            <v>40008</v>
          </cell>
        </row>
        <row r="1631">
          <cell r="A1631">
            <v>40008</v>
          </cell>
        </row>
        <row r="1632">
          <cell r="A1632">
            <v>40008</v>
          </cell>
        </row>
        <row r="1633">
          <cell r="A1633">
            <v>40008</v>
          </cell>
        </row>
        <row r="1634">
          <cell r="A1634">
            <v>40008</v>
          </cell>
        </row>
        <row r="1635">
          <cell r="A1635">
            <v>40008</v>
          </cell>
        </row>
        <row r="1636">
          <cell r="A1636">
            <v>40008</v>
          </cell>
        </row>
        <row r="1637">
          <cell r="A1637">
            <v>40008</v>
          </cell>
        </row>
        <row r="1638">
          <cell r="A1638">
            <v>40008</v>
          </cell>
        </row>
        <row r="1639">
          <cell r="A1639">
            <v>40008</v>
          </cell>
        </row>
        <row r="1640">
          <cell r="A1640">
            <v>40008</v>
          </cell>
        </row>
        <row r="1641">
          <cell r="A1641">
            <v>40008</v>
          </cell>
        </row>
        <row r="1642">
          <cell r="A1642">
            <v>40008</v>
          </cell>
        </row>
        <row r="1643">
          <cell r="A1643">
            <v>40008</v>
          </cell>
        </row>
        <row r="1644">
          <cell r="A1644">
            <v>40008</v>
          </cell>
        </row>
        <row r="1645">
          <cell r="A1645">
            <v>40008</v>
          </cell>
        </row>
        <row r="1646">
          <cell r="A1646">
            <v>40008</v>
          </cell>
        </row>
        <row r="1647">
          <cell r="A1647">
            <v>40008</v>
          </cell>
        </row>
        <row r="1648">
          <cell r="A1648">
            <v>40008</v>
          </cell>
        </row>
        <row r="1649">
          <cell r="A1649">
            <v>40008</v>
          </cell>
        </row>
        <row r="1650">
          <cell r="A1650">
            <v>40008</v>
          </cell>
        </row>
        <row r="1651">
          <cell r="A1651">
            <v>40008</v>
          </cell>
        </row>
        <row r="1652">
          <cell r="A1652">
            <v>40008</v>
          </cell>
        </row>
        <row r="1653">
          <cell r="A1653">
            <v>40008</v>
          </cell>
        </row>
        <row r="1654">
          <cell r="A1654">
            <v>40008</v>
          </cell>
        </row>
        <row r="1655">
          <cell r="A1655">
            <v>40008</v>
          </cell>
        </row>
        <row r="1656">
          <cell r="A1656">
            <v>40008</v>
          </cell>
        </row>
        <row r="1657">
          <cell r="A1657">
            <v>40008</v>
          </cell>
        </row>
        <row r="1658">
          <cell r="A1658">
            <v>40008</v>
          </cell>
        </row>
        <row r="1659">
          <cell r="A1659">
            <v>40008</v>
          </cell>
        </row>
        <row r="1660">
          <cell r="A1660">
            <v>40008</v>
          </cell>
        </row>
        <row r="1661">
          <cell r="A1661">
            <v>40008</v>
          </cell>
        </row>
        <row r="1662">
          <cell r="A1662">
            <v>40008</v>
          </cell>
        </row>
        <row r="1663">
          <cell r="A1663">
            <v>40008</v>
          </cell>
        </row>
        <row r="1664">
          <cell r="A1664">
            <v>40008</v>
          </cell>
        </row>
        <row r="1665">
          <cell r="A1665">
            <v>40008</v>
          </cell>
        </row>
        <row r="1666">
          <cell r="A1666">
            <v>40008</v>
          </cell>
        </row>
        <row r="1667">
          <cell r="A1667">
            <v>40008</v>
          </cell>
        </row>
        <row r="1668">
          <cell r="A1668">
            <v>40008</v>
          </cell>
        </row>
        <row r="1669">
          <cell r="A1669">
            <v>40008</v>
          </cell>
        </row>
        <row r="1670">
          <cell r="A1670">
            <v>40008</v>
          </cell>
        </row>
        <row r="1671">
          <cell r="A1671">
            <v>40008</v>
          </cell>
        </row>
        <row r="1672">
          <cell r="A1672">
            <v>40008</v>
          </cell>
        </row>
        <row r="1673">
          <cell r="A1673">
            <v>40008</v>
          </cell>
        </row>
        <row r="1674">
          <cell r="A1674">
            <v>40008</v>
          </cell>
        </row>
        <row r="1675">
          <cell r="A1675">
            <v>40008</v>
          </cell>
        </row>
        <row r="1676">
          <cell r="A1676">
            <v>40008</v>
          </cell>
        </row>
        <row r="1677">
          <cell r="A1677">
            <v>40008</v>
          </cell>
        </row>
        <row r="1678">
          <cell r="A1678">
            <v>40008</v>
          </cell>
        </row>
        <row r="1679">
          <cell r="A1679">
            <v>40008</v>
          </cell>
        </row>
        <row r="1680">
          <cell r="A1680">
            <v>40008</v>
          </cell>
        </row>
        <row r="1681">
          <cell r="A1681">
            <v>40008</v>
          </cell>
        </row>
        <row r="1682">
          <cell r="A1682">
            <v>40008</v>
          </cell>
        </row>
        <row r="1683">
          <cell r="A1683">
            <v>40008</v>
          </cell>
        </row>
        <row r="1684">
          <cell r="A1684">
            <v>40008</v>
          </cell>
        </row>
        <row r="1685">
          <cell r="A1685">
            <v>40008</v>
          </cell>
        </row>
        <row r="1686">
          <cell r="A1686">
            <v>40008</v>
          </cell>
        </row>
        <row r="1687">
          <cell r="A1687">
            <v>40008</v>
          </cell>
        </row>
      </sheetData>
      <sheetData sheetId="12"/>
      <sheetData sheetId="1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
      <sheetName val="Loans"/>
      <sheetName val="CDX"/>
      <sheetName val="EM"/>
      <sheetName val="Returns"/>
      <sheetName val="Old Model"/>
      <sheetName val="regression"/>
      <sheetName val="Mode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v>39082</v>
          </cell>
          <cell r="I3">
            <v>39082</v>
          </cell>
          <cell r="S3">
            <v>40724</v>
          </cell>
        </row>
        <row r="4">
          <cell r="S4" t="e">
            <v>#NAME?</v>
          </cell>
        </row>
        <row r="5">
          <cell r="S5" t="e">
            <v>#NAME?</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
      <sheetName val="EU"/>
      <sheetName val="EM"/>
      <sheetName val="Quality Pairs"/>
      <sheetName val="Seniority Pairs"/>
      <sheetName val="Disclosures"/>
    </sheetNames>
    <sheetDataSet>
      <sheetData sheetId="0"/>
      <sheetData sheetId="1"/>
      <sheetData sheetId="2"/>
      <sheetData sheetId="3"/>
      <sheetData sheetId="4">
        <row r="1">
          <cell r="A1" t="str">
            <v>Sr-Sub, Sr-Secured Spreads</v>
          </cell>
        </row>
        <row r="5">
          <cell r="A5" t="str">
            <v/>
          </cell>
          <cell r="B5" t="str">
            <v>HY Sr vs Secured</v>
          </cell>
          <cell r="C5" t="str">
            <v>Pair Count</v>
          </cell>
          <cell r="F5" t="str">
            <v>HY Sr vs Sub</v>
          </cell>
          <cell r="G5" t="str">
            <v>Pair Count</v>
          </cell>
        </row>
        <row r="6">
          <cell r="A6">
            <v>38383</v>
          </cell>
          <cell r="E6">
            <v>38383</v>
          </cell>
        </row>
        <row r="7">
          <cell r="A7">
            <v>38411</v>
          </cell>
          <cell r="E7">
            <v>38411</v>
          </cell>
        </row>
        <row r="8">
          <cell r="A8">
            <v>38442</v>
          </cell>
          <cell r="E8">
            <v>38442</v>
          </cell>
        </row>
        <row r="9">
          <cell r="A9">
            <v>38472</v>
          </cell>
          <cell r="E9">
            <v>38472</v>
          </cell>
        </row>
        <row r="10">
          <cell r="A10">
            <v>38503</v>
          </cell>
          <cell r="E10">
            <v>38503</v>
          </cell>
        </row>
        <row r="11">
          <cell r="A11">
            <v>38533</v>
          </cell>
          <cell r="E11">
            <v>38533</v>
          </cell>
        </row>
        <row r="12">
          <cell r="A12">
            <v>38564</v>
          </cell>
          <cell r="E12">
            <v>38564</v>
          </cell>
        </row>
        <row r="13">
          <cell r="A13">
            <v>38595</v>
          </cell>
          <cell r="E13">
            <v>38595</v>
          </cell>
        </row>
        <row r="14">
          <cell r="A14">
            <v>38625</v>
          </cell>
          <cell r="E14">
            <v>38625</v>
          </cell>
        </row>
        <row r="15">
          <cell r="A15">
            <v>38656</v>
          </cell>
          <cell r="E15">
            <v>38656</v>
          </cell>
        </row>
        <row r="16">
          <cell r="A16">
            <v>38686</v>
          </cell>
          <cell r="E16">
            <v>38686</v>
          </cell>
        </row>
        <row r="17">
          <cell r="A17">
            <v>38717</v>
          </cell>
          <cell r="E17">
            <v>38717</v>
          </cell>
        </row>
        <row r="18">
          <cell r="A18">
            <v>38748</v>
          </cell>
          <cell r="E18">
            <v>38748</v>
          </cell>
        </row>
        <row r="19">
          <cell r="A19">
            <v>38776</v>
          </cell>
          <cell r="E19">
            <v>38776</v>
          </cell>
        </row>
        <row r="20">
          <cell r="A20">
            <v>38807</v>
          </cell>
          <cell r="E20">
            <v>38807</v>
          </cell>
        </row>
        <row r="21">
          <cell r="A21">
            <v>38837</v>
          </cell>
          <cell r="E21">
            <v>38837</v>
          </cell>
        </row>
        <row r="22">
          <cell r="A22">
            <v>38868</v>
          </cell>
          <cell r="E22">
            <v>38868</v>
          </cell>
        </row>
        <row r="23">
          <cell r="A23">
            <v>38898</v>
          </cell>
          <cell r="E23">
            <v>38898</v>
          </cell>
        </row>
        <row r="24">
          <cell r="A24">
            <v>38929</v>
          </cell>
          <cell r="E24">
            <v>38929</v>
          </cell>
        </row>
        <row r="25">
          <cell r="A25">
            <v>38960</v>
          </cell>
          <cell r="E25">
            <v>38960</v>
          </cell>
        </row>
        <row r="26">
          <cell r="A26">
            <v>38990</v>
          </cell>
          <cell r="E26">
            <v>38990</v>
          </cell>
        </row>
        <row r="27">
          <cell r="A27">
            <v>39021</v>
          </cell>
          <cell r="E27">
            <v>39021</v>
          </cell>
        </row>
        <row r="28">
          <cell r="A28">
            <v>39051</v>
          </cell>
          <cell r="E28">
            <v>39051</v>
          </cell>
        </row>
        <row r="29">
          <cell r="A29">
            <v>39082</v>
          </cell>
          <cell r="E29">
            <v>39082</v>
          </cell>
        </row>
        <row r="30">
          <cell r="A30">
            <v>39113</v>
          </cell>
          <cell r="E30">
            <v>39113</v>
          </cell>
        </row>
        <row r="31">
          <cell r="A31">
            <v>39141</v>
          </cell>
          <cell r="E31">
            <v>39141</v>
          </cell>
        </row>
        <row r="32">
          <cell r="A32">
            <v>39172</v>
          </cell>
          <cell r="E32">
            <v>39172</v>
          </cell>
        </row>
        <row r="33">
          <cell r="A33">
            <v>39202</v>
          </cell>
          <cell r="E33">
            <v>39202</v>
          </cell>
        </row>
        <row r="34">
          <cell r="A34">
            <v>39233</v>
          </cell>
          <cell r="E34">
            <v>39233</v>
          </cell>
        </row>
        <row r="35">
          <cell r="A35">
            <v>39263</v>
          </cell>
          <cell r="E35">
            <v>39263</v>
          </cell>
        </row>
        <row r="36">
          <cell r="A36">
            <v>39294</v>
          </cell>
          <cell r="E36">
            <v>39294</v>
          </cell>
        </row>
        <row r="37">
          <cell r="A37">
            <v>39325</v>
          </cell>
          <cell r="E37">
            <v>39325</v>
          </cell>
        </row>
        <row r="38">
          <cell r="A38">
            <v>39355</v>
          </cell>
          <cell r="E38">
            <v>39355</v>
          </cell>
        </row>
        <row r="39">
          <cell r="A39">
            <v>39386</v>
          </cell>
          <cell r="E39">
            <v>39386</v>
          </cell>
        </row>
        <row r="40">
          <cell r="A40">
            <v>39416</v>
          </cell>
          <cell r="E40">
            <v>39416</v>
          </cell>
        </row>
        <row r="41">
          <cell r="A41">
            <v>39447</v>
          </cell>
          <cell r="E41">
            <v>39447</v>
          </cell>
        </row>
        <row r="42">
          <cell r="A42">
            <v>39478</v>
          </cell>
          <cell r="E42">
            <v>39478</v>
          </cell>
        </row>
        <row r="43">
          <cell r="A43">
            <v>39507</v>
          </cell>
          <cell r="E43">
            <v>39507</v>
          </cell>
        </row>
        <row r="44">
          <cell r="A44">
            <v>39538</v>
          </cell>
          <cell r="E44">
            <v>39538</v>
          </cell>
        </row>
        <row r="45">
          <cell r="A45">
            <v>39568</v>
          </cell>
          <cell r="E45">
            <v>39568</v>
          </cell>
        </row>
        <row r="46">
          <cell r="A46">
            <v>39599</v>
          </cell>
          <cell r="E46">
            <v>39599</v>
          </cell>
        </row>
        <row r="47">
          <cell r="A47">
            <v>39629</v>
          </cell>
          <cell r="E47">
            <v>39629</v>
          </cell>
        </row>
        <row r="48">
          <cell r="A48">
            <v>39660</v>
          </cell>
          <cell r="E48">
            <v>39660</v>
          </cell>
        </row>
        <row r="49">
          <cell r="A49">
            <v>39691</v>
          </cell>
          <cell r="E49">
            <v>39691</v>
          </cell>
        </row>
        <row r="50">
          <cell r="A50">
            <v>39721</v>
          </cell>
          <cell r="E50">
            <v>39721</v>
          </cell>
        </row>
        <row r="51">
          <cell r="A51">
            <v>39752</v>
          </cell>
          <cell r="E51">
            <v>39752</v>
          </cell>
        </row>
        <row r="52">
          <cell r="A52">
            <v>39782</v>
          </cell>
          <cell r="E52">
            <v>39782</v>
          </cell>
        </row>
        <row r="53">
          <cell r="A53">
            <v>39813</v>
          </cell>
          <cell r="E53">
            <v>39813</v>
          </cell>
        </row>
        <row r="54">
          <cell r="A54">
            <v>39844</v>
          </cell>
          <cell r="E54">
            <v>39844</v>
          </cell>
        </row>
        <row r="55">
          <cell r="A55">
            <v>39872</v>
          </cell>
          <cell r="E55">
            <v>39872</v>
          </cell>
        </row>
        <row r="56">
          <cell r="A56">
            <v>39903</v>
          </cell>
          <cell r="E56">
            <v>39903</v>
          </cell>
        </row>
        <row r="57">
          <cell r="A57">
            <v>39933</v>
          </cell>
          <cell r="E57">
            <v>39933</v>
          </cell>
        </row>
        <row r="58">
          <cell r="A58">
            <v>39964</v>
          </cell>
          <cell r="E58">
            <v>39964</v>
          </cell>
        </row>
        <row r="59">
          <cell r="A59">
            <v>39994</v>
          </cell>
          <cell r="E59">
            <v>39994</v>
          </cell>
        </row>
        <row r="60">
          <cell r="A60">
            <v>40025</v>
          </cell>
          <cell r="E60">
            <v>40025</v>
          </cell>
        </row>
        <row r="61">
          <cell r="A61">
            <v>40056</v>
          </cell>
          <cell r="E61">
            <v>40056</v>
          </cell>
        </row>
        <row r="62">
          <cell r="A62">
            <v>40086</v>
          </cell>
          <cell r="E62">
            <v>40086</v>
          </cell>
        </row>
        <row r="63">
          <cell r="A63">
            <v>40117</v>
          </cell>
          <cell r="E63">
            <v>40117</v>
          </cell>
        </row>
        <row r="64">
          <cell r="A64">
            <v>40147</v>
          </cell>
          <cell r="E64">
            <v>40147</v>
          </cell>
        </row>
        <row r="65">
          <cell r="A65">
            <v>40178</v>
          </cell>
          <cell r="E65">
            <v>40178</v>
          </cell>
        </row>
        <row r="66">
          <cell r="A66">
            <v>40209</v>
          </cell>
          <cell r="E66">
            <v>40209</v>
          </cell>
        </row>
        <row r="67">
          <cell r="A67">
            <v>40237</v>
          </cell>
          <cell r="E67">
            <v>40237</v>
          </cell>
        </row>
        <row r="68">
          <cell r="A68">
            <v>40268</v>
          </cell>
          <cell r="E68">
            <v>40268</v>
          </cell>
        </row>
        <row r="69">
          <cell r="A69">
            <v>40298</v>
          </cell>
          <cell r="E69">
            <v>40298</v>
          </cell>
        </row>
        <row r="70">
          <cell r="A70">
            <v>40329</v>
          </cell>
          <cell r="E70">
            <v>40329</v>
          </cell>
        </row>
        <row r="71">
          <cell r="A71">
            <v>40359</v>
          </cell>
          <cell r="E71">
            <v>40359</v>
          </cell>
        </row>
        <row r="72">
          <cell r="A72">
            <v>40390</v>
          </cell>
          <cell r="E72">
            <v>40390</v>
          </cell>
        </row>
        <row r="73">
          <cell r="A73">
            <v>40421</v>
          </cell>
          <cell r="E73">
            <v>40421</v>
          </cell>
        </row>
        <row r="74">
          <cell r="A74">
            <v>40451</v>
          </cell>
          <cell r="E74">
            <v>40451</v>
          </cell>
        </row>
        <row r="75">
          <cell r="A75">
            <v>40482</v>
          </cell>
          <cell r="E75">
            <v>40482</v>
          </cell>
        </row>
        <row r="76">
          <cell r="A76">
            <v>40512</v>
          </cell>
          <cell r="E76">
            <v>40512</v>
          </cell>
        </row>
        <row r="77">
          <cell r="A77">
            <v>40543</v>
          </cell>
          <cell r="E77">
            <v>40543</v>
          </cell>
        </row>
        <row r="78">
          <cell r="A78">
            <v>40574</v>
          </cell>
          <cell r="E78">
            <v>40574</v>
          </cell>
        </row>
        <row r="79">
          <cell r="A79">
            <v>40602</v>
          </cell>
          <cell r="E79">
            <v>40602</v>
          </cell>
        </row>
        <row r="80">
          <cell r="A80">
            <v>40633</v>
          </cell>
          <cell r="E80">
            <v>40633</v>
          </cell>
        </row>
        <row r="81">
          <cell r="A81">
            <v>40663</v>
          </cell>
          <cell r="E81">
            <v>40663</v>
          </cell>
        </row>
        <row r="82">
          <cell r="A82">
            <v>40694</v>
          </cell>
          <cell r="E82">
            <v>40694</v>
          </cell>
        </row>
        <row r="83">
          <cell r="A83">
            <v>40724</v>
          </cell>
          <cell r="E83">
            <v>40724</v>
          </cell>
        </row>
        <row r="84">
          <cell r="A84">
            <v>40755</v>
          </cell>
          <cell r="E84">
            <v>40755</v>
          </cell>
        </row>
        <row r="85">
          <cell r="A85">
            <v>40786</v>
          </cell>
          <cell r="E85">
            <v>40786</v>
          </cell>
        </row>
        <row r="86">
          <cell r="A86">
            <v>40816</v>
          </cell>
          <cell r="E86">
            <v>40816</v>
          </cell>
        </row>
        <row r="87">
          <cell r="A87">
            <v>40847</v>
          </cell>
          <cell r="E87">
            <v>40847</v>
          </cell>
        </row>
        <row r="88">
          <cell r="A88">
            <v>40877</v>
          </cell>
          <cell r="E88">
            <v>40877</v>
          </cell>
        </row>
        <row r="89">
          <cell r="A89">
            <v>40908</v>
          </cell>
          <cell r="E89">
            <v>40908</v>
          </cell>
        </row>
      </sheetData>
      <sheetData sheetId="5"/>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Charts"/>
      <sheetName val="Bbgs"/>
      <sheetName val="Best &amp; Worst Performers"/>
      <sheetName val="data"/>
      <sheetName val="chartdata"/>
      <sheetName val="map"/>
    </sheetNames>
    <sheetDataSet>
      <sheetData sheetId="0">
        <row r="3">
          <cell r="B3" t="str">
            <v>June 19th -- present</v>
          </cell>
        </row>
      </sheetData>
      <sheetData sheetId="1"/>
      <sheetData sheetId="2"/>
      <sheetData sheetId="3"/>
      <sheetData sheetId="4"/>
      <sheetData sheetId="5">
        <row r="2">
          <cell r="A2" t="str">
            <v>1D</v>
          </cell>
          <cell r="B2">
            <v>41473</v>
          </cell>
        </row>
        <row r="13">
          <cell r="B13">
            <v>41395</v>
          </cell>
        </row>
        <row r="14">
          <cell r="A14" t="str">
            <v>May 22nd -- present</v>
          </cell>
        </row>
        <row r="15">
          <cell r="A15" t="str">
            <v>Q2 2013</v>
          </cell>
        </row>
        <row r="16">
          <cell r="A16" t="str">
            <v>Q1 2013</v>
          </cell>
        </row>
        <row r="17">
          <cell r="A17" t="str">
            <v>Q4 2012</v>
          </cell>
        </row>
        <row r="18">
          <cell r="A18" t="str">
            <v>Q3 2012</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 HY"/>
      <sheetName val="EU HY"/>
      <sheetName val="By Rating"/>
      <sheetName val="Sector Charts"/>
      <sheetName val="EquityMetrics"/>
      <sheetName val="EU EquityMetrics"/>
      <sheetName val="SectorData"/>
      <sheetName val="SectorCapex"/>
      <sheetName val="Retracement"/>
      <sheetName val="Retracement EU"/>
      <sheetName val="HY Wire"/>
    </sheetNames>
    <sheetDataSet>
      <sheetData sheetId="0"/>
      <sheetData sheetId="1"/>
      <sheetData sheetId="2"/>
      <sheetData sheetId="3"/>
      <sheetData sheetId="4"/>
      <sheetData sheetId="5"/>
      <sheetData sheetId="6"/>
      <sheetData sheetId="7"/>
      <sheetData sheetId="8"/>
      <sheetData sheetId="9">
        <row r="5">
          <cell r="B5" t="str">
            <v>Automotive</v>
          </cell>
          <cell r="C5" t="str">
            <v>PIAGIM</v>
          </cell>
          <cell r="D5">
            <v>38.387520378397831</v>
          </cell>
          <cell r="E5">
            <v>109.99999690942349</v>
          </cell>
          <cell r="F5">
            <v>2.8655145168304443</v>
          </cell>
          <cell r="G5">
            <v>38.387520378397831</v>
          </cell>
          <cell r="H5">
            <v>409.61449595774866</v>
          </cell>
          <cell r="I5">
            <v>0</v>
          </cell>
          <cell r="Q5">
            <v>39172</v>
          </cell>
          <cell r="R5">
            <v>432.239013671875</v>
          </cell>
          <cell r="S5">
            <v>205.48100280761719</v>
          </cell>
          <cell r="T5">
            <v>2.1035473346710205</v>
          </cell>
          <cell r="U5">
            <v>39172</v>
          </cell>
          <cell r="V5">
            <v>109.99999702766821</v>
          </cell>
          <cell r="W5">
            <v>52.292617910055924</v>
          </cell>
          <cell r="Y5">
            <v>39172</v>
          </cell>
          <cell r="Z5">
            <v>902.70001220703125</v>
          </cell>
          <cell r="AA5">
            <v>310.5</v>
          </cell>
          <cell r="AB5">
            <v>2.9072463512420654</v>
          </cell>
          <cell r="AC5">
            <v>39172</v>
          </cell>
          <cell r="AD5">
            <v>293.60028610181786</v>
          </cell>
          <cell r="AE5">
            <v>100.98913219940331</v>
          </cell>
          <cell r="AG5">
            <v>39172</v>
          </cell>
          <cell r="AH5">
            <v>1595.300048828125</v>
          </cell>
          <cell r="AI5">
            <v>576.5999755859375</v>
          </cell>
          <cell r="AJ5">
            <v>2.7667362689971924</v>
          </cell>
          <cell r="AK5">
            <v>39172</v>
          </cell>
          <cell r="AL5">
            <v>209.01615845779293</v>
          </cell>
          <cell r="AM5">
            <v>75.546108532256724</v>
          </cell>
          <cell r="AO5">
            <v>39172</v>
          </cell>
          <cell r="AP5">
            <v>2831.304931640625</v>
          </cell>
          <cell r="AQ5">
            <v>457.33099365234375</v>
          </cell>
          <cell r="AR5">
            <v>6.1909317970275879</v>
          </cell>
          <cell r="AS5">
            <v>39172</v>
          </cell>
          <cell r="AT5">
            <v>260.99999632771107</v>
          </cell>
          <cell r="AU5">
            <v>42.158435092601621</v>
          </cell>
          <cell r="AW5">
            <v>39172</v>
          </cell>
          <cell r="AX5">
            <v>70.015998840332031</v>
          </cell>
          <cell r="AY5">
            <v>148.92100524902344</v>
          </cell>
          <cell r="AZ5">
            <v>0.47015529870986938</v>
          </cell>
          <cell r="BA5">
            <v>39172</v>
          </cell>
          <cell r="BB5">
            <v>412.80184659409593</v>
          </cell>
          <cell r="BE5">
            <v>39172</v>
          </cell>
          <cell r="BF5">
            <v>4164.98388671875</v>
          </cell>
          <cell r="BG5">
            <v>1349.8194580078125</v>
          </cell>
          <cell r="BH5">
            <v>3.0855858325958252</v>
          </cell>
          <cell r="BI5">
            <v>39172</v>
          </cell>
          <cell r="BJ5">
            <v>121.22793990318628</v>
          </cell>
          <cell r="BK5">
            <v>39.288467889159413</v>
          </cell>
          <cell r="BM5">
            <v>39172</v>
          </cell>
          <cell r="BN5">
            <v>2120.980712890625</v>
          </cell>
          <cell r="BO5">
            <v>533.57952880859375</v>
          </cell>
          <cell r="BP5">
            <v>3.9750039577484131</v>
          </cell>
          <cell r="BQ5">
            <v>39172</v>
          </cell>
          <cell r="BR5">
            <v>185.4226887137448</v>
          </cell>
          <cell r="BS5">
            <v>46.647170841755582</v>
          </cell>
          <cell r="BU5">
            <v>39172</v>
          </cell>
          <cell r="BV5">
            <v>2969</v>
          </cell>
          <cell r="BW5">
            <v>251</v>
          </cell>
          <cell r="BX5">
            <v>11.82868480682373</v>
          </cell>
          <cell r="BY5">
            <v>39172</v>
          </cell>
          <cell r="BZ5">
            <v>400.00001103793119</v>
          </cell>
          <cell r="CA5">
            <v>33.816101922605903</v>
          </cell>
          <cell r="CC5">
            <v>39172</v>
          </cell>
          <cell r="CD5">
            <v>609.697998046875</v>
          </cell>
          <cell r="CE5">
            <v>168.01499938964844</v>
          </cell>
          <cell r="CF5">
            <v>3.6288306713104248</v>
          </cell>
          <cell r="CG5">
            <v>39172</v>
          </cell>
          <cell r="CH5">
            <v>92.000000830615662</v>
          </cell>
          <cell r="CI5">
            <v>25.352519630626109</v>
          </cell>
          <cell r="CK5">
            <v>39172</v>
          </cell>
          <cell r="CL5">
            <v>488.13198852539063</v>
          </cell>
          <cell r="CM5">
            <v>158.32400512695313</v>
          </cell>
          <cell r="CN5">
            <v>3.083120584487915</v>
          </cell>
          <cell r="CO5">
            <v>39172</v>
          </cell>
          <cell r="CP5">
            <v>114.00000207537413</v>
          </cell>
          <cell r="CQ5">
            <v>36.975524943442565</v>
          </cell>
          <cell r="CS5">
            <v>39172</v>
          </cell>
          <cell r="CW5">
            <v>39172</v>
          </cell>
          <cell r="DA5">
            <v>39172</v>
          </cell>
          <cell r="DB5">
            <v>5546</v>
          </cell>
          <cell r="DC5">
            <v>425</v>
          </cell>
          <cell r="DD5">
            <v>13.049411773681641</v>
          </cell>
          <cell r="DE5">
            <v>39172</v>
          </cell>
          <cell r="DF5">
            <v>136.2716394826069</v>
          </cell>
          <cell r="DI5">
            <v>39172</v>
          </cell>
          <cell r="DM5">
            <v>39172</v>
          </cell>
          <cell r="DQ5">
            <v>39172</v>
          </cell>
          <cell r="DU5">
            <v>39172</v>
          </cell>
          <cell r="DY5">
            <v>39172</v>
          </cell>
          <cell r="DZ5">
            <v>442.5</v>
          </cell>
          <cell r="EA5">
            <v>184.70799255371094</v>
          </cell>
          <cell r="EB5">
            <v>2.3956732749938965</v>
          </cell>
          <cell r="EC5">
            <v>39172</v>
          </cell>
          <cell r="ED5">
            <v>122.99999992434689</v>
          </cell>
          <cell r="EE5">
            <v>51.342560443539725</v>
          </cell>
        </row>
        <row r="6">
          <cell r="B6" t="str">
            <v>Commercial Services</v>
          </cell>
          <cell r="C6" t="str">
            <v>AHTLN</v>
          </cell>
          <cell r="D6">
            <v>150.68449584459054</v>
          </cell>
          <cell r="E6">
            <v>314.99999238175337</v>
          </cell>
          <cell r="F6">
            <v>2.0904605388641357</v>
          </cell>
          <cell r="G6">
            <v>100.98913219940331</v>
          </cell>
          <cell r="H6">
            <v>421.98276432407948</v>
          </cell>
          <cell r="I6">
            <v>15.481728816939643</v>
          </cell>
          <cell r="Q6">
            <v>39263</v>
          </cell>
          <cell r="R6">
            <v>412.11599731445313</v>
          </cell>
          <cell r="S6">
            <v>214.92999267578125</v>
          </cell>
          <cell r="T6">
            <v>1.9174429178237915</v>
          </cell>
          <cell r="U6">
            <v>39263</v>
          </cell>
          <cell r="V6">
            <v>82.000003686522362</v>
          </cell>
          <cell r="W6">
            <v>42.765290650523539</v>
          </cell>
          <cell r="Y6">
            <v>39263</v>
          </cell>
          <cell r="Z6">
            <v>895.70001220703125</v>
          </cell>
          <cell r="AA6">
            <v>319.89999389648438</v>
          </cell>
          <cell r="AB6">
            <v>2.7999374866485596</v>
          </cell>
          <cell r="AC6">
            <v>39263</v>
          </cell>
          <cell r="AD6">
            <v>293.07385389093872</v>
          </cell>
          <cell r="AE6">
            <v>104.67157045057432</v>
          </cell>
          <cell r="AG6">
            <v>39263</v>
          </cell>
          <cell r="AH6">
            <v>1505.5999755859375</v>
          </cell>
          <cell r="AI6">
            <v>675.79998779296875</v>
          </cell>
          <cell r="AJ6">
            <v>2.2278780937194824</v>
          </cell>
          <cell r="AK6">
            <v>39263</v>
          </cell>
          <cell r="AL6">
            <v>228.86779345727382</v>
          </cell>
          <cell r="AM6">
            <v>102.72904702571716</v>
          </cell>
          <cell r="AO6">
            <v>39263</v>
          </cell>
          <cell r="AP6">
            <v>2813.50390625</v>
          </cell>
          <cell r="AQ6">
            <v>550.510986328125</v>
          </cell>
          <cell r="AR6">
            <v>5.1107134819030762</v>
          </cell>
          <cell r="AS6">
            <v>39263</v>
          </cell>
          <cell r="AT6">
            <v>238.99999516520282</v>
          </cell>
          <cell r="AU6">
            <v>46.764506758497916</v>
          </cell>
          <cell r="AW6">
            <v>39263</v>
          </cell>
          <cell r="AX6">
            <v>74.846000671386719</v>
          </cell>
          <cell r="AY6">
            <v>151.36399841308594</v>
          </cell>
          <cell r="AZ6">
            <v>0.49447691440582275</v>
          </cell>
          <cell r="BA6">
            <v>39263</v>
          </cell>
          <cell r="BB6">
            <v>398.40622522029008</v>
          </cell>
          <cell r="BE6">
            <v>39263</v>
          </cell>
          <cell r="BF6">
            <v>3705.864990234375</v>
          </cell>
          <cell r="BG6">
            <v>1375.1728515625</v>
          </cell>
          <cell r="BH6">
            <v>2.6948356628417969</v>
          </cell>
          <cell r="BI6">
            <v>39263</v>
          </cell>
          <cell r="BJ6">
            <v>121.31827948182539</v>
          </cell>
          <cell r="BK6">
            <v>45.018804357773377</v>
          </cell>
          <cell r="BM6">
            <v>39263</v>
          </cell>
          <cell r="BN6">
            <v>2629.672119140625</v>
          </cell>
          <cell r="BO6">
            <v>540.10162353515625</v>
          </cell>
          <cell r="BP6">
            <v>4.8688468933105469</v>
          </cell>
          <cell r="BQ6">
            <v>39263</v>
          </cell>
          <cell r="BR6">
            <v>234.11833542614397</v>
          </cell>
          <cell r="BS6">
            <v>48.084965610195319</v>
          </cell>
          <cell r="BU6">
            <v>39263</v>
          </cell>
          <cell r="BV6">
            <v>2450</v>
          </cell>
          <cell r="BW6">
            <v>307</v>
          </cell>
          <cell r="BX6">
            <v>7.9804558753967285</v>
          </cell>
          <cell r="BY6">
            <v>39263</v>
          </cell>
          <cell r="BZ6">
            <v>444.99999720072981</v>
          </cell>
          <cell r="CA6">
            <v>55.761225191738525</v>
          </cell>
          <cell r="CC6">
            <v>39263</v>
          </cell>
          <cell r="CD6">
            <v>576.78497314453125</v>
          </cell>
          <cell r="CE6">
            <v>168.24400329589844</v>
          </cell>
          <cell r="CF6">
            <v>3.4282646179199219</v>
          </cell>
          <cell r="CG6">
            <v>39263</v>
          </cell>
          <cell r="CH6">
            <v>200.99999903837616</v>
          </cell>
          <cell r="CI6">
            <v>58.63024633154825</v>
          </cell>
          <cell r="CK6">
            <v>39263</v>
          </cell>
          <cell r="CL6">
            <v>480.10000610351563</v>
          </cell>
          <cell r="CM6">
            <v>159.42399597167969</v>
          </cell>
          <cell r="CN6">
            <v>3.0114665031433105</v>
          </cell>
          <cell r="CO6">
            <v>39263</v>
          </cell>
          <cell r="CP6">
            <v>98.999996745732759</v>
          </cell>
          <cell r="CQ6">
            <v>32.874347645042199</v>
          </cell>
          <cell r="CS6">
            <v>39263</v>
          </cell>
          <cell r="CW6">
            <v>39263</v>
          </cell>
          <cell r="DA6">
            <v>39263</v>
          </cell>
          <cell r="DB6">
            <v>5310</v>
          </cell>
          <cell r="DC6">
            <v>199</v>
          </cell>
          <cell r="DD6">
            <v>26.683416366577148</v>
          </cell>
          <cell r="DE6">
            <v>39263</v>
          </cell>
          <cell r="DF6">
            <v>143.98831676716105</v>
          </cell>
          <cell r="DI6">
            <v>39263</v>
          </cell>
          <cell r="DM6">
            <v>39263</v>
          </cell>
          <cell r="DQ6">
            <v>39263</v>
          </cell>
          <cell r="DU6">
            <v>39263</v>
          </cell>
          <cell r="DY6">
            <v>39263</v>
          </cell>
          <cell r="DZ6">
            <v>436.71600341796875</v>
          </cell>
          <cell r="EA6">
            <v>199.81599426269531</v>
          </cell>
          <cell r="EB6">
            <v>2.1855907440185547</v>
          </cell>
          <cell r="EC6">
            <v>39263</v>
          </cell>
          <cell r="ED6">
            <v>117.99999561320941</v>
          </cell>
          <cell r="EE6">
            <v>53.989977737665434</v>
          </cell>
        </row>
        <row r="7">
          <cell r="B7" t="str">
            <v>Energy</v>
          </cell>
          <cell r="C7" t="str">
            <v>CGGFP</v>
          </cell>
          <cell r="D7">
            <v>230.52660004339631</v>
          </cell>
          <cell r="E7">
            <v>485.36600281687532</v>
          </cell>
          <cell r="F7">
            <v>2.105466365814209</v>
          </cell>
          <cell r="G7">
            <v>75.546108532256724</v>
          </cell>
          <cell r="H7">
            <v>485.36600281687532</v>
          </cell>
          <cell r="I7">
            <v>37.816732099273374</v>
          </cell>
          <cell r="Q7">
            <v>39355</v>
          </cell>
          <cell r="R7">
            <v>405.47601318359375</v>
          </cell>
          <cell r="S7">
            <v>220.91600036621094</v>
          </cell>
          <cell r="T7">
            <v>1.8354307413101196</v>
          </cell>
          <cell r="U7">
            <v>39355</v>
          </cell>
          <cell r="V7">
            <v>245.00000069221812</v>
          </cell>
          <cell r="W7">
            <v>133.48365327985002</v>
          </cell>
          <cell r="Y7">
            <v>39355</v>
          </cell>
          <cell r="Z7">
            <v>933.20001220703125</v>
          </cell>
          <cell r="AA7">
            <v>255.30000305175781</v>
          </cell>
          <cell r="AB7">
            <v>3.6553075313568115</v>
          </cell>
          <cell r="AC7">
            <v>39355</v>
          </cell>
          <cell r="AD7">
            <v>460.68985163255758</v>
          </cell>
          <cell r="AE7">
            <v>126.03313064100912</v>
          </cell>
          <cell r="AG7">
            <v>39355</v>
          </cell>
          <cell r="AH7">
            <v>1431</v>
          </cell>
          <cell r="AI7">
            <v>819.79998779296875</v>
          </cell>
          <cell r="AJ7">
            <v>1.7455477714538574</v>
          </cell>
          <cell r="AK7">
            <v>39355</v>
          </cell>
          <cell r="AL7">
            <v>234.06854994036175</v>
          </cell>
          <cell r="AM7">
            <v>134.09461131241758</v>
          </cell>
          <cell r="AO7">
            <v>39355</v>
          </cell>
          <cell r="AP7">
            <v>2728.184814453125</v>
          </cell>
          <cell r="AQ7">
            <v>628.82098388671875</v>
          </cell>
          <cell r="AR7">
            <v>4.3385715484619141</v>
          </cell>
          <cell r="AS7">
            <v>39355</v>
          </cell>
          <cell r="AT7">
            <v>328.00000170537623</v>
          </cell>
          <cell r="AU7">
            <v>75.600920266408181</v>
          </cell>
          <cell r="AW7">
            <v>39355</v>
          </cell>
          <cell r="AX7">
            <v>129.65699768066406</v>
          </cell>
          <cell r="AY7">
            <v>164.07000732421875</v>
          </cell>
          <cell r="AZ7">
            <v>0.79025411605834961</v>
          </cell>
          <cell r="BA7">
            <v>39355</v>
          </cell>
          <cell r="BB7">
            <v>538.94382203223881</v>
          </cell>
          <cell r="BE7">
            <v>39355</v>
          </cell>
          <cell r="BF7">
            <v>3840.533935546875</v>
          </cell>
          <cell r="BG7">
            <v>1394.0439453125</v>
          </cell>
          <cell r="BH7">
            <v>2.7549591064453125</v>
          </cell>
          <cell r="BI7">
            <v>39355</v>
          </cell>
          <cell r="BJ7">
            <v>204.05810793300239</v>
          </cell>
          <cell r="BK7">
            <v>74.069378182638758</v>
          </cell>
          <cell r="BM7">
            <v>39355</v>
          </cell>
          <cell r="BN7">
            <v>2377.216064453125</v>
          </cell>
          <cell r="BO7">
            <v>506.22479248046875</v>
          </cell>
          <cell r="BP7">
            <v>4.6959691047668457</v>
          </cell>
          <cell r="BQ7">
            <v>39355</v>
          </cell>
          <cell r="BR7">
            <v>439.00000306379121</v>
          </cell>
          <cell r="BS7">
            <v>93.484431705090515</v>
          </cell>
          <cell r="BU7">
            <v>39355</v>
          </cell>
          <cell r="BV7">
            <v>2403</v>
          </cell>
          <cell r="BW7">
            <v>440</v>
          </cell>
          <cell r="BX7">
            <v>5.4613637924194336</v>
          </cell>
          <cell r="BY7">
            <v>39355</v>
          </cell>
          <cell r="BZ7">
            <v>596.00001620081969</v>
          </cell>
          <cell r="CA7">
            <v>109.13025369745353</v>
          </cell>
          <cell r="CC7">
            <v>39355</v>
          </cell>
          <cell r="CD7">
            <v>573.125</v>
          </cell>
          <cell r="CE7">
            <v>164.46299743652344</v>
          </cell>
          <cell r="CF7">
            <v>3.4848263263702393</v>
          </cell>
          <cell r="CG7">
            <v>39355</v>
          </cell>
          <cell r="CH7">
            <v>352.00000646970068</v>
          </cell>
          <cell r="CI7">
            <v>101.00933977858817</v>
          </cell>
          <cell r="CK7">
            <v>39355</v>
          </cell>
          <cell r="CL7">
            <v>476.89999389648438</v>
          </cell>
          <cell r="CM7">
            <v>152.52400207519531</v>
          </cell>
          <cell r="CN7">
            <v>3.1267209053039551</v>
          </cell>
          <cell r="CO7">
            <v>39355</v>
          </cell>
          <cell r="CP7">
            <v>286.00000159615774</v>
          </cell>
          <cell r="CQ7">
            <v>91.469629128396761</v>
          </cell>
          <cell r="CS7">
            <v>39355</v>
          </cell>
          <cell r="CW7">
            <v>39355</v>
          </cell>
          <cell r="DA7">
            <v>39355</v>
          </cell>
          <cell r="DB7">
            <v>5150</v>
          </cell>
          <cell r="DC7">
            <v>99</v>
          </cell>
          <cell r="DD7">
            <v>52.02020263671875</v>
          </cell>
          <cell r="DE7">
            <v>39355</v>
          </cell>
          <cell r="DF7">
            <v>278.77061273237427</v>
          </cell>
          <cell r="DI7">
            <v>39355</v>
          </cell>
          <cell r="DM7">
            <v>39355</v>
          </cell>
          <cell r="DQ7">
            <v>39355</v>
          </cell>
          <cell r="DR7">
            <v>15006.5537109375</v>
          </cell>
          <cell r="DS7">
            <v>2173.631103515625</v>
          </cell>
          <cell r="DT7">
            <v>6.9039101600646973</v>
          </cell>
          <cell r="DU7">
            <v>39355</v>
          </cell>
          <cell r="DV7">
            <v>166.27913085754341</v>
          </cell>
          <cell r="DW7">
            <v>24.084776163423481</v>
          </cell>
          <cell r="DY7">
            <v>39355</v>
          </cell>
          <cell r="DZ7">
            <v>442.79998779296875</v>
          </cell>
          <cell r="EA7">
            <v>213.01699829101563</v>
          </cell>
          <cell r="EB7">
            <v>2.078707218170166</v>
          </cell>
          <cell r="EC7">
            <v>39355</v>
          </cell>
          <cell r="ED7">
            <v>160.00000456795237</v>
          </cell>
          <cell r="EE7">
            <v>76.970918833291194</v>
          </cell>
        </row>
        <row r="8">
          <cell r="B8" t="str">
            <v>Gaming</v>
          </cell>
          <cell r="C8" t="str">
            <v>LTOIM</v>
          </cell>
          <cell r="D8">
            <v>151.97611649017688</v>
          </cell>
          <cell r="E8">
            <v>448.99998729498975</v>
          </cell>
          <cell r="F8">
            <v>2.954411506652832</v>
          </cell>
          <cell r="G8">
            <v>42.158435092601621</v>
          </cell>
          <cell r="H8">
            <v>458.7057458301843</v>
          </cell>
          <cell r="I8">
            <v>26.36379555616875</v>
          </cell>
          <cell r="Q8">
            <v>39447</v>
          </cell>
          <cell r="R8">
            <v>413.29400634765625</v>
          </cell>
          <cell r="S8">
            <v>226.10299682617188</v>
          </cell>
          <cell r="T8">
            <v>1.8279014825820923</v>
          </cell>
          <cell r="U8">
            <v>39447</v>
          </cell>
          <cell r="V8">
            <v>315.99999898050288</v>
          </cell>
          <cell r="W8">
            <v>172.87583712341078</v>
          </cell>
          <cell r="Y8">
            <v>39447</v>
          </cell>
          <cell r="Z8">
            <v>988.20001220703125</v>
          </cell>
          <cell r="AA8">
            <v>258.5</v>
          </cell>
          <cell r="AB8">
            <v>3.8228240013122559</v>
          </cell>
          <cell r="AC8">
            <v>39447</v>
          </cell>
          <cell r="AD8">
            <v>721.03792609910363</v>
          </cell>
          <cell r="AE8">
            <v>188.61394766057603</v>
          </cell>
          <cell r="AG8">
            <v>39447</v>
          </cell>
          <cell r="AH8">
            <v>1361</v>
          </cell>
          <cell r="AI8">
            <v>943.5</v>
          </cell>
          <cell r="AJ8">
            <v>1.4425013065338135</v>
          </cell>
          <cell r="AK8">
            <v>39447</v>
          </cell>
          <cell r="AL8">
            <v>334.59361854406643</v>
          </cell>
          <cell r="AM8">
            <v>231.95377156923448</v>
          </cell>
          <cell r="AO8">
            <v>39447</v>
          </cell>
          <cell r="AP8">
            <v>2682.882080078125</v>
          </cell>
          <cell r="AQ8">
            <v>676.76800537109375</v>
          </cell>
          <cell r="AR8">
            <v>3.964256763458252</v>
          </cell>
          <cell r="AS8">
            <v>39447</v>
          </cell>
          <cell r="AT8">
            <v>407.99998894433611</v>
          </cell>
          <cell r="AU8">
            <v>102.91966774332094</v>
          </cell>
          <cell r="AW8">
            <v>39447</v>
          </cell>
          <cell r="AX8">
            <v>157.85800170898438</v>
          </cell>
          <cell r="AY8">
            <v>168.51199340820313</v>
          </cell>
          <cell r="AZ8">
            <v>0.93677604198455811</v>
          </cell>
          <cell r="BA8">
            <v>39447</v>
          </cell>
          <cell r="BB8">
            <v>633.85303766995116</v>
          </cell>
          <cell r="BE8">
            <v>39447</v>
          </cell>
          <cell r="BF8">
            <v>2954.544921875</v>
          </cell>
          <cell r="BG8">
            <v>1419.83984375</v>
          </cell>
          <cell r="BH8">
            <v>2.0809001922607422</v>
          </cell>
          <cell r="BI8">
            <v>39447</v>
          </cell>
          <cell r="BJ8">
            <v>250.74107527264155</v>
          </cell>
          <cell r="BK8">
            <v>120.49644485842936</v>
          </cell>
          <cell r="BM8">
            <v>39447</v>
          </cell>
          <cell r="BN8">
            <v>2323.2373046875</v>
          </cell>
          <cell r="BO8">
            <v>1047.7603759765625</v>
          </cell>
          <cell r="BP8">
            <v>2.2173364162445068</v>
          </cell>
          <cell r="BQ8">
            <v>39447</v>
          </cell>
          <cell r="BR8">
            <v>528.99997570838025</v>
          </cell>
          <cell r="BS8">
            <v>238.57452204043318</v>
          </cell>
          <cell r="BU8">
            <v>39447</v>
          </cell>
          <cell r="BV8">
            <v>2336</v>
          </cell>
          <cell r="BW8">
            <v>366</v>
          </cell>
          <cell r="BX8">
            <v>6.3825135231018066</v>
          </cell>
          <cell r="BY8">
            <v>39447</v>
          </cell>
          <cell r="BZ8">
            <v>705.00001847546753</v>
          </cell>
          <cell r="CA8">
            <v>110.45805322992062</v>
          </cell>
          <cell r="CC8">
            <v>39447</v>
          </cell>
          <cell r="CD8">
            <v>571.5360107421875</v>
          </cell>
          <cell r="CE8">
            <v>175.2550048828125</v>
          </cell>
          <cell r="CF8">
            <v>3.2611680030822754</v>
          </cell>
          <cell r="CG8">
            <v>39447</v>
          </cell>
          <cell r="CH8">
            <v>351.00000564279952</v>
          </cell>
          <cell r="CI8">
            <v>107.6301513172746</v>
          </cell>
          <cell r="CK8">
            <v>39447</v>
          </cell>
          <cell r="CL8">
            <v>472.10000610351563</v>
          </cell>
          <cell r="CM8">
            <v>138.82400512695313</v>
          </cell>
          <cell r="CN8">
            <v>3.4007086753845215</v>
          </cell>
          <cell r="CO8">
            <v>39447</v>
          </cell>
          <cell r="CP8">
            <v>354.00000343804379</v>
          </cell>
          <cell r="CQ8">
            <v>104.09595094117159</v>
          </cell>
          <cell r="CS8">
            <v>39447</v>
          </cell>
          <cell r="CT8">
            <v>2476.89990234375</v>
          </cell>
          <cell r="CU8">
            <v>263.70001220703125</v>
          </cell>
          <cell r="CV8">
            <v>9.3928699493408203</v>
          </cell>
          <cell r="CW8">
            <v>39447</v>
          </cell>
          <cell r="CX8">
            <v>747.27527275042632</v>
          </cell>
          <cell r="CY8">
            <v>79.557715243664063</v>
          </cell>
          <cell r="DA8">
            <v>39447</v>
          </cell>
          <cell r="DB8">
            <v>5048</v>
          </cell>
          <cell r="DC8">
            <v>725</v>
          </cell>
          <cell r="DD8">
            <v>6.9627585411071777</v>
          </cell>
          <cell r="DE8">
            <v>39447</v>
          </cell>
          <cell r="DF8">
            <v>319.77231398666339</v>
          </cell>
          <cell r="DG8">
            <v>45.926095540836471</v>
          </cell>
          <cell r="DI8">
            <v>39447</v>
          </cell>
          <cell r="DJ8">
            <v>1752.6590576171875</v>
          </cell>
          <cell r="DK8">
            <v>316.864013671875</v>
          </cell>
          <cell r="DL8">
            <v>5.5312657356262207</v>
          </cell>
          <cell r="DM8">
            <v>39447</v>
          </cell>
          <cell r="DN8">
            <v>620.77640200775272</v>
          </cell>
          <cell r="DO8">
            <v>112.23044266512206</v>
          </cell>
          <cell r="DQ8">
            <v>39447</v>
          </cell>
          <cell r="DR8">
            <v>14255.916015625</v>
          </cell>
          <cell r="DS8">
            <v>2323.54296875</v>
          </cell>
          <cell r="DT8">
            <v>6.1354217529296875</v>
          </cell>
          <cell r="DU8">
            <v>39447</v>
          </cell>
          <cell r="DV8">
            <v>177.71981339831186</v>
          </cell>
          <cell r="DW8">
            <v>28.966193450914759</v>
          </cell>
          <cell r="DY8">
            <v>39447</v>
          </cell>
          <cell r="DZ8">
            <v>417.05999755859375</v>
          </cell>
          <cell r="EA8">
            <v>222.22900390625</v>
          </cell>
          <cell r="EB8">
            <v>1.8767126798629761</v>
          </cell>
          <cell r="EC8">
            <v>39447</v>
          </cell>
          <cell r="ED8">
            <v>192.00000468640997</v>
          </cell>
          <cell r="EE8">
            <v>102.30655270066615</v>
          </cell>
        </row>
        <row r="9">
          <cell r="B9" t="str">
            <v>Gaming</v>
          </cell>
          <cell r="C9" t="str">
            <v>CIRSA</v>
          </cell>
          <cell r="D9">
            <v>278.02624488086104</v>
          </cell>
          <cell r="E9">
            <v>749.9999875317817</v>
          </cell>
          <cell r="F9">
            <v>2.6975870132446289</v>
          </cell>
          <cell r="G9">
            <v>162.04141349782429</v>
          </cell>
          <cell r="H9">
            <v>749.9999875317817</v>
          </cell>
          <cell r="I9">
            <v>19.726701251632413</v>
          </cell>
          <cell r="Q9">
            <v>39538</v>
          </cell>
          <cell r="R9">
            <v>415.135009765625</v>
          </cell>
          <cell r="S9">
            <v>216.80799865722656</v>
          </cell>
          <cell r="T9">
            <v>1.9147586822509766</v>
          </cell>
          <cell r="U9">
            <v>39538</v>
          </cell>
          <cell r="V9">
            <v>501.9999940416231</v>
          </cell>
          <cell r="W9">
            <v>262.17402678204621</v>
          </cell>
          <cell r="Y9">
            <v>39538</v>
          </cell>
          <cell r="Z9">
            <v>965</v>
          </cell>
          <cell r="AA9">
            <v>363.70001220703125</v>
          </cell>
          <cell r="AB9">
            <v>2.6532855033874512</v>
          </cell>
          <cell r="AC9">
            <v>39538</v>
          </cell>
          <cell r="AD9">
            <v>975.80400024919959</v>
          </cell>
          <cell r="AE9">
            <v>367.77195631732434</v>
          </cell>
          <cell r="AG9">
            <v>39538</v>
          </cell>
          <cell r="AH9">
            <v>1265.5</v>
          </cell>
          <cell r="AI9">
            <v>927.20001220703125</v>
          </cell>
          <cell r="AJ9">
            <v>1.3648619651794434</v>
          </cell>
          <cell r="AK9">
            <v>39538</v>
          </cell>
          <cell r="AL9">
            <v>416.68975781751089</v>
          </cell>
          <cell r="AM9">
            <v>305.29809493425745</v>
          </cell>
          <cell r="AO9">
            <v>39538</v>
          </cell>
          <cell r="AP9">
            <v>2730.31201171875</v>
          </cell>
          <cell r="AQ9">
            <v>672.41302490234375</v>
          </cell>
          <cell r="AR9">
            <v>4.0604686737060547</v>
          </cell>
          <cell r="AS9">
            <v>39538</v>
          </cell>
          <cell r="AT9">
            <v>682.00001444826239</v>
          </cell>
          <cell r="AU9">
            <v>167.96091024285383</v>
          </cell>
          <cell r="AW9">
            <v>39538</v>
          </cell>
          <cell r="AX9">
            <v>657.15399169921875</v>
          </cell>
          <cell r="AY9">
            <v>171.64399719238281</v>
          </cell>
          <cell r="AZ9">
            <v>3.8285870552062988</v>
          </cell>
          <cell r="BA9">
            <v>39538</v>
          </cell>
          <cell r="BB9">
            <v>1246.6708471148149</v>
          </cell>
          <cell r="BC9">
            <v>325.62165340331791</v>
          </cell>
          <cell r="BE9">
            <v>39538</v>
          </cell>
          <cell r="BF9">
            <v>3599.215576171875</v>
          </cell>
          <cell r="BG9">
            <v>1399.095947265625</v>
          </cell>
          <cell r="BH9">
            <v>2.5725295543670654</v>
          </cell>
          <cell r="BI9">
            <v>39538</v>
          </cell>
          <cell r="BJ9">
            <v>299.59887904677015</v>
          </cell>
          <cell r="BK9">
            <v>116.46081132019579</v>
          </cell>
          <cell r="BM9">
            <v>39538</v>
          </cell>
          <cell r="BN9">
            <v>2267.927001953125</v>
          </cell>
          <cell r="BO9">
            <v>1103.38818359375</v>
          </cell>
          <cell r="BP9">
            <v>2.0554208755493164</v>
          </cell>
          <cell r="BQ9">
            <v>39538</v>
          </cell>
          <cell r="BR9">
            <v>973.99995816360354</v>
          </cell>
          <cell r="BS9">
            <v>473.86886537449396</v>
          </cell>
          <cell r="BU9">
            <v>39538</v>
          </cell>
          <cell r="BV9">
            <v>2261</v>
          </cell>
          <cell r="BW9">
            <v>269</v>
          </cell>
          <cell r="BX9">
            <v>8.4052047729492188</v>
          </cell>
          <cell r="BY9">
            <v>39538</v>
          </cell>
          <cell r="BZ9">
            <v>1258.999952236537</v>
          </cell>
          <cell r="CA9">
            <v>149.78813559527106</v>
          </cell>
          <cell r="CC9">
            <v>39538</v>
          </cell>
          <cell r="CD9">
            <v>603.28900146484375</v>
          </cell>
          <cell r="CE9">
            <v>163.40899658203125</v>
          </cell>
          <cell r="CF9">
            <v>3.6918959617614746</v>
          </cell>
          <cell r="CG9">
            <v>39538</v>
          </cell>
          <cell r="CH9">
            <v>611.00002136300191</v>
          </cell>
          <cell r="CI9">
            <v>165.49762715184477</v>
          </cell>
          <cell r="CK9">
            <v>39538</v>
          </cell>
          <cell r="CL9">
            <v>456.37298583984375</v>
          </cell>
          <cell r="CM9">
            <v>150.72900390625</v>
          </cell>
          <cell r="CN9">
            <v>3.0277714729309082</v>
          </cell>
          <cell r="CO9">
            <v>39538</v>
          </cell>
          <cell r="CP9">
            <v>509.00001890948482</v>
          </cell>
          <cell r="CQ9">
            <v>168.11044805068082</v>
          </cell>
          <cell r="CS9">
            <v>39538</v>
          </cell>
          <cell r="CT9">
            <v>2336</v>
          </cell>
          <cell r="CU9">
            <v>276.5</v>
          </cell>
          <cell r="CV9">
            <v>8.4484624862670898</v>
          </cell>
          <cell r="CW9">
            <v>39538</v>
          </cell>
          <cell r="CX9">
            <v>1098.5618684222347</v>
          </cell>
          <cell r="CY9">
            <v>130.03098140140156</v>
          </cell>
          <cell r="DA9">
            <v>39538</v>
          </cell>
          <cell r="DB9">
            <v>4832</v>
          </cell>
          <cell r="DC9">
            <v>1124</v>
          </cell>
          <cell r="DD9">
            <v>4.2989325523376465</v>
          </cell>
          <cell r="DE9">
            <v>39538</v>
          </cell>
          <cell r="DF9">
            <v>427.19960742126892</v>
          </cell>
          <cell r="DG9">
            <v>99.37341473035417</v>
          </cell>
          <cell r="DI9">
            <v>39538</v>
          </cell>
          <cell r="DJ9">
            <v>1667.2010498046875</v>
          </cell>
          <cell r="DK9">
            <v>319.02801513671875</v>
          </cell>
          <cell r="DL9">
            <v>5.2258768081665039</v>
          </cell>
          <cell r="DM9">
            <v>39538</v>
          </cell>
          <cell r="DN9">
            <v>870.13566673964442</v>
          </cell>
          <cell r="DO9">
            <v>166.50520069280606</v>
          </cell>
          <cell r="DQ9">
            <v>39538</v>
          </cell>
          <cell r="DR9">
            <v>11295.224609375</v>
          </cell>
          <cell r="DS9">
            <v>2462.12890625</v>
          </cell>
          <cell r="DT9">
            <v>4.5875844955444336</v>
          </cell>
          <cell r="DU9">
            <v>39538</v>
          </cell>
          <cell r="DV9">
            <v>274.87888722941403</v>
          </cell>
          <cell r="DW9">
            <v>59.917999874745121</v>
          </cell>
          <cell r="DY9">
            <v>39538</v>
          </cell>
          <cell r="DZ9">
            <v>426.79998779296875</v>
          </cell>
          <cell r="EA9">
            <v>215.22900390625</v>
          </cell>
          <cell r="EB9">
            <v>1.983004093170166</v>
          </cell>
          <cell r="EC9">
            <v>39538</v>
          </cell>
          <cell r="ED9">
            <v>388.99998560390708</v>
          </cell>
          <cell r="EE9">
            <v>196.16701092231489</v>
          </cell>
        </row>
        <row r="10">
          <cell r="B10" t="str">
            <v>Health Care</v>
          </cell>
          <cell r="C10" t="str">
            <v>FMEGR</v>
          </cell>
          <cell r="D10">
            <v>74.963861394705248</v>
          </cell>
          <cell r="E10">
            <v>214.69060716615638</v>
          </cell>
          <cell r="F10">
            <v>2.8639214038848877</v>
          </cell>
          <cell r="G10">
            <v>39.288467889159413</v>
          </cell>
          <cell r="H10">
            <v>214.69060716615638</v>
          </cell>
          <cell r="I10">
            <v>20.339200908608568</v>
          </cell>
          <cell r="Q10">
            <v>39629</v>
          </cell>
          <cell r="R10">
            <v>461.572998046875</v>
          </cell>
          <cell r="S10">
            <v>208.32499694824219</v>
          </cell>
          <cell r="T10">
            <v>2.2156391143798828</v>
          </cell>
          <cell r="U10">
            <v>39629</v>
          </cell>
          <cell r="V10">
            <v>361.00000574212089</v>
          </cell>
          <cell r="W10">
            <v>162.93267409803704</v>
          </cell>
          <cell r="Y10">
            <v>39629</v>
          </cell>
          <cell r="Z10">
            <v>853.0999755859375</v>
          </cell>
          <cell r="AA10">
            <v>370.79998779296875</v>
          </cell>
          <cell r="AB10">
            <v>2.3007011413574219</v>
          </cell>
          <cell r="AC10">
            <v>39629</v>
          </cell>
          <cell r="AD10">
            <v>756.21197933498877</v>
          </cell>
          <cell r="AE10">
            <v>328.6876186312582</v>
          </cell>
          <cell r="AG10">
            <v>39629</v>
          </cell>
          <cell r="AH10">
            <v>1248</v>
          </cell>
          <cell r="AI10">
            <v>933.70001220703125</v>
          </cell>
          <cell r="AJ10">
            <v>1.3366177082061768</v>
          </cell>
          <cell r="AK10">
            <v>39629</v>
          </cell>
          <cell r="AL10">
            <v>373.6820805670435</v>
          </cell>
          <cell r="AM10">
            <v>279.57289378467675</v>
          </cell>
          <cell r="AO10">
            <v>39629</v>
          </cell>
          <cell r="AP10">
            <v>2785.318115234375</v>
          </cell>
          <cell r="AQ10">
            <v>694.78997802734375</v>
          </cell>
          <cell r="AR10">
            <v>4.0088634490966797</v>
          </cell>
          <cell r="AS10">
            <v>39629</v>
          </cell>
          <cell r="AT10">
            <v>533.99998082358206</v>
          </cell>
          <cell r="AU10">
            <v>133.20483164471682</v>
          </cell>
          <cell r="AW10">
            <v>39629</v>
          </cell>
          <cell r="AX10">
            <v>673.7020263671875</v>
          </cell>
          <cell r="AY10">
            <v>184.76199340820313</v>
          </cell>
          <cell r="AZ10">
            <v>3.6463236808776855</v>
          </cell>
          <cell r="BA10">
            <v>39629</v>
          </cell>
          <cell r="BB10">
            <v>824.4549888319608</v>
          </cell>
          <cell r="BC10">
            <v>226.10581533274933</v>
          </cell>
          <cell r="BE10">
            <v>39629</v>
          </cell>
          <cell r="BF10">
            <v>3335.80078125</v>
          </cell>
          <cell r="BG10">
            <v>1386.3590087890625</v>
          </cell>
          <cell r="BH10">
            <v>2.4061594009399414</v>
          </cell>
          <cell r="BI10">
            <v>39629</v>
          </cell>
          <cell r="BJ10">
            <v>289.11129498009103</v>
          </cell>
          <cell r="BK10">
            <v>120.15467257370923</v>
          </cell>
          <cell r="BM10">
            <v>39629</v>
          </cell>
          <cell r="BN10">
            <v>2198.06884765625</v>
          </cell>
          <cell r="BO10">
            <v>1236.61572265625</v>
          </cell>
          <cell r="BP10">
            <v>1.7774873971939087</v>
          </cell>
          <cell r="BQ10">
            <v>39629</v>
          </cell>
          <cell r="BR10">
            <v>919.99998065950138</v>
          </cell>
          <cell r="BS10">
            <v>517.58453090125465</v>
          </cell>
          <cell r="BU10">
            <v>39629</v>
          </cell>
          <cell r="BV10">
            <v>2128</v>
          </cell>
          <cell r="BW10">
            <v>322</v>
          </cell>
          <cell r="BX10">
            <v>6.6086955070495605</v>
          </cell>
          <cell r="BY10">
            <v>39629</v>
          </cell>
          <cell r="BZ10">
            <v>1245.9999535223744</v>
          </cell>
          <cell r="CA10">
            <v>188.5394707916644</v>
          </cell>
          <cell r="CC10">
            <v>39629</v>
          </cell>
          <cell r="CD10">
            <v>599.18902587890625</v>
          </cell>
          <cell r="CE10">
            <v>159.94500732421875</v>
          </cell>
          <cell r="CF10">
            <v>3.7462189197540283</v>
          </cell>
          <cell r="CG10">
            <v>39629</v>
          </cell>
          <cell r="CH10">
            <v>672.00002348791065</v>
          </cell>
          <cell r="CI10">
            <v>179.38087385774915</v>
          </cell>
          <cell r="CK10">
            <v>39629</v>
          </cell>
          <cell r="CL10">
            <v>449</v>
          </cell>
          <cell r="CM10">
            <v>162.32899475097656</v>
          </cell>
          <cell r="CN10">
            <v>2.7659876346588135</v>
          </cell>
          <cell r="CO10">
            <v>39629</v>
          </cell>
          <cell r="CP10">
            <v>283.00000561777517</v>
          </cell>
          <cell r="CQ10">
            <v>102.31426998142868</v>
          </cell>
          <cell r="CS10">
            <v>39629</v>
          </cell>
          <cell r="CT10">
            <v>2359</v>
          </cell>
          <cell r="CU10">
            <v>299.70001220703125</v>
          </cell>
          <cell r="CV10">
            <v>7.8712043762207031</v>
          </cell>
          <cell r="CW10">
            <v>39629</v>
          </cell>
          <cell r="CX10">
            <v>944.12012859198512</v>
          </cell>
          <cell r="CY10">
            <v>119.94608238660638</v>
          </cell>
          <cell r="DA10">
            <v>39629</v>
          </cell>
          <cell r="DB10">
            <v>4843</v>
          </cell>
          <cell r="DC10">
            <v>1230</v>
          </cell>
          <cell r="DD10">
            <v>3.9373984336853027</v>
          </cell>
          <cell r="DE10">
            <v>39629</v>
          </cell>
          <cell r="DF10">
            <v>399.92074742790078</v>
          </cell>
          <cell r="DG10">
            <v>101.56979390414024</v>
          </cell>
          <cell r="DI10">
            <v>39629</v>
          </cell>
          <cell r="DJ10">
            <v>1682.7230224609375</v>
          </cell>
          <cell r="DK10">
            <v>305.6929931640625</v>
          </cell>
          <cell r="DL10">
            <v>5.5046176910400391</v>
          </cell>
          <cell r="DM10">
            <v>39629</v>
          </cell>
          <cell r="DN10">
            <v>694.08218440149722</v>
          </cell>
          <cell r="DO10">
            <v>126.0908973808057</v>
          </cell>
          <cell r="DQ10">
            <v>39629</v>
          </cell>
          <cell r="DR10">
            <v>11687.7978515625</v>
          </cell>
          <cell r="DS10">
            <v>2737.85888671875</v>
          </cell>
          <cell r="DT10">
            <v>4.2689557075500488</v>
          </cell>
          <cell r="DU10">
            <v>39629</v>
          </cell>
          <cell r="DV10">
            <v>245.90818051288059</v>
          </cell>
          <cell r="DW10">
            <v>57.603825703314023</v>
          </cell>
          <cell r="DY10">
            <v>39629</v>
          </cell>
          <cell r="DZ10">
            <v>426.37100219726563</v>
          </cell>
          <cell r="EA10">
            <v>196.50599670410156</v>
          </cell>
          <cell r="EB10">
            <v>2.1697607040405273</v>
          </cell>
          <cell r="EC10">
            <v>39629</v>
          </cell>
          <cell r="ED10">
            <v>357.99999735307313</v>
          </cell>
          <cell r="EE10">
            <v>164.99515208585245</v>
          </cell>
        </row>
        <row r="11">
          <cell r="B11" t="str">
            <v>Materials</v>
          </cell>
          <cell r="C11" t="str">
            <v>NSINO</v>
          </cell>
          <cell r="D11">
            <v>389.75430990930056</v>
          </cell>
          <cell r="E11">
            <v>2010.8842566439318</v>
          </cell>
          <cell r="F11">
            <v>5.1593637466430664</v>
          </cell>
          <cell r="G11">
            <v>46.647170841755582</v>
          </cell>
          <cell r="H11">
            <v>2010.8842566439318</v>
          </cell>
          <cell r="I11">
            <v>17.4677049704223</v>
          </cell>
          <cell r="Q11">
            <v>39721</v>
          </cell>
          <cell r="R11">
            <v>419.1820068359375</v>
          </cell>
          <cell r="S11">
            <v>205.14100646972656</v>
          </cell>
          <cell r="T11">
            <v>2.0433847904205322</v>
          </cell>
          <cell r="U11">
            <v>39721</v>
          </cell>
          <cell r="V11">
            <v>837.00003097583624</v>
          </cell>
          <cell r="W11">
            <v>409.61449595774866</v>
          </cell>
          <cell r="Y11">
            <v>39721</v>
          </cell>
          <cell r="Z11">
            <v>1077.5999755859375</v>
          </cell>
          <cell r="AA11">
            <v>372.70001220703125</v>
          </cell>
          <cell r="AB11">
            <v>2.8913333415985107</v>
          </cell>
          <cell r="AC11">
            <v>39721</v>
          </cell>
          <cell r="AD11">
            <v>826.50566761649475</v>
          </cell>
          <cell r="AE11">
            <v>285.85623654156404</v>
          </cell>
          <cell r="AG11">
            <v>39721</v>
          </cell>
          <cell r="AH11">
            <v>1416.5</v>
          </cell>
          <cell r="AI11">
            <v>966.70001220703125</v>
          </cell>
          <cell r="AJ11">
            <v>1.4652942419052124</v>
          </cell>
          <cell r="AK11">
            <v>39721</v>
          </cell>
          <cell r="AL11">
            <v>496.11483735760766</v>
          </cell>
          <cell r="AM11">
            <v>338.57693777090577</v>
          </cell>
          <cell r="AO11">
            <v>39721</v>
          </cell>
          <cell r="AP11">
            <v>2940.2158203125</v>
          </cell>
          <cell r="AQ11">
            <v>706.16998291015625</v>
          </cell>
          <cell r="AR11">
            <v>4.1636090278625488</v>
          </cell>
          <cell r="AS11">
            <v>39721</v>
          </cell>
          <cell r="AT11">
            <v>1008.9999922405644</v>
          </cell>
          <cell r="AU11">
            <v>242.33783371311156</v>
          </cell>
          <cell r="AW11">
            <v>39721</v>
          </cell>
          <cell r="AX11">
            <v>686.7459716796875</v>
          </cell>
          <cell r="AY11">
            <v>191.30099487304688</v>
          </cell>
          <cell r="AZ11">
            <v>3.5898714065551758</v>
          </cell>
          <cell r="BA11">
            <v>39721</v>
          </cell>
          <cell r="BB11">
            <v>1790.1406683389821</v>
          </cell>
          <cell r="BC11">
            <v>498.66428782661967</v>
          </cell>
          <cell r="BE11">
            <v>39721</v>
          </cell>
          <cell r="BF11">
            <v>3775.771484375</v>
          </cell>
          <cell r="BG11">
            <v>1384.3758544921875</v>
          </cell>
          <cell r="BH11">
            <v>2.7274179458618164</v>
          </cell>
          <cell r="BI11">
            <v>39721</v>
          </cell>
          <cell r="BJ11">
            <v>443.27837921110739</v>
          </cell>
          <cell r="BK11">
            <v>162.52675167869776</v>
          </cell>
          <cell r="BM11">
            <v>39721</v>
          </cell>
          <cell r="BN11">
            <v>2249.579345703125</v>
          </cell>
          <cell r="BO11">
            <v>1133.5146484375</v>
          </cell>
          <cell r="BP11">
            <v>1.9846054315567017</v>
          </cell>
          <cell r="BQ11">
            <v>39721</v>
          </cell>
          <cell r="BR11">
            <v>1162.000008710728</v>
          </cell>
          <cell r="BS11">
            <v>585.50681673750569</v>
          </cell>
          <cell r="BU11">
            <v>39721</v>
          </cell>
          <cell r="BV11">
            <v>1954</v>
          </cell>
          <cell r="BW11">
            <v>133</v>
          </cell>
          <cell r="BX11">
            <v>14.691729545593262</v>
          </cell>
          <cell r="BY11">
            <v>39721</v>
          </cell>
          <cell r="BZ11">
            <v>1693.0000063861589</v>
          </cell>
          <cell r="CA11">
            <v>115.23490145474186</v>
          </cell>
          <cell r="CC11">
            <v>39721</v>
          </cell>
          <cell r="CD11">
            <v>619.13397216796875</v>
          </cell>
          <cell r="CE11">
            <v>146.98399353027344</v>
          </cell>
          <cell r="CF11">
            <v>4.212254524230957</v>
          </cell>
          <cell r="CG11">
            <v>39721</v>
          </cell>
          <cell r="CH11">
            <v>1559.0000083596165</v>
          </cell>
          <cell r="CI11">
            <v>370.11059027688918</v>
          </cell>
          <cell r="CK11">
            <v>39721</v>
          </cell>
          <cell r="CL11">
            <v>448.10000610351563</v>
          </cell>
          <cell r="CM11">
            <v>185.32899475097656</v>
          </cell>
          <cell r="CN11">
            <v>2.4178624153137207</v>
          </cell>
          <cell r="CO11">
            <v>39721</v>
          </cell>
          <cell r="CP11">
            <v>452</v>
          </cell>
          <cell r="CQ11">
            <v>186.94198525822753</v>
          </cell>
          <cell r="CS11">
            <v>39721</v>
          </cell>
          <cell r="CT11">
            <v>2544</v>
          </cell>
          <cell r="CU11">
            <v>297.89999389648438</v>
          </cell>
          <cell r="CV11">
            <v>8.5397787094116211</v>
          </cell>
          <cell r="CW11">
            <v>39721</v>
          </cell>
          <cell r="CX11">
            <v>1156.2484121151876</v>
          </cell>
          <cell r="CY11">
            <v>135.39559413183571</v>
          </cell>
          <cell r="DA11">
            <v>39721</v>
          </cell>
          <cell r="DB11">
            <v>5104</v>
          </cell>
          <cell r="DC11">
            <v>1183</v>
          </cell>
          <cell r="DD11">
            <v>4.3144545555114746</v>
          </cell>
          <cell r="DE11">
            <v>39721</v>
          </cell>
          <cell r="DF11">
            <v>904.16870654890124</v>
          </cell>
          <cell r="DG11">
            <v>209.56732651034096</v>
          </cell>
          <cell r="DI11">
            <v>39721</v>
          </cell>
          <cell r="DJ11">
            <v>1822.43701171875</v>
          </cell>
          <cell r="DK11">
            <v>357.04800415039063</v>
          </cell>
          <cell r="DL11">
            <v>5.1041793823242188</v>
          </cell>
          <cell r="DM11">
            <v>39721</v>
          </cell>
          <cell r="DN11">
            <v>1087.8320885685998</v>
          </cell>
          <cell r="DO11">
            <v>213.1257557945091</v>
          </cell>
          <cell r="DQ11">
            <v>39721</v>
          </cell>
          <cell r="DR11">
            <v>12031.966796875</v>
          </cell>
          <cell r="DS11">
            <v>2742.385986328125</v>
          </cell>
          <cell r="DT11">
            <v>4.3874082565307617</v>
          </cell>
          <cell r="DU11">
            <v>39721</v>
          </cell>
          <cell r="DV11">
            <v>371.26200498678645</v>
          </cell>
          <cell r="DW11">
            <v>84.619890212895982</v>
          </cell>
          <cell r="DY11">
            <v>39721</v>
          </cell>
          <cell r="DZ11">
            <v>428</v>
          </cell>
          <cell r="EA11">
            <v>193.03900146484375</v>
          </cell>
          <cell r="EB11">
            <v>2.2171685695648193</v>
          </cell>
          <cell r="EC11">
            <v>39721</v>
          </cell>
          <cell r="ED11">
            <v>505.00002086126182</v>
          </cell>
          <cell r="EE11">
            <v>227.76798651822043</v>
          </cell>
        </row>
        <row r="12">
          <cell r="B12" t="str">
            <v>Materials</v>
          </cell>
          <cell r="C12" t="str">
            <v>MESSA</v>
          </cell>
          <cell r="D12">
            <v>217.74413732320653</v>
          </cell>
          <cell r="E12">
            <v>829.99995859673163</v>
          </cell>
          <cell r="F12">
            <v>3.8118131160736084</v>
          </cell>
          <cell r="G12">
            <v>9.1935599642546091</v>
          </cell>
          <cell r="H12">
            <v>829.99995859673163</v>
          </cell>
          <cell r="I12">
            <v>25.408010671750645</v>
          </cell>
          <cell r="Q12">
            <v>39813</v>
          </cell>
          <cell r="R12">
            <v>425.37799072265625</v>
          </cell>
          <cell r="S12">
            <v>189.05099487304688</v>
          </cell>
          <cell r="T12">
            <v>2.2500700950622559</v>
          </cell>
          <cell r="U12">
            <v>39813</v>
          </cell>
          <cell r="V12">
            <v>1150.9999718091751</v>
          </cell>
          <cell r="Y12">
            <v>39813</v>
          </cell>
          <cell r="Z12">
            <v>1148.800048828125</v>
          </cell>
          <cell r="AA12">
            <v>394.29998779296875</v>
          </cell>
          <cell r="AB12">
            <v>2.913517951965332</v>
          </cell>
          <cell r="AC12">
            <v>39813</v>
          </cell>
          <cell r="AD12">
            <v>2083.4912745769384</v>
          </cell>
          <cell r="AG12">
            <v>39813</v>
          </cell>
          <cell r="AH12">
            <v>1546</v>
          </cell>
          <cell r="AI12">
            <v>1039.699951171875</v>
          </cell>
          <cell r="AJ12">
            <v>1.4869674444198608</v>
          </cell>
          <cell r="AK12">
            <v>39813</v>
          </cell>
          <cell r="AL12">
            <v>1566.2752283032585</v>
          </cell>
          <cell r="AO12">
            <v>39813</v>
          </cell>
          <cell r="AP12">
            <v>2843.10400390625</v>
          </cell>
          <cell r="AQ12">
            <v>651.551025390625</v>
          </cell>
          <cell r="AR12">
            <v>4.363593578338623</v>
          </cell>
          <cell r="AS12">
            <v>39813</v>
          </cell>
          <cell r="AT12">
            <v>1528.999988066322</v>
          </cell>
          <cell r="AW12">
            <v>39813</v>
          </cell>
          <cell r="AX12">
            <v>695.04498291015625</v>
          </cell>
          <cell r="AY12">
            <v>192.55999755859375</v>
          </cell>
          <cell r="AZ12">
            <v>3.6094982624053955</v>
          </cell>
          <cell r="BA12">
            <v>39813</v>
          </cell>
          <cell r="BB12">
            <v>2747.4283618458885</v>
          </cell>
          <cell r="BE12">
            <v>39813</v>
          </cell>
          <cell r="BF12">
            <v>3652.962158203125</v>
          </cell>
          <cell r="BG12">
            <v>1426.9541015625</v>
          </cell>
          <cell r="BH12">
            <v>2.559971809387207</v>
          </cell>
          <cell r="BI12">
            <v>39813</v>
          </cell>
          <cell r="BJ12">
            <v>658.98252897693419</v>
          </cell>
          <cell r="BM12">
            <v>39813</v>
          </cell>
          <cell r="BN12">
            <v>2178.335205078125</v>
          </cell>
          <cell r="BO12">
            <v>426.993896484375</v>
          </cell>
          <cell r="BP12">
            <v>5.1015605926513672</v>
          </cell>
          <cell r="BQ12">
            <v>39813</v>
          </cell>
          <cell r="BR12">
            <v>1948.0000086587941</v>
          </cell>
          <cell r="BU12">
            <v>39813</v>
          </cell>
          <cell r="BV12">
            <v>2106</v>
          </cell>
          <cell r="BW12">
            <v>421</v>
          </cell>
          <cell r="BX12">
            <v>5.0023751258850098</v>
          </cell>
          <cell r="BY12">
            <v>39813</v>
          </cell>
          <cell r="BZ12">
            <v>3603.0001677288801</v>
          </cell>
          <cell r="CC12">
            <v>39813</v>
          </cell>
          <cell r="CD12">
            <v>623.72900390625</v>
          </cell>
          <cell r="CE12">
            <v>126.31800079345703</v>
          </cell>
          <cell r="CF12">
            <v>4.9377679824829102</v>
          </cell>
          <cell r="CG12">
            <v>39813</v>
          </cell>
          <cell r="CH12">
            <v>5845.0001776042</v>
          </cell>
          <cell r="CK12">
            <v>39813</v>
          </cell>
          <cell r="CL12">
            <v>443.10000610351563</v>
          </cell>
          <cell r="CM12">
            <v>190.62899780273438</v>
          </cell>
          <cell r="CN12">
            <v>2.3244102001190186</v>
          </cell>
          <cell r="CO12">
            <v>39813</v>
          </cell>
          <cell r="CP12">
            <v>785.00000408039409</v>
          </cell>
          <cell r="CS12">
            <v>39813</v>
          </cell>
          <cell r="CT12">
            <v>2604</v>
          </cell>
          <cell r="CU12">
            <v>271</v>
          </cell>
          <cell r="CV12">
            <v>9.608856201171875</v>
          </cell>
          <cell r="CW12">
            <v>39813</v>
          </cell>
          <cell r="CX12">
            <v>2479.374572974385</v>
          </cell>
          <cell r="DA12">
            <v>39813</v>
          </cell>
          <cell r="DB12">
            <v>5095</v>
          </cell>
          <cell r="DC12">
            <v>1259</v>
          </cell>
          <cell r="DD12">
            <v>4.0468626022338867</v>
          </cell>
          <cell r="DE12">
            <v>39813</v>
          </cell>
          <cell r="DF12">
            <v>2262.98747001009</v>
          </cell>
          <cell r="DI12">
            <v>39813</v>
          </cell>
          <cell r="DJ12">
            <v>1806.5479736328125</v>
          </cell>
          <cell r="DK12">
            <v>305.73300170898438</v>
          </cell>
          <cell r="DL12">
            <v>5.908907413482666</v>
          </cell>
          <cell r="DM12">
            <v>39813</v>
          </cell>
          <cell r="DN12">
            <v>3106.6970294061684</v>
          </cell>
          <cell r="DQ12">
            <v>39813</v>
          </cell>
          <cell r="DR12">
            <v>12028.7490234375</v>
          </cell>
          <cell r="DS12">
            <v>2945.64111328125</v>
          </cell>
          <cell r="DT12">
            <v>4.0835757255554199</v>
          </cell>
          <cell r="DU12">
            <v>39813</v>
          </cell>
          <cell r="DV12">
            <v>3607.3374363600442</v>
          </cell>
          <cell r="DY12">
            <v>39813</v>
          </cell>
          <cell r="DZ12">
            <v>399.69100952148438</v>
          </cell>
          <cell r="EA12">
            <v>141.38200378417969</v>
          </cell>
          <cell r="EB12">
            <v>2.8270289897918701</v>
          </cell>
          <cell r="EC12">
            <v>39813</v>
          </cell>
          <cell r="ED12">
            <v>661.99998855802517</v>
          </cell>
        </row>
        <row r="13">
          <cell r="B13" t="str">
            <v>Retail</v>
          </cell>
          <cell r="C13" t="str">
            <v>SAFILO</v>
          </cell>
          <cell r="D13">
            <v>835.13474676437227</v>
          </cell>
          <cell r="E13">
            <v>1992.9999929304392</v>
          </cell>
          <cell r="F13">
            <v>2.3864412307739258</v>
          </cell>
          <cell r="G13">
            <v>25.352519630626109</v>
          </cell>
          <cell r="H13">
            <v>1992.9999929304392</v>
          </cell>
          <cell r="I13">
            <v>41.15484293412139</v>
          </cell>
          <cell r="Q13">
            <v>39903</v>
          </cell>
          <cell r="R13">
            <v>555.93902587890625</v>
          </cell>
          <cell r="S13">
            <v>174.93099975585938</v>
          </cell>
          <cell r="T13">
            <v>3.1780474185943604</v>
          </cell>
          <cell r="U13">
            <v>39903</v>
          </cell>
          <cell r="V13">
            <v>1037.0000143680279</v>
          </cell>
          <cell r="Y13">
            <v>39903</v>
          </cell>
          <cell r="Z13">
            <v>1037.5999755859375</v>
          </cell>
          <cell r="AA13">
            <v>424.39999389648438</v>
          </cell>
          <cell r="AB13">
            <v>2.4448633193969727</v>
          </cell>
          <cell r="AC13">
            <v>39903</v>
          </cell>
          <cell r="AD13">
            <v>1870.4747521258937</v>
          </cell>
          <cell r="AG13">
            <v>39903</v>
          </cell>
          <cell r="AH13">
            <v>1558.199951171875</v>
          </cell>
          <cell r="AI13">
            <v>1024</v>
          </cell>
          <cell r="AJ13">
            <v>1.5216796398162842</v>
          </cell>
          <cell r="AK13">
            <v>39903</v>
          </cell>
          <cell r="AL13">
            <v>1032.8604254975367</v>
          </cell>
          <cell r="AO13">
            <v>39903</v>
          </cell>
          <cell r="AP13">
            <v>2861.31591796875</v>
          </cell>
          <cell r="AQ13">
            <v>687.27899169921875</v>
          </cell>
          <cell r="AR13">
            <v>4.1632523536682129</v>
          </cell>
          <cell r="AS13">
            <v>39903</v>
          </cell>
          <cell r="AT13">
            <v>1462.9999662759117</v>
          </cell>
          <cell r="AW13">
            <v>39903</v>
          </cell>
          <cell r="AX13">
            <v>700.47698974609375</v>
          </cell>
          <cell r="AY13">
            <v>196.69999694824219</v>
          </cell>
          <cell r="AZ13">
            <v>3.5611438751220703</v>
          </cell>
          <cell r="BA13">
            <v>39903</v>
          </cell>
          <cell r="BB13">
            <v>3012.196833519813</v>
          </cell>
          <cell r="BE13">
            <v>39903</v>
          </cell>
          <cell r="BF13">
            <v>3816.97705078125</v>
          </cell>
          <cell r="BG13">
            <v>1488.9642333984375</v>
          </cell>
          <cell r="BH13">
            <v>2.5635116100311279</v>
          </cell>
          <cell r="BI13">
            <v>39903</v>
          </cell>
          <cell r="BJ13">
            <v>487.93553815767575</v>
          </cell>
          <cell r="BM13">
            <v>39903</v>
          </cell>
          <cell r="BN13">
            <v>2049.01025390625</v>
          </cell>
          <cell r="BO13">
            <v>334.52420043945313</v>
          </cell>
          <cell r="BP13">
            <v>6.125147819519043</v>
          </cell>
          <cell r="BQ13">
            <v>39903</v>
          </cell>
          <cell r="BR13">
            <v>1478.9999601356521</v>
          </cell>
          <cell r="BU13">
            <v>39903</v>
          </cell>
          <cell r="BV13">
            <v>1860</v>
          </cell>
          <cell r="BW13">
            <v>277</v>
          </cell>
          <cell r="BX13">
            <v>6.7148013114929199</v>
          </cell>
          <cell r="BY13">
            <v>39903</v>
          </cell>
          <cell r="BZ13">
            <v>4776.0000928168174</v>
          </cell>
          <cell r="CC13">
            <v>39903</v>
          </cell>
          <cell r="CD13">
            <v>654.552001953125</v>
          </cell>
          <cell r="CE13">
            <v>109.80400085449219</v>
          </cell>
          <cell r="CF13">
            <v>5.9610943794250488</v>
          </cell>
          <cell r="CG13">
            <v>39903</v>
          </cell>
          <cell r="CH13">
            <v>5464.9998222593731</v>
          </cell>
          <cell r="CK13">
            <v>39903</v>
          </cell>
          <cell r="CL13">
            <v>443.13101196289063</v>
          </cell>
          <cell r="CM13">
            <v>195.68899536132813</v>
          </cell>
          <cell r="CN13">
            <v>2.2644655704498291</v>
          </cell>
          <cell r="CO13">
            <v>39903</v>
          </cell>
          <cell r="CP13">
            <v>658.00000947063086</v>
          </cell>
          <cell r="CS13">
            <v>39903</v>
          </cell>
          <cell r="CT13">
            <v>2674</v>
          </cell>
          <cell r="CU13">
            <v>231</v>
          </cell>
          <cell r="CV13">
            <v>11.57575798034668</v>
          </cell>
          <cell r="CW13">
            <v>39903</v>
          </cell>
          <cell r="CX13">
            <v>5293.9238657898013</v>
          </cell>
          <cell r="DA13">
            <v>39903</v>
          </cell>
          <cell r="DB13">
            <v>4263</v>
          </cell>
          <cell r="DC13">
            <v>995</v>
          </cell>
          <cell r="DD13">
            <v>4.2844219207763672</v>
          </cell>
          <cell r="DE13">
            <v>39903</v>
          </cell>
          <cell r="DF13">
            <v>1600.4726483004388</v>
          </cell>
          <cell r="DI13">
            <v>39903</v>
          </cell>
          <cell r="DJ13">
            <v>1872.6829833984375</v>
          </cell>
          <cell r="DK13">
            <v>298.57199096679688</v>
          </cell>
          <cell r="DL13">
            <v>6.2721319198608398</v>
          </cell>
          <cell r="DM13">
            <v>39903</v>
          </cell>
          <cell r="DN13">
            <v>4905.6517168950131</v>
          </cell>
          <cell r="DQ13">
            <v>39903</v>
          </cell>
          <cell r="DR13">
            <v>13557.458984375</v>
          </cell>
          <cell r="DS13">
            <v>2755.81103515625</v>
          </cell>
          <cell r="DT13">
            <v>4.9195895195007324</v>
          </cell>
          <cell r="DU13">
            <v>39903</v>
          </cell>
          <cell r="DV13">
            <v>2898.3655717656115</v>
          </cell>
          <cell r="DY13">
            <v>39903</v>
          </cell>
          <cell r="DZ13">
            <v>404.20001220703125</v>
          </cell>
          <cell r="EA13">
            <v>122.58200073242188</v>
          </cell>
          <cell r="EB13">
            <v>3.2973847389221191</v>
          </cell>
          <cell r="EC13">
            <v>39903</v>
          </cell>
          <cell r="ED13">
            <v>1059.9999730519551</v>
          </cell>
        </row>
        <row r="14">
          <cell r="B14" t="str">
            <v>Retail</v>
          </cell>
          <cell r="C14" t="str">
            <v>HBMGR</v>
          </cell>
          <cell r="D14">
            <v>83.961858003902876</v>
          </cell>
          <cell r="E14">
            <v>211.99999612470796</v>
          </cell>
          <cell r="F14">
            <v>2.5249559879302979</v>
          </cell>
          <cell r="G14">
            <v>26.229806994169707</v>
          </cell>
          <cell r="H14">
            <v>211.99999612470796</v>
          </cell>
          <cell r="I14">
            <v>31.077134216171583</v>
          </cell>
          <cell r="Q14">
            <v>39994</v>
          </cell>
          <cell r="R14">
            <v>543.635986328125</v>
          </cell>
          <cell r="S14">
            <v>168.38600158691406</v>
          </cell>
          <cell r="T14">
            <v>3.2285106182098389</v>
          </cell>
          <cell r="U14">
            <v>39994</v>
          </cell>
          <cell r="V14">
            <v>765.00002896021795</v>
          </cell>
          <cell r="W14">
            <v>236.95137462004047</v>
          </cell>
          <cell r="Y14">
            <v>39994</v>
          </cell>
          <cell r="Z14">
            <v>874.9000244140625</v>
          </cell>
          <cell r="AA14">
            <v>398.5</v>
          </cell>
          <cell r="AB14">
            <v>2.1954832077026367</v>
          </cell>
          <cell r="AC14">
            <v>39994</v>
          </cell>
          <cell r="AD14">
            <v>926.45607301345581</v>
          </cell>
          <cell r="AE14">
            <v>421.98276432407948</v>
          </cell>
          <cell r="AG14">
            <v>39994</v>
          </cell>
          <cell r="AH14">
            <v>1575.9000244140625</v>
          </cell>
          <cell r="AI14">
            <v>937.29998779296875</v>
          </cell>
          <cell r="AJ14">
            <v>1.6813187599182129</v>
          </cell>
          <cell r="AK14">
            <v>39994</v>
          </cell>
          <cell r="AL14">
            <v>643.7643176212656</v>
          </cell>
          <cell r="AM14">
            <v>382.89248473774319</v>
          </cell>
          <cell r="AO14">
            <v>39994</v>
          </cell>
          <cell r="AP14">
            <v>2768.60791015625</v>
          </cell>
          <cell r="AQ14">
            <v>687.46697998046875</v>
          </cell>
          <cell r="AR14">
            <v>4.027259349822998</v>
          </cell>
          <cell r="AS14">
            <v>39994</v>
          </cell>
          <cell r="AT14">
            <v>924.99999930164563</v>
          </cell>
          <cell r="AU14">
            <v>229.68473568564693</v>
          </cell>
          <cell r="AW14">
            <v>39994</v>
          </cell>
          <cell r="AX14">
            <v>694.89898681640625</v>
          </cell>
          <cell r="AY14">
            <v>198.67500305175781</v>
          </cell>
          <cell r="AZ14">
            <v>3.4976668357849121</v>
          </cell>
          <cell r="BA14">
            <v>39994</v>
          </cell>
          <cell r="BB14">
            <v>1510.0174257234246</v>
          </cell>
          <cell r="BC14">
            <v>431.72134357518394</v>
          </cell>
          <cell r="BE14">
            <v>39994</v>
          </cell>
          <cell r="BF14">
            <v>4247.68701171875</v>
          </cell>
          <cell r="BG14">
            <v>1536.372802734375</v>
          </cell>
          <cell r="BH14">
            <v>2.7647502422332764</v>
          </cell>
          <cell r="BI14">
            <v>39994</v>
          </cell>
          <cell r="BJ14">
            <v>449.77950102162026</v>
          </cell>
          <cell r="BK14">
            <v>162.68359222867915</v>
          </cell>
          <cell r="BM14">
            <v>39994</v>
          </cell>
          <cell r="BN14">
            <v>1948.8643798828125</v>
          </cell>
          <cell r="BO14">
            <v>168.23550415039063</v>
          </cell>
          <cell r="BP14">
            <v>11.584144592285156</v>
          </cell>
          <cell r="BQ14">
            <v>39994</v>
          </cell>
          <cell r="BR14">
            <v>1451.999995495418</v>
          </cell>
          <cell r="BS14">
            <v>125.34373892936604</v>
          </cell>
          <cell r="BU14">
            <v>39994</v>
          </cell>
          <cell r="BV14">
            <v>1731</v>
          </cell>
          <cell r="BW14">
            <v>128</v>
          </cell>
          <cell r="BX14">
            <v>13.5234375</v>
          </cell>
          <cell r="BY14">
            <v>39994</v>
          </cell>
          <cell r="BZ14">
            <v>4048.0000938041244</v>
          </cell>
          <cell r="CA14">
            <v>299.33218486824256</v>
          </cell>
          <cell r="CC14">
            <v>39994</v>
          </cell>
          <cell r="CD14">
            <v>640.03497314453125</v>
          </cell>
          <cell r="CE14">
            <v>85.161003112792969</v>
          </cell>
          <cell r="CF14">
            <v>7.515587329864502</v>
          </cell>
          <cell r="CG14">
            <v>39994</v>
          </cell>
          <cell r="CH14">
            <v>4030.9999443206561</v>
          </cell>
          <cell r="CI14">
            <v>536.35195326688199</v>
          </cell>
          <cell r="CK14">
            <v>39994</v>
          </cell>
          <cell r="CL14">
            <v>432.39999389648438</v>
          </cell>
          <cell r="CM14">
            <v>195.88900756835938</v>
          </cell>
          <cell r="CN14">
            <v>2.2073724269866943</v>
          </cell>
          <cell r="CO14">
            <v>39994</v>
          </cell>
          <cell r="CP14">
            <v>456.9999911865558</v>
          </cell>
          <cell r="CQ14">
            <v>207.03347817495887</v>
          </cell>
          <cell r="CS14">
            <v>39994</v>
          </cell>
          <cell r="CT14">
            <v>2566</v>
          </cell>
          <cell r="CU14">
            <v>208</v>
          </cell>
          <cell r="CV14">
            <v>12.336538314819336</v>
          </cell>
          <cell r="CW14">
            <v>39994</v>
          </cell>
          <cell r="CX14">
            <v>2552.1322218627815</v>
          </cell>
          <cell r="CY14">
            <v>206.87588014840586</v>
          </cell>
          <cell r="DA14">
            <v>39994</v>
          </cell>
          <cell r="DB14">
            <v>4286</v>
          </cell>
          <cell r="DC14">
            <v>831</v>
          </cell>
          <cell r="DD14">
            <v>5.1576414108276367</v>
          </cell>
          <cell r="DE14">
            <v>39994</v>
          </cell>
          <cell r="DF14">
            <v>830.30984890378841</v>
          </cell>
          <cell r="DG14">
            <v>160.9863468136204</v>
          </cell>
          <cell r="DI14">
            <v>39994</v>
          </cell>
          <cell r="DJ14">
            <v>1704.2939453125</v>
          </cell>
          <cell r="DK14">
            <v>324.927001953125</v>
          </cell>
          <cell r="DL14">
            <v>5.2451596260070801</v>
          </cell>
          <cell r="DM14">
            <v>39994</v>
          </cell>
          <cell r="DN14">
            <v>2801.7579494673373</v>
          </cell>
          <cell r="DO14">
            <v>534.16066416270314</v>
          </cell>
          <cell r="DQ14">
            <v>39994</v>
          </cell>
          <cell r="DR14">
            <v>12262.6220703125</v>
          </cell>
          <cell r="DS14">
            <v>2492.0009765625</v>
          </cell>
          <cell r="DT14">
            <v>4.9207935333251953</v>
          </cell>
          <cell r="DU14">
            <v>39994</v>
          </cell>
          <cell r="DV14">
            <v>1106.9895873777746</v>
          </cell>
          <cell r="DW14">
            <v>224.96160017299758</v>
          </cell>
          <cell r="DY14">
            <v>39994</v>
          </cell>
          <cell r="DZ14">
            <v>395.61700439453125</v>
          </cell>
          <cell r="EA14">
            <v>85.272003173828125</v>
          </cell>
          <cell r="EB14">
            <v>4.6394710540771484</v>
          </cell>
          <cell r="EC14">
            <v>39994</v>
          </cell>
          <cell r="ED14">
            <v>628.00002001384291</v>
          </cell>
          <cell r="EE14">
            <v>135.36026255880162</v>
          </cell>
        </row>
        <row r="15">
          <cell r="B15" t="str">
            <v>Transportation</v>
          </cell>
          <cell r="C15" t="str">
            <v>TNTLOG</v>
          </cell>
          <cell r="D15">
            <v>356.79547891871528</v>
          </cell>
          <cell r="E15">
            <v>1703.4924143860965</v>
          </cell>
          <cell r="F15">
            <v>4.7744226455688477</v>
          </cell>
          <cell r="G15">
            <v>59.186552276524857</v>
          </cell>
          <cell r="H15">
            <v>1703.4924143860965</v>
          </cell>
          <cell r="I15">
            <v>18.099365422219645</v>
          </cell>
          <cell r="Q15">
            <v>40086</v>
          </cell>
          <cell r="R15">
            <v>605.0999755859375</v>
          </cell>
          <cell r="S15">
            <v>181.73199462890625</v>
          </cell>
          <cell r="T15">
            <v>3.3296282291412354</v>
          </cell>
          <cell r="U15">
            <v>40086</v>
          </cell>
          <cell r="V15">
            <v>599.000018285338</v>
          </cell>
          <cell r="W15">
            <v>179.89996992542009</v>
          </cell>
          <cell r="Y15">
            <v>40086</v>
          </cell>
          <cell r="Z15">
            <v>866</v>
          </cell>
          <cell r="AA15">
            <v>362.60000610351563</v>
          </cell>
          <cell r="AB15">
            <v>2.3883066177368164</v>
          </cell>
          <cell r="AC15">
            <v>40086</v>
          </cell>
          <cell r="AD15">
            <v>704.9999889372034</v>
          </cell>
          <cell r="AE15">
            <v>295.18822403350725</v>
          </cell>
          <cell r="AG15">
            <v>40086</v>
          </cell>
          <cell r="AH15">
            <v>1495.699951171875</v>
          </cell>
          <cell r="AI15">
            <v>803.29998779296875</v>
          </cell>
          <cell r="AJ15">
            <v>1.8619444370269775</v>
          </cell>
          <cell r="AK15">
            <v>40086</v>
          </cell>
          <cell r="AL15">
            <v>515.45527835779126</v>
          </cell>
          <cell r="AM15">
            <v>276.83708928545371</v>
          </cell>
          <cell r="AO15">
            <v>40086</v>
          </cell>
          <cell r="AP15">
            <v>2757.8349609375</v>
          </cell>
          <cell r="AQ15">
            <v>679.70697021484375</v>
          </cell>
          <cell r="AR15">
            <v>4.0573883056640625</v>
          </cell>
          <cell r="AS15">
            <v>40086</v>
          </cell>
          <cell r="AT15">
            <v>625.00001910603214</v>
          </cell>
          <cell r="AU15">
            <v>154.03998139235037</v>
          </cell>
          <cell r="AW15">
            <v>40086</v>
          </cell>
          <cell r="AX15">
            <v>712.47198486328125</v>
          </cell>
          <cell r="AY15">
            <v>200.22799682617188</v>
          </cell>
          <cell r="AZ15">
            <v>3.5583035945892334</v>
          </cell>
          <cell r="BA15">
            <v>40086</v>
          </cell>
          <cell r="BB15">
            <v>752.02935062979429</v>
          </cell>
          <cell r="BC15">
            <v>211.3449093476263</v>
          </cell>
          <cell r="BE15">
            <v>40086</v>
          </cell>
          <cell r="BF15">
            <v>3919.27880859375</v>
          </cell>
          <cell r="BG15">
            <v>1582.6971435546875</v>
          </cell>
          <cell r="BH15">
            <v>2.4763290882110596</v>
          </cell>
          <cell r="BI15">
            <v>40086</v>
          </cell>
          <cell r="BJ15">
            <v>415.58477840131616</v>
          </cell>
          <cell r="BK15">
            <v>167.82291997447777</v>
          </cell>
          <cell r="BM15">
            <v>40086</v>
          </cell>
          <cell r="BN15">
            <v>1775.095947265625</v>
          </cell>
          <cell r="BO15">
            <v>220.61900329589844</v>
          </cell>
          <cell r="BP15">
            <v>8.0459794998168945</v>
          </cell>
          <cell r="BQ15">
            <v>40086</v>
          </cell>
          <cell r="BR15">
            <v>1202.0000315456216</v>
          </cell>
          <cell r="BS15">
            <v>149.39138629087682</v>
          </cell>
          <cell r="BU15">
            <v>40086</v>
          </cell>
          <cell r="BV15">
            <v>1663</v>
          </cell>
          <cell r="BW15">
            <v>106</v>
          </cell>
          <cell r="BX15">
            <v>15.688679695129395</v>
          </cell>
          <cell r="BY15">
            <v>40086</v>
          </cell>
          <cell r="BZ15">
            <v>1849.9999963391754</v>
          </cell>
          <cell r="CA15">
            <v>117.91941911552406</v>
          </cell>
          <cell r="CC15">
            <v>40086</v>
          </cell>
          <cell r="CD15">
            <v>632.51202392578125</v>
          </cell>
          <cell r="CE15">
            <v>-76.722999572753906</v>
          </cell>
          <cell r="CF15">
            <v>-8.2440996170043945</v>
          </cell>
          <cell r="CG15">
            <v>40086</v>
          </cell>
          <cell r="CH15">
            <v>2787.000022601424</v>
          </cell>
          <cell r="CK15">
            <v>40086</v>
          </cell>
          <cell r="CL15">
            <v>430.20001220703125</v>
          </cell>
          <cell r="CM15">
            <v>188.78900146484375</v>
          </cell>
          <cell r="CN15">
            <v>2.2787344455718994</v>
          </cell>
          <cell r="CO15">
            <v>40086</v>
          </cell>
          <cell r="CP15">
            <v>345.99999203976154</v>
          </cell>
          <cell r="CQ15">
            <v>151.83866321594357</v>
          </cell>
          <cell r="CS15">
            <v>40086</v>
          </cell>
          <cell r="CT15">
            <v>2388</v>
          </cell>
          <cell r="CU15">
            <v>180</v>
          </cell>
          <cell r="CV15">
            <v>13.266666412353516</v>
          </cell>
          <cell r="CW15">
            <v>40086</v>
          </cell>
          <cell r="CX15">
            <v>1296.1318780381464</v>
          </cell>
          <cell r="CY15">
            <v>97.698384639507324</v>
          </cell>
          <cell r="DA15">
            <v>40086</v>
          </cell>
          <cell r="DB15">
            <v>4763</v>
          </cell>
          <cell r="DC15">
            <v>764</v>
          </cell>
          <cell r="DD15">
            <v>6.2342929840087891</v>
          </cell>
          <cell r="DE15">
            <v>40086</v>
          </cell>
          <cell r="DF15">
            <v>527.17304964393531</v>
          </cell>
          <cell r="DG15">
            <v>84.560198084394699</v>
          </cell>
          <cell r="DI15">
            <v>40086</v>
          </cell>
          <cell r="DJ15">
            <v>1655.8170166015625</v>
          </cell>
          <cell r="DK15">
            <v>233.25399780273438</v>
          </cell>
          <cell r="DL15">
            <v>7.0987725257873535</v>
          </cell>
          <cell r="DM15">
            <v>40086</v>
          </cell>
          <cell r="DN15">
            <v>953.52239818633871</v>
          </cell>
          <cell r="DO15">
            <v>134.32215143146593</v>
          </cell>
          <cell r="DQ15">
            <v>40086</v>
          </cell>
          <cell r="DR15">
            <v>9187.974609375</v>
          </cell>
          <cell r="DS15">
            <v>2390.51611328125</v>
          </cell>
          <cell r="DT15">
            <v>3.8435108661651611</v>
          </cell>
          <cell r="DU15">
            <v>40086</v>
          </cell>
          <cell r="DV15">
            <v>528.77387661138368</v>
          </cell>
          <cell r="DW15">
            <v>137.5757465046442</v>
          </cell>
          <cell r="DY15">
            <v>40086</v>
          </cell>
          <cell r="DZ15">
            <v>394.29998779296875</v>
          </cell>
          <cell r="EA15">
            <v>76.113998413085938</v>
          </cell>
          <cell r="EB15">
            <v>5.1803874969482422</v>
          </cell>
          <cell r="EC15">
            <v>40086</v>
          </cell>
          <cell r="ED15">
            <v>479.00000131185374</v>
          </cell>
          <cell r="EE15">
            <v>92.464125819551498</v>
          </cell>
        </row>
        <row r="16">
          <cell r="B16" t="str">
            <v>Tech</v>
          </cell>
          <cell r="C16" t="str">
            <v>ST</v>
          </cell>
          <cell r="D16">
            <v>74.898564896396167</v>
          </cell>
          <cell r="E16">
            <v>282.02419409370282</v>
          </cell>
          <cell r="F16">
            <v>3.7654151916503906</v>
          </cell>
          <cell r="G16">
            <v>30.851639448198743</v>
          </cell>
          <cell r="H16">
            <v>534.16066416270314</v>
          </cell>
          <cell r="I16">
            <v>8.7514674455087462</v>
          </cell>
          <cell r="Q16">
            <v>40178</v>
          </cell>
          <cell r="R16">
            <v>575.50897216796875</v>
          </cell>
          <cell r="S16">
            <v>200.79899597167969</v>
          </cell>
          <cell r="T16">
            <v>2.8660948276519775</v>
          </cell>
          <cell r="U16">
            <v>40178</v>
          </cell>
          <cell r="V16">
            <v>393.000002523418</v>
          </cell>
          <cell r="W16">
            <v>137.12037673414306</v>
          </cell>
          <cell r="Y16">
            <v>40178</v>
          </cell>
          <cell r="Z16">
            <v>855</v>
          </cell>
          <cell r="AA16">
            <v>310.70001220703125</v>
          </cell>
          <cell r="AB16">
            <v>2.7518506050109863</v>
          </cell>
          <cell r="AC16">
            <v>40178</v>
          </cell>
          <cell r="AD16">
            <v>578.35379725253404</v>
          </cell>
          <cell r="AE16">
            <v>210.16903904571703</v>
          </cell>
          <cell r="AG16">
            <v>40178</v>
          </cell>
          <cell r="AH16">
            <v>1399</v>
          </cell>
          <cell r="AI16">
            <v>639.29998779296875</v>
          </cell>
          <cell r="AJ16">
            <v>2.188331127166748</v>
          </cell>
          <cell r="AK16">
            <v>40178</v>
          </cell>
          <cell r="AL16">
            <v>481.08161031912181</v>
          </cell>
          <cell r="AM16">
            <v>219.83949519649821</v>
          </cell>
          <cell r="AO16">
            <v>40178</v>
          </cell>
          <cell r="AP16">
            <v>2896.45703125</v>
          </cell>
          <cell r="AQ16">
            <v>698.4219970703125</v>
          </cell>
          <cell r="AR16">
            <v>4.1471447944641113</v>
          </cell>
          <cell r="AS16">
            <v>40178</v>
          </cell>
          <cell r="AT16">
            <v>631.99997582617675</v>
          </cell>
          <cell r="AU16">
            <v>152.39399807545013</v>
          </cell>
          <cell r="AW16">
            <v>40178</v>
          </cell>
          <cell r="AX16">
            <v>733.0670166015625</v>
          </cell>
          <cell r="AY16">
            <v>208.60499572753906</v>
          </cell>
          <cell r="AZ16">
            <v>3.5141394138336182</v>
          </cell>
          <cell r="BA16">
            <v>40178</v>
          </cell>
          <cell r="BB16">
            <v>817.60395236123543</v>
          </cell>
          <cell r="BC16">
            <v>232.66121689500679</v>
          </cell>
          <cell r="BE16">
            <v>40178</v>
          </cell>
          <cell r="BF16">
            <v>3427.771240234375</v>
          </cell>
          <cell r="BG16">
            <v>1591.0882568359375</v>
          </cell>
          <cell r="BH16">
            <v>2.1543564796447754</v>
          </cell>
          <cell r="BI16">
            <v>40178</v>
          </cell>
          <cell r="BJ16">
            <v>348.85427321831872</v>
          </cell>
          <cell r="BK16">
            <v>161.92968829180958</v>
          </cell>
          <cell r="BM16">
            <v>40178</v>
          </cell>
          <cell r="BN16">
            <v>1717.02197265625</v>
          </cell>
          <cell r="BO16">
            <v>250.35699462890625</v>
          </cell>
          <cell r="BP16">
            <v>6.8582944869995117</v>
          </cell>
          <cell r="BQ16">
            <v>40178</v>
          </cell>
          <cell r="BR16">
            <v>1094.0000278700238</v>
          </cell>
          <cell r="BS16">
            <v>159.51488084155545</v>
          </cell>
          <cell r="BU16">
            <v>40178</v>
          </cell>
          <cell r="BV16">
            <v>1410</v>
          </cell>
          <cell r="BW16">
            <v>-55</v>
          </cell>
          <cell r="BX16">
            <v>-25.636363983154297</v>
          </cell>
          <cell r="BY16">
            <v>40178</v>
          </cell>
          <cell r="BZ16">
            <v>1348.0000390812011</v>
          </cell>
          <cell r="CC16">
            <v>40178</v>
          </cell>
          <cell r="CD16">
            <v>625.406005859375</v>
          </cell>
          <cell r="CE16">
            <v>65.670997619628906</v>
          </cell>
          <cell r="CF16">
            <v>9.5233211517333984</v>
          </cell>
          <cell r="CG16">
            <v>40178</v>
          </cell>
          <cell r="CH16">
            <v>1208.9999922807347</v>
          </cell>
          <cell r="CI16">
            <v>126.95150914454639</v>
          </cell>
          <cell r="CK16">
            <v>40178</v>
          </cell>
          <cell r="CL16">
            <v>422.70001220703125</v>
          </cell>
          <cell r="CM16">
            <v>184.78900146484375</v>
          </cell>
          <cell r="CN16">
            <v>2.2874739170074463</v>
          </cell>
          <cell r="CO16">
            <v>40178</v>
          </cell>
          <cell r="CP16">
            <v>59.99999934730269</v>
          </cell>
          <cell r="CQ16">
            <v>26.229806994169707</v>
          </cell>
          <cell r="CS16">
            <v>40178</v>
          </cell>
          <cell r="CT16">
            <v>2575</v>
          </cell>
          <cell r="CU16">
            <v>164</v>
          </cell>
          <cell r="CV16">
            <v>15.70121955871582</v>
          </cell>
          <cell r="CW16">
            <v>40178</v>
          </cell>
          <cell r="CX16">
            <v>1143.2378757159363</v>
          </cell>
          <cell r="CY16">
            <v>72.812043130835633</v>
          </cell>
          <cell r="DA16">
            <v>40178</v>
          </cell>
          <cell r="DB16">
            <v>4755</v>
          </cell>
          <cell r="DC16">
            <v>872</v>
          </cell>
          <cell r="DD16">
            <v>5.4529814720153809</v>
          </cell>
          <cell r="DE16">
            <v>40178</v>
          </cell>
          <cell r="DF16">
            <v>559.69998990166619</v>
          </cell>
          <cell r="DG16">
            <v>102.64109510990238</v>
          </cell>
          <cell r="DI16">
            <v>40178</v>
          </cell>
          <cell r="DJ16">
            <v>1603.6529541015625</v>
          </cell>
          <cell r="DK16">
            <v>265.50299072265625</v>
          </cell>
          <cell r="DL16">
            <v>6.0400562286376953</v>
          </cell>
          <cell r="DM16">
            <v>40178</v>
          </cell>
          <cell r="DN16">
            <v>671.47394431309158</v>
          </cell>
          <cell r="DO16">
            <v>111.17014790846396</v>
          </cell>
          <cell r="DQ16">
            <v>40178</v>
          </cell>
          <cell r="DR16">
            <v>8776.431640625</v>
          </cell>
          <cell r="DS16">
            <v>1894.8380126953125</v>
          </cell>
          <cell r="DT16">
            <v>4.6317582130432129</v>
          </cell>
          <cell r="DU16">
            <v>40178</v>
          </cell>
          <cell r="DV16">
            <v>403.70796854355825</v>
          </cell>
          <cell r="DW16">
            <v>87.160846912669314</v>
          </cell>
          <cell r="DY16">
            <v>40178</v>
          </cell>
          <cell r="DZ16">
            <v>368.385986328125</v>
          </cell>
          <cell r="EA16">
            <v>105.65000152587891</v>
          </cell>
          <cell r="EB16">
            <v>3.4868526458740234</v>
          </cell>
          <cell r="EC16">
            <v>40178</v>
          </cell>
          <cell r="ED16">
            <v>409.99999565652422</v>
          </cell>
          <cell r="EE16">
            <v>117.5845489604143</v>
          </cell>
        </row>
        <row r="17">
          <cell r="B17" t="str">
            <v>Real Estate</v>
          </cell>
          <cell r="C17" t="str">
            <v>HEIGR</v>
          </cell>
          <cell r="D17">
            <v>64.755026170655469</v>
          </cell>
          <cell r="E17">
            <v>191.41112345343879</v>
          </cell>
          <cell r="F17">
            <v>2.9559268951416016</v>
          </cell>
          <cell r="G17">
            <v>24.084776163423481</v>
          </cell>
          <cell r="H17">
            <v>224.96160017299758</v>
          </cell>
          <cell r="I17">
            <v>20.246362519796499</v>
          </cell>
          <cell r="Q17">
            <v>40268</v>
          </cell>
          <cell r="R17">
            <v>564.81500244140625</v>
          </cell>
          <cell r="S17">
            <v>211.58099365234375</v>
          </cell>
          <cell r="T17">
            <v>2.6694977283477783</v>
          </cell>
          <cell r="U17">
            <v>40268</v>
          </cell>
          <cell r="V17">
            <v>363.99999915111465</v>
          </cell>
          <cell r="W17">
            <v>136.35523839775047</v>
          </cell>
          <cell r="Y17">
            <v>40268</v>
          </cell>
          <cell r="Z17">
            <v>883.79998779296875</v>
          </cell>
          <cell r="AA17">
            <v>254.30000305175781</v>
          </cell>
          <cell r="AB17">
            <v>3.4754226207733154</v>
          </cell>
          <cell r="AC17">
            <v>40268</v>
          </cell>
          <cell r="AD17">
            <v>583.45140572854586</v>
          </cell>
          <cell r="AE17">
            <v>167.87926804675118</v>
          </cell>
          <cell r="AG17">
            <v>40268</v>
          </cell>
          <cell r="AH17">
            <v>1436.199951171875</v>
          </cell>
          <cell r="AI17">
            <v>552.9000244140625</v>
          </cell>
          <cell r="AJ17">
            <v>2.5975761413574219</v>
          </cell>
          <cell r="AK17">
            <v>40268</v>
          </cell>
          <cell r="AL17">
            <v>484.08988647260082</v>
          </cell>
          <cell r="AM17">
            <v>186.36215461219504</v>
          </cell>
          <cell r="AO17">
            <v>40268</v>
          </cell>
          <cell r="AP17">
            <v>2985.433837890625</v>
          </cell>
          <cell r="AQ17">
            <v>656.7130126953125</v>
          </cell>
          <cell r="AR17">
            <v>4.546025276184082</v>
          </cell>
          <cell r="AS17">
            <v>40268</v>
          </cell>
          <cell r="AT17">
            <v>512</v>
          </cell>
          <cell r="AU17">
            <v>112.62585861154099</v>
          </cell>
          <cell r="AW17">
            <v>40268</v>
          </cell>
          <cell r="AX17">
            <v>746.95599365234375</v>
          </cell>
          <cell r="AY17">
            <v>213.41799926757813</v>
          </cell>
          <cell r="AZ17">
            <v>3.499967098236084</v>
          </cell>
          <cell r="BA17">
            <v>40268</v>
          </cell>
          <cell r="BB17">
            <v>596.94684484409015</v>
          </cell>
          <cell r="BC17">
            <v>170.55784471372311</v>
          </cell>
          <cell r="BE17">
            <v>40268</v>
          </cell>
          <cell r="BF17">
            <v>3459.59130859375</v>
          </cell>
          <cell r="BG17">
            <v>1600.3768310546875</v>
          </cell>
          <cell r="BH17">
            <v>2.1617355346679688</v>
          </cell>
          <cell r="BI17">
            <v>40268</v>
          </cell>
          <cell r="BJ17">
            <v>280.55759006413598</v>
          </cell>
          <cell r="BK17">
            <v>129.78349366275657</v>
          </cell>
          <cell r="BM17">
            <v>40268</v>
          </cell>
          <cell r="BN17">
            <v>1748.361083984375</v>
          </cell>
          <cell r="BO17">
            <v>229.7799072265625</v>
          </cell>
          <cell r="BP17">
            <v>7.6088509559631348</v>
          </cell>
          <cell r="BQ17">
            <v>40268</v>
          </cell>
          <cell r="BR17">
            <v>1089.0000115489017</v>
          </cell>
          <cell r="BS17">
            <v>143.12279447338119</v>
          </cell>
          <cell r="BU17">
            <v>40268</v>
          </cell>
          <cell r="BV17">
            <v>1158</v>
          </cell>
          <cell r="BW17">
            <v>64</v>
          </cell>
          <cell r="BX17">
            <v>18.09375</v>
          </cell>
          <cell r="BY17">
            <v>40268</v>
          </cell>
          <cell r="BZ17">
            <v>867.00004055655393</v>
          </cell>
          <cell r="CA17">
            <v>47.917100687063432</v>
          </cell>
          <cell r="CC17">
            <v>40268</v>
          </cell>
          <cell r="CD17">
            <v>377.3909912109375</v>
          </cell>
          <cell r="CE17">
            <v>70.082000732421875</v>
          </cell>
          <cell r="CF17">
            <v>5.3849916458129883</v>
          </cell>
          <cell r="CG17">
            <v>40268</v>
          </cell>
          <cell r="CH17">
            <v>921.00002315823792</v>
          </cell>
          <cell r="CI17">
            <v>171.03091030314715</v>
          </cell>
          <cell r="CK17">
            <v>40268</v>
          </cell>
          <cell r="CL17">
            <v>421.91598510742188</v>
          </cell>
          <cell r="CM17">
            <v>169.0469970703125</v>
          </cell>
          <cell r="CN17">
            <v>2.4958503246307373</v>
          </cell>
          <cell r="CO17">
            <v>40268</v>
          </cell>
          <cell r="CP17">
            <v>321.00000929576328</v>
          </cell>
          <cell r="CQ17">
            <v>128.61348540331858</v>
          </cell>
          <cell r="CS17">
            <v>40268</v>
          </cell>
          <cell r="CT17">
            <v>2567</v>
          </cell>
          <cell r="CU17">
            <v>186</v>
          </cell>
          <cell r="CV17">
            <v>13.801074981689453</v>
          </cell>
          <cell r="CW17">
            <v>40268</v>
          </cell>
          <cell r="CX17">
            <v>816.83804587600218</v>
          </cell>
          <cell r="CY17">
            <v>59.186552276524857</v>
          </cell>
          <cell r="DA17">
            <v>40268</v>
          </cell>
          <cell r="DB17">
            <v>4873</v>
          </cell>
          <cell r="DC17">
            <v>911</v>
          </cell>
          <cell r="DD17">
            <v>5.3490667343139648</v>
          </cell>
          <cell r="DE17">
            <v>40268</v>
          </cell>
          <cell r="DF17">
            <v>511.71152131030709</v>
          </cell>
          <cell r="DG17">
            <v>95.663701114010451</v>
          </cell>
          <cell r="DI17">
            <v>40268</v>
          </cell>
          <cell r="DJ17">
            <v>1582.6090087890625</v>
          </cell>
          <cell r="DK17">
            <v>282.7449951171875</v>
          </cell>
          <cell r="DL17">
            <v>5.5973014831542969</v>
          </cell>
          <cell r="DM17">
            <v>40268</v>
          </cell>
          <cell r="DN17">
            <v>526.91484727657826</v>
          </cell>
          <cell r="DO17">
            <v>94.13729970815173</v>
          </cell>
          <cell r="DQ17">
            <v>40268</v>
          </cell>
          <cell r="DR17">
            <v>9211.705078125</v>
          </cell>
          <cell r="DS17">
            <v>1864.6240234375</v>
          </cell>
          <cell r="DT17">
            <v>4.9402480125427246</v>
          </cell>
          <cell r="DU17">
            <v>40268</v>
          </cell>
          <cell r="DV17">
            <v>410.25422776745131</v>
          </cell>
          <cell r="DW17">
            <v>83.043245344335503</v>
          </cell>
          <cell r="DY17">
            <v>40268</v>
          </cell>
          <cell r="DZ17">
            <v>349.39999389648438</v>
          </cell>
          <cell r="EA17">
            <v>119.34999847412109</v>
          </cell>
          <cell r="EB17">
            <v>2.9275240898132324</v>
          </cell>
          <cell r="EC17">
            <v>40268</v>
          </cell>
          <cell r="ED17">
            <v>319.99999501839807</v>
          </cell>
          <cell r="EE17">
            <v>109.30738234806913</v>
          </cell>
        </row>
        <row r="18">
          <cell r="B18" t="str">
            <v>Media</v>
          </cell>
          <cell r="C18" t="str">
            <v>ESIM</v>
          </cell>
          <cell r="D18">
            <v>106.62875810737653</v>
          </cell>
          <cell r="E18">
            <v>260.99999312939127</v>
          </cell>
          <cell r="F18">
            <v>2.4477448463439941</v>
          </cell>
          <cell r="G18">
            <v>51.342560443539725</v>
          </cell>
          <cell r="H18">
            <v>347.53079520331011</v>
          </cell>
          <cell r="I18">
            <v>18.665899308484629</v>
          </cell>
          <cell r="Q18">
            <v>40359</v>
          </cell>
          <cell r="R18">
            <v>569.72198486328125</v>
          </cell>
          <cell r="S18">
            <v>210.83900451660156</v>
          </cell>
          <cell r="T18">
            <v>2.7021660804748535</v>
          </cell>
          <cell r="U18">
            <v>40359</v>
          </cell>
          <cell r="V18">
            <v>453.99998299914921</v>
          </cell>
          <cell r="W18">
            <v>168.01335279856946</v>
          </cell>
          <cell r="Y18">
            <v>40359</v>
          </cell>
          <cell r="Z18">
            <v>860.0999755859375</v>
          </cell>
          <cell r="AA18">
            <v>261.29998779296875</v>
          </cell>
          <cell r="AB18">
            <v>3.291618824005127</v>
          </cell>
          <cell r="AC18">
            <v>40359</v>
          </cell>
          <cell r="AD18">
            <v>726.17942865890177</v>
          </cell>
          <cell r="AE18">
            <v>220.61467851715344</v>
          </cell>
          <cell r="AG18">
            <v>40359</v>
          </cell>
          <cell r="AH18">
            <v>1543.0999755859375</v>
          </cell>
          <cell r="AI18">
            <v>548.5</v>
          </cell>
          <cell r="AJ18">
            <v>2.8133089542388916</v>
          </cell>
          <cell r="AK18">
            <v>40359</v>
          </cell>
          <cell r="AL18">
            <v>689.6482698742584</v>
          </cell>
          <cell r="AM18">
            <v>245.13776520532733</v>
          </cell>
          <cell r="AO18">
            <v>40359</v>
          </cell>
          <cell r="AP18">
            <v>3109.863037109375</v>
          </cell>
          <cell r="AQ18">
            <v>662.822021484375</v>
          </cell>
          <cell r="AR18">
            <v>4.6918520927429199</v>
          </cell>
          <cell r="AS18">
            <v>40359</v>
          </cell>
          <cell r="AT18">
            <v>780.99999944098761</v>
          </cell>
          <cell r="AU18">
            <v>166.45878514563415</v>
          </cell>
          <cell r="AW18">
            <v>40359</v>
          </cell>
          <cell r="AX18">
            <v>808.0560302734375</v>
          </cell>
          <cell r="AY18">
            <v>228.73599243164063</v>
          </cell>
          <cell r="AZ18">
            <v>3.5327017307281494</v>
          </cell>
          <cell r="BA18">
            <v>40359</v>
          </cell>
          <cell r="BB18">
            <v>801.45037185810713</v>
          </cell>
          <cell r="BC18">
            <v>226.86613049919578</v>
          </cell>
          <cell r="BE18">
            <v>40359</v>
          </cell>
          <cell r="BF18">
            <v>4754.01806640625</v>
          </cell>
          <cell r="BG18">
            <v>1671.770751953125</v>
          </cell>
          <cell r="BH18">
            <v>2.8437020778656006</v>
          </cell>
          <cell r="BI18">
            <v>40359</v>
          </cell>
          <cell r="BJ18">
            <v>353.17272197996095</v>
          </cell>
          <cell r="BK18">
            <v>124.1946984281286</v>
          </cell>
          <cell r="BM18">
            <v>40359</v>
          </cell>
          <cell r="BN18">
            <v>1805.6656494140625</v>
          </cell>
          <cell r="BO18">
            <v>200.64450073242188</v>
          </cell>
          <cell r="BP18">
            <v>8.9993276596069336</v>
          </cell>
          <cell r="BQ18">
            <v>40359</v>
          </cell>
          <cell r="BR18">
            <v>1285.9999790262339</v>
          </cell>
          <cell r="BS18">
            <v>142.89956179708685</v>
          </cell>
          <cell r="BU18">
            <v>40359</v>
          </cell>
          <cell r="BV18">
            <v>1337</v>
          </cell>
          <cell r="BW18">
            <v>125</v>
          </cell>
          <cell r="BX18">
            <v>10.696000099182129</v>
          </cell>
          <cell r="BY18">
            <v>40359</v>
          </cell>
          <cell r="BZ18">
            <v>770.00001497651851</v>
          </cell>
          <cell r="CA18">
            <v>71.989529528463322</v>
          </cell>
          <cell r="CC18">
            <v>40359</v>
          </cell>
          <cell r="CD18">
            <v>375.06100463867188</v>
          </cell>
          <cell r="CE18">
            <v>86.371002197265625</v>
          </cell>
          <cell r="CF18">
            <v>4.3424410820007324</v>
          </cell>
          <cell r="CG18">
            <v>40359</v>
          </cell>
          <cell r="CH18">
            <v>1076.0000111528088</v>
          </cell>
          <cell r="CI18">
            <v>247.78689931172389</v>
          </cell>
          <cell r="CK18">
            <v>40359</v>
          </cell>
          <cell r="CL18">
            <v>416.10000610351563</v>
          </cell>
          <cell r="CM18">
            <v>168.34700012207031</v>
          </cell>
          <cell r="CN18">
            <v>2.4716806411743164</v>
          </cell>
          <cell r="CO18">
            <v>40359</v>
          </cell>
          <cell r="CP18">
            <v>437.00000039261215</v>
          </cell>
          <cell r="CQ18">
            <v>176.80277666656391</v>
          </cell>
          <cell r="CS18">
            <v>40359</v>
          </cell>
          <cell r="CT18">
            <v>2786</v>
          </cell>
          <cell r="CU18">
            <v>180</v>
          </cell>
          <cell r="CV18">
            <v>15.477777481079102</v>
          </cell>
          <cell r="CW18">
            <v>40359</v>
          </cell>
          <cell r="CX18">
            <v>966.63642760703522</v>
          </cell>
          <cell r="CY18">
            <v>62.453180295989235</v>
          </cell>
          <cell r="DA18">
            <v>40359</v>
          </cell>
          <cell r="DB18">
            <v>4811</v>
          </cell>
          <cell r="DC18">
            <v>1014</v>
          </cell>
          <cell r="DD18">
            <v>4.7445759773254395</v>
          </cell>
          <cell r="DE18">
            <v>40359</v>
          </cell>
          <cell r="DF18">
            <v>679.66117630103099</v>
          </cell>
          <cell r="DG18">
            <v>143.25014069732785</v>
          </cell>
          <cell r="DI18">
            <v>40359</v>
          </cell>
          <cell r="DJ18">
            <v>1500.843017578125</v>
          </cell>
          <cell r="DK18">
            <v>326.76800537109375</v>
          </cell>
          <cell r="DL18">
            <v>4.5929927825927734</v>
          </cell>
          <cell r="DM18">
            <v>40359</v>
          </cell>
          <cell r="DN18">
            <v>584.07045194103887</v>
          </cell>
          <cell r="DO18">
            <v>127.16554969444725</v>
          </cell>
          <cell r="DQ18">
            <v>40359</v>
          </cell>
          <cell r="DR18">
            <v>9218.3271484375</v>
          </cell>
          <cell r="DS18">
            <v>1923.3990478515625</v>
          </cell>
          <cell r="DT18">
            <v>4.7927274703979492</v>
          </cell>
          <cell r="DU18">
            <v>40359</v>
          </cell>
          <cell r="DV18">
            <v>531.3089047764015</v>
          </cell>
          <cell r="DW18">
            <v>110.85731622713902</v>
          </cell>
          <cell r="DY18">
            <v>40359</v>
          </cell>
          <cell r="DZ18">
            <v>348.75900268554688</v>
          </cell>
          <cell r="EA18">
            <v>139.74800109863281</v>
          </cell>
          <cell r="EB18">
            <v>2.4956278800964355</v>
          </cell>
          <cell r="EC18">
            <v>40359</v>
          </cell>
          <cell r="ED18">
            <v>377.00000460494692</v>
          </cell>
          <cell r="EE18">
            <v>151.06419014295471</v>
          </cell>
        </row>
        <row r="19">
          <cell r="B19" t="str">
            <v>Telecom</v>
          </cell>
          <cell r="C19" t="str">
            <v>ALUFP</v>
          </cell>
          <cell r="D19">
            <v>116.14729842898312</v>
          </cell>
          <cell r="E19">
            <v>516.43681313025172</v>
          </cell>
          <cell r="F19">
            <v>4.4463953971862793</v>
          </cell>
          <cell r="G19">
            <v>45.926095540836471</v>
          </cell>
          <cell r="H19">
            <v>516.43681313025172</v>
          </cell>
          <cell r="I19">
            <v>14.924464047899589</v>
          </cell>
          <cell r="Q19">
            <v>40451</v>
          </cell>
          <cell r="R19">
            <v>527.01202392578125</v>
          </cell>
          <cell r="S19">
            <v>201.0050048828125</v>
          </cell>
          <cell r="T19">
            <v>2.6218850612640381</v>
          </cell>
          <cell r="U19">
            <v>40451</v>
          </cell>
          <cell r="V19">
            <v>418.00001241497228</v>
          </cell>
          <cell r="W19">
            <v>159.42728328962298</v>
          </cell>
          <cell r="Y19">
            <v>40451</v>
          </cell>
          <cell r="Z19">
            <v>844.9000244140625</v>
          </cell>
          <cell r="AA19">
            <v>270.79998779296875</v>
          </cell>
          <cell r="AB19">
            <v>3.1200149059295654</v>
          </cell>
          <cell r="AC19">
            <v>40451</v>
          </cell>
          <cell r="AD19">
            <v>651.38285557880477</v>
          </cell>
          <cell r="AE19">
            <v>208.77555884135566</v>
          </cell>
          <cell r="AG19">
            <v>40451</v>
          </cell>
          <cell r="AH19">
            <v>1403.300048828125</v>
          </cell>
          <cell r="AI19">
            <v>504.10000610351563</v>
          </cell>
          <cell r="AJ19">
            <v>2.7837731838226318</v>
          </cell>
          <cell r="AK19">
            <v>40451</v>
          </cell>
          <cell r="AL19">
            <v>579.05086935803718</v>
          </cell>
          <cell r="AM19">
            <v>208.00935676910788</v>
          </cell>
          <cell r="AO19">
            <v>40451</v>
          </cell>
          <cell r="AP19">
            <v>3112.610107421875</v>
          </cell>
          <cell r="AQ19">
            <v>697.1309814453125</v>
          </cell>
          <cell r="AR19">
            <v>4.4648857116699219</v>
          </cell>
          <cell r="AS19">
            <v>40451</v>
          </cell>
          <cell r="AT19">
            <v>638.0000121328261</v>
          </cell>
          <cell r="AU19">
            <v>142.89279800942683</v>
          </cell>
          <cell r="AW19">
            <v>40451</v>
          </cell>
          <cell r="AX19">
            <v>788.5469970703125</v>
          </cell>
          <cell r="AY19">
            <v>244.07200622558594</v>
          </cell>
          <cell r="AZ19">
            <v>3.2307965755462646</v>
          </cell>
          <cell r="BA19">
            <v>40451</v>
          </cell>
          <cell r="BB19">
            <v>594.20665260032831</v>
          </cell>
          <cell r="BC19">
            <v>183.91955008800255</v>
          </cell>
          <cell r="BE19">
            <v>40451</v>
          </cell>
          <cell r="BF19">
            <v>4211.45361328125</v>
          </cell>
          <cell r="BG19">
            <v>1750.2803955078125</v>
          </cell>
          <cell r="BH19">
            <v>2.4061594009399414</v>
          </cell>
          <cell r="BI19">
            <v>40451</v>
          </cell>
          <cell r="BJ19">
            <v>290.71280945171503</v>
          </cell>
          <cell r="BK19">
            <v>120.82026208993098</v>
          </cell>
          <cell r="BM19">
            <v>40451</v>
          </cell>
          <cell r="BN19">
            <v>1725.0374755859375</v>
          </cell>
          <cell r="BO19">
            <v>173.531005859375</v>
          </cell>
          <cell r="BP19">
            <v>9.9408025741577148</v>
          </cell>
          <cell r="BQ19">
            <v>40451</v>
          </cell>
          <cell r="BR19">
            <v>1082.0000272897234</v>
          </cell>
          <cell r="BS19">
            <v>108.84433316304961</v>
          </cell>
          <cell r="BU19">
            <v>40451</v>
          </cell>
          <cell r="BV19">
            <v>1360</v>
          </cell>
          <cell r="BW19">
            <v>171</v>
          </cell>
          <cell r="BX19">
            <v>7.953216552734375</v>
          </cell>
          <cell r="BY19">
            <v>40451</v>
          </cell>
          <cell r="BZ19">
            <v>571.99999425033843</v>
          </cell>
          <cell r="CA19">
            <v>71.920585898504243</v>
          </cell>
          <cell r="CC19">
            <v>40451</v>
          </cell>
          <cell r="CD19">
            <v>346.27801513671875</v>
          </cell>
          <cell r="CE19">
            <v>249.31199645996094</v>
          </cell>
          <cell r="CF19">
            <v>1.3889343738555908</v>
          </cell>
          <cell r="CG19">
            <v>40451</v>
          </cell>
          <cell r="CH19">
            <v>649.00001750454533</v>
          </cell>
          <cell r="CI19">
            <v>467.26471006903211</v>
          </cell>
          <cell r="CK19">
            <v>40451</v>
          </cell>
          <cell r="CL19">
            <v>453.79998779296875</v>
          </cell>
          <cell r="CM19">
            <v>176.74699401855469</v>
          </cell>
          <cell r="CN19">
            <v>2.5675117969512939</v>
          </cell>
          <cell r="CO19">
            <v>40451</v>
          </cell>
          <cell r="CP19">
            <v>4</v>
          </cell>
          <cell r="CS19">
            <v>40451</v>
          </cell>
          <cell r="CT19">
            <v>2659</v>
          </cell>
          <cell r="CU19">
            <v>188</v>
          </cell>
          <cell r="CV19">
            <v>14.143616676330566</v>
          </cell>
          <cell r="CW19">
            <v>40451</v>
          </cell>
          <cell r="CX19">
            <v>1016.9593772302322</v>
          </cell>
          <cell r="CY19">
            <v>71.902357120022941</v>
          </cell>
          <cell r="DA19">
            <v>40451</v>
          </cell>
          <cell r="DB19">
            <v>4686</v>
          </cell>
          <cell r="DC19">
            <v>1095</v>
          </cell>
          <cell r="DD19">
            <v>4.279451847076416</v>
          </cell>
          <cell r="DE19">
            <v>40451</v>
          </cell>
          <cell r="DF19">
            <v>602.20448531016427</v>
          </cell>
          <cell r="DG19">
            <v>140.72000499820345</v>
          </cell>
          <cell r="DI19">
            <v>40451</v>
          </cell>
          <cell r="DJ19">
            <v>1401.7540283203125</v>
          </cell>
          <cell r="DK19">
            <v>315.55999755859375</v>
          </cell>
          <cell r="DL19">
            <v>4.4421157836914063</v>
          </cell>
          <cell r="DM19">
            <v>40451</v>
          </cell>
          <cell r="DN19">
            <v>545.69978041585648</v>
          </cell>
          <cell r="DO19">
            <v>122.84681601936521</v>
          </cell>
          <cell r="DQ19">
            <v>40451</v>
          </cell>
          <cell r="DR19">
            <v>9015.7958984375</v>
          </cell>
          <cell r="DS19">
            <v>1930.1829833984375</v>
          </cell>
          <cell r="DT19">
            <v>4.6709537506103516</v>
          </cell>
          <cell r="DU19">
            <v>40451</v>
          </cell>
          <cell r="DV19">
            <v>438.4750826358088</v>
          </cell>
          <cell r="DW19">
            <v>93.872709096833475</v>
          </cell>
          <cell r="DY19">
            <v>40451</v>
          </cell>
          <cell r="DZ19">
            <v>350.60000610351563</v>
          </cell>
          <cell r="EA19">
            <v>149.17300415039063</v>
          </cell>
          <cell r="EB19">
            <v>2.3502912521362305</v>
          </cell>
          <cell r="EC19">
            <v>40451</v>
          </cell>
          <cell r="ED19">
            <v>360.00000560142371</v>
          </cell>
          <cell r="EE19">
            <v>153.1725079920252</v>
          </cell>
        </row>
        <row r="20">
          <cell r="Q20">
            <v>40543</v>
          </cell>
          <cell r="R20">
            <v>545.88201904296875</v>
          </cell>
          <cell r="S20">
            <v>197.11000061035156</v>
          </cell>
          <cell r="T20">
            <v>2.7694282531738281</v>
          </cell>
          <cell r="U20">
            <v>40543</v>
          </cell>
          <cell r="V20">
            <v>358.99999820029933</v>
          </cell>
          <cell r="W20">
            <v>129.62964387644891</v>
          </cell>
          <cell r="Y20">
            <v>40543</v>
          </cell>
          <cell r="Z20">
            <v>784.9000244140625</v>
          </cell>
          <cell r="AA20">
            <v>281.39999389648438</v>
          </cell>
          <cell r="AB20">
            <v>2.7892680168151855</v>
          </cell>
          <cell r="AC20">
            <v>40543</v>
          </cell>
          <cell r="AD20">
            <v>555.20902863044387</v>
          </cell>
          <cell r="AE20">
            <v>199.0518750020972</v>
          </cell>
          <cell r="AG20">
            <v>40543</v>
          </cell>
          <cell r="AH20">
            <v>1485.5999755859375</v>
          </cell>
          <cell r="AI20">
            <v>389.39999389648438</v>
          </cell>
          <cell r="AJ20">
            <v>3.8151001930236816</v>
          </cell>
          <cell r="AK20">
            <v>40543</v>
          </cell>
          <cell r="AL20">
            <v>505.39016367685218</v>
          </cell>
          <cell r="AM20">
            <v>132.47100681680971</v>
          </cell>
          <cell r="AO20">
            <v>40543</v>
          </cell>
          <cell r="AP20">
            <v>3134.510986328125</v>
          </cell>
          <cell r="AQ20">
            <v>750.114013671875</v>
          </cell>
          <cell r="AR20">
            <v>4.1787128448486328</v>
          </cell>
          <cell r="AS20">
            <v>40543</v>
          </cell>
          <cell r="AT20">
            <v>667.99999811972725</v>
          </cell>
          <cell r="AU20">
            <v>159.85783731064785</v>
          </cell>
          <cell r="AW20">
            <v>40543</v>
          </cell>
          <cell r="AX20">
            <v>818.302978515625</v>
          </cell>
          <cell r="AY20">
            <v>256.07598876953125</v>
          </cell>
          <cell r="AZ20">
            <v>3.1955475807189941</v>
          </cell>
          <cell r="BA20">
            <v>40543</v>
          </cell>
          <cell r="BB20">
            <v>527.56270690940505</v>
          </cell>
          <cell r="BC20">
            <v>165.09305325089358</v>
          </cell>
          <cell r="BE20">
            <v>40543</v>
          </cell>
          <cell r="BF20">
            <v>3930.87841796875</v>
          </cell>
          <cell r="BG20">
            <v>1833.21826171875</v>
          </cell>
          <cell r="BH20">
            <v>2.1442501544952393</v>
          </cell>
          <cell r="BI20">
            <v>40543</v>
          </cell>
          <cell r="BJ20">
            <v>286.57867372978131</v>
          </cell>
          <cell r="BK20">
            <v>133.64983238032809</v>
          </cell>
          <cell r="BM20">
            <v>40543</v>
          </cell>
          <cell r="BN20">
            <v>1753.534423828125</v>
          </cell>
          <cell r="BO20">
            <v>176.63119506835938</v>
          </cell>
          <cell r="BP20">
            <v>9.9276599884033203</v>
          </cell>
          <cell r="BQ20">
            <v>40543</v>
          </cell>
          <cell r="BR20">
            <v>955.99998194259729</v>
          </cell>
          <cell r="BS20">
            <v>96.296607967972136</v>
          </cell>
          <cell r="BU20">
            <v>40543</v>
          </cell>
          <cell r="BV20">
            <v>1350</v>
          </cell>
          <cell r="BW20">
            <v>234</v>
          </cell>
          <cell r="BX20">
            <v>5.769230842590332</v>
          </cell>
          <cell r="BY20">
            <v>40543</v>
          </cell>
          <cell r="BZ20">
            <v>502.99999526899484</v>
          </cell>
          <cell r="CA20">
            <v>87.18666473799</v>
          </cell>
          <cell r="CC20">
            <v>40543</v>
          </cell>
          <cell r="CD20">
            <v>344.43701171875</v>
          </cell>
          <cell r="CE20">
            <v>107.84500122070313</v>
          </cell>
          <cell r="CF20">
            <v>3.1938152313232422</v>
          </cell>
          <cell r="CG20">
            <v>40543</v>
          </cell>
          <cell r="CH20">
            <v>530.00001602414682</v>
          </cell>
          <cell r="CI20">
            <v>165.94573500250996</v>
          </cell>
          <cell r="CK20">
            <v>40543</v>
          </cell>
          <cell r="CL20">
            <v>446.89999389648438</v>
          </cell>
          <cell r="CM20">
            <v>183.34700012207031</v>
          </cell>
          <cell r="CN20">
            <v>2.4374547004699707</v>
          </cell>
          <cell r="CO20">
            <v>40543</v>
          </cell>
          <cell r="CP20">
            <v>47.000002135307973</v>
          </cell>
          <cell r="CS20">
            <v>40543</v>
          </cell>
          <cell r="CT20">
            <v>2736</v>
          </cell>
          <cell r="CU20">
            <v>296</v>
          </cell>
          <cell r="CV20">
            <v>9.2432432174682617</v>
          </cell>
          <cell r="CW20">
            <v>40543</v>
          </cell>
          <cell r="CX20">
            <v>754.98997069552513</v>
          </cell>
          <cell r="CY20">
            <v>81.680201735762395</v>
          </cell>
          <cell r="DA20">
            <v>40543</v>
          </cell>
          <cell r="DB20">
            <v>5378</v>
          </cell>
          <cell r="DC20">
            <v>974</v>
          </cell>
          <cell r="DD20">
            <v>5.5215606689453125</v>
          </cell>
          <cell r="DE20">
            <v>40543</v>
          </cell>
          <cell r="DF20">
            <v>578.2487250968295</v>
          </cell>
          <cell r="DG20">
            <v>104.72559476690171</v>
          </cell>
          <cell r="DI20">
            <v>40543</v>
          </cell>
          <cell r="DJ20">
            <v>1408.595947265625</v>
          </cell>
          <cell r="DK20">
            <v>345.61300659179688</v>
          </cell>
          <cell r="DL20">
            <v>4.0756449699401855</v>
          </cell>
          <cell r="DM20">
            <v>40543</v>
          </cell>
          <cell r="DN20">
            <v>336.12696114122815</v>
          </cell>
          <cell r="DO20">
            <v>82.472090582060972</v>
          </cell>
          <cell r="DQ20">
            <v>40543</v>
          </cell>
          <cell r="DR20">
            <v>8367.7998046875</v>
          </cell>
          <cell r="DS20">
            <v>2239.39990234375</v>
          </cell>
          <cell r="DT20">
            <v>3.7366259098052979</v>
          </cell>
          <cell r="DU20">
            <v>40543</v>
          </cell>
          <cell r="DV20">
            <v>356.76147929137426</v>
          </cell>
          <cell r="DW20">
            <v>95.476905610271217</v>
          </cell>
          <cell r="DY20">
            <v>40543</v>
          </cell>
          <cell r="DZ20">
            <v>330.35198974609375</v>
          </cell>
          <cell r="EA20">
            <v>146.21800231933594</v>
          </cell>
          <cell r="EB20">
            <v>2.2593114376068115</v>
          </cell>
          <cell r="EC20">
            <v>40543</v>
          </cell>
          <cell r="ED20">
            <v>346.0000044617741</v>
          </cell>
          <cell r="EE20">
            <v>153.14400604649555</v>
          </cell>
        </row>
        <row r="21">
          <cell r="Q21">
            <v>40633</v>
          </cell>
          <cell r="R21">
            <v>581.44000244140625</v>
          </cell>
          <cell r="S21">
            <v>199.03999328613281</v>
          </cell>
          <cell r="T21">
            <v>2.9212219715118408</v>
          </cell>
          <cell r="U21">
            <v>40633</v>
          </cell>
          <cell r="V21">
            <v>282.00000080179763</v>
          </cell>
          <cell r="W21">
            <v>96.534944469095635</v>
          </cell>
          <cell r="Y21">
            <v>40633</v>
          </cell>
          <cell r="Z21">
            <v>894.6029052734375</v>
          </cell>
          <cell r="AA21">
            <v>331.73699951171875</v>
          </cell>
          <cell r="AB21">
            <v>2.6967232227325439</v>
          </cell>
          <cell r="AC21">
            <v>40633</v>
          </cell>
          <cell r="AD21">
            <v>332.76207147144481</v>
          </cell>
          <cell r="AE21">
            <v>123.3949664045473</v>
          </cell>
          <cell r="AG21">
            <v>40633</v>
          </cell>
          <cell r="AH21">
            <v>1377.9422607421875</v>
          </cell>
          <cell r="AI21">
            <v>375.50189208984375</v>
          </cell>
          <cell r="AJ21">
            <v>3.6696014404296875</v>
          </cell>
          <cell r="AK21">
            <v>40633</v>
          </cell>
          <cell r="AL21">
            <v>398.33101839601829</v>
          </cell>
          <cell r="AM21">
            <v>108.54885056655532</v>
          </cell>
          <cell r="AO21">
            <v>40633</v>
          </cell>
          <cell r="AP21">
            <v>3128.18896484375</v>
          </cell>
          <cell r="AQ21">
            <v>807.50897216796875</v>
          </cell>
          <cell r="AR21">
            <v>3.8738751411437988</v>
          </cell>
          <cell r="AS21">
            <v>40633</v>
          </cell>
          <cell r="AT21">
            <v>482.99998071120046</v>
          </cell>
          <cell r="AU21">
            <v>124.68134958231774</v>
          </cell>
          <cell r="AW21">
            <v>40633</v>
          </cell>
          <cell r="AX21">
            <v>849.7659912109375</v>
          </cell>
          <cell r="AY21">
            <v>268.94000244140625</v>
          </cell>
          <cell r="AZ21">
            <v>3.1596860885620117</v>
          </cell>
          <cell r="BA21">
            <v>40633</v>
          </cell>
          <cell r="BB21">
            <v>512</v>
          </cell>
          <cell r="BC21">
            <v>162.04141349782429</v>
          </cell>
          <cell r="BE21">
            <v>40633</v>
          </cell>
          <cell r="BF21">
            <v>4508.1044921875</v>
          </cell>
          <cell r="BG21">
            <v>1862.929443359375</v>
          </cell>
          <cell r="BH21">
            <v>2.4199008941650391</v>
          </cell>
          <cell r="BI21">
            <v>40633</v>
          </cell>
          <cell r="BJ21">
            <v>265.31874031138869</v>
          </cell>
          <cell r="BK21">
            <v>109.64033318518777</v>
          </cell>
          <cell r="BM21">
            <v>40633</v>
          </cell>
          <cell r="BN21">
            <v>1690.148681640625</v>
          </cell>
          <cell r="BO21">
            <v>180.77659606933594</v>
          </cell>
          <cell r="BP21">
            <v>9.3493776321411133</v>
          </cell>
          <cell r="BQ21">
            <v>40633</v>
          </cell>
          <cell r="BR21">
            <v>727.00000909492735</v>
          </cell>
          <cell r="BS21">
            <v>77.759187584386424</v>
          </cell>
          <cell r="BU21">
            <v>40633</v>
          </cell>
          <cell r="BV21">
            <v>1282</v>
          </cell>
          <cell r="BW21">
            <v>219</v>
          </cell>
          <cell r="BX21">
            <v>5.8538813591003418</v>
          </cell>
          <cell r="BY21">
            <v>40633</v>
          </cell>
          <cell r="BZ21">
            <v>334.00000725223174</v>
          </cell>
          <cell r="CA21">
            <v>57.056162700154687</v>
          </cell>
          <cell r="CC21">
            <v>40633</v>
          </cell>
          <cell r="CD21">
            <v>337.56100463867188</v>
          </cell>
          <cell r="CE21">
            <v>113.94000244140625</v>
          </cell>
          <cell r="CF21">
            <v>2.962620735168457</v>
          </cell>
          <cell r="CG21">
            <v>40633</v>
          </cell>
          <cell r="CH21">
            <v>436.99999199363845</v>
          </cell>
          <cell r="CI21">
            <v>147.50453434897406</v>
          </cell>
          <cell r="CK21">
            <v>40633</v>
          </cell>
          <cell r="CL21">
            <v>440.42498779296875</v>
          </cell>
          <cell r="CM21">
            <v>168.81199645996094</v>
          </cell>
          <cell r="CN21">
            <v>2.6089673042297363</v>
          </cell>
          <cell r="CO21">
            <v>40633</v>
          </cell>
          <cell r="CP21">
            <v>224.99999859814267</v>
          </cell>
          <cell r="CQ21">
            <v>86.241018901756988</v>
          </cell>
          <cell r="CS21">
            <v>40633</v>
          </cell>
          <cell r="CT21">
            <v>2614</v>
          </cell>
          <cell r="CU21">
            <v>327</v>
          </cell>
          <cell r="CV21">
            <v>7.9938836097717285</v>
          </cell>
          <cell r="CW21">
            <v>40633</v>
          </cell>
          <cell r="CX21">
            <v>702.420690930305</v>
          </cell>
          <cell r="CY21">
            <v>87.869767089386372</v>
          </cell>
          <cell r="DA21">
            <v>40633</v>
          </cell>
          <cell r="DB21">
            <v>4361</v>
          </cell>
          <cell r="DC21">
            <v>1169</v>
          </cell>
          <cell r="DD21">
            <v>3.7305388450622559</v>
          </cell>
          <cell r="DE21">
            <v>40633</v>
          </cell>
          <cell r="DF21">
            <v>377.27792287178374</v>
          </cell>
          <cell r="DG21">
            <v>101.13228639105289</v>
          </cell>
          <cell r="DI21">
            <v>40633</v>
          </cell>
          <cell r="DJ21">
            <v>1361.22705078125</v>
          </cell>
          <cell r="DK21">
            <v>320.89401245117188</v>
          </cell>
          <cell r="DL21">
            <v>4.2419834136962891</v>
          </cell>
          <cell r="DM21">
            <v>40633</v>
          </cell>
          <cell r="DN21">
            <v>130.8721428245972</v>
          </cell>
          <cell r="DO21">
            <v>30.851639448198743</v>
          </cell>
          <cell r="DQ21">
            <v>40633</v>
          </cell>
          <cell r="DR21">
            <v>8727.099609375</v>
          </cell>
          <cell r="DS21">
            <v>2322.095947265625</v>
          </cell>
          <cell r="DT21">
            <v>3.7582855224609375</v>
          </cell>
          <cell r="DU21">
            <v>40633</v>
          </cell>
          <cell r="DV21">
            <v>255.18835907601547</v>
          </cell>
          <cell r="DW21">
            <v>67.900205439664759</v>
          </cell>
          <cell r="DY21">
            <v>40633</v>
          </cell>
          <cell r="DZ21">
            <v>333.60000610351563</v>
          </cell>
          <cell r="EA21">
            <v>152.61799621582031</v>
          </cell>
          <cell r="EB21">
            <v>2.185849666595459</v>
          </cell>
          <cell r="EC21">
            <v>40633</v>
          </cell>
          <cell r="ED21">
            <v>237.99999497183273</v>
          </cell>
          <cell r="EE21">
            <v>108.8821425411778</v>
          </cell>
        </row>
        <row r="22">
          <cell r="Q22">
            <v>40724</v>
          </cell>
          <cell r="R22">
            <v>499.34500122070313</v>
          </cell>
          <cell r="S22">
            <v>199.89900207519531</v>
          </cell>
          <cell r="T22">
            <v>2.4979865550994873</v>
          </cell>
          <cell r="U22">
            <v>40724</v>
          </cell>
          <cell r="V22">
            <v>322.00001598641796</v>
          </cell>
          <cell r="W22">
            <v>128.90382269234979</v>
          </cell>
          <cell r="Y22">
            <v>40724</v>
          </cell>
          <cell r="Z22">
            <v>982.98638916015625</v>
          </cell>
          <cell r="AA22">
            <v>345.24880981445313</v>
          </cell>
          <cell r="AB22">
            <v>2.8471825122833252</v>
          </cell>
          <cell r="AC22">
            <v>40724</v>
          </cell>
          <cell r="AD22">
            <v>589.99998783575006</v>
          </cell>
          <cell r="AE22">
            <v>207.22239803397568</v>
          </cell>
          <cell r="AG22">
            <v>40724</v>
          </cell>
          <cell r="AH22">
            <v>959.6829833984375</v>
          </cell>
          <cell r="AI22">
            <v>359.98529052734375</v>
          </cell>
          <cell r="AJ22">
            <v>2.6658949851989746</v>
          </cell>
          <cell r="AK22">
            <v>40724</v>
          </cell>
          <cell r="AL22">
            <v>459.55926325533233</v>
          </cell>
          <cell r="AM22">
            <v>172.38460847362754</v>
          </cell>
          <cell r="AO22">
            <v>40724</v>
          </cell>
          <cell r="AP22">
            <v>3174.14306640625</v>
          </cell>
          <cell r="AQ22">
            <v>855.48699951171875</v>
          </cell>
          <cell r="AR22">
            <v>3.7103347778320313</v>
          </cell>
          <cell r="AS22">
            <v>40724</v>
          </cell>
          <cell r="AT22">
            <v>566.00001777314162</v>
          </cell>
          <cell r="AU22">
            <v>152.54688637661383</v>
          </cell>
          <cell r="AW22">
            <v>40724</v>
          </cell>
          <cell r="AX22">
            <v>838.323974609375</v>
          </cell>
          <cell r="AY22">
            <v>244.21800231933594</v>
          </cell>
          <cell r="AZ22">
            <v>3.4326870441436768</v>
          </cell>
          <cell r="BA22">
            <v>40724</v>
          </cell>
          <cell r="BB22">
            <v>560.00001351363903</v>
          </cell>
          <cell r="BC22">
            <v>163.13750898702665</v>
          </cell>
          <cell r="BE22">
            <v>40724</v>
          </cell>
          <cell r="BF22">
            <v>4902.82568359375</v>
          </cell>
          <cell r="BG22">
            <v>1843.5963134765625</v>
          </cell>
          <cell r="BH22">
            <v>2.6593813896179199</v>
          </cell>
          <cell r="BI22">
            <v>40724</v>
          </cell>
          <cell r="BJ22">
            <v>286.41483033273482</v>
          </cell>
          <cell r="BK22">
            <v>107.69979494136595</v>
          </cell>
          <cell r="BM22">
            <v>40724</v>
          </cell>
          <cell r="BN22">
            <v>1412.4737548828125</v>
          </cell>
          <cell r="BO22">
            <v>178.01609802246094</v>
          </cell>
          <cell r="BP22">
            <v>7.9345283508300781</v>
          </cell>
          <cell r="BQ22">
            <v>40724</v>
          </cell>
          <cell r="BR22">
            <v>1060.867863457707</v>
          </cell>
          <cell r="BS22">
            <v>133.70269996536382</v>
          </cell>
          <cell r="BU22">
            <v>40724</v>
          </cell>
          <cell r="BV22">
            <v>1148</v>
          </cell>
          <cell r="BW22">
            <v>210</v>
          </cell>
          <cell r="BX22">
            <v>5.4666666984558105</v>
          </cell>
          <cell r="BY22">
            <v>40724</v>
          </cell>
          <cell r="BZ22">
            <v>358.00000031203172</v>
          </cell>
          <cell r="CA22">
            <v>65.487804554310458</v>
          </cell>
          <cell r="CC22">
            <v>40724</v>
          </cell>
          <cell r="CD22">
            <v>339.54598999023438</v>
          </cell>
          <cell r="CE22">
            <v>123.31199645996094</v>
          </cell>
          <cell r="CF22">
            <v>2.7535519599914551</v>
          </cell>
          <cell r="CG22">
            <v>40724</v>
          </cell>
          <cell r="CH22">
            <v>207.00000617689861</v>
          </cell>
          <cell r="CI22">
            <v>75.175631033866878</v>
          </cell>
          <cell r="CK22">
            <v>40724</v>
          </cell>
          <cell r="CL22">
            <v>435.10000610351563</v>
          </cell>
          <cell r="CM22">
            <v>187.21200561523438</v>
          </cell>
          <cell r="CN22">
            <v>2.3241031169891357</v>
          </cell>
          <cell r="CO22">
            <v>40724</v>
          </cell>
          <cell r="CP22">
            <v>217.99999028970507</v>
          </cell>
          <cell r="CQ22">
            <v>93.799620462676799</v>
          </cell>
          <cell r="CS22">
            <v>40724</v>
          </cell>
          <cell r="CT22">
            <v>2623</v>
          </cell>
          <cell r="CU22">
            <v>359</v>
          </cell>
          <cell r="CV22">
            <v>7.3064064979553223</v>
          </cell>
          <cell r="CW22">
            <v>40724</v>
          </cell>
          <cell r="CX22">
            <v>763.25381067420756</v>
          </cell>
          <cell r="CY22">
            <v>104.4636389841986</v>
          </cell>
          <cell r="DA22">
            <v>40724</v>
          </cell>
          <cell r="DB22">
            <v>4427</v>
          </cell>
          <cell r="DC22">
            <v>1203</v>
          </cell>
          <cell r="DD22">
            <v>3.6799666881561279</v>
          </cell>
          <cell r="DE22">
            <v>40724</v>
          </cell>
          <cell r="DF22">
            <v>388.41920266344573</v>
          </cell>
          <cell r="DG22">
            <v>105.54965182526307</v>
          </cell>
          <cell r="DI22">
            <v>40724</v>
          </cell>
          <cell r="DJ22">
            <v>1270.552001953125</v>
          </cell>
          <cell r="DK22">
            <v>192.49800109863281</v>
          </cell>
          <cell r="DL22">
            <v>6.6003384590148926</v>
          </cell>
          <cell r="DM22">
            <v>40724</v>
          </cell>
          <cell r="DN22">
            <v>390.99997807928628</v>
          </cell>
          <cell r="DO22">
            <v>59.2393830266764</v>
          </cell>
          <cell r="DQ22">
            <v>40724</v>
          </cell>
          <cell r="DR22">
            <v>8771.400390625</v>
          </cell>
          <cell r="DS22">
            <v>2284.41796875</v>
          </cell>
          <cell r="DT22">
            <v>3.8396651744842529</v>
          </cell>
          <cell r="DU22">
            <v>40724</v>
          </cell>
          <cell r="DV22">
            <v>294.36605923916073</v>
          </cell>
          <cell r="DW22">
            <v>76.664512623473797</v>
          </cell>
          <cell r="DY22">
            <v>40724</v>
          </cell>
          <cell r="DZ22">
            <v>330.44601440429688</v>
          </cell>
          <cell r="EA22">
            <v>152.97599792480469</v>
          </cell>
          <cell r="EB22">
            <v>2.1601166725158691</v>
          </cell>
          <cell r="EC22">
            <v>40724</v>
          </cell>
          <cell r="ED22">
            <v>284.00000828759619</v>
          </cell>
          <cell r="EE22">
            <v>131.4743837224421</v>
          </cell>
        </row>
        <row r="23">
          <cell r="Q23">
            <v>40816</v>
          </cell>
          <cell r="R23">
            <v>497.802001953125</v>
          </cell>
          <cell r="S23">
            <v>196.56199645996094</v>
          </cell>
          <cell r="T23">
            <v>2.5325446128845215</v>
          </cell>
          <cell r="U23">
            <v>40816</v>
          </cell>
          <cell r="V23">
            <v>627.00000900658995</v>
          </cell>
          <cell r="W23">
            <v>247.57708346643835</v>
          </cell>
          <cell r="Y23">
            <v>40816</v>
          </cell>
          <cell r="Z23">
            <v>1054.873046875</v>
          </cell>
          <cell r="AA23">
            <v>377.197998046875</v>
          </cell>
          <cell r="AB23">
            <v>2.7966029644012451</v>
          </cell>
          <cell r="AC23">
            <v>40816</v>
          </cell>
          <cell r="AD23">
            <v>836.00001551295179</v>
          </cell>
          <cell r="AE23">
            <v>298.93410904394864</v>
          </cell>
          <cell r="AG23">
            <v>40816</v>
          </cell>
          <cell r="AH23">
            <v>1467.0235595703125</v>
          </cell>
          <cell r="AI23">
            <v>415.52938842773438</v>
          </cell>
          <cell r="AJ23">
            <v>3.5304930210113525</v>
          </cell>
          <cell r="AK23">
            <v>40816</v>
          </cell>
          <cell r="AL23">
            <v>691.14460381383105</v>
          </cell>
          <cell r="AM23">
            <v>195.76433084573677</v>
          </cell>
          <cell r="AO23">
            <v>40816</v>
          </cell>
          <cell r="AP23">
            <v>3112.948974609375</v>
          </cell>
          <cell r="AQ23">
            <v>891.65899658203125</v>
          </cell>
          <cell r="AR23">
            <v>3.4911878108978271</v>
          </cell>
          <cell r="AS23">
            <v>40816</v>
          </cell>
          <cell r="AT23">
            <v>1423.0000299687326</v>
          </cell>
          <cell r="AU23">
            <v>407.59767364184864</v>
          </cell>
          <cell r="AW23">
            <v>40816</v>
          </cell>
          <cell r="AX23">
            <v>843.46099853515625</v>
          </cell>
          <cell r="AY23">
            <v>245.91499328613281</v>
          </cell>
          <cell r="AZ23">
            <v>3.4298884868621826</v>
          </cell>
          <cell r="BA23">
            <v>40816</v>
          </cell>
          <cell r="BB23">
            <v>1284.0000317175759</v>
          </cell>
          <cell r="BC23">
            <v>374.35620330975752</v>
          </cell>
          <cell r="BE23">
            <v>40816</v>
          </cell>
          <cell r="BF23">
            <v>4989.9619140625</v>
          </cell>
          <cell r="BG23">
            <v>1840.3050537109375</v>
          </cell>
          <cell r="BH23">
            <v>2.7114863395690918</v>
          </cell>
          <cell r="BI23">
            <v>40816</v>
          </cell>
          <cell r="BJ23">
            <v>431.22547753233101</v>
          </cell>
          <cell r="BK23">
            <v>159.03656649100478</v>
          </cell>
          <cell r="BM23">
            <v>40816</v>
          </cell>
          <cell r="BN23">
            <v>1372.438720703125</v>
          </cell>
          <cell r="BO23">
            <v>189.89169311523438</v>
          </cell>
          <cell r="BP23">
            <v>7.2274818420410156</v>
          </cell>
          <cell r="BQ23">
            <v>40816</v>
          </cell>
          <cell r="BR23">
            <v>2310.1516300768872</v>
          </cell>
          <cell r="BS23">
            <v>319.63437343268487</v>
          </cell>
          <cell r="BU23">
            <v>40816</v>
          </cell>
          <cell r="BV23">
            <v>1187</v>
          </cell>
          <cell r="BW23">
            <v>147</v>
          </cell>
          <cell r="BX23">
            <v>8.0748300552368164</v>
          </cell>
          <cell r="BY23">
            <v>40816</v>
          </cell>
          <cell r="BZ23">
            <v>1182.9999737589264</v>
          </cell>
          <cell r="CA23">
            <v>146.50462804374547</v>
          </cell>
          <cell r="CC23">
            <v>40816</v>
          </cell>
          <cell r="CD23">
            <v>343.91400146484375</v>
          </cell>
          <cell r="CE23">
            <v>123.02999877929688</v>
          </cell>
          <cell r="CF23">
            <v>2.7953670024871826</v>
          </cell>
          <cell r="CG23">
            <v>40816</v>
          </cell>
          <cell r="CH23">
            <v>1099.9999933032045</v>
          </cell>
          <cell r="CI23">
            <v>393.50825574047258</v>
          </cell>
          <cell r="CK23">
            <v>40816</v>
          </cell>
          <cell r="CL23">
            <v>437.10000610351563</v>
          </cell>
          <cell r="CM23">
            <v>185.01199340820313</v>
          </cell>
          <cell r="CN23">
            <v>2.3625495433807373</v>
          </cell>
          <cell r="CO23">
            <v>40816</v>
          </cell>
          <cell r="CP23">
            <v>416.99998238170406</v>
          </cell>
          <cell r="CQ23">
            <v>176.50422762563093</v>
          </cell>
          <cell r="CS23">
            <v>40816</v>
          </cell>
          <cell r="CT23">
            <v>2824</v>
          </cell>
          <cell r="CU23">
            <v>380</v>
          </cell>
          <cell r="CV23">
            <v>7.4315791130065918</v>
          </cell>
          <cell r="CW23">
            <v>40816</v>
          </cell>
          <cell r="CX23">
            <v>1279.4945720166334</v>
          </cell>
          <cell r="CY23">
            <v>172.16994565492672</v>
          </cell>
          <cell r="DA23">
            <v>40816</v>
          </cell>
          <cell r="DB23">
            <v>4498</v>
          </cell>
          <cell r="DC23">
            <v>1268</v>
          </cell>
          <cell r="DD23">
            <v>3.547318696975708</v>
          </cell>
          <cell r="DE23">
            <v>40816</v>
          </cell>
          <cell r="DF23">
            <v>664.63123787092559</v>
          </cell>
          <cell r="DG23">
            <v>187.36158057565049</v>
          </cell>
          <cell r="DI23">
            <v>40816</v>
          </cell>
          <cell r="DJ23">
            <v>1396.447021484375</v>
          </cell>
          <cell r="DK23">
            <v>245.42900085449219</v>
          </cell>
          <cell r="DL23">
            <v>5.6898207664489746</v>
          </cell>
          <cell r="DM23">
            <v>40816</v>
          </cell>
          <cell r="DN23">
            <v>590.00000625939185</v>
          </cell>
          <cell r="DO23">
            <v>103.69395284618284</v>
          </cell>
          <cell r="DQ23">
            <v>40816</v>
          </cell>
          <cell r="DR23">
            <v>8706.400390625</v>
          </cell>
          <cell r="DS23">
            <v>2294.22607421875</v>
          </cell>
          <cell r="DT23">
            <v>3.7949182987213135</v>
          </cell>
          <cell r="DU23">
            <v>40816</v>
          </cell>
          <cell r="DV23">
            <v>564.88881626017098</v>
          </cell>
          <cell r="DW23">
            <v>148.85401260167012</v>
          </cell>
          <cell r="DY23">
            <v>40816</v>
          </cell>
          <cell r="DZ23">
            <v>322.89999389648438</v>
          </cell>
          <cell r="EA23">
            <v>172.60899353027344</v>
          </cell>
          <cell r="EB23">
            <v>1.8707020282745361</v>
          </cell>
          <cell r="EC23">
            <v>40816</v>
          </cell>
          <cell r="ED23">
            <v>550.00000065985932</v>
          </cell>
          <cell r="EE23">
            <v>294.00727232180225</v>
          </cell>
        </row>
        <row r="24">
          <cell r="A24" t="str">
            <v>PIAGIM</v>
          </cell>
          <cell r="B24" t="str">
            <v>AHTLN</v>
          </cell>
          <cell r="C24" t="str">
            <v>CGGFP</v>
          </cell>
          <cell r="D24" t="str">
            <v>LTOIM</v>
          </cell>
          <cell r="E24" t="str">
            <v>CIRSA</v>
          </cell>
          <cell r="F24" t="str">
            <v>FMEGR</v>
          </cell>
          <cell r="G24" t="str">
            <v>NSINO</v>
          </cell>
          <cell r="H24" t="str">
            <v>MESSA</v>
          </cell>
          <cell r="I24" t="str">
            <v>SAFILO</v>
          </cell>
          <cell r="J24" t="str">
            <v>HBMGR</v>
          </cell>
          <cell r="K24" t="str">
            <v>TNTLOG</v>
          </cell>
          <cell r="L24" t="str">
            <v>ST</v>
          </cell>
          <cell r="M24" t="str">
            <v>HEIGR</v>
          </cell>
          <cell r="N24" t="str">
            <v>ESIM</v>
          </cell>
          <cell r="O24" t="str">
            <v>ALUFP</v>
          </cell>
          <cell r="Q24">
            <v>40908</v>
          </cell>
          <cell r="R24">
            <v>512.81097412109375</v>
          </cell>
          <cell r="S24">
            <v>199.802001953125</v>
          </cell>
          <cell r="T24">
            <v>2.5665957927703857</v>
          </cell>
          <cell r="U24">
            <v>40908</v>
          </cell>
          <cell r="V24">
            <v>575.00000376293042</v>
          </cell>
          <cell r="W24">
            <v>224.0321617383604</v>
          </cell>
          <cell r="Y24">
            <v>40908</v>
          </cell>
          <cell r="Z24">
            <v>1099.5743408203125</v>
          </cell>
          <cell r="AA24">
            <v>424.8212890625</v>
          </cell>
          <cell r="AB24">
            <v>2.5883221626281738</v>
          </cell>
          <cell r="AC24">
            <v>40908</v>
          </cell>
          <cell r="AD24">
            <v>639.00000793768857</v>
          </cell>
          <cell r="AE24">
            <v>246.8780807752502</v>
          </cell>
          <cell r="AG24">
            <v>40908</v>
          </cell>
          <cell r="AH24">
            <v>1498.5340576171875</v>
          </cell>
          <cell r="AI24">
            <v>644.212890625</v>
          </cell>
          <cell r="AJ24">
            <v>2.3261473178863525</v>
          </cell>
          <cell r="AK24">
            <v>40908</v>
          </cell>
          <cell r="AL24">
            <v>582.52375547284385</v>
          </cell>
          <cell r="AM24">
            <v>250.42427493463848</v>
          </cell>
          <cell r="AO24">
            <v>40908</v>
          </cell>
          <cell r="AP24">
            <v>2948.111083984375</v>
          </cell>
          <cell r="AQ24">
            <v>968.01397705078125</v>
          </cell>
          <cell r="AR24">
            <v>3.0455253124237061</v>
          </cell>
          <cell r="AS24">
            <v>40908</v>
          </cell>
          <cell r="AT24">
            <v>1396.9999598800212</v>
          </cell>
          <cell r="AU24">
            <v>458.7057458301843</v>
          </cell>
          <cell r="AW24">
            <v>40908</v>
          </cell>
          <cell r="AX24">
            <v>849.46197509765625</v>
          </cell>
          <cell r="AY24">
            <v>257.46200561523438</v>
          </cell>
          <cell r="AZ24">
            <v>3.2993683815002441</v>
          </cell>
          <cell r="BA24">
            <v>40908</v>
          </cell>
          <cell r="BB24">
            <v>1126.0000336071987</v>
          </cell>
          <cell r="BC24">
            <v>341.27745174523352</v>
          </cell>
          <cell r="BE24">
            <v>40908</v>
          </cell>
          <cell r="BF24">
            <v>5564.35205078125</v>
          </cell>
          <cell r="BG24">
            <v>1892.5010986328125</v>
          </cell>
          <cell r="BH24">
            <v>2.9402108192443848</v>
          </cell>
          <cell r="BI24">
            <v>40908</v>
          </cell>
          <cell r="BJ24">
            <v>376.03463949727137</v>
          </cell>
          <cell r="BK24">
            <v>127.89376769721223</v>
          </cell>
          <cell r="BM24">
            <v>40908</v>
          </cell>
          <cell r="BN24">
            <v>1205.737548828125</v>
          </cell>
          <cell r="BO24">
            <v>194.2958984375</v>
          </cell>
          <cell r="BP24">
            <v>6.2056770324707031</v>
          </cell>
          <cell r="BQ24">
            <v>40908</v>
          </cell>
          <cell r="BR24">
            <v>2187.8674215011306</v>
          </cell>
          <cell r="BS24">
            <v>352.55902136919008</v>
          </cell>
          <cell r="BU24">
            <v>40908</v>
          </cell>
          <cell r="BV24">
            <v>1137</v>
          </cell>
          <cell r="BW24">
            <v>-83</v>
          </cell>
          <cell r="BX24">
            <v>-13.698795318603516</v>
          </cell>
          <cell r="BY24">
            <v>40908</v>
          </cell>
          <cell r="BZ24">
            <v>1154.0000100983359</v>
          </cell>
          <cell r="CC24">
            <v>40908</v>
          </cell>
          <cell r="CD24">
            <v>328.635986328125</v>
          </cell>
          <cell r="CE24">
            <v>122.61499786376953</v>
          </cell>
          <cell r="CF24">
            <v>2.6802265644073486</v>
          </cell>
          <cell r="CG24">
            <v>40908</v>
          </cell>
          <cell r="CH24">
            <v>1177.0000078001074</v>
          </cell>
          <cell r="CI24">
            <v>439.14198278247625</v>
          </cell>
          <cell r="CK24">
            <v>40908</v>
          </cell>
          <cell r="CL24">
            <v>430.60000610351563</v>
          </cell>
          <cell r="CM24">
            <v>189.91200256347656</v>
          </cell>
          <cell r="CN24">
            <v>2.2673659324645996</v>
          </cell>
          <cell r="CO24">
            <v>40908</v>
          </cell>
          <cell r="CP24">
            <v>396.99998716688992</v>
          </cell>
          <cell r="CQ24">
            <v>175.09303702704736</v>
          </cell>
          <cell r="CS24">
            <v>40908</v>
          </cell>
          <cell r="CT24">
            <v>2912</v>
          </cell>
          <cell r="CU24">
            <v>321</v>
          </cell>
          <cell r="CV24">
            <v>9.0716514587402344</v>
          </cell>
          <cell r="CW24">
            <v>40908</v>
          </cell>
          <cell r="CX24">
            <v>1314.4579510049646</v>
          </cell>
          <cell r="CY24">
            <v>144.89731632475011</v>
          </cell>
          <cell r="DA24">
            <v>40908</v>
          </cell>
          <cell r="DB24">
            <v>4619</v>
          </cell>
          <cell r="DC24">
            <v>1176</v>
          </cell>
          <cell r="DD24">
            <v>3.9277210235595703</v>
          </cell>
          <cell r="DE24">
            <v>40908</v>
          </cell>
          <cell r="DF24">
            <v>877.88609938413208</v>
          </cell>
          <cell r="DG24">
            <v>223.5102987504269</v>
          </cell>
          <cell r="DI24">
            <v>40908</v>
          </cell>
          <cell r="DJ24">
            <v>1414.10205078125</v>
          </cell>
          <cell r="DK24">
            <v>262.80899047851563</v>
          </cell>
          <cell r="DL24">
            <v>5.3807215690612793</v>
          </cell>
          <cell r="DM24">
            <v>40908</v>
          </cell>
          <cell r="DN24">
            <v>535.99999649758615</v>
          </cell>
          <cell r="DO24">
            <v>99.614891723731532</v>
          </cell>
          <cell r="DQ24">
            <v>40908</v>
          </cell>
          <cell r="DR24">
            <v>9322.900390625</v>
          </cell>
          <cell r="DS24">
            <v>2369.5</v>
          </cell>
          <cell r="DT24">
            <v>3.9345433712005615</v>
          </cell>
          <cell r="DU24">
            <v>40908</v>
          </cell>
          <cell r="DV24">
            <v>524.30511726148427</v>
          </cell>
          <cell r="DW24">
            <v>133.25691644402974</v>
          </cell>
          <cell r="DY24">
            <v>40908</v>
          </cell>
          <cell r="DZ24">
            <v>300.34698486328125</v>
          </cell>
          <cell r="EA24">
            <v>174.47500610351563</v>
          </cell>
          <cell r="EB24">
            <v>1.7214326858520508</v>
          </cell>
          <cell r="EC24">
            <v>40908</v>
          </cell>
          <cell r="ED24">
            <v>510.0000071223036</v>
          </cell>
          <cell r="EE24">
            <v>296.26485619440348</v>
          </cell>
        </row>
        <row r="25">
          <cell r="A25">
            <v>109.99999690942349</v>
          </cell>
          <cell r="B25">
            <v>314.99999238175337</v>
          </cell>
          <cell r="C25">
            <v>485.36600281687532</v>
          </cell>
          <cell r="D25">
            <v>448.99998729498975</v>
          </cell>
          <cell r="E25">
            <v>749.9999875317817</v>
          </cell>
          <cell r="F25">
            <v>214.69060716615638</v>
          </cell>
          <cell r="G25">
            <v>2010.8842566439318</v>
          </cell>
          <cell r="H25">
            <v>829.99995859673163</v>
          </cell>
          <cell r="I25">
            <v>1992.9999929304392</v>
          </cell>
          <cell r="J25">
            <v>211.99999612470796</v>
          </cell>
          <cell r="K25">
            <v>1703.4924143860965</v>
          </cell>
          <cell r="L25">
            <v>282.02419409370282</v>
          </cell>
          <cell r="M25">
            <v>191.41112345343879</v>
          </cell>
          <cell r="N25">
            <v>260.99999312939127</v>
          </cell>
          <cell r="O25">
            <v>516.43681313025172</v>
          </cell>
          <cell r="Q25">
            <v>40999</v>
          </cell>
          <cell r="R25">
            <v>558.8499755859375</v>
          </cell>
          <cell r="S25">
            <v>199.10000610351563</v>
          </cell>
          <cell r="T25">
            <v>2.8068807125091553</v>
          </cell>
          <cell r="U25">
            <v>40999</v>
          </cell>
          <cell r="V25">
            <v>429.00000566057173</v>
          </cell>
          <cell r="W25">
            <v>152.83870231773253</v>
          </cell>
          <cell r="Y25">
            <v>40999</v>
          </cell>
          <cell r="Z25">
            <v>1077.0716552734375</v>
          </cell>
          <cell r="AA25">
            <v>444.38919067382813</v>
          </cell>
          <cell r="AB25">
            <v>2.4237124919891357</v>
          </cell>
          <cell r="AC25">
            <v>40999</v>
          </cell>
          <cell r="AD25">
            <v>489.99998969404891</v>
          </cell>
          <cell r="AE25">
            <v>202.1691893380914</v>
          </cell>
          <cell r="AG25">
            <v>40999</v>
          </cell>
          <cell r="AH25">
            <v>1481.09814453125</v>
          </cell>
          <cell r="AI25">
            <v>691.4788818359375</v>
          </cell>
          <cell r="AJ25">
            <v>2.1419281959533691</v>
          </cell>
          <cell r="AK25">
            <v>40999</v>
          </cell>
          <cell r="AL25">
            <v>446.95133687564936</v>
          </cell>
          <cell r="AM25">
            <v>208.66774979667886</v>
          </cell>
          <cell r="AO25">
            <v>40999</v>
          </cell>
          <cell r="AP25">
            <v>2851.716064453125</v>
          </cell>
          <cell r="AQ25">
            <v>989.18402099609375</v>
          </cell>
          <cell r="AR25">
            <v>2.8828973770141602</v>
          </cell>
          <cell r="AS25">
            <v>40999</v>
          </cell>
          <cell r="AT25">
            <v>957.99997574752138</v>
          </cell>
          <cell r="AU25">
            <v>332.30457087575195</v>
          </cell>
          <cell r="AW25">
            <v>40999</v>
          </cell>
          <cell r="AX25">
            <v>870.89202880859375</v>
          </cell>
          <cell r="AY25">
            <v>265.1300048828125</v>
          </cell>
          <cell r="AZ25">
            <v>3.284773588180542</v>
          </cell>
          <cell r="BA25">
            <v>40999</v>
          </cell>
          <cell r="BB25">
            <v>803.99999891948687</v>
          </cell>
          <cell r="BC25">
            <v>244.76572808929208</v>
          </cell>
          <cell r="BE25">
            <v>40999</v>
          </cell>
          <cell r="BF25">
            <v>6607.41064453125</v>
          </cell>
          <cell r="BG25">
            <v>1953.8663330078125</v>
          </cell>
          <cell r="BH25">
            <v>3.3817107677459717</v>
          </cell>
          <cell r="BI25">
            <v>40999</v>
          </cell>
          <cell r="BJ25">
            <v>318.03881389832645</v>
          </cell>
          <cell r="BK25">
            <v>94.046722425735553</v>
          </cell>
          <cell r="BM25">
            <v>40999</v>
          </cell>
          <cell r="BN25">
            <v>1119.82958984375</v>
          </cell>
          <cell r="BO25">
            <v>206.54299926757813</v>
          </cell>
          <cell r="BP25">
            <v>5.4217743873596191</v>
          </cell>
          <cell r="BQ25">
            <v>40999</v>
          </cell>
          <cell r="BR25">
            <v>1696.4837883611187</v>
          </cell>
          <cell r="BS25">
            <v>312.90195186216499</v>
          </cell>
          <cell r="BU25">
            <v>40999</v>
          </cell>
          <cell r="BV25">
            <v>1123.300048828125</v>
          </cell>
          <cell r="BW25">
            <v>-123.80000305175781</v>
          </cell>
          <cell r="BX25">
            <v>-9.0735054016113281</v>
          </cell>
          <cell r="BY25">
            <v>40999</v>
          </cell>
          <cell r="BZ25">
            <v>484.99998556386527</v>
          </cell>
          <cell r="CC25">
            <v>40999</v>
          </cell>
          <cell r="CD25">
            <v>325.1510009765625</v>
          </cell>
          <cell r="CE25">
            <v>114.18000030517578</v>
          </cell>
          <cell r="CF25">
            <v>2.8477053642272949</v>
          </cell>
          <cell r="CG25">
            <v>40999</v>
          </cell>
          <cell r="CH25">
            <v>119.00000097664039</v>
          </cell>
          <cell r="CI25">
            <v>41.788031329192727</v>
          </cell>
          <cell r="CK25">
            <v>40999</v>
          </cell>
          <cell r="CL25">
            <v>431.90499877929688</v>
          </cell>
          <cell r="CM25">
            <v>189.59700012207031</v>
          </cell>
          <cell r="CN25">
            <v>2.2780160903930664</v>
          </cell>
          <cell r="CO25">
            <v>40999</v>
          </cell>
          <cell r="CP25">
            <v>418.99998716688992</v>
          </cell>
          <cell r="CQ25">
            <v>183.93196998647733</v>
          </cell>
          <cell r="CS25">
            <v>40999</v>
          </cell>
          <cell r="CT25">
            <v>2496</v>
          </cell>
          <cell r="CU25">
            <v>316</v>
          </cell>
          <cell r="CV25">
            <v>7.8987340927124023</v>
          </cell>
          <cell r="CW25">
            <v>40999</v>
          </cell>
          <cell r="CX25">
            <v>985.67892638204466</v>
          </cell>
          <cell r="CY25">
            <v>124.78948079686087</v>
          </cell>
          <cell r="DA25">
            <v>40999</v>
          </cell>
          <cell r="DB25">
            <v>4497</v>
          </cell>
          <cell r="DC25">
            <v>958</v>
          </cell>
          <cell r="DD25">
            <v>4.6941542625427246</v>
          </cell>
          <cell r="DE25">
            <v>40999</v>
          </cell>
          <cell r="DF25">
            <v>595.78378320492254</v>
          </cell>
          <cell r="DG25">
            <v>126.92036730855091</v>
          </cell>
          <cell r="DI25">
            <v>40999</v>
          </cell>
          <cell r="DJ25">
            <v>1376.447021484375</v>
          </cell>
          <cell r="DK25">
            <v>303.23800659179688</v>
          </cell>
          <cell r="DL25">
            <v>4.5391640663146973</v>
          </cell>
          <cell r="DM25">
            <v>40999</v>
          </cell>
          <cell r="DN25">
            <v>400.99999943000711</v>
          </cell>
          <cell r="DO25">
            <v>88.34225720234322</v>
          </cell>
          <cell r="DQ25">
            <v>40999</v>
          </cell>
          <cell r="DR25">
            <v>8627.400390625</v>
          </cell>
          <cell r="DS25">
            <v>2332</v>
          </cell>
          <cell r="DT25">
            <v>3.6995713710784912</v>
          </cell>
          <cell r="DU25">
            <v>40999</v>
          </cell>
          <cell r="DV25">
            <v>380.8139590469562</v>
          </cell>
          <cell r="DW25">
            <v>102.93461616228858</v>
          </cell>
          <cell r="DY25">
            <v>40999</v>
          </cell>
          <cell r="DZ25">
            <v>274.89999389648438</v>
          </cell>
          <cell r="EA25">
            <v>167.375</v>
          </cell>
          <cell r="EB25">
            <v>1.642419695854187</v>
          </cell>
          <cell r="EC25">
            <v>40999</v>
          </cell>
          <cell r="ED25">
            <v>421.99999804737394</v>
          </cell>
          <cell r="EE25">
            <v>256.93797944130284</v>
          </cell>
        </row>
        <row r="26">
          <cell r="Q26">
            <v>41090</v>
          </cell>
          <cell r="R26">
            <v>519.9530029296875</v>
          </cell>
          <cell r="S26">
            <v>193.89700317382813</v>
          </cell>
          <cell r="T26">
            <v>2.6815938949584961</v>
          </cell>
          <cell r="U26">
            <v>41090</v>
          </cell>
          <cell r="V26">
            <v>531.0000117419055</v>
          </cell>
          <cell r="W26">
            <v>198.01656497660096</v>
          </cell>
          <cell r="Y26">
            <v>41090</v>
          </cell>
          <cell r="Z26">
            <v>1266.78759765625</v>
          </cell>
          <cell r="AA26">
            <v>497.58709716796875</v>
          </cell>
          <cell r="AB26">
            <v>2.5458610057830811</v>
          </cell>
          <cell r="AC26">
            <v>41090</v>
          </cell>
          <cell r="AD26">
            <v>359.99999253440166</v>
          </cell>
          <cell r="AE26">
            <v>141.40598866813207</v>
          </cell>
          <cell r="AG26">
            <v>41090</v>
          </cell>
          <cell r="AH26">
            <v>1516.40185546875</v>
          </cell>
          <cell r="AI26">
            <v>770.10589599609375</v>
          </cell>
          <cell r="AJ26">
            <v>1.969082236289978</v>
          </cell>
          <cell r="AK26">
            <v>41090</v>
          </cell>
          <cell r="AL26">
            <v>491.16192706609041</v>
          </cell>
          <cell r="AM26">
            <v>249.43698034242954</v>
          </cell>
          <cell r="AO26">
            <v>41090</v>
          </cell>
          <cell r="AP26">
            <v>2820.0390625</v>
          </cell>
          <cell r="AQ26">
            <v>1003.8519897460938</v>
          </cell>
          <cell r="AR26">
            <v>2.8092179298400879</v>
          </cell>
          <cell r="AS26">
            <v>41090</v>
          </cell>
          <cell r="AT26">
            <v>1203.9999877686403</v>
          </cell>
          <cell r="AU26">
            <v>428.58903005690871</v>
          </cell>
          <cell r="AW26">
            <v>41090</v>
          </cell>
          <cell r="AX26">
            <v>872.9739990234375</v>
          </cell>
          <cell r="AY26">
            <v>304.70498657226563</v>
          </cell>
          <cell r="AZ26">
            <v>2.864980936050415</v>
          </cell>
          <cell r="BA26">
            <v>41090</v>
          </cell>
          <cell r="BB26">
            <v>1230.9999854440532</v>
          </cell>
          <cell r="BC26">
            <v>429.67126585528922</v>
          </cell>
          <cell r="BE26">
            <v>41090</v>
          </cell>
          <cell r="BF26">
            <v>6943.32470703125</v>
          </cell>
          <cell r="BG26">
            <v>2069.468505859375</v>
          </cell>
          <cell r="BH26">
            <v>3.3551247119903564</v>
          </cell>
          <cell r="BI26">
            <v>41090</v>
          </cell>
          <cell r="BJ26">
            <v>347.16504606650096</v>
          </cell>
          <cell r="BK26">
            <v>103.47306758101182</v>
          </cell>
          <cell r="BM26">
            <v>41090</v>
          </cell>
          <cell r="BN26">
            <v>1109.2425537109375</v>
          </cell>
          <cell r="BO26">
            <v>227.10650634765625</v>
          </cell>
          <cell r="BP26">
            <v>4.8842391967773438</v>
          </cell>
          <cell r="BQ26">
            <v>41090</v>
          </cell>
          <cell r="BR26">
            <v>1886.2528107938385</v>
          </cell>
          <cell r="BS26">
            <v>386.19173525293394</v>
          </cell>
          <cell r="BU26">
            <v>41090</v>
          </cell>
          <cell r="BV26">
            <v>1118</v>
          </cell>
          <cell r="BW26">
            <v>29.200000762939453</v>
          </cell>
          <cell r="BX26">
            <v>38.287670135498047</v>
          </cell>
          <cell r="BY26">
            <v>41090</v>
          </cell>
          <cell r="BZ26">
            <v>351.99999128230166</v>
          </cell>
          <cell r="CA26">
            <v>9.1935599642546091</v>
          </cell>
          <cell r="CC26">
            <v>41090</v>
          </cell>
          <cell r="CD26">
            <v>287.31100463867188</v>
          </cell>
          <cell r="CE26">
            <v>113.04299926757813</v>
          </cell>
          <cell r="CF26">
            <v>2.5416080951690674</v>
          </cell>
          <cell r="CG26">
            <v>41090</v>
          </cell>
          <cell r="CH26">
            <v>980.00002998828961</v>
          </cell>
          <cell r="CI26">
            <v>385.58266785938144</v>
          </cell>
          <cell r="CK26">
            <v>41090</v>
          </cell>
          <cell r="CL26">
            <v>427.89999389648438</v>
          </cell>
          <cell r="CM26">
            <v>184.69700622558594</v>
          </cell>
          <cell r="CN26">
            <v>2.3167674541473389</v>
          </cell>
          <cell r="CO26">
            <v>41090</v>
          </cell>
          <cell r="CP26">
            <v>396.99998716688992</v>
          </cell>
          <cell r="CQ26">
            <v>171.35944587628086</v>
          </cell>
          <cell r="CS26">
            <v>41090</v>
          </cell>
          <cell r="CT26">
            <v>2651</v>
          </cell>
          <cell r="CU26">
            <v>305</v>
          </cell>
          <cell r="CV26">
            <v>8.691802978515625</v>
          </cell>
          <cell r="CW26">
            <v>41090</v>
          </cell>
          <cell r="CX26">
            <v>1127.2847569678797</v>
          </cell>
          <cell r="CY26">
            <v>129.69515758172375</v>
          </cell>
          <cell r="DA26">
            <v>41090</v>
          </cell>
          <cell r="DB26">
            <v>4856</v>
          </cell>
          <cell r="DC26">
            <v>844</v>
          </cell>
          <cell r="DD26">
            <v>5.7535543441772461</v>
          </cell>
          <cell r="DE26">
            <v>41090</v>
          </cell>
          <cell r="DF26">
            <v>774.1541327066052</v>
          </cell>
          <cell r="DG26">
            <v>134.55232824733292</v>
          </cell>
          <cell r="DI26">
            <v>41090</v>
          </cell>
          <cell r="DJ26">
            <v>1441.64404296875</v>
          </cell>
          <cell r="DK26">
            <v>396.95901489257813</v>
          </cell>
          <cell r="DL26">
            <v>3.6317200660705566</v>
          </cell>
          <cell r="DM26">
            <v>41090</v>
          </cell>
          <cell r="DN26">
            <v>472.99998936062462</v>
          </cell>
          <cell r="DO26">
            <v>130.24131286429255</v>
          </cell>
          <cell r="DQ26">
            <v>41090</v>
          </cell>
          <cell r="DR26">
            <v>8678.599609375</v>
          </cell>
          <cell r="DS26">
            <v>2409.89990234375</v>
          </cell>
          <cell r="DT26">
            <v>3.6012282371520996</v>
          </cell>
          <cell r="DU26">
            <v>41090</v>
          </cell>
          <cell r="DV26">
            <v>362.99586718291312</v>
          </cell>
          <cell r="DW26">
            <v>100.79779544047317</v>
          </cell>
          <cell r="DY26">
            <v>41090</v>
          </cell>
          <cell r="DZ26">
            <v>272.61300659179688</v>
          </cell>
          <cell r="EA26">
            <v>153.80099487304688</v>
          </cell>
          <cell r="EB26">
            <v>1.7725048065185547</v>
          </cell>
          <cell r="EC26">
            <v>41090</v>
          </cell>
          <cell r="ED26">
            <v>616.00000491108267</v>
          </cell>
          <cell r="EE26">
            <v>347.53079520331011</v>
          </cell>
        </row>
        <row r="27">
          <cell r="Q27">
            <v>41182</v>
          </cell>
          <cell r="R27">
            <v>540.41400146484375</v>
          </cell>
          <cell r="S27">
            <v>184.08099365234375</v>
          </cell>
          <cell r="T27">
            <v>2.9357404708862305</v>
          </cell>
          <cell r="U27">
            <v>41182</v>
          </cell>
          <cell r="V27">
            <v>403.99999767508501</v>
          </cell>
          <cell r="W27">
            <v>137.61434352987169</v>
          </cell>
          <cell r="Y27">
            <v>41182</v>
          </cell>
          <cell r="Z27">
            <v>1331.02392578125</v>
          </cell>
          <cell r="AA27">
            <v>549.555908203125</v>
          </cell>
          <cell r="AB27">
            <v>2.4219992160797119</v>
          </cell>
          <cell r="AC27">
            <v>41182</v>
          </cell>
          <cell r="AD27">
            <v>421.99999655668449</v>
          </cell>
          <cell r="AE27">
            <v>174.23622342856936</v>
          </cell>
          <cell r="AG27">
            <v>41182</v>
          </cell>
          <cell r="AH27">
            <v>1550.792236328125</v>
          </cell>
          <cell r="AI27">
            <v>814.8748779296875</v>
          </cell>
          <cell r="AJ27">
            <v>1.9031047821044922</v>
          </cell>
          <cell r="AK27">
            <v>41182</v>
          </cell>
          <cell r="AL27">
            <v>456.31182487841272</v>
          </cell>
          <cell r="AM27">
            <v>239.77230742587582</v>
          </cell>
          <cell r="AO27">
            <v>41182</v>
          </cell>
          <cell r="AP27">
            <v>2822.847900390625</v>
          </cell>
          <cell r="AQ27">
            <v>1014.6179809570313</v>
          </cell>
          <cell r="AR27">
            <v>2.7821781635284424</v>
          </cell>
          <cell r="AS27">
            <v>41182</v>
          </cell>
          <cell r="AT27">
            <v>830.99997792148122</v>
          </cell>
          <cell r="AU27">
            <v>298.68683063329848</v>
          </cell>
          <cell r="AW27">
            <v>41182</v>
          </cell>
          <cell r="AX27">
            <v>880.2249755859375</v>
          </cell>
          <cell r="AY27">
            <v>315.0369873046875</v>
          </cell>
          <cell r="AZ27">
            <v>2.794036865234375</v>
          </cell>
          <cell r="BA27">
            <v>41182</v>
          </cell>
          <cell r="BB27">
            <v>926.00003356998263</v>
          </cell>
          <cell r="BC27">
            <v>331.42012014659156</v>
          </cell>
          <cell r="BE27">
            <v>41182</v>
          </cell>
          <cell r="BF27">
            <v>6555.607421875</v>
          </cell>
          <cell r="BG27">
            <v>2172.36767578125</v>
          </cell>
          <cell r="BH27">
            <v>3.0177245140075684</v>
          </cell>
          <cell r="BI27">
            <v>41182</v>
          </cell>
          <cell r="BJ27">
            <v>317.84394534658247</v>
          </cell>
          <cell r="BK27">
            <v>105.32569950345882</v>
          </cell>
          <cell r="BM27">
            <v>41182</v>
          </cell>
          <cell r="BN27">
            <v>1020.8336181640625</v>
          </cell>
          <cell r="BO27">
            <v>216.39549255371094</v>
          </cell>
          <cell r="BP27">
            <v>4.7174439430236816</v>
          </cell>
          <cell r="BQ27">
            <v>41182</v>
          </cell>
          <cell r="BR27">
            <v>1495.614440010889</v>
          </cell>
          <cell r="BS27">
            <v>317.03915469364614</v>
          </cell>
          <cell r="BU27">
            <v>41182</v>
          </cell>
          <cell r="BV27">
            <v>1146</v>
          </cell>
          <cell r="BW27">
            <v>63.200000762939453</v>
          </cell>
          <cell r="BX27">
            <v>18.132911682128906</v>
          </cell>
          <cell r="BY27">
            <v>41182</v>
          </cell>
          <cell r="BZ27">
            <v>322.99999732196392</v>
          </cell>
          <cell r="CA27">
            <v>17.812914052865551</v>
          </cell>
          <cell r="CC27">
            <v>41182</v>
          </cell>
          <cell r="CD27">
            <v>296.125</v>
          </cell>
          <cell r="CE27">
            <v>110.85700225830078</v>
          </cell>
          <cell r="CF27">
            <v>2.671234130859375</v>
          </cell>
          <cell r="CG27">
            <v>41182</v>
          </cell>
          <cell r="CH27">
            <v>333.99999358807031</v>
          </cell>
          <cell r="CI27">
            <v>125.03583633105858</v>
          </cell>
          <cell r="CK27">
            <v>41182</v>
          </cell>
          <cell r="CL27">
            <v>427.79998779296875</v>
          </cell>
          <cell r="CM27">
            <v>183.39700317382813</v>
          </cell>
          <cell r="CN27">
            <v>2.3326444625854492</v>
          </cell>
          <cell r="CO27">
            <v>41182</v>
          </cell>
          <cell r="CP27">
            <v>352.99998716688992</v>
          </cell>
          <cell r="CQ27">
            <v>151.33038610420419</v>
          </cell>
          <cell r="CS27">
            <v>41182</v>
          </cell>
          <cell r="CT27">
            <v>2696</v>
          </cell>
          <cell r="CU27">
            <v>289</v>
          </cell>
          <cell r="CV27">
            <v>9.3287200927734375</v>
          </cell>
          <cell r="CW27">
            <v>41182</v>
          </cell>
          <cell r="CX27">
            <v>1241.7854460594028</v>
          </cell>
          <cell r="CY27">
            <v>133.1142357911844</v>
          </cell>
          <cell r="DA27">
            <v>41182</v>
          </cell>
          <cell r="DB27">
            <v>4778</v>
          </cell>
          <cell r="DC27">
            <v>585</v>
          </cell>
          <cell r="DD27">
            <v>8.1675214767456055</v>
          </cell>
          <cell r="DE27">
            <v>41182</v>
          </cell>
          <cell r="DF27">
            <v>847.05526964684964</v>
          </cell>
          <cell r="DG27">
            <v>103.7101980152201</v>
          </cell>
          <cell r="DI27">
            <v>41182</v>
          </cell>
          <cell r="DJ27">
            <v>1420.071044921875</v>
          </cell>
          <cell r="DK27">
            <v>425.22500610351563</v>
          </cell>
          <cell r="DL27">
            <v>3.3395755290985107</v>
          </cell>
          <cell r="DM27">
            <v>41182</v>
          </cell>
          <cell r="DN27">
            <v>402.99999576831681</v>
          </cell>
          <cell r="DO27">
            <v>120.67401747823416</v>
          </cell>
          <cell r="DQ27">
            <v>41182</v>
          </cell>
          <cell r="DR27">
            <v>8508.400390625</v>
          </cell>
          <cell r="DS27">
            <v>2500.39990234375</v>
          </cell>
          <cell r="DT27">
            <v>3.4028158187866211</v>
          </cell>
          <cell r="DU27">
            <v>41182</v>
          </cell>
          <cell r="DV27">
            <v>353.19063127150605</v>
          </cell>
          <cell r="DW27">
            <v>103.79363741098602</v>
          </cell>
          <cell r="DY27">
            <v>41182</v>
          </cell>
          <cell r="DZ27">
            <v>278.39999389648438</v>
          </cell>
          <cell r="EA27">
            <v>126.69699859619141</v>
          </cell>
          <cell r="EB27">
            <v>2.1973683834075928</v>
          </cell>
          <cell r="EC27">
            <v>41182</v>
          </cell>
          <cell r="ED27">
            <v>431.99997906304509</v>
          </cell>
          <cell r="EE27">
            <v>196.59879623512032</v>
          </cell>
        </row>
        <row r="28">
          <cell r="A28" t="str">
            <v>Gaming</v>
          </cell>
          <cell r="B28" t="str">
            <v>LTOIM</v>
          </cell>
          <cell r="Q28">
            <v>41274</v>
          </cell>
          <cell r="R28">
            <v>504.91799926757813</v>
          </cell>
          <cell r="S28">
            <v>176.20500183105469</v>
          </cell>
          <cell r="T28">
            <v>2.8655145168304443</v>
          </cell>
          <cell r="U28">
            <v>41274</v>
          </cell>
          <cell r="V28">
            <v>282.00000716361626</v>
          </cell>
          <cell r="W28">
            <v>98.411648416821649</v>
          </cell>
          <cell r="Y28">
            <v>41274</v>
          </cell>
          <cell r="Z28">
            <v>1259.37939453125</v>
          </cell>
          <cell r="AA28">
            <v>602.44110107421875</v>
          </cell>
          <cell r="AB28">
            <v>2.0904605388641357</v>
          </cell>
          <cell r="AC28">
            <v>41274</v>
          </cell>
          <cell r="AD28">
            <v>357.00001303056717</v>
          </cell>
          <cell r="AE28">
            <v>170.77577232074674</v>
          </cell>
          <cell r="AG28">
            <v>41274</v>
          </cell>
          <cell r="AH28">
            <v>1746.7606201171875</v>
          </cell>
          <cell r="AI28">
            <v>829.6312255859375</v>
          </cell>
          <cell r="AJ28">
            <v>2.105466365814209</v>
          </cell>
          <cell r="AK28">
            <v>41274</v>
          </cell>
          <cell r="AL28">
            <v>343.14706959627142</v>
          </cell>
          <cell r="AM28">
            <v>162.97912669983324</v>
          </cell>
          <cell r="AO28">
            <v>41274</v>
          </cell>
          <cell r="AP28">
            <v>3010.7490234375</v>
          </cell>
          <cell r="AQ28">
            <v>1019.0689697265625</v>
          </cell>
          <cell r="AR28">
            <v>2.954411506652832</v>
          </cell>
          <cell r="AS28">
            <v>41274</v>
          </cell>
          <cell r="AT28">
            <v>618.9999849066387</v>
          </cell>
          <cell r="AU28">
            <v>209.51718591426959</v>
          </cell>
          <cell r="AW28">
            <v>41274</v>
          </cell>
          <cell r="AX28">
            <v>868.6500244140625</v>
          </cell>
          <cell r="AY28">
            <v>322.010009765625</v>
          </cell>
          <cell r="AZ28">
            <v>2.6975870132446289</v>
          </cell>
          <cell r="BA28">
            <v>41274</v>
          </cell>
          <cell r="BB28">
            <v>825.00003389891287</v>
          </cell>
          <cell r="BC28">
            <v>305.82888701951885</v>
          </cell>
          <cell r="BE28">
            <v>41274</v>
          </cell>
          <cell r="BF28">
            <v>6288.1591796875</v>
          </cell>
          <cell r="BG28">
            <v>2195.646484375</v>
          </cell>
          <cell r="BH28">
            <v>2.8639214038848877</v>
          </cell>
          <cell r="BI28">
            <v>41274</v>
          </cell>
          <cell r="BJ28">
            <v>292.67499620627586</v>
          </cell>
          <cell r="BK28">
            <v>102.1937947770719</v>
          </cell>
          <cell r="BM28">
            <v>41274</v>
          </cell>
          <cell r="BN28">
            <v>1010.230712890625</v>
          </cell>
          <cell r="BO28">
            <v>195.8052978515625</v>
          </cell>
          <cell r="BP28">
            <v>5.1593637466430664</v>
          </cell>
          <cell r="BQ28">
            <v>41274</v>
          </cell>
          <cell r="BR28">
            <v>1414.0361896095264</v>
          </cell>
          <cell r="BS28">
            <v>274.07181564385093</v>
          </cell>
          <cell r="BU28">
            <v>41274</v>
          </cell>
          <cell r="BV28">
            <v>1110</v>
          </cell>
          <cell r="BW28">
            <v>291.20001220703125</v>
          </cell>
          <cell r="BX28">
            <v>3.8118131160736084</v>
          </cell>
          <cell r="BY28">
            <v>41274</v>
          </cell>
          <cell r="BZ28">
            <v>396.9999970435631</v>
          </cell>
          <cell r="CA28">
            <v>104.14991106712399</v>
          </cell>
          <cell r="CC28">
            <v>41274</v>
          </cell>
          <cell r="CD28">
            <v>274.677001953125</v>
          </cell>
          <cell r="CE28">
            <v>115.0989990234375</v>
          </cell>
          <cell r="CF28">
            <v>2.3864412307739258</v>
          </cell>
          <cell r="CG28">
            <v>41274</v>
          </cell>
          <cell r="CH28">
            <v>1021.0000177350056</v>
          </cell>
          <cell r="CI28">
            <v>427.83371514407418</v>
          </cell>
          <cell r="CK28">
            <v>41274</v>
          </cell>
          <cell r="CL28">
            <v>425.70001220703125</v>
          </cell>
          <cell r="CM28">
            <v>168.59700012207031</v>
          </cell>
          <cell r="CN28">
            <v>2.5249559879302979</v>
          </cell>
          <cell r="CO28">
            <v>41274</v>
          </cell>
          <cell r="CP28">
            <v>21.99999963433125</v>
          </cell>
          <cell r="CS28">
            <v>41274</v>
          </cell>
          <cell r="CT28">
            <v>2688</v>
          </cell>
          <cell r="CU28">
            <v>563</v>
          </cell>
          <cell r="CV28">
            <v>4.7744226455688477</v>
          </cell>
          <cell r="CW28">
            <v>41274</v>
          </cell>
          <cell r="CX28">
            <v>1294.9549618332171</v>
          </cell>
          <cell r="CY28">
            <v>271.2275510495636</v>
          </cell>
          <cell r="DA28">
            <v>41274</v>
          </cell>
          <cell r="DB28">
            <v>4811</v>
          </cell>
          <cell r="DC28">
            <v>1082</v>
          </cell>
          <cell r="DD28">
            <v>4.4463953971862793</v>
          </cell>
          <cell r="DE28">
            <v>41274</v>
          </cell>
          <cell r="DF28">
            <v>646.49284555386726</v>
          </cell>
          <cell r="DG28">
            <v>145.39706611854044</v>
          </cell>
          <cell r="DI28">
            <v>41274</v>
          </cell>
          <cell r="DJ28">
            <v>1384.0009765625</v>
          </cell>
          <cell r="DK28">
            <v>367.55599975585938</v>
          </cell>
          <cell r="DL28">
            <v>3.7654151916503906</v>
          </cell>
          <cell r="DM28">
            <v>41274</v>
          </cell>
          <cell r="DN28">
            <v>399.00000316827771</v>
          </cell>
          <cell r="DO28">
            <v>105.96441105699024</v>
          </cell>
          <cell r="DQ28">
            <v>41274</v>
          </cell>
          <cell r="DR28">
            <v>8209.2001953125</v>
          </cell>
          <cell r="DS28">
            <v>2777.199951171875</v>
          </cell>
          <cell r="DT28">
            <v>2.9559268951416016</v>
          </cell>
          <cell r="DU28">
            <v>41274</v>
          </cell>
          <cell r="DV28">
            <v>279.42595189010308</v>
          </cell>
          <cell r="DW28">
            <v>94.530738344500691</v>
          </cell>
          <cell r="DY28">
            <v>41274</v>
          </cell>
          <cell r="DZ28">
            <v>260.32501220703125</v>
          </cell>
          <cell r="EA28">
            <v>106.35299682617188</v>
          </cell>
          <cell r="EB28">
            <v>2.4477448463439941</v>
          </cell>
          <cell r="EC28">
            <v>41274</v>
          </cell>
          <cell r="ED28">
            <v>311.99999351113155</v>
          </cell>
          <cell r="EE28">
            <v>127.46426326957307</v>
          </cell>
        </row>
      </sheetData>
      <sheetData sheetId="1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oad"/>
      <sheetName val="Charts"/>
      <sheetName val="LeverageStats"/>
    </sheetNames>
    <sheetDataSet>
      <sheetData sheetId="0"/>
      <sheetData sheetId="1"/>
      <sheetData sheetId="2">
        <row r="1">
          <cell r="B1">
            <v>39938</v>
          </cell>
          <cell r="F1" t="str">
            <v>Leverage</v>
          </cell>
          <cell r="G1" t="str">
            <v>Coverage</v>
          </cell>
          <cell r="H1" t="str">
            <v>H0A0 OAS</v>
          </cell>
        </row>
        <row r="3">
          <cell r="A3" t="str">
            <v>SectorGICS18</v>
          </cell>
        </row>
        <row r="24">
          <cell r="A24" t="str">
            <v>SectorGICS18</v>
          </cell>
        </row>
        <row r="45">
          <cell r="A45" t="str">
            <v>SectorGICS18</v>
          </cell>
        </row>
        <row r="62">
          <cell r="H62">
            <v>1308</v>
          </cell>
        </row>
        <row r="67">
          <cell r="A67" t="str">
            <v>LeverageRange</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g Upload"/>
      <sheetName val="Charts"/>
      <sheetName val="LeverageStats"/>
      <sheetName val="LeverageStats 1qtr"/>
      <sheetName val="LeverageStats 1yr"/>
      <sheetName val="LeverageStats b4 RevCogs update"/>
      <sheetName val="LeverageStats new method"/>
      <sheetName val="LeverageStats Ori"/>
      <sheetName val="Spread per Turn"/>
      <sheetName val="Liquidity Metric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Tables"/>
      <sheetName val="Avg Rating_bonds"/>
      <sheetName val="Avg Rating_loans"/>
      <sheetName val="loan_UOPs"/>
      <sheetName val="bond_UOPs"/>
      <sheetName val="bond &amp; loan_UOPs"/>
      <sheetName val="Div &amp; LBOs"/>
      <sheetName val="Cov lite"/>
      <sheetName val="Libor floors"/>
    </sheetNames>
    <sheetDataSet>
      <sheetData sheetId="0" refreshError="1"/>
      <sheetData sheetId="1" refreshError="1"/>
      <sheetData sheetId="2" refreshError="1"/>
      <sheetData sheetId="3" refreshError="1"/>
      <sheetData sheetId="4">
        <row r="6">
          <cell r="A6" t="str">
            <v>Use of Proceeds</v>
          </cell>
          <cell r="B6">
            <v>1996</v>
          </cell>
          <cell r="C6">
            <v>1997</v>
          </cell>
          <cell r="D6">
            <v>1998</v>
          </cell>
          <cell r="E6">
            <v>1999</v>
          </cell>
          <cell r="F6">
            <v>2000</v>
          </cell>
          <cell r="G6">
            <v>2001</v>
          </cell>
          <cell r="H6">
            <v>2002</v>
          </cell>
          <cell r="I6">
            <v>2003</v>
          </cell>
          <cell r="J6">
            <v>2004</v>
          </cell>
          <cell r="K6">
            <v>2005</v>
          </cell>
          <cell r="L6">
            <v>2006</v>
          </cell>
          <cell r="M6">
            <v>2007</v>
          </cell>
          <cell r="N6">
            <v>2008</v>
          </cell>
          <cell r="O6">
            <v>2009</v>
          </cell>
          <cell r="P6">
            <v>2010</v>
          </cell>
          <cell r="Q6" t="str">
            <v>2011 YTD</v>
          </cell>
        </row>
        <row r="19">
          <cell r="A19" t="str">
            <v>Subtotals:</v>
          </cell>
        </row>
      </sheetData>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research1.ml.com/C?q=cV2GhX5Y6a4"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comments" Target="../comments2.xml"/><Relationship Id="rId5" Type="http://schemas.openxmlformats.org/officeDocument/2006/relationships/image" Target="../media/image1.emf"/><Relationship Id="rId4" Type="http://schemas.openxmlformats.org/officeDocument/2006/relationships/control" Target="../activeX/activeX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6.bin"/><Relationship Id="rId6" Type="http://schemas.openxmlformats.org/officeDocument/2006/relationships/comments" Target="../comments3.xml"/><Relationship Id="rId5" Type="http://schemas.openxmlformats.org/officeDocument/2006/relationships/image" Target="../media/image2.emf"/><Relationship Id="rId4" Type="http://schemas.openxmlformats.org/officeDocument/2006/relationships/control" Target="../activeX/activeX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7.bin"/><Relationship Id="rId6" Type="http://schemas.openxmlformats.org/officeDocument/2006/relationships/comments" Target="../comments4.xml"/><Relationship Id="rId5" Type="http://schemas.openxmlformats.org/officeDocument/2006/relationships/image" Target="../media/image3.emf"/><Relationship Id="rId4" Type="http://schemas.openxmlformats.org/officeDocument/2006/relationships/control" Target="../activeX/activeX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Charts1">
    <pageSetUpPr fitToPage="1"/>
  </sheetPr>
  <dimension ref="A1:AR192"/>
  <sheetViews>
    <sheetView tabSelected="1" zoomScale="70" zoomScaleNormal="70" workbookViewId="0">
      <pane ySplit="4" topLeftCell="A5" activePane="bottomLeft" state="frozen"/>
      <selection activeCell="T77" activeCellId="1" sqref="O57 T77"/>
      <selection pane="bottomLeft"/>
    </sheetView>
  </sheetViews>
  <sheetFormatPr defaultColWidth="9.140625" defaultRowHeight="12.75"/>
  <cols>
    <col min="1" max="6" width="9.140625" style="17"/>
    <col min="7" max="7" width="15" style="17" bestFit="1" customWidth="1"/>
    <col min="8" max="11" width="9.140625" style="17"/>
    <col min="12" max="12" width="13.85546875" style="17" customWidth="1"/>
    <col min="13" max="13" width="13.5703125" style="17" customWidth="1"/>
    <col min="14" max="19" width="9.140625" style="17"/>
    <col min="20" max="20" width="3.7109375" style="17" customWidth="1"/>
    <col min="21" max="30" width="9.140625" style="17"/>
    <col min="31" max="31" width="20" style="17" bestFit="1" customWidth="1"/>
    <col min="32" max="34" width="12.140625" style="17" customWidth="1"/>
    <col min="35" max="35" width="0.85546875" style="70" customWidth="1"/>
    <col min="36" max="36" width="13.28515625" style="17" customWidth="1"/>
    <col min="37" max="39" width="13.7109375" style="17" customWidth="1"/>
    <col min="40" max="43" width="9.140625" style="17"/>
    <col min="44" max="44" width="9.140625" style="55"/>
    <col min="45" max="16384" width="9.140625" style="17"/>
  </cols>
  <sheetData>
    <row r="1" spans="1:44" ht="18">
      <c r="A1" s="9" t="s">
        <v>15</v>
      </c>
      <c r="AR1" s="55" t="s">
        <v>82</v>
      </c>
    </row>
    <row r="2" spans="1:44" ht="15">
      <c r="A2" s="219">
        <v>43646</v>
      </c>
      <c r="B2" s="219"/>
    </row>
    <row r="3" spans="1:44" ht="15">
      <c r="A3" s="204" t="s">
        <v>372</v>
      </c>
      <c r="C3" s="74"/>
      <c r="AR3" s="55" t="s">
        <v>78</v>
      </c>
    </row>
    <row r="4" spans="1:44" ht="15">
      <c r="C4" s="74"/>
    </row>
    <row r="5" spans="1:44" ht="15">
      <c r="A5" s="52"/>
      <c r="B5" s="52"/>
      <c r="E5" s="29"/>
      <c r="AR5" s="55" t="s">
        <v>86</v>
      </c>
    </row>
    <row r="6" spans="1:44">
      <c r="E6" s="29"/>
      <c r="AR6" s="55" t="s">
        <v>80</v>
      </c>
    </row>
    <row r="7" spans="1:44">
      <c r="B7" s="30"/>
      <c r="C7" s="18"/>
      <c r="D7" s="18"/>
      <c r="E7" s="31"/>
      <c r="F7" s="20"/>
      <c r="G7" s="20"/>
      <c r="H7" s="20"/>
      <c r="I7" s="20"/>
      <c r="J7" s="20"/>
      <c r="K7" s="20"/>
      <c r="L7" s="20"/>
      <c r="M7" s="20"/>
      <c r="AR7" s="55" t="s">
        <v>22</v>
      </c>
    </row>
    <row r="8" spans="1:44">
      <c r="B8" s="30"/>
      <c r="C8" s="18"/>
      <c r="D8" s="18"/>
      <c r="E8" s="31"/>
      <c r="F8" s="20"/>
      <c r="G8" s="20"/>
      <c r="H8" s="20"/>
      <c r="I8" s="20"/>
      <c r="J8" s="20"/>
      <c r="K8" s="20"/>
      <c r="L8" s="20"/>
      <c r="M8" s="20"/>
      <c r="AR8" s="55" t="s">
        <v>23</v>
      </c>
    </row>
    <row r="9" spans="1:44">
      <c r="B9" s="30"/>
      <c r="C9" s="18"/>
      <c r="D9" s="18"/>
      <c r="E9" s="31"/>
      <c r="F9" s="20"/>
      <c r="G9" s="20"/>
      <c r="H9" s="20"/>
      <c r="I9" s="20"/>
      <c r="J9" s="20"/>
      <c r="K9" s="20"/>
      <c r="L9" s="20"/>
      <c r="M9" s="20"/>
      <c r="AR9" s="55" t="s">
        <v>77</v>
      </c>
    </row>
    <row r="10" spans="1:44">
      <c r="B10" s="30"/>
      <c r="C10" s="18"/>
      <c r="D10" s="18"/>
      <c r="E10" s="31"/>
      <c r="F10" s="20"/>
      <c r="G10" s="20"/>
      <c r="H10" s="20"/>
      <c r="I10" s="20"/>
      <c r="J10" s="20"/>
      <c r="K10" s="20"/>
      <c r="L10" s="20"/>
      <c r="M10" s="20"/>
      <c r="AR10" s="55" t="s">
        <v>25</v>
      </c>
    </row>
    <row r="11" spans="1:44">
      <c r="B11" s="30"/>
      <c r="C11" s="18"/>
      <c r="D11" s="18"/>
      <c r="E11" s="31"/>
      <c r="F11" s="20"/>
      <c r="G11" s="20"/>
      <c r="H11" s="20"/>
      <c r="I11" s="20"/>
      <c r="J11" s="20"/>
      <c r="K11" s="20"/>
      <c r="L11" s="20"/>
      <c r="M11" s="20"/>
      <c r="AR11" s="55" t="s">
        <v>79</v>
      </c>
    </row>
    <row r="12" spans="1:44">
      <c r="B12" s="30"/>
      <c r="C12" s="18"/>
      <c r="D12" s="18"/>
      <c r="E12" s="31"/>
      <c r="F12" s="20"/>
      <c r="G12" s="20"/>
      <c r="H12" s="20"/>
      <c r="I12" s="20"/>
      <c r="J12" s="20"/>
      <c r="K12" s="20"/>
      <c r="L12" s="20"/>
      <c r="M12" s="20"/>
      <c r="AR12" s="55" t="s">
        <v>76</v>
      </c>
    </row>
    <row r="13" spans="1:44">
      <c r="B13" s="30"/>
      <c r="C13" s="18"/>
      <c r="D13" s="18"/>
      <c r="E13" s="31"/>
      <c r="F13" s="20"/>
      <c r="G13" s="20"/>
      <c r="H13" s="20"/>
      <c r="I13" s="20"/>
      <c r="J13" s="20"/>
      <c r="K13" s="20"/>
      <c r="L13" s="20"/>
      <c r="M13" s="20"/>
      <c r="AR13" s="55" t="s">
        <v>71</v>
      </c>
    </row>
    <row r="14" spans="1:44">
      <c r="B14" s="30"/>
      <c r="C14" s="18"/>
      <c r="D14" s="18"/>
      <c r="E14" s="31"/>
      <c r="F14" s="20"/>
      <c r="G14" s="20"/>
      <c r="H14" s="20"/>
      <c r="I14" s="20"/>
      <c r="J14" s="20"/>
      <c r="K14" s="20"/>
      <c r="L14" s="20"/>
      <c r="M14" s="20"/>
      <c r="AR14" s="55" t="s">
        <v>24</v>
      </c>
    </row>
    <row r="15" spans="1:44">
      <c r="B15" s="30"/>
      <c r="C15" s="18"/>
      <c r="D15" s="18"/>
      <c r="E15" s="31"/>
      <c r="F15" s="20"/>
      <c r="G15" s="20"/>
      <c r="H15" s="20"/>
      <c r="I15" s="20"/>
      <c r="J15" s="20"/>
      <c r="K15" s="20"/>
      <c r="L15" s="20"/>
      <c r="M15" s="20"/>
      <c r="AR15" s="55" t="s">
        <v>81</v>
      </c>
    </row>
    <row r="16" spans="1:44">
      <c r="B16" s="30"/>
      <c r="C16" s="18"/>
      <c r="D16" s="18"/>
      <c r="E16" s="31"/>
      <c r="F16" s="20"/>
      <c r="G16" s="20"/>
      <c r="H16" s="20"/>
      <c r="I16" s="20"/>
      <c r="J16" s="20"/>
      <c r="K16" s="20"/>
      <c r="L16" s="20"/>
      <c r="M16" s="20"/>
      <c r="AR16" s="55" t="s">
        <v>75</v>
      </c>
    </row>
    <row r="17" spans="2:44">
      <c r="B17" s="30"/>
      <c r="C17" s="18"/>
      <c r="D17" s="18"/>
      <c r="E17" s="31"/>
      <c r="F17" s="20"/>
      <c r="G17" s="20"/>
      <c r="H17" s="20"/>
      <c r="I17" s="20"/>
      <c r="J17" s="20"/>
      <c r="K17" s="20"/>
      <c r="L17" s="20"/>
      <c r="M17" s="20"/>
      <c r="AR17" s="55" t="s">
        <v>73</v>
      </c>
    </row>
    <row r="18" spans="2:44">
      <c r="B18" s="30"/>
      <c r="C18" s="18"/>
      <c r="D18" s="18"/>
      <c r="E18" s="31"/>
      <c r="F18" s="20"/>
      <c r="G18" s="20"/>
      <c r="H18" s="20"/>
      <c r="I18" s="20"/>
      <c r="J18" s="20"/>
      <c r="K18" s="20"/>
      <c r="L18" s="20"/>
      <c r="M18" s="20"/>
      <c r="AR18" s="55" t="s">
        <v>72</v>
      </c>
    </row>
    <row r="19" spans="2:44">
      <c r="B19" s="30"/>
      <c r="C19" s="18"/>
      <c r="D19" s="18"/>
      <c r="E19" s="31"/>
      <c r="F19" s="20"/>
      <c r="G19" s="20"/>
      <c r="H19" s="20"/>
      <c r="I19" s="20"/>
      <c r="J19" s="20"/>
      <c r="K19" s="20"/>
      <c r="L19" s="20"/>
      <c r="M19" s="20"/>
    </row>
    <row r="20" spans="2:44">
      <c r="B20" s="30"/>
      <c r="C20" s="18"/>
      <c r="D20" s="18"/>
      <c r="E20" s="31"/>
      <c r="F20" s="20"/>
      <c r="G20" s="20"/>
      <c r="H20" s="20"/>
      <c r="I20" s="20"/>
      <c r="J20" s="20"/>
      <c r="K20" s="20"/>
      <c r="L20" s="20"/>
      <c r="M20" s="20"/>
    </row>
    <row r="21" spans="2:44">
      <c r="B21" s="30"/>
      <c r="C21" s="18"/>
      <c r="D21" s="18"/>
      <c r="E21" s="31"/>
      <c r="F21" s="20"/>
      <c r="G21" s="20"/>
      <c r="H21" s="20"/>
      <c r="I21" s="20"/>
      <c r="J21" s="20"/>
      <c r="K21" s="20"/>
      <c r="L21" s="20"/>
      <c r="M21" s="20"/>
    </row>
    <row r="22" spans="2:44">
      <c r="B22" s="30"/>
      <c r="C22" s="18"/>
      <c r="D22" s="18"/>
      <c r="E22" s="31"/>
      <c r="F22" s="20"/>
      <c r="G22" s="20"/>
      <c r="H22" s="20"/>
      <c r="I22" s="20"/>
      <c r="J22" s="20"/>
      <c r="K22" s="20"/>
      <c r="L22" s="20"/>
      <c r="M22" s="20"/>
    </row>
    <row r="23" spans="2:44">
      <c r="B23" s="30"/>
      <c r="C23" s="18"/>
      <c r="D23" s="18"/>
      <c r="E23" s="31"/>
      <c r="F23" s="20"/>
      <c r="G23" s="20"/>
      <c r="H23" s="20"/>
      <c r="I23" s="20"/>
      <c r="J23" s="20"/>
      <c r="K23" s="20"/>
      <c r="L23" s="20"/>
      <c r="M23" s="20"/>
    </row>
    <row r="24" spans="2:44">
      <c r="B24" s="30"/>
      <c r="C24" s="18"/>
      <c r="D24" s="18"/>
      <c r="E24" s="31"/>
      <c r="F24" s="20"/>
      <c r="G24" s="20"/>
      <c r="H24" s="20"/>
      <c r="I24" s="20"/>
      <c r="J24" s="20"/>
      <c r="K24" s="20"/>
      <c r="L24" s="20"/>
      <c r="M24" s="20"/>
    </row>
    <row r="25" spans="2:44">
      <c r="B25" s="30"/>
      <c r="C25" s="18"/>
      <c r="D25" s="18"/>
      <c r="E25" s="31"/>
      <c r="F25" s="20"/>
      <c r="G25" s="20"/>
      <c r="H25" s="20"/>
      <c r="I25" s="20"/>
      <c r="J25" s="20"/>
      <c r="K25" s="20"/>
      <c r="L25" s="20"/>
      <c r="M25" s="20"/>
    </row>
    <row r="26" spans="2:44">
      <c r="B26" s="30"/>
      <c r="C26" s="18"/>
      <c r="D26" s="18"/>
      <c r="E26" s="31"/>
      <c r="F26" s="20"/>
      <c r="G26" s="20"/>
      <c r="H26" s="20"/>
      <c r="I26" s="20"/>
      <c r="J26" s="20"/>
      <c r="K26" s="20"/>
      <c r="L26" s="20"/>
      <c r="M26" s="20"/>
    </row>
    <row r="27" spans="2:44">
      <c r="B27" s="30"/>
      <c r="C27" s="18"/>
      <c r="D27" s="18"/>
      <c r="E27" s="31"/>
      <c r="F27" s="20"/>
      <c r="G27" s="20"/>
      <c r="H27" s="20"/>
      <c r="I27" s="20"/>
      <c r="J27" s="20"/>
      <c r="K27" s="20"/>
      <c r="L27" s="20"/>
      <c r="M27" s="20"/>
    </row>
    <row r="28" spans="2:44">
      <c r="B28" s="30"/>
      <c r="C28" s="18"/>
      <c r="D28" s="18"/>
      <c r="E28" s="31"/>
      <c r="F28" s="20"/>
      <c r="G28" s="20"/>
      <c r="H28" s="20"/>
      <c r="I28" s="20"/>
      <c r="J28" s="20"/>
      <c r="K28" s="20"/>
      <c r="L28" s="20"/>
      <c r="M28" s="20"/>
    </row>
    <row r="29" spans="2:44">
      <c r="B29" s="30"/>
      <c r="C29" s="18"/>
      <c r="D29" s="18"/>
      <c r="E29" s="31"/>
      <c r="F29" s="20"/>
      <c r="G29" s="20"/>
      <c r="H29" s="20"/>
      <c r="I29" s="20"/>
      <c r="J29" s="20"/>
      <c r="K29" s="20"/>
      <c r="L29" s="20"/>
      <c r="M29" s="20"/>
    </row>
    <row r="30" spans="2:44">
      <c r="B30" s="30"/>
      <c r="C30" s="18"/>
      <c r="D30" s="18"/>
      <c r="E30" s="31"/>
      <c r="F30" s="20"/>
      <c r="G30" s="20"/>
      <c r="H30" s="20"/>
      <c r="I30" s="20"/>
      <c r="J30" s="20"/>
      <c r="K30" s="20"/>
      <c r="L30" s="20"/>
      <c r="M30" s="20"/>
    </row>
    <row r="31" spans="2:44">
      <c r="B31" s="30"/>
      <c r="C31" s="18"/>
      <c r="D31" s="18"/>
      <c r="E31" s="31"/>
      <c r="F31" s="20"/>
      <c r="G31" s="20"/>
      <c r="H31" s="20"/>
      <c r="I31" s="20"/>
      <c r="J31" s="20"/>
      <c r="K31" s="20"/>
      <c r="L31" s="20"/>
      <c r="M31" s="20"/>
    </row>
    <row r="32" spans="2:44">
      <c r="B32" s="30"/>
      <c r="C32" s="18"/>
      <c r="D32" s="18"/>
      <c r="E32" s="31"/>
      <c r="F32" s="20"/>
      <c r="G32" s="20"/>
      <c r="H32" s="20"/>
      <c r="I32" s="20"/>
      <c r="J32" s="20"/>
      <c r="K32" s="20"/>
      <c r="L32" s="20"/>
      <c r="M32" s="20"/>
    </row>
    <row r="33" spans="2:13">
      <c r="B33" s="30"/>
      <c r="C33" s="18"/>
      <c r="D33" s="18"/>
      <c r="E33" s="31"/>
      <c r="F33" s="20"/>
      <c r="G33" s="20"/>
      <c r="H33" s="20"/>
      <c r="I33" s="20"/>
      <c r="J33" s="20"/>
      <c r="K33" s="20"/>
      <c r="L33" s="20"/>
      <c r="M33" s="20"/>
    </row>
    <row r="34" spans="2:13">
      <c r="B34" s="30"/>
      <c r="C34" s="18"/>
      <c r="D34" s="18"/>
      <c r="E34" s="31"/>
      <c r="F34" s="20"/>
      <c r="G34" s="20"/>
      <c r="H34" s="20"/>
      <c r="I34" s="20"/>
      <c r="J34" s="20"/>
      <c r="K34" s="20"/>
      <c r="L34" s="20"/>
      <c r="M34" s="20"/>
    </row>
    <row r="35" spans="2:13">
      <c r="B35" s="30"/>
      <c r="C35" s="18"/>
      <c r="D35" s="18"/>
      <c r="E35" s="31"/>
      <c r="F35" s="20"/>
      <c r="G35" s="20"/>
      <c r="H35" s="20"/>
      <c r="I35" s="20"/>
      <c r="J35" s="20"/>
      <c r="K35" s="20"/>
      <c r="L35" s="20"/>
      <c r="M35" s="20"/>
    </row>
    <row r="36" spans="2:13">
      <c r="B36" s="30"/>
      <c r="C36" s="18"/>
      <c r="D36" s="18"/>
      <c r="E36" s="31"/>
      <c r="F36" s="20"/>
      <c r="G36" s="20"/>
      <c r="H36" s="20"/>
      <c r="I36" s="20"/>
      <c r="J36" s="20"/>
      <c r="K36" s="20"/>
      <c r="L36" s="20"/>
      <c r="M36" s="20"/>
    </row>
    <row r="37" spans="2:13">
      <c r="B37" s="30"/>
      <c r="C37" s="18"/>
      <c r="D37" s="18"/>
      <c r="E37" s="31"/>
      <c r="F37" s="20"/>
      <c r="G37" s="20"/>
      <c r="H37" s="20"/>
      <c r="I37" s="20"/>
      <c r="J37" s="20"/>
      <c r="K37" s="20"/>
      <c r="L37" s="20"/>
      <c r="M37" s="20"/>
    </row>
    <row r="38" spans="2:13">
      <c r="B38" s="30"/>
      <c r="C38" s="18"/>
      <c r="D38" s="18"/>
      <c r="E38" s="31"/>
      <c r="F38" s="20"/>
      <c r="G38" s="20"/>
      <c r="H38" s="20"/>
      <c r="I38" s="20"/>
      <c r="J38" s="20"/>
      <c r="K38" s="20"/>
      <c r="L38" s="20"/>
      <c r="M38" s="20"/>
    </row>
    <row r="39" spans="2:13">
      <c r="B39" s="30"/>
      <c r="C39" s="18"/>
      <c r="D39" s="18"/>
      <c r="E39" s="31"/>
      <c r="F39" s="20"/>
      <c r="G39" s="20"/>
      <c r="H39" s="20"/>
      <c r="I39" s="20"/>
      <c r="J39" s="20"/>
      <c r="K39" s="20"/>
      <c r="L39" s="20"/>
      <c r="M39" s="20"/>
    </row>
    <row r="40" spans="2:13">
      <c r="B40" s="30"/>
      <c r="C40" s="18"/>
      <c r="D40" s="18"/>
      <c r="E40" s="31"/>
      <c r="F40" s="20"/>
      <c r="G40" s="20"/>
      <c r="H40" s="20"/>
      <c r="I40" s="20"/>
      <c r="J40" s="20"/>
      <c r="K40" s="20"/>
      <c r="L40" s="20"/>
      <c r="M40" s="20"/>
    </row>
    <row r="41" spans="2:13">
      <c r="B41" s="30"/>
      <c r="C41" s="18"/>
      <c r="D41" s="18"/>
      <c r="E41" s="31"/>
      <c r="F41" s="20"/>
      <c r="G41" s="20"/>
      <c r="H41" s="20"/>
      <c r="I41" s="20"/>
      <c r="J41" s="20"/>
      <c r="K41" s="20"/>
      <c r="L41" s="20"/>
      <c r="M41" s="20"/>
    </row>
    <row r="42" spans="2:13">
      <c r="B42" s="30"/>
      <c r="C42" s="18"/>
      <c r="D42" s="18"/>
      <c r="E42" s="31"/>
      <c r="F42" s="20"/>
      <c r="G42" s="20"/>
      <c r="H42" s="20"/>
      <c r="I42" s="20"/>
      <c r="J42" s="20"/>
      <c r="K42" s="20"/>
      <c r="L42" s="20"/>
      <c r="M42" s="20"/>
    </row>
    <row r="43" spans="2:13">
      <c r="B43" s="30"/>
      <c r="C43" s="18"/>
      <c r="D43" s="18"/>
      <c r="E43" s="31"/>
      <c r="F43" s="20"/>
      <c r="G43" s="20"/>
      <c r="H43" s="20"/>
      <c r="I43" s="20"/>
      <c r="J43" s="20"/>
      <c r="K43" s="20"/>
      <c r="L43" s="20"/>
      <c r="M43" s="20"/>
    </row>
    <row r="44" spans="2:13">
      <c r="B44" s="30"/>
      <c r="C44" s="18"/>
      <c r="D44" s="18"/>
      <c r="E44" s="31"/>
      <c r="F44" s="20"/>
      <c r="G44" s="20"/>
      <c r="H44" s="20"/>
      <c r="I44" s="20"/>
      <c r="J44" s="20"/>
      <c r="K44" s="20"/>
      <c r="L44" s="20"/>
      <c r="M44" s="20"/>
    </row>
    <row r="45" spans="2:13">
      <c r="B45" s="30"/>
      <c r="C45" s="18"/>
      <c r="D45" s="18"/>
      <c r="E45" s="31"/>
      <c r="F45" s="20"/>
      <c r="G45" s="20"/>
      <c r="H45" s="20"/>
      <c r="I45" s="20"/>
      <c r="J45" s="20"/>
      <c r="K45" s="20"/>
      <c r="L45" s="20"/>
      <c r="M45" s="20"/>
    </row>
    <row r="46" spans="2:13">
      <c r="B46" s="30"/>
      <c r="C46" s="18"/>
      <c r="D46" s="18"/>
      <c r="E46" s="31"/>
      <c r="F46" s="20"/>
      <c r="G46" s="20"/>
      <c r="H46" s="20"/>
      <c r="I46" s="20"/>
      <c r="J46" s="20"/>
      <c r="K46" s="20"/>
      <c r="L46" s="20"/>
      <c r="M46" s="20"/>
    </row>
    <row r="47" spans="2:13">
      <c r="B47" s="30"/>
      <c r="C47" s="18"/>
      <c r="D47" s="18"/>
      <c r="E47" s="31"/>
      <c r="F47" s="20"/>
      <c r="G47" s="20"/>
      <c r="H47" s="20"/>
      <c r="I47" s="20"/>
      <c r="J47" s="20"/>
      <c r="K47" s="20"/>
      <c r="L47" s="20"/>
      <c r="M47" s="20"/>
    </row>
    <row r="48" spans="2:13">
      <c r="B48" s="30"/>
      <c r="C48" s="18"/>
      <c r="D48" s="18"/>
      <c r="E48" s="31"/>
      <c r="F48" s="20"/>
      <c r="G48" s="20"/>
      <c r="H48" s="20"/>
      <c r="I48" s="20"/>
      <c r="J48" s="20"/>
      <c r="K48" s="20"/>
      <c r="L48" s="20"/>
      <c r="M48" s="20"/>
    </row>
    <row r="49" spans="2:13">
      <c r="B49" s="30"/>
      <c r="C49" s="18"/>
      <c r="D49" s="18"/>
      <c r="E49" s="31"/>
      <c r="F49" s="20"/>
      <c r="G49" s="20"/>
      <c r="H49" s="20"/>
      <c r="I49" s="20"/>
      <c r="J49" s="20"/>
      <c r="K49" s="20"/>
      <c r="L49" s="20"/>
      <c r="M49" s="20"/>
    </row>
    <row r="50" spans="2:13">
      <c r="B50" s="30"/>
      <c r="C50" s="18"/>
      <c r="D50" s="18"/>
      <c r="E50" s="31"/>
      <c r="F50" s="20"/>
      <c r="G50" s="20"/>
      <c r="H50" s="20"/>
      <c r="I50" s="20"/>
      <c r="J50" s="20"/>
      <c r="K50" s="20"/>
      <c r="L50" s="20"/>
      <c r="M50" s="20"/>
    </row>
    <row r="51" spans="2:13">
      <c r="B51" s="30"/>
      <c r="C51" s="18"/>
      <c r="D51" s="18"/>
      <c r="E51" s="31"/>
      <c r="F51" s="20"/>
      <c r="G51" s="20"/>
      <c r="H51" s="20"/>
      <c r="I51" s="20"/>
      <c r="J51" s="20"/>
      <c r="K51" s="20"/>
      <c r="L51" s="20"/>
      <c r="M51" s="20"/>
    </row>
    <row r="52" spans="2:13">
      <c r="B52" s="30"/>
      <c r="C52" s="18"/>
      <c r="D52" s="18"/>
      <c r="E52" s="31"/>
      <c r="F52" s="20"/>
      <c r="G52" s="20"/>
      <c r="H52" s="20"/>
      <c r="I52" s="20"/>
      <c r="J52" s="20"/>
      <c r="K52" s="20"/>
      <c r="L52" s="20"/>
      <c r="M52" s="20"/>
    </row>
    <row r="53" spans="2:13">
      <c r="B53" s="30"/>
      <c r="C53" s="18"/>
      <c r="D53" s="18"/>
      <c r="E53" s="31"/>
      <c r="F53" s="20"/>
      <c r="G53" s="20"/>
      <c r="H53" s="20"/>
      <c r="I53" s="20"/>
      <c r="J53" s="20"/>
      <c r="K53" s="20"/>
      <c r="L53" s="20"/>
      <c r="M53" s="20"/>
    </row>
    <row r="54" spans="2:13">
      <c r="B54" s="30"/>
      <c r="C54" s="18"/>
      <c r="D54" s="18"/>
      <c r="E54" s="31"/>
      <c r="F54" s="20"/>
      <c r="G54" s="20"/>
      <c r="H54" s="20"/>
      <c r="I54" s="20"/>
      <c r="J54" s="20"/>
      <c r="K54" s="20"/>
      <c r="L54" s="20"/>
      <c r="M54" s="20"/>
    </row>
    <row r="55" spans="2:13">
      <c r="B55" s="30"/>
      <c r="C55" s="18"/>
      <c r="D55" s="18"/>
      <c r="E55" s="31"/>
      <c r="F55" s="20"/>
      <c r="G55" s="20"/>
      <c r="H55" s="20"/>
      <c r="I55" s="20"/>
      <c r="J55" s="20"/>
      <c r="K55" s="20"/>
      <c r="L55" s="20"/>
      <c r="M55" s="20"/>
    </row>
    <row r="56" spans="2:13">
      <c r="B56" s="30"/>
      <c r="C56" s="18"/>
      <c r="D56" s="18"/>
      <c r="E56" s="31"/>
      <c r="F56" s="20"/>
      <c r="G56" s="20"/>
      <c r="H56" s="20"/>
      <c r="I56" s="20"/>
      <c r="J56" s="20"/>
      <c r="K56" s="20"/>
      <c r="L56" s="20"/>
      <c r="M56" s="20"/>
    </row>
    <row r="57" spans="2:13">
      <c r="B57" s="30"/>
      <c r="C57" s="18"/>
      <c r="D57" s="18"/>
      <c r="E57" s="31"/>
      <c r="F57" s="20"/>
      <c r="G57" s="20"/>
      <c r="H57" s="20"/>
      <c r="I57" s="20"/>
      <c r="J57" s="20"/>
      <c r="K57" s="20"/>
      <c r="L57" s="20"/>
      <c r="M57" s="20"/>
    </row>
    <row r="58" spans="2:13">
      <c r="B58" s="30"/>
      <c r="C58" s="18"/>
      <c r="D58" s="18"/>
      <c r="E58" s="31"/>
      <c r="F58" s="20"/>
      <c r="G58" s="20"/>
      <c r="H58" s="20"/>
      <c r="I58" s="20"/>
      <c r="J58" s="20"/>
      <c r="K58" s="20"/>
      <c r="L58" s="20"/>
      <c r="M58" s="20"/>
    </row>
    <row r="69" spans="5:5">
      <c r="E69" s="29"/>
    </row>
    <row r="70" spans="5:5">
      <c r="E70" s="29"/>
    </row>
    <row r="71" spans="5:5">
      <c r="E71" s="29"/>
    </row>
    <row r="84" spans="2:13">
      <c r="B84" s="30"/>
      <c r="C84" s="18"/>
      <c r="D84" s="18"/>
      <c r="E84" s="31"/>
      <c r="F84" s="20"/>
      <c r="G84" s="20"/>
      <c r="H84" s="20"/>
      <c r="I84" s="20"/>
      <c r="J84" s="20"/>
      <c r="K84" s="20"/>
      <c r="L84" s="20"/>
      <c r="M84" s="20"/>
    </row>
    <row r="85" spans="2:13">
      <c r="B85" s="30"/>
      <c r="C85" s="18"/>
      <c r="D85" s="18"/>
      <c r="E85" s="31"/>
      <c r="F85" s="20"/>
      <c r="G85" s="20"/>
      <c r="H85" s="20"/>
      <c r="I85" s="20"/>
      <c r="J85" s="20"/>
      <c r="K85" s="20"/>
      <c r="L85" s="20"/>
      <c r="M85" s="20"/>
    </row>
    <row r="86" spans="2:13">
      <c r="B86" s="30"/>
      <c r="C86" s="18"/>
      <c r="D86" s="18"/>
      <c r="E86" s="31"/>
      <c r="F86" s="20"/>
      <c r="G86" s="20"/>
      <c r="H86" s="20"/>
      <c r="I86" s="20"/>
      <c r="J86" s="20"/>
      <c r="K86" s="20"/>
      <c r="L86" s="20"/>
      <c r="M86" s="20"/>
    </row>
    <row r="87" spans="2:13">
      <c r="B87" s="30"/>
      <c r="C87" s="18"/>
      <c r="D87" s="18"/>
      <c r="E87" s="31"/>
      <c r="F87" s="20"/>
      <c r="G87" s="20"/>
      <c r="H87" s="20"/>
      <c r="I87" s="20"/>
      <c r="J87" s="20"/>
      <c r="K87" s="20"/>
      <c r="L87" s="20"/>
      <c r="M87" s="20"/>
    </row>
    <row r="88" spans="2:13">
      <c r="B88" s="30"/>
      <c r="C88" s="18"/>
      <c r="D88" s="18"/>
      <c r="E88" s="31"/>
      <c r="F88" s="20"/>
      <c r="G88" s="20"/>
      <c r="H88" s="20"/>
      <c r="I88" s="20"/>
      <c r="J88" s="20"/>
      <c r="K88" s="20"/>
      <c r="L88" s="20"/>
      <c r="M88" s="20"/>
    </row>
    <row r="89" spans="2:13">
      <c r="B89" s="30"/>
      <c r="C89" s="18"/>
      <c r="D89" s="18"/>
      <c r="E89" s="31"/>
      <c r="F89" s="20"/>
      <c r="G89" s="20"/>
      <c r="H89" s="20"/>
      <c r="I89" s="20"/>
      <c r="J89" s="20"/>
      <c r="K89" s="20"/>
      <c r="L89" s="20"/>
      <c r="M89" s="20"/>
    </row>
    <row r="90" spans="2:13">
      <c r="B90" s="30"/>
      <c r="C90" s="18"/>
      <c r="D90" s="18"/>
      <c r="E90" s="31"/>
      <c r="F90" s="20"/>
      <c r="G90" s="20"/>
      <c r="H90" s="20"/>
      <c r="I90" s="20"/>
      <c r="J90" s="20"/>
      <c r="K90" s="20"/>
      <c r="L90" s="20"/>
      <c r="M90" s="20"/>
    </row>
    <row r="91" spans="2:13">
      <c r="B91" s="30"/>
      <c r="C91" s="18"/>
      <c r="D91" s="18"/>
      <c r="E91" s="31"/>
      <c r="F91" s="20"/>
      <c r="G91" s="20"/>
      <c r="H91" s="20"/>
      <c r="I91" s="20"/>
      <c r="J91" s="20"/>
      <c r="K91" s="20"/>
      <c r="L91" s="20"/>
      <c r="M91" s="20"/>
    </row>
    <row r="92" spans="2:13">
      <c r="B92" s="30"/>
      <c r="C92" s="18"/>
      <c r="D92" s="18"/>
      <c r="E92" s="31"/>
      <c r="F92" s="20"/>
      <c r="G92" s="20"/>
      <c r="H92" s="20"/>
      <c r="I92" s="20"/>
      <c r="J92" s="20"/>
      <c r="K92" s="20"/>
      <c r="L92" s="20"/>
      <c r="M92" s="20"/>
    </row>
    <row r="93" spans="2:13">
      <c r="B93" s="30"/>
      <c r="C93" s="18"/>
      <c r="D93" s="18"/>
      <c r="E93" s="31"/>
      <c r="F93" s="20"/>
      <c r="G93" s="20"/>
      <c r="H93" s="20"/>
      <c r="I93" s="20"/>
      <c r="J93" s="20"/>
      <c r="K93" s="20"/>
      <c r="L93" s="20"/>
      <c r="M93" s="20"/>
    </row>
    <row r="94" spans="2:13">
      <c r="B94" s="30"/>
      <c r="C94" s="18"/>
      <c r="D94" s="18"/>
      <c r="E94" s="31"/>
      <c r="F94" s="20"/>
      <c r="G94" s="20"/>
      <c r="H94" s="20"/>
      <c r="I94" s="20"/>
      <c r="J94" s="20"/>
      <c r="K94" s="20"/>
      <c r="L94" s="20"/>
      <c r="M94" s="20"/>
    </row>
    <row r="95" spans="2:13">
      <c r="B95" s="30"/>
      <c r="C95" s="18"/>
      <c r="D95" s="18"/>
      <c r="E95" s="31"/>
      <c r="F95" s="20"/>
      <c r="G95" s="20"/>
      <c r="H95" s="20"/>
      <c r="I95" s="20"/>
      <c r="J95" s="20"/>
      <c r="K95" s="20"/>
      <c r="L95" s="20"/>
      <c r="M95" s="20"/>
    </row>
    <row r="96" spans="2:13">
      <c r="B96" s="30"/>
      <c r="C96" s="18"/>
      <c r="D96" s="18"/>
      <c r="E96" s="31"/>
      <c r="F96" s="20"/>
      <c r="G96" s="20"/>
      <c r="H96" s="20"/>
      <c r="I96" s="20"/>
      <c r="J96" s="20"/>
      <c r="K96" s="20"/>
      <c r="L96" s="20"/>
      <c r="M96" s="20"/>
    </row>
    <row r="97" spans="2:31">
      <c r="B97" s="30"/>
      <c r="C97" s="18"/>
      <c r="D97" s="18"/>
      <c r="E97" s="20"/>
      <c r="F97" s="20"/>
      <c r="G97" s="20"/>
      <c r="H97" s="20"/>
      <c r="I97" s="20"/>
      <c r="J97" s="20"/>
      <c r="K97" s="20"/>
      <c r="L97" s="20"/>
      <c r="M97" s="20"/>
    </row>
    <row r="98" spans="2:31">
      <c r="B98" s="30"/>
      <c r="C98" s="18"/>
      <c r="D98" s="18"/>
      <c r="E98" s="20"/>
      <c r="F98" s="20"/>
      <c r="G98" s="20"/>
      <c r="H98" s="20"/>
      <c r="I98" s="20"/>
      <c r="J98" s="20"/>
      <c r="K98" s="20"/>
      <c r="L98" s="20"/>
      <c r="M98" s="20"/>
    </row>
    <row r="99" spans="2:31">
      <c r="B99" s="30"/>
      <c r="C99" s="18"/>
      <c r="D99" s="18"/>
      <c r="E99" s="20"/>
      <c r="F99" s="20"/>
      <c r="G99" s="20"/>
      <c r="H99" s="20"/>
      <c r="I99" s="20"/>
      <c r="J99" s="20"/>
      <c r="K99" s="20"/>
      <c r="L99" s="20"/>
      <c r="M99" s="20"/>
    </row>
    <row r="100" spans="2:31">
      <c r="B100" s="30"/>
      <c r="C100" s="18"/>
      <c r="D100" s="18"/>
      <c r="E100" s="20"/>
      <c r="F100" s="20"/>
      <c r="G100" s="20"/>
      <c r="H100" s="20"/>
      <c r="I100" s="20"/>
      <c r="J100" s="20"/>
      <c r="K100" s="20"/>
      <c r="L100" s="20"/>
      <c r="M100" s="20"/>
    </row>
    <row r="101" spans="2:31">
      <c r="B101" s="30"/>
      <c r="C101" s="18"/>
      <c r="D101" s="18"/>
      <c r="E101" s="20"/>
      <c r="F101" s="20"/>
      <c r="G101" s="20"/>
      <c r="H101" s="20"/>
      <c r="I101" s="20"/>
      <c r="J101" s="20"/>
      <c r="K101" s="20"/>
      <c r="L101" s="20"/>
      <c r="M101" s="20"/>
    </row>
    <row r="102" spans="2:31">
      <c r="B102" s="30"/>
      <c r="C102" s="18"/>
      <c r="D102" s="18"/>
      <c r="E102" s="20"/>
      <c r="F102" s="20"/>
      <c r="G102" s="20"/>
      <c r="H102" s="20"/>
      <c r="I102" s="20"/>
      <c r="J102" s="20"/>
      <c r="K102" s="20"/>
      <c r="L102" s="20"/>
      <c r="M102" s="20"/>
    </row>
    <row r="103" spans="2:31">
      <c r="B103" s="30"/>
      <c r="C103" s="18"/>
      <c r="D103" s="18"/>
      <c r="E103" s="20"/>
      <c r="F103" s="20"/>
      <c r="G103" s="20"/>
      <c r="H103" s="20"/>
      <c r="I103" s="20"/>
      <c r="J103" s="20"/>
      <c r="K103" s="20"/>
      <c r="L103" s="20"/>
      <c r="M103" s="20"/>
    </row>
    <row r="104" spans="2:31">
      <c r="B104" s="30"/>
      <c r="C104" s="18"/>
      <c r="D104" s="18"/>
      <c r="E104" s="20"/>
      <c r="F104" s="20"/>
      <c r="G104" s="20"/>
      <c r="H104" s="20"/>
      <c r="I104" s="20"/>
      <c r="J104" s="20"/>
      <c r="K104" s="20"/>
      <c r="L104" s="20"/>
      <c r="M104" s="20"/>
    </row>
    <row r="105" spans="2:31">
      <c r="B105" s="30"/>
      <c r="C105" s="18"/>
      <c r="D105" s="18"/>
      <c r="E105" s="20"/>
      <c r="F105" s="20"/>
      <c r="G105" s="20"/>
      <c r="H105" s="20"/>
      <c r="I105" s="20"/>
      <c r="J105" s="20"/>
      <c r="K105" s="20"/>
      <c r="L105" s="20"/>
      <c r="M105" s="20"/>
    </row>
    <row r="106" spans="2:31">
      <c r="B106" s="30"/>
      <c r="C106" s="18"/>
      <c r="D106" s="18"/>
      <c r="E106" s="20"/>
      <c r="F106" s="20"/>
      <c r="G106" s="20"/>
      <c r="H106" s="20"/>
      <c r="I106" s="20"/>
      <c r="J106" s="20"/>
      <c r="K106" s="20"/>
      <c r="L106" s="20"/>
      <c r="M106" s="20"/>
    </row>
    <row r="107" spans="2:31">
      <c r="B107" s="30"/>
      <c r="C107" s="18"/>
      <c r="D107" s="18"/>
      <c r="E107" s="20"/>
      <c r="F107" s="20"/>
      <c r="G107" s="20"/>
      <c r="H107" s="20"/>
      <c r="I107" s="20"/>
      <c r="J107" s="20"/>
      <c r="K107" s="20"/>
      <c r="L107" s="20"/>
      <c r="M107" s="20"/>
      <c r="AE107" s="32"/>
    </row>
    <row r="136" spans="31:40">
      <c r="AL136"/>
      <c r="AM136"/>
    </row>
    <row r="137" spans="31:40">
      <c r="AE137" s="68"/>
      <c r="AF137" s="220" t="s">
        <v>134</v>
      </c>
      <c r="AG137" s="220"/>
      <c r="AH137" s="220"/>
      <c r="AI137" s="71"/>
      <c r="AJ137" s="220" t="s">
        <v>56</v>
      </c>
      <c r="AK137" s="220"/>
      <c r="AL137"/>
      <c r="AM137"/>
      <c r="AN137" s="67"/>
    </row>
    <row r="138" spans="31:40">
      <c r="AE138" s="45" t="s">
        <v>26</v>
      </c>
      <c r="AF138" s="69" t="s">
        <v>133</v>
      </c>
      <c r="AG138" s="8" t="s">
        <v>63</v>
      </c>
      <c r="AH138" s="8" t="s">
        <v>57</v>
      </c>
      <c r="AI138" s="72"/>
      <c r="AJ138" s="69" t="s">
        <v>12</v>
      </c>
      <c r="AK138" s="69" t="s">
        <v>13</v>
      </c>
      <c r="AL138"/>
      <c r="AM138"/>
    </row>
    <row r="139" spans="31:40">
      <c r="AE139" s="17" t="str">
        <f ca="1">SectorData!B24</f>
        <v>Energy</v>
      </c>
      <c r="AF139" s="17">
        <f ca="1">SectorData!C24</f>
        <v>56</v>
      </c>
      <c r="AG139" s="66">
        <f ca="1">SectorData!E24</f>
        <v>762.8605800020747</v>
      </c>
      <c r="AH139" s="16">
        <f ca="1">SectorData!F24</f>
        <v>6.3392703147294496</v>
      </c>
      <c r="AI139" s="73"/>
      <c r="AJ139" s="66">
        <f ca="1">SectorData!G24</f>
        <v>-296.00754856541931</v>
      </c>
      <c r="AK139" s="66">
        <f ca="1">SectorData!H24</f>
        <v>276.62325634236271</v>
      </c>
      <c r="AL139"/>
      <c r="AM139"/>
    </row>
    <row r="140" spans="31:40">
      <c r="AE140" s="17" t="str">
        <f ca="1">SectorData!B25</f>
        <v>Materials</v>
      </c>
      <c r="AF140" s="17">
        <f ca="1">SectorData!C25</f>
        <v>48</v>
      </c>
      <c r="AG140" s="66">
        <f ca="1">SectorData!E25</f>
        <v>321.35549439459709</v>
      </c>
      <c r="AH140" s="16">
        <f ca="1">SectorData!F25</f>
        <v>3.4371449791278477</v>
      </c>
      <c r="AI140" s="73"/>
      <c r="AJ140" s="66">
        <f ca="1">SectorData!G25</f>
        <v>10.03417128751237</v>
      </c>
      <c r="AK140" s="66">
        <f ca="1">SectorData!H25</f>
        <v>264.18313156346272</v>
      </c>
      <c r="AL140"/>
      <c r="AM140"/>
    </row>
    <row r="141" spans="31:40">
      <c r="AE141" s="17" t="str">
        <f ca="1">SectorData!B26</f>
        <v>Transportation</v>
      </c>
      <c r="AF141" s="17">
        <f ca="1">SectorData!C26</f>
        <v>6</v>
      </c>
      <c r="AG141" s="66">
        <f ca="1">SectorData!E26</f>
        <v>482.34896236776183</v>
      </c>
      <c r="AH141" s="16">
        <f ca="1">SectorData!F26</f>
        <v>4.951144295254319</v>
      </c>
      <c r="AI141" s="73"/>
      <c r="AJ141" s="66">
        <f ca="1">SectorData!G26</f>
        <v>45.389617967136047</v>
      </c>
      <c r="AK141" s="66">
        <f ca="1">SectorData!H26</f>
        <v>240.05246780126328</v>
      </c>
      <c r="AL141"/>
      <c r="AM141"/>
    </row>
    <row r="142" spans="31:40">
      <c r="AE142" s="17" t="str">
        <f ca="1">SectorData!B27</f>
        <v>Health Care</v>
      </c>
      <c r="AF142" s="17">
        <f ca="1">SectorData!C27</f>
        <v>24</v>
      </c>
      <c r="AG142" s="66">
        <f ca="1">SectorData!E27</f>
        <v>517.47691575163128</v>
      </c>
      <c r="AH142" s="16">
        <f ca="1">SectorData!F27</f>
        <v>6.1751918226265889</v>
      </c>
      <c r="AI142" s="73"/>
      <c r="AJ142" s="66">
        <f ca="1">SectorData!G27</f>
        <v>47.671749902955362</v>
      </c>
      <c r="AK142" s="66">
        <f ca="1">SectorData!H27</f>
        <v>185.10326497831741</v>
      </c>
      <c r="AL142"/>
      <c r="AM142"/>
    </row>
    <row r="143" spans="31:40">
      <c r="AE143" s="17" t="str">
        <f ca="1">SectorData!B28</f>
        <v>Automotive</v>
      </c>
      <c r="AF143" s="17">
        <f ca="1">SectorData!C28</f>
        <v>12</v>
      </c>
      <c r="AG143" s="66">
        <f ca="1">SectorData!E28</f>
        <v>419.44408029110406</v>
      </c>
      <c r="AH143" s="16">
        <f ca="1">SectorData!F28</f>
        <v>5.1543658848315266</v>
      </c>
      <c r="AI143" s="73"/>
      <c r="AJ143" s="66">
        <f ca="1">SectorData!G28</f>
        <v>32.304574889221669</v>
      </c>
      <c r="AK143" s="66">
        <f ca="1">SectorData!H28</f>
        <v>338.52226080931979</v>
      </c>
      <c r="AL143"/>
      <c r="AM143"/>
    </row>
    <row r="144" spans="31:40">
      <c r="AE144" s="17" t="str">
        <f ca="1">SectorData!B29</f>
        <v>Utilities</v>
      </c>
      <c r="AF144" s="17">
        <f ca="1">SectorData!C29</f>
        <v>5</v>
      </c>
      <c r="AG144" s="66">
        <f ca="1">SectorData!E29</f>
        <v>235.57450939471016</v>
      </c>
      <c r="AH144" s="16">
        <f ca="1">SectorData!F29</f>
        <v>5.7423037296200299</v>
      </c>
      <c r="AI144" s="73"/>
      <c r="AJ144" s="66">
        <f ca="1">SectorData!G29</f>
        <v>17.145474225015544</v>
      </c>
      <c r="AK144" s="66">
        <f ca="1">SectorData!H29</f>
        <v>224.91702837999</v>
      </c>
      <c r="AL144"/>
      <c r="AM144"/>
    </row>
    <row r="145" spans="31:39">
      <c r="AE145" s="17" t="str">
        <f ca="1">SectorData!B30</f>
        <v>Media</v>
      </c>
      <c r="AF145" s="17">
        <f ca="1">SectorData!C30</f>
        <v>24</v>
      </c>
      <c r="AG145" s="66">
        <f ca="1">SectorData!E30</f>
        <v>268.88046841483327</v>
      </c>
      <c r="AH145" s="16">
        <f ca="1">SectorData!F30</f>
        <v>5.1575996575485323</v>
      </c>
      <c r="AI145" s="73"/>
      <c r="AJ145" s="66">
        <f ca="1">SectorData!G30</f>
        <v>27.27816844319776</v>
      </c>
      <c r="AK145" s="66">
        <f ca="1">SectorData!H30</f>
        <v>263.41670920449923</v>
      </c>
      <c r="AL145"/>
      <c r="AM145"/>
    </row>
    <row r="146" spans="31:39">
      <c r="AE146" s="17" t="str">
        <f ca="1">SectorData!B31</f>
        <v>Food</v>
      </c>
      <c r="AF146" s="17">
        <f ca="1">SectorData!C31</f>
        <v>10</v>
      </c>
      <c r="AG146" s="66">
        <f ca="1">SectorData!E31</f>
        <v>400.55184992314099</v>
      </c>
      <c r="AH146" s="16">
        <f ca="1">SectorData!F31</f>
        <v>7.0645199391160212</v>
      </c>
      <c r="AI146" s="73"/>
      <c r="AJ146" s="66">
        <f ca="1">SectorData!G31</f>
        <v>46.736581590443329</v>
      </c>
      <c r="AK146" s="66">
        <f ca="1">SectorData!H31</f>
        <v>143.75183450243165</v>
      </c>
      <c r="AL146"/>
      <c r="AM146"/>
    </row>
    <row r="147" spans="31:39">
      <c r="AE147" s="17" t="str">
        <f ca="1">SectorData!B32</f>
        <v>Capital Goods</v>
      </c>
      <c r="AF147" s="17">
        <f ca="1">SectorData!C32</f>
        <v>22</v>
      </c>
      <c r="AG147" s="66">
        <f ca="1">SectorData!E32</f>
        <v>367.07312846116525</v>
      </c>
      <c r="AH147" s="16">
        <f ca="1">SectorData!F32</f>
        <v>5.5446610740735647</v>
      </c>
      <c r="AI147" s="73"/>
      <c r="AJ147" s="66">
        <f ca="1">SectorData!G32</f>
        <v>28.176607130608019</v>
      </c>
      <c r="AK147" s="66">
        <f ca="1">SectorData!H32</f>
        <v>406.69034387372375</v>
      </c>
      <c r="AL147"/>
      <c r="AM147"/>
    </row>
    <row r="148" spans="31:39">
      <c r="AE148" s="17" t="str">
        <f ca="1">SectorData!B33</f>
        <v>Telecommunications</v>
      </c>
      <c r="AF148" s="17">
        <f ca="1">SectorData!C33</f>
        <v>22</v>
      </c>
      <c r="AG148" s="66">
        <f ca="1">SectorData!E33</f>
        <v>474.16778654776687</v>
      </c>
      <c r="AH148" s="16">
        <f ca="1">SectorData!F33</f>
        <v>7.6700749192984006</v>
      </c>
      <c r="AI148" s="73"/>
      <c r="AJ148" s="66">
        <f ca="1">SectorData!G33</f>
        <v>48.227474464903381</v>
      </c>
      <c r="AK148" s="66">
        <f ca="1">SectorData!H33</f>
        <v>240.42824799588726</v>
      </c>
      <c r="AL148"/>
      <c r="AM148"/>
    </row>
    <row r="149" spans="31:39">
      <c r="AE149" s="17" t="str">
        <f ca="1">SectorData!B34</f>
        <v>Commercial Services</v>
      </c>
      <c r="AF149" s="17">
        <f ca="1">SectorData!C34</f>
        <v>28</v>
      </c>
      <c r="AG149" s="66">
        <f ca="1">SectorData!E34</f>
        <v>290.45725816806447</v>
      </c>
      <c r="AH149" s="16">
        <f ca="1">SectorData!F34</f>
        <v>4.714593231288144</v>
      </c>
      <c r="AI149" s="73"/>
      <c r="AJ149" s="66">
        <f ca="1">SectorData!G34</f>
        <v>46.517542989035064</v>
      </c>
      <c r="AK149" s="66">
        <f ca="1">SectorData!H34</f>
        <v>349.69901501212451</v>
      </c>
      <c r="AL149"/>
      <c r="AM149"/>
    </row>
    <row r="150" spans="31:39">
      <c r="AE150" s="17" t="str">
        <f ca="1">SectorData!B35</f>
        <v>Gaming</v>
      </c>
      <c r="AF150" s="17">
        <f ca="1">SectorData!C35</f>
        <v>9</v>
      </c>
      <c r="AG150" s="66">
        <f ca="1">SectorData!E35</f>
        <v>270.92126050996069</v>
      </c>
      <c r="AH150" s="16">
        <f ca="1">SectorData!F35</f>
        <v>7.1505117808826375</v>
      </c>
      <c r="AI150" s="73"/>
      <c r="AJ150" s="66">
        <f ca="1">SectorData!G35</f>
        <v>30.618186300553454</v>
      </c>
      <c r="AK150" s="66">
        <f ca="1">SectorData!H35</f>
        <v>266.11114174618092</v>
      </c>
      <c r="AL150"/>
      <c r="AM150"/>
    </row>
    <row r="151" spans="31:39">
      <c r="AE151" s="17" t="str">
        <f ca="1">SectorData!B36</f>
        <v>Hotels &amp; Leisure</v>
      </c>
      <c r="AF151" s="17">
        <f ca="1">SectorData!C36</f>
        <v>13</v>
      </c>
      <c r="AG151" s="66">
        <f ca="1">SectorData!E36</f>
        <v>188.82563085659041</v>
      </c>
      <c r="AH151" s="16">
        <f ca="1">SectorData!F36</f>
        <v>4.6259810809725987</v>
      </c>
      <c r="AI151" s="73"/>
      <c r="AJ151" s="66">
        <f ca="1">SectorData!G36</f>
        <v>35.815257015961969</v>
      </c>
      <c r="AK151" s="66">
        <f ca="1">SectorData!H36</f>
        <v>206.69256265638194</v>
      </c>
      <c r="AL151"/>
      <c r="AM151"/>
    </row>
    <row r="152" spans="31:39">
      <c r="AE152" s="17" t="str">
        <f ca="1">SectorData!B37</f>
        <v>Technology</v>
      </c>
      <c r="AF152" s="17">
        <f ca="1">SectorData!C37</f>
        <v>22</v>
      </c>
      <c r="AG152" s="66">
        <f ca="1">SectorData!E37</f>
        <v>200.33437044677098</v>
      </c>
      <c r="AH152" s="16">
        <f ca="1">SectorData!F37</f>
        <v>4.8741275104768516</v>
      </c>
      <c r="AI152" s="73"/>
      <c r="AJ152" s="66">
        <f ca="1">SectorData!G37</f>
        <v>37.270801862957832</v>
      </c>
      <c r="AK152" s="66">
        <f ca="1">SectorData!H37</f>
        <v>292.54479090673806</v>
      </c>
      <c r="AL152"/>
      <c r="AM152"/>
    </row>
    <row r="153" spans="31:39">
      <c r="AE153" s="17" t="str">
        <f ca="1">SectorData!B38</f>
        <v>Retail</v>
      </c>
      <c r="AF153" s="17">
        <f ca="1">SectorData!C38</f>
        <v>17</v>
      </c>
      <c r="AG153" s="66">
        <f ca="1">SectorData!E38</f>
        <v>442.05872983518719</v>
      </c>
      <c r="AH153" s="16">
        <f ca="1">SectorData!F38</f>
        <v>6.789846100639692</v>
      </c>
      <c r="AI153" s="73"/>
      <c r="AJ153" s="66">
        <f ca="1">SectorData!G38</f>
        <v>63.99413816317491</v>
      </c>
      <c r="AK153" s="66">
        <f ca="1">SectorData!H38</f>
        <v>336.33343582338239</v>
      </c>
      <c r="AL153"/>
      <c r="AM153"/>
    </row>
    <row r="154" spans="31:39">
      <c r="AE154" s="17" t="str">
        <f ca="1">SectorData!B39</f>
        <v>Consumer Products</v>
      </c>
      <c r="AF154" s="17">
        <f ca="1">SectorData!C39</f>
        <v>15</v>
      </c>
      <c r="AG154" s="66">
        <f ca="1">SectorData!E39</f>
        <v>362.45523630489856</v>
      </c>
      <c r="AH154" s="16">
        <f ca="1">SectorData!F39</f>
        <v>27.588951431091349</v>
      </c>
      <c r="AI154" s="73"/>
      <c r="AJ154" s="66">
        <f ca="1">SectorData!G39</f>
        <v>12.144551895617289</v>
      </c>
      <c r="AK154" s="66">
        <f ca="1">SectorData!H39</f>
        <v>522.4208896360077</v>
      </c>
      <c r="AL154"/>
      <c r="AM154"/>
    </row>
    <row r="155" spans="31:39">
      <c r="AG155" s="66"/>
      <c r="AH155" s="16"/>
      <c r="AI155" s="73"/>
      <c r="AJ155" s="66"/>
      <c r="AK155" s="66"/>
      <c r="AL155"/>
      <c r="AM155"/>
    </row>
    <row r="161" spans="1:2">
      <c r="A161" s="17" t="s">
        <v>162</v>
      </c>
    </row>
    <row r="176" spans="1:2" ht="15">
      <c r="A176" s="63" t="s">
        <v>82</v>
      </c>
      <c r="B176" s="63" t="s">
        <v>82</v>
      </c>
    </row>
    <row r="177" spans="1:2" ht="15">
      <c r="A177" s="63" t="s">
        <v>78</v>
      </c>
      <c r="B177" s="63" t="s">
        <v>31</v>
      </c>
    </row>
    <row r="178" spans="1:2" ht="15">
      <c r="A178" s="63" t="s">
        <v>74</v>
      </c>
      <c r="B178" s="63" t="s">
        <v>32</v>
      </c>
    </row>
    <row r="179" spans="1:2" ht="15">
      <c r="A179" s="63" t="s">
        <v>86</v>
      </c>
      <c r="B179" s="63" t="s">
        <v>33</v>
      </c>
    </row>
    <row r="180" spans="1:2" ht="15">
      <c r="A180" s="63" t="s">
        <v>80</v>
      </c>
      <c r="B180" s="63" t="s">
        <v>80</v>
      </c>
    </row>
    <row r="181" spans="1:2" ht="15">
      <c r="A181" s="63" t="s">
        <v>22</v>
      </c>
      <c r="B181" s="63" t="s">
        <v>22</v>
      </c>
    </row>
    <row r="182" spans="1:2" ht="15">
      <c r="A182" s="63" t="s">
        <v>23</v>
      </c>
      <c r="B182" s="63" t="s">
        <v>23</v>
      </c>
    </row>
    <row r="183" spans="1:2" ht="15">
      <c r="A183" s="63" t="s">
        <v>77</v>
      </c>
      <c r="B183" s="63" t="s">
        <v>34</v>
      </c>
    </row>
    <row r="184" spans="1:2" ht="15">
      <c r="A184" s="63" t="s">
        <v>25</v>
      </c>
      <c r="B184" s="63" t="s">
        <v>35</v>
      </c>
    </row>
    <row r="185" spans="1:2" ht="15">
      <c r="A185" s="63" t="s">
        <v>79</v>
      </c>
      <c r="B185" s="63" t="s">
        <v>79</v>
      </c>
    </row>
    <row r="186" spans="1:2" ht="15">
      <c r="A186" s="63" t="s">
        <v>76</v>
      </c>
      <c r="B186" s="63" t="s">
        <v>76</v>
      </c>
    </row>
    <row r="187" spans="1:2" ht="15">
      <c r="A187" s="63" t="s">
        <v>71</v>
      </c>
      <c r="B187" s="63" t="s">
        <v>36</v>
      </c>
    </row>
    <row r="188" spans="1:2" ht="15">
      <c r="A188" s="63" t="s">
        <v>24</v>
      </c>
      <c r="B188" s="63" t="s">
        <v>24</v>
      </c>
    </row>
    <row r="189" spans="1:2" ht="15">
      <c r="A189" s="63" t="s">
        <v>81</v>
      </c>
      <c r="B189" s="63" t="s">
        <v>81</v>
      </c>
    </row>
    <row r="190" spans="1:2" ht="15">
      <c r="A190" s="63" t="s">
        <v>75</v>
      </c>
      <c r="B190" s="63" t="s">
        <v>75</v>
      </c>
    </row>
    <row r="191" spans="1:2" ht="15">
      <c r="A191" s="63" t="s">
        <v>73</v>
      </c>
      <c r="B191" s="63" t="s">
        <v>73</v>
      </c>
    </row>
    <row r="192" spans="1:2" ht="15">
      <c r="A192" s="63" t="s">
        <v>72</v>
      </c>
      <c r="B192" s="63" t="s">
        <v>72</v>
      </c>
    </row>
  </sheetData>
  <mergeCells count="3">
    <mergeCell ref="A2:B2"/>
    <mergeCell ref="AF137:AH137"/>
    <mergeCell ref="AJ137:AK137"/>
  </mergeCells>
  <phoneticPr fontId="5" type="noConversion"/>
  <pageMargins left="0.75" right="0.13" top="0.5" bottom="0.25" header="0.5" footer="0.13"/>
  <pageSetup scale="7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Charts2">
    <pageSetUpPr fitToPage="1"/>
  </sheetPr>
  <dimension ref="A1:AG255"/>
  <sheetViews>
    <sheetView zoomScale="70" workbookViewId="0">
      <pane ySplit="4" topLeftCell="A5" activePane="bottomLeft" state="frozen"/>
      <selection activeCell="G74" sqref="G74"/>
      <selection pane="bottomLeft" activeCell="A3" sqref="A3"/>
    </sheetView>
  </sheetViews>
  <sheetFormatPr defaultColWidth="9.140625" defaultRowHeight="12.75"/>
  <cols>
    <col min="1" max="8" width="9.140625" style="17"/>
    <col min="9" max="9" width="13.85546875" style="17" customWidth="1"/>
    <col min="10" max="10" width="13.5703125" style="17" customWidth="1"/>
    <col min="11" max="16" width="9.140625" style="17"/>
    <col min="17" max="17" width="3.7109375" style="17" customWidth="1"/>
    <col min="18" max="21" width="9.140625" style="17"/>
    <col min="22" max="22" width="20" style="17" bestFit="1" customWidth="1"/>
    <col min="23" max="25" width="12.140625" style="17" customWidth="1"/>
    <col min="26" max="26" width="0.85546875" style="70" customWidth="1"/>
    <col min="27" max="27" width="13.28515625" style="17" customWidth="1"/>
    <col min="28" max="28" width="13.7109375" style="17" customWidth="1"/>
    <col min="29" max="32" width="9.140625" style="17"/>
    <col min="33" max="33" width="9.140625" style="55"/>
    <col min="34" max="16384" width="9.140625" style="17"/>
  </cols>
  <sheetData>
    <row r="1" spans="1:33" ht="18">
      <c r="A1" s="9" t="s">
        <v>135</v>
      </c>
      <c r="AG1" s="55" t="s">
        <v>82</v>
      </c>
    </row>
    <row r="2" spans="1:33" ht="15">
      <c r="A2" s="219">
        <v>41334</v>
      </c>
      <c r="B2" s="219"/>
    </row>
    <row r="3" spans="1:33" ht="15.75">
      <c r="A3" s="116" t="s">
        <v>159</v>
      </c>
      <c r="C3" s="74"/>
      <c r="AG3" s="55" t="s">
        <v>78</v>
      </c>
    </row>
    <row r="4" spans="1:33" ht="18" hidden="1">
      <c r="A4" s="52"/>
      <c r="B4" s="52"/>
      <c r="D4" s="75" t="str">
        <f>"Note that the most recent quarter on our fundamental charts - Q1 2013 - is based on a reduced sample of "&amp;EquityMetrics!F66&amp;" issuers out of about "&amp;ROUND(AVERAGE(EquityMetrics!F62:F65)/10,0)*10&amp;" issuers in our full sample."</f>
        <v>Note that the most recent quarter on our fundamental charts - Q1 2013 - is based on a reduced sample of 521 issuers out of about 500 issuers in our full sample.</v>
      </c>
      <c r="E4" s="76"/>
      <c r="F4" s="77"/>
      <c r="G4" s="77"/>
      <c r="H4" s="77"/>
      <c r="I4" s="78"/>
      <c r="J4" s="78"/>
      <c r="K4" s="77"/>
      <c r="L4" s="77"/>
      <c r="M4" s="77"/>
      <c r="N4" s="77"/>
      <c r="O4" s="77"/>
      <c r="P4" s="77"/>
      <c r="Q4" s="77"/>
      <c r="R4" s="77"/>
      <c r="S4" s="77"/>
      <c r="T4" s="79"/>
      <c r="AG4" s="55" t="s">
        <v>74</v>
      </c>
    </row>
    <row r="5" spans="1:33" ht="15">
      <c r="A5" s="52"/>
      <c r="B5" s="52"/>
      <c r="E5" s="29"/>
      <c r="AG5" s="55" t="s">
        <v>86</v>
      </c>
    </row>
    <row r="6" spans="1:33">
      <c r="E6" s="29"/>
      <c r="AG6" s="55" t="s">
        <v>80</v>
      </c>
    </row>
    <row r="7" spans="1:33">
      <c r="B7" s="30"/>
      <c r="C7" s="18"/>
      <c r="D7" s="18"/>
      <c r="E7" s="31"/>
      <c r="F7" s="20"/>
      <c r="G7" s="20"/>
      <c r="H7" s="20"/>
      <c r="I7" s="20"/>
      <c r="J7" s="20"/>
      <c r="AG7" s="55" t="s">
        <v>22</v>
      </c>
    </row>
    <row r="8" spans="1:33">
      <c r="B8" s="30"/>
      <c r="C8" s="18"/>
      <c r="D8" s="18"/>
      <c r="E8" s="31"/>
      <c r="F8" s="20"/>
      <c r="G8" s="20"/>
      <c r="H8" s="20"/>
      <c r="I8" s="20"/>
      <c r="J8" s="20"/>
      <c r="AG8" s="55" t="s">
        <v>23</v>
      </c>
    </row>
    <row r="9" spans="1:33">
      <c r="B9" s="30"/>
      <c r="C9" s="18"/>
      <c r="D9" s="18"/>
      <c r="E9" s="31"/>
      <c r="F9" s="20"/>
      <c r="G9" s="20"/>
      <c r="H9" s="20"/>
      <c r="I9" s="20"/>
      <c r="J9" s="20"/>
      <c r="AG9" s="55" t="s">
        <v>77</v>
      </c>
    </row>
    <row r="10" spans="1:33">
      <c r="B10" s="30"/>
      <c r="C10" s="18"/>
      <c r="D10" s="18"/>
      <c r="E10" s="31"/>
      <c r="F10" s="20"/>
      <c r="G10" s="20"/>
      <c r="H10" s="20"/>
      <c r="I10" s="20"/>
      <c r="J10" s="20"/>
      <c r="AG10" s="55" t="s">
        <v>25</v>
      </c>
    </row>
    <row r="11" spans="1:33">
      <c r="B11" s="30"/>
      <c r="C11" s="18"/>
      <c r="D11" s="18"/>
      <c r="E11" s="31"/>
      <c r="F11" s="20"/>
      <c r="G11" s="20"/>
      <c r="H11" s="20"/>
      <c r="I11" s="20"/>
      <c r="J11" s="20"/>
      <c r="AG11" s="55" t="s">
        <v>79</v>
      </c>
    </row>
    <row r="12" spans="1:33">
      <c r="B12" s="30"/>
      <c r="C12" s="18"/>
      <c r="D12" s="18"/>
      <c r="E12" s="31"/>
      <c r="F12" s="20"/>
      <c r="G12" s="20"/>
      <c r="H12" s="20"/>
      <c r="I12" s="20"/>
      <c r="J12" s="20"/>
      <c r="AG12" s="55" t="s">
        <v>76</v>
      </c>
    </row>
    <row r="13" spans="1:33">
      <c r="B13" s="30"/>
      <c r="C13" s="18"/>
      <c r="D13" s="18"/>
      <c r="E13" s="31"/>
      <c r="F13" s="20"/>
      <c r="G13" s="20"/>
      <c r="H13" s="20"/>
      <c r="I13" s="20"/>
      <c r="J13" s="20"/>
      <c r="AG13" s="55" t="s">
        <v>71</v>
      </c>
    </row>
    <row r="14" spans="1:33">
      <c r="B14" s="30"/>
      <c r="C14" s="18"/>
      <c r="D14" s="18"/>
      <c r="E14" s="31"/>
      <c r="F14" s="20"/>
      <c r="G14" s="20"/>
      <c r="H14" s="20"/>
      <c r="I14" s="20"/>
      <c r="J14" s="20"/>
      <c r="AG14" s="55" t="s">
        <v>24</v>
      </c>
    </row>
    <row r="15" spans="1:33">
      <c r="B15" s="30"/>
      <c r="C15" s="18"/>
      <c r="D15" s="18"/>
      <c r="E15" s="31"/>
      <c r="F15" s="20"/>
      <c r="G15" s="20"/>
      <c r="H15" s="20"/>
      <c r="I15" s="20"/>
      <c r="J15" s="20"/>
      <c r="AG15" s="55" t="s">
        <v>81</v>
      </c>
    </row>
    <row r="16" spans="1:33">
      <c r="B16" s="30"/>
      <c r="C16" s="18"/>
      <c r="D16" s="18"/>
      <c r="E16" s="31"/>
      <c r="F16" s="20"/>
      <c r="G16" s="20"/>
      <c r="H16" s="20"/>
      <c r="I16" s="20"/>
      <c r="J16" s="20"/>
      <c r="AG16" s="55" t="s">
        <v>75</v>
      </c>
    </row>
    <row r="17" spans="2:33">
      <c r="B17" s="30"/>
      <c r="C17" s="18"/>
      <c r="D17" s="18"/>
      <c r="E17" s="31"/>
      <c r="F17" s="20"/>
      <c r="G17" s="20"/>
      <c r="H17" s="20"/>
      <c r="I17" s="20"/>
      <c r="J17" s="20"/>
      <c r="AG17" s="55" t="s">
        <v>73</v>
      </c>
    </row>
    <row r="18" spans="2:33">
      <c r="B18" s="30"/>
      <c r="C18" s="18"/>
      <c r="D18" s="18"/>
      <c r="E18" s="31"/>
      <c r="F18" s="20"/>
      <c r="G18" s="20"/>
      <c r="H18" s="20"/>
      <c r="I18" s="20"/>
      <c r="J18" s="20"/>
      <c r="AG18" s="55" t="s">
        <v>72</v>
      </c>
    </row>
    <row r="19" spans="2:33">
      <c r="B19" s="30"/>
      <c r="C19" s="18"/>
      <c r="D19" s="18"/>
      <c r="E19" s="31"/>
      <c r="F19" s="20"/>
      <c r="G19" s="20"/>
      <c r="H19" s="20"/>
      <c r="I19" s="20"/>
      <c r="J19" s="20"/>
    </row>
    <row r="20" spans="2:33">
      <c r="B20" s="30"/>
      <c r="C20" s="18"/>
      <c r="D20" s="18"/>
      <c r="E20" s="31"/>
      <c r="F20" s="20"/>
      <c r="G20" s="20"/>
      <c r="H20" s="20"/>
      <c r="I20" s="20"/>
      <c r="J20" s="20"/>
    </row>
    <row r="21" spans="2:33">
      <c r="B21" s="30"/>
      <c r="C21" s="18"/>
      <c r="D21" s="18"/>
      <c r="E21" s="31"/>
      <c r="F21" s="20"/>
      <c r="G21" s="20"/>
      <c r="H21" s="20"/>
      <c r="I21" s="20"/>
      <c r="J21" s="20"/>
    </row>
    <row r="22" spans="2:33">
      <c r="B22" s="30"/>
      <c r="C22" s="18"/>
      <c r="D22" s="18"/>
      <c r="E22" s="31"/>
      <c r="F22" s="20"/>
      <c r="G22" s="20"/>
      <c r="H22" s="20"/>
      <c r="I22" s="20"/>
      <c r="J22" s="20"/>
    </row>
    <row r="23" spans="2:33">
      <c r="B23" s="30"/>
      <c r="C23" s="18"/>
      <c r="D23" s="18"/>
      <c r="E23" s="31"/>
      <c r="F23" s="20"/>
      <c r="G23" s="20"/>
      <c r="H23" s="20"/>
      <c r="I23" s="20"/>
      <c r="J23" s="20"/>
    </row>
    <row r="24" spans="2:33">
      <c r="B24" s="30"/>
      <c r="C24" s="18"/>
      <c r="D24" s="18"/>
      <c r="E24" s="31"/>
      <c r="F24" s="20"/>
      <c r="G24" s="20"/>
      <c r="H24" s="20"/>
      <c r="I24" s="20"/>
      <c r="J24" s="20"/>
    </row>
    <row r="25" spans="2:33">
      <c r="B25" s="30"/>
      <c r="C25" s="18"/>
      <c r="D25" s="18"/>
      <c r="E25" s="31"/>
      <c r="F25" s="20"/>
      <c r="G25" s="20"/>
      <c r="H25" s="20"/>
      <c r="I25" s="20"/>
      <c r="J25" s="20"/>
    </row>
    <row r="26" spans="2:33">
      <c r="B26" s="30"/>
      <c r="C26" s="18"/>
      <c r="D26" s="18"/>
      <c r="E26" s="31"/>
      <c r="F26" s="20"/>
      <c r="G26" s="20"/>
      <c r="H26" s="20"/>
      <c r="I26" s="20"/>
      <c r="J26" s="20"/>
    </row>
    <row r="27" spans="2:33">
      <c r="B27" s="30"/>
      <c r="C27" s="18"/>
      <c r="D27" s="18"/>
      <c r="E27" s="31"/>
      <c r="F27" s="20"/>
      <c r="G27" s="20"/>
      <c r="H27" s="20"/>
      <c r="I27" s="20"/>
      <c r="J27" s="20"/>
    </row>
    <row r="28" spans="2:33">
      <c r="B28" s="30"/>
      <c r="C28" s="18"/>
      <c r="D28" s="18"/>
      <c r="E28" s="31"/>
      <c r="F28" s="20"/>
      <c r="G28" s="20"/>
      <c r="H28" s="20"/>
      <c r="I28" s="20"/>
      <c r="J28" s="20"/>
    </row>
    <row r="29" spans="2:33">
      <c r="B29" s="30"/>
      <c r="C29" s="18"/>
      <c r="D29" s="18"/>
      <c r="E29" s="31"/>
      <c r="F29" s="20"/>
      <c r="G29" s="20"/>
      <c r="H29" s="20"/>
      <c r="I29" s="20"/>
      <c r="J29" s="20"/>
    </row>
    <row r="30" spans="2:33">
      <c r="B30" s="30"/>
      <c r="C30" s="18"/>
      <c r="D30" s="18"/>
      <c r="E30" s="31"/>
      <c r="F30" s="20"/>
      <c r="G30" s="20"/>
      <c r="H30" s="20"/>
      <c r="I30" s="20"/>
      <c r="J30" s="20"/>
    </row>
    <row r="31" spans="2:33">
      <c r="B31" s="30"/>
      <c r="C31" s="18"/>
      <c r="D31" s="18"/>
      <c r="E31" s="31"/>
      <c r="F31" s="20"/>
      <c r="G31" s="20"/>
      <c r="H31" s="20"/>
      <c r="I31" s="20"/>
      <c r="J31" s="20"/>
    </row>
    <row r="32" spans="2:33">
      <c r="B32" s="30"/>
      <c r="C32" s="18"/>
      <c r="D32" s="18"/>
      <c r="E32" s="31"/>
      <c r="F32" s="20"/>
      <c r="G32" s="20"/>
      <c r="H32" s="20"/>
      <c r="I32" s="20"/>
      <c r="J32" s="20"/>
    </row>
    <row r="33" spans="2:10">
      <c r="B33" s="30"/>
      <c r="C33" s="18"/>
      <c r="D33" s="18"/>
      <c r="E33" s="31"/>
      <c r="F33" s="20"/>
      <c r="G33" s="20"/>
      <c r="H33" s="20"/>
      <c r="I33" s="20"/>
      <c r="J33" s="20"/>
    </row>
    <row r="34" spans="2:10">
      <c r="B34" s="30"/>
      <c r="C34" s="18"/>
      <c r="D34" s="18"/>
      <c r="E34" s="31"/>
      <c r="F34" s="20"/>
      <c r="G34" s="20"/>
      <c r="H34" s="20"/>
      <c r="I34" s="20"/>
      <c r="J34" s="20"/>
    </row>
    <row r="35" spans="2:10">
      <c r="B35" s="30"/>
      <c r="C35" s="18"/>
      <c r="D35" s="18"/>
      <c r="E35" s="31"/>
      <c r="F35" s="20"/>
      <c r="G35" s="20"/>
      <c r="H35" s="20"/>
      <c r="I35" s="20"/>
      <c r="J35" s="20"/>
    </row>
    <row r="36" spans="2:10">
      <c r="B36" s="30"/>
      <c r="C36" s="18"/>
      <c r="D36" s="18"/>
      <c r="E36" s="31"/>
      <c r="F36" s="20"/>
      <c r="G36" s="20"/>
      <c r="H36" s="20"/>
      <c r="I36" s="20"/>
      <c r="J36" s="20"/>
    </row>
    <row r="37" spans="2:10">
      <c r="B37" s="30"/>
      <c r="C37" s="18"/>
      <c r="D37" s="18"/>
      <c r="E37" s="31"/>
      <c r="F37" s="20"/>
      <c r="G37" s="20"/>
      <c r="H37" s="20"/>
      <c r="I37" s="20"/>
      <c r="J37" s="20"/>
    </row>
    <row r="38" spans="2:10">
      <c r="B38" s="30"/>
      <c r="C38" s="18"/>
      <c r="D38" s="18"/>
      <c r="E38" s="31"/>
      <c r="F38" s="20"/>
      <c r="G38" s="20"/>
      <c r="H38" s="20"/>
      <c r="I38" s="20"/>
      <c r="J38" s="20"/>
    </row>
    <row r="39" spans="2:10">
      <c r="B39" s="30"/>
      <c r="C39" s="18"/>
      <c r="D39" s="18"/>
      <c r="E39" s="31"/>
      <c r="F39" s="20"/>
      <c r="G39" s="20"/>
      <c r="H39" s="20"/>
      <c r="I39" s="20"/>
      <c r="J39" s="20"/>
    </row>
    <row r="40" spans="2:10">
      <c r="B40" s="30"/>
      <c r="C40" s="18"/>
      <c r="D40" s="18"/>
      <c r="E40" s="31"/>
      <c r="F40" s="20"/>
      <c r="G40" s="20"/>
      <c r="H40" s="20"/>
      <c r="I40" s="20"/>
      <c r="J40" s="20"/>
    </row>
    <row r="41" spans="2:10">
      <c r="B41" s="30"/>
      <c r="C41" s="18"/>
      <c r="D41" s="18"/>
      <c r="E41" s="31"/>
      <c r="F41" s="20"/>
      <c r="G41" s="20"/>
      <c r="H41" s="20"/>
      <c r="I41" s="20"/>
      <c r="J41" s="20"/>
    </row>
    <row r="42" spans="2:10">
      <c r="B42" s="30"/>
      <c r="C42" s="18"/>
      <c r="D42" s="18"/>
      <c r="E42" s="31"/>
      <c r="F42" s="20"/>
      <c r="G42" s="20"/>
      <c r="H42" s="20"/>
      <c r="I42" s="20"/>
      <c r="J42" s="20"/>
    </row>
    <row r="43" spans="2:10">
      <c r="B43" s="30"/>
      <c r="C43" s="18"/>
      <c r="D43" s="18"/>
      <c r="E43" s="31"/>
      <c r="F43" s="20"/>
      <c r="G43" s="20"/>
      <c r="H43" s="20"/>
      <c r="I43" s="20"/>
      <c r="J43" s="20"/>
    </row>
    <row r="44" spans="2:10">
      <c r="B44" s="30"/>
      <c r="C44" s="18"/>
      <c r="D44" s="18"/>
      <c r="E44" s="31"/>
      <c r="F44" s="20"/>
      <c r="G44" s="20"/>
      <c r="H44" s="20"/>
      <c r="I44" s="20"/>
      <c r="J44" s="20"/>
    </row>
    <row r="45" spans="2:10">
      <c r="B45" s="30"/>
      <c r="C45" s="18"/>
      <c r="D45" s="18"/>
      <c r="E45" s="31"/>
      <c r="F45" s="20"/>
      <c r="G45" s="20"/>
      <c r="H45" s="20"/>
      <c r="I45" s="20"/>
      <c r="J45" s="20"/>
    </row>
    <row r="46" spans="2:10">
      <c r="B46" s="30"/>
      <c r="C46" s="18"/>
      <c r="D46" s="18"/>
      <c r="E46" s="31"/>
      <c r="F46" s="20"/>
      <c r="G46" s="20"/>
      <c r="H46" s="20"/>
      <c r="I46" s="20"/>
      <c r="J46" s="20"/>
    </row>
    <row r="47" spans="2:10">
      <c r="B47" s="30"/>
      <c r="C47" s="18"/>
      <c r="D47" s="18"/>
      <c r="E47" s="31"/>
      <c r="F47" s="20"/>
      <c r="G47" s="20"/>
      <c r="H47" s="20"/>
      <c r="I47" s="20"/>
      <c r="J47" s="20"/>
    </row>
    <row r="48" spans="2:10">
      <c r="B48" s="30"/>
      <c r="C48" s="18"/>
      <c r="D48" s="18"/>
      <c r="E48" s="31"/>
      <c r="F48" s="20"/>
      <c r="G48" s="20"/>
      <c r="H48" s="20"/>
      <c r="I48" s="20"/>
      <c r="J48" s="20"/>
    </row>
    <row r="49" spans="2:10">
      <c r="B49" s="30"/>
      <c r="C49" s="18"/>
      <c r="D49" s="18"/>
      <c r="E49" s="31"/>
      <c r="F49" s="20"/>
      <c r="G49" s="20"/>
      <c r="H49" s="20"/>
      <c r="I49" s="20"/>
      <c r="J49" s="20"/>
    </row>
    <row r="50" spans="2:10">
      <c r="B50" s="30"/>
      <c r="C50" s="18"/>
      <c r="D50" s="18"/>
      <c r="E50" s="31"/>
      <c r="F50" s="20"/>
      <c r="G50" s="20"/>
      <c r="H50" s="20"/>
      <c r="I50" s="20"/>
      <c r="J50" s="20"/>
    </row>
    <row r="51" spans="2:10">
      <c r="B51" s="30"/>
      <c r="C51" s="18"/>
      <c r="D51" s="18"/>
      <c r="E51" s="31"/>
      <c r="F51" s="20"/>
      <c r="G51" s="20"/>
      <c r="H51" s="20"/>
      <c r="I51" s="20"/>
      <c r="J51" s="20"/>
    </row>
    <row r="52" spans="2:10">
      <c r="B52" s="30"/>
      <c r="C52" s="18"/>
      <c r="D52" s="18"/>
      <c r="E52" s="31"/>
      <c r="F52" s="20"/>
      <c r="G52" s="20"/>
      <c r="H52" s="20"/>
      <c r="I52" s="20"/>
      <c r="J52" s="20"/>
    </row>
    <row r="53" spans="2:10">
      <c r="B53" s="30"/>
      <c r="C53" s="18"/>
      <c r="D53" s="18"/>
      <c r="E53" s="31"/>
      <c r="F53" s="20"/>
      <c r="G53" s="20"/>
      <c r="H53" s="20"/>
      <c r="I53" s="20"/>
      <c r="J53" s="20"/>
    </row>
    <row r="54" spans="2:10">
      <c r="B54" s="30"/>
      <c r="C54" s="18"/>
      <c r="D54" s="18"/>
      <c r="E54" s="31"/>
      <c r="F54" s="20"/>
      <c r="G54" s="20"/>
      <c r="H54" s="20"/>
      <c r="I54" s="20"/>
      <c r="J54" s="20"/>
    </row>
    <row r="55" spans="2:10">
      <c r="B55" s="30"/>
      <c r="C55" s="18"/>
      <c r="D55" s="18"/>
      <c r="E55" s="31"/>
      <c r="F55" s="20"/>
      <c r="G55" s="20"/>
      <c r="H55" s="20"/>
      <c r="I55" s="20"/>
      <c r="J55" s="20"/>
    </row>
    <row r="56" spans="2:10">
      <c r="B56" s="30"/>
      <c r="C56" s="18"/>
      <c r="D56" s="18"/>
      <c r="E56" s="31"/>
      <c r="F56" s="20"/>
      <c r="G56" s="20"/>
      <c r="H56" s="20"/>
      <c r="I56" s="20"/>
      <c r="J56" s="20"/>
    </row>
    <row r="57" spans="2:10">
      <c r="B57" s="30"/>
      <c r="C57" s="18"/>
      <c r="D57" s="18"/>
      <c r="E57" s="31"/>
      <c r="F57" s="20"/>
      <c r="G57" s="20"/>
      <c r="H57" s="20"/>
      <c r="I57" s="20"/>
      <c r="J57" s="20"/>
    </row>
    <row r="58" spans="2:10">
      <c r="B58" s="30"/>
      <c r="C58" s="18"/>
      <c r="D58" s="18"/>
      <c r="E58" s="31"/>
      <c r="F58" s="20"/>
      <c r="G58" s="20"/>
      <c r="H58" s="20"/>
      <c r="I58" s="20"/>
      <c r="J58" s="20"/>
    </row>
    <row r="59" spans="2:10">
      <c r="B59" s="30"/>
      <c r="C59" s="18"/>
      <c r="D59" s="18"/>
      <c r="E59" s="31"/>
      <c r="F59" s="20"/>
      <c r="G59" s="20"/>
      <c r="H59" s="20"/>
      <c r="I59" s="20"/>
      <c r="J59" s="20"/>
    </row>
    <row r="60" spans="2:10">
      <c r="B60" s="30"/>
      <c r="C60" s="18"/>
      <c r="D60" s="18"/>
      <c r="E60" s="31"/>
      <c r="F60" s="20"/>
      <c r="G60" s="20"/>
      <c r="H60" s="20"/>
      <c r="I60" s="20"/>
      <c r="J60" s="20"/>
    </row>
    <row r="61" spans="2:10">
      <c r="B61" s="30"/>
      <c r="C61" s="18"/>
      <c r="D61" s="18"/>
      <c r="E61" s="31"/>
      <c r="F61" s="20"/>
      <c r="G61" s="20"/>
      <c r="H61" s="20"/>
      <c r="I61" s="20"/>
      <c r="J61" s="20"/>
    </row>
    <row r="62" spans="2:10">
      <c r="B62" s="30"/>
      <c r="C62" s="18"/>
      <c r="D62" s="18"/>
      <c r="E62" s="31"/>
      <c r="F62" s="20"/>
      <c r="G62" s="20"/>
      <c r="H62" s="20"/>
      <c r="I62" s="20"/>
      <c r="J62" s="20"/>
    </row>
    <row r="63" spans="2:10">
      <c r="B63" s="30"/>
      <c r="C63" s="18"/>
      <c r="D63" s="18"/>
      <c r="E63" s="31"/>
      <c r="F63" s="20"/>
      <c r="G63" s="20"/>
      <c r="H63" s="20"/>
      <c r="I63" s="20"/>
      <c r="J63" s="20"/>
    </row>
    <row r="64" spans="2:10">
      <c r="B64" s="30"/>
      <c r="C64" s="18"/>
      <c r="D64" s="18"/>
      <c r="E64" s="31"/>
      <c r="F64" s="20"/>
      <c r="G64" s="20"/>
      <c r="H64" s="20"/>
      <c r="I64" s="20"/>
      <c r="J64" s="20"/>
    </row>
    <row r="65" spans="2:10">
      <c r="B65" s="30"/>
      <c r="C65" s="18"/>
      <c r="D65" s="18"/>
      <c r="E65" s="31"/>
      <c r="F65" s="20"/>
      <c r="G65" s="20"/>
      <c r="H65" s="20"/>
      <c r="I65" s="20"/>
      <c r="J65" s="20"/>
    </row>
    <row r="66" spans="2:10">
      <c r="B66" s="30"/>
      <c r="C66" s="18"/>
      <c r="D66" s="18"/>
      <c r="E66" s="31"/>
      <c r="F66" s="20"/>
      <c r="G66" s="20"/>
      <c r="H66" s="20"/>
      <c r="I66" s="20"/>
      <c r="J66" s="20"/>
    </row>
    <row r="67" spans="2:10">
      <c r="B67" s="30"/>
      <c r="C67" s="18"/>
      <c r="D67" s="18"/>
      <c r="E67" s="31"/>
      <c r="F67" s="20"/>
      <c r="G67" s="20"/>
      <c r="H67" s="20"/>
      <c r="I67" s="20"/>
      <c r="J67" s="20"/>
    </row>
    <row r="68" spans="2:10">
      <c r="B68" s="30"/>
      <c r="C68" s="18"/>
      <c r="D68" s="18"/>
      <c r="E68" s="31"/>
      <c r="F68" s="20"/>
      <c r="G68" s="20"/>
      <c r="H68" s="20"/>
      <c r="I68" s="20"/>
      <c r="J68" s="20"/>
    </row>
    <row r="69" spans="2:10">
      <c r="B69" s="30"/>
      <c r="C69" s="18"/>
      <c r="D69" s="18"/>
      <c r="E69" s="31"/>
      <c r="F69" s="20"/>
      <c r="G69" s="20"/>
      <c r="H69" s="20"/>
      <c r="I69" s="20"/>
      <c r="J69" s="20"/>
    </row>
    <row r="70" spans="2:10">
      <c r="B70" s="30"/>
      <c r="C70" s="18"/>
      <c r="D70" s="18"/>
      <c r="E70" s="31"/>
      <c r="F70" s="20"/>
      <c r="G70" s="20"/>
      <c r="H70" s="20"/>
      <c r="I70" s="20"/>
      <c r="J70" s="20"/>
    </row>
    <row r="71" spans="2:10">
      <c r="B71" s="30"/>
      <c r="C71" s="18"/>
      <c r="D71" s="18"/>
      <c r="E71" s="31"/>
      <c r="F71" s="20"/>
      <c r="G71" s="20"/>
      <c r="H71" s="20"/>
      <c r="I71" s="20"/>
      <c r="J71" s="20"/>
    </row>
    <row r="72" spans="2:10">
      <c r="B72" s="30"/>
      <c r="C72" s="18"/>
      <c r="D72" s="18"/>
      <c r="E72" s="31"/>
      <c r="F72" s="20"/>
      <c r="G72" s="20"/>
      <c r="H72" s="20"/>
      <c r="I72" s="20"/>
      <c r="J72" s="20"/>
    </row>
    <row r="73" spans="2:10">
      <c r="B73" s="30"/>
      <c r="C73" s="18"/>
      <c r="D73" s="18"/>
      <c r="E73" s="31"/>
      <c r="F73" s="20"/>
      <c r="G73" s="20"/>
      <c r="H73" s="20"/>
      <c r="I73" s="20"/>
      <c r="J73" s="20"/>
    </row>
    <row r="74" spans="2:10">
      <c r="B74" s="30"/>
      <c r="C74" s="18"/>
      <c r="D74" s="18"/>
      <c r="E74" s="31"/>
      <c r="F74" s="20"/>
      <c r="G74" s="20"/>
      <c r="H74" s="20"/>
      <c r="I74" s="20"/>
      <c r="J74" s="20"/>
    </row>
    <row r="75" spans="2:10">
      <c r="B75" s="30"/>
      <c r="C75" s="18"/>
      <c r="D75" s="18"/>
      <c r="E75" s="31"/>
      <c r="F75" s="20"/>
      <c r="G75" s="20"/>
      <c r="H75" s="20"/>
      <c r="I75" s="20"/>
      <c r="J75" s="20"/>
    </row>
    <row r="76" spans="2:10">
      <c r="B76" s="30"/>
      <c r="C76" s="18"/>
      <c r="D76" s="18"/>
      <c r="E76" s="31"/>
      <c r="F76" s="20"/>
      <c r="G76" s="20"/>
      <c r="H76" s="20"/>
      <c r="I76" s="20"/>
      <c r="J76" s="20"/>
    </row>
    <row r="77" spans="2:10">
      <c r="B77" s="30"/>
      <c r="C77" s="18"/>
      <c r="D77" s="18"/>
      <c r="E77" s="31"/>
      <c r="F77" s="20"/>
      <c r="G77" s="20"/>
      <c r="H77" s="20"/>
      <c r="I77" s="20"/>
      <c r="J77" s="20"/>
    </row>
    <row r="78" spans="2:10">
      <c r="B78" s="30"/>
      <c r="C78" s="18"/>
      <c r="D78" s="18"/>
      <c r="E78" s="31"/>
      <c r="F78" s="20"/>
      <c r="G78" s="20"/>
      <c r="H78" s="20"/>
      <c r="I78" s="20"/>
      <c r="J78" s="20"/>
    </row>
    <row r="79" spans="2:10">
      <c r="B79" s="30"/>
      <c r="C79" s="18"/>
      <c r="D79" s="18"/>
      <c r="E79" s="31"/>
      <c r="F79" s="20"/>
      <c r="G79" s="20"/>
      <c r="H79" s="20"/>
      <c r="I79" s="20"/>
      <c r="J79" s="20"/>
    </row>
    <row r="80" spans="2:10">
      <c r="B80" s="30"/>
      <c r="C80" s="18"/>
      <c r="D80" s="18"/>
      <c r="E80" s="31"/>
      <c r="F80" s="20"/>
      <c r="G80" s="20"/>
      <c r="H80" s="20"/>
      <c r="I80" s="20"/>
      <c r="J80" s="20"/>
    </row>
    <row r="81" spans="2:28">
      <c r="B81" s="30"/>
      <c r="C81" s="18"/>
      <c r="D81" s="18"/>
      <c r="E81" s="31"/>
      <c r="F81" s="20"/>
      <c r="G81" s="20"/>
      <c r="H81" s="20"/>
      <c r="I81" s="20"/>
      <c r="J81" s="20"/>
    </row>
    <row r="82" spans="2:28">
      <c r="B82" s="30"/>
      <c r="C82" s="18"/>
      <c r="D82" s="18"/>
      <c r="E82" s="31"/>
      <c r="F82" s="20"/>
      <c r="G82" s="20"/>
      <c r="H82" s="20"/>
      <c r="I82" s="20"/>
      <c r="J82" s="20"/>
    </row>
    <row r="83" spans="2:28">
      <c r="B83" s="30"/>
      <c r="C83" s="18"/>
      <c r="D83" s="18"/>
      <c r="E83" s="31"/>
      <c r="F83" s="20"/>
      <c r="G83" s="20"/>
      <c r="H83" s="20"/>
      <c r="I83" s="20"/>
      <c r="J83" s="20"/>
    </row>
    <row r="84" spans="2:28">
      <c r="B84" s="30"/>
      <c r="C84" s="18"/>
      <c r="D84" s="18"/>
      <c r="E84" s="31"/>
      <c r="F84" s="20"/>
      <c r="G84" s="20"/>
      <c r="H84" s="20"/>
      <c r="I84" s="20"/>
      <c r="J84" s="20"/>
    </row>
    <row r="85" spans="2:28">
      <c r="B85" s="30"/>
      <c r="C85" s="18"/>
      <c r="D85" s="18"/>
      <c r="E85" s="31"/>
      <c r="F85" s="20"/>
      <c r="G85" s="20"/>
      <c r="H85" s="20"/>
      <c r="I85" s="20"/>
      <c r="J85" s="20"/>
      <c r="V85" s="68"/>
      <c r="W85" s="220" t="s">
        <v>134</v>
      </c>
      <c r="X85" s="220"/>
      <c r="Y85" s="220"/>
      <c r="Z85" s="71"/>
      <c r="AA85" s="220" t="s">
        <v>56</v>
      </c>
      <c r="AB85" s="220"/>
    </row>
    <row r="86" spans="2:28">
      <c r="B86" s="30"/>
      <c r="C86" s="18"/>
      <c r="D86" s="18"/>
      <c r="E86" s="31"/>
      <c r="F86" s="20"/>
      <c r="G86" s="20"/>
      <c r="H86" s="20"/>
      <c r="I86" s="20"/>
      <c r="J86" s="20"/>
      <c r="V86" s="45" t="s">
        <v>26</v>
      </c>
      <c r="W86" s="69" t="s">
        <v>133</v>
      </c>
      <c r="X86" s="8" t="s">
        <v>63</v>
      </c>
      <c r="Y86" s="8" t="s">
        <v>57</v>
      </c>
      <c r="Z86" s="72"/>
      <c r="AA86" s="69" t="s">
        <v>12</v>
      </c>
      <c r="AB86" s="69" t="s">
        <v>13</v>
      </c>
    </row>
    <row r="87" spans="2:28">
      <c r="B87" s="30"/>
      <c r="C87" s="18"/>
      <c r="D87" s="18"/>
      <c r="E87" s="31"/>
      <c r="F87" s="20"/>
      <c r="G87" s="20"/>
      <c r="H87" s="20"/>
      <c r="I87" s="20"/>
      <c r="J87" s="20"/>
      <c r="V87" s="17" t="str">
        <f ca="1">SectorData!B24</f>
        <v>Energy</v>
      </c>
      <c r="W87" s="17">
        <f ca="1">SectorData!C24</f>
        <v>56</v>
      </c>
      <c r="X87" s="66">
        <f ca="1">SectorData!E24</f>
        <v>762.8605800020747</v>
      </c>
      <c r="Y87" s="16">
        <f ca="1">SectorData!F24</f>
        <v>6.3392703147294496</v>
      </c>
      <c r="Z87" s="73"/>
      <c r="AA87" s="66">
        <f ca="1">SectorData!G24</f>
        <v>-296.00754856541931</v>
      </c>
      <c r="AB87" s="66">
        <f ca="1">SectorData!H24</f>
        <v>276.62325634236271</v>
      </c>
    </row>
    <row r="88" spans="2:28">
      <c r="B88" s="30"/>
      <c r="C88" s="18"/>
      <c r="D88" s="18"/>
      <c r="E88" s="31"/>
      <c r="F88" s="20"/>
      <c r="G88" s="20"/>
      <c r="H88" s="20"/>
      <c r="I88" s="20"/>
      <c r="J88" s="20"/>
      <c r="V88" s="17" t="str">
        <f ca="1">SectorData!B25</f>
        <v>Materials</v>
      </c>
      <c r="W88" s="17">
        <f ca="1">SectorData!C25</f>
        <v>48</v>
      </c>
      <c r="X88" s="66">
        <f ca="1">SectorData!E25</f>
        <v>321.35549439459709</v>
      </c>
      <c r="Y88" s="16">
        <f ca="1">SectorData!F25</f>
        <v>3.4371449791278477</v>
      </c>
      <c r="Z88" s="73"/>
      <c r="AA88" s="66">
        <f ca="1">SectorData!G25</f>
        <v>10.03417128751237</v>
      </c>
      <c r="AB88" s="66">
        <f ca="1">SectorData!H25</f>
        <v>264.18313156346272</v>
      </c>
    </row>
    <row r="89" spans="2:28">
      <c r="B89" s="30"/>
      <c r="C89" s="18"/>
      <c r="D89" s="18"/>
      <c r="E89" s="31"/>
      <c r="F89" s="20"/>
      <c r="G89" s="20"/>
      <c r="H89" s="20"/>
      <c r="I89" s="20"/>
      <c r="J89" s="20"/>
      <c r="V89" s="17" t="str">
        <f ca="1">SectorData!B26</f>
        <v>Transportation</v>
      </c>
      <c r="W89" s="17">
        <f ca="1">SectorData!C26</f>
        <v>6</v>
      </c>
      <c r="X89" s="66">
        <f ca="1">SectorData!E26</f>
        <v>482.34896236776183</v>
      </c>
      <c r="Y89" s="16">
        <f ca="1">SectorData!F26</f>
        <v>4.951144295254319</v>
      </c>
      <c r="Z89" s="73"/>
      <c r="AA89" s="66">
        <f ca="1">SectorData!G26</f>
        <v>45.389617967136047</v>
      </c>
      <c r="AB89" s="66">
        <f ca="1">SectorData!H26</f>
        <v>240.05246780126328</v>
      </c>
    </row>
    <row r="90" spans="2:28">
      <c r="B90" s="30"/>
      <c r="C90" s="18"/>
      <c r="D90" s="18"/>
      <c r="E90" s="31"/>
      <c r="F90" s="20"/>
      <c r="G90" s="20"/>
      <c r="H90" s="20"/>
      <c r="I90" s="20"/>
      <c r="J90" s="20"/>
      <c r="V90" s="17" t="str">
        <f ca="1">SectorData!B27</f>
        <v>Health Care</v>
      </c>
      <c r="W90" s="17">
        <f ca="1">SectorData!C27</f>
        <v>24</v>
      </c>
      <c r="X90" s="66">
        <f ca="1">SectorData!E27</f>
        <v>517.47691575163128</v>
      </c>
      <c r="Y90" s="16">
        <f ca="1">SectorData!F27</f>
        <v>6.1751918226265889</v>
      </c>
      <c r="Z90" s="73"/>
      <c r="AA90" s="66">
        <f ca="1">SectorData!G27</f>
        <v>47.671749902955362</v>
      </c>
      <c r="AB90" s="66">
        <f ca="1">SectorData!H27</f>
        <v>185.10326497831741</v>
      </c>
    </row>
    <row r="91" spans="2:28">
      <c r="B91" s="30"/>
      <c r="C91" s="18"/>
      <c r="D91" s="18"/>
      <c r="E91" s="31"/>
      <c r="F91" s="20"/>
      <c r="G91" s="20"/>
      <c r="H91" s="20"/>
      <c r="I91" s="20"/>
      <c r="J91" s="20"/>
      <c r="V91" s="17" t="str">
        <f ca="1">SectorData!B28</f>
        <v>Automotive</v>
      </c>
      <c r="W91" s="17">
        <f ca="1">SectorData!C28</f>
        <v>12</v>
      </c>
      <c r="X91" s="66">
        <f ca="1">SectorData!E28</f>
        <v>419.44408029110406</v>
      </c>
      <c r="Y91" s="16">
        <f ca="1">SectorData!F28</f>
        <v>5.1543658848315266</v>
      </c>
      <c r="Z91" s="73"/>
      <c r="AA91" s="66">
        <f ca="1">SectorData!G28</f>
        <v>32.304574889221669</v>
      </c>
      <c r="AB91" s="66">
        <f ca="1">SectorData!H28</f>
        <v>338.52226080931979</v>
      </c>
    </row>
    <row r="92" spans="2:28">
      <c r="B92" s="30"/>
      <c r="C92" s="18"/>
      <c r="D92" s="18"/>
      <c r="E92" s="31"/>
      <c r="F92" s="20"/>
      <c r="G92" s="20"/>
      <c r="H92" s="20"/>
      <c r="I92" s="20"/>
      <c r="J92" s="20"/>
      <c r="V92" s="17" t="str">
        <f ca="1">SectorData!B29</f>
        <v>Utilities</v>
      </c>
      <c r="W92" s="17">
        <f ca="1">SectorData!C29</f>
        <v>5</v>
      </c>
      <c r="X92" s="66">
        <f ca="1">SectorData!E29</f>
        <v>235.57450939471016</v>
      </c>
      <c r="Y92" s="16">
        <f ca="1">SectorData!F29</f>
        <v>5.7423037296200299</v>
      </c>
      <c r="Z92" s="73"/>
      <c r="AA92" s="66">
        <f ca="1">SectorData!G29</f>
        <v>17.145474225015544</v>
      </c>
      <c r="AB92" s="66">
        <f ca="1">SectorData!H29</f>
        <v>224.91702837999</v>
      </c>
    </row>
    <row r="93" spans="2:28">
      <c r="B93" s="30"/>
      <c r="C93" s="18"/>
      <c r="D93" s="18"/>
      <c r="E93" s="31"/>
      <c r="F93" s="20"/>
      <c r="G93" s="20"/>
      <c r="H93" s="20"/>
      <c r="I93" s="20"/>
      <c r="J93" s="20"/>
      <c r="V93" s="17" t="str">
        <f ca="1">SectorData!B30</f>
        <v>Media</v>
      </c>
      <c r="W93" s="17">
        <f ca="1">SectorData!C30</f>
        <v>24</v>
      </c>
      <c r="X93" s="66">
        <f ca="1">SectorData!E30</f>
        <v>268.88046841483327</v>
      </c>
      <c r="Y93" s="16">
        <f ca="1">SectorData!F30</f>
        <v>5.1575996575485323</v>
      </c>
      <c r="Z93" s="73"/>
      <c r="AA93" s="66">
        <f ca="1">SectorData!G30</f>
        <v>27.27816844319776</v>
      </c>
      <c r="AB93" s="66">
        <f ca="1">SectorData!H30</f>
        <v>263.41670920449923</v>
      </c>
    </row>
    <row r="94" spans="2:28">
      <c r="B94" s="30"/>
      <c r="C94" s="18"/>
      <c r="D94" s="18"/>
      <c r="E94" s="31"/>
      <c r="F94" s="20"/>
      <c r="G94" s="20"/>
      <c r="H94" s="20"/>
      <c r="I94" s="20"/>
      <c r="J94" s="20"/>
      <c r="V94" s="17" t="str">
        <f ca="1">SectorData!B31</f>
        <v>Food</v>
      </c>
      <c r="W94" s="17">
        <f ca="1">SectorData!C31</f>
        <v>10</v>
      </c>
      <c r="X94" s="66">
        <f ca="1">SectorData!E31</f>
        <v>400.55184992314099</v>
      </c>
      <c r="Y94" s="16">
        <f ca="1">SectorData!F31</f>
        <v>7.0645199391160212</v>
      </c>
      <c r="Z94" s="73"/>
      <c r="AA94" s="66">
        <f ca="1">SectorData!G31</f>
        <v>46.736581590443329</v>
      </c>
      <c r="AB94" s="66">
        <f ca="1">SectorData!H31</f>
        <v>143.75183450243165</v>
      </c>
    </row>
    <row r="95" spans="2:28">
      <c r="B95" s="30"/>
      <c r="C95" s="18"/>
      <c r="D95" s="18"/>
      <c r="E95" s="31"/>
      <c r="F95" s="20"/>
      <c r="G95" s="20"/>
      <c r="H95" s="20"/>
      <c r="I95" s="20"/>
      <c r="J95" s="20"/>
      <c r="V95" s="17" t="str">
        <f ca="1">SectorData!B32</f>
        <v>Capital Goods</v>
      </c>
      <c r="W95" s="17">
        <f ca="1">SectorData!C32</f>
        <v>22</v>
      </c>
      <c r="X95" s="66">
        <f ca="1">SectorData!E32</f>
        <v>367.07312846116525</v>
      </c>
      <c r="Y95" s="16">
        <f ca="1">SectorData!F32</f>
        <v>5.5446610740735647</v>
      </c>
      <c r="Z95" s="73"/>
      <c r="AA95" s="66">
        <f ca="1">SectorData!G32</f>
        <v>28.176607130608019</v>
      </c>
      <c r="AB95" s="66">
        <f ca="1">SectorData!H32</f>
        <v>406.69034387372375</v>
      </c>
    </row>
    <row r="96" spans="2:28">
      <c r="B96" s="30"/>
      <c r="C96" s="18"/>
      <c r="D96" s="18"/>
      <c r="E96" s="31"/>
      <c r="F96" s="20"/>
      <c r="G96" s="20"/>
      <c r="H96" s="20"/>
      <c r="I96" s="20"/>
      <c r="J96" s="20"/>
      <c r="V96" s="17" t="str">
        <f ca="1">SectorData!B33</f>
        <v>Telecommunications</v>
      </c>
      <c r="W96" s="17">
        <f ca="1">SectorData!C33</f>
        <v>22</v>
      </c>
      <c r="X96" s="66">
        <f ca="1">SectorData!E33</f>
        <v>474.16778654776687</v>
      </c>
      <c r="Y96" s="16">
        <f ca="1">SectorData!F33</f>
        <v>7.6700749192984006</v>
      </c>
      <c r="Z96" s="73"/>
      <c r="AA96" s="66">
        <f ca="1">SectorData!G33</f>
        <v>48.227474464903381</v>
      </c>
      <c r="AB96" s="66">
        <f ca="1">SectorData!H33</f>
        <v>240.42824799588726</v>
      </c>
    </row>
    <row r="97" spans="2:28">
      <c r="B97" s="30"/>
      <c r="C97" s="18"/>
      <c r="D97" s="18"/>
      <c r="E97" s="31"/>
      <c r="F97" s="20"/>
      <c r="G97" s="20"/>
      <c r="H97" s="20"/>
      <c r="I97" s="20"/>
      <c r="J97" s="20"/>
      <c r="V97" s="17" t="str">
        <f ca="1">SectorData!B34</f>
        <v>Commercial Services</v>
      </c>
      <c r="W97" s="17">
        <f ca="1">SectorData!C34</f>
        <v>28</v>
      </c>
      <c r="X97" s="66">
        <f ca="1">SectorData!E34</f>
        <v>290.45725816806447</v>
      </c>
      <c r="Y97" s="16">
        <f ca="1">SectorData!F34</f>
        <v>4.714593231288144</v>
      </c>
      <c r="Z97" s="73"/>
      <c r="AA97" s="66">
        <f ca="1">SectorData!G34</f>
        <v>46.517542989035064</v>
      </c>
      <c r="AB97" s="66">
        <f ca="1">SectorData!H34</f>
        <v>349.69901501212451</v>
      </c>
    </row>
    <row r="98" spans="2:28">
      <c r="B98" s="30"/>
      <c r="C98" s="18"/>
      <c r="D98" s="18"/>
      <c r="E98" s="31"/>
      <c r="F98" s="20"/>
      <c r="G98" s="20"/>
      <c r="H98" s="20"/>
      <c r="I98" s="20"/>
      <c r="J98" s="20"/>
      <c r="V98" s="17" t="str">
        <f ca="1">SectorData!B35</f>
        <v>Gaming</v>
      </c>
      <c r="W98" s="17">
        <f ca="1">SectorData!C35</f>
        <v>9</v>
      </c>
      <c r="X98" s="66">
        <f ca="1">SectorData!E35</f>
        <v>270.92126050996069</v>
      </c>
      <c r="Y98" s="16">
        <f ca="1">SectorData!F35</f>
        <v>7.1505117808826375</v>
      </c>
      <c r="Z98" s="73"/>
      <c r="AA98" s="66">
        <f ca="1">SectorData!G35</f>
        <v>30.618186300553454</v>
      </c>
      <c r="AB98" s="66">
        <f ca="1">SectorData!H35</f>
        <v>266.11114174618092</v>
      </c>
    </row>
    <row r="99" spans="2:28">
      <c r="B99" s="30"/>
      <c r="C99" s="18"/>
      <c r="D99" s="18"/>
      <c r="E99" s="31"/>
      <c r="F99" s="20"/>
      <c r="G99" s="20"/>
      <c r="H99" s="20"/>
      <c r="I99" s="20"/>
      <c r="J99" s="20"/>
      <c r="V99" s="17" t="str">
        <f ca="1">SectorData!B36</f>
        <v>Hotels &amp; Leisure</v>
      </c>
      <c r="W99" s="17">
        <f ca="1">SectorData!C36</f>
        <v>13</v>
      </c>
      <c r="X99" s="66">
        <f ca="1">SectorData!E36</f>
        <v>188.82563085659041</v>
      </c>
      <c r="Y99" s="16">
        <f ca="1">SectorData!F36</f>
        <v>4.6259810809725987</v>
      </c>
      <c r="Z99" s="73"/>
      <c r="AA99" s="66">
        <f ca="1">SectorData!G36</f>
        <v>35.815257015961969</v>
      </c>
      <c r="AB99" s="66">
        <f ca="1">SectorData!H36</f>
        <v>206.69256265638194</v>
      </c>
    </row>
    <row r="100" spans="2:28">
      <c r="B100" s="30"/>
      <c r="C100" s="18"/>
      <c r="D100" s="18"/>
      <c r="E100" s="31"/>
      <c r="F100" s="20"/>
      <c r="G100" s="20"/>
      <c r="H100" s="20"/>
      <c r="I100" s="20"/>
      <c r="J100" s="20"/>
      <c r="V100" s="17" t="str">
        <f ca="1">SectorData!B37</f>
        <v>Technology</v>
      </c>
      <c r="W100" s="17">
        <f ca="1">SectorData!C37</f>
        <v>22</v>
      </c>
      <c r="X100" s="66">
        <f ca="1">SectorData!E37</f>
        <v>200.33437044677098</v>
      </c>
      <c r="Y100" s="16">
        <f ca="1">SectorData!F37</f>
        <v>4.8741275104768516</v>
      </c>
      <c r="Z100" s="73"/>
      <c r="AA100" s="66">
        <f ca="1">SectorData!G37</f>
        <v>37.270801862957832</v>
      </c>
      <c r="AB100" s="66">
        <f ca="1">SectorData!H37</f>
        <v>292.54479090673806</v>
      </c>
    </row>
    <row r="101" spans="2:28">
      <c r="B101" s="30"/>
      <c r="C101" s="18"/>
      <c r="D101" s="18"/>
      <c r="E101" s="31"/>
      <c r="F101" s="20"/>
      <c r="G101" s="20"/>
      <c r="H101" s="20"/>
      <c r="I101" s="20"/>
      <c r="J101" s="20"/>
      <c r="V101" s="17" t="str">
        <f ca="1">SectorData!B38</f>
        <v>Retail</v>
      </c>
      <c r="W101" s="17">
        <f ca="1">SectorData!C38</f>
        <v>17</v>
      </c>
      <c r="X101" s="66">
        <f ca="1">SectorData!E38</f>
        <v>442.05872983518719</v>
      </c>
      <c r="Y101" s="16">
        <f ca="1">SectorData!F38</f>
        <v>6.789846100639692</v>
      </c>
      <c r="Z101" s="73"/>
      <c r="AA101" s="66">
        <f ca="1">SectorData!G38</f>
        <v>63.99413816317491</v>
      </c>
      <c r="AB101" s="66">
        <f ca="1">SectorData!H38</f>
        <v>336.33343582338239</v>
      </c>
    </row>
    <row r="102" spans="2:28">
      <c r="B102" s="30"/>
      <c r="C102" s="18"/>
      <c r="D102" s="18"/>
      <c r="E102" s="31"/>
      <c r="F102" s="20"/>
      <c r="G102" s="20"/>
      <c r="H102" s="20"/>
      <c r="I102" s="20"/>
      <c r="J102" s="20"/>
      <c r="V102" s="17" t="str">
        <f ca="1">SectorData!B39</f>
        <v>Consumer Products</v>
      </c>
      <c r="W102" s="17">
        <f ca="1">SectorData!C39</f>
        <v>15</v>
      </c>
      <c r="X102" s="66">
        <f ca="1">SectorData!E39</f>
        <v>362.45523630489856</v>
      </c>
      <c r="Y102" s="16">
        <f ca="1">SectorData!F39</f>
        <v>27.588951431091349</v>
      </c>
      <c r="Z102" s="73"/>
      <c r="AA102" s="66">
        <f ca="1">SectorData!G39</f>
        <v>12.144551895617289</v>
      </c>
      <c r="AB102" s="66">
        <f ca="1">SectorData!H39</f>
        <v>522.4208896360077</v>
      </c>
    </row>
    <row r="103" spans="2:28">
      <c r="B103" s="30"/>
      <c r="C103" s="18"/>
      <c r="D103" s="18"/>
      <c r="E103" s="31"/>
      <c r="F103" s="20"/>
      <c r="G103" s="20"/>
      <c r="H103" s="20"/>
      <c r="I103" s="20"/>
      <c r="J103" s="20"/>
      <c r="V103" s="17">
        <f>SectorData!B40</f>
        <v>0</v>
      </c>
      <c r="W103" s="17">
        <f>SectorData!C40</f>
        <v>0</v>
      </c>
      <c r="X103" s="66">
        <f>SectorData!E40</f>
        <v>0</v>
      </c>
      <c r="Y103" s="16">
        <f>SectorData!F40</f>
        <v>0</v>
      </c>
      <c r="Z103" s="73"/>
      <c r="AA103" s="66">
        <f>SectorData!G40</f>
        <v>0</v>
      </c>
      <c r="AB103" s="66">
        <f>SectorData!H40</f>
        <v>0</v>
      </c>
    </row>
    <row r="104" spans="2:28">
      <c r="B104" s="30"/>
      <c r="C104" s="18"/>
      <c r="D104" s="18"/>
      <c r="E104" s="31"/>
      <c r="F104" s="20"/>
      <c r="G104" s="20"/>
      <c r="H104" s="20"/>
      <c r="I104" s="20"/>
      <c r="J104" s="20"/>
    </row>
    <row r="105" spans="2:28">
      <c r="B105" s="30"/>
      <c r="C105" s="18"/>
      <c r="D105" s="18"/>
      <c r="E105" s="31"/>
      <c r="F105" s="20"/>
      <c r="G105" s="20"/>
      <c r="H105" s="20"/>
      <c r="I105" s="20"/>
      <c r="J105" s="20"/>
    </row>
    <row r="106" spans="2:28">
      <c r="B106" s="30"/>
      <c r="C106" s="18"/>
      <c r="D106" s="18"/>
      <c r="E106" s="31"/>
      <c r="F106" s="20"/>
      <c r="G106" s="20"/>
      <c r="H106" s="20"/>
      <c r="I106" s="20"/>
      <c r="J106" s="20"/>
    </row>
    <row r="107" spans="2:28">
      <c r="B107" s="30"/>
      <c r="C107" s="18"/>
      <c r="D107" s="18"/>
      <c r="E107" s="31"/>
      <c r="F107" s="20"/>
      <c r="G107" s="20"/>
      <c r="H107" s="20"/>
      <c r="I107" s="20"/>
      <c r="J107" s="20"/>
    </row>
    <row r="108" spans="2:28">
      <c r="B108" s="30"/>
      <c r="C108" s="18"/>
      <c r="D108" s="18"/>
      <c r="E108" s="31"/>
      <c r="F108" s="20"/>
      <c r="G108" s="20"/>
      <c r="H108" s="20"/>
      <c r="I108" s="20"/>
      <c r="J108" s="20"/>
    </row>
    <row r="109" spans="2:28">
      <c r="B109" s="30"/>
      <c r="C109" s="18"/>
      <c r="D109" s="18"/>
      <c r="E109" s="31"/>
      <c r="F109" s="20"/>
      <c r="G109" s="20"/>
      <c r="H109" s="20"/>
      <c r="I109" s="20"/>
      <c r="J109" s="20"/>
    </row>
    <row r="110" spans="2:28">
      <c r="B110" s="30"/>
      <c r="C110" s="18"/>
      <c r="D110" s="18"/>
      <c r="E110" s="31"/>
      <c r="F110" s="20"/>
      <c r="G110" s="20"/>
      <c r="H110" s="20"/>
      <c r="I110" s="20"/>
      <c r="J110" s="20"/>
    </row>
    <row r="111" spans="2:28">
      <c r="B111" s="30"/>
      <c r="C111" s="18"/>
      <c r="D111" s="18"/>
      <c r="E111" s="31"/>
      <c r="F111" s="20"/>
      <c r="G111" s="20"/>
      <c r="H111" s="20"/>
      <c r="I111" s="20"/>
      <c r="J111" s="20"/>
    </row>
    <row r="112" spans="2:28">
      <c r="B112" s="30"/>
      <c r="C112" s="18"/>
      <c r="D112" s="18"/>
      <c r="E112" s="31"/>
      <c r="F112" s="20"/>
      <c r="G112" s="20"/>
      <c r="H112" s="20"/>
      <c r="I112" s="20"/>
      <c r="J112" s="20"/>
    </row>
    <row r="113" spans="2:10">
      <c r="B113" s="30"/>
      <c r="C113" s="18"/>
      <c r="D113" s="18"/>
      <c r="E113" s="31"/>
      <c r="F113" s="20"/>
      <c r="G113" s="20"/>
      <c r="H113" s="20"/>
      <c r="I113" s="20"/>
      <c r="J113" s="20"/>
    </row>
    <row r="114" spans="2:10">
      <c r="B114" s="30"/>
      <c r="C114" s="18"/>
      <c r="D114" s="18"/>
      <c r="E114" s="31"/>
      <c r="F114" s="20"/>
      <c r="G114" s="20"/>
      <c r="H114" s="20"/>
      <c r="I114" s="20"/>
      <c r="J114" s="20"/>
    </row>
    <row r="115" spans="2:10">
      <c r="B115" s="30"/>
      <c r="C115" s="18"/>
      <c r="D115" s="18"/>
      <c r="E115" s="31"/>
      <c r="F115" s="20"/>
      <c r="G115" s="20"/>
      <c r="H115" s="20"/>
      <c r="I115" s="20"/>
      <c r="J115" s="20"/>
    </row>
    <row r="116" spans="2:10">
      <c r="B116" s="30"/>
      <c r="C116" s="18"/>
      <c r="D116" s="18"/>
      <c r="E116" s="31"/>
      <c r="F116" s="20"/>
      <c r="G116" s="20"/>
      <c r="H116" s="20"/>
      <c r="I116" s="20"/>
      <c r="J116" s="20"/>
    </row>
    <row r="117" spans="2:10">
      <c r="B117" s="30"/>
      <c r="C117" s="18"/>
      <c r="D117" s="18"/>
      <c r="E117" s="31"/>
      <c r="F117" s="20"/>
      <c r="G117" s="20"/>
      <c r="H117" s="20"/>
      <c r="I117" s="20"/>
      <c r="J117" s="20"/>
    </row>
    <row r="118" spans="2:10">
      <c r="B118" s="30"/>
      <c r="C118" s="18"/>
      <c r="D118" s="18"/>
      <c r="E118" s="31"/>
      <c r="F118" s="20"/>
      <c r="G118" s="20"/>
      <c r="H118" s="20"/>
      <c r="I118" s="20"/>
      <c r="J118" s="20"/>
    </row>
    <row r="119" spans="2:10">
      <c r="B119" s="30"/>
      <c r="C119" s="18"/>
      <c r="D119" s="18"/>
      <c r="E119" s="31"/>
      <c r="F119" s="20"/>
      <c r="G119" s="20"/>
      <c r="H119" s="20"/>
      <c r="I119" s="20"/>
      <c r="J119" s="20"/>
    </row>
    <row r="120" spans="2:10">
      <c r="B120" s="30"/>
      <c r="C120" s="18"/>
      <c r="D120" s="18"/>
      <c r="E120" s="31"/>
      <c r="F120" s="20"/>
      <c r="G120" s="20"/>
      <c r="H120" s="20"/>
      <c r="I120" s="20"/>
      <c r="J120" s="20"/>
    </row>
    <row r="121" spans="2:10">
      <c r="B121" s="30"/>
      <c r="C121" s="18"/>
      <c r="D121" s="18"/>
      <c r="E121" s="31"/>
      <c r="F121" s="20"/>
      <c r="G121" s="20"/>
      <c r="H121" s="20"/>
      <c r="I121" s="20"/>
      <c r="J121" s="20"/>
    </row>
    <row r="132" spans="5:5">
      <c r="E132" s="29"/>
    </row>
    <row r="133" spans="5:5">
      <c r="E133" s="29"/>
    </row>
    <row r="134" spans="5:5">
      <c r="E134" s="29"/>
    </row>
    <row r="147" spans="2:10">
      <c r="B147" s="30"/>
      <c r="C147" s="18"/>
      <c r="D147" s="18"/>
      <c r="E147" s="31"/>
      <c r="F147" s="20"/>
      <c r="G147" s="20"/>
      <c r="H147" s="20"/>
      <c r="I147" s="20"/>
      <c r="J147" s="20"/>
    </row>
    <row r="148" spans="2:10">
      <c r="B148" s="30"/>
      <c r="C148" s="18"/>
      <c r="D148" s="18"/>
      <c r="E148" s="31"/>
      <c r="F148" s="20"/>
      <c r="G148" s="20"/>
      <c r="H148" s="20"/>
      <c r="I148" s="20"/>
      <c r="J148" s="20"/>
    </row>
    <row r="149" spans="2:10">
      <c r="B149" s="30"/>
      <c r="C149" s="18"/>
      <c r="D149" s="18"/>
      <c r="E149" s="31"/>
      <c r="F149" s="20"/>
      <c r="G149" s="20"/>
      <c r="H149" s="20"/>
      <c r="I149" s="20"/>
      <c r="J149" s="20"/>
    </row>
    <row r="150" spans="2:10">
      <c r="B150" s="30"/>
      <c r="C150" s="18"/>
      <c r="D150" s="18"/>
      <c r="E150" s="31"/>
      <c r="F150" s="20"/>
      <c r="G150" s="20"/>
      <c r="H150" s="20"/>
      <c r="I150" s="20"/>
      <c r="J150" s="20"/>
    </row>
    <row r="151" spans="2:10">
      <c r="B151" s="30"/>
      <c r="C151" s="18"/>
      <c r="D151" s="18"/>
      <c r="E151" s="31"/>
      <c r="F151" s="20"/>
      <c r="G151" s="20"/>
      <c r="H151" s="20"/>
      <c r="I151" s="20"/>
      <c r="J151" s="20"/>
    </row>
    <row r="152" spans="2:10">
      <c r="B152" s="30"/>
      <c r="C152" s="18"/>
      <c r="D152" s="18"/>
      <c r="E152" s="31"/>
      <c r="F152" s="20"/>
      <c r="G152" s="20"/>
      <c r="H152" s="20"/>
      <c r="I152" s="20"/>
      <c r="J152" s="20"/>
    </row>
    <row r="153" spans="2:10">
      <c r="B153" s="30"/>
      <c r="C153" s="18"/>
      <c r="D153" s="18"/>
      <c r="E153" s="31"/>
      <c r="F153" s="20"/>
      <c r="G153" s="20"/>
      <c r="H153" s="20"/>
      <c r="I153" s="20"/>
      <c r="J153" s="20"/>
    </row>
    <row r="154" spans="2:10">
      <c r="B154" s="30"/>
      <c r="C154" s="18"/>
      <c r="D154" s="18"/>
      <c r="E154" s="31"/>
      <c r="F154" s="20"/>
      <c r="G154" s="20"/>
      <c r="H154" s="20"/>
      <c r="I154" s="20"/>
      <c r="J154" s="20"/>
    </row>
    <row r="155" spans="2:10">
      <c r="B155" s="30"/>
      <c r="C155" s="18"/>
      <c r="D155" s="18"/>
      <c r="E155" s="31"/>
      <c r="F155" s="20"/>
      <c r="G155" s="20"/>
      <c r="H155" s="20"/>
      <c r="I155" s="20"/>
      <c r="J155" s="20"/>
    </row>
    <row r="156" spans="2:10">
      <c r="B156" s="30"/>
      <c r="C156" s="18"/>
      <c r="D156" s="18"/>
      <c r="E156" s="31"/>
      <c r="F156" s="20"/>
      <c r="G156" s="20"/>
      <c r="H156" s="20"/>
      <c r="I156" s="20"/>
      <c r="J156" s="20"/>
    </row>
    <row r="157" spans="2:10">
      <c r="B157" s="30"/>
      <c r="C157" s="18"/>
      <c r="D157" s="18"/>
      <c r="E157" s="31"/>
      <c r="F157" s="20"/>
      <c r="G157" s="20"/>
      <c r="H157" s="20"/>
      <c r="I157" s="20"/>
      <c r="J157" s="20"/>
    </row>
    <row r="158" spans="2:10">
      <c r="B158" s="30"/>
      <c r="C158" s="18"/>
      <c r="D158" s="18"/>
      <c r="E158" s="31"/>
      <c r="F158" s="20"/>
      <c r="G158" s="20"/>
      <c r="H158" s="20"/>
      <c r="I158" s="20"/>
      <c r="J158" s="20"/>
    </row>
    <row r="159" spans="2:10">
      <c r="B159" s="30"/>
      <c r="C159" s="18"/>
      <c r="D159" s="18"/>
      <c r="E159" s="31"/>
      <c r="F159" s="20"/>
      <c r="G159" s="20"/>
      <c r="H159" s="20"/>
      <c r="I159" s="20"/>
      <c r="J159" s="20"/>
    </row>
    <row r="160" spans="2:10">
      <c r="B160" s="30"/>
      <c r="C160" s="18"/>
      <c r="D160" s="18"/>
      <c r="E160" s="20"/>
      <c r="F160" s="20"/>
      <c r="G160" s="20"/>
      <c r="H160" s="20"/>
      <c r="I160" s="20"/>
      <c r="J160" s="20"/>
    </row>
    <row r="161" spans="2:22">
      <c r="B161" s="30"/>
      <c r="C161" s="18"/>
      <c r="D161" s="18"/>
      <c r="E161" s="20"/>
      <c r="F161" s="20"/>
      <c r="G161" s="20"/>
      <c r="H161" s="20"/>
      <c r="I161" s="20"/>
      <c r="J161" s="20"/>
    </row>
    <row r="162" spans="2:22">
      <c r="B162" s="30"/>
      <c r="C162" s="18"/>
      <c r="D162" s="18"/>
      <c r="E162" s="20"/>
      <c r="F162" s="20"/>
      <c r="G162" s="20"/>
      <c r="H162" s="20"/>
      <c r="I162" s="20"/>
      <c r="J162" s="20"/>
    </row>
    <row r="163" spans="2:22">
      <c r="B163" s="30"/>
      <c r="C163" s="18"/>
      <c r="D163" s="18"/>
      <c r="E163" s="20"/>
      <c r="F163" s="20"/>
      <c r="G163" s="20"/>
      <c r="H163" s="20"/>
      <c r="I163" s="20"/>
      <c r="J163" s="20"/>
    </row>
    <row r="164" spans="2:22">
      <c r="B164" s="30"/>
      <c r="C164" s="18"/>
      <c r="D164" s="18"/>
      <c r="E164" s="20"/>
      <c r="F164" s="20"/>
      <c r="G164" s="20"/>
      <c r="H164" s="20"/>
      <c r="I164" s="20"/>
      <c r="J164" s="20"/>
    </row>
    <row r="165" spans="2:22">
      <c r="B165" s="30"/>
      <c r="C165" s="18"/>
      <c r="D165" s="18"/>
      <c r="E165" s="20"/>
      <c r="F165" s="20"/>
      <c r="G165" s="20"/>
      <c r="H165" s="20"/>
      <c r="I165" s="20"/>
      <c r="J165" s="20"/>
    </row>
    <row r="166" spans="2:22">
      <c r="B166" s="30"/>
      <c r="C166" s="18"/>
      <c r="D166" s="18"/>
      <c r="E166" s="20"/>
      <c r="F166" s="20"/>
      <c r="G166" s="20"/>
      <c r="H166" s="20"/>
      <c r="I166" s="20"/>
      <c r="J166" s="20"/>
    </row>
    <row r="167" spans="2:22">
      <c r="B167" s="30"/>
      <c r="C167" s="18"/>
      <c r="D167" s="18"/>
      <c r="E167" s="20"/>
      <c r="F167" s="20"/>
      <c r="G167" s="20"/>
      <c r="H167" s="20"/>
      <c r="I167" s="20"/>
      <c r="J167" s="20"/>
    </row>
    <row r="168" spans="2:22">
      <c r="B168" s="30"/>
      <c r="C168" s="18"/>
      <c r="D168" s="18"/>
      <c r="E168" s="20"/>
      <c r="F168" s="20"/>
      <c r="G168" s="20"/>
      <c r="H168" s="20"/>
      <c r="I168" s="20"/>
      <c r="J168" s="20"/>
    </row>
    <row r="169" spans="2:22">
      <c r="B169" s="30"/>
      <c r="C169" s="18"/>
      <c r="D169" s="18"/>
      <c r="E169" s="20"/>
      <c r="F169" s="20"/>
      <c r="G169" s="20"/>
      <c r="H169" s="20"/>
      <c r="I169" s="20"/>
      <c r="J169" s="20"/>
    </row>
    <row r="170" spans="2:22">
      <c r="B170" s="30"/>
      <c r="C170" s="18"/>
      <c r="D170" s="18"/>
      <c r="E170" s="20"/>
      <c r="F170" s="20"/>
      <c r="G170" s="20"/>
      <c r="H170" s="20"/>
      <c r="I170" s="20"/>
      <c r="J170" s="20"/>
      <c r="V170" s="32"/>
    </row>
    <row r="200" spans="1:29">
      <c r="AC200" s="67"/>
    </row>
    <row r="201" spans="1:29">
      <c r="A201" s="17" t="s">
        <v>162</v>
      </c>
    </row>
    <row r="239" spans="1:2" ht="15">
      <c r="A239" s="63" t="s">
        <v>82</v>
      </c>
      <c r="B239" s="63" t="s">
        <v>82</v>
      </c>
    </row>
    <row r="240" spans="1:2" ht="15">
      <c r="A240" s="63" t="s">
        <v>78</v>
      </c>
      <c r="B240" s="63" t="s">
        <v>31</v>
      </c>
    </row>
    <row r="241" spans="1:2" ht="15">
      <c r="A241" s="63" t="s">
        <v>74</v>
      </c>
      <c r="B241" s="63" t="s">
        <v>32</v>
      </c>
    </row>
    <row r="242" spans="1:2" ht="15">
      <c r="A242" s="63" t="s">
        <v>86</v>
      </c>
      <c r="B242" s="63" t="s">
        <v>33</v>
      </c>
    </row>
    <row r="243" spans="1:2" ht="15">
      <c r="A243" s="63" t="s">
        <v>80</v>
      </c>
      <c r="B243" s="63" t="s">
        <v>80</v>
      </c>
    </row>
    <row r="244" spans="1:2" ht="15">
      <c r="A244" s="63" t="s">
        <v>22</v>
      </c>
      <c r="B244" s="63" t="s">
        <v>22</v>
      </c>
    </row>
    <row r="245" spans="1:2" ht="15">
      <c r="A245" s="63" t="s">
        <v>23</v>
      </c>
      <c r="B245" s="63" t="s">
        <v>23</v>
      </c>
    </row>
    <row r="246" spans="1:2" ht="15">
      <c r="A246" s="63" t="s">
        <v>77</v>
      </c>
      <c r="B246" s="63" t="s">
        <v>34</v>
      </c>
    </row>
    <row r="247" spans="1:2" ht="15">
      <c r="A247" s="63" t="s">
        <v>25</v>
      </c>
      <c r="B247" s="63" t="s">
        <v>35</v>
      </c>
    </row>
    <row r="248" spans="1:2" ht="15">
      <c r="A248" s="63" t="s">
        <v>79</v>
      </c>
      <c r="B248" s="63" t="s">
        <v>79</v>
      </c>
    </row>
    <row r="249" spans="1:2" ht="15">
      <c r="A249" s="63" t="s">
        <v>76</v>
      </c>
      <c r="B249" s="63" t="s">
        <v>76</v>
      </c>
    </row>
    <row r="250" spans="1:2" ht="15">
      <c r="A250" s="63" t="s">
        <v>71</v>
      </c>
      <c r="B250" s="63" t="s">
        <v>36</v>
      </c>
    </row>
    <row r="251" spans="1:2" ht="15">
      <c r="A251" s="63" t="s">
        <v>24</v>
      </c>
      <c r="B251" s="63" t="s">
        <v>24</v>
      </c>
    </row>
    <row r="252" spans="1:2" ht="15">
      <c r="A252" s="63" t="s">
        <v>81</v>
      </c>
      <c r="B252" s="63" t="s">
        <v>81</v>
      </c>
    </row>
    <row r="253" spans="1:2" ht="15">
      <c r="A253" s="63" t="s">
        <v>75</v>
      </c>
      <c r="B253" s="63" t="s">
        <v>75</v>
      </c>
    </row>
    <row r="254" spans="1:2" ht="15">
      <c r="A254" s="63" t="s">
        <v>73</v>
      </c>
      <c r="B254" s="63" t="s">
        <v>73</v>
      </c>
    </row>
    <row r="255" spans="1:2" ht="15">
      <c r="A255" s="63" t="s">
        <v>72</v>
      </c>
      <c r="B255" s="63" t="s">
        <v>72</v>
      </c>
    </row>
  </sheetData>
  <mergeCells count="3">
    <mergeCell ref="A2:B2"/>
    <mergeCell ref="W85:Y85"/>
    <mergeCell ref="AA85:AB85"/>
  </mergeCells>
  <phoneticPr fontId="5" type="noConversion"/>
  <hyperlinks>
    <hyperlink ref="A3" r:id="rId1"/>
  </hyperlinks>
  <pageMargins left="0.75" right="0.13" top="0.5" bottom="0.25" header="0.5" footer="0.13"/>
  <pageSetup scale="22"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CG117"/>
  <sheetViews>
    <sheetView zoomScale="85" zoomScaleNormal="85" workbookViewId="0">
      <pane ySplit="2" topLeftCell="A63" activePane="bottomLeft" state="frozen"/>
      <selection activeCell="T77" activeCellId="1" sqref="O57 T77"/>
      <selection pane="bottomLeft" activeCell="A88" sqref="A88"/>
    </sheetView>
  </sheetViews>
  <sheetFormatPr defaultRowHeight="12.75"/>
  <cols>
    <col min="1" max="1" width="10.28515625" style="22" bestFit="1" customWidth="1"/>
    <col min="3" max="4" width="10.28515625" bestFit="1" customWidth="1"/>
    <col min="5" max="7" width="9.28515625" bestFit="1" customWidth="1"/>
    <col min="8" max="8" width="10.85546875" style="22" hidden="1" customWidth="1"/>
    <col min="9" max="9" width="7.28515625" style="2" customWidth="1"/>
    <col min="11" max="11" width="4" customWidth="1"/>
    <col min="12" max="12" width="9.5703125" style="22" hidden="1" customWidth="1"/>
    <col min="14" max="15" width="10.28515625" bestFit="1" customWidth="1"/>
    <col min="16" max="18" width="9.28515625" bestFit="1" customWidth="1"/>
    <col min="19" max="19" width="10.85546875" style="22" hidden="1" customWidth="1"/>
    <col min="20" max="20" width="8.5703125" style="2" customWidth="1"/>
    <col min="22" max="22" width="4.42578125" customWidth="1"/>
    <col min="23" max="23" width="4.42578125" style="22" hidden="1" customWidth="1"/>
    <col min="25" max="25" width="10.28515625" bestFit="1" customWidth="1"/>
    <col min="26" max="29" width="9.28515625" bestFit="1" customWidth="1"/>
    <col min="30" max="30" width="9.28515625" style="22" hidden="1" customWidth="1"/>
    <col min="31" max="31" width="9.140625" style="2"/>
    <col min="33" max="33" width="4.7109375" customWidth="1"/>
    <col min="34" max="34" width="10.28515625" style="22" hidden="1" customWidth="1"/>
    <col min="36" max="36" width="10.28515625" bestFit="1" customWidth="1"/>
    <col min="37" max="40" width="9.28515625" bestFit="1" customWidth="1"/>
    <col min="41" max="41" width="9.28515625" style="22" hidden="1" customWidth="1"/>
    <col min="42" max="42" width="9.140625" style="2"/>
    <col min="44" max="44" width="3.85546875" customWidth="1"/>
    <col min="45" max="45" width="11.140625" style="22" customWidth="1"/>
    <col min="46" max="46" width="7" style="13" customWidth="1"/>
    <col min="47" max="50" width="6.140625" style="12" customWidth="1"/>
    <col min="51" max="51" width="3.28515625" customWidth="1"/>
    <col min="52" max="52" width="12.140625" style="22" customWidth="1"/>
    <col min="53" max="53" width="7" style="13" customWidth="1"/>
    <col min="54" max="57" width="6.140625" style="12" customWidth="1"/>
    <col min="58" max="58" width="3.7109375" customWidth="1"/>
    <col min="59" max="59" width="11.7109375" style="22" customWidth="1"/>
    <col min="60" max="60" width="7" style="13" customWidth="1"/>
    <col min="61" max="61" width="8.42578125" style="12" customWidth="1"/>
    <col min="62" max="64" width="6.140625" style="12" customWidth="1"/>
    <col min="66" max="66" width="11.140625" style="22" customWidth="1"/>
    <col min="67" max="67" width="7" style="13" customWidth="1"/>
    <col min="68" max="71" width="6.140625" style="12" customWidth="1"/>
    <col min="72" max="72" width="3.28515625" customWidth="1"/>
    <col min="73" max="73" width="12.140625" style="22" customWidth="1"/>
    <col min="74" max="74" width="7" style="13" customWidth="1"/>
    <col min="75" max="78" width="6.140625" style="12" customWidth="1"/>
    <col min="79" max="79" width="3.7109375" customWidth="1"/>
    <col min="80" max="80" width="11.7109375" style="22" customWidth="1"/>
    <col min="81" max="81" width="7" style="13" customWidth="1"/>
    <col min="82" max="82" width="7.85546875" style="12" customWidth="1"/>
    <col min="83" max="85" width="6.140625" style="12" customWidth="1"/>
  </cols>
  <sheetData>
    <row r="1" spans="1:85">
      <c r="A1" s="221" t="s">
        <v>98</v>
      </c>
      <c r="B1" s="221"/>
      <c r="C1" s="221"/>
      <c r="D1" s="221"/>
      <c r="E1" s="221"/>
      <c r="F1" s="221"/>
      <c r="G1" s="221"/>
      <c r="H1" s="221"/>
      <c r="I1" s="221"/>
      <c r="J1" s="221"/>
      <c r="M1" s="221" t="s">
        <v>99</v>
      </c>
      <c r="N1" s="221"/>
      <c r="O1" s="221"/>
      <c r="P1" s="221"/>
      <c r="Q1" s="221"/>
      <c r="R1" s="221"/>
      <c r="S1" s="221"/>
      <c r="T1" s="221"/>
      <c r="U1" s="221"/>
      <c r="X1" s="221" t="s">
        <v>100</v>
      </c>
      <c r="Y1" s="221"/>
      <c r="Z1" s="221"/>
      <c r="AA1" s="221"/>
      <c r="AB1" s="221"/>
      <c r="AC1" s="221"/>
      <c r="AD1" s="221"/>
      <c r="AE1" s="221"/>
      <c r="AF1" s="221"/>
      <c r="AI1" s="221" t="s">
        <v>37</v>
      </c>
      <c r="AJ1" s="221"/>
      <c r="AK1" s="221"/>
      <c r="AL1" s="221"/>
      <c r="AM1" s="221"/>
      <c r="AN1" s="221"/>
      <c r="AO1" s="221"/>
      <c r="AP1" s="221"/>
      <c r="AQ1" s="221"/>
      <c r="AT1" s="222" t="s">
        <v>360</v>
      </c>
      <c r="AU1" s="222"/>
      <c r="AV1" s="222"/>
      <c r="AW1" s="222"/>
      <c r="AX1" s="222"/>
      <c r="BA1" s="222" t="s">
        <v>361</v>
      </c>
      <c r="BB1" s="222"/>
      <c r="BC1" s="222"/>
      <c r="BD1" s="222"/>
      <c r="BE1" s="222"/>
      <c r="BH1" s="222" t="s">
        <v>362</v>
      </c>
      <c r="BI1" s="222"/>
      <c r="BJ1" s="222"/>
      <c r="BK1" s="222"/>
      <c r="BL1" s="222"/>
      <c r="BO1" s="222" t="s">
        <v>363</v>
      </c>
      <c r="BP1" s="222"/>
      <c r="BQ1" s="222"/>
      <c r="BR1" s="222"/>
      <c r="BS1" s="222"/>
      <c r="BV1" s="222" t="s">
        <v>364</v>
      </c>
      <c r="BW1" s="222"/>
      <c r="BX1" s="222"/>
      <c r="BY1" s="222"/>
      <c r="BZ1" s="222"/>
      <c r="CC1" s="222" t="s">
        <v>365</v>
      </c>
      <c r="CD1" s="222"/>
      <c r="CE1" s="222"/>
      <c r="CF1" s="222"/>
      <c r="CG1" s="222"/>
    </row>
    <row r="2" spans="1:85">
      <c r="A2" s="25" t="s">
        <v>69</v>
      </c>
      <c r="B2" s="7" t="s">
        <v>60</v>
      </c>
      <c r="C2" s="26" t="s">
        <v>101</v>
      </c>
      <c r="D2" s="26" t="s">
        <v>102</v>
      </c>
      <c r="E2" s="26" t="s">
        <v>103</v>
      </c>
      <c r="F2" s="33" t="s">
        <v>29</v>
      </c>
      <c r="G2" s="33" t="s">
        <v>30</v>
      </c>
      <c r="H2" s="64" t="s">
        <v>69</v>
      </c>
      <c r="I2" s="26" t="s">
        <v>38</v>
      </c>
      <c r="J2" s="26" t="s">
        <v>58</v>
      </c>
      <c r="L2" s="25" t="s">
        <v>69</v>
      </c>
      <c r="M2" s="7" t="s">
        <v>60</v>
      </c>
      <c r="N2" s="26" t="s">
        <v>101</v>
      </c>
      <c r="O2" s="26" t="s">
        <v>102</v>
      </c>
      <c r="P2" s="26" t="s">
        <v>103</v>
      </c>
      <c r="Q2" s="33" t="s">
        <v>29</v>
      </c>
      <c r="R2" s="33" t="s">
        <v>30</v>
      </c>
      <c r="S2" s="64" t="s">
        <v>69</v>
      </c>
      <c r="T2" s="26" t="s">
        <v>38</v>
      </c>
      <c r="U2" s="26" t="s">
        <v>99</v>
      </c>
      <c r="W2" s="25" t="s">
        <v>69</v>
      </c>
      <c r="X2" s="7" t="s">
        <v>60</v>
      </c>
      <c r="Y2" s="26" t="s">
        <v>101</v>
      </c>
      <c r="Z2" s="26" t="s">
        <v>102</v>
      </c>
      <c r="AA2" s="26" t="s">
        <v>103</v>
      </c>
      <c r="AB2" s="33" t="s">
        <v>29</v>
      </c>
      <c r="AC2" s="33" t="s">
        <v>30</v>
      </c>
      <c r="AD2" s="64" t="s">
        <v>69</v>
      </c>
      <c r="AE2" s="26" t="s">
        <v>38</v>
      </c>
      <c r="AF2" s="26" t="s">
        <v>100</v>
      </c>
      <c r="AH2" s="22" t="s">
        <v>69</v>
      </c>
      <c r="AI2" s="7" t="s">
        <v>60</v>
      </c>
      <c r="AJ2" s="26" t="s">
        <v>101</v>
      </c>
      <c r="AK2" s="26" t="s">
        <v>102</v>
      </c>
      <c r="AL2" s="26" t="s">
        <v>103</v>
      </c>
      <c r="AM2" s="33" t="s">
        <v>29</v>
      </c>
      <c r="AN2" s="33" t="s">
        <v>30</v>
      </c>
      <c r="AO2" s="64" t="s">
        <v>69</v>
      </c>
      <c r="AP2" s="26" t="s">
        <v>38</v>
      </c>
      <c r="AQ2" s="26" t="s">
        <v>100</v>
      </c>
      <c r="AS2" s="22" t="s">
        <v>69</v>
      </c>
      <c r="AT2" s="33" t="s">
        <v>60</v>
      </c>
      <c r="AU2" s="39" t="s">
        <v>65</v>
      </c>
      <c r="AV2" s="39" t="s">
        <v>53</v>
      </c>
      <c r="AW2" s="39" t="s">
        <v>66</v>
      </c>
      <c r="AX2" s="39" t="s">
        <v>67</v>
      </c>
      <c r="AZ2" s="22" t="s">
        <v>69</v>
      </c>
      <c r="BA2" s="33" t="s">
        <v>60</v>
      </c>
      <c r="BB2" s="39" t="s">
        <v>65</v>
      </c>
      <c r="BC2" s="39" t="s">
        <v>53</v>
      </c>
      <c r="BD2" s="39" t="s">
        <v>66</v>
      </c>
      <c r="BE2" s="39" t="s">
        <v>67</v>
      </c>
      <c r="BG2" s="22" t="s">
        <v>69</v>
      </c>
      <c r="BH2" s="33" t="s">
        <v>60</v>
      </c>
      <c r="BI2" s="39" t="s">
        <v>65</v>
      </c>
      <c r="BJ2" s="39" t="s">
        <v>53</v>
      </c>
      <c r="BK2" s="39" t="s">
        <v>66</v>
      </c>
      <c r="BL2" s="39" t="s">
        <v>67</v>
      </c>
      <c r="BN2" s="22" t="s">
        <v>69</v>
      </c>
      <c r="BO2" s="33" t="s">
        <v>60</v>
      </c>
      <c r="BP2" s="200" t="s">
        <v>367</v>
      </c>
      <c r="BQ2" s="39" t="s">
        <v>53</v>
      </c>
      <c r="BR2" s="200" t="s">
        <v>366</v>
      </c>
      <c r="BS2" s="39" t="s">
        <v>67</v>
      </c>
      <c r="BU2" s="22" t="s">
        <v>69</v>
      </c>
      <c r="BV2" s="33" t="s">
        <v>60</v>
      </c>
      <c r="BW2" s="200" t="s">
        <v>368</v>
      </c>
      <c r="BX2" s="39" t="s">
        <v>53</v>
      </c>
      <c r="BY2" s="200" t="s">
        <v>369</v>
      </c>
      <c r="BZ2" s="39" t="s">
        <v>67</v>
      </c>
      <c r="CB2" s="22" t="s">
        <v>69</v>
      </c>
      <c r="CC2" s="33" t="s">
        <v>60</v>
      </c>
      <c r="CD2" s="200" t="s">
        <v>370</v>
      </c>
      <c r="CE2" s="39" t="s">
        <v>53</v>
      </c>
      <c r="CF2" s="200" t="s">
        <v>371</v>
      </c>
      <c r="CG2" s="39" t="s">
        <v>67</v>
      </c>
    </row>
    <row r="3" spans="1:85">
      <c r="A3" s="22">
        <v>35885</v>
      </c>
      <c r="B3">
        <v>49</v>
      </c>
      <c r="C3" s="2">
        <v>58774.991610050201</v>
      </c>
      <c r="D3" s="2">
        <v>17920.522016525269</v>
      </c>
      <c r="E3" s="2">
        <v>5302.7550091743469</v>
      </c>
      <c r="F3" s="10">
        <v>3.2797589018808329</v>
      </c>
      <c r="G3" s="10">
        <v>3.3794738745276374</v>
      </c>
      <c r="H3" s="14">
        <v>35885</v>
      </c>
      <c r="I3" s="2">
        <v>153.72438757637082</v>
      </c>
      <c r="J3" s="2">
        <f>I3/F3</f>
        <v>46.870636584968175</v>
      </c>
      <c r="L3" s="22">
        <v>35885</v>
      </c>
      <c r="M3">
        <v>85</v>
      </c>
      <c r="N3" s="2">
        <v>59457.442558288574</v>
      </c>
      <c r="O3" s="2">
        <v>15283.345066308975</v>
      </c>
      <c r="P3" s="2">
        <v>5306.1480321884155</v>
      </c>
      <c r="Q3" s="10">
        <v>3.8903422189529824</v>
      </c>
      <c r="R3" s="10">
        <v>2.8803088367675378</v>
      </c>
      <c r="S3" s="14">
        <v>35885</v>
      </c>
      <c r="T3" s="2">
        <v>272.61022220278045</v>
      </c>
      <c r="U3" s="2">
        <f>T3/Q3</f>
        <v>70.073583983094608</v>
      </c>
      <c r="W3" s="22">
        <v>35885</v>
      </c>
      <c r="X3">
        <v>11</v>
      </c>
      <c r="Y3" s="2">
        <v>5118.1229940056801</v>
      </c>
      <c r="Z3" s="2">
        <v>393.65900719165802</v>
      </c>
      <c r="AA3" s="2">
        <v>524.5560085773468</v>
      </c>
      <c r="AB3" s="10">
        <v>13.001412137164323</v>
      </c>
      <c r="AC3" s="10">
        <v>0.75046134398365627</v>
      </c>
      <c r="AD3" s="14">
        <v>35885</v>
      </c>
      <c r="AE3" s="2">
        <v>720.06561921868422</v>
      </c>
      <c r="AF3" s="2">
        <f>AE3/AB3</f>
        <v>55.383646916352149</v>
      </c>
      <c r="AH3" s="22">
        <v>35885</v>
      </c>
      <c r="AI3">
        <v>11</v>
      </c>
      <c r="AJ3" s="2">
        <v>5118.1229940056801</v>
      </c>
      <c r="AK3" s="2">
        <v>393.65900719165802</v>
      </c>
      <c r="AL3" s="2">
        <v>524.5560085773468</v>
      </c>
      <c r="AM3" s="10">
        <v>13.001412137164323</v>
      </c>
      <c r="AN3" s="10">
        <v>0.75046134398365627</v>
      </c>
      <c r="AO3" s="14">
        <v>35885</v>
      </c>
      <c r="AP3" s="2">
        <v>720.06561921868422</v>
      </c>
      <c r="AQ3" s="2">
        <f>AP3/AM3</f>
        <v>55.383646916352149</v>
      </c>
      <c r="AS3" s="22">
        <v>35885</v>
      </c>
      <c r="AT3" s="82">
        <v>33</v>
      </c>
      <c r="AU3" s="83">
        <v>1.532559964516935</v>
      </c>
      <c r="AV3" s="83">
        <v>-4.5434402801247327</v>
      </c>
      <c r="AW3" s="83">
        <v>2.5218448168093266</v>
      </c>
      <c r="AX3" s="83">
        <v>2.1493944021907296</v>
      </c>
      <c r="AZ3" s="22">
        <v>35885</v>
      </c>
      <c r="BA3" s="82">
        <v>61</v>
      </c>
      <c r="BB3" s="83">
        <v>34.215210038563292</v>
      </c>
      <c r="BC3" s="83">
        <v>13.178213035285546</v>
      </c>
      <c r="BD3" s="83">
        <v>4.6820967984705586</v>
      </c>
      <c r="BE3" s="83">
        <v>2.5303205258309536</v>
      </c>
      <c r="BG3" s="22">
        <v>35885</v>
      </c>
      <c r="BH3" s="82">
        <v>12</v>
      </c>
      <c r="BI3" s="83">
        <v>-22.808074520838414</v>
      </c>
      <c r="BJ3" s="83">
        <v>8.8839161288008164</v>
      </c>
      <c r="BK3" s="83">
        <v>-2.2119759291407748</v>
      </c>
      <c r="BL3" s="83">
        <v>-1.0770642567647148</v>
      </c>
      <c r="BN3" s="22">
        <v>35885</v>
      </c>
      <c r="BO3" s="82">
        <v>27</v>
      </c>
      <c r="BP3" s="83">
        <v>5.6091324332361525</v>
      </c>
      <c r="BQ3" s="83">
        <v>-6.0934548840076541</v>
      </c>
      <c r="BR3" s="83">
        <v>2.99521048330742</v>
      </c>
      <c r="BS3" s="83">
        <v>2.4184672575624733</v>
      </c>
      <c r="BU3" s="22">
        <v>35885</v>
      </c>
      <c r="BV3" s="82">
        <v>46</v>
      </c>
      <c r="BW3" s="83">
        <v>57.894586849991093</v>
      </c>
      <c r="BX3" s="83">
        <v>13.658804017750793</v>
      </c>
      <c r="BY3" s="83">
        <v>6.6667760997067838</v>
      </c>
      <c r="BZ3" s="83">
        <v>4.2229838977011935</v>
      </c>
      <c r="CB3" s="22">
        <v>35885</v>
      </c>
      <c r="CC3" s="82">
        <v>10</v>
      </c>
      <c r="CD3" s="83">
        <v>-31.997500939823855</v>
      </c>
      <c r="CE3" s="83">
        <v>9.5028856738283984</v>
      </c>
      <c r="CF3" s="83">
        <v>-3.0439609977403914</v>
      </c>
      <c r="CG3" s="83">
        <v>-1.661881316779934</v>
      </c>
    </row>
    <row r="4" spans="1:85">
      <c r="A4" s="22">
        <v>35976</v>
      </c>
      <c r="B4">
        <v>45</v>
      </c>
      <c r="C4" s="2">
        <v>50456.336368560791</v>
      </c>
      <c r="D4" s="2">
        <v>16001.356872558594</v>
      </c>
      <c r="E4" s="2">
        <v>4203.4420614242554</v>
      </c>
      <c r="F4" s="10">
        <v>3.1532536128289537</v>
      </c>
      <c r="G4" s="10">
        <v>3.8067271152387057</v>
      </c>
      <c r="H4" s="14">
        <v>35976</v>
      </c>
      <c r="I4" s="2">
        <v>173.28808273627945</v>
      </c>
      <c r="J4" s="2">
        <f t="shared" ref="J4:J63" si="0">I4/F4</f>
        <v>54.955326787309495</v>
      </c>
      <c r="L4" s="22">
        <v>35976</v>
      </c>
      <c r="M4">
        <v>83</v>
      </c>
      <c r="N4" s="2">
        <v>56726.261043548584</v>
      </c>
      <c r="O4" s="2">
        <v>12369.72709274292</v>
      </c>
      <c r="P4" s="2">
        <v>4976.3529996871948</v>
      </c>
      <c r="Q4" s="10">
        <v>4.5858943061750157</v>
      </c>
      <c r="R4" s="10">
        <v>2.485701294405855</v>
      </c>
      <c r="S4" s="14">
        <v>35976</v>
      </c>
      <c r="T4" s="2">
        <v>299.23672455508779</v>
      </c>
      <c r="U4" s="2">
        <f t="shared" ref="U4:U63" si="1">T4/Q4</f>
        <v>65.251552821912711</v>
      </c>
      <c r="W4" s="22">
        <v>35976</v>
      </c>
      <c r="X4">
        <v>13</v>
      </c>
      <c r="Y4" s="2">
        <v>7519.6351031064987</v>
      </c>
      <c r="Z4" s="2">
        <v>1074.9479758739471</v>
      </c>
      <c r="AA4" s="2">
        <v>760.75899657607079</v>
      </c>
      <c r="AB4" s="10">
        <v>6.9953479348551122</v>
      </c>
      <c r="AC4" s="10">
        <v>1.4129941028787552</v>
      </c>
      <c r="AD4" s="14">
        <v>35976</v>
      </c>
      <c r="AE4" s="2">
        <v>891.41665251499217</v>
      </c>
      <c r="AF4" s="2">
        <f t="shared" ref="AF4:AF63" si="2">AE4/AB4</f>
        <v>127.42992354581934</v>
      </c>
      <c r="AH4" s="22">
        <v>35976</v>
      </c>
      <c r="AI4">
        <v>13</v>
      </c>
      <c r="AJ4" s="2">
        <v>7519.6351031064987</v>
      </c>
      <c r="AK4" s="2">
        <v>1074.9479758739471</v>
      </c>
      <c r="AL4" s="2">
        <v>760.75899657607079</v>
      </c>
      <c r="AM4" s="10">
        <v>6.9953479348551122</v>
      </c>
      <c r="AN4" s="10">
        <v>1.4129941028787552</v>
      </c>
      <c r="AO4" s="14">
        <v>35976</v>
      </c>
      <c r="AP4" s="2">
        <v>891.41665251499217</v>
      </c>
      <c r="AQ4" s="2">
        <f t="shared" ref="AQ4:AQ63" si="3">AP4/AM4</f>
        <v>127.42992354581934</v>
      </c>
      <c r="AS4" s="22">
        <v>35976</v>
      </c>
      <c r="AT4" s="82">
        <v>26</v>
      </c>
      <c r="AU4" s="83">
        <v>9.0470334885968384</v>
      </c>
      <c r="AV4" s="83">
        <v>4.4894037716760371</v>
      </c>
      <c r="AW4" s="83">
        <v>5.9442475961823282</v>
      </c>
      <c r="AX4" s="83">
        <v>5.315848065256068</v>
      </c>
      <c r="AZ4" s="22">
        <v>35976</v>
      </c>
      <c r="BA4" s="82">
        <v>61</v>
      </c>
      <c r="BB4" s="83">
        <v>15.794783262047474</v>
      </c>
      <c r="BC4" s="83">
        <v>16.059311327824275</v>
      </c>
      <c r="BD4" s="83">
        <v>0.73321958205156967</v>
      </c>
      <c r="BE4" s="83">
        <v>-1.326849695659349</v>
      </c>
      <c r="BG4" s="22">
        <v>35976</v>
      </c>
      <c r="BH4" s="82">
        <v>13</v>
      </c>
      <c r="BI4" s="83">
        <v>-25.210337451353446</v>
      </c>
      <c r="BJ4" s="83">
        <v>15.38335249459697</v>
      </c>
      <c r="BK4" s="83">
        <v>0.6235381830483222</v>
      </c>
      <c r="BL4" s="83">
        <v>4.7947613306398296</v>
      </c>
      <c r="BN4" s="22">
        <v>35976</v>
      </c>
      <c r="BO4" s="82">
        <v>20</v>
      </c>
      <c r="BP4" s="83">
        <v>8.4762967608717368</v>
      </c>
      <c r="BQ4" s="83">
        <v>-5.2466724093682471</v>
      </c>
      <c r="BR4" s="83">
        <v>6.8270536779516222</v>
      </c>
      <c r="BS4" s="83">
        <v>6.7999496438344353</v>
      </c>
      <c r="BU4" s="22">
        <v>35976</v>
      </c>
      <c r="BV4" s="82">
        <v>44</v>
      </c>
      <c r="BW4" s="83">
        <v>15.732344015351195</v>
      </c>
      <c r="BX4" s="83">
        <v>16.907112987674022</v>
      </c>
      <c r="BY4" s="83">
        <v>0.26686463531806481</v>
      </c>
      <c r="BZ4" s="83">
        <v>-1.4542554095121396</v>
      </c>
      <c r="CB4" s="22">
        <v>35976</v>
      </c>
      <c r="CC4" s="82">
        <v>10</v>
      </c>
      <c r="CD4" s="83">
        <v>-56.055011782046492</v>
      </c>
      <c r="CE4" s="83">
        <v>9.7481353379952793</v>
      </c>
      <c r="CF4" s="83">
        <v>5.6246043054770434</v>
      </c>
      <c r="CG4" s="83">
        <v>7.9726887809704383</v>
      </c>
    </row>
    <row r="5" spans="1:85">
      <c r="A5" s="22">
        <v>36068</v>
      </c>
      <c r="B5">
        <v>49</v>
      </c>
      <c r="C5" s="2">
        <v>55499.314859390259</v>
      </c>
      <c r="D5" s="2">
        <v>16619.495042800903</v>
      </c>
      <c r="E5" s="2">
        <v>4330.1150132417679</v>
      </c>
      <c r="F5" s="10">
        <v>3.3394104162888509</v>
      </c>
      <c r="G5" s="10">
        <v>3.8381186162440093</v>
      </c>
      <c r="H5" s="14">
        <v>36068</v>
      </c>
      <c r="I5" s="2">
        <v>294.11080913949752</v>
      </c>
      <c r="J5" s="2">
        <f t="shared" si="0"/>
        <v>88.072675255756181</v>
      </c>
      <c r="L5" s="22">
        <v>36068</v>
      </c>
      <c r="M5">
        <v>87</v>
      </c>
      <c r="N5" s="2">
        <v>52918.421025514603</v>
      </c>
      <c r="O5" s="2">
        <v>11686.438108205795</v>
      </c>
      <c r="P5" s="2">
        <v>4753.3629775047302</v>
      </c>
      <c r="Q5" s="10">
        <v>4.528190757144146</v>
      </c>
      <c r="R5" s="10">
        <v>2.458562109292266</v>
      </c>
      <c r="S5" s="14">
        <v>36068</v>
      </c>
      <c r="T5" s="2">
        <v>558.45508787689232</v>
      </c>
      <c r="U5" s="2">
        <f t="shared" si="1"/>
        <v>123.32852519426558</v>
      </c>
      <c r="W5" s="22">
        <v>36068</v>
      </c>
      <c r="X5">
        <v>16</v>
      </c>
      <c r="Y5" s="2">
        <v>10333.463872075081</v>
      </c>
      <c r="Z5" s="2">
        <v>1259.2900014519691</v>
      </c>
      <c r="AA5" s="2">
        <v>1039.1899872720242</v>
      </c>
      <c r="AB5" s="10">
        <v>8.2057856888886072</v>
      </c>
      <c r="AC5" s="10">
        <v>1.211799590908039</v>
      </c>
      <c r="AD5" s="14">
        <v>36068</v>
      </c>
      <c r="AE5" s="2">
        <v>1399.4774865608601</v>
      </c>
      <c r="AF5" s="2">
        <f t="shared" si="2"/>
        <v>170.54765254908889</v>
      </c>
      <c r="AH5" s="22">
        <v>36068</v>
      </c>
      <c r="AI5">
        <v>16</v>
      </c>
      <c r="AJ5" s="2">
        <v>10333.463872075081</v>
      </c>
      <c r="AK5" s="2">
        <v>1259.2900014519691</v>
      </c>
      <c r="AL5" s="2">
        <v>1039.1899872720242</v>
      </c>
      <c r="AM5" s="10">
        <v>8.2057856888886072</v>
      </c>
      <c r="AN5" s="10">
        <v>1.211799590908039</v>
      </c>
      <c r="AO5" s="14">
        <v>36068</v>
      </c>
      <c r="AP5" s="2">
        <v>1399.4774865608601</v>
      </c>
      <c r="AQ5" s="2">
        <f t="shared" si="3"/>
        <v>170.54765254908889</v>
      </c>
      <c r="AS5" s="22">
        <v>36068</v>
      </c>
      <c r="AT5" s="82">
        <v>26</v>
      </c>
      <c r="AU5" s="83">
        <v>3.676282183543484</v>
      </c>
      <c r="AV5" s="83">
        <v>5.6360331652638429</v>
      </c>
      <c r="AW5" s="83">
        <v>4.1562022277312316</v>
      </c>
      <c r="AX5" s="83">
        <v>4.6146817986425726</v>
      </c>
      <c r="AZ5" s="22">
        <v>36068</v>
      </c>
      <c r="BA5" s="82">
        <v>56</v>
      </c>
      <c r="BB5" s="83">
        <v>15.517201535314987</v>
      </c>
      <c r="BC5" s="83">
        <v>18.898983445184747</v>
      </c>
      <c r="BD5" s="83">
        <v>4.1545195017244962</v>
      </c>
      <c r="BE5" s="83">
        <v>1.8524220253190338</v>
      </c>
      <c r="BG5" s="22">
        <v>36068</v>
      </c>
      <c r="BH5" s="82">
        <v>14</v>
      </c>
      <c r="BI5" s="83">
        <v>-16.163709834764632</v>
      </c>
      <c r="BJ5" s="83">
        <v>12.310995916983082</v>
      </c>
      <c r="BK5" s="83">
        <v>2.0357655932552898</v>
      </c>
      <c r="BL5" s="83">
        <v>3.3589572790930111</v>
      </c>
      <c r="BN5" s="22">
        <v>36068</v>
      </c>
      <c r="BO5" s="82">
        <v>19</v>
      </c>
      <c r="BP5" s="83">
        <v>7.0509124678112656</v>
      </c>
      <c r="BQ5" s="83">
        <v>-2.6290478904239967</v>
      </c>
      <c r="BR5" s="83">
        <v>6.9915019756900953</v>
      </c>
      <c r="BS5" s="83">
        <v>7.1872325812643689</v>
      </c>
      <c r="BU5" s="22">
        <v>36068</v>
      </c>
      <c r="BV5" s="82">
        <v>39</v>
      </c>
      <c r="BW5" s="83">
        <v>29.948870078094348</v>
      </c>
      <c r="BX5" s="83">
        <v>24.600526246251665</v>
      </c>
      <c r="BY5" s="83">
        <v>4.5335791366000855</v>
      </c>
      <c r="BZ5" s="83">
        <v>1.5671260346485916</v>
      </c>
      <c r="CB5" s="22">
        <v>36068</v>
      </c>
      <c r="CC5" s="82">
        <v>10</v>
      </c>
      <c r="CD5" s="83">
        <v>-102.20944806778736</v>
      </c>
      <c r="CE5" s="83">
        <v>8.2800396281788693</v>
      </c>
      <c r="CF5" s="83">
        <v>3.3683749268671459</v>
      </c>
      <c r="CG5" s="83">
        <v>4.9642089172153625</v>
      </c>
    </row>
    <row r="6" spans="1:85">
      <c r="A6" s="22">
        <v>36160</v>
      </c>
      <c r="B6">
        <v>47</v>
      </c>
      <c r="C6" s="2">
        <v>60411.237308502197</v>
      </c>
      <c r="D6" s="2">
        <v>20176.219268321991</v>
      </c>
      <c r="E6" s="2">
        <v>4416.5510137081146</v>
      </c>
      <c r="F6" s="10">
        <v>2.9941802527568613</v>
      </c>
      <c r="G6" s="10">
        <v>4.5683202131479819</v>
      </c>
      <c r="H6" s="14">
        <v>36160</v>
      </c>
      <c r="I6" s="2">
        <v>274.3135460092501</v>
      </c>
      <c r="J6" s="2">
        <f t="shared" si="0"/>
        <v>91.615575166751796</v>
      </c>
      <c r="L6" s="22">
        <v>36160</v>
      </c>
      <c r="M6">
        <v>84</v>
      </c>
      <c r="N6" s="2">
        <v>51686.992582798004</v>
      </c>
      <c r="O6" s="2">
        <v>11116.067184448242</v>
      </c>
      <c r="P6" s="2">
        <v>4471.7690426111221</v>
      </c>
      <c r="Q6" s="10">
        <v>4.6497553248967289</v>
      </c>
      <c r="R6" s="10">
        <v>2.4858321345588617</v>
      </c>
      <c r="S6" s="14">
        <v>36160</v>
      </c>
      <c r="T6" s="2">
        <v>485.85514721577113</v>
      </c>
      <c r="U6" s="2">
        <f t="shared" si="1"/>
        <v>104.49047600726431</v>
      </c>
      <c r="W6" s="22">
        <v>36160</v>
      </c>
      <c r="X6">
        <v>14</v>
      </c>
      <c r="Y6" s="2">
        <v>10301.253067970276</v>
      </c>
      <c r="Z6" s="2">
        <v>1292.3309904932976</v>
      </c>
      <c r="AA6" s="2">
        <v>1027.1700028181076</v>
      </c>
      <c r="AB6" s="10">
        <v>7.9710640259723009</v>
      </c>
      <c r="AC6" s="10">
        <v>1.2581471294407971</v>
      </c>
      <c r="AD6" s="14">
        <v>36160</v>
      </c>
      <c r="AE6" s="2">
        <v>877.97354940673154</v>
      </c>
      <c r="AF6" s="2">
        <f t="shared" si="2"/>
        <v>110.1450881019159</v>
      </c>
      <c r="AH6" s="22">
        <v>36160</v>
      </c>
      <c r="AI6">
        <v>14</v>
      </c>
      <c r="AJ6" s="2">
        <v>10301.253067970276</v>
      </c>
      <c r="AK6" s="2">
        <v>1292.3309904932976</v>
      </c>
      <c r="AL6" s="2">
        <v>1027.1700028181076</v>
      </c>
      <c r="AM6" s="10">
        <v>7.9710640259723009</v>
      </c>
      <c r="AN6" s="10">
        <v>1.2581471294407971</v>
      </c>
      <c r="AO6" s="14">
        <v>36160</v>
      </c>
      <c r="AP6" s="2">
        <v>877.97354940673154</v>
      </c>
      <c r="AQ6" s="2">
        <f t="shared" si="3"/>
        <v>110.1450881019159</v>
      </c>
      <c r="AS6" s="22">
        <v>36160</v>
      </c>
      <c r="AT6" s="82">
        <v>24</v>
      </c>
      <c r="AU6" s="87">
        <v>14.921606777246947</v>
      </c>
      <c r="AV6" s="87">
        <v>31.104777789890136</v>
      </c>
      <c r="AW6" s="87">
        <v>8.8282280577051999</v>
      </c>
      <c r="AX6" s="87">
        <v>7.6445304365302835</v>
      </c>
      <c r="AZ6" s="22">
        <v>36160</v>
      </c>
      <c r="BA6" s="82">
        <v>50</v>
      </c>
      <c r="BB6" s="87">
        <v>-17.877383060986407</v>
      </c>
      <c r="BC6" s="87">
        <v>23.536776254266133</v>
      </c>
      <c r="BD6" s="87">
        <v>6.6445796171810345</v>
      </c>
      <c r="BE6" s="87">
        <v>8.8382658011010093</v>
      </c>
      <c r="BG6" s="22">
        <v>36160</v>
      </c>
      <c r="BH6" s="82">
        <v>11</v>
      </c>
      <c r="BI6" s="87">
        <v>56.497806952614368</v>
      </c>
      <c r="BJ6" s="87">
        <v>26.783577611331012</v>
      </c>
      <c r="BK6" s="87">
        <v>12.3079300448377</v>
      </c>
      <c r="BL6" s="87">
        <v>6.8990309066621514</v>
      </c>
      <c r="BN6" s="22">
        <v>36160</v>
      </c>
      <c r="BO6" s="82">
        <v>19</v>
      </c>
      <c r="BP6" s="87">
        <v>17.090005166864163</v>
      </c>
      <c r="BQ6" s="87">
        <v>27.060358613545475</v>
      </c>
      <c r="BR6" s="87">
        <v>11.108737230585364</v>
      </c>
      <c r="BS6" s="87">
        <v>9.4613762510954871</v>
      </c>
      <c r="BU6" s="22">
        <v>36160</v>
      </c>
      <c r="BV6" s="82">
        <v>36</v>
      </c>
      <c r="BW6" s="87">
        <v>22.446723443989104</v>
      </c>
      <c r="BX6" s="87">
        <v>29.053893905069895</v>
      </c>
      <c r="BY6" s="87">
        <v>7.1255485230075521</v>
      </c>
      <c r="BZ6" s="87">
        <v>5.4490102524090478</v>
      </c>
      <c r="CB6" s="22">
        <v>36160</v>
      </c>
      <c r="CC6" s="82">
        <v>7</v>
      </c>
      <c r="CD6" s="87">
        <v>-88.558713128852958</v>
      </c>
      <c r="CE6" s="87">
        <v>46.653903291231138</v>
      </c>
      <c r="CF6" s="87">
        <v>15.789214961158082</v>
      </c>
      <c r="CG6" s="87">
        <v>13.398512073142733</v>
      </c>
    </row>
    <row r="7" spans="1:85">
      <c r="A7" s="22">
        <v>36250</v>
      </c>
      <c r="B7">
        <v>47</v>
      </c>
      <c r="C7" s="2">
        <v>62769.027061462402</v>
      </c>
      <c r="D7" s="2">
        <v>20200.847953796387</v>
      </c>
      <c r="E7" s="2">
        <v>4640.4060256481171</v>
      </c>
      <c r="F7" s="10">
        <v>3.1072471415570497</v>
      </c>
      <c r="G7" s="10">
        <v>4.3532500910790386</v>
      </c>
      <c r="H7" s="14">
        <v>36250</v>
      </c>
      <c r="I7" s="2">
        <v>239.27895417438413</v>
      </c>
      <c r="J7" s="2">
        <f t="shared" si="0"/>
        <v>77.006734023248896</v>
      </c>
      <c r="L7" s="22">
        <v>36250</v>
      </c>
      <c r="M7">
        <v>87</v>
      </c>
      <c r="N7" s="2">
        <v>57895.715219497681</v>
      </c>
      <c r="O7" s="2">
        <v>12348.717220306396</v>
      </c>
      <c r="P7" s="2">
        <v>4963.5550134181976</v>
      </c>
      <c r="Q7" s="10">
        <v>4.6883991419200362</v>
      </c>
      <c r="R7" s="10">
        <v>2.4878775770437849</v>
      </c>
      <c r="S7" s="14">
        <v>36250</v>
      </c>
      <c r="T7" s="2">
        <v>401.42475842831681</v>
      </c>
      <c r="U7" s="2">
        <f t="shared" si="1"/>
        <v>85.620858266756201</v>
      </c>
      <c r="W7" s="22">
        <v>36250</v>
      </c>
      <c r="X7">
        <v>15</v>
      </c>
      <c r="Y7" s="2">
        <v>9336.958159327507</v>
      </c>
      <c r="Z7" s="2">
        <v>493.39898455142975</v>
      </c>
      <c r="AA7" s="2">
        <v>979.89799284934998</v>
      </c>
      <c r="AB7" s="10">
        <v>18.923748227443429</v>
      </c>
      <c r="AC7" s="10">
        <v>0.5035207625201098</v>
      </c>
      <c r="AD7" s="14">
        <v>36250</v>
      </c>
      <c r="AE7" s="2">
        <v>968.77758805228257</v>
      </c>
      <c r="AF7" s="2">
        <f t="shared" si="2"/>
        <v>51.193747475848923</v>
      </c>
      <c r="AH7" s="22">
        <v>36250</v>
      </c>
      <c r="AI7">
        <v>15</v>
      </c>
      <c r="AJ7" s="2">
        <v>9336.958159327507</v>
      </c>
      <c r="AK7" s="2">
        <v>493.39898455142975</v>
      </c>
      <c r="AL7" s="2">
        <v>979.89799284934998</v>
      </c>
      <c r="AM7" s="10">
        <v>18.923748227443429</v>
      </c>
      <c r="AN7" s="10">
        <v>0.5035207625201098</v>
      </c>
      <c r="AO7" s="14">
        <v>36250</v>
      </c>
      <c r="AP7" s="2">
        <v>968.77758805228257</v>
      </c>
      <c r="AQ7" s="2">
        <f t="shared" si="3"/>
        <v>51.193747475848923</v>
      </c>
      <c r="AS7" s="22">
        <v>36250</v>
      </c>
      <c r="AT7" s="115">
        <v>21</v>
      </c>
      <c r="AU7" s="87">
        <v>7.3292761811945084</v>
      </c>
      <c r="AV7" s="87">
        <v>38.226317433410095</v>
      </c>
      <c r="AW7" s="87">
        <v>11.163940929021487</v>
      </c>
      <c r="AX7" s="87">
        <v>12.255509215779226</v>
      </c>
      <c r="AZ7" s="22">
        <v>36250</v>
      </c>
      <c r="BA7" s="115">
        <v>58</v>
      </c>
      <c r="BB7" s="87">
        <v>5.1870287158697277</v>
      </c>
      <c r="BC7" s="87">
        <v>19.830401401256136</v>
      </c>
      <c r="BD7" s="87">
        <v>5.8585195174605698</v>
      </c>
      <c r="BE7" s="87">
        <v>5.1549934046075441</v>
      </c>
      <c r="BG7" s="22">
        <v>36250</v>
      </c>
      <c r="BH7" s="115">
        <v>11</v>
      </c>
      <c r="BI7" s="87">
        <v>-122.12124918335591</v>
      </c>
      <c r="BJ7" s="87">
        <v>17.700338224189636</v>
      </c>
      <c r="BK7" s="87">
        <v>7.7111219379292661</v>
      </c>
      <c r="BL7" s="87">
        <v>10.154601453731548</v>
      </c>
      <c r="BN7" s="22">
        <v>36250</v>
      </c>
      <c r="BO7" s="115">
        <v>17</v>
      </c>
      <c r="BP7" s="87">
        <v>8.8879947004511415</v>
      </c>
      <c r="BQ7" s="87">
        <v>35.014686479156843</v>
      </c>
      <c r="BR7" s="87">
        <v>13.190174834827474</v>
      </c>
      <c r="BS7" s="87">
        <v>14.50088505102778</v>
      </c>
      <c r="BU7" s="22">
        <v>36250</v>
      </c>
      <c r="BV7" s="115">
        <v>43</v>
      </c>
      <c r="BW7" s="87">
        <v>8.456640260335103</v>
      </c>
      <c r="BX7" s="87">
        <v>21.203748650970322</v>
      </c>
      <c r="BY7" s="87">
        <v>5.9659760798328909</v>
      </c>
      <c r="BZ7" s="87">
        <v>4.8032545698722062</v>
      </c>
      <c r="CB7" s="22">
        <v>36250</v>
      </c>
      <c r="CC7" s="115">
        <v>6</v>
      </c>
      <c r="CD7" s="87">
        <v>-88.657506988499122</v>
      </c>
      <c r="CE7" s="87">
        <v>32.597211071630468</v>
      </c>
      <c r="CF7" s="87">
        <v>19.692981099647056</v>
      </c>
      <c r="CG7" s="87">
        <v>21.224052799846206</v>
      </c>
    </row>
    <row r="8" spans="1:85">
      <c r="A8" s="22">
        <v>36341</v>
      </c>
      <c r="B8">
        <v>48</v>
      </c>
      <c r="C8" s="2">
        <v>76733.310737609863</v>
      </c>
      <c r="D8" s="2">
        <v>21357.893109321594</v>
      </c>
      <c r="E8" s="2">
        <v>5429.8370262384415</v>
      </c>
      <c r="F8" s="10">
        <v>3.5927378391139069</v>
      </c>
      <c r="G8" s="10">
        <v>3.9334317045087128</v>
      </c>
      <c r="H8" s="14">
        <v>36341</v>
      </c>
      <c r="I8" s="2">
        <v>240.94575795290538</v>
      </c>
      <c r="J8" s="2">
        <f t="shared" si="0"/>
        <v>67.064664537931023</v>
      </c>
      <c r="L8" s="22">
        <v>36341</v>
      </c>
      <c r="M8">
        <v>82</v>
      </c>
      <c r="N8" s="2">
        <v>64155.382761001587</v>
      </c>
      <c r="O8" s="2">
        <v>13132.39999628067</v>
      </c>
      <c r="P8" s="2">
        <v>5572.0930024385452</v>
      </c>
      <c r="Q8" s="10">
        <v>4.885274799668875</v>
      </c>
      <c r="R8" s="10">
        <v>2.3568163687385453</v>
      </c>
      <c r="S8" s="14">
        <v>36341</v>
      </c>
      <c r="T8" s="2">
        <v>401.6704496130227</v>
      </c>
      <c r="U8" s="2">
        <f t="shared" si="1"/>
        <v>82.220645937921034</v>
      </c>
      <c r="W8" s="22">
        <v>36341</v>
      </c>
      <c r="X8">
        <v>20</v>
      </c>
      <c r="Y8" s="2">
        <v>14251.659297943115</v>
      </c>
      <c r="Z8" s="2">
        <v>1031.1579909324646</v>
      </c>
      <c r="AA8" s="2">
        <v>1418.2999981939793</v>
      </c>
      <c r="AB8" s="10">
        <v>13.821023958758735</v>
      </c>
      <c r="AC8" s="10">
        <v>0.72703799777586564</v>
      </c>
      <c r="AD8" s="14">
        <v>36341</v>
      </c>
      <c r="AE8" s="2">
        <v>904.99160999061883</v>
      </c>
      <c r="AF8" s="2">
        <f t="shared" si="2"/>
        <v>65.479346008737835</v>
      </c>
      <c r="AH8" s="22">
        <v>36341</v>
      </c>
      <c r="AI8">
        <v>20</v>
      </c>
      <c r="AJ8" s="2">
        <v>14251.659297943115</v>
      </c>
      <c r="AK8" s="2">
        <v>1031.1579909324646</v>
      </c>
      <c r="AL8" s="2">
        <v>1418.2999981939793</v>
      </c>
      <c r="AM8" s="10">
        <v>13.821023958758735</v>
      </c>
      <c r="AN8" s="10">
        <v>0.72703799777586564</v>
      </c>
      <c r="AO8" s="14">
        <v>36341</v>
      </c>
      <c r="AP8" s="2">
        <v>904.99160999061883</v>
      </c>
      <c r="AQ8" s="2">
        <f t="shared" si="3"/>
        <v>65.479346008737835</v>
      </c>
      <c r="AS8" s="22">
        <v>36341</v>
      </c>
      <c r="AT8" s="82">
        <v>24</v>
      </c>
      <c r="AU8" s="83">
        <v>11.04219022557584</v>
      </c>
      <c r="AV8" s="83">
        <v>32.103044252570115</v>
      </c>
      <c r="AW8" s="83">
        <v>15.751017929438405</v>
      </c>
      <c r="AX8" s="83">
        <v>16.942336852735739</v>
      </c>
      <c r="AZ8" s="22">
        <v>36341</v>
      </c>
      <c r="BA8" s="82">
        <v>60</v>
      </c>
      <c r="BB8" s="83">
        <v>6.4789736498394521E-2</v>
      </c>
      <c r="BC8" s="83">
        <v>14.235154237988223</v>
      </c>
      <c r="BD8" s="83">
        <v>8.8087897032257381</v>
      </c>
      <c r="BE8" s="83">
        <v>9.1766099596862318</v>
      </c>
      <c r="BG8" s="22">
        <v>36341</v>
      </c>
      <c r="BH8" s="82">
        <v>14</v>
      </c>
      <c r="BI8" s="83">
        <v>-23.184357795961006</v>
      </c>
      <c r="BJ8" s="83">
        <v>11.767648439429635</v>
      </c>
      <c r="BK8" s="83">
        <v>3.7281022584714885</v>
      </c>
      <c r="BL8" s="83">
        <v>3.7320687744538672</v>
      </c>
      <c r="BN8" s="22">
        <v>36341</v>
      </c>
      <c r="BO8" s="82">
        <v>17</v>
      </c>
      <c r="BP8" s="83">
        <v>11.176482797076325</v>
      </c>
      <c r="BQ8" s="83">
        <v>24.593656828464749</v>
      </c>
      <c r="BR8" s="83">
        <v>16.197452149954493</v>
      </c>
      <c r="BS8" s="83">
        <v>17.488198594096318</v>
      </c>
      <c r="BU8" s="22">
        <v>36341</v>
      </c>
      <c r="BV8" s="82">
        <v>44</v>
      </c>
      <c r="BW8" s="83">
        <v>-5.4404794778725618</v>
      </c>
      <c r="BX8" s="83">
        <v>15.784819563219553</v>
      </c>
      <c r="BY8" s="83">
        <v>5.7326170028326517</v>
      </c>
      <c r="BZ8" s="83">
        <v>5.4240736273607482</v>
      </c>
      <c r="CB8" s="22">
        <v>36341</v>
      </c>
      <c r="CC8" s="82">
        <v>8</v>
      </c>
      <c r="CD8" s="83">
        <v>-205.23091567785255</v>
      </c>
      <c r="CE8" s="83">
        <v>18.759553843917477</v>
      </c>
      <c r="CF8" s="83">
        <v>2.7479933245411425</v>
      </c>
      <c r="CG8" s="83">
        <v>6.1450002998844067</v>
      </c>
    </row>
    <row r="9" spans="1:85">
      <c r="A9" s="22">
        <v>36433</v>
      </c>
      <c r="B9">
        <v>55</v>
      </c>
      <c r="C9" s="2">
        <v>94087.148902893066</v>
      </c>
      <c r="D9" s="2">
        <v>28286.819138526917</v>
      </c>
      <c r="E9" s="2">
        <v>6076.3749753236771</v>
      </c>
      <c r="F9" s="10">
        <v>3.3261834228206126</v>
      </c>
      <c r="G9" s="10">
        <v>4.6552128947605196</v>
      </c>
      <c r="H9" s="14">
        <v>36433</v>
      </c>
      <c r="I9" s="2">
        <v>258.99335326669529</v>
      </c>
      <c r="J9" s="2">
        <f t="shared" si="0"/>
        <v>77.865024366896833</v>
      </c>
      <c r="L9" s="22">
        <v>36433</v>
      </c>
      <c r="M9">
        <v>85</v>
      </c>
      <c r="N9" s="2">
        <v>68690.737064361572</v>
      </c>
      <c r="O9" s="2">
        <v>13404.34276664257</v>
      </c>
      <c r="P9" s="2">
        <v>6014.3000012040138</v>
      </c>
      <c r="Q9" s="10">
        <v>5.1245136192206431</v>
      </c>
      <c r="R9" s="10">
        <v>2.228745284398705</v>
      </c>
      <c r="S9" s="14">
        <v>36433</v>
      </c>
      <c r="T9" s="2">
        <v>480.38918612848437</v>
      </c>
      <c r="U9" s="2">
        <f t="shared" si="1"/>
        <v>93.74337192249358</v>
      </c>
      <c r="W9" s="22">
        <v>36433</v>
      </c>
      <c r="X9">
        <v>23</v>
      </c>
      <c r="Y9" s="2">
        <v>19695.442061185837</v>
      </c>
      <c r="Z9" s="2">
        <v>1591.9170101881027</v>
      </c>
      <c r="AA9" s="2">
        <v>2080.8760308921337</v>
      </c>
      <c r="AB9" s="10">
        <v>12.37215378385749</v>
      </c>
      <c r="AC9" s="10">
        <v>0.76502251290078072</v>
      </c>
      <c r="AD9" s="14">
        <v>36433</v>
      </c>
      <c r="AE9" s="2">
        <v>946.15006498514981</v>
      </c>
      <c r="AF9" s="2">
        <f t="shared" si="2"/>
        <v>76.474159755404486</v>
      </c>
      <c r="AH9" s="22">
        <v>36433</v>
      </c>
      <c r="AI9">
        <v>23</v>
      </c>
      <c r="AJ9" s="2">
        <v>19695.442061185837</v>
      </c>
      <c r="AK9" s="2">
        <v>1591.9170101881027</v>
      </c>
      <c r="AL9" s="2">
        <v>2080.8760308921337</v>
      </c>
      <c r="AM9" s="10">
        <v>12.37215378385749</v>
      </c>
      <c r="AN9" s="10">
        <v>0.76502251290078072</v>
      </c>
      <c r="AO9" s="14">
        <v>36433</v>
      </c>
      <c r="AP9" s="2">
        <v>946.15006498514981</v>
      </c>
      <c r="AQ9" s="2">
        <f t="shared" si="3"/>
        <v>76.474159755404486</v>
      </c>
      <c r="AS9" s="22">
        <v>36433</v>
      </c>
      <c r="AT9" s="82">
        <v>27</v>
      </c>
      <c r="AU9" s="83">
        <v>4.3365959260126594</v>
      </c>
      <c r="AV9" s="83">
        <v>22.179479361693243</v>
      </c>
      <c r="AW9" s="83">
        <v>13.925384949306331</v>
      </c>
      <c r="AX9" s="83">
        <v>16.293276660544407</v>
      </c>
      <c r="AZ9" s="22">
        <v>36433</v>
      </c>
      <c r="BA9" s="82">
        <v>56</v>
      </c>
      <c r="BB9" s="83">
        <v>5.0788975770641622</v>
      </c>
      <c r="BC9" s="83">
        <v>12.877950409104555</v>
      </c>
      <c r="BD9" s="83">
        <v>5.4684855339433236</v>
      </c>
      <c r="BE9" s="83">
        <v>5.51943473416876</v>
      </c>
      <c r="BG9" s="22">
        <v>36433</v>
      </c>
      <c r="BH9" s="82">
        <v>14</v>
      </c>
      <c r="BI9" s="83">
        <v>-55.896293748239117</v>
      </c>
      <c r="BJ9" s="83">
        <v>17.16301752256939</v>
      </c>
      <c r="BK9" s="83">
        <v>12.075978458158311</v>
      </c>
      <c r="BL9" s="83">
        <v>16.432325914248878</v>
      </c>
      <c r="BN9" s="22">
        <v>36433</v>
      </c>
      <c r="BO9" s="82">
        <v>20</v>
      </c>
      <c r="BP9" s="83">
        <v>11.699941925715752</v>
      </c>
      <c r="BQ9" s="83">
        <v>33.332800564674336</v>
      </c>
      <c r="BR9" s="83">
        <v>16.960647081981151</v>
      </c>
      <c r="BS9" s="83">
        <v>18.018936078092374</v>
      </c>
      <c r="BU9" s="22">
        <v>36433</v>
      </c>
      <c r="BV9" s="82">
        <v>41</v>
      </c>
      <c r="BW9" s="83">
        <v>-1.8977785569217254</v>
      </c>
      <c r="BX9" s="83">
        <v>15.833268855702487</v>
      </c>
      <c r="BY9" s="83">
        <v>0.5314019411630122</v>
      </c>
      <c r="BZ9" s="83">
        <v>-1.0203099054534981</v>
      </c>
      <c r="CB9" s="22">
        <v>36433</v>
      </c>
      <c r="CC9" s="82">
        <v>9</v>
      </c>
      <c r="CD9" s="83">
        <v>-212.95571339655555</v>
      </c>
      <c r="CE9" s="83">
        <v>25.775239093143565</v>
      </c>
      <c r="CF9" s="83">
        <v>15.818741190888975</v>
      </c>
      <c r="CG9" s="83">
        <v>20.132932065252508</v>
      </c>
    </row>
    <row r="10" spans="1:85">
      <c r="A10" s="22">
        <v>36525</v>
      </c>
      <c r="B10">
        <v>56</v>
      </c>
      <c r="C10" s="2">
        <v>103737.15617370605</v>
      </c>
      <c r="D10" s="2">
        <v>30062.286031723022</v>
      </c>
      <c r="E10" s="2">
        <v>7270.8829984664917</v>
      </c>
      <c r="F10" s="10">
        <v>3.4507407741459892</v>
      </c>
      <c r="G10" s="10">
        <v>4.1346128163612983</v>
      </c>
      <c r="H10" s="14">
        <v>36525</v>
      </c>
      <c r="I10" s="2">
        <v>260.59966118295506</v>
      </c>
      <c r="J10" s="2">
        <f t="shared" si="0"/>
        <v>75.519918255073762</v>
      </c>
      <c r="L10" s="22">
        <v>36525</v>
      </c>
      <c r="M10">
        <v>92</v>
      </c>
      <c r="N10" s="2">
        <v>64422.599731445313</v>
      </c>
      <c r="O10" s="2">
        <v>12254.148093700409</v>
      </c>
      <c r="P10" s="2">
        <v>6207.436990737915</v>
      </c>
      <c r="Q10" s="10">
        <v>5.2572075381203831</v>
      </c>
      <c r="R10" s="10">
        <v>1.9741075281126108</v>
      </c>
      <c r="S10" s="14">
        <v>36525</v>
      </c>
      <c r="T10" s="2">
        <v>398.27480837320797</v>
      </c>
      <c r="U10" s="2">
        <f t="shared" si="1"/>
        <v>75.75786298815278</v>
      </c>
      <c r="W10" s="22">
        <v>36525</v>
      </c>
      <c r="X10">
        <v>18</v>
      </c>
      <c r="Y10" s="2">
        <v>12958.063103318214</v>
      </c>
      <c r="Z10" s="2">
        <v>1352.9720132350922</v>
      </c>
      <c r="AA10" s="2">
        <v>1342.3950043916702</v>
      </c>
      <c r="AB10" s="10">
        <v>9.5774805218137384</v>
      </c>
      <c r="AC10" s="10">
        <v>1.0078792075423546</v>
      </c>
      <c r="AD10" s="14">
        <v>36525</v>
      </c>
      <c r="AE10" s="2">
        <v>1390.727977622181</v>
      </c>
      <c r="AF10" s="2">
        <f t="shared" si="2"/>
        <v>145.20812383326168</v>
      </c>
      <c r="AH10" s="22">
        <v>36525</v>
      </c>
      <c r="AI10">
        <v>18</v>
      </c>
      <c r="AJ10" s="2">
        <v>12958.063103318214</v>
      </c>
      <c r="AK10" s="2">
        <v>1352.9720132350922</v>
      </c>
      <c r="AL10" s="2">
        <v>1342.3950043916702</v>
      </c>
      <c r="AM10" s="10">
        <v>9.5774805218137384</v>
      </c>
      <c r="AN10" s="10">
        <v>1.0078792075423546</v>
      </c>
      <c r="AO10" s="14">
        <v>36525</v>
      </c>
      <c r="AP10" s="2">
        <v>1390.727977622181</v>
      </c>
      <c r="AQ10" s="2">
        <f t="shared" si="3"/>
        <v>145.20812383326168</v>
      </c>
      <c r="AS10" s="22">
        <v>36525</v>
      </c>
      <c r="AT10" s="82">
        <v>31</v>
      </c>
      <c r="AU10" s="83">
        <v>19.1577176663742</v>
      </c>
      <c r="AV10" s="83">
        <v>20.73119113242754</v>
      </c>
      <c r="AW10" s="83">
        <v>11.799836199174973</v>
      </c>
      <c r="AX10" s="83">
        <v>12.136888396144574</v>
      </c>
      <c r="AZ10" s="22">
        <v>36525</v>
      </c>
      <c r="BA10" s="82">
        <v>60</v>
      </c>
      <c r="BB10" s="83">
        <v>62.769550033506832</v>
      </c>
      <c r="BC10" s="83">
        <v>12.400101918139939</v>
      </c>
      <c r="BD10" s="83">
        <v>21.407673912783022</v>
      </c>
      <c r="BE10" s="83">
        <v>18.630138468187283</v>
      </c>
      <c r="BG10" s="22">
        <v>36525</v>
      </c>
      <c r="BH10" s="82">
        <v>11</v>
      </c>
      <c r="BI10" s="83">
        <v>-46.330352725387179</v>
      </c>
      <c r="BJ10" s="83">
        <v>9.6680273325391077</v>
      </c>
      <c r="BK10" s="83">
        <v>5.5835263072322672</v>
      </c>
      <c r="BL10" s="83">
        <v>11.322017955124132</v>
      </c>
      <c r="BN10" s="22">
        <v>36525</v>
      </c>
      <c r="BO10" s="82">
        <v>22</v>
      </c>
      <c r="BP10" s="83">
        <v>17.7857951832457</v>
      </c>
      <c r="BQ10" s="83">
        <v>29.817242897679751</v>
      </c>
      <c r="BR10" s="83">
        <v>11.51440695289827</v>
      </c>
      <c r="BS10" s="83">
        <v>11.853033962348469</v>
      </c>
      <c r="BU10" s="22">
        <v>36525</v>
      </c>
      <c r="BV10" s="82">
        <v>44</v>
      </c>
      <c r="BW10" s="83">
        <v>14.455044404170959</v>
      </c>
      <c r="BX10" s="83">
        <v>14.427729216687069</v>
      </c>
      <c r="BY10" s="83">
        <v>11.708498176687932</v>
      </c>
      <c r="BZ10" s="83">
        <v>9.7340273077384012</v>
      </c>
      <c r="CB10" s="22">
        <v>36525</v>
      </c>
      <c r="CC10" s="82">
        <v>6</v>
      </c>
      <c r="CD10" s="83">
        <v>-368.73193520988514</v>
      </c>
      <c r="CE10" s="83">
        <v>20.400220103993917</v>
      </c>
      <c r="CF10" s="83">
        <v>3.8768053910456679</v>
      </c>
      <c r="CG10" s="83">
        <v>12.276592718568846</v>
      </c>
    </row>
    <row r="11" spans="1:85">
      <c r="A11" s="22">
        <v>36616</v>
      </c>
      <c r="B11">
        <v>50</v>
      </c>
      <c r="C11" s="2">
        <v>76258.504547119141</v>
      </c>
      <c r="D11" s="2">
        <v>20329.176906585693</v>
      </c>
      <c r="E11" s="2">
        <v>5893.7999995946884</v>
      </c>
      <c r="F11" s="10">
        <v>3.7511850527708765</v>
      </c>
      <c r="G11" s="10">
        <v>3.4492478380643581</v>
      </c>
      <c r="H11" s="14">
        <v>36616</v>
      </c>
      <c r="I11" s="2">
        <v>314.51303580619452</v>
      </c>
      <c r="J11" s="2">
        <f t="shared" si="0"/>
        <v>83.843647109297933</v>
      </c>
      <c r="L11" s="22">
        <v>36616</v>
      </c>
      <c r="M11">
        <v>105</v>
      </c>
      <c r="N11" s="2">
        <v>88732.102481842041</v>
      </c>
      <c r="O11" s="2">
        <v>15626.448386669159</v>
      </c>
      <c r="P11" s="2">
        <v>8786.5570363998413</v>
      </c>
      <c r="Q11" s="10">
        <v>5.6783281962866834</v>
      </c>
      <c r="R11" s="10">
        <v>1.7784495476366771</v>
      </c>
      <c r="S11" s="14">
        <v>36616</v>
      </c>
      <c r="T11" s="2">
        <v>547.93054963649297</v>
      </c>
      <c r="U11" s="2">
        <f t="shared" si="1"/>
        <v>96.495047608345288</v>
      </c>
      <c r="W11" s="22">
        <v>36616</v>
      </c>
      <c r="X11">
        <v>20</v>
      </c>
      <c r="Y11" s="2">
        <v>10733.44986641407</v>
      </c>
      <c r="Z11" s="2">
        <v>1517.0165240764618</v>
      </c>
      <c r="AA11" s="2">
        <v>1107.513988673687</v>
      </c>
      <c r="AB11" s="10">
        <v>7.0753677999311462</v>
      </c>
      <c r="AC11" s="10">
        <v>1.3697493120544493</v>
      </c>
      <c r="AD11" s="14">
        <v>36616</v>
      </c>
      <c r="AE11" s="2">
        <v>1260.2074514609365</v>
      </c>
      <c r="AF11" s="2">
        <f t="shared" si="2"/>
        <v>178.11193525136602</v>
      </c>
      <c r="AH11" s="22">
        <v>36616</v>
      </c>
      <c r="AI11">
        <v>20</v>
      </c>
      <c r="AJ11" s="2">
        <v>10733.44986641407</v>
      </c>
      <c r="AK11" s="2">
        <v>1517.0165240764618</v>
      </c>
      <c r="AL11" s="2">
        <v>1107.513988673687</v>
      </c>
      <c r="AM11" s="10">
        <v>7.0753677999311462</v>
      </c>
      <c r="AN11" s="10">
        <v>1.3697493120544493</v>
      </c>
      <c r="AO11" s="14">
        <v>36616</v>
      </c>
      <c r="AP11" s="2">
        <v>1260.2074514609365</v>
      </c>
      <c r="AQ11" s="2">
        <f t="shared" si="3"/>
        <v>178.11193525136602</v>
      </c>
      <c r="AS11" s="22">
        <v>36616</v>
      </c>
      <c r="AT11" s="82">
        <v>28</v>
      </c>
      <c r="AU11" s="83">
        <v>13.532472135712197</v>
      </c>
      <c r="AV11" s="83">
        <v>6.0326415110187881</v>
      </c>
      <c r="AW11" s="83">
        <v>16.0386850743091</v>
      </c>
      <c r="AX11" s="83">
        <v>17.462325000008615</v>
      </c>
      <c r="AZ11" s="22">
        <v>36616</v>
      </c>
      <c r="BA11" s="82">
        <v>67</v>
      </c>
      <c r="BB11" s="83">
        <v>47.647970313248727</v>
      </c>
      <c r="BC11" s="83">
        <v>17.268010333227934</v>
      </c>
      <c r="BD11" s="83">
        <v>21.755035128261046</v>
      </c>
      <c r="BE11" s="83">
        <v>10.610100427137127</v>
      </c>
      <c r="BG11" s="22">
        <v>36616</v>
      </c>
      <c r="BH11" s="82">
        <v>13</v>
      </c>
      <c r="BI11" s="83">
        <v>-34.247010714761743</v>
      </c>
      <c r="BJ11" s="83">
        <v>-1.7481517208427055</v>
      </c>
      <c r="BK11" s="83">
        <v>5.6521348400980997</v>
      </c>
      <c r="BL11" s="83">
        <v>11.74519788061874</v>
      </c>
      <c r="BN11" s="22">
        <v>36616</v>
      </c>
      <c r="BO11" s="82">
        <v>19</v>
      </c>
      <c r="BP11" s="83">
        <v>14.587383110617779</v>
      </c>
      <c r="BQ11" s="83">
        <v>11.86521437600927</v>
      </c>
      <c r="BR11" s="83">
        <v>14.896811315875924</v>
      </c>
      <c r="BS11" s="83">
        <v>15.929022257550397</v>
      </c>
      <c r="BU11" s="22">
        <v>36616</v>
      </c>
      <c r="BV11" s="82">
        <v>50</v>
      </c>
      <c r="BW11" s="83">
        <v>35.944211099641166</v>
      </c>
      <c r="BX11" s="83">
        <v>20.2496266922481</v>
      </c>
      <c r="BY11" s="83">
        <v>14.274827162085057</v>
      </c>
      <c r="BZ11" s="83">
        <v>0.69167069750413201</v>
      </c>
      <c r="CB11" s="22">
        <v>36616</v>
      </c>
      <c r="CC11" s="82">
        <v>8</v>
      </c>
      <c r="CD11" s="83">
        <v>-187.9923677382485</v>
      </c>
      <c r="CE11" s="83">
        <v>-0.48699269398878586</v>
      </c>
      <c r="CF11" s="83">
        <v>-2.0318483653358754E-4</v>
      </c>
      <c r="CG11" s="83">
        <v>6.8492598661823667</v>
      </c>
    </row>
    <row r="12" spans="1:85">
      <c r="A12" s="22">
        <v>36707</v>
      </c>
      <c r="B12">
        <v>53</v>
      </c>
      <c r="C12" s="2">
        <v>84671.980865478516</v>
      </c>
      <c r="D12" s="2">
        <v>22975.322078704834</v>
      </c>
      <c r="E12" s="2">
        <v>6609.9889876842499</v>
      </c>
      <c r="F12" s="10">
        <v>3.6853446744043055</v>
      </c>
      <c r="G12" s="10">
        <v>3.4758487679045333</v>
      </c>
      <c r="H12" s="14">
        <v>36707</v>
      </c>
      <c r="I12" s="2">
        <v>349.29525446550679</v>
      </c>
      <c r="J12" s="2">
        <f t="shared" si="0"/>
        <v>94.779534975779825</v>
      </c>
      <c r="L12" s="22">
        <v>36707</v>
      </c>
      <c r="M12">
        <v>101</v>
      </c>
      <c r="N12" s="2">
        <v>90409.361953735352</v>
      </c>
      <c r="O12" s="2">
        <v>17123.256278514862</v>
      </c>
      <c r="P12" s="2">
        <v>8712.791036605835</v>
      </c>
      <c r="Q12" s="10">
        <v>5.2799164179522959</v>
      </c>
      <c r="R12" s="10">
        <v>1.9653009244194404</v>
      </c>
      <c r="S12" s="14">
        <v>36707</v>
      </c>
      <c r="T12" s="2">
        <v>541.25260472760954</v>
      </c>
      <c r="U12" s="2">
        <f t="shared" si="1"/>
        <v>102.51158576815557</v>
      </c>
      <c r="W12" s="22">
        <v>36707</v>
      </c>
      <c r="X12">
        <v>20</v>
      </c>
      <c r="Y12" s="2">
        <v>16428.508804321289</v>
      </c>
      <c r="Z12" s="2">
        <v>1242.3649101257324</v>
      </c>
      <c r="AA12" s="2">
        <v>1906.262020111084</v>
      </c>
      <c r="AB12" s="10">
        <v>13.223577606243447</v>
      </c>
      <c r="AC12" s="10">
        <v>0.6517283023103696</v>
      </c>
      <c r="AD12" s="14">
        <v>36707</v>
      </c>
      <c r="AE12" s="2">
        <v>1494.3564221677304</v>
      </c>
      <c r="AF12" s="2">
        <f t="shared" si="2"/>
        <v>113.00696881471603</v>
      </c>
      <c r="AH12" s="22">
        <v>36707</v>
      </c>
      <c r="AI12">
        <v>20</v>
      </c>
      <c r="AJ12" s="2">
        <v>16428.508804321289</v>
      </c>
      <c r="AK12" s="2">
        <v>1242.3649101257324</v>
      </c>
      <c r="AL12" s="2">
        <v>1906.262020111084</v>
      </c>
      <c r="AM12" s="10">
        <v>13.223577606243447</v>
      </c>
      <c r="AN12" s="10">
        <v>0.6517283023103696</v>
      </c>
      <c r="AO12" s="14">
        <v>36707</v>
      </c>
      <c r="AP12" s="2">
        <v>1494.3564221677304</v>
      </c>
      <c r="AQ12" s="2">
        <f t="shared" si="3"/>
        <v>113.00696881471603</v>
      </c>
      <c r="AS12" s="22">
        <v>36707</v>
      </c>
      <c r="AT12" s="82">
        <v>31</v>
      </c>
      <c r="AU12" s="83">
        <v>10.413297515497783</v>
      </c>
      <c r="AV12" s="83">
        <v>2.5781549376905133</v>
      </c>
      <c r="AW12" s="83">
        <v>9.250152319796868</v>
      </c>
      <c r="AX12" s="83">
        <v>11.800998859888278</v>
      </c>
      <c r="AZ12" s="22">
        <v>36707</v>
      </c>
      <c r="BA12" s="82">
        <v>65</v>
      </c>
      <c r="BB12" s="83">
        <v>53.678313894199079</v>
      </c>
      <c r="BC12" s="83">
        <v>22.371958779903856</v>
      </c>
      <c r="BD12" s="83">
        <v>22.335469309963152</v>
      </c>
      <c r="BE12" s="83">
        <v>18.813469252420511</v>
      </c>
      <c r="BG12" s="22">
        <v>36707</v>
      </c>
      <c r="BH12" s="82">
        <v>15</v>
      </c>
      <c r="BI12" s="83">
        <v>-53.849240752595009</v>
      </c>
      <c r="BJ12" s="83">
        <v>9.7190471867165904</v>
      </c>
      <c r="BK12" s="83">
        <v>2.6763903637273545</v>
      </c>
      <c r="BL12" s="83">
        <v>5.3229520961340704</v>
      </c>
      <c r="BN12" s="22">
        <v>36707</v>
      </c>
      <c r="BO12" s="82">
        <v>21</v>
      </c>
      <c r="BP12" s="83">
        <v>7.0878240115197277</v>
      </c>
      <c r="BQ12" s="83">
        <v>6.9482941548209887</v>
      </c>
      <c r="BR12" s="83">
        <v>8.5090511360051977</v>
      </c>
      <c r="BS12" s="83">
        <v>12.134501585793123</v>
      </c>
      <c r="BU12" s="22">
        <v>36707</v>
      </c>
      <c r="BV12" s="82">
        <v>44</v>
      </c>
      <c r="BW12" s="83">
        <v>45.33508561208577</v>
      </c>
      <c r="BX12" s="83">
        <v>29.082828644531201</v>
      </c>
      <c r="BY12" s="83">
        <v>19.552040862106402</v>
      </c>
      <c r="BZ12" s="83">
        <v>16.041438523170836</v>
      </c>
      <c r="CB12" s="22">
        <v>36707</v>
      </c>
      <c r="CC12" s="82">
        <v>11</v>
      </c>
      <c r="CD12" s="83">
        <v>-87.348242403966012</v>
      </c>
      <c r="CE12" s="83">
        <v>13.859831195200357</v>
      </c>
      <c r="CF12" s="83">
        <v>2.8535291681961228</v>
      </c>
      <c r="CG12" s="83">
        <v>4.9487132872906736</v>
      </c>
    </row>
    <row r="13" spans="1:85">
      <c r="A13" s="22">
        <v>36799</v>
      </c>
      <c r="B13">
        <v>55</v>
      </c>
      <c r="C13" s="2">
        <v>100506.20436096191</v>
      </c>
      <c r="D13" s="2">
        <v>26208.756797790527</v>
      </c>
      <c r="E13" s="2">
        <v>7474.5079765319824</v>
      </c>
      <c r="F13" s="10">
        <v>3.834832958175066</v>
      </c>
      <c r="G13" s="10">
        <v>3.5064190017696455</v>
      </c>
      <c r="H13" s="14">
        <v>36799</v>
      </c>
      <c r="I13" s="2">
        <v>341.5581795724126</v>
      </c>
      <c r="J13" s="2">
        <f t="shared" si="0"/>
        <v>89.067290100415363</v>
      </c>
      <c r="L13" s="22">
        <v>36799</v>
      </c>
      <c r="M13">
        <v>110</v>
      </c>
      <c r="N13" s="2">
        <v>100568.00638580322</v>
      </c>
      <c r="O13" s="2">
        <v>17881.17835521698</v>
      </c>
      <c r="P13" s="2">
        <v>10130.236986160278</v>
      </c>
      <c r="Q13" s="10">
        <v>5.6242382010837497</v>
      </c>
      <c r="R13" s="10">
        <v>1.7651293231980534</v>
      </c>
      <c r="S13" s="14">
        <v>36799</v>
      </c>
      <c r="T13" s="2">
        <v>627.32917153830613</v>
      </c>
      <c r="U13" s="2">
        <f t="shared" si="1"/>
        <v>111.54029205545106</v>
      </c>
      <c r="W13" s="22">
        <v>36799</v>
      </c>
      <c r="X13">
        <v>23</v>
      </c>
      <c r="Y13" s="2">
        <v>18293.17809677124</v>
      </c>
      <c r="Z13" s="2">
        <v>818.17188024520874</v>
      </c>
      <c r="AA13" s="2">
        <v>2266.6975841522217</v>
      </c>
      <c r="AB13" s="10">
        <v>22.358600360707477</v>
      </c>
      <c r="AC13" s="10">
        <v>0.36095325903442788</v>
      </c>
      <c r="AD13" s="14">
        <v>36799</v>
      </c>
      <c r="AE13" s="2">
        <v>1918.3381256167929</v>
      </c>
      <c r="AF13" s="2">
        <f t="shared" si="2"/>
        <v>85.798667835578783</v>
      </c>
      <c r="AH13" s="22">
        <v>36799</v>
      </c>
      <c r="AI13">
        <v>23</v>
      </c>
      <c r="AJ13" s="2">
        <v>18293.17809677124</v>
      </c>
      <c r="AK13" s="2">
        <v>818.17188024520874</v>
      </c>
      <c r="AL13" s="2">
        <v>2266.6975841522217</v>
      </c>
      <c r="AM13" s="10">
        <v>22.358600360707477</v>
      </c>
      <c r="AN13" s="10">
        <v>0.36095325903442788</v>
      </c>
      <c r="AO13" s="14">
        <v>36799</v>
      </c>
      <c r="AP13" s="2">
        <v>1918.3381256167929</v>
      </c>
      <c r="AQ13" s="2">
        <f t="shared" si="3"/>
        <v>85.798667835578783</v>
      </c>
      <c r="AS13" s="22">
        <v>36799</v>
      </c>
      <c r="AT13" s="82">
        <v>31</v>
      </c>
      <c r="AU13" s="83">
        <v>17.01908253467186</v>
      </c>
      <c r="AV13" s="83">
        <v>10.498589353149089</v>
      </c>
      <c r="AW13" s="83">
        <v>14.512929651823359</v>
      </c>
      <c r="AX13" s="83">
        <v>16.969250265561641</v>
      </c>
      <c r="AZ13" s="22">
        <v>36799</v>
      </c>
      <c r="BA13" s="82">
        <v>65</v>
      </c>
      <c r="BB13" s="83">
        <v>22.544018219356182</v>
      </c>
      <c r="BC13" s="83">
        <v>16.810353818774782</v>
      </c>
      <c r="BD13" s="83">
        <v>18.495180461921692</v>
      </c>
      <c r="BE13" s="83">
        <v>17.065274588686318</v>
      </c>
      <c r="BG13" s="22">
        <v>36799</v>
      </c>
      <c r="BH13" s="82">
        <v>18</v>
      </c>
      <c r="BI13" s="83">
        <v>-33.240003144799054</v>
      </c>
      <c r="BJ13" s="83">
        <v>12.8208266363393</v>
      </c>
      <c r="BK13" s="83">
        <v>5.1415558679562823</v>
      </c>
      <c r="BL13" s="83">
        <v>6.9124980703128225</v>
      </c>
      <c r="BN13" s="22">
        <v>36799</v>
      </c>
      <c r="BO13" s="82">
        <v>22</v>
      </c>
      <c r="BP13" s="83">
        <v>14.952246397983892</v>
      </c>
      <c r="BQ13" s="83">
        <v>18.661425702095812</v>
      </c>
      <c r="BR13" s="83">
        <v>17.992260255557646</v>
      </c>
      <c r="BS13" s="83">
        <v>23.27977932894192</v>
      </c>
      <c r="BU13" s="22">
        <v>36799</v>
      </c>
      <c r="BV13" s="82">
        <v>46</v>
      </c>
      <c r="BW13" s="83">
        <v>13.810236320877278</v>
      </c>
      <c r="BX13" s="83">
        <v>20.990336637594176</v>
      </c>
      <c r="BY13" s="83">
        <v>17.154797877334339</v>
      </c>
      <c r="BZ13" s="83">
        <v>16.358190856358455</v>
      </c>
      <c r="CB13" s="22">
        <v>36799</v>
      </c>
      <c r="CC13" s="82">
        <v>13</v>
      </c>
      <c r="CD13" s="83">
        <v>-99.601280795701513</v>
      </c>
      <c r="CE13" s="83">
        <v>17.897988061808245</v>
      </c>
      <c r="CF13" s="83">
        <v>3.2343386331393331</v>
      </c>
      <c r="CG13" s="83">
        <v>4.6051548053704705</v>
      </c>
    </row>
    <row r="14" spans="1:85">
      <c r="A14" s="22">
        <v>36891</v>
      </c>
      <c r="B14">
        <v>56</v>
      </c>
      <c r="C14" s="2">
        <v>99788.577270507813</v>
      </c>
      <c r="D14" s="2">
        <v>27684.13899230957</v>
      </c>
      <c r="E14" s="2">
        <v>8085.3390102386475</v>
      </c>
      <c r="F14" s="10">
        <v>3.6045396715508571</v>
      </c>
      <c r="G14" s="10">
        <v>3.4239923591642256</v>
      </c>
      <c r="H14" s="14">
        <v>36891</v>
      </c>
      <c r="I14" s="2">
        <v>456.55729683977131</v>
      </c>
      <c r="J14" s="2">
        <f t="shared" si="0"/>
        <v>126.66174836226371</v>
      </c>
      <c r="L14" s="22">
        <v>36891</v>
      </c>
      <c r="M14">
        <v>120</v>
      </c>
      <c r="N14" s="2">
        <v>110987.63315200806</v>
      </c>
      <c r="O14" s="2">
        <v>20285.50065022707</v>
      </c>
      <c r="P14" s="2">
        <v>10851.417067527771</v>
      </c>
      <c r="Q14" s="10">
        <v>5.4712789723908388</v>
      </c>
      <c r="R14" s="10">
        <v>1.8693872444484916</v>
      </c>
      <c r="S14" s="14">
        <v>36891</v>
      </c>
      <c r="T14" s="2">
        <v>891.38602711276417</v>
      </c>
      <c r="U14" s="2">
        <f t="shared" si="1"/>
        <v>162.92096082303155</v>
      </c>
      <c r="W14" s="22">
        <v>36891</v>
      </c>
      <c r="X14">
        <v>22</v>
      </c>
      <c r="Y14" s="2">
        <v>25946.550580978394</v>
      </c>
      <c r="Z14" s="2">
        <v>1171.6171627044678</v>
      </c>
      <c r="AA14" s="2">
        <v>3130.8945922851563</v>
      </c>
      <c r="AB14" s="10">
        <v>22.145929068745836</v>
      </c>
      <c r="AC14" s="10">
        <v>0.37421162807315583</v>
      </c>
      <c r="AD14" s="14">
        <v>36891</v>
      </c>
      <c r="AE14" s="2">
        <v>2619.5538564984781</v>
      </c>
      <c r="AF14" s="2">
        <f t="shared" si="2"/>
        <v>118.28602215634335</v>
      </c>
      <c r="AH14" s="22">
        <v>36891</v>
      </c>
      <c r="AI14">
        <v>22</v>
      </c>
      <c r="AJ14" s="2">
        <v>25946.550580978394</v>
      </c>
      <c r="AK14" s="2">
        <v>1171.6171627044678</v>
      </c>
      <c r="AL14" s="2">
        <v>3130.8945922851563</v>
      </c>
      <c r="AM14" s="10">
        <v>22.145929068745836</v>
      </c>
      <c r="AN14" s="10">
        <v>0.37421162807315583</v>
      </c>
      <c r="AO14" s="14">
        <v>36891</v>
      </c>
      <c r="AP14" s="2">
        <v>2619.5538564984781</v>
      </c>
      <c r="AQ14" s="2">
        <f t="shared" si="3"/>
        <v>118.28602215634335</v>
      </c>
      <c r="AS14" s="22">
        <v>36891</v>
      </c>
      <c r="AT14" s="82">
        <v>32</v>
      </c>
      <c r="AU14" s="83">
        <v>-3.6048456759172209</v>
      </c>
      <c r="AV14" s="83">
        <v>1.8785372529219746</v>
      </c>
      <c r="AW14" s="83">
        <v>9.2657477747253747</v>
      </c>
      <c r="AX14" s="83">
        <v>14.528356386060782</v>
      </c>
      <c r="AZ14" s="22">
        <v>36891</v>
      </c>
      <c r="BA14" s="82">
        <v>68</v>
      </c>
      <c r="BB14" s="83">
        <v>8.9575118909157947</v>
      </c>
      <c r="BC14" s="83">
        <v>14.135592739407986</v>
      </c>
      <c r="BD14" s="83">
        <v>6.2498405610980079</v>
      </c>
      <c r="BE14" s="83">
        <v>4.6254725276110076</v>
      </c>
      <c r="BG14" s="22">
        <v>36891</v>
      </c>
      <c r="BH14" s="82">
        <v>17</v>
      </c>
      <c r="BI14" s="83">
        <v>-25.216695276001513</v>
      </c>
      <c r="BJ14" s="83">
        <v>4.9918499719319387</v>
      </c>
      <c r="BK14" s="83">
        <v>-0.33180101423389008</v>
      </c>
      <c r="BL14" s="83">
        <v>-0.3803638130137843</v>
      </c>
      <c r="BN14" s="22">
        <v>36891</v>
      </c>
      <c r="BO14" s="82">
        <v>23</v>
      </c>
      <c r="BP14" s="83">
        <v>-14.253600878561768</v>
      </c>
      <c r="BQ14" s="83">
        <v>9.6002514213880286</v>
      </c>
      <c r="BR14" s="83">
        <v>11.075188557887072</v>
      </c>
      <c r="BS14" s="83">
        <v>19.71745073270781</v>
      </c>
      <c r="BU14" s="22">
        <v>36891</v>
      </c>
      <c r="BV14" s="82">
        <v>50</v>
      </c>
      <c r="BW14" s="83">
        <v>-24.568973747797006</v>
      </c>
      <c r="BX14" s="83">
        <v>16.403576379370932</v>
      </c>
      <c r="BY14" s="83">
        <v>6.881240251673959</v>
      </c>
      <c r="BZ14" s="83">
        <v>8.5314375066639627</v>
      </c>
      <c r="CB14" s="22">
        <v>36891</v>
      </c>
      <c r="CC14" s="82">
        <v>12</v>
      </c>
      <c r="CD14" s="83">
        <v>-1734.0704829122035</v>
      </c>
      <c r="CE14" s="83">
        <v>6.4989557648994944</v>
      </c>
      <c r="CF14" s="83">
        <v>-2.5914668707783806</v>
      </c>
      <c r="CG14" s="83">
        <v>-1.7625321782282266</v>
      </c>
    </row>
    <row r="15" spans="1:85">
      <c r="A15" s="22">
        <v>36981</v>
      </c>
      <c r="B15">
        <v>54</v>
      </c>
      <c r="C15" s="2">
        <v>85485.449127197266</v>
      </c>
      <c r="D15" s="2">
        <v>27472.466969490051</v>
      </c>
      <c r="E15" s="2">
        <v>7023.1259531974792</v>
      </c>
      <c r="F15" s="10">
        <v>3.1116772011095466</v>
      </c>
      <c r="G15" s="10">
        <v>3.9117149760047267</v>
      </c>
      <c r="H15" s="14">
        <v>36981</v>
      </c>
      <c r="I15" s="2">
        <v>365.34928729723555</v>
      </c>
      <c r="J15" s="2">
        <f t="shared" si="0"/>
        <v>117.41233543343155</v>
      </c>
      <c r="L15" s="22">
        <v>36981</v>
      </c>
      <c r="M15">
        <v>122</v>
      </c>
      <c r="N15" s="2">
        <v>122068.75159454346</v>
      </c>
      <c r="O15" s="2">
        <v>25671.775799274445</v>
      </c>
      <c r="P15" s="2">
        <v>11624.263072013855</v>
      </c>
      <c r="Q15" s="10">
        <v>4.7549788744257206</v>
      </c>
      <c r="R15" s="10">
        <v>2.2084647981755388</v>
      </c>
      <c r="S15" s="14">
        <v>36981</v>
      </c>
      <c r="T15" s="2">
        <v>746.92280522402029</v>
      </c>
      <c r="U15" s="2">
        <f t="shared" si="1"/>
        <v>157.08225524224426</v>
      </c>
      <c r="W15" s="22">
        <v>36981</v>
      </c>
      <c r="X15">
        <v>28</v>
      </c>
      <c r="Y15" s="2">
        <v>26357.611539840698</v>
      </c>
      <c r="Z15" s="2">
        <v>1401.3012002706528</v>
      </c>
      <c r="AA15" s="2">
        <v>2988.4445819854736</v>
      </c>
      <c r="AB15" s="10">
        <v>18.809383403617929</v>
      </c>
      <c r="AC15" s="10">
        <v>0.46890653710555047</v>
      </c>
      <c r="AD15" s="14">
        <v>36981</v>
      </c>
      <c r="AE15" s="2">
        <v>1843.2745113924361</v>
      </c>
      <c r="AF15" s="2">
        <f t="shared" si="2"/>
        <v>97.997604272231897</v>
      </c>
      <c r="AH15" s="22">
        <v>36981</v>
      </c>
      <c r="AI15">
        <v>28</v>
      </c>
      <c r="AJ15" s="2">
        <v>26357.611539840698</v>
      </c>
      <c r="AK15" s="2">
        <v>1401.3012002706528</v>
      </c>
      <c r="AL15" s="2">
        <v>2988.4445819854736</v>
      </c>
      <c r="AM15" s="10">
        <v>18.809383403617929</v>
      </c>
      <c r="AN15" s="10">
        <v>0.46890653710555047</v>
      </c>
      <c r="AO15" s="14">
        <v>36981</v>
      </c>
      <c r="AP15" s="2">
        <v>1843.2745113924361</v>
      </c>
      <c r="AQ15" s="2">
        <f t="shared" si="3"/>
        <v>97.997604272231897</v>
      </c>
      <c r="AS15" s="22">
        <v>36981</v>
      </c>
      <c r="AT15" s="82">
        <v>30</v>
      </c>
      <c r="AU15" s="83">
        <v>8.0167029196074715</v>
      </c>
      <c r="AV15" s="83">
        <v>0.63989045504977415</v>
      </c>
      <c r="AW15" s="83">
        <v>10.061115172521529</v>
      </c>
      <c r="AX15" s="83">
        <v>13.614997728463107</v>
      </c>
      <c r="AZ15" s="22">
        <v>36981</v>
      </c>
      <c r="BA15" s="82">
        <v>66</v>
      </c>
      <c r="BB15" s="83">
        <v>3.2800225058506647</v>
      </c>
      <c r="BC15" s="83">
        <v>10.881776031188362</v>
      </c>
      <c r="BD15" s="83">
        <v>-2.1479437486109143</v>
      </c>
      <c r="BE15" s="83">
        <v>-2.9107494346488072</v>
      </c>
      <c r="BG15" s="22">
        <v>36981</v>
      </c>
      <c r="BH15" s="82">
        <v>20</v>
      </c>
      <c r="BI15" s="83">
        <v>75.304095121699817</v>
      </c>
      <c r="BJ15" s="83">
        <v>-4.162636972433809</v>
      </c>
      <c r="BK15" s="83">
        <v>6.7576493118726377</v>
      </c>
      <c r="BL15" s="83">
        <v>46.35121169044394</v>
      </c>
      <c r="BN15" s="22">
        <v>36981</v>
      </c>
      <c r="BO15" s="82">
        <v>21</v>
      </c>
      <c r="BP15" s="83">
        <v>1.8660065246618451</v>
      </c>
      <c r="BQ15" s="83">
        <v>5.3113617984204442</v>
      </c>
      <c r="BR15" s="83">
        <v>11.49733540233262</v>
      </c>
      <c r="BS15" s="83">
        <v>17.299772188020924</v>
      </c>
      <c r="BU15" s="22">
        <v>36981</v>
      </c>
      <c r="BV15" s="82">
        <v>50</v>
      </c>
      <c r="BW15" s="83">
        <v>-17.862872394804498</v>
      </c>
      <c r="BX15" s="83">
        <v>11.927794253088164</v>
      </c>
      <c r="BY15" s="83">
        <v>2.7203030265414929</v>
      </c>
      <c r="BZ15" s="83">
        <v>5.050500330596619</v>
      </c>
      <c r="CB15" s="22">
        <v>36981</v>
      </c>
      <c r="CC15" s="82">
        <v>14</v>
      </c>
      <c r="CD15" s="83">
        <v>40.423914465276589</v>
      </c>
      <c r="CE15" s="83">
        <v>-5.0152803243259436</v>
      </c>
      <c r="CF15" s="83">
        <v>10.257323726812761</v>
      </c>
      <c r="CG15" s="83">
        <v>66.128042610340415</v>
      </c>
    </row>
    <row r="16" spans="1:85">
      <c r="A16" s="22">
        <v>37072</v>
      </c>
      <c r="B16">
        <v>55</v>
      </c>
      <c r="C16" s="2">
        <v>88738.72144317627</v>
      </c>
      <c r="D16" s="2">
        <v>28296.72486448288</v>
      </c>
      <c r="E16" s="2">
        <v>7322.3020362854004</v>
      </c>
      <c r="F16" s="10">
        <v>3.1360067947141896</v>
      </c>
      <c r="G16" s="10">
        <v>3.8644574785715604</v>
      </c>
      <c r="H16" s="14">
        <v>37072</v>
      </c>
      <c r="I16" s="2">
        <v>368.80604446429561</v>
      </c>
      <c r="J16" s="2">
        <f t="shared" si="0"/>
        <v>117.60371345047037</v>
      </c>
      <c r="L16" s="22">
        <v>37072</v>
      </c>
      <c r="M16">
        <v>118</v>
      </c>
      <c r="N16" s="2">
        <v>105386.01367950439</v>
      </c>
      <c r="O16" s="2">
        <v>25683.022052288055</v>
      </c>
      <c r="P16" s="2">
        <v>10156.807039737701</v>
      </c>
      <c r="Q16" s="10">
        <v>4.1033338469650902</v>
      </c>
      <c r="R16" s="10">
        <v>2.5286511747053253</v>
      </c>
      <c r="S16" s="14">
        <v>37072</v>
      </c>
      <c r="T16" s="2">
        <v>680.3090953282416</v>
      </c>
      <c r="U16" s="2">
        <f t="shared" si="1"/>
        <v>165.79423481016835</v>
      </c>
      <c r="W16" s="22">
        <v>37072</v>
      </c>
      <c r="X16">
        <v>38</v>
      </c>
      <c r="Y16" s="2">
        <v>39859.783058166504</v>
      </c>
      <c r="Z16" s="2">
        <v>1849.0971837043762</v>
      </c>
      <c r="AA16" s="2">
        <v>4239.7659778594971</v>
      </c>
      <c r="AB16" s="10">
        <v>21.556348367971488</v>
      </c>
      <c r="AC16" s="10">
        <v>0.43613189816620912</v>
      </c>
      <c r="AD16" s="14">
        <v>37072</v>
      </c>
      <c r="AE16" s="2">
        <v>2308.7480973674133</v>
      </c>
      <c r="AF16" s="2">
        <f t="shared" si="2"/>
        <v>107.1029312551731</v>
      </c>
      <c r="AH16" s="22">
        <v>37072</v>
      </c>
      <c r="AI16">
        <v>38</v>
      </c>
      <c r="AJ16" s="2">
        <v>39859.783058166504</v>
      </c>
      <c r="AK16" s="2">
        <v>1849.0971837043762</v>
      </c>
      <c r="AL16" s="2">
        <v>4239.7659778594971</v>
      </c>
      <c r="AM16" s="10">
        <v>21.556348367971488</v>
      </c>
      <c r="AN16" s="10">
        <v>0.43613189816620912</v>
      </c>
      <c r="AO16" s="14">
        <v>37072</v>
      </c>
      <c r="AP16" s="2">
        <v>2308.7480973674133</v>
      </c>
      <c r="AQ16" s="2">
        <f t="shared" si="3"/>
        <v>107.1029312551731</v>
      </c>
      <c r="AS16" s="22">
        <v>37072</v>
      </c>
      <c r="AT16" s="82">
        <v>31</v>
      </c>
      <c r="AU16" s="83">
        <v>7.3302083715171662E-2</v>
      </c>
      <c r="AV16" s="83">
        <v>15.542724604169544</v>
      </c>
      <c r="AW16" s="83">
        <v>-0.46351533648316678</v>
      </c>
      <c r="AX16" s="83">
        <v>-0.9722504449475089</v>
      </c>
      <c r="AZ16" s="22">
        <v>37072</v>
      </c>
      <c r="BA16" s="82">
        <v>65</v>
      </c>
      <c r="BB16" s="83">
        <v>-4.4414819576342861</v>
      </c>
      <c r="BC16" s="83">
        <v>1.9205726379164734</v>
      </c>
      <c r="BD16" s="83">
        <v>-4.0869652451359322</v>
      </c>
      <c r="BE16" s="83">
        <v>-4.2405354370929853</v>
      </c>
      <c r="BG16" s="22">
        <v>37072</v>
      </c>
      <c r="BH16" s="82">
        <v>29</v>
      </c>
      <c r="BI16" s="83">
        <v>-20.407590145278686</v>
      </c>
      <c r="BJ16" s="83">
        <v>5.5920210519292857</v>
      </c>
      <c r="BK16" s="83">
        <v>1.2479847376443587</v>
      </c>
      <c r="BL16" s="83">
        <v>3.2763494482236588</v>
      </c>
      <c r="BN16" s="22">
        <v>37072</v>
      </c>
      <c r="BO16" s="82">
        <v>22</v>
      </c>
      <c r="BP16" s="83">
        <v>-2.3498428524362014</v>
      </c>
      <c r="BQ16" s="83">
        <v>18.814421788500457</v>
      </c>
      <c r="BR16" s="83">
        <v>-0.26305552183585323</v>
      </c>
      <c r="BS16" s="83">
        <v>-0.2374310854321271</v>
      </c>
      <c r="BU16" s="22">
        <v>37072</v>
      </c>
      <c r="BV16" s="82">
        <v>44</v>
      </c>
      <c r="BW16" s="83">
        <v>-15.54427714711335</v>
      </c>
      <c r="BX16" s="83">
        <v>5.8811234831492198</v>
      </c>
      <c r="BY16" s="83">
        <v>-0.55011537606348693</v>
      </c>
      <c r="BZ16" s="83">
        <v>1.2184213497271834</v>
      </c>
      <c r="CB16" s="22">
        <v>37072</v>
      </c>
      <c r="CC16" s="82">
        <v>23</v>
      </c>
      <c r="CD16" s="83">
        <v>-62.292498972211838</v>
      </c>
      <c r="CE16" s="83">
        <v>6.9480409706710544</v>
      </c>
      <c r="CF16" s="83">
        <v>1.0728841568884206</v>
      </c>
      <c r="CG16" s="83">
        <v>3.4627451602643466</v>
      </c>
    </row>
    <row r="17" spans="1:85">
      <c r="A17" s="22">
        <v>37164</v>
      </c>
      <c r="B17">
        <v>61</v>
      </c>
      <c r="C17" s="2">
        <v>117260.98793792725</v>
      </c>
      <c r="D17" s="2">
        <v>32813.659920036793</v>
      </c>
      <c r="E17" s="2">
        <v>9337.0370435714722</v>
      </c>
      <c r="F17" s="10">
        <v>3.5735418793173062</v>
      </c>
      <c r="G17" s="10">
        <v>3.5143546894920932</v>
      </c>
      <c r="H17" s="14">
        <v>37164</v>
      </c>
      <c r="I17" s="2">
        <v>522.70054480426006</v>
      </c>
      <c r="J17" s="2">
        <f t="shared" si="0"/>
        <v>146.26960098873039</v>
      </c>
      <c r="L17" s="22">
        <v>37164</v>
      </c>
      <c r="M17">
        <v>111</v>
      </c>
      <c r="N17" s="2">
        <v>98460.141891479492</v>
      </c>
      <c r="O17" s="2">
        <v>25540.054974555969</v>
      </c>
      <c r="P17" s="2">
        <v>9576.406994342804</v>
      </c>
      <c r="Q17" s="10">
        <v>3.8551264666254417</v>
      </c>
      <c r="R17" s="10">
        <v>2.6669767679719105</v>
      </c>
      <c r="S17" s="14">
        <v>37164</v>
      </c>
      <c r="T17" s="2">
        <v>682.37649505035779</v>
      </c>
      <c r="U17" s="2">
        <f t="shared" si="1"/>
        <v>177.00495715453695</v>
      </c>
      <c r="W17" s="22">
        <v>37164</v>
      </c>
      <c r="X17">
        <v>47</v>
      </c>
      <c r="Y17" s="2">
        <v>49720.374839782715</v>
      </c>
      <c r="Z17" s="2">
        <v>2200.1459299325943</v>
      </c>
      <c r="AA17" s="2">
        <v>5147.7863550186157</v>
      </c>
      <c r="AB17" s="10">
        <v>22.598671371451253</v>
      </c>
      <c r="AC17" s="10">
        <v>0.42739651147092683</v>
      </c>
      <c r="AD17" s="14">
        <v>37164</v>
      </c>
      <c r="AE17" s="2">
        <v>2629.6353137205688</v>
      </c>
      <c r="AF17" s="2">
        <f t="shared" si="2"/>
        <v>116.36238566850302</v>
      </c>
      <c r="AH17" s="22">
        <v>37164</v>
      </c>
      <c r="AI17">
        <v>47</v>
      </c>
      <c r="AJ17" s="2">
        <v>49720.374839782715</v>
      </c>
      <c r="AK17" s="2">
        <v>2200.1459299325943</v>
      </c>
      <c r="AL17" s="2">
        <v>5147.7863550186157</v>
      </c>
      <c r="AM17" s="10">
        <v>22.598671371451253</v>
      </c>
      <c r="AN17" s="10">
        <v>0.42739651147092683</v>
      </c>
      <c r="AO17" s="14">
        <v>37164</v>
      </c>
      <c r="AP17" s="2">
        <v>2629.6353137205688</v>
      </c>
      <c r="AQ17" s="2">
        <f t="shared" si="3"/>
        <v>116.36238566850302</v>
      </c>
      <c r="AS17" s="22">
        <v>37164</v>
      </c>
      <c r="AT17" s="82">
        <v>32</v>
      </c>
      <c r="AU17" s="83">
        <v>-36.308282763351578</v>
      </c>
      <c r="AV17" s="83">
        <v>1.2429813317748506</v>
      </c>
      <c r="AW17" s="83">
        <v>-9.0239855276611269</v>
      </c>
      <c r="AX17" s="83">
        <v>-4.7730275673318445</v>
      </c>
      <c r="AZ17" s="22">
        <v>37164</v>
      </c>
      <c r="BA17" s="82">
        <v>61</v>
      </c>
      <c r="BB17" s="83">
        <v>-14.408286707551371</v>
      </c>
      <c r="BC17" s="83">
        <v>4.0372294085350813</v>
      </c>
      <c r="BD17" s="83">
        <v>-5.3036819959160209</v>
      </c>
      <c r="BE17" s="83">
        <v>-3.4987127852668221</v>
      </c>
      <c r="BG17" s="22">
        <v>37164</v>
      </c>
      <c r="BH17" s="82">
        <v>28</v>
      </c>
      <c r="BI17" s="83">
        <v>-7.6442070945501905</v>
      </c>
      <c r="BJ17" s="83">
        <v>-1.4339631474657777</v>
      </c>
      <c r="BK17" s="83">
        <v>-0.56805519927732862</v>
      </c>
      <c r="BL17" s="83">
        <v>0.5617096654966014</v>
      </c>
      <c r="BN17" s="22">
        <v>37164</v>
      </c>
      <c r="BO17" s="82">
        <v>25</v>
      </c>
      <c r="BP17" s="83">
        <v>-43.58156044176382</v>
      </c>
      <c r="BQ17" s="83">
        <v>0.83896084455079567</v>
      </c>
      <c r="BR17" s="83">
        <v>-8.9634311132447575</v>
      </c>
      <c r="BS17" s="83">
        <v>-4.5782748207518376</v>
      </c>
      <c r="BU17" s="22">
        <v>37164</v>
      </c>
      <c r="BV17" s="82">
        <v>41</v>
      </c>
      <c r="BW17" s="83">
        <v>-11.786740232767713</v>
      </c>
      <c r="BX17" s="83">
        <v>5.8314176526209405</v>
      </c>
      <c r="BY17" s="83">
        <v>1.3966462004131319</v>
      </c>
      <c r="BZ17" s="83">
        <v>4.5665629040606781</v>
      </c>
      <c r="CB17" s="22">
        <v>37164</v>
      </c>
      <c r="CC17" s="82">
        <v>23</v>
      </c>
      <c r="CD17" s="83">
        <v>12.072194393732005</v>
      </c>
      <c r="CE17" s="83">
        <v>-1.0976001408195213</v>
      </c>
      <c r="CF17" s="83">
        <v>0.89968251909413599</v>
      </c>
      <c r="CG17" s="83">
        <v>1.5766794519507465</v>
      </c>
    </row>
    <row r="18" spans="1:85">
      <c r="A18" s="22">
        <v>37256</v>
      </c>
      <c r="B18">
        <v>61</v>
      </c>
      <c r="C18" s="2">
        <v>124464.06651306152</v>
      </c>
      <c r="D18" s="2">
        <v>39266.462173461914</v>
      </c>
      <c r="E18" s="2">
        <v>9905.1990509033203</v>
      </c>
      <c r="F18" s="10">
        <v>3.1697295764317692</v>
      </c>
      <c r="G18" s="10">
        <v>3.9642274700053552</v>
      </c>
      <c r="H18" s="14">
        <v>37256</v>
      </c>
      <c r="I18" s="2">
        <v>386.49427088677078</v>
      </c>
      <c r="J18" s="2">
        <f t="shared" si="0"/>
        <v>121.93288467272197</v>
      </c>
      <c r="L18" s="22">
        <v>37256</v>
      </c>
      <c r="M18">
        <v>109</v>
      </c>
      <c r="N18" s="2">
        <v>93094.832107543945</v>
      </c>
      <c r="O18" s="2">
        <v>22110.889856696129</v>
      </c>
      <c r="P18" s="2">
        <v>8675.2659888267517</v>
      </c>
      <c r="Q18" s="10">
        <v>4.2103611709390716</v>
      </c>
      <c r="R18" s="10">
        <v>2.5487275992659701</v>
      </c>
      <c r="S18" s="14">
        <v>37256</v>
      </c>
      <c r="T18" s="2">
        <v>517.11618902301859</v>
      </c>
      <c r="U18" s="2">
        <f t="shared" si="1"/>
        <v>122.81991212352025</v>
      </c>
      <c r="W18" s="22">
        <v>37256</v>
      </c>
      <c r="X18">
        <v>48</v>
      </c>
      <c r="Y18" s="2">
        <v>44525.136993408203</v>
      </c>
      <c r="Z18" s="2">
        <v>2548.0716609954834</v>
      </c>
      <c r="AA18" s="2">
        <v>4912.878396987915</v>
      </c>
      <c r="AB18" s="10">
        <v>17.474052113594432</v>
      </c>
      <c r="AC18" s="10">
        <v>0.51865148190065236</v>
      </c>
      <c r="AD18" s="14">
        <v>37256</v>
      </c>
      <c r="AE18" s="2">
        <v>2142.947872049996</v>
      </c>
      <c r="AF18" s="2">
        <f t="shared" si="2"/>
        <v>122.63600097557391</v>
      </c>
      <c r="AH18" s="22">
        <v>37256</v>
      </c>
      <c r="AI18">
        <v>48</v>
      </c>
      <c r="AJ18" s="2">
        <v>44525.136993408203</v>
      </c>
      <c r="AK18" s="2">
        <v>2548.0716609954834</v>
      </c>
      <c r="AL18" s="2">
        <v>4912.878396987915</v>
      </c>
      <c r="AM18" s="10">
        <v>17.474052113594432</v>
      </c>
      <c r="AN18" s="10">
        <v>0.51865148190065236</v>
      </c>
      <c r="AO18" s="14">
        <v>37256</v>
      </c>
      <c r="AP18" s="2">
        <v>2142.947872049996</v>
      </c>
      <c r="AQ18" s="2">
        <f t="shared" si="3"/>
        <v>122.63600097557391</v>
      </c>
      <c r="AS18" s="22">
        <v>37256</v>
      </c>
      <c r="AT18" s="82">
        <v>29</v>
      </c>
      <c r="AU18" s="83">
        <v>-17.263889472657524</v>
      </c>
      <c r="AV18" s="83">
        <v>3.248711357836287</v>
      </c>
      <c r="AW18" s="83">
        <v>-2.6992336414831342</v>
      </c>
      <c r="AX18" s="83">
        <v>-0.1843662230242904</v>
      </c>
      <c r="AZ18" s="22">
        <v>37256</v>
      </c>
      <c r="BA18" s="82">
        <v>59</v>
      </c>
      <c r="BB18" s="83">
        <v>-9.1222702660053745</v>
      </c>
      <c r="BC18" s="83">
        <v>3.8693372978985119</v>
      </c>
      <c r="BD18" s="83">
        <v>-6.2043805839430917</v>
      </c>
      <c r="BE18" s="83">
        <v>-5.700469815634257</v>
      </c>
      <c r="BG18" s="22">
        <v>37256</v>
      </c>
      <c r="BH18" s="82">
        <v>31</v>
      </c>
      <c r="BI18" s="83">
        <v>-1.4556479488703873</v>
      </c>
      <c r="BJ18" s="83">
        <v>-6.3806571533011276</v>
      </c>
      <c r="BK18" s="83">
        <v>-4.4872533821265437</v>
      </c>
      <c r="BL18" s="83">
        <v>-3.1483110027945238</v>
      </c>
      <c r="BN18" s="22">
        <v>37256</v>
      </c>
      <c r="BO18" s="82">
        <v>21</v>
      </c>
      <c r="BP18" s="83">
        <v>-0.11098350659366485</v>
      </c>
      <c r="BQ18" s="83">
        <v>1.2123355049693973</v>
      </c>
      <c r="BR18" s="83">
        <v>0.79637392037685828</v>
      </c>
      <c r="BS18" s="83">
        <v>1.1937574921906169</v>
      </c>
      <c r="BU18" s="22">
        <v>37256</v>
      </c>
      <c r="BV18" s="82">
        <v>41</v>
      </c>
      <c r="BW18" s="83">
        <v>-3.9055374422599431</v>
      </c>
      <c r="BX18" s="83">
        <v>5.3319747402728934</v>
      </c>
      <c r="BY18" s="83">
        <v>0.63577354585919732</v>
      </c>
      <c r="BZ18" s="83">
        <v>3.1310969166298941</v>
      </c>
      <c r="CB18" s="22">
        <v>37256</v>
      </c>
      <c r="CC18" s="82">
        <v>26</v>
      </c>
      <c r="CD18" s="83">
        <v>2283.9406672252539</v>
      </c>
      <c r="CE18" s="83">
        <v>-7.6876494823551518</v>
      </c>
      <c r="CF18" s="83">
        <v>-1.8301924937820679</v>
      </c>
      <c r="CG18" s="83">
        <v>-2.3832384551214059</v>
      </c>
    </row>
    <row r="19" spans="1:85">
      <c r="A19" s="22">
        <v>37346</v>
      </c>
      <c r="B19">
        <v>70</v>
      </c>
      <c r="C19" s="2">
        <v>150352.18237686157</v>
      </c>
      <c r="D19" s="2">
        <v>45728.422908782959</v>
      </c>
      <c r="E19" s="2">
        <v>11689.290023326874</v>
      </c>
      <c r="F19" s="10">
        <v>3.2879371912033237</v>
      </c>
      <c r="G19" s="10">
        <v>3.9119931850033995</v>
      </c>
      <c r="H19" s="14">
        <v>37346</v>
      </c>
      <c r="I19" s="2">
        <v>359.14059843004537</v>
      </c>
      <c r="J19" s="2">
        <f t="shared" si="0"/>
        <v>109.22976247566535</v>
      </c>
      <c r="L19" s="22">
        <v>37346</v>
      </c>
      <c r="M19">
        <v>121</v>
      </c>
      <c r="N19" s="2">
        <v>98433.931316375732</v>
      </c>
      <c r="O19" s="2">
        <v>23252.006836771965</v>
      </c>
      <c r="P19" s="2">
        <v>9101.5959711074829</v>
      </c>
      <c r="Q19" s="10">
        <v>4.233352071818036</v>
      </c>
      <c r="R19" s="10">
        <v>2.5547175364171499</v>
      </c>
      <c r="S19" s="14">
        <v>37346</v>
      </c>
      <c r="T19" s="2">
        <v>460.73723958779902</v>
      </c>
      <c r="U19" s="2">
        <f t="shared" si="1"/>
        <v>108.83508665744706</v>
      </c>
      <c r="W19" s="22">
        <v>37346</v>
      </c>
      <c r="X19">
        <v>45</v>
      </c>
      <c r="Y19" s="2">
        <v>41991.096069335938</v>
      </c>
      <c r="Z19" s="2">
        <v>2402.3557095825672</v>
      </c>
      <c r="AA19" s="2">
        <v>4561.6763935089111</v>
      </c>
      <c r="AB19" s="10">
        <v>17.479133461310898</v>
      </c>
      <c r="AC19" s="10">
        <v>0.52663878415422594</v>
      </c>
      <c r="AD19" s="14">
        <v>37346</v>
      </c>
      <c r="AE19" s="2">
        <v>1714.8532242323643</v>
      </c>
      <c r="AF19" s="2">
        <f t="shared" si="2"/>
        <v>98.108594915651722</v>
      </c>
      <c r="AH19" s="22">
        <v>37346</v>
      </c>
      <c r="AI19">
        <v>45</v>
      </c>
      <c r="AJ19" s="2">
        <v>41991.096069335938</v>
      </c>
      <c r="AK19" s="2">
        <v>2402.3557095825672</v>
      </c>
      <c r="AL19" s="2">
        <v>4561.6763935089111</v>
      </c>
      <c r="AM19" s="10">
        <v>17.479133461310898</v>
      </c>
      <c r="AN19" s="10">
        <v>0.52663878415422594</v>
      </c>
      <c r="AO19" s="14">
        <v>37346</v>
      </c>
      <c r="AP19" s="2">
        <v>1714.8532242323643</v>
      </c>
      <c r="AQ19" s="2">
        <f t="shared" si="3"/>
        <v>98.108594915651722</v>
      </c>
      <c r="AS19" s="22">
        <v>37346</v>
      </c>
      <c r="AT19" s="82">
        <v>31</v>
      </c>
      <c r="AU19" s="83">
        <v>-11.364601051764406</v>
      </c>
      <c r="AV19" s="83">
        <v>10.539096837839779</v>
      </c>
      <c r="AW19" s="83">
        <v>-4.6849180337483753</v>
      </c>
      <c r="AX19" s="83">
        <v>-3.9261315008288222</v>
      </c>
      <c r="AZ19" s="22">
        <v>37346</v>
      </c>
      <c r="BA19" s="82">
        <v>68</v>
      </c>
      <c r="BB19" s="83">
        <v>-14.210342614965915</v>
      </c>
      <c r="BC19" s="83">
        <v>2.6389213602374006</v>
      </c>
      <c r="BD19" s="83">
        <v>-3.0178426593930774</v>
      </c>
      <c r="BE19" s="83">
        <v>-1.4507765595929034</v>
      </c>
      <c r="BG19" s="22">
        <v>37346</v>
      </c>
      <c r="BH19" s="82">
        <v>27</v>
      </c>
      <c r="BI19" s="83">
        <v>104.88942769591678</v>
      </c>
      <c r="BJ19" s="83">
        <v>-10.59339463130552</v>
      </c>
      <c r="BK19" s="83">
        <v>0.54290976892648057</v>
      </c>
      <c r="BL19" s="83">
        <v>-2.0558791538480503</v>
      </c>
      <c r="BN19" s="22">
        <v>37346</v>
      </c>
      <c r="BO19" s="82">
        <v>24</v>
      </c>
      <c r="BP19" s="83">
        <v>-4.9261019288269425</v>
      </c>
      <c r="BQ19" s="83">
        <v>11.9251121210443</v>
      </c>
      <c r="BR19" s="83">
        <v>-2.9351011938328231</v>
      </c>
      <c r="BS19" s="83">
        <v>-2.9852214420218348</v>
      </c>
      <c r="BU19" s="22">
        <v>37346</v>
      </c>
      <c r="BV19" s="82">
        <v>47</v>
      </c>
      <c r="BW19" s="83">
        <v>1.6525621049271022</v>
      </c>
      <c r="BX19" s="83">
        <v>1.6243456833119341</v>
      </c>
      <c r="BY19" s="83">
        <v>0.63727686669299288</v>
      </c>
      <c r="BZ19" s="83">
        <v>0.92556335102684795</v>
      </c>
      <c r="CB19" s="22">
        <v>37346</v>
      </c>
      <c r="CC19" s="82">
        <v>25</v>
      </c>
      <c r="CD19" s="83">
        <v>1781.3864250964391</v>
      </c>
      <c r="CE19" s="83">
        <v>-12.140708570194182</v>
      </c>
      <c r="CF19" s="83">
        <v>1.3343135157865449</v>
      </c>
      <c r="CG19" s="83">
        <v>-2.7418622890191924</v>
      </c>
    </row>
    <row r="20" spans="1:85">
      <c r="A20" s="22">
        <v>37437</v>
      </c>
      <c r="B20">
        <v>85</v>
      </c>
      <c r="C20" s="2">
        <v>155252.20397186279</v>
      </c>
      <c r="D20" s="2">
        <v>51702.203960418701</v>
      </c>
      <c r="E20" s="2">
        <v>12963.641962051392</v>
      </c>
      <c r="F20" s="10">
        <v>3.0028159745514551</v>
      </c>
      <c r="G20" s="10">
        <v>3.9882468300009455</v>
      </c>
      <c r="H20" s="14">
        <v>37437</v>
      </c>
      <c r="I20" s="2">
        <v>447.4352480730347</v>
      </c>
      <c r="J20" s="2">
        <f t="shared" si="0"/>
        <v>149.00521772396334</v>
      </c>
      <c r="L20" s="22">
        <v>37437</v>
      </c>
      <c r="M20">
        <v>136</v>
      </c>
      <c r="N20" s="2">
        <v>124753.44139862061</v>
      </c>
      <c r="O20" s="2">
        <v>28032.186605930328</v>
      </c>
      <c r="P20" s="2">
        <v>10337.916961669922</v>
      </c>
      <c r="Q20" s="10">
        <v>4.4503642599264266</v>
      </c>
      <c r="R20" s="10">
        <v>2.7115894536458134</v>
      </c>
      <c r="S20" s="14">
        <v>37437</v>
      </c>
      <c r="T20" s="2">
        <v>686.15758429230482</v>
      </c>
      <c r="U20" s="2">
        <f t="shared" si="1"/>
        <v>154.1800949802811</v>
      </c>
      <c r="W20" s="22">
        <v>37437</v>
      </c>
      <c r="X20">
        <v>49</v>
      </c>
      <c r="Y20" s="2">
        <v>42768.873973846436</v>
      </c>
      <c r="Z20" s="2">
        <v>4003.1115711331367</v>
      </c>
      <c r="AA20" s="2">
        <v>4511.2350282669067</v>
      </c>
      <c r="AB20" s="10">
        <v>10.683907558874285</v>
      </c>
      <c r="AC20" s="10">
        <v>0.88736488922658119</v>
      </c>
      <c r="AD20" s="14">
        <v>37437</v>
      </c>
      <c r="AE20" s="2">
        <v>1781.2838015193201</v>
      </c>
      <c r="AF20" s="2">
        <f t="shared" si="2"/>
        <v>166.72587175651358</v>
      </c>
      <c r="AH20" s="22">
        <v>37437</v>
      </c>
      <c r="AI20">
        <v>49</v>
      </c>
      <c r="AJ20" s="2">
        <v>42768.873973846436</v>
      </c>
      <c r="AK20" s="2">
        <v>4003.1115711331367</v>
      </c>
      <c r="AL20" s="2">
        <v>4511.2350282669067</v>
      </c>
      <c r="AM20" s="10">
        <v>10.683907558874285</v>
      </c>
      <c r="AN20" s="10">
        <v>0.88736488922658119</v>
      </c>
      <c r="AO20" s="14">
        <v>37437</v>
      </c>
      <c r="AP20" s="2">
        <v>1781.2838015193201</v>
      </c>
      <c r="AQ20" s="2">
        <f t="shared" si="3"/>
        <v>166.72587175651358</v>
      </c>
      <c r="AS20" s="22">
        <v>37437</v>
      </c>
      <c r="AT20" s="82">
        <v>40</v>
      </c>
      <c r="AU20" s="83">
        <v>-0.77254047445746887</v>
      </c>
      <c r="AV20" s="83">
        <v>-5.6336095878135701</v>
      </c>
      <c r="AW20" s="83">
        <v>-13.622501024959766</v>
      </c>
      <c r="AX20" s="83">
        <v>-17.43398052587386</v>
      </c>
      <c r="AZ20" s="22">
        <v>37437</v>
      </c>
      <c r="BA20" s="82">
        <v>76</v>
      </c>
      <c r="BB20" s="83">
        <v>-10.30502931671306</v>
      </c>
      <c r="BC20" s="83">
        <v>4.017571714817425</v>
      </c>
      <c r="BD20" s="83">
        <v>0.47008050343613217</v>
      </c>
      <c r="BE20" s="83">
        <v>2.3502271401331098</v>
      </c>
      <c r="BG20" s="22">
        <v>37437</v>
      </c>
      <c r="BH20" s="82">
        <v>31</v>
      </c>
      <c r="BI20" s="83">
        <v>130.02573979369814</v>
      </c>
      <c r="BJ20" s="83">
        <v>-5.3209584043443225</v>
      </c>
      <c r="BK20" s="83">
        <v>13.721610892868119</v>
      </c>
      <c r="BL20" s="83">
        <v>10.401217691635978</v>
      </c>
      <c r="BN20" s="22">
        <v>37437</v>
      </c>
      <c r="BO20" s="82">
        <v>29</v>
      </c>
      <c r="BP20" s="83">
        <v>6.4362915427339962</v>
      </c>
      <c r="BQ20" s="83">
        <v>-3.406403327945795</v>
      </c>
      <c r="BR20" s="83">
        <v>-15.616948367922657</v>
      </c>
      <c r="BS20" s="83">
        <v>-20.915080332597768</v>
      </c>
      <c r="BU20" s="22">
        <v>37437</v>
      </c>
      <c r="BV20" s="82">
        <v>53</v>
      </c>
      <c r="BW20" s="83">
        <v>1.2715083897471668</v>
      </c>
      <c r="BX20" s="83">
        <v>2.4389855856910003</v>
      </c>
      <c r="BY20" s="83">
        <v>2.2523956016469171</v>
      </c>
      <c r="BZ20" s="83">
        <v>2.5480368680405707</v>
      </c>
      <c r="CB20" s="22">
        <v>37437</v>
      </c>
      <c r="CC20" s="82">
        <v>29</v>
      </c>
      <c r="CD20" s="83">
        <v>157.6574166118474</v>
      </c>
      <c r="CE20" s="83">
        <v>-5.3743122876009242</v>
      </c>
      <c r="CF20" s="83">
        <v>14.042649913760187</v>
      </c>
      <c r="CG20" s="83">
        <v>10.463013726933902</v>
      </c>
    </row>
    <row r="21" spans="1:85">
      <c r="A21" s="22">
        <v>37529</v>
      </c>
      <c r="B21">
        <v>85</v>
      </c>
      <c r="C21" s="2">
        <v>146651.9888381958</v>
      </c>
      <c r="D21" s="2">
        <v>41650.561786651611</v>
      </c>
      <c r="E21" s="2">
        <v>11698.394944667816</v>
      </c>
      <c r="F21" s="10">
        <v>3.5210086622455976</v>
      </c>
      <c r="G21" s="10">
        <v>3.5603655017337346</v>
      </c>
      <c r="H21" s="14">
        <v>37529</v>
      </c>
      <c r="I21" s="2">
        <v>654.30487500266986</v>
      </c>
      <c r="J21" s="2">
        <f t="shared" si="0"/>
        <v>185.82881718483847</v>
      </c>
      <c r="L21" s="22">
        <v>37529</v>
      </c>
      <c r="M21">
        <v>136</v>
      </c>
      <c r="N21" s="2">
        <v>152529.28695631027</v>
      </c>
      <c r="O21" s="2">
        <v>37201.11204969883</v>
      </c>
      <c r="P21" s="2">
        <v>12982.634993553162</v>
      </c>
      <c r="Q21" s="10">
        <v>4.1001270809469013</v>
      </c>
      <c r="R21" s="10">
        <v>2.8654515873065778</v>
      </c>
      <c r="S21" s="14">
        <v>37529</v>
      </c>
      <c r="T21" s="2">
        <v>958.46342080720319</v>
      </c>
      <c r="U21" s="2">
        <f t="shared" si="1"/>
        <v>233.76432044292918</v>
      </c>
      <c r="W21" s="22">
        <v>37529</v>
      </c>
      <c r="X21">
        <v>52</v>
      </c>
      <c r="Y21" s="2">
        <v>45725.928047180176</v>
      </c>
      <c r="Z21" s="2">
        <v>4692.206094712019</v>
      </c>
      <c r="AA21" s="2">
        <v>4624.805004119873</v>
      </c>
      <c r="AB21" s="10">
        <v>9.7450809116658323</v>
      </c>
      <c r="AC21" s="10">
        <v>1.0145738232275963</v>
      </c>
      <c r="AD21" s="14">
        <v>37529</v>
      </c>
      <c r="AE21" s="2">
        <v>2109.4934064473046</v>
      </c>
      <c r="AF21" s="2">
        <f t="shared" si="2"/>
        <v>216.46751069270559</v>
      </c>
      <c r="AH21" s="22">
        <v>37529</v>
      </c>
      <c r="AI21">
        <v>52</v>
      </c>
      <c r="AJ21" s="2">
        <v>45725.928047180176</v>
      </c>
      <c r="AK21" s="2">
        <v>4692.206094712019</v>
      </c>
      <c r="AL21" s="2">
        <v>4624.805004119873</v>
      </c>
      <c r="AM21" s="10">
        <v>9.7450809116658323</v>
      </c>
      <c r="AN21" s="10">
        <v>1.0145738232275963</v>
      </c>
      <c r="AO21" s="14">
        <v>37529</v>
      </c>
      <c r="AP21" s="2">
        <v>2109.4934064473046</v>
      </c>
      <c r="AQ21" s="2">
        <f t="shared" si="3"/>
        <v>216.46751069270559</v>
      </c>
      <c r="AS21" s="22">
        <v>37529</v>
      </c>
      <c r="AT21" s="82">
        <v>40</v>
      </c>
      <c r="AU21" s="83">
        <v>-10.464967378081523</v>
      </c>
      <c r="AV21" s="83">
        <v>-10.512796623201959</v>
      </c>
      <c r="AW21" s="83">
        <v>3.3807258534709117</v>
      </c>
      <c r="AX21" s="83">
        <v>5.5490918266232425</v>
      </c>
      <c r="AZ21" s="22">
        <v>37529</v>
      </c>
      <c r="BA21" s="82">
        <v>70</v>
      </c>
      <c r="BB21" s="83">
        <v>-2.4208920381942534</v>
      </c>
      <c r="BC21" s="83">
        <v>1.7244361973899114</v>
      </c>
      <c r="BD21" s="83">
        <v>2.334229051756842</v>
      </c>
      <c r="BE21" s="83">
        <v>2.2572200802800424</v>
      </c>
      <c r="BG21" s="22">
        <v>37529</v>
      </c>
      <c r="BH21" s="82">
        <v>31</v>
      </c>
      <c r="BI21" s="83">
        <v>84.564493212468037</v>
      </c>
      <c r="BJ21" s="83">
        <v>0.33374052506374152</v>
      </c>
      <c r="BK21" s="83">
        <v>14.73700451220521</v>
      </c>
      <c r="BL21" s="83">
        <v>14.049368999742651</v>
      </c>
      <c r="BN21" s="22">
        <v>37529</v>
      </c>
      <c r="BO21" s="82">
        <v>30</v>
      </c>
      <c r="BP21" s="83">
        <v>-10.090216250464835</v>
      </c>
      <c r="BQ21" s="83">
        <v>-11.918140195911864</v>
      </c>
      <c r="BR21" s="83">
        <v>4.6024965752468061</v>
      </c>
      <c r="BS21" s="83">
        <v>7.3038897118331558</v>
      </c>
      <c r="BU21" s="22">
        <v>37529</v>
      </c>
      <c r="BV21" s="82">
        <v>51</v>
      </c>
      <c r="BW21" s="83">
        <v>-9.1599850724295333</v>
      </c>
      <c r="BX21" s="83">
        <v>8.9917679154050134E-2</v>
      </c>
      <c r="BY21" s="83">
        <v>1.4842807257239077</v>
      </c>
      <c r="BZ21" s="83">
        <v>2.4014682142387667</v>
      </c>
      <c r="CB21" s="22">
        <v>37529</v>
      </c>
      <c r="CC21" s="82">
        <v>29</v>
      </c>
      <c r="CD21" s="83">
        <v>88.236823774235432</v>
      </c>
      <c r="CE21" s="83">
        <v>0.28568736444989362</v>
      </c>
      <c r="CF21" s="83">
        <v>14.762034319142137</v>
      </c>
      <c r="CG21" s="83">
        <v>13.915519217288686</v>
      </c>
    </row>
    <row r="22" spans="1:85">
      <c r="A22" s="22">
        <v>37621</v>
      </c>
      <c r="B22">
        <v>88</v>
      </c>
      <c r="C22" s="2">
        <v>176149.23927116394</v>
      </c>
      <c r="D22" s="2">
        <v>46295.232820510864</v>
      </c>
      <c r="E22" s="2">
        <v>13504.029034137726</v>
      </c>
      <c r="F22" s="10">
        <v>3.8049109711599058</v>
      </c>
      <c r="G22" s="10">
        <v>3.4282533533864665</v>
      </c>
      <c r="H22" s="14">
        <v>37621</v>
      </c>
      <c r="I22" s="2">
        <v>621.00623539118226</v>
      </c>
      <c r="J22" s="2">
        <f t="shared" si="0"/>
        <v>163.21176503161965</v>
      </c>
      <c r="L22" s="22">
        <v>37621</v>
      </c>
      <c r="M22">
        <v>132</v>
      </c>
      <c r="N22" s="2">
        <v>127312.5232925415</v>
      </c>
      <c r="O22" s="2">
        <v>29752.526850700378</v>
      </c>
      <c r="P22" s="2">
        <v>11323.382082939148</v>
      </c>
      <c r="Q22" s="10">
        <v>4.2790491016578835</v>
      </c>
      <c r="R22" s="10">
        <v>2.6275300641429631</v>
      </c>
      <c r="S22" s="14">
        <v>37621</v>
      </c>
      <c r="T22" s="2">
        <v>693.32245810644645</v>
      </c>
      <c r="U22" s="2">
        <f t="shared" si="1"/>
        <v>162.0272265251231</v>
      </c>
      <c r="W22" s="22">
        <v>37621</v>
      </c>
      <c r="X22">
        <v>56</v>
      </c>
      <c r="Y22" s="2">
        <v>59657.232886314392</v>
      </c>
      <c r="Z22" s="2">
        <v>11766.657477021217</v>
      </c>
      <c r="AA22" s="2">
        <v>5967.007004737854</v>
      </c>
      <c r="AB22" s="10">
        <v>5.0700237516743698</v>
      </c>
      <c r="AC22" s="10">
        <v>1.971953018938706</v>
      </c>
      <c r="AD22" s="14">
        <v>37621</v>
      </c>
      <c r="AE22" s="2">
        <v>1620.0430406381547</v>
      </c>
      <c r="AF22" s="2">
        <f t="shared" si="2"/>
        <v>319.53361956206561</v>
      </c>
      <c r="AH22" s="22">
        <v>37621</v>
      </c>
      <c r="AI22">
        <v>56</v>
      </c>
      <c r="AJ22" s="2">
        <v>59657.232886314392</v>
      </c>
      <c r="AK22" s="2">
        <v>11766.657477021217</v>
      </c>
      <c r="AL22" s="2">
        <v>5967.007004737854</v>
      </c>
      <c r="AM22" s="10">
        <v>5.0700237516743698</v>
      </c>
      <c r="AN22" s="10">
        <v>1.971953018938706</v>
      </c>
      <c r="AO22" s="14">
        <v>37621</v>
      </c>
      <c r="AP22" s="2">
        <v>1620.0430406381547</v>
      </c>
      <c r="AQ22" s="2">
        <f t="shared" si="3"/>
        <v>319.53361956206561</v>
      </c>
      <c r="AS22" s="22">
        <v>37621</v>
      </c>
      <c r="AT22" s="82">
        <v>43</v>
      </c>
      <c r="AU22" s="83">
        <v>-33.556343648098434</v>
      </c>
      <c r="AV22" s="83">
        <v>-2.2903914261613201</v>
      </c>
      <c r="AW22" s="83">
        <v>2.8377384833465191</v>
      </c>
      <c r="AX22" s="83">
        <v>8.8715745213644901</v>
      </c>
      <c r="AZ22" s="22">
        <v>37621</v>
      </c>
      <c r="BA22" s="82">
        <v>74</v>
      </c>
      <c r="BB22" s="83">
        <v>14.619398079653813</v>
      </c>
      <c r="BC22" s="83">
        <v>-3.8220539967177336</v>
      </c>
      <c r="BD22" s="83">
        <v>7.6277425467250914</v>
      </c>
      <c r="BE22" s="83">
        <v>7.867245779720955</v>
      </c>
      <c r="BG22" s="22">
        <v>37621</v>
      </c>
      <c r="BH22" s="82">
        <v>29</v>
      </c>
      <c r="BI22" s="83">
        <v>47.490328304187351</v>
      </c>
      <c r="BJ22" s="83">
        <v>3.9703447676161518</v>
      </c>
      <c r="BK22" s="83">
        <v>-38.366287112479277</v>
      </c>
      <c r="BL22" s="83">
        <v>-47.021415184849083</v>
      </c>
      <c r="BN22" s="22">
        <v>37621</v>
      </c>
      <c r="BO22" s="82">
        <v>33</v>
      </c>
      <c r="BP22" s="83">
        <v>-45.304017475664068</v>
      </c>
      <c r="BQ22" s="83">
        <v>-2.6284863269481429</v>
      </c>
      <c r="BR22" s="83">
        <v>3.8854404645461527</v>
      </c>
      <c r="BS22" s="83">
        <v>12.117035458298053</v>
      </c>
      <c r="BU22" s="22">
        <v>37621</v>
      </c>
      <c r="BV22" s="82">
        <v>54</v>
      </c>
      <c r="BW22" s="83">
        <v>8.3236913302171764</v>
      </c>
      <c r="BX22" s="83">
        <v>-5.3321192479870323</v>
      </c>
      <c r="BY22" s="83">
        <v>5.786360103659538</v>
      </c>
      <c r="BZ22" s="83">
        <v>6.374928012730785</v>
      </c>
      <c r="CB22" s="22">
        <v>37621</v>
      </c>
      <c r="CC22" s="82">
        <v>28</v>
      </c>
      <c r="CD22" s="83">
        <v>48.083785968840054</v>
      </c>
      <c r="CE22" s="83">
        <v>3.9606879999458666</v>
      </c>
      <c r="CF22" s="83">
        <v>-38.433555032749602</v>
      </c>
      <c r="CG22" s="83">
        <v>-47.047513122876985</v>
      </c>
    </row>
    <row r="23" spans="1:85">
      <c r="A23" s="22">
        <v>37711</v>
      </c>
      <c r="B23">
        <v>87</v>
      </c>
      <c r="C23" s="2">
        <v>164677.79778671265</v>
      </c>
      <c r="D23" s="2">
        <v>44005.654758453369</v>
      </c>
      <c r="E23" s="2">
        <v>11364.767983675003</v>
      </c>
      <c r="F23" s="10">
        <v>3.7421962856961803</v>
      </c>
      <c r="G23" s="10">
        <v>3.8721120239027833</v>
      </c>
      <c r="H23" s="14">
        <v>37711</v>
      </c>
      <c r="I23" s="2">
        <v>548.81191614674481</v>
      </c>
      <c r="J23" s="2">
        <f t="shared" si="0"/>
        <v>146.65503203144954</v>
      </c>
      <c r="L23" s="22">
        <v>37711</v>
      </c>
      <c r="M23">
        <v>151</v>
      </c>
      <c r="N23" s="2">
        <v>177313.62812995911</v>
      </c>
      <c r="O23" s="2">
        <v>37640.760918617249</v>
      </c>
      <c r="P23" s="2">
        <v>15826.973014831543</v>
      </c>
      <c r="Q23" s="10">
        <v>4.7106812881208038</v>
      </c>
      <c r="R23" s="10">
        <v>2.3782665758856028</v>
      </c>
      <c r="S23" s="14">
        <v>37711</v>
      </c>
      <c r="T23" s="2">
        <v>613.41532817878465</v>
      </c>
      <c r="U23" s="2">
        <f t="shared" si="1"/>
        <v>130.21796437930738</v>
      </c>
      <c r="W23" s="22">
        <v>37711</v>
      </c>
      <c r="X23">
        <v>55</v>
      </c>
      <c r="Y23" s="2">
        <v>58566.002135276794</v>
      </c>
      <c r="Z23" s="2">
        <v>10463.165995001793</v>
      </c>
      <c r="AA23" s="2">
        <v>5766.232017993927</v>
      </c>
      <c r="AB23" s="10">
        <v>5.5973499955227233</v>
      </c>
      <c r="AC23" s="10">
        <v>1.8145586168490546</v>
      </c>
      <c r="AD23" s="14">
        <v>37711</v>
      </c>
      <c r="AE23" s="2">
        <v>1344.5317042635265</v>
      </c>
      <c r="AF23" s="2">
        <f t="shared" si="2"/>
        <v>240.20861753133303</v>
      </c>
      <c r="AH23" s="22">
        <v>37711</v>
      </c>
      <c r="AI23">
        <v>55</v>
      </c>
      <c r="AJ23" s="2">
        <v>58566.002135276794</v>
      </c>
      <c r="AK23" s="2">
        <v>10463.165995001793</v>
      </c>
      <c r="AL23" s="2">
        <v>5766.232017993927</v>
      </c>
      <c r="AM23" s="10">
        <v>5.5973499955227233</v>
      </c>
      <c r="AN23" s="10">
        <v>1.8145586168490546</v>
      </c>
      <c r="AO23" s="14">
        <v>37711</v>
      </c>
      <c r="AP23" s="2">
        <v>1344.5317042635265</v>
      </c>
      <c r="AQ23" s="2">
        <f t="shared" si="3"/>
        <v>240.20861753133303</v>
      </c>
      <c r="AS23" s="22">
        <v>37711</v>
      </c>
      <c r="AT23" s="82">
        <v>51</v>
      </c>
      <c r="AU23" s="83">
        <v>1.7364932865215275</v>
      </c>
      <c r="AV23" s="83">
        <v>1.0824885195533929</v>
      </c>
      <c r="AW23" s="83">
        <v>-1.1887013290124093</v>
      </c>
      <c r="AX23" s="83">
        <v>-3.3345585474484518</v>
      </c>
      <c r="AZ23" s="22">
        <v>37711</v>
      </c>
      <c r="BA23" s="82">
        <v>82</v>
      </c>
      <c r="BB23" s="83">
        <v>10.514779435663646</v>
      </c>
      <c r="BC23" s="83">
        <v>-1.3883625171988601</v>
      </c>
      <c r="BD23" s="83">
        <v>11.989905243991883</v>
      </c>
      <c r="BE23" s="83">
        <v>16.85038009101687</v>
      </c>
      <c r="BG23" s="22">
        <v>37711</v>
      </c>
      <c r="BH23" s="82">
        <v>28</v>
      </c>
      <c r="BI23" s="83">
        <v>127.51656583715562</v>
      </c>
      <c r="BJ23" s="83">
        <v>0.29704577161357992</v>
      </c>
      <c r="BK23" s="83">
        <v>16.055381148160187</v>
      </c>
      <c r="BL23" s="83">
        <v>9.1727793355382161</v>
      </c>
      <c r="BN23" s="22">
        <v>37711</v>
      </c>
      <c r="BO23" s="82">
        <v>39</v>
      </c>
      <c r="BP23" s="83">
        <v>-4.4921637889390187</v>
      </c>
      <c r="BQ23" s="83">
        <v>1.5766092544984955</v>
      </c>
      <c r="BR23" s="83">
        <v>-1.4717141718288196</v>
      </c>
      <c r="BS23" s="83">
        <v>-4.4129799251361064</v>
      </c>
      <c r="BU23" s="22">
        <v>37711</v>
      </c>
      <c r="BV23" s="82">
        <v>61</v>
      </c>
      <c r="BW23" s="83">
        <v>-0.42271411747450971</v>
      </c>
      <c r="BX23" s="83">
        <v>-2.9710678645713529</v>
      </c>
      <c r="BY23" s="83">
        <v>8.9121278509641364</v>
      </c>
      <c r="BZ23" s="83">
        <v>13.071702254791662</v>
      </c>
      <c r="CB23" s="22">
        <v>37711</v>
      </c>
      <c r="CC23" s="82">
        <v>26</v>
      </c>
      <c r="CD23" s="83">
        <v>128.07065740434712</v>
      </c>
      <c r="CE23" s="83">
        <v>0.46044340818696128</v>
      </c>
      <c r="CF23" s="83">
        <v>15.97526958622999</v>
      </c>
      <c r="CG23" s="83">
        <v>9.283242114193623</v>
      </c>
    </row>
    <row r="24" spans="1:85">
      <c r="A24" s="22">
        <v>37802</v>
      </c>
      <c r="B24">
        <v>97</v>
      </c>
      <c r="C24" s="2">
        <v>185775.59615135193</v>
      </c>
      <c r="D24" s="2">
        <v>48999.237869977951</v>
      </c>
      <c r="E24" s="2">
        <v>12603.076998472214</v>
      </c>
      <c r="F24" s="10">
        <v>3.7913976671293792</v>
      </c>
      <c r="G24" s="10">
        <v>3.8878789581240993</v>
      </c>
      <c r="H24" s="14">
        <v>37802</v>
      </c>
      <c r="I24" s="2">
        <v>415.06362792621559</v>
      </c>
      <c r="J24" s="2">
        <f t="shared" si="0"/>
        <v>109.47509714550125</v>
      </c>
      <c r="L24" s="22">
        <v>37802</v>
      </c>
      <c r="M24">
        <v>166</v>
      </c>
      <c r="N24" s="2">
        <v>209740.12488937378</v>
      </c>
      <c r="O24" s="2">
        <v>45979.045914649963</v>
      </c>
      <c r="P24" s="2">
        <v>19126.900937318802</v>
      </c>
      <c r="Q24" s="10">
        <v>4.5616458697013949</v>
      </c>
      <c r="R24" s="10">
        <v>2.4038941836593879</v>
      </c>
      <c r="S24" s="14">
        <v>37802</v>
      </c>
      <c r="T24" s="2">
        <v>528.5069902528794</v>
      </c>
      <c r="U24" s="2">
        <f t="shared" si="1"/>
        <v>115.85883809246145</v>
      </c>
      <c r="W24" s="22">
        <v>37802</v>
      </c>
      <c r="X24">
        <v>55</v>
      </c>
      <c r="Y24" s="2">
        <v>40497.87300491333</v>
      </c>
      <c r="Z24" s="2">
        <v>5926.7510747909546</v>
      </c>
      <c r="AA24" s="2">
        <v>4248.2570185661316</v>
      </c>
      <c r="AB24" s="10">
        <v>6.8330646072126031</v>
      </c>
      <c r="AC24" s="10">
        <v>1.3951018144357346</v>
      </c>
      <c r="AD24" s="14">
        <v>37802</v>
      </c>
      <c r="AE24" s="2">
        <v>990.69542900774195</v>
      </c>
      <c r="AF24" s="2">
        <f t="shared" si="2"/>
        <v>144.98552054696205</v>
      </c>
      <c r="AH24" s="22">
        <v>37802</v>
      </c>
      <c r="AI24">
        <v>55</v>
      </c>
      <c r="AJ24" s="2">
        <v>40497.87300491333</v>
      </c>
      <c r="AK24" s="2">
        <v>5926.7510747909546</v>
      </c>
      <c r="AL24" s="2">
        <v>4248.2570185661316</v>
      </c>
      <c r="AM24" s="10">
        <v>6.8330646072126031</v>
      </c>
      <c r="AN24" s="10">
        <v>1.3951018144357346</v>
      </c>
      <c r="AO24" s="14">
        <v>37802</v>
      </c>
      <c r="AP24" s="2">
        <v>990.69542900774195</v>
      </c>
      <c r="AQ24" s="2">
        <f t="shared" si="3"/>
        <v>144.98552054696205</v>
      </c>
      <c r="AS24" s="22">
        <v>37802</v>
      </c>
      <c r="AT24" s="82">
        <v>58</v>
      </c>
      <c r="AU24" s="83">
        <v>16.507895531066435</v>
      </c>
      <c r="AV24" s="83">
        <v>2.8473106702662454</v>
      </c>
      <c r="AW24" s="83">
        <v>0.55230015687368628</v>
      </c>
      <c r="AX24" s="83">
        <v>-2.2058100602510233</v>
      </c>
      <c r="AZ24" s="22">
        <v>37802</v>
      </c>
      <c r="BA24" s="82">
        <v>83</v>
      </c>
      <c r="BB24" s="83">
        <v>-16.431918527401482</v>
      </c>
      <c r="BC24" s="83">
        <v>-1.7316803183807683</v>
      </c>
      <c r="BD24" s="83">
        <v>6.5584222732607333</v>
      </c>
      <c r="BE24" s="83">
        <v>13.530389411274912</v>
      </c>
      <c r="BG24" s="22">
        <v>37802</v>
      </c>
      <c r="BH24" s="82">
        <v>32</v>
      </c>
      <c r="BI24" s="83">
        <v>25.180137444716181</v>
      </c>
      <c r="BJ24" s="83">
        <v>-7.5112061560268835</v>
      </c>
      <c r="BK24" s="83">
        <v>-0.41779409410217516</v>
      </c>
      <c r="BL24" s="83">
        <v>-3.3305517567446596</v>
      </c>
      <c r="BN24" s="22">
        <v>37802</v>
      </c>
      <c r="BO24" s="82">
        <v>42</v>
      </c>
      <c r="BP24" s="83">
        <v>13.129513295947826</v>
      </c>
      <c r="BQ24" s="83">
        <v>3.763704434042503</v>
      </c>
      <c r="BR24" s="83">
        <v>0.89969866032606483</v>
      </c>
      <c r="BS24" s="83">
        <v>-2.5506535460719237</v>
      </c>
      <c r="BU24" s="22">
        <v>37802</v>
      </c>
      <c r="BV24" s="82">
        <v>61</v>
      </c>
      <c r="BW24" s="83">
        <v>-25.25200402240807</v>
      </c>
      <c r="BX24" s="83">
        <v>-2.2655488411820746</v>
      </c>
      <c r="BY24" s="83">
        <v>4.3352257267343708</v>
      </c>
      <c r="BZ24" s="83">
        <v>11.518490020369176</v>
      </c>
      <c r="CB24" s="22">
        <v>37802</v>
      </c>
      <c r="CC24" s="82">
        <v>30</v>
      </c>
      <c r="CD24" s="83">
        <v>25.173836553855413</v>
      </c>
      <c r="CE24" s="83">
        <v>-7.470517937412402</v>
      </c>
      <c r="CF24" s="83">
        <v>-0.42810412015414911</v>
      </c>
      <c r="CG24" s="83">
        <v>-3.2690415105670279</v>
      </c>
    </row>
    <row r="25" spans="1:85">
      <c r="A25" s="22">
        <v>37894</v>
      </c>
      <c r="B25">
        <v>96</v>
      </c>
      <c r="C25" s="2">
        <v>174736.21499991417</v>
      </c>
      <c r="D25" s="2">
        <v>54917.897087097168</v>
      </c>
      <c r="E25" s="2">
        <v>13666.670006752014</v>
      </c>
      <c r="F25" s="10">
        <v>3.1817717769271257</v>
      </c>
      <c r="G25" s="10">
        <v>4.018381731611651</v>
      </c>
      <c r="H25" s="14">
        <v>37894</v>
      </c>
      <c r="I25" s="2">
        <v>401.40496918489282</v>
      </c>
      <c r="J25" s="2">
        <f t="shared" si="0"/>
        <v>126.15768739157009</v>
      </c>
      <c r="L25" s="22">
        <v>37894</v>
      </c>
      <c r="M25">
        <v>176</v>
      </c>
      <c r="N25" s="2">
        <v>197330.65754318237</v>
      </c>
      <c r="O25" s="2">
        <v>40916.43355178833</v>
      </c>
      <c r="P25" s="2">
        <v>18023.250205993652</v>
      </c>
      <c r="Q25" s="10">
        <v>4.8227726713624497</v>
      </c>
      <c r="R25" s="10">
        <v>2.2702028260242164</v>
      </c>
      <c r="S25" s="14">
        <v>37894</v>
      </c>
      <c r="T25" s="2">
        <v>488.18258346169131</v>
      </c>
      <c r="U25" s="2">
        <f t="shared" si="1"/>
        <v>101.2244649971814</v>
      </c>
      <c r="W25" s="22">
        <v>37894</v>
      </c>
      <c r="X25">
        <v>60</v>
      </c>
      <c r="Y25" s="2">
        <v>60056.194995880127</v>
      </c>
      <c r="Z25" s="2">
        <v>10073.779790401459</v>
      </c>
      <c r="AA25" s="2">
        <v>6376.9419193267822</v>
      </c>
      <c r="AB25" s="10">
        <v>5.9616346838455936</v>
      </c>
      <c r="AC25" s="10">
        <v>1.5797195454878714</v>
      </c>
      <c r="AD25" s="14">
        <v>37894</v>
      </c>
      <c r="AE25" s="2">
        <v>746.03990545936517</v>
      </c>
      <c r="AF25" s="2">
        <f t="shared" si="2"/>
        <v>125.14015786323341</v>
      </c>
      <c r="AH25" s="22">
        <v>37894</v>
      </c>
      <c r="AI25">
        <v>60</v>
      </c>
      <c r="AJ25" s="2">
        <v>60056.194995880127</v>
      </c>
      <c r="AK25" s="2">
        <v>10073.779790401459</v>
      </c>
      <c r="AL25" s="2">
        <v>6376.9419193267822</v>
      </c>
      <c r="AM25" s="10">
        <v>5.9616346838455936</v>
      </c>
      <c r="AN25" s="10">
        <v>1.5797195454878714</v>
      </c>
      <c r="AO25" s="14">
        <v>37894</v>
      </c>
      <c r="AP25" s="2">
        <v>746.03990545936517</v>
      </c>
      <c r="AQ25" s="2">
        <f t="shared" si="3"/>
        <v>125.14015786323341</v>
      </c>
      <c r="AS25" s="22">
        <v>37894</v>
      </c>
      <c r="AT25" s="82">
        <v>57</v>
      </c>
      <c r="AU25" s="83">
        <v>44.693175028290156</v>
      </c>
      <c r="AV25" s="83">
        <v>5.4203743682138317</v>
      </c>
      <c r="AW25" s="83">
        <v>4.2476073165786721</v>
      </c>
      <c r="AX25" s="83">
        <v>-0.13493032079729961</v>
      </c>
      <c r="AZ25" s="22">
        <v>37894</v>
      </c>
      <c r="BA25" s="82">
        <v>96</v>
      </c>
      <c r="BB25" s="83">
        <v>8.336757297254012</v>
      </c>
      <c r="BC25" s="83">
        <v>-1.387319322904379</v>
      </c>
      <c r="BD25" s="83">
        <v>7.4083295470130928</v>
      </c>
      <c r="BE25" s="83">
        <v>9.4843543639004046</v>
      </c>
      <c r="BG25" s="22">
        <v>37894</v>
      </c>
      <c r="BH25" s="82">
        <v>34</v>
      </c>
      <c r="BI25" s="83">
        <v>-18.020619927053737</v>
      </c>
      <c r="BJ25" s="83">
        <v>-7.5967174317933983</v>
      </c>
      <c r="BK25" s="83">
        <v>7.0206038425291162E-2</v>
      </c>
      <c r="BL25" s="83">
        <v>4.1533171965143945</v>
      </c>
      <c r="BN25" s="22">
        <v>37894</v>
      </c>
      <c r="BO25" s="82">
        <v>42</v>
      </c>
      <c r="BP25" s="83">
        <v>44.47876988128592</v>
      </c>
      <c r="BQ25" s="83">
        <v>5.848813072623793</v>
      </c>
      <c r="BR25" s="83">
        <v>4.1924305217140301</v>
      </c>
      <c r="BS25" s="83">
        <v>-1.1583629873606394</v>
      </c>
      <c r="BU25" s="22">
        <v>37894</v>
      </c>
      <c r="BV25" s="82">
        <v>73</v>
      </c>
      <c r="BW25" s="83">
        <v>3.3872383355724622</v>
      </c>
      <c r="BX25" s="83">
        <v>-0.85182552542967249</v>
      </c>
      <c r="BY25" s="83">
        <v>6.6650474817447236</v>
      </c>
      <c r="BZ25" s="83">
        <v>8.1752430276004198</v>
      </c>
      <c r="CB25" s="22">
        <v>37894</v>
      </c>
      <c r="CC25" s="82">
        <v>29</v>
      </c>
      <c r="CD25" s="83">
        <v>-21.566484031488599</v>
      </c>
      <c r="CE25" s="83">
        <v>-5.9358152012273351</v>
      </c>
      <c r="CF25" s="83">
        <v>-0.6247307009006775</v>
      </c>
      <c r="CG25" s="83">
        <v>4.904025311993232</v>
      </c>
    </row>
    <row r="26" spans="1:85">
      <c r="A26" s="22">
        <v>37986</v>
      </c>
      <c r="B26">
        <v>95</v>
      </c>
      <c r="C26" s="2">
        <v>159014.72467041016</v>
      </c>
      <c r="D26" s="2">
        <v>55194.986934661865</v>
      </c>
      <c r="E26" s="2">
        <v>13108.730037927628</v>
      </c>
      <c r="F26" s="10">
        <v>2.8809631725911435</v>
      </c>
      <c r="G26" s="10">
        <v>4.2105518059312859</v>
      </c>
      <c r="H26" s="14">
        <v>37986</v>
      </c>
      <c r="I26" s="2">
        <v>280.08561816912618</v>
      </c>
      <c r="J26" s="2">
        <f t="shared" si="0"/>
        <v>97.219437177746585</v>
      </c>
      <c r="L26" s="22">
        <v>37986</v>
      </c>
      <c r="M26">
        <v>181</v>
      </c>
      <c r="N26" s="2">
        <v>216139.52244186401</v>
      </c>
      <c r="O26" s="2">
        <v>50537.427726954222</v>
      </c>
      <c r="P26" s="2">
        <v>20301.733033180237</v>
      </c>
      <c r="Q26" s="10">
        <v>4.2768208071378675</v>
      </c>
      <c r="R26" s="10">
        <v>2.4893159438338652</v>
      </c>
      <c r="S26" s="14">
        <v>37986</v>
      </c>
      <c r="T26" s="2">
        <v>368.70561578334724</v>
      </c>
      <c r="U26" s="2">
        <f t="shared" si="1"/>
        <v>86.210209033773452</v>
      </c>
      <c r="W26" s="22">
        <v>37986</v>
      </c>
      <c r="X26">
        <v>56</v>
      </c>
      <c r="Y26" s="2">
        <v>41688.547163009644</v>
      </c>
      <c r="Z26" s="2">
        <v>6722.6289777755737</v>
      </c>
      <c r="AA26" s="2">
        <v>4430.7530336380005</v>
      </c>
      <c r="AB26" s="10">
        <v>6.2012268267114479</v>
      </c>
      <c r="AC26" s="10">
        <v>1.5172655588650041</v>
      </c>
      <c r="AD26" s="14">
        <v>37986</v>
      </c>
      <c r="AE26" s="2">
        <v>736.24491197315626</v>
      </c>
      <c r="AF26" s="2">
        <f t="shared" si="2"/>
        <v>118.72568647252528</v>
      </c>
      <c r="AH26" s="22">
        <v>37986</v>
      </c>
      <c r="AI26">
        <v>56</v>
      </c>
      <c r="AJ26" s="2">
        <v>41688.547163009644</v>
      </c>
      <c r="AK26" s="2">
        <v>6722.6289777755737</v>
      </c>
      <c r="AL26" s="2">
        <v>4430.7530336380005</v>
      </c>
      <c r="AM26" s="10">
        <v>6.2012268267114479</v>
      </c>
      <c r="AN26" s="10">
        <v>1.5172655588650041</v>
      </c>
      <c r="AO26" s="14">
        <v>37986</v>
      </c>
      <c r="AP26" s="2">
        <v>736.24491197315626</v>
      </c>
      <c r="AQ26" s="2">
        <f t="shared" si="3"/>
        <v>118.72568647252528</v>
      </c>
      <c r="AS26" s="22">
        <v>37986</v>
      </c>
      <c r="AT26" s="82">
        <v>56</v>
      </c>
      <c r="AU26" s="83">
        <v>50.366748064796326</v>
      </c>
      <c r="AV26" s="83">
        <v>-0.94587997401810453</v>
      </c>
      <c r="AW26" s="83">
        <v>9.0128475034845899</v>
      </c>
      <c r="AX26" s="83">
        <v>5.4334283079421342</v>
      </c>
      <c r="AZ26" s="22">
        <v>37986</v>
      </c>
      <c r="BA26" s="82">
        <v>98</v>
      </c>
      <c r="BB26" s="83">
        <v>18.438828042228891</v>
      </c>
      <c r="BC26" s="83">
        <v>-7.1215666268361737</v>
      </c>
      <c r="BD26" s="83">
        <v>6.2041385898316426</v>
      </c>
      <c r="BE26" s="83">
        <v>6.8768722068221599</v>
      </c>
      <c r="BG26" s="22">
        <v>37986</v>
      </c>
      <c r="BH26" s="82">
        <v>32</v>
      </c>
      <c r="BI26" s="83">
        <v>14.447834179317104</v>
      </c>
      <c r="BJ26" s="83">
        <v>-2.6094635282728706</v>
      </c>
      <c r="BK26" s="83">
        <v>6.8086153464795629</v>
      </c>
      <c r="BL26" s="83">
        <v>4.1875697987400873</v>
      </c>
      <c r="BN26" s="22">
        <v>37986</v>
      </c>
      <c r="BO26" s="82">
        <v>40</v>
      </c>
      <c r="BP26" s="83">
        <v>55.972202085302293</v>
      </c>
      <c r="BQ26" s="83">
        <v>0.20798411475511092</v>
      </c>
      <c r="BR26" s="83">
        <v>6.5106376552309886</v>
      </c>
      <c r="BS26" s="83">
        <v>1.4080319664091512</v>
      </c>
      <c r="BU26" s="22">
        <v>37986</v>
      </c>
      <c r="BV26" s="82">
        <v>72</v>
      </c>
      <c r="BW26" s="83">
        <v>29.015412850443511</v>
      </c>
      <c r="BX26" s="83">
        <v>-8.105301841394418</v>
      </c>
      <c r="BY26" s="83">
        <v>6.8980763485604113</v>
      </c>
      <c r="BZ26" s="83">
        <v>6.0622923298923936</v>
      </c>
      <c r="CB26" s="22">
        <v>37986</v>
      </c>
      <c r="CC26" s="82">
        <v>28</v>
      </c>
      <c r="CD26" s="83">
        <v>15.501570217461463</v>
      </c>
      <c r="CE26" s="83">
        <v>-6.6225893832438931E-2</v>
      </c>
      <c r="CF26" s="83">
        <v>6.2032621281317146</v>
      </c>
      <c r="CG26" s="83">
        <v>2.7224428540949308</v>
      </c>
    </row>
    <row r="27" spans="1:85">
      <c r="A27" s="22">
        <v>38077</v>
      </c>
      <c r="B27">
        <v>98</v>
      </c>
      <c r="C27" s="2">
        <v>171064.582447052</v>
      </c>
      <c r="D27" s="2">
        <v>61519.033748626709</v>
      </c>
      <c r="E27" s="2">
        <v>14153.775973320007</v>
      </c>
      <c r="F27" s="10">
        <v>2.7806773290042237</v>
      </c>
      <c r="G27" s="10">
        <v>4.3464750229614086</v>
      </c>
      <c r="H27" s="14">
        <v>38077</v>
      </c>
      <c r="I27" s="2">
        <v>295.71468123676993</v>
      </c>
      <c r="J27" s="2">
        <f t="shared" si="0"/>
        <v>106.34627691328251</v>
      </c>
      <c r="L27" s="22">
        <v>38077</v>
      </c>
      <c r="M27">
        <v>192</v>
      </c>
      <c r="N27" s="2">
        <v>211360.87488794327</v>
      </c>
      <c r="O27" s="2">
        <v>49084.742695808411</v>
      </c>
      <c r="P27" s="2">
        <v>19582.341931343079</v>
      </c>
      <c r="Q27" s="10">
        <v>4.3060401925259031</v>
      </c>
      <c r="R27" s="10">
        <v>2.5065818413294285</v>
      </c>
      <c r="S27" s="14">
        <v>38077</v>
      </c>
      <c r="T27" s="2">
        <v>417.96305402388828</v>
      </c>
      <c r="U27" s="2">
        <f t="shared" si="1"/>
        <v>97.064364319997921</v>
      </c>
      <c r="W27" s="22">
        <v>38077</v>
      </c>
      <c r="X27">
        <v>64</v>
      </c>
      <c r="Y27" s="2">
        <v>42042.296722412109</v>
      </c>
      <c r="Z27" s="2">
        <v>6279.9500203132629</v>
      </c>
      <c r="AA27" s="2">
        <v>4523.3449783325195</v>
      </c>
      <c r="AB27" s="10">
        <v>6.6946865160425135</v>
      </c>
      <c r="AC27" s="10">
        <v>1.3883420456310842</v>
      </c>
      <c r="AD27" s="14">
        <v>38077</v>
      </c>
      <c r="AE27" s="2">
        <v>801.9140801344081</v>
      </c>
      <c r="AF27" s="2">
        <f t="shared" si="2"/>
        <v>119.78366398677176</v>
      </c>
      <c r="AH27" s="22">
        <v>38077</v>
      </c>
      <c r="AI27">
        <v>64</v>
      </c>
      <c r="AJ27" s="2">
        <v>42042.296722412109</v>
      </c>
      <c r="AK27" s="2">
        <v>6279.9500203132629</v>
      </c>
      <c r="AL27" s="2">
        <v>4523.3449783325195</v>
      </c>
      <c r="AM27" s="10">
        <v>6.6946865160425135</v>
      </c>
      <c r="AN27" s="10">
        <v>1.3883420456310842</v>
      </c>
      <c r="AO27" s="14">
        <v>38077</v>
      </c>
      <c r="AP27" s="2">
        <v>801.9140801344081</v>
      </c>
      <c r="AQ27" s="2">
        <f t="shared" si="3"/>
        <v>119.78366398677176</v>
      </c>
      <c r="AS27" s="22">
        <v>38077</v>
      </c>
      <c r="AT27" s="82">
        <v>60</v>
      </c>
      <c r="AU27" s="83">
        <v>36.520700128025382</v>
      </c>
      <c r="AV27" s="83">
        <v>-1.9125513079545797</v>
      </c>
      <c r="AW27" s="83">
        <v>7.3226985951102774</v>
      </c>
      <c r="AX27" s="83">
        <v>6.0047110055604813</v>
      </c>
      <c r="AZ27" s="22">
        <v>38077</v>
      </c>
      <c r="BA27" s="82">
        <v>112</v>
      </c>
      <c r="BB27" s="83">
        <v>2.1469459832706859</v>
      </c>
      <c r="BC27" s="83">
        <v>-2.5186580910787737</v>
      </c>
      <c r="BD27" s="83">
        <v>6.6907204664010678</v>
      </c>
      <c r="BE27" s="83">
        <v>7.9519453804552498</v>
      </c>
      <c r="BG27" s="22">
        <v>38077</v>
      </c>
      <c r="BH27" s="82">
        <v>32</v>
      </c>
      <c r="BI27" s="83">
        <v>-9.8516511722020663</v>
      </c>
      <c r="BJ27" s="83">
        <v>-8.4542909072723109</v>
      </c>
      <c r="BK27" s="83">
        <v>3.0303001110214334</v>
      </c>
      <c r="BL27" s="83">
        <v>5.8160241377896105</v>
      </c>
      <c r="BN27" s="22">
        <v>38077</v>
      </c>
      <c r="BO27" s="82">
        <v>44</v>
      </c>
      <c r="BP27" s="83">
        <v>37.202832204677662</v>
      </c>
      <c r="BQ27" s="83">
        <v>-1.1802903326898928</v>
      </c>
      <c r="BR27" s="83">
        <v>5.9532602885962849</v>
      </c>
      <c r="BS27" s="83">
        <v>5.0327216062924229</v>
      </c>
      <c r="BU27" s="22">
        <v>38077</v>
      </c>
      <c r="BV27" s="82">
        <v>82</v>
      </c>
      <c r="BW27" s="83">
        <v>4.5925645883422961</v>
      </c>
      <c r="BX27" s="83">
        <v>-2.7718673192279719</v>
      </c>
      <c r="BY27" s="83">
        <v>6.8779326847788536</v>
      </c>
      <c r="BZ27" s="83">
        <v>8.0979017277920775</v>
      </c>
      <c r="CB27" s="22">
        <v>38077</v>
      </c>
      <c r="CC27" s="82">
        <v>28</v>
      </c>
      <c r="CD27" s="83">
        <v>-16.334398991334158</v>
      </c>
      <c r="CE27" s="83">
        <v>-6.3593959260239359</v>
      </c>
      <c r="CF27" s="83">
        <v>0.88822725052768448</v>
      </c>
      <c r="CG27" s="83">
        <v>4.4150350721084752</v>
      </c>
    </row>
    <row r="28" spans="1:85">
      <c r="A28" s="22">
        <v>38168</v>
      </c>
      <c r="B28">
        <v>100</v>
      </c>
      <c r="C28" s="2">
        <v>153711.56980323792</v>
      </c>
      <c r="D28" s="2">
        <v>60789.690965652466</v>
      </c>
      <c r="E28" s="2">
        <v>13390.177037239075</v>
      </c>
      <c r="F28" s="10">
        <v>2.5285795561962701</v>
      </c>
      <c r="G28" s="10">
        <v>4.5398720865744959</v>
      </c>
      <c r="H28" s="14">
        <v>38168</v>
      </c>
      <c r="I28" s="2">
        <v>258.26571314269506</v>
      </c>
      <c r="J28" s="2">
        <f t="shared" si="0"/>
        <v>102.13865429300667</v>
      </c>
      <c r="L28" s="22">
        <v>38168</v>
      </c>
      <c r="M28">
        <v>193</v>
      </c>
      <c r="N28" s="2">
        <v>223925.42134284973</v>
      </c>
      <c r="O28" s="2">
        <v>50799.01114654541</v>
      </c>
      <c r="P28" s="2">
        <v>19919.66658449173</v>
      </c>
      <c r="Q28" s="10">
        <v>4.4080665408400925</v>
      </c>
      <c r="R28" s="10">
        <v>2.5501938464218323</v>
      </c>
      <c r="S28" s="14">
        <v>38168</v>
      </c>
      <c r="T28" s="2">
        <v>410.52744537070896</v>
      </c>
      <c r="U28" s="2">
        <f t="shared" si="1"/>
        <v>93.130954709333935</v>
      </c>
      <c r="W28" s="22">
        <v>38168</v>
      </c>
      <c r="X28">
        <v>59</v>
      </c>
      <c r="Y28" s="2">
        <v>40204.143718719482</v>
      </c>
      <c r="Z28" s="2">
        <v>6339.8836814165115</v>
      </c>
      <c r="AA28" s="2">
        <v>4227.7960888147354</v>
      </c>
      <c r="AB28" s="10">
        <v>6.3414639351453728</v>
      </c>
      <c r="AC28" s="10">
        <v>1.4995717740951648</v>
      </c>
      <c r="AD28" s="14">
        <v>38168</v>
      </c>
      <c r="AE28" s="2">
        <v>665.69041684900742</v>
      </c>
      <c r="AF28" s="2">
        <f t="shared" si="2"/>
        <v>104.97424942522314</v>
      </c>
      <c r="AH28" s="22">
        <v>38168</v>
      </c>
      <c r="AI28">
        <v>59</v>
      </c>
      <c r="AJ28" s="2">
        <v>40204.143718719482</v>
      </c>
      <c r="AK28" s="2">
        <v>6339.8836814165115</v>
      </c>
      <c r="AL28" s="2">
        <v>4227.7960888147354</v>
      </c>
      <c r="AM28" s="10">
        <v>6.3414639351453728</v>
      </c>
      <c r="AN28" s="10">
        <v>1.4995717740951648</v>
      </c>
      <c r="AO28" s="14">
        <v>38168</v>
      </c>
      <c r="AP28" s="2">
        <v>665.69041684900742</v>
      </c>
      <c r="AQ28" s="2">
        <f t="shared" si="3"/>
        <v>104.97424942522314</v>
      </c>
      <c r="AS28" s="22">
        <v>38168</v>
      </c>
      <c r="AT28" s="82">
        <v>88</v>
      </c>
      <c r="AU28" s="83">
        <v>21.368773982385481</v>
      </c>
      <c r="AV28" s="83">
        <v>-4.3342643292314298</v>
      </c>
      <c r="AW28" s="83">
        <v>9.5309976356098058</v>
      </c>
      <c r="AX28" s="83">
        <v>8.9736372772413642</v>
      </c>
      <c r="AZ28" s="22">
        <v>38168</v>
      </c>
      <c r="BA28" s="82">
        <v>187</v>
      </c>
      <c r="BB28" s="83">
        <v>26.057402883464835</v>
      </c>
      <c r="BC28" s="83">
        <v>-4.0322082545256261</v>
      </c>
      <c r="BD28" s="83">
        <v>12.73467973029241</v>
      </c>
      <c r="BE28" s="83">
        <v>12.219364840398494</v>
      </c>
      <c r="BG28" s="22">
        <v>38168</v>
      </c>
      <c r="BH28" s="82">
        <v>57</v>
      </c>
      <c r="BI28" s="83">
        <v>26.913586283587843</v>
      </c>
      <c r="BJ28" s="83">
        <v>5.0209237661160477</v>
      </c>
      <c r="BK28" s="83">
        <v>12.198256862408652</v>
      </c>
      <c r="BL28" s="83">
        <v>11.113750291392011</v>
      </c>
      <c r="BN28" s="22">
        <v>38168</v>
      </c>
      <c r="BO28" s="82">
        <v>66</v>
      </c>
      <c r="BP28" s="83">
        <v>15.675791824512931</v>
      </c>
      <c r="BQ28" s="83">
        <v>-4.150867012266235</v>
      </c>
      <c r="BR28" s="83">
        <v>6.4788426324588144</v>
      </c>
      <c r="BS28" s="83">
        <v>5.8915096735487449</v>
      </c>
      <c r="BU28" s="22">
        <v>38168</v>
      </c>
      <c r="BV28" s="82">
        <v>138</v>
      </c>
      <c r="BW28" s="83">
        <v>16.825548741212536</v>
      </c>
      <c r="BX28" s="83">
        <v>-1.3129170247259347</v>
      </c>
      <c r="BY28" s="83">
        <v>10.740684826323221</v>
      </c>
      <c r="BZ28" s="83">
        <v>11.322390390036684</v>
      </c>
      <c r="CB28" s="22">
        <v>38168</v>
      </c>
      <c r="CC28" s="82">
        <v>52</v>
      </c>
      <c r="CD28" s="83">
        <v>22.711204678499207</v>
      </c>
      <c r="CE28" s="83">
        <v>7.094631860758005</v>
      </c>
      <c r="CF28" s="83">
        <v>10.870350718918885</v>
      </c>
      <c r="CG28" s="83">
        <v>10.152981187687571</v>
      </c>
    </row>
    <row r="29" spans="1:85">
      <c r="A29" s="22">
        <v>38260</v>
      </c>
      <c r="B29">
        <v>106</v>
      </c>
      <c r="C29" s="2">
        <v>170955.65591073036</v>
      </c>
      <c r="D29" s="2">
        <v>69171.789003372192</v>
      </c>
      <c r="E29" s="2">
        <v>14987.383057355881</v>
      </c>
      <c r="F29" s="10">
        <v>2.47146500580455</v>
      </c>
      <c r="G29" s="10">
        <v>4.6153346944330176</v>
      </c>
      <c r="H29" s="14">
        <v>38260</v>
      </c>
      <c r="I29" s="2">
        <v>232.90828369207168</v>
      </c>
      <c r="J29" s="2">
        <f t="shared" si="0"/>
        <v>94.238956709909687</v>
      </c>
      <c r="L29" s="22">
        <v>38260</v>
      </c>
      <c r="M29">
        <v>184</v>
      </c>
      <c r="N29" s="2">
        <v>205858.36951768398</v>
      </c>
      <c r="O29" s="2">
        <v>47068.947492599487</v>
      </c>
      <c r="P29" s="2">
        <v>18134.449216842651</v>
      </c>
      <c r="Q29" s="10">
        <v>4.3735494521106615</v>
      </c>
      <c r="R29" s="10">
        <v>2.5955542917114611</v>
      </c>
      <c r="S29" s="14">
        <v>38260</v>
      </c>
      <c r="T29" s="2">
        <v>402.12217669896017</v>
      </c>
      <c r="U29" s="2">
        <f t="shared" si="1"/>
        <v>91.944124812604386</v>
      </c>
      <c r="W29" s="22">
        <v>38260</v>
      </c>
      <c r="X29">
        <v>54</v>
      </c>
      <c r="Y29" s="2">
        <v>38344.228374481201</v>
      </c>
      <c r="Z29" s="2">
        <v>6805.2485458850861</v>
      </c>
      <c r="AA29" s="2">
        <v>4038.1375421881676</v>
      </c>
      <c r="AB29" s="10">
        <v>5.6345081470487539</v>
      </c>
      <c r="AC29" s="10">
        <v>1.6852443669359238</v>
      </c>
      <c r="AD29" s="14">
        <v>38260</v>
      </c>
      <c r="AE29" s="2">
        <v>699.73527115264812</v>
      </c>
      <c r="AF29" s="2">
        <f t="shared" si="2"/>
        <v>124.18746284343486</v>
      </c>
      <c r="AH29" s="22">
        <v>38260</v>
      </c>
      <c r="AI29">
        <v>54</v>
      </c>
      <c r="AJ29" s="2">
        <v>38344.228374481201</v>
      </c>
      <c r="AK29" s="2">
        <v>6805.2485458850861</v>
      </c>
      <c r="AL29" s="2">
        <v>4038.1375421881676</v>
      </c>
      <c r="AM29" s="10">
        <v>5.6345081470487539</v>
      </c>
      <c r="AN29" s="10">
        <v>1.6852443669359238</v>
      </c>
      <c r="AO29" s="14">
        <v>38260</v>
      </c>
      <c r="AP29" s="2">
        <v>699.73527115264812</v>
      </c>
      <c r="AQ29" s="2">
        <f t="shared" si="3"/>
        <v>124.18746284343486</v>
      </c>
      <c r="AS29" s="22">
        <v>38260</v>
      </c>
      <c r="AT29" s="82">
        <v>90</v>
      </c>
      <c r="AU29" s="83">
        <v>7.5099088808775445</v>
      </c>
      <c r="AV29" s="83">
        <v>-4.1600632692259882</v>
      </c>
      <c r="AW29" s="83">
        <v>7.672774986571107</v>
      </c>
      <c r="AX29" s="83">
        <v>8.0519218691981855</v>
      </c>
      <c r="AZ29" s="22">
        <v>38260</v>
      </c>
      <c r="BA29" s="82">
        <v>182</v>
      </c>
      <c r="BB29" s="83">
        <v>21.743744943891407</v>
      </c>
      <c r="BC29" s="83">
        <v>-2.7902451475420698</v>
      </c>
      <c r="BD29" s="83">
        <v>7.5535129168634807</v>
      </c>
      <c r="BE29" s="83">
        <v>5.728550528767884</v>
      </c>
      <c r="BG29" s="22">
        <v>38260</v>
      </c>
      <c r="BH29" s="82">
        <v>51</v>
      </c>
      <c r="BI29" s="83">
        <v>8.2594560109946737</v>
      </c>
      <c r="BJ29" s="83">
        <v>-0.86476939623836291</v>
      </c>
      <c r="BK29" s="83">
        <v>8.6535671106787948</v>
      </c>
      <c r="BL29" s="83">
        <v>7.10183096332615</v>
      </c>
      <c r="BN29" s="22">
        <v>38260</v>
      </c>
      <c r="BO29" s="82">
        <v>67</v>
      </c>
      <c r="BP29" s="83">
        <v>2.2079808833328718</v>
      </c>
      <c r="BQ29" s="83">
        <v>-4.4412525636750688</v>
      </c>
      <c r="BR29" s="83">
        <v>6.2846887288622533</v>
      </c>
      <c r="BS29" s="83">
        <v>7.0429160276306968</v>
      </c>
      <c r="BU29" s="22">
        <v>38260</v>
      </c>
      <c r="BV29" s="82">
        <v>136</v>
      </c>
      <c r="BW29" s="83">
        <v>2.3009463747196701</v>
      </c>
      <c r="BX29" s="83">
        <v>1.6016133746588501</v>
      </c>
      <c r="BY29" s="83">
        <v>7.4442806709682952</v>
      </c>
      <c r="BZ29" s="83">
        <v>7.7390014277499253</v>
      </c>
      <c r="CB29" s="22">
        <v>38260</v>
      </c>
      <c r="CC29" s="82">
        <v>46</v>
      </c>
      <c r="CD29" s="83">
        <v>7.9032695037272553</v>
      </c>
      <c r="CE29" s="83">
        <v>-0.85430636709595831</v>
      </c>
      <c r="CF29" s="83">
        <v>7.6065246436652023</v>
      </c>
      <c r="CG29" s="83">
        <v>5.4124625517034231</v>
      </c>
    </row>
    <row r="30" spans="1:85">
      <c r="A30" s="22">
        <v>38352</v>
      </c>
      <c r="B30">
        <v>106</v>
      </c>
      <c r="C30" s="2">
        <v>189654.93103027344</v>
      </c>
      <c r="D30" s="2">
        <v>71008.284996032715</v>
      </c>
      <c r="E30" s="2">
        <v>18020.389013648033</v>
      </c>
      <c r="F30" s="10">
        <v>2.6708845459493862</v>
      </c>
      <c r="G30" s="10">
        <v>3.9404412935954625</v>
      </c>
      <c r="H30" s="14">
        <v>38352</v>
      </c>
      <c r="I30" s="2">
        <v>196.38898508592496</v>
      </c>
      <c r="J30" s="2">
        <f t="shared" si="0"/>
        <v>73.529567342686093</v>
      </c>
      <c r="L30" s="22">
        <v>38352</v>
      </c>
      <c r="M30">
        <v>176</v>
      </c>
      <c r="N30" s="2">
        <v>196494.91382747889</v>
      </c>
      <c r="O30" s="2">
        <v>44734.428925514221</v>
      </c>
      <c r="P30" s="2">
        <v>17697.693880796432</v>
      </c>
      <c r="Q30" s="10">
        <v>4.3924761877402281</v>
      </c>
      <c r="R30" s="10">
        <v>2.5276981976761981</v>
      </c>
      <c r="S30" s="14">
        <v>38352</v>
      </c>
      <c r="T30" s="2">
        <v>337.35382284959167</v>
      </c>
      <c r="U30" s="2">
        <f t="shared" si="1"/>
        <v>76.802652633877599</v>
      </c>
      <c r="W30" s="22">
        <v>38352</v>
      </c>
      <c r="X30">
        <v>53</v>
      </c>
      <c r="Y30" s="2">
        <v>37938.32283782959</v>
      </c>
      <c r="Z30" s="2">
        <v>6434.3067538738251</v>
      </c>
      <c r="AA30" s="2">
        <v>3855.238579750061</v>
      </c>
      <c r="AB30" s="10">
        <v>5.8962564716064438</v>
      </c>
      <c r="AC30" s="10">
        <v>1.6689775796679664</v>
      </c>
      <c r="AD30" s="14">
        <v>38352</v>
      </c>
      <c r="AE30" s="2">
        <v>599.85602116554412</v>
      </c>
      <c r="AF30" s="2">
        <f t="shared" si="2"/>
        <v>101.73506258660294</v>
      </c>
      <c r="AH30" s="22">
        <v>38352</v>
      </c>
      <c r="AI30">
        <v>53</v>
      </c>
      <c r="AJ30" s="2">
        <v>37938.32283782959</v>
      </c>
      <c r="AK30" s="2">
        <v>6434.3067538738251</v>
      </c>
      <c r="AL30" s="2">
        <v>3855.238579750061</v>
      </c>
      <c r="AM30" s="10">
        <v>5.8962564716064438</v>
      </c>
      <c r="AN30" s="10">
        <v>1.6689775796679664</v>
      </c>
      <c r="AO30" s="14">
        <v>38352</v>
      </c>
      <c r="AP30" s="2">
        <v>599.85602116554412</v>
      </c>
      <c r="AQ30" s="2">
        <f t="shared" si="3"/>
        <v>101.73506258660294</v>
      </c>
      <c r="AS30" s="22">
        <v>38352</v>
      </c>
      <c r="AT30" s="82">
        <v>92</v>
      </c>
      <c r="AU30" s="83">
        <v>12.903402815253637</v>
      </c>
      <c r="AV30" s="83">
        <v>-3.1060565683558417</v>
      </c>
      <c r="AW30" s="83">
        <v>9.8748466232098977</v>
      </c>
      <c r="AX30" s="83">
        <v>10.067805262161489</v>
      </c>
      <c r="AZ30" s="22">
        <v>38352</v>
      </c>
      <c r="BA30" s="82">
        <v>160</v>
      </c>
      <c r="BB30" s="83">
        <v>13.426946210071076</v>
      </c>
      <c r="BC30" s="83">
        <v>2.7184658246345528</v>
      </c>
      <c r="BD30" s="83">
        <v>13.157650627117778</v>
      </c>
      <c r="BE30" s="83">
        <v>12.328284884988271</v>
      </c>
      <c r="BG30" s="22">
        <v>38352</v>
      </c>
      <c r="BH30" s="82">
        <v>51</v>
      </c>
      <c r="BI30" s="83">
        <v>-2.4655020466350184</v>
      </c>
      <c r="BJ30" s="83">
        <v>1.766901425165579</v>
      </c>
      <c r="BK30" s="83">
        <v>-1.1032128197661195</v>
      </c>
      <c r="BL30" s="83">
        <v>-2.886495928916033</v>
      </c>
      <c r="BN30" s="22">
        <v>38352</v>
      </c>
      <c r="BO30" s="82">
        <v>67</v>
      </c>
      <c r="BP30" s="83">
        <v>1.9467850453297686</v>
      </c>
      <c r="BQ30" s="83">
        <v>-0.96017419214001754</v>
      </c>
      <c r="BR30" s="83">
        <v>7.9466069828709296</v>
      </c>
      <c r="BS30" s="83">
        <v>9.5311191572533325</v>
      </c>
      <c r="BU30" s="22">
        <v>38352</v>
      </c>
      <c r="BV30" s="82">
        <v>121</v>
      </c>
      <c r="BW30" s="83">
        <v>-4.9278147537115791</v>
      </c>
      <c r="BX30" s="83">
        <v>2.9997849337793481</v>
      </c>
      <c r="BY30" s="83">
        <v>9.3070400372366144</v>
      </c>
      <c r="BZ30" s="83">
        <v>9.5809717224094584</v>
      </c>
      <c r="CB30" s="22">
        <v>38352</v>
      </c>
      <c r="CC30" s="82">
        <v>45</v>
      </c>
      <c r="CD30" s="83">
        <v>0.19191513431541035</v>
      </c>
      <c r="CE30" s="83">
        <v>2.0961037231034707</v>
      </c>
      <c r="CF30" s="83">
        <v>-2.5908745265826205</v>
      </c>
      <c r="CG30" s="83">
        <v>-5.2808403288498003</v>
      </c>
    </row>
    <row r="31" spans="1:85">
      <c r="A31" s="22">
        <v>38442</v>
      </c>
      <c r="B31">
        <v>109</v>
      </c>
      <c r="C31" s="2">
        <v>184671.80322933197</v>
      </c>
      <c r="D31" s="2">
        <v>71770.342754364014</v>
      </c>
      <c r="E31" s="2">
        <v>17277.152034759521</v>
      </c>
      <c r="F31" s="10">
        <v>2.5730935110812601</v>
      </c>
      <c r="G31" s="10">
        <v>4.1540609592351121</v>
      </c>
      <c r="H31" s="14">
        <v>38442</v>
      </c>
      <c r="I31" s="2">
        <v>239.69969858886827</v>
      </c>
      <c r="J31" s="2">
        <f t="shared" si="0"/>
        <v>93.156232976601828</v>
      </c>
      <c r="L31" s="22">
        <v>38442</v>
      </c>
      <c r="M31">
        <v>173</v>
      </c>
      <c r="N31" s="2">
        <v>203980.28062152863</v>
      </c>
      <c r="O31" s="2">
        <v>47083.814556121826</v>
      </c>
      <c r="P31" s="2">
        <v>18217.826519012451</v>
      </c>
      <c r="Q31" s="10">
        <v>4.3322802654061334</v>
      </c>
      <c r="R31" s="10">
        <v>2.5844913226604893</v>
      </c>
      <c r="S31" s="14">
        <v>38442</v>
      </c>
      <c r="T31" s="2">
        <v>391.61945028554669</v>
      </c>
      <c r="U31" s="2">
        <f t="shared" si="1"/>
        <v>90.395686865571236</v>
      </c>
      <c r="W31" s="22">
        <v>38442</v>
      </c>
      <c r="X31">
        <v>58</v>
      </c>
      <c r="Y31" s="2">
        <v>40067.919120788574</v>
      </c>
      <c r="Z31" s="2">
        <v>7059.6903614997864</v>
      </c>
      <c r="AA31" s="2">
        <v>4069.9490613937378</v>
      </c>
      <c r="AB31" s="10">
        <v>5.6755915725851178</v>
      </c>
      <c r="AC31" s="10">
        <v>1.7345893658635185</v>
      </c>
      <c r="AD31" s="14">
        <v>38442</v>
      </c>
      <c r="AE31" s="2">
        <v>633.54106087953846</v>
      </c>
      <c r="AF31" s="2">
        <f t="shared" si="2"/>
        <v>111.6255552883227</v>
      </c>
      <c r="AH31" s="22">
        <v>38442</v>
      </c>
      <c r="AI31">
        <v>58</v>
      </c>
      <c r="AJ31" s="2">
        <v>40067.919120788574</v>
      </c>
      <c r="AK31" s="2">
        <v>7059.6903614997864</v>
      </c>
      <c r="AL31" s="2">
        <v>4069.9490613937378</v>
      </c>
      <c r="AM31" s="10">
        <v>5.6755915725851178</v>
      </c>
      <c r="AN31" s="10">
        <v>1.7345893658635185</v>
      </c>
      <c r="AO31" s="14">
        <v>38442</v>
      </c>
      <c r="AP31" s="2">
        <v>633.54106087953846</v>
      </c>
      <c r="AQ31" s="2">
        <f t="shared" si="3"/>
        <v>111.6255552883227</v>
      </c>
      <c r="AS31" s="22">
        <v>38442</v>
      </c>
      <c r="AT31" s="82">
        <v>89</v>
      </c>
      <c r="AU31" s="83">
        <v>16.836201902841356</v>
      </c>
      <c r="AV31" s="83">
        <v>-1.8896192652987698</v>
      </c>
      <c r="AW31" s="83">
        <v>8.4228265270259062</v>
      </c>
      <c r="AX31" s="83">
        <v>7.4482268894538795</v>
      </c>
      <c r="AZ31" s="22">
        <v>38442</v>
      </c>
      <c r="BA31" s="82">
        <v>148</v>
      </c>
      <c r="BB31" s="83">
        <v>20.510213283115906</v>
      </c>
      <c r="BC31" s="83">
        <v>2.42880425662646</v>
      </c>
      <c r="BD31" s="83">
        <v>11.778716317017878</v>
      </c>
      <c r="BE31" s="83">
        <v>11.061433775444618</v>
      </c>
      <c r="BG31" s="22">
        <v>38442</v>
      </c>
      <c r="BH31" s="82">
        <v>56</v>
      </c>
      <c r="BI31" s="83">
        <v>14.859466477124734</v>
      </c>
      <c r="BJ31" s="83">
        <v>8.4807700555011856E-2</v>
      </c>
      <c r="BK31" s="83">
        <v>3.9198496651225767</v>
      </c>
      <c r="BL31" s="83">
        <v>3.4676737972897165</v>
      </c>
      <c r="BN31" s="22">
        <v>38442</v>
      </c>
      <c r="BO31" s="82">
        <v>65</v>
      </c>
      <c r="BP31" s="83">
        <v>6.6956407528062201</v>
      </c>
      <c r="BQ31" s="83">
        <v>0.44362628261871428</v>
      </c>
      <c r="BR31" s="83">
        <v>6.8802775774262193</v>
      </c>
      <c r="BS31" s="83">
        <v>6.8109333509282166</v>
      </c>
      <c r="BU31" s="22">
        <v>38442</v>
      </c>
      <c r="BV31" s="82">
        <v>110</v>
      </c>
      <c r="BW31" s="83">
        <v>5.1567154388649339</v>
      </c>
      <c r="BX31" s="83">
        <v>3.297186760739379</v>
      </c>
      <c r="BY31" s="83">
        <v>5.9759293809969583</v>
      </c>
      <c r="BZ31" s="83">
        <v>5.8266890531813331</v>
      </c>
      <c r="CB31" s="22">
        <v>38442</v>
      </c>
      <c r="CC31" s="82">
        <v>49</v>
      </c>
      <c r="CD31" s="83">
        <v>24.331663407782287</v>
      </c>
      <c r="CE31" s="83">
        <v>0.13127225230087358</v>
      </c>
      <c r="CF31" s="83">
        <v>3.2611829205433596</v>
      </c>
      <c r="CG31" s="83">
        <v>1.2877814930511766</v>
      </c>
    </row>
    <row r="32" spans="1:85">
      <c r="A32" s="22">
        <v>38533</v>
      </c>
      <c r="B32">
        <v>97</v>
      </c>
      <c r="C32" s="2">
        <v>189134.84912776947</v>
      </c>
      <c r="D32" s="2">
        <v>72302.9280128479</v>
      </c>
      <c r="E32" s="2">
        <v>16387.674938678741</v>
      </c>
      <c r="F32" s="10">
        <v>2.6158670793271481</v>
      </c>
      <c r="G32" s="10">
        <v>4.4120308880545398</v>
      </c>
      <c r="H32" s="14">
        <v>38533</v>
      </c>
      <c r="I32" s="2">
        <v>235.94896604669538</v>
      </c>
      <c r="J32" s="2">
        <f t="shared" si="0"/>
        <v>90.199141963813403</v>
      </c>
      <c r="L32" s="22">
        <v>38533</v>
      </c>
      <c r="M32">
        <v>182</v>
      </c>
      <c r="N32" s="2">
        <v>199307.21030759811</v>
      </c>
      <c r="O32" s="2">
        <v>51298.27158164978</v>
      </c>
      <c r="P32" s="2">
        <v>18224.064513921738</v>
      </c>
      <c r="Q32" s="10">
        <v>3.8852617088739012</v>
      </c>
      <c r="R32" s="10">
        <v>2.8148644635482922</v>
      </c>
      <c r="S32" s="14">
        <v>38533</v>
      </c>
      <c r="T32" s="2">
        <v>370.86475193712096</v>
      </c>
      <c r="U32" s="2">
        <f t="shared" si="1"/>
        <v>95.454252435574503</v>
      </c>
      <c r="W32" s="22">
        <v>38533</v>
      </c>
      <c r="X32">
        <v>55</v>
      </c>
      <c r="Y32" s="2">
        <v>52669.767265319824</v>
      </c>
      <c r="Z32" s="2">
        <v>6719.5552799701691</v>
      </c>
      <c r="AA32" s="2">
        <v>4922.2693433761597</v>
      </c>
      <c r="AB32" s="10">
        <v>7.8382817122316535</v>
      </c>
      <c r="AC32" s="10">
        <v>1.3651336022504734</v>
      </c>
      <c r="AD32" s="14">
        <v>38533</v>
      </c>
      <c r="AE32" s="2">
        <v>891.16048714484737</v>
      </c>
      <c r="AF32" s="2">
        <f t="shared" si="2"/>
        <v>113.69334758078288</v>
      </c>
      <c r="AH32" s="22">
        <v>38533</v>
      </c>
      <c r="AI32">
        <v>55</v>
      </c>
      <c r="AJ32" s="2">
        <v>52669.767265319824</v>
      </c>
      <c r="AK32" s="2">
        <v>6719.5552799701691</v>
      </c>
      <c r="AL32" s="2">
        <v>4922.2693433761597</v>
      </c>
      <c r="AM32" s="10">
        <v>7.8382817122316535</v>
      </c>
      <c r="AN32" s="10">
        <v>1.3651336022504734</v>
      </c>
      <c r="AO32" s="14">
        <v>38533</v>
      </c>
      <c r="AP32" s="2">
        <v>891.16048714484737</v>
      </c>
      <c r="AQ32" s="2">
        <f t="shared" si="3"/>
        <v>113.69334758078288</v>
      </c>
      <c r="AS32" s="22">
        <v>38533</v>
      </c>
      <c r="AT32" s="82">
        <v>79</v>
      </c>
      <c r="AU32" s="83">
        <v>13.767133548455579</v>
      </c>
      <c r="AV32" s="83">
        <v>-2.1150014919378068</v>
      </c>
      <c r="AW32" s="83">
        <v>10.647967426259687</v>
      </c>
      <c r="AX32" s="83">
        <v>10.374742045387642</v>
      </c>
      <c r="AZ32" s="22">
        <v>38533</v>
      </c>
      <c r="BA32" s="82">
        <v>159</v>
      </c>
      <c r="BB32" s="83">
        <v>17.408765689609744</v>
      </c>
      <c r="BC32" s="83">
        <v>1.2563297970815901</v>
      </c>
      <c r="BD32" s="83">
        <v>11.687916263254206</v>
      </c>
      <c r="BE32" s="83">
        <v>11.532770320887909</v>
      </c>
      <c r="BG32" s="22">
        <v>38533</v>
      </c>
      <c r="BH32" s="82">
        <v>53</v>
      </c>
      <c r="BI32" s="83">
        <v>7.247556324232403</v>
      </c>
      <c r="BJ32" s="83">
        <v>4.3053603188110801</v>
      </c>
      <c r="BK32" s="83">
        <v>2.3661874518740689</v>
      </c>
      <c r="BL32" s="83">
        <v>1.829566788984538</v>
      </c>
      <c r="BN32" s="22">
        <v>38533</v>
      </c>
      <c r="BO32" s="82">
        <v>57</v>
      </c>
      <c r="BP32" s="83">
        <v>15.739147206947269</v>
      </c>
      <c r="BQ32" s="83">
        <v>-2.1076812936850375</v>
      </c>
      <c r="BR32" s="83">
        <v>10.937460796190535</v>
      </c>
      <c r="BS32" s="83">
        <v>10.696104877484514</v>
      </c>
      <c r="BU32" s="22">
        <v>38533</v>
      </c>
      <c r="BV32" s="82">
        <v>118</v>
      </c>
      <c r="BW32" s="83">
        <v>8.0830795179971826</v>
      </c>
      <c r="BX32" s="83">
        <v>2.810212210280838</v>
      </c>
      <c r="BY32" s="83">
        <v>6.7984880994460761</v>
      </c>
      <c r="BZ32" s="83">
        <v>6.7970148482884518</v>
      </c>
      <c r="CB32" s="22">
        <v>38533</v>
      </c>
      <c r="CC32" s="82">
        <v>47</v>
      </c>
      <c r="CD32" s="83">
        <v>8.6374925627525094</v>
      </c>
      <c r="CE32" s="83">
        <v>4.6387314102363186</v>
      </c>
      <c r="CF32" s="83">
        <v>1.94195103740189</v>
      </c>
      <c r="CG32" s="83">
        <v>0.86662293715666916</v>
      </c>
    </row>
    <row r="33" spans="1:85">
      <c r="A33" s="22">
        <v>38625</v>
      </c>
      <c r="B33">
        <v>105</v>
      </c>
      <c r="C33" s="2">
        <v>195965.83231067657</v>
      </c>
      <c r="D33" s="2">
        <v>76494.560283660889</v>
      </c>
      <c r="E33" s="2">
        <v>16906.723028898239</v>
      </c>
      <c r="F33" s="10">
        <v>2.5618270316737091</v>
      </c>
      <c r="G33" s="10">
        <v>4.5245054380385037</v>
      </c>
      <c r="H33" s="14">
        <v>38625</v>
      </c>
      <c r="I33" s="2">
        <v>226.02136562231985</v>
      </c>
      <c r="J33" s="2">
        <f t="shared" si="0"/>
        <v>88.226629990180925</v>
      </c>
      <c r="L33" s="22">
        <v>38625</v>
      </c>
      <c r="M33">
        <v>172</v>
      </c>
      <c r="N33" s="2">
        <v>167320.59176635742</v>
      </c>
      <c r="O33" s="2">
        <v>51278.439807116985</v>
      </c>
      <c r="P33" s="2">
        <v>15435.695765972137</v>
      </c>
      <c r="Q33" s="10">
        <v>3.2629813308620759</v>
      </c>
      <c r="R33" s="10">
        <v>3.3220685730383388</v>
      </c>
      <c r="S33" s="14">
        <v>38625</v>
      </c>
      <c r="T33" s="2">
        <v>293.36917503245201</v>
      </c>
      <c r="U33" s="2">
        <f t="shared" si="1"/>
        <v>89.908321649803682</v>
      </c>
      <c r="W33" s="22">
        <v>38625</v>
      </c>
      <c r="X33">
        <v>51</v>
      </c>
      <c r="Y33" s="2">
        <v>52295.879337862134</v>
      </c>
      <c r="Z33" s="2">
        <v>4628.2239110469818</v>
      </c>
      <c r="AA33" s="2">
        <v>5078.727954864502</v>
      </c>
      <c r="AB33" s="10">
        <v>11.299340814742891</v>
      </c>
      <c r="AC33" s="10">
        <v>0.91129588987218368</v>
      </c>
      <c r="AD33" s="14">
        <v>38625</v>
      </c>
      <c r="AE33" s="2">
        <v>1032.9238109403484</v>
      </c>
      <c r="AF33" s="2">
        <f t="shared" si="2"/>
        <v>91.414519472908907</v>
      </c>
      <c r="AH33" s="22">
        <v>38625</v>
      </c>
      <c r="AI33">
        <v>51</v>
      </c>
      <c r="AJ33" s="2">
        <v>52295.879337862134</v>
      </c>
      <c r="AK33" s="2">
        <v>4628.2239110469818</v>
      </c>
      <c r="AL33" s="2">
        <v>5078.727954864502</v>
      </c>
      <c r="AM33" s="10">
        <v>11.299340814742891</v>
      </c>
      <c r="AN33" s="10">
        <v>0.91129588987218368</v>
      </c>
      <c r="AO33" s="14">
        <v>38625</v>
      </c>
      <c r="AP33" s="2">
        <v>1032.9238109403484</v>
      </c>
      <c r="AQ33" s="2">
        <f t="shared" si="3"/>
        <v>91.414519472908907</v>
      </c>
      <c r="AS33" s="22">
        <v>38625</v>
      </c>
      <c r="AT33" s="82">
        <v>78</v>
      </c>
      <c r="AU33" s="83">
        <v>0.95711421000109831</v>
      </c>
      <c r="AV33" s="83">
        <v>-0.42297307967597009</v>
      </c>
      <c r="AW33" s="83">
        <v>10.752156777216172</v>
      </c>
      <c r="AX33" s="83">
        <v>11.739729448247861</v>
      </c>
      <c r="AZ33" s="22">
        <v>38625</v>
      </c>
      <c r="BA33" s="82">
        <v>152</v>
      </c>
      <c r="BB33" s="83">
        <v>15.237503692427376</v>
      </c>
      <c r="BC33" s="83">
        <v>-0.84424729265760723</v>
      </c>
      <c r="BD33" s="83">
        <v>11.890823899916381</v>
      </c>
      <c r="BE33" s="83">
        <v>12.545082079363912</v>
      </c>
      <c r="BG33" s="22">
        <v>38625</v>
      </c>
      <c r="BH33" s="82">
        <v>47</v>
      </c>
      <c r="BI33" s="83">
        <v>-5.7676840038106567</v>
      </c>
      <c r="BJ33" s="83">
        <v>2.6779977409125522</v>
      </c>
      <c r="BK33" s="83">
        <v>5.1694287020398466</v>
      </c>
      <c r="BL33" s="83">
        <v>7.2441593090432299</v>
      </c>
      <c r="BN33" s="22">
        <v>38625</v>
      </c>
      <c r="BO33" s="82">
        <v>56</v>
      </c>
      <c r="BP33" s="83">
        <v>3.3283549091552622</v>
      </c>
      <c r="BQ33" s="83">
        <v>0.80720307737336405</v>
      </c>
      <c r="BR33" s="83">
        <v>11.020455786217266</v>
      </c>
      <c r="BS33" s="83">
        <v>11.889159545914453</v>
      </c>
      <c r="BU33" s="22">
        <v>38625</v>
      </c>
      <c r="BV33" s="82">
        <v>109</v>
      </c>
      <c r="BW33" s="83">
        <v>16.365769600846768</v>
      </c>
      <c r="BX33" s="83">
        <v>-1.1846974222846529</v>
      </c>
      <c r="BY33" s="83">
        <v>5.50796660082844</v>
      </c>
      <c r="BZ33" s="83">
        <v>4.9150426715159012</v>
      </c>
      <c r="CB33" s="22">
        <v>38625</v>
      </c>
      <c r="CC33" s="82">
        <v>40</v>
      </c>
      <c r="CD33" s="83">
        <v>-3.027893238663832</v>
      </c>
      <c r="CE33" s="83">
        <v>2.9889110061740887</v>
      </c>
      <c r="CF33" s="83">
        <v>4.9960578354763863</v>
      </c>
      <c r="CG33" s="83">
        <v>6.3265362322283192</v>
      </c>
    </row>
    <row r="34" spans="1:85">
      <c r="A34" s="22">
        <v>38717</v>
      </c>
      <c r="B34">
        <v>104</v>
      </c>
      <c r="C34" s="2">
        <v>203071.54505062103</v>
      </c>
      <c r="D34" s="2">
        <v>79119.685262680054</v>
      </c>
      <c r="E34" s="2">
        <v>17979.460982322693</v>
      </c>
      <c r="F34" s="10">
        <v>2.5666374224874198</v>
      </c>
      <c r="G34" s="10">
        <v>4.4005593571726145</v>
      </c>
      <c r="H34" s="14">
        <v>38717</v>
      </c>
      <c r="I34" s="2">
        <v>219.19023361805694</v>
      </c>
      <c r="J34" s="2">
        <f t="shared" si="0"/>
        <v>85.399765349650309</v>
      </c>
      <c r="L34" s="22">
        <v>38717</v>
      </c>
      <c r="M34">
        <v>179</v>
      </c>
      <c r="N34" s="2">
        <v>163759.57052230835</v>
      </c>
      <c r="O34" s="2">
        <v>51940.500823497772</v>
      </c>
      <c r="P34" s="2">
        <v>14728.452586650848</v>
      </c>
      <c r="Q34" s="10">
        <v>3.1528300252396462</v>
      </c>
      <c r="R34" s="10">
        <v>3.5265416049595131</v>
      </c>
      <c r="S34" s="14">
        <v>38717</v>
      </c>
      <c r="T34" s="2">
        <v>307.6367698022384</v>
      </c>
      <c r="U34" s="2">
        <f t="shared" si="1"/>
        <v>97.574803379657283</v>
      </c>
      <c r="W34" s="22">
        <v>38717</v>
      </c>
      <c r="X34">
        <v>45</v>
      </c>
      <c r="Y34" s="2">
        <v>32414.12483215332</v>
      </c>
      <c r="Z34" s="2">
        <v>3620.5103951096535</v>
      </c>
      <c r="AA34" s="2">
        <v>3340.4601917266846</v>
      </c>
      <c r="AB34" s="10">
        <v>8.9529158308552805</v>
      </c>
      <c r="AC34" s="10">
        <v>1.0838358152198817</v>
      </c>
      <c r="AD34" s="14">
        <v>38717</v>
      </c>
      <c r="AE34" s="2">
        <v>790.33884436873689</v>
      </c>
      <c r="AF34" s="2">
        <f t="shared" si="2"/>
        <v>88.277256181155792</v>
      </c>
      <c r="AH34" s="22">
        <v>38717</v>
      </c>
      <c r="AI34">
        <v>45</v>
      </c>
      <c r="AJ34" s="2">
        <v>32414.12483215332</v>
      </c>
      <c r="AK34" s="2">
        <v>3620.5103951096535</v>
      </c>
      <c r="AL34" s="2">
        <v>3340.4601917266846</v>
      </c>
      <c r="AM34" s="10">
        <v>8.9529158308552805</v>
      </c>
      <c r="AN34" s="10">
        <v>1.0838358152198817</v>
      </c>
      <c r="AO34" s="14">
        <v>38717</v>
      </c>
      <c r="AP34" s="2">
        <v>790.33884436873689</v>
      </c>
      <c r="AQ34" s="2">
        <f t="shared" si="3"/>
        <v>88.277256181155792</v>
      </c>
      <c r="AS34" s="22">
        <v>38717</v>
      </c>
      <c r="AT34" s="102">
        <v>79</v>
      </c>
      <c r="AU34" s="103">
        <v>8.4255269431491282</v>
      </c>
      <c r="AV34" s="103">
        <v>0.5435704430150512</v>
      </c>
      <c r="AW34" s="103">
        <v>9.7708001400867985</v>
      </c>
      <c r="AX34" s="103">
        <v>9.541883718941957</v>
      </c>
      <c r="AZ34" s="22">
        <v>38717</v>
      </c>
      <c r="BA34" s="102">
        <v>153</v>
      </c>
      <c r="BB34" s="103">
        <v>11.213675913880168</v>
      </c>
      <c r="BC34" s="103">
        <v>-0.78928689731402324</v>
      </c>
      <c r="BD34" s="103">
        <v>6.2824335893156169</v>
      </c>
      <c r="BE34" s="103">
        <v>8.2486419664236976</v>
      </c>
      <c r="BG34" s="22">
        <v>38717</v>
      </c>
      <c r="BH34" s="102">
        <v>41</v>
      </c>
      <c r="BI34" s="103">
        <v>-34.356038654275032</v>
      </c>
      <c r="BJ34" s="103">
        <v>4.7267897880235665</v>
      </c>
      <c r="BK34" s="103">
        <v>-1.7879608962951821</v>
      </c>
      <c r="BL34" s="103">
        <v>-0.90575667373609114</v>
      </c>
      <c r="BN34" s="22">
        <v>38717</v>
      </c>
      <c r="BO34" s="102">
        <v>56</v>
      </c>
      <c r="BP34" s="103">
        <v>11.033206092570435</v>
      </c>
      <c r="BQ34" s="103">
        <v>-0.2993478710706543</v>
      </c>
      <c r="BR34" s="103">
        <v>9.5211618431428882</v>
      </c>
      <c r="BS34" s="103">
        <v>8.8731695268921875</v>
      </c>
      <c r="BU34" s="22">
        <v>38717</v>
      </c>
      <c r="BV34" s="102">
        <v>110</v>
      </c>
      <c r="BW34" s="103">
        <v>10.928154794792677</v>
      </c>
      <c r="BX34" s="103">
        <v>0.47438368210552806</v>
      </c>
      <c r="BY34" s="103">
        <v>2.0729203642994687</v>
      </c>
      <c r="BZ34" s="103">
        <v>2.0138174527470909</v>
      </c>
      <c r="CB34" s="22">
        <v>38717</v>
      </c>
      <c r="CC34" s="102">
        <v>34</v>
      </c>
      <c r="CD34" s="103">
        <v>-22.467815724629745</v>
      </c>
      <c r="CE34" s="103">
        <v>4.6887112350727733</v>
      </c>
      <c r="CF34" s="103">
        <v>-1.8320937909406587</v>
      </c>
      <c r="CG34" s="103">
        <v>-1.7285628930967856</v>
      </c>
    </row>
    <row r="35" spans="1:85">
      <c r="A35" s="22">
        <v>38807</v>
      </c>
      <c r="B35">
        <v>99</v>
      </c>
      <c r="C35" s="2">
        <v>173032.36975479126</v>
      </c>
      <c r="D35" s="2">
        <v>69361.975151062012</v>
      </c>
      <c r="E35" s="2">
        <v>14431.102010011673</v>
      </c>
      <c r="F35" s="10">
        <v>2.4946286402304381</v>
      </c>
      <c r="G35" s="10">
        <v>4.8064226212898831</v>
      </c>
      <c r="H35" s="14">
        <v>38807</v>
      </c>
      <c r="I35" s="2">
        <v>182.17877641174152</v>
      </c>
      <c r="J35" s="2">
        <f t="shared" si="0"/>
        <v>73.028415321533785</v>
      </c>
      <c r="L35" s="22">
        <v>38807</v>
      </c>
      <c r="M35">
        <v>182</v>
      </c>
      <c r="N35" s="2">
        <v>171308.50183868408</v>
      </c>
      <c r="O35" s="2">
        <v>53335.810565471649</v>
      </c>
      <c r="P35" s="2">
        <v>14827.800223827362</v>
      </c>
      <c r="Q35" s="10">
        <v>3.2118852235009472</v>
      </c>
      <c r="R35" s="10">
        <v>3.5970143757240729</v>
      </c>
      <c r="S35" s="14">
        <v>38807</v>
      </c>
      <c r="T35" s="2">
        <v>244.21809460004772</v>
      </c>
      <c r="U35" s="2">
        <f t="shared" si="1"/>
        <v>76.035747732557695</v>
      </c>
      <c r="W35" s="22">
        <v>38807</v>
      </c>
      <c r="X35">
        <v>46</v>
      </c>
      <c r="Y35" s="2">
        <v>34588.228889465332</v>
      </c>
      <c r="Z35" s="2">
        <v>4637.0544896125793</v>
      </c>
      <c r="AA35" s="2">
        <v>3491.5970973968506</v>
      </c>
      <c r="AB35" s="10">
        <v>7.459094769523646</v>
      </c>
      <c r="AC35" s="10">
        <v>1.3280611594819234</v>
      </c>
      <c r="AD35" s="14">
        <v>38807</v>
      </c>
      <c r="AE35" s="2">
        <v>586.75523015949545</v>
      </c>
      <c r="AF35" s="2">
        <f t="shared" si="2"/>
        <v>78.663061442369496</v>
      </c>
      <c r="AH35" s="22">
        <v>38807</v>
      </c>
      <c r="AI35">
        <v>46</v>
      </c>
      <c r="AJ35" s="2">
        <v>34588.228889465332</v>
      </c>
      <c r="AK35" s="2">
        <v>4637.0544896125793</v>
      </c>
      <c r="AL35" s="2">
        <v>3491.5970973968506</v>
      </c>
      <c r="AM35" s="10">
        <v>7.459094769523646</v>
      </c>
      <c r="AN35" s="10">
        <v>1.3280611594819234</v>
      </c>
      <c r="AO35" s="14">
        <v>38807</v>
      </c>
      <c r="AP35" s="2">
        <v>586.75523015949545</v>
      </c>
      <c r="AQ35" s="2">
        <f t="shared" si="3"/>
        <v>78.663061442369496</v>
      </c>
      <c r="AS35" s="22">
        <v>38807</v>
      </c>
      <c r="AT35" s="82">
        <v>78</v>
      </c>
      <c r="AU35" s="83">
        <v>10.189919032826193</v>
      </c>
      <c r="AV35" s="83">
        <v>3.6602631749374615</v>
      </c>
      <c r="AW35" s="83">
        <v>10.472343836890463</v>
      </c>
      <c r="AX35" s="83">
        <v>9.7809524456878627</v>
      </c>
      <c r="AZ35" s="22">
        <v>38807</v>
      </c>
      <c r="BA35" s="82">
        <v>159</v>
      </c>
      <c r="BB35" s="83">
        <v>22.222700805978679</v>
      </c>
      <c r="BC35" s="83">
        <v>3.3417534808034777</v>
      </c>
      <c r="BD35" s="83">
        <v>7.0503356445978493</v>
      </c>
      <c r="BE35" s="83">
        <v>6.2435586235835894</v>
      </c>
      <c r="BG35" s="22">
        <v>38807</v>
      </c>
      <c r="BH35" s="82">
        <v>40</v>
      </c>
      <c r="BI35" s="83">
        <v>-41.933802440042271</v>
      </c>
      <c r="BJ35" s="83">
        <v>21.050477850130523</v>
      </c>
      <c r="BK35" s="83">
        <v>-10.135074660919585</v>
      </c>
      <c r="BL35" s="83">
        <v>-7.9738207822927958</v>
      </c>
      <c r="BN35" s="22">
        <v>38807</v>
      </c>
      <c r="BO35" s="82">
        <v>55</v>
      </c>
      <c r="BP35" s="83">
        <v>8.9069844483909311</v>
      </c>
      <c r="BQ35" s="83">
        <v>2.5818504051001945</v>
      </c>
      <c r="BR35" s="83">
        <v>10.47462369588159</v>
      </c>
      <c r="BS35" s="83">
        <v>9.8287028779344467</v>
      </c>
      <c r="BU35" s="22">
        <v>38807</v>
      </c>
      <c r="BV35" s="82">
        <v>115</v>
      </c>
      <c r="BW35" s="83">
        <v>24.170957076765443</v>
      </c>
      <c r="BX35" s="83">
        <v>6.9335678811164092</v>
      </c>
      <c r="BY35" s="83">
        <v>5.0603703362863683</v>
      </c>
      <c r="BZ35" s="83">
        <v>3.0526875040703505</v>
      </c>
      <c r="CB35" s="22">
        <v>38807</v>
      </c>
      <c r="CC35" s="82">
        <v>34</v>
      </c>
      <c r="CD35" s="83">
        <v>-48.147051141096085</v>
      </c>
      <c r="CE35" s="83">
        <v>23.316774752214187</v>
      </c>
      <c r="CF35" s="83">
        <v>-10.407777196607837</v>
      </c>
      <c r="CG35" s="83">
        <v>-8.1157552195035514</v>
      </c>
    </row>
    <row r="36" spans="1:85">
      <c r="A36" s="22">
        <v>38898</v>
      </c>
      <c r="B36">
        <v>101</v>
      </c>
      <c r="C36" s="2">
        <v>170720.84034958482</v>
      </c>
      <c r="D36" s="2">
        <v>75828.705179214478</v>
      </c>
      <c r="E36" s="2">
        <v>15767.907992839813</v>
      </c>
      <c r="F36" s="10">
        <v>2.2514012331623112</v>
      </c>
      <c r="G36" s="10">
        <v>4.8090529963548869</v>
      </c>
      <c r="H36" s="14">
        <v>38898</v>
      </c>
      <c r="I36" s="2">
        <v>280.84283744777599</v>
      </c>
      <c r="J36" s="2">
        <f t="shared" si="0"/>
        <v>124.74135365614285</v>
      </c>
      <c r="L36" s="22">
        <v>38898</v>
      </c>
      <c r="M36">
        <v>173</v>
      </c>
      <c r="N36" s="2">
        <v>178713.88175201416</v>
      </c>
      <c r="O36" s="2">
        <v>53011.382063865662</v>
      </c>
      <c r="P36" s="2">
        <v>15480.316533088684</v>
      </c>
      <c r="Q36" s="10">
        <v>3.3712360401528096</v>
      </c>
      <c r="R36" s="10">
        <v>3.4244378627888854</v>
      </c>
      <c r="S36" s="14">
        <v>38898</v>
      </c>
      <c r="T36" s="2">
        <v>275.19796058379148</v>
      </c>
      <c r="U36" s="2">
        <f t="shared" si="1"/>
        <v>81.631175422328909</v>
      </c>
      <c r="W36" s="22">
        <v>38898</v>
      </c>
      <c r="X36">
        <v>54</v>
      </c>
      <c r="Y36" s="2">
        <v>39556.08309173584</v>
      </c>
      <c r="Z36" s="2">
        <v>5691.325258731842</v>
      </c>
      <c r="AA36" s="2">
        <v>4154.2173328399658</v>
      </c>
      <c r="AB36" s="10">
        <v>6.9502411641379016</v>
      </c>
      <c r="AC36" s="10">
        <v>1.3700114372304775</v>
      </c>
      <c r="AD36" s="14">
        <v>38898</v>
      </c>
      <c r="AE36" s="2">
        <v>631.23619419419651</v>
      </c>
      <c r="AF36" s="2">
        <f t="shared" si="2"/>
        <v>90.822200163538383</v>
      </c>
      <c r="AH36" s="22">
        <v>38898</v>
      </c>
      <c r="AI36">
        <v>54</v>
      </c>
      <c r="AJ36" s="2">
        <v>39556.08309173584</v>
      </c>
      <c r="AK36" s="2">
        <v>5691.325258731842</v>
      </c>
      <c r="AL36" s="2">
        <v>4154.2173328399658</v>
      </c>
      <c r="AM36" s="10">
        <v>6.9502411641379016</v>
      </c>
      <c r="AN36" s="10">
        <v>1.3700114372304775</v>
      </c>
      <c r="AO36" s="14">
        <v>38898</v>
      </c>
      <c r="AP36" s="2">
        <v>631.23619419419651</v>
      </c>
      <c r="AQ36" s="2">
        <f t="shared" si="3"/>
        <v>90.822200163538383</v>
      </c>
      <c r="AS36" s="22">
        <v>38898</v>
      </c>
      <c r="AT36" s="82">
        <v>81</v>
      </c>
      <c r="AU36" s="83">
        <v>14.177092541102542</v>
      </c>
      <c r="AV36" s="83">
        <v>4.7610068985580067</v>
      </c>
      <c r="AW36" s="83">
        <v>5.943919351875615</v>
      </c>
      <c r="AX36" s="83">
        <v>3.8589325926756235</v>
      </c>
      <c r="AZ36" s="22">
        <v>38898</v>
      </c>
      <c r="BA36" s="82">
        <v>145</v>
      </c>
      <c r="BB36" s="83">
        <v>16.528752723555762</v>
      </c>
      <c r="BC36" s="83">
        <v>13.204103590118299</v>
      </c>
      <c r="BD36" s="83">
        <v>9.9779478825358545</v>
      </c>
      <c r="BE36" s="83">
        <v>9.9307024603619389</v>
      </c>
      <c r="BG36" s="22">
        <v>38898</v>
      </c>
      <c r="BH36" s="82">
        <v>48</v>
      </c>
      <c r="BI36" s="83">
        <v>24.206589897607639</v>
      </c>
      <c r="BJ36" s="83">
        <v>19.316748343204427</v>
      </c>
      <c r="BK36" s="83">
        <v>-4.9680044014917328</v>
      </c>
      <c r="BL36" s="83">
        <v>-9.5450607251903463</v>
      </c>
      <c r="BN36" s="22">
        <v>38898</v>
      </c>
      <c r="BO36" s="82">
        <v>56</v>
      </c>
      <c r="BP36" s="83">
        <v>5.9351774530895129</v>
      </c>
      <c r="BQ36" s="83">
        <v>4.9873576130834651</v>
      </c>
      <c r="BR36" s="83">
        <v>3.8773889467111022</v>
      </c>
      <c r="BS36" s="83">
        <v>2.1463301184651895</v>
      </c>
      <c r="BU36" s="22">
        <v>38898</v>
      </c>
      <c r="BV36" s="82">
        <v>107</v>
      </c>
      <c r="BW36" s="83">
        <v>17.466544638129868</v>
      </c>
      <c r="BX36" s="83">
        <v>18.699577142187017</v>
      </c>
      <c r="BY36" s="83">
        <v>9.4516804419828127</v>
      </c>
      <c r="BZ36" s="83">
        <v>8.6424844780975221</v>
      </c>
      <c r="CB36" s="22">
        <v>38898</v>
      </c>
      <c r="CC36" s="82">
        <v>41</v>
      </c>
      <c r="CD36" s="83">
        <v>23.241743805404539</v>
      </c>
      <c r="CE36" s="83">
        <v>21.418130820356374</v>
      </c>
      <c r="CF36" s="83">
        <v>-7.1848105744577451</v>
      </c>
      <c r="CG36" s="83">
        <v>-12.31160845239665</v>
      </c>
    </row>
    <row r="37" spans="1:85">
      <c r="A37" s="22">
        <v>38990</v>
      </c>
      <c r="B37">
        <v>103</v>
      </c>
      <c r="C37" s="2">
        <v>196453.82251787186</v>
      </c>
      <c r="D37" s="2">
        <v>75840.507995605469</v>
      </c>
      <c r="E37" s="2">
        <v>15984.984035015106</v>
      </c>
      <c r="F37" s="10">
        <v>2.5903547815008734</v>
      </c>
      <c r="G37" s="10">
        <v>4.7444844379873539</v>
      </c>
      <c r="H37" s="14">
        <v>38990</v>
      </c>
      <c r="I37" s="2">
        <v>218.72322715916678</v>
      </c>
      <c r="J37" s="2">
        <f t="shared" si="0"/>
        <v>84.437556091230363</v>
      </c>
      <c r="L37" s="22">
        <v>38990</v>
      </c>
      <c r="M37">
        <v>172</v>
      </c>
      <c r="N37" s="2">
        <v>171135.04707717896</v>
      </c>
      <c r="O37" s="2">
        <v>58467.268674850464</v>
      </c>
      <c r="P37" s="2">
        <v>16398.502221107483</v>
      </c>
      <c r="Q37" s="10">
        <v>2.9270231183347928</v>
      </c>
      <c r="R37" s="10">
        <v>3.5654029792790332</v>
      </c>
      <c r="S37" s="14">
        <v>38990</v>
      </c>
      <c r="T37" s="2">
        <v>314.32404358504948</v>
      </c>
      <c r="U37" s="2">
        <f t="shared" si="1"/>
        <v>107.38693576286852</v>
      </c>
      <c r="W37" s="22">
        <v>38990</v>
      </c>
      <c r="X37">
        <v>52</v>
      </c>
      <c r="Y37" s="2">
        <v>38591.501476287842</v>
      </c>
      <c r="Z37" s="2">
        <v>6067.667494058609</v>
      </c>
      <c r="AA37" s="2">
        <v>4161.8476066589355</v>
      </c>
      <c r="AB37" s="10">
        <v>6.3601872571422549</v>
      </c>
      <c r="AC37" s="10">
        <v>1.4579263989268543</v>
      </c>
      <c r="AD37" s="14">
        <v>38990</v>
      </c>
      <c r="AE37" s="2">
        <v>696.23118799305871</v>
      </c>
      <c r="AF37" s="2">
        <f t="shared" si="2"/>
        <v>109.46708954382072</v>
      </c>
      <c r="AH37" s="22">
        <v>38990</v>
      </c>
      <c r="AI37">
        <v>52</v>
      </c>
      <c r="AJ37" s="2">
        <v>38591.501476287842</v>
      </c>
      <c r="AK37" s="2">
        <v>6067.667494058609</v>
      </c>
      <c r="AL37" s="2">
        <v>4161.8476066589355</v>
      </c>
      <c r="AM37" s="10">
        <v>6.3601872571422549</v>
      </c>
      <c r="AN37" s="10">
        <v>1.4579263989268543</v>
      </c>
      <c r="AO37" s="14">
        <v>38990</v>
      </c>
      <c r="AP37" s="2">
        <v>696.23118799305871</v>
      </c>
      <c r="AQ37" s="2">
        <f t="shared" si="3"/>
        <v>109.46708954382072</v>
      </c>
      <c r="AS37" s="22">
        <v>38990</v>
      </c>
      <c r="AT37" s="82">
        <v>79</v>
      </c>
      <c r="AU37" s="83">
        <v>29.758856963862037</v>
      </c>
      <c r="AV37" s="83">
        <v>9.8495530880751136</v>
      </c>
      <c r="AW37" s="83">
        <v>7.8637218112741269</v>
      </c>
      <c r="AX37" s="83">
        <v>3.9266575642415091</v>
      </c>
      <c r="AZ37" s="22">
        <v>38990</v>
      </c>
      <c r="BA37" s="82">
        <v>149</v>
      </c>
      <c r="BB37" s="83">
        <v>17.210587508018389</v>
      </c>
      <c r="BC37" s="83">
        <v>10.551921205856306</v>
      </c>
      <c r="BD37" s="83">
        <v>9.436831131461032</v>
      </c>
      <c r="BE37" s="83">
        <v>9.2515030511391991</v>
      </c>
      <c r="BG37" s="22">
        <v>38990</v>
      </c>
      <c r="BH37" s="82">
        <v>47</v>
      </c>
      <c r="BI37" s="83">
        <v>13.170829836930471</v>
      </c>
      <c r="BJ37" s="83">
        <v>2.4002939589602423</v>
      </c>
      <c r="BK37" s="83">
        <v>-0.93630964668487415</v>
      </c>
      <c r="BL37" s="83">
        <v>-5.2873827266316953</v>
      </c>
      <c r="BN37" s="22">
        <v>38990</v>
      </c>
      <c r="BO37" s="82">
        <v>53</v>
      </c>
      <c r="BP37" s="83">
        <v>18.728772394010072</v>
      </c>
      <c r="BQ37" s="83">
        <v>7.8006044241890615</v>
      </c>
      <c r="BR37" s="83">
        <v>5.4999749520418195</v>
      </c>
      <c r="BS37" s="83">
        <v>1.9499080865113649</v>
      </c>
      <c r="BU37" s="22">
        <v>38990</v>
      </c>
      <c r="BV37" s="82">
        <v>112</v>
      </c>
      <c r="BW37" s="83">
        <v>11.571381406172797</v>
      </c>
      <c r="BX37" s="83">
        <v>15.07230619292832</v>
      </c>
      <c r="BY37" s="83">
        <v>8.8552579381355301</v>
      </c>
      <c r="BZ37" s="83">
        <v>8.4550694688811046</v>
      </c>
      <c r="CB37" s="22">
        <v>38990</v>
      </c>
      <c r="CC37" s="82">
        <v>38</v>
      </c>
      <c r="CD37" s="83">
        <v>12.133500262032943</v>
      </c>
      <c r="CE37" s="83">
        <v>3.2377024486823114</v>
      </c>
      <c r="CF37" s="83">
        <v>-2.583750967877585</v>
      </c>
      <c r="CG37" s="83">
        <v>-7.7646701087765946</v>
      </c>
    </row>
    <row r="38" spans="1:85">
      <c r="A38" s="22">
        <v>39082</v>
      </c>
      <c r="B38">
        <v>105</v>
      </c>
      <c r="C38" s="2">
        <v>213168.91637229919</v>
      </c>
      <c r="D38" s="2">
        <v>78495.301952362061</v>
      </c>
      <c r="E38" s="2">
        <v>17468.928996086121</v>
      </c>
      <c r="F38" s="10">
        <v>2.715690125017534</v>
      </c>
      <c r="G38" s="10">
        <v>4.4934238366844799</v>
      </c>
      <c r="H38" s="14">
        <v>39082</v>
      </c>
      <c r="I38" s="2">
        <v>186.00059674137071</v>
      </c>
      <c r="J38" s="2">
        <f t="shared" si="0"/>
        <v>68.491097356024667</v>
      </c>
      <c r="L38" s="22">
        <v>39082</v>
      </c>
      <c r="M38">
        <v>173</v>
      </c>
      <c r="N38" s="2">
        <v>179278.85589599609</v>
      </c>
      <c r="O38" s="2">
        <v>59636.6656665802</v>
      </c>
      <c r="P38" s="2">
        <v>16507.835967540741</v>
      </c>
      <c r="Q38" s="10">
        <v>3.006185102606469</v>
      </c>
      <c r="R38" s="10">
        <v>3.6126277110969252</v>
      </c>
      <c r="S38" s="14">
        <v>39082</v>
      </c>
      <c r="T38" s="2">
        <v>255.73623318766684</v>
      </c>
      <c r="U38" s="2">
        <f t="shared" si="1"/>
        <v>85.070022124031709</v>
      </c>
      <c r="W38" s="22">
        <v>39082</v>
      </c>
      <c r="X38">
        <v>48</v>
      </c>
      <c r="Y38" s="2">
        <v>44830.54034614563</v>
      </c>
      <c r="Z38" s="2">
        <v>7493.2982559204102</v>
      </c>
      <c r="AA38" s="2">
        <v>4351.0221109390259</v>
      </c>
      <c r="AB38" s="10">
        <v>5.9827513619553701</v>
      </c>
      <c r="AC38" s="10">
        <v>1.7221926399963126</v>
      </c>
      <c r="AD38" s="14">
        <v>39082</v>
      </c>
      <c r="AE38" s="2">
        <v>499.09884817775242</v>
      </c>
      <c r="AF38" s="2">
        <f t="shared" si="2"/>
        <v>83.42296344647518</v>
      </c>
      <c r="AH38" s="22">
        <v>39082</v>
      </c>
      <c r="AI38">
        <v>48</v>
      </c>
      <c r="AJ38" s="2">
        <v>44830.54034614563</v>
      </c>
      <c r="AK38" s="2">
        <v>7493.2982559204102</v>
      </c>
      <c r="AL38" s="2">
        <v>4351.0221109390259</v>
      </c>
      <c r="AM38" s="10">
        <v>5.9827513619553701</v>
      </c>
      <c r="AN38" s="10">
        <v>1.7221926399963126</v>
      </c>
      <c r="AO38" s="14">
        <v>39082</v>
      </c>
      <c r="AP38" s="2">
        <v>499.09884817775242</v>
      </c>
      <c r="AQ38" s="2">
        <f t="shared" si="3"/>
        <v>83.42296344647518</v>
      </c>
      <c r="AS38" s="22">
        <v>39082</v>
      </c>
      <c r="AT38" s="82">
        <v>82</v>
      </c>
      <c r="AU38" s="83">
        <v>4.4502516623667212</v>
      </c>
      <c r="AV38" s="83">
        <v>12.721779756157336</v>
      </c>
      <c r="AW38" s="83">
        <v>3.6029506445590664</v>
      </c>
      <c r="AX38" s="83">
        <v>4.1069508838473157</v>
      </c>
      <c r="AZ38" s="22">
        <v>39082</v>
      </c>
      <c r="BA38" s="82">
        <v>155</v>
      </c>
      <c r="BB38" s="83">
        <v>-1.6646188911271402</v>
      </c>
      <c r="BC38" s="83">
        <v>17.952869933790328</v>
      </c>
      <c r="BD38" s="83">
        <v>5.6405081998123219</v>
      </c>
      <c r="BE38" s="83">
        <v>5.496925945202924</v>
      </c>
      <c r="BG38" s="22">
        <v>39082</v>
      </c>
      <c r="BH38" s="82">
        <v>40</v>
      </c>
      <c r="BI38" s="83">
        <v>72.589919516172017</v>
      </c>
      <c r="BJ38" s="83">
        <v>12.988449561343817</v>
      </c>
      <c r="BK38" s="83">
        <v>7.3591196568543404</v>
      </c>
      <c r="BL38" s="83">
        <v>2.1882742066432481</v>
      </c>
      <c r="BN38" s="22">
        <v>39082</v>
      </c>
      <c r="BO38" s="82">
        <v>57</v>
      </c>
      <c r="BP38" s="83">
        <v>-1.6159519042316606</v>
      </c>
      <c r="BQ38" s="83">
        <v>11.690471545715475</v>
      </c>
      <c r="BR38" s="83">
        <v>5.7409964207913111</v>
      </c>
      <c r="BS38" s="83">
        <v>7.6624226359070846</v>
      </c>
      <c r="BU38" s="22">
        <v>39082</v>
      </c>
      <c r="BV38" s="82">
        <v>114</v>
      </c>
      <c r="BW38" s="83">
        <v>-7.8429804925852391</v>
      </c>
      <c r="BX38" s="83">
        <v>25.231226190615686</v>
      </c>
      <c r="BY38" s="83">
        <v>4.8941664504174254</v>
      </c>
      <c r="BZ38" s="83">
        <v>5.452109427464058</v>
      </c>
      <c r="CB38" s="22">
        <v>39082</v>
      </c>
      <c r="CC38" s="82">
        <v>31</v>
      </c>
      <c r="CD38" s="83">
        <v>78.548819287398103</v>
      </c>
      <c r="CE38" s="83">
        <v>16.895904469493583</v>
      </c>
      <c r="CF38" s="83">
        <v>8.7086546547959323</v>
      </c>
      <c r="CG38" s="83">
        <v>2.1351154782814907</v>
      </c>
    </row>
    <row r="39" spans="1:85">
      <c r="A39" s="22">
        <v>39172</v>
      </c>
      <c r="B39">
        <v>106</v>
      </c>
      <c r="C39" s="2">
        <v>256137.36687850952</v>
      </c>
      <c r="D39" s="2">
        <v>88544.01558303833</v>
      </c>
      <c r="E39" s="2">
        <v>19504.94495010376</v>
      </c>
      <c r="F39" s="10">
        <v>2.8927688132497087</v>
      </c>
      <c r="G39" s="10">
        <v>4.5395675716873685</v>
      </c>
      <c r="H39" s="14">
        <v>39172</v>
      </c>
      <c r="I39" s="2">
        <v>185.83935023507999</v>
      </c>
      <c r="J39" s="2">
        <f t="shared" si="0"/>
        <v>64.242724611756941</v>
      </c>
      <c r="L39" s="22">
        <v>39172</v>
      </c>
      <c r="M39">
        <v>186</v>
      </c>
      <c r="N39" s="2">
        <v>196742.24710464478</v>
      </c>
      <c r="O39" s="2">
        <v>60848.282823562622</v>
      </c>
      <c r="P39" s="2">
        <v>18044.935510635376</v>
      </c>
      <c r="Q39" s="10">
        <v>3.2333245569989884</v>
      </c>
      <c r="R39" s="10">
        <v>3.3720421326914516</v>
      </c>
      <c r="S39" s="14">
        <v>39172</v>
      </c>
      <c r="T39" s="2">
        <v>273.06050411032635</v>
      </c>
      <c r="U39" s="2">
        <f t="shared" si="1"/>
        <v>84.451931532591828</v>
      </c>
      <c r="W39" s="22">
        <v>39172</v>
      </c>
      <c r="X39">
        <v>49</v>
      </c>
      <c r="Y39" s="2">
        <v>39035.980429649353</v>
      </c>
      <c r="Z39" s="2">
        <v>6658.469612121582</v>
      </c>
      <c r="AA39" s="2">
        <v>3810.8034934997559</v>
      </c>
      <c r="AB39" s="10">
        <v>5.8626054789805302</v>
      </c>
      <c r="AC39" s="10">
        <v>1.7472613383186006</v>
      </c>
      <c r="AD39" s="14">
        <v>39172</v>
      </c>
      <c r="AE39" s="2">
        <v>451.10355828500866</v>
      </c>
      <c r="AF39" s="2">
        <f t="shared" si="2"/>
        <v>76.94591763037289</v>
      </c>
      <c r="AH39" s="22">
        <v>39172</v>
      </c>
      <c r="AI39">
        <v>49</v>
      </c>
      <c r="AJ39" s="2">
        <v>39035.980429649353</v>
      </c>
      <c r="AK39" s="2">
        <v>6658.469612121582</v>
      </c>
      <c r="AL39" s="2">
        <v>3810.8034934997559</v>
      </c>
      <c r="AM39" s="10">
        <v>5.8626054789805302</v>
      </c>
      <c r="AN39" s="10">
        <v>1.7472613383186006</v>
      </c>
      <c r="AO39" s="14">
        <v>39172</v>
      </c>
      <c r="AP39" s="2">
        <v>451.10355828500866</v>
      </c>
      <c r="AQ39" s="2">
        <f t="shared" si="3"/>
        <v>76.94591763037289</v>
      </c>
      <c r="AS39" s="22">
        <v>39172</v>
      </c>
      <c r="AT39" s="13">
        <v>105</v>
      </c>
      <c r="AU39" s="12">
        <v>-3.1031713265415206</v>
      </c>
      <c r="AV39" s="12">
        <v>14.081885265104809</v>
      </c>
      <c r="AW39" s="12">
        <v>3.3185199235035823</v>
      </c>
      <c r="AX39" s="12">
        <v>5.1784279423889412</v>
      </c>
      <c r="AZ39" s="22">
        <v>39172</v>
      </c>
      <c r="BA39" s="13">
        <v>190</v>
      </c>
      <c r="BB39" s="12">
        <v>11.643854141449124</v>
      </c>
      <c r="BC39" s="12">
        <v>21.841909077382059</v>
      </c>
      <c r="BD39" s="12">
        <v>8.5540773916978239</v>
      </c>
      <c r="BE39" s="12">
        <v>6.3006819215977172</v>
      </c>
      <c r="BG39" s="22">
        <v>39172</v>
      </c>
      <c r="BH39" s="13">
        <v>49</v>
      </c>
      <c r="BI39" s="12">
        <v>20.839573512234228</v>
      </c>
      <c r="BJ39" s="12">
        <v>9.7812567364957026</v>
      </c>
      <c r="BK39" s="12">
        <v>5.5677436252156598</v>
      </c>
      <c r="BL39" s="12">
        <v>4.5117979954544474</v>
      </c>
      <c r="BN39" s="22">
        <v>39172</v>
      </c>
      <c r="BO39" s="13">
        <v>75</v>
      </c>
      <c r="BP39" s="12">
        <v>-7.3227017294805847</v>
      </c>
      <c r="BQ39" s="12">
        <v>13.318306843939842</v>
      </c>
      <c r="BR39" s="12">
        <v>3.2596501415984358</v>
      </c>
      <c r="BS39" s="12">
        <v>5.8454540374142105</v>
      </c>
      <c r="BU39" s="22">
        <v>39172</v>
      </c>
      <c r="BV39" s="13">
        <v>134</v>
      </c>
      <c r="BW39" s="12">
        <v>11.530019341779685</v>
      </c>
      <c r="BX39" s="12">
        <v>24.077965789595446</v>
      </c>
      <c r="BY39" s="12">
        <v>8.7020354099449193</v>
      </c>
      <c r="BZ39" s="12">
        <v>6.2705584554833882</v>
      </c>
      <c r="CB39" s="22">
        <v>39172</v>
      </c>
      <c r="CC39" s="13">
        <v>37</v>
      </c>
      <c r="CD39" s="12">
        <v>32.310584475743966</v>
      </c>
      <c r="CE39" s="12">
        <v>9.3441840707312309</v>
      </c>
      <c r="CF39" s="12">
        <v>6.1969897254314121</v>
      </c>
      <c r="CG39" s="12">
        <v>4.6936205415163412</v>
      </c>
    </row>
    <row r="40" spans="1:85">
      <c r="A40" s="22">
        <v>39263</v>
      </c>
      <c r="B40">
        <v>112</v>
      </c>
      <c r="C40" s="2">
        <v>252858.6746430397</v>
      </c>
      <c r="D40" s="2">
        <v>95021.376537322998</v>
      </c>
      <c r="E40" s="2">
        <v>19578.780951738358</v>
      </c>
      <c r="F40" s="10">
        <v>2.6610714752561022</v>
      </c>
      <c r="G40" s="10">
        <v>4.8532836018519454</v>
      </c>
      <c r="H40" s="14">
        <v>39263</v>
      </c>
      <c r="I40" s="2">
        <v>209.76983548889802</v>
      </c>
      <c r="J40" s="2">
        <f t="shared" si="0"/>
        <v>78.829087245283304</v>
      </c>
      <c r="L40" s="22">
        <v>39263</v>
      </c>
      <c r="M40">
        <v>187</v>
      </c>
      <c r="N40" s="2">
        <v>221142.5141787529</v>
      </c>
      <c r="O40" s="2">
        <v>64558.842306137085</v>
      </c>
      <c r="P40" s="2">
        <v>20062.788016796112</v>
      </c>
      <c r="Q40" s="10">
        <v>3.4254411367864734</v>
      </c>
      <c r="R40" s="10">
        <v>3.2178400256280377</v>
      </c>
      <c r="S40" s="14">
        <v>39263</v>
      </c>
      <c r="T40" s="2">
        <v>284.34795120612631</v>
      </c>
      <c r="U40" s="2">
        <f t="shared" si="1"/>
        <v>83.010607933809979</v>
      </c>
      <c r="W40" s="22">
        <v>39263</v>
      </c>
      <c r="X40">
        <v>60</v>
      </c>
      <c r="Y40" s="2">
        <v>44960.948528289795</v>
      </c>
      <c r="Z40" s="2">
        <v>7635.7977313995361</v>
      </c>
      <c r="AA40" s="2">
        <v>4343.3280968666077</v>
      </c>
      <c r="AB40" s="10">
        <v>5.8881796126426567</v>
      </c>
      <c r="AC40" s="10">
        <v>1.7580522495890198</v>
      </c>
      <c r="AD40" s="14">
        <v>39263</v>
      </c>
      <c r="AE40" s="2">
        <v>447.58715906262358</v>
      </c>
      <c r="AF40" s="2">
        <f t="shared" si="2"/>
        <v>76.014522060705843</v>
      </c>
      <c r="AH40" s="22">
        <v>39263</v>
      </c>
      <c r="AI40">
        <v>60</v>
      </c>
      <c r="AJ40" s="2">
        <v>44960.948528289795</v>
      </c>
      <c r="AK40" s="2">
        <v>7635.7977313995361</v>
      </c>
      <c r="AL40" s="2">
        <v>4343.3280968666077</v>
      </c>
      <c r="AM40" s="10">
        <v>5.8881796126426567</v>
      </c>
      <c r="AN40" s="10">
        <v>1.7580522495890198</v>
      </c>
      <c r="AO40" s="14">
        <v>39263</v>
      </c>
      <c r="AP40" s="2">
        <v>447.58715906262358</v>
      </c>
      <c r="AQ40" s="2">
        <f t="shared" si="3"/>
        <v>76.014522060705843</v>
      </c>
      <c r="AS40" s="22">
        <v>39263</v>
      </c>
      <c r="AT40" s="13">
        <v>126</v>
      </c>
      <c r="AU40" s="12">
        <v>17.01858564252937</v>
      </c>
      <c r="AV40" s="12">
        <v>11.483929138814929</v>
      </c>
      <c r="AW40" s="12">
        <v>8.1698945339807594</v>
      </c>
      <c r="AX40" s="12">
        <v>7.8280025663323816</v>
      </c>
      <c r="AZ40" s="22">
        <v>39263</v>
      </c>
      <c r="BA40" s="13">
        <v>231</v>
      </c>
      <c r="BB40" s="12">
        <v>17.488183926793184</v>
      </c>
      <c r="BC40" s="12">
        <v>28.058764640593136</v>
      </c>
      <c r="BD40" s="12">
        <v>11.266203540802589</v>
      </c>
      <c r="BE40" s="12">
        <v>9.3072654427094115</v>
      </c>
      <c r="BG40" s="22">
        <v>39263</v>
      </c>
      <c r="BH40" s="13">
        <v>75</v>
      </c>
      <c r="BI40" s="12">
        <v>1.8186985034556322</v>
      </c>
      <c r="BJ40" s="12">
        <v>16.183792945909016</v>
      </c>
      <c r="BK40" s="12">
        <v>0.55114737883594778</v>
      </c>
      <c r="BL40" s="12">
        <v>-1.1777258036702931</v>
      </c>
      <c r="BN40" s="22">
        <v>39263</v>
      </c>
      <c r="BO40" s="13">
        <v>92</v>
      </c>
      <c r="BP40" s="12">
        <v>3.1788450265278767</v>
      </c>
      <c r="BQ40" s="12">
        <v>5.7237698206835219</v>
      </c>
      <c r="BR40" s="12">
        <v>3.1716589298776743</v>
      </c>
      <c r="BS40" s="12">
        <v>3.4578459193689071</v>
      </c>
      <c r="BU40" s="22">
        <v>39263</v>
      </c>
      <c r="BV40" s="13">
        <v>160</v>
      </c>
      <c r="BW40" s="12">
        <v>17.422907430592673</v>
      </c>
      <c r="BX40" s="12">
        <v>31.892907486610689</v>
      </c>
      <c r="BY40" s="12">
        <v>11.296677779782293</v>
      </c>
      <c r="BZ40" s="12">
        <v>9.2737417737591699</v>
      </c>
      <c r="CB40" s="22">
        <v>39263</v>
      </c>
      <c r="CC40" s="13">
        <v>59</v>
      </c>
      <c r="CD40" s="12">
        <v>8.3531404174970323</v>
      </c>
      <c r="CE40" s="12">
        <v>17.462547313810006</v>
      </c>
      <c r="CF40" s="12">
        <v>2.4500275810747763</v>
      </c>
      <c r="CG40" s="12">
        <v>0.70216659825133032</v>
      </c>
    </row>
    <row r="41" spans="1:85">
      <c r="A41" s="22">
        <v>39355</v>
      </c>
      <c r="B41">
        <v>118</v>
      </c>
      <c r="C41" s="2">
        <v>268908.05881690979</v>
      </c>
      <c r="D41" s="2">
        <v>100069.85650444031</v>
      </c>
      <c r="E41" s="2">
        <v>20850.843179225922</v>
      </c>
      <c r="F41" s="10">
        <v>2.6872034018053954</v>
      </c>
      <c r="G41" s="10">
        <v>4.7993194157319135</v>
      </c>
      <c r="H41" s="14">
        <v>39355</v>
      </c>
      <c r="I41" s="2">
        <v>275.14453732363569</v>
      </c>
      <c r="J41" s="2">
        <f t="shared" si="0"/>
        <v>102.39066277557555</v>
      </c>
      <c r="L41" s="22">
        <v>39355</v>
      </c>
      <c r="M41">
        <v>186</v>
      </c>
      <c r="N41" s="2">
        <v>220299.92519307137</v>
      </c>
      <c r="O41" s="2">
        <v>69022.426343917847</v>
      </c>
      <c r="P41" s="2">
        <v>21615.624801635742</v>
      </c>
      <c r="Q41" s="10">
        <v>3.1917151694346928</v>
      </c>
      <c r="R41" s="10">
        <v>3.193172854235268</v>
      </c>
      <c r="S41" s="14">
        <v>39355</v>
      </c>
      <c r="T41" s="2">
        <v>398.05161460981094</v>
      </c>
      <c r="U41" s="2">
        <f t="shared" si="1"/>
        <v>124.71401534251338</v>
      </c>
      <c r="W41" s="22">
        <v>39355</v>
      </c>
      <c r="X41">
        <v>59</v>
      </c>
      <c r="Y41" s="2">
        <v>43824.050603866577</v>
      </c>
      <c r="Z41" s="2">
        <v>7071.344479739666</v>
      </c>
      <c r="AA41" s="2">
        <v>4177.0267174243927</v>
      </c>
      <c r="AB41" s="10">
        <v>6.1974141875605495</v>
      </c>
      <c r="AC41" s="10">
        <v>1.6929133946502373</v>
      </c>
      <c r="AD41" s="14">
        <v>39355</v>
      </c>
      <c r="AE41" s="2">
        <v>675.12893624787216</v>
      </c>
      <c r="AF41" s="2">
        <f t="shared" si="2"/>
        <v>108.93719796927419</v>
      </c>
      <c r="AH41" s="22">
        <v>39355</v>
      </c>
      <c r="AI41">
        <v>59</v>
      </c>
      <c r="AJ41" s="2">
        <v>43824.050603866577</v>
      </c>
      <c r="AK41" s="2">
        <v>7071.344479739666</v>
      </c>
      <c r="AL41" s="2">
        <v>4177.0267174243927</v>
      </c>
      <c r="AM41" s="10">
        <v>6.1974141875605495</v>
      </c>
      <c r="AN41" s="10">
        <v>1.6929133946502373</v>
      </c>
      <c r="AO41" s="14">
        <v>39355</v>
      </c>
      <c r="AP41" s="2">
        <v>675.12893624787216</v>
      </c>
      <c r="AQ41" s="2">
        <f t="shared" si="3"/>
        <v>108.93719796927419</v>
      </c>
      <c r="AS41" s="22">
        <v>39355</v>
      </c>
      <c r="AT41" s="13">
        <v>130</v>
      </c>
      <c r="AU41" s="12">
        <v>10.083442811044163</v>
      </c>
      <c r="AV41" s="12">
        <v>8.0943266086230814</v>
      </c>
      <c r="AW41" s="12">
        <v>7.6875450142069868</v>
      </c>
      <c r="AX41" s="12">
        <v>8.2175596525075214</v>
      </c>
      <c r="AZ41" s="22">
        <v>39355</v>
      </c>
      <c r="BA41" s="13">
        <v>225</v>
      </c>
      <c r="BB41" s="12">
        <v>25.145673426277448</v>
      </c>
      <c r="BC41" s="12">
        <v>22.151016231988695</v>
      </c>
      <c r="BD41" s="12">
        <v>7.1296418283653962</v>
      </c>
      <c r="BE41" s="12">
        <v>4.3521226409882763</v>
      </c>
      <c r="BG41" s="22">
        <v>39355</v>
      </c>
      <c r="BH41" s="13">
        <v>79</v>
      </c>
      <c r="BI41" s="12">
        <v>23.148262358631492</v>
      </c>
      <c r="BJ41" s="12">
        <v>25.153927518860186</v>
      </c>
      <c r="BK41" s="12">
        <v>7.7987035577381736</v>
      </c>
      <c r="BL41" s="12">
        <v>5.6323390640355298</v>
      </c>
      <c r="BN41" s="22">
        <v>39355</v>
      </c>
      <c r="BO41" s="13">
        <v>91</v>
      </c>
      <c r="BP41" s="12">
        <v>2.783515740378717</v>
      </c>
      <c r="BQ41" s="12">
        <v>5.8274011912659684</v>
      </c>
      <c r="BR41" s="12">
        <v>4.1535937251368837</v>
      </c>
      <c r="BS41" s="12">
        <v>4.8768517515060283</v>
      </c>
      <c r="BU41" s="22">
        <v>39355</v>
      </c>
      <c r="BV41" s="13">
        <v>156</v>
      </c>
      <c r="BW41" s="12">
        <v>31.212124699004249</v>
      </c>
      <c r="BX41" s="12">
        <v>25.487949967913949</v>
      </c>
      <c r="BY41" s="12">
        <v>7.574365268515959</v>
      </c>
      <c r="BZ41" s="12">
        <v>4.4211132853887225</v>
      </c>
      <c r="CB41" s="22">
        <v>39355</v>
      </c>
      <c r="CC41" s="13">
        <v>58</v>
      </c>
      <c r="CD41" s="12">
        <v>17.77919523764967</v>
      </c>
      <c r="CE41" s="12">
        <v>26.345946641216788</v>
      </c>
      <c r="CF41" s="12">
        <v>8.4900337753174284</v>
      </c>
      <c r="CG41" s="12">
        <v>6.5256880560361941</v>
      </c>
    </row>
    <row r="42" spans="1:85">
      <c r="A42" s="22">
        <v>39447</v>
      </c>
      <c r="B42">
        <v>110</v>
      </c>
      <c r="C42" s="2">
        <v>227240.48878479004</v>
      </c>
      <c r="D42" s="2">
        <v>91606.906684875488</v>
      </c>
      <c r="E42" s="2">
        <v>18109.38002038002</v>
      </c>
      <c r="F42" s="10">
        <v>2.4806043234981097</v>
      </c>
      <c r="G42" s="10">
        <v>5.0585335655766501</v>
      </c>
      <c r="H42" s="14">
        <v>39447</v>
      </c>
      <c r="I42" s="2">
        <v>370.84313830980096</v>
      </c>
      <c r="J42" s="2">
        <f t="shared" si="0"/>
        <v>149.49709423502242</v>
      </c>
      <c r="L42" s="22">
        <v>39447</v>
      </c>
      <c r="M42">
        <v>191</v>
      </c>
      <c r="N42" s="2">
        <v>293768.8090133667</v>
      </c>
      <c r="O42" s="2">
        <v>81854.282341957092</v>
      </c>
      <c r="P42" s="2">
        <v>25669.843759059906</v>
      </c>
      <c r="Q42" s="10">
        <v>3.5889241296638414</v>
      </c>
      <c r="R42" s="10">
        <v>3.1887331730668391</v>
      </c>
      <c r="S42" s="14">
        <v>39447</v>
      </c>
      <c r="T42" s="2">
        <v>571.8483131725726</v>
      </c>
      <c r="U42" s="2">
        <f t="shared" si="1"/>
        <v>159.33697467885315</v>
      </c>
      <c r="W42" s="22">
        <v>39447</v>
      </c>
      <c r="X42">
        <v>67</v>
      </c>
      <c r="Y42" s="2">
        <v>64203.089660644531</v>
      </c>
      <c r="Z42" s="2">
        <v>9387.6227540969849</v>
      </c>
      <c r="AA42" s="2">
        <v>5702.1566252708435</v>
      </c>
      <c r="AB42" s="10">
        <v>6.8391211856723526</v>
      </c>
      <c r="AC42" s="10">
        <v>1.6463284632507069</v>
      </c>
      <c r="AD42" s="14">
        <v>39447</v>
      </c>
      <c r="AE42" s="2">
        <v>902.18078634410188</v>
      </c>
      <c r="AF42" s="2">
        <f t="shared" si="2"/>
        <v>131.91472439969766</v>
      </c>
      <c r="AH42" s="22">
        <v>39447</v>
      </c>
      <c r="AI42">
        <v>67</v>
      </c>
      <c r="AJ42" s="2">
        <v>64203.089660644531</v>
      </c>
      <c r="AK42" s="2">
        <v>9387.6227540969849</v>
      </c>
      <c r="AL42" s="2">
        <v>5702.1566252708435</v>
      </c>
      <c r="AM42" s="10">
        <v>6.8391211856723526</v>
      </c>
      <c r="AN42" s="10">
        <v>1.6463284632507069</v>
      </c>
      <c r="AO42" s="14">
        <v>39447</v>
      </c>
      <c r="AP42" s="2">
        <v>902.18078634410188</v>
      </c>
      <c r="AQ42" s="2">
        <f t="shared" si="3"/>
        <v>131.91472439969766</v>
      </c>
      <c r="AS42" s="22">
        <v>39447</v>
      </c>
      <c r="AT42" s="13">
        <v>120</v>
      </c>
      <c r="AU42" s="12">
        <v>5.6225812636959853</v>
      </c>
      <c r="AV42" s="12">
        <v>8.1921864852600113</v>
      </c>
      <c r="AW42" s="12">
        <v>6.9406351017407886</v>
      </c>
      <c r="AX42" s="12">
        <v>9.019494871429945</v>
      </c>
      <c r="AZ42" s="22">
        <v>39447</v>
      </c>
      <c r="BA42" s="13">
        <v>219</v>
      </c>
      <c r="BB42" s="12">
        <v>23.762581725554096</v>
      </c>
      <c r="BC42" s="12">
        <v>15.502258446222372</v>
      </c>
      <c r="BD42" s="12">
        <v>9.3993932867619367</v>
      </c>
      <c r="BE42" s="12">
        <v>8.950197549032147</v>
      </c>
      <c r="BG42" s="22">
        <v>39447</v>
      </c>
      <c r="BH42" s="13">
        <v>83</v>
      </c>
      <c r="BI42" s="12">
        <v>7.1177113548642863</v>
      </c>
      <c r="BJ42" s="12">
        <v>26.209098627129592</v>
      </c>
      <c r="BK42" s="12">
        <v>5.9293273906525057</v>
      </c>
      <c r="BL42" s="12">
        <v>5.4473500294233368</v>
      </c>
      <c r="BN42" s="22">
        <v>39447</v>
      </c>
      <c r="BO42" s="13">
        <v>86</v>
      </c>
      <c r="BP42" s="12">
        <v>-2.0941034263084801</v>
      </c>
      <c r="BQ42" s="12">
        <v>3.6625927570677064</v>
      </c>
      <c r="BR42" s="12">
        <v>1.601980787777757</v>
      </c>
      <c r="BS42" s="12">
        <v>2.6005878842632502</v>
      </c>
      <c r="BU42" s="22">
        <v>39447</v>
      </c>
      <c r="BV42" s="13">
        <v>151</v>
      </c>
      <c r="BW42" s="12">
        <v>25.535356607166172</v>
      </c>
      <c r="BX42" s="12">
        <v>16.785033545145509</v>
      </c>
      <c r="BY42" s="12">
        <v>7.0750078813863304</v>
      </c>
      <c r="BZ42" s="12">
        <v>6.0810559268295927</v>
      </c>
      <c r="CB42" s="22">
        <v>39447</v>
      </c>
      <c r="CC42" s="13">
        <v>63</v>
      </c>
      <c r="CD42" s="12">
        <v>-1.8152472891160036</v>
      </c>
      <c r="CE42" s="12">
        <v>29.076323094296932</v>
      </c>
      <c r="CF42" s="12">
        <v>4.7984279246911177</v>
      </c>
      <c r="CG42" s="12">
        <v>4.6128380729191454</v>
      </c>
    </row>
    <row r="43" spans="1:85">
      <c r="A43" s="22">
        <v>39538</v>
      </c>
      <c r="B43">
        <v>125</v>
      </c>
      <c r="C43" s="2">
        <v>256029.08361053467</v>
      </c>
      <c r="D43" s="2">
        <v>106166.06715011597</v>
      </c>
      <c r="E43" s="2">
        <v>20172.246904492378</v>
      </c>
      <c r="F43" s="10">
        <v>2.4115905437894427</v>
      </c>
      <c r="G43" s="10">
        <v>5.262976784528286</v>
      </c>
      <c r="H43" s="14">
        <v>39538</v>
      </c>
      <c r="I43" s="2">
        <v>506.99463099238676</v>
      </c>
      <c r="J43" s="2">
        <f t="shared" si="0"/>
        <v>210.23246765419924</v>
      </c>
      <c r="L43" s="22">
        <v>39538</v>
      </c>
      <c r="M43">
        <v>201</v>
      </c>
      <c r="N43" s="2">
        <v>319914.29789113998</v>
      </c>
      <c r="O43" s="2">
        <v>83338.803501605988</v>
      </c>
      <c r="P43" s="2">
        <v>27344.099789619446</v>
      </c>
      <c r="Q43" s="10">
        <v>3.8387195933881513</v>
      </c>
      <c r="R43" s="10">
        <v>3.0477801113512477</v>
      </c>
      <c r="S43" s="14">
        <v>39538</v>
      </c>
      <c r="T43" s="2">
        <v>794.37101377045065</v>
      </c>
      <c r="U43" s="2">
        <f t="shared" si="1"/>
        <v>206.93645223232329</v>
      </c>
      <c r="W43" s="22">
        <v>39538</v>
      </c>
      <c r="X43">
        <v>75</v>
      </c>
      <c r="Y43" s="2">
        <v>80463.855606079102</v>
      </c>
      <c r="Z43" s="2">
        <v>12143.597118854523</v>
      </c>
      <c r="AA43" s="2">
        <v>7325.0296974182129</v>
      </c>
      <c r="AB43" s="10">
        <v>6.62603138250926</v>
      </c>
      <c r="AC43" s="10">
        <v>1.6578222369712257</v>
      </c>
      <c r="AD43" s="14">
        <v>39538</v>
      </c>
      <c r="AE43" s="2">
        <v>1314.9598316813128</v>
      </c>
      <c r="AF43" s="2">
        <f t="shared" si="2"/>
        <v>198.45360756250165</v>
      </c>
      <c r="AH43" s="22">
        <v>39538</v>
      </c>
      <c r="AI43">
        <v>75</v>
      </c>
      <c r="AJ43" s="2">
        <v>80463.855606079102</v>
      </c>
      <c r="AK43" s="2">
        <v>12143.597118854523</v>
      </c>
      <c r="AL43" s="2">
        <v>7325.0296974182129</v>
      </c>
      <c r="AM43" s="10">
        <v>6.62603138250926</v>
      </c>
      <c r="AN43" s="10">
        <v>1.6578222369712257</v>
      </c>
      <c r="AO43" s="14">
        <v>39538</v>
      </c>
      <c r="AP43" s="2">
        <v>1314.9598316813128</v>
      </c>
      <c r="AQ43" s="2">
        <f t="shared" si="3"/>
        <v>198.45360756250165</v>
      </c>
      <c r="AS43" s="22">
        <v>39538</v>
      </c>
      <c r="AT43" s="13">
        <v>129</v>
      </c>
      <c r="AU43" s="12">
        <v>6.2480252007407442</v>
      </c>
      <c r="AV43" s="12">
        <v>3.1450847392881842</v>
      </c>
      <c r="AW43" s="12">
        <v>8.7894735889371134</v>
      </c>
      <c r="AX43" s="12">
        <v>9.7406633972396008</v>
      </c>
      <c r="AZ43" s="22">
        <v>39538</v>
      </c>
      <c r="BA43" s="13">
        <v>216</v>
      </c>
      <c r="BB43" s="12">
        <v>15.167964386616777</v>
      </c>
      <c r="BC43" s="12">
        <v>16.278616238531505</v>
      </c>
      <c r="BD43" s="12">
        <v>7.1001250718923714</v>
      </c>
      <c r="BE43" s="12">
        <v>7.009428125678685</v>
      </c>
      <c r="BG43" s="22">
        <v>39538</v>
      </c>
      <c r="BH43" s="13">
        <v>85</v>
      </c>
      <c r="BI43" s="12">
        <v>42.481017409546261</v>
      </c>
      <c r="BJ43" s="12">
        <v>21.871037511690417</v>
      </c>
      <c r="BK43" s="12">
        <v>5.1068840348564848</v>
      </c>
      <c r="BL43" s="12">
        <v>2.516071553811039</v>
      </c>
      <c r="BN43" s="22">
        <v>39538</v>
      </c>
      <c r="BO43" s="13">
        <v>89</v>
      </c>
      <c r="BP43" s="12">
        <v>-1.4033935790360386</v>
      </c>
      <c r="BQ43" s="12">
        <v>4.1883606671476947</v>
      </c>
      <c r="BR43" s="12">
        <v>3.2485625720538591</v>
      </c>
      <c r="BS43" s="12">
        <v>4.2893712257509486</v>
      </c>
      <c r="BU43" s="22">
        <v>39538</v>
      </c>
      <c r="BV43" s="13">
        <v>154</v>
      </c>
      <c r="BW43" s="12">
        <v>10.701337235386731</v>
      </c>
      <c r="BX43" s="12">
        <v>14.5167866481406</v>
      </c>
      <c r="BY43" s="12">
        <v>4.0809939450045629</v>
      </c>
      <c r="BZ43" s="12">
        <v>3.6957236297246121</v>
      </c>
      <c r="CB43" s="22">
        <v>39538</v>
      </c>
      <c r="CC43" s="13">
        <v>64</v>
      </c>
      <c r="CD43" s="12">
        <v>32.051965472971347</v>
      </c>
      <c r="CE43" s="12">
        <v>22.675807681554637</v>
      </c>
      <c r="CF43" s="12">
        <v>3.9839117122654866</v>
      </c>
      <c r="CG43" s="12">
        <v>1.3782757992803818</v>
      </c>
    </row>
    <row r="44" spans="1:85">
      <c r="A44" s="22">
        <v>39629</v>
      </c>
      <c r="B44">
        <v>135</v>
      </c>
      <c r="C44" s="2">
        <v>283555.7907500267</v>
      </c>
      <c r="D44" s="2">
        <v>118677.1036529541</v>
      </c>
      <c r="E44" s="2">
        <v>21626.77289891243</v>
      </c>
      <c r="F44" s="10">
        <v>2.3893049461269733</v>
      </c>
      <c r="G44" s="10">
        <v>5.4875086638063397</v>
      </c>
      <c r="H44" s="14">
        <v>39629</v>
      </c>
      <c r="I44" s="2">
        <v>467.61403786742324</v>
      </c>
      <c r="J44" s="2">
        <f t="shared" si="0"/>
        <v>195.71132543186604</v>
      </c>
      <c r="L44" s="22">
        <v>39629</v>
      </c>
      <c r="M44">
        <v>195</v>
      </c>
      <c r="N44" s="2">
        <v>328544.36273002625</v>
      </c>
      <c r="O44" s="2">
        <v>72612.120798587799</v>
      </c>
      <c r="P44" s="2">
        <v>28542.374908924103</v>
      </c>
      <c r="Q44" s="10">
        <v>4.5246490409135101</v>
      </c>
      <c r="R44" s="10">
        <v>2.5440111774260514</v>
      </c>
      <c r="S44" s="14">
        <v>39629</v>
      </c>
      <c r="T44" s="2">
        <v>752.64114369119329</v>
      </c>
      <c r="U44" s="2">
        <f t="shared" si="1"/>
        <v>166.34243603990947</v>
      </c>
      <c r="W44" s="22">
        <v>39629</v>
      </c>
      <c r="X44">
        <v>63</v>
      </c>
      <c r="Y44" s="2">
        <v>70185.43754196167</v>
      </c>
      <c r="Z44" s="2">
        <v>11244.570478439331</v>
      </c>
      <c r="AA44" s="2">
        <v>6212.8952894210815</v>
      </c>
      <c r="AB44" s="10">
        <v>6.241717963041566</v>
      </c>
      <c r="AC44" s="10">
        <v>1.8098760649621541</v>
      </c>
      <c r="AD44" s="14">
        <v>39629</v>
      </c>
      <c r="AE44" s="2">
        <v>1149.077972965242</v>
      </c>
      <c r="AF44" s="2">
        <f t="shared" si="2"/>
        <v>184.09642661990779</v>
      </c>
      <c r="AH44" s="22">
        <v>39629</v>
      </c>
      <c r="AI44">
        <v>63</v>
      </c>
      <c r="AJ44" s="2">
        <v>70185.43754196167</v>
      </c>
      <c r="AK44" s="2">
        <v>11244.570478439331</v>
      </c>
      <c r="AL44" s="2">
        <v>6212.8952894210815</v>
      </c>
      <c r="AM44" s="10">
        <v>6.241717963041566</v>
      </c>
      <c r="AN44" s="10">
        <v>1.8098760649621541</v>
      </c>
      <c r="AO44" s="14">
        <v>39629</v>
      </c>
      <c r="AP44" s="2">
        <v>1149.077972965242</v>
      </c>
      <c r="AQ44" s="2">
        <f t="shared" si="3"/>
        <v>184.09642661990779</v>
      </c>
      <c r="AS44" s="22">
        <v>39629</v>
      </c>
      <c r="AT44" s="13">
        <v>145</v>
      </c>
      <c r="AU44" s="12">
        <v>4.3791002089430044</v>
      </c>
      <c r="AV44" s="12">
        <v>-2.5988832870121215</v>
      </c>
      <c r="AW44" s="12">
        <v>5.5367146317226945</v>
      </c>
      <c r="AX44" s="12">
        <v>7.4499266671368192</v>
      </c>
      <c r="AZ44" s="22">
        <v>39629</v>
      </c>
      <c r="BA44" s="13">
        <v>220</v>
      </c>
      <c r="BB44" s="12">
        <v>-5.6791276430801956</v>
      </c>
      <c r="BC44" s="12">
        <v>14.445075828187282</v>
      </c>
      <c r="BD44" s="12">
        <v>4.821084197691361</v>
      </c>
      <c r="BE44" s="12">
        <v>6.6991738342041085</v>
      </c>
      <c r="BG44" s="22">
        <v>39629</v>
      </c>
      <c r="BH44" s="13">
        <v>92</v>
      </c>
      <c r="BI44" s="12">
        <v>25.021620444477005</v>
      </c>
      <c r="BJ44" s="12">
        <v>5.1926199758493663</v>
      </c>
      <c r="BK44" s="12">
        <v>4.8133011837601103</v>
      </c>
      <c r="BL44" s="12">
        <v>4.2237947633847028</v>
      </c>
      <c r="BN44" s="22">
        <v>39629</v>
      </c>
      <c r="BO44" s="13">
        <v>100</v>
      </c>
      <c r="BP44" s="12">
        <v>-0.82735577307191388</v>
      </c>
      <c r="BQ44" s="12">
        <v>1.0634012665267978</v>
      </c>
      <c r="BR44" s="12">
        <v>-1.0348974569805547</v>
      </c>
      <c r="BS44" s="12">
        <v>-0.716640102196342</v>
      </c>
      <c r="BU44" s="22">
        <v>39629</v>
      </c>
      <c r="BV44" s="13">
        <v>153</v>
      </c>
      <c r="BW44" s="12">
        <v>-15.81656118532343</v>
      </c>
      <c r="BX44" s="12">
        <v>10.909413449318972</v>
      </c>
      <c r="BY44" s="12">
        <v>-0.28263122174669864</v>
      </c>
      <c r="BZ44" s="12">
        <v>0.92627449934092887</v>
      </c>
      <c r="CB44" s="22">
        <v>39629</v>
      </c>
      <c r="CC44" s="13">
        <v>75</v>
      </c>
      <c r="CD44" s="12">
        <v>13.605048876058616</v>
      </c>
      <c r="CE44" s="12">
        <v>4.2126457394521255</v>
      </c>
      <c r="CF44" s="12">
        <v>3.0547785304233299</v>
      </c>
      <c r="CG44" s="12">
        <v>3.0544870804378066</v>
      </c>
    </row>
    <row r="45" spans="1:85">
      <c r="A45" s="22">
        <v>39721</v>
      </c>
      <c r="B45">
        <v>132</v>
      </c>
      <c r="C45" s="2">
        <v>272814.51137542725</v>
      </c>
      <c r="D45" s="2">
        <v>116907.26581954956</v>
      </c>
      <c r="E45" s="2">
        <v>20043.160025835037</v>
      </c>
      <c r="F45" s="10">
        <v>2.3335975695174151</v>
      </c>
      <c r="G45" s="10">
        <v>5.832776152505871</v>
      </c>
      <c r="H45" s="14">
        <v>39721</v>
      </c>
      <c r="I45" s="2">
        <v>657.75507315704033</v>
      </c>
      <c r="J45" s="2">
        <f t="shared" si="0"/>
        <v>281.86311202452237</v>
      </c>
      <c r="L45" s="22">
        <v>39721</v>
      </c>
      <c r="M45">
        <v>187</v>
      </c>
      <c r="N45" s="2">
        <v>343859.71855020523</v>
      </c>
      <c r="O45" s="2">
        <v>72594.850858688354</v>
      </c>
      <c r="P45" s="2">
        <v>29898.230737924576</v>
      </c>
      <c r="Q45" s="10">
        <v>4.7366957088947741</v>
      </c>
      <c r="R45" s="10">
        <v>2.4280651084348284</v>
      </c>
      <c r="S45" s="14">
        <v>39721</v>
      </c>
      <c r="T45" s="2">
        <v>1123.9796485159738</v>
      </c>
      <c r="U45" s="2">
        <f t="shared" si="1"/>
        <v>237.29192618502299</v>
      </c>
      <c r="W45" s="22">
        <v>39721</v>
      </c>
      <c r="X45">
        <v>69</v>
      </c>
      <c r="Y45" s="2">
        <v>100146.55036497116</v>
      </c>
      <c r="Z45" s="2">
        <v>13663.920161724091</v>
      </c>
      <c r="AA45" s="2">
        <v>8302.7291488647461</v>
      </c>
      <c r="AB45" s="10">
        <v>7.3292692858017139</v>
      </c>
      <c r="AC45" s="10">
        <v>1.6457143087212949</v>
      </c>
      <c r="AD45" s="14">
        <v>39721</v>
      </c>
      <c r="AE45" s="2">
        <v>1816.5777398645143</v>
      </c>
      <c r="AF45" s="2">
        <f t="shared" si="2"/>
        <v>247.85250330255911</v>
      </c>
      <c r="AH45" s="22">
        <v>39721</v>
      </c>
      <c r="AI45">
        <v>68</v>
      </c>
      <c r="AJ45" s="2">
        <v>80788.050364971161</v>
      </c>
      <c r="AK45" s="2">
        <v>11784.703364849091</v>
      </c>
      <c r="AL45" s="2">
        <v>6758.7545394897461</v>
      </c>
      <c r="AM45" s="10">
        <v>6.8553316841170817</v>
      </c>
      <c r="AN45" s="10">
        <v>1.7436205584910589</v>
      </c>
      <c r="AO45" s="14">
        <v>39721</v>
      </c>
      <c r="AP45" s="2">
        <v>1787.2961036599661</v>
      </c>
      <c r="AQ45" s="2">
        <f t="shared" si="3"/>
        <v>260.71621126675757</v>
      </c>
      <c r="AS45" s="22">
        <v>39721</v>
      </c>
      <c r="AT45" s="13">
        <v>145</v>
      </c>
      <c r="AU45" s="12">
        <v>6.68868520725972</v>
      </c>
      <c r="AV45" s="12">
        <v>1.7753374905794317</v>
      </c>
      <c r="AW45" s="12">
        <v>2.8235189307575626</v>
      </c>
      <c r="AX45" s="12">
        <v>3.3713089704002774</v>
      </c>
      <c r="AZ45" s="22">
        <v>39721</v>
      </c>
      <c r="BA45" s="13">
        <v>213</v>
      </c>
      <c r="BB45" s="12">
        <v>4.0820303790738119</v>
      </c>
      <c r="BC45" s="12">
        <v>10.254800090811834</v>
      </c>
      <c r="BD45" s="12">
        <v>1.1150872533716605</v>
      </c>
      <c r="BE45" s="12">
        <v>1.9197955372697084</v>
      </c>
      <c r="BG45" s="22">
        <v>39721</v>
      </c>
      <c r="BH45" s="13">
        <v>96</v>
      </c>
      <c r="BI45" s="12">
        <v>-11.210234575327679</v>
      </c>
      <c r="BJ45" s="12">
        <v>4.4453180532805003</v>
      </c>
      <c r="BK45" s="12">
        <v>4.7636034353081058</v>
      </c>
      <c r="BL45" s="12">
        <v>9.8273311559919918</v>
      </c>
      <c r="BN45" s="22">
        <v>39721</v>
      </c>
      <c r="BO45" s="13">
        <v>99</v>
      </c>
      <c r="BP45" s="12">
        <v>-2.4375738592534391</v>
      </c>
      <c r="BQ45" s="12">
        <v>4.2892052265770975</v>
      </c>
      <c r="BR45" s="12">
        <v>-3.8237785434976801</v>
      </c>
      <c r="BS45" s="12">
        <v>-4.0325964416679128</v>
      </c>
      <c r="BU45" s="22">
        <v>39721</v>
      </c>
      <c r="BV45" s="13">
        <v>152</v>
      </c>
      <c r="BW45" s="12">
        <v>-9.4466113890412373E-2</v>
      </c>
      <c r="BX45" s="12">
        <v>4.923679132459613</v>
      </c>
      <c r="BY45" s="12">
        <v>-3.4499165591461267</v>
      </c>
      <c r="BZ45" s="12">
        <v>-3.7641090498757857</v>
      </c>
      <c r="CB45" s="22">
        <v>39721</v>
      </c>
      <c r="CC45" s="13">
        <v>76</v>
      </c>
      <c r="CD45" s="12">
        <v>-11.876012332164549</v>
      </c>
      <c r="CE45" s="12">
        <v>3.4556114429021179</v>
      </c>
      <c r="CF45" s="12">
        <v>1.2477652466527545</v>
      </c>
      <c r="CG45" s="12">
        <v>4.4212596478352184</v>
      </c>
    </row>
    <row r="46" spans="1:85">
      <c r="A46" s="22">
        <v>39813</v>
      </c>
      <c r="B46">
        <v>118</v>
      </c>
      <c r="C46" s="2">
        <v>222900.41796255112</v>
      </c>
      <c r="D46" s="2">
        <v>100295.39391613007</v>
      </c>
      <c r="E46" s="2">
        <v>16625.452009677887</v>
      </c>
      <c r="F46" s="10">
        <v>2.2224392293523163</v>
      </c>
      <c r="G46" s="10">
        <v>6.0326416302995458</v>
      </c>
      <c r="H46" s="14">
        <v>39813</v>
      </c>
      <c r="I46" s="2">
        <v>1145.2984025590906</v>
      </c>
      <c r="J46" s="2">
        <f t="shared" si="0"/>
        <v>515.33395713720552</v>
      </c>
      <c r="L46" s="22">
        <v>39813</v>
      </c>
      <c r="M46">
        <v>181</v>
      </c>
      <c r="N46" s="2">
        <v>301023.18213748932</v>
      </c>
      <c r="O46" s="2">
        <v>66629.501083374023</v>
      </c>
      <c r="P46" s="2">
        <v>25851.29702091217</v>
      </c>
      <c r="Q46" s="10">
        <v>4.517866369145052</v>
      </c>
      <c r="R46" s="10">
        <v>2.577414240742919</v>
      </c>
      <c r="S46" s="14">
        <v>39813</v>
      </c>
      <c r="T46" s="2">
        <v>1567.3240613729904</v>
      </c>
      <c r="U46" s="2">
        <f t="shared" si="1"/>
        <v>346.91687033443316</v>
      </c>
      <c r="W46" s="22">
        <v>39813</v>
      </c>
      <c r="X46">
        <v>76</v>
      </c>
      <c r="Y46" s="2">
        <v>118279.24622344971</v>
      </c>
      <c r="Z46" s="2">
        <v>16780.229559421539</v>
      </c>
      <c r="AA46" s="2">
        <v>11638.038625717163</v>
      </c>
      <c r="AB46" s="10">
        <v>7.0487263481469986</v>
      </c>
      <c r="AC46" s="10">
        <v>1.4418434324785121</v>
      </c>
      <c r="AD46" s="14">
        <v>39813</v>
      </c>
      <c r="AE46" s="2">
        <v>3124.4474793868817</v>
      </c>
      <c r="AF46" s="2">
        <f t="shared" si="2"/>
        <v>443.26411965308466</v>
      </c>
      <c r="AH46" s="22">
        <v>39813</v>
      </c>
      <c r="AI46">
        <v>75</v>
      </c>
      <c r="AJ46" s="2">
        <v>95720.845832824707</v>
      </c>
      <c r="AK46" s="2">
        <v>14260.629461765289</v>
      </c>
      <c r="AL46" s="2">
        <v>9473.4385280609131</v>
      </c>
      <c r="AM46" s="10">
        <v>6.7122454930524258</v>
      </c>
      <c r="AN46" s="10">
        <v>1.5053277032963712</v>
      </c>
      <c r="AO46" s="14">
        <v>39813</v>
      </c>
      <c r="AP46" s="2">
        <v>3124.4474793868817</v>
      </c>
      <c r="AQ46" s="2">
        <f t="shared" si="3"/>
        <v>465.48468506118724</v>
      </c>
      <c r="AS46" s="22">
        <v>39813</v>
      </c>
      <c r="AT46" s="13">
        <v>127</v>
      </c>
      <c r="AU46" s="12">
        <v>-27.028499020643942</v>
      </c>
      <c r="AV46" s="12">
        <v>3.6448533202431577</v>
      </c>
      <c r="AW46" s="12">
        <v>-12.265343299264043</v>
      </c>
      <c r="AX46" s="12">
        <v>-10.599047007202955</v>
      </c>
      <c r="AZ46" s="22">
        <v>39813</v>
      </c>
      <c r="BA46" s="13">
        <v>203</v>
      </c>
      <c r="BB46" s="12">
        <v>-30.747581964951479</v>
      </c>
      <c r="BC46" s="12">
        <v>5.5250469564014359</v>
      </c>
      <c r="BD46" s="12">
        <v>-7.3155504068968646</v>
      </c>
      <c r="BE46" s="12">
        <v>-5.7074176045222575</v>
      </c>
      <c r="BG46" s="22">
        <v>39813</v>
      </c>
      <c r="BH46" s="13">
        <v>98</v>
      </c>
      <c r="BI46" s="12">
        <v>-34.514783005001171</v>
      </c>
      <c r="BJ46" s="12">
        <v>8.8457843717552507</v>
      </c>
      <c r="BK46" s="12">
        <v>-16.426789957302578</v>
      </c>
      <c r="BL46" s="12">
        <v>-17.689754064609243</v>
      </c>
      <c r="BN46" s="22">
        <v>39813</v>
      </c>
      <c r="BO46" s="13">
        <v>85</v>
      </c>
      <c r="BP46" s="12">
        <v>-22.37790570887578</v>
      </c>
      <c r="BQ46" s="12">
        <v>4.3517612252825577</v>
      </c>
      <c r="BR46" s="12">
        <v>-11.783466898276096</v>
      </c>
      <c r="BS46" s="12">
        <v>-11.381488131699092</v>
      </c>
      <c r="BU46" s="22">
        <v>39813</v>
      </c>
      <c r="BV46" s="13">
        <v>144</v>
      </c>
      <c r="BW46" s="12">
        <v>-31.186608546442272</v>
      </c>
      <c r="BX46" s="12">
        <v>2.6094485965373115</v>
      </c>
      <c r="BY46" s="12">
        <v>-7.6605381551445699</v>
      </c>
      <c r="BZ46" s="12">
        <v>-7.2242030820304119</v>
      </c>
      <c r="CB46" s="22">
        <v>39813</v>
      </c>
      <c r="CC46" s="13">
        <v>84</v>
      </c>
      <c r="CD46" s="12">
        <v>-34.54452102276332</v>
      </c>
      <c r="CE46" s="12">
        <v>8.7795872330183258</v>
      </c>
      <c r="CF46" s="12">
        <v>-16.929585154072534</v>
      </c>
      <c r="CG46" s="12">
        <v>-18.095568711656551</v>
      </c>
    </row>
    <row r="47" spans="1:85">
      <c r="A47" s="22">
        <v>39903</v>
      </c>
      <c r="B47">
        <v>113</v>
      </c>
      <c r="C47" s="2">
        <v>221379.09307098389</v>
      </c>
      <c r="D47" s="2">
        <v>93166.740099906921</v>
      </c>
      <c r="E47" s="2">
        <v>16440.861012458801</v>
      </c>
      <c r="F47" s="10">
        <v>2.376160127891016</v>
      </c>
      <c r="G47" s="10">
        <v>5.6667798620343328</v>
      </c>
      <c r="H47" s="14">
        <v>39903</v>
      </c>
      <c r="I47" s="2">
        <v>905.68492874489141</v>
      </c>
      <c r="J47" s="2">
        <f t="shared" si="0"/>
        <v>381.15483805745907</v>
      </c>
      <c r="L47" s="22">
        <v>39903</v>
      </c>
      <c r="M47">
        <v>164</v>
      </c>
      <c r="N47" s="2">
        <v>271038.19885730743</v>
      </c>
      <c r="O47" s="2">
        <v>61824.271605968475</v>
      </c>
      <c r="P47" s="2">
        <v>23107.389656066895</v>
      </c>
      <c r="Q47" s="10">
        <v>4.3840095777390697</v>
      </c>
      <c r="R47" s="10">
        <v>2.6755194994401448</v>
      </c>
      <c r="S47" s="14">
        <v>39903</v>
      </c>
      <c r="T47" s="2">
        <v>1377.0781736168499</v>
      </c>
      <c r="U47" s="2">
        <f t="shared" si="1"/>
        <v>314.11386065607991</v>
      </c>
      <c r="W47" s="22">
        <v>39903</v>
      </c>
      <c r="X47">
        <v>105</v>
      </c>
      <c r="Y47" s="2">
        <v>169460.92086791992</v>
      </c>
      <c r="Z47" s="2">
        <v>19585.814323425293</v>
      </c>
      <c r="AA47" s="2">
        <v>14592.534411430359</v>
      </c>
      <c r="AB47" s="10">
        <v>8.6522274779884416</v>
      </c>
      <c r="AC47" s="10">
        <v>1.3421804445486651</v>
      </c>
      <c r="AD47" s="14">
        <v>39903</v>
      </c>
      <c r="AE47" s="2">
        <v>3211.6089942791409</v>
      </c>
      <c r="AF47" s="2">
        <f t="shared" si="2"/>
        <v>371.18869128783109</v>
      </c>
      <c r="AH47" s="22">
        <v>39903</v>
      </c>
      <c r="AI47">
        <v>104</v>
      </c>
      <c r="AJ47" s="2">
        <v>146655.32125854492</v>
      </c>
      <c r="AK47" s="2">
        <v>17169.914421081543</v>
      </c>
      <c r="AL47" s="2">
        <v>12488.734362602234</v>
      </c>
      <c r="AM47" s="10">
        <v>8.5414124766095956</v>
      </c>
      <c r="AN47" s="10">
        <v>1.3748322225907212</v>
      </c>
      <c r="AO47" s="14">
        <v>39903</v>
      </c>
      <c r="AP47" s="2">
        <v>3211.6089942791409</v>
      </c>
      <c r="AQ47" s="2">
        <f t="shared" si="3"/>
        <v>376.00443756510259</v>
      </c>
      <c r="AS47" s="22">
        <v>39903</v>
      </c>
      <c r="AT47" s="13">
        <v>124</v>
      </c>
      <c r="AU47" s="12">
        <v>-16.948425373249982</v>
      </c>
      <c r="AV47" s="12">
        <v>3.3112676119695372E-2</v>
      </c>
      <c r="AW47" s="12">
        <v>-14.859663440662718</v>
      </c>
      <c r="AX47" s="12">
        <v>-13.602087867167667</v>
      </c>
      <c r="AZ47" s="22">
        <v>39903</v>
      </c>
      <c r="BA47" s="13">
        <v>178</v>
      </c>
      <c r="BB47" s="12">
        <v>-17.643687217291536</v>
      </c>
      <c r="BC47" s="12">
        <v>4.383923289923275</v>
      </c>
      <c r="BD47" s="12">
        <v>-13.462797956517036</v>
      </c>
      <c r="BE47" s="12">
        <v>-14.019489521971295</v>
      </c>
      <c r="BG47" s="22">
        <v>39903</v>
      </c>
      <c r="BH47" s="13">
        <v>119</v>
      </c>
      <c r="BI47" s="12">
        <v>-55.211423545518457</v>
      </c>
      <c r="BJ47" s="12">
        <v>2.5523143685909133</v>
      </c>
      <c r="BK47" s="12">
        <v>-28.80373025533617</v>
      </c>
      <c r="BL47" s="12">
        <v>-28.2969706145335</v>
      </c>
      <c r="BN47" s="22">
        <v>39903</v>
      </c>
      <c r="BO47" s="13">
        <v>83</v>
      </c>
      <c r="BP47" s="12">
        <v>-16.587454508654066</v>
      </c>
      <c r="BQ47" s="12">
        <v>-1.7854197640975733</v>
      </c>
      <c r="BR47" s="12">
        <v>-12.247663863113999</v>
      </c>
      <c r="BS47" s="12">
        <v>-10.497016448506781</v>
      </c>
      <c r="BU47" s="22">
        <v>39903</v>
      </c>
      <c r="BV47" s="13">
        <v>123</v>
      </c>
      <c r="BW47" s="12">
        <v>-7.9079830549333092</v>
      </c>
      <c r="BX47" s="12">
        <v>1.219235840833699</v>
      </c>
      <c r="BY47" s="12">
        <v>-10.412544232022281</v>
      </c>
      <c r="BZ47" s="12">
        <v>-11.738509587420232</v>
      </c>
      <c r="CB47" s="22">
        <v>39903</v>
      </c>
      <c r="CC47" s="13">
        <v>98</v>
      </c>
      <c r="CD47" s="12">
        <v>-57.089672731641201</v>
      </c>
      <c r="CE47" s="12">
        <v>2.2047098857971958</v>
      </c>
      <c r="CF47" s="12">
        <v>-28.448289054971777</v>
      </c>
      <c r="CG47" s="12">
        <v>-27.946932654525693</v>
      </c>
    </row>
    <row r="48" spans="1:85">
      <c r="A48" s="22">
        <v>39994</v>
      </c>
      <c r="B48">
        <v>122</v>
      </c>
      <c r="C48" s="2">
        <v>266161.45404243469</v>
      </c>
      <c r="D48" s="2">
        <v>100837.06385040283</v>
      </c>
      <c r="E48" s="2">
        <v>20732.997002840042</v>
      </c>
      <c r="F48" s="10">
        <v>2.6395200720768646</v>
      </c>
      <c r="G48" s="10">
        <v>4.8636028759657854</v>
      </c>
      <c r="H48" s="14">
        <v>39994</v>
      </c>
      <c r="I48" s="2">
        <v>636.5428803222602</v>
      </c>
      <c r="J48" s="2">
        <f t="shared" si="0"/>
        <v>241.15856782305372</v>
      </c>
      <c r="L48" s="22">
        <v>39994</v>
      </c>
      <c r="M48">
        <v>167</v>
      </c>
      <c r="N48" s="2">
        <v>242692.60250854492</v>
      </c>
      <c r="O48" s="2">
        <v>62549.23298561573</v>
      </c>
      <c r="P48" s="2">
        <v>20763.680008888245</v>
      </c>
      <c r="Q48" s="10">
        <v>3.8800252365101944</v>
      </c>
      <c r="R48" s="10">
        <v>3.0124348361581603</v>
      </c>
      <c r="S48" s="14">
        <v>39994</v>
      </c>
      <c r="T48" s="2">
        <v>884.46525519973477</v>
      </c>
      <c r="U48" s="2">
        <f t="shared" si="1"/>
        <v>227.95348001273521</v>
      </c>
      <c r="W48" s="22">
        <v>39994</v>
      </c>
      <c r="X48">
        <v>106</v>
      </c>
      <c r="Y48" s="2">
        <v>185097.00326538086</v>
      </c>
      <c r="Z48" s="2">
        <v>19356.225444316864</v>
      </c>
      <c r="AA48" s="2">
        <v>17133.51208782196</v>
      </c>
      <c r="AB48" s="10">
        <v>9.5626600236631756</v>
      </c>
      <c r="AC48" s="10">
        <v>1.1297289980654199</v>
      </c>
      <c r="AD48" s="14">
        <v>39994</v>
      </c>
      <c r="AE48" s="2">
        <v>1531.1268810165202</v>
      </c>
      <c r="AF48" s="2">
        <f t="shared" si="2"/>
        <v>160.11516431910022</v>
      </c>
      <c r="AH48" s="22">
        <v>39994</v>
      </c>
      <c r="AI48">
        <v>103</v>
      </c>
      <c r="AJ48" s="2">
        <v>125753.21615600586</v>
      </c>
      <c r="AK48" s="2">
        <v>13295.575786113739</v>
      </c>
      <c r="AL48" s="2">
        <v>11621.16296672821</v>
      </c>
      <c r="AM48" s="10">
        <v>9.4582753074406849</v>
      </c>
      <c r="AN48" s="10">
        <v>1.1440830684656458</v>
      </c>
      <c r="AO48" s="14">
        <v>39994</v>
      </c>
      <c r="AP48" s="2">
        <v>1420.2942653505229</v>
      </c>
      <c r="AQ48" s="2">
        <f t="shared" si="3"/>
        <v>150.16419158714893</v>
      </c>
      <c r="AS48" s="22">
        <v>39994</v>
      </c>
      <c r="AT48" s="13">
        <v>133</v>
      </c>
      <c r="AU48" s="12">
        <v>-24.572222601491323</v>
      </c>
      <c r="AV48" s="12">
        <v>-1.7558154391389302</v>
      </c>
      <c r="AW48" s="12">
        <v>-19.744782840546225</v>
      </c>
      <c r="AX48" s="12">
        <v>-20.006092948929933</v>
      </c>
      <c r="AZ48" s="22">
        <v>39994</v>
      </c>
      <c r="BA48" s="13">
        <v>183</v>
      </c>
      <c r="BB48" s="12">
        <v>-18.757186976193125</v>
      </c>
      <c r="BC48" s="12">
        <v>2.9975135711237</v>
      </c>
      <c r="BD48" s="12">
        <v>-18.632213048866785</v>
      </c>
      <c r="BE48" s="12">
        <v>-20.317413713545918</v>
      </c>
      <c r="BG48" s="22">
        <v>39994</v>
      </c>
      <c r="BH48" s="13">
        <v>128</v>
      </c>
      <c r="BI48" s="12">
        <v>-30.865348450321228</v>
      </c>
      <c r="BJ48" s="12">
        <v>-4.548922316078075</v>
      </c>
      <c r="BK48" s="12">
        <v>-24.266925460270595</v>
      </c>
      <c r="BL48" s="12">
        <v>-25.274298211435632</v>
      </c>
      <c r="BN48" s="22">
        <v>39994</v>
      </c>
      <c r="BO48" s="13">
        <v>86</v>
      </c>
      <c r="BP48" s="12">
        <v>-20.246607666772075</v>
      </c>
      <c r="BQ48" s="12">
        <v>-4.1337276918920978</v>
      </c>
      <c r="BR48" s="12">
        <v>-12.35330345173452</v>
      </c>
      <c r="BS48" s="12">
        <v>-11.564802510600881</v>
      </c>
      <c r="BU48" s="22">
        <v>39994</v>
      </c>
      <c r="BV48" s="13">
        <v>129</v>
      </c>
      <c r="BW48" s="12">
        <v>-1.0922381987761631</v>
      </c>
      <c r="BX48" s="12">
        <v>0.70074970455726859</v>
      </c>
      <c r="BY48" s="12">
        <v>-12.97689922118288</v>
      </c>
      <c r="BZ48" s="12">
        <v>-15.431223276115702</v>
      </c>
      <c r="CB48" s="22">
        <v>39994</v>
      </c>
      <c r="CC48" s="13">
        <v>104</v>
      </c>
      <c r="CD48" s="12">
        <v>-28.605801201933993</v>
      </c>
      <c r="CE48" s="12">
        <v>-4.9240447107686602</v>
      </c>
      <c r="CF48" s="12">
        <v>-23.015176089039024</v>
      </c>
      <c r="CG48" s="12">
        <v>-24.055553963860476</v>
      </c>
    </row>
    <row r="49" spans="1:85">
      <c r="A49" s="22">
        <v>40086</v>
      </c>
      <c r="B49">
        <v>130</v>
      </c>
      <c r="C49" s="2">
        <v>291339.20813751221</v>
      </c>
      <c r="D49" s="2">
        <v>101012.08080855012</v>
      </c>
      <c r="E49" s="2">
        <v>23583.75995798409</v>
      </c>
      <c r="F49" s="10">
        <v>2.8842016301960185</v>
      </c>
      <c r="G49" s="10">
        <v>4.2831202907640389</v>
      </c>
      <c r="H49" s="14">
        <v>40086</v>
      </c>
      <c r="I49" s="2">
        <v>496.41757830906727</v>
      </c>
      <c r="J49" s="2">
        <f t="shared" si="0"/>
        <v>172.11611459887058</v>
      </c>
      <c r="L49" s="22">
        <v>40086</v>
      </c>
      <c r="M49">
        <v>182</v>
      </c>
      <c r="N49" s="2">
        <v>248631.68890881538</v>
      </c>
      <c r="O49" s="2">
        <v>61753.675729990005</v>
      </c>
      <c r="P49" s="2">
        <v>22481.841081142426</v>
      </c>
      <c r="Q49" s="10">
        <v>4.0261844492613754</v>
      </c>
      <c r="R49" s="10">
        <v>2.7468246709469208</v>
      </c>
      <c r="S49" s="14">
        <v>40086</v>
      </c>
      <c r="T49" s="2">
        <v>725.94459988261553</v>
      </c>
      <c r="U49" s="2">
        <f t="shared" si="1"/>
        <v>180.30584764088337</v>
      </c>
      <c r="W49" s="22">
        <v>40086</v>
      </c>
      <c r="X49">
        <v>100</v>
      </c>
      <c r="Y49" s="2">
        <v>179483.41773986816</v>
      </c>
      <c r="Z49" s="2">
        <v>20060.166636943817</v>
      </c>
      <c r="AA49" s="2">
        <v>16756.935663223267</v>
      </c>
      <c r="AB49" s="10">
        <v>8.9472545761071807</v>
      </c>
      <c r="AC49" s="10">
        <v>1.1971261953920493</v>
      </c>
      <c r="AD49" s="14">
        <v>40086</v>
      </c>
      <c r="AE49" s="2">
        <v>968.10496079652376</v>
      </c>
      <c r="AF49" s="2">
        <f t="shared" si="2"/>
        <v>108.20134294398629</v>
      </c>
      <c r="AH49" s="22">
        <v>40086</v>
      </c>
      <c r="AI49">
        <v>97</v>
      </c>
      <c r="AJ49" s="2">
        <v>119978.31422424316</v>
      </c>
      <c r="AK49" s="2">
        <v>14254.250499248505</v>
      </c>
      <c r="AL49" s="2">
        <v>11396.406976699829</v>
      </c>
      <c r="AM49" s="10">
        <v>8.4170201885092819</v>
      </c>
      <c r="AN49" s="10">
        <v>1.2507670644257958</v>
      </c>
      <c r="AO49" s="14">
        <v>40086</v>
      </c>
      <c r="AP49" s="2">
        <v>910.95381721623153</v>
      </c>
      <c r="AQ49" s="2">
        <f t="shared" si="3"/>
        <v>108.22759085927396</v>
      </c>
      <c r="AS49" s="22">
        <v>40086</v>
      </c>
      <c r="AT49" s="13">
        <v>134</v>
      </c>
      <c r="AU49" s="12">
        <v>-12.40490796102984</v>
      </c>
      <c r="AV49" s="12">
        <v>-2.6696421501765544</v>
      </c>
      <c r="AW49" s="12">
        <v>-15.933207897857871</v>
      </c>
      <c r="AX49" s="12">
        <v>-17.559700763081189</v>
      </c>
      <c r="AZ49" s="22">
        <v>40086</v>
      </c>
      <c r="BA49" s="13">
        <v>198</v>
      </c>
      <c r="BB49" s="12">
        <v>-25.570195541650069</v>
      </c>
      <c r="BC49" s="12">
        <v>-0.51011905493746346</v>
      </c>
      <c r="BD49" s="12">
        <v>-18.738533534701553</v>
      </c>
      <c r="BE49" s="12">
        <v>-19.399543780747365</v>
      </c>
      <c r="BG49" s="22">
        <v>40086</v>
      </c>
      <c r="BH49" s="13">
        <v>120</v>
      </c>
      <c r="BI49" s="12">
        <v>9.3323645734985448</v>
      </c>
      <c r="BJ49" s="12">
        <v>-7.0767698046568466</v>
      </c>
      <c r="BK49" s="12">
        <v>-12.383948642880792</v>
      </c>
      <c r="BL49" s="12">
        <v>-15.166625590113581</v>
      </c>
      <c r="BN49" s="22">
        <v>40086</v>
      </c>
      <c r="BO49" s="13">
        <v>85</v>
      </c>
      <c r="BP49" s="12">
        <v>-7.3373606732908385</v>
      </c>
      <c r="BQ49" s="12">
        <v>-2.998249177231227</v>
      </c>
      <c r="BR49" s="12">
        <v>-9.328570333857467</v>
      </c>
      <c r="BS49" s="12">
        <v>-10.173223412718391</v>
      </c>
      <c r="BU49" s="22">
        <v>40086</v>
      </c>
      <c r="BV49" s="13">
        <v>141</v>
      </c>
      <c r="BW49" s="12">
        <v>-21.937485056704244</v>
      </c>
      <c r="BX49" s="12">
        <v>-1.3223583825432206</v>
      </c>
      <c r="BY49" s="12">
        <v>-14.592682880362496</v>
      </c>
      <c r="BZ49" s="12">
        <v>-14.395730464998325</v>
      </c>
      <c r="CB49" s="22">
        <v>40086</v>
      </c>
      <c r="CC49" s="13">
        <v>96</v>
      </c>
      <c r="CD49" s="12">
        <v>21.140387427972293</v>
      </c>
      <c r="CE49" s="12">
        <v>-6.6967958669643002</v>
      </c>
      <c r="CF49" s="12">
        <v>-10.038017265165866</v>
      </c>
      <c r="CG49" s="12">
        <v>-12.761282256039486</v>
      </c>
    </row>
    <row r="50" spans="1:85">
      <c r="A50" s="22">
        <v>40178</v>
      </c>
      <c r="B50">
        <v>131</v>
      </c>
      <c r="C50" s="2">
        <v>279726.08177472651</v>
      </c>
      <c r="D50" s="2">
        <v>103494.86276769638</v>
      </c>
      <c r="E50" s="2">
        <v>24207.425966836512</v>
      </c>
      <c r="F50" s="10">
        <v>2.7028016105745953</v>
      </c>
      <c r="G50" s="10">
        <v>4.2753353003942429</v>
      </c>
      <c r="H50" s="14">
        <v>40178</v>
      </c>
      <c r="I50" s="2">
        <v>418.09783062400044</v>
      </c>
      <c r="J50" s="2">
        <f t="shared" si="0"/>
        <v>154.69053628953401</v>
      </c>
      <c r="L50" s="22">
        <v>40178</v>
      </c>
      <c r="M50">
        <v>204</v>
      </c>
      <c r="N50" s="2">
        <v>268797.12921524048</v>
      </c>
      <c r="O50" s="2">
        <v>67988.574181318283</v>
      </c>
      <c r="P50" s="2">
        <v>24231.189484834671</v>
      </c>
      <c r="Q50" s="10">
        <v>3.9535632634152198</v>
      </c>
      <c r="R50" s="10">
        <v>2.8058290008366944</v>
      </c>
      <c r="S50" s="14">
        <v>40178</v>
      </c>
      <c r="T50" s="2">
        <v>600.43366639756925</v>
      </c>
      <c r="U50" s="2">
        <f t="shared" si="1"/>
        <v>151.87152105386943</v>
      </c>
      <c r="W50" s="22">
        <v>40178</v>
      </c>
      <c r="X50">
        <v>84</v>
      </c>
      <c r="Y50" s="2">
        <v>128614.77618789673</v>
      </c>
      <c r="Z50" s="2">
        <v>16342.126376748085</v>
      </c>
      <c r="AA50" s="2">
        <v>11069.274744033813</v>
      </c>
      <c r="AB50" s="10">
        <v>7.870137167149343</v>
      </c>
      <c r="AC50" s="10">
        <v>1.4763502356426979</v>
      </c>
      <c r="AD50" s="14">
        <v>40178</v>
      </c>
      <c r="AE50" s="2">
        <v>915.55497856730415</v>
      </c>
      <c r="AF50" s="2">
        <f t="shared" si="2"/>
        <v>116.33278545498706</v>
      </c>
      <c r="AH50" s="22">
        <v>40178</v>
      </c>
      <c r="AI50">
        <v>82</v>
      </c>
      <c r="AJ50" s="2">
        <v>88716.975406646729</v>
      </c>
      <c r="AK50" s="2">
        <v>12094.42642557621</v>
      </c>
      <c r="AL50" s="2">
        <v>7380.374719619751</v>
      </c>
      <c r="AM50" s="10">
        <v>7.3353602961307871</v>
      </c>
      <c r="AN50" s="10">
        <v>1.6387279623383859</v>
      </c>
      <c r="AO50" s="14">
        <v>40178</v>
      </c>
      <c r="AP50" s="2">
        <v>894.61239256872307</v>
      </c>
      <c r="AQ50" s="2">
        <f t="shared" si="3"/>
        <v>121.95888905969731</v>
      </c>
      <c r="AS50" s="22">
        <v>40178</v>
      </c>
      <c r="AT50" s="13">
        <v>135</v>
      </c>
      <c r="AU50" s="12">
        <v>24.797674537072055</v>
      </c>
      <c r="AV50" s="12">
        <v>-1.1035454624103935</v>
      </c>
      <c r="AW50" s="12">
        <v>-0.36062132323684271</v>
      </c>
      <c r="AX50" s="12">
        <v>-2.7758992791576009</v>
      </c>
      <c r="AZ50" s="22">
        <v>40178</v>
      </c>
      <c r="BA50" s="13">
        <v>219</v>
      </c>
      <c r="BB50" s="12">
        <v>33.80498868983944</v>
      </c>
      <c r="BC50" s="12">
        <v>0.64215506540559186</v>
      </c>
      <c r="BD50" s="12">
        <v>1.2276397114861171</v>
      </c>
      <c r="BE50" s="12">
        <v>-3.0377052030000962</v>
      </c>
      <c r="BG50" s="22">
        <v>40178</v>
      </c>
      <c r="BH50" s="13">
        <v>102</v>
      </c>
      <c r="BI50" s="12">
        <v>192.96052319212268</v>
      </c>
      <c r="BJ50" s="12">
        <v>-6.118218795417163</v>
      </c>
      <c r="BK50" s="12">
        <v>-3.5016724208417505</v>
      </c>
      <c r="BL50" s="12">
        <v>-7.1004799593333949</v>
      </c>
      <c r="BN50" s="22">
        <v>40178</v>
      </c>
      <c r="BO50" s="13">
        <v>87</v>
      </c>
      <c r="BP50" s="12">
        <v>14.011435052342481</v>
      </c>
      <c r="BQ50" s="12">
        <v>-2.1463298494259653</v>
      </c>
      <c r="BR50" s="12">
        <v>-1.359299756214094</v>
      </c>
      <c r="BS50" s="12">
        <v>-2.0825894418560531</v>
      </c>
      <c r="BU50" s="22">
        <v>40178</v>
      </c>
      <c r="BV50" s="13">
        <v>155</v>
      </c>
      <c r="BW50" s="12">
        <v>39.135354829040736</v>
      </c>
      <c r="BX50" s="12">
        <v>2.595493869450749</v>
      </c>
      <c r="BY50" s="12">
        <v>2.4305850725711231</v>
      </c>
      <c r="BZ50" s="12">
        <v>-1.2153450884205053</v>
      </c>
      <c r="CB50" s="22">
        <v>40178</v>
      </c>
      <c r="CC50" s="13">
        <v>83</v>
      </c>
      <c r="CD50" s="12">
        <v>271.87524500752266</v>
      </c>
      <c r="CE50" s="12">
        <v>-5.8465107531530558</v>
      </c>
      <c r="CF50" s="12">
        <v>-2.8454218743148907</v>
      </c>
      <c r="CG50" s="12">
        <v>-6.2355266901299551</v>
      </c>
    </row>
    <row r="51" spans="1:85">
      <c r="A51" s="22">
        <v>40268</v>
      </c>
      <c r="B51">
        <v>132</v>
      </c>
      <c r="C51" s="2">
        <v>277696.6702337265</v>
      </c>
      <c r="D51" s="2">
        <v>105085.2089638114</v>
      </c>
      <c r="E51" s="2">
        <v>24294.967010498047</v>
      </c>
      <c r="F51" s="10">
        <v>2.6425856975681326</v>
      </c>
      <c r="G51" s="10">
        <v>4.3253900661154736</v>
      </c>
      <c r="H51" s="14">
        <v>40268</v>
      </c>
      <c r="I51" s="2">
        <v>394.68959569157323</v>
      </c>
      <c r="J51" s="2">
        <f t="shared" si="0"/>
        <v>149.35734952883098</v>
      </c>
      <c r="L51" s="22">
        <v>40268</v>
      </c>
      <c r="M51">
        <v>232</v>
      </c>
      <c r="N51" s="2">
        <v>304719.24286842346</v>
      </c>
      <c r="O51" s="2">
        <v>86235.564426422119</v>
      </c>
      <c r="P51" s="2">
        <v>28443.685571193695</v>
      </c>
      <c r="Q51" s="10">
        <v>3.5335681385655673</v>
      </c>
      <c r="R51" s="10">
        <v>3.031799947674751</v>
      </c>
      <c r="S51" s="14">
        <v>40268</v>
      </c>
      <c r="T51" s="2">
        <v>582.26993589144593</v>
      </c>
      <c r="U51" s="2">
        <f t="shared" si="1"/>
        <v>164.78242757979339</v>
      </c>
      <c r="W51" s="22">
        <v>40268</v>
      </c>
      <c r="X51">
        <v>73</v>
      </c>
      <c r="Y51" s="2">
        <v>126098.49866104126</v>
      </c>
      <c r="Z51" s="2">
        <v>14930.572217941284</v>
      </c>
      <c r="AA51" s="2">
        <v>11122.998407363892</v>
      </c>
      <c r="AB51" s="10">
        <v>8.4456574617760012</v>
      </c>
      <c r="AC51" s="10">
        <v>1.3423154145249736</v>
      </c>
      <c r="AD51" s="14">
        <v>40268</v>
      </c>
      <c r="AE51" s="2">
        <v>902.37044991954065</v>
      </c>
      <c r="AF51" s="2">
        <f t="shared" si="2"/>
        <v>106.84431070092026</v>
      </c>
      <c r="AH51" s="22">
        <v>40268</v>
      </c>
      <c r="AI51">
        <v>71</v>
      </c>
      <c r="AJ51" s="2">
        <v>85457.89905166626</v>
      </c>
      <c r="AK51" s="2">
        <v>10694.472364425659</v>
      </c>
      <c r="AL51" s="2">
        <v>7438.6984806060791</v>
      </c>
      <c r="AM51" s="10">
        <v>7.9908476210509827</v>
      </c>
      <c r="AN51" s="10">
        <v>1.4376805824712378</v>
      </c>
      <c r="AO51" s="14">
        <v>40268</v>
      </c>
      <c r="AP51" s="2">
        <v>843.49650700227005</v>
      </c>
      <c r="AQ51" s="2">
        <f t="shared" si="3"/>
        <v>105.55782652896222</v>
      </c>
      <c r="AS51" s="22">
        <v>40268</v>
      </c>
      <c r="AT51" s="13">
        <v>135</v>
      </c>
      <c r="AU51" s="12">
        <v>25.796658594432248</v>
      </c>
      <c r="AV51" s="12">
        <v>-0.6900965216092958</v>
      </c>
      <c r="AW51" s="12">
        <v>7.5572178175980165</v>
      </c>
      <c r="AX51" s="12">
        <v>6.1366486371092321</v>
      </c>
      <c r="AZ51" s="22">
        <v>40268</v>
      </c>
      <c r="BA51" s="13">
        <v>243</v>
      </c>
      <c r="BB51" s="12">
        <v>49.233719646207284</v>
      </c>
      <c r="BC51" s="12">
        <v>-3.6397156192135571</v>
      </c>
      <c r="BD51" s="12">
        <v>14.026718879200217</v>
      </c>
      <c r="BE51" s="12">
        <v>10.590359091934221</v>
      </c>
      <c r="BG51" s="22">
        <v>40268</v>
      </c>
      <c r="BH51" s="13">
        <v>83</v>
      </c>
      <c r="BI51" s="12">
        <v>55.789039934775118</v>
      </c>
      <c r="BJ51" s="12">
        <v>-2.6602713966425107</v>
      </c>
      <c r="BK51" s="12">
        <v>3.8079283275886944</v>
      </c>
      <c r="BL51" s="12">
        <v>1.7421857270119689</v>
      </c>
      <c r="BN51" s="22">
        <v>40268</v>
      </c>
      <c r="BO51" s="13">
        <v>89</v>
      </c>
      <c r="BP51" s="12">
        <v>19.585844884308724</v>
      </c>
      <c r="BQ51" s="12">
        <v>-1.5677761068687457</v>
      </c>
      <c r="BR51" s="12">
        <v>2.3278372060773433</v>
      </c>
      <c r="BS51" s="12">
        <v>0.66272963806734975</v>
      </c>
      <c r="BU51" s="22">
        <v>40268</v>
      </c>
      <c r="BV51" s="13">
        <v>174</v>
      </c>
      <c r="BW51" s="12">
        <v>61.408821552035199</v>
      </c>
      <c r="BX51" s="12">
        <v>-2.8546664114781017</v>
      </c>
      <c r="BY51" s="12">
        <v>13.320360088800109</v>
      </c>
      <c r="BZ51" s="12">
        <v>8.9801846133745542</v>
      </c>
      <c r="CB51" s="22">
        <v>40268</v>
      </c>
      <c r="CC51" s="13">
        <v>66</v>
      </c>
      <c r="CD51" s="12">
        <v>51.27915704753952</v>
      </c>
      <c r="CE51" s="12">
        <v>-2.0473999372672247</v>
      </c>
      <c r="CF51" s="12">
        <v>2.7247444149238298</v>
      </c>
      <c r="CG51" s="12">
        <v>0.97518629380701771</v>
      </c>
    </row>
    <row r="52" spans="1:85">
      <c r="A52" s="22">
        <v>40359</v>
      </c>
      <c r="B52">
        <v>142</v>
      </c>
      <c r="C52" s="2">
        <v>293396.62250518799</v>
      </c>
      <c r="D52" s="2">
        <v>118506.22701835632</v>
      </c>
      <c r="E52" s="2">
        <v>25964.46692609787</v>
      </c>
      <c r="F52" s="10">
        <v>2.4757907654906739</v>
      </c>
      <c r="G52" s="10">
        <v>4.5641694611200059</v>
      </c>
      <c r="H52" s="14">
        <v>40359</v>
      </c>
      <c r="I52" s="2">
        <v>489.1835975279954</v>
      </c>
      <c r="J52" s="2">
        <f t="shared" si="0"/>
        <v>197.58680917086494</v>
      </c>
      <c r="L52" s="22">
        <v>40359</v>
      </c>
      <c r="M52">
        <v>242</v>
      </c>
      <c r="N52" s="2">
        <v>305867.14107131958</v>
      </c>
      <c r="O52" s="2">
        <v>90049.055560588837</v>
      </c>
      <c r="P52" s="2">
        <v>29589.432040929794</v>
      </c>
      <c r="Q52" s="10">
        <v>3.3966723933658489</v>
      </c>
      <c r="R52" s="10">
        <v>3.0432843535498697</v>
      </c>
      <c r="S52" s="14">
        <v>40359</v>
      </c>
      <c r="T52" s="2">
        <v>703.65766007736556</v>
      </c>
      <c r="U52" s="2">
        <f t="shared" si="1"/>
        <v>207.16088529812359</v>
      </c>
      <c r="W52" s="22">
        <v>40359</v>
      </c>
      <c r="X52">
        <v>67</v>
      </c>
      <c r="Y52" s="2">
        <v>143412.35427856445</v>
      </c>
      <c r="Z52" s="2">
        <v>18547.675693511963</v>
      </c>
      <c r="AA52" s="2">
        <v>12453.905220985413</v>
      </c>
      <c r="AB52" s="10">
        <v>7.7320930475795713</v>
      </c>
      <c r="AC52" s="10">
        <v>1.4893059939349997</v>
      </c>
      <c r="AD52" s="14">
        <v>40359</v>
      </c>
      <c r="AE52" s="2">
        <v>1151.461267436433</v>
      </c>
      <c r="AF52" s="2">
        <f t="shared" si="2"/>
        <v>148.91973756017882</v>
      </c>
      <c r="AH52" s="22">
        <v>40359</v>
      </c>
      <c r="AI52">
        <v>64</v>
      </c>
      <c r="AJ52" s="2">
        <v>83946.930450439453</v>
      </c>
      <c r="AK52" s="2">
        <v>12788.238803863525</v>
      </c>
      <c r="AL52" s="2">
        <v>7274.3432092666626</v>
      </c>
      <c r="AM52" s="10">
        <v>6.5643855841257661</v>
      </c>
      <c r="AN52" s="10">
        <v>1.757992224998788</v>
      </c>
      <c r="AO52" s="14">
        <v>40359</v>
      </c>
      <c r="AP52" s="2">
        <v>1038.9741735140649</v>
      </c>
      <c r="AQ52" s="2">
        <f t="shared" si="3"/>
        <v>158.27439753486598</v>
      </c>
      <c r="AS52" s="22">
        <v>40359</v>
      </c>
      <c r="AT52" s="13">
        <v>148</v>
      </c>
      <c r="AU52" s="12">
        <v>15.097213231152939</v>
      </c>
      <c r="AV52" s="12">
        <v>-0.79171891781043557</v>
      </c>
      <c r="AW52" s="12">
        <v>9.3493875397703476</v>
      </c>
      <c r="AX52" s="12">
        <v>9.0364789672140908</v>
      </c>
      <c r="AZ52" s="22">
        <v>40359</v>
      </c>
      <c r="BA52" s="13">
        <v>264</v>
      </c>
      <c r="BB52" s="12">
        <v>33.122014393812641</v>
      </c>
      <c r="BC52" s="12">
        <v>-3.4329786741335799</v>
      </c>
      <c r="BD52" s="12">
        <v>12.205024446473779</v>
      </c>
      <c r="BE52" s="12">
        <v>9.1240588727894192</v>
      </c>
      <c r="BG52" s="22">
        <v>40359</v>
      </c>
      <c r="BH52" s="13">
        <v>88</v>
      </c>
      <c r="BI52" s="12">
        <v>23.592161012502764</v>
      </c>
      <c r="BJ52" s="12">
        <v>0.1316423739242456</v>
      </c>
      <c r="BK52" s="12">
        <v>6.5200280825715939</v>
      </c>
      <c r="BL52" s="12">
        <v>6.6330084548230195</v>
      </c>
      <c r="BN52" s="22">
        <v>40359</v>
      </c>
      <c r="BO52" s="13">
        <v>96</v>
      </c>
      <c r="BP52" s="12">
        <v>11.31234967620558</v>
      </c>
      <c r="BQ52" s="12">
        <v>-2.0036352821494297</v>
      </c>
      <c r="BR52" s="12">
        <v>4.0786677310509001</v>
      </c>
      <c r="BS52" s="12">
        <v>3.5979883434066551</v>
      </c>
      <c r="BU52" s="22">
        <v>40359</v>
      </c>
      <c r="BV52" s="13">
        <v>191</v>
      </c>
      <c r="BW52" s="12">
        <v>36.762763920821939</v>
      </c>
      <c r="BX52" s="12">
        <v>-3.3612818897068686</v>
      </c>
      <c r="BY52" s="12">
        <v>11.235644174072767</v>
      </c>
      <c r="BZ52" s="12">
        <v>7.6914984139583531</v>
      </c>
      <c r="CB52" s="22">
        <v>40359</v>
      </c>
      <c r="CC52" s="13">
        <v>70</v>
      </c>
      <c r="CD52" s="12">
        <v>23.917018750289131</v>
      </c>
      <c r="CE52" s="12">
        <v>0.17500000776351499</v>
      </c>
      <c r="CF52" s="12">
        <v>3.7986125529887893</v>
      </c>
      <c r="CG52" s="12">
        <v>2.9669840567604133</v>
      </c>
    </row>
    <row r="53" spans="1:85">
      <c r="A53" s="22">
        <v>40451</v>
      </c>
      <c r="B53">
        <v>150</v>
      </c>
      <c r="C53" s="2">
        <v>314212.25107455254</v>
      </c>
      <c r="D53" s="2">
        <v>142570.89607429504</v>
      </c>
      <c r="E53" s="2">
        <v>29272.991030216217</v>
      </c>
      <c r="F53" s="10">
        <v>2.2039017760736632</v>
      </c>
      <c r="G53" s="10">
        <v>4.8703904540239931</v>
      </c>
      <c r="H53" s="14">
        <v>40451</v>
      </c>
      <c r="I53" s="2">
        <v>417.18230739905789</v>
      </c>
      <c r="J53" s="2">
        <f t="shared" si="0"/>
        <v>189.29260456529255</v>
      </c>
      <c r="L53" s="22">
        <v>40451</v>
      </c>
      <c r="M53">
        <v>243</v>
      </c>
      <c r="N53" s="2">
        <v>309156.30337715149</v>
      </c>
      <c r="O53" s="2">
        <v>80973.23401927948</v>
      </c>
      <c r="P53" s="2">
        <v>28418.696056842804</v>
      </c>
      <c r="Q53" s="10">
        <v>3.8180061241414949</v>
      </c>
      <c r="R53" s="10">
        <v>2.8492944875907602</v>
      </c>
      <c r="S53" s="14">
        <v>40451</v>
      </c>
      <c r="T53" s="2">
        <v>662.59290502185991</v>
      </c>
      <c r="U53" s="2">
        <f t="shared" si="1"/>
        <v>173.5442226853024</v>
      </c>
      <c r="W53" s="22">
        <v>40451</v>
      </c>
      <c r="X53">
        <v>60</v>
      </c>
      <c r="Y53" s="2">
        <v>142100.53229141235</v>
      </c>
      <c r="Z53" s="2">
        <v>18055.472877502441</v>
      </c>
      <c r="AA53" s="2">
        <v>12073.742807388306</v>
      </c>
      <c r="AB53" s="10">
        <v>7.8702193653688832</v>
      </c>
      <c r="AC53" s="10">
        <v>1.4954329544318044</v>
      </c>
      <c r="AD53" s="14">
        <v>40451</v>
      </c>
      <c r="AE53" s="2">
        <v>1012.1892941292672</v>
      </c>
      <c r="AF53" s="2">
        <f t="shared" si="2"/>
        <v>128.61004848011947</v>
      </c>
      <c r="AH53" s="22">
        <v>40451</v>
      </c>
      <c r="AI53">
        <v>57</v>
      </c>
      <c r="AJ53" s="2">
        <v>82579.262760162354</v>
      </c>
      <c r="AK53" s="2">
        <v>12268.081031799316</v>
      </c>
      <c r="AL53" s="2">
        <v>6786.8979587554932</v>
      </c>
      <c r="AM53" s="10">
        <v>6.7312289954813531</v>
      </c>
      <c r="AN53" s="10">
        <v>1.8076124182731785</v>
      </c>
      <c r="AO53" s="14">
        <v>40451</v>
      </c>
      <c r="AP53" s="2">
        <v>911.21630500500385</v>
      </c>
      <c r="AQ53" s="2">
        <f t="shared" si="3"/>
        <v>135.37146123192358</v>
      </c>
      <c r="AS53" s="22">
        <v>40451</v>
      </c>
      <c r="AT53" s="13">
        <v>154</v>
      </c>
      <c r="AU53" s="12">
        <v>11.031074082269711</v>
      </c>
      <c r="AV53" s="12">
        <v>2.2026569721547373</v>
      </c>
      <c r="AW53" s="12">
        <v>6.1635739748088447</v>
      </c>
      <c r="AX53" s="12">
        <v>5.0322147116122817</v>
      </c>
      <c r="AZ53" s="22">
        <v>40451</v>
      </c>
      <c r="BA53" s="13">
        <v>265</v>
      </c>
      <c r="BB53" s="12">
        <v>12.052442009512271</v>
      </c>
      <c r="BC53" s="12">
        <v>0.36793876054748154</v>
      </c>
      <c r="BD53" s="12">
        <v>10.589739661876596</v>
      </c>
      <c r="BE53" s="12">
        <v>9.7422870497686951</v>
      </c>
      <c r="BG53" s="22">
        <v>40451</v>
      </c>
      <c r="BH53" s="13">
        <v>78</v>
      </c>
      <c r="BI53" s="12">
        <v>20.10493872428685</v>
      </c>
      <c r="BJ53" s="12">
        <v>1.8943007936502498</v>
      </c>
      <c r="BK53" s="12">
        <v>3.7242600568988538</v>
      </c>
      <c r="BL53" s="12">
        <v>3.0928926020096004</v>
      </c>
      <c r="BN53" s="22">
        <v>40451</v>
      </c>
      <c r="BO53" s="13">
        <v>101</v>
      </c>
      <c r="BP53" s="12">
        <v>12.390857154444301</v>
      </c>
      <c r="BQ53" s="12">
        <v>0.57142876219855587</v>
      </c>
      <c r="BR53" s="12">
        <v>2.7041349176710971</v>
      </c>
      <c r="BS53" s="12">
        <v>1.0663318814368328</v>
      </c>
      <c r="BU53" s="22">
        <v>40451</v>
      </c>
      <c r="BV53" s="13">
        <v>189</v>
      </c>
      <c r="BW53" s="12">
        <v>14.269467943854153</v>
      </c>
      <c r="BX53" s="12">
        <v>-0.19369066678009972</v>
      </c>
      <c r="BY53" s="12">
        <v>9.5428858052370558</v>
      </c>
      <c r="BZ53" s="12">
        <v>7.9925455021375491</v>
      </c>
      <c r="CB53" s="22">
        <v>40451</v>
      </c>
      <c r="CC53" s="13">
        <v>63</v>
      </c>
      <c r="CD53" s="12">
        <v>13.79490620005517</v>
      </c>
      <c r="CE53" s="12">
        <v>1.9678344710635898</v>
      </c>
      <c r="CF53" s="12">
        <v>2.1361474143028802</v>
      </c>
      <c r="CG53" s="12">
        <v>1.2602441553940968</v>
      </c>
    </row>
    <row r="54" spans="1:85">
      <c r="A54" s="22">
        <v>40543</v>
      </c>
      <c r="B54">
        <v>148</v>
      </c>
      <c r="C54" s="2">
        <v>302500.63430690765</v>
      </c>
      <c r="D54" s="2">
        <v>138080.83998012543</v>
      </c>
      <c r="E54" s="2">
        <v>28066.133055210114</v>
      </c>
      <c r="F54" s="10">
        <v>2.190750247104869</v>
      </c>
      <c r="G54" s="10">
        <v>4.9198384297723017</v>
      </c>
      <c r="H54" s="14">
        <v>40543</v>
      </c>
      <c r="I54" s="2">
        <v>370.4927015316232</v>
      </c>
      <c r="J54" s="2">
        <f t="shared" si="0"/>
        <v>169.11681375877444</v>
      </c>
      <c r="L54" s="22">
        <v>40543</v>
      </c>
      <c r="M54">
        <v>238</v>
      </c>
      <c r="N54" s="2">
        <v>271002.07560586929</v>
      </c>
      <c r="O54" s="2">
        <v>72127.709929943085</v>
      </c>
      <c r="P54" s="2">
        <v>24043.488209724426</v>
      </c>
      <c r="Q54" s="10">
        <v>3.7572532923766868</v>
      </c>
      <c r="R54" s="10">
        <v>2.999885428470022</v>
      </c>
      <c r="S54" s="14">
        <v>40543</v>
      </c>
      <c r="T54" s="2">
        <v>517.78069575061932</v>
      </c>
      <c r="U54" s="2">
        <f t="shared" si="1"/>
        <v>137.80830182547851</v>
      </c>
      <c r="W54" s="22">
        <v>40543</v>
      </c>
      <c r="X54">
        <v>53</v>
      </c>
      <c r="Y54" s="2">
        <v>162992.07682037354</v>
      </c>
      <c r="Z54" s="2">
        <v>19626.754642486572</v>
      </c>
      <c r="AA54" s="2">
        <v>14760.760689735413</v>
      </c>
      <c r="AB54" s="10">
        <v>8.304586254292909</v>
      </c>
      <c r="AC54" s="10">
        <v>1.3296573974087227</v>
      </c>
      <c r="AD54" s="14">
        <v>40543</v>
      </c>
      <c r="AE54" s="2">
        <v>852.27592046398581</v>
      </c>
      <c r="AF54" s="2">
        <f t="shared" si="2"/>
        <v>102.62713810979047</v>
      </c>
      <c r="AH54" s="22">
        <v>40543</v>
      </c>
      <c r="AI54">
        <v>49</v>
      </c>
      <c r="AJ54" s="2">
        <v>70837.750648498535</v>
      </c>
      <c r="AK54" s="2">
        <v>11276.280765533447</v>
      </c>
      <c r="AL54" s="2">
        <v>5895.2197961807251</v>
      </c>
      <c r="AM54" s="10">
        <v>6.2820137349734937</v>
      </c>
      <c r="AN54" s="10">
        <v>1.9127837731917807</v>
      </c>
      <c r="AO54" s="14">
        <v>40543</v>
      </c>
      <c r="AP54" s="2">
        <v>709.31936190151748</v>
      </c>
      <c r="AQ54" s="2">
        <f t="shared" si="3"/>
        <v>112.9127365565224</v>
      </c>
      <c r="AS54" s="22">
        <v>40543</v>
      </c>
      <c r="AT54" s="13">
        <v>154</v>
      </c>
      <c r="AU54" s="12">
        <v>12.302542729692719</v>
      </c>
      <c r="AV54" s="12">
        <v>-6.7970532701844277E-2</v>
      </c>
      <c r="AW54" s="12">
        <v>6.1212449870171382</v>
      </c>
      <c r="AX54" s="12">
        <v>3.7725937879394822</v>
      </c>
      <c r="AZ54" s="22">
        <v>40543</v>
      </c>
      <c r="BA54" s="13">
        <v>259</v>
      </c>
      <c r="BB54" s="12">
        <v>6.1795165807334271</v>
      </c>
      <c r="BC54" s="12">
        <v>4.7464383441502944</v>
      </c>
      <c r="BD54" s="12">
        <v>7.2772992479830823</v>
      </c>
      <c r="BE54" s="12">
        <v>7.0605112799206449</v>
      </c>
      <c r="BG54" s="22">
        <v>40543</v>
      </c>
      <c r="BH54" s="13">
        <v>62</v>
      </c>
      <c r="BI54" s="12">
        <v>3.0890542541215824</v>
      </c>
      <c r="BJ54" s="12">
        <v>-3.1668891460148729</v>
      </c>
      <c r="BK54" s="12">
        <v>3.0565812938419423</v>
      </c>
      <c r="BL54" s="12">
        <v>4.9272617079388903</v>
      </c>
      <c r="BN54" s="22">
        <v>40543</v>
      </c>
      <c r="BO54" s="13">
        <v>101</v>
      </c>
      <c r="BP54" s="12">
        <v>12.22520429633005</v>
      </c>
      <c r="BQ54" s="12">
        <v>-3.2980208364277841</v>
      </c>
      <c r="BR54" s="12">
        <v>3.5845381434662427</v>
      </c>
      <c r="BS54" s="12">
        <v>1.1085576868751001</v>
      </c>
      <c r="BU54" s="22">
        <v>40543</v>
      </c>
      <c r="BV54" s="13">
        <v>183</v>
      </c>
      <c r="BW54" s="12">
        <v>2.9161135219492929</v>
      </c>
      <c r="BX54" s="12">
        <v>4.1967094048396048</v>
      </c>
      <c r="BY54" s="12">
        <v>5.0881151249082324</v>
      </c>
      <c r="BZ54" s="12">
        <v>4.6160724916368689</v>
      </c>
      <c r="CB54" s="22">
        <v>40543</v>
      </c>
      <c r="CC54" s="13">
        <v>48</v>
      </c>
      <c r="CD54" s="12">
        <v>-3.6079102195311896</v>
      </c>
      <c r="CE54" s="12">
        <v>-4.1636476939002414</v>
      </c>
      <c r="CF54" s="12">
        <v>1.9192888555961796</v>
      </c>
      <c r="CG54" s="12">
        <v>4.0946726039858383</v>
      </c>
    </row>
    <row r="55" spans="1:85">
      <c r="A55" s="22">
        <v>40633</v>
      </c>
      <c r="B55">
        <v>156</v>
      </c>
      <c r="C55" s="2">
        <v>326834.2719168663</v>
      </c>
      <c r="D55" s="2">
        <v>146912.10421657562</v>
      </c>
      <c r="E55" s="2">
        <v>31058.449006080627</v>
      </c>
      <c r="F55" s="10">
        <v>2.2246926055531282</v>
      </c>
      <c r="G55" s="10">
        <v>4.7301816065513496</v>
      </c>
      <c r="H55" s="14">
        <v>40633</v>
      </c>
      <c r="I55" s="2">
        <v>322.86045055923472</v>
      </c>
      <c r="J55" s="2">
        <f t="shared" si="0"/>
        <v>145.1258703127489</v>
      </c>
      <c r="L55" s="22">
        <v>40633</v>
      </c>
      <c r="M55">
        <v>242</v>
      </c>
      <c r="N55" s="2">
        <v>280824.85544133186</v>
      </c>
      <c r="O55" s="2">
        <v>71460.572543144226</v>
      </c>
      <c r="P55" s="2">
        <v>24616.144067525864</v>
      </c>
      <c r="Q55" s="10">
        <v>3.9297873701163564</v>
      </c>
      <c r="R55" s="10">
        <v>2.9029961941690341</v>
      </c>
      <c r="S55" s="14">
        <v>40633</v>
      </c>
      <c r="T55" s="2">
        <v>450.47292972610802</v>
      </c>
      <c r="U55" s="2">
        <f t="shared" si="1"/>
        <v>114.63035714137634</v>
      </c>
      <c r="W55" s="22">
        <v>40633</v>
      </c>
      <c r="X55">
        <v>60</v>
      </c>
      <c r="Y55" s="2">
        <v>141413.94082641602</v>
      </c>
      <c r="Z55" s="2">
        <v>18541.104086875916</v>
      </c>
      <c r="AA55" s="2">
        <v>12663.459993362427</v>
      </c>
      <c r="AB55" s="10">
        <v>7.6270506957842965</v>
      </c>
      <c r="AC55" s="10">
        <v>1.464142035162133</v>
      </c>
      <c r="AD55" s="14">
        <v>40633</v>
      </c>
      <c r="AE55" s="2">
        <v>793.12134480884458</v>
      </c>
      <c r="AF55" s="2">
        <f t="shared" si="2"/>
        <v>103.9879471690449</v>
      </c>
      <c r="AH55" s="22">
        <v>40633</v>
      </c>
      <c r="AI55">
        <v>57</v>
      </c>
      <c r="AJ55" s="2">
        <v>67756.841217041016</v>
      </c>
      <c r="AK55" s="2">
        <v>11912.904135704041</v>
      </c>
      <c r="AL55" s="2">
        <v>5666.9599933624268</v>
      </c>
      <c r="AM55" s="10">
        <v>5.6876845851523052</v>
      </c>
      <c r="AN55" s="10">
        <v>2.1021683847525545</v>
      </c>
      <c r="AO55" s="14">
        <v>40633</v>
      </c>
      <c r="AP55" s="2">
        <v>673.56604889508571</v>
      </c>
      <c r="AQ55" s="2">
        <f t="shared" si="3"/>
        <v>118.42535197071743</v>
      </c>
      <c r="AS55" s="22">
        <v>40633</v>
      </c>
      <c r="AT55" s="13">
        <v>156</v>
      </c>
      <c r="AU55" s="12">
        <v>11.386163976926429</v>
      </c>
      <c r="AV55" s="12">
        <v>-0.46536107026287077</v>
      </c>
      <c r="AW55" s="12">
        <v>10.937824442626853</v>
      </c>
      <c r="AX55" s="12">
        <v>10.552626634629036</v>
      </c>
      <c r="AZ55" s="22">
        <v>40633</v>
      </c>
      <c r="BA55" s="13">
        <v>258</v>
      </c>
      <c r="BB55" s="12">
        <v>7.7921132995278075</v>
      </c>
      <c r="BC55" s="12">
        <v>6.8333148264858812</v>
      </c>
      <c r="BD55" s="12">
        <v>10.518217473265956</v>
      </c>
      <c r="BE55" s="12">
        <v>10.487662340704841</v>
      </c>
      <c r="BG55" s="22">
        <v>40633</v>
      </c>
      <c r="BH55" s="13">
        <v>65</v>
      </c>
      <c r="BI55" s="12">
        <v>10.697796415915558</v>
      </c>
      <c r="BJ55" s="12">
        <v>2.1345429697350093</v>
      </c>
      <c r="BK55" s="12">
        <v>6.6669705093253206</v>
      </c>
      <c r="BL55" s="12">
        <v>7.5313192881512059</v>
      </c>
      <c r="BN55" s="22">
        <v>40633</v>
      </c>
      <c r="BO55" s="13">
        <v>103</v>
      </c>
      <c r="BP55" s="12">
        <v>13.481987974379649</v>
      </c>
      <c r="BQ55" s="12">
        <v>-2.8974757161419396</v>
      </c>
      <c r="BR55" s="12">
        <v>8.9528712889183293</v>
      </c>
      <c r="BS55" s="12">
        <v>8.7715146301330158</v>
      </c>
      <c r="BU55" s="22">
        <v>40633</v>
      </c>
      <c r="BV55" s="13">
        <v>181</v>
      </c>
      <c r="BW55" s="12">
        <v>-0.96550084703607153</v>
      </c>
      <c r="BX55" s="12">
        <v>6.9121355234875281</v>
      </c>
      <c r="BY55" s="12">
        <v>7.7206645348473657</v>
      </c>
      <c r="BZ55" s="12">
        <v>8.3928873557197026</v>
      </c>
      <c r="CB55" s="22">
        <v>40633</v>
      </c>
      <c r="CC55" s="13">
        <v>48</v>
      </c>
      <c r="CD55" s="12">
        <v>0.47244049543576755</v>
      </c>
      <c r="CE55" s="12">
        <v>1.025742076314895</v>
      </c>
      <c r="CF55" s="12">
        <v>3.9502197399813532</v>
      </c>
      <c r="CG55" s="12">
        <v>4.8829385617397358</v>
      </c>
    </row>
    <row r="56" spans="1:85">
      <c r="A56" s="22">
        <v>40724</v>
      </c>
      <c r="B56">
        <v>160</v>
      </c>
      <c r="C56" s="2">
        <v>350439.49939441681</v>
      </c>
      <c r="D56" s="2">
        <v>151588.700694561</v>
      </c>
      <c r="E56" s="2">
        <v>29537.845341801643</v>
      </c>
      <c r="F56" s="10">
        <v>2.3117785018853358</v>
      </c>
      <c r="G56" s="10">
        <v>5.1320161961859245</v>
      </c>
      <c r="H56" s="14">
        <v>40724</v>
      </c>
      <c r="I56" s="2">
        <v>377.48857575556269</v>
      </c>
      <c r="J56" s="2">
        <f t="shared" si="0"/>
        <v>163.2892491420383</v>
      </c>
      <c r="L56" s="22">
        <v>40724</v>
      </c>
      <c r="M56">
        <v>246</v>
      </c>
      <c r="N56" s="2">
        <v>290980.58971595764</v>
      </c>
      <c r="O56" s="2">
        <v>75145.611396312714</v>
      </c>
      <c r="P56" s="2">
        <v>23907.894792795181</v>
      </c>
      <c r="Q56" s="10">
        <v>3.8722233315974544</v>
      </c>
      <c r="R56" s="10">
        <v>3.1431295832437072</v>
      </c>
      <c r="S56" s="14">
        <v>40724</v>
      </c>
      <c r="T56" s="2">
        <v>528.05042021344752</v>
      </c>
      <c r="U56" s="2">
        <f t="shared" si="1"/>
        <v>136.3687925498875</v>
      </c>
      <c r="W56" s="22">
        <v>40724</v>
      </c>
      <c r="X56">
        <v>61</v>
      </c>
      <c r="Y56" s="2">
        <v>160334.56308746338</v>
      </c>
      <c r="Z56" s="2">
        <v>20286.490442276001</v>
      </c>
      <c r="AA56" s="2">
        <v>13812.655346870422</v>
      </c>
      <c r="AB56" s="10">
        <v>7.9035140919857882</v>
      </c>
      <c r="AC56" s="10">
        <v>1.4686886722959012</v>
      </c>
      <c r="AD56" s="14">
        <v>40724</v>
      </c>
      <c r="AE56" s="2">
        <v>849.98721963909736</v>
      </c>
      <c r="AF56" s="2">
        <f t="shared" si="2"/>
        <v>107.54548037068595</v>
      </c>
      <c r="AH56" s="22">
        <v>40724</v>
      </c>
      <c r="AI56">
        <v>58</v>
      </c>
      <c r="AJ56" s="2">
        <v>85129.863868713379</v>
      </c>
      <c r="AK56" s="2">
        <v>13456.690393447876</v>
      </c>
      <c r="AL56" s="2">
        <v>6557.9552736282349</v>
      </c>
      <c r="AM56" s="10">
        <v>6.3262110801154714</v>
      </c>
      <c r="AN56" s="10">
        <v>2.0519643443684035</v>
      </c>
      <c r="AO56" s="14">
        <v>40724</v>
      </c>
      <c r="AP56" s="2">
        <v>762.99830539127515</v>
      </c>
      <c r="AQ56" s="2">
        <f t="shared" si="3"/>
        <v>120.60904951299037</v>
      </c>
      <c r="AS56" s="22">
        <v>40724</v>
      </c>
      <c r="AT56" s="13">
        <v>159</v>
      </c>
      <c r="AU56" s="12">
        <v>13.20132712341036</v>
      </c>
      <c r="AV56" s="12">
        <v>2.9066301314257803</v>
      </c>
      <c r="AW56" s="12">
        <v>13.121254498422029</v>
      </c>
      <c r="AX56" s="12">
        <v>12.977379030967452</v>
      </c>
      <c r="AZ56" s="22">
        <v>40724</v>
      </c>
      <c r="BA56" s="13">
        <v>277</v>
      </c>
      <c r="BB56" s="12">
        <v>14.648892619537232</v>
      </c>
      <c r="BC56" s="12">
        <v>9.2030847162178233</v>
      </c>
      <c r="BD56" s="12">
        <v>12.578974370660934</v>
      </c>
      <c r="BE56" s="12">
        <v>13.034239979441487</v>
      </c>
      <c r="BG56" s="22">
        <v>40724</v>
      </c>
      <c r="BH56" s="13">
        <v>74</v>
      </c>
      <c r="BI56" s="12">
        <v>17.490704917356634</v>
      </c>
      <c r="BJ56" s="12">
        <v>2.4377813232082435</v>
      </c>
      <c r="BK56" s="12">
        <v>6.8756826297964535</v>
      </c>
      <c r="BL56" s="12">
        <v>6.3661263197140938</v>
      </c>
      <c r="BN56" s="22">
        <v>40724</v>
      </c>
      <c r="BO56" s="13">
        <v>103</v>
      </c>
      <c r="BP56" s="12">
        <v>6.1142880046958448</v>
      </c>
      <c r="BQ56" s="12">
        <v>0.50370428925798905</v>
      </c>
      <c r="BR56" s="12">
        <v>9.8650983983554319</v>
      </c>
      <c r="BS56" s="12">
        <v>10.925196118189451</v>
      </c>
      <c r="BU56" s="22">
        <v>40724</v>
      </c>
      <c r="BV56" s="13">
        <v>195</v>
      </c>
      <c r="BW56" s="12">
        <v>4.2182038350456308</v>
      </c>
      <c r="BX56" s="12">
        <v>7.6638969978910509</v>
      </c>
      <c r="BY56" s="12">
        <v>9.0547950294533877</v>
      </c>
      <c r="BZ56" s="12">
        <v>10.159799868248886</v>
      </c>
      <c r="CB56" s="22">
        <v>40724</v>
      </c>
      <c r="CC56" s="13">
        <v>55</v>
      </c>
      <c r="CD56" s="12">
        <v>11.897612644395766</v>
      </c>
      <c r="CE56" s="12">
        <v>1.1764549663364487</v>
      </c>
      <c r="CF56" s="12">
        <v>4.6932934336835652</v>
      </c>
      <c r="CG56" s="12">
        <v>4.1989130786506346</v>
      </c>
    </row>
    <row r="57" spans="1:85">
      <c r="A57" s="22">
        <v>40816</v>
      </c>
      <c r="B57">
        <v>158</v>
      </c>
      <c r="C57" s="2">
        <v>356979.49239087105</v>
      </c>
      <c r="D57" s="2">
        <v>152619.44776153564</v>
      </c>
      <c r="E57" s="2">
        <v>28882.935854554176</v>
      </c>
      <c r="F57" s="10">
        <v>2.3390170625479083</v>
      </c>
      <c r="G57" s="10">
        <v>5.2840697541995567</v>
      </c>
      <c r="H57" s="14">
        <v>40816</v>
      </c>
      <c r="I57" s="2">
        <v>605.04552375951846</v>
      </c>
      <c r="J57" s="2">
        <f t="shared" si="0"/>
        <v>258.67512189091855</v>
      </c>
      <c r="L57" s="22">
        <v>40816</v>
      </c>
      <c r="M57">
        <v>244</v>
      </c>
      <c r="N57" s="2">
        <v>300944.15160274506</v>
      </c>
      <c r="O57" s="2">
        <v>82504.182606697083</v>
      </c>
      <c r="P57" s="2">
        <v>25037.404776394367</v>
      </c>
      <c r="Q57" s="10">
        <v>3.6476229700664486</v>
      </c>
      <c r="R57" s="10">
        <v>3.2952370001416136</v>
      </c>
      <c r="S57" s="14">
        <v>40816</v>
      </c>
      <c r="T57" s="2">
        <v>788.33660246362138</v>
      </c>
      <c r="U57" s="2">
        <f t="shared" si="1"/>
        <v>216.12337923435663</v>
      </c>
      <c r="W57" s="22">
        <v>40816</v>
      </c>
      <c r="X57">
        <v>66</v>
      </c>
      <c r="Y57" s="2">
        <v>160845.57437133789</v>
      </c>
      <c r="Z57" s="2">
        <v>17621.703508853912</v>
      </c>
      <c r="AA57" s="2">
        <v>14066.78755235672</v>
      </c>
      <c r="AB57" s="10">
        <v>9.127697233727833</v>
      </c>
      <c r="AC57" s="10">
        <v>1.2527169720354245</v>
      </c>
      <c r="AD57" s="14">
        <v>40816</v>
      </c>
      <c r="AE57" s="2">
        <v>1535.9627888966234</v>
      </c>
      <c r="AF57" s="2">
        <f t="shared" si="2"/>
        <v>168.27494926333381</v>
      </c>
      <c r="AH57" s="22">
        <v>40816</v>
      </c>
      <c r="AI57">
        <v>63</v>
      </c>
      <c r="AJ57" s="2">
        <v>85873.074371337891</v>
      </c>
      <c r="AK57" s="2">
        <v>10870.003435611725</v>
      </c>
      <c r="AL57" s="2">
        <v>6369.487503528595</v>
      </c>
      <c r="AM57" s="10">
        <v>7.9000043449853115</v>
      </c>
      <c r="AN57" s="10">
        <v>1.7065742619935931</v>
      </c>
      <c r="AO57" s="14">
        <v>40816</v>
      </c>
      <c r="AP57" s="2">
        <v>1456.7601515250126</v>
      </c>
      <c r="AQ57" s="2">
        <f t="shared" si="3"/>
        <v>184.39991776076943</v>
      </c>
      <c r="AS57" s="22">
        <v>40816</v>
      </c>
      <c r="AT57" s="13">
        <v>158</v>
      </c>
      <c r="AU57" s="12">
        <v>11.547672372612217</v>
      </c>
      <c r="AV57" s="12">
        <v>1.4630536551074824</v>
      </c>
      <c r="AW57" s="12">
        <v>9.6184584189419997</v>
      </c>
      <c r="AX57" s="12">
        <v>9.2130230551650918</v>
      </c>
      <c r="AZ57" s="22">
        <v>40816</v>
      </c>
      <c r="BA57" s="13">
        <v>281</v>
      </c>
      <c r="BB57" s="12">
        <v>20.473655274565875</v>
      </c>
      <c r="BC57" s="12">
        <v>4.8326051411839321</v>
      </c>
      <c r="BD57" s="12">
        <v>13.211753581590902</v>
      </c>
      <c r="BE57" s="12">
        <v>13.123193835537661</v>
      </c>
      <c r="BG57" s="22">
        <v>40816</v>
      </c>
      <c r="BH57" s="13">
        <v>78</v>
      </c>
      <c r="BI57" s="12">
        <v>-8.0344266514683245</v>
      </c>
      <c r="BJ57" s="12">
        <v>2.9904439817991513</v>
      </c>
      <c r="BK57" s="12">
        <v>2.7290071334242549</v>
      </c>
      <c r="BL57" s="12">
        <v>3.9504408814572622</v>
      </c>
      <c r="BN57" s="22">
        <v>40816</v>
      </c>
      <c r="BO57" s="13">
        <v>101</v>
      </c>
      <c r="BP57" s="12">
        <v>1.9689167689874498</v>
      </c>
      <c r="BQ57" s="12">
        <v>-2.0249231294915626</v>
      </c>
      <c r="BR57" s="12">
        <v>8.8029016272504137</v>
      </c>
      <c r="BS57" s="12">
        <v>10.579498312067749</v>
      </c>
      <c r="BU57" s="22">
        <v>40816</v>
      </c>
      <c r="BV57" s="13">
        <v>198</v>
      </c>
      <c r="BW57" s="12">
        <v>12.403757586565845</v>
      </c>
      <c r="BX57" s="12">
        <v>2.6012495207257125</v>
      </c>
      <c r="BY57" s="12">
        <v>9.9547136332389421</v>
      </c>
      <c r="BZ57" s="12">
        <v>10.395750449628283</v>
      </c>
      <c r="CB57" s="22">
        <v>40816</v>
      </c>
      <c r="CC57" s="13">
        <v>62</v>
      </c>
      <c r="CD57" s="12">
        <v>-4.8010168843873489</v>
      </c>
      <c r="CE57" s="12">
        <v>2.2442635965064017</v>
      </c>
      <c r="CF57" s="12">
        <v>1.5574153055242901</v>
      </c>
      <c r="CG57" s="12">
        <v>2.8608215190987885</v>
      </c>
    </row>
    <row r="58" spans="1:85">
      <c r="A58" s="22">
        <v>40908</v>
      </c>
      <c r="B58">
        <v>160</v>
      </c>
      <c r="C58" s="2">
        <v>355560.95780944824</v>
      </c>
      <c r="D58" s="2">
        <v>155260.18613147736</v>
      </c>
      <c r="E58" s="2">
        <v>28943.585719823837</v>
      </c>
      <c r="F58" s="10">
        <v>2.2900974594243517</v>
      </c>
      <c r="G58" s="10">
        <v>5.3642346748052585</v>
      </c>
      <c r="H58" s="14">
        <v>40908</v>
      </c>
      <c r="I58" s="2">
        <v>476.32061746992679</v>
      </c>
      <c r="J58" s="2">
        <f t="shared" si="0"/>
        <v>207.99141779304742</v>
      </c>
      <c r="L58" s="22">
        <v>40908</v>
      </c>
      <c r="M58">
        <v>242</v>
      </c>
      <c r="N58" s="2">
        <v>320413.97939682007</v>
      </c>
      <c r="O58" s="2">
        <v>89480.215226173401</v>
      </c>
      <c r="P58" s="2">
        <v>25576.374035298824</v>
      </c>
      <c r="Q58" s="10">
        <v>3.5808360383010949</v>
      </c>
      <c r="R58" s="10">
        <v>3.4985496811502172</v>
      </c>
      <c r="S58" s="14">
        <v>40908</v>
      </c>
      <c r="T58" s="2">
        <v>660.81941620115333</v>
      </c>
      <c r="U58" s="2">
        <f t="shared" si="1"/>
        <v>184.54333265554234</v>
      </c>
      <c r="W58" s="22">
        <v>40908</v>
      </c>
      <c r="X58">
        <v>70</v>
      </c>
      <c r="Y58" s="2">
        <v>161571.19853973389</v>
      </c>
      <c r="Z58" s="2">
        <v>18574.651176095009</v>
      </c>
      <c r="AA58" s="2">
        <v>15687.802942276001</v>
      </c>
      <c r="AB58" s="10">
        <v>8.6984782114062487</v>
      </c>
      <c r="AC58" s="10">
        <v>1.1840186445763821</v>
      </c>
      <c r="AD58" s="14">
        <v>40908</v>
      </c>
      <c r="AE58" s="2">
        <v>1274.2164346659147</v>
      </c>
      <c r="AF58" s="2">
        <f t="shared" si="2"/>
        <v>146.48728245304383</v>
      </c>
      <c r="AH58" s="22">
        <v>40908</v>
      </c>
      <c r="AI58">
        <v>67</v>
      </c>
      <c r="AJ58" s="2">
        <v>86214.098930358887</v>
      </c>
      <c r="AK58" s="2">
        <v>11938.751029610634</v>
      </c>
      <c r="AL58" s="2">
        <v>7438.5030155181885</v>
      </c>
      <c r="AM58" s="10">
        <v>7.2213666837116914</v>
      </c>
      <c r="AN58" s="10">
        <v>1.6049937742451725</v>
      </c>
      <c r="AO58" s="14">
        <v>40908</v>
      </c>
      <c r="AP58" s="2">
        <v>1166.2305172219471</v>
      </c>
      <c r="AQ58" s="2">
        <f t="shared" si="3"/>
        <v>161.49720244125857</v>
      </c>
      <c r="AS58" s="22">
        <v>40908</v>
      </c>
      <c r="AT58" s="13">
        <v>159</v>
      </c>
      <c r="AU58" s="12">
        <v>5.0164266644931059</v>
      </c>
      <c r="AV58" s="12">
        <v>3.0735792281480601</v>
      </c>
      <c r="AW58" s="12">
        <v>10.554173554671809</v>
      </c>
      <c r="AX58" s="12">
        <v>12.876872672315987</v>
      </c>
      <c r="AZ58" s="22">
        <v>40908</v>
      </c>
      <c r="BA58" s="13">
        <v>267</v>
      </c>
      <c r="BB58" s="12">
        <v>11.008751182612746</v>
      </c>
      <c r="BC58" s="12">
        <v>5.6602149818653524</v>
      </c>
      <c r="BD58" s="12">
        <v>10.084208527466343</v>
      </c>
      <c r="BE58" s="12">
        <v>10.532108385389648</v>
      </c>
      <c r="BG58" s="22">
        <v>40908</v>
      </c>
      <c r="BH58" s="13">
        <v>77</v>
      </c>
      <c r="BI58" s="12">
        <v>13.752016848475039</v>
      </c>
      <c r="BJ58" s="12">
        <v>4.1096596828610332</v>
      </c>
      <c r="BK58" s="12">
        <v>2.2757189701717584</v>
      </c>
      <c r="BL58" s="12">
        <v>1.9526045086750043</v>
      </c>
      <c r="BN58" s="22">
        <v>40908</v>
      </c>
      <c r="BO58" s="13">
        <v>103</v>
      </c>
      <c r="BP58" s="12">
        <v>-2.4804257961205001</v>
      </c>
      <c r="BQ58" s="12">
        <v>-0.21760710375979819</v>
      </c>
      <c r="BR58" s="12">
        <v>5.7404140094027278</v>
      </c>
      <c r="BS58" s="12">
        <v>7.7693587182494417</v>
      </c>
      <c r="BU58" s="22">
        <v>40908</v>
      </c>
      <c r="BV58" s="13">
        <v>186</v>
      </c>
      <c r="BW58" s="12">
        <v>4.7875040424430582</v>
      </c>
      <c r="BX58" s="12">
        <v>3.5141952595523218</v>
      </c>
      <c r="BY58" s="12">
        <v>8.0522168549727713</v>
      </c>
      <c r="BZ58" s="12">
        <v>8.769435800294012</v>
      </c>
      <c r="CB58" s="22">
        <v>40908</v>
      </c>
      <c r="CC58" s="13">
        <v>64</v>
      </c>
      <c r="CD58" s="12">
        <v>22.432447290258821</v>
      </c>
      <c r="CE58" s="12">
        <v>3.9762099174409427</v>
      </c>
      <c r="CF58" s="12">
        <v>1.8303020122853564</v>
      </c>
      <c r="CG58" s="12">
        <v>1.3042806455181744</v>
      </c>
    </row>
    <row r="59" spans="1:85">
      <c r="A59" s="22">
        <v>40999</v>
      </c>
      <c r="B59">
        <v>168</v>
      </c>
      <c r="C59" s="2">
        <v>396947.30638659</v>
      </c>
      <c r="D59" s="2">
        <v>154035.99164772034</v>
      </c>
      <c r="E59" s="2">
        <v>30415.127755761147</v>
      </c>
      <c r="F59" s="10">
        <v>2.5769776410074785</v>
      </c>
      <c r="G59" s="10">
        <v>5.0644532183016482</v>
      </c>
      <c r="H59" s="14">
        <v>40999</v>
      </c>
      <c r="I59" s="2">
        <v>412.66118965478148</v>
      </c>
      <c r="J59" s="2">
        <f t="shared" si="0"/>
        <v>160.13378738259061</v>
      </c>
      <c r="L59" s="22">
        <v>40999</v>
      </c>
      <c r="M59">
        <v>247</v>
      </c>
      <c r="N59" s="2">
        <v>372478.95890140533</v>
      </c>
      <c r="O59" s="2">
        <v>96436.44328212738</v>
      </c>
      <c r="P59" s="2">
        <v>29546.221729278564</v>
      </c>
      <c r="Q59" s="10">
        <v>3.8624294532691157</v>
      </c>
      <c r="R59" s="10">
        <v>3.2639179440857085</v>
      </c>
      <c r="S59" s="14">
        <v>40999</v>
      </c>
      <c r="T59" s="2">
        <v>557.29427584814607</v>
      </c>
      <c r="U59" s="2">
        <f t="shared" si="1"/>
        <v>144.28594297727784</v>
      </c>
      <c r="W59" s="22">
        <v>40999</v>
      </c>
      <c r="X59">
        <v>76</v>
      </c>
      <c r="Y59" s="2">
        <v>159475.69552612305</v>
      </c>
      <c r="Z59" s="2">
        <v>19060.97887134552</v>
      </c>
      <c r="AA59" s="2">
        <v>15747.576095581055</v>
      </c>
      <c r="AB59" s="10">
        <v>8.3666057552722961</v>
      </c>
      <c r="AC59" s="10">
        <v>1.2104071608007179</v>
      </c>
      <c r="AD59" s="14">
        <v>40999</v>
      </c>
      <c r="AE59" s="2">
        <v>1092.7475231708295</v>
      </c>
      <c r="AF59" s="2">
        <f t="shared" si="2"/>
        <v>130.60822454580511</v>
      </c>
      <c r="AH59" s="22">
        <v>40999</v>
      </c>
      <c r="AI59">
        <v>73</v>
      </c>
      <c r="AJ59" s="2">
        <v>83873.894744873047</v>
      </c>
      <c r="AK59" s="2">
        <v>12515.07896900177</v>
      </c>
      <c r="AL59" s="2">
        <v>7248.8760223388672</v>
      </c>
      <c r="AM59" s="10">
        <v>6.7018270482046356</v>
      </c>
      <c r="AN59" s="10">
        <v>1.726485448286609</v>
      </c>
      <c r="AO59" s="14">
        <v>40999</v>
      </c>
      <c r="AP59" s="2">
        <v>953.65187893159077</v>
      </c>
      <c r="AQ59" s="2">
        <f t="shared" si="3"/>
        <v>142.29729774764425</v>
      </c>
      <c r="AS59" s="22">
        <v>40999</v>
      </c>
      <c r="AT59" s="13">
        <v>165</v>
      </c>
      <c r="AU59" s="12">
        <v>14.531044157028363</v>
      </c>
      <c r="AV59" s="12">
        <v>10.203250908091622</v>
      </c>
      <c r="AW59" s="12">
        <v>6.1626131573070397</v>
      </c>
      <c r="AX59" s="12">
        <v>5.2436545429272785</v>
      </c>
      <c r="AZ59" s="22">
        <v>40999</v>
      </c>
      <c r="BA59" s="13">
        <v>254</v>
      </c>
      <c r="BB59" s="12">
        <v>10.754790123406108</v>
      </c>
      <c r="BC59" s="12">
        <v>8.6958400764033605</v>
      </c>
      <c r="BD59" s="12">
        <v>6.8918076958316421</v>
      </c>
      <c r="BE59" s="12">
        <v>7.2946061428508679</v>
      </c>
      <c r="BG59" s="22">
        <v>40999</v>
      </c>
      <c r="BH59" s="13">
        <v>75</v>
      </c>
      <c r="BI59" s="12">
        <v>5.1570107196971042</v>
      </c>
      <c r="BJ59" s="12">
        <v>3.7768993024698938</v>
      </c>
      <c r="BK59" s="12">
        <v>2.0342364759983189</v>
      </c>
      <c r="BL59" s="12">
        <v>0.79760154035313224</v>
      </c>
      <c r="BN59" s="22">
        <v>40999</v>
      </c>
      <c r="BO59" s="13">
        <v>107</v>
      </c>
      <c r="BP59" s="12">
        <v>10.89016068079307</v>
      </c>
      <c r="BQ59" s="12">
        <v>4.5901222462530589</v>
      </c>
      <c r="BR59" s="12">
        <v>8.2293791280210407</v>
      </c>
      <c r="BS59" s="12">
        <v>8.6926891824834271</v>
      </c>
      <c r="BU59" s="22">
        <v>40999</v>
      </c>
      <c r="BV59" s="13">
        <v>179</v>
      </c>
      <c r="BW59" s="12">
        <v>10.62213159868206</v>
      </c>
      <c r="BX59" s="12">
        <v>7.062940856419897</v>
      </c>
      <c r="BY59" s="12">
        <v>6.2374228196587334</v>
      </c>
      <c r="BZ59" s="12">
        <v>6.2566596549951337</v>
      </c>
      <c r="CB59" s="22">
        <v>40999</v>
      </c>
      <c r="CC59" s="13">
        <v>59</v>
      </c>
      <c r="CD59" s="12">
        <v>5.447270003376449</v>
      </c>
      <c r="CE59" s="12">
        <v>2.8594665831944255</v>
      </c>
      <c r="CF59" s="12">
        <v>2.5597544000899308</v>
      </c>
      <c r="CG59" s="12">
        <v>1.4964040575937032</v>
      </c>
    </row>
    <row r="60" spans="1:85">
      <c r="A60" s="22">
        <v>41090</v>
      </c>
      <c r="B60">
        <v>164</v>
      </c>
      <c r="C60" s="2">
        <v>383132.01413330063</v>
      </c>
      <c r="D60" s="2">
        <v>144346.73282623291</v>
      </c>
      <c r="E60" s="2">
        <v>28908.759819507599</v>
      </c>
      <c r="F60" s="10">
        <v>2.65424791148215</v>
      </c>
      <c r="G60" s="10">
        <v>4.9931831641158091</v>
      </c>
      <c r="H60" s="14">
        <v>41090</v>
      </c>
      <c r="I60" s="2">
        <v>448.85122703292114</v>
      </c>
      <c r="J60" s="2">
        <f t="shared" si="0"/>
        <v>169.10674586620644</v>
      </c>
      <c r="L60" s="22">
        <v>41090</v>
      </c>
      <c r="M60">
        <v>254</v>
      </c>
      <c r="N60" s="2">
        <v>392447.04658317566</v>
      </c>
      <c r="O60" s="2">
        <v>101933.61953735352</v>
      </c>
      <c r="P60" s="2">
        <v>30620.706966876984</v>
      </c>
      <c r="Q60" s="10">
        <v>3.8500256182835111</v>
      </c>
      <c r="R60" s="10">
        <v>3.3289113686244116</v>
      </c>
      <c r="S60" s="14">
        <v>41090</v>
      </c>
      <c r="T60" s="2">
        <v>585.41137239515535</v>
      </c>
      <c r="U60" s="2">
        <f t="shared" si="1"/>
        <v>152.053890139088</v>
      </c>
      <c r="W60" s="22">
        <v>41090</v>
      </c>
      <c r="X60">
        <v>78</v>
      </c>
      <c r="Y60" s="2">
        <v>182832.6544418335</v>
      </c>
      <c r="Z60" s="2">
        <v>20318.701110363007</v>
      </c>
      <c r="AA60" s="2">
        <v>17382.276044845581</v>
      </c>
      <c r="AB60" s="10">
        <v>8.9982451854948842</v>
      </c>
      <c r="AC60" s="10">
        <v>1.1689321385727374</v>
      </c>
      <c r="AD60" s="14">
        <v>41090</v>
      </c>
      <c r="AE60" s="2">
        <v>1254.2656062733802</v>
      </c>
      <c r="AF60" s="2">
        <f t="shared" si="2"/>
        <v>139.39002332313066</v>
      </c>
      <c r="AH60" s="22">
        <v>41090</v>
      </c>
      <c r="AI60">
        <v>74</v>
      </c>
      <c r="AJ60" s="2">
        <v>87423.754051208496</v>
      </c>
      <c r="AK60" s="2">
        <v>12273.327208995819</v>
      </c>
      <c r="AL60" s="2">
        <v>7678.7631053924561</v>
      </c>
      <c r="AM60" s="10">
        <v>7.1230687948358993</v>
      </c>
      <c r="AN60" s="10">
        <v>1.5983469004763025</v>
      </c>
      <c r="AO60" s="14">
        <v>41090</v>
      </c>
      <c r="AP60" s="2">
        <v>1163.3414974728471</v>
      </c>
      <c r="AQ60" s="2">
        <f t="shared" si="3"/>
        <v>163.32026700573908</v>
      </c>
      <c r="AS60" s="22">
        <v>41090</v>
      </c>
      <c r="AT60" s="13">
        <v>159</v>
      </c>
      <c r="AU60" s="12">
        <v>1.133252141960422</v>
      </c>
      <c r="AV60" s="12">
        <v>9.0165747512760852</v>
      </c>
      <c r="AW60" s="12">
        <v>-0.52203594083496396</v>
      </c>
      <c r="AX60" s="12">
        <v>0.66096610957742108</v>
      </c>
      <c r="AZ60" s="22">
        <v>41090</v>
      </c>
      <c r="BA60" s="13">
        <v>278</v>
      </c>
      <c r="BB60" s="12">
        <v>6.5990876321933314</v>
      </c>
      <c r="BC60" s="12">
        <v>7.8528511731978723</v>
      </c>
      <c r="BD60" s="12">
        <v>1.6529877600474308</v>
      </c>
      <c r="BE60" s="12">
        <v>1.656747835249428</v>
      </c>
      <c r="BG60" s="22">
        <v>41090</v>
      </c>
      <c r="BH60" s="13">
        <v>92</v>
      </c>
      <c r="BI60" s="12">
        <v>0.76299716012380214</v>
      </c>
      <c r="BJ60" s="12">
        <v>4.2920541819780889</v>
      </c>
      <c r="BK60" s="12">
        <v>-1.2490710076626832</v>
      </c>
      <c r="BL60" s="12">
        <v>-3.2708550936508374</v>
      </c>
      <c r="BN60" s="22">
        <v>41090</v>
      </c>
      <c r="BO60" s="13">
        <v>104</v>
      </c>
      <c r="BP60" s="12">
        <v>-2.0171572833393103</v>
      </c>
      <c r="BQ60" s="12">
        <v>3.196417540701546</v>
      </c>
      <c r="BR60" s="12">
        <v>4.256090215001862</v>
      </c>
      <c r="BS60" s="12">
        <v>6.8605005853028977</v>
      </c>
      <c r="BU60" s="22">
        <v>41090</v>
      </c>
      <c r="BV60" s="13">
        <v>199</v>
      </c>
      <c r="BW60" s="12">
        <v>7.4402264577356325</v>
      </c>
      <c r="BX60" s="12">
        <v>6.0552703386075324</v>
      </c>
      <c r="BY60" s="12">
        <v>2.1737099695185558</v>
      </c>
      <c r="BZ60" s="12">
        <v>2.0837180511435571</v>
      </c>
      <c r="CB60" s="22">
        <v>41090</v>
      </c>
      <c r="CC60" s="13">
        <v>72</v>
      </c>
      <c r="CD60" s="12">
        <v>7.6570808033216062</v>
      </c>
      <c r="CE60" s="12">
        <v>3.2933606197615317</v>
      </c>
      <c r="CF60" s="12">
        <v>0.12052668508932829</v>
      </c>
      <c r="CG60" s="12">
        <v>-2.3466137707126022</v>
      </c>
    </row>
    <row r="61" spans="1:85">
      <c r="A61" s="22">
        <v>41182</v>
      </c>
      <c r="B61">
        <v>161</v>
      </c>
      <c r="C61" s="2">
        <v>368731.50245285034</v>
      </c>
      <c r="D61" s="2">
        <v>141837.24127960205</v>
      </c>
      <c r="E61" s="2">
        <v>27727.807762026787</v>
      </c>
      <c r="F61" s="10">
        <v>2.599680444474906</v>
      </c>
      <c r="G61" s="10">
        <v>5.1153427814025765</v>
      </c>
      <c r="H61" s="14">
        <v>41182</v>
      </c>
      <c r="I61" s="2">
        <v>380.87098068044145</v>
      </c>
      <c r="J61" s="2">
        <f t="shared" si="0"/>
        <v>146.50684528935298</v>
      </c>
      <c r="L61" s="22">
        <v>41182</v>
      </c>
      <c r="M61">
        <v>264</v>
      </c>
      <c r="N61" s="2">
        <v>439281.10480308533</v>
      </c>
      <c r="O61" s="2">
        <v>110939.19111251831</v>
      </c>
      <c r="P61" s="2">
        <v>34212.240438699722</v>
      </c>
      <c r="Q61" s="10">
        <v>3.9596566407046492</v>
      </c>
      <c r="R61" s="10">
        <v>3.2426754193808272</v>
      </c>
      <c r="S61" s="14">
        <v>41182</v>
      </c>
      <c r="T61" s="2">
        <v>528.51244985588482</v>
      </c>
      <c r="U61" s="2">
        <f t="shared" si="1"/>
        <v>133.47431300554189</v>
      </c>
      <c r="W61" s="22">
        <v>41182</v>
      </c>
      <c r="X61">
        <v>75</v>
      </c>
      <c r="Y61" s="2">
        <v>160217.5860748291</v>
      </c>
      <c r="Z61" s="2">
        <v>16828.674416303635</v>
      </c>
      <c r="AA61" s="2">
        <v>15024.727801322937</v>
      </c>
      <c r="AB61" s="10">
        <v>9.5205113671704389</v>
      </c>
      <c r="AC61" s="10">
        <v>1.1200651778078707</v>
      </c>
      <c r="AD61" s="14">
        <v>41182</v>
      </c>
      <c r="AE61" s="2">
        <v>1174.3463948035333</v>
      </c>
      <c r="AF61" s="2">
        <f t="shared" si="2"/>
        <v>123.34908803880322</v>
      </c>
      <c r="AH61" s="22">
        <v>41182</v>
      </c>
      <c r="AI61">
        <v>72</v>
      </c>
      <c r="AJ61" s="2">
        <v>85962.324356079102</v>
      </c>
      <c r="AK61" s="2">
        <v>11472.835427045822</v>
      </c>
      <c r="AL61" s="2">
        <v>7686.137713432312</v>
      </c>
      <c r="AM61" s="10">
        <v>7.4926834698102018</v>
      </c>
      <c r="AN61" s="10">
        <v>1.4926658687100893</v>
      </c>
      <c r="AO61" s="14">
        <v>41182</v>
      </c>
      <c r="AP61" s="2">
        <v>970.16886777660454</v>
      </c>
      <c r="AQ61" s="2">
        <f t="shared" si="3"/>
        <v>129.48216372487173</v>
      </c>
      <c r="AS61" s="22">
        <v>41182</v>
      </c>
      <c r="AT61" s="13">
        <v>161</v>
      </c>
      <c r="AU61" s="12">
        <v>-0.15894262615797905</v>
      </c>
      <c r="AV61" s="12">
        <v>16.120031271507116</v>
      </c>
      <c r="AW61" s="12">
        <v>4.1759409895448574</v>
      </c>
      <c r="AX61" s="12">
        <v>4.1561558556334477</v>
      </c>
      <c r="AZ61" s="22">
        <v>41182</v>
      </c>
      <c r="BA61" s="13">
        <v>288</v>
      </c>
      <c r="BB61" s="12">
        <v>7.4530041578825319</v>
      </c>
      <c r="BC61" s="12">
        <v>9.4822048335214895</v>
      </c>
      <c r="BD61" s="12">
        <v>0.83779506304821894</v>
      </c>
      <c r="BE61" s="12">
        <v>1.7438132523905914E-2</v>
      </c>
      <c r="BG61" s="22">
        <v>41182</v>
      </c>
      <c r="BH61" s="13">
        <v>91</v>
      </c>
      <c r="BI61" s="12">
        <v>-19.221004172969451</v>
      </c>
      <c r="BJ61" s="12">
        <v>5.357608109809342</v>
      </c>
      <c r="BK61" s="12">
        <v>-4.1037172520575922</v>
      </c>
      <c r="BL61" s="12">
        <v>-3.3655147856976431</v>
      </c>
      <c r="BN61" s="22">
        <v>41182</v>
      </c>
      <c r="BO61" s="13">
        <v>107</v>
      </c>
      <c r="BP61" s="12">
        <v>4.6632720938179828</v>
      </c>
      <c r="BQ61" s="12">
        <v>11.523483024315473</v>
      </c>
      <c r="BR61" s="12">
        <v>6.4573013313894423</v>
      </c>
      <c r="BS61" s="12">
        <v>7.3825483108900913</v>
      </c>
      <c r="BU61" s="22">
        <v>41182</v>
      </c>
      <c r="BV61" s="13">
        <v>206</v>
      </c>
      <c r="BW61" s="12">
        <v>10.550415264289814</v>
      </c>
      <c r="BX61" s="12">
        <v>6.5258333582677741</v>
      </c>
      <c r="BY61" s="12">
        <v>1.4709342119530566</v>
      </c>
      <c r="BZ61" s="12">
        <v>1.1592885487305304</v>
      </c>
      <c r="CB61" s="22">
        <v>41182</v>
      </c>
      <c r="CC61" s="13">
        <v>69</v>
      </c>
      <c r="CD61" s="12">
        <v>-17.859051102370639</v>
      </c>
      <c r="CE61" s="12">
        <v>3.7958866680445125</v>
      </c>
      <c r="CF61" s="12">
        <v>-3.7958325980506413</v>
      </c>
      <c r="CG61" s="12">
        <v>-2.8000427453410026</v>
      </c>
    </row>
    <row r="62" spans="1:85">
      <c r="A62" s="22">
        <v>41274</v>
      </c>
      <c r="B62">
        <v>154</v>
      </c>
      <c r="C62" s="2">
        <v>358557.68092918396</v>
      </c>
      <c r="D62" s="2">
        <v>137105.40103149414</v>
      </c>
      <c r="E62" s="2">
        <v>25670.878056824207</v>
      </c>
      <c r="F62" s="10">
        <v>2.6151973462141038</v>
      </c>
      <c r="G62" s="10">
        <v>5.3408925369830422</v>
      </c>
      <c r="H62" s="14">
        <v>41274</v>
      </c>
      <c r="I62" s="2">
        <v>341.30679774124337</v>
      </c>
      <c r="J62" s="2">
        <f t="shared" si="0"/>
        <v>130.50900278532973</v>
      </c>
      <c r="L62" s="22">
        <v>41274</v>
      </c>
      <c r="M62">
        <v>264</v>
      </c>
      <c r="N62" s="2">
        <v>467684.79826426506</v>
      </c>
      <c r="O62" s="2">
        <v>113632.49679470062</v>
      </c>
      <c r="P62" s="2">
        <v>35692.670725345612</v>
      </c>
      <c r="Q62" s="10">
        <v>4.1157662768708612</v>
      </c>
      <c r="R62" s="10">
        <v>3.1836367098752687</v>
      </c>
      <c r="S62" s="14">
        <v>41274</v>
      </c>
      <c r="T62" s="2">
        <v>496.03174910321241</v>
      </c>
      <c r="U62" s="2">
        <f t="shared" si="1"/>
        <v>120.51990218461479</v>
      </c>
      <c r="W62" s="22">
        <v>41274</v>
      </c>
      <c r="X62">
        <v>78</v>
      </c>
      <c r="Y62" s="2">
        <v>164455.32383728027</v>
      </c>
      <c r="Z62" s="2">
        <v>19204.762968063354</v>
      </c>
      <c r="AA62" s="2">
        <v>15007.155889511108</v>
      </c>
      <c r="AB62" s="10">
        <v>8.5632571519243417</v>
      </c>
      <c r="AC62" s="10">
        <v>1.2797070350609248</v>
      </c>
      <c r="AD62" s="14">
        <v>41274</v>
      </c>
      <c r="AE62" s="2">
        <v>1050.4707254192599</v>
      </c>
      <c r="AF62" s="2">
        <f t="shared" si="2"/>
        <v>122.67186501379295</v>
      </c>
      <c r="AH62" s="22">
        <v>41274</v>
      </c>
      <c r="AI62">
        <v>75</v>
      </c>
      <c r="AJ62" s="2">
        <v>88764.636337280273</v>
      </c>
      <c r="AK62" s="2">
        <v>14020.077054977417</v>
      </c>
      <c r="AL62" s="2">
        <v>7848.9329891204834</v>
      </c>
      <c r="AM62" s="10">
        <v>6.3312516749518855</v>
      </c>
      <c r="AN62" s="10">
        <v>1.786239871637437</v>
      </c>
      <c r="AO62" s="14">
        <v>41274</v>
      </c>
      <c r="AP62" s="2">
        <v>822.31057944194743</v>
      </c>
      <c r="AQ62" s="2">
        <f t="shared" si="3"/>
        <v>129.88120227398741</v>
      </c>
      <c r="AS62" s="22">
        <v>41274</v>
      </c>
      <c r="AT62" s="13">
        <v>153</v>
      </c>
      <c r="AU62" s="12">
        <v>12.372551313708202</v>
      </c>
      <c r="AV62" s="12">
        <v>15.595940025790922</v>
      </c>
      <c r="AW62" s="12">
        <v>4.8762264861306415</v>
      </c>
      <c r="AX62" s="12">
        <v>3.9303867199427023</v>
      </c>
      <c r="AZ62" s="22">
        <v>41274</v>
      </c>
      <c r="BA62" s="13">
        <v>287</v>
      </c>
      <c r="BB62" s="12">
        <v>-2.3775561051986207</v>
      </c>
      <c r="BC62" s="12">
        <v>13.339967554141552</v>
      </c>
      <c r="BD62" s="12">
        <v>2.3017701357216369</v>
      </c>
      <c r="BE62" s="12">
        <v>2.93620709198259</v>
      </c>
      <c r="BG62" s="22">
        <v>41274</v>
      </c>
      <c r="BH62" s="13">
        <v>91</v>
      </c>
      <c r="BI62" s="12">
        <v>5.8901366410767606</v>
      </c>
      <c r="BJ62" s="12">
        <v>8.497101495380921</v>
      </c>
      <c r="BK62" s="12">
        <v>1.0208239067170499</v>
      </c>
      <c r="BL62" s="12">
        <v>0.43589070573188948</v>
      </c>
      <c r="BN62" s="22">
        <v>41274</v>
      </c>
      <c r="BO62" s="13">
        <v>98</v>
      </c>
      <c r="BP62" s="12">
        <v>7.5480907712034861</v>
      </c>
      <c r="BQ62" s="12">
        <v>16.136030464867403</v>
      </c>
      <c r="BR62" s="12">
        <v>6.018909864549693</v>
      </c>
      <c r="BS62" s="12">
        <v>6.0425647316498798</v>
      </c>
      <c r="BU62" s="22">
        <v>41274</v>
      </c>
      <c r="BV62" s="13">
        <v>203</v>
      </c>
      <c r="BW62" s="12">
        <v>-2.4029282667043628</v>
      </c>
      <c r="BX62" s="12">
        <v>10.421607250966458</v>
      </c>
      <c r="BY62" s="12">
        <v>1.8647716635448175</v>
      </c>
      <c r="BZ62" s="12">
        <v>2.0080239552489054</v>
      </c>
      <c r="CB62" s="22">
        <v>41274</v>
      </c>
      <c r="CC62" s="13">
        <v>67</v>
      </c>
      <c r="CD62" s="12">
        <v>10.82753593265071</v>
      </c>
      <c r="CE62" s="12">
        <v>5.2966794252671923</v>
      </c>
      <c r="CF62" s="12">
        <v>-0.21431226944391701</v>
      </c>
      <c r="CG62" s="12">
        <v>-1.3438700534219361</v>
      </c>
    </row>
    <row r="63" spans="1:85">
      <c r="A63" s="22">
        <v>41364</v>
      </c>
      <c r="B63">
        <v>161</v>
      </c>
      <c r="C63" s="2">
        <v>403207.04271507263</v>
      </c>
      <c r="D63" s="2">
        <v>141798.06450653076</v>
      </c>
      <c r="E63" s="2">
        <v>27235.230987131596</v>
      </c>
      <c r="F63" s="10">
        <v>2.8435299460416981</v>
      </c>
      <c r="G63" s="10">
        <v>5.2064204843178707</v>
      </c>
      <c r="H63" s="14">
        <v>41364</v>
      </c>
      <c r="I63" s="2">
        <v>332.98168701503914</v>
      </c>
      <c r="J63" s="2">
        <f t="shared" si="0"/>
        <v>117.10152287249949</v>
      </c>
      <c r="L63" s="22">
        <v>41364</v>
      </c>
      <c r="M63">
        <v>278</v>
      </c>
      <c r="N63" s="2">
        <v>503237.49208307266</v>
      </c>
      <c r="O63" s="2">
        <v>115777.44238245487</v>
      </c>
      <c r="P63" s="2">
        <v>38035.414680719376</v>
      </c>
      <c r="Q63" s="10">
        <v>4.3465936172669695</v>
      </c>
      <c r="R63" s="10">
        <v>3.0439379550433534</v>
      </c>
      <c r="S63" s="14">
        <v>41364</v>
      </c>
      <c r="T63" s="2">
        <v>451.62019806656059</v>
      </c>
      <c r="U63" s="2">
        <f t="shared" si="1"/>
        <v>103.90209847833168</v>
      </c>
      <c r="W63" s="22">
        <v>41364</v>
      </c>
      <c r="X63">
        <v>82</v>
      </c>
      <c r="Y63" s="2">
        <v>157194.04835510254</v>
      </c>
      <c r="Z63" s="2">
        <v>16257.36554479599</v>
      </c>
      <c r="AA63" s="2">
        <v>14505.542775154114</v>
      </c>
      <c r="AB63" s="10">
        <v>9.669097242229423</v>
      </c>
      <c r="AC63" s="10">
        <v>1.1207691981469659</v>
      </c>
      <c r="AD63" s="14">
        <v>41364</v>
      </c>
      <c r="AE63" s="2">
        <v>1002.8629613321649</v>
      </c>
      <c r="AF63" s="2">
        <f t="shared" si="2"/>
        <v>103.71836544907194</v>
      </c>
      <c r="AH63" s="22">
        <v>41364</v>
      </c>
      <c r="AI63">
        <v>79</v>
      </c>
      <c r="AJ63" s="2">
        <v>81330.778823852539</v>
      </c>
      <c r="AK63" s="2">
        <v>10967.256536006927</v>
      </c>
      <c r="AL63" s="2">
        <v>7325.0107927322388</v>
      </c>
      <c r="AM63" s="10">
        <v>7.4157815636784852</v>
      </c>
      <c r="AN63" s="10">
        <v>1.4972341811275511</v>
      </c>
      <c r="AO63" s="14">
        <v>41364</v>
      </c>
      <c r="AP63" s="2">
        <v>756.40806144085138</v>
      </c>
      <c r="AQ63" s="2">
        <f t="shared" si="3"/>
        <v>101.99977641542704</v>
      </c>
      <c r="AS63" s="22">
        <v>41364</v>
      </c>
      <c r="AT63" s="13">
        <v>161</v>
      </c>
      <c r="AU63" s="12">
        <v>-2.170280190112023</v>
      </c>
      <c r="AV63" s="12">
        <v>15.471661963867112</v>
      </c>
      <c r="AW63" s="12">
        <v>2.8055383896675057</v>
      </c>
      <c r="AX63" s="12">
        <v>3.669377874022417</v>
      </c>
      <c r="AZ63" s="22">
        <v>41364</v>
      </c>
      <c r="BA63" s="13">
        <v>281</v>
      </c>
      <c r="BB63" s="12">
        <v>1.2491870559922744</v>
      </c>
      <c r="BC63" s="12">
        <v>13.7744118422656</v>
      </c>
      <c r="BD63" s="12">
        <v>0.81863584611852058</v>
      </c>
      <c r="BE63" s="12">
        <v>0.93256968641521887</v>
      </c>
      <c r="BG63" s="22">
        <v>41364</v>
      </c>
      <c r="BH63" s="13">
        <v>87</v>
      </c>
      <c r="BI63" s="12">
        <v>6.3274489680939627</v>
      </c>
      <c r="BJ63" s="12">
        <v>8.1732554277584626</v>
      </c>
      <c r="BK63" s="12">
        <v>-4.6870902856589343</v>
      </c>
      <c r="BL63" s="12">
        <v>-5.3973807149739876</v>
      </c>
      <c r="BN63" s="22">
        <v>41364</v>
      </c>
      <c r="BO63" s="13">
        <v>100</v>
      </c>
      <c r="BP63" s="12">
        <v>-5.790011743657697</v>
      </c>
      <c r="BQ63" s="12">
        <v>16.976557884998368</v>
      </c>
      <c r="BR63" s="12">
        <v>5.6739756793181551</v>
      </c>
      <c r="BS63" s="12">
        <v>8.6133265878626233</v>
      </c>
      <c r="BU63" s="22">
        <v>41364</v>
      </c>
      <c r="BV63" s="13">
        <v>197</v>
      </c>
      <c r="BW63" s="12">
        <v>-1.0775841757314164</v>
      </c>
      <c r="BX63" s="12">
        <v>11.458375070981642</v>
      </c>
      <c r="BY63" s="12">
        <v>0.98623060650953054</v>
      </c>
      <c r="BZ63" s="12">
        <v>1.2124875176475092</v>
      </c>
      <c r="CB63" s="22">
        <v>41364</v>
      </c>
      <c r="CC63" s="13">
        <v>62</v>
      </c>
      <c r="CD63" s="12">
        <v>1.4153777713105524</v>
      </c>
      <c r="CE63" s="12">
        <v>5.0092233798010088</v>
      </c>
      <c r="CF63" s="12">
        <v>-5.7188954997094648</v>
      </c>
      <c r="CG63" s="12">
        <v>-6.7616246838330678</v>
      </c>
    </row>
    <row r="64" spans="1:85">
      <c r="A64" s="22">
        <v>41455</v>
      </c>
      <c r="B64">
        <v>163</v>
      </c>
      <c r="C64" s="2">
        <v>411625.12749385834</v>
      </c>
      <c r="D64" s="2">
        <v>143420.95967102051</v>
      </c>
      <c r="E64" s="2">
        <v>27362.616014122963</v>
      </c>
      <c r="F64" s="10">
        <v>2.8700486207737383</v>
      </c>
      <c r="G64" s="10">
        <v>5.2414929770236549</v>
      </c>
      <c r="H64" s="14">
        <v>41455</v>
      </c>
      <c r="I64" s="2">
        <v>359.26048831931115</v>
      </c>
      <c r="J64" s="2">
        <f t="shared" ref="J64:J88" si="4">I64/F64</f>
        <v>125.17574988763008</v>
      </c>
      <c r="L64" s="22">
        <v>41455</v>
      </c>
      <c r="M64">
        <v>281</v>
      </c>
      <c r="N64" s="2">
        <v>491588.99422073364</v>
      </c>
      <c r="O64" s="2">
        <v>113362.51710379124</v>
      </c>
      <c r="P64" s="2">
        <v>38052.348522186279</v>
      </c>
      <c r="Q64" s="10">
        <v>4.3364333007059983</v>
      </c>
      <c r="R64" s="10">
        <v>2.9791201202127024</v>
      </c>
      <c r="S64" s="14">
        <v>41455</v>
      </c>
      <c r="T64" s="2">
        <v>489.1702292765487</v>
      </c>
      <c r="U64" s="2">
        <f t="shared" ref="U64:U88" si="5">T64/Q64</f>
        <v>112.80473959945579</v>
      </c>
      <c r="W64" s="22">
        <v>41455</v>
      </c>
      <c r="X64">
        <v>85</v>
      </c>
      <c r="Y64" s="2">
        <v>177161.86700594425</v>
      </c>
      <c r="Z64" s="2">
        <v>21003.721793174744</v>
      </c>
      <c r="AA64" s="2">
        <v>15506.382775306702</v>
      </c>
      <c r="AB64" s="10">
        <v>8.4347844991697531</v>
      </c>
      <c r="AC64" s="10">
        <v>1.3545210444967433</v>
      </c>
      <c r="AD64" s="14">
        <v>41455</v>
      </c>
      <c r="AE64" s="2">
        <v>1009.5980015426102</v>
      </c>
      <c r="AF64" s="2">
        <f t="shared" ref="AF64:AF88" si="6">AE64/AB64</f>
        <v>119.69458160335765</v>
      </c>
      <c r="AH64" s="22">
        <v>41455</v>
      </c>
      <c r="AI64">
        <v>82</v>
      </c>
      <c r="AJ64" s="2">
        <v>100387.29083406925</v>
      </c>
      <c r="AK64" s="2">
        <v>15775.692862510681</v>
      </c>
      <c r="AL64" s="2">
        <v>8680.6097040176392</v>
      </c>
      <c r="AM64" s="10">
        <v>6.3634156489335165</v>
      </c>
      <c r="AN64" s="10">
        <v>1.8173484813179921</v>
      </c>
      <c r="AO64" s="14">
        <v>41455</v>
      </c>
      <c r="AP64" s="2">
        <v>760.26141107587148</v>
      </c>
      <c r="AQ64" s="2">
        <f t="shared" ref="AQ64:AQ88" si="7">AP64/AM64</f>
        <v>119.47379410981715</v>
      </c>
      <c r="AS64" s="22">
        <v>41455</v>
      </c>
      <c r="AT64" s="13">
        <v>162</v>
      </c>
      <c r="AU64" s="12">
        <v>5.4623326824549707</v>
      </c>
      <c r="AV64" s="12">
        <v>16.966649419142186</v>
      </c>
      <c r="AW64" s="12">
        <v>6.963602382276024</v>
      </c>
      <c r="AX64" s="12">
        <v>7.091638673345102</v>
      </c>
      <c r="AZ64" s="22">
        <v>41455</v>
      </c>
      <c r="BA64" s="13">
        <v>285</v>
      </c>
      <c r="BB64" s="12">
        <v>0.2072747902178543</v>
      </c>
      <c r="BC64" s="12">
        <v>10.600550361601414</v>
      </c>
      <c r="BD64" s="12">
        <v>3.1652044792335188</v>
      </c>
      <c r="BE64" s="12">
        <v>3.7212577888624754</v>
      </c>
      <c r="BG64" s="22">
        <v>41455</v>
      </c>
      <c r="BH64" s="13">
        <v>94</v>
      </c>
      <c r="BI64" s="12">
        <v>-1.7586143809389494</v>
      </c>
      <c r="BJ64" s="12">
        <v>12.286269967488206</v>
      </c>
      <c r="BK64" s="12">
        <v>-3.3935411578147612</v>
      </c>
      <c r="BL64" s="12">
        <v>-4.9584425085298918</v>
      </c>
      <c r="BN64" s="22">
        <v>41455</v>
      </c>
      <c r="BO64" s="13">
        <v>100</v>
      </c>
      <c r="BP64" s="12">
        <v>7.4623297437647951</v>
      </c>
      <c r="BQ64" s="12">
        <v>17.551316366164226</v>
      </c>
      <c r="BR64" s="12">
        <v>8.6245440214840929</v>
      </c>
      <c r="BS64" s="12">
        <v>9.7392105461456602</v>
      </c>
      <c r="BU64" s="22">
        <v>41455</v>
      </c>
      <c r="BV64" s="13">
        <v>197</v>
      </c>
      <c r="BW64" s="12">
        <v>3.4397749887985274</v>
      </c>
      <c r="BX64" s="12">
        <v>9.1166789093226832</v>
      </c>
      <c r="BY64" s="12">
        <v>4.0899070294470707</v>
      </c>
      <c r="BZ64" s="12">
        <v>4.3868624087863406</v>
      </c>
      <c r="CB64" s="22">
        <v>41455</v>
      </c>
      <c r="CC64" s="13">
        <v>69</v>
      </c>
      <c r="CD64" s="12">
        <v>-10.774645010545642</v>
      </c>
      <c r="CE64" s="12">
        <v>10.13899023162641</v>
      </c>
      <c r="CF64" s="12">
        <v>-4.9361244857089375</v>
      </c>
      <c r="CG64" s="12">
        <v>-6.4115988426681643</v>
      </c>
    </row>
    <row r="65" spans="1:85">
      <c r="A65" s="22">
        <v>41547</v>
      </c>
      <c r="B65">
        <v>160</v>
      </c>
      <c r="C65" s="2">
        <v>405156.19340133667</v>
      </c>
      <c r="D65" s="2">
        <v>144249.11484527588</v>
      </c>
      <c r="E65" s="2">
        <v>26607.492052912712</v>
      </c>
      <c r="F65" s="10">
        <v>2.8087256815122523</v>
      </c>
      <c r="G65" s="10">
        <v>5.4213720916806585</v>
      </c>
      <c r="H65" s="14">
        <v>41547</v>
      </c>
      <c r="I65" s="2">
        <v>338.90438070299518</v>
      </c>
      <c r="J65" s="2">
        <f t="shared" si="4"/>
        <v>120.66126034797564</v>
      </c>
      <c r="L65" s="22">
        <v>41547</v>
      </c>
      <c r="M65">
        <v>269</v>
      </c>
      <c r="N65" s="2">
        <v>469968.99614715576</v>
      </c>
      <c r="O65" s="2">
        <v>107042.41057825089</v>
      </c>
      <c r="P65" s="2">
        <v>35280.440127909184</v>
      </c>
      <c r="Q65" s="10">
        <v>4.3904933905014758</v>
      </c>
      <c r="R65" s="10">
        <v>3.0340440819380028</v>
      </c>
      <c r="S65" s="14">
        <v>41547</v>
      </c>
      <c r="T65" s="2">
        <v>445.81062337828189</v>
      </c>
      <c r="U65" s="2">
        <f t="shared" si="5"/>
        <v>101.53998280529515</v>
      </c>
      <c r="W65" s="22">
        <v>41547</v>
      </c>
      <c r="X65">
        <v>96</v>
      </c>
      <c r="Y65" s="2">
        <v>208499.59030151367</v>
      </c>
      <c r="Z65" s="2">
        <v>24520.791803836823</v>
      </c>
      <c r="AA65" s="2">
        <v>17944.046079158783</v>
      </c>
      <c r="AB65" s="10">
        <v>8.5029713546562267</v>
      </c>
      <c r="AC65" s="10">
        <v>1.3665140902818256</v>
      </c>
      <c r="AD65" s="14">
        <v>41547</v>
      </c>
      <c r="AE65" s="2">
        <v>990.09757675124501</v>
      </c>
      <c r="AF65" s="2">
        <f t="shared" si="6"/>
        <v>116.44136331343368</v>
      </c>
      <c r="AH65" s="22">
        <v>41547</v>
      </c>
      <c r="AI65">
        <v>93</v>
      </c>
      <c r="AJ65" s="2">
        <v>131584.10592651367</v>
      </c>
      <c r="AK65" s="2">
        <v>19187.58269739151</v>
      </c>
      <c r="AL65" s="2">
        <v>11431.879086971283</v>
      </c>
      <c r="AM65" s="10">
        <v>6.8577740094588417</v>
      </c>
      <c r="AN65" s="10">
        <v>1.6784277152877929</v>
      </c>
      <c r="AO65" s="14">
        <v>41547</v>
      </c>
      <c r="AP65" s="2">
        <v>683.58132352422933</v>
      </c>
      <c r="AQ65" s="2">
        <f t="shared" si="7"/>
        <v>99.679768184453764</v>
      </c>
      <c r="AS65" s="22">
        <v>41547</v>
      </c>
      <c r="AT65" s="13">
        <v>159</v>
      </c>
      <c r="AU65" s="12">
        <v>12.218011610667745</v>
      </c>
      <c r="AV65" s="12">
        <v>11.816598789214904</v>
      </c>
      <c r="AW65" s="12">
        <v>12.830892196260191</v>
      </c>
      <c r="AX65" s="12">
        <v>12.975560133737197</v>
      </c>
      <c r="AZ65" s="22">
        <v>41547</v>
      </c>
      <c r="BA65" s="13">
        <v>275</v>
      </c>
      <c r="BB65" s="12">
        <v>-2.5576969119641295</v>
      </c>
      <c r="BC65" s="12">
        <v>13.399403139766264</v>
      </c>
      <c r="BD65" s="12">
        <v>3.9473719046128952</v>
      </c>
      <c r="BE65" s="12">
        <v>5.0026983621378474</v>
      </c>
      <c r="BG65" s="22">
        <v>41547</v>
      </c>
      <c r="BH65" s="13">
        <v>104</v>
      </c>
      <c r="BI65" s="12">
        <v>13.541758102272052</v>
      </c>
      <c r="BJ65" s="12">
        <v>11.002756735354469</v>
      </c>
      <c r="BK65" s="12">
        <v>-1.2546421438478061</v>
      </c>
      <c r="BL65" s="12">
        <v>-1.9902237515486587</v>
      </c>
      <c r="BN65" s="22">
        <v>41547</v>
      </c>
      <c r="BO65" s="13">
        <v>100</v>
      </c>
      <c r="BP65" s="12">
        <v>16.764696016117632</v>
      </c>
      <c r="BQ65" s="12">
        <v>14.335649846439624</v>
      </c>
      <c r="BR65" s="12">
        <v>13.40600804030494</v>
      </c>
      <c r="BS65" s="12">
        <v>13.330581743867365</v>
      </c>
      <c r="BU65" s="22">
        <v>41547</v>
      </c>
      <c r="BV65" s="13">
        <v>188</v>
      </c>
      <c r="BW65" s="12">
        <v>-0.98600251840459396</v>
      </c>
      <c r="BX65" s="12">
        <v>12.914802014093475</v>
      </c>
      <c r="BY65" s="12">
        <v>4.7595223151685406</v>
      </c>
      <c r="BZ65" s="12">
        <v>4.6622009394191144</v>
      </c>
      <c r="CB65" s="22">
        <v>41547</v>
      </c>
      <c r="CC65" s="13">
        <v>74</v>
      </c>
      <c r="CD65" s="12">
        <v>10.488825796680759</v>
      </c>
      <c r="CE65" s="12">
        <v>8.1638517125474763</v>
      </c>
      <c r="CF65" s="12">
        <v>-2.1231245160931</v>
      </c>
      <c r="CG65" s="12">
        <v>-4.8112705227464474</v>
      </c>
    </row>
    <row r="66" spans="1:85">
      <c r="A66" s="22">
        <v>41639</v>
      </c>
      <c r="B66">
        <v>154</v>
      </c>
      <c r="C66" s="2">
        <v>391587.10398578644</v>
      </c>
      <c r="D66" s="2">
        <v>131474.3817024231</v>
      </c>
      <c r="E66" s="2">
        <v>25379.634489655495</v>
      </c>
      <c r="F66" s="10">
        <v>2.978428944979548</v>
      </c>
      <c r="G66" s="10">
        <v>5.1803102899693387</v>
      </c>
      <c r="H66" s="14">
        <v>41639</v>
      </c>
      <c r="I66" s="2">
        <v>275.98403220895756</v>
      </c>
      <c r="J66" s="2">
        <f t="shared" si="4"/>
        <v>92.660942163538053</v>
      </c>
      <c r="L66" s="22">
        <v>41639</v>
      </c>
      <c r="M66">
        <v>254</v>
      </c>
      <c r="N66" s="2">
        <v>491475.8318734169</v>
      </c>
      <c r="O66" s="2">
        <v>112752.24679803848</v>
      </c>
      <c r="P66" s="2">
        <v>35485.943724870682</v>
      </c>
      <c r="Q66" s="10">
        <v>4.3589005614561902</v>
      </c>
      <c r="R66" s="10">
        <v>3.1773777153068901</v>
      </c>
      <c r="S66" s="14">
        <v>41639</v>
      </c>
      <c r="T66" s="2">
        <v>361.3121088094266</v>
      </c>
      <c r="U66" s="2">
        <f t="shared" si="5"/>
        <v>82.890651831874337</v>
      </c>
      <c r="W66" s="22">
        <v>41639</v>
      </c>
      <c r="X66">
        <v>92</v>
      </c>
      <c r="Y66" s="2">
        <v>214685.35102081299</v>
      </c>
      <c r="Z66" s="2">
        <v>23131.637743830681</v>
      </c>
      <c r="AA66" s="2">
        <v>18420.303232192993</v>
      </c>
      <c r="AB66" s="10">
        <v>9.2810268515496972</v>
      </c>
      <c r="AC66" s="10">
        <v>1.255768564298319</v>
      </c>
      <c r="AD66" s="14">
        <v>41639</v>
      </c>
      <c r="AE66" s="2">
        <v>875.89707904090108</v>
      </c>
      <c r="AF66" s="2">
        <f t="shared" si="6"/>
        <v>94.375018308954509</v>
      </c>
      <c r="AH66" s="22">
        <v>41639</v>
      </c>
      <c r="AI66">
        <v>89</v>
      </c>
      <c r="AJ66" s="2">
        <v>138479.28852081299</v>
      </c>
      <c r="AK66" s="2">
        <v>17770.157885432243</v>
      </c>
      <c r="AL66" s="2">
        <v>11813.752084732056</v>
      </c>
      <c r="AM66" s="10">
        <v>7.7928001210578213</v>
      </c>
      <c r="AN66" s="10">
        <v>1.5041925510184162</v>
      </c>
      <c r="AO66" s="14">
        <v>41639</v>
      </c>
      <c r="AP66" s="2">
        <v>645.00967220280393</v>
      </c>
      <c r="AQ66" s="2">
        <f t="shared" si="7"/>
        <v>82.769949463973688</v>
      </c>
      <c r="AS66" s="22">
        <v>41639</v>
      </c>
      <c r="AT66" s="13">
        <v>155</v>
      </c>
      <c r="AU66" s="12">
        <v>9.0838412943777911</v>
      </c>
      <c r="AV66" s="12">
        <v>16.11183145465569</v>
      </c>
      <c r="AW66" s="12">
        <v>13.131702104066246</v>
      </c>
      <c r="AX66" s="12">
        <v>10.623236835854332</v>
      </c>
      <c r="AZ66" s="22">
        <v>41639</v>
      </c>
      <c r="BA66" s="13">
        <v>255</v>
      </c>
      <c r="BB66" s="12">
        <v>1.7583766390362625</v>
      </c>
      <c r="BC66" s="12">
        <v>9.3401424912848299</v>
      </c>
      <c r="BD66" s="12">
        <v>3.8524637001349449</v>
      </c>
      <c r="BE66" s="12">
        <v>3.3606808888036133</v>
      </c>
      <c r="BG66" s="22">
        <v>41639</v>
      </c>
      <c r="BH66" s="13">
        <v>101</v>
      </c>
      <c r="BI66" s="12">
        <v>-21.134621840349709</v>
      </c>
      <c r="BJ66" s="12">
        <v>7.1780318664836917</v>
      </c>
      <c r="BK66" s="12">
        <v>-2.8666270561904517</v>
      </c>
      <c r="BL66" s="12">
        <v>3.3443000332768591</v>
      </c>
      <c r="BN66" s="22">
        <v>41639</v>
      </c>
      <c r="BO66" s="13">
        <v>95</v>
      </c>
      <c r="BP66" s="12">
        <v>19.182364739459601</v>
      </c>
      <c r="BQ66" s="12">
        <v>18.01530085704508</v>
      </c>
      <c r="BR66" s="12">
        <v>14.161125426116206</v>
      </c>
      <c r="BS66" s="12">
        <v>11.232078727546257</v>
      </c>
      <c r="BU66" s="22">
        <v>41639</v>
      </c>
      <c r="BV66" s="13">
        <v>170</v>
      </c>
      <c r="BW66" s="12">
        <v>7.5908812784377888</v>
      </c>
      <c r="BX66" s="12">
        <v>7.8739621243381963</v>
      </c>
      <c r="BY66" s="12">
        <v>3.8179942398891109</v>
      </c>
      <c r="BZ66" s="12">
        <v>2.7457862316058179</v>
      </c>
      <c r="CB66" s="22">
        <v>41639</v>
      </c>
      <c r="CC66" s="13">
        <v>72</v>
      </c>
      <c r="CD66" s="12">
        <v>-33.649136044737169</v>
      </c>
      <c r="CE66" s="12">
        <v>5.5866976414425062</v>
      </c>
      <c r="CF66" s="12">
        <v>-3.9073896829451282</v>
      </c>
      <c r="CG66" s="12">
        <v>3.5955523922977628</v>
      </c>
    </row>
    <row r="67" spans="1:85">
      <c r="A67" s="22">
        <v>41729</v>
      </c>
      <c r="B67">
        <v>155</v>
      </c>
      <c r="C67" s="2">
        <v>435546.57645320892</v>
      </c>
      <c r="D67" s="2">
        <v>141467.96807289124</v>
      </c>
      <c r="E67" s="2">
        <v>26902.797088205814</v>
      </c>
      <c r="F67" s="10">
        <v>3.0787646305119329</v>
      </c>
      <c r="G67" s="10">
        <v>5.2584854879238856</v>
      </c>
      <c r="H67" s="14">
        <v>41729</v>
      </c>
      <c r="I67" s="2">
        <v>252.33167798158112</v>
      </c>
      <c r="J67" s="2">
        <f t="shared" si="4"/>
        <v>81.958742633607471</v>
      </c>
      <c r="L67" s="22">
        <v>41729</v>
      </c>
      <c r="M67">
        <v>247</v>
      </c>
      <c r="N67" s="2">
        <v>495000.80682754517</v>
      </c>
      <c r="O67" s="2">
        <v>111040.87105512619</v>
      </c>
      <c r="P67" s="2">
        <v>34283.42200756073</v>
      </c>
      <c r="Q67" s="10">
        <v>4.4578253225499482</v>
      </c>
      <c r="R67" s="10">
        <v>3.2389086197590684</v>
      </c>
      <c r="S67" s="14">
        <v>41729</v>
      </c>
      <c r="T67" s="2">
        <v>313.96027847840043</v>
      </c>
      <c r="U67" s="2">
        <f t="shared" si="5"/>
        <v>70.429022171467693</v>
      </c>
      <c r="W67" s="22">
        <v>41729</v>
      </c>
      <c r="X67">
        <v>94</v>
      </c>
      <c r="Y67" s="2">
        <v>233763.70775604248</v>
      </c>
      <c r="Z67" s="2">
        <v>23974.634299755096</v>
      </c>
      <c r="AA67" s="2">
        <v>20310.39119052887</v>
      </c>
      <c r="AB67" s="10">
        <v>9.7504597915151692</v>
      </c>
      <c r="AC67" s="10">
        <v>1.1804122370097399</v>
      </c>
      <c r="AD67" s="14">
        <v>41729</v>
      </c>
      <c r="AE67" s="2">
        <v>938.34639226563013</v>
      </c>
      <c r="AF67" s="2">
        <f t="shared" si="6"/>
        <v>96.236117304147783</v>
      </c>
      <c r="AH67" s="22">
        <v>41729</v>
      </c>
      <c r="AI67">
        <v>90</v>
      </c>
      <c r="AJ67" s="2">
        <v>134020.36400604248</v>
      </c>
      <c r="AK67" s="2">
        <v>16236.880271434784</v>
      </c>
      <c r="AL67" s="2">
        <v>11682.951004981995</v>
      </c>
      <c r="AM67" s="10">
        <v>8.2540710878937631</v>
      </c>
      <c r="AN67" s="10">
        <v>1.3897927214203709</v>
      </c>
      <c r="AO67" s="14">
        <v>41729</v>
      </c>
      <c r="AP67" s="2">
        <v>692.94594014473057</v>
      </c>
      <c r="AQ67" s="2">
        <f t="shared" si="7"/>
        <v>83.95201989004839</v>
      </c>
      <c r="AS67" s="22">
        <v>41729</v>
      </c>
      <c r="AT67" s="13">
        <v>149</v>
      </c>
      <c r="AU67" s="12">
        <v>14.605327404557736</v>
      </c>
      <c r="AV67" s="12">
        <v>14.983005439286124</v>
      </c>
      <c r="AW67" s="12">
        <v>12.712419517426522</v>
      </c>
      <c r="AX67" s="12">
        <v>10.652108781090529</v>
      </c>
      <c r="AZ67" s="22">
        <v>41729</v>
      </c>
      <c r="BA67" s="13">
        <v>241</v>
      </c>
      <c r="BB67" s="12">
        <v>7.8485204646833484</v>
      </c>
      <c r="BC67" s="12">
        <v>9.9871880414904801</v>
      </c>
      <c r="BD67" s="12">
        <v>7.7569042200325455</v>
      </c>
      <c r="BE67" s="12">
        <v>8.5836816517005801</v>
      </c>
      <c r="BG67" s="22">
        <v>41729</v>
      </c>
      <c r="BH67" s="13">
        <v>98</v>
      </c>
      <c r="BI67" s="12">
        <v>-8.0861584249456016</v>
      </c>
      <c r="BJ67" s="12">
        <v>4.3775233488442922</v>
      </c>
      <c r="BK67" s="12">
        <v>2.1154604679728628</v>
      </c>
      <c r="BL67" s="12">
        <v>2.6952991472121823</v>
      </c>
      <c r="BN67" s="22">
        <v>41729</v>
      </c>
      <c r="BO67" s="13">
        <v>89</v>
      </c>
      <c r="BP67" s="12">
        <v>13.667197782161832</v>
      </c>
      <c r="BQ67" s="12">
        <v>18.933654007705435</v>
      </c>
      <c r="BR67" s="12">
        <v>12.455601183815478</v>
      </c>
      <c r="BS67" s="12">
        <v>10.117215423789784</v>
      </c>
      <c r="BU67" s="22">
        <v>41729</v>
      </c>
      <c r="BV67" s="13">
        <v>159</v>
      </c>
      <c r="BW67" s="12">
        <v>6.9636808205978173</v>
      </c>
      <c r="BX67" s="12">
        <v>6.9874483952724109</v>
      </c>
      <c r="BY67" s="12">
        <v>5.4405579159356288</v>
      </c>
      <c r="BZ67" s="12">
        <v>5.2620291441770828</v>
      </c>
      <c r="CB67" s="22">
        <v>41729</v>
      </c>
      <c r="CC67" s="13">
        <v>71</v>
      </c>
      <c r="CD67" s="12">
        <v>-12.768020189134921</v>
      </c>
      <c r="CE67" s="12">
        <v>2.9735340787251818</v>
      </c>
      <c r="CF67" s="12">
        <v>1.9473849889589001</v>
      </c>
      <c r="CG67" s="12">
        <v>2.3871322907205172</v>
      </c>
    </row>
    <row r="68" spans="1:85">
      <c r="A68" s="22">
        <v>41820</v>
      </c>
      <c r="B68">
        <v>162</v>
      </c>
      <c r="C68" s="2">
        <v>499771.17172980309</v>
      </c>
      <c r="D68" s="2">
        <v>148506.05083465576</v>
      </c>
      <c r="E68" s="2">
        <v>30571.607581973076</v>
      </c>
      <c r="F68" s="10">
        <v>3.3653253111298489</v>
      </c>
      <c r="G68" s="10">
        <v>4.857646116137647</v>
      </c>
      <c r="H68" s="14">
        <v>41820</v>
      </c>
      <c r="I68" s="2">
        <v>249.584681938432</v>
      </c>
      <c r="J68" s="2">
        <f t="shared" si="4"/>
        <v>74.163612389269531</v>
      </c>
      <c r="L68" s="22">
        <v>41820</v>
      </c>
      <c r="M68">
        <v>242</v>
      </c>
      <c r="N68" s="2">
        <v>498410.1350736618</v>
      </c>
      <c r="O68" s="2">
        <v>106007.73982143402</v>
      </c>
      <c r="P68" s="2">
        <v>34856.53940230608</v>
      </c>
      <c r="Q68" s="10">
        <v>4.7016391059107061</v>
      </c>
      <c r="R68" s="10">
        <v>3.0412583015748442</v>
      </c>
      <c r="S68" s="14">
        <v>41820</v>
      </c>
      <c r="T68" s="2">
        <v>328.51493093649873</v>
      </c>
      <c r="U68" s="2">
        <f t="shared" si="5"/>
        <v>69.872426091467403</v>
      </c>
      <c r="W68" s="22">
        <v>41820</v>
      </c>
      <c r="X68">
        <v>92</v>
      </c>
      <c r="Y68" s="2">
        <v>160375.06771850586</v>
      </c>
      <c r="Z68" s="2">
        <v>12338.307956457138</v>
      </c>
      <c r="AA68" s="2">
        <v>13588.527159690857</v>
      </c>
      <c r="AB68" s="10">
        <v>12.998141097181406</v>
      </c>
      <c r="AC68" s="10">
        <v>0.90799450238121604</v>
      </c>
      <c r="AD68" s="14">
        <v>41820</v>
      </c>
      <c r="AE68" s="2">
        <v>715.66482936506327</v>
      </c>
      <c r="AF68" s="2">
        <f t="shared" si="6"/>
        <v>55.059013747762151</v>
      </c>
      <c r="AH68" s="22">
        <v>41820</v>
      </c>
      <c r="AI68">
        <v>91</v>
      </c>
      <c r="AJ68" s="2">
        <v>140501.43295288086</v>
      </c>
      <c r="AK68" s="2">
        <v>10634.849948644638</v>
      </c>
      <c r="AL68" s="2">
        <v>11860.390196800232</v>
      </c>
      <c r="AM68" s="10">
        <v>13.211416581461698</v>
      </c>
      <c r="AN68" s="10">
        <v>0.89666948322777551</v>
      </c>
      <c r="AO68" s="14">
        <v>41820</v>
      </c>
      <c r="AP68" s="2">
        <v>714.26377876026083</v>
      </c>
      <c r="AQ68" s="2">
        <f t="shared" si="7"/>
        <v>54.064132665570327</v>
      </c>
      <c r="AS68" s="22">
        <v>41820</v>
      </c>
      <c r="AT68" s="13">
        <v>157</v>
      </c>
      <c r="AU68" s="12">
        <v>4.8637409103335099</v>
      </c>
      <c r="AV68" s="12">
        <v>11.335881841336825</v>
      </c>
      <c r="AW68" s="12">
        <v>8.2058877926372666</v>
      </c>
      <c r="AX68" s="12">
        <v>7.8003960127367877</v>
      </c>
      <c r="AZ68" s="22">
        <v>41820</v>
      </c>
      <c r="BA68" s="13">
        <v>239</v>
      </c>
      <c r="BB68" s="12">
        <v>9.8183653791687302</v>
      </c>
      <c r="BC68" s="12">
        <v>10.536731159092593</v>
      </c>
      <c r="BD68" s="12">
        <v>10.668651254273476</v>
      </c>
      <c r="BE68" s="12">
        <v>11.037650714905233</v>
      </c>
      <c r="BG68" s="22">
        <v>41820</v>
      </c>
      <c r="BH68" s="13">
        <v>97</v>
      </c>
      <c r="BI68" s="12">
        <v>-22.39042784779754</v>
      </c>
      <c r="BJ68" s="12">
        <v>6.271784200446362</v>
      </c>
      <c r="BK68" s="12">
        <v>-0.10711294093405099</v>
      </c>
      <c r="BL68" s="12">
        <v>-1.0463519851233727E-2</v>
      </c>
      <c r="BN68" s="22">
        <v>41820</v>
      </c>
      <c r="BO68" s="13">
        <v>92</v>
      </c>
      <c r="BP68" s="12">
        <v>5.5810342027274418</v>
      </c>
      <c r="BQ68" s="12">
        <v>13.152317246029654</v>
      </c>
      <c r="BR68" s="12">
        <v>6.7264039221994087</v>
      </c>
      <c r="BS68" s="12">
        <v>7.242634425972061</v>
      </c>
      <c r="BU68" s="22">
        <v>41820</v>
      </c>
      <c r="BV68" s="13">
        <v>159</v>
      </c>
      <c r="BW68" s="12">
        <v>6.845127266434492</v>
      </c>
      <c r="BX68" s="12">
        <v>7.8857518124107129</v>
      </c>
      <c r="BY68" s="12">
        <v>8.0230928777367936</v>
      </c>
      <c r="BZ68" s="12">
        <v>7.3922172783721152</v>
      </c>
      <c r="CB68" s="22">
        <v>41820</v>
      </c>
      <c r="CC68" s="13">
        <v>70</v>
      </c>
      <c r="CD68" s="12">
        <v>-16.439304456439409</v>
      </c>
      <c r="CE68" s="12">
        <v>5.0883602133069417</v>
      </c>
      <c r="CF68" s="12">
        <v>3.3086306225227347E-2</v>
      </c>
      <c r="CG68" s="12">
        <v>0.23990181722519655</v>
      </c>
    </row>
    <row r="69" spans="1:85">
      <c r="A69" s="22">
        <v>41912</v>
      </c>
      <c r="B69">
        <v>163</v>
      </c>
      <c r="C69" s="2">
        <v>452978.76084256172</v>
      </c>
      <c r="D69" s="2">
        <v>147627.40365982056</v>
      </c>
      <c r="E69" s="2">
        <v>27984.810582518578</v>
      </c>
      <c r="F69" s="10">
        <v>3.0683921115781838</v>
      </c>
      <c r="G69" s="10">
        <v>5.2752689972480917</v>
      </c>
      <c r="H69" s="14">
        <v>41912</v>
      </c>
      <c r="I69" s="2">
        <v>314.88227512547746</v>
      </c>
      <c r="J69" s="2">
        <f t="shared" si="4"/>
        <v>102.62126340936337</v>
      </c>
      <c r="L69" s="22">
        <v>41912</v>
      </c>
      <c r="M69">
        <v>243</v>
      </c>
      <c r="N69" s="2">
        <v>532981.98478126526</v>
      </c>
      <c r="O69" s="2">
        <v>117577.44191217422</v>
      </c>
      <c r="P69" s="2">
        <v>36459.833948552608</v>
      </c>
      <c r="Q69" s="10">
        <v>4.5330292623595438</v>
      </c>
      <c r="R69" s="10">
        <v>3.2248485299764194</v>
      </c>
      <c r="S69" s="14">
        <v>41912</v>
      </c>
      <c r="T69" s="2">
        <v>427.96881419297813</v>
      </c>
      <c r="U69" s="2">
        <f t="shared" si="5"/>
        <v>94.411218067057149</v>
      </c>
      <c r="W69" s="22">
        <v>41912</v>
      </c>
      <c r="X69">
        <v>88</v>
      </c>
      <c r="Y69" s="2">
        <v>124037.49560546875</v>
      </c>
      <c r="Z69" s="2">
        <v>11240.28770673275</v>
      </c>
      <c r="AA69" s="2">
        <v>10134.041323184967</v>
      </c>
      <c r="AB69" s="10">
        <v>11.035081916201513</v>
      </c>
      <c r="AC69" s="10">
        <v>1.1091614241809808</v>
      </c>
      <c r="AD69" s="14">
        <v>41912</v>
      </c>
      <c r="AE69" s="2">
        <v>854.97006188270166</v>
      </c>
      <c r="AF69" s="2">
        <f t="shared" si="6"/>
        <v>77.477454936464923</v>
      </c>
      <c r="AH69" s="22">
        <v>41912</v>
      </c>
      <c r="AI69">
        <v>88</v>
      </c>
      <c r="AJ69" s="2">
        <v>124037.49560546875</v>
      </c>
      <c r="AK69" s="2">
        <v>11240.28770673275</v>
      </c>
      <c r="AL69" s="2">
        <v>10134.041323184967</v>
      </c>
      <c r="AM69" s="10">
        <v>11.035081916201513</v>
      </c>
      <c r="AN69" s="10">
        <v>1.1091614241809808</v>
      </c>
      <c r="AO69" s="14">
        <v>41912</v>
      </c>
      <c r="AP69" s="2">
        <v>854.97006188270166</v>
      </c>
      <c r="AQ69" s="2">
        <f t="shared" si="7"/>
        <v>77.477454936464923</v>
      </c>
      <c r="AS69" s="22">
        <v>41912</v>
      </c>
      <c r="AT69" s="13">
        <v>158</v>
      </c>
      <c r="AU69" s="12">
        <v>4.0260164025035285</v>
      </c>
      <c r="AV69" s="12">
        <v>14.247463274372896</v>
      </c>
      <c r="AW69" s="12">
        <v>8.342150469160071</v>
      </c>
      <c r="AX69" s="12">
        <v>7.1029314761002382</v>
      </c>
      <c r="AZ69" s="22">
        <v>41912</v>
      </c>
      <c r="BA69" s="13">
        <v>234</v>
      </c>
      <c r="BB69" s="12">
        <v>11.438934568005587</v>
      </c>
      <c r="BC69" s="12">
        <v>9.3382354162814032</v>
      </c>
      <c r="BD69" s="12">
        <v>11.669531244004204</v>
      </c>
      <c r="BE69" s="12">
        <v>12.841890872571504</v>
      </c>
      <c r="BG69" s="22">
        <v>41912</v>
      </c>
      <c r="BH69" s="13">
        <v>92</v>
      </c>
      <c r="BI69" s="12">
        <v>-1.4459653638458261</v>
      </c>
      <c r="BJ69" s="12">
        <v>5.678567019256886</v>
      </c>
      <c r="BK69" s="12">
        <v>0.12848344104192666</v>
      </c>
      <c r="BL69" s="12">
        <v>-1.0460438121573934</v>
      </c>
      <c r="BN69" s="22">
        <v>41912</v>
      </c>
      <c r="BO69" s="13">
        <v>91</v>
      </c>
      <c r="BP69" s="12">
        <v>0.13607272421580774</v>
      </c>
      <c r="BQ69" s="12">
        <v>16.336290279109235</v>
      </c>
      <c r="BR69" s="12">
        <v>7.4363284764221493</v>
      </c>
      <c r="BS69" s="12">
        <v>7.8264357570328569</v>
      </c>
      <c r="BU69" s="22">
        <v>41912</v>
      </c>
      <c r="BV69" s="13">
        <v>155</v>
      </c>
      <c r="BW69" s="12">
        <v>15.139361659454909</v>
      </c>
      <c r="BX69" s="12">
        <v>5.3767410293176443</v>
      </c>
      <c r="BY69" s="12">
        <v>8.0814186875105989</v>
      </c>
      <c r="BZ69" s="12">
        <v>7.8298721545516203</v>
      </c>
      <c r="CB69" s="22">
        <v>41912</v>
      </c>
      <c r="CC69" s="13">
        <v>63</v>
      </c>
      <c r="CD69" s="12">
        <v>-1.0283589859747302</v>
      </c>
      <c r="CE69" s="12">
        <v>4.1437661873572562</v>
      </c>
      <c r="CF69" s="12">
        <v>-0.19706508136673184</v>
      </c>
      <c r="CG69" s="12">
        <v>-0.74592162183042543</v>
      </c>
    </row>
    <row r="70" spans="1:85">
      <c r="A70" s="22">
        <v>42004</v>
      </c>
      <c r="B70">
        <v>154</v>
      </c>
      <c r="C70" s="2">
        <v>417728.08688545227</v>
      </c>
      <c r="D70" s="2">
        <v>137599.19308280945</v>
      </c>
      <c r="E70" s="2">
        <v>26958.752221226692</v>
      </c>
      <c r="F70" s="10">
        <v>3.0358323877237905</v>
      </c>
      <c r="G70" s="10">
        <v>5.1040638659257773</v>
      </c>
      <c r="H70" s="14">
        <v>42004</v>
      </c>
      <c r="I70" s="2">
        <v>341.00942063215479</v>
      </c>
      <c r="J70" s="2">
        <f t="shared" si="4"/>
        <v>112.32814499611989</v>
      </c>
      <c r="L70" s="22">
        <v>42004</v>
      </c>
      <c r="M70">
        <v>233</v>
      </c>
      <c r="N70" s="2">
        <v>542147.82509613037</v>
      </c>
      <c r="O70" s="2">
        <v>113612.65874290466</v>
      </c>
      <c r="P70" s="2">
        <v>35747.46731030941</v>
      </c>
      <c r="Q70" s="10">
        <v>4.7718962930263134</v>
      </c>
      <c r="R70" s="10">
        <v>3.1782016263328194</v>
      </c>
      <c r="S70" s="14">
        <v>42004</v>
      </c>
      <c r="T70" s="2">
        <v>507.83117545566193</v>
      </c>
      <c r="U70" s="2">
        <f t="shared" si="5"/>
        <v>106.42125148398769</v>
      </c>
      <c r="W70" s="22">
        <v>42004</v>
      </c>
      <c r="X70">
        <v>70</v>
      </c>
      <c r="Y70" s="2">
        <v>110131.02996826172</v>
      </c>
      <c r="Z70" s="2">
        <v>10314.497397422791</v>
      </c>
      <c r="AA70" s="2">
        <v>9016.1976933479309</v>
      </c>
      <c r="AB70" s="10">
        <v>10.677304547653419</v>
      </c>
      <c r="AC70" s="10">
        <v>1.1439963661214676</v>
      </c>
      <c r="AD70" s="14">
        <v>42004</v>
      </c>
      <c r="AE70" s="2">
        <v>1147.6714185890667</v>
      </c>
      <c r="AF70" s="2">
        <f t="shared" si="6"/>
        <v>107.48699856475422</v>
      </c>
      <c r="AH70" s="22">
        <v>42004</v>
      </c>
      <c r="AI70">
        <v>70</v>
      </c>
      <c r="AJ70" s="2">
        <v>110131.02996826172</v>
      </c>
      <c r="AK70" s="2">
        <v>10314.497397422791</v>
      </c>
      <c r="AL70" s="2">
        <v>9016.1976933479309</v>
      </c>
      <c r="AM70" s="10">
        <v>10.677304547653419</v>
      </c>
      <c r="AN70" s="10">
        <v>1.1439963661214676</v>
      </c>
      <c r="AO70" s="14">
        <v>42004</v>
      </c>
      <c r="AP70" s="2">
        <v>1147.6714185890667</v>
      </c>
      <c r="AQ70" s="2">
        <f t="shared" si="7"/>
        <v>107.48699856475422</v>
      </c>
      <c r="AS70" s="22">
        <v>42004</v>
      </c>
      <c r="AT70" s="13">
        <v>161</v>
      </c>
      <c r="AU70" s="12">
        <v>0.73729425519107594</v>
      </c>
      <c r="AV70" s="12">
        <v>13.595184380922355</v>
      </c>
      <c r="AW70" s="12">
        <v>7.1132488439529462</v>
      </c>
      <c r="AX70" s="12">
        <v>3.2630331010497393</v>
      </c>
      <c r="AZ70" s="22">
        <v>42004</v>
      </c>
      <c r="BA70" s="13">
        <v>231</v>
      </c>
      <c r="BB70" s="12">
        <v>-9.598315487436853</v>
      </c>
      <c r="BC70" s="12">
        <v>9.1543164457746684</v>
      </c>
      <c r="BD70" s="12">
        <v>6.521193972704431</v>
      </c>
      <c r="BE70" s="12">
        <v>5.7152731964964509</v>
      </c>
      <c r="BG70" s="22">
        <v>42004</v>
      </c>
      <c r="BH70" s="13">
        <v>81</v>
      </c>
      <c r="BI70" s="12">
        <v>-62.676934115225308</v>
      </c>
      <c r="BJ70" s="12">
        <v>4.4800559557491404</v>
      </c>
      <c r="BK70" s="12">
        <v>-10.108780811820017</v>
      </c>
      <c r="BL70" s="12">
        <v>-12.976491732066464</v>
      </c>
      <c r="BN70" s="22">
        <v>42004</v>
      </c>
      <c r="BO70" s="13">
        <v>100</v>
      </c>
      <c r="BP70" s="12">
        <v>-3.7767884110666894</v>
      </c>
      <c r="BQ70" s="12">
        <v>7.6552417754000901</v>
      </c>
      <c r="BR70" s="12">
        <v>7.2265747725420493</v>
      </c>
      <c r="BS70" s="12">
        <v>2.3557092845227334</v>
      </c>
      <c r="BU70" s="22">
        <v>42004</v>
      </c>
      <c r="BV70" s="13">
        <v>152</v>
      </c>
      <c r="BW70" s="12">
        <v>-6.7166276573657697</v>
      </c>
      <c r="BX70" s="12">
        <v>7.2097972710045699</v>
      </c>
      <c r="BY70" s="12">
        <v>6.2999239056455325</v>
      </c>
      <c r="BZ70" s="12">
        <v>4.5983207130708692</v>
      </c>
      <c r="CB70" s="22">
        <v>42004</v>
      </c>
      <c r="CC70" s="13">
        <v>55</v>
      </c>
      <c r="CD70" s="12">
        <v>4.2522299903621921</v>
      </c>
      <c r="CE70" s="12">
        <v>4.1711494653749792</v>
      </c>
      <c r="CF70" s="12">
        <v>-11.356120369812238</v>
      </c>
      <c r="CG70" s="12">
        <v>-15.355137618914238</v>
      </c>
    </row>
    <row r="71" spans="1:85">
      <c r="A71" s="22">
        <v>42094</v>
      </c>
      <c r="B71">
        <v>160</v>
      </c>
      <c r="C71" s="2">
        <v>474433.75521945953</v>
      </c>
      <c r="D71" s="2">
        <v>134600.85104680061</v>
      </c>
      <c r="E71" s="2">
        <v>28658.969181656837</v>
      </c>
      <c r="F71" s="10">
        <v>3.5247455831798513</v>
      </c>
      <c r="G71" s="10">
        <v>4.6966396520971818</v>
      </c>
      <c r="H71" s="14">
        <v>42094</v>
      </c>
      <c r="I71" s="2">
        <v>333.92919528208336</v>
      </c>
      <c r="J71" s="2">
        <f t="shared" si="4"/>
        <v>94.738524356367563</v>
      </c>
      <c r="L71" s="22">
        <v>42094</v>
      </c>
      <c r="M71">
        <v>231</v>
      </c>
      <c r="N71" s="2">
        <v>544653.84707641602</v>
      </c>
      <c r="O71" s="2">
        <v>108270.24984050542</v>
      </c>
      <c r="P71" s="2">
        <v>35015.271314144135</v>
      </c>
      <c r="Q71" s="10">
        <v>5.0305032811760757</v>
      </c>
      <c r="R71" s="10">
        <v>3.0920865604365755</v>
      </c>
      <c r="S71" s="14">
        <v>42094</v>
      </c>
      <c r="T71" s="2">
        <v>502.58137663664689</v>
      </c>
      <c r="U71" s="2">
        <f t="shared" si="5"/>
        <v>99.906778416641643</v>
      </c>
      <c r="W71" s="22">
        <v>42094</v>
      </c>
      <c r="X71">
        <v>72</v>
      </c>
      <c r="Y71" s="2">
        <v>107021.19416046143</v>
      </c>
      <c r="Z71" s="2">
        <v>6922.0653813481331</v>
      </c>
      <c r="AA71" s="2">
        <v>8751.0802898406982</v>
      </c>
      <c r="AB71" s="10">
        <v>15.460875947348839</v>
      </c>
      <c r="AC71" s="10">
        <v>0.79099552879021062</v>
      </c>
      <c r="AD71" s="14">
        <v>42094</v>
      </c>
      <c r="AE71" s="2">
        <v>1290.6065816507598</v>
      </c>
      <c r="AF71" s="2">
        <f t="shared" si="6"/>
        <v>83.475644332562354</v>
      </c>
      <c r="AH71" s="22">
        <v>42094</v>
      </c>
      <c r="AI71">
        <v>72</v>
      </c>
      <c r="AJ71" s="2">
        <v>107021.19416046143</v>
      </c>
      <c r="AK71" s="2">
        <v>6922.0653813481331</v>
      </c>
      <c r="AL71" s="2">
        <v>8751.0802898406982</v>
      </c>
      <c r="AM71" s="10">
        <v>15.460875947348839</v>
      </c>
      <c r="AN71" s="10">
        <v>0.79099552879021062</v>
      </c>
      <c r="AO71" s="14">
        <v>42094</v>
      </c>
      <c r="AP71" s="2">
        <v>1290.6065816507598</v>
      </c>
      <c r="AQ71" s="2">
        <f t="shared" si="7"/>
        <v>83.475644332562354</v>
      </c>
      <c r="AS71" s="22">
        <v>42094</v>
      </c>
      <c r="AT71" s="13">
        <v>160</v>
      </c>
      <c r="AU71" s="12">
        <v>-5.0100058845633804</v>
      </c>
      <c r="AV71" s="12">
        <v>15.216692954023259</v>
      </c>
      <c r="AW71" s="12">
        <v>-2.5340106328476164</v>
      </c>
      <c r="AX71" s="12">
        <v>-4.0449211593928114</v>
      </c>
      <c r="AZ71" s="22">
        <v>42094</v>
      </c>
      <c r="BA71" s="13">
        <v>226</v>
      </c>
      <c r="BB71" s="12">
        <v>-31.080471695013792</v>
      </c>
      <c r="BC71" s="12">
        <v>11.345860631118065</v>
      </c>
      <c r="BD71" s="12">
        <v>-3.385081688869418</v>
      </c>
      <c r="BE71" s="12">
        <v>-4.7700901249273064</v>
      </c>
      <c r="BG71" s="22">
        <v>42094</v>
      </c>
      <c r="BH71" s="13">
        <v>81</v>
      </c>
      <c r="BI71" s="12">
        <v>-48.283799850964392</v>
      </c>
      <c r="BJ71" s="12">
        <v>7.508469196472034</v>
      </c>
      <c r="BK71" s="12">
        <v>-8.6720424618927368</v>
      </c>
      <c r="BL71" s="12">
        <v>-11.058528879090002</v>
      </c>
      <c r="BN71" s="22">
        <v>42094</v>
      </c>
      <c r="BO71" s="13">
        <v>98</v>
      </c>
      <c r="BP71" s="12">
        <v>5.2347800923567611</v>
      </c>
      <c r="BQ71" s="12">
        <v>13.626538806532018</v>
      </c>
      <c r="BR71" s="12">
        <v>4.4285583558710151</v>
      </c>
      <c r="BS71" s="12">
        <v>4.2854721571564003</v>
      </c>
      <c r="BU71" s="22">
        <v>42094</v>
      </c>
      <c r="BV71" s="13">
        <v>147</v>
      </c>
      <c r="BW71" s="12">
        <v>-1.1272609822617685</v>
      </c>
      <c r="BX71" s="12">
        <v>10.001321583665156</v>
      </c>
      <c r="BY71" s="12">
        <v>0.42161571212133708</v>
      </c>
      <c r="BZ71" s="12">
        <v>-1.0889233443658219</v>
      </c>
      <c r="CB71" s="22">
        <v>42094</v>
      </c>
      <c r="CC71" s="13">
        <v>56</v>
      </c>
      <c r="CD71" s="12">
        <v>23.476832621360973</v>
      </c>
      <c r="CE71" s="12">
        <v>6.3633035346269518</v>
      </c>
      <c r="CF71" s="12">
        <v>-8.4656699889082425</v>
      </c>
      <c r="CG71" s="12">
        <v>-11.771497462553437</v>
      </c>
    </row>
    <row r="72" spans="1:85">
      <c r="A72" s="22">
        <v>42185</v>
      </c>
      <c r="B72">
        <v>170</v>
      </c>
      <c r="C72" s="2">
        <v>488141.10820007324</v>
      </c>
      <c r="D72" s="2">
        <v>129188.86018753052</v>
      </c>
      <c r="E72" s="2">
        <v>30424.966104984283</v>
      </c>
      <c r="F72" s="10">
        <v>3.7785077404622021</v>
      </c>
      <c r="G72" s="10">
        <v>4.2461463964085242</v>
      </c>
      <c r="H72" s="14">
        <v>42185</v>
      </c>
      <c r="I72" s="2">
        <v>349.66128723708323</v>
      </c>
      <c r="J72" s="2">
        <f t="shared" si="4"/>
        <v>92.539518575741027</v>
      </c>
      <c r="L72" s="22">
        <v>42185</v>
      </c>
      <c r="M72">
        <v>215</v>
      </c>
      <c r="N72" s="2">
        <v>519827.37188339233</v>
      </c>
      <c r="O72" s="2">
        <v>90864.420410633087</v>
      </c>
      <c r="P72" s="2">
        <v>32682.896588087082</v>
      </c>
      <c r="Q72" s="10">
        <v>5.7209122067162976</v>
      </c>
      <c r="R72" s="10">
        <v>2.7801825999643244</v>
      </c>
      <c r="S72" s="14">
        <v>42185</v>
      </c>
      <c r="T72" s="2">
        <v>503.88126785040203</v>
      </c>
      <c r="U72" s="2">
        <f t="shared" si="5"/>
        <v>88.077084500414131</v>
      </c>
      <c r="W72" s="22">
        <v>42185</v>
      </c>
      <c r="X72">
        <v>75</v>
      </c>
      <c r="Y72" s="2">
        <v>130516.1847076416</v>
      </c>
      <c r="Z72" s="2">
        <v>1872.4389066696167</v>
      </c>
      <c r="AA72" s="2">
        <v>10480.688261508942</v>
      </c>
      <c r="AB72" s="10">
        <v>69.70384146726694</v>
      </c>
      <c r="AC72" s="10">
        <v>0.17865610157934753</v>
      </c>
      <c r="AD72" s="14">
        <v>42185</v>
      </c>
      <c r="AE72" s="2">
        <v>1192.8083294369437</v>
      </c>
      <c r="AF72" s="2">
        <f t="shared" si="6"/>
        <v>17.112519257594847</v>
      </c>
      <c r="AH72" s="22">
        <v>42185</v>
      </c>
      <c r="AI72">
        <v>74</v>
      </c>
      <c r="AJ72" s="2">
        <v>109836.1847076416</v>
      </c>
      <c r="AK72" s="2">
        <v>-707.7610445022583</v>
      </c>
      <c r="AL72" s="2">
        <v>8844.8882126808167</v>
      </c>
      <c r="AM72" s="10">
        <v>-155.18823133997896</v>
      </c>
      <c r="AN72" s="10">
        <v>-8.0019218726535085E-2</v>
      </c>
      <c r="AO72" s="14">
        <v>42185</v>
      </c>
      <c r="AP72" s="2">
        <v>1401.3093709230257</v>
      </c>
      <c r="AQ72" s="2">
        <f t="shared" si="7"/>
        <v>-9.0297399411241699</v>
      </c>
      <c r="AS72" s="22">
        <v>42185</v>
      </c>
      <c r="AT72" s="13">
        <v>169</v>
      </c>
      <c r="AU72" s="12">
        <v>-7.4482689032440428</v>
      </c>
      <c r="AV72" s="12">
        <v>9.6488534240309001</v>
      </c>
      <c r="AW72" s="12">
        <v>-3.7831553742155744</v>
      </c>
      <c r="AX72" s="12">
        <v>-6.3006903465373743</v>
      </c>
      <c r="AZ72" s="22">
        <v>42185</v>
      </c>
      <c r="BA72" s="13">
        <v>209</v>
      </c>
      <c r="BB72" s="12">
        <v>-23.557620167749967</v>
      </c>
      <c r="BC72" s="12">
        <v>12.536914738140293</v>
      </c>
      <c r="BD72" s="12">
        <v>-2.9862361154425865</v>
      </c>
      <c r="BE72" s="12">
        <v>-4.4762458458362353</v>
      </c>
      <c r="BG72" s="22">
        <v>42185</v>
      </c>
      <c r="BH72" s="13">
        <v>87</v>
      </c>
      <c r="BI72" s="12">
        <v>-226.80761245036686</v>
      </c>
      <c r="BJ72" s="12">
        <v>7.2610902239669928</v>
      </c>
      <c r="BK72" s="12">
        <v>-7.0517919568075076</v>
      </c>
      <c r="BL72" s="12">
        <v>-8.7883490374413231</v>
      </c>
      <c r="BN72" s="22">
        <v>42185</v>
      </c>
      <c r="BO72" s="13">
        <v>109</v>
      </c>
      <c r="BP72" s="12">
        <v>-1.8305004196660368</v>
      </c>
      <c r="BQ72" s="12">
        <v>6.3986057343450087</v>
      </c>
      <c r="BR72" s="12">
        <v>2.1213015738998919</v>
      </c>
      <c r="BS72" s="12">
        <v>1.9376059144182056</v>
      </c>
      <c r="BU72" s="22">
        <v>42185</v>
      </c>
      <c r="BV72" s="13">
        <v>133</v>
      </c>
      <c r="BW72" s="12">
        <v>4.7948801954077247</v>
      </c>
      <c r="BX72" s="12">
        <v>12.227785899509392</v>
      </c>
      <c r="BY72" s="12">
        <v>1.8591257298552488</v>
      </c>
      <c r="BZ72" s="12">
        <v>0.30163603623536428</v>
      </c>
      <c r="CB72" s="22">
        <v>42185</v>
      </c>
      <c r="CC72" s="13">
        <v>58</v>
      </c>
      <c r="CD72" s="12">
        <v>-1.2000640459938767</v>
      </c>
      <c r="CE72" s="12">
        <v>4.5908346747285167</v>
      </c>
      <c r="CF72" s="12">
        <v>-4.1429753298397269</v>
      </c>
      <c r="CG72" s="12">
        <v>-6.9197324201418002</v>
      </c>
    </row>
    <row r="73" spans="1:85">
      <c r="A73" s="22">
        <v>42277</v>
      </c>
      <c r="B73">
        <v>159</v>
      </c>
      <c r="C73" s="2">
        <v>509558.69898986816</v>
      </c>
      <c r="D73" s="2">
        <v>104288.52017211914</v>
      </c>
      <c r="E73" s="2">
        <v>30028.722988605499</v>
      </c>
      <c r="F73" s="10">
        <v>4.88604784255147</v>
      </c>
      <c r="G73" s="10">
        <v>3.4729588804589451</v>
      </c>
      <c r="H73" s="14">
        <v>42277</v>
      </c>
      <c r="I73" s="2">
        <v>504.71789194835179</v>
      </c>
      <c r="J73" s="2">
        <f t="shared" si="4"/>
        <v>103.29777935305492</v>
      </c>
      <c r="L73" s="22">
        <v>42277</v>
      </c>
      <c r="M73">
        <v>205</v>
      </c>
      <c r="N73" s="2">
        <v>524490.39588928223</v>
      </c>
      <c r="O73" s="2">
        <v>87203.114918708801</v>
      </c>
      <c r="P73" s="2">
        <v>33098.914631783962</v>
      </c>
      <c r="Q73" s="10">
        <v>6.0145832677905471</v>
      </c>
      <c r="R73" s="10">
        <v>2.634621584689973</v>
      </c>
      <c r="S73" s="14">
        <v>42277</v>
      </c>
      <c r="T73" s="2">
        <v>644.74017484168428</v>
      </c>
      <c r="U73" s="2">
        <f t="shared" si="5"/>
        <v>107.1961507781285</v>
      </c>
      <c r="W73" s="22">
        <v>42277</v>
      </c>
      <c r="X73">
        <v>83</v>
      </c>
      <c r="Y73" s="2">
        <v>148589.19990539551</v>
      </c>
      <c r="Z73" s="2">
        <v>-8107.9654493331909</v>
      </c>
      <c r="AA73" s="2">
        <v>11463.507054328918</v>
      </c>
      <c r="AB73" s="10">
        <v>-18.326323765676094</v>
      </c>
      <c r="AC73" s="10">
        <v>-0.70728490076441419</v>
      </c>
      <c r="AD73" s="14">
        <v>42277</v>
      </c>
      <c r="AE73" s="2">
        <v>1705.4881496077796</v>
      </c>
      <c r="AF73" s="2">
        <f t="shared" si="6"/>
        <v>-93.062207751782609</v>
      </c>
      <c r="AH73" s="22">
        <v>42277</v>
      </c>
      <c r="AI73">
        <v>82</v>
      </c>
      <c r="AJ73" s="2">
        <v>127780.19990539551</v>
      </c>
      <c r="AK73" s="2">
        <v>-10727.565546989441</v>
      </c>
      <c r="AL73" s="2">
        <v>9856.3071031570435</v>
      </c>
      <c r="AM73" s="10">
        <v>-11.911388408272691</v>
      </c>
      <c r="AN73" s="10">
        <v>-1.0883960325823581</v>
      </c>
      <c r="AO73" s="14">
        <v>42277</v>
      </c>
      <c r="AP73" s="2">
        <v>2037.7935704150116</v>
      </c>
      <c r="AQ73" s="2">
        <f t="shared" si="7"/>
        <v>-171.0794326041559</v>
      </c>
      <c r="AS73" s="22">
        <v>42277</v>
      </c>
      <c r="AT73" s="13">
        <v>160</v>
      </c>
      <c r="AU73" s="12">
        <v>-18.74264907602576</v>
      </c>
      <c r="AV73" s="12">
        <v>11.950013851956442</v>
      </c>
      <c r="AW73" s="12">
        <v>-8.3472656494398283</v>
      </c>
      <c r="AX73" s="12">
        <v>-11.235074824120407</v>
      </c>
      <c r="AZ73" s="22">
        <v>42277</v>
      </c>
      <c r="BA73" s="13">
        <v>196</v>
      </c>
      <c r="BB73" s="12">
        <v>-38.377010930294986</v>
      </c>
      <c r="BC73" s="12">
        <v>11.274707267855444</v>
      </c>
      <c r="BD73" s="12">
        <v>-3.7335766817632399</v>
      </c>
      <c r="BE73" s="12">
        <v>-6.8009435580928308</v>
      </c>
      <c r="BG73" s="22">
        <v>42277</v>
      </c>
      <c r="BH73" s="13">
        <v>94</v>
      </c>
      <c r="BI73" s="12">
        <v>-259.02141125391773</v>
      </c>
      <c r="BJ73" s="12">
        <v>7.8423655817408955</v>
      </c>
      <c r="BK73" s="12">
        <v>-11.872532282517479</v>
      </c>
      <c r="BL73" s="12">
        <v>-12.516404152046634</v>
      </c>
      <c r="BN73" s="22">
        <v>42277</v>
      </c>
      <c r="BO73" s="13">
        <v>100</v>
      </c>
      <c r="BP73" s="12">
        <v>-6.9392679945927904</v>
      </c>
      <c r="BQ73" s="12">
        <v>10.243122188684662</v>
      </c>
      <c r="BR73" s="12">
        <v>0.718427864552873</v>
      </c>
      <c r="BS73" s="12">
        <v>-0.38146421513045592</v>
      </c>
      <c r="BU73" s="22">
        <v>42277</v>
      </c>
      <c r="BV73" s="13">
        <v>127</v>
      </c>
      <c r="BW73" s="12">
        <v>-6.0569878799866972</v>
      </c>
      <c r="BX73" s="12">
        <v>11.217998678544227</v>
      </c>
      <c r="BY73" s="12">
        <v>2.5451241498982258</v>
      </c>
      <c r="BZ73" s="12">
        <v>0.43081673867058079</v>
      </c>
      <c r="CB73" s="22">
        <v>42277</v>
      </c>
      <c r="CC73" s="13">
        <v>59</v>
      </c>
      <c r="CD73" s="12">
        <v>-13.458470800510241</v>
      </c>
      <c r="CE73" s="12">
        <v>7.4480030380507545</v>
      </c>
      <c r="CF73" s="12">
        <v>-8.5286763725792589</v>
      </c>
      <c r="CG73" s="12">
        <v>-10.304651790397457</v>
      </c>
    </row>
    <row r="74" spans="1:85">
      <c r="A74" s="22">
        <v>42369</v>
      </c>
      <c r="B74">
        <v>149</v>
      </c>
      <c r="C74" s="2">
        <v>460525.81001281738</v>
      </c>
      <c r="D74" s="2">
        <v>115613.31092643738</v>
      </c>
      <c r="E74" s="2">
        <v>27830.326987147331</v>
      </c>
      <c r="F74" s="10">
        <v>3.9833286178080436</v>
      </c>
      <c r="G74" s="10">
        <v>4.1542203575197014</v>
      </c>
      <c r="H74" s="14">
        <v>42369</v>
      </c>
      <c r="I74" s="2">
        <v>436.8908807673468</v>
      </c>
      <c r="J74" s="2">
        <f t="shared" si="4"/>
        <v>109.67984886161871</v>
      </c>
      <c r="L74" s="22">
        <v>42369</v>
      </c>
      <c r="M74">
        <v>193</v>
      </c>
      <c r="N74" s="2">
        <v>531605.62311935425</v>
      </c>
      <c r="O74" s="2">
        <v>65634.194937229156</v>
      </c>
      <c r="P74" s="2">
        <v>33742.967204034328</v>
      </c>
      <c r="Q74" s="10">
        <v>8.099522263170412</v>
      </c>
      <c r="R74" s="10">
        <v>1.9451222099217729</v>
      </c>
      <c r="S74" s="14">
        <v>42369</v>
      </c>
      <c r="T74" s="2">
        <v>686.64749423314981</v>
      </c>
      <c r="U74" s="2">
        <f t="shared" si="5"/>
        <v>84.776295678008793</v>
      </c>
      <c r="W74" s="22">
        <v>42369</v>
      </c>
      <c r="X74">
        <v>84</v>
      </c>
      <c r="Y74" s="2">
        <v>165363.98519134521</v>
      </c>
      <c r="Z74" s="2">
        <v>-21750.748474121094</v>
      </c>
      <c r="AA74" s="2">
        <v>12569.315044403076</v>
      </c>
      <c r="AB74" s="10">
        <v>-7.6026802198597565</v>
      </c>
      <c r="AC74" s="10">
        <v>-1.7304641022428959</v>
      </c>
      <c r="AD74" s="14">
        <v>42369</v>
      </c>
      <c r="AE74" s="2">
        <v>2500.4820899480119</v>
      </c>
      <c r="AF74" s="2">
        <f t="shared" si="6"/>
        <v>-328.89481309712869</v>
      </c>
      <c r="AH74" s="22">
        <v>42369</v>
      </c>
      <c r="AI74">
        <v>84</v>
      </c>
      <c r="AJ74" s="2">
        <v>165363.98519134521</v>
      </c>
      <c r="AK74" s="2">
        <v>-21750.748474121094</v>
      </c>
      <c r="AL74" s="2">
        <v>12569.315044403076</v>
      </c>
      <c r="AM74" s="10">
        <v>-7.6026802198597565</v>
      </c>
      <c r="AN74" s="10">
        <v>-1.7304641022428959</v>
      </c>
      <c r="AO74" s="14">
        <v>42369</v>
      </c>
      <c r="AP74" s="2">
        <v>2500.4820899480119</v>
      </c>
      <c r="AQ74" s="2">
        <f t="shared" si="7"/>
        <v>-328.89481309712869</v>
      </c>
      <c r="AS74" s="22">
        <v>42369</v>
      </c>
      <c r="AT74" s="13">
        <v>154</v>
      </c>
      <c r="AU74" s="12">
        <v>-5.7378399930233179</v>
      </c>
      <c r="AV74" s="12">
        <v>11.176121352394119</v>
      </c>
      <c r="AW74" s="12">
        <v>-7.4219797446480769</v>
      </c>
      <c r="AX74" s="12">
        <v>-10.321635442411271</v>
      </c>
      <c r="AZ74" s="22">
        <v>42369</v>
      </c>
      <c r="BA74" s="13">
        <v>178</v>
      </c>
      <c r="BB74" s="12">
        <v>-50.694327887603514</v>
      </c>
      <c r="BC74" s="12">
        <v>10.556815804145936</v>
      </c>
      <c r="BD74" s="12">
        <v>-7.9781549417809572</v>
      </c>
      <c r="BE74" s="12">
        <v>-11.026538292938815</v>
      </c>
      <c r="BG74" s="22">
        <v>42369</v>
      </c>
      <c r="BH74" s="13">
        <v>96</v>
      </c>
      <c r="BI74" s="12">
        <v>-1249.6643880627723</v>
      </c>
      <c r="BJ74" s="12">
        <v>5.2025809562322944</v>
      </c>
      <c r="BK74" s="12">
        <v>-6.5801266529149078</v>
      </c>
      <c r="BL74" s="12">
        <v>-6.5714294883350117</v>
      </c>
      <c r="BN74" s="22">
        <v>42369</v>
      </c>
      <c r="BO74" s="13">
        <v>103</v>
      </c>
      <c r="BP74" s="12">
        <v>3.6101859547061466</v>
      </c>
      <c r="BQ74" s="12">
        <v>12.218791709983101</v>
      </c>
      <c r="BR74" s="12">
        <v>-0.74659248814807899</v>
      </c>
      <c r="BS74" s="12">
        <v>-2.1171325482219339</v>
      </c>
      <c r="BU74" s="22">
        <v>42369</v>
      </c>
      <c r="BV74" s="13">
        <v>122</v>
      </c>
      <c r="BW74" s="12">
        <v>-5.9314154181407179</v>
      </c>
      <c r="BX74" s="12">
        <v>11.101084083466883</v>
      </c>
      <c r="BY74" s="12">
        <v>-2.9164513739129538</v>
      </c>
      <c r="BZ74" s="12">
        <v>-4.8754068875821126</v>
      </c>
      <c r="CB74" s="22">
        <v>42369</v>
      </c>
      <c r="CC74" s="13">
        <v>53</v>
      </c>
      <c r="CD74" s="12">
        <v>2.4626895270919067</v>
      </c>
      <c r="CE74" s="12">
        <v>8.297517308865455</v>
      </c>
      <c r="CF74" s="12">
        <v>-0.6573201095505965</v>
      </c>
      <c r="CG74" s="12">
        <v>-0.2242301914553102</v>
      </c>
    </row>
    <row r="75" spans="1:85">
      <c r="A75" s="22">
        <v>42460</v>
      </c>
      <c r="B75">
        <v>146</v>
      </c>
      <c r="C75" s="2">
        <v>529888.31874656677</v>
      </c>
      <c r="D75" s="2">
        <v>110229.43604660034</v>
      </c>
      <c r="E75" s="2">
        <v>30860.275997519493</v>
      </c>
      <c r="F75" s="10">
        <v>4.80713988704934</v>
      </c>
      <c r="G75" s="10">
        <v>3.5718875636582261</v>
      </c>
      <c r="H75" s="14">
        <v>42460</v>
      </c>
      <c r="I75" s="2">
        <v>434.46142831656579</v>
      </c>
      <c r="J75" s="2">
        <f t="shared" si="4"/>
        <v>90.378361879383874</v>
      </c>
      <c r="L75" s="22">
        <v>42460</v>
      </c>
      <c r="M75">
        <v>189</v>
      </c>
      <c r="N75" s="2">
        <v>507218.36581134796</v>
      </c>
      <c r="O75" s="2">
        <v>87942.762881278992</v>
      </c>
      <c r="P75" s="2">
        <v>32107.959711488336</v>
      </c>
      <c r="Q75" s="10">
        <v>5.7675964365149959</v>
      </c>
      <c r="R75" s="10">
        <v>2.7389707621257782</v>
      </c>
      <c r="S75" s="14">
        <v>42460</v>
      </c>
      <c r="T75" s="2">
        <v>635.47152866055433</v>
      </c>
      <c r="U75" s="2">
        <f t="shared" si="5"/>
        <v>110.17961045910673</v>
      </c>
      <c r="W75" s="22">
        <v>42460</v>
      </c>
      <c r="X75">
        <v>93</v>
      </c>
      <c r="Y75" s="2">
        <v>184967.95232391357</v>
      </c>
      <c r="Z75" s="2">
        <v>-37402.815052509308</v>
      </c>
      <c r="AA75" s="2">
        <v>13997.09253692627</v>
      </c>
      <c r="AB75" s="10">
        <v>-4.9452949481005524</v>
      </c>
      <c r="AC75" s="10">
        <v>-2.6721845950389698</v>
      </c>
      <c r="AD75" s="14">
        <v>42460</v>
      </c>
      <c r="AE75" s="2">
        <v>2437.4343724403702</v>
      </c>
      <c r="AF75" s="2">
        <f t="shared" si="6"/>
        <v>-492.87947392835872</v>
      </c>
      <c r="AH75" s="22">
        <v>42460</v>
      </c>
      <c r="AI75">
        <v>93</v>
      </c>
      <c r="AJ75" s="2">
        <v>184967.95232391357</v>
      </c>
      <c r="AK75" s="2">
        <v>-37402.815052509308</v>
      </c>
      <c r="AL75" s="2">
        <v>13997.09253692627</v>
      </c>
      <c r="AM75" s="10">
        <v>-4.9452949481005524</v>
      </c>
      <c r="AN75" s="10">
        <v>-2.6721845950389698</v>
      </c>
      <c r="AO75" s="14">
        <v>42460</v>
      </c>
      <c r="AP75" s="2">
        <v>2437.4343724403702</v>
      </c>
      <c r="AQ75" s="2">
        <f t="shared" si="7"/>
        <v>-492.87947392835872</v>
      </c>
      <c r="AS75" s="22">
        <v>42460</v>
      </c>
      <c r="AT75" s="13">
        <v>153</v>
      </c>
      <c r="AU75" s="12">
        <v>-3.2931772956064957</v>
      </c>
      <c r="AV75" s="12">
        <v>8.6702745077899657</v>
      </c>
      <c r="AW75" s="12">
        <v>-6.0886824984599404</v>
      </c>
      <c r="AX75" s="12">
        <v>-8.83002847897062</v>
      </c>
      <c r="AZ75" s="22">
        <v>42460</v>
      </c>
      <c r="BA75" s="13">
        <v>178</v>
      </c>
      <c r="BB75" s="12">
        <v>-7.0368299608356653</v>
      </c>
      <c r="BC75" s="12">
        <v>6.5667413347692438</v>
      </c>
      <c r="BD75" s="12">
        <v>-4.7220581351878117</v>
      </c>
      <c r="BE75" s="12">
        <v>-5.8667898180057021</v>
      </c>
      <c r="BG75" s="22">
        <v>42460</v>
      </c>
      <c r="BH75" s="13">
        <v>99</v>
      </c>
      <c r="BI75" s="12">
        <v>491.28646352581092</v>
      </c>
      <c r="BJ75" s="12">
        <v>3.3547905780517029</v>
      </c>
      <c r="BK75" s="12">
        <v>-10.410861553368655</v>
      </c>
      <c r="BL75" s="12">
        <v>-12.180671655431452</v>
      </c>
      <c r="BN75" s="22">
        <v>42460</v>
      </c>
      <c r="BO75" s="13">
        <v>104</v>
      </c>
      <c r="BP75" s="12">
        <v>3.2260092247303529</v>
      </c>
      <c r="BQ75" s="12">
        <v>9.7390829272857804</v>
      </c>
      <c r="BR75" s="12">
        <v>-0.94444166288573106</v>
      </c>
      <c r="BS75" s="12">
        <v>-2.0038356476919983</v>
      </c>
      <c r="BU75" s="22">
        <v>42460</v>
      </c>
      <c r="BV75" s="13">
        <v>125</v>
      </c>
      <c r="BW75" s="12">
        <v>6.7478624918484886</v>
      </c>
      <c r="BX75" s="12">
        <v>5.4746906910125626</v>
      </c>
      <c r="BY75" s="12">
        <v>8.166927253767664E-2</v>
      </c>
      <c r="BZ75" s="12">
        <v>-0.66831752787577248</v>
      </c>
      <c r="CB75" s="22">
        <v>42460</v>
      </c>
      <c r="CC75" s="13">
        <v>50</v>
      </c>
      <c r="CD75" s="12">
        <v>15.610693524324013</v>
      </c>
      <c r="CE75" s="12">
        <v>6.9437874108809305</v>
      </c>
      <c r="CF75" s="12">
        <v>-4.1547682770910699</v>
      </c>
      <c r="CG75" s="12">
        <v>-5.6672409162756399</v>
      </c>
    </row>
    <row r="76" spans="1:85">
      <c r="A76" s="22">
        <v>42551</v>
      </c>
      <c r="B76">
        <v>146</v>
      </c>
      <c r="C76" s="2">
        <v>540226.44871902466</v>
      </c>
      <c r="D76" s="2">
        <v>113526.3851685524</v>
      </c>
      <c r="E76" s="2">
        <v>31638.045038938522</v>
      </c>
      <c r="F76" s="10">
        <v>4.7585981700813562</v>
      </c>
      <c r="G76" s="10">
        <v>3.5882869826131736</v>
      </c>
      <c r="H76" s="14">
        <v>42551</v>
      </c>
      <c r="I76" s="2">
        <v>401.0096858870283</v>
      </c>
      <c r="J76" s="2">
        <f t="shared" si="4"/>
        <v>84.270550181834821</v>
      </c>
      <c r="L76" s="22">
        <v>42551</v>
      </c>
      <c r="M76">
        <v>192</v>
      </c>
      <c r="N76" s="2">
        <v>516900.593334198</v>
      </c>
      <c r="O76" s="2">
        <v>75237.415890693665</v>
      </c>
      <c r="P76" s="2">
        <v>32336.141423924826</v>
      </c>
      <c r="Q76" s="10">
        <v>6.8702597931481444</v>
      </c>
      <c r="R76" s="10">
        <v>2.3267283162927748</v>
      </c>
      <c r="S76" s="14">
        <v>42551</v>
      </c>
      <c r="T76" s="2">
        <v>602.03983214995787</v>
      </c>
      <c r="U76" s="2">
        <f t="shared" si="5"/>
        <v>87.629849565570282</v>
      </c>
      <c r="W76" s="22">
        <v>42551</v>
      </c>
      <c r="X76">
        <v>85</v>
      </c>
      <c r="Y76" s="2">
        <v>161156.20356750488</v>
      </c>
      <c r="Z76" s="2">
        <v>-16685.072564452887</v>
      </c>
      <c r="AA76" s="2">
        <v>12149.371214866638</v>
      </c>
      <c r="AB76" s="10">
        <v>-9.6587055851854053</v>
      </c>
      <c r="AC76" s="10">
        <v>-1.3733280734756146</v>
      </c>
      <c r="AD76" s="14">
        <v>42551</v>
      </c>
      <c r="AE76" s="2">
        <v>1632.6502738245733</v>
      </c>
      <c r="AF76" s="2">
        <f t="shared" si="6"/>
        <v>-169.03406563388208</v>
      </c>
      <c r="AH76" s="22">
        <v>42551</v>
      </c>
      <c r="AI76">
        <v>85</v>
      </c>
      <c r="AJ76" s="2">
        <v>161156.20356750488</v>
      </c>
      <c r="AK76" s="2">
        <v>-16685.072564452887</v>
      </c>
      <c r="AL76" s="2">
        <v>12149.371214866638</v>
      </c>
      <c r="AM76" s="10">
        <v>-9.6587055851854053</v>
      </c>
      <c r="AN76" s="10">
        <v>-1.3733280734756146</v>
      </c>
      <c r="AO76" s="14">
        <v>42551</v>
      </c>
      <c r="AP76" s="2">
        <v>1632.6502738245733</v>
      </c>
      <c r="AQ76" s="2">
        <f t="shared" si="7"/>
        <v>-169.03406563388208</v>
      </c>
      <c r="AS76" s="22">
        <v>42551</v>
      </c>
      <c r="AT76" s="13">
        <v>149</v>
      </c>
      <c r="AU76" s="12">
        <v>5.0051799436105284</v>
      </c>
      <c r="AV76" s="12">
        <v>11.790053850027938</v>
      </c>
      <c r="AW76" s="12">
        <v>-2.4395753251145624</v>
      </c>
      <c r="AX76" s="12">
        <v>-5.4047731494605067</v>
      </c>
      <c r="AZ76" s="22">
        <v>42551</v>
      </c>
      <c r="BA76" s="13">
        <v>186</v>
      </c>
      <c r="BB76" s="12">
        <v>1.2109012235412138</v>
      </c>
      <c r="BC76" s="12">
        <v>3.1143114400499661</v>
      </c>
      <c r="BD76" s="12">
        <v>-6.4798617126996749</v>
      </c>
      <c r="BE76" s="12">
        <v>-6.5488733472896854</v>
      </c>
      <c r="BG76" s="22">
        <v>42551</v>
      </c>
      <c r="BH76" s="13">
        <v>97</v>
      </c>
      <c r="BI76" s="12">
        <v>354.7678673767906</v>
      </c>
      <c r="BJ76" s="12">
        <v>1.21846778545871</v>
      </c>
      <c r="BK76" s="12">
        <v>-5.3704677097701552</v>
      </c>
      <c r="BL76" s="12">
        <v>-6.3929472523631574</v>
      </c>
      <c r="BN76" s="22">
        <v>42551</v>
      </c>
      <c r="BO76" s="13">
        <v>104</v>
      </c>
      <c r="BP76" s="12">
        <v>7.3206250001574213</v>
      </c>
      <c r="BQ76" s="12">
        <v>12.038812791338405</v>
      </c>
      <c r="BR76" s="12">
        <v>0.77141486533023329</v>
      </c>
      <c r="BS76" s="12">
        <v>-1.4877895641522754</v>
      </c>
      <c r="BU76" s="22">
        <v>42551</v>
      </c>
      <c r="BV76" s="13">
        <v>126</v>
      </c>
      <c r="BW76" s="12">
        <v>-4.1354480864114311</v>
      </c>
      <c r="BX76" s="12">
        <v>3.2578528260200024</v>
      </c>
      <c r="BY76" s="12">
        <v>-2.0686576408716739</v>
      </c>
      <c r="BZ76" s="12">
        <v>-2.1970360795207533</v>
      </c>
      <c r="CB76" s="22">
        <v>42551</v>
      </c>
      <c r="CC76" s="13">
        <v>54</v>
      </c>
      <c r="CD76" s="12">
        <v>4.1730558418845618</v>
      </c>
      <c r="CE76" s="12">
        <v>5.4451632769494607</v>
      </c>
      <c r="CF76" s="12">
        <v>-0.23014665612658414</v>
      </c>
      <c r="CG76" s="12">
        <v>-0.50673533150591421</v>
      </c>
    </row>
    <row r="77" spans="1:85">
      <c r="A77" s="22">
        <v>42643</v>
      </c>
      <c r="B77">
        <v>141</v>
      </c>
      <c r="C77" s="2">
        <v>577061.1619720459</v>
      </c>
      <c r="D77" s="2">
        <v>127951.23525619507</v>
      </c>
      <c r="E77" s="2">
        <v>33869.075974285603</v>
      </c>
      <c r="F77" s="10">
        <v>4.5100085264249614</v>
      </c>
      <c r="G77" s="10">
        <v>3.7778188974904245</v>
      </c>
      <c r="H77" s="14">
        <v>42643</v>
      </c>
      <c r="I77" s="2">
        <v>320.61514444899115</v>
      </c>
      <c r="J77" s="2">
        <f t="shared" si="4"/>
        <v>71.089698072730599</v>
      </c>
      <c r="L77" s="22">
        <v>42643</v>
      </c>
      <c r="M77">
        <v>187</v>
      </c>
      <c r="N77" s="2">
        <v>515219.82963562012</v>
      </c>
      <c r="O77" s="2">
        <v>82203.542329788208</v>
      </c>
      <c r="P77" s="2">
        <v>33389.588423448615</v>
      </c>
      <c r="Q77" s="10">
        <v>6.2676110424613567</v>
      </c>
      <c r="R77" s="10">
        <v>2.46195135104028</v>
      </c>
      <c r="S77" s="14">
        <v>42643</v>
      </c>
      <c r="T77" s="2">
        <v>490.76920479950064</v>
      </c>
      <c r="U77" s="2">
        <f t="shared" si="5"/>
        <v>78.30243476735761</v>
      </c>
      <c r="W77" s="22">
        <v>42643</v>
      </c>
      <c r="X77">
        <v>70</v>
      </c>
      <c r="Y77" s="2">
        <v>138572.15534973145</v>
      </c>
      <c r="Z77" s="2">
        <v>-8186.3310804367065</v>
      </c>
      <c r="AA77" s="2">
        <v>10463.587423324585</v>
      </c>
      <c r="AB77" s="10">
        <v>-16.927260086131184</v>
      </c>
      <c r="AC77" s="10">
        <v>-0.78236371038372532</v>
      </c>
      <c r="AD77" s="14">
        <v>42643</v>
      </c>
      <c r="AE77" s="2">
        <v>1329.4285646587487</v>
      </c>
      <c r="AF77" s="2">
        <f t="shared" si="6"/>
        <v>-78.537728958744708</v>
      </c>
      <c r="AH77" s="22">
        <v>42643</v>
      </c>
      <c r="AI77">
        <v>70</v>
      </c>
      <c r="AJ77" s="2">
        <v>138572.15534973145</v>
      </c>
      <c r="AK77" s="2">
        <v>-8186.3310804367065</v>
      </c>
      <c r="AL77" s="2">
        <v>10463.587423324585</v>
      </c>
      <c r="AM77" s="10">
        <v>-16.927260086131184</v>
      </c>
      <c r="AN77" s="10">
        <v>-0.78236371038372532</v>
      </c>
      <c r="AO77" s="14">
        <v>42643</v>
      </c>
      <c r="AP77" s="2">
        <v>1329.4285646587487</v>
      </c>
      <c r="AQ77" s="2">
        <f t="shared" si="7"/>
        <v>-78.537728958744708</v>
      </c>
      <c r="AS77" s="22">
        <v>42643</v>
      </c>
      <c r="AT77" s="13">
        <v>149</v>
      </c>
      <c r="AU77" s="12">
        <v>19.790099704054093</v>
      </c>
      <c r="AV77" s="12">
        <v>10.748840092570045</v>
      </c>
      <c r="AW77" s="12">
        <v>0.49232155718728077</v>
      </c>
      <c r="AX77" s="12">
        <v>-1.5949037944878675</v>
      </c>
      <c r="AZ77" s="22">
        <v>42643</v>
      </c>
      <c r="BA77" s="13">
        <v>181</v>
      </c>
      <c r="BB77" s="12">
        <v>45.926157679776537</v>
      </c>
      <c r="BC77" s="12">
        <v>2.6558365711369936</v>
      </c>
      <c r="BD77" s="12">
        <v>-5.3623281608202618</v>
      </c>
      <c r="BE77" s="12">
        <v>-6.3859528583023568</v>
      </c>
      <c r="BG77" s="22">
        <v>42643</v>
      </c>
      <c r="BH77" s="13">
        <v>77</v>
      </c>
      <c r="BI77" s="12">
        <v>338.58252015024749</v>
      </c>
      <c r="BJ77" s="12">
        <v>0.76009763960902532</v>
      </c>
      <c r="BK77" s="12">
        <v>-5.3775659673347631</v>
      </c>
      <c r="BL77" s="12">
        <v>-4.799725262358967</v>
      </c>
      <c r="BN77" s="22">
        <v>42643</v>
      </c>
      <c r="BO77" s="13">
        <v>102</v>
      </c>
      <c r="BP77" s="12">
        <v>15.224295860490123</v>
      </c>
      <c r="BQ77" s="12">
        <v>10.593790149114923</v>
      </c>
      <c r="BR77" s="12">
        <v>5.0696884870506276</v>
      </c>
      <c r="BS77" s="12">
        <v>3.035826782966855</v>
      </c>
      <c r="BU77" s="22">
        <v>42643</v>
      </c>
      <c r="BV77" s="13">
        <v>119</v>
      </c>
      <c r="BW77" s="12">
        <v>16.379411922372356</v>
      </c>
      <c r="BX77" s="12">
        <v>3.5559733004215888</v>
      </c>
      <c r="BY77" s="12">
        <v>-2.5984014415712298</v>
      </c>
      <c r="BZ77" s="12">
        <v>-2.7612425236149818</v>
      </c>
      <c r="CB77" s="22">
        <v>42643</v>
      </c>
      <c r="CC77" s="13">
        <v>42</v>
      </c>
      <c r="CD77" s="12">
        <v>2.7066403908541776</v>
      </c>
      <c r="CE77" s="12">
        <v>4.2493138001924224</v>
      </c>
      <c r="CF77" s="12">
        <v>-2.3041470861542845</v>
      </c>
      <c r="CG77" s="12">
        <v>1.0510737324457065</v>
      </c>
    </row>
    <row r="78" spans="1:85">
      <c r="A78" s="22">
        <v>42735</v>
      </c>
      <c r="B78">
        <v>138</v>
      </c>
      <c r="C78" s="2">
        <v>539147.0176486969</v>
      </c>
      <c r="D78" s="2">
        <v>134713.39083099365</v>
      </c>
      <c r="E78" s="2">
        <v>33122.082068502903</v>
      </c>
      <c r="F78" s="10">
        <v>4.0021783604652228</v>
      </c>
      <c r="G78" s="10">
        <v>4.0671776174088388</v>
      </c>
      <c r="H78" s="14">
        <v>42735</v>
      </c>
      <c r="I78" s="2">
        <v>274.42712914419997</v>
      </c>
      <c r="J78" s="2">
        <f t="shared" si="4"/>
        <v>68.569440046719933</v>
      </c>
      <c r="L78" s="22">
        <v>42735</v>
      </c>
      <c r="M78">
        <v>182</v>
      </c>
      <c r="N78" s="2">
        <v>458042.77167892456</v>
      </c>
      <c r="O78" s="2">
        <v>87861.709697723389</v>
      </c>
      <c r="P78" s="2">
        <v>30108.120756511576</v>
      </c>
      <c r="Q78" s="10">
        <v>5.2132239772565345</v>
      </c>
      <c r="R78" s="10">
        <v>2.9182063672546308</v>
      </c>
      <c r="S78" s="14">
        <v>42735</v>
      </c>
      <c r="T78" s="2">
        <v>393.83862751883777</v>
      </c>
      <c r="U78" s="2">
        <f t="shared" si="5"/>
        <v>75.546078441482166</v>
      </c>
      <c r="W78" s="22">
        <v>42735</v>
      </c>
      <c r="X78">
        <v>69</v>
      </c>
      <c r="Y78" s="2">
        <v>148786.74685668945</v>
      </c>
      <c r="Z78" s="2">
        <v>6382.2350484728813</v>
      </c>
      <c r="AA78" s="2">
        <v>11834.725606918335</v>
      </c>
      <c r="AB78" s="10">
        <v>23.312639808258179</v>
      </c>
      <c r="AC78" s="10">
        <v>0.53928035684595499</v>
      </c>
      <c r="AD78" s="14">
        <v>42735</v>
      </c>
      <c r="AE78" s="2">
        <v>1091.6946167119788</v>
      </c>
      <c r="AF78" s="2">
        <f t="shared" si="6"/>
        <v>46.82844266848155</v>
      </c>
      <c r="AH78" s="22">
        <v>42735</v>
      </c>
      <c r="AI78">
        <v>69</v>
      </c>
      <c r="AJ78" s="2">
        <v>148786.74685668945</v>
      </c>
      <c r="AK78" s="2">
        <v>6382.2350484728813</v>
      </c>
      <c r="AL78" s="2">
        <v>11834.725606918335</v>
      </c>
      <c r="AM78" s="10">
        <v>23.312639808258179</v>
      </c>
      <c r="AN78" s="10">
        <v>0.53928035684595499</v>
      </c>
      <c r="AO78" s="14">
        <v>42735</v>
      </c>
      <c r="AP78" s="2">
        <v>1091.6946167119788</v>
      </c>
      <c r="AQ78" s="2">
        <f t="shared" si="7"/>
        <v>46.82844266848155</v>
      </c>
      <c r="AS78" s="22">
        <v>42735</v>
      </c>
      <c r="AT78" s="13">
        <v>141</v>
      </c>
      <c r="AU78" s="12">
        <v>36.351084683045961</v>
      </c>
      <c r="AV78" s="12">
        <v>7.0027015424411365</v>
      </c>
      <c r="AW78" s="12">
        <v>2.354873533793933</v>
      </c>
      <c r="AX78" s="12">
        <v>0.81337981150821914</v>
      </c>
      <c r="AZ78" s="22">
        <v>42735</v>
      </c>
      <c r="BA78" s="13">
        <v>174</v>
      </c>
      <c r="BB78" s="12">
        <v>43.618759693977005</v>
      </c>
      <c r="BC78" s="12">
        <v>2.1088777151252902</v>
      </c>
      <c r="BD78" s="12">
        <v>-2.3859615758509811</v>
      </c>
      <c r="BE78" s="12">
        <v>-3.1692168417819744</v>
      </c>
      <c r="BG78" s="22">
        <v>42735</v>
      </c>
      <c r="BH78" s="13">
        <v>79</v>
      </c>
      <c r="BI78" s="12">
        <v>153.23463823398188</v>
      </c>
      <c r="BJ78" s="12">
        <v>-3.6188099137406171</v>
      </c>
      <c r="BK78" s="12">
        <v>-6.1729217499696727</v>
      </c>
      <c r="BL78" s="12">
        <v>-4.7528854317773099</v>
      </c>
      <c r="BN78" s="22">
        <v>42735</v>
      </c>
      <c r="BO78" s="13">
        <v>101</v>
      </c>
      <c r="BP78" s="12">
        <v>17.672760724740133</v>
      </c>
      <c r="BQ78" s="12">
        <v>8.3401286251884486</v>
      </c>
      <c r="BR78" s="12">
        <v>5.5433185028859189</v>
      </c>
      <c r="BS78" s="12">
        <v>5.7703172497393984</v>
      </c>
      <c r="BU78" s="22">
        <v>42735</v>
      </c>
      <c r="BV78" s="13">
        <v>113</v>
      </c>
      <c r="BW78" s="12">
        <v>0.75404985101625854</v>
      </c>
      <c r="BX78" s="12">
        <v>2.7311328971050042</v>
      </c>
      <c r="BY78" s="12">
        <v>-1.9424900863371453</v>
      </c>
      <c r="BZ78" s="12">
        <v>-3.0406532942289233</v>
      </c>
      <c r="CB78" s="22">
        <v>42735</v>
      </c>
      <c r="CC78" s="13">
        <v>43</v>
      </c>
      <c r="CD78" s="12">
        <v>9.9688451460602163</v>
      </c>
      <c r="CE78" s="12">
        <v>-1.2372675127891419</v>
      </c>
      <c r="CF78" s="12">
        <v>-1.9196943286472368</v>
      </c>
      <c r="CG78" s="12">
        <v>5.1537663811762613E-2</v>
      </c>
    </row>
    <row r="79" spans="1:85">
      <c r="A79" s="22">
        <v>42825</v>
      </c>
      <c r="B79">
        <v>140</v>
      </c>
      <c r="C79" s="2">
        <v>597916.25817108154</v>
      </c>
      <c r="D79" s="2">
        <v>166161.24402618408</v>
      </c>
      <c r="E79" s="2">
        <v>35552.078994512558</v>
      </c>
      <c r="F79" s="10">
        <v>3.59840985589191</v>
      </c>
      <c r="G79" s="10">
        <v>4.6737419786851557</v>
      </c>
      <c r="H79" s="14">
        <v>42825</v>
      </c>
      <c r="I79" s="2">
        <v>246.14021168012167</v>
      </c>
      <c r="J79" s="2">
        <f t="shared" si="4"/>
        <v>68.402494862307123</v>
      </c>
      <c r="L79" s="22">
        <v>42825</v>
      </c>
      <c r="M79">
        <v>180</v>
      </c>
      <c r="N79" s="2">
        <v>481004.02655792236</v>
      </c>
      <c r="O79" s="2">
        <v>88384.048054695129</v>
      </c>
      <c r="P79" s="2">
        <v>31681.433327011298</v>
      </c>
      <c r="Q79" s="10">
        <v>5.4422040757882044</v>
      </c>
      <c r="R79" s="10">
        <v>2.7897742864853181</v>
      </c>
      <c r="S79" s="14">
        <v>42825</v>
      </c>
      <c r="T79" s="2">
        <v>380.29446500947768</v>
      </c>
      <c r="U79" s="2">
        <f t="shared" si="5"/>
        <v>69.87875862674241</v>
      </c>
      <c r="W79" s="22">
        <v>42825</v>
      </c>
      <c r="X79">
        <v>64</v>
      </c>
      <c r="Y79" s="2">
        <v>145124.49711608887</v>
      </c>
      <c r="Z79" s="2">
        <v>7604.4094318300486</v>
      </c>
      <c r="AA79" s="2">
        <v>11540.365716934204</v>
      </c>
      <c r="AB79" s="10">
        <v>19.084256103917298</v>
      </c>
      <c r="AC79" s="10">
        <v>0.65894007333506099</v>
      </c>
      <c r="AD79" s="14">
        <v>42825</v>
      </c>
      <c r="AE79" s="2">
        <v>1036.010303151415</v>
      </c>
      <c r="AF79" s="2">
        <f t="shared" si="6"/>
        <v>54.286124515943804</v>
      </c>
      <c r="AH79" s="22">
        <v>42825</v>
      </c>
      <c r="AI79">
        <v>64</v>
      </c>
      <c r="AJ79" s="2">
        <v>145124.49711608887</v>
      </c>
      <c r="AK79" s="2">
        <v>7604.4094318300486</v>
      </c>
      <c r="AL79" s="2">
        <v>11540.365716934204</v>
      </c>
      <c r="AM79" s="10">
        <v>19.084256103917298</v>
      </c>
      <c r="AN79" s="10">
        <v>0.65894007333506099</v>
      </c>
      <c r="AO79" s="14">
        <v>42825</v>
      </c>
      <c r="AP79" s="2">
        <v>1036.010303151415</v>
      </c>
      <c r="AQ79" s="2">
        <f t="shared" si="7"/>
        <v>54.286124515943804</v>
      </c>
      <c r="AS79" s="22">
        <v>42825</v>
      </c>
      <c r="AT79" s="13">
        <v>140</v>
      </c>
      <c r="AU79" s="12">
        <v>34.786580717591313</v>
      </c>
      <c r="AV79" s="12">
        <v>8.6488170553703281</v>
      </c>
      <c r="AW79" s="12">
        <v>10.209581884507335</v>
      </c>
      <c r="AX79" s="12">
        <v>9.9573697982725093</v>
      </c>
      <c r="AZ79" s="22">
        <v>42825</v>
      </c>
      <c r="BA79" s="13">
        <v>170</v>
      </c>
      <c r="BB79" s="12">
        <v>29.686147859820093</v>
      </c>
      <c r="BC79" s="12">
        <v>4.079267046556545</v>
      </c>
      <c r="BD79" s="12">
        <v>2.2137811203608804</v>
      </c>
      <c r="BE79" s="12">
        <v>0.35702591598396616</v>
      </c>
      <c r="BG79" s="22">
        <v>42825</v>
      </c>
      <c r="BH79" s="13">
        <v>74</v>
      </c>
      <c r="BI79" s="12">
        <v>115.40368407638563</v>
      </c>
      <c r="BJ79" s="12">
        <v>-4.7239983879250662</v>
      </c>
      <c r="BK79" s="12">
        <v>-3.8234864294379833</v>
      </c>
      <c r="BL79" s="12">
        <v>-7.8189653047587075</v>
      </c>
      <c r="BN79" s="22">
        <v>42825</v>
      </c>
      <c r="BO79" s="13">
        <v>101</v>
      </c>
      <c r="BP79" s="12">
        <v>16.874583800574893</v>
      </c>
      <c r="BQ79" s="12">
        <v>12.425112835726026</v>
      </c>
      <c r="BR79" s="12">
        <v>8.4008594103918135</v>
      </c>
      <c r="BS79" s="12">
        <v>7.5046437071069283</v>
      </c>
      <c r="BU79" s="22">
        <v>42825</v>
      </c>
      <c r="BV79" s="13">
        <v>110</v>
      </c>
      <c r="BW79" s="12">
        <v>15.060837313333074</v>
      </c>
      <c r="BX79" s="12">
        <v>5.5282507376632317</v>
      </c>
      <c r="BY79" s="12">
        <v>-5.8886962526505382E-2</v>
      </c>
      <c r="BZ79" s="12">
        <v>-2.4434144684845505</v>
      </c>
      <c r="CB79" s="22">
        <v>42825</v>
      </c>
      <c r="CC79" s="13">
        <v>43</v>
      </c>
      <c r="CD79" s="12">
        <v>1.1244870997874314</v>
      </c>
      <c r="CE79" s="12">
        <v>-2.9838331488531211</v>
      </c>
      <c r="CF79" s="12">
        <v>-6.1692686563541983</v>
      </c>
      <c r="CG79" s="12">
        <v>-6.4435854282317688</v>
      </c>
    </row>
    <row r="80" spans="1:85">
      <c r="A80" s="22">
        <v>42916</v>
      </c>
      <c r="B80">
        <v>153</v>
      </c>
      <c r="C80" s="2">
        <v>593585.9977953434</v>
      </c>
      <c r="D80" s="2">
        <v>166510.29669189453</v>
      </c>
      <c r="E80" s="2">
        <v>36142.344977200031</v>
      </c>
      <c r="F80" s="10">
        <v>3.5648606097537407</v>
      </c>
      <c r="G80" s="10">
        <v>4.6070695411970526</v>
      </c>
      <c r="H80" s="14">
        <v>42916</v>
      </c>
      <c r="I80" s="2">
        <v>222.21662211381968</v>
      </c>
      <c r="J80" s="2">
        <f t="shared" si="4"/>
        <v>62.335290615800631</v>
      </c>
      <c r="L80" s="22">
        <v>42916</v>
      </c>
      <c r="M80">
        <v>197</v>
      </c>
      <c r="N80" s="2">
        <v>546406.84717154503</v>
      </c>
      <c r="O80" s="2">
        <v>102395.38041114807</v>
      </c>
      <c r="P80" s="2">
        <v>35086.628949859645</v>
      </c>
      <c r="Q80" s="10">
        <v>5.3362451018547725</v>
      </c>
      <c r="R80" s="10">
        <v>2.9183590295173589</v>
      </c>
      <c r="S80" s="14">
        <v>42916</v>
      </c>
      <c r="T80" s="2">
        <v>372.22290225778841</v>
      </c>
      <c r="U80" s="2">
        <f t="shared" si="5"/>
        <v>69.753711674227844</v>
      </c>
      <c r="W80" s="22">
        <v>42916</v>
      </c>
      <c r="X80">
        <v>64</v>
      </c>
      <c r="Y80" s="2">
        <v>150456.21183776855</v>
      </c>
      <c r="Z80" s="2">
        <v>9654.9439563751221</v>
      </c>
      <c r="AA80" s="2">
        <v>11795.143571853638</v>
      </c>
      <c r="AB80" s="10">
        <v>15.583333525040599</v>
      </c>
      <c r="AC80" s="10">
        <v>0.81855247437720013</v>
      </c>
      <c r="AD80" s="14">
        <v>42916</v>
      </c>
      <c r="AE80" s="2">
        <v>1023.691319001639</v>
      </c>
      <c r="AF80" s="2">
        <f t="shared" si="6"/>
        <v>65.691420732071634</v>
      </c>
      <c r="AH80" s="22">
        <v>42916</v>
      </c>
      <c r="AI80">
        <v>64</v>
      </c>
      <c r="AJ80" s="2">
        <v>150456.21183776855</v>
      </c>
      <c r="AK80" s="2">
        <v>9654.9439563751221</v>
      </c>
      <c r="AL80" s="2">
        <v>11795.143571853638</v>
      </c>
      <c r="AM80" s="10">
        <v>15.583333525040599</v>
      </c>
      <c r="AN80" s="10">
        <v>0.81855247437720013</v>
      </c>
      <c r="AO80" s="14">
        <v>42916</v>
      </c>
      <c r="AP80" s="2">
        <v>1023.691319001639</v>
      </c>
      <c r="AQ80" s="2">
        <f t="shared" si="7"/>
        <v>65.691420732071634</v>
      </c>
      <c r="AS80" s="22">
        <v>42916</v>
      </c>
      <c r="AT80" s="13">
        <v>148</v>
      </c>
      <c r="AU80" s="12">
        <v>20.301575645622798</v>
      </c>
      <c r="AV80" s="12">
        <v>8.7467525702372928</v>
      </c>
      <c r="AW80" s="12">
        <v>8.9652024979669278</v>
      </c>
      <c r="AX80" s="12">
        <v>8.2367487832719846</v>
      </c>
      <c r="AZ80" s="22">
        <v>42916</v>
      </c>
      <c r="BA80" s="13">
        <v>183</v>
      </c>
      <c r="BB80" s="12">
        <v>12.976843856234975</v>
      </c>
      <c r="BC80" s="12">
        <v>4.1898231779723849</v>
      </c>
      <c r="BD80" s="12">
        <v>1.6431438416450339</v>
      </c>
      <c r="BE80" s="12">
        <v>1.0576381462406914</v>
      </c>
      <c r="BG80" s="22">
        <v>42916</v>
      </c>
      <c r="BH80" s="13">
        <v>71</v>
      </c>
      <c r="BI80" s="12">
        <v>41.354376828733372</v>
      </c>
      <c r="BJ80" s="12">
        <v>-2.5001311753740874</v>
      </c>
      <c r="BK80" s="12">
        <v>-4.8281213090527242</v>
      </c>
      <c r="BL80" s="12">
        <v>-6.2982315127182336</v>
      </c>
      <c r="BN80" s="22">
        <v>42916</v>
      </c>
      <c r="BO80" s="13">
        <v>109</v>
      </c>
      <c r="BP80" s="12">
        <v>14.737660406959829</v>
      </c>
      <c r="BQ80" s="12">
        <v>13.744999232704401</v>
      </c>
      <c r="BR80" s="12">
        <v>9.8278856790018807</v>
      </c>
      <c r="BS80" s="12">
        <v>8.7161172824814273</v>
      </c>
      <c r="BU80" s="22">
        <v>42916</v>
      </c>
      <c r="BV80" s="13">
        <v>118</v>
      </c>
      <c r="BW80" s="12">
        <v>6.6985691057733554</v>
      </c>
      <c r="BX80" s="12">
        <v>5.0588081207835645</v>
      </c>
      <c r="BY80" s="12">
        <v>1.2583024871815285</v>
      </c>
      <c r="BZ80" s="12">
        <v>0.51815635971741436</v>
      </c>
      <c r="CB80" s="22">
        <v>42916</v>
      </c>
      <c r="CC80" s="13">
        <v>39</v>
      </c>
      <c r="CD80" s="12">
        <v>-52.267409639819739</v>
      </c>
      <c r="CE80" s="12">
        <v>-1.7477822038418633</v>
      </c>
      <c r="CF80" s="12">
        <v>-5.8121622612791635</v>
      </c>
      <c r="CG80" s="12">
        <v>-5.9011962144444148</v>
      </c>
    </row>
    <row r="81" spans="1:85">
      <c r="A81" s="22">
        <v>43008</v>
      </c>
      <c r="B81">
        <v>149</v>
      </c>
      <c r="C81" s="2">
        <v>606558.00035572052</v>
      </c>
      <c r="D81" s="2">
        <v>173105.60406494141</v>
      </c>
      <c r="E81" s="2">
        <v>36756.965940415859</v>
      </c>
      <c r="F81" s="10">
        <v>3.5039766830897476</v>
      </c>
      <c r="G81" s="10">
        <v>4.7094638971440341</v>
      </c>
      <c r="H81" s="14">
        <v>43008</v>
      </c>
      <c r="I81" s="2">
        <v>203.49549389806458</v>
      </c>
      <c r="J81" s="2">
        <f t="shared" si="4"/>
        <v>58.075584486659793</v>
      </c>
      <c r="L81" s="22">
        <v>43008</v>
      </c>
      <c r="M81">
        <v>190</v>
      </c>
      <c r="N81" s="2">
        <v>505616.23622894287</v>
      </c>
      <c r="O81" s="2">
        <v>98491.066921234131</v>
      </c>
      <c r="P81" s="2">
        <v>32817.693023018073</v>
      </c>
      <c r="Q81" s="10">
        <v>5.1336253330801798</v>
      </c>
      <c r="R81" s="10">
        <v>3.0011575418221281</v>
      </c>
      <c r="S81" s="14">
        <v>43008</v>
      </c>
      <c r="T81" s="2">
        <v>348.19840991128672</v>
      </c>
      <c r="U81" s="2">
        <f t="shared" si="5"/>
        <v>67.82700086575413</v>
      </c>
      <c r="W81" s="22">
        <v>43008</v>
      </c>
      <c r="X81">
        <v>63</v>
      </c>
      <c r="Y81" s="2">
        <v>165466.2629699707</v>
      </c>
      <c r="Z81" s="2">
        <v>12517.48583817482</v>
      </c>
      <c r="AA81" s="2">
        <v>12656.075838088989</v>
      </c>
      <c r="AB81" s="10">
        <v>13.218809680243059</v>
      </c>
      <c r="AC81" s="10">
        <v>0.98904952833033155</v>
      </c>
      <c r="AD81" s="14">
        <v>43008</v>
      </c>
      <c r="AE81" s="2">
        <v>908.47386240177252</v>
      </c>
      <c r="AF81" s="2">
        <f t="shared" si="6"/>
        <v>68.725844790668631</v>
      </c>
      <c r="AH81" s="22">
        <v>43008</v>
      </c>
      <c r="AI81">
        <v>63</v>
      </c>
      <c r="AJ81" s="2">
        <v>165466.2629699707</v>
      </c>
      <c r="AK81" s="2">
        <v>12517.48583817482</v>
      </c>
      <c r="AL81" s="2">
        <v>12656.075838088989</v>
      </c>
      <c r="AM81" s="10">
        <v>13.218809680243059</v>
      </c>
      <c r="AN81" s="10">
        <v>0.98904952833033155</v>
      </c>
      <c r="AO81" s="14">
        <v>43008</v>
      </c>
      <c r="AP81" s="2">
        <v>908.47386240177252</v>
      </c>
      <c r="AQ81" s="2">
        <f t="shared" si="7"/>
        <v>68.725844790668631</v>
      </c>
      <c r="AS81" s="22">
        <v>43008</v>
      </c>
      <c r="AT81" s="13">
        <v>152</v>
      </c>
      <c r="AU81" s="12">
        <v>19.358641781159751</v>
      </c>
      <c r="AV81" s="12">
        <v>2.8925052846594967</v>
      </c>
      <c r="AW81" s="12">
        <v>12.441944731830512</v>
      </c>
      <c r="AX81" s="12">
        <v>10.338211954303599</v>
      </c>
      <c r="AZ81" s="22">
        <v>43008</v>
      </c>
      <c r="BA81" s="13">
        <v>188</v>
      </c>
      <c r="BB81" s="12">
        <v>3.7680384017878223</v>
      </c>
      <c r="BC81" s="12">
        <v>2.5505909049925668</v>
      </c>
      <c r="BD81" s="12">
        <v>4.3920916444603941</v>
      </c>
      <c r="BE81" s="12">
        <v>3.3317335629691858</v>
      </c>
      <c r="BG81" s="22">
        <v>43008</v>
      </c>
      <c r="BH81" s="13">
        <v>69</v>
      </c>
      <c r="BI81" s="12">
        <v>976.21425504391857</v>
      </c>
      <c r="BJ81" s="12">
        <v>-0.28400634510792333</v>
      </c>
      <c r="BK81" s="12">
        <v>-1.558745062296063</v>
      </c>
      <c r="BL81" s="12">
        <v>-5.2826451416595033</v>
      </c>
      <c r="BN81" s="22">
        <v>43008</v>
      </c>
      <c r="BO81" s="13">
        <v>113</v>
      </c>
      <c r="BP81" s="12">
        <v>10.166369345371651</v>
      </c>
      <c r="BQ81" s="12">
        <v>6.4584880400419209</v>
      </c>
      <c r="BR81" s="12">
        <v>11.021631117058606</v>
      </c>
      <c r="BS81" s="12">
        <v>9.52568451723781</v>
      </c>
      <c r="BU81" s="22">
        <v>43008</v>
      </c>
      <c r="BV81" s="13">
        <v>120</v>
      </c>
      <c r="BW81" s="12">
        <v>1.2835700662302996</v>
      </c>
      <c r="BX81" s="12">
        <v>4.0698927928662476</v>
      </c>
      <c r="BY81" s="12">
        <v>1.5230140249678392</v>
      </c>
      <c r="BZ81" s="12">
        <v>-0.28019517304006536</v>
      </c>
      <c r="CB81" s="22">
        <v>43008</v>
      </c>
      <c r="CC81" s="13">
        <v>39</v>
      </c>
      <c r="CD81" s="12">
        <v>250.8629569167565</v>
      </c>
      <c r="CE81" s="12">
        <v>-0.85103451429590082</v>
      </c>
      <c r="CF81" s="12">
        <v>-4.2774929728812801</v>
      </c>
      <c r="CG81" s="12">
        <v>-8.496781224145467</v>
      </c>
    </row>
    <row r="82" spans="1:85">
      <c r="A82" s="22">
        <v>43100</v>
      </c>
      <c r="B82">
        <v>152</v>
      </c>
      <c r="C82" s="2">
        <v>611246.12807941437</v>
      </c>
      <c r="D82" s="2">
        <v>177883.53115844727</v>
      </c>
      <c r="E82" s="2">
        <v>36041.439005434513</v>
      </c>
      <c r="F82" s="10">
        <v>3.4362153938520335</v>
      </c>
      <c r="G82" s="10">
        <v>4.935527994085505</v>
      </c>
      <c r="H82" s="14">
        <v>43100</v>
      </c>
      <c r="I82" s="2">
        <v>218.150274647354</v>
      </c>
      <c r="J82" s="2">
        <f t="shared" si="4"/>
        <v>63.485622885474953</v>
      </c>
      <c r="L82" s="22">
        <v>43100</v>
      </c>
      <c r="M82">
        <v>184</v>
      </c>
      <c r="N82" s="2">
        <v>494904.33929443359</v>
      </c>
      <c r="O82" s="2">
        <v>95798.88293838501</v>
      </c>
      <c r="P82" s="2">
        <v>32090.306180580519</v>
      </c>
      <c r="Q82" s="10">
        <v>5.1660763060540207</v>
      </c>
      <c r="R82" s="10">
        <v>2.9852903988917938</v>
      </c>
      <c r="S82" s="14">
        <v>43100</v>
      </c>
      <c r="T82" s="2">
        <v>368.24735259664106</v>
      </c>
      <c r="U82" s="2">
        <f t="shared" si="5"/>
        <v>71.28182604757491</v>
      </c>
      <c r="W82" s="22">
        <v>43100</v>
      </c>
      <c r="X82">
        <v>52</v>
      </c>
      <c r="Y82" s="2">
        <v>147856.95994186401</v>
      </c>
      <c r="Z82" s="2">
        <v>12094.154594421387</v>
      </c>
      <c r="AA82" s="2">
        <v>11729.361280441284</v>
      </c>
      <c r="AB82" s="10">
        <v>12.225489494740318</v>
      </c>
      <c r="AC82" s="10">
        <v>1.0311008677504372</v>
      </c>
      <c r="AD82" s="14">
        <v>43100</v>
      </c>
      <c r="AE82" s="2">
        <v>870.75303661415171</v>
      </c>
      <c r="AF82" s="2">
        <f t="shared" si="6"/>
        <v>71.224390400790853</v>
      </c>
      <c r="AH82" s="22">
        <v>43100</v>
      </c>
      <c r="AI82">
        <v>52</v>
      </c>
      <c r="AJ82" s="2">
        <v>147856.95994186401</v>
      </c>
      <c r="AK82" s="2">
        <v>12094.154594421387</v>
      </c>
      <c r="AL82" s="2">
        <v>11729.361280441284</v>
      </c>
      <c r="AM82" s="10">
        <v>12.225489494740318</v>
      </c>
      <c r="AN82" s="10">
        <v>1.0311008677504372</v>
      </c>
      <c r="AO82" s="14">
        <v>43100</v>
      </c>
      <c r="AP82" s="2">
        <v>870.75303661415171</v>
      </c>
      <c r="AQ82" s="2">
        <f t="shared" si="7"/>
        <v>71.224390400790853</v>
      </c>
      <c r="AS82" s="22">
        <v>43100</v>
      </c>
      <c r="AT82" s="13">
        <v>156</v>
      </c>
      <c r="AU82" s="12">
        <v>22.722578485206036</v>
      </c>
      <c r="AV82" s="12">
        <v>4.0819623292086105</v>
      </c>
      <c r="AW82" s="12">
        <v>12.260299165602785</v>
      </c>
      <c r="AX82" s="12">
        <v>11.633662099955977</v>
      </c>
      <c r="AZ82" s="22">
        <v>43100</v>
      </c>
      <c r="BA82" s="13">
        <v>182</v>
      </c>
      <c r="BB82" s="12">
        <v>15.167978410846846</v>
      </c>
      <c r="BC82" s="12">
        <v>4.9255298047662821</v>
      </c>
      <c r="BD82" s="12">
        <v>10.064448712445827</v>
      </c>
      <c r="BE82" s="12">
        <v>9.3045600207728452</v>
      </c>
      <c r="BG82" s="22">
        <v>43100</v>
      </c>
      <c r="BH82" s="13">
        <v>57</v>
      </c>
      <c r="BI82" s="12">
        <v>493.15006069674286</v>
      </c>
      <c r="BJ82" s="12">
        <v>-1.0394805345875779</v>
      </c>
      <c r="BK82" s="12">
        <v>-3.1195624329745875</v>
      </c>
      <c r="BL82" s="12">
        <v>-5.8996773613044891</v>
      </c>
      <c r="BN82" s="22">
        <v>43100</v>
      </c>
      <c r="BO82" s="13">
        <v>113</v>
      </c>
      <c r="BP82" s="12">
        <v>17.06675515116709</v>
      </c>
      <c r="BQ82" s="12">
        <v>6.4334983429179982</v>
      </c>
      <c r="BR82" s="12">
        <v>10.371176664971848</v>
      </c>
      <c r="BS82" s="12">
        <v>10.10941871422153</v>
      </c>
      <c r="BU82" s="22">
        <v>43100</v>
      </c>
      <c r="BV82" s="13">
        <v>120</v>
      </c>
      <c r="BW82" s="12">
        <v>-2.5971597225367349</v>
      </c>
      <c r="BX82" s="12">
        <v>7.5513757508253398</v>
      </c>
      <c r="BY82" s="12">
        <v>8.7613352620594007</v>
      </c>
      <c r="BZ82" s="12">
        <v>7.6247899106477446</v>
      </c>
      <c r="CB82" s="22">
        <v>43100</v>
      </c>
      <c r="CC82" s="13">
        <v>28</v>
      </c>
      <c r="CD82" s="12">
        <v>227.90817277278242</v>
      </c>
      <c r="CE82" s="12">
        <v>-1.8625853087773647</v>
      </c>
      <c r="CF82" s="12">
        <v>-7.1109697511909875</v>
      </c>
      <c r="CG82" s="12">
        <v>-8.9230358151046296</v>
      </c>
    </row>
    <row r="83" spans="1:85">
      <c r="A83" s="22">
        <v>43190</v>
      </c>
      <c r="B83">
        <v>149</v>
      </c>
      <c r="C83" s="2">
        <v>672257.28129196167</v>
      </c>
      <c r="D83" s="2">
        <v>194964.76780700684</v>
      </c>
      <c r="E83" s="2">
        <v>37994.623016059399</v>
      </c>
      <c r="F83" s="10">
        <v>3.4480962322249971</v>
      </c>
      <c r="G83" s="10">
        <v>5.1313778721952312</v>
      </c>
      <c r="H83" s="14">
        <v>43190</v>
      </c>
      <c r="I83" s="2">
        <v>241.58557669698732</v>
      </c>
      <c r="J83" s="2">
        <f t="shared" si="4"/>
        <v>70.063467034125182</v>
      </c>
      <c r="L83" s="22">
        <v>43190</v>
      </c>
      <c r="M83">
        <v>183</v>
      </c>
      <c r="N83" s="2">
        <v>522183.58499145508</v>
      </c>
      <c r="O83" s="2">
        <v>98378.877988576889</v>
      </c>
      <c r="P83" s="2">
        <v>33856.659167405218</v>
      </c>
      <c r="Q83" s="10">
        <v>5.3078831113736387</v>
      </c>
      <c r="R83" s="10">
        <v>2.9057467691109071</v>
      </c>
      <c r="S83" s="14">
        <v>43190</v>
      </c>
      <c r="T83" s="2">
        <v>392.56382478723276</v>
      </c>
      <c r="U83" s="2">
        <f t="shared" si="5"/>
        <v>73.958641618549194</v>
      </c>
      <c r="W83" s="22">
        <v>43190</v>
      </c>
      <c r="X83">
        <v>48</v>
      </c>
      <c r="Y83" s="2">
        <v>95351.605726242065</v>
      </c>
      <c r="Z83" s="2">
        <v>3756.6969763636589</v>
      </c>
      <c r="AA83" s="2">
        <v>7757.8262939453125</v>
      </c>
      <c r="AB83" s="10">
        <v>25.381766569455603</v>
      </c>
      <c r="AC83" s="10">
        <v>0.48424608054135182</v>
      </c>
      <c r="AD83" s="14">
        <v>43190</v>
      </c>
      <c r="AE83" s="2">
        <v>942.11211124552858</v>
      </c>
      <c r="AF83" s="2">
        <f t="shared" si="6"/>
        <v>37.117672982591586</v>
      </c>
      <c r="AH83" s="22">
        <v>43190</v>
      </c>
      <c r="AI83">
        <v>48</v>
      </c>
      <c r="AJ83" s="2">
        <v>95351.605726242065</v>
      </c>
      <c r="AK83" s="2">
        <v>3756.6969763636589</v>
      </c>
      <c r="AL83" s="2">
        <v>7757.8262939453125</v>
      </c>
      <c r="AM83" s="10">
        <v>25.381766569455603</v>
      </c>
      <c r="AN83" s="10">
        <v>0.48424608054135182</v>
      </c>
      <c r="AO83" s="14">
        <v>43190</v>
      </c>
      <c r="AP83" s="2">
        <v>942.11211124552858</v>
      </c>
      <c r="AQ83" s="2">
        <f t="shared" si="7"/>
        <v>37.117672982591586</v>
      </c>
      <c r="AS83" s="22">
        <v>43190</v>
      </c>
      <c r="AT83" s="13">
        <v>153</v>
      </c>
      <c r="AU83" s="12">
        <v>17.153392929593945</v>
      </c>
      <c r="AV83" s="12">
        <v>2.3037347440404865</v>
      </c>
      <c r="AW83" s="12">
        <v>13.152118344224251</v>
      </c>
      <c r="AX83" s="12">
        <v>10.241919940818956</v>
      </c>
      <c r="AZ83" s="22">
        <v>43190</v>
      </c>
      <c r="BA83" s="13">
        <v>180</v>
      </c>
      <c r="BB83" s="12">
        <v>-0.56150340902793261</v>
      </c>
      <c r="BC83" s="12">
        <v>4.4214823258083014</v>
      </c>
      <c r="BD83" s="12">
        <v>8.0569665154571766</v>
      </c>
      <c r="BE83" s="12">
        <v>7.9450126885956873</v>
      </c>
      <c r="BG83" s="22">
        <v>43190</v>
      </c>
      <c r="BH83" s="13">
        <v>50</v>
      </c>
      <c r="BI83" s="12">
        <v>-31.141101509827639</v>
      </c>
      <c r="BJ83" s="12">
        <v>4.7822419593962495</v>
      </c>
      <c r="BK83" s="12">
        <v>-4.6586730449109766</v>
      </c>
      <c r="BL83" s="12">
        <v>-6.5617306830683457</v>
      </c>
      <c r="BN83" s="22">
        <v>43190</v>
      </c>
      <c r="BO83" s="13">
        <v>109</v>
      </c>
      <c r="BP83" s="12">
        <v>13.274059169283859</v>
      </c>
      <c r="BQ83" s="12">
        <v>6.6491863888067826</v>
      </c>
      <c r="BR83" s="12">
        <v>10.671582095545329</v>
      </c>
      <c r="BS83" s="12">
        <v>7.1520170765112523</v>
      </c>
      <c r="BU83" s="22">
        <v>43190</v>
      </c>
      <c r="BV83" s="13">
        <v>117</v>
      </c>
      <c r="BW83" s="12">
        <v>-8.4138900087820989</v>
      </c>
      <c r="BX83" s="12">
        <v>3.3670949988846122</v>
      </c>
      <c r="BY83" s="12">
        <v>6.0236420494002907</v>
      </c>
      <c r="BZ83" s="12">
        <v>5.4011631457523857</v>
      </c>
      <c r="CB83" s="22">
        <v>43190</v>
      </c>
      <c r="CC83" s="13">
        <v>24</v>
      </c>
      <c r="CD83" s="12">
        <v>-60.348333895544329</v>
      </c>
      <c r="CE83" s="12">
        <v>4.9043266306099786</v>
      </c>
      <c r="CF83" s="12">
        <v>-9.4203184386281951</v>
      </c>
      <c r="CG83" s="12">
        <v>-11.635977414467769</v>
      </c>
    </row>
    <row r="84" spans="1:85">
      <c r="A84" s="22">
        <v>43281</v>
      </c>
      <c r="B84">
        <v>149</v>
      </c>
      <c r="C84" s="2">
        <v>699738.64208889008</v>
      </c>
      <c r="D84" s="2">
        <v>208610.23909091949</v>
      </c>
      <c r="E84" s="2">
        <v>38764.168005764484</v>
      </c>
      <c r="F84" s="10">
        <v>3.3542871392037474</v>
      </c>
      <c r="G84" s="10">
        <v>5.3815224167818538</v>
      </c>
      <c r="H84" s="14">
        <v>43281</v>
      </c>
      <c r="I84" s="2">
        <v>253.35939864818434</v>
      </c>
      <c r="J84" s="2">
        <f t="shared" si="4"/>
        <v>75.533008396033651</v>
      </c>
      <c r="L84" s="22">
        <v>43281</v>
      </c>
      <c r="M84">
        <v>183</v>
      </c>
      <c r="N84" s="2">
        <v>493688.6322479248</v>
      </c>
      <c r="O84" s="2">
        <v>93961.652738332748</v>
      </c>
      <c r="P84" s="2">
        <v>32638.833984120749</v>
      </c>
      <c r="Q84" s="10">
        <v>5.2541501544546456</v>
      </c>
      <c r="R84" s="10">
        <v>2.8788299479094874</v>
      </c>
      <c r="S84" s="14">
        <v>43281</v>
      </c>
      <c r="T84" s="2">
        <v>377.91932474646768</v>
      </c>
      <c r="U84" s="2">
        <f t="shared" si="5"/>
        <v>71.927773976169092</v>
      </c>
      <c r="W84" s="22">
        <v>43281</v>
      </c>
      <c r="X84">
        <v>44</v>
      </c>
      <c r="Y84" s="2">
        <v>108579.84034729004</v>
      </c>
      <c r="Z84" s="2">
        <v>5478.2769775390625</v>
      </c>
      <c r="AA84" s="2">
        <v>8758.3549842834473</v>
      </c>
      <c r="AB84" s="10">
        <v>19.820071309367421</v>
      </c>
      <c r="AC84" s="10">
        <v>0.62549154348843283</v>
      </c>
      <c r="AD84" s="14">
        <v>43281</v>
      </c>
      <c r="AE84" s="2">
        <v>771.55767467611133</v>
      </c>
      <c r="AF84" s="2">
        <f t="shared" si="6"/>
        <v>38.928097817259392</v>
      </c>
      <c r="AH84" s="22">
        <v>43281</v>
      </c>
      <c r="AI84">
        <v>44</v>
      </c>
      <c r="AJ84" s="2">
        <v>108579.84034729004</v>
      </c>
      <c r="AK84" s="2">
        <v>5478.2769775390625</v>
      </c>
      <c r="AL84" s="2">
        <v>8758.3549842834473</v>
      </c>
      <c r="AM84" s="10">
        <v>19.820071309367421</v>
      </c>
      <c r="AN84" s="10">
        <v>0.62549154348843283</v>
      </c>
      <c r="AO84" s="14">
        <v>43281</v>
      </c>
      <c r="AP84" s="2">
        <v>771.55767467611133</v>
      </c>
      <c r="AQ84" s="2">
        <f t="shared" si="7"/>
        <v>38.928097817259392</v>
      </c>
      <c r="AS84" s="22">
        <v>43281</v>
      </c>
      <c r="AT84" s="13">
        <v>150</v>
      </c>
      <c r="AU84" s="12">
        <v>20.117271463633301</v>
      </c>
      <c r="AV84" s="12">
        <v>2.6963772141791909</v>
      </c>
      <c r="AW84" s="12">
        <v>14.734946868547393</v>
      </c>
      <c r="AX84" s="12">
        <v>12.063098611266621</v>
      </c>
      <c r="AZ84" s="22">
        <v>43281</v>
      </c>
      <c r="BA84" s="13">
        <v>181</v>
      </c>
      <c r="BB84" s="12">
        <v>9.327749313144416</v>
      </c>
      <c r="BC84" s="12">
        <v>3.5777077791872225</v>
      </c>
      <c r="BD84" s="12">
        <v>10.010818357568851</v>
      </c>
      <c r="BE84" s="12">
        <v>10.638108114235445</v>
      </c>
      <c r="BG84" s="22">
        <v>43281</v>
      </c>
      <c r="BH84" s="13">
        <v>49</v>
      </c>
      <c r="BI84" s="12">
        <v>117.68840819855635</v>
      </c>
      <c r="BJ84" s="12">
        <v>0.64072681360980432</v>
      </c>
      <c r="BK84" s="12">
        <v>-2.1536670507028344</v>
      </c>
      <c r="BL84" s="12">
        <v>-4.3569727505819227</v>
      </c>
      <c r="BN84" s="22">
        <v>43281</v>
      </c>
      <c r="BO84" s="13">
        <v>106</v>
      </c>
      <c r="BP84" s="12">
        <v>14.787161380957571</v>
      </c>
      <c r="BQ84" s="12">
        <v>5.5297887632206555</v>
      </c>
      <c r="BR84" s="12">
        <v>10.258895303710425</v>
      </c>
      <c r="BS84" s="12">
        <v>6.784045509531178</v>
      </c>
      <c r="BU84" s="22">
        <v>43281</v>
      </c>
      <c r="BV84" s="13">
        <v>119</v>
      </c>
      <c r="BW84" s="12">
        <v>11.971437017652885</v>
      </c>
      <c r="BX84" s="12">
        <v>1.4107614102422783</v>
      </c>
      <c r="BY84" s="12">
        <v>5.663769877637681</v>
      </c>
      <c r="BZ84" s="12">
        <v>5.7733489340929589</v>
      </c>
      <c r="CB84" s="22">
        <v>43281</v>
      </c>
      <c r="CC84" s="13">
        <v>27</v>
      </c>
      <c r="CD84" s="12">
        <v>433.08599932473732</v>
      </c>
      <c r="CE84" s="12">
        <v>-0.29018093861515881</v>
      </c>
      <c r="CF84" s="12">
        <v>-5.4697876528325136</v>
      </c>
      <c r="CG84" s="12">
        <v>-7.5675793756971865</v>
      </c>
    </row>
    <row r="85" spans="1:85">
      <c r="A85" s="22">
        <v>43373</v>
      </c>
      <c r="B85">
        <v>156</v>
      </c>
      <c r="C85" s="2">
        <v>694003.23185110092</v>
      </c>
      <c r="D85" s="2">
        <v>225153.22421073914</v>
      </c>
      <c r="E85" s="2">
        <v>39415.181936085224</v>
      </c>
      <c r="F85" s="10">
        <v>3.0823597320619629</v>
      </c>
      <c r="G85" s="10">
        <v>5.7123477084500731</v>
      </c>
      <c r="H85" s="14">
        <v>43373</v>
      </c>
      <c r="I85" s="2">
        <v>205.11033036770237</v>
      </c>
      <c r="J85" s="2">
        <f t="shared" si="4"/>
        <v>66.543281186226949</v>
      </c>
      <c r="L85" s="22">
        <v>43373</v>
      </c>
      <c r="M85">
        <v>164</v>
      </c>
      <c r="N85" s="2">
        <v>435682.2004699707</v>
      </c>
      <c r="O85" s="2">
        <v>93690.899437904358</v>
      </c>
      <c r="P85" s="2">
        <v>29035.842871055007</v>
      </c>
      <c r="Q85" s="10">
        <v>4.6502083242218033</v>
      </c>
      <c r="R85" s="10">
        <v>3.2267325544491809</v>
      </c>
      <c r="S85" s="14">
        <v>43373</v>
      </c>
      <c r="T85" s="2">
        <v>332.72104596920212</v>
      </c>
      <c r="U85" s="2">
        <f t="shared" si="5"/>
        <v>71.549707619793978</v>
      </c>
      <c r="W85" s="22">
        <v>43373</v>
      </c>
      <c r="X85">
        <v>43</v>
      </c>
      <c r="Y85" s="2">
        <v>101734.24583435059</v>
      </c>
      <c r="Z85" s="2">
        <v>4522.8980083465576</v>
      </c>
      <c r="AA85" s="2">
        <v>8743.6689872741699</v>
      </c>
      <c r="AB85" s="10">
        <v>22.493154974224527</v>
      </c>
      <c r="AC85" s="10">
        <v>0.51727690228545198</v>
      </c>
      <c r="AD85" s="14">
        <v>43373</v>
      </c>
      <c r="AE85" s="2">
        <v>755.12463259724393</v>
      </c>
      <c r="AF85" s="2">
        <f t="shared" si="6"/>
        <v>33.571307958468267</v>
      </c>
      <c r="AH85" s="22">
        <v>43373</v>
      </c>
      <c r="AI85">
        <v>43</v>
      </c>
      <c r="AJ85" s="2">
        <v>101734.24583435059</v>
      </c>
      <c r="AK85" s="2">
        <v>4522.8980083465576</v>
      </c>
      <c r="AL85" s="2">
        <v>8743.6689872741699</v>
      </c>
      <c r="AM85" s="10">
        <v>22.493154974224527</v>
      </c>
      <c r="AN85" s="10">
        <v>0.51727690228545198</v>
      </c>
      <c r="AO85" s="14">
        <v>43373</v>
      </c>
      <c r="AP85" s="2">
        <v>755.12463259724393</v>
      </c>
      <c r="AQ85" s="2">
        <f t="shared" si="7"/>
        <v>33.571307958468267</v>
      </c>
      <c r="AS85" s="22">
        <v>43373</v>
      </c>
      <c r="AT85" s="13">
        <v>156</v>
      </c>
      <c r="AU85" s="12">
        <v>20.534608340984086</v>
      </c>
      <c r="AV85" s="12">
        <v>-0.20673537483200111</v>
      </c>
      <c r="AW85" s="12">
        <v>14.799882293708633</v>
      </c>
      <c r="AX85" s="12">
        <v>14.100454053535794</v>
      </c>
      <c r="AZ85" s="22">
        <v>43373</v>
      </c>
      <c r="BA85" s="13">
        <v>162</v>
      </c>
      <c r="BB85" s="12">
        <v>21.690339781298203</v>
      </c>
      <c r="BC85" s="12">
        <v>4.4913539660724533</v>
      </c>
      <c r="BD85" s="12">
        <v>10.331694274650459</v>
      </c>
      <c r="BE85" s="12">
        <v>10.315365201912163</v>
      </c>
      <c r="BG85" s="22">
        <v>43373</v>
      </c>
      <c r="BH85" s="13">
        <v>48</v>
      </c>
      <c r="BI85" s="12">
        <v>-34.115866415041246</v>
      </c>
      <c r="BJ85" s="12">
        <v>2.0384015990489557</v>
      </c>
      <c r="BK85" s="12">
        <v>1.1065182809723906</v>
      </c>
      <c r="BL85" s="12">
        <v>0.64217650146380922</v>
      </c>
      <c r="BN85" s="22">
        <v>43373</v>
      </c>
      <c r="BO85" s="13">
        <v>112</v>
      </c>
      <c r="BP85" s="12">
        <v>17.215647004036462</v>
      </c>
      <c r="BQ85" s="12">
        <v>0.34271074927316736</v>
      </c>
      <c r="BR85" s="12">
        <v>11.325041813672708</v>
      </c>
      <c r="BS85" s="12">
        <v>9.6514342208289694</v>
      </c>
      <c r="BU85" s="22">
        <v>43373</v>
      </c>
      <c r="BV85" s="13">
        <v>102</v>
      </c>
      <c r="BW85" s="12">
        <v>3.5153416537961668</v>
      </c>
      <c r="BX85" s="12">
        <v>3.4668611263499738</v>
      </c>
      <c r="BY85" s="12">
        <v>5.2734478204680579</v>
      </c>
      <c r="BZ85" s="12">
        <v>4.487242885270093</v>
      </c>
      <c r="CB85" s="22">
        <v>43373</v>
      </c>
      <c r="CC85" s="13">
        <v>28</v>
      </c>
      <c r="CD85" s="12">
        <v>-32.093984793580191</v>
      </c>
      <c r="CE85" s="12">
        <v>1.2753784371397403</v>
      </c>
      <c r="CF85" s="12">
        <v>-0.53830145535862517</v>
      </c>
      <c r="CG85" s="12">
        <v>9.8298638452742892E-2</v>
      </c>
    </row>
    <row r="86" spans="1:85">
      <c r="A86" s="22">
        <v>43465</v>
      </c>
      <c r="B86">
        <v>151</v>
      </c>
      <c r="C86" s="2">
        <v>652385.75119638443</v>
      </c>
      <c r="D86" s="2">
        <v>187668.93977499008</v>
      </c>
      <c r="E86" s="2">
        <v>35940.732928052545</v>
      </c>
      <c r="F86" s="10">
        <v>3.4762585219406956</v>
      </c>
      <c r="G86" s="10">
        <v>5.221622501429577</v>
      </c>
      <c r="H86" s="14">
        <v>43465</v>
      </c>
      <c r="I86" s="2">
        <v>344.19270210834753</v>
      </c>
      <c r="J86" s="2">
        <f t="shared" si="4"/>
        <v>99.012400814250896</v>
      </c>
      <c r="L86" s="22">
        <v>43465</v>
      </c>
      <c r="M86">
        <v>166</v>
      </c>
      <c r="N86" s="2">
        <v>462126.62391281128</v>
      </c>
      <c r="O86" s="2">
        <v>92428.372528076172</v>
      </c>
      <c r="P86" s="2">
        <v>30875.522245943546</v>
      </c>
      <c r="Q86" s="10">
        <v>4.9998351293314727</v>
      </c>
      <c r="R86" s="10">
        <v>2.9935808629186669</v>
      </c>
      <c r="S86" s="14">
        <v>43465</v>
      </c>
      <c r="T86" s="2">
        <v>568.84986611481918</v>
      </c>
      <c r="U86" s="2">
        <f t="shared" si="5"/>
        <v>113.77372481297799</v>
      </c>
      <c r="W86" s="22">
        <v>43465</v>
      </c>
      <c r="X86">
        <v>39</v>
      </c>
      <c r="Y86" s="2">
        <v>104002.89300537109</v>
      </c>
      <c r="Z86" s="2">
        <v>7721.1251462697983</v>
      </c>
      <c r="AA86" s="2">
        <v>8547.0479507446289</v>
      </c>
      <c r="AB86" s="10">
        <v>13.469914168612664</v>
      </c>
      <c r="AC86" s="10">
        <v>0.90336747737528778</v>
      </c>
      <c r="AD86" s="14">
        <v>43465</v>
      </c>
      <c r="AE86" s="2">
        <v>1268.973098118714</v>
      </c>
      <c r="AF86" s="2">
        <f t="shared" si="6"/>
        <v>94.207957247095962</v>
      </c>
      <c r="AH86" s="22">
        <v>43465</v>
      </c>
      <c r="AI86">
        <v>39</v>
      </c>
      <c r="AJ86" s="2">
        <v>104002.89300537109</v>
      </c>
      <c r="AK86" s="2">
        <v>7721.1251462697983</v>
      </c>
      <c r="AL86" s="2">
        <v>8547.0479507446289</v>
      </c>
      <c r="AM86" s="10">
        <v>13.469914168612664</v>
      </c>
      <c r="AN86" s="10">
        <v>0.90336747737528778</v>
      </c>
      <c r="AO86" s="14">
        <v>43465</v>
      </c>
      <c r="AP86" s="2">
        <v>1268.973098118714</v>
      </c>
      <c r="AQ86" s="2">
        <f t="shared" si="7"/>
        <v>94.207957247095962</v>
      </c>
      <c r="AS86" s="22">
        <v>43465</v>
      </c>
      <c r="AT86" s="13">
        <v>154</v>
      </c>
      <c r="AU86" s="12">
        <v>-10.353863739972043</v>
      </c>
      <c r="AV86" s="12">
        <v>1.0472137591419184</v>
      </c>
      <c r="AW86" s="12">
        <v>9.2764013291223524</v>
      </c>
      <c r="AX86" s="12">
        <v>11.351042373955034</v>
      </c>
      <c r="AZ86" s="22">
        <v>43465</v>
      </c>
      <c r="BA86" s="13">
        <v>168</v>
      </c>
      <c r="BB86" s="12">
        <v>-22.486848952239381</v>
      </c>
      <c r="BC86" s="12">
        <v>3.2065850766239024</v>
      </c>
      <c r="BD86" s="12">
        <v>7.624729396480312</v>
      </c>
      <c r="BE86" s="12">
        <v>7.6309671610066854</v>
      </c>
      <c r="BG86" s="22">
        <v>43465</v>
      </c>
      <c r="BH86" s="13">
        <v>42</v>
      </c>
      <c r="BI86" s="12">
        <v>45.389018349313794</v>
      </c>
      <c r="BJ86" s="12">
        <v>5.3539809838449193</v>
      </c>
      <c r="BK86" s="12">
        <v>17.056932420446969</v>
      </c>
      <c r="BL86" s="12">
        <v>16.091960814383775</v>
      </c>
      <c r="BN86" s="22">
        <v>43465</v>
      </c>
      <c r="BO86" s="13">
        <v>111</v>
      </c>
      <c r="BP86" s="12">
        <v>1.8473057861675857</v>
      </c>
      <c r="BQ86" s="12">
        <v>0.36562654918692594</v>
      </c>
      <c r="BR86" s="12">
        <v>9.731587934457675</v>
      </c>
      <c r="BS86" s="12">
        <v>10.536039484583037</v>
      </c>
      <c r="BU86" s="22">
        <v>43465</v>
      </c>
      <c r="BV86" s="13">
        <v>108</v>
      </c>
      <c r="BW86" s="12">
        <v>-23.847303416364863</v>
      </c>
      <c r="BX86" s="12">
        <v>3.6653880903378511</v>
      </c>
      <c r="BY86" s="12">
        <v>5.1724780064824394</v>
      </c>
      <c r="BZ86" s="12">
        <v>3.9881458596803698</v>
      </c>
      <c r="CB86" s="22">
        <v>43465</v>
      </c>
      <c r="CC86" s="13">
        <v>23</v>
      </c>
      <c r="CD86" s="12">
        <v>559.64205941195723</v>
      </c>
      <c r="CE86" s="12">
        <v>5.8455471823135818</v>
      </c>
      <c r="CF86" s="12">
        <v>21.342346108221943</v>
      </c>
      <c r="CG86" s="12">
        <v>24.18951157688376</v>
      </c>
    </row>
    <row r="87" spans="1:85">
      <c r="A87" s="22">
        <v>43555</v>
      </c>
      <c r="B87">
        <v>152</v>
      </c>
      <c r="C87" s="2">
        <v>763112.70475006104</v>
      </c>
      <c r="D87" s="2">
        <v>187741.8917093277</v>
      </c>
      <c r="E87" s="2">
        <v>37694.088868200779</v>
      </c>
      <c r="F87" s="10">
        <v>4.0646906122132505</v>
      </c>
      <c r="G87" s="10">
        <v>4.9806719659885239</v>
      </c>
      <c r="H87" s="14">
        <v>43555</v>
      </c>
      <c r="I87" s="2">
        <v>229.74380956131489</v>
      </c>
      <c r="J87" s="2">
        <f t="shared" si="4"/>
        <v>56.521844213923551</v>
      </c>
      <c r="L87" s="22">
        <v>43555</v>
      </c>
      <c r="M87">
        <v>162</v>
      </c>
      <c r="N87" s="2">
        <v>491176.69400024414</v>
      </c>
      <c r="O87" s="2">
        <v>86735.43292427063</v>
      </c>
      <c r="P87" s="2">
        <v>30594.225369974971</v>
      </c>
      <c r="Q87" s="10">
        <v>5.6629301018084996</v>
      </c>
      <c r="R87" s="10">
        <v>2.8350262794818915</v>
      </c>
      <c r="S87" s="14">
        <v>43555</v>
      </c>
      <c r="T87" s="2">
        <v>423.03492398270765</v>
      </c>
      <c r="U87" s="2">
        <f t="shared" si="5"/>
        <v>74.702480231498569</v>
      </c>
      <c r="W87" s="22">
        <v>43555</v>
      </c>
      <c r="X87">
        <v>37</v>
      </c>
      <c r="Y87" s="2">
        <v>101894.6442565918</v>
      </c>
      <c r="Z87" s="2">
        <v>4487.1928968429565</v>
      </c>
      <c r="AA87" s="2">
        <v>7550.8130302429199</v>
      </c>
      <c r="AB87" s="10">
        <v>22.707881430344028</v>
      </c>
      <c r="AC87" s="10">
        <v>0.59426619078907283</v>
      </c>
      <c r="AD87" s="14">
        <v>43555</v>
      </c>
      <c r="AE87" s="2">
        <v>1048.5884730040571</v>
      </c>
      <c r="AF87" s="2">
        <f t="shared" si="6"/>
        <v>46.177292065778182</v>
      </c>
      <c r="AH87" s="22">
        <v>43555</v>
      </c>
      <c r="AI87">
        <v>37</v>
      </c>
      <c r="AJ87" s="2">
        <v>101894.6442565918</v>
      </c>
      <c r="AK87" s="2">
        <v>4487.1928968429565</v>
      </c>
      <c r="AL87" s="2">
        <v>7550.8130302429199</v>
      </c>
      <c r="AM87" s="10">
        <v>22.707881430344028</v>
      </c>
      <c r="AN87" s="10">
        <v>0.59426619078907283</v>
      </c>
      <c r="AO87" s="14">
        <v>43555</v>
      </c>
      <c r="AP87" s="2">
        <v>1048.5884730040571</v>
      </c>
      <c r="AQ87" s="2">
        <f t="shared" si="7"/>
        <v>46.177292065778182</v>
      </c>
      <c r="AS87" s="22">
        <v>43555</v>
      </c>
      <c r="AT87" s="13">
        <v>150</v>
      </c>
      <c r="AU87" s="12">
        <v>-2.2677842529837586</v>
      </c>
      <c r="AV87" s="12">
        <v>10.802372407080419</v>
      </c>
      <c r="AW87" s="12">
        <v>6.5173850741693462</v>
      </c>
      <c r="AX87" s="12">
        <v>7.9772138374056167</v>
      </c>
      <c r="AZ87" s="22">
        <v>43555</v>
      </c>
      <c r="BA87" s="13">
        <v>166</v>
      </c>
      <c r="BB87" s="12">
        <v>-27.443849532835536</v>
      </c>
      <c r="BC87" s="12">
        <v>8.7512037835747911</v>
      </c>
      <c r="BD87" s="12">
        <v>0.8984314431230489</v>
      </c>
      <c r="BE87" s="12">
        <v>1.4458647315528594</v>
      </c>
      <c r="BG87" s="22">
        <v>43555</v>
      </c>
      <c r="BH87" s="13">
        <v>38</v>
      </c>
      <c r="BI87" s="12">
        <v>-8.7581623731495934</v>
      </c>
      <c r="BJ87" s="12">
        <v>14.271779014543394</v>
      </c>
      <c r="BK87" s="12">
        <v>10.16743707161889</v>
      </c>
      <c r="BL87" s="12">
        <v>13.084483521333867</v>
      </c>
      <c r="BN87" s="22">
        <v>43555</v>
      </c>
      <c r="BO87" s="13">
        <v>109</v>
      </c>
      <c r="BP87" s="12">
        <v>0.25880681294445651</v>
      </c>
      <c r="BQ87" s="12">
        <v>11.244260332123401</v>
      </c>
      <c r="BR87" s="12">
        <v>8.846792087717148</v>
      </c>
      <c r="BS87" s="12">
        <v>10.451224400753144</v>
      </c>
      <c r="BU87" s="22">
        <v>43555</v>
      </c>
      <c r="BV87" s="13">
        <v>111</v>
      </c>
      <c r="BW87" s="12">
        <v>-33.459892268375022</v>
      </c>
      <c r="BX87" s="12">
        <v>9.5445651990702096</v>
      </c>
      <c r="BY87" s="12">
        <v>1.0115810845692241</v>
      </c>
      <c r="BZ87" s="12">
        <v>0.32534419925205338</v>
      </c>
      <c r="CB87" s="22">
        <v>43555</v>
      </c>
      <c r="CC87" s="13">
        <v>20</v>
      </c>
      <c r="CD87" s="12">
        <v>77.682988683040932</v>
      </c>
      <c r="CE87" s="12">
        <v>16.240776723106865</v>
      </c>
      <c r="CF87" s="12">
        <v>4.9699086456081343</v>
      </c>
      <c r="CG87" s="12">
        <v>6.5653648074433857</v>
      </c>
    </row>
    <row r="88" spans="1:85">
      <c r="A88" s="22">
        <v>43646</v>
      </c>
      <c r="B88">
        <v>155</v>
      </c>
      <c r="C88" s="2">
        <v>806014.48490905762</v>
      </c>
      <c r="D88" s="2">
        <v>188252.81736660004</v>
      </c>
      <c r="E88" s="2">
        <v>40500.831020951271</v>
      </c>
      <c r="F88" s="10">
        <v>4.2815533715994274</v>
      </c>
      <c r="G88" s="10">
        <v>4.6481223377667478</v>
      </c>
      <c r="H88" s="14">
        <v>43646</v>
      </c>
      <c r="I88" s="2">
        <v>224.26146399855239</v>
      </c>
      <c r="J88" s="2">
        <f t="shared" si="4"/>
        <v>52.378528196362701</v>
      </c>
      <c r="L88" s="22">
        <v>43646</v>
      </c>
      <c r="M88">
        <v>158</v>
      </c>
      <c r="N88" s="2">
        <v>464532.88703918457</v>
      </c>
      <c r="O88" s="2">
        <v>88771.323333740234</v>
      </c>
      <c r="P88" s="2">
        <v>27860.951557204127</v>
      </c>
      <c r="Q88" s="10">
        <v>5.2329160994114048</v>
      </c>
      <c r="R88" s="10">
        <v>3.1862272597357233</v>
      </c>
      <c r="S88" s="14">
        <v>43646</v>
      </c>
      <c r="T88" s="2">
        <v>405.70391753865016</v>
      </c>
      <c r="U88" s="2">
        <f t="shared" si="5"/>
        <v>77.529222680310795</v>
      </c>
      <c r="W88" s="22">
        <v>43646</v>
      </c>
      <c r="X88">
        <v>37</v>
      </c>
      <c r="Y88" s="2">
        <v>120632.93103027344</v>
      </c>
      <c r="Z88" s="2">
        <v>3117.4611530303955</v>
      </c>
      <c r="AA88" s="2">
        <v>9115.3500366210938</v>
      </c>
      <c r="AB88" s="10">
        <v>38.695889093280151</v>
      </c>
      <c r="AC88" s="10">
        <v>0.34200125508136664</v>
      </c>
      <c r="AD88" s="14">
        <v>43646</v>
      </c>
      <c r="AE88" s="2">
        <v>1272.0717157801814</v>
      </c>
      <c r="AF88" s="2">
        <f t="shared" si="6"/>
        <v>32.873562168677161</v>
      </c>
      <c r="AH88" s="22">
        <v>43646</v>
      </c>
      <c r="AI88">
        <v>37</v>
      </c>
      <c r="AJ88" s="2">
        <v>120632.93103027344</v>
      </c>
      <c r="AK88" s="2">
        <v>3117.4611530303955</v>
      </c>
      <c r="AL88" s="2">
        <v>9115.3500366210938</v>
      </c>
      <c r="AM88" s="10">
        <v>38.695889093280151</v>
      </c>
      <c r="AN88" s="10">
        <v>0.34200125508136664</v>
      </c>
      <c r="AO88" s="14">
        <v>43646</v>
      </c>
      <c r="AP88" s="2">
        <v>1272.0717157801814</v>
      </c>
      <c r="AQ88" s="2">
        <f t="shared" si="7"/>
        <v>32.873562168677161</v>
      </c>
      <c r="AS88" s="22">
        <v>43646</v>
      </c>
      <c r="AT88" s="13">
        <v>154</v>
      </c>
      <c r="AU88" s="12">
        <v>3.6408168390324085</v>
      </c>
      <c r="AV88" s="12">
        <v>10.712263175439652</v>
      </c>
      <c r="AW88" s="12">
        <v>3.7609523380351506</v>
      </c>
      <c r="AX88" s="12">
        <v>5.36848551194824</v>
      </c>
      <c r="AZ88" s="22">
        <v>43646</v>
      </c>
      <c r="BA88" s="13">
        <v>166</v>
      </c>
      <c r="BB88" s="12">
        <v>11.462974435032164</v>
      </c>
      <c r="BC88" s="12">
        <v>13.017313466926272</v>
      </c>
      <c r="BD88" s="12">
        <v>3.481716880686303</v>
      </c>
      <c r="BE88" s="12">
        <v>4.3427820405314455</v>
      </c>
      <c r="BG88" s="22">
        <v>43646</v>
      </c>
      <c r="BH88" s="13">
        <v>39</v>
      </c>
      <c r="BI88" s="12">
        <v>-258.99167918883842</v>
      </c>
      <c r="BJ88" s="12">
        <v>12.856030004432895</v>
      </c>
      <c r="BK88" s="12">
        <v>7.8822031869469011</v>
      </c>
      <c r="BL88" s="12">
        <v>9.4930456032911614</v>
      </c>
      <c r="BN88" s="22">
        <v>43646</v>
      </c>
      <c r="BO88" s="13">
        <v>110</v>
      </c>
      <c r="BP88" s="12">
        <v>9.6697250151332792</v>
      </c>
      <c r="BQ88" s="12">
        <v>10.963837279896339</v>
      </c>
      <c r="BR88" s="12">
        <v>6.5428229429272733</v>
      </c>
      <c r="BS88" s="12">
        <v>7.611855698353942</v>
      </c>
      <c r="BU88" s="22">
        <v>43646</v>
      </c>
      <c r="BV88" s="13">
        <v>108</v>
      </c>
      <c r="BW88" s="12">
        <v>-4.9180568182095925</v>
      </c>
      <c r="BX88" s="12">
        <v>14.769112450871514</v>
      </c>
      <c r="BY88" s="12">
        <v>3.3913083554740542</v>
      </c>
      <c r="BZ88" s="12">
        <v>3.5891261879837266</v>
      </c>
      <c r="CB88" s="22">
        <v>43646</v>
      </c>
      <c r="CC88" s="13">
        <v>24</v>
      </c>
      <c r="CD88" s="12">
        <v>-276.52752731537424</v>
      </c>
      <c r="CE88" s="12">
        <v>14.909390723430072</v>
      </c>
      <c r="CF88" s="12">
        <v>9.1084742557753007</v>
      </c>
      <c r="CG88" s="12">
        <v>11.025379356327969</v>
      </c>
    </row>
    <row r="89" spans="1:85">
      <c r="C89" s="2"/>
      <c r="D89" s="2"/>
      <c r="E89" s="2"/>
      <c r="F89" s="10"/>
      <c r="G89" s="10"/>
      <c r="H89" s="14"/>
      <c r="J89" s="2"/>
      <c r="N89" s="2"/>
      <c r="O89" s="2"/>
      <c r="P89" s="2"/>
      <c r="Q89" s="10"/>
      <c r="R89" s="10"/>
      <c r="S89" s="14"/>
      <c r="U89" s="2"/>
      <c r="Y89" s="2"/>
      <c r="Z89" s="2"/>
      <c r="AA89" s="2"/>
      <c r="AB89" s="10"/>
      <c r="AC89" s="10"/>
      <c r="AD89" s="14"/>
      <c r="AF89" s="2"/>
      <c r="AJ89" s="2"/>
      <c r="AK89" s="2"/>
      <c r="AL89" s="2"/>
      <c r="AM89" s="10"/>
      <c r="AN89" s="10"/>
      <c r="AO89" s="14"/>
      <c r="AQ89" s="2"/>
    </row>
    <row r="90" spans="1:85">
      <c r="C90" s="2"/>
      <c r="D90" s="2"/>
      <c r="E90" s="2"/>
      <c r="F90" s="10"/>
      <c r="G90" s="10"/>
      <c r="H90" s="14"/>
      <c r="J90" s="2"/>
      <c r="N90" s="2"/>
      <c r="O90" s="2"/>
      <c r="P90" s="2"/>
      <c r="Q90" s="10"/>
      <c r="R90" s="10"/>
      <c r="S90" s="14"/>
      <c r="U90" s="2"/>
      <c r="Y90" s="2"/>
      <c r="Z90" s="2"/>
      <c r="AA90" s="2"/>
      <c r="AB90" s="10"/>
      <c r="AC90" s="10"/>
      <c r="AD90" s="14"/>
      <c r="AF90" s="2"/>
      <c r="AJ90" s="2"/>
      <c r="AK90" s="2"/>
      <c r="AL90" s="2"/>
      <c r="AM90" s="10"/>
      <c r="AN90" s="10"/>
      <c r="AO90" s="14"/>
      <c r="AQ90" s="2"/>
    </row>
    <row r="117" spans="2:2">
      <c r="B117" s="17" t="s">
        <v>162</v>
      </c>
    </row>
  </sheetData>
  <mergeCells count="10">
    <mergeCell ref="BO1:BS1"/>
    <mergeCell ref="BV1:BZ1"/>
    <mergeCell ref="CC1:CG1"/>
    <mergeCell ref="BA1:BE1"/>
    <mergeCell ref="BH1:BL1"/>
    <mergeCell ref="A1:J1"/>
    <mergeCell ref="M1:U1"/>
    <mergeCell ref="X1:AF1"/>
    <mergeCell ref="AI1:AQ1"/>
    <mergeCell ref="AT1:AX1"/>
  </mergeCells>
  <phoneticPr fontId="5" type="noConversion"/>
  <pageMargins left="0.75" right="0.75" top="1" bottom="1" header="0.5" footer="0.5"/>
  <pageSetup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Charts">
    <pageSetUpPr fitToPage="1"/>
  </sheetPr>
  <dimension ref="A1:V175"/>
  <sheetViews>
    <sheetView zoomScale="70" zoomScaleNormal="70" workbookViewId="0">
      <pane ySplit="2" topLeftCell="A3" activePane="bottomLeft" state="frozen"/>
      <selection pane="bottomLeft" activeCell="A3" sqref="A3"/>
    </sheetView>
  </sheetViews>
  <sheetFormatPr defaultColWidth="9.140625" defaultRowHeight="12.75"/>
  <cols>
    <col min="1" max="8" width="9.140625" style="17"/>
    <col min="9" max="9" width="12.28515625" style="17" customWidth="1"/>
    <col min="10" max="10" width="11.5703125" style="17" customWidth="1"/>
    <col min="11" max="16" width="9.140625" style="17"/>
    <col min="17" max="17" width="3.7109375" style="17" customWidth="1"/>
    <col min="18" max="16384" width="9.140625" style="17"/>
  </cols>
  <sheetData>
    <row r="1" spans="1:10" ht="18">
      <c r="A1" s="9" t="s">
        <v>158</v>
      </c>
      <c r="H1" s="224" t="s">
        <v>81</v>
      </c>
      <c r="I1" s="225"/>
      <c r="J1" s="226"/>
    </row>
    <row r="2" spans="1:10" ht="18">
      <c r="A2" s="223">
        <v>43646</v>
      </c>
      <c r="B2" s="223"/>
      <c r="E2" s="29"/>
      <c r="H2" s="56"/>
    </row>
    <row r="3" spans="1:10" ht="15">
      <c r="A3" s="52"/>
      <c r="B3" s="52"/>
      <c r="E3" s="29"/>
    </row>
    <row r="4" spans="1:10" ht="15">
      <c r="A4" s="52"/>
      <c r="B4" s="52"/>
      <c r="E4" s="29"/>
    </row>
    <row r="5" spans="1:10">
      <c r="E5" s="29"/>
    </row>
    <row r="6" spans="1:10">
      <c r="B6" s="30"/>
      <c r="C6" s="18"/>
      <c r="D6" s="18"/>
      <c r="E6" s="31"/>
      <c r="F6" s="20"/>
      <c r="G6" s="20"/>
      <c r="H6" s="20"/>
      <c r="I6" s="20"/>
      <c r="J6" s="20"/>
    </row>
    <row r="7" spans="1:10">
      <c r="B7" s="30"/>
      <c r="C7" s="18"/>
      <c r="D7" s="18"/>
      <c r="E7" s="31"/>
      <c r="F7" s="20"/>
      <c r="G7" s="20"/>
      <c r="H7" s="20"/>
      <c r="I7" s="20"/>
      <c r="J7" s="20"/>
    </row>
    <row r="8" spans="1:10">
      <c r="B8" s="30"/>
      <c r="C8" s="18"/>
      <c r="D8" s="18"/>
      <c r="E8" s="31"/>
      <c r="F8" s="20"/>
      <c r="G8" s="20"/>
      <c r="H8" s="20"/>
      <c r="I8" s="20"/>
      <c r="J8" s="20"/>
    </row>
    <row r="9" spans="1:10">
      <c r="B9" s="30"/>
      <c r="C9" s="18"/>
      <c r="D9" s="18"/>
      <c r="E9" s="31"/>
      <c r="F9" s="20"/>
      <c r="G9" s="20"/>
      <c r="H9" s="20"/>
      <c r="I9" s="20"/>
      <c r="J9" s="20"/>
    </row>
    <row r="10" spans="1:10">
      <c r="B10" s="30"/>
      <c r="C10" s="18"/>
      <c r="D10" s="18"/>
      <c r="E10" s="31"/>
      <c r="F10" s="20"/>
      <c r="G10" s="20"/>
      <c r="H10" s="20"/>
      <c r="I10" s="20"/>
      <c r="J10" s="20"/>
    </row>
    <row r="11" spans="1:10">
      <c r="B11" s="30"/>
      <c r="C11" s="18"/>
      <c r="D11" s="18"/>
      <c r="E11" s="31"/>
      <c r="F11" s="20"/>
      <c r="G11" s="20"/>
      <c r="H11" s="20"/>
      <c r="I11" s="20"/>
      <c r="J11" s="20"/>
    </row>
    <row r="12" spans="1:10">
      <c r="B12" s="30"/>
      <c r="C12" s="18"/>
      <c r="D12" s="18"/>
      <c r="E12" s="31"/>
      <c r="F12" s="20"/>
      <c r="G12" s="20"/>
      <c r="H12" s="20"/>
      <c r="I12" s="20"/>
      <c r="J12" s="20"/>
    </row>
    <row r="13" spans="1:10">
      <c r="B13" s="30"/>
      <c r="C13" s="18"/>
      <c r="D13" s="18"/>
      <c r="E13" s="31"/>
      <c r="F13" s="20"/>
      <c r="G13" s="20"/>
      <c r="H13" s="20"/>
      <c r="I13" s="20"/>
      <c r="J13" s="20"/>
    </row>
    <row r="14" spans="1:10">
      <c r="B14" s="30"/>
      <c r="C14" s="18"/>
      <c r="D14" s="18"/>
      <c r="E14" s="31"/>
      <c r="F14" s="20"/>
      <c r="G14" s="20"/>
      <c r="H14" s="20"/>
      <c r="I14" s="20"/>
      <c r="J14" s="20"/>
    </row>
    <row r="15" spans="1:10">
      <c r="B15" s="30"/>
      <c r="C15" s="18"/>
      <c r="D15" s="18"/>
      <c r="E15" s="31"/>
      <c r="F15" s="20"/>
      <c r="G15" s="20"/>
      <c r="H15" s="20"/>
      <c r="I15" s="20"/>
      <c r="J15" s="20"/>
    </row>
    <row r="16" spans="1:10">
      <c r="B16" s="30"/>
      <c r="C16" s="18"/>
      <c r="D16" s="18"/>
      <c r="E16" s="31"/>
      <c r="F16" s="20"/>
      <c r="G16" s="20"/>
      <c r="H16" s="20"/>
      <c r="I16" s="20"/>
      <c r="J16" s="20"/>
    </row>
    <row r="17" spans="2:10">
      <c r="B17" s="30"/>
      <c r="C17" s="18"/>
      <c r="D17" s="18"/>
      <c r="E17" s="31"/>
      <c r="F17" s="20"/>
      <c r="G17" s="20"/>
      <c r="H17" s="20"/>
      <c r="I17" s="20"/>
      <c r="J17" s="20"/>
    </row>
    <row r="18" spans="2:10">
      <c r="B18" s="30"/>
      <c r="C18" s="18"/>
      <c r="D18" s="18"/>
      <c r="E18" s="31"/>
      <c r="F18" s="20"/>
      <c r="G18" s="20"/>
      <c r="H18" s="20"/>
      <c r="I18" s="20"/>
      <c r="J18" s="20"/>
    </row>
    <row r="19" spans="2:10">
      <c r="B19" s="30"/>
      <c r="C19" s="18"/>
      <c r="D19" s="18"/>
      <c r="E19" s="31"/>
      <c r="F19" s="20"/>
      <c r="G19" s="20"/>
      <c r="H19" s="20"/>
      <c r="I19" s="20"/>
      <c r="J19" s="20"/>
    </row>
    <row r="20" spans="2:10">
      <c r="B20" s="30"/>
      <c r="C20" s="18"/>
      <c r="D20" s="18"/>
      <c r="E20" s="31"/>
      <c r="F20" s="20"/>
      <c r="G20" s="20"/>
      <c r="H20" s="20"/>
      <c r="I20" s="20"/>
      <c r="J20" s="20"/>
    </row>
    <row r="21" spans="2:10">
      <c r="B21" s="30"/>
      <c r="C21" s="18"/>
      <c r="D21" s="18"/>
      <c r="E21" s="31"/>
      <c r="F21" s="20"/>
      <c r="G21" s="20"/>
      <c r="H21" s="20"/>
      <c r="I21" s="20"/>
      <c r="J21" s="20"/>
    </row>
    <row r="22" spans="2:10">
      <c r="B22" s="30"/>
      <c r="C22" s="18"/>
      <c r="D22" s="18"/>
      <c r="E22" s="31"/>
      <c r="F22" s="20"/>
      <c r="G22" s="20"/>
      <c r="H22" s="20"/>
      <c r="I22" s="20"/>
      <c r="J22" s="20"/>
    </row>
    <row r="23" spans="2:10">
      <c r="B23" s="30"/>
      <c r="C23" s="18"/>
      <c r="D23" s="18"/>
      <c r="E23" s="31"/>
      <c r="F23" s="20"/>
      <c r="G23" s="20"/>
      <c r="H23" s="20"/>
      <c r="I23" s="20"/>
      <c r="J23" s="20"/>
    </row>
    <row r="24" spans="2:10">
      <c r="B24" s="30"/>
      <c r="C24" s="18"/>
      <c r="D24" s="18"/>
      <c r="E24" s="31"/>
      <c r="F24" s="20"/>
      <c r="G24" s="20"/>
      <c r="H24" s="20"/>
      <c r="I24" s="20"/>
      <c r="J24" s="20"/>
    </row>
    <row r="25" spans="2:10">
      <c r="B25" s="30"/>
      <c r="C25" s="18"/>
      <c r="D25" s="18"/>
      <c r="E25" s="31"/>
      <c r="F25" s="20"/>
      <c r="G25" s="20"/>
      <c r="H25" s="20"/>
      <c r="I25" s="20"/>
      <c r="J25" s="20"/>
    </row>
    <row r="26" spans="2:10">
      <c r="B26" s="30"/>
      <c r="C26" s="18"/>
      <c r="D26" s="18"/>
      <c r="E26" s="31"/>
      <c r="F26" s="20"/>
      <c r="G26" s="20"/>
      <c r="H26" s="20"/>
      <c r="I26" s="20"/>
      <c r="J26" s="20"/>
    </row>
    <row r="27" spans="2:10">
      <c r="B27" s="30"/>
      <c r="C27" s="18"/>
      <c r="D27" s="18"/>
      <c r="E27" s="31"/>
      <c r="F27" s="20"/>
      <c r="G27" s="20"/>
      <c r="H27" s="20"/>
      <c r="I27" s="20"/>
      <c r="J27" s="20"/>
    </row>
    <row r="28" spans="2:10">
      <c r="B28" s="30"/>
      <c r="C28" s="18"/>
      <c r="D28" s="18"/>
      <c r="E28" s="31"/>
      <c r="F28" s="20"/>
      <c r="G28" s="20"/>
      <c r="H28" s="20"/>
      <c r="I28" s="20"/>
      <c r="J28" s="20"/>
    </row>
    <row r="29" spans="2:10">
      <c r="B29" s="30"/>
      <c r="C29" s="18"/>
      <c r="D29" s="18"/>
      <c r="E29" s="31"/>
      <c r="F29" s="20"/>
      <c r="G29" s="20"/>
      <c r="H29" s="20"/>
      <c r="I29" s="20"/>
      <c r="J29" s="20"/>
    </row>
    <row r="30" spans="2:10">
      <c r="B30" s="30"/>
      <c r="C30" s="18"/>
      <c r="D30" s="18"/>
      <c r="E30" s="31"/>
      <c r="F30" s="20"/>
      <c r="G30" s="20"/>
      <c r="H30" s="20"/>
      <c r="I30" s="20"/>
      <c r="J30" s="20"/>
    </row>
    <row r="31" spans="2:10">
      <c r="B31" s="30"/>
      <c r="C31" s="18"/>
      <c r="D31" s="18"/>
      <c r="E31" s="31"/>
      <c r="F31" s="20"/>
      <c r="G31" s="20"/>
      <c r="H31" s="20"/>
      <c r="I31" s="20"/>
      <c r="J31" s="20"/>
    </row>
    <row r="32" spans="2:10">
      <c r="B32" s="30"/>
      <c r="C32" s="18"/>
      <c r="D32" s="18"/>
      <c r="E32" s="31"/>
      <c r="F32" s="20"/>
      <c r="G32" s="20"/>
      <c r="H32" s="20"/>
      <c r="I32" s="20"/>
      <c r="J32" s="20"/>
    </row>
    <row r="33" spans="2:10">
      <c r="B33" s="30"/>
      <c r="C33" s="18"/>
      <c r="D33" s="18"/>
      <c r="E33" s="31"/>
      <c r="F33" s="20"/>
      <c r="G33" s="20"/>
      <c r="H33" s="20"/>
      <c r="I33" s="20"/>
      <c r="J33" s="20"/>
    </row>
    <row r="34" spans="2:10">
      <c r="B34" s="30"/>
      <c r="C34" s="18"/>
      <c r="D34" s="18"/>
      <c r="E34" s="31"/>
      <c r="F34" s="20"/>
      <c r="G34" s="20"/>
      <c r="H34" s="20"/>
      <c r="I34" s="20"/>
      <c r="J34" s="20"/>
    </row>
    <row r="35" spans="2:10">
      <c r="B35" s="30"/>
      <c r="C35" s="18"/>
      <c r="D35" s="18"/>
      <c r="E35" s="31"/>
      <c r="F35" s="20"/>
      <c r="G35" s="20"/>
      <c r="H35" s="20"/>
      <c r="I35" s="20"/>
      <c r="J35" s="20"/>
    </row>
    <row r="36" spans="2:10">
      <c r="B36" s="30"/>
      <c r="C36" s="18"/>
      <c r="D36" s="18"/>
      <c r="E36" s="31"/>
      <c r="F36" s="20"/>
      <c r="G36" s="20"/>
      <c r="H36" s="20"/>
      <c r="I36" s="20"/>
      <c r="J36" s="20"/>
    </row>
    <row r="37" spans="2:10">
      <c r="B37" s="30"/>
      <c r="C37" s="18"/>
      <c r="D37" s="18"/>
      <c r="E37" s="31"/>
      <c r="F37" s="20"/>
      <c r="G37" s="20"/>
      <c r="H37" s="20"/>
      <c r="I37" s="20"/>
      <c r="J37" s="20"/>
    </row>
    <row r="38" spans="2:10">
      <c r="B38" s="30"/>
      <c r="C38" s="18"/>
      <c r="D38" s="18"/>
      <c r="E38" s="31"/>
      <c r="F38" s="20"/>
      <c r="G38" s="20"/>
      <c r="H38" s="20"/>
      <c r="I38" s="20"/>
      <c r="J38" s="20"/>
    </row>
    <row r="39" spans="2:10">
      <c r="B39" s="30"/>
      <c r="C39" s="18"/>
      <c r="D39" s="18"/>
      <c r="E39" s="31"/>
      <c r="F39" s="20"/>
      <c r="G39" s="20"/>
      <c r="H39" s="20"/>
      <c r="I39" s="20"/>
      <c r="J39" s="20"/>
    </row>
    <row r="40" spans="2:10">
      <c r="B40" s="30"/>
      <c r="C40" s="18"/>
      <c r="D40" s="18"/>
      <c r="E40" s="31"/>
      <c r="F40" s="20"/>
      <c r="G40" s="20"/>
      <c r="H40" s="20"/>
      <c r="I40" s="20"/>
      <c r="J40" s="20"/>
    </row>
    <row r="41" spans="2:10">
      <c r="B41" s="30"/>
      <c r="C41" s="18"/>
      <c r="D41" s="18"/>
      <c r="E41" s="31"/>
      <c r="F41" s="20"/>
      <c r="G41" s="20"/>
      <c r="H41" s="20"/>
      <c r="I41" s="20"/>
      <c r="J41" s="20"/>
    </row>
    <row r="42" spans="2:10">
      <c r="B42" s="30"/>
      <c r="C42" s="18"/>
      <c r="D42" s="18"/>
      <c r="E42" s="31"/>
      <c r="F42" s="20"/>
      <c r="G42" s="20"/>
      <c r="H42" s="20"/>
      <c r="I42" s="20"/>
      <c r="J42" s="20"/>
    </row>
    <row r="43" spans="2:10">
      <c r="B43" s="30"/>
      <c r="C43" s="18"/>
      <c r="D43" s="18"/>
      <c r="E43" s="31"/>
      <c r="F43" s="20"/>
      <c r="G43" s="20"/>
      <c r="H43" s="20"/>
      <c r="I43" s="20"/>
      <c r="J43" s="20"/>
    </row>
    <row r="44" spans="2:10">
      <c r="B44" s="30"/>
      <c r="C44" s="18"/>
      <c r="D44" s="18"/>
      <c r="E44" s="31"/>
      <c r="F44" s="20"/>
      <c r="G44" s="20"/>
      <c r="H44" s="20"/>
      <c r="I44" s="20"/>
      <c r="J44" s="20"/>
    </row>
    <row r="45" spans="2:10">
      <c r="B45" s="30"/>
      <c r="C45" s="18"/>
      <c r="D45" s="18"/>
      <c r="E45" s="31"/>
      <c r="F45" s="20"/>
      <c r="G45" s="20"/>
      <c r="H45" s="20"/>
      <c r="I45" s="20"/>
      <c r="J45" s="20"/>
    </row>
    <row r="46" spans="2:10">
      <c r="B46" s="30"/>
      <c r="C46" s="18"/>
      <c r="D46" s="18"/>
      <c r="E46" s="31"/>
      <c r="F46" s="20"/>
      <c r="G46" s="20"/>
      <c r="H46" s="20"/>
      <c r="I46" s="20"/>
      <c r="J46" s="20"/>
    </row>
    <row r="47" spans="2:10">
      <c r="B47" s="30"/>
      <c r="C47" s="18"/>
      <c r="D47" s="18"/>
      <c r="E47" s="31"/>
      <c r="F47" s="20"/>
      <c r="G47" s="20"/>
      <c r="H47" s="20"/>
      <c r="I47" s="20"/>
      <c r="J47" s="20"/>
    </row>
    <row r="48" spans="2:10">
      <c r="B48" s="30"/>
      <c r="C48" s="18"/>
      <c r="D48" s="18"/>
      <c r="E48" s="31"/>
      <c r="F48" s="20"/>
      <c r="G48" s="20"/>
      <c r="H48" s="20"/>
      <c r="I48" s="20"/>
      <c r="J48" s="20"/>
    </row>
    <row r="49" spans="2:10">
      <c r="B49" s="30"/>
      <c r="C49" s="18"/>
      <c r="D49" s="18"/>
      <c r="E49" s="31"/>
      <c r="F49" s="20"/>
      <c r="G49" s="20"/>
      <c r="H49" s="20"/>
      <c r="I49" s="20"/>
      <c r="J49" s="20"/>
    </row>
    <row r="50" spans="2:10">
      <c r="B50" s="30"/>
      <c r="C50" s="18"/>
      <c r="D50" s="18"/>
      <c r="E50" s="31"/>
      <c r="F50" s="20"/>
      <c r="G50" s="20"/>
      <c r="H50" s="20"/>
      <c r="I50" s="20"/>
      <c r="J50" s="20"/>
    </row>
    <row r="51" spans="2:10">
      <c r="B51" s="30"/>
      <c r="C51" s="18"/>
      <c r="D51" s="18"/>
      <c r="E51" s="31"/>
      <c r="F51" s="20"/>
      <c r="G51" s="20"/>
      <c r="H51" s="20"/>
      <c r="I51" s="20"/>
      <c r="J51" s="20"/>
    </row>
    <row r="52" spans="2:10">
      <c r="B52" s="30"/>
      <c r="C52" s="18"/>
      <c r="D52" s="18"/>
      <c r="E52" s="31"/>
      <c r="F52" s="20"/>
      <c r="G52" s="20"/>
      <c r="H52" s="20"/>
      <c r="I52" s="20"/>
      <c r="J52" s="20"/>
    </row>
    <row r="60" spans="2:10">
      <c r="E60" s="29"/>
    </row>
    <row r="61" spans="2:10">
      <c r="E61" s="29"/>
    </row>
    <row r="62" spans="2:10">
      <c r="E62" s="29"/>
    </row>
    <row r="75" spans="2:10">
      <c r="B75" s="30"/>
      <c r="C75" s="18"/>
      <c r="D75" s="18"/>
      <c r="E75" s="31"/>
      <c r="F75" s="20"/>
      <c r="G75" s="20"/>
      <c r="H75" s="20"/>
      <c r="I75" s="20"/>
      <c r="J75" s="20"/>
    </row>
    <row r="76" spans="2:10">
      <c r="B76" s="30"/>
      <c r="C76" s="18"/>
      <c r="D76" s="18"/>
      <c r="E76" s="31"/>
      <c r="F76" s="20"/>
      <c r="G76" s="20"/>
      <c r="H76" s="20"/>
      <c r="I76" s="20"/>
      <c r="J76" s="20"/>
    </row>
    <row r="77" spans="2:10">
      <c r="B77" s="30"/>
      <c r="C77" s="18"/>
      <c r="D77" s="18"/>
      <c r="E77" s="31"/>
      <c r="F77" s="20"/>
      <c r="G77" s="20"/>
      <c r="H77" s="20"/>
      <c r="I77" s="20"/>
      <c r="J77" s="20"/>
    </row>
    <row r="78" spans="2:10">
      <c r="B78" s="30"/>
      <c r="C78" s="18"/>
      <c r="D78" s="18"/>
      <c r="E78" s="31"/>
      <c r="F78" s="20"/>
      <c r="G78" s="20"/>
      <c r="H78" s="20"/>
      <c r="I78" s="20"/>
      <c r="J78" s="20"/>
    </row>
    <row r="79" spans="2:10">
      <c r="B79" s="30"/>
      <c r="C79" s="18"/>
      <c r="D79" s="18"/>
      <c r="E79" s="31"/>
      <c r="F79" s="20"/>
      <c r="G79" s="20"/>
      <c r="H79" s="20"/>
      <c r="I79" s="20"/>
      <c r="J79" s="20"/>
    </row>
    <row r="80" spans="2:10">
      <c r="B80" s="30"/>
      <c r="C80" s="18"/>
      <c r="D80" s="18"/>
      <c r="E80" s="31"/>
      <c r="F80" s="20"/>
      <c r="G80" s="20"/>
      <c r="H80" s="20"/>
      <c r="I80" s="20"/>
      <c r="J80" s="20"/>
    </row>
    <row r="81" spans="1:10">
      <c r="B81" s="30"/>
      <c r="C81" s="18"/>
      <c r="D81" s="18"/>
      <c r="E81" s="31"/>
      <c r="F81" s="20"/>
      <c r="G81" s="20"/>
      <c r="H81" s="20"/>
      <c r="I81" s="20"/>
      <c r="J81" s="20"/>
    </row>
    <row r="82" spans="1:10">
      <c r="B82" s="30"/>
      <c r="C82" s="18"/>
      <c r="D82" s="18"/>
      <c r="E82" s="31"/>
      <c r="F82" s="20"/>
      <c r="G82" s="20"/>
      <c r="H82" s="20"/>
      <c r="I82" s="20"/>
      <c r="J82" s="20"/>
    </row>
    <row r="83" spans="1:10">
      <c r="B83" s="30"/>
      <c r="C83" s="18"/>
      <c r="D83" s="18"/>
      <c r="E83" s="31"/>
      <c r="F83" s="20"/>
      <c r="G83" s="20"/>
      <c r="H83" s="20"/>
      <c r="I83" s="20"/>
      <c r="J83" s="20"/>
    </row>
    <row r="84" spans="1:10">
      <c r="B84" s="30"/>
      <c r="C84" s="18"/>
      <c r="D84" s="18"/>
      <c r="E84" s="31"/>
      <c r="F84" s="20"/>
      <c r="G84" s="20"/>
      <c r="H84" s="20"/>
      <c r="I84" s="20"/>
      <c r="J84" s="20"/>
    </row>
    <row r="85" spans="1:10">
      <c r="B85" s="30"/>
      <c r="C85" s="18"/>
      <c r="D85" s="18"/>
      <c r="E85" s="31"/>
      <c r="F85" s="20"/>
      <c r="G85" s="20"/>
      <c r="H85" s="20"/>
      <c r="I85" s="20"/>
      <c r="J85" s="20"/>
    </row>
    <row r="86" spans="1:10">
      <c r="B86" s="30"/>
      <c r="C86" s="18"/>
      <c r="D86" s="18"/>
      <c r="E86" s="31"/>
      <c r="F86" s="20"/>
      <c r="G86" s="20"/>
      <c r="H86" s="20"/>
      <c r="I86" s="20"/>
      <c r="J86" s="20"/>
    </row>
    <row r="87" spans="1:10">
      <c r="B87" s="30"/>
      <c r="C87" s="18"/>
      <c r="D87" s="18"/>
      <c r="E87" s="31"/>
      <c r="F87" s="20"/>
      <c r="G87" s="20"/>
      <c r="H87" s="20"/>
      <c r="I87" s="20"/>
      <c r="J87" s="20"/>
    </row>
    <row r="88" spans="1:10" ht="15">
      <c r="A88" s="117" t="s">
        <v>160</v>
      </c>
      <c r="B88" s="30"/>
      <c r="C88" s="18"/>
      <c r="D88" s="18"/>
      <c r="E88" s="20"/>
      <c r="F88" s="20"/>
      <c r="G88" s="20"/>
      <c r="H88" s="20"/>
      <c r="I88" s="20"/>
      <c r="J88" s="20"/>
    </row>
    <row r="89" spans="1:10">
      <c r="A89" s="53" t="s">
        <v>162</v>
      </c>
      <c r="B89" s="30"/>
      <c r="C89" s="18"/>
      <c r="D89" s="18"/>
      <c r="E89" s="20"/>
      <c r="F89" s="20"/>
      <c r="G89" s="20"/>
      <c r="H89" s="20"/>
      <c r="I89" s="20"/>
      <c r="J89" s="20"/>
    </row>
    <row r="90" spans="1:10">
      <c r="B90" s="30"/>
      <c r="C90" s="18"/>
      <c r="D90" s="18"/>
      <c r="E90" s="20"/>
      <c r="F90" s="20"/>
      <c r="G90" s="20"/>
      <c r="H90" s="20"/>
      <c r="I90" s="20"/>
      <c r="J90" s="20"/>
    </row>
    <row r="91" spans="1:10">
      <c r="B91" s="30"/>
      <c r="C91" s="18"/>
      <c r="D91" s="18"/>
      <c r="E91" s="20"/>
      <c r="F91" s="20"/>
      <c r="G91" s="20"/>
      <c r="H91" s="20"/>
      <c r="I91" s="20"/>
      <c r="J91" s="20"/>
    </row>
    <row r="92" spans="1:10">
      <c r="B92" s="30"/>
      <c r="C92" s="18"/>
      <c r="D92" s="18"/>
      <c r="E92" s="20"/>
      <c r="F92" s="20"/>
      <c r="G92" s="20"/>
      <c r="H92" s="20"/>
      <c r="I92" s="20"/>
      <c r="J92" s="20"/>
    </row>
    <row r="93" spans="1:10">
      <c r="B93" s="30"/>
      <c r="C93" s="18"/>
      <c r="D93" s="18"/>
      <c r="E93" s="20"/>
      <c r="F93" s="20"/>
      <c r="G93" s="20"/>
      <c r="H93" s="20"/>
      <c r="I93" s="20"/>
      <c r="J93" s="20"/>
    </row>
    <row r="94" spans="1:10">
      <c r="B94" s="30"/>
      <c r="C94" s="18"/>
      <c r="D94" s="18"/>
      <c r="E94" s="20"/>
      <c r="F94" s="20"/>
      <c r="G94" s="20"/>
      <c r="H94" s="20"/>
      <c r="I94" s="20"/>
      <c r="J94" s="20"/>
    </row>
    <row r="95" spans="1:10">
      <c r="B95" s="30"/>
      <c r="C95" s="18"/>
      <c r="D95" s="18"/>
      <c r="E95" s="20"/>
      <c r="F95" s="20"/>
      <c r="G95" s="20"/>
      <c r="H95" s="20"/>
      <c r="I95" s="20"/>
      <c r="J95" s="20"/>
    </row>
    <row r="96" spans="1:10">
      <c r="B96" s="30"/>
      <c r="C96" s="18"/>
      <c r="D96" s="18"/>
      <c r="E96" s="20"/>
      <c r="F96" s="20"/>
      <c r="G96" s="20"/>
      <c r="H96" s="20"/>
      <c r="I96" s="20"/>
      <c r="J96" s="20"/>
    </row>
    <row r="97" spans="2:22">
      <c r="B97" s="30"/>
      <c r="C97" s="18"/>
      <c r="D97" s="18"/>
      <c r="E97" s="20"/>
      <c r="F97" s="20"/>
      <c r="G97" s="20"/>
      <c r="H97" s="20"/>
      <c r="I97" s="20"/>
      <c r="J97" s="20"/>
    </row>
    <row r="98" spans="2:22">
      <c r="B98" s="30"/>
      <c r="C98" s="18"/>
      <c r="D98" s="18"/>
      <c r="E98" s="20"/>
      <c r="F98" s="20"/>
      <c r="G98" s="20"/>
      <c r="H98" s="20"/>
      <c r="I98" s="20"/>
      <c r="J98" s="20"/>
      <c r="V98" s="32"/>
    </row>
    <row r="159" spans="1:2" ht="15">
      <c r="A159" s="63" t="s">
        <v>82</v>
      </c>
      <c r="B159" s="63" t="s">
        <v>82</v>
      </c>
    </row>
    <row r="160" spans="1:2" ht="15">
      <c r="A160" s="63" t="s">
        <v>78</v>
      </c>
      <c r="B160" s="63" t="s">
        <v>31</v>
      </c>
    </row>
    <row r="161" spans="1:2" ht="15">
      <c r="A161" s="63" t="s">
        <v>74</v>
      </c>
      <c r="B161" s="63" t="s">
        <v>32</v>
      </c>
    </row>
    <row r="162" spans="1:2" ht="15">
      <c r="A162" s="63" t="s">
        <v>86</v>
      </c>
      <c r="B162" s="63" t="s">
        <v>33</v>
      </c>
    </row>
    <row r="163" spans="1:2" ht="15">
      <c r="A163" s="63" t="s">
        <v>80</v>
      </c>
      <c r="B163" s="63" t="s">
        <v>80</v>
      </c>
    </row>
    <row r="164" spans="1:2" ht="15">
      <c r="A164" s="63" t="s">
        <v>22</v>
      </c>
      <c r="B164" s="63" t="s">
        <v>22</v>
      </c>
    </row>
    <row r="165" spans="1:2" ht="15">
      <c r="A165" s="63" t="s">
        <v>23</v>
      </c>
      <c r="B165" s="63" t="s">
        <v>23</v>
      </c>
    </row>
    <row r="166" spans="1:2" ht="15">
      <c r="A166" s="63" t="s">
        <v>77</v>
      </c>
      <c r="B166" s="63" t="s">
        <v>34</v>
      </c>
    </row>
    <row r="167" spans="1:2" ht="15">
      <c r="A167" s="63" t="s">
        <v>25</v>
      </c>
      <c r="B167" s="63" t="s">
        <v>35</v>
      </c>
    </row>
    <row r="168" spans="1:2" ht="15">
      <c r="A168" s="63" t="s">
        <v>79</v>
      </c>
      <c r="B168" s="63" t="s">
        <v>79</v>
      </c>
    </row>
    <row r="169" spans="1:2" ht="15">
      <c r="A169" s="63" t="s">
        <v>76</v>
      </c>
      <c r="B169" s="63" t="s">
        <v>76</v>
      </c>
    </row>
    <row r="170" spans="1:2" ht="15">
      <c r="A170" s="63" t="s">
        <v>71</v>
      </c>
      <c r="B170" s="63" t="s">
        <v>36</v>
      </c>
    </row>
    <row r="171" spans="1:2" ht="15">
      <c r="A171" s="63" t="s">
        <v>24</v>
      </c>
      <c r="B171" s="63" t="s">
        <v>24</v>
      </c>
    </row>
    <row r="172" spans="1:2" ht="15">
      <c r="A172" s="63" t="s">
        <v>81</v>
      </c>
      <c r="B172" s="63" t="s">
        <v>81</v>
      </c>
    </row>
    <row r="173" spans="1:2" ht="15">
      <c r="A173" s="63" t="s">
        <v>75</v>
      </c>
      <c r="B173" s="63" t="s">
        <v>75</v>
      </c>
    </row>
    <row r="174" spans="1:2" ht="15">
      <c r="A174" s="63" t="s">
        <v>73</v>
      </c>
      <c r="B174" s="63" t="s">
        <v>73</v>
      </c>
    </row>
    <row r="175" spans="1:2" ht="15">
      <c r="A175" s="63" t="s">
        <v>72</v>
      </c>
      <c r="B175" s="63" t="s">
        <v>72</v>
      </c>
    </row>
  </sheetData>
  <mergeCells count="2">
    <mergeCell ref="A2:B2"/>
    <mergeCell ref="H1:J1"/>
  </mergeCells>
  <phoneticPr fontId="5" type="noConversion"/>
  <dataValidations count="1">
    <dataValidation type="list" allowBlank="1" showInputMessage="1" showErrorMessage="1" sqref="H1">
      <formula1>$A$159:$A$175</formula1>
    </dataValidation>
  </dataValidations>
  <pageMargins left="0.75" right="0.13" top="0.5" bottom="0.25" header="0.5" footer="0.13"/>
  <pageSetup scale="53"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LeverageStats2">
    <pageSetUpPr fitToPage="1"/>
  </sheetPr>
  <dimension ref="A1:FR209"/>
  <sheetViews>
    <sheetView topLeftCell="G1" zoomScale="85" zoomScaleNormal="85" workbookViewId="0">
      <pane xSplit="1" ySplit="4" topLeftCell="H5" activePane="bottomRight" state="frozen"/>
      <selection activeCell="G1" sqref="G1"/>
      <selection pane="topRight" activeCell="H1" sqref="H1"/>
      <selection pane="bottomLeft" activeCell="G5" sqref="G5"/>
      <selection pane="bottomRight" activeCell="G42" sqref="G42"/>
    </sheetView>
  </sheetViews>
  <sheetFormatPr defaultRowHeight="12.75"/>
  <cols>
    <col min="1" max="1" width="18.7109375" hidden="1" customWidth="1"/>
    <col min="2" max="2" width="7" hidden="1" customWidth="1"/>
    <col min="3" max="3" width="10.7109375" style="10" hidden="1" customWidth="1"/>
    <col min="4" max="4" width="10.28515625" hidden="1" customWidth="1"/>
    <col min="5" max="5" width="6.28515625" hidden="1" customWidth="1"/>
    <col min="6" max="6" width="3.7109375" hidden="1" customWidth="1"/>
    <col min="7" max="7" width="10.42578125" style="11" customWidth="1"/>
    <col min="8" max="8" width="6.7109375" style="2" customWidth="1"/>
    <col min="9" max="9" width="9.28515625" style="2" bestFit="1" customWidth="1"/>
    <col min="10" max="10" width="9.28515625" style="2" customWidth="1"/>
    <col min="11" max="11" width="9.42578125" style="2" bestFit="1" customWidth="1"/>
    <col min="12" max="12" width="8.42578125" style="2" customWidth="1"/>
    <col min="13" max="13" width="4.42578125" style="12" customWidth="1"/>
    <col min="14" max="14" width="6" style="12" customWidth="1"/>
    <col min="15" max="15" width="2.7109375" customWidth="1"/>
    <col min="16" max="16" width="10.7109375" style="22" customWidth="1"/>
    <col min="17" max="17" width="4.28515625" customWidth="1"/>
    <col min="21" max="22" width="5.5703125" customWidth="1"/>
    <col min="23" max="23" width="2.85546875" customWidth="1"/>
    <col min="24" max="24" width="10.28515625" style="22" bestFit="1" customWidth="1"/>
    <col min="25" max="25" width="4.5703125" customWidth="1"/>
    <col min="29" max="30" width="4.5703125" customWidth="1"/>
    <col min="31" max="31" width="1.85546875" customWidth="1"/>
    <col min="32" max="32" width="10.28515625" style="22" bestFit="1" customWidth="1"/>
    <col min="33" max="33" width="10.85546875" bestFit="1" customWidth="1"/>
    <col min="34" max="34" width="9.28515625" bestFit="1" customWidth="1"/>
    <col min="35" max="35" width="9.42578125" bestFit="1" customWidth="1"/>
    <col min="36" max="36" width="17.85546875" bestFit="1" customWidth="1"/>
    <col min="37" max="37" width="16.7109375" bestFit="1" customWidth="1"/>
    <col min="38" max="38" width="17" bestFit="1" customWidth="1"/>
    <col min="39" max="39" width="1.85546875" customWidth="1"/>
    <col min="40" max="40" width="11.140625" style="22" customWidth="1"/>
    <col min="41" max="41" width="7" style="13" customWidth="1"/>
    <col min="42" max="42" width="6.140625" style="12" customWidth="1"/>
    <col min="43" max="43" width="7.28515625" style="12" customWidth="1"/>
    <col min="44" max="45" width="6.140625" style="12" hidden="1" customWidth="1"/>
    <col min="46" max="46" width="1.85546875" style="12" customWidth="1"/>
    <col min="47" max="47" width="7.5703125" style="12" hidden="1" customWidth="1"/>
    <col min="48" max="48" width="2.140625" style="12" hidden="1" customWidth="1"/>
    <col min="49" max="52" width="6.5703125" style="12" hidden="1" customWidth="1"/>
    <col min="53" max="53" width="2.140625" style="12" customWidth="1"/>
    <col min="54" max="54" width="10.28515625" style="14" hidden="1" customWidth="1"/>
    <col min="55" max="55" width="10.85546875" style="2" hidden="1" customWidth="1"/>
    <col min="56" max="56" width="9.42578125" hidden="1" customWidth="1"/>
    <col min="57" max="57" width="7.7109375" hidden="1" customWidth="1"/>
    <col min="58" max="58" width="9.85546875" hidden="1" customWidth="1"/>
    <col min="59" max="59" width="5.42578125" hidden="1" customWidth="1"/>
    <col min="60" max="60" width="9.7109375" hidden="1" customWidth="1"/>
    <col min="61" max="61" width="10.140625" hidden="1" customWidth="1"/>
    <col min="62" max="62" width="2.140625" hidden="1" customWidth="1"/>
    <col min="63" max="63" width="10.28515625" style="22" hidden="1" customWidth="1"/>
    <col min="64" max="64" width="7" hidden="1" customWidth="1"/>
    <col min="65" max="65" width="7" style="12" hidden="1" customWidth="1"/>
    <col min="66" max="66" width="1.85546875" hidden="1" customWidth="1"/>
    <col min="67" max="67" width="10.28515625" style="22" hidden="1" customWidth="1"/>
    <col min="68" max="68" width="5.85546875" hidden="1" customWidth="1"/>
    <col min="69" max="69" width="8.42578125" style="2" hidden="1" customWidth="1"/>
    <col min="70" max="70" width="8.140625" style="2" hidden="1" customWidth="1"/>
    <col min="71" max="71" width="6.7109375" style="2" hidden="1" customWidth="1"/>
    <col min="72" max="72" width="8.85546875" style="2" hidden="1" customWidth="1"/>
    <col min="73" max="75" width="7.140625" style="12" hidden="1" customWidth="1"/>
    <col min="76" max="76" width="1.85546875" hidden="1" customWidth="1"/>
    <col min="77" max="77" width="10.28515625" style="22" hidden="1" customWidth="1"/>
    <col min="78" max="78" width="6" hidden="1" customWidth="1"/>
    <col min="79" max="79" width="9.28515625" style="2" hidden="1" customWidth="1"/>
    <col min="80" max="80" width="8.140625" style="2" hidden="1" customWidth="1"/>
    <col min="81" max="81" width="5.28515625" style="12" hidden="1" customWidth="1"/>
    <col min="82" max="82" width="1.85546875" hidden="1" customWidth="1"/>
    <col min="83" max="83" width="10.28515625" style="22" hidden="1" customWidth="1"/>
    <col min="84" max="84" width="6.85546875" hidden="1" customWidth="1"/>
    <col min="85" max="85" width="9.85546875" style="2" hidden="1" customWidth="1"/>
    <col min="86" max="86" width="10.5703125" style="2" hidden="1" customWidth="1"/>
    <col min="87" max="87" width="9.85546875" style="2" hidden="1" customWidth="1"/>
    <col min="88" max="89" width="7.42578125" style="12" hidden="1" customWidth="1"/>
    <col min="90" max="90" width="2.140625" hidden="1" customWidth="1"/>
    <col min="91" max="91" width="10.28515625" style="22" hidden="1" customWidth="1"/>
    <col min="92" max="92" width="7" hidden="1" customWidth="1"/>
    <col min="93" max="93" width="7" style="12" hidden="1" customWidth="1"/>
    <col min="94" max="94" width="1.7109375" hidden="1" customWidth="1"/>
    <col min="95" max="95" width="10.28515625" style="22" hidden="1" customWidth="1"/>
    <col min="96" max="96" width="6" hidden="1" customWidth="1"/>
    <col min="97" max="99" width="10" hidden="1" customWidth="1"/>
    <col min="100" max="101" width="5.140625" hidden="1" customWidth="1"/>
    <col min="102" max="102" width="2.140625" hidden="1" customWidth="1"/>
    <col min="103" max="103" width="10.28515625" style="22" hidden="1" customWidth="1"/>
    <col min="104" max="104" width="5.7109375" hidden="1" customWidth="1"/>
    <col min="105" max="105" width="6.5703125" hidden="1" customWidth="1"/>
    <col min="106" max="106" width="1.5703125" hidden="1" customWidth="1"/>
    <col min="107" max="107" width="10.28515625" style="22" hidden="1" customWidth="1"/>
    <col min="108" max="108" width="5" hidden="1" customWidth="1"/>
    <col min="109" max="111" width="7.85546875" style="2" hidden="1" customWidth="1"/>
    <col min="112" max="113" width="8.140625" style="12" hidden="1" customWidth="1"/>
    <col min="114" max="114" width="2.140625" hidden="1" customWidth="1"/>
    <col min="115" max="115" width="10.28515625" style="22" hidden="1" customWidth="1"/>
    <col min="116" max="116" width="5.140625" hidden="1" customWidth="1"/>
    <col min="117" max="117" width="6.5703125" style="12" hidden="1" customWidth="1"/>
    <col min="118" max="118" width="1.7109375" hidden="1" customWidth="1"/>
    <col min="119" max="119" width="2.140625" hidden="1" customWidth="1"/>
    <col min="120" max="120" width="10.28515625" style="22" hidden="1" customWidth="1"/>
    <col min="121" max="121" width="7" hidden="1" customWidth="1"/>
    <col min="122" max="123" width="7" style="12" hidden="1" customWidth="1"/>
    <col min="124" max="124" width="0" hidden="1" customWidth="1"/>
    <col min="125" max="125" width="10.28515625" style="22" bestFit="1" customWidth="1"/>
    <col min="126" max="126" width="10.85546875" style="13" bestFit="1" customWidth="1"/>
    <col min="127" max="127" width="27.7109375" style="12" bestFit="1" customWidth="1"/>
    <col min="128" max="128" width="6.140625" style="12" customWidth="1"/>
    <col min="129" max="130" width="6.140625" style="12" hidden="1" customWidth="1"/>
    <col min="131" max="131" width="2.42578125" customWidth="1"/>
    <col min="132" max="132" width="10.28515625" style="22" bestFit="1" customWidth="1"/>
    <col min="133" max="133" width="10.85546875" style="13" bestFit="1" customWidth="1"/>
    <col min="134" max="134" width="27.7109375" style="12" bestFit="1" customWidth="1"/>
    <col min="135" max="135" width="23.85546875" style="12" bestFit="1" customWidth="1"/>
    <col min="136" max="137" width="6.140625" style="12" hidden="1" customWidth="1"/>
    <col min="138" max="138" width="10.28515625" style="22" bestFit="1" customWidth="1"/>
    <col min="139" max="139" width="10.85546875" bestFit="1" customWidth="1"/>
    <col min="140" max="140" width="7.7109375" customWidth="1"/>
    <col min="141" max="141" width="6.140625" customWidth="1"/>
    <col min="142" max="142" width="11.85546875" style="22" customWidth="1"/>
    <col min="146" max="147" width="0" hidden="1" customWidth="1"/>
    <col min="149" max="149" width="10.28515625" style="22" bestFit="1" customWidth="1"/>
    <col min="158" max="158" width="10.28515625" style="22" bestFit="1" customWidth="1"/>
    <col min="167" max="167" width="10.28515625" style="22" bestFit="1" customWidth="1"/>
  </cols>
  <sheetData>
    <row r="1" spans="1:174" ht="18">
      <c r="A1" s="9"/>
      <c r="B1" s="9"/>
      <c r="G1" s="126" t="s">
        <v>162</v>
      </c>
      <c r="L1" s="12"/>
    </row>
    <row r="2" spans="1:174">
      <c r="G2" s="14"/>
      <c r="DH2" s="54" t="str">
        <f>'Sector Charts'!$H$1</f>
        <v>Technology</v>
      </c>
      <c r="DI2" s="54" t="str">
        <f>'Sector Charts'!$H$1</f>
        <v>Technology</v>
      </c>
      <c r="DM2" s="54" t="str">
        <f>'Sector Charts'!$H$1</f>
        <v>Technology</v>
      </c>
    </row>
    <row r="3" spans="1:174">
      <c r="A3" s="228" t="s">
        <v>51</v>
      </c>
      <c r="B3" s="228"/>
      <c r="C3" s="228"/>
      <c r="G3" s="221" t="s">
        <v>307</v>
      </c>
      <c r="H3" s="221"/>
      <c r="I3" s="221"/>
      <c r="J3" s="221"/>
      <c r="K3" s="221"/>
      <c r="L3" s="221"/>
      <c r="M3" s="221"/>
      <c r="N3" s="221"/>
      <c r="P3" s="221" t="s">
        <v>306</v>
      </c>
      <c r="Q3" s="221"/>
      <c r="R3" s="221"/>
      <c r="S3" s="221"/>
      <c r="T3" s="221"/>
      <c r="U3" s="221"/>
      <c r="V3" s="221"/>
      <c r="X3" s="221" t="s">
        <v>309</v>
      </c>
      <c r="Y3" s="221"/>
      <c r="Z3" s="221"/>
      <c r="AA3" s="221"/>
      <c r="AB3" s="221"/>
      <c r="AC3" s="221"/>
      <c r="AD3" s="221"/>
      <c r="AF3" s="221" t="s">
        <v>351</v>
      </c>
      <c r="AG3" s="221"/>
      <c r="AH3" s="221"/>
      <c r="AI3" s="221"/>
      <c r="AJ3" s="221"/>
      <c r="AK3" s="221"/>
      <c r="AL3" s="221"/>
      <c r="AN3" s="88"/>
      <c r="AO3" s="222" t="s">
        <v>304</v>
      </c>
      <c r="AP3" s="222"/>
      <c r="AQ3" s="222"/>
      <c r="AR3" s="222"/>
      <c r="AS3" s="222"/>
      <c r="AT3" s="36"/>
      <c r="AU3" s="156" t="s">
        <v>50</v>
      </c>
      <c r="AW3" s="222" t="s">
        <v>47</v>
      </c>
      <c r="AX3" s="222"/>
      <c r="AY3" s="222"/>
      <c r="AZ3" s="222"/>
      <c r="BB3" s="221" t="s">
        <v>54</v>
      </c>
      <c r="BC3" s="221"/>
      <c r="BD3" s="221"/>
      <c r="BE3" s="221"/>
      <c r="BF3" s="221"/>
      <c r="BG3" s="221"/>
      <c r="BH3" s="221"/>
      <c r="BI3" s="221"/>
      <c r="BJ3" s="155"/>
      <c r="BK3" s="218"/>
      <c r="BL3" s="155"/>
      <c r="BM3" s="155"/>
      <c r="BO3" s="221" t="s">
        <v>19</v>
      </c>
      <c r="BP3" s="221"/>
      <c r="BQ3" s="221"/>
      <c r="BR3" s="221"/>
      <c r="BS3" s="221"/>
      <c r="BT3" s="221"/>
      <c r="BU3" s="221"/>
      <c r="BV3" s="221"/>
      <c r="BW3" s="221"/>
      <c r="BY3" s="221" t="s">
        <v>18</v>
      </c>
      <c r="BZ3" s="221"/>
      <c r="CA3" s="221"/>
      <c r="CB3" s="221"/>
      <c r="CC3" s="221"/>
      <c r="CE3" s="221" t="s">
        <v>39</v>
      </c>
      <c r="CF3" s="221"/>
      <c r="CG3" s="221"/>
      <c r="CH3" s="221"/>
      <c r="CI3" s="221"/>
      <c r="CJ3" s="221"/>
      <c r="CK3" s="221"/>
      <c r="CL3" s="221"/>
      <c r="CM3" s="221"/>
      <c r="CN3" s="221"/>
      <c r="CO3" s="221"/>
      <c r="CQ3" s="221" t="s">
        <v>106</v>
      </c>
      <c r="CR3" s="221"/>
      <c r="CS3" s="221"/>
      <c r="CT3" s="221"/>
      <c r="CU3" s="221"/>
      <c r="CV3" s="221"/>
      <c r="CW3" s="221"/>
      <c r="CX3" s="221"/>
      <c r="CY3" s="221"/>
      <c r="CZ3" s="221"/>
      <c r="DA3" s="221"/>
      <c r="DC3" s="221" t="s">
        <v>0</v>
      </c>
      <c r="DD3" s="221"/>
      <c r="DE3" s="221"/>
      <c r="DF3" s="221"/>
      <c r="DG3" s="221"/>
      <c r="DH3" s="221"/>
      <c r="DI3" s="221"/>
      <c r="DJ3" s="221"/>
      <c r="DK3" s="221"/>
      <c r="DL3" s="221"/>
      <c r="DM3" s="221"/>
      <c r="DO3" s="155"/>
      <c r="DP3" s="221" t="s">
        <v>172</v>
      </c>
      <c r="DQ3" s="221"/>
      <c r="DR3" s="221"/>
      <c r="DS3" s="221"/>
      <c r="DV3" s="222" t="s">
        <v>305</v>
      </c>
      <c r="DW3" s="222"/>
      <c r="DX3" s="222"/>
      <c r="DY3" s="222"/>
      <c r="DZ3" s="222"/>
      <c r="EC3" s="222" t="s">
        <v>308</v>
      </c>
      <c r="ED3" s="222"/>
      <c r="EE3" s="222"/>
      <c r="EF3" s="222"/>
      <c r="EG3" s="222"/>
      <c r="EI3" s="222" t="s">
        <v>358</v>
      </c>
      <c r="EJ3" s="222"/>
      <c r="EK3" s="222"/>
      <c r="EM3" s="222" t="s">
        <v>343</v>
      </c>
      <c r="EN3" s="222"/>
      <c r="EO3" s="222"/>
      <c r="EP3" s="222"/>
      <c r="EQ3" s="222"/>
      <c r="ES3" s="221" t="s">
        <v>382</v>
      </c>
      <c r="ET3" s="221"/>
      <c r="EU3" s="221"/>
      <c r="EV3" s="221"/>
      <c r="EW3" s="221"/>
      <c r="EX3" s="221"/>
      <c r="EY3" s="221"/>
      <c r="EZ3" s="221"/>
      <c r="FB3" s="221" t="s">
        <v>383</v>
      </c>
      <c r="FC3" s="221"/>
      <c r="FD3" s="221"/>
      <c r="FE3" s="221"/>
      <c r="FF3" s="221"/>
      <c r="FG3" s="221"/>
      <c r="FH3" s="221"/>
      <c r="FI3" s="221"/>
      <c r="FK3" s="221" t="s">
        <v>384</v>
      </c>
      <c r="FL3" s="221"/>
      <c r="FM3" s="221"/>
      <c r="FN3" s="221"/>
      <c r="FO3" s="221"/>
      <c r="FP3" s="221"/>
      <c r="FQ3" s="221"/>
      <c r="FR3" s="221"/>
    </row>
    <row r="4" spans="1:174">
      <c r="A4" s="1"/>
      <c r="B4" s="1"/>
      <c r="C4" s="14"/>
      <c r="G4" s="25" t="s">
        <v>69</v>
      </c>
      <c r="H4" s="7" t="s">
        <v>60</v>
      </c>
      <c r="I4" s="26" t="s">
        <v>101</v>
      </c>
      <c r="J4" s="26" t="s">
        <v>102</v>
      </c>
      <c r="K4" s="158" t="s">
        <v>303</v>
      </c>
      <c r="L4" s="26" t="s">
        <v>103</v>
      </c>
      <c r="M4" s="33" t="s">
        <v>29</v>
      </c>
      <c r="N4" s="33" t="s">
        <v>30</v>
      </c>
      <c r="P4" s="25" t="s">
        <v>69</v>
      </c>
      <c r="Q4" s="7" t="s">
        <v>60</v>
      </c>
      <c r="R4" s="26" t="s">
        <v>101</v>
      </c>
      <c r="S4" s="26" t="s">
        <v>102</v>
      </c>
      <c r="T4" s="26" t="s">
        <v>103</v>
      </c>
      <c r="U4" s="28" t="s">
        <v>61</v>
      </c>
      <c r="V4" s="33" t="s">
        <v>62</v>
      </c>
      <c r="X4" s="25" t="s">
        <v>69</v>
      </c>
      <c r="Y4" s="7" t="s">
        <v>60</v>
      </c>
      <c r="Z4" s="26" t="s">
        <v>101</v>
      </c>
      <c r="AA4" s="26" t="s">
        <v>102</v>
      </c>
      <c r="AB4" s="26" t="s">
        <v>103</v>
      </c>
      <c r="AC4" s="28" t="s">
        <v>61</v>
      </c>
      <c r="AD4" s="33" t="s">
        <v>62</v>
      </c>
      <c r="AF4" s="25" t="s">
        <v>69</v>
      </c>
      <c r="AG4" s="7" t="s">
        <v>60</v>
      </c>
      <c r="AH4" s="26" t="s">
        <v>101</v>
      </c>
      <c r="AI4" s="26" t="s">
        <v>102</v>
      </c>
      <c r="AJ4" s="26" t="s">
        <v>103</v>
      </c>
      <c r="AK4" s="28" t="s">
        <v>300</v>
      </c>
      <c r="AL4" s="33" t="s">
        <v>301</v>
      </c>
      <c r="AN4" s="89" t="s">
        <v>174</v>
      </c>
      <c r="AO4" s="33" t="s">
        <v>60</v>
      </c>
      <c r="AP4" s="39" t="s">
        <v>65</v>
      </c>
      <c r="AQ4" s="39" t="s">
        <v>53</v>
      </c>
      <c r="AR4" s="39" t="s">
        <v>66</v>
      </c>
      <c r="AS4" s="39" t="s">
        <v>67</v>
      </c>
      <c r="AT4" s="37"/>
      <c r="AU4" s="33" t="s">
        <v>68</v>
      </c>
      <c r="AV4" s="15"/>
      <c r="AW4" s="39" t="s">
        <v>4</v>
      </c>
      <c r="AX4" s="39" t="s">
        <v>5</v>
      </c>
      <c r="AY4" s="39" t="s">
        <v>6</v>
      </c>
      <c r="AZ4" s="33" t="s">
        <v>7</v>
      </c>
      <c r="BA4" s="15"/>
      <c r="BB4" s="25" t="s">
        <v>69</v>
      </c>
      <c r="BC4" s="7" t="s">
        <v>60</v>
      </c>
      <c r="BD4" s="26" t="s">
        <v>87</v>
      </c>
      <c r="BE4" s="26" t="s">
        <v>88</v>
      </c>
      <c r="BF4" s="26" t="s">
        <v>104</v>
      </c>
      <c r="BG4" s="28" t="s">
        <v>90</v>
      </c>
      <c r="BH4" s="28" t="s">
        <v>91</v>
      </c>
      <c r="BI4" s="28" t="s">
        <v>52</v>
      </c>
      <c r="BK4" s="38" t="s">
        <v>45</v>
      </c>
      <c r="BL4" s="45" t="s">
        <v>60</v>
      </c>
      <c r="BM4" s="39" t="s">
        <v>170</v>
      </c>
      <c r="BO4" s="25" t="s">
        <v>69</v>
      </c>
      <c r="BP4" s="45" t="s">
        <v>60</v>
      </c>
      <c r="BQ4" s="7" t="s">
        <v>96</v>
      </c>
      <c r="BR4" s="7" t="s">
        <v>97</v>
      </c>
      <c r="BS4" s="7" t="s">
        <v>89</v>
      </c>
      <c r="BT4" s="7" t="s">
        <v>92</v>
      </c>
      <c r="BU4" s="33" t="s">
        <v>93</v>
      </c>
      <c r="BV4" s="33" t="s">
        <v>94</v>
      </c>
      <c r="BW4" s="33" t="s">
        <v>95</v>
      </c>
      <c r="BY4" s="38" t="s">
        <v>69</v>
      </c>
      <c r="BZ4" s="46" t="s">
        <v>60</v>
      </c>
      <c r="CA4" s="7" t="s">
        <v>92</v>
      </c>
      <c r="CB4" s="7" t="s">
        <v>16</v>
      </c>
      <c r="CC4" s="33" t="s">
        <v>17</v>
      </c>
      <c r="CE4" s="38" t="s">
        <v>69</v>
      </c>
      <c r="CF4" s="46" t="s">
        <v>60</v>
      </c>
      <c r="CG4" s="7" t="s">
        <v>40</v>
      </c>
      <c r="CH4" s="7" t="s">
        <v>41</v>
      </c>
      <c r="CI4" s="7" t="s">
        <v>42</v>
      </c>
      <c r="CJ4" s="33" t="s">
        <v>110</v>
      </c>
      <c r="CK4" s="33" t="s">
        <v>111</v>
      </c>
      <c r="CM4" s="38" t="s">
        <v>45</v>
      </c>
      <c r="CN4" s="45" t="s">
        <v>60</v>
      </c>
      <c r="CO4" s="39" t="s">
        <v>3</v>
      </c>
      <c r="CQ4" s="38" t="s">
        <v>69</v>
      </c>
      <c r="CR4" s="46" t="s">
        <v>60</v>
      </c>
      <c r="CS4" s="7" t="s">
        <v>40</v>
      </c>
      <c r="CT4" s="7" t="s">
        <v>41</v>
      </c>
      <c r="CU4" s="7" t="s">
        <v>42</v>
      </c>
      <c r="CV4" s="33" t="s">
        <v>107</v>
      </c>
      <c r="CW4" s="33" t="s">
        <v>108</v>
      </c>
      <c r="CY4" s="38" t="s">
        <v>45</v>
      </c>
      <c r="CZ4" s="45" t="s">
        <v>60</v>
      </c>
      <c r="DA4" s="39" t="s">
        <v>109</v>
      </c>
      <c r="DC4" s="38" t="s">
        <v>69</v>
      </c>
      <c r="DD4" s="46" t="s">
        <v>60</v>
      </c>
      <c r="DE4" s="7" t="s">
        <v>40</v>
      </c>
      <c r="DF4" s="7" t="s">
        <v>41</v>
      </c>
      <c r="DG4" s="7" t="s">
        <v>42</v>
      </c>
      <c r="DH4" s="33" t="s">
        <v>1</v>
      </c>
      <c r="DI4" s="33" t="s">
        <v>2</v>
      </c>
      <c r="DK4" s="38" t="s">
        <v>45</v>
      </c>
      <c r="DL4" s="45" t="s">
        <v>60</v>
      </c>
      <c r="DM4" s="39" t="s">
        <v>48</v>
      </c>
      <c r="DP4" s="38" t="s">
        <v>45</v>
      </c>
      <c r="DQ4" s="45" t="s">
        <v>60</v>
      </c>
      <c r="DR4" s="39" t="s">
        <v>170</v>
      </c>
      <c r="DS4" s="39" t="s">
        <v>171</v>
      </c>
      <c r="DU4" s="22" t="s">
        <v>174</v>
      </c>
      <c r="DV4" s="33" t="s">
        <v>60</v>
      </c>
      <c r="DW4" s="39" t="s">
        <v>65</v>
      </c>
      <c r="DX4" s="39" t="s">
        <v>53</v>
      </c>
      <c r="DY4" s="39" t="s">
        <v>66</v>
      </c>
      <c r="DZ4" s="39" t="s">
        <v>67</v>
      </c>
      <c r="EB4" s="22" t="s">
        <v>174</v>
      </c>
      <c r="EC4" s="33" t="s">
        <v>60</v>
      </c>
      <c r="ED4" s="39" t="s">
        <v>65</v>
      </c>
      <c r="EE4" s="39" t="s">
        <v>53</v>
      </c>
      <c r="EF4" s="39" t="s">
        <v>66</v>
      </c>
      <c r="EG4" s="39" t="s">
        <v>67</v>
      </c>
      <c r="EH4" s="22" t="s">
        <v>174</v>
      </c>
      <c r="EI4" s="33" t="s">
        <v>60</v>
      </c>
      <c r="EJ4" s="39" t="s">
        <v>357</v>
      </c>
      <c r="EK4" s="39" t="s">
        <v>53</v>
      </c>
      <c r="EL4" s="22" t="s">
        <v>174</v>
      </c>
      <c r="EM4" s="33" t="s">
        <v>60</v>
      </c>
      <c r="EN4" s="39" t="s">
        <v>65</v>
      </c>
      <c r="EO4" s="39" t="s">
        <v>53</v>
      </c>
      <c r="EP4" s="39" t="s">
        <v>66</v>
      </c>
      <c r="EQ4" s="39" t="s">
        <v>67</v>
      </c>
      <c r="ES4" s="25" t="s">
        <v>69</v>
      </c>
      <c r="ET4" s="7" t="s">
        <v>60</v>
      </c>
      <c r="EU4" s="26" t="s">
        <v>101</v>
      </c>
      <c r="EV4" s="26" t="s">
        <v>102</v>
      </c>
      <c r="EW4" s="158" t="s">
        <v>303</v>
      </c>
      <c r="EX4" s="26" t="s">
        <v>103</v>
      </c>
      <c r="EY4" s="33" t="s">
        <v>29</v>
      </c>
      <c r="EZ4" s="33" t="s">
        <v>30</v>
      </c>
      <c r="FB4" s="25" t="s">
        <v>69</v>
      </c>
      <c r="FC4" s="7" t="s">
        <v>60</v>
      </c>
      <c r="FD4" s="26" t="s">
        <v>101</v>
      </c>
      <c r="FE4" s="26" t="s">
        <v>102</v>
      </c>
      <c r="FF4" s="158" t="s">
        <v>303</v>
      </c>
      <c r="FG4" s="26" t="s">
        <v>103</v>
      </c>
      <c r="FH4" s="33" t="s">
        <v>29</v>
      </c>
      <c r="FI4" s="33" t="s">
        <v>30</v>
      </c>
      <c r="FK4" s="25" t="s">
        <v>69</v>
      </c>
      <c r="FL4" s="7" t="s">
        <v>60</v>
      </c>
      <c r="FM4" s="26" t="s">
        <v>101</v>
      </c>
      <c r="FN4" s="26" t="s">
        <v>102</v>
      </c>
      <c r="FO4" s="158" t="s">
        <v>303</v>
      </c>
      <c r="FP4" s="26" t="s">
        <v>103</v>
      </c>
      <c r="FQ4" s="33" t="s">
        <v>29</v>
      </c>
      <c r="FR4" s="33" t="s">
        <v>30</v>
      </c>
    </row>
    <row r="5" spans="1:174">
      <c r="A5" s="227" t="s">
        <v>151</v>
      </c>
      <c r="B5" s="227"/>
      <c r="C5" s="227"/>
      <c r="G5" s="11">
        <v>40268</v>
      </c>
      <c r="H5" s="163">
        <v>14</v>
      </c>
      <c r="I5" s="163">
        <v>25535.007881164551</v>
      </c>
      <c r="J5" s="163">
        <v>9170.3249740600586</v>
      </c>
      <c r="K5" s="163">
        <v>9810.5102462768555</v>
      </c>
      <c r="L5" s="163">
        <v>2351.1830081939697</v>
      </c>
      <c r="M5" s="153">
        <v>2.6028215903301493</v>
      </c>
      <c r="N5" s="153">
        <v>4.1725846997391622</v>
      </c>
      <c r="P5" s="41">
        <v>40359</v>
      </c>
      <c r="Q5" s="161">
        <v>1</v>
      </c>
      <c r="R5" s="161">
        <v>637.6259765625</v>
      </c>
      <c r="S5" s="161">
        <v>240.57099914550781</v>
      </c>
      <c r="T5" s="161">
        <v>43.437999725341797</v>
      </c>
      <c r="U5" s="162">
        <v>2.6504690042744348</v>
      </c>
      <c r="V5" s="162">
        <v>5.5382614454311145</v>
      </c>
      <c r="X5" s="41">
        <v>40268</v>
      </c>
      <c r="Y5" s="161">
        <v>14</v>
      </c>
      <c r="Z5" s="161">
        <v>25535.007881164551</v>
      </c>
      <c r="AA5" s="161">
        <v>9810.5102462768555</v>
      </c>
      <c r="AB5" s="161">
        <v>2351.1830081939697</v>
      </c>
      <c r="AC5" s="162">
        <v>2.6028215903301493</v>
      </c>
      <c r="AD5" s="162">
        <v>4.1725846997391622</v>
      </c>
      <c r="AF5" s="22">
        <v>40268</v>
      </c>
      <c r="AG5">
        <v>14</v>
      </c>
      <c r="AH5" s="4">
        <v>25535.007881164551</v>
      </c>
      <c r="AI5" s="4">
        <v>9810.5102462768555</v>
      </c>
      <c r="AJ5" s="4">
        <v>2351.1830081939697</v>
      </c>
      <c r="AK5" s="37">
        <v>2.6028215903301493</v>
      </c>
      <c r="AL5" s="37">
        <v>4.1725846997391622</v>
      </c>
      <c r="AN5" s="22">
        <v>39903</v>
      </c>
      <c r="AO5" s="47">
        <v>1</v>
      </c>
      <c r="AP5" s="48">
        <v>-28.785274900597202</v>
      </c>
      <c r="AQ5" s="48">
        <v>-1.7882539589977542</v>
      </c>
      <c r="AR5" s="48">
        <v>9.1751405227434191</v>
      </c>
      <c r="AS5" s="48">
        <v>1.0881288528139965</v>
      </c>
      <c r="AT5" s="48"/>
      <c r="AU5" s="48">
        <v>31.464074522337992</v>
      </c>
      <c r="AV5" s="48"/>
      <c r="AW5" s="48">
        <v>-2.1795487349883569</v>
      </c>
      <c r="AX5" s="48">
        <v>3.03189611656558</v>
      </c>
      <c r="AY5" s="48">
        <v>-2.4807985676053246</v>
      </c>
      <c r="AZ5" s="48">
        <v>0.78558968317030686</v>
      </c>
      <c r="BB5" s="14">
        <v>39172</v>
      </c>
      <c r="BC5" s="2">
        <v>288</v>
      </c>
      <c r="BD5" s="2">
        <v>586934.23914337158</v>
      </c>
      <c r="BE5" s="2">
        <v>46466.356322014704</v>
      </c>
      <c r="BF5" s="2">
        <v>79772.544238686562</v>
      </c>
      <c r="BG5" s="12">
        <f>BF5/BD5*100</f>
        <v>13.591393876614577</v>
      </c>
      <c r="BH5" s="12">
        <f>BF5/BE5*100</f>
        <v>171.67807108837613</v>
      </c>
      <c r="BI5" s="12">
        <f>BE5/BD5*100</f>
        <v>7.9167908810077572</v>
      </c>
      <c r="BK5" s="22">
        <v>39172</v>
      </c>
      <c r="BL5">
        <v>288</v>
      </c>
      <c r="BM5" s="12">
        <v>11.849481863414436</v>
      </c>
      <c r="BO5" s="22">
        <v>39172</v>
      </c>
      <c r="BP5">
        <v>134</v>
      </c>
      <c r="BQ5" s="2">
        <v>142335.31799316406</v>
      </c>
      <c r="BR5" s="2">
        <v>86676.715799883008</v>
      </c>
      <c r="BS5" s="2">
        <v>39800.77139621973</v>
      </c>
      <c r="BT5" s="2">
        <v>293431.03992462158</v>
      </c>
      <c r="BU5" s="12">
        <f t="shared" ref="BU5:BU37" si="0">BR5/BQ5*100</f>
        <v>60.896140903022975</v>
      </c>
      <c r="BV5" s="12">
        <f t="shared" ref="BV5:BV37" si="1">BR5/BT5*100</f>
        <v>29.539041207824866</v>
      </c>
      <c r="BW5" s="12">
        <f t="shared" ref="BW5:BW37" si="2">BS5/BT5*100</f>
        <v>13.563926776950389</v>
      </c>
      <c r="BY5" s="22">
        <v>39172</v>
      </c>
      <c r="BZ5">
        <v>322</v>
      </c>
      <c r="CA5" s="2">
        <v>597600.12048339844</v>
      </c>
      <c r="CB5" s="2">
        <v>41141.180988311768</v>
      </c>
      <c r="CC5" s="12">
        <f t="shared" ref="CC5:CC36" si="3">CB5/CA5*100</f>
        <v>6.8843997144834388</v>
      </c>
      <c r="CE5" s="22">
        <v>38077</v>
      </c>
      <c r="CF5">
        <v>195</v>
      </c>
      <c r="CG5" s="2">
        <v>-29929.89647102356</v>
      </c>
      <c r="CH5" s="2">
        <v>663423.04551696777</v>
      </c>
      <c r="CI5" s="2">
        <v>73306.754040241241</v>
      </c>
      <c r="CJ5" s="12">
        <f t="shared" ref="CJ5:CJ49" si="4">-CG5/CH5*100</f>
        <v>4.5114345474237938</v>
      </c>
      <c r="CK5" s="12">
        <f t="shared" ref="CK5:CK49" si="5">-CG5/CI5*100</f>
        <v>40.828293194640359</v>
      </c>
      <c r="CM5" s="22">
        <v>38077</v>
      </c>
      <c r="CN5">
        <v>195</v>
      </c>
      <c r="CO5" s="12">
        <v>-9.2946664511589958</v>
      </c>
      <c r="CQ5" s="22">
        <v>38077</v>
      </c>
      <c r="CR5">
        <v>171</v>
      </c>
      <c r="CS5" s="2">
        <v>-23580.303235054016</v>
      </c>
      <c r="CT5" s="2">
        <v>606215.44539642334</v>
      </c>
      <c r="CU5" s="2">
        <v>64171.428854465485</v>
      </c>
      <c r="CV5" s="12">
        <f>-CS5/CT5*100</f>
        <v>3.8897562597789164</v>
      </c>
      <c r="CW5" s="12">
        <f>-CS5/CU5*100</f>
        <v>36.745797399231726</v>
      </c>
      <c r="CY5" s="22">
        <v>38077</v>
      </c>
      <c r="CZ5">
        <v>171</v>
      </c>
      <c r="DA5" s="12">
        <v>-6.9222423430570164</v>
      </c>
      <c r="DC5" s="11">
        <v>38077</v>
      </c>
      <c r="DD5" s="2"/>
      <c r="DK5" s="11">
        <v>38077</v>
      </c>
      <c r="DL5" s="2"/>
      <c r="DP5" s="22">
        <v>38077</v>
      </c>
      <c r="DQ5">
        <v>203</v>
      </c>
      <c r="DR5" s="12">
        <v>19.624728231197341</v>
      </c>
      <c r="DS5" s="12">
        <v>-8.653950805803035</v>
      </c>
      <c r="DU5" s="22">
        <v>39903</v>
      </c>
      <c r="DV5" s="47">
        <v>1</v>
      </c>
      <c r="DW5" s="48">
        <v>-28.785274900597202</v>
      </c>
      <c r="DX5" s="48">
        <v>-1.7882539589977542</v>
      </c>
      <c r="DY5" s="48">
        <v>9.1751405227434191</v>
      </c>
      <c r="DZ5" s="48">
        <v>1.0881288528139965</v>
      </c>
      <c r="EB5" s="22">
        <v>40086</v>
      </c>
      <c r="EC5" s="47">
        <v>1</v>
      </c>
      <c r="ED5" s="48">
        <v>23.461067442827396</v>
      </c>
      <c r="EE5" s="48">
        <v>-1.7992591727846952</v>
      </c>
      <c r="EF5" s="48">
        <v>-9.3523661951535058</v>
      </c>
      <c r="EG5" s="48">
        <v>-0.75452388088849132</v>
      </c>
      <c r="EH5" s="22">
        <v>39994</v>
      </c>
      <c r="EI5">
        <v>15</v>
      </c>
      <c r="EJ5" s="83">
        <v>-15.141386493485475</v>
      </c>
      <c r="EK5">
        <v>-6.0122073882465932</v>
      </c>
      <c r="EL5" s="22">
        <v>39994</v>
      </c>
      <c r="EM5" s="47">
        <v>15</v>
      </c>
      <c r="EN5" s="48">
        <v>-15.141386493485475</v>
      </c>
      <c r="EO5" s="48">
        <v>-6.0122073882465932</v>
      </c>
      <c r="EP5" s="48">
        <v>9.1751405227434191</v>
      </c>
      <c r="EQ5" s="48">
        <v>1.0881288528139965</v>
      </c>
      <c r="ES5" s="11">
        <v>40268</v>
      </c>
      <c r="ET5" s="2">
        <v>3</v>
      </c>
      <c r="EU5" s="2">
        <v>10049</v>
      </c>
      <c r="EV5" s="2">
        <v>5755.947998046875</v>
      </c>
      <c r="EW5" s="2">
        <v>5708.5069580078125</v>
      </c>
      <c r="EX5" s="2">
        <v>1091.2960052490234</v>
      </c>
      <c r="EY5" s="12">
        <v>1.7603552161574236</v>
      </c>
      <c r="EZ5" s="12">
        <v>5.2309427786324436</v>
      </c>
      <c r="FB5" s="11">
        <v>40268</v>
      </c>
      <c r="FC5" s="2">
        <v>9</v>
      </c>
      <c r="FD5" s="2">
        <v>14248.820915222168</v>
      </c>
      <c r="FE5" s="2">
        <v>3051.7749710083008</v>
      </c>
      <c r="FF5" s="2">
        <v>3739.0792770385742</v>
      </c>
      <c r="FG5" s="2">
        <v>1128.4560031890869</v>
      </c>
      <c r="FH5" s="12">
        <v>3.8107833130800906</v>
      </c>
      <c r="FI5" s="12">
        <v>3.3134471051345407</v>
      </c>
      <c r="FK5" s="11">
        <v>40268</v>
      </c>
      <c r="FL5" s="2">
        <v>2</v>
      </c>
      <c r="FM5" s="2">
        <v>1237.1869659423828</v>
      </c>
      <c r="FN5" s="2">
        <v>362.60200500488281</v>
      </c>
      <c r="FO5" s="2">
        <v>362.92401123046875</v>
      </c>
      <c r="FP5" s="2">
        <v>131.43099975585938</v>
      </c>
      <c r="FQ5" s="12">
        <v>3.4089421687691206</v>
      </c>
      <c r="FR5" s="12">
        <v>2.7613273269215095</v>
      </c>
    </row>
    <row r="6" spans="1:174">
      <c r="A6" s="1"/>
      <c r="B6" s="1"/>
      <c r="C6" s="14"/>
      <c r="G6" s="11">
        <v>40359</v>
      </c>
      <c r="H6" s="163">
        <v>29</v>
      </c>
      <c r="I6" s="163">
        <v>42178.6376953125</v>
      </c>
      <c r="J6" s="163">
        <v>13928.81788444519</v>
      </c>
      <c r="K6" s="163">
        <v>13980.693593740463</v>
      </c>
      <c r="L6" s="163">
        <v>3771.3989715576172</v>
      </c>
      <c r="M6" s="153">
        <v>3.016920255959048</v>
      </c>
      <c r="N6" s="153">
        <v>3.7070311837006011</v>
      </c>
      <c r="P6" s="41">
        <v>40451</v>
      </c>
      <c r="Q6" s="161">
        <v>1</v>
      </c>
      <c r="R6" s="161">
        <v>612.07598876953125</v>
      </c>
      <c r="S6" s="161">
        <v>245.54310607910156</v>
      </c>
      <c r="T6" s="161">
        <v>44.25</v>
      </c>
      <c r="U6" s="162">
        <v>2.4927435290011823</v>
      </c>
      <c r="V6" s="162">
        <v>5.5489967475503175</v>
      </c>
      <c r="X6" s="41">
        <v>40359</v>
      </c>
      <c r="Y6" s="161">
        <v>28</v>
      </c>
      <c r="Z6" s="161">
        <v>41541.01171875</v>
      </c>
      <c r="AA6" s="161">
        <v>13740.122594594955</v>
      </c>
      <c r="AB6" s="161">
        <v>3727.9609718322754</v>
      </c>
      <c r="AC6" s="162">
        <v>3.0233363227116525</v>
      </c>
      <c r="AD6" s="162">
        <v>3.6856937876797966</v>
      </c>
      <c r="AF6" s="22">
        <v>40359</v>
      </c>
      <c r="AG6">
        <v>28</v>
      </c>
      <c r="AH6" s="4">
        <v>41541.01171875</v>
      </c>
      <c r="AI6" s="4">
        <v>13740.122594594955</v>
      </c>
      <c r="AJ6" s="4">
        <v>3727.9609718322754</v>
      </c>
      <c r="AK6" s="37">
        <v>3.0233363227116525</v>
      </c>
      <c r="AL6" s="37">
        <v>3.6856937876797966</v>
      </c>
      <c r="AN6" s="22">
        <v>39994</v>
      </c>
      <c r="AO6" s="47">
        <v>15</v>
      </c>
      <c r="AP6" s="48">
        <v>-15.141386493485475</v>
      </c>
      <c r="AQ6" s="48">
        <v>-6.0122073882465932</v>
      </c>
      <c r="AR6" s="48">
        <v>5.8911668352175317</v>
      </c>
      <c r="AS6" s="48">
        <v>9.4667340954898371</v>
      </c>
      <c r="AT6" s="48"/>
      <c r="AU6" s="48">
        <v>26.889328213860864</v>
      </c>
      <c r="AV6" s="48"/>
      <c r="AW6" s="48">
        <v>-8.0292262561554857</v>
      </c>
      <c r="AX6" s="48">
        <v>-4.3765027751257897</v>
      </c>
      <c r="AY6" s="48">
        <v>1.4561325738667197</v>
      </c>
      <c r="AZ6" s="48">
        <v>8.228289872828686</v>
      </c>
      <c r="BB6" s="14">
        <v>39263</v>
      </c>
      <c r="BC6" s="2">
        <v>348</v>
      </c>
      <c r="BD6" s="2">
        <v>703037.6662197113</v>
      </c>
      <c r="BE6" s="2">
        <v>54710.785739166662</v>
      </c>
      <c r="BF6" s="2">
        <v>102945.32308790833</v>
      </c>
      <c r="BG6" s="12">
        <f>BF6/BD6*100</f>
        <v>14.642931386799432</v>
      </c>
      <c r="BH6" s="12">
        <f>BF6/BE6*100</f>
        <v>188.16275748387079</v>
      </c>
      <c r="BI6" s="12">
        <f>BE6/BD6*100</f>
        <v>7.7820561213100925</v>
      </c>
      <c r="BK6" s="22">
        <v>39263</v>
      </c>
      <c r="BL6">
        <v>348</v>
      </c>
      <c r="BM6" s="12">
        <v>21.212915598364269</v>
      </c>
      <c r="BO6" s="22">
        <v>39263</v>
      </c>
      <c r="BP6">
        <v>195</v>
      </c>
      <c r="BQ6" s="2">
        <v>155669.99894714355</v>
      </c>
      <c r="BR6" s="2">
        <v>90884.348823547363</v>
      </c>
      <c r="BS6" s="2">
        <v>47221.41347233206</v>
      </c>
      <c r="BT6" s="2">
        <v>369113.30317497253</v>
      </c>
      <c r="BU6" s="12">
        <f t="shared" si="0"/>
        <v>58.382700223699736</v>
      </c>
      <c r="BV6" s="12">
        <f t="shared" si="1"/>
        <v>24.622344424271542</v>
      </c>
      <c r="BW6" s="12">
        <f t="shared" si="2"/>
        <v>12.793202809584859</v>
      </c>
      <c r="BY6" s="22">
        <v>39263</v>
      </c>
      <c r="BZ6">
        <v>365</v>
      </c>
      <c r="CA6" s="2">
        <v>679629.90539360046</v>
      </c>
      <c r="CB6" s="2">
        <v>46305.307067155838</v>
      </c>
      <c r="CC6" s="12">
        <f t="shared" si="3"/>
        <v>6.8133121717677518</v>
      </c>
      <c r="CE6" s="22">
        <v>38168</v>
      </c>
      <c r="CF6">
        <v>327</v>
      </c>
      <c r="CG6" s="2">
        <v>-45138.375560879707</v>
      </c>
      <c r="CH6" s="2">
        <v>944882.81251126528</v>
      </c>
      <c r="CI6" s="2">
        <v>105629.15978109837</v>
      </c>
      <c r="CJ6" s="12">
        <f t="shared" si="4"/>
        <v>4.7771400816269534</v>
      </c>
      <c r="CK6" s="12">
        <f t="shared" si="5"/>
        <v>42.732873814790032</v>
      </c>
      <c r="CM6" s="22">
        <v>38168</v>
      </c>
      <c r="CN6">
        <v>327</v>
      </c>
      <c r="CO6" s="12">
        <v>-0.73783508907854234</v>
      </c>
      <c r="CQ6" s="22">
        <v>38168</v>
      </c>
      <c r="CR6">
        <v>295</v>
      </c>
      <c r="CS6" s="2">
        <v>-35809.279262661934</v>
      </c>
      <c r="CT6" s="2">
        <v>874370.97163754702</v>
      </c>
      <c r="CU6" s="2">
        <v>92720.280556321144</v>
      </c>
      <c r="CV6" s="12">
        <f>-CS6/CT6*100</f>
        <v>4.0954332227655366</v>
      </c>
      <c r="CW6" s="12">
        <f>-CS6/CU6*100</f>
        <v>38.620762413364659</v>
      </c>
      <c r="CY6" s="22">
        <v>38168</v>
      </c>
      <c r="CZ6">
        <v>295</v>
      </c>
      <c r="DA6" s="12">
        <v>0.5403917751113374</v>
      </c>
      <c r="DC6" s="11">
        <f ca="1">VLOOKUP($CE6,INDIRECT(VLOOKUP('Sector Charts'!$H$1,'Sector Charts'!$A$159:$B$175,2,FALSE) &amp; "3"),MATCH(DC$4,$DC$4:$DI$4,0),FALSE)</f>
        <v>38168</v>
      </c>
      <c r="DD6" s="2">
        <f ca="1">VLOOKUP($CE6,INDIRECT(VLOOKUP('Sector Charts'!$H$1,'Sector Charts'!$A$159:$B$175,2,FALSE) &amp; "3"),MATCH(DD$4,$DC$4:$DI$4,0),FALSE)</f>
        <v>10</v>
      </c>
      <c r="DE6" s="2">
        <f ca="1">VLOOKUP($CE6,INDIRECT(VLOOKUP('Sector Charts'!$H$1,'Sector Charts'!$A$159:$B$175,2,FALSE) &amp; "3"),MATCH(DE$4,$DC$4:$DI$4,0),FALSE)</f>
        <v>-1748.8089714050293</v>
      </c>
      <c r="DF6" s="2">
        <f ca="1">VLOOKUP($CE6,INDIRECT(VLOOKUP('Sector Charts'!$H$1,'Sector Charts'!$A$159:$B$175,2,FALSE) &amp; "3"),MATCH(DF$4,$DC$4:$DI$4,0),FALSE)</f>
        <v>65710.486434936523</v>
      </c>
      <c r="DG6" s="2">
        <f ca="1">VLOOKUP($CE6,INDIRECT(VLOOKUP('Sector Charts'!$H$1,'Sector Charts'!$A$159:$B$175,2,FALSE) &amp; "3"),MATCH(DG$4,$DC$4:$DI$4,0),FALSE)</f>
        <v>3660.567985534668</v>
      </c>
      <c r="DH6" s="12">
        <f ca="1">VLOOKUP($CE6,INDIRECT(VLOOKUP('Sector Charts'!$H$1,'Sector Charts'!$A$159:$B$175,2,FALSE) &amp; "3"),MATCH(DH$4,$DC$4:$DI$4,0),FALSE)</f>
        <v>2.6613849117318877</v>
      </c>
      <c r="DI6" s="12">
        <f ca="1">VLOOKUP($CE6,INDIRECT(VLOOKUP('Sector Charts'!$H$1,'Sector Charts'!$A$159:$B$175,2,FALSE) &amp; "3"),MATCH(DI$4,$DC$4:$DI$4,0),FALSE)</f>
        <v>47.774251927999522</v>
      </c>
      <c r="DK6" s="11">
        <f ca="1">VLOOKUP($CE6,INDIRECT(VLOOKUP('Sector Charts'!$H$1,'Sector Charts'!$A$159:$B$175,2,FALSE) &amp; "3"),MATCH(DK$4,$DC$4:$DI$4,0),FALSE)</f>
        <v>38168</v>
      </c>
      <c r="DL6" s="2">
        <f ca="1">VLOOKUP($CE6,INDIRECT(VLOOKUP('Sector Charts'!$H$1,'Sector Charts'!$A$159:$B$175,2,FALSE) &amp; "3"),9,FALSE)</f>
        <v>10</v>
      </c>
      <c r="DM6" s="12">
        <f ca="1">VLOOKUP($CE6,INDIRECT(VLOOKUP('Sector Charts'!$H$1,'Sector Charts'!$A$159:$B$175,2,FALSE) &amp; "3"),10,FALSE)</f>
        <v>94.261383173156815</v>
      </c>
      <c r="DP6" s="22">
        <v>38168</v>
      </c>
      <c r="DQ6">
        <v>332</v>
      </c>
      <c r="DR6" s="12">
        <v>13.414145561071278</v>
      </c>
      <c r="DS6" s="12">
        <v>-0.4056361228990113</v>
      </c>
      <c r="DU6" s="22">
        <v>39994</v>
      </c>
      <c r="DV6" s="47">
        <v>15</v>
      </c>
      <c r="DW6" s="48">
        <v>-15.141386493485475</v>
      </c>
      <c r="DX6" s="48">
        <v>-6.0122073882465932</v>
      </c>
      <c r="DY6" s="48">
        <v>5.8911668352175317</v>
      </c>
      <c r="DZ6" s="48">
        <v>9.4667340954898371</v>
      </c>
      <c r="EB6" s="22">
        <v>40178</v>
      </c>
      <c r="EC6" s="47">
        <v>1</v>
      </c>
      <c r="ED6" s="48">
        <v>20.262091555262604</v>
      </c>
      <c r="EE6" s="48">
        <v>-4.0090218816402405</v>
      </c>
      <c r="EF6" s="48">
        <v>-1.2535685103197358</v>
      </c>
      <c r="EG6" s="48">
        <v>-3.1978862789038609</v>
      </c>
      <c r="EH6" s="22">
        <v>40086</v>
      </c>
      <c r="EI6">
        <v>27</v>
      </c>
      <c r="EJ6" s="83">
        <v>13.056373809314859</v>
      </c>
      <c r="EK6">
        <v>-5.6853876699602619</v>
      </c>
      <c r="EL6" s="22">
        <v>40086</v>
      </c>
      <c r="EM6" s="47">
        <v>27</v>
      </c>
      <c r="EN6" s="48">
        <v>13.056373809314859</v>
      </c>
      <c r="EO6" s="48">
        <v>-5.6853876699602619</v>
      </c>
      <c r="EP6" s="48">
        <v>5.8911668352175317</v>
      </c>
      <c r="EQ6" s="48">
        <v>9.4667340954898371</v>
      </c>
      <c r="ES6" s="11">
        <v>40359</v>
      </c>
      <c r="ET6" s="2">
        <v>8</v>
      </c>
      <c r="EU6" s="2">
        <v>14185.431854248047</v>
      </c>
      <c r="EV6" s="2">
        <v>7837.5649642944336</v>
      </c>
      <c r="EW6" s="2">
        <v>7789.3339691162109</v>
      </c>
      <c r="EX6" s="2">
        <v>1349.2730102539063</v>
      </c>
      <c r="EY6" s="12">
        <v>1.821135402653373</v>
      </c>
      <c r="EZ6" s="12">
        <v>5.77298583008817</v>
      </c>
      <c r="FB6" s="11">
        <v>40359</v>
      </c>
      <c r="FC6" s="2">
        <v>16</v>
      </c>
      <c r="FD6" s="2">
        <v>18633.835006713867</v>
      </c>
      <c r="FE6" s="2">
        <v>4869.1348934173584</v>
      </c>
      <c r="FF6" s="2">
        <v>4905.3296067714691</v>
      </c>
      <c r="FG6" s="2">
        <v>1456.7439746856689</v>
      </c>
      <c r="FH6" s="12">
        <v>3.7986917292960585</v>
      </c>
      <c r="FI6" s="12">
        <v>3.3673244523492358</v>
      </c>
      <c r="FK6" s="11">
        <v>40359</v>
      </c>
      <c r="FL6" s="2">
        <v>5</v>
      </c>
      <c r="FM6" s="2">
        <v>9359.3708343505859</v>
      </c>
      <c r="FN6" s="2">
        <v>1222.1180267333984</v>
      </c>
      <c r="FO6" s="2">
        <v>1286.0300178527832</v>
      </c>
      <c r="FP6" s="2">
        <v>965.38198661804199</v>
      </c>
      <c r="FQ6" s="12">
        <v>7.2777234624565263</v>
      </c>
      <c r="FR6" s="12">
        <v>1.3321462754427871</v>
      </c>
    </row>
    <row r="7" spans="1:174">
      <c r="A7" s="23" t="s">
        <v>26</v>
      </c>
      <c r="B7" s="23" t="s">
        <v>60</v>
      </c>
      <c r="C7" s="24" t="s">
        <v>70</v>
      </c>
      <c r="G7" s="11">
        <v>40451</v>
      </c>
      <c r="H7" s="163">
        <v>38</v>
      </c>
      <c r="I7" s="163">
        <v>46199.497802734375</v>
      </c>
      <c r="J7" s="163">
        <v>17852.711952209473</v>
      </c>
      <c r="K7" s="163">
        <v>17864.838682174683</v>
      </c>
      <c r="L7" s="163">
        <v>4144.5790033340454</v>
      </c>
      <c r="M7" s="153">
        <v>2.5860573736292212</v>
      </c>
      <c r="N7" s="153">
        <v>4.3104109410880032</v>
      </c>
      <c r="P7" s="41">
        <v>40543</v>
      </c>
      <c r="Q7" s="161">
        <v>2</v>
      </c>
      <c r="R7" s="161">
        <v>1571.5900268554688</v>
      </c>
      <c r="S7" s="161">
        <v>568.80209350585938</v>
      </c>
      <c r="T7" s="161">
        <v>111.03199768066406</v>
      </c>
      <c r="U7" s="162">
        <v>2.7629821422928349</v>
      </c>
      <c r="V7" s="162">
        <v>5.122866429385291</v>
      </c>
      <c r="X7" s="41">
        <v>40451</v>
      </c>
      <c r="Y7" s="161">
        <v>37</v>
      </c>
      <c r="Z7" s="161">
        <v>45587.421813964844</v>
      </c>
      <c r="AA7" s="161">
        <v>17619.295576095581</v>
      </c>
      <c r="AB7" s="161">
        <v>4100.3290033340454</v>
      </c>
      <c r="AC7" s="162">
        <v>2.5873577985611482</v>
      </c>
      <c r="AD7" s="162">
        <v>4.2970443497995019</v>
      </c>
      <c r="AF7" s="22">
        <v>40451</v>
      </c>
      <c r="AG7">
        <v>37</v>
      </c>
      <c r="AH7" s="4">
        <v>45587.421813964844</v>
      </c>
      <c r="AI7" s="4">
        <v>17619.295576095581</v>
      </c>
      <c r="AJ7" s="4">
        <v>4100.3290033340454</v>
      </c>
      <c r="AK7" s="37">
        <v>2.5873577985611482</v>
      </c>
      <c r="AL7" s="37">
        <v>4.2970443497995019</v>
      </c>
      <c r="AN7" s="22">
        <v>40086</v>
      </c>
      <c r="AO7" s="47">
        <v>30</v>
      </c>
      <c r="AP7" s="48">
        <v>11.306969317423299</v>
      </c>
      <c r="AQ7" s="48">
        <v>-5.7491074479479876</v>
      </c>
      <c r="AR7" s="48">
        <v>10.053233730356869</v>
      </c>
      <c r="AS7" s="48">
        <v>3.0813940452651067</v>
      </c>
      <c r="AT7" s="48"/>
      <c r="AU7" s="48">
        <v>33.834188983902067</v>
      </c>
      <c r="AV7" s="48"/>
      <c r="AW7" s="48">
        <v>18.763368050091778</v>
      </c>
      <c r="AX7" s="48">
        <v>2.163515744958211</v>
      </c>
      <c r="AY7" s="48">
        <v>7.400830116063517</v>
      </c>
      <c r="AZ7" s="48">
        <v>-2.8012894038438207</v>
      </c>
      <c r="BB7" s="14">
        <v>39355</v>
      </c>
      <c r="BC7" s="2">
        <v>343</v>
      </c>
      <c r="BD7" s="2">
        <v>722365.41036605835</v>
      </c>
      <c r="BE7" s="2">
        <v>63571.220633231103</v>
      </c>
      <c r="BF7" s="2">
        <v>105761.71112795174</v>
      </c>
      <c r="BG7" s="12">
        <f>BF7/BD7*100</f>
        <v>14.641026495767154</v>
      </c>
      <c r="BH7" s="12">
        <f>BF7/BE7*100</f>
        <v>166.36728078281709</v>
      </c>
      <c r="BI7" s="12">
        <f>BE7/BD7*100</f>
        <v>8.8004242341859111</v>
      </c>
      <c r="BK7" s="131">
        <v>39355</v>
      </c>
      <c r="BL7" s="132">
        <v>343</v>
      </c>
      <c r="BM7" s="133">
        <v>25.532791721280958</v>
      </c>
      <c r="BO7" s="22">
        <v>39355</v>
      </c>
      <c r="BP7">
        <v>216</v>
      </c>
      <c r="BQ7" s="2">
        <v>167412.82157897949</v>
      </c>
      <c r="BR7" s="2">
        <v>100011.45650649071</v>
      </c>
      <c r="BS7" s="2">
        <v>53690.68109224923</v>
      </c>
      <c r="BT7" s="2">
        <v>392386.35832691193</v>
      </c>
      <c r="BU7" s="12">
        <f t="shared" si="0"/>
        <v>59.739424712645928</v>
      </c>
      <c r="BV7" s="12">
        <f t="shared" si="1"/>
        <v>25.488005478306508</v>
      </c>
      <c r="BW7" s="12">
        <f t="shared" si="2"/>
        <v>13.683116131044876</v>
      </c>
      <c r="BY7" s="22">
        <v>39355</v>
      </c>
      <c r="BZ7">
        <v>368</v>
      </c>
      <c r="CA7" s="2">
        <v>699142.71499252319</v>
      </c>
      <c r="CB7" s="2">
        <v>48832.690697431564</v>
      </c>
      <c r="CC7" s="12">
        <f t="shared" si="3"/>
        <v>6.9846527254387238</v>
      </c>
      <c r="CE7" s="105">
        <v>38260</v>
      </c>
      <c r="CF7" s="106">
        <v>318</v>
      </c>
      <c r="CG7" s="98">
        <v>-47404.11145222187</v>
      </c>
      <c r="CH7" s="98">
        <v>949173.77422839403</v>
      </c>
      <c r="CI7" s="98">
        <v>107801.00707554817</v>
      </c>
      <c r="CJ7" s="99">
        <f t="shared" si="4"/>
        <v>4.9942500245287329</v>
      </c>
      <c r="CK7" s="99">
        <f t="shared" si="5"/>
        <v>43.973718556265929</v>
      </c>
      <c r="CM7" s="105">
        <v>38260</v>
      </c>
      <c r="CN7" s="106">
        <v>318</v>
      </c>
      <c r="CO7" s="99">
        <v>6.2973486824886571</v>
      </c>
      <c r="CQ7" s="22">
        <v>38260</v>
      </c>
      <c r="CR7">
        <v>289</v>
      </c>
      <c r="CS7" s="2">
        <v>-36971.841339468956</v>
      </c>
      <c r="CT7" s="2">
        <v>894569.79051715136</v>
      </c>
      <c r="CU7" s="2">
        <v>95213.897868394852</v>
      </c>
      <c r="CV7" s="12">
        <f t="shared" ref="CV7:CV49" si="6">-CS7/CT7*100</f>
        <v>4.1329186086303569</v>
      </c>
      <c r="CW7" s="12">
        <f t="shared" ref="CW7:CW49" si="7">-CS7/CU7*100</f>
        <v>38.830299113026157</v>
      </c>
      <c r="CY7" s="22">
        <v>38260</v>
      </c>
      <c r="CZ7">
        <v>289</v>
      </c>
      <c r="DA7" s="12">
        <v>4.4241798624330642</v>
      </c>
      <c r="DC7" s="11">
        <f ca="1">VLOOKUP($CE7,INDIRECT(VLOOKUP('Sector Charts'!$H$1,'Sector Charts'!$A$159:$B$175,2,FALSE) &amp; "3"),MATCH(DC$4,$DC$4:$DI$4,0),FALSE)</f>
        <v>38260</v>
      </c>
      <c r="DD7" s="2">
        <f ca="1">VLOOKUP($CE7,INDIRECT(VLOOKUP('Sector Charts'!$H$1,'Sector Charts'!$A$159:$B$175,2,FALSE) &amp; "3"),MATCH(DD$4,$DC$4:$DI$4,0),FALSE)</f>
        <v>11</v>
      </c>
      <c r="DE7" s="2">
        <f ca="1">VLOOKUP($CE7,INDIRECT(VLOOKUP('Sector Charts'!$H$1,'Sector Charts'!$A$159:$B$175,2,FALSE) &amp; "3"),MATCH(DE$4,$DC$4:$DI$4,0),FALSE)</f>
        <v>-2560.2599925994873</v>
      </c>
      <c r="DF7" s="2">
        <f ca="1">VLOOKUP($CE7,INDIRECT(VLOOKUP('Sector Charts'!$H$1,'Sector Charts'!$A$159:$B$175,2,FALSE) &amp; "3"),MATCH(DF$4,$DC$4:$DI$4,0),FALSE)</f>
        <v>74072.111251831055</v>
      </c>
      <c r="DG7" s="2">
        <f ca="1">VLOOKUP($CE7,INDIRECT(VLOOKUP('Sector Charts'!$H$1,'Sector Charts'!$A$159:$B$175,2,FALSE) &amp; "3"),MATCH(DG$4,$DC$4:$DI$4,0),FALSE)</f>
        <v>4572.7940101623535</v>
      </c>
      <c r="DH7" s="12">
        <f ca="1">VLOOKUP($CE7,INDIRECT(VLOOKUP('Sector Charts'!$H$1,'Sector Charts'!$A$159:$B$175,2,FALSE) &amp; "3"),MATCH(DH$4,$DC$4:$DI$4,0),FALSE)</f>
        <v>3.4564425791713855</v>
      </c>
      <c r="DI7" s="12">
        <f ca="1">VLOOKUP($CE7,INDIRECT(VLOOKUP('Sector Charts'!$H$1,'Sector Charts'!$A$159:$B$175,2,FALSE) &amp; "3"),MATCH(DI$4,$DC$4:$DI$4,0),FALSE)</f>
        <v>55.988964009961762</v>
      </c>
      <c r="DK7" s="11">
        <f ca="1">VLOOKUP($CE7,INDIRECT(VLOOKUP('Sector Charts'!$H$1,'Sector Charts'!$A$159:$B$175,2,FALSE) &amp; "3"),MATCH(DK$4,$DC$4:$DI$4,0),FALSE)</f>
        <v>38260</v>
      </c>
      <c r="DL7" s="2">
        <f ca="1">VLOOKUP($CE7,INDIRECT(VLOOKUP('Sector Charts'!$H$1,'Sector Charts'!$A$159:$B$175,2,FALSE) &amp; "3"),9,FALSE)</f>
        <v>11</v>
      </c>
      <c r="DM7" s="12">
        <f ca="1">VLOOKUP($CE7,INDIRECT(VLOOKUP('Sector Charts'!$H$1,'Sector Charts'!$A$159:$B$175,2,FALSE) &amp; "3"),10,FALSE)</f>
        <v>69.209842782689293</v>
      </c>
      <c r="DP7" s="131">
        <v>38260</v>
      </c>
      <c r="DQ7" s="132">
        <v>322</v>
      </c>
      <c r="DR7" s="133">
        <v>7.4131568371602174</v>
      </c>
      <c r="DS7" s="133">
        <v>7.5834688747711931</v>
      </c>
      <c r="DU7" s="22">
        <v>40086</v>
      </c>
      <c r="DV7" s="47">
        <v>29</v>
      </c>
      <c r="DW7" s="48">
        <v>11.0309097898873</v>
      </c>
      <c r="DX7" s="48">
        <v>-5.8011255578257481</v>
      </c>
      <c r="DY7" s="48">
        <v>10.053233730356869</v>
      </c>
      <c r="DZ7" s="48">
        <v>3.0813940452651067</v>
      </c>
      <c r="EB7" s="22">
        <v>40268</v>
      </c>
      <c r="EC7" s="47">
        <v>2</v>
      </c>
      <c r="ED7" s="48">
        <v>-7.5944069049591958</v>
      </c>
      <c r="EE7" s="48">
        <v>1.2674174935120242</v>
      </c>
      <c r="EF7" s="48">
        <v>4.3864204924456862</v>
      </c>
      <c r="EG7" s="48">
        <v>25.82263320908611</v>
      </c>
      <c r="EH7" s="22">
        <v>40178</v>
      </c>
      <c r="EI7">
        <v>36</v>
      </c>
      <c r="EJ7" s="83">
        <v>41.051665868652606</v>
      </c>
      <c r="EK7">
        <v>-8.2243790425597485</v>
      </c>
      <c r="EL7" s="22">
        <v>40178</v>
      </c>
      <c r="EM7" s="47">
        <v>36</v>
      </c>
      <c r="EN7" s="48">
        <v>41.051665868652606</v>
      </c>
      <c r="EO7" s="48">
        <v>-8.2243790425597485</v>
      </c>
      <c r="EP7" s="48">
        <v>10.053233730356869</v>
      </c>
      <c r="EQ7" s="48">
        <v>3.0813940452651067</v>
      </c>
      <c r="ES7" s="11">
        <v>40451</v>
      </c>
      <c r="ET7" s="2">
        <v>12</v>
      </c>
      <c r="EU7" s="2">
        <v>16582.732063293457</v>
      </c>
      <c r="EV7" s="2">
        <v>10874.504970550537</v>
      </c>
      <c r="EW7" s="2">
        <v>10831.59508895874</v>
      </c>
      <c r="EX7" s="2">
        <v>1593.0660057067871</v>
      </c>
      <c r="EY7" s="12">
        <v>1.5309593764446732</v>
      </c>
      <c r="EZ7" s="12">
        <v>6.7992129956681513</v>
      </c>
      <c r="FB7" s="11">
        <v>40451</v>
      </c>
      <c r="FC7" s="2">
        <v>20</v>
      </c>
      <c r="FD7" s="2">
        <v>19860.084938049316</v>
      </c>
      <c r="FE7" s="2">
        <v>5777.8559799194336</v>
      </c>
      <c r="FF7" s="2">
        <v>5785.2075691223145</v>
      </c>
      <c r="FG7" s="2">
        <v>1545.6670064926147</v>
      </c>
      <c r="FH7" s="12">
        <v>3.4329079295355913</v>
      </c>
      <c r="FI7" s="12">
        <v>3.7428550553394739</v>
      </c>
      <c r="FK7" s="11">
        <v>40451</v>
      </c>
      <c r="FL7" s="2">
        <v>6</v>
      </c>
      <c r="FM7" s="2">
        <v>9756.6808013916016</v>
      </c>
      <c r="FN7" s="2">
        <v>1200.351001739502</v>
      </c>
      <c r="FO7" s="2">
        <v>1248.0360240936279</v>
      </c>
      <c r="FP7" s="2">
        <v>1005.8459911346436</v>
      </c>
      <c r="FQ7" s="12">
        <v>7.8176275468308543</v>
      </c>
      <c r="FR7" s="12">
        <v>1.2407824210600891</v>
      </c>
    </row>
    <row r="8" spans="1:174">
      <c r="A8" t="s">
        <v>23</v>
      </c>
      <c r="B8">
        <v>9</v>
      </c>
      <c r="C8" s="12">
        <v>7.8197492515375595</v>
      </c>
      <c r="G8" s="11">
        <v>40543</v>
      </c>
      <c r="H8" s="163">
        <v>60</v>
      </c>
      <c r="I8" s="163">
        <v>60555.396968841553</v>
      </c>
      <c r="J8" s="163">
        <v>25893.188364028931</v>
      </c>
      <c r="K8" s="163">
        <v>25919.812959671021</v>
      </c>
      <c r="L8" s="163">
        <v>5886.3236751556396</v>
      </c>
      <c r="M8" s="153">
        <v>2.3362590255979274</v>
      </c>
      <c r="N8" s="153">
        <v>4.4033958018772523</v>
      </c>
      <c r="P8" s="41">
        <v>40633</v>
      </c>
      <c r="Q8" s="4">
        <v>72</v>
      </c>
      <c r="R8" s="4">
        <v>96956.718406677246</v>
      </c>
      <c r="S8" s="4">
        <v>34607.373584747314</v>
      </c>
      <c r="T8" s="4">
        <v>6947.4849762916565</v>
      </c>
      <c r="U8" s="37">
        <v>2.8016202434214619</v>
      </c>
      <c r="V8" s="37">
        <v>4.9812808092202046</v>
      </c>
      <c r="X8" s="41">
        <v>40543</v>
      </c>
      <c r="Y8" s="161">
        <v>58</v>
      </c>
      <c r="Z8" s="161">
        <v>58983.806941986084</v>
      </c>
      <c r="AA8" s="161">
        <v>25351.010866165161</v>
      </c>
      <c r="AB8" s="161">
        <v>5775.2916774749756</v>
      </c>
      <c r="AC8" s="162">
        <v>2.326684614407589</v>
      </c>
      <c r="AD8" s="162">
        <v>4.3895637280174418</v>
      </c>
      <c r="AF8" s="22">
        <v>40543</v>
      </c>
      <c r="AG8">
        <v>54</v>
      </c>
      <c r="AH8" s="4">
        <v>56810.277942657471</v>
      </c>
      <c r="AI8" s="4">
        <v>24230.1018409729</v>
      </c>
      <c r="AJ8" s="4">
        <v>5548.6536808013916</v>
      </c>
      <c r="AK8" s="37">
        <v>2.3446157311064937</v>
      </c>
      <c r="AL8" s="37">
        <v>4.3668434245248031</v>
      </c>
      <c r="AN8" s="22">
        <v>40178</v>
      </c>
      <c r="AO8" s="47">
        <v>40</v>
      </c>
      <c r="AP8" s="49">
        <v>39.307266018635701</v>
      </c>
      <c r="AQ8" s="49">
        <v>-8.3645884677677422</v>
      </c>
      <c r="AR8" s="49">
        <v>3.1159679549561892</v>
      </c>
      <c r="AS8" s="49">
        <v>2.0521138976854481</v>
      </c>
      <c r="AT8" s="48"/>
      <c r="AU8" s="48">
        <v>26.856697096379779</v>
      </c>
      <c r="AV8" s="48"/>
      <c r="AW8" s="48">
        <v>-0.89377098312655168</v>
      </c>
      <c r="AX8" s="48">
        <v>2.5766361248880321</v>
      </c>
      <c r="AY8" s="48">
        <v>-1.1931106573779715</v>
      </c>
      <c r="AZ8" s="48">
        <v>-0.60608202103090703</v>
      </c>
      <c r="BB8" s="14">
        <v>39447</v>
      </c>
      <c r="BC8" s="2">
        <v>337</v>
      </c>
      <c r="BD8" s="2">
        <v>736181.46932469215</v>
      </c>
      <c r="BE8" s="2">
        <v>57746.752929271199</v>
      </c>
      <c r="BF8" s="2">
        <v>107794.28323426098</v>
      </c>
      <c r="BG8" s="12">
        <f>BF8/BD8*100</f>
        <v>14.642352154441204</v>
      </c>
      <c r="BH8" s="12">
        <f>BF8/BE8*100</f>
        <v>186.66726312090393</v>
      </c>
      <c r="BI8" s="12">
        <f>BE8/BD8*100</f>
        <v>7.8440921614398915</v>
      </c>
      <c r="BK8" s="22">
        <v>39447</v>
      </c>
      <c r="BL8">
        <v>336</v>
      </c>
      <c r="BM8" s="12">
        <v>9.049733568744788</v>
      </c>
      <c r="BO8" s="22">
        <v>39447</v>
      </c>
      <c r="BP8">
        <v>201</v>
      </c>
      <c r="BQ8" s="2">
        <v>170976.41305541992</v>
      </c>
      <c r="BR8" s="2">
        <v>97595.765130519867</v>
      </c>
      <c r="BS8" s="2">
        <v>59018.965106718242</v>
      </c>
      <c r="BT8" s="2">
        <v>372131.95791302528</v>
      </c>
      <c r="BU8" s="12">
        <f t="shared" si="0"/>
        <v>57.081420405565176</v>
      </c>
      <c r="BV8" s="12">
        <f t="shared" si="1"/>
        <v>26.226117659405634</v>
      </c>
      <c r="BW8" s="12">
        <f t="shared" si="2"/>
        <v>15.859687364048469</v>
      </c>
      <c r="BY8" s="22">
        <v>39447</v>
      </c>
      <c r="BZ8">
        <v>376</v>
      </c>
      <c r="CA8" s="2">
        <v>746973.81556187477</v>
      </c>
      <c r="CB8" s="2">
        <v>51619.629407167435</v>
      </c>
      <c r="CC8" s="12">
        <f t="shared" si="3"/>
        <v>6.9105005197992213</v>
      </c>
      <c r="CE8" s="22">
        <v>38352</v>
      </c>
      <c r="CF8">
        <v>299</v>
      </c>
      <c r="CG8" s="2">
        <v>-48241.862330436707</v>
      </c>
      <c r="CH8" s="2">
        <v>944393.30173930526</v>
      </c>
      <c r="CI8" s="2">
        <v>105758.05670619011</v>
      </c>
      <c r="CJ8" s="12">
        <f t="shared" si="4"/>
        <v>5.1082385105431021</v>
      </c>
      <c r="CK8" s="12">
        <f t="shared" si="5"/>
        <v>45.615307081954988</v>
      </c>
      <c r="CM8" s="22">
        <v>38352</v>
      </c>
      <c r="CN8">
        <v>299</v>
      </c>
      <c r="CO8" s="12">
        <v>11.846777567575328</v>
      </c>
      <c r="CQ8" s="22">
        <v>38352</v>
      </c>
      <c r="CR8">
        <v>271</v>
      </c>
      <c r="CS8" s="2">
        <v>-36994.708985567093</v>
      </c>
      <c r="CT8" s="2">
        <v>887029.32308635116</v>
      </c>
      <c r="CU8" s="2">
        <v>92205.396889448166</v>
      </c>
      <c r="CV8" s="12">
        <f t="shared" si="6"/>
        <v>4.1706297664260763</v>
      </c>
      <c r="CW8" s="12">
        <f t="shared" si="7"/>
        <v>40.122064687734898</v>
      </c>
      <c r="CY8" s="22">
        <v>38352</v>
      </c>
      <c r="CZ8">
        <v>271</v>
      </c>
      <c r="DA8" s="12">
        <v>9.602594546999299</v>
      </c>
      <c r="DC8" s="11">
        <f ca="1">VLOOKUP($CE8,INDIRECT(VLOOKUP('Sector Charts'!$H$1,'Sector Charts'!$A$159:$B$175,2,FALSE) &amp; "3"),MATCH(DC$4,$DC$4:$DI$4,0),FALSE)</f>
        <v>38352</v>
      </c>
      <c r="DD8" s="2">
        <f ca="1">VLOOKUP($CE8,INDIRECT(VLOOKUP('Sector Charts'!$H$1,'Sector Charts'!$A$159:$B$175,2,FALSE) &amp; "3"),MATCH(DD$4,$DC$4:$DI$4,0),FALSE)</f>
        <v>11</v>
      </c>
      <c r="DE8" s="2">
        <f ca="1">VLOOKUP($CE8,INDIRECT(VLOOKUP('Sector Charts'!$H$1,'Sector Charts'!$A$159:$B$175,2,FALSE) &amp; "3"),MATCH(DE$4,$DC$4:$DI$4,0),FALSE)</f>
        <v>-2500.9619941711426</v>
      </c>
      <c r="DF8" s="2">
        <f ca="1">VLOOKUP($CE8,INDIRECT(VLOOKUP('Sector Charts'!$H$1,'Sector Charts'!$A$159:$B$175,2,FALSE) &amp; "3"),MATCH(DF$4,$DC$4:$DI$4,0),FALSE)</f>
        <v>79994.916091918945</v>
      </c>
      <c r="DG8" s="2">
        <f ca="1">VLOOKUP($CE8,INDIRECT(VLOOKUP('Sector Charts'!$H$1,'Sector Charts'!$A$159:$B$175,2,FALSE) &amp; "3"),MATCH(DG$4,$DC$4:$DI$4,0),FALSE)</f>
        <v>4226.6100463867188</v>
      </c>
      <c r="DH8" s="12">
        <f ca="1">VLOOKUP($CE8,INDIRECT(VLOOKUP('Sector Charts'!$H$1,'Sector Charts'!$A$159:$B$175,2,FALSE) &amp; "3"),MATCH(DH$4,$DC$4:$DI$4,0),FALSE)</f>
        <v>3.1264011719162097</v>
      </c>
      <c r="DI8" s="12">
        <f ca="1">VLOOKUP($CE8,INDIRECT(VLOOKUP('Sector Charts'!$H$1,'Sector Charts'!$A$159:$B$175,2,FALSE) &amp; "3"),MATCH(DI$4,$DC$4:$DI$4,0),FALSE)</f>
        <v>59.171817762303071</v>
      </c>
      <c r="DK8" s="11">
        <f ca="1">VLOOKUP($CE8,INDIRECT(VLOOKUP('Sector Charts'!$H$1,'Sector Charts'!$A$159:$B$175,2,FALSE) &amp; "3"),MATCH(DK$4,$DC$4:$DI$4,0),FALSE)</f>
        <v>38352</v>
      </c>
      <c r="DL8" s="2">
        <f ca="1">VLOOKUP($CE8,INDIRECT(VLOOKUP('Sector Charts'!$H$1,'Sector Charts'!$A$159:$B$175,2,FALSE) &amp; "3"),9,FALSE)</f>
        <v>11</v>
      </c>
      <c r="DM8" s="12">
        <f ca="1">VLOOKUP($CE8,INDIRECT(VLOOKUP('Sector Charts'!$H$1,'Sector Charts'!$A$159:$B$175,2,FALSE) &amp; "3"),10,FALSE)</f>
        <v>48.341937988718662</v>
      </c>
      <c r="DP8" s="22">
        <v>38352</v>
      </c>
      <c r="DQ8">
        <v>300</v>
      </c>
      <c r="DR8" s="12">
        <v>10.057389521120275</v>
      </c>
      <c r="DS8" s="12">
        <v>12.022678235663943</v>
      </c>
      <c r="DU8" s="22">
        <v>40178</v>
      </c>
      <c r="DV8" s="47">
        <v>39</v>
      </c>
      <c r="DW8" s="49">
        <v>39.520107012644502</v>
      </c>
      <c r="DX8" s="49">
        <v>-8.4262933279706687</v>
      </c>
      <c r="DY8" s="49">
        <v>3.4540748591656234</v>
      </c>
      <c r="DZ8" s="49">
        <v>2.1046027101831344</v>
      </c>
      <c r="EB8" s="139">
        <v>40359</v>
      </c>
      <c r="EC8" s="82">
        <v>66</v>
      </c>
      <c r="ED8" s="87">
        <v>23.072947940618512</v>
      </c>
      <c r="EE8" s="87">
        <v>-2.0664126449558395</v>
      </c>
      <c r="EF8" s="49">
        <v>8.6449935794475472</v>
      </c>
      <c r="EG8" s="49">
        <v>90.089979823251824</v>
      </c>
      <c r="EH8" s="22">
        <v>40268</v>
      </c>
      <c r="EI8">
        <v>63</v>
      </c>
      <c r="EJ8" s="83">
        <v>56.493493375851322</v>
      </c>
      <c r="EK8">
        <v>-7.9418072108092597</v>
      </c>
      <c r="EL8" s="22">
        <v>40268</v>
      </c>
      <c r="EM8" s="47">
        <v>63</v>
      </c>
      <c r="EN8" s="49">
        <v>56.493493375851322</v>
      </c>
      <c r="EO8" s="49">
        <v>-7.9418072108092597</v>
      </c>
      <c r="EP8" s="49">
        <v>3.4540748591656234</v>
      </c>
      <c r="EQ8" s="49">
        <v>2.1046027101831344</v>
      </c>
      <c r="ES8" s="11">
        <v>40543</v>
      </c>
      <c r="ET8" s="2">
        <v>24</v>
      </c>
      <c r="EU8" s="2">
        <v>23607.111068725586</v>
      </c>
      <c r="EV8" s="2">
        <v>17272.441963195801</v>
      </c>
      <c r="EW8" s="2">
        <v>17480.542053222656</v>
      </c>
      <c r="EX8" s="2">
        <v>2905.7139949798584</v>
      </c>
      <c r="EY8" s="12">
        <v>1.3504793499451841</v>
      </c>
      <c r="EZ8" s="12">
        <v>6.0159196959588677</v>
      </c>
      <c r="FB8" s="11">
        <v>40543</v>
      </c>
      <c r="FC8" s="2">
        <v>31</v>
      </c>
      <c r="FD8" s="2">
        <v>26920.685253143311</v>
      </c>
      <c r="FE8" s="2">
        <v>7633.1874179840088</v>
      </c>
      <c r="FF8" s="2">
        <v>7369.0518703460693</v>
      </c>
      <c r="FG8" s="2">
        <v>2080.4117088317871</v>
      </c>
      <c r="FH8" s="12">
        <v>3.6532088152989277</v>
      </c>
      <c r="FI8" s="12">
        <v>3.5421122843439536</v>
      </c>
      <c r="FK8" s="11">
        <v>40543</v>
      </c>
      <c r="FL8" s="2">
        <v>5</v>
      </c>
      <c r="FM8" s="2">
        <v>10027.600646972656</v>
      </c>
      <c r="FN8" s="2">
        <v>987.55898284912109</v>
      </c>
      <c r="FO8" s="2">
        <v>1070.2190361022949</v>
      </c>
      <c r="FP8" s="2">
        <v>900.19797134399414</v>
      </c>
      <c r="FQ8" s="12">
        <v>9.3696713557748623</v>
      </c>
      <c r="FR8" s="12">
        <v>1.1888707486248382</v>
      </c>
    </row>
    <row r="9" spans="1:174">
      <c r="A9" t="s">
        <v>24</v>
      </c>
      <c r="B9">
        <v>13</v>
      </c>
      <c r="C9" s="12">
        <v>6.8097442010092655</v>
      </c>
      <c r="D9" s="2"/>
      <c r="E9" s="2"/>
      <c r="F9" s="2"/>
      <c r="G9" s="41">
        <v>40633</v>
      </c>
      <c r="H9" s="4">
        <v>350</v>
      </c>
      <c r="I9" s="4">
        <v>529026.50197482109</v>
      </c>
      <c r="J9" s="4">
        <v>174621.0317325592</v>
      </c>
      <c r="K9" s="4">
        <v>178384.1662940979</v>
      </c>
      <c r="L9" s="4">
        <v>44781.044090270996</v>
      </c>
      <c r="M9" s="37">
        <v>2.9656584043598757</v>
      </c>
      <c r="N9" s="37">
        <v>3.9834749260089972</v>
      </c>
      <c r="P9" s="41">
        <v>40724</v>
      </c>
      <c r="Q9" s="4">
        <v>74</v>
      </c>
      <c r="R9" s="4">
        <v>102322.25242614746</v>
      </c>
      <c r="S9" s="4">
        <v>38787.3974609375</v>
      </c>
      <c r="T9" s="4">
        <v>6936.5330135822296</v>
      </c>
      <c r="U9" s="37">
        <v>2.6380283062093928</v>
      </c>
      <c r="V9" s="37">
        <v>5.591755619844812</v>
      </c>
      <c r="X9" s="41">
        <v>40633</v>
      </c>
      <c r="Y9" s="4">
        <v>279</v>
      </c>
      <c r="Z9" s="4">
        <v>434693.43249392509</v>
      </c>
      <c r="AA9" s="4">
        <v>144968.33372497559</v>
      </c>
      <c r="AB9" s="4">
        <v>38085.764115810394</v>
      </c>
      <c r="AC9" s="37">
        <v>2.9985405869298116</v>
      </c>
      <c r="AD9" s="37">
        <v>3.8063653727455464</v>
      </c>
      <c r="AF9" s="22">
        <v>40633</v>
      </c>
      <c r="AG9">
        <v>233</v>
      </c>
      <c r="AH9" s="4">
        <v>383301.0444560051</v>
      </c>
      <c r="AI9" s="4">
        <v>120553.10744380951</v>
      </c>
      <c r="AJ9" s="4">
        <v>32899.659112453461</v>
      </c>
      <c r="AK9" s="37">
        <v>3.1795202345544173</v>
      </c>
      <c r="AL9" s="37">
        <v>3.6642661564288583</v>
      </c>
      <c r="AN9" s="44">
        <v>40268</v>
      </c>
      <c r="AO9" s="50">
        <v>71</v>
      </c>
      <c r="AP9" s="49">
        <v>46.882980066833667</v>
      </c>
      <c r="AQ9" s="49">
        <v>-8.6128380517938812</v>
      </c>
      <c r="AR9" s="49">
        <v>2.6793928279402301</v>
      </c>
      <c r="AS9" s="49">
        <v>1.6983605487380427</v>
      </c>
      <c r="AT9" s="49"/>
      <c r="AU9" s="49">
        <v>23.032615034817205</v>
      </c>
      <c r="AV9" s="49"/>
      <c r="AW9" s="49">
        <v>7.0097101908641823</v>
      </c>
      <c r="AX9" s="49">
        <v>5.8588104429499577</v>
      </c>
      <c r="AY9" s="49">
        <v>-0.97813473799709394</v>
      </c>
      <c r="AZ9" s="49">
        <v>-2.18272014966433</v>
      </c>
      <c r="BA9" s="37"/>
      <c r="BB9" s="43">
        <v>39538</v>
      </c>
      <c r="BC9" s="4">
        <v>352</v>
      </c>
      <c r="BD9" s="35">
        <v>791599.63311386108</v>
      </c>
      <c r="BE9" s="35">
        <v>61691.682116535492</v>
      </c>
      <c r="BF9" s="35">
        <v>101923.98333780468</v>
      </c>
      <c r="BG9" s="37">
        <f>BF9/BD9*100</f>
        <v>12.875698658029098</v>
      </c>
      <c r="BH9" s="37">
        <f>BF9/BE9*100</f>
        <v>165.21511464911984</v>
      </c>
      <c r="BI9" s="37">
        <f>BE9/BD9*100</f>
        <v>7.7932934195362318</v>
      </c>
      <c r="BK9" s="22">
        <v>39538</v>
      </c>
      <c r="BL9">
        <v>351</v>
      </c>
      <c r="BM9" s="12">
        <v>11.037791763196969</v>
      </c>
      <c r="BN9" s="6"/>
      <c r="BO9" s="44">
        <v>39538</v>
      </c>
      <c r="BP9" s="6">
        <v>202</v>
      </c>
      <c r="BQ9" s="4">
        <v>168790.03099822998</v>
      </c>
      <c r="BR9" s="4">
        <v>92360.888341862708</v>
      </c>
      <c r="BS9" s="4">
        <v>53623.668531239033</v>
      </c>
      <c r="BT9" s="4">
        <v>429695.77698421478</v>
      </c>
      <c r="BU9" s="37">
        <f t="shared" si="0"/>
        <v>54.719397701177776</v>
      </c>
      <c r="BV9" s="37">
        <f t="shared" si="1"/>
        <v>21.494483606539067</v>
      </c>
      <c r="BW9" s="37">
        <f t="shared" si="2"/>
        <v>12.479449741766706</v>
      </c>
      <c r="BX9" s="6"/>
      <c r="BY9" s="44">
        <v>39538</v>
      </c>
      <c r="BZ9" s="4">
        <v>405</v>
      </c>
      <c r="CA9" s="4">
        <v>822728.34759807587</v>
      </c>
      <c r="CB9" s="4">
        <v>57227.037398457527</v>
      </c>
      <c r="CC9" s="37">
        <f t="shared" si="3"/>
        <v>6.9557634139542763</v>
      </c>
      <c r="CE9" s="22">
        <v>38442</v>
      </c>
      <c r="CF9">
        <v>296</v>
      </c>
      <c r="CG9" s="2">
        <v>-49764.933804094791</v>
      </c>
      <c r="CH9" s="2">
        <v>941966.48792266846</v>
      </c>
      <c r="CI9" s="2">
        <v>107392.3703827858</v>
      </c>
      <c r="CJ9" s="12">
        <f t="shared" si="4"/>
        <v>5.2830896260271505</v>
      </c>
      <c r="CK9" s="12">
        <f t="shared" si="5"/>
        <v>46.33935690842312</v>
      </c>
      <c r="CM9" s="22">
        <v>38442</v>
      </c>
      <c r="CN9">
        <v>296</v>
      </c>
      <c r="CO9" s="12">
        <v>15.837356434836147</v>
      </c>
      <c r="CQ9" s="22">
        <v>38442</v>
      </c>
      <c r="CR9">
        <v>267</v>
      </c>
      <c r="CS9" s="2">
        <v>-37223.588411152363</v>
      </c>
      <c r="CT9" s="2">
        <v>882651.65671539307</v>
      </c>
      <c r="CU9" s="2">
        <v>93073.32407951355</v>
      </c>
      <c r="CV9" s="12">
        <f t="shared" si="6"/>
        <v>4.2172456288896916</v>
      </c>
      <c r="CW9" s="12">
        <f t="shared" si="7"/>
        <v>39.993831507889247</v>
      </c>
      <c r="CY9" s="22">
        <v>38442</v>
      </c>
      <c r="CZ9">
        <v>267</v>
      </c>
      <c r="DA9" s="12">
        <v>9.5031542965798401</v>
      </c>
      <c r="DC9" s="11">
        <f ca="1">VLOOKUP($CE9,INDIRECT(VLOOKUP('Sector Charts'!$H$1,'Sector Charts'!$A$159:$B$175,2,FALSE) &amp; "3"),MATCH(DC$4,$DC$4:$DI$4,0),FALSE)</f>
        <v>38442</v>
      </c>
      <c r="DD9" s="2">
        <f ca="1">VLOOKUP($CE9,INDIRECT(VLOOKUP('Sector Charts'!$H$1,'Sector Charts'!$A$159:$B$175,2,FALSE) &amp; "3"),MATCH(DD$4,$DC$4:$DI$4,0),FALSE)</f>
        <v>12</v>
      </c>
      <c r="DE9" s="2">
        <f ca="1">VLOOKUP($CE9,INDIRECT(VLOOKUP('Sector Charts'!$H$1,'Sector Charts'!$A$159:$B$175,2,FALSE) &amp; "3"),MATCH(DE$4,$DC$4:$DI$4,0),FALSE)</f>
        <v>-2657.2500326633453</v>
      </c>
      <c r="DF9" s="2">
        <f ca="1">VLOOKUP($CE9,INDIRECT(VLOOKUP('Sector Charts'!$H$1,'Sector Charts'!$A$159:$B$175,2,FALSE) &amp; "3"),MATCH(DF$4,$DC$4:$DI$4,0),FALSE)</f>
        <v>81984.807083129883</v>
      </c>
      <c r="DG9" s="2">
        <f ca="1">VLOOKUP($CE9,INDIRECT(VLOOKUP('Sector Charts'!$H$1,'Sector Charts'!$A$159:$B$175,2,FALSE) &amp; "3"),MATCH(DG$4,$DC$4:$DI$4,0),FALSE)</f>
        <v>4458.7470092773438</v>
      </c>
      <c r="DH9" s="12">
        <f ca="1">VLOOKUP($CE9,INDIRECT(VLOOKUP('Sector Charts'!$H$1,'Sector Charts'!$A$159:$B$175,2,FALSE) &amp; "3"),MATCH(DH$4,$DC$4:$DI$4,0),FALSE)</f>
        <v>3.2411493387658785</v>
      </c>
      <c r="DI9" s="12">
        <f ca="1">VLOOKUP($CE9,INDIRECT(VLOOKUP('Sector Charts'!$H$1,'Sector Charts'!$A$159:$B$175,2,FALSE) &amp; "3"),MATCH(DI$4,$DC$4:$DI$4,0),FALSE)</f>
        <v>59.59634011829754</v>
      </c>
      <c r="DK9" s="11">
        <f ca="1">VLOOKUP($CE9,INDIRECT(VLOOKUP('Sector Charts'!$H$1,'Sector Charts'!$A$159:$B$175,2,FALSE) &amp; "3"),MATCH(DK$4,$DC$4:$DI$4,0),FALSE)</f>
        <v>38442</v>
      </c>
      <c r="DL9" s="2">
        <f ca="1">VLOOKUP($CE9,INDIRECT(VLOOKUP('Sector Charts'!$H$1,'Sector Charts'!$A$159:$B$175,2,FALSE) &amp; "3"),9,FALSE)</f>
        <v>12</v>
      </c>
      <c r="DM9" s="12">
        <f ca="1">VLOOKUP($CE9,INDIRECT(VLOOKUP('Sector Charts'!$H$1,'Sector Charts'!$A$159:$B$175,2,FALSE) &amp; "3"),10,FALSE)</f>
        <v>33.44197322308797</v>
      </c>
      <c r="DP9" s="22">
        <v>38442</v>
      </c>
      <c r="DQ9">
        <v>303</v>
      </c>
      <c r="DR9" s="12">
        <v>-1.1132053449121493</v>
      </c>
      <c r="DS9" s="12">
        <v>13.748906530554205</v>
      </c>
      <c r="DU9" s="22">
        <v>40268</v>
      </c>
      <c r="DV9" s="50">
        <v>69</v>
      </c>
      <c r="DW9" s="49">
        <v>49.914459704317252</v>
      </c>
      <c r="DX9" s="49">
        <v>-8.7866106084156783</v>
      </c>
      <c r="DY9" s="49">
        <v>2.792433510044523</v>
      </c>
      <c r="DZ9" s="49">
        <v>1.8015162414281471</v>
      </c>
      <c r="EB9" s="139">
        <v>40451</v>
      </c>
      <c r="EC9" s="115">
        <v>68</v>
      </c>
      <c r="ED9" s="87">
        <v>18.540996180968907</v>
      </c>
      <c r="EE9" s="87">
        <v>4.5386692311457644</v>
      </c>
      <c r="EF9" s="49">
        <v>19.205778152747154</v>
      </c>
      <c r="EG9" s="49">
        <v>31.063436313683866</v>
      </c>
      <c r="EH9" s="22">
        <v>40359</v>
      </c>
      <c r="EI9">
        <v>252</v>
      </c>
      <c r="EJ9" s="83">
        <v>18.962880823575933</v>
      </c>
      <c r="EK9">
        <v>-1.2260027724239286</v>
      </c>
      <c r="EL9" s="22">
        <v>40359</v>
      </c>
      <c r="EM9" s="50">
        <v>252</v>
      </c>
      <c r="EN9" s="49">
        <v>18.962880823575933</v>
      </c>
      <c r="EO9" s="49">
        <v>-1.2260027724239286</v>
      </c>
      <c r="EP9" s="49">
        <v>2.792433510044523</v>
      </c>
      <c r="EQ9" s="49">
        <v>1.8015162414281471</v>
      </c>
      <c r="ES9" s="11">
        <v>40633</v>
      </c>
      <c r="ET9" s="2">
        <v>132</v>
      </c>
      <c r="EU9" s="2">
        <v>275573.01067686081</v>
      </c>
      <c r="EV9" s="2">
        <v>110282.92124080658</v>
      </c>
      <c r="EW9" s="2">
        <v>110505.9307975769</v>
      </c>
      <c r="EX9" s="2">
        <v>22048.81699848175</v>
      </c>
      <c r="EY9" s="12">
        <v>2.4937395548629087</v>
      </c>
      <c r="EZ9" s="12">
        <v>5.0118757303480805</v>
      </c>
      <c r="FB9" s="11">
        <v>40633</v>
      </c>
      <c r="FC9" s="2">
        <v>188</v>
      </c>
      <c r="FD9" s="2">
        <v>216395.16005253792</v>
      </c>
      <c r="FE9" s="2">
        <v>58096.423571586609</v>
      </c>
      <c r="FF9" s="2">
        <v>61295.154556274414</v>
      </c>
      <c r="FG9" s="2">
        <v>19560.437105178833</v>
      </c>
      <c r="FH9" s="12">
        <v>3.5303795482539795</v>
      </c>
      <c r="FI9" s="12">
        <v>3.1336290813279359</v>
      </c>
      <c r="FK9" s="11">
        <v>40633</v>
      </c>
      <c r="FL9" s="2">
        <v>30</v>
      </c>
      <c r="FM9" s="2">
        <v>37058.331245422363</v>
      </c>
      <c r="FN9" s="2">
        <v>6241.6869201660156</v>
      </c>
      <c r="FO9" s="2">
        <v>6583.080940246582</v>
      </c>
      <c r="FP9" s="2">
        <v>3171.7899866104126</v>
      </c>
      <c r="FQ9" s="12">
        <v>5.6293294252028856</v>
      </c>
      <c r="FR9" s="12">
        <v>2.0755097178680812</v>
      </c>
    </row>
    <row r="10" spans="1:174">
      <c r="A10" t="s">
        <v>80</v>
      </c>
      <c r="B10">
        <v>82</v>
      </c>
      <c r="C10" s="12">
        <v>6.4066290505567052</v>
      </c>
      <c r="D10" s="2">
        <f t="shared" ref="D10:D24" si="8">J9-J10-K9+K10</f>
        <v>180.60658228397369</v>
      </c>
      <c r="E10" s="2"/>
      <c r="F10" s="2"/>
      <c r="G10" s="11">
        <v>40724</v>
      </c>
      <c r="H10" s="2">
        <v>362</v>
      </c>
      <c r="I10" s="2">
        <v>590267.28363513947</v>
      </c>
      <c r="J10" s="2">
        <v>189041.81909275055</v>
      </c>
      <c r="K10" s="2">
        <v>192985.56023657322</v>
      </c>
      <c r="L10" s="2">
        <v>46286.830120921135</v>
      </c>
      <c r="M10" s="12">
        <v>3.0586085451758906</v>
      </c>
      <c r="N10" s="12">
        <v>4.1693406036320013</v>
      </c>
      <c r="P10" s="41">
        <v>40816</v>
      </c>
      <c r="Q10" s="4">
        <v>73</v>
      </c>
      <c r="R10" s="4">
        <v>102016.30275726318</v>
      </c>
      <c r="S10" s="4">
        <v>43947.051471710205</v>
      </c>
      <c r="T10" s="4">
        <v>7007.3070044517517</v>
      </c>
      <c r="U10" s="37">
        <v>2.3213457863705278</v>
      </c>
      <c r="V10" s="37">
        <v>6.2716035480949506</v>
      </c>
      <c r="X10" s="41">
        <v>40724</v>
      </c>
      <c r="Y10" s="4">
        <v>289</v>
      </c>
      <c r="Z10" s="4">
        <v>490536.01118946075</v>
      </c>
      <c r="AA10" s="4">
        <v>155425.62273657322</v>
      </c>
      <c r="AB10" s="4">
        <v>39603.979114174843</v>
      </c>
      <c r="AC10" s="37">
        <v>3.1560820059949655</v>
      </c>
      <c r="AD10" s="37">
        <v>3.9244951192529065</v>
      </c>
      <c r="AF10" s="22">
        <v>40724</v>
      </c>
      <c r="AG10">
        <v>245</v>
      </c>
      <c r="AH10" s="4">
        <v>432350.36197948456</v>
      </c>
      <c r="AI10" s="4">
        <v>129946.8515239954</v>
      </c>
      <c r="AJ10" s="4">
        <v>34706.23910677433</v>
      </c>
      <c r="AK10" s="37">
        <v>3.3271322614511263</v>
      </c>
      <c r="AL10" s="37">
        <v>3.7441928272381149</v>
      </c>
      <c r="AN10" s="22">
        <v>40359</v>
      </c>
      <c r="AO10" s="82">
        <v>366</v>
      </c>
      <c r="AP10" s="83">
        <v>22.328630549271455</v>
      </c>
      <c r="AQ10" s="83">
        <v>-1.2298024054557155</v>
      </c>
      <c r="AR10" s="48">
        <v>3.9613170113301566</v>
      </c>
      <c r="AS10" s="48">
        <v>3.1140341888082013</v>
      </c>
      <c r="AT10" s="48"/>
      <c r="AU10" s="48">
        <v>22.860276487881315</v>
      </c>
      <c r="AV10" s="48"/>
      <c r="AW10" s="48">
        <v>2.8386009796204315</v>
      </c>
      <c r="AX10" s="48">
        <v>3.2650065703005104</v>
      </c>
      <c r="AY10" s="48">
        <v>2.8629827324047952</v>
      </c>
      <c r="AZ10" s="48">
        <v>2.0674745699671204</v>
      </c>
      <c r="BB10" s="14">
        <v>39629</v>
      </c>
      <c r="BC10" s="2">
        <v>364</v>
      </c>
      <c r="BD10" s="2">
        <v>845000.38481903076</v>
      </c>
      <c r="BE10" s="2">
        <v>69414.225886662491</v>
      </c>
      <c r="BF10" s="2">
        <v>103171.36072574183</v>
      </c>
      <c r="BG10" s="12">
        <f t="shared" ref="BG10:BG37" si="9">BF10/BD10*100</f>
        <v>12.20962292790405</v>
      </c>
      <c r="BH10" s="12">
        <f t="shared" ref="BH10:BH37" si="10">BF10/BE10*100</f>
        <v>148.6314360030421</v>
      </c>
      <c r="BI10" s="12">
        <f t="shared" ref="BI10:BI37" si="11">BE10/BD10*100</f>
        <v>8.2146975473305339</v>
      </c>
      <c r="BK10" s="22">
        <v>39629</v>
      </c>
      <c r="BL10">
        <v>363</v>
      </c>
      <c r="BM10" s="12">
        <v>4.0630294497980612</v>
      </c>
      <c r="BO10" s="22">
        <v>39629</v>
      </c>
      <c r="BP10">
        <v>243</v>
      </c>
      <c r="BQ10" s="2">
        <v>192310.25100708008</v>
      </c>
      <c r="BR10" s="2">
        <v>108197.08843612671</v>
      </c>
      <c r="BS10" s="2">
        <v>66084.416587185115</v>
      </c>
      <c r="BT10" s="2">
        <v>518293.1131477356</v>
      </c>
      <c r="BU10" s="12">
        <f t="shared" si="0"/>
        <v>56.261737411045928</v>
      </c>
      <c r="BV10" s="12">
        <f t="shared" si="1"/>
        <v>20.875656205234186</v>
      </c>
      <c r="BW10" s="12">
        <f t="shared" si="2"/>
        <v>12.750394498942194</v>
      </c>
      <c r="BY10" s="22">
        <v>39629</v>
      </c>
      <c r="BZ10">
        <v>399</v>
      </c>
      <c r="CA10" s="2">
        <v>849437.62837600708</v>
      </c>
      <c r="CB10" s="2">
        <v>58912.233104467392</v>
      </c>
      <c r="CC10" s="12">
        <f t="shared" si="3"/>
        <v>6.9354395351072959</v>
      </c>
      <c r="CE10" s="22">
        <v>38533</v>
      </c>
      <c r="CF10">
        <v>288</v>
      </c>
      <c r="CG10" s="2">
        <v>-51159.707667350769</v>
      </c>
      <c r="CH10" s="2">
        <v>942648.17573547363</v>
      </c>
      <c r="CI10" s="2">
        <v>106108.4431450367</v>
      </c>
      <c r="CJ10" s="12">
        <f t="shared" si="4"/>
        <v>5.4272324483559213</v>
      </c>
      <c r="CK10" s="12">
        <f t="shared" si="5"/>
        <v>48.214549333667989</v>
      </c>
      <c r="CM10" s="22">
        <v>38533</v>
      </c>
      <c r="CN10">
        <v>288</v>
      </c>
      <c r="CO10" s="12">
        <v>22.011242541950395</v>
      </c>
      <c r="CQ10" s="22">
        <v>38533</v>
      </c>
      <c r="CR10">
        <v>260</v>
      </c>
      <c r="CS10" s="2">
        <v>-37620.943731784821</v>
      </c>
      <c r="CT10" s="2">
        <v>881468.35844421387</v>
      </c>
      <c r="CU10" s="2">
        <v>91157.461734294891</v>
      </c>
      <c r="CV10" s="12">
        <f t="shared" si="6"/>
        <v>4.2679857276085951</v>
      </c>
      <c r="CW10" s="12">
        <f t="shared" si="7"/>
        <v>41.270284424375561</v>
      </c>
      <c r="CY10" s="22">
        <v>38533</v>
      </c>
      <c r="CZ10">
        <v>260</v>
      </c>
      <c r="DA10" s="12">
        <v>15.796960497032142</v>
      </c>
      <c r="DC10" s="11">
        <f ca="1">VLOOKUP($CE10,INDIRECT(VLOOKUP('Sector Charts'!$H$1,'Sector Charts'!$A$159:$B$175,2,FALSE) &amp; "3"),MATCH(DC$4,$DC$4:$DI$4,0),FALSE)</f>
        <v>38533</v>
      </c>
      <c r="DD10" s="2">
        <f ca="1">VLOOKUP($CE10,INDIRECT(VLOOKUP('Sector Charts'!$H$1,'Sector Charts'!$A$159:$B$175,2,FALSE) &amp; "3"),MATCH(DD$4,$DC$4:$DI$4,0),FALSE)</f>
        <v>10</v>
      </c>
      <c r="DE10" s="2">
        <f ca="1">VLOOKUP($CE10,INDIRECT(VLOOKUP('Sector Charts'!$H$1,'Sector Charts'!$A$159:$B$175,2,FALSE) &amp; "3"),MATCH(DE$4,$DC$4:$DI$4,0),FALSE)</f>
        <v>-2700.0010149478912</v>
      </c>
      <c r="DF10" s="2">
        <f ca="1">VLOOKUP($CE10,INDIRECT(VLOOKUP('Sector Charts'!$H$1,'Sector Charts'!$A$159:$B$175,2,FALSE) &amp; "3"),MATCH(DF$4,$DC$4:$DI$4,0),FALSE)</f>
        <v>72155.692596435547</v>
      </c>
      <c r="DG10" s="2">
        <f ca="1">VLOOKUP($CE10,INDIRECT(VLOOKUP('Sector Charts'!$H$1,'Sector Charts'!$A$159:$B$175,2,FALSE) &amp; "3"),MATCH(DG$4,$DC$4:$DI$4,0),FALSE)</f>
        <v>4139.6400260925293</v>
      </c>
      <c r="DH10" s="12">
        <f ca="1">VLOOKUP($CE10,INDIRECT(VLOOKUP('Sector Charts'!$H$1,'Sector Charts'!$A$159:$B$175,2,FALSE) &amp; "3"),MATCH(DH$4,$DC$4:$DI$4,0),FALSE)</f>
        <v>3.7419099142307588</v>
      </c>
      <c r="DI10" s="12">
        <f ca="1">VLOOKUP($CE10,INDIRECT(VLOOKUP('Sector Charts'!$H$1,'Sector Charts'!$A$159:$B$175,2,FALSE) &amp; "3"),MATCH(DI$4,$DC$4:$DI$4,0),FALSE)</f>
        <v>65.223086981707056</v>
      </c>
      <c r="DK10" s="11">
        <f ca="1">VLOOKUP($CE10,INDIRECT(VLOOKUP('Sector Charts'!$H$1,'Sector Charts'!$A$159:$B$175,2,FALSE) &amp; "3"),MATCH(DK$4,$DC$4:$DI$4,0),FALSE)</f>
        <v>38533</v>
      </c>
      <c r="DL10" s="2">
        <f ca="1">VLOOKUP($CE10,INDIRECT(VLOOKUP('Sector Charts'!$H$1,'Sector Charts'!$A$159:$B$175,2,FALSE) &amp; "3"),9,FALSE)</f>
        <v>10</v>
      </c>
      <c r="DM10" s="12">
        <f ca="1">VLOOKUP($CE10,INDIRECT(VLOOKUP('Sector Charts'!$H$1,'Sector Charts'!$A$159:$B$175,2,FALSE) &amp; "3"),10,FALSE)</f>
        <v>29.667788943442485</v>
      </c>
      <c r="DP10" s="22">
        <v>38533</v>
      </c>
      <c r="DQ10">
        <v>290</v>
      </c>
      <c r="DR10" s="12">
        <v>-2.7080986012390729</v>
      </c>
      <c r="DS10" s="12">
        <v>19.255306335141874</v>
      </c>
      <c r="DU10" s="22">
        <v>40359</v>
      </c>
      <c r="DV10" s="82">
        <v>300</v>
      </c>
      <c r="DW10" s="83">
        <v>22.163873874207376</v>
      </c>
      <c r="DX10" s="83">
        <v>-1.0714300513323671</v>
      </c>
      <c r="DY10" s="48">
        <v>3.9466761524259653</v>
      </c>
      <c r="DZ10" s="48">
        <v>2.568957670192229</v>
      </c>
      <c r="EB10" s="139">
        <v>40543</v>
      </c>
      <c r="EC10" s="82">
        <v>70</v>
      </c>
      <c r="ED10" s="83">
        <v>11.110593179703256</v>
      </c>
      <c r="EE10" s="83">
        <v>9.3025147385630511</v>
      </c>
      <c r="EF10" s="48">
        <v>70.854154563081437</v>
      </c>
      <c r="EG10" s="48">
        <v>80.683183899312553</v>
      </c>
      <c r="EH10" s="22">
        <v>40451</v>
      </c>
      <c r="EI10">
        <v>250</v>
      </c>
      <c r="EJ10" s="83">
        <v>15.655459765402945</v>
      </c>
      <c r="EK10">
        <v>3.4729064397159393</v>
      </c>
      <c r="EL10" s="22">
        <v>40451</v>
      </c>
      <c r="EM10" s="82">
        <v>250</v>
      </c>
      <c r="EN10" s="83">
        <v>15.655459765402945</v>
      </c>
      <c r="EO10" s="83">
        <v>3.4729064397159393</v>
      </c>
      <c r="EP10" s="48">
        <v>3.9466761524259653</v>
      </c>
      <c r="EQ10" s="48">
        <v>2.568957670192229</v>
      </c>
      <c r="ES10" s="11">
        <v>40724</v>
      </c>
      <c r="ET10" s="2">
        <v>136</v>
      </c>
      <c r="EU10" s="2">
        <v>315050.68924808502</v>
      </c>
      <c r="EV10" s="2">
        <v>119286.7726855278</v>
      </c>
      <c r="EW10" s="2">
        <v>119373.94402217865</v>
      </c>
      <c r="EX10" s="2">
        <v>23483.334328770638</v>
      </c>
      <c r="EY10" s="12">
        <v>2.6391914234613152</v>
      </c>
      <c r="EZ10" s="12">
        <v>5.0833472943374787</v>
      </c>
      <c r="FB10" s="11">
        <v>40724</v>
      </c>
      <c r="FC10" s="2">
        <v>194</v>
      </c>
      <c r="FD10" s="2">
        <v>228869.40051651001</v>
      </c>
      <c r="FE10" s="2">
        <v>62162.664350032806</v>
      </c>
      <c r="FF10" s="2">
        <v>65521.495254516602</v>
      </c>
      <c r="FG10" s="2">
        <v>18926.959812879562</v>
      </c>
      <c r="FH10" s="12">
        <v>3.4930430025669068</v>
      </c>
      <c r="FI10" s="12">
        <v>3.4618077019390103</v>
      </c>
      <c r="FK10" s="11">
        <v>40724</v>
      </c>
      <c r="FL10" s="2">
        <v>32</v>
      </c>
      <c r="FM10" s="2">
        <v>46347.193870544434</v>
      </c>
      <c r="FN10" s="2">
        <v>7592.3820571899414</v>
      </c>
      <c r="FO10" s="2">
        <v>8090.1209598779678</v>
      </c>
      <c r="FP10" s="2">
        <v>3876.5359792709351</v>
      </c>
      <c r="FQ10" s="12">
        <v>5.7288629058079668</v>
      </c>
      <c r="FR10" s="12">
        <v>2.0869459236644277</v>
      </c>
    </row>
    <row r="11" spans="1:174">
      <c r="A11" t="s">
        <v>81</v>
      </c>
      <c r="B11">
        <v>18</v>
      </c>
      <c r="C11" s="12">
        <v>5.303975029810772</v>
      </c>
      <c r="D11" s="2">
        <f t="shared" si="8"/>
        <v>2747.1559909582138</v>
      </c>
      <c r="E11" s="2"/>
      <c r="F11" s="2"/>
      <c r="G11" s="11">
        <v>40816</v>
      </c>
      <c r="H11" s="2">
        <v>362</v>
      </c>
      <c r="I11" s="2">
        <v>604085.85121941566</v>
      </c>
      <c r="J11" s="2">
        <v>194531.88337469101</v>
      </c>
      <c r="K11" s="2">
        <v>201222.78050947189</v>
      </c>
      <c r="L11" s="2">
        <v>46588.624669194221</v>
      </c>
      <c r="M11" s="12">
        <v>3.0020748629451539</v>
      </c>
      <c r="N11" s="12">
        <v>4.3191397457698804</v>
      </c>
      <c r="P11" s="41">
        <v>40908</v>
      </c>
      <c r="Q11" s="4">
        <v>71</v>
      </c>
      <c r="R11" s="4">
        <v>109806.88923072815</v>
      </c>
      <c r="S11" s="4">
        <v>49748.748794555664</v>
      </c>
      <c r="T11" s="4">
        <v>7538.3072853088379</v>
      </c>
      <c r="U11" s="37">
        <v>2.2072291643794073</v>
      </c>
      <c r="V11" s="37">
        <v>6.5994588588222429</v>
      </c>
      <c r="X11" s="41">
        <v>40816</v>
      </c>
      <c r="Y11" s="4">
        <v>290</v>
      </c>
      <c r="Z11" s="4">
        <v>504672.65856957436</v>
      </c>
      <c r="AA11" s="4">
        <v>158517.20706510544</v>
      </c>
      <c r="AB11" s="4">
        <v>39838.784675240517</v>
      </c>
      <c r="AC11" s="37">
        <v>3.1837089986218188</v>
      </c>
      <c r="AD11" s="37">
        <v>3.9789669378047718</v>
      </c>
      <c r="AF11" s="22">
        <v>40816</v>
      </c>
      <c r="AG11">
        <v>246</v>
      </c>
      <c r="AH11" s="4">
        <v>446006.324457407</v>
      </c>
      <c r="AI11" s="4">
        <v>131686.53714132309</v>
      </c>
      <c r="AJ11" s="4">
        <v>34973.046659111977</v>
      </c>
      <c r="AK11" s="37">
        <v>3.3868786752191897</v>
      </c>
      <c r="AL11" s="37">
        <v>3.7653721857547433</v>
      </c>
      <c r="AN11" s="22">
        <v>40451</v>
      </c>
      <c r="AO11" s="82">
        <v>365</v>
      </c>
      <c r="AP11" s="83">
        <v>15.000475588824692</v>
      </c>
      <c r="AQ11" s="83">
        <v>3.8370823237311891</v>
      </c>
      <c r="AR11" s="48">
        <v>8.0062805302562712</v>
      </c>
      <c r="AS11" s="48">
        <v>8.1683384488398847</v>
      </c>
      <c r="AT11" s="48"/>
      <c r="AU11" s="48">
        <v>22.344450717674459</v>
      </c>
      <c r="AV11" s="48"/>
      <c r="AW11" s="48">
        <v>-16.574332336872779</v>
      </c>
      <c r="AX11" s="48">
        <v>1.821528117922111</v>
      </c>
      <c r="AY11" s="48">
        <v>4.6196174590523942</v>
      </c>
      <c r="AZ11" s="48">
        <v>9.0930217995172757</v>
      </c>
      <c r="BB11" s="14">
        <v>39721</v>
      </c>
      <c r="BC11" s="2">
        <v>363</v>
      </c>
      <c r="BD11" s="2">
        <v>876015.47005462646</v>
      </c>
      <c r="BE11" s="2">
        <v>71214.109833125956</v>
      </c>
      <c r="BF11" s="2">
        <v>100827.51046599448</v>
      </c>
      <c r="BG11" s="12">
        <f t="shared" si="9"/>
        <v>11.509786517777716</v>
      </c>
      <c r="BH11" s="12">
        <f t="shared" si="10"/>
        <v>141.58361412121948</v>
      </c>
      <c r="BI11" s="12">
        <f t="shared" si="11"/>
        <v>8.129321029991079</v>
      </c>
      <c r="BK11" s="22">
        <v>39721</v>
      </c>
      <c r="BL11">
        <v>362</v>
      </c>
      <c r="BM11" s="12">
        <v>-4.1622553322766764</v>
      </c>
      <c r="BO11" s="22">
        <v>39721</v>
      </c>
      <c r="BP11">
        <v>248</v>
      </c>
      <c r="BQ11" s="2">
        <v>183780.91168212891</v>
      </c>
      <c r="BR11" s="2">
        <v>99794.657961845398</v>
      </c>
      <c r="BS11" s="2">
        <v>64088.446631208062</v>
      </c>
      <c r="BT11" s="2">
        <v>530326.46718883514</v>
      </c>
      <c r="BU11" s="12">
        <f t="shared" si="0"/>
        <v>54.300883072368364</v>
      </c>
      <c r="BV11" s="12">
        <f t="shared" si="1"/>
        <v>18.817589567203548</v>
      </c>
      <c r="BW11" s="12">
        <f t="shared" si="2"/>
        <v>12.084715848886319</v>
      </c>
      <c r="BY11" s="22">
        <v>39721</v>
      </c>
      <c r="BZ11">
        <v>395</v>
      </c>
      <c r="CA11" s="2">
        <v>879287.95754528046</v>
      </c>
      <c r="CB11" s="2">
        <v>60938.23570394516</v>
      </c>
      <c r="CC11" s="12">
        <f t="shared" si="3"/>
        <v>6.9304071756045902</v>
      </c>
      <c r="CE11" s="22">
        <v>38625</v>
      </c>
      <c r="CF11">
        <v>281</v>
      </c>
      <c r="CG11" s="2">
        <v>-49084.153216600418</v>
      </c>
      <c r="CH11" s="2">
        <v>910694.92356109619</v>
      </c>
      <c r="CI11" s="2">
        <v>106692.93471503258</v>
      </c>
      <c r="CJ11" s="12">
        <f t="shared" si="4"/>
        <v>5.3897470982561684</v>
      </c>
      <c r="CK11" s="12">
        <f t="shared" si="5"/>
        <v>46.005064297556217</v>
      </c>
      <c r="CM11" s="22">
        <v>38625</v>
      </c>
      <c r="CN11">
        <v>281</v>
      </c>
      <c r="CO11" s="12">
        <v>16.807764367963674</v>
      </c>
      <c r="CQ11" s="22">
        <v>38625</v>
      </c>
      <c r="CR11">
        <v>251</v>
      </c>
      <c r="CS11" s="2">
        <v>-35084.266605377197</v>
      </c>
      <c r="CT11" s="2">
        <v>845200.81908416748</v>
      </c>
      <c r="CU11" s="2">
        <v>90508.440416097641</v>
      </c>
      <c r="CV11" s="12">
        <f t="shared" si="6"/>
        <v>4.1509977053019638</v>
      </c>
      <c r="CW11" s="12">
        <f t="shared" si="7"/>
        <v>38.763530168107039</v>
      </c>
      <c r="CY11" s="22">
        <v>38625</v>
      </c>
      <c r="CZ11">
        <v>251</v>
      </c>
      <c r="DA11" s="12">
        <v>13.91477465002211</v>
      </c>
      <c r="DC11" s="11">
        <f ca="1">VLOOKUP($CE11,INDIRECT(VLOOKUP('Sector Charts'!$H$1,'Sector Charts'!$A$159:$B$175,2,FALSE) &amp; "3"),MATCH(DC$4,$DC$4:$DI$4,0),FALSE)</f>
        <v>38625</v>
      </c>
      <c r="DD11" s="2">
        <f ca="1">VLOOKUP($CE11,INDIRECT(VLOOKUP('Sector Charts'!$H$1,'Sector Charts'!$A$159:$B$175,2,FALSE) &amp; "3"),MATCH(DD$4,$DC$4:$DI$4,0),FALSE)</f>
        <v>7</v>
      </c>
      <c r="DE11" s="2">
        <f ca="1">VLOOKUP($CE11,INDIRECT(VLOOKUP('Sector Charts'!$H$1,'Sector Charts'!$A$159:$B$175,2,FALSE) &amp; "3"),MATCH(DE$4,$DC$4:$DI$4,0),FALSE)</f>
        <v>-1483.4810152053833</v>
      </c>
      <c r="DF11" s="2">
        <f ca="1">VLOOKUP($CE11,INDIRECT(VLOOKUP('Sector Charts'!$H$1,'Sector Charts'!$A$159:$B$175,2,FALSE) &amp; "3"),MATCH(DF$4,$DC$4:$DI$4,0),FALSE)</f>
        <v>39965.840179443359</v>
      </c>
      <c r="DG11" s="2">
        <f ca="1">VLOOKUP($CE11,INDIRECT(VLOOKUP('Sector Charts'!$H$1,'Sector Charts'!$A$159:$B$175,2,FALSE) &amp; "3"),MATCH(DG$4,$DC$4:$DI$4,0),FALSE)</f>
        <v>2678.0529899597168</v>
      </c>
      <c r="DH11" s="12">
        <f ca="1">VLOOKUP($CE11,INDIRECT(VLOOKUP('Sector Charts'!$H$1,'Sector Charts'!$A$159:$B$175,2,FALSE) &amp; "3"),MATCH(DH$4,$DC$4:$DI$4,0),FALSE)</f>
        <v>3.7118724604429048</v>
      </c>
      <c r="DI11" s="12">
        <f ca="1">VLOOKUP($CE11,INDIRECT(VLOOKUP('Sector Charts'!$H$1,'Sector Charts'!$A$159:$B$175,2,FALSE) &amp; "3"),MATCH(DI$4,$DC$4:$DI$4,0),FALSE)</f>
        <v>55.394012768496339</v>
      </c>
      <c r="DK11" s="11">
        <f ca="1">VLOOKUP($CE11,INDIRECT(VLOOKUP('Sector Charts'!$H$1,'Sector Charts'!$A$159:$B$175,2,FALSE) &amp; "3"),MATCH(DK$4,$DC$4:$DI$4,0),FALSE)</f>
        <v>38625</v>
      </c>
      <c r="DL11" s="2">
        <f ca="1">VLOOKUP($CE11,INDIRECT(VLOOKUP('Sector Charts'!$H$1,'Sector Charts'!$A$159:$B$175,2,FALSE) &amp; "3"),9,FALSE)</f>
        <v>7</v>
      </c>
      <c r="DM11" s="12">
        <f ca="1">VLOOKUP($CE11,INDIRECT(VLOOKUP('Sector Charts'!$H$1,'Sector Charts'!$A$159:$B$175,2,FALSE) &amp; "3"),10,FALSE)</f>
        <v>1.7477389619026118</v>
      </c>
      <c r="DP11" s="22">
        <v>38625</v>
      </c>
      <c r="DQ11">
        <v>277</v>
      </c>
      <c r="DR11" s="12">
        <v>-2.1636572433048284</v>
      </c>
      <c r="DS11" s="12">
        <v>13.642843238321989</v>
      </c>
      <c r="DU11" s="22">
        <v>40451</v>
      </c>
      <c r="DV11" s="82">
        <v>297</v>
      </c>
      <c r="DW11" s="83">
        <v>14.256226982361619</v>
      </c>
      <c r="DX11" s="83">
        <v>3.7037766746476741</v>
      </c>
      <c r="DY11" s="48">
        <v>7.9885854552175006</v>
      </c>
      <c r="DZ11" s="48">
        <v>6.2463553970443231</v>
      </c>
      <c r="EB11" s="139">
        <v>40633</v>
      </c>
      <c r="EC11" s="82">
        <v>74</v>
      </c>
      <c r="ED11" s="83">
        <v>3.8146022268013513</v>
      </c>
      <c r="EE11" s="83">
        <v>6.8451444749428436</v>
      </c>
      <c r="EF11" s="48">
        <v>87.197104776262563</v>
      </c>
      <c r="EG11" s="48">
        <v>114.04373115585149</v>
      </c>
      <c r="EH11" s="22">
        <v>40543</v>
      </c>
      <c r="EI11">
        <v>245</v>
      </c>
      <c r="EJ11" s="83">
        <v>4.5211352089240098</v>
      </c>
      <c r="EK11">
        <v>3.853097590129817</v>
      </c>
      <c r="EL11" s="22">
        <v>40543</v>
      </c>
      <c r="EM11" s="82">
        <v>245</v>
      </c>
      <c r="EN11" s="83">
        <v>4.5211352089240098</v>
      </c>
      <c r="EO11" s="83">
        <v>3.853097590129817</v>
      </c>
      <c r="EP11" s="48">
        <v>7.9885854552175006</v>
      </c>
      <c r="EQ11" s="48">
        <v>6.2463553970443231</v>
      </c>
      <c r="ES11" s="11">
        <v>40816</v>
      </c>
      <c r="ET11" s="2">
        <v>135</v>
      </c>
      <c r="EU11" s="2">
        <v>317308.27722477913</v>
      </c>
      <c r="EV11" s="2">
        <v>121077.21970367432</v>
      </c>
      <c r="EW11" s="2">
        <v>123014.41094493866</v>
      </c>
      <c r="EX11" s="2">
        <v>23395.181856751442</v>
      </c>
      <c r="EY11" s="12">
        <v>2.5794398785261552</v>
      </c>
      <c r="EZ11" s="12">
        <v>5.2581087720606385</v>
      </c>
      <c r="FB11" s="11">
        <v>40816</v>
      </c>
      <c r="FC11" s="2">
        <v>191</v>
      </c>
      <c r="FD11" s="2">
        <v>236080.47229480743</v>
      </c>
      <c r="FE11" s="2">
        <v>67411.829617500305</v>
      </c>
      <c r="FF11" s="2">
        <v>70746.610607147217</v>
      </c>
      <c r="FG11" s="2">
        <v>19064.652801513672</v>
      </c>
      <c r="FH11" s="12">
        <v>3.3369863272426126</v>
      </c>
      <c r="FI11" s="12">
        <v>3.7108785218228659</v>
      </c>
      <c r="FK11" s="11">
        <v>40816</v>
      </c>
      <c r="FL11" s="2">
        <v>36</v>
      </c>
      <c r="FM11" s="2">
        <v>50697.101699829102</v>
      </c>
      <c r="FN11" s="2">
        <v>6042.8340535163879</v>
      </c>
      <c r="FO11" s="2">
        <v>7461.7589573860168</v>
      </c>
      <c r="FP11" s="2">
        <v>4128.7900109291077</v>
      </c>
      <c r="FQ11" s="12">
        <v>6.7942561518483</v>
      </c>
      <c r="FR11" s="12">
        <v>1.8072507775000373</v>
      </c>
    </row>
    <row r="12" spans="1:174">
      <c r="A12" t="s">
        <v>76</v>
      </c>
      <c r="B12">
        <v>28</v>
      </c>
      <c r="C12" s="12">
        <v>5.1552814212542302</v>
      </c>
      <c r="D12" s="2">
        <f t="shared" si="8"/>
        <v>-1541.0586327314377</v>
      </c>
      <c r="E12" s="2"/>
      <c r="F12" s="2"/>
      <c r="G12" s="11">
        <v>40908</v>
      </c>
      <c r="H12" s="2">
        <v>363</v>
      </c>
      <c r="I12" s="2">
        <v>618571.74580764771</v>
      </c>
      <c r="J12" s="2">
        <v>206602.47455084324</v>
      </c>
      <c r="K12" s="2">
        <v>211752.31305289268</v>
      </c>
      <c r="L12" s="2">
        <v>47887.271764039993</v>
      </c>
      <c r="M12" s="12">
        <v>2.9212041979118188</v>
      </c>
      <c r="N12" s="12">
        <v>4.4218913555209864</v>
      </c>
      <c r="P12" s="41">
        <v>40999</v>
      </c>
      <c r="Q12" s="4">
        <v>72</v>
      </c>
      <c r="R12" s="4">
        <v>115710.97785949707</v>
      </c>
      <c r="S12" s="4">
        <v>47086.478820800781</v>
      </c>
      <c r="T12" s="4">
        <v>7279.8504090309143</v>
      </c>
      <c r="U12" s="37">
        <v>2.4574141188145275</v>
      </c>
      <c r="V12" s="37">
        <v>6.4680558219147368</v>
      </c>
      <c r="X12" s="41">
        <v>40908</v>
      </c>
      <c r="Y12" s="4">
        <v>293</v>
      </c>
      <c r="Z12" s="4">
        <v>511266.08362770081</v>
      </c>
      <c r="AA12" s="4">
        <v>163293.5562016964</v>
      </c>
      <c r="AB12" s="4">
        <v>40610.03747677803</v>
      </c>
      <c r="AC12" s="37">
        <v>3.1309630062572515</v>
      </c>
      <c r="AD12" s="37">
        <v>4.0210146640488151</v>
      </c>
      <c r="AF12" s="22">
        <v>40908</v>
      </c>
      <c r="AG12">
        <v>249</v>
      </c>
      <c r="AH12" s="4">
        <v>446392.68079566956</v>
      </c>
      <c r="AI12" s="4">
        <v>136061.02237582207</v>
      </c>
      <c r="AJ12" s="4">
        <v>35676.078459978104</v>
      </c>
      <c r="AK12" s="37">
        <v>3.280827036288632</v>
      </c>
      <c r="AL12" s="37">
        <v>3.8137886295002161</v>
      </c>
      <c r="AN12" s="22">
        <v>40543</v>
      </c>
      <c r="AO12" s="82">
        <v>362</v>
      </c>
      <c r="AP12" s="83">
        <v>7.6685694141502614</v>
      </c>
      <c r="AQ12" s="83">
        <v>5.1272327904867465</v>
      </c>
      <c r="AR12" s="48">
        <v>8.0920953761924217</v>
      </c>
      <c r="AS12" s="48">
        <v>8.1216161200657879</v>
      </c>
      <c r="AT12" s="48"/>
      <c r="AU12" s="48">
        <v>24.482105393768848</v>
      </c>
      <c r="AV12" s="48"/>
      <c r="AW12" s="48">
        <v>9.8806284792575028</v>
      </c>
      <c r="AX12" s="48">
        <v>5.3338228239035779</v>
      </c>
      <c r="AY12" s="48">
        <v>7.2774532803410175E-2</v>
      </c>
      <c r="AZ12" s="48">
        <v>-1.5218430043140718</v>
      </c>
      <c r="BB12" s="14">
        <v>39813</v>
      </c>
      <c r="BC12" s="2">
        <v>343</v>
      </c>
      <c r="BD12" s="2">
        <v>787064.56530761719</v>
      </c>
      <c r="BE12" s="2">
        <v>75102.358457168564</v>
      </c>
      <c r="BF12" s="2">
        <v>96455.220739737153</v>
      </c>
      <c r="BG12" s="12">
        <f t="shared" si="9"/>
        <v>12.255058224103697</v>
      </c>
      <c r="BH12" s="12">
        <f t="shared" si="10"/>
        <v>128.43168007133397</v>
      </c>
      <c r="BI12" s="12">
        <f t="shared" si="11"/>
        <v>9.5420835554724128</v>
      </c>
      <c r="BK12" s="22">
        <v>39813</v>
      </c>
      <c r="BL12">
        <v>342</v>
      </c>
      <c r="BM12" s="12">
        <v>-11.665692021048478</v>
      </c>
      <c r="BO12" s="22">
        <v>39813</v>
      </c>
      <c r="BP12">
        <v>214</v>
      </c>
      <c r="BQ12" s="2">
        <v>153044.35498809814</v>
      </c>
      <c r="BR12" s="2">
        <v>81994.478369235992</v>
      </c>
      <c r="BS12" s="2">
        <v>52274.479139938951</v>
      </c>
      <c r="BT12" s="2">
        <v>399228.06126022339</v>
      </c>
      <c r="BU12" s="12">
        <f t="shared" si="0"/>
        <v>53.575630656624021</v>
      </c>
      <c r="BV12" s="12">
        <f t="shared" si="1"/>
        <v>20.538255279553269</v>
      </c>
      <c r="BW12" s="12">
        <f t="shared" si="2"/>
        <v>13.093888985390128</v>
      </c>
      <c r="BY12" s="22">
        <v>39813</v>
      </c>
      <c r="BZ12">
        <v>383</v>
      </c>
      <c r="CA12" s="2">
        <v>789797.4259147644</v>
      </c>
      <c r="CB12" s="2">
        <v>56476.160655498505</v>
      </c>
      <c r="CC12" s="12">
        <f t="shared" si="3"/>
        <v>7.150714702581654</v>
      </c>
      <c r="CE12" s="22">
        <v>38717</v>
      </c>
      <c r="CF12">
        <v>275</v>
      </c>
      <c r="CG12" s="2">
        <v>-53165.933188676834</v>
      </c>
      <c r="CH12" s="2">
        <v>868059.61499023438</v>
      </c>
      <c r="CI12" s="2">
        <v>103969.76006084681</v>
      </c>
      <c r="CJ12" s="12">
        <f t="shared" si="4"/>
        <v>6.1246868614288603</v>
      </c>
      <c r="CK12" s="12">
        <f t="shared" si="5"/>
        <v>51.135958337849615</v>
      </c>
      <c r="CM12" s="22">
        <v>38717</v>
      </c>
      <c r="CN12">
        <v>275</v>
      </c>
      <c r="CO12" s="12">
        <v>25.33956018363024</v>
      </c>
      <c r="CQ12" s="22">
        <v>38717</v>
      </c>
      <c r="CR12">
        <v>244</v>
      </c>
      <c r="CS12" s="2">
        <v>-34535.236276388168</v>
      </c>
      <c r="CT12" s="2">
        <v>798130.48609924316</v>
      </c>
      <c r="CU12" s="2">
        <v>86912.211940348148</v>
      </c>
      <c r="CV12" s="12">
        <f t="shared" si="6"/>
        <v>4.3270163059645244</v>
      </c>
      <c r="CW12" s="12">
        <f t="shared" si="7"/>
        <v>39.7357695833254</v>
      </c>
      <c r="CY12" s="22">
        <v>38717</v>
      </c>
      <c r="CZ12">
        <v>244</v>
      </c>
      <c r="DA12" s="12">
        <v>15.969140200469067</v>
      </c>
      <c r="DC12" s="11">
        <f ca="1">VLOOKUP($CE12,INDIRECT(VLOOKUP('Sector Charts'!$H$1,'Sector Charts'!$A$159:$B$175,2,FALSE) &amp; "3"),MATCH(DC$4,$DC$4:$DI$4,0),FALSE)</f>
        <v>38717</v>
      </c>
      <c r="DD12" s="2">
        <f ca="1">VLOOKUP($CE12,INDIRECT(VLOOKUP('Sector Charts'!$H$1,'Sector Charts'!$A$159:$B$175,2,FALSE) &amp; "3"),MATCH(DD$4,$DC$4:$DI$4,0),FALSE)</f>
        <v>7</v>
      </c>
      <c r="DE12" s="2">
        <f ca="1">VLOOKUP($CE12,INDIRECT(VLOOKUP('Sector Charts'!$H$1,'Sector Charts'!$A$159:$B$175,2,FALSE) &amp; "3"),MATCH(DE$4,$DC$4:$DI$4,0),FALSE)</f>
        <v>-1593.6710028648376</v>
      </c>
      <c r="DF12" s="2">
        <f ca="1">VLOOKUP($CE12,INDIRECT(VLOOKUP('Sector Charts'!$H$1,'Sector Charts'!$A$159:$B$175,2,FALSE) &amp; "3"),MATCH(DF$4,$DC$4:$DI$4,0),FALSE)</f>
        <v>41205.323944091797</v>
      </c>
      <c r="DG12" s="2">
        <f ca="1">VLOOKUP($CE12,INDIRECT(VLOOKUP('Sector Charts'!$H$1,'Sector Charts'!$A$159:$B$175,2,FALSE) &amp; "3"),MATCH(DG$4,$DC$4:$DI$4,0),FALSE)</f>
        <v>3121.3299713134766</v>
      </c>
      <c r="DH12" s="12">
        <f ca="1">VLOOKUP($CE12,INDIRECT(VLOOKUP('Sector Charts'!$H$1,'Sector Charts'!$A$159:$B$175,2,FALSE) &amp; "3"),MATCH(DH$4,$DC$4:$DI$4,0),FALSE)</f>
        <v>3.8676337189513714</v>
      </c>
      <c r="DI12" s="12">
        <f ca="1">VLOOKUP($CE12,INDIRECT(VLOOKUP('Sector Charts'!$H$1,'Sector Charts'!$A$159:$B$175,2,FALSE) &amp; "3"),MATCH(DI$4,$DC$4:$DI$4,0),FALSE)</f>
        <v>51.057434411338775</v>
      </c>
      <c r="DK12" s="11">
        <f ca="1">VLOOKUP($CE12,INDIRECT(VLOOKUP('Sector Charts'!$H$1,'Sector Charts'!$A$159:$B$175,2,FALSE) &amp; "3"),MATCH(DK$4,$DC$4:$DI$4,0),FALSE)</f>
        <v>38717</v>
      </c>
      <c r="DL12" s="2">
        <f ca="1">VLOOKUP($CE12,INDIRECT(VLOOKUP('Sector Charts'!$H$1,'Sector Charts'!$A$159:$B$175,2,FALSE) &amp; "3"),9,FALSE)</f>
        <v>7</v>
      </c>
      <c r="DM12" s="12">
        <f ca="1">VLOOKUP($CE12,INDIRECT(VLOOKUP('Sector Charts'!$H$1,'Sector Charts'!$A$159:$B$175,2,FALSE) &amp; "3"),10,FALSE)</f>
        <v>11.810826316292511</v>
      </c>
      <c r="DP12" s="22">
        <v>38717</v>
      </c>
      <c r="DQ12">
        <v>272</v>
      </c>
      <c r="DR12" s="12">
        <v>0.82060990016312729</v>
      </c>
      <c r="DS12" s="12">
        <v>23.486209339538156</v>
      </c>
      <c r="DU12" s="22">
        <v>40543</v>
      </c>
      <c r="DV12" s="82">
        <v>292</v>
      </c>
      <c r="DW12" s="83">
        <v>6.9731037821042063</v>
      </c>
      <c r="DX12" s="83">
        <v>4.3319516708770767</v>
      </c>
      <c r="DY12" s="48">
        <v>7.8166618249351449</v>
      </c>
      <c r="DZ12" s="48">
        <v>7.6143372576605639</v>
      </c>
      <c r="EB12" s="139">
        <v>40724</v>
      </c>
      <c r="EC12" s="82">
        <v>78</v>
      </c>
      <c r="ED12" s="83">
        <v>46.067585111238323</v>
      </c>
      <c r="EE12" s="83">
        <v>13.992108999103703</v>
      </c>
      <c r="EF12" s="48">
        <v>164.41919079984575</v>
      </c>
      <c r="EG12" s="48">
        <v>99.795511222416053</v>
      </c>
      <c r="EH12" s="22">
        <v>40633</v>
      </c>
      <c r="EI12">
        <v>248</v>
      </c>
      <c r="EJ12" s="83">
        <v>7.9223051088733953</v>
      </c>
      <c r="EK12">
        <v>5.0922264188256294</v>
      </c>
      <c r="EL12" s="22">
        <v>40633</v>
      </c>
      <c r="EM12" s="82">
        <v>248</v>
      </c>
      <c r="EN12" s="83">
        <v>7.9223051088733953</v>
      </c>
      <c r="EO12" s="83">
        <v>5.0922264188256294</v>
      </c>
      <c r="EP12" s="48">
        <v>7.8166618249351449</v>
      </c>
      <c r="EQ12" s="48">
        <v>7.6143372576605639</v>
      </c>
      <c r="ES12" s="11">
        <v>40908</v>
      </c>
      <c r="ET12" s="2">
        <v>137</v>
      </c>
      <c r="EU12" s="2">
        <v>334540.55760192871</v>
      </c>
      <c r="EV12" s="2">
        <v>130363.5461397171</v>
      </c>
      <c r="EW12" s="2">
        <v>132580.19144916534</v>
      </c>
      <c r="EX12" s="2">
        <v>24642.235717535019</v>
      </c>
      <c r="EY12" s="12">
        <v>2.5233072448096454</v>
      </c>
      <c r="EZ12" s="12">
        <v>5.3802014139010694</v>
      </c>
      <c r="FB12" s="11">
        <v>40908</v>
      </c>
      <c r="FC12" s="2">
        <v>189</v>
      </c>
      <c r="FD12" s="2">
        <v>239051.75115585327</v>
      </c>
      <c r="FE12" s="2">
        <v>71233.270402908325</v>
      </c>
      <c r="FF12" s="2">
        <v>73549.269808530807</v>
      </c>
      <c r="FG12" s="2">
        <v>19309.337016582489</v>
      </c>
      <c r="FH12" s="12">
        <v>3.2502260291389899</v>
      </c>
      <c r="FI12" s="12">
        <v>3.809000264761452</v>
      </c>
      <c r="FK12" s="11">
        <v>40908</v>
      </c>
      <c r="FL12" s="2">
        <v>37</v>
      </c>
      <c r="FM12" s="2">
        <v>44979.437049865723</v>
      </c>
      <c r="FN12" s="2">
        <v>5005.6580082178116</v>
      </c>
      <c r="FO12" s="2">
        <v>5622.8517951965332</v>
      </c>
      <c r="FP12" s="2">
        <v>3935.6990299224854</v>
      </c>
      <c r="FQ12" s="12">
        <v>7.9993993596435482</v>
      </c>
      <c r="FR12" s="12">
        <v>1.4286793152745922</v>
      </c>
    </row>
    <row r="13" spans="1:174">
      <c r="A13" t="s">
        <v>79</v>
      </c>
      <c r="B13">
        <v>54</v>
      </c>
      <c r="C13" s="12">
        <v>5.015613745958734</v>
      </c>
      <c r="D13" s="2">
        <f t="shared" si="8"/>
        <v>2132.0335280895233</v>
      </c>
      <c r="E13" s="2">
        <f>SUM(D10:D13)</f>
        <v>3518.7374686002731</v>
      </c>
      <c r="F13" s="2">
        <f>E13/K13*100</f>
        <v>1.5823662727136547</v>
      </c>
      <c r="G13" s="11">
        <v>40999</v>
      </c>
      <c r="H13" s="2">
        <v>372</v>
      </c>
      <c r="I13" s="2">
        <v>682435.3502702713</v>
      </c>
      <c r="J13" s="2">
        <v>215089.99782562256</v>
      </c>
      <c r="K13" s="2">
        <v>222371.86985576153</v>
      </c>
      <c r="L13" s="2">
        <v>51796.125535607338</v>
      </c>
      <c r="M13" s="12">
        <v>3.0688924400056701</v>
      </c>
      <c r="N13" s="12">
        <v>4.2932143583382816</v>
      </c>
      <c r="P13" s="41">
        <v>41090</v>
      </c>
      <c r="Q13" s="4">
        <v>73</v>
      </c>
      <c r="R13" s="4">
        <v>107218.95085144043</v>
      </c>
      <c r="S13" s="4">
        <v>44533.839197158813</v>
      </c>
      <c r="T13" s="4">
        <v>6263.5754199028015</v>
      </c>
      <c r="U13" s="37">
        <v>2.4075838235451488</v>
      </c>
      <c r="V13" s="37">
        <v>7.1099709369907913</v>
      </c>
      <c r="X13" s="41">
        <v>40999</v>
      </c>
      <c r="Y13" s="4">
        <v>301</v>
      </c>
      <c r="Z13" s="4">
        <v>569268.91049671173</v>
      </c>
      <c r="AA13" s="4">
        <v>176553.6620310545</v>
      </c>
      <c r="AB13" s="4">
        <v>44790.870127797127</v>
      </c>
      <c r="AC13" s="37">
        <v>3.2243392968908315</v>
      </c>
      <c r="AD13" s="37">
        <v>3.9417332489257815</v>
      </c>
      <c r="AF13" s="22">
        <v>40999</v>
      </c>
      <c r="AG13">
        <v>258</v>
      </c>
      <c r="AH13" s="4">
        <v>502452.00732135773</v>
      </c>
      <c r="AI13" s="4">
        <v>148665.17421519756</v>
      </c>
      <c r="AJ13" s="4">
        <v>39726.27514564991</v>
      </c>
      <c r="AK13" s="37">
        <v>3.379755951410937</v>
      </c>
      <c r="AL13" s="37">
        <v>3.7422379437825706</v>
      </c>
      <c r="AN13" s="22">
        <v>40633</v>
      </c>
      <c r="AO13" s="82">
        <v>372</v>
      </c>
      <c r="AP13" s="83">
        <v>10.647193589800374</v>
      </c>
      <c r="AQ13" s="83">
        <v>5.6314433274816222</v>
      </c>
      <c r="AR13" s="48">
        <v>11.550542655125206</v>
      </c>
      <c r="AS13" s="48">
        <v>12.208932327716582</v>
      </c>
      <c r="AT13" s="48"/>
      <c r="AU13" s="48">
        <v>25.017281538262935</v>
      </c>
      <c r="AV13" s="48"/>
      <c r="AW13" s="48">
        <v>6.1516411582324793</v>
      </c>
      <c r="AX13" s="48">
        <v>3.8690730236667692</v>
      </c>
      <c r="AY13" s="48">
        <v>3.1442307371345235</v>
      </c>
      <c r="AZ13" s="48">
        <v>2.6136596139624713</v>
      </c>
      <c r="BB13" s="14">
        <v>39903</v>
      </c>
      <c r="BC13" s="2">
        <v>335</v>
      </c>
      <c r="BD13" s="2">
        <v>768724.39283752441</v>
      </c>
      <c r="BE13" s="2">
        <v>61493.676022881176</v>
      </c>
      <c r="BF13" s="2">
        <v>94394.211222849786</v>
      </c>
      <c r="BG13" s="12">
        <f t="shared" si="9"/>
        <v>12.279330811192393</v>
      </c>
      <c r="BH13" s="12">
        <f t="shared" si="10"/>
        <v>153.50230678635418</v>
      </c>
      <c r="BI13" s="12">
        <f t="shared" si="11"/>
        <v>7.9994438313444176</v>
      </c>
      <c r="BK13" s="22">
        <v>39903</v>
      </c>
      <c r="BL13">
        <v>334</v>
      </c>
      <c r="BM13" s="12">
        <v>-2.586937693333724</v>
      </c>
      <c r="BO13" s="22">
        <v>39903</v>
      </c>
      <c r="BP13">
        <v>210</v>
      </c>
      <c r="BQ13" s="2">
        <v>141786.87293243408</v>
      </c>
      <c r="BR13" s="2">
        <v>72200.277255415916</v>
      </c>
      <c r="BS13" s="2">
        <v>38369.960585474735</v>
      </c>
      <c r="BT13" s="2">
        <v>366968.64733123779</v>
      </c>
      <c r="BU13" s="12">
        <f t="shared" si="0"/>
        <v>50.921693780369658</v>
      </c>
      <c r="BV13" s="12">
        <f t="shared" si="1"/>
        <v>19.674780878554348</v>
      </c>
      <c r="BW13" s="12">
        <f t="shared" si="2"/>
        <v>10.455923377792208</v>
      </c>
      <c r="BY13" s="22">
        <v>39903</v>
      </c>
      <c r="BZ13">
        <v>388</v>
      </c>
      <c r="CA13" s="2">
        <v>805691.54096221924</v>
      </c>
      <c r="CB13" s="2">
        <v>56238.730085372925</v>
      </c>
      <c r="CC13" s="12">
        <f t="shared" si="3"/>
        <v>6.9801812761008106</v>
      </c>
      <c r="CE13" s="22">
        <v>38807</v>
      </c>
      <c r="CF13">
        <v>272</v>
      </c>
      <c r="CG13" s="2">
        <v>-56112.430502176285</v>
      </c>
      <c r="CH13" s="2">
        <v>836525.71508026123</v>
      </c>
      <c r="CI13" s="2">
        <v>102783.20872688293</v>
      </c>
      <c r="CJ13" s="12">
        <f t="shared" si="4"/>
        <v>6.707795049288177</v>
      </c>
      <c r="CK13" s="12">
        <f t="shared" si="5"/>
        <v>54.592993541658217</v>
      </c>
      <c r="CM13" s="22">
        <v>38807</v>
      </c>
      <c r="CN13">
        <v>272</v>
      </c>
      <c r="CO13" s="12">
        <v>26.019279169406538</v>
      </c>
      <c r="CQ13" s="22">
        <v>38807</v>
      </c>
      <c r="CR13">
        <v>240</v>
      </c>
      <c r="CS13" s="2">
        <v>-35241.807345628738</v>
      </c>
      <c r="CT13" s="2">
        <v>763646.28649139404</v>
      </c>
      <c r="CU13" s="2">
        <v>84812.293165206909</v>
      </c>
      <c r="CV13" s="12">
        <f t="shared" si="6"/>
        <v>4.6149386134710024</v>
      </c>
      <c r="CW13" s="12">
        <f t="shared" si="7"/>
        <v>41.552711323322896</v>
      </c>
      <c r="CY13" s="22">
        <v>38807</v>
      </c>
      <c r="CZ13">
        <v>240</v>
      </c>
      <c r="DA13" s="12">
        <v>15.409418663615382</v>
      </c>
      <c r="DC13" s="11">
        <f ca="1">VLOOKUP($CE13,INDIRECT(VLOOKUP('Sector Charts'!$H$1,'Sector Charts'!$A$159:$B$175,2,FALSE) &amp; "3"),MATCH(DC$4,$DC$4:$DI$4,0),FALSE)</f>
        <v>38807</v>
      </c>
      <c r="DD13" s="2">
        <f ca="1">VLOOKUP($CE13,INDIRECT(VLOOKUP('Sector Charts'!$H$1,'Sector Charts'!$A$159:$B$175,2,FALSE) &amp; "3"),MATCH(DD$4,$DC$4:$DI$4,0),FALSE)</f>
        <v>7</v>
      </c>
      <c r="DE13" s="2">
        <f ca="1">VLOOKUP($CE13,INDIRECT(VLOOKUP('Sector Charts'!$H$1,'Sector Charts'!$A$159:$B$175,2,FALSE) &amp; "3"),MATCH(DE$4,$DC$4:$DI$4,0),FALSE)</f>
        <v>-2984.7449951171875</v>
      </c>
      <c r="DF13" s="2">
        <f ca="1">VLOOKUP($CE13,INDIRECT(VLOOKUP('Sector Charts'!$H$1,'Sector Charts'!$A$159:$B$175,2,FALSE) &amp; "3"),MATCH(DF$4,$DC$4:$DI$4,0),FALSE)</f>
        <v>48102.537902832031</v>
      </c>
      <c r="DG13" s="2">
        <f ca="1">VLOOKUP($CE13,INDIRECT(VLOOKUP('Sector Charts'!$H$1,'Sector Charts'!$A$159:$B$175,2,FALSE) &amp; "3"),MATCH(DG$4,$DC$4:$DI$4,0),FALSE)</f>
        <v>4843.1739883422852</v>
      </c>
      <c r="DH13" s="12">
        <f ca="1">VLOOKUP($CE13,INDIRECT(VLOOKUP('Sector Charts'!$H$1,'Sector Charts'!$A$159:$B$175,2,FALSE) &amp; "3"),MATCH(DH$4,$DC$4:$DI$4,0),FALSE)</f>
        <v>6.2049636573155968</v>
      </c>
      <c r="DI13" s="12">
        <f ca="1">VLOOKUP($CE13,INDIRECT(VLOOKUP('Sector Charts'!$H$1,'Sector Charts'!$A$159:$B$175,2,FALSE) &amp; "3"),MATCH(DI$4,$DC$4:$DI$4,0),FALSE)</f>
        <v>61.627870530804572</v>
      </c>
      <c r="DK13" s="11">
        <f ca="1">VLOOKUP($CE13,INDIRECT(VLOOKUP('Sector Charts'!$H$1,'Sector Charts'!$A$159:$B$175,2,FALSE) &amp; "3"),MATCH(DK$4,$DC$4:$DI$4,0),FALSE)</f>
        <v>38807</v>
      </c>
      <c r="DL13" s="2">
        <f ca="1">VLOOKUP($CE13,INDIRECT(VLOOKUP('Sector Charts'!$H$1,'Sector Charts'!$A$159:$B$175,2,FALSE) &amp; "3"),9,FALSE)</f>
        <v>7</v>
      </c>
      <c r="DM13" s="12">
        <f ca="1">VLOOKUP($CE13,INDIRECT(VLOOKUP('Sector Charts'!$H$1,'Sector Charts'!$A$159:$B$175,2,FALSE) &amp; "3"),10,FALSE)</f>
        <v>-3.9959136474514767</v>
      </c>
      <c r="DP13" s="22">
        <v>38807</v>
      </c>
      <c r="DQ13">
        <v>274</v>
      </c>
      <c r="DR13" s="12">
        <v>0.45479951671250074</v>
      </c>
      <c r="DS13" s="12">
        <v>16.701082280656543</v>
      </c>
      <c r="DU13" s="22">
        <v>40633</v>
      </c>
      <c r="DV13" s="82">
        <v>298</v>
      </c>
      <c r="DW13" s="83">
        <v>12.601220714205086</v>
      </c>
      <c r="DX13" s="83">
        <v>5.3950383728891271</v>
      </c>
      <c r="DY13" s="48">
        <v>9.9080434592112354</v>
      </c>
      <c r="DZ13" s="48">
        <v>10.469993279745339</v>
      </c>
      <c r="EB13" s="139">
        <v>40816</v>
      </c>
      <c r="EC13" s="82">
        <v>77</v>
      </c>
      <c r="ED13" s="83">
        <v>60.618529188287297</v>
      </c>
      <c r="EE13" s="83">
        <v>12.54668787004649</v>
      </c>
      <c r="EF13" s="48">
        <v>166.1354124768028</v>
      </c>
      <c r="EG13" s="48">
        <v>214.24558968332249</v>
      </c>
      <c r="EH13" s="22">
        <v>40724</v>
      </c>
      <c r="EI13">
        <v>264</v>
      </c>
      <c r="EJ13" s="83">
        <v>10.400476025602146</v>
      </c>
      <c r="EK13">
        <v>6.9536200467299025</v>
      </c>
      <c r="EL13" s="22">
        <v>40724</v>
      </c>
      <c r="EM13" s="82">
        <v>264</v>
      </c>
      <c r="EN13" s="83">
        <v>10.400476025602146</v>
      </c>
      <c r="EO13" s="83">
        <v>6.9536200467299025</v>
      </c>
      <c r="EP13" s="48">
        <v>9.9080434592112354</v>
      </c>
      <c r="EQ13" s="48">
        <v>10.469993279745339</v>
      </c>
      <c r="ES13" s="11">
        <v>40999</v>
      </c>
      <c r="ET13" s="2">
        <v>139</v>
      </c>
      <c r="EU13" s="2">
        <v>349692.29759979248</v>
      </c>
      <c r="EV13" s="2">
        <v>133141.51563453674</v>
      </c>
      <c r="EW13" s="2">
        <v>135788.29738521576</v>
      </c>
      <c r="EX13" s="2">
        <v>25375.722776055336</v>
      </c>
      <c r="EY13" s="12">
        <v>2.5752756631726204</v>
      </c>
      <c r="EZ13" s="12">
        <v>5.3511105312573131</v>
      </c>
      <c r="FB13" s="11">
        <v>40999</v>
      </c>
      <c r="FC13" s="2">
        <v>191</v>
      </c>
      <c r="FD13" s="2">
        <v>281081.24593830109</v>
      </c>
      <c r="FE13" s="2">
        <v>75438.845238685608</v>
      </c>
      <c r="FF13" s="2">
        <v>79577.720588684082</v>
      </c>
      <c r="FG13" s="2">
        <v>21952.35375213623</v>
      </c>
      <c r="FH13" s="12">
        <v>3.5321600550879655</v>
      </c>
      <c r="FI13" s="12">
        <v>3.6250199631071545</v>
      </c>
      <c r="FK13" s="11">
        <v>40999</v>
      </c>
      <c r="FL13" s="2">
        <v>42</v>
      </c>
      <c r="FM13" s="2">
        <v>51661.806732177734</v>
      </c>
      <c r="FN13" s="2">
        <v>6509.6369524002075</v>
      </c>
      <c r="FO13" s="2">
        <v>7005.8518818616867</v>
      </c>
      <c r="FP13" s="2">
        <v>4468.0490074157715</v>
      </c>
      <c r="FQ13" s="12">
        <v>7.3740934868936288</v>
      </c>
      <c r="FR13" s="12">
        <v>1.5679890418018778</v>
      </c>
    </row>
    <row r="14" spans="1:174">
      <c r="A14" t="s">
        <v>72</v>
      </c>
      <c r="B14">
        <v>3</v>
      </c>
      <c r="C14" s="12">
        <v>4.9429665666080114</v>
      </c>
      <c r="D14" s="2">
        <f t="shared" si="8"/>
        <v>-986.65383279323578</v>
      </c>
      <c r="E14" s="2">
        <f t="shared" ref="E14:E25" si="12">SUM(D11:D14)</f>
        <v>2351.4770535230637</v>
      </c>
      <c r="F14" s="2">
        <f t="shared" ref="F14:F25" si="13">E14/K14*100</f>
        <v>1.0840011191384762</v>
      </c>
      <c r="G14" s="11">
        <v>41090</v>
      </c>
      <c r="H14" s="2">
        <v>373</v>
      </c>
      <c r="I14" s="2">
        <v>687537.20335197449</v>
      </c>
      <c r="J14" s="2">
        <v>210630.48529195786</v>
      </c>
      <c r="K14" s="2">
        <v>216925.70348930359</v>
      </c>
      <c r="L14" s="2">
        <v>51513.241742134094</v>
      </c>
      <c r="M14" s="12">
        <v>3.1694593692345743</v>
      </c>
      <c r="N14" s="12">
        <v>4.2110668277332293</v>
      </c>
      <c r="P14" s="41">
        <v>41182</v>
      </c>
      <c r="Q14" s="4">
        <v>72</v>
      </c>
      <c r="R14" s="4">
        <v>111048.84659576416</v>
      </c>
      <c r="S14" s="4">
        <v>43348.235084533691</v>
      </c>
      <c r="T14" s="4">
        <v>6378.1563768386841</v>
      </c>
      <c r="U14" s="37">
        <v>2.5617847273183565</v>
      </c>
      <c r="V14" s="37">
        <v>6.7963581516982385</v>
      </c>
      <c r="X14" s="41">
        <v>41090</v>
      </c>
      <c r="Y14" s="4">
        <v>301</v>
      </c>
      <c r="Z14" s="4">
        <v>582731.43853569031</v>
      </c>
      <c r="AA14" s="4">
        <v>173781.14834976196</v>
      </c>
      <c r="AB14" s="4">
        <v>45526.767335414886</v>
      </c>
      <c r="AC14" s="37">
        <v>3.3532488654226831</v>
      </c>
      <c r="AD14" s="37">
        <v>3.8171203123086466</v>
      </c>
      <c r="AF14" s="22">
        <v>41090</v>
      </c>
      <c r="AG14">
        <v>258</v>
      </c>
      <c r="AH14" s="4">
        <v>517031.65571784973</v>
      </c>
      <c r="AI14" s="4">
        <v>150349.65567398071</v>
      </c>
      <c r="AJ14" s="4">
        <v>40544.321324825287</v>
      </c>
      <c r="AK14" s="37">
        <v>3.4388615883430087</v>
      </c>
      <c r="AL14" s="37">
        <v>3.708279008284241</v>
      </c>
      <c r="AN14" s="22">
        <v>40724</v>
      </c>
      <c r="AO14" s="82">
        <v>391</v>
      </c>
      <c r="AP14" s="83">
        <v>18.700505955222567</v>
      </c>
      <c r="AQ14" s="83">
        <v>8.2448660346567504</v>
      </c>
      <c r="AR14" s="48">
        <v>9.9304973803438159</v>
      </c>
      <c r="AS14" s="48">
        <v>11.415972630704573</v>
      </c>
      <c r="AT14" s="48"/>
      <c r="AU14" s="48">
        <v>25.293666205474896</v>
      </c>
      <c r="AV14" s="48"/>
      <c r="AW14" s="48">
        <v>0.77325877624219164</v>
      </c>
      <c r="AX14" s="48">
        <v>3.8157766516366598</v>
      </c>
      <c r="AY14" s="48">
        <v>2.4724329933879297</v>
      </c>
      <c r="AZ14" s="48">
        <v>2.8701889123228463</v>
      </c>
      <c r="BB14" s="14">
        <v>39994</v>
      </c>
      <c r="BC14" s="2">
        <v>351</v>
      </c>
      <c r="BD14" s="2">
        <v>847479.81491088867</v>
      </c>
      <c r="BE14" s="2">
        <v>58631.329083963297</v>
      </c>
      <c r="BF14" s="2">
        <v>115947.34873139858</v>
      </c>
      <c r="BG14" s="12">
        <f t="shared" si="9"/>
        <v>13.681428948675348</v>
      </c>
      <c r="BH14" s="12">
        <f t="shared" si="10"/>
        <v>197.75664400401973</v>
      </c>
      <c r="BI14" s="12">
        <f t="shared" si="11"/>
        <v>6.9183156993689927</v>
      </c>
      <c r="BK14" s="22">
        <v>39994</v>
      </c>
      <c r="BL14">
        <v>349</v>
      </c>
      <c r="BM14" s="12">
        <v>13.846992754529698</v>
      </c>
      <c r="BO14" s="22">
        <v>39994</v>
      </c>
      <c r="BP14">
        <v>257</v>
      </c>
      <c r="BQ14" s="2">
        <v>183029.07846832275</v>
      </c>
      <c r="BR14" s="2">
        <v>96004.534744057804</v>
      </c>
      <c r="BS14" s="2">
        <v>65282.213640511036</v>
      </c>
      <c r="BT14" s="2">
        <v>495080.13035202026</v>
      </c>
      <c r="BU14" s="12">
        <f t="shared" si="0"/>
        <v>52.453159654996306</v>
      </c>
      <c r="BV14" s="12">
        <f t="shared" si="1"/>
        <v>19.391716382516712</v>
      </c>
      <c r="BW14" s="12">
        <f t="shared" si="2"/>
        <v>13.186191413921817</v>
      </c>
      <c r="BY14" s="22">
        <v>39994</v>
      </c>
      <c r="BZ14">
        <v>399</v>
      </c>
      <c r="CA14" s="2">
        <v>839799.97452163696</v>
      </c>
      <c r="CB14" s="2">
        <v>59082.883108377457</v>
      </c>
      <c r="CC14" s="12">
        <f t="shared" si="3"/>
        <v>7.0353518576887293</v>
      </c>
      <c r="CE14" s="22">
        <v>38898</v>
      </c>
      <c r="CF14">
        <v>266</v>
      </c>
      <c r="CG14" s="2">
        <v>-56813.333145141602</v>
      </c>
      <c r="CH14" s="2">
        <v>776297.68235778809</v>
      </c>
      <c r="CI14" s="2">
        <v>103440.5046081543</v>
      </c>
      <c r="CJ14" s="12">
        <f t="shared" si="4"/>
        <v>7.3184983591071564</v>
      </c>
      <c r="CK14" s="12">
        <f t="shared" si="5"/>
        <v>54.923681357083176</v>
      </c>
      <c r="CM14" s="22">
        <v>38898</v>
      </c>
      <c r="CN14">
        <v>266</v>
      </c>
      <c r="CO14" s="12">
        <v>21.739753859516895</v>
      </c>
      <c r="CQ14" s="22">
        <v>38898</v>
      </c>
      <c r="CR14">
        <v>236</v>
      </c>
      <c r="CS14" s="2">
        <v>-34816.324899196625</v>
      </c>
      <c r="CT14" s="2">
        <v>702967.36108398438</v>
      </c>
      <c r="CU14" s="2">
        <v>85061.673189163208</v>
      </c>
      <c r="CV14" s="12">
        <f t="shared" si="6"/>
        <v>4.9527654947605848</v>
      </c>
      <c r="CW14" s="12">
        <f t="shared" si="7"/>
        <v>40.930684283356186</v>
      </c>
      <c r="CY14" s="22">
        <v>38898</v>
      </c>
      <c r="CZ14">
        <v>236</v>
      </c>
      <c r="DA14" s="12">
        <v>10.310930235353478</v>
      </c>
      <c r="DC14" s="11">
        <f ca="1">VLOOKUP($CE14,INDIRECT(VLOOKUP('Sector Charts'!$H$1,'Sector Charts'!$A$159:$B$175,2,FALSE) &amp; "3"),MATCH(DC$4,$DC$4:$DI$4,0),FALSE)</f>
        <v>38898</v>
      </c>
      <c r="DD14" s="2">
        <f ca="1">VLOOKUP($CE14,INDIRECT(VLOOKUP('Sector Charts'!$H$1,'Sector Charts'!$A$159:$B$175,2,FALSE) &amp; "3"),MATCH(DD$4,$DC$4:$DI$4,0),FALSE)</f>
        <v>7</v>
      </c>
      <c r="DE14" s="2">
        <f ca="1">VLOOKUP($CE14,INDIRECT(VLOOKUP('Sector Charts'!$H$1,'Sector Charts'!$A$159:$B$175,2,FALSE) &amp; "3"),MATCH(DE$4,$DC$4:$DI$4,0),FALSE)</f>
        <v>-3243.7689628601074</v>
      </c>
      <c r="DF14" s="2">
        <f ca="1">VLOOKUP($CE14,INDIRECT(VLOOKUP('Sector Charts'!$H$1,'Sector Charts'!$A$159:$B$175,2,FALSE) &amp; "3"),MATCH(DF$4,$DC$4:$DI$4,0),FALSE)</f>
        <v>49269.616271972656</v>
      </c>
      <c r="DG14" s="2">
        <f ca="1">VLOOKUP($CE14,INDIRECT(VLOOKUP('Sector Charts'!$H$1,'Sector Charts'!$A$159:$B$175,2,FALSE) &amp; "3"),MATCH(DG$4,$DC$4:$DI$4,0),FALSE)</f>
        <v>4744.6160182952881</v>
      </c>
      <c r="DH14" s="12">
        <f ca="1">VLOOKUP($CE14,INDIRECT(VLOOKUP('Sector Charts'!$H$1,'Sector Charts'!$A$159:$B$175,2,FALSE) &amp; "3"),MATCH(DH$4,$DC$4:$DI$4,0),FALSE)</f>
        <v>6.5837106279744804</v>
      </c>
      <c r="DI14" s="12">
        <f ca="1">VLOOKUP($CE14,INDIRECT(VLOOKUP('Sector Charts'!$H$1,'Sector Charts'!$A$159:$B$175,2,FALSE) &amp; "3"),MATCH(DI$4,$DC$4:$DI$4,0),FALSE)</f>
        <v>68.36736524835942</v>
      </c>
      <c r="DK14" s="11">
        <f ca="1">VLOOKUP($CE14,INDIRECT(VLOOKUP('Sector Charts'!$H$1,'Sector Charts'!$A$159:$B$175,2,FALSE) &amp; "3"),MATCH(DK$4,$DC$4:$DI$4,0),FALSE)</f>
        <v>38898</v>
      </c>
      <c r="DL14" s="2">
        <f ca="1">VLOOKUP($CE14,INDIRECT(VLOOKUP('Sector Charts'!$H$1,'Sector Charts'!$A$159:$B$175,2,FALSE) &amp; "3"),9,FALSE)</f>
        <v>7</v>
      </c>
      <c r="DM14" s="12">
        <f ca="1">VLOOKUP($CE14,INDIRECT(VLOOKUP('Sector Charts'!$H$1,'Sector Charts'!$A$159:$B$175,2,FALSE) &amp; "3"),10,FALSE)</f>
        <v>5.9015917149527697</v>
      </c>
      <c r="DP14" s="22">
        <v>38898</v>
      </c>
      <c r="DQ14">
        <v>267</v>
      </c>
      <c r="DR14" s="12">
        <v>-6.9862266699180502</v>
      </c>
      <c r="DS14" s="12">
        <v>12.443612718166786</v>
      </c>
      <c r="DU14" s="22">
        <v>40724</v>
      </c>
      <c r="DV14" s="82">
        <v>313</v>
      </c>
      <c r="DW14" s="83">
        <v>12.40575693490802</v>
      </c>
      <c r="DX14" s="83">
        <v>7.2158853322422445</v>
      </c>
      <c r="DY14" s="48">
        <v>7.9712113744047075</v>
      </c>
      <c r="DZ14" s="48">
        <v>9.061554756213507</v>
      </c>
      <c r="EB14" s="139">
        <v>40908</v>
      </c>
      <c r="EC14" s="82">
        <v>74</v>
      </c>
      <c r="ED14" s="83">
        <v>37.060754786543946</v>
      </c>
      <c r="EE14" s="83">
        <v>10.359250053850122</v>
      </c>
      <c r="EF14" s="48">
        <v>53.905151622452948</v>
      </c>
      <c r="EG14" s="48">
        <v>52.628531328846883</v>
      </c>
      <c r="EH14" s="22">
        <v>40816</v>
      </c>
      <c r="EI14">
        <v>267</v>
      </c>
      <c r="EJ14" s="83">
        <v>7.6226976637383093</v>
      </c>
      <c r="EK14">
        <v>5.5287478863041972</v>
      </c>
      <c r="EL14" s="22">
        <v>40816</v>
      </c>
      <c r="EM14" s="82">
        <v>267</v>
      </c>
      <c r="EN14" s="83">
        <v>7.6226976637383093</v>
      </c>
      <c r="EO14" s="83">
        <v>5.5287478863041972</v>
      </c>
      <c r="EP14" s="48">
        <v>7.9712113744047075</v>
      </c>
      <c r="EQ14" s="48">
        <v>9.061554756213507</v>
      </c>
      <c r="ES14" s="11">
        <v>41090</v>
      </c>
      <c r="ET14" s="2">
        <v>136</v>
      </c>
      <c r="EU14" s="2">
        <v>339122.29699707031</v>
      </c>
      <c r="EV14" s="2">
        <v>125026.75875854492</v>
      </c>
      <c r="EW14" s="2">
        <v>126907.21391105652</v>
      </c>
      <c r="EX14" s="2">
        <v>24159.097794055939</v>
      </c>
      <c r="EY14" s="12">
        <v>2.6722066188825613</v>
      </c>
      <c r="EZ14" s="12">
        <v>5.2529781945036271</v>
      </c>
      <c r="FB14" s="11">
        <v>41090</v>
      </c>
      <c r="FC14" s="2">
        <v>198</v>
      </c>
      <c r="FD14" s="2">
        <v>302653.63662528992</v>
      </c>
      <c r="FE14" s="2">
        <v>80490.65552520752</v>
      </c>
      <c r="FF14" s="2">
        <v>83009.545915603638</v>
      </c>
      <c r="FG14" s="2">
        <v>23345.427935123444</v>
      </c>
      <c r="FH14" s="12">
        <v>3.6460100255577821</v>
      </c>
      <c r="FI14" s="12">
        <v>3.5557089013868493</v>
      </c>
      <c r="FK14" s="11">
        <v>41090</v>
      </c>
      <c r="FL14" s="2">
        <v>39</v>
      </c>
      <c r="FM14" s="2">
        <v>45761.269729614258</v>
      </c>
      <c r="FN14" s="2">
        <v>5113.0710082054138</v>
      </c>
      <c r="FO14" s="2">
        <v>7008.9436626434326</v>
      </c>
      <c r="FP14" s="2">
        <v>4008.7160129547119</v>
      </c>
      <c r="FQ14" s="12">
        <v>6.5289823876762814</v>
      </c>
      <c r="FR14" s="12">
        <v>1.7484260895491415</v>
      </c>
    </row>
    <row r="15" spans="1:174">
      <c r="A15" t="s">
        <v>25</v>
      </c>
      <c r="B15">
        <v>12</v>
      </c>
      <c r="C15" s="12">
        <v>4.7357225179585525</v>
      </c>
      <c r="D15" s="2">
        <f t="shared" si="8"/>
        <v>-1552.3883821964264</v>
      </c>
      <c r="E15" s="2">
        <f t="shared" si="12"/>
        <v>-1948.0673196315765</v>
      </c>
      <c r="F15" s="2">
        <f t="shared" si="13"/>
        <v>-0.87256605744908733</v>
      </c>
      <c r="G15" s="11">
        <v>41182</v>
      </c>
      <c r="H15" s="2">
        <v>383</v>
      </c>
      <c r="I15" s="2">
        <v>712767.06767272949</v>
      </c>
      <c r="J15" s="2">
        <v>218514.4586160183</v>
      </c>
      <c r="K15" s="2">
        <v>223257.2884311676</v>
      </c>
      <c r="L15" s="2">
        <v>53268.301247000694</v>
      </c>
      <c r="M15" s="12">
        <v>3.1925814054329633</v>
      </c>
      <c r="N15" s="12">
        <v>4.191184685915589</v>
      </c>
      <c r="P15" s="41">
        <v>41274</v>
      </c>
      <c r="Q15" s="4">
        <v>75</v>
      </c>
      <c r="R15" s="4">
        <v>124155.56892180443</v>
      </c>
      <c r="S15" s="4">
        <v>45539.977392196655</v>
      </c>
      <c r="T15" s="4">
        <v>6854.6729164123535</v>
      </c>
      <c r="U15" s="37">
        <v>2.7262984312126313</v>
      </c>
      <c r="V15" s="37">
        <v>6.6436397400026035</v>
      </c>
      <c r="X15" s="41">
        <v>41182</v>
      </c>
      <c r="Y15" s="4">
        <v>312</v>
      </c>
      <c r="Z15" s="4">
        <v>603920.22498321533</v>
      </c>
      <c r="AA15" s="4">
        <v>181437.69336128235</v>
      </c>
      <c r="AB15" s="4">
        <v>47164.389865279198</v>
      </c>
      <c r="AC15" s="37">
        <v>3.3285268005511806</v>
      </c>
      <c r="AD15" s="37">
        <v>3.8469212445987888</v>
      </c>
      <c r="AF15" s="22">
        <v>41182</v>
      </c>
      <c r="AG15">
        <v>268</v>
      </c>
      <c r="AH15" s="4">
        <v>538968.47596359253</v>
      </c>
      <c r="AI15" s="4">
        <v>158217.59245681763</v>
      </c>
      <c r="AJ15" s="4">
        <v>42024.321874022484</v>
      </c>
      <c r="AK15" s="37">
        <v>3.4065015627809743</v>
      </c>
      <c r="AL15" s="37">
        <v>3.7649053072435303</v>
      </c>
      <c r="AN15" s="22">
        <v>40816</v>
      </c>
      <c r="AO15" s="82">
        <v>388</v>
      </c>
      <c r="AP15" s="83">
        <v>20.739811944564536</v>
      </c>
      <c r="AQ15" s="83">
        <v>6.6655136586723396</v>
      </c>
      <c r="AR15" s="48">
        <v>15.280803796677422</v>
      </c>
      <c r="AS15" s="48">
        <v>14.750184056623183</v>
      </c>
      <c r="AT15" s="48"/>
      <c r="AU15" s="48">
        <v>23.634343100434442</v>
      </c>
      <c r="AV15" s="48"/>
      <c r="AW15" s="48">
        <v>-2.0877419133771502</v>
      </c>
      <c r="AX15" s="48">
        <v>1.9092613079865872</v>
      </c>
      <c r="AY15" s="48">
        <v>9.0168586301610389</v>
      </c>
      <c r="AZ15" s="48">
        <v>11.373544348282238</v>
      </c>
      <c r="BB15" s="14">
        <v>40086</v>
      </c>
      <c r="BC15" s="2">
        <v>359</v>
      </c>
      <c r="BD15" s="2">
        <v>889563.95839691162</v>
      </c>
      <c r="BE15" s="2">
        <v>57811.555809871294</v>
      </c>
      <c r="BF15" s="2">
        <v>134415.03583577275</v>
      </c>
      <c r="BG15" s="12">
        <f t="shared" si="9"/>
        <v>15.110216029660517</v>
      </c>
      <c r="BH15" s="12">
        <f t="shared" si="10"/>
        <v>232.50548087277295</v>
      </c>
      <c r="BI15" s="12">
        <f t="shared" si="11"/>
        <v>6.4988644452338011</v>
      </c>
      <c r="BK15" s="22">
        <v>40086</v>
      </c>
      <c r="BL15">
        <v>357</v>
      </c>
      <c r="BM15" s="12">
        <v>22.664919091318314</v>
      </c>
      <c r="BO15" s="22">
        <v>40086</v>
      </c>
      <c r="BP15">
        <v>260</v>
      </c>
      <c r="BQ15" s="2">
        <v>193581.85247659683</v>
      </c>
      <c r="BR15" s="2">
        <v>111891.10785138234</v>
      </c>
      <c r="BS15" s="2">
        <v>84612.970836624503</v>
      </c>
      <c r="BT15" s="2">
        <v>548191.96988773346</v>
      </c>
      <c r="BU15" s="12">
        <f t="shared" si="0"/>
        <v>57.800411774088936</v>
      </c>
      <c r="BV15" s="12">
        <f t="shared" si="1"/>
        <v>20.410935219335116</v>
      </c>
      <c r="BW15" s="12">
        <f t="shared" si="2"/>
        <v>15.434916139678725</v>
      </c>
      <c r="BY15" s="22">
        <v>40086</v>
      </c>
      <c r="BZ15">
        <v>415</v>
      </c>
      <c r="CA15" s="2">
        <v>896726.41886234283</v>
      </c>
      <c r="CB15" s="2">
        <v>63113.902699664235</v>
      </c>
      <c r="CC15" s="12">
        <f t="shared" si="3"/>
        <v>7.0382561918645674</v>
      </c>
      <c r="CE15" s="22">
        <v>38990</v>
      </c>
      <c r="CF15">
        <v>271</v>
      </c>
      <c r="CG15" s="2">
        <v>-63131.864426881075</v>
      </c>
      <c r="CH15" s="2">
        <v>828608.91006469727</v>
      </c>
      <c r="CI15" s="2">
        <v>113500.18253684044</v>
      </c>
      <c r="CJ15" s="12">
        <f t="shared" si="4"/>
        <v>7.6190182919891338</v>
      </c>
      <c r="CK15" s="12">
        <f t="shared" si="5"/>
        <v>55.622698585871809</v>
      </c>
      <c r="CM15" s="22">
        <v>38990</v>
      </c>
      <c r="CN15">
        <v>271</v>
      </c>
      <c r="CO15" s="12">
        <v>30.178634833121045</v>
      </c>
      <c r="CQ15" s="22">
        <v>38990</v>
      </c>
      <c r="CR15">
        <v>242</v>
      </c>
      <c r="CS15" s="2">
        <v>-38176.329057484865</v>
      </c>
      <c r="CT15" s="2">
        <v>754724.65635681152</v>
      </c>
      <c r="CU15" s="2">
        <v>93777.870364665985</v>
      </c>
      <c r="CV15" s="12">
        <f t="shared" si="6"/>
        <v>5.0583121587372952</v>
      </c>
      <c r="CW15" s="12">
        <f t="shared" si="7"/>
        <v>40.709315437673979</v>
      </c>
      <c r="CY15" s="22">
        <v>38990</v>
      </c>
      <c r="CZ15">
        <v>242</v>
      </c>
      <c r="DA15" s="12">
        <v>13.691400264625763</v>
      </c>
      <c r="DC15" s="11">
        <f ca="1">VLOOKUP($CE15,INDIRECT(VLOOKUP('Sector Charts'!$H$1,'Sector Charts'!$A$159:$B$175,2,FALSE) &amp; "3"),MATCH(DC$4,$DC$4:$DI$4,0),FALSE)</f>
        <v>38990</v>
      </c>
      <c r="DD15" s="2">
        <f ca="1">VLOOKUP($CE15,INDIRECT(VLOOKUP('Sector Charts'!$H$1,'Sector Charts'!$A$159:$B$175,2,FALSE) &amp; "3"),MATCH(DD$4,$DC$4:$DI$4,0),FALSE)</f>
        <v>8</v>
      </c>
      <c r="DE15" s="2">
        <f ca="1">VLOOKUP($CE15,INDIRECT(VLOOKUP('Sector Charts'!$H$1,'Sector Charts'!$A$159:$B$175,2,FALSE) &amp; "3"),MATCH(DE$4,$DC$4:$DI$4,0),FALSE)</f>
        <v>-3734.3800659179688</v>
      </c>
      <c r="DF15" s="2">
        <f ca="1">VLOOKUP($CE15,INDIRECT(VLOOKUP('Sector Charts'!$H$1,'Sector Charts'!$A$159:$B$175,2,FALSE) &amp; "3"),MATCH(DF$4,$DC$4:$DI$4,0),FALSE)</f>
        <v>62094.37060546875</v>
      </c>
      <c r="DG15" s="2">
        <f ca="1">VLOOKUP($CE15,INDIRECT(VLOOKUP('Sector Charts'!$H$1,'Sector Charts'!$A$159:$B$175,2,FALSE) &amp; "3"),MATCH(DG$4,$DC$4:$DI$4,0),FALSE)</f>
        <v>5803.8590068817139</v>
      </c>
      <c r="DH15" s="12">
        <f ca="1">VLOOKUP($CE15,INDIRECT(VLOOKUP('Sector Charts'!$H$1,'Sector Charts'!$A$159:$B$175,2,FALSE) &amp; "3"),MATCH(DH$4,$DC$4:$DI$4,0),FALSE)</f>
        <v>6.0140396456310574</v>
      </c>
      <c r="DI15" s="12">
        <f ca="1">VLOOKUP($CE15,INDIRECT(VLOOKUP('Sector Charts'!$H$1,'Sector Charts'!$A$159:$B$175,2,FALSE) &amp; "3"),MATCH(DI$4,$DC$4:$DI$4,0),FALSE)</f>
        <v>64.343052811759634</v>
      </c>
      <c r="DK15" s="11">
        <f ca="1">VLOOKUP($CE15,INDIRECT(VLOOKUP('Sector Charts'!$H$1,'Sector Charts'!$A$159:$B$175,2,FALSE) &amp; "3"),MATCH(DK$4,$DC$4:$DI$4,0),FALSE)</f>
        <v>38990</v>
      </c>
      <c r="DL15" s="2">
        <f ca="1">VLOOKUP($CE15,INDIRECT(VLOOKUP('Sector Charts'!$H$1,'Sector Charts'!$A$159:$B$175,2,FALSE) &amp; "3"),9,FALSE)</f>
        <v>8</v>
      </c>
      <c r="DM15" s="12">
        <f ca="1">VLOOKUP($CE15,INDIRECT(VLOOKUP('Sector Charts'!$H$1,'Sector Charts'!$A$159:$B$175,2,FALSE) &amp; "3"),10,FALSE)</f>
        <v>2.5229270346132093</v>
      </c>
      <c r="DP15" s="22">
        <v>38990</v>
      </c>
      <c r="DQ15">
        <v>268</v>
      </c>
      <c r="DR15" s="12">
        <v>2.185966278945628</v>
      </c>
      <c r="DS15" s="12">
        <v>18.424285427729714</v>
      </c>
      <c r="DU15" s="22">
        <v>40816</v>
      </c>
      <c r="DV15" s="82">
        <v>311</v>
      </c>
      <c r="DW15" s="83">
        <v>11.426085627957438</v>
      </c>
      <c r="DX15" s="83">
        <v>5.6075293043207131</v>
      </c>
      <c r="DY15" s="48">
        <v>11.211649096888188</v>
      </c>
      <c r="DZ15" s="48">
        <v>11.566698884105753</v>
      </c>
      <c r="EB15" s="139">
        <v>40999</v>
      </c>
      <c r="EC15" s="82">
        <v>75</v>
      </c>
      <c r="ED15" s="83">
        <v>31.465481020098618</v>
      </c>
      <c r="EE15" s="83">
        <v>28.692193004195367</v>
      </c>
      <c r="EF15" s="48">
        <v>48.146347625606232</v>
      </c>
      <c r="EG15" s="48">
        <v>40.869231275093256</v>
      </c>
      <c r="EH15" s="22">
        <v>40908</v>
      </c>
      <c r="EI15">
        <v>263</v>
      </c>
      <c r="EJ15" s="83">
        <v>7.3743167637186025</v>
      </c>
      <c r="EK15">
        <v>4.5672482609794285</v>
      </c>
      <c r="EL15" s="22">
        <v>40908</v>
      </c>
      <c r="EM15" s="82">
        <v>263</v>
      </c>
      <c r="EN15" s="83">
        <v>7.3743167637186025</v>
      </c>
      <c r="EO15" s="83">
        <v>4.5672482609794285</v>
      </c>
      <c r="EP15" s="48">
        <v>11.211649096888188</v>
      </c>
      <c r="EQ15" s="48">
        <v>11.566698884105753</v>
      </c>
      <c r="ES15" s="11">
        <v>41182</v>
      </c>
      <c r="ET15" s="2">
        <v>138</v>
      </c>
      <c r="EU15" s="2">
        <v>337946.94772720337</v>
      </c>
      <c r="EV15" s="2">
        <v>126850.85633850098</v>
      </c>
      <c r="EW15" s="2">
        <v>127635.82838439941</v>
      </c>
      <c r="EX15" s="2">
        <v>24352.440757632256</v>
      </c>
      <c r="EY15" s="12">
        <v>2.6477435999350614</v>
      </c>
      <c r="EZ15" s="12">
        <v>5.2411924395872846</v>
      </c>
      <c r="FB15" s="11">
        <v>41182</v>
      </c>
      <c r="FC15" s="2">
        <v>203</v>
      </c>
      <c r="FD15" s="2">
        <v>324963.53489303589</v>
      </c>
      <c r="FE15" s="2">
        <v>86147.85122013092</v>
      </c>
      <c r="FF15" s="2">
        <v>87218.906379699707</v>
      </c>
      <c r="FG15" s="2">
        <v>24376.953478336334</v>
      </c>
      <c r="FH15" s="12">
        <v>3.7258382199650177</v>
      </c>
      <c r="FI15" s="12">
        <v>3.5779247992252468</v>
      </c>
      <c r="FK15" s="11">
        <v>41182</v>
      </c>
      <c r="FL15" s="2">
        <v>42</v>
      </c>
      <c r="FM15" s="2">
        <v>49856.585052490234</v>
      </c>
      <c r="FN15" s="2">
        <v>5515.7510573863983</v>
      </c>
      <c r="FO15" s="2">
        <v>8402.5536670684814</v>
      </c>
      <c r="FP15" s="2">
        <v>4538.9070110321045</v>
      </c>
      <c r="FQ15" s="12">
        <v>5.9335039117797637</v>
      </c>
      <c r="FR15" s="12">
        <v>1.8512284227558609</v>
      </c>
    </row>
    <row r="16" spans="1:174">
      <c r="A16" t="s">
        <v>75</v>
      </c>
      <c r="B16">
        <v>21</v>
      </c>
      <c r="C16" s="12">
        <v>4.7329521930668568</v>
      </c>
      <c r="D16" s="2">
        <f t="shared" si="8"/>
        <v>-1830.0087672472</v>
      </c>
      <c r="E16" s="2">
        <f t="shared" si="12"/>
        <v>-2237.0174541473389</v>
      </c>
      <c r="F16" s="2">
        <f t="shared" si="13"/>
        <v>-1.0053354848847287</v>
      </c>
      <c r="G16" s="11">
        <v>41274</v>
      </c>
      <c r="H16" s="2">
        <v>376</v>
      </c>
      <c r="I16" s="2">
        <v>739430.41207289696</v>
      </c>
      <c r="J16" s="2">
        <v>219601.70149517059</v>
      </c>
      <c r="K16" s="2">
        <v>222514.5225430727</v>
      </c>
      <c r="L16" s="2">
        <v>54168.671061336994</v>
      </c>
      <c r="M16" s="12">
        <v>3.3230658548579162</v>
      </c>
      <c r="N16" s="12">
        <v>4.1078084099776433</v>
      </c>
      <c r="P16" s="41">
        <v>41364</v>
      </c>
      <c r="Q16" s="4">
        <v>78</v>
      </c>
      <c r="R16" s="4">
        <v>165907.64826965332</v>
      </c>
      <c r="S16" s="4">
        <v>56532.260144233704</v>
      </c>
      <c r="T16" s="4">
        <v>9398.4405946731567</v>
      </c>
      <c r="U16" s="37">
        <v>2.9347428856791589</v>
      </c>
      <c r="V16" s="37">
        <v>6.0150680929211839</v>
      </c>
      <c r="X16" s="41">
        <v>41274</v>
      </c>
      <c r="Y16" s="4">
        <v>302</v>
      </c>
      <c r="Z16" s="4">
        <v>617422.30311203003</v>
      </c>
      <c r="AA16" s="4">
        <v>178448.9841157198</v>
      </c>
      <c r="AB16" s="4">
        <v>47589.49213296175</v>
      </c>
      <c r="AC16" s="37">
        <v>3.4599373382347012</v>
      </c>
      <c r="AD16" s="37">
        <v>3.7497560095229776</v>
      </c>
      <c r="AF16" s="22">
        <v>41274</v>
      </c>
      <c r="AG16">
        <v>256</v>
      </c>
      <c r="AH16" s="4">
        <v>551409.78473091125</v>
      </c>
      <c r="AI16" s="4">
        <v>154893.10269939899</v>
      </c>
      <c r="AJ16" s="4">
        <v>42337.088126480579</v>
      </c>
      <c r="AK16" s="37">
        <v>3.5599376287337474</v>
      </c>
      <c r="AL16" s="37">
        <v>3.6585676897915422</v>
      </c>
      <c r="AN16" s="22">
        <v>40908</v>
      </c>
      <c r="AO16" s="82">
        <v>380</v>
      </c>
      <c r="AP16" s="83">
        <v>14.500667985661607</v>
      </c>
      <c r="AQ16" s="83">
        <v>6.4489516476462505</v>
      </c>
      <c r="AR16" s="48">
        <v>18.315177792955573</v>
      </c>
      <c r="AS16" s="48">
        <v>13.562271160168882</v>
      </c>
      <c r="AT16" s="48"/>
      <c r="AU16" s="48">
        <v>27.078947408282705</v>
      </c>
      <c r="AV16" s="48"/>
      <c r="AW16" s="48">
        <v>9.8091282646649791</v>
      </c>
      <c r="AX16" s="48">
        <v>3.4965634205015084</v>
      </c>
      <c r="AY16" s="48">
        <v>3.8078602377933368</v>
      </c>
      <c r="AZ16" s="48">
        <v>-1.3896098587159789</v>
      </c>
      <c r="BB16" s="14">
        <v>40178</v>
      </c>
      <c r="BC16" s="2">
        <v>366</v>
      </c>
      <c r="BD16" s="2">
        <v>863778.28644561768</v>
      </c>
      <c r="BE16" s="2">
        <v>59773.208704099525</v>
      </c>
      <c r="BF16" s="2">
        <v>142180.63738560677</v>
      </c>
      <c r="BG16" s="12">
        <f t="shared" si="9"/>
        <v>16.460316219648139</v>
      </c>
      <c r="BH16" s="12">
        <f t="shared" si="10"/>
        <v>237.86683109059084</v>
      </c>
      <c r="BI16" s="12">
        <f t="shared" si="11"/>
        <v>6.9199712058127512</v>
      </c>
      <c r="BK16" s="22">
        <v>40178</v>
      </c>
      <c r="BL16">
        <v>364</v>
      </c>
      <c r="BM16" s="12">
        <v>35.442250897849647</v>
      </c>
      <c r="BO16" s="22">
        <v>40178</v>
      </c>
      <c r="BP16">
        <v>229</v>
      </c>
      <c r="BQ16" s="2">
        <v>167380.65441513062</v>
      </c>
      <c r="BR16" s="2">
        <v>98785.036142088473</v>
      </c>
      <c r="BS16" s="2">
        <v>83992.985293477774</v>
      </c>
      <c r="BT16" s="2">
        <v>462295.24974060059</v>
      </c>
      <c r="BU16" s="12">
        <f t="shared" si="0"/>
        <v>59.018192088726032</v>
      </c>
      <c r="BV16" s="12">
        <f t="shared" si="1"/>
        <v>21.368386587904144</v>
      </c>
      <c r="BW16" s="12">
        <f t="shared" si="2"/>
        <v>18.168688806689502</v>
      </c>
      <c r="BY16" s="22">
        <v>40178</v>
      </c>
      <c r="BZ16">
        <v>424</v>
      </c>
      <c r="CA16" s="2">
        <v>872258.1178894043</v>
      </c>
      <c r="CB16" s="2">
        <v>60547.431418038905</v>
      </c>
      <c r="CC16" s="12">
        <f t="shared" si="3"/>
        <v>6.9414580588306833</v>
      </c>
      <c r="CE16" s="22">
        <v>39082</v>
      </c>
      <c r="CF16">
        <v>266</v>
      </c>
      <c r="CG16" s="2">
        <v>-74003.092477619648</v>
      </c>
      <c r="CH16" s="2">
        <v>995493.57361602783</v>
      </c>
      <c r="CI16" s="2">
        <v>116241.18379551172</v>
      </c>
      <c r="CJ16" s="12">
        <f t="shared" si="4"/>
        <v>7.4338091615007666</v>
      </c>
      <c r="CK16" s="12">
        <f t="shared" si="5"/>
        <v>63.663402299656411</v>
      </c>
      <c r="CM16" s="22">
        <v>39082</v>
      </c>
      <c r="CN16">
        <v>266</v>
      </c>
      <c r="CO16" s="12">
        <v>19.583789085724757</v>
      </c>
      <c r="CQ16" s="22">
        <v>39082</v>
      </c>
      <c r="CR16">
        <v>236</v>
      </c>
      <c r="CS16" s="2">
        <v>-48654.198724329472</v>
      </c>
      <c r="CT16" s="2">
        <v>923344.15850067139</v>
      </c>
      <c r="CU16" s="2">
        <v>95816.446082651615</v>
      </c>
      <c r="CV16" s="12">
        <f t="shared" si="6"/>
        <v>5.2693460262243157</v>
      </c>
      <c r="CW16" s="12">
        <f t="shared" si="7"/>
        <v>50.778546599777016</v>
      </c>
      <c r="CY16" s="22">
        <v>39082</v>
      </c>
      <c r="CZ16">
        <v>236</v>
      </c>
      <c r="DA16" s="12">
        <v>11.476466911981609</v>
      </c>
      <c r="DC16" s="11">
        <f ca="1">VLOOKUP($CE16,INDIRECT(VLOOKUP('Sector Charts'!$H$1,'Sector Charts'!$A$159:$B$175,2,FALSE) &amp; "3"),MATCH(DC$4,$DC$4:$DI$4,0),FALSE)</f>
        <v>39082</v>
      </c>
      <c r="DD16" s="2">
        <f ca="1">VLOOKUP($CE16,INDIRECT(VLOOKUP('Sector Charts'!$H$1,'Sector Charts'!$A$159:$B$175,2,FALSE) &amp; "3"),MATCH(DD$4,$DC$4:$DI$4,0),FALSE)</f>
        <v>9</v>
      </c>
      <c r="DE16" s="2">
        <f ca="1">VLOOKUP($CE16,INDIRECT(VLOOKUP('Sector Charts'!$H$1,'Sector Charts'!$A$159:$B$175,2,FALSE) &amp; "3"),MATCH(DE$4,$DC$4:$DI$4,0),FALSE)</f>
        <v>-4108.9589958190918</v>
      </c>
      <c r="DF16" s="2">
        <f ca="1">VLOOKUP($CE16,INDIRECT(VLOOKUP('Sector Charts'!$H$1,'Sector Charts'!$A$159:$B$175,2,FALSE) &amp; "3"),MATCH(DF$4,$DC$4:$DI$4,0),FALSE)</f>
        <v>75465.1962890625</v>
      </c>
      <c r="DG16" s="2">
        <f ca="1">VLOOKUP($CE16,INDIRECT(VLOOKUP('Sector Charts'!$H$1,'Sector Charts'!$A$159:$B$175,2,FALSE) &amp; "3"),MATCH(DG$4,$DC$4:$DI$4,0),FALSE)</f>
        <v>6242.1390037536621</v>
      </c>
      <c r="DH16" s="12">
        <f ca="1">VLOOKUP($CE16,INDIRECT(VLOOKUP('Sector Charts'!$H$1,'Sector Charts'!$A$159:$B$175,2,FALSE) &amp; "3"),MATCH(DH$4,$DC$4:$DI$4,0),FALSE)</f>
        <v>5.4448397378840729</v>
      </c>
      <c r="DI16" s="12">
        <f ca="1">VLOOKUP($CE16,INDIRECT(VLOOKUP('Sector Charts'!$H$1,'Sector Charts'!$A$159:$B$175,2,FALSE) &amp; "3"),MATCH(DI$4,$DC$4:$DI$4,0),FALSE)</f>
        <v>65.826137376117401</v>
      </c>
      <c r="DK16" s="11">
        <f ca="1">VLOOKUP($CE16,INDIRECT(VLOOKUP('Sector Charts'!$H$1,'Sector Charts'!$A$159:$B$175,2,FALSE) &amp; "3"),MATCH(DK$4,$DC$4:$DI$4,0),FALSE)</f>
        <v>39082</v>
      </c>
      <c r="DL16" s="2">
        <f ca="1">VLOOKUP($CE16,INDIRECT(VLOOKUP('Sector Charts'!$H$1,'Sector Charts'!$A$159:$B$175,2,FALSE) &amp; "3"),9,FALSE)</f>
        <v>9</v>
      </c>
      <c r="DM16" s="12">
        <f ca="1">VLOOKUP($CE16,INDIRECT(VLOOKUP('Sector Charts'!$H$1,'Sector Charts'!$A$159:$B$175,2,FALSE) &amp; "3"),10,FALSE)</f>
        <v>7.5838894672966006</v>
      </c>
      <c r="DP16" s="22">
        <v>39082</v>
      </c>
      <c r="DQ16">
        <v>264</v>
      </c>
      <c r="DR16" s="12">
        <v>8.0771459526214997</v>
      </c>
      <c r="DS16" s="12">
        <v>18.86806304898807</v>
      </c>
      <c r="DU16" s="22">
        <v>40908</v>
      </c>
      <c r="DV16" s="82">
        <v>306</v>
      </c>
      <c r="DW16" s="83">
        <v>8.5248127515032301</v>
      </c>
      <c r="DX16" s="83">
        <v>5.6410847236945116</v>
      </c>
      <c r="DY16" s="48">
        <v>14.402248182483302</v>
      </c>
      <c r="DZ16" s="48">
        <v>8.9934821918885568</v>
      </c>
      <c r="EB16" s="139">
        <v>41090</v>
      </c>
      <c r="EC16" s="82">
        <v>77</v>
      </c>
      <c r="ED16" s="83">
        <v>15.593240477281132</v>
      </c>
      <c r="EE16" s="83">
        <v>38.170675835854851</v>
      </c>
      <c r="EF16" s="48">
        <v>17.625365731468158</v>
      </c>
      <c r="EG16" s="48">
        <v>-9.0689468809438072</v>
      </c>
      <c r="EH16" s="22">
        <v>40999</v>
      </c>
      <c r="EI16">
        <v>264</v>
      </c>
      <c r="EJ16" s="83">
        <v>9.8309593895454341</v>
      </c>
      <c r="EK16">
        <v>6.2619803557151688</v>
      </c>
      <c r="EL16" s="22">
        <v>40999</v>
      </c>
      <c r="EM16" s="82">
        <v>264</v>
      </c>
      <c r="EN16" s="83">
        <v>9.8309593895454341</v>
      </c>
      <c r="EO16" s="83">
        <v>6.2619803557151688</v>
      </c>
      <c r="EP16" s="48">
        <v>14.402248182483302</v>
      </c>
      <c r="EQ16" s="48">
        <v>8.9934821918885568</v>
      </c>
      <c r="ES16" s="11">
        <v>41274</v>
      </c>
      <c r="ET16" s="2">
        <v>130</v>
      </c>
      <c r="EU16" s="2">
        <v>315657.65920448303</v>
      </c>
      <c r="EV16" s="2">
        <v>119973.73902893066</v>
      </c>
      <c r="EW16" s="2">
        <v>122405.33934020996</v>
      </c>
      <c r="EX16" s="2">
        <v>21686.478040039539</v>
      </c>
      <c r="EY16" s="12">
        <v>2.578789952349652</v>
      </c>
      <c r="EZ16" s="12">
        <v>5.6443162008240408</v>
      </c>
      <c r="FB16" s="11">
        <v>41274</v>
      </c>
      <c r="FC16" s="2">
        <v>201</v>
      </c>
      <c r="FD16" s="2">
        <v>345706.01408362389</v>
      </c>
      <c r="FE16" s="2">
        <v>88969.869116783142</v>
      </c>
      <c r="FF16" s="2">
        <v>88609.350624203682</v>
      </c>
      <c r="FG16" s="2">
        <v>25203.7951836586</v>
      </c>
      <c r="FH16" s="12">
        <v>3.9014619975015834</v>
      </c>
      <c r="FI16" s="12">
        <v>3.5157145968895742</v>
      </c>
      <c r="FK16" s="11">
        <v>41274</v>
      </c>
      <c r="FL16" s="2">
        <v>45</v>
      </c>
      <c r="FM16" s="2">
        <v>78066.738784790039</v>
      </c>
      <c r="FN16" s="2">
        <v>10658.093349456787</v>
      </c>
      <c r="FO16" s="2">
        <v>11499.832578659058</v>
      </c>
      <c r="FP16" s="2">
        <v>7278.397837638855</v>
      </c>
      <c r="FQ16" s="12">
        <v>6.7885108979467459</v>
      </c>
      <c r="FR16" s="12">
        <v>1.5799950531956157</v>
      </c>
    </row>
    <row r="17" spans="1:174">
      <c r="A17" t="s">
        <v>77</v>
      </c>
      <c r="B17">
        <v>26</v>
      </c>
      <c r="C17" s="12">
        <v>4.7324533387154686</v>
      </c>
      <c r="D17" s="2">
        <f t="shared" si="8"/>
        <v>5488.5811021327972</v>
      </c>
      <c r="E17" s="2">
        <f t="shared" si="12"/>
        <v>1119.5301198959351</v>
      </c>
      <c r="F17" s="2">
        <f t="shared" si="13"/>
        <v>0.47373253740117638</v>
      </c>
      <c r="G17" s="11">
        <v>41364</v>
      </c>
      <c r="H17" s="2">
        <v>391</v>
      </c>
      <c r="I17" s="2">
        <v>817876.10402345657</v>
      </c>
      <c r="J17" s="2">
        <v>227919.73509705067</v>
      </c>
      <c r="K17" s="2">
        <v>236321.13724708557</v>
      </c>
      <c r="L17" s="2">
        <v>59359.679795086384</v>
      </c>
      <c r="M17" s="12">
        <v>3.4608673331168265</v>
      </c>
      <c r="N17" s="12">
        <v>3.9811727095375526</v>
      </c>
      <c r="P17" s="41">
        <v>41455</v>
      </c>
      <c r="Q17" s="4">
        <v>80</v>
      </c>
      <c r="R17" s="4">
        <v>163696.63932800293</v>
      </c>
      <c r="S17" s="4">
        <v>56137.533191680908</v>
      </c>
      <c r="T17" s="4">
        <v>9496.7281002998352</v>
      </c>
      <c r="U17" s="37">
        <v>2.9159927417733655</v>
      </c>
      <c r="V17" s="37">
        <v>5.9112499166853594</v>
      </c>
      <c r="X17" s="41">
        <v>41364</v>
      </c>
      <c r="Y17" s="4">
        <v>315</v>
      </c>
      <c r="Z17" s="4">
        <v>657855.32666444778</v>
      </c>
      <c r="AA17" s="4">
        <v>181611.61306476593</v>
      </c>
      <c r="AB17" s="4">
        <v>50258.483189404011</v>
      </c>
      <c r="AC17" s="37">
        <v>3.6223197160296401</v>
      </c>
      <c r="AD17" s="37">
        <v>3.6135514153967758</v>
      </c>
      <c r="AF17" s="22">
        <v>41364</v>
      </c>
      <c r="AG17">
        <v>267</v>
      </c>
      <c r="AH17" s="4">
        <v>593127.72257471085</v>
      </c>
      <c r="AI17" s="4">
        <v>159433.0234079361</v>
      </c>
      <c r="AJ17" s="4">
        <v>44898.605198204517</v>
      </c>
      <c r="AK17" s="37">
        <v>3.7202312914627118</v>
      </c>
      <c r="AL17" s="37">
        <v>3.5509571556648662</v>
      </c>
      <c r="AN17" s="22">
        <v>40999</v>
      </c>
      <c r="AO17" s="82">
        <v>384</v>
      </c>
      <c r="AP17" s="83">
        <v>13.90937051146488</v>
      </c>
      <c r="AQ17" s="83">
        <v>10.749707193485669</v>
      </c>
      <c r="AR17" s="48">
        <v>13.158095437305551</v>
      </c>
      <c r="AS17" s="48">
        <v>13.473873414001103</v>
      </c>
      <c r="AT17" s="48"/>
      <c r="AU17" s="48">
        <v>24.550466382150205</v>
      </c>
      <c r="AV17" s="48"/>
      <c r="AW17" s="48">
        <v>8.2843160646526073</v>
      </c>
      <c r="AX17" s="48">
        <v>0.48223740794175463</v>
      </c>
      <c r="AY17" s="48">
        <v>-1.5130926337947437</v>
      </c>
      <c r="AZ17" s="48">
        <v>2.0592253964944129</v>
      </c>
      <c r="BB17" s="14">
        <v>40268</v>
      </c>
      <c r="BC17" s="2">
        <v>371</v>
      </c>
      <c r="BD17" s="2">
        <v>861970.64387512207</v>
      </c>
      <c r="BE17" s="2">
        <v>68562.813494650647</v>
      </c>
      <c r="BF17" s="2">
        <v>143667.03203883767</v>
      </c>
      <c r="BG17" s="12">
        <f t="shared" si="9"/>
        <v>16.667276671159051</v>
      </c>
      <c r="BH17" s="12">
        <f t="shared" si="10"/>
        <v>209.54074769706867</v>
      </c>
      <c r="BI17" s="12">
        <f t="shared" si="11"/>
        <v>7.9541935658523046</v>
      </c>
      <c r="BK17" s="22">
        <v>40268</v>
      </c>
      <c r="BL17">
        <v>369</v>
      </c>
      <c r="BM17" s="12">
        <v>27.363760066928556</v>
      </c>
      <c r="BO17" s="22">
        <v>40268</v>
      </c>
      <c r="BP17">
        <v>225</v>
      </c>
      <c r="BQ17" s="2">
        <v>143482.87744140625</v>
      </c>
      <c r="BR17" s="2">
        <v>83585.549556620419</v>
      </c>
      <c r="BS17" s="2">
        <v>56251.795213568956</v>
      </c>
      <c r="BT17" s="2">
        <v>403999.969581604</v>
      </c>
      <c r="BU17" s="12">
        <f t="shared" si="0"/>
        <v>58.254720735409038</v>
      </c>
      <c r="BV17" s="12">
        <f t="shared" si="1"/>
        <v>20.689494022285306</v>
      </c>
      <c r="BW17" s="12">
        <f t="shared" si="2"/>
        <v>13.923712734885898</v>
      </c>
      <c r="BY17" s="22">
        <v>40268</v>
      </c>
      <c r="BZ17">
        <v>443</v>
      </c>
      <c r="CA17" s="2">
        <v>902399.42930603027</v>
      </c>
      <c r="CB17" s="2">
        <v>64874.161072731018</v>
      </c>
      <c r="CC17" s="12">
        <f t="shared" si="3"/>
        <v>7.1890738143109214</v>
      </c>
      <c r="CE17" s="22">
        <v>39172</v>
      </c>
      <c r="CF17">
        <v>263</v>
      </c>
      <c r="CG17" s="2">
        <v>-77097.134854316711</v>
      </c>
      <c r="CH17" s="2">
        <v>995423.62005615234</v>
      </c>
      <c r="CI17" s="2">
        <v>115434.98611164093</v>
      </c>
      <c r="CJ17" s="12">
        <f t="shared" si="4"/>
        <v>7.7451582724114605</v>
      </c>
      <c r="CK17" s="12">
        <f t="shared" si="5"/>
        <v>66.788360661951799</v>
      </c>
      <c r="CM17" s="22">
        <v>39172</v>
      </c>
      <c r="CN17">
        <v>263</v>
      </c>
      <c r="CO17" s="12">
        <v>16.37404949845611</v>
      </c>
      <c r="CQ17" s="22">
        <v>39172</v>
      </c>
      <c r="CR17">
        <v>232</v>
      </c>
      <c r="CS17" s="2">
        <v>-50674.895568847656</v>
      </c>
      <c r="CT17" s="2">
        <v>922125.73944091797</v>
      </c>
      <c r="CU17" s="2">
        <v>94387.153992652893</v>
      </c>
      <c r="CV17" s="12">
        <f t="shared" si="6"/>
        <v>5.4954431268312378</v>
      </c>
      <c r="CW17" s="12">
        <f t="shared" si="7"/>
        <v>53.688339382276737</v>
      </c>
      <c r="CY17" s="22">
        <v>39172</v>
      </c>
      <c r="CZ17">
        <v>232</v>
      </c>
      <c r="DA17" s="12">
        <v>11.777282323669723</v>
      </c>
      <c r="DC17" s="11">
        <f ca="1">VLOOKUP($CE17,INDIRECT(VLOOKUP('Sector Charts'!$H$1,'Sector Charts'!$A$159:$B$175,2,FALSE) &amp; "3"),MATCH(DC$4,$DC$4:$DI$4,0),FALSE)</f>
        <v>39172</v>
      </c>
      <c r="DD17" s="2">
        <f ca="1">VLOOKUP($CE17,INDIRECT(VLOOKUP('Sector Charts'!$H$1,'Sector Charts'!$A$159:$B$175,2,FALSE) &amp; "3"),MATCH(DD$4,$DC$4:$DI$4,0),FALSE)</f>
        <v>10</v>
      </c>
      <c r="DE17" s="2">
        <f ca="1">VLOOKUP($CE17,INDIRECT(VLOOKUP('Sector Charts'!$H$1,'Sector Charts'!$A$159:$B$175,2,FALSE) &amp; "3"),MATCH(DE$4,$DC$4:$DI$4,0),FALSE)</f>
        <v>-4675.8490791320801</v>
      </c>
      <c r="DF17" s="2">
        <f ca="1">VLOOKUP($CE17,INDIRECT(VLOOKUP('Sector Charts'!$H$1,'Sector Charts'!$A$159:$B$175,2,FALSE) &amp; "3"),MATCH(DF$4,$DC$4:$DI$4,0),FALSE)</f>
        <v>86871.667602539063</v>
      </c>
      <c r="DG17" s="2">
        <f ca="1">VLOOKUP($CE17,INDIRECT(VLOOKUP('Sector Charts'!$H$1,'Sector Charts'!$A$159:$B$175,2,FALSE) &amp; "3"),MATCH(DG$4,$DC$4:$DI$4,0),FALSE)</f>
        <v>6420.7640151977539</v>
      </c>
      <c r="DH17" s="12">
        <f ca="1">VLOOKUP($CE17,INDIRECT(VLOOKUP('Sector Charts'!$H$1,'Sector Charts'!$A$159:$B$175,2,FALSE) &amp; "3"),MATCH(DH$4,$DC$4:$DI$4,0),FALSE)</f>
        <v>5.3824787852874323</v>
      </c>
      <c r="DI17" s="12">
        <f ca="1">VLOOKUP($CE17,INDIRECT(VLOOKUP('Sector Charts'!$H$1,'Sector Charts'!$A$159:$B$175,2,FALSE) &amp; "3"),MATCH(DI$4,$DC$4:$DI$4,0),FALSE)</f>
        <v>72.823873733164561</v>
      </c>
      <c r="DK17" s="11">
        <f ca="1">VLOOKUP($CE17,INDIRECT(VLOOKUP('Sector Charts'!$H$1,'Sector Charts'!$A$159:$B$175,2,FALSE) &amp; "3"),MATCH(DK$4,$DC$4:$DI$4,0),FALSE)</f>
        <v>39172</v>
      </c>
      <c r="DL17" s="2">
        <f ca="1">VLOOKUP($CE17,INDIRECT(VLOOKUP('Sector Charts'!$H$1,'Sector Charts'!$A$159:$B$175,2,FALSE) &amp; "3"),9,FALSE)</f>
        <v>10</v>
      </c>
      <c r="DM17" s="12">
        <f ca="1">VLOOKUP($CE17,INDIRECT(VLOOKUP('Sector Charts'!$H$1,'Sector Charts'!$A$159:$B$175,2,FALSE) &amp; "3"),10,FALSE)</f>
        <v>18.016349547901321</v>
      </c>
      <c r="DP17" s="22">
        <v>39172</v>
      </c>
      <c r="DQ17">
        <v>264</v>
      </c>
      <c r="DR17" s="12">
        <v>13.870941190500297</v>
      </c>
      <c r="DS17" s="12">
        <v>17.610179736230137</v>
      </c>
      <c r="DU17" s="22">
        <v>40999</v>
      </c>
      <c r="DV17" s="82">
        <v>309</v>
      </c>
      <c r="DW17" s="83">
        <v>9.4617139540061679</v>
      </c>
      <c r="DX17" s="83">
        <v>7.5259808375126358</v>
      </c>
      <c r="DY17" s="48">
        <v>11.490797413084053</v>
      </c>
      <c r="DZ17" s="48">
        <v>12.099186124167227</v>
      </c>
      <c r="EB17" s="139">
        <v>41182</v>
      </c>
      <c r="EC17" s="82">
        <v>78</v>
      </c>
      <c r="ED17" s="83">
        <v>-0.19729772725665198</v>
      </c>
      <c r="EE17" s="83">
        <v>41.819550689406213</v>
      </c>
      <c r="EF17" s="48">
        <v>-20.859542280019426</v>
      </c>
      <c r="EG17" s="48">
        <v>-64.264054528593334</v>
      </c>
      <c r="EH17" s="22">
        <v>41090</v>
      </c>
      <c r="EI17">
        <v>280</v>
      </c>
      <c r="EJ17" s="83">
        <v>5.3814029723028289</v>
      </c>
      <c r="EK17">
        <v>5.4800000985437691</v>
      </c>
      <c r="EL17" s="22">
        <v>41090</v>
      </c>
      <c r="EM17" s="82">
        <v>280</v>
      </c>
      <c r="EN17" s="83">
        <v>5.3814029723028289</v>
      </c>
      <c r="EO17" s="83">
        <v>5.4800000985437691</v>
      </c>
      <c r="EP17" s="48">
        <v>11.490797413084053</v>
      </c>
      <c r="EQ17" s="48">
        <v>12.099186124167227</v>
      </c>
      <c r="ES17" s="11">
        <v>41364</v>
      </c>
      <c r="ET17" s="2">
        <v>136</v>
      </c>
      <c r="EU17" s="2">
        <v>359825.20285606384</v>
      </c>
      <c r="EV17" s="2">
        <v>126125.02350616455</v>
      </c>
      <c r="EW17" s="2">
        <v>129438.87517547607</v>
      </c>
      <c r="EX17" s="2">
        <v>23937.306018412113</v>
      </c>
      <c r="EY17" s="12">
        <v>2.7798851185029267</v>
      </c>
      <c r="EZ17" s="12">
        <v>5.4074119734240016</v>
      </c>
      <c r="FB17" s="11">
        <v>41364</v>
      </c>
      <c r="FC17" s="2">
        <v>212</v>
      </c>
      <c r="FD17" s="2">
        <v>370353.18054056168</v>
      </c>
      <c r="FE17" s="2">
        <v>91296.247382760048</v>
      </c>
      <c r="FF17" s="2">
        <v>93640.584029197693</v>
      </c>
      <c r="FG17" s="2">
        <v>27287.979211091995</v>
      </c>
      <c r="FH17" s="12">
        <v>3.9550498790682824</v>
      </c>
      <c r="FI17" s="12">
        <v>3.4315690181680711</v>
      </c>
      <c r="FK17" s="11">
        <v>41364</v>
      </c>
      <c r="FL17" s="2">
        <v>43</v>
      </c>
      <c r="FM17" s="2">
        <v>87697.720626831055</v>
      </c>
      <c r="FN17" s="2">
        <v>10498.464208126068</v>
      </c>
      <c r="FO17" s="2">
        <v>13241.678042411804</v>
      </c>
      <c r="FP17" s="2">
        <v>8134.3945655822754</v>
      </c>
      <c r="FQ17" s="12">
        <v>6.6228555282754797</v>
      </c>
      <c r="FR17" s="12">
        <v>1.627862766632828</v>
      </c>
    </row>
    <row r="18" spans="1:174">
      <c r="A18" t="s">
        <v>86</v>
      </c>
      <c r="B18">
        <v>17</v>
      </c>
      <c r="C18" s="12">
        <v>4.4461534728356069</v>
      </c>
      <c r="D18" s="2">
        <f t="shared" si="8"/>
        <v>2383.7568798065186</v>
      </c>
      <c r="E18" s="2">
        <f t="shared" si="12"/>
        <v>4489.9408324956894</v>
      </c>
      <c r="F18" s="2">
        <f t="shared" si="13"/>
        <v>1.8461785354390223</v>
      </c>
      <c r="G18" s="11">
        <v>41455</v>
      </c>
      <c r="H18" s="2">
        <v>402</v>
      </c>
      <c r="I18" s="2">
        <v>834007.63757991791</v>
      </c>
      <c r="J18" s="2">
        <v>232416.7169700861</v>
      </c>
      <c r="K18" s="2">
        <v>243201.87599992752</v>
      </c>
      <c r="L18" s="2">
        <v>61503.770435929298</v>
      </c>
      <c r="M18" s="12">
        <v>3.429281267469197</v>
      </c>
      <c r="N18" s="12">
        <v>3.9542596214207664</v>
      </c>
      <c r="P18" s="41">
        <v>41547</v>
      </c>
      <c r="Q18" s="4">
        <v>83</v>
      </c>
      <c r="R18" s="4">
        <v>164534.25408935547</v>
      </c>
      <c r="S18" s="4">
        <v>56545.727558135986</v>
      </c>
      <c r="T18" s="4">
        <v>9458.6991152763367</v>
      </c>
      <c r="U18" s="37">
        <v>2.9097557179752256</v>
      </c>
      <c r="V18" s="37">
        <v>5.9781717199156299</v>
      </c>
      <c r="X18" s="41">
        <v>41455</v>
      </c>
      <c r="Y18" s="4">
        <v>322</v>
      </c>
      <c r="Z18" s="4">
        <v>670310.99825191498</v>
      </c>
      <c r="AA18" s="4">
        <v>187064.34280824661</v>
      </c>
      <c r="AB18" s="4">
        <v>52007.042335629463</v>
      </c>
      <c r="AC18" s="37">
        <v>3.5833178476938725</v>
      </c>
      <c r="AD18" s="37">
        <v>3.5969040808169712</v>
      </c>
      <c r="AF18" s="22">
        <v>41455</v>
      </c>
      <c r="AG18">
        <v>274</v>
      </c>
      <c r="AH18" s="4">
        <v>608483.94814968109</v>
      </c>
      <c r="AI18" s="4">
        <v>167115.30340957642</v>
      </c>
      <c r="AJ18" s="4">
        <v>46920.202331662178</v>
      </c>
      <c r="AK18" s="37">
        <v>3.6411024947151094</v>
      </c>
      <c r="AL18" s="37">
        <v>3.5616918748196764</v>
      </c>
      <c r="AN18" s="22">
        <v>41090</v>
      </c>
      <c r="AO18" s="82">
        <v>402</v>
      </c>
      <c r="AP18" s="83">
        <v>4.848951989010164</v>
      </c>
      <c r="AQ18" s="83">
        <v>9.8929285173281691</v>
      </c>
      <c r="AR18" s="48">
        <v>14.690549736067048</v>
      </c>
      <c r="AS18" s="48">
        <v>15.476332516691226</v>
      </c>
      <c r="AT18" s="48"/>
      <c r="AU18" s="48">
        <v>23.903878179712791</v>
      </c>
      <c r="AV18" s="48"/>
      <c r="AW18" s="48">
        <v>4.823443785556436</v>
      </c>
      <c r="AX18" s="48">
        <v>0.4988293724270676</v>
      </c>
      <c r="AY18" s="48">
        <v>2.7802315206999273</v>
      </c>
      <c r="AZ18" s="48">
        <v>2.8255711664423533</v>
      </c>
      <c r="BB18" s="14">
        <v>40359</v>
      </c>
      <c r="BC18" s="2">
        <v>392</v>
      </c>
      <c r="BD18" s="2">
        <v>908482.16841888428</v>
      </c>
      <c r="BE18" s="2">
        <v>68139.665130186826</v>
      </c>
      <c r="BF18" s="2">
        <v>134517.5926887393</v>
      </c>
      <c r="BG18" s="12">
        <f t="shared" si="9"/>
        <v>14.806850080816966</v>
      </c>
      <c r="BH18" s="12">
        <f t="shared" si="10"/>
        <v>197.4145197686716</v>
      </c>
      <c r="BI18" s="12">
        <f t="shared" si="11"/>
        <v>7.5003855330233504</v>
      </c>
      <c r="BK18" s="22">
        <v>40359</v>
      </c>
      <c r="BL18">
        <v>391</v>
      </c>
      <c r="BM18" s="12">
        <v>0.81393939397498283</v>
      </c>
      <c r="BO18" s="22">
        <v>40359</v>
      </c>
      <c r="BP18">
        <v>276</v>
      </c>
      <c r="BQ18" s="2">
        <v>160161.38410949707</v>
      </c>
      <c r="BR18" s="2">
        <v>98692.408224977553</v>
      </c>
      <c r="BS18" s="2">
        <v>68234.382147073746</v>
      </c>
      <c r="BT18" s="2">
        <v>494920.14469909668</v>
      </c>
      <c r="BU18" s="12">
        <f t="shared" si="0"/>
        <v>61.62060147875895</v>
      </c>
      <c r="BV18" s="12">
        <f t="shared" si="1"/>
        <v>19.941077218625018</v>
      </c>
      <c r="BW18" s="12">
        <f t="shared" si="2"/>
        <v>13.786947829444108</v>
      </c>
      <c r="BY18" s="22">
        <v>40359</v>
      </c>
      <c r="BZ18">
        <v>456</v>
      </c>
      <c r="CA18" s="2">
        <v>930747.96591949463</v>
      </c>
      <c r="CB18" s="2">
        <v>68951.224177122116</v>
      </c>
      <c r="CC18" s="12">
        <f t="shared" si="3"/>
        <v>7.4081520134190741</v>
      </c>
      <c r="CE18" s="22">
        <v>39263</v>
      </c>
      <c r="CF18">
        <v>388</v>
      </c>
      <c r="CG18" s="2">
        <v>-117364.67384263873</v>
      </c>
      <c r="CH18" s="2">
        <v>1480931.0140018463</v>
      </c>
      <c r="CI18" s="2">
        <v>182754.32353544235</v>
      </c>
      <c r="CJ18" s="12">
        <f t="shared" si="4"/>
        <v>7.9250601637067488</v>
      </c>
      <c r="CK18" s="12">
        <f t="shared" si="5"/>
        <v>64.219916427792569</v>
      </c>
      <c r="CM18" s="22">
        <v>39263</v>
      </c>
      <c r="CN18">
        <v>388</v>
      </c>
      <c r="CO18" s="12">
        <v>28.590529503718386</v>
      </c>
      <c r="CQ18" s="22">
        <v>39263</v>
      </c>
      <c r="CR18">
        <v>337</v>
      </c>
      <c r="CS18" s="2">
        <v>-77436.823882311583</v>
      </c>
      <c r="CT18" s="2">
        <v>1378605.0676879883</v>
      </c>
      <c r="CU18" s="2">
        <v>153251.23089933395</v>
      </c>
      <c r="CV18" s="12">
        <f t="shared" si="6"/>
        <v>5.6170418706046288</v>
      </c>
      <c r="CW18" s="12">
        <f t="shared" si="7"/>
        <v>50.529332409197721</v>
      </c>
      <c r="CY18" s="22">
        <v>39263</v>
      </c>
      <c r="CZ18">
        <v>337</v>
      </c>
      <c r="DA18" s="12">
        <v>20.209478839780303</v>
      </c>
      <c r="DC18" s="11">
        <f ca="1">VLOOKUP($CE18,INDIRECT(VLOOKUP('Sector Charts'!$H$1,'Sector Charts'!$A$159:$B$175,2,FALSE) &amp; "3"),MATCH(DC$4,$DC$4:$DI$4,0),FALSE)</f>
        <v>39263</v>
      </c>
      <c r="DD18" s="2">
        <f ca="1">VLOOKUP($CE18,INDIRECT(VLOOKUP('Sector Charts'!$H$1,'Sector Charts'!$A$159:$B$175,2,FALSE) &amp; "3"),MATCH(DD$4,$DC$4:$DI$4,0),FALSE)</f>
        <v>13</v>
      </c>
      <c r="DE18" s="2">
        <f ca="1">VLOOKUP($CE18,INDIRECT(VLOOKUP('Sector Charts'!$H$1,'Sector Charts'!$A$159:$B$175,2,FALSE) &amp; "3"),MATCH(DE$4,$DC$4:$DI$4,0),FALSE)</f>
        <v>-6083.7160639762878</v>
      </c>
      <c r="DF18" s="2">
        <f ca="1">VLOOKUP($CE18,INDIRECT(VLOOKUP('Sector Charts'!$H$1,'Sector Charts'!$A$159:$B$175,2,FALSE) &amp; "3"),MATCH(DF$4,$DC$4:$DI$4,0),FALSE)</f>
        <v>76199.195877075195</v>
      </c>
      <c r="DG18" s="2">
        <f ca="1">VLOOKUP($CE18,INDIRECT(VLOOKUP('Sector Charts'!$H$1,'Sector Charts'!$A$159:$B$175,2,FALSE) &amp; "3"),MATCH(DG$4,$DC$4:$DI$4,0),FALSE)</f>
        <v>9068.0349922180176</v>
      </c>
      <c r="DH18" s="12">
        <f ca="1">VLOOKUP($CE18,INDIRECT(VLOOKUP('Sector Charts'!$H$1,'Sector Charts'!$A$159:$B$175,2,FALSE) &amp; "3"),MATCH(DH$4,$DC$4:$DI$4,0),FALSE)</f>
        <v>7.9839636021757494</v>
      </c>
      <c r="DI18" s="12">
        <f ca="1">VLOOKUP($CE18,INDIRECT(VLOOKUP('Sector Charts'!$H$1,'Sector Charts'!$A$159:$B$175,2,FALSE) &amp; "3"),MATCH(DI$4,$DC$4:$DI$4,0),FALSE)</f>
        <v>67.089684470750228</v>
      </c>
      <c r="DK18" s="11">
        <f ca="1">VLOOKUP($CE18,INDIRECT(VLOOKUP('Sector Charts'!$H$1,'Sector Charts'!$A$159:$B$175,2,FALSE) &amp; "3"),MATCH(DK$4,$DC$4:$DI$4,0),FALSE)</f>
        <v>39263</v>
      </c>
      <c r="DL18" s="2">
        <f ca="1">VLOOKUP($CE18,INDIRECT(VLOOKUP('Sector Charts'!$H$1,'Sector Charts'!$A$159:$B$175,2,FALSE) &amp; "3"),9,FALSE)</f>
        <v>13</v>
      </c>
      <c r="DM18" s="12">
        <f ca="1">VLOOKUP($CE18,INDIRECT(VLOOKUP('Sector Charts'!$H$1,'Sector Charts'!$A$159:$B$175,2,FALSE) &amp; "3"),10,FALSE)</f>
        <v>17.320782618841733</v>
      </c>
      <c r="DP18" s="22">
        <v>39263</v>
      </c>
      <c r="DQ18">
        <v>390</v>
      </c>
      <c r="DR18" s="12">
        <v>15.947602193023336</v>
      </c>
      <c r="DS18" s="12">
        <v>28.501907163719011</v>
      </c>
      <c r="DU18" s="22">
        <v>41090</v>
      </c>
      <c r="DV18" s="82">
        <v>325</v>
      </c>
      <c r="DW18" s="83">
        <v>2.1042862233394688</v>
      </c>
      <c r="DX18" s="83">
        <v>5.9767052255685904</v>
      </c>
      <c r="DY18" s="48">
        <v>13.111833066922941</v>
      </c>
      <c r="DZ18" s="48">
        <v>14.419128630297418</v>
      </c>
      <c r="EB18" s="139">
        <v>41274</v>
      </c>
      <c r="EC18" s="82">
        <v>82</v>
      </c>
      <c r="ED18" s="83">
        <v>17.069986557885265</v>
      </c>
      <c r="EE18" s="83">
        <v>40.442353268807764</v>
      </c>
      <c r="EF18" s="48">
        <v>-17.914724371631706</v>
      </c>
      <c r="EG18" s="48">
        <v>-53.891448302098446</v>
      </c>
      <c r="EH18" s="22">
        <v>41182</v>
      </c>
      <c r="EI18">
        <v>289</v>
      </c>
      <c r="EJ18" s="83">
        <v>4.4871259548989517</v>
      </c>
      <c r="EK18">
        <v>7.1253840481969588</v>
      </c>
      <c r="EL18" s="22">
        <v>41182</v>
      </c>
      <c r="EM18" s="82">
        <v>289</v>
      </c>
      <c r="EN18" s="83">
        <v>4.4871259548989517</v>
      </c>
      <c r="EO18" s="83">
        <v>7.1253840481969588</v>
      </c>
      <c r="EP18" s="48">
        <v>13.111833066922941</v>
      </c>
      <c r="EQ18" s="48">
        <v>14.419128630297418</v>
      </c>
      <c r="ES18" s="11">
        <v>41455</v>
      </c>
      <c r="ET18" s="2">
        <v>138</v>
      </c>
      <c r="EU18" s="2">
        <v>362406.15934276581</v>
      </c>
      <c r="EV18" s="2">
        <v>126450.39561462402</v>
      </c>
      <c r="EW18" s="2">
        <v>131452.23697662354</v>
      </c>
      <c r="EX18" s="2">
        <v>24084.641975045204</v>
      </c>
      <c r="EY18" s="12">
        <v>2.7569417430850822</v>
      </c>
      <c r="EZ18" s="12">
        <v>5.4579277995008191</v>
      </c>
      <c r="FB18" s="11">
        <v>41455</v>
      </c>
      <c r="FC18" s="2">
        <v>214</v>
      </c>
      <c r="FD18" s="2">
        <v>365167.77882766724</v>
      </c>
      <c r="FE18" s="2">
        <v>90407.433878540993</v>
      </c>
      <c r="FF18" s="2">
        <v>93977.80771446228</v>
      </c>
      <c r="FG18" s="2">
        <v>27778.363266944885</v>
      </c>
      <c r="FH18" s="12">
        <v>3.8856809677575765</v>
      </c>
      <c r="FI18" s="12">
        <v>3.3831297694307287</v>
      </c>
      <c r="FK18" s="11">
        <v>41455</v>
      </c>
      <c r="FL18" s="2">
        <v>50</v>
      </c>
      <c r="FM18" s="2">
        <v>106433.69940948486</v>
      </c>
      <c r="FN18" s="2">
        <v>15558.887476921082</v>
      </c>
      <c r="FO18" s="2">
        <v>17771.831308841705</v>
      </c>
      <c r="FP18" s="2">
        <v>9640.765193939209</v>
      </c>
      <c r="FQ18" s="12">
        <v>5.9888988118254751</v>
      </c>
      <c r="FR18" s="12">
        <v>1.8434046417823966</v>
      </c>
    </row>
    <row r="19" spans="1:174">
      <c r="A19" t="s">
        <v>71</v>
      </c>
      <c r="B19">
        <v>18</v>
      </c>
      <c r="C19" s="12">
        <v>4.0968258332075465</v>
      </c>
      <c r="D19" s="2">
        <f t="shared" si="8"/>
        <v>-103.56462609767914</v>
      </c>
      <c r="E19" s="2">
        <f t="shared" si="12"/>
        <v>5938.7645885944366</v>
      </c>
      <c r="F19" s="2">
        <f t="shared" si="13"/>
        <v>2.4406456672123569</v>
      </c>
      <c r="G19" s="11">
        <v>41547</v>
      </c>
      <c r="H19" s="2">
        <v>401</v>
      </c>
      <c r="I19" s="2">
        <v>834061.78324127197</v>
      </c>
      <c r="J19" s="2">
        <v>232646.00813913345</v>
      </c>
      <c r="K19" s="2">
        <v>243327.6025428772</v>
      </c>
      <c r="L19" s="2">
        <v>61224.325312554836</v>
      </c>
      <c r="M19" s="12">
        <v>3.4277318911827952</v>
      </c>
      <c r="N19" s="12">
        <v>3.9743615189007193</v>
      </c>
      <c r="P19" s="41">
        <v>41639</v>
      </c>
      <c r="Q19" s="4">
        <v>81</v>
      </c>
      <c r="R19" s="4">
        <v>169416.47339630127</v>
      </c>
      <c r="S19" s="4">
        <v>52643.848915100098</v>
      </c>
      <c r="T19" s="4">
        <v>9374.0251150131226</v>
      </c>
      <c r="U19" s="37">
        <v>3.218162746221747</v>
      </c>
      <c r="V19" s="37">
        <v>5.6159278718794434</v>
      </c>
      <c r="X19" s="41">
        <v>41547</v>
      </c>
      <c r="Y19" s="4">
        <v>319</v>
      </c>
      <c r="Z19" s="4">
        <v>672523.5291519165</v>
      </c>
      <c r="AA19" s="4">
        <v>187132.87498474121</v>
      </c>
      <c r="AB19" s="4">
        <v>51920.6261972785</v>
      </c>
      <c r="AC19" s="37">
        <v>3.5938288727021055</v>
      </c>
      <c r="AD19" s="37">
        <v>3.6042106709905219</v>
      </c>
      <c r="AF19" s="22">
        <v>41547</v>
      </c>
      <c r="AG19">
        <v>269</v>
      </c>
      <c r="AH19" s="4">
        <v>609252.97089767456</v>
      </c>
      <c r="AI19" s="4">
        <v>166650.23576927185</v>
      </c>
      <c r="AJ19" s="4">
        <v>46738.243205010891</v>
      </c>
      <c r="AK19" s="37">
        <v>3.655878241547696</v>
      </c>
      <c r="AL19" s="37">
        <v>3.5656076125558136</v>
      </c>
      <c r="AN19" s="22">
        <v>41182</v>
      </c>
      <c r="AO19" s="82">
        <v>414</v>
      </c>
      <c r="AP19" s="83">
        <v>1.3643435324893538</v>
      </c>
      <c r="AQ19" s="83">
        <v>11.994646174271285</v>
      </c>
      <c r="AR19" s="48">
        <v>6.8287627894350278</v>
      </c>
      <c r="AS19" s="48">
        <v>8.4144823496116405</v>
      </c>
      <c r="AT19" s="48"/>
      <c r="AU19" s="48">
        <v>22.740256561350837</v>
      </c>
      <c r="AV19" s="48"/>
      <c r="AW19" s="48">
        <v>-15.67815976345377</v>
      </c>
      <c r="AX19" s="48">
        <v>1.0348652732621311</v>
      </c>
      <c r="AY19" s="48">
        <v>3.4177900857211396</v>
      </c>
      <c r="AZ19" s="48">
        <v>4.6369429751009328</v>
      </c>
      <c r="BB19" s="14">
        <v>40451</v>
      </c>
      <c r="BC19" s="2">
        <v>394</v>
      </c>
      <c r="BD19" s="2">
        <v>935144.51129150391</v>
      </c>
      <c r="BE19" s="2">
        <v>72204.048280630726</v>
      </c>
      <c r="BF19" s="2">
        <v>141724.97470875457</v>
      </c>
      <c r="BG19" s="12">
        <f t="shared" si="9"/>
        <v>15.155408923164385</v>
      </c>
      <c r="BH19" s="12">
        <f t="shared" si="10"/>
        <v>196.28397310621898</v>
      </c>
      <c r="BI19" s="12">
        <f t="shared" si="11"/>
        <v>7.7211647407213659</v>
      </c>
      <c r="BK19" s="22">
        <v>40451</v>
      </c>
      <c r="BL19">
        <v>393</v>
      </c>
      <c r="BM19" s="12">
        <v>-2.3389328388688235</v>
      </c>
      <c r="BO19" s="22">
        <v>40451</v>
      </c>
      <c r="BP19">
        <v>265</v>
      </c>
      <c r="BQ19" s="2">
        <v>183731.91440136731</v>
      </c>
      <c r="BR19" s="2">
        <v>123520.22560467338</v>
      </c>
      <c r="BS19" s="2">
        <v>83283.910935616121</v>
      </c>
      <c r="BT19" s="2">
        <v>516740.80316162109</v>
      </c>
      <c r="BU19" s="12">
        <f t="shared" si="0"/>
        <v>67.22850845326748</v>
      </c>
      <c r="BV19" s="12">
        <f t="shared" si="1"/>
        <v>23.903710496428506</v>
      </c>
      <c r="BW19" s="12">
        <f t="shared" si="2"/>
        <v>16.117153982432349</v>
      </c>
      <c r="BY19" s="22">
        <v>40451</v>
      </c>
      <c r="BZ19">
        <v>458</v>
      </c>
      <c r="CA19" s="2">
        <v>966161.51766967773</v>
      </c>
      <c r="CB19" s="2">
        <v>70603.619811058044</v>
      </c>
      <c r="CC19" s="12">
        <f t="shared" si="3"/>
        <v>7.3076414781401811</v>
      </c>
      <c r="CE19" s="22">
        <v>39355</v>
      </c>
      <c r="CF19">
        <v>388</v>
      </c>
      <c r="CG19" s="2">
        <v>-117839.52264869213</v>
      </c>
      <c r="CH19" s="2">
        <v>1516935.2691555023</v>
      </c>
      <c r="CI19" s="2">
        <v>190817.19596403837</v>
      </c>
      <c r="CJ19" s="12">
        <f t="shared" si="4"/>
        <v>7.7682630923529743</v>
      </c>
      <c r="CK19" s="12">
        <f t="shared" si="5"/>
        <v>61.755190381741222</v>
      </c>
      <c r="CM19" s="22">
        <v>39355</v>
      </c>
      <c r="CN19">
        <v>388</v>
      </c>
      <c r="CO19" s="12">
        <v>18.677885906831548</v>
      </c>
      <c r="CQ19" s="22">
        <v>39355</v>
      </c>
      <c r="CR19">
        <v>337</v>
      </c>
      <c r="CS19" s="2">
        <v>-80023.839028716087</v>
      </c>
      <c r="CT19" s="2">
        <v>1412750.6379032135</v>
      </c>
      <c r="CU19" s="2">
        <v>160942.10981208086</v>
      </c>
      <c r="CV19" s="12">
        <f t="shared" si="6"/>
        <v>5.6643994263195978</v>
      </c>
      <c r="CW19" s="12">
        <f t="shared" si="7"/>
        <v>49.722126249092597</v>
      </c>
      <c r="CY19" s="22">
        <v>39355</v>
      </c>
      <c r="CZ19">
        <v>337</v>
      </c>
      <c r="DA19" s="12">
        <v>18.046206606760194</v>
      </c>
      <c r="DC19" s="11">
        <f ca="1">VLOOKUP($CE19,INDIRECT(VLOOKUP('Sector Charts'!$H$1,'Sector Charts'!$A$159:$B$175,2,FALSE) &amp; "3"),MATCH(DC$4,$DC$4:$DI$4,0),FALSE)</f>
        <v>39355</v>
      </c>
      <c r="DD19" s="2">
        <f ca="1">VLOOKUP($CE19,INDIRECT(VLOOKUP('Sector Charts'!$H$1,'Sector Charts'!$A$159:$B$175,2,FALSE) &amp; "3"),MATCH(DD$4,$DC$4:$DI$4,0),FALSE)</f>
        <v>13</v>
      </c>
      <c r="DE19" s="2">
        <f ca="1">VLOOKUP($CE19,INDIRECT(VLOOKUP('Sector Charts'!$H$1,'Sector Charts'!$A$159:$B$175,2,FALSE) &amp; "3"),MATCH(DE$4,$DC$4:$DI$4,0),FALSE)</f>
        <v>-6067.1829342842102</v>
      </c>
      <c r="DF19" s="2">
        <f ca="1">VLOOKUP($CE19,INDIRECT(VLOOKUP('Sector Charts'!$H$1,'Sector Charts'!$A$159:$B$175,2,FALSE) &amp; "3"),MATCH(DF$4,$DC$4:$DI$4,0),FALSE)</f>
        <v>74827.902923583984</v>
      </c>
      <c r="DG19" s="2">
        <f ca="1">VLOOKUP($CE19,INDIRECT(VLOOKUP('Sector Charts'!$H$1,'Sector Charts'!$A$159:$B$175,2,FALSE) &amp; "3"),MATCH(DG$4,$DC$4:$DI$4,0),FALSE)</f>
        <v>9502.189022064209</v>
      </c>
      <c r="DH19" s="12">
        <f ca="1">VLOOKUP($CE19,INDIRECT(VLOOKUP('Sector Charts'!$H$1,'Sector Charts'!$A$159:$B$175,2,FALSE) &amp; "3"),MATCH(DH$4,$DC$4:$DI$4,0),FALSE)</f>
        <v>8.1081825057694861</v>
      </c>
      <c r="DI19" s="12">
        <f ca="1">VLOOKUP($CE19,INDIRECT(VLOOKUP('Sector Charts'!$H$1,'Sector Charts'!$A$159:$B$175,2,FALSE) &amp; "3"),MATCH(DI$4,$DC$4:$DI$4,0),FALSE)</f>
        <v>63.850370900811704</v>
      </c>
      <c r="DK19" s="11">
        <f ca="1">VLOOKUP($CE19,INDIRECT(VLOOKUP('Sector Charts'!$H$1,'Sector Charts'!$A$159:$B$175,2,FALSE) &amp; "3"),MATCH(DK$4,$DC$4:$DI$4,0),FALSE)</f>
        <v>39355</v>
      </c>
      <c r="DL19" s="2">
        <f ca="1">VLOOKUP($CE19,INDIRECT(VLOOKUP('Sector Charts'!$H$1,'Sector Charts'!$A$159:$B$175,2,FALSE) &amp; "3"),9,FALSE)</f>
        <v>13</v>
      </c>
      <c r="DM19" s="12">
        <f ca="1">VLOOKUP($CE19,INDIRECT(VLOOKUP('Sector Charts'!$H$1,'Sector Charts'!$A$159:$B$175,2,FALSE) &amp; "3"),10,FALSE)</f>
        <v>16.629358674854267</v>
      </c>
      <c r="DP19" s="22">
        <v>39355</v>
      </c>
      <c r="DQ19">
        <v>390</v>
      </c>
      <c r="DR19" s="12">
        <v>17.247106069304973</v>
      </c>
      <c r="DS19" s="12">
        <v>20.697844117143905</v>
      </c>
      <c r="DU19" s="22">
        <v>41182</v>
      </c>
      <c r="DV19" s="82">
        <v>336</v>
      </c>
      <c r="DW19" s="83">
        <v>1.8099757788840209</v>
      </c>
      <c r="DX19" s="83">
        <v>7.7807858561910193</v>
      </c>
      <c r="DY19" s="48">
        <v>6.0970890936807187</v>
      </c>
      <c r="DZ19" s="48">
        <v>9.6071814503718045</v>
      </c>
      <c r="EB19" s="139">
        <v>41364</v>
      </c>
      <c r="EC19" s="82">
        <v>83</v>
      </c>
      <c r="ED19" s="83">
        <v>21.838867820249703</v>
      </c>
      <c r="EE19" s="83">
        <v>32.556903067149534</v>
      </c>
      <c r="EF19" s="48">
        <v>-42.275912519179158</v>
      </c>
      <c r="EG19" s="48">
        <v>-52.73987820667034</v>
      </c>
      <c r="EH19" s="22">
        <v>41274</v>
      </c>
      <c r="EI19">
        <v>274</v>
      </c>
      <c r="EJ19" s="83">
        <v>6.2079429857555102</v>
      </c>
      <c r="EK19">
        <v>9.4577456974562111</v>
      </c>
      <c r="EL19" s="22">
        <v>41274</v>
      </c>
      <c r="EM19" s="82">
        <v>274</v>
      </c>
      <c r="EN19" s="83">
        <v>6.2079429857555102</v>
      </c>
      <c r="EO19" s="83">
        <v>9.4577456974562111</v>
      </c>
      <c r="EP19" s="48">
        <v>6.0970890936807187</v>
      </c>
      <c r="EQ19" s="48">
        <v>9.6071814503718045</v>
      </c>
      <c r="ES19" s="11">
        <v>41547</v>
      </c>
      <c r="ET19" s="2">
        <v>135</v>
      </c>
      <c r="EU19" s="2">
        <v>356780.39264678955</v>
      </c>
      <c r="EV19" s="2">
        <v>129793.42784881592</v>
      </c>
      <c r="EW19" s="2">
        <v>133101.9977645874</v>
      </c>
      <c r="EX19" s="2">
        <v>23923.836081385612</v>
      </c>
      <c r="EY19" s="12">
        <v>2.6805036636475874</v>
      </c>
      <c r="EZ19" s="12">
        <v>5.5635725521522819</v>
      </c>
      <c r="FB19" s="11">
        <v>41547</v>
      </c>
      <c r="FC19" s="2">
        <v>209</v>
      </c>
      <c r="FD19" s="2">
        <v>353003.60439300537</v>
      </c>
      <c r="FE19" s="2">
        <v>84811.996473789215</v>
      </c>
      <c r="FF19" s="2">
        <v>89643.750169754028</v>
      </c>
      <c r="FG19" s="2">
        <v>26009.271150171757</v>
      </c>
      <c r="FH19" s="12">
        <v>3.9378495848794763</v>
      </c>
      <c r="FI19" s="12">
        <v>3.4466075443702717</v>
      </c>
      <c r="FK19" s="11">
        <v>41547</v>
      </c>
      <c r="FL19" s="2">
        <v>57</v>
      </c>
      <c r="FM19" s="2">
        <v>124277.78620147705</v>
      </c>
      <c r="FN19" s="2">
        <v>18040.58381652832</v>
      </c>
      <c r="FO19" s="2">
        <v>20581.854608535767</v>
      </c>
      <c r="FP19" s="2">
        <v>11291.218080997467</v>
      </c>
      <c r="FQ19" s="12">
        <v>6.0382209749910585</v>
      </c>
      <c r="FR19" s="12">
        <v>1.8228196870250835</v>
      </c>
    </row>
    <row r="20" spans="1:174">
      <c r="A20" t="s">
        <v>74</v>
      </c>
      <c r="B20">
        <v>20</v>
      </c>
      <c r="C20" s="12">
        <v>3.7806057428444682</v>
      </c>
      <c r="D20" s="2">
        <f t="shared" si="8"/>
        <v>3729.3218441009521</v>
      </c>
      <c r="E20" s="2">
        <f t="shared" si="12"/>
        <v>11498.095199942589</v>
      </c>
      <c r="F20" s="2">
        <f t="shared" si="13"/>
        <v>4.7941221172749708</v>
      </c>
      <c r="G20" s="11">
        <v>41639</v>
      </c>
      <c r="H20" s="2">
        <v>387</v>
      </c>
      <c r="I20" s="2">
        <v>846266.13440656662</v>
      </c>
      <c r="J20" s="2">
        <v>225426.42870652676</v>
      </c>
      <c r="K20" s="2">
        <v>239837.34495437145</v>
      </c>
      <c r="L20" s="2">
        <v>61078.250471949577</v>
      </c>
      <c r="M20" s="12">
        <v>3.5285002615733885</v>
      </c>
      <c r="N20" s="12">
        <v>3.9267225747488901</v>
      </c>
      <c r="P20" s="41">
        <v>41729</v>
      </c>
      <c r="Q20" s="4">
        <v>83</v>
      </c>
      <c r="R20" s="4">
        <v>193247.37885284424</v>
      </c>
      <c r="S20" s="4">
        <v>58560.083740234375</v>
      </c>
      <c r="T20" s="4">
        <v>10429.804018974304</v>
      </c>
      <c r="U20" s="37">
        <v>3.2999846740326877</v>
      </c>
      <c r="V20" s="37">
        <v>5.6146868755826667</v>
      </c>
      <c r="X20" s="41">
        <v>41639</v>
      </c>
      <c r="Y20" s="4">
        <v>307</v>
      </c>
      <c r="Z20" s="4">
        <v>680140.66101026535</v>
      </c>
      <c r="AA20" s="4">
        <v>187543.49603927135</v>
      </c>
      <c r="AB20" s="4">
        <v>51868.225356936455</v>
      </c>
      <c r="AC20" s="37">
        <v>3.6265755697965916</v>
      </c>
      <c r="AD20" s="37">
        <v>3.6157685123921586</v>
      </c>
      <c r="AF20" s="22">
        <v>41639</v>
      </c>
      <c r="AG20">
        <v>258</v>
      </c>
      <c r="AH20" s="4">
        <v>619518.81720685959</v>
      </c>
      <c r="AI20" s="4">
        <v>166850.02979552746</v>
      </c>
      <c r="AJ20" s="4">
        <v>46686.401341080666</v>
      </c>
      <c r="AK20" s="37">
        <v>3.7130279087517803</v>
      </c>
      <c r="AL20" s="37">
        <v>3.5738464521297653</v>
      </c>
      <c r="AN20" s="22">
        <v>41274</v>
      </c>
      <c r="AO20" s="82">
        <v>402</v>
      </c>
      <c r="AP20" s="83">
        <v>6.656976434901174</v>
      </c>
      <c r="AQ20" s="83">
        <v>12.963711400691814</v>
      </c>
      <c r="AR20" s="48">
        <v>3.2844966384657281</v>
      </c>
      <c r="AS20" s="48">
        <v>7.8245228802638067</v>
      </c>
      <c r="AT20" s="48"/>
      <c r="AU20" s="48">
        <v>22.664892795234937</v>
      </c>
      <c r="AV20" s="48"/>
      <c r="AW20" s="48">
        <v>13.342590132938902</v>
      </c>
      <c r="AX20" s="48">
        <v>1.5678995742778534</v>
      </c>
      <c r="AY20" s="48">
        <v>-0.66389280868591749</v>
      </c>
      <c r="AZ20" s="48">
        <v>-1.8220014831236031</v>
      </c>
      <c r="BB20" s="14">
        <v>40543</v>
      </c>
      <c r="BC20" s="2">
        <v>378</v>
      </c>
      <c r="BD20" s="2">
        <v>881665.51224517822</v>
      </c>
      <c r="BE20" s="2">
        <v>74779.837407287094</v>
      </c>
      <c r="BF20" s="2">
        <v>133900.8958722353</v>
      </c>
      <c r="BG20" s="12">
        <f t="shared" si="9"/>
        <v>15.187267054515278</v>
      </c>
      <c r="BH20" s="12">
        <f t="shared" si="10"/>
        <v>179.0601591481757</v>
      </c>
      <c r="BI20" s="12">
        <f t="shared" si="11"/>
        <v>8.481656180115154</v>
      </c>
      <c r="BK20" s="22">
        <v>40543</v>
      </c>
      <c r="BL20">
        <v>377</v>
      </c>
      <c r="BM20" s="12">
        <v>-6.3313349323981694</v>
      </c>
      <c r="BO20" s="22">
        <v>40543</v>
      </c>
      <c r="BP20">
        <v>231</v>
      </c>
      <c r="BQ20" s="2">
        <v>158403.74691390991</v>
      </c>
      <c r="BR20" s="2">
        <v>99317.966205447912</v>
      </c>
      <c r="BS20" s="2">
        <v>76750.912961930037</v>
      </c>
      <c r="BT20" s="2">
        <v>476719.46742248535</v>
      </c>
      <c r="BU20" s="12">
        <f t="shared" si="0"/>
        <v>62.69925310505802</v>
      </c>
      <c r="BV20" s="12">
        <f t="shared" si="1"/>
        <v>20.833629208061875</v>
      </c>
      <c r="BW20" s="12">
        <f t="shared" si="2"/>
        <v>16.099806743136568</v>
      </c>
      <c r="BY20" s="22">
        <v>40543</v>
      </c>
      <c r="BZ20">
        <v>448</v>
      </c>
      <c r="CA20" s="2">
        <v>935433.56007671356</v>
      </c>
      <c r="CB20" s="2">
        <v>68141.989566326141</v>
      </c>
      <c r="CC20" s="12">
        <f t="shared" si="3"/>
        <v>7.2845354790069665</v>
      </c>
      <c r="CE20" s="22">
        <v>39447</v>
      </c>
      <c r="CF20">
        <v>391</v>
      </c>
      <c r="CG20" s="2">
        <v>-119560.72557553649</v>
      </c>
      <c r="CH20" s="2">
        <v>1581023.6332855225</v>
      </c>
      <c r="CI20" s="2">
        <v>197685.09445381165</v>
      </c>
      <c r="CJ20" s="12">
        <f t="shared" si="4"/>
        <v>7.5622351910753896</v>
      </c>
      <c r="CK20" s="12">
        <f t="shared" si="5"/>
        <v>60.480394794495439</v>
      </c>
      <c r="CM20" s="22">
        <v>39447</v>
      </c>
      <c r="CN20">
        <v>390</v>
      </c>
      <c r="CO20" s="12">
        <v>17.556619333118984</v>
      </c>
      <c r="CQ20" s="22">
        <v>39447</v>
      </c>
      <c r="CR20">
        <v>340</v>
      </c>
      <c r="CS20" s="2">
        <v>-82920.622582048178</v>
      </c>
      <c r="CT20" s="2">
        <v>1486309.5194854736</v>
      </c>
      <c r="CU20" s="2">
        <v>168724.93228149414</v>
      </c>
      <c r="CV20" s="12">
        <f t="shared" si="6"/>
        <v>5.5789606064525108</v>
      </c>
      <c r="CW20" s="12">
        <f t="shared" si="7"/>
        <v>49.145447244101788</v>
      </c>
      <c r="CY20" s="22">
        <v>39447</v>
      </c>
      <c r="CZ20">
        <v>339</v>
      </c>
      <c r="DA20" s="12">
        <v>16.525012958848361</v>
      </c>
      <c r="DC20" s="11">
        <f ca="1">VLOOKUP($CE20,INDIRECT(VLOOKUP('Sector Charts'!$H$1,'Sector Charts'!$A$159:$B$175,2,FALSE) &amp; "3"),MATCH(DC$4,$DC$4:$DI$4,0),FALSE)</f>
        <v>39447</v>
      </c>
      <c r="DD20" s="2">
        <f ca="1">VLOOKUP($CE20,INDIRECT(VLOOKUP('Sector Charts'!$H$1,'Sector Charts'!$A$159:$B$175,2,FALSE) &amp; "3"),MATCH(DD$4,$DC$4:$DI$4,0),FALSE)</f>
        <v>16</v>
      </c>
      <c r="DE20" s="2">
        <f ca="1">VLOOKUP($CE20,INDIRECT(VLOOKUP('Sector Charts'!$H$1,'Sector Charts'!$A$159:$B$175,2,FALSE) &amp; "3"),MATCH(DE$4,$DC$4:$DI$4,0),FALSE)</f>
        <v>-6524.9770183563232</v>
      </c>
      <c r="DF20" s="2">
        <f ca="1">VLOOKUP($CE20,INDIRECT(VLOOKUP('Sector Charts'!$H$1,'Sector Charts'!$A$159:$B$175,2,FALSE) &amp; "3"),MATCH(DF$4,$DC$4:$DI$4,0),FALSE)</f>
        <v>99825.252044677734</v>
      </c>
      <c r="DG20" s="2">
        <f ca="1">VLOOKUP($CE20,INDIRECT(VLOOKUP('Sector Charts'!$H$1,'Sector Charts'!$A$159:$B$175,2,FALSE) &amp; "3"),MATCH(DG$4,$DC$4:$DI$4,0),FALSE)</f>
        <v>13565.842872619629</v>
      </c>
      <c r="DH20" s="12">
        <f ca="1">VLOOKUP($CE20,INDIRECT(VLOOKUP('Sector Charts'!$H$1,'Sector Charts'!$A$159:$B$175,2,FALSE) &amp; "3"),MATCH(DH$4,$DC$4:$DI$4,0),FALSE)</f>
        <v>6.5363992423840891</v>
      </c>
      <c r="DI20" s="12">
        <f ca="1">VLOOKUP($CE20,INDIRECT(VLOOKUP('Sector Charts'!$H$1,'Sector Charts'!$A$159:$B$175,2,FALSE) &amp; "3"),MATCH(DI$4,$DC$4:$DI$4,0),FALSE)</f>
        <v>48.098574335737673</v>
      </c>
      <c r="DK20" s="11">
        <f ca="1">VLOOKUP($CE20,INDIRECT(VLOOKUP('Sector Charts'!$H$1,'Sector Charts'!$A$159:$B$175,2,FALSE) &amp; "3"),MATCH(DK$4,$DC$4:$DI$4,0),FALSE)</f>
        <v>39447</v>
      </c>
      <c r="DL20" s="2">
        <f ca="1">VLOOKUP($CE20,INDIRECT(VLOOKUP('Sector Charts'!$H$1,'Sector Charts'!$A$159:$B$175,2,FALSE) &amp; "3"),9,FALSE)</f>
        <v>16</v>
      </c>
      <c r="DM20" s="12">
        <f ca="1">VLOOKUP($CE20,INDIRECT(VLOOKUP('Sector Charts'!$H$1,'Sector Charts'!$A$159:$B$175,2,FALSE) &amp; "3"),10,FALSE)</f>
        <v>2.2280473434565407</v>
      </c>
      <c r="DP20" s="22">
        <v>39447</v>
      </c>
      <c r="DQ20">
        <v>395</v>
      </c>
      <c r="DR20" s="12">
        <v>9.0562980765912737</v>
      </c>
      <c r="DS20" s="12">
        <v>15.133107401902235</v>
      </c>
      <c r="DU20" s="22">
        <v>41274</v>
      </c>
      <c r="DV20" s="82">
        <v>321</v>
      </c>
      <c r="DW20" s="83">
        <v>3.9068497591623119</v>
      </c>
      <c r="DX20" s="83">
        <v>9.0215095949085278</v>
      </c>
      <c r="DY20" s="48">
        <v>4.7490491653434663</v>
      </c>
      <c r="DZ20" s="48">
        <v>12.149044231208507</v>
      </c>
      <c r="EB20" s="139">
        <v>41455</v>
      </c>
      <c r="EC20" s="82">
        <v>84</v>
      </c>
      <c r="ED20" s="83">
        <v>11.230650992855619</v>
      </c>
      <c r="EE20" s="83">
        <v>23.519969514740581</v>
      </c>
      <c r="EF20" s="48">
        <v>-57.596946203635355</v>
      </c>
      <c r="EG20" s="48">
        <v>-63.688054469930435</v>
      </c>
      <c r="EH20" s="22">
        <v>41364</v>
      </c>
      <c r="EI20">
        <v>271</v>
      </c>
      <c r="EJ20" s="83">
        <v>0.8289172581183335</v>
      </c>
      <c r="EK20">
        <v>10.492484484200105</v>
      </c>
      <c r="EL20" s="22">
        <v>41364</v>
      </c>
      <c r="EM20" s="82">
        <v>271</v>
      </c>
      <c r="EN20" s="83">
        <v>0.8289172581183335</v>
      </c>
      <c r="EO20" s="83">
        <v>10.492484484200105</v>
      </c>
      <c r="EP20" s="48">
        <v>4.7490491653434663</v>
      </c>
      <c r="EQ20" s="48">
        <v>12.149044231208507</v>
      </c>
      <c r="ES20" s="11">
        <v>41639</v>
      </c>
      <c r="ET20" s="2">
        <v>130</v>
      </c>
      <c r="EU20" s="2">
        <v>342552.18952655792</v>
      </c>
      <c r="EV20" s="2">
        <v>118566.88167572021</v>
      </c>
      <c r="EW20" s="2">
        <v>123115.23669433594</v>
      </c>
      <c r="EX20" s="2">
        <v>22809.730488419533</v>
      </c>
      <c r="EY20" s="12">
        <v>2.7823703931709813</v>
      </c>
      <c r="EZ20" s="12">
        <v>5.3974875659684525</v>
      </c>
      <c r="FB20" s="11">
        <v>41639</v>
      </c>
      <c r="FC20" s="2">
        <v>200</v>
      </c>
      <c r="FD20" s="2">
        <v>375475.78299951553</v>
      </c>
      <c r="FE20" s="2">
        <v>91050.689307689667</v>
      </c>
      <c r="FF20" s="2">
        <v>99480.242321014404</v>
      </c>
      <c r="FG20" s="2">
        <v>26487.130749940872</v>
      </c>
      <c r="FH20" s="12">
        <v>3.7743754361583344</v>
      </c>
      <c r="FI20" s="12">
        <v>3.755795343036032</v>
      </c>
      <c r="FK20" s="11">
        <v>41639</v>
      </c>
      <c r="FL20" s="2">
        <v>57</v>
      </c>
      <c r="FM20" s="2">
        <v>128238.16188049316</v>
      </c>
      <c r="FN20" s="2">
        <v>15808.857723116875</v>
      </c>
      <c r="FO20" s="2">
        <v>17241.865939021111</v>
      </c>
      <c r="FP20" s="2">
        <v>11781.389233589172</v>
      </c>
      <c r="FQ20" s="12">
        <v>7.4376034667030799</v>
      </c>
      <c r="FR20" s="12">
        <v>1.4634832613681856</v>
      </c>
    </row>
    <row r="21" spans="1:174">
      <c r="A21" t="s">
        <v>78</v>
      </c>
      <c r="B21">
        <v>20</v>
      </c>
      <c r="C21" s="12">
        <v>3.7334168009817064</v>
      </c>
      <c r="D21" s="2">
        <f t="shared" si="8"/>
        <v>5649.073944568634</v>
      </c>
      <c r="E21" s="2">
        <f t="shared" si="12"/>
        <v>11658.588042378426</v>
      </c>
      <c r="F21" s="2">
        <f t="shared" si="13"/>
        <v>4.6538445576335112</v>
      </c>
      <c r="G21" s="11">
        <v>41729</v>
      </c>
      <c r="H21" s="2">
        <v>386</v>
      </c>
      <c r="I21" s="2">
        <v>889193.0050573349</v>
      </c>
      <c r="J21" s="2">
        <v>230455.21069145203</v>
      </c>
      <c r="K21" s="2">
        <v>250515.20088386536</v>
      </c>
      <c r="L21" s="2">
        <v>62373.818191111088</v>
      </c>
      <c r="M21" s="12">
        <v>3.5494572861051648</v>
      </c>
      <c r="N21" s="12">
        <v>4.0163518628328312</v>
      </c>
      <c r="P21" s="41">
        <v>41820</v>
      </c>
      <c r="Q21" s="4">
        <v>82</v>
      </c>
      <c r="R21" s="4">
        <v>197551.14839172363</v>
      </c>
      <c r="S21" s="4">
        <v>61105.781631469727</v>
      </c>
      <c r="T21" s="4">
        <v>10655.971202850342</v>
      </c>
      <c r="U21" s="37">
        <v>3.2329370988683008</v>
      </c>
      <c r="V21" s="37">
        <v>5.7344169262699092</v>
      </c>
      <c r="X21" s="41">
        <v>41729</v>
      </c>
      <c r="Y21" s="4">
        <v>304</v>
      </c>
      <c r="Z21" s="4">
        <v>701528.62620449066</v>
      </c>
      <c r="AA21" s="4">
        <v>192369.11714363098</v>
      </c>
      <c r="AB21" s="4">
        <v>52127.014172136784</v>
      </c>
      <c r="AC21" s="37">
        <v>3.6467840400842486</v>
      </c>
      <c r="AD21" s="37">
        <v>3.6903920203136664</v>
      </c>
      <c r="AF21" s="22">
        <v>41729</v>
      </c>
      <c r="AG21">
        <v>256</v>
      </c>
      <c r="AH21" s="4">
        <v>637118.39617824554</v>
      </c>
      <c r="AI21" s="4">
        <v>172842.92600059509</v>
      </c>
      <c r="AJ21" s="4">
        <v>47027.95315939188</v>
      </c>
      <c r="AK21" s="37">
        <v>3.6861120725071039</v>
      </c>
      <c r="AL21" s="37">
        <v>3.6753231724710287</v>
      </c>
      <c r="AN21" s="22">
        <v>41364</v>
      </c>
      <c r="AO21" s="82">
        <v>404</v>
      </c>
      <c r="AP21" s="83">
        <v>3.1017356200909285</v>
      </c>
      <c r="AQ21" s="83">
        <v>12.790376721511997</v>
      </c>
      <c r="AR21" s="48">
        <v>-1.8926770289416472</v>
      </c>
      <c r="AS21" s="48">
        <v>-1.8436964195422956</v>
      </c>
      <c r="AT21" s="48"/>
      <c r="AU21" s="48">
        <v>23.617074843646645</v>
      </c>
      <c r="AV21" s="48"/>
      <c r="AW21" s="48">
        <v>-2.4860301716181143</v>
      </c>
      <c r="AX21" s="48">
        <v>2.1497062120543919</v>
      </c>
      <c r="AY21" s="48">
        <v>-5.6625866276852399</v>
      </c>
      <c r="AZ21" s="48">
        <v>-6.5185325870781181</v>
      </c>
      <c r="BB21" s="14">
        <v>40633</v>
      </c>
      <c r="BC21" s="2">
        <v>369</v>
      </c>
      <c r="BD21" s="2">
        <v>872484.60726928711</v>
      </c>
      <c r="BE21" s="2">
        <v>71408.963865248021</v>
      </c>
      <c r="BF21" s="2">
        <v>128718.59329319373</v>
      </c>
      <c r="BG21" s="12">
        <f t="shared" si="9"/>
        <v>14.753107644621805</v>
      </c>
      <c r="BH21" s="12">
        <f t="shared" si="10"/>
        <v>180.25551180954201</v>
      </c>
      <c r="BI21" s="12">
        <f t="shared" si="11"/>
        <v>8.1845528586165734</v>
      </c>
      <c r="BK21" s="22">
        <v>40633</v>
      </c>
      <c r="BL21">
        <v>368</v>
      </c>
      <c r="BM21" s="12">
        <v>-8.1852911846450596</v>
      </c>
      <c r="BO21" s="22">
        <v>40633</v>
      </c>
      <c r="BP21">
        <v>237</v>
      </c>
      <c r="BQ21" s="2">
        <v>157425.96551513672</v>
      </c>
      <c r="BR21" s="2">
        <v>101512.82396860421</v>
      </c>
      <c r="BS21" s="2">
        <v>59798.221001669532</v>
      </c>
      <c r="BT21" s="2">
        <v>465693.02473449707</v>
      </c>
      <c r="BU21" s="12">
        <f t="shared" si="0"/>
        <v>64.482897491801381</v>
      </c>
      <c r="BV21" s="12">
        <f t="shared" si="1"/>
        <v>21.798227282119832</v>
      </c>
      <c r="BW21" s="12">
        <f>BS21/BT21*100</f>
        <v>12.84069501272044</v>
      </c>
      <c r="BY21" s="22">
        <v>40633</v>
      </c>
      <c r="BZ21">
        <v>465</v>
      </c>
      <c r="CA21" s="2">
        <v>936413.28692626953</v>
      </c>
      <c r="CB21" s="2">
        <v>69430.753478765488</v>
      </c>
      <c r="CC21" s="12">
        <f t="shared" si="3"/>
        <v>7.4145416824091122</v>
      </c>
      <c r="CE21" s="22">
        <v>39538</v>
      </c>
      <c r="CF21">
        <v>421</v>
      </c>
      <c r="CG21" s="2">
        <v>-131733.38668391109</v>
      </c>
      <c r="CH21" s="2">
        <v>1637027.9811782837</v>
      </c>
      <c r="CI21" s="2">
        <v>211273.76207733154</v>
      </c>
      <c r="CJ21" s="12">
        <f t="shared" si="4"/>
        <v>8.0471065979637899</v>
      </c>
      <c r="CK21" s="12">
        <f t="shared" si="5"/>
        <v>62.351986062374053</v>
      </c>
      <c r="CM21" s="22">
        <v>39538</v>
      </c>
      <c r="CN21">
        <v>420</v>
      </c>
      <c r="CO21" s="12">
        <v>18.502934376455826</v>
      </c>
      <c r="CQ21" s="22">
        <v>39538</v>
      </c>
      <c r="CR21">
        <v>362</v>
      </c>
      <c r="CS21" s="2">
        <v>-86369.448556870222</v>
      </c>
      <c r="CT21" s="2">
        <v>1527426.1853790283</v>
      </c>
      <c r="CU21" s="2">
        <v>176814.65522193909</v>
      </c>
      <c r="CV21" s="12">
        <f t="shared" si="6"/>
        <v>5.6545743017648853</v>
      </c>
      <c r="CW21" s="12">
        <f t="shared" si="7"/>
        <v>48.847449012899204</v>
      </c>
      <c r="CY21" s="22">
        <v>39538</v>
      </c>
      <c r="CZ21">
        <v>361</v>
      </c>
      <c r="DA21" s="12">
        <v>14.819377818432988</v>
      </c>
      <c r="DC21" s="11">
        <f ca="1">VLOOKUP($CE21,INDIRECT(VLOOKUP('Sector Charts'!$H$1,'Sector Charts'!$A$159:$B$175,2,FALSE) &amp; "3"),MATCH(DC$4,$DC$4:$DI$4,0),FALSE)</f>
        <v>39538</v>
      </c>
      <c r="DD21" s="2">
        <f ca="1">VLOOKUP($CE21,INDIRECT(VLOOKUP('Sector Charts'!$H$1,'Sector Charts'!$A$159:$B$175,2,FALSE) &amp; "3"),MATCH(DD$4,$DC$4:$DI$4,0),FALSE)</f>
        <v>17</v>
      </c>
      <c r="DE21" s="2">
        <f ca="1">VLOOKUP($CE21,INDIRECT(VLOOKUP('Sector Charts'!$H$1,'Sector Charts'!$A$159:$B$175,2,FALSE) &amp; "3"),MATCH(DE$4,$DC$4:$DI$4,0),FALSE)</f>
        <v>-6294.8770303726196</v>
      </c>
      <c r="DF21" s="2">
        <f ca="1">VLOOKUP($CE21,INDIRECT(VLOOKUP('Sector Charts'!$H$1,'Sector Charts'!$A$159:$B$175,2,FALSE) &amp; "3"),MATCH(DF$4,$DC$4:$DI$4,0),FALSE)</f>
        <v>100568.17147827148</v>
      </c>
      <c r="DG21" s="2">
        <f ca="1">VLOOKUP($CE21,INDIRECT(VLOOKUP('Sector Charts'!$H$1,'Sector Charts'!$A$159:$B$175,2,FALSE) &amp; "3"),MATCH(DG$4,$DC$4:$DI$4,0),FALSE)</f>
        <v>14119.410099029541</v>
      </c>
      <c r="DH21" s="12">
        <f ca="1">VLOOKUP($CE21,INDIRECT(VLOOKUP('Sector Charts'!$H$1,'Sector Charts'!$A$159:$B$175,2,FALSE) &amp; "3"),MATCH(DH$4,$DC$4:$DI$4,0),FALSE)</f>
        <v>6.2593133969157178</v>
      </c>
      <c r="DI21" s="12">
        <f ca="1">VLOOKUP($CE21,INDIRECT(VLOOKUP('Sector Charts'!$H$1,'Sector Charts'!$A$159:$B$175,2,FALSE) &amp; "3"),MATCH(DI$4,$DC$4:$DI$4,0),FALSE)</f>
        <v>44.583144665550016</v>
      </c>
      <c r="DK21" s="11">
        <f ca="1">VLOOKUP($CE21,INDIRECT(VLOOKUP('Sector Charts'!$H$1,'Sector Charts'!$A$159:$B$175,2,FALSE) &amp; "3"),MATCH(DK$4,$DC$4:$DI$4,0),FALSE)</f>
        <v>39538</v>
      </c>
      <c r="DL21" s="2">
        <f ca="1">VLOOKUP($CE21,INDIRECT(VLOOKUP('Sector Charts'!$H$1,'Sector Charts'!$A$159:$B$175,2,FALSE) &amp; "3"),9,FALSE)</f>
        <v>17</v>
      </c>
      <c r="DM21" s="12">
        <f ca="1">VLOOKUP($CE21,INDIRECT(VLOOKUP('Sector Charts'!$H$1,'Sector Charts'!$A$159:$B$175,2,FALSE) &amp; "3"),10,FALSE)</f>
        <v>-5.2218870250597682</v>
      </c>
      <c r="DP21" s="22">
        <v>39538</v>
      </c>
      <c r="DQ21">
        <v>426</v>
      </c>
      <c r="DR21" s="12">
        <v>9.2157691324729498</v>
      </c>
      <c r="DS21" s="12">
        <v>16.511876013108797</v>
      </c>
      <c r="DU21" s="22">
        <v>41364</v>
      </c>
      <c r="DV21" s="82">
        <v>322</v>
      </c>
      <c r="DW21" s="83">
        <v>-1.7676141170999138</v>
      </c>
      <c r="DX21" s="83">
        <v>9.8664035028752206</v>
      </c>
      <c r="DY21" s="48">
        <v>-1.0107531431683525</v>
      </c>
      <c r="DZ21" s="48">
        <v>0.5043303950818423</v>
      </c>
      <c r="EB21" s="139">
        <v>41547</v>
      </c>
      <c r="EC21" s="82">
        <v>85</v>
      </c>
      <c r="ED21" s="83">
        <v>3.4295082023495715</v>
      </c>
      <c r="EE21" s="83">
        <v>12.072721232988414</v>
      </c>
      <c r="EF21" s="48">
        <v>-36.492172865459061</v>
      </c>
      <c r="EG21" s="48">
        <v>-26.585585583328687</v>
      </c>
      <c r="EH21" s="22">
        <v>41455</v>
      </c>
      <c r="EI21">
        <v>281</v>
      </c>
      <c r="EJ21" s="83">
        <v>6.4632236748577876</v>
      </c>
      <c r="EK21">
        <v>9.6236536509570314</v>
      </c>
      <c r="EL21" s="22">
        <v>41455</v>
      </c>
      <c r="EM21" s="82">
        <v>281</v>
      </c>
      <c r="EN21" s="83">
        <v>6.4632236748577876</v>
      </c>
      <c r="EO21" s="83">
        <v>9.6236536509570314</v>
      </c>
      <c r="EP21" s="48">
        <v>-1.0107531431683525</v>
      </c>
      <c r="EQ21" s="48">
        <v>0.5043303950818423</v>
      </c>
      <c r="ES21" s="11">
        <v>41729</v>
      </c>
      <c r="ET21" s="2">
        <v>131</v>
      </c>
      <c r="EU21" s="2">
        <v>360955.48131847382</v>
      </c>
      <c r="EV21" s="2">
        <v>124280.34986495972</v>
      </c>
      <c r="EW21" s="2">
        <v>129165.71378326416</v>
      </c>
      <c r="EX21" s="2">
        <v>23060.912034571171</v>
      </c>
      <c r="EY21" s="12">
        <v>2.7945146645041214</v>
      </c>
      <c r="EZ21" s="12">
        <v>5.6010670171946675</v>
      </c>
      <c r="FB21" s="11">
        <v>41729</v>
      </c>
      <c r="FC21" s="2">
        <v>198</v>
      </c>
      <c r="FD21" s="2">
        <v>402024.30380630493</v>
      </c>
      <c r="FE21" s="2">
        <v>91945.966578960419</v>
      </c>
      <c r="FF21" s="2">
        <v>105106.74201774597</v>
      </c>
      <c r="FG21" s="2">
        <v>27416.328014373779</v>
      </c>
      <c r="FH21" s="12">
        <v>3.8249145210725692</v>
      </c>
      <c r="FI21" s="12">
        <v>3.8337279143523819</v>
      </c>
      <c r="FK21" s="11">
        <v>41729</v>
      </c>
      <c r="FL21" s="2">
        <v>57</v>
      </c>
      <c r="FM21" s="2">
        <v>126213.21993255615</v>
      </c>
      <c r="FN21" s="2">
        <v>14228.894247531891</v>
      </c>
      <c r="FO21" s="2">
        <v>16242.745082855225</v>
      </c>
      <c r="FP21" s="2">
        <v>11896.578142166138</v>
      </c>
      <c r="FQ21" s="12">
        <v>7.7704365418982375</v>
      </c>
      <c r="FR21" s="12">
        <v>1.3653291634578995</v>
      </c>
    </row>
    <row r="22" spans="1:174">
      <c r="A22" t="s">
        <v>73</v>
      </c>
      <c r="B22">
        <v>5</v>
      </c>
      <c r="C22" s="12">
        <v>3.680939902324178</v>
      </c>
      <c r="D22" s="2">
        <f t="shared" si="8"/>
        <v>17968.951102495193</v>
      </c>
      <c r="E22" s="2">
        <f t="shared" si="12"/>
        <v>27243.782265067101</v>
      </c>
      <c r="F22" s="2">
        <f t="shared" si="13"/>
        <v>10.463495439101091</v>
      </c>
      <c r="G22" s="11">
        <v>41820</v>
      </c>
      <c r="H22" s="2">
        <v>395</v>
      </c>
      <c r="I22" s="2">
        <v>916151.52558588982</v>
      </c>
      <c r="J22" s="2">
        <v>222340.85982584953</v>
      </c>
      <c r="K22" s="2">
        <v>260369.80112075806</v>
      </c>
      <c r="L22" s="2">
        <v>62549.622629344463</v>
      </c>
      <c r="M22" s="12">
        <v>3.5186550884254961</v>
      </c>
      <c r="N22" s="12">
        <v>4.1626118620036001</v>
      </c>
      <c r="P22" s="41">
        <v>41912</v>
      </c>
      <c r="Q22" s="4">
        <v>87</v>
      </c>
      <c r="R22" s="4">
        <v>209823.06996154785</v>
      </c>
      <c r="S22" s="4">
        <v>65579.946151733398</v>
      </c>
      <c r="T22" s="4">
        <v>11144.42324256897</v>
      </c>
      <c r="U22" s="37">
        <v>3.1995004917521093</v>
      </c>
      <c r="V22" s="37">
        <v>5.8845527242032638</v>
      </c>
      <c r="X22" s="41">
        <v>41820</v>
      </c>
      <c r="Y22" s="4">
        <v>314</v>
      </c>
      <c r="Z22" s="4">
        <v>724072.37719416618</v>
      </c>
      <c r="AA22" s="4">
        <v>199758.01948928833</v>
      </c>
      <c r="AB22" s="4">
        <v>52113.651426494122</v>
      </c>
      <c r="AC22" s="37">
        <v>3.6247474771994987</v>
      </c>
      <c r="AD22" s="37">
        <v>3.8331226851575613</v>
      </c>
      <c r="AF22" s="22">
        <v>41820</v>
      </c>
      <c r="AG22">
        <v>263</v>
      </c>
      <c r="AH22" s="4">
        <v>645485.83909296989</v>
      </c>
      <c r="AI22" s="4">
        <v>175640.69035339355</v>
      </c>
      <c r="AJ22" s="4">
        <v>46018.753405272961</v>
      </c>
      <c r="AK22" s="37">
        <v>3.6750358803204195</v>
      </c>
      <c r="AL22" s="37">
        <v>3.8167198664983424</v>
      </c>
      <c r="AN22" s="22">
        <v>41455</v>
      </c>
      <c r="AO22" s="82">
        <v>419</v>
      </c>
      <c r="AP22" s="83">
        <v>4.8639853301333913</v>
      </c>
      <c r="AQ22" s="83">
        <v>11.259184846816828</v>
      </c>
      <c r="AR22" s="48">
        <v>-5.9633858186383222</v>
      </c>
      <c r="AS22" s="48">
        <v>-3.3048227723478041</v>
      </c>
      <c r="AT22" s="48"/>
      <c r="AU22" s="48">
        <v>22.724929702254226</v>
      </c>
      <c r="AV22" s="48"/>
      <c r="AW22" s="48">
        <v>-23.915690954693069</v>
      </c>
      <c r="AX22" s="48">
        <v>-8.8183938761521308E-2</v>
      </c>
      <c r="AY22" s="48">
        <v>-1.0193268464487981</v>
      </c>
      <c r="AZ22" s="48">
        <v>2.9594858491089227</v>
      </c>
      <c r="BB22" s="14">
        <v>40724</v>
      </c>
      <c r="BC22" s="2">
        <v>383</v>
      </c>
      <c r="BD22" s="2">
        <v>950964.83642578125</v>
      </c>
      <c r="BE22" s="2">
        <v>74639.472156655509</v>
      </c>
      <c r="BF22" s="2">
        <v>128733.39573109895</v>
      </c>
      <c r="BG22" s="12">
        <f t="shared" si="9"/>
        <v>13.537135212585333</v>
      </c>
      <c r="BH22" s="12">
        <f t="shared" si="10"/>
        <v>172.47361484672552</v>
      </c>
      <c r="BI22" s="12">
        <f t="shared" si="11"/>
        <v>7.8488151504307284</v>
      </c>
      <c r="BK22" s="22">
        <v>40724</v>
      </c>
      <c r="BL22">
        <v>380</v>
      </c>
      <c r="BM22" s="12">
        <v>1.7548761721870365</v>
      </c>
      <c r="BO22" s="22">
        <v>40724</v>
      </c>
      <c r="BP22">
        <v>252</v>
      </c>
      <c r="BQ22" s="2">
        <v>175179.7692359928</v>
      </c>
      <c r="BR22" s="2">
        <v>110792.05119872093</v>
      </c>
      <c r="BS22" s="2">
        <v>63100.61805996648</v>
      </c>
      <c r="BT22" s="2">
        <v>496156.81802368164</v>
      </c>
      <c r="BU22" s="12">
        <f t="shared" si="0"/>
        <v>63.244775171194469</v>
      </c>
      <c r="BV22" s="12">
        <f t="shared" si="1"/>
        <v>22.330047108902736</v>
      </c>
      <c r="BW22" s="12">
        <f t="shared" si="2"/>
        <v>12.717877849852439</v>
      </c>
      <c r="BY22" s="22">
        <v>40724</v>
      </c>
      <c r="BZ22">
        <v>474</v>
      </c>
      <c r="CA22" s="2">
        <v>989566.74026489258</v>
      </c>
      <c r="CB22" s="2">
        <v>67952.135475516319</v>
      </c>
      <c r="CC22" s="12">
        <f t="shared" si="3"/>
        <v>6.8668572528343592</v>
      </c>
      <c r="CE22" s="22">
        <v>39629</v>
      </c>
      <c r="CF22">
        <v>417</v>
      </c>
      <c r="CG22" s="2">
        <v>-142445.18887752295</v>
      </c>
      <c r="CH22" s="2">
        <v>1708367.5138015747</v>
      </c>
      <c r="CI22" s="2">
        <v>209451.49363803864</v>
      </c>
      <c r="CJ22" s="12">
        <f t="shared" si="4"/>
        <v>8.3380881295585105</v>
      </c>
      <c r="CK22" s="12">
        <f t="shared" si="5"/>
        <v>68.008676569138288</v>
      </c>
      <c r="CM22" s="22">
        <v>39629</v>
      </c>
      <c r="CN22">
        <v>416</v>
      </c>
      <c r="CO22" s="12">
        <v>13.122886565511038</v>
      </c>
      <c r="CQ22" s="22">
        <v>39629</v>
      </c>
      <c r="CR22">
        <v>357</v>
      </c>
      <c r="CS22" s="2">
        <v>-91431.345619142056</v>
      </c>
      <c r="CT22" s="2">
        <v>1578595.9717559814</v>
      </c>
      <c r="CU22" s="2">
        <v>171611.1089220047</v>
      </c>
      <c r="CV22" s="12">
        <f t="shared" si="6"/>
        <v>5.7919408927311942</v>
      </c>
      <c r="CW22" s="12">
        <f t="shared" si="7"/>
        <v>53.278220852646875</v>
      </c>
      <c r="CY22" s="22">
        <v>39629</v>
      </c>
      <c r="CZ22">
        <v>356</v>
      </c>
      <c r="DA22" s="12">
        <v>5.7863369615093418</v>
      </c>
      <c r="DC22" s="11">
        <f ca="1">VLOOKUP($CE22,INDIRECT(VLOOKUP('Sector Charts'!$H$1,'Sector Charts'!$A$159:$B$175,2,FALSE) &amp; "3"),MATCH(DC$4,$DC$4:$DI$4,0),FALSE)</f>
        <v>39629</v>
      </c>
      <c r="DD22" s="2">
        <f ca="1">VLOOKUP($CE22,INDIRECT(VLOOKUP('Sector Charts'!$H$1,'Sector Charts'!$A$159:$B$175,2,FALSE) &amp; "3"),MATCH(DD$4,$DC$4:$DI$4,0),FALSE)</f>
        <v>16</v>
      </c>
      <c r="DE22" s="2">
        <f ca="1">VLOOKUP($CE22,INDIRECT(VLOOKUP('Sector Charts'!$H$1,'Sector Charts'!$A$159:$B$175,2,FALSE) &amp; "3"),MATCH(DE$4,$DC$4:$DI$4,0),FALSE)</f>
        <v>-5504.6169991493225</v>
      </c>
      <c r="DF22" s="2">
        <f ca="1">VLOOKUP($CE22,INDIRECT(VLOOKUP('Sector Charts'!$H$1,'Sector Charts'!$A$159:$B$175,2,FALSE) &amp; "3"),MATCH(DF$4,$DC$4:$DI$4,0),FALSE)</f>
        <v>98047.204574584961</v>
      </c>
      <c r="DG22" s="2">
        <f ca="1">VLOOKUP($CE22,INDIRECT(VLOOKUP('Sector Charts'!$H$1,'Sector Charts'!$A$159:$B$175,2,FALSE) &amp; "3"),MATCH(DG$4,$DC$4:$DI$4,0),FALSE)</f>
        <v>13377.797035217285</v>
      </c>
      <c r="DH22" s="12">
        <f ca="1">VLOOKUP($CE22,INDIRECT(VLOOKUP('Sector Charts'!$H$1,'Sector Charts'!$A$159:$B$175,2,FALSE) &amp; "3"),MATCH(DH$4,$DC$4:$DI$4,0),FALSE)</f>
        <v>5.6142518524961469</v>
      </c>
      <c r="DI22" s="12">
        <f ca="1">VLOOKUP($CE22,INDIRECT(VLOOKUP('Sector Charts'!$H$1,'Sector Charts'!$A$159:$B$175,2,FALSE) &amp; "3"),MATCH(DI$4,$DC$4:$DI$4,0),FALSE)</f>
        <v>41.147410030652445</v>
      </c>
      <c r="DK22" s="11">
        <f ca="1">VLOOKUP($CE22,INDIRECT(VLOOKUP('Sector Charts'!$H$1,'Sector Charts'!$A$159:$B$175,2,FALSE) &amp; "3"),MATCH(DK$4,$DC$4:$DI$4,0),FALSE)</f>
        <v>39629</v>
      </c>
      <c r="DL22" s="2">
        <f ca="1">VLOOKUP($CE22,INDIRECT(VLOOKUP('Sector Charts'!$H$1,'Sector Charts'!$A$159:$B$175,2,FALSE) &amp; "3"),9,FALSE)</f>
        <v>16</v>
      </c>
      <c r="DM22" s="12">
        <f ca="1">VLOOKUP($CE22,INDIRECT(VLOOKUP('Sector Charts'!$H$1,'Sector Charts'!$A$159:$B$175,2,FALSE) &amp; "3"),10,FALSE)</f>
        <v>-19.180713688956153</v>
      </c>
      <c r="DP22" s="22">
        <v>39629</v>
      </c>
      <c r="DQ22">
        <v>420</v>
      </c>
      <c r="DR22" s="12">
        <v>3.5214917006180624</v>
      </c>
      <c r="DS22" s="12">
        <v>9.3502661274567078</v>
      </c>
      <c r="DU22" s="22">
        <v>41455</v>
      </c>
      <c r="DV22" s="82">
        <v>336</v>
      </c>
      <c r="DW22" s="83">
        <v>3.2280182315534311</v>
      </c>
      <c r="DX22" s="83">
        <v>9.578423959620185</v>
      </c>
      <c r="DY22" s="48">
        <v>-3.6610622634575485</v>
      </c>
      <c r="DZ22" s="48">
        <v>-0.56442963825023007</v>
      </c>
      <c r="EB22" s="139">
        <v>41639</v>
      </c>
      <c r="EC22" s="82">
        <v>82</v>
      </c>
      <c r="ED22" s="83">
        <v>11.703887878816323</v>
      </c>
      <c r="EE22" s="83">
        <v>14.771735511619744</v>
      </c>
      <c r="EF22" s="48">
        <v>-17.496713782129824</v>
      </c>
      <c r="EG22" s="48">
        <v>-5.2299979323167101</v>
      </c>
      <c r="EH22" s="22">
        <v>41547</v>
      </c>
      <c r="EI22">
        <v>277</v>
      </c>
      <c r="EJ22" s="83">
        <v>13.70724292164498</v>
      </c>
      <c r="EK22">
        <v>10.929203198952941</v>
      </c>
      <c r="EL22" s="22">
        <v>41547</v>
      </c>
      <c r="EM22" s="82">
        <v>277</v>
      </c>
      <c r="EN22" s="83">
        <v>13.70724292164498</v>
      </c>
      <c r="EO22" s="83">
        <v>10.929203198952941</v>
      </c>
      <c r="EP22" s="48">
        <v>-3.6610622634575485</v>
      </c>
      <c r="EQ22" s="48">
        <v>-0.56442963825023007</v>
      </c>
      <c r="ES22" s="11">
        <v>41820</v>
      </c>
      <c r="ET22" s="2">
        <v>138</v>
      </c>
      <c r="EU22" s="2">
        <v>420930.43469977379</v>
      </c>
      <c r="EV22" s="2">
        <v>131466.74984359741</v>
      </c>
      <c r="EW22" s="2">
        <v>146706.49480438232</v>
      </c>
      <c r="EX22" s="2">
        <v>26546.95350253582</v>
      </c>
      <c r="EY22" s="12">
        <v>2.8692010892976501</v>
      </c>
      <c r="EZ22" s="12">
        <v>5.5263024734784958</v>
      </c>
      <c r="FB22" s="11">
        <v>41820</v>
      </c>
      <c r="FC22" s="2">
        <v>198</v>
      </c>
      <c r="FD22" s="2">
        <v>382350.77310657501</v>
      </c>
      <c r="FE22" s="2">
        <v>83803.284008979797</v>
      </c>
      <c r="FF22" s="2">
        <v>98542.855967521667</v>
      </c>
      <c r="FG22" s="2">
        <v>26073.721950829029</v>
      </c>
      <c r="FH22" s="12">
        <v>3.8800455837467549</v>
      </c>
      <c r="FI22" s="12">
        <v>3.779393527067525</v>
      </c>
      <c r="FK22" s="11">
        <v>41820</v>
      </c>
      <c r="FL22" s="2">
        <v>59</v>
      </c>
      <c r="FM22" s="2">
        <v>112870.31777954102</v>
      </c>
      <c r="FN22" s="2">
        <v>7070.8259732723236</v>
      </c>
      <c r="FO22" s="2">
        <v>15120.450348854065</v>
      </c>
      <c r="FP22" s="2">
        <v>9928.9471759796143</v>
      </c>
      <c r="FQ22" s="12">
        <v>7.4647457698305351</v>
      </c>
      <c r="FR22" s="12">
        <v>1.5228654237816754</v>
      </c>
    </row>
    <row r="23" spans="1:174">
      <c r="A23" s="17" t="s">
        <v>22</v>
      </c>
      <c r="B23" s="17">
        <v>10</v>
      </c>
      <c r="C23" s="18">
        <v>3.4840335401662554</v>
      </c>
      <c r="D23" s="2">
        <f t="shared" si="8"/>
        <v>-4547.0565770864487</v>
      </c>
      <c r="E23" s="2">
        <f t="shared" si="12"/>
        <v>22800.290314078331</v>
      </c>
      <c r="F23" s="2">
        <f t="shared" si="13"/>
        <v>8.4672966969468284</v>
      </c>
      <c r="G23" s="11">
        <v>41912</v>
      </c>
      <c r="H23" s="2">
        <v>401</v>
      </c>
      <c r="I23" s="2">
        <v>905444.34056401253</v>
      </c>
      <c r="J23" s="2">
        <v>235792.84522402287</v>
      </c>
      <c r="K23" s="2">
        <v>269274.72994184494</v>
      </c>
      <c r="L23" s="2">
        <v>60364.078885376453</v>
      </c>
      <c r="M23" s="12">
        <v>3.3625299364688273</v>
      </c>
      <c r="N23" s="12">
        <v>4.460843848096526</v>
      </c>
      <c r="P23" s="41">
        <v>42004</v>
      </c>
      <c r="Q23" s="4">
        <v>81</v>
      </c>
      <c r="R23" s="4">
        <v>183118.38303375244</v>
      </c>
      <c r="S23" s="4">
        <v>55566.339729309082</v>
      </c>
      <c r="T23" s="4">
        <v>9496.4111843109131</v>
      </c>
      <c r="U23" s="37">
        <v>3.2954911899148294</v>
      </c>
      <c r="V23" s="37">
        <v>5.8512988381453637</v>
      </c>
      <c r="X23" s="41">
        <v>41912</v>
      </c>
      <c r="Y23" s="4">
        <v>315</v>
      </c>
      <c r="Z23" s="4">
        <v>702033.27060246468</v>
      </c>
      <c r="AA23" s="4">
        <v>204335.78379011154</v>
      </c>
      <c r="AB23" s="4">
        <v>49484.655642807484</v>
      </c>
      <c r="AC23" s="37">
        <v>3.4356844287419337</v>
      </c>
      <c r="AD23" s="37">
        <v>4.1292756539533775</v>
      </c>
      <c r="AF23" s="22">
        <v>41912</v>
      </c>
      <c r="AG23">
        <v>261</v>
      </c>
      <c r="AH23" s="4">
        <v>618290.05889439583</v>
      </c>
      <c r="AI23" s="4">
        <v>178265.31821966171</v>
      </c>
      <c r="AJ23" s="4">
        <v>43198.432628929615</v>
      </c>
      <c r="AK23" s="37">
        <v>3.4683698717690437</v>
      </c>
      <c r="AL23" s="37">
        <v>4.1266617182837084</v>
      </c>
      <c r="AN23" s="22">
        <v>41547</v>
      </c>
      <c r="AO23" s="82">
        <v>416</v>
      </c>
      <c r="AP23" s="83">
        <v>9.0513691486380221</v>
      </c>
      <c r="AQ23" s="83">
        <v>10.707056968428752</v>
      </c>
      <c r="AR23" s="48">
        <v>-4.4796668529976653</v>
      </c>
      <c r="AS23" s="48">
        <v>-2.9530793632733698</v>
      </c>
      <c r="AT23" s="48"/>
      <c r="AU23" s="48">
        <v>23.188817692956121</v>
      </c>
      <c r="AV23" s="48"/>
      <c r="AW23" s="48">
        <v>-3.5312961672666177</v>
      </c>
      <c r="AX23" s="48">
        <v>-0.58642709242809898</v>
      </c>
      <c r="AY23" s="48">
        <v>5.0222087795326997</v>
      </c>
      <c r="AZ23" s="48">
        <v>5.4819120841048896</v>
      </c>
      <c r="BB23" s="14">
        <v>40816</v>
      </c>
      <c r="BC23" s="2">
        <v>394</v>
      </c>
      <c r="BD23" s="2">
        <v>971257.46881866455</v>
      </c>
      <c r="BE23" s="2">
        <v>81147.76597916754</v>
      </c>
      <c r="BF23" s="2">
        <v>121496.60622662865</v>
      </c>
      <c r="BG23" s="12">
        <f t="shared" si="9"/>
        <v>12.509206891804329</v>
      </c>
      <c r="BH23" s="12">
        <f t="shared" si="10"/>
        <v>149.72267536954692</v>
      </c>
      <c r="BI23" s="12">
        <f t="shared" si="11"/>
        <v>8.3549180916844996</v>
      </c>
      <c r="BK23" s="22">
        <v>40816</v>
      </c>
      <c r="BL23">
        <v>391</v>
      </c>
      <c r="BM23" s="12">
        <v>-7.0317575607767751</v>
      </c>
      <c r="BO23" s="22">
        <v>40816</v>
      </c>
      <c r="BP23">
        <v>242</v>
      </c>
      <c r="BQ23" s="2">
        <v>157229.29326202162</v>
      </c>
      <c r="BR23" s="2">
        <v>101320.49665718712</v>
      </c>
      <c r="BS23" s="2">
        <v>61052.076066499576</v>
      </c>
      <c r="BT23" s="2">
        <v>487924.65037536621</v>
      </c>
      <c r="BU23" s="12">
        <f t="shared" si="0"/>
        <v>64.441233917102934</v>
      </c>
      <c r="BV23" s="12">
        <f t="shared" si="1"/>
        <v>20.765603168284297</v>
      </c>
      <c r="BW23" s="12">
        <f t="shared" si="2"/>
        <v>12.512603333226041</v>
      </c>
      <c r="BY23" s="22">
        <v>40816</v>
      </c>
      <c r="BZ23">
        <v>474</v>
      </c>
      <c r="CA23" s="2">
        <v>995587.92392730713</v>
      </c>
      <c r="CB23" s="2">
        <v>68680.442393481731</v>
      </c>
      <c r="CC23" s="12">
        <f t="shared" si="3"/>
        <v>6.8984808616959921</v>
      </c>
      <c r="CE23" s="22">
        <v>39721</v>
      </c>
      <c r="CF23">
        <v>409</v>
      </c>
      <c r="CG23" s="2">
        <v>-148324.71487876773</v>
      </c>
      <c r="CH23" s="2">
        <v>1701741.4697570801</v>
      </c>
      <c r="CI23" s="2">
        <v>209654.75006765127</v>
      </c>
      <c r="CJ23" s="12">
        <f t="shared" si="4"/>
        <v>8.7160545543936685</v>
      </c>
      <c r="CK23" s="12">
        <f t="shared" si="5"/>
        <v>70.747128233873255</v>
      </c>
      <c r="CM23" s="22">
        <v>39721</v>
      </c>
      <c r="CN23">
        <v>408</v>
      </c>
      <c r="CO23" s="12">
        <v>16.640989724721656</v>
      </c>
      <c r="CQ23" s="22">
        <v>39721</v>
      </c>
      <c r="CR23">
        <v>349</v>
      </c>
      <c r="CS23" s="2">
        <v>-88869.528832644224</v>
      </c>
      <c r="CT23" s="2">
        <v>1560095.5872955322</v>
      </c>
      <c r="CU23" s="2">
        <v>168835.04658025503</v>
      </c>
      <c r="CV23" s="12">
        <f t="shared" si="6"/>
        <v>5.6964156271156403</v>
      </c>
      <c r="CW23" s="12">
        <f t="shared" si="7"/>
        <v>52.636896564245305</v>
      </c>
      <c r="CY23" s="22">
        <v>39721</v>
      </c>
      <c r="CZ23">
        <v>348</v>
      </c>
      <c r="DA23" s="12">
        <v>4.1064191816404749</v>
      </c>
      <c r="DC23" s="11">
        <f ca="1">VLOOKUP($CE23,INDIRECT(VLOOKUP('Sector Charts'!$H$1,'Sector Charts'!$A$159:$B$175,2,FALSE) &amp; "3"),MATCH(DC$4,$DC$4:$DI$4,0),FALSE)</f>
        <v>39721</v>
      </c>
      <c r="DD23" s="2">
        <f ca="1">VLOOKUP($CE23,INDIRECT(VLOOKUP('Sector Charts'!$H$1,'Sector Charts'!$A$159:$B$175,2,FALSE) &amp; "3"),MATCH(DD$4,$DC$4:$DI$4,0),FALSE)</f>
        <v>16</v>
      </c>
      <c r="DE23" s="2">
        <f ca="1">VLOOKUP($CE23,INDIRECT(VLOOKUP('Sector Charts'!$H$1,'Sector Charts'!$A$159:$B$175,2,FALSE) &amp; "3"),MATCH(DE$4,$DC$4:$DI$4,0),FALSE)</f>
        <v>-5279.4390435218811</v>
      </c>
      <c r="DF23" s="2">
        <f ca="1">VLOOKUP($CE23,INDIRECT(VLOOKUP('Sector Charts'!$H$1,'Sector Charts'!$A$159:$B$175,2,FALSE) &amp; "3"),MATCH(DF$4,$DC$4:$DI$4,0),FALSE)</f>
        <v>99000.06037902832</v>
      </c>
      <c r="DG23" s="2">
        <f ca="1">VLOOKUP($CE23,INDIRECT(VLOOKUP('Sector Charts'!$H$1,'Sector Charts'!$A$159:$B$175,2,FALSE) &amp; "3"),MATCH(DG$4,$DC$4:$DI$4,0),FALSE)</f>
        <v>13509.713874816895</v>
      </c>
      <c r="DH23" s="12">
        <f ca="1">VLOOKUP($CE23,INDIRECT(VLOOKUP('Sector Charts'!$H$1,'Sector Charts'!$A$159:$B$175,2,FALSE) &amp; "3"),MATCH(DH$4,$DC$4:$DI$4,0),FALSE)</f>
        <v>5.3327634582334564</v>
      </c>
      <c r="DI23" s="12">
        <f ca="1">VLOOKUP($CE23,INDIRECT(VLOOKUP('Sector Charts'!$H$1,'Sector Charts'!$A$159:$B$175,2,FALSE) &amp; "3"),MATCH(DI$4,$DC$4:$DI$4,0),FALSE)</f>
        <v>39.078836846153685</v>
      </c>
      <c r="DK23" s="11">
        <f ca="1">VLOOKUP($CE23,INDIRECT(VLOOKUP('Sector Charts'!$H$1,'Sector Charts'!$A$159:$B$175,2,FALSE) &amp; "3"),MATCH(DK$4,$DC$4:$DI$4,0),FALSE)</f>
        <v>39721</v>
      </c>
      <c r="DL23" s="2">
        <f ca="1">VLOOKUP($CE23,INDIRECT(VLOOKUP('Sector Charts'!$H$1,'Sector Charts'!$A$159:$B$175,2,FALSE) &amp; "3"),9,FALSE)</f>
        <v>16</v>
      </c>
      <c r="DM23" s="12">
        <f ca="1">VLOOKUP($CE23,INDIRECT(VLOOKUP('Sector Charts'!$H$1,'Sector Charts'!$A$159:$B$175,2,FALSE) &amp; "3"),10,FALSE)</f>
        <v>-23.210168959674739</v>
      </c>
      <c r="DP23" s="22">
        <v>39721</v>
      </c>
      <c r="DQ23">
        <v>414</v>
      </c>
      <c r="DR23" s="12">
        <v>-4.8488854361346529</v>
      </c>
      <c r="DS23" s="12">
        <v>8.9294576765174938</v>
      </c>
      <c r="DU23" s="22">
        <v>41547</v>
      </c>
      <c r="DV23" s="82">
        <v>332</v>
      </c>
      <c r="DW23" s="83">
        <v>10.681290785421439</v>
      </c>
      <c r="DX23" s="83">
        <v>10.54746539020066</v>
      </c>
      <c r="DY23" s="48">
        <v>-0.55104835971497845</v>
      </c>
      <c r="DZ23" s="48">
        <v>0.79604487912916522</v>
      </c>
      <c r="EB23" s="139">
        <v>41729</v>
      </c>
      <c r="EC23" s="82">
        <v>80</v>
      </c>
      <c r="ED23" s="83">
        <v>25.257976193930226</v>
      </c>
      <c r="EE23" s="83">
        <v>14.325444145095867</v>
      </c>
      <c r="EF23" s="48">
        <v>-4.1961860221383702</v>
      </c>
      <c r="EG23" s="48">
        <v>-9.0638449492666204</v>
      </c>
      <c r="EH23" s="22">
        <v>41639</v>
      </c>
      <c r="EI23">
        <v>264</v>
      </c>
      <c r="EJ23" s="83">
        <v>14.210536665482177</v>
      </c>
      <c r="EK23">
        <v>9.9987887650140337</v>
      </c>
      <c r="EL23" s="22">
        <v>41639</v>
      </c>
      <c r="EM23" s="82">
        <v>264</v>
      </c>
      <c r="EN23" s="83">
        <v>14.210536665482177</v>
      </c>
      <c r="EO23" s="83">
        <v>9.9987887650140337</v>
      </c>
      <c r="EP23" s="48">
        <v>-0.55104835971497845</v>
      </c>
      <c r="EQ23" s="48">
        <v>0.79604487912916522</v>
      </c>
      <c r="ES23" s="11">
        <v>41912</v>
      </c>
      <c r="ET23" s="2">
        <v>139</v>
      </c>
      <c r="EU23" s="2">
        <v>397873.17443203926</v>
      </c>
      <c r="EV23" s="2">
        <v>133657.62465286255</v>
      </c>
      <c r="EW23" s="2">
        <v>146660.23225021362</v>
      </c>
      <c r="EX23" s="2">
        <v>25063.182521224022</v>
      </c>
      <c r="EY23" s="12">
        <v>2.7128906611387134</v>
      </c>
      <c r="EZ23" s="12">
        <v>5.8516204845900432</v>
      </c>
      <c r="FB23" s="11">
        <v>41912</v>
      </c>
      <c r="FC23" s="2">
        <v>201</v>
      </c>
      <c r="FD23" s="2">
        <v>418122.75860786438</v>
      </c>
      <c r="FE23" s="2">
        <v>95929.809811115265</v>
      </c>
      <c r="FF23" s="2">
        <v>110928.23693466187</v>
      </c>
      <c r="FG23" s="2">
        <v>27903.273025929928</v>
      </c>
      <c r="FH23" s="12">
        <v>3.7693086103418731</v>
      </c>
      <c r="FI23" s="12">
        <v>3.9754560990597261</v>
      </c>
      <c r="FK23" s="11">
        <v>41912</v>
      </c>
      <c r="FL23" s="2">
        <v>61</v>
      </c>
      <c r="FM23" s="2">
        <v>89448.407524108887</v>
      </c>
      <c r="FN23" s="2">
        <v>6205.4107600450516</v>
      </c>
      <c r="FO23" s="2">
        <v>11686.260756969452</v>
      </c>
      <c r="FP23" s="2">
        <v>7397.6233382225037</v>
      </c>
      <c r="FQ23" s="12">
        <v>7.6541512622644197</v>
      </c>
      <c r="FR23" s="12">
        <v>1.5797317898828598</v>
      </c>
    </row>
    <row r="24" spans="1:174">
      <c r="A24" t="s">
        <v>82</v>
      </c>
      <c r="B24">
        <v>11</v>
      </c>
      <c r="C24" s="12">
        <v>1.8247605224302674</v>
      </c>
      <c r="D24" s="2">
        <f t="shared" si="8"/>
        <v>-3244.6172225475311</v>
      </c>
      <c r="E24" s="2">
        <f t="shared" si="12"/>
        <v>15826.351247429848</v>
      </c>
      <c r="F24" s="2">
        <f t="shared" si="13"/>
        <v>6.0506761852705235</v>
      </c>
      <c r="G24" s="11">
        <v>42004</v>
      </c>
      <c r="H24" s="2">
        <v>391</v>
      </c>
      <c r="I24" s="2">
        <v>888911.12975502014</v>
      </c>
      <c r="J24" s="2">
        <v>231326.08117568493</v>
      </c>
      <c r="K24" s="2">
        <v>261563.34867095947</v>
      </c>
      <c r="L24" s="2">
        <v>59454.311176657677</v>
      </c>
      <c r="M24" s="12">
        <v>3.3984544634089748</v>
      </c>
      <c r="N24" s="12">
        <v>4.3994008759730061</v>
      </c>
      <c r="P24" s="41">
        <v>42094</v>
      </c>
      <c r="Q24" s="4">
        <v>82</v>
      </c>
      <c r="R24" s="4">
        <v>189623.48516082764</v>
      </c>
      <c r="S24" s="4">
        <v>57386.359815597534</v>
      </c>
      <c r="T24" s="4">
        <v>10136.197797775269</v>
      </c>
      <c r="U24" s="37">
        <v>3.3043302584473784</v>
      </c>
      <c r="V24" s="37">
        <v>5.6615272275165065</v>
      </c>
      <c r="X24" s="41">
        <v>42004</v>
      </c>
      <c r="Y24" s="4">
        <v>311</v>
      </c>
      <c r="Z24" s="4">
        <v>712409.7467212677</v>
      </c>
      <c r="AA24" s="4">
        <v>206874.00894165039</v>
      </c>
      <c r="AB24" s="4">
        <v>50261.899992346764</v>
      </c>
      <c r="AC24" s="37">
        <v>3.4436889890900004</v>
      </c>
      <c r="AD24" s="37">
        <v>4.1159209853417895</v>
      </c>
      <c r="AF24" s="22">
        <v>42004</v>
      </c>
      <c r="AG24">
        <v>258</v>
      </c>
      <c r="AH24" s="4">
        <v>628497.49093818665</v>
      </c>
      <c r="AI24" s="4">
        <v>181582.51067066193</v>
      </c>
      <c r="AJ24" s="4">
        <v>43962.450971961021</v>
      </c>
      <c r="AK24" s="37">
        <v>3.4612226068296801</v>
      </c>
      <c r="AL24" s="37">
        <v>4.1304000722451555</v>
      </c>
      <c r="AN24" s="22">
        <v>41639</v>
      </c>
      <c r="AO24" s="82">
        <v>399</v>
      </c>
      <c r="AP24" s="83">
        <v>12.979392848341487</v>
      </c>
      <c r="AQ24" s="83">
        <v>10.312728405220373</v>
      </c>
      <c r="AR24" s="48">
        <v>-3.3439779815437998</v>
      </c>
      <c r="AS24" s="48">
        <v>-2.7792967994168083</v>
      </c>
      <c r="AT24" s="48"/>
      <c r="AU24" s="48">
        <v>27.642073916466604</v>
      </c>
      <c r="AV24" s="48"/>
      <c r="AW24" s="48">
        <v>1.0471143735113042</v>
      </c>
      <c r="AX24" s="48">
        <v>-0.28750553927483491</v>
      </c>
      <c r="AY24" s="48">
        <v>-2.9284393134808462</v>
      </c>
      <c r="AZ24" s="48">
        <v>-8.4837465655049904</v>
      </c>
      <c r="BB24" s="14">
        <v>40908</v>
      </c>
      <c r="BC24" s="2">
        <v>390</v>
      </c>
      <c r="BD24" s="2">
        <v>958267.65322363377</v>
      </c>
      <c r="BE24" s="2">
        <v>74899.350023138337</v>
      </c>
      <c r="BF24" s="2">
        <v>120896.22396648675</v>
      </c>
      <c r="BG24" s="12">
        <f t="shared" si="9"/>
        <v>12.616122808673461</v>
      </c>
      <c r="BH24" s="12">
        <f t="shared" si="10"/>
        <v>161.41157957864627</v>
      </c>
      <c r="BI24" s="12">
        <f t="shared" si="11"/>
        <v>7.8161200340192281</v>
      </c>
      <c r="BK24" s="22">
        <v>40908</v>
      </c>
      <c r="BL24">
        <v>385</v>
      </c>
      <c r="BM24" s="12">
        <v>-6.0118553441643634</v>
      </c>
      <c r="BO24" s="22">
        <v>40908</v>
      </c>
      <c r="BP24">
        <v>209</v>
      </c>
      <c r="BQ24" s="2">
        <v>148025.82206535339</v>
      </c>
      <c r="BR24" s="2">
        <v>92196.910693183541</v>
      </c>
      <c r="BS24" s="2">
        <v>54121.424130357802</v>
      </c>
      <c r="BT24" s="2">
        <v>433284.5436706543</v>
      </c>
      <c r="BU24" s="12">
        <f t="shared" si="0"/>
        <v>62.284342965836473</v>
      </c>
      <c r="BV24" s="12">
        <f t="shared" si="1"/>
        <v>21.278605950749935</v>
      </c>
      <c r="BW24" s="12">
        <f t="shared" si="2"/>
        <v>12.490965791638359</v>
      </c>
      <c r="BY24" s="22">
        <v>40908</v>
      </c>
      <c r="BZ24">
        <v>474</v>
      </c>
      <c r="CA24" s="2">
        <v>1017819.6502838135</v>
      </c>
      <c r="CB24" s="2">
        <v>70852.995506465435</v>
      </c>
      <c r="CC24" s="12">
        <f t="shared" si="3"/>
        <v>6.9612524661621986</v>
      </c>
      <c r="CE24" s="22">
        <v>39813</v>
      </c>
      <c r="CF24">
        <v>394</v>
      </c>
      <c r="CG24" s="2">
        <v>-148780.53332450241</v>
      </c>
      <c r="CH24" s="2">
        <v>1575582.7587432861</v>
      </c>
      <c r="CI24" s="2">
        <v>192012.49456167221</v>
      </c>
      <c r="CJ24" s="12">
        <f t="shared" si="4"/>
        <v>9.4428891468178104</v>
      </c>
      <c r="CK24" s="12">
        <f t="shared" si="5"/>
        <v>77.484818716688153</v>
      </c>
      <c r="CM24" s="22">
        <v>39813</v>
      </c>
      <c r="CN24">
        <v>393</v>
      </c>
      <c r="CO24" s="12">
        <v>11.546591854404408</v>
      </c>
      <c r="CQ24" s="22">
        <v>39813</v>
      </c>
      <c r="CR24">
        <v>338</v>
      </c>
      <c r="CS24" s="2">
        <v>-88640.170090936124</v>
      </c>
      <c r="CT24" s="2">
        <v>1448641.6797485352</v>
      </c>
      <c r="CU24" s="2">
        <v>152524.02198934555</v>
      </c>
      <c r="CV24" s="12">
        <f t="shared" si="6"/>
        <v>6.1188471469578918</v>
      </c>
      <c r="CW24" s="12">
        <f t="shared" si="7"/>
        <v>58.115547265812339</v>
      </c>
      <c r="CY24" s="22">
        <v>39813</v>
      </c>
      <c r="CZ24">
        <v>337</v>
      </c>
      <c r="DA24" s="12">
        <v>-7.5527725008861513E-2</v>
      </c>
      <c r="DC24" s="11">
        <f ca="1">VLOOKUP($CE24,INDIRECT(VLOOKUP('Sector Charts'!$H$1,'Sector Charts'!$A$159:$B$175,2,FALSE) &amp; "3"),MATCH(DC$4,$DC$4:$DI$4,0),FALSE)</f>
        <v>39813</v>
      </c>
      <c r="DD24" s="2">
        <f ca="1">VLOOKUP($CE24,INDIRECT(VLOOKUP('Sector Charts'!$H$1,'Sector Charts'!$A$159:$B$175,2,FALSE) &amp; "3"),MATCH(DD$4,$DC$4:$DI$4,0),FALSE)</f>
        <v>16</v>
      </c>
      <c r="DE24" s="2">
        <f ca="1">VLOOKUP($CE24,INDIRECT(VLOOKUP('Sector Charts'!$H$1,'Sector Charts'!$A$159:$B$175,2,FALSE) &amp; "3"),MATCH(DE$4,$DC$4:$DI$4,0),FALSE)</f>
        <v>-5187.0109949111938</v>
      </c>
      <c r="DF24" s="2">
        <f ca="1">VLOOKUP($CE24,INDIRECT(VLOOKUP('Sector Charts'!$H$1,'Sector Charts'!$A$159:$B$175,2,FALSE) &amp; "3"),MATCH(DF$4,$DC$4:$DI$4,0),FALSE)</f>
        <v>95497.720260620117</v>
      </c>
      <c r="DG24" s="2">
        <f ca="1">VLOOKUP($CE24,INDIRECT(VLOOKUP('Sector Charts'!$H$1,'Sector Charts'!$A$159:$B$175,2,FALSE) &amp; "3"),MATCH(DG$4,$DC$4:$DI$4,0),FALSE)</f>
        <v>9015.65700340271</v>
      </c>
      <c r="DH24" s="12">
        <f ca="1">VLOOKUP($CE24,INDIRECT(VLOOKUP('Sector Charts'!$H$1,'Sector Charts'!$A$159:$B$175,2,FALSE) &amp; "3"),MATCH(DH$4,$DC$4:$DI$4,0),FALSE)</f>
        <v>5.4315547855545345</v>
      </c>
      <c r="DI24" s="12">
        <f ca="1">VLOOKUP($CE24,INDIRECT(VLOOKUP('Sector Charts'!$H$1,'Sector Charts'!$A$159:$B$175,2,FALSE) &amp; "3"),MATCH(DI$4,$DC$4:$DI$4,0),FALSE)</f>
        <v>57.533366597170897</v>
      </c>
      <c r="DK24" s="11">
        <f ca="1">VLOOKUP($CE24,INDIRECT(VLOOKUP('Sector Charts'!$H$1,'Sector Charts'!$A$159:$B$175,2,FALSE) &amp; "3"),MATCH(DK$4,$DC$4:$DI$4,0),FALSE)</f>
        <v>39813</v>
      </c>
      <c r="DL24" s="2">
        <f ca="1">VLOOKUP($CE24,INDIRECT(VLOOKUP('Sector Charts'!$H$1,'Sector Charts'!$A$159:$B$175,2,FALSE) &amp; "3"),9,FALSE)</f>
        <v>16</v>
      </c>
      <c r="DM24" s="12">
        <f ca="1">VLOOKUP($CE24,INDIRECT(VLOOKUP('Sector Charts'!$H$1,'Sector Charts'!$A$159:$B$175,2,FALSE) &amp; "3"),10,FALSE)</f>
        <v>-19.048400423097466</v>
      </c>
      <c r="DP24" s="22">
        <v>39813</v>
      </c>
      <c r="DQ24">
        <v>399</v>
      </c>
      <c r="DR24" s="12">
        <v>-10.587699578198107</v>
      </c>
      <c r="DS24" s="12">
        <v>10.377130818535374</v>
      </c>
      <c r="DU24" s="22">
        <v>41639</v>
      </c>
      <c r="DV24" s="82">
        <v>318</v>
      </c>
      <c r="DW24" s="83">
        <v>13.327768591790345</v>
      </c>
      <c r="DX24" s="83">
        <v>9.4681261391587945</v>
      </c>
      <c r="DY24" s="48">
        <v>-1.5363507300330759</v>
      </c>
      <c r="DZ24" s="48">
        <v>-1.9264044651146395</v>
      </c>
      <c r="EB24" s="139">
        <v>41820</v>
      </c>
      <c r="EC24" s="82">
        <v>83</v>
      </c>
      <c r="ED24" s="83">
        <v>18.239628636927058</v>
      </c>
      <c r="EE24" s="83">
        <v>12.485113946859293</v>
      </c>
      <c r="EF24" s="48">
        <v>30.608986207640609</v>
      </c>
      <c r="EG24" s="48">
        <v>17.904300153788299</v>
      </c>
      <c r="EH24" s="22">
        <v>41729</v>
      </c>
      <c r="EI24">
        <v>251</v>
      </c>
      <c r="EJ24" s="83">
        <v>9.4142600134227816</v>
      </c>
      <c r="EK24">
        <v>9.4541099774482227</v>
      </c>
      <c r="EL24" s="22">
        <v>41729</v>
      </c>
      <c r="EM24" s="82">
        <v>251</v>
      </c>
      <c r="EN24" s="83">
        <v>9.4142600134227816</v>
      </c>
      <c r="EO24" s="83">
        <v>9.4541099774482227</v>
      </c>
      <c r="EP24" s="48">
        <v>-1.5363507300330759</v>
      </c>
      <c r="EQ24" s="48">
        <v>-1.9264044651146395</v>
      </c>
      <c r="ES24" s="11">
        <v>42004</v>
      </c>
      <c r="ET24" s="2">
        <v>139</v>
      </c>
      <c r="EU24" s="2">
        <v>374835.0967502594</v>
      </c>
      <c r="EV24" s="2">
        <v>127124.69698524475</v>
      </c>
      <c r="EW24" s="2">
        <v>139247.71441459656</v>
      </c>
      <c r="EX24" s="2">
        <v>24612.766211628914</v>
      </c>
      <c r="EY24" s="12">
        <v>2.6918581631740417</v>
      </c>
      <c r="EZ24" s="12">
        <v>5.6575402056517126</v>
      </c>
      <c r="FB24" s="11">
        <v>42004</v>
      </c>
      <c r="FC24" s="2">
        <v>197</v>
      </c>
      <c r="FD24" s="2">
        <v>430825.11598205566</v>
      </c>
      <c r="FE24" s="2">
        <v>97952.360725402832</v>
      </c>
      <c r="FF24" s="2">
        <v>110991.35440731049</v>
      </c>
      <c r="FG24" s="2">
        <v>27847.834270238876</v>
      </c>
      <c r="FH24" s="12">
        <v>3.8816096828680489</v>
      </c>
      <c r="FI24" s="12">
        <v>3.9856368481023141</v>
      </c>
      <c r="FK24" s="11">
        <v>42004</v>
      </c>
      <c r="FL24" s="2">
        <v>55</v>
      </c>
      <c r="FM24" s="2">
        <v>83250.917022705078</v>
      </c>
      <c r="FN24" s="2">
        <v>6249.0234650373459</v>
      </c>
      <c r="FO24" s="2">
        <v>11324.279849052429</v>
      </c>
      <c r="FP24" s="2">
        <v>6993.7106947898865</v>
      </c>
      <c r="FQ24" s="12">
        <v>7.3515418315692003</v>
      </c>
      <c r="FR24" s="12">
        <v>1.6192090784493978</v>
      </c>
    </row>
    <row r="25" spans="1:174">
      <c r="C25" s="12"/>
      <c r="D25" s="2">
        <f>J24-J25-K24+K25</f>
        <v>21330.40430676192</v>
      </c>
      <c r="E25" s="2">
        <f t="shared" si="12"/>
        <v>31507.681609623134</v>
      </c>
      <c r="F25" s="2">
        <f t="shared" si="13"/>
        <v>11.548171722683941</v>
      </c>
      <c r="G25" s="11">
        <v>42094</v>
      </c>
      <c r="H25" s="2">
        <v>403</v>
      </c>
      <c r="I25" s="2">
        <v>953732.19542789459</v>
      </c>
      <c r="J25" s="2">
        <v>221269.29638863355</v>
      </c>
      <c r="K25" s="2">
        <v>272836.96819067001</v>
      </c>
      <c r="L25" s="2">
        <v>60966.977748990059</v>
      </c>
      <c r="M25" s="12">
        <v>3.4956120563595552</v>
      </c>
      <c r="N25" s="12">
        <v>4.4751598039512412</v>
      </c>
      <c r="P25" s="41">
        <v>42185</v>
      </c>
      <c r="Q25" s="4">
        <v>80</v>
      </c>
      <c r="R25" s="4">
        <v>183767.66882324219</v>
      </c>
      <c r="S25" s="4">
        <v>52216.888326644897</v>
      </c>
      <c r="T25" s="4">
        <v>10191.537229537964</v>
      </c>
      <c r="U25" s="37">
        <v>3.5193148177209634</v>
      </c>
      <c r="V25" s="37">
        <v>5.1235537044701713</v>
      </c>
      <c r="X25" s="41">
        <v>42094</v>
      </c>
      <c r="Y25" s="4">
        <v>322</v>
      </c>
      <c r="Z25" s="4">
        <v>771303.71026706696</v>
      </c>
      <c r="AA25" s="4">
        <v>216399.60837507248</v>
      </c>
      <c r="AB25" s="4">
        <v>51160.77995121479</v>
      </c>
      <c r="AC25" s="37">
        <v>3.5642564977761531</v>
      </c>
      <c r="AD25" s="37">
        <v>4.2297949441236806</v>
      </c>
      <c r="AF25" s="22">
        <v>42094</v>
      </c>
      <c r="AG25">
        <v>266</v>
      </c>
      <c r="AH25" s="4">
        <v>678364.76165485382</v>
      </c>
      <c r="AI25" s="4">
        <v>189968.51987457275</v>
      </c>
      <c r="AJ25" s="4">
        <v>44523.494359135628</v>
      </c>
      <c r="AK25" s="37">
        <v>3.5709325003045032</v>
      </c>
      <c r="AL25" s="37">
        <v>4.2667028410269809</v>
      </c>
      <c r="AN25" s="22">
        <v>41729</v>
      </c>
      <c r="AO25" s="82">
        <v>384</v>
      </c>
      <c r="AP25" s="83">
        <v>12.298381912852175</v>
      </c>
      <c r="AQ25" s="83">
        <v>9.7726045111903517</v>
      </c>
      <c r="AR25" s="48">
        <v>-6.3317680212941818</v>
      </c>
      <c r="AS25" s="48">
        <v>-8.8358903589297313</v>
      </c>
      <c r="AT25" s="48"/>
      <c r="AU25" s="48">
        <v>28.106523918044889</v>
      </c>
      <c r="AV25" s="48"/>
      <c r="AW25" s="48">
        <v>11.542882661017174</v>
      </c>
      <c r="AX25" s="48">
        <v>-2.197330738779224</v>
      </c>
      <c r="AY25" s="48">
        <v>3.4093114977246985</v>
      </c>
      <c r="AZ25" s="48">
        <v>2.3645971531077725</v>
      </c>
      <c r="BB25" s="14">
        <v>40999</v>
      </c>
      <c r="BC25" s="2">
        <v>383</v>
      </c>
      <c r="BD25" s="2">
        <v>960669.7900646925</v>
      </c>
      <c r="BE25" s="2">
        <v>67901.044364440255</v>
      </c>
      <c r="BF25" s="2">
        <v>114578.06145251892</v>
      </c>
      <c r="BG25" s="12">
        <f t="shared" si="9"/>
        <v>11.926893365180465</v>
      </c>
      <c r="BH25" s="12">
        <f t="shared" si="10"/>
        <v>168.74270863575023</v>
      </c>
      <c r="BI25" s="12">
        <f t="shared" si="11"/>
        <v>7.0680940596526645</v>
      </c>
      <c r="BK25" s="22">
        <v>40999</v>
      </c>
      <c r="BL25">
        <v>377</v>
      </c>
      <c r="BM25" s="12">
        <v>-5.2291204470553581</v>
      </c>
      <c r="BO25" s="22">
        <v>40999</v>
      </c>
      <c r="BP25">
        <v>211</v>
      </c>
      <c r="BQ25" s="2">
        <v>159981.6241569519</v>
      </c>
      <c r="BR25" s="2">
        <v>98663.631824493408</v>
      </c>
      <c r="BS25" s="2">
        <v>57056.702014425769</v>
      </c>
      <c r="BT25" s="2">
        <v>521482.7982711792</v>
      </c>
      <c r="BU25" s="12">
        <f t="shared" si="0"/>
        <v>61.671852842110333</v>
      </c>
      <c r="BV25" s="12">
        <f t="shared" si="1"/>
        <v>18.919824805647142</v>
      </c>
      <c r="BW25" s="12">
        <f t="shared" si="2"/>
        <v>10.941243355213299</v>
      </c>
      <c r="BY25" s="22">
        <v>40999</v>
      </c>
      <c r="BZ25">
        <v>496</v>
      </c>
      <c r="CA25" s="2">
        <v>1094033.0815991163</v>
      </c>
      <c r="CB25" s="2">
        <v>76130.744466423988</v>
      </c>
      <c r="CC25" s="12">
        <f t="shared" si="3"/>
        <v>6.9587241690302353</v>
      </c>
      <c r="CE25" s="22">
        <v>39903</v>
      </c>
      <c r="CF25">
        <v>404</v>
      </c>
      <c r="CG25" s="2">
        <v>-157051.17524340004</v>
      </c>
      <c r="CH25" s="2">
        <v>1537520.919418335</v>
      </c>
      <c r="CI25" s="2">
        <v>188331.20897912979</v>
      </c>
      <c r="CJ25" s="12">
        <f t="shared" si="4"/>
        <v>10.214571604190896</v>
      </c>
      <c r="CK25" s="12">
        <f t="shared" si="5"/>
        <v>83.39094518360146</v>
      </c>
      <c r="CM25" s="22">
        <v>39903</v>
      </c>
      <c r="CN25">
        <v>403</v>
      </c>
      <c r="CO25" s="12">
        <v>-2.507409049813103</v>
      </c>
      <c r="CQ25" s="22">
        <v>39903</v>
      </c>
      <c r="CR25">
        <v>345</v>
      </c>
      <c r="CS25" s="2">
        <v>-98737.263854525983</v>
      </c>
      <c r="CT25" s="2">
        <v>1412236.9710235596</v>
      </c>
      <c r="CU25" s="2">
        <v>149762.76493310928</v>
      </c>
      <c r="CV25" s="12">
        <f t="shared" si="6"/>
        <v>6.9915507015060854</v>
      </c>
      <c r="CW25" s="12">
        <f t="shared" si="7"/>
        <v>65.929113887972377</v>
      </c>
      <c r="CY25" s="22">
        <v>39903</v>
      </c>
      <c r="CZ25">
        <v>344</v>
      </c>
      <c r="DA25" s="12">
        <v>-13.14157539702534</v>
      </c>
      <c r="DC25" s="11">
        <f ca="1">VLOOKUP($CE25,INDIRECT(VLOOKUP('Sector Charts'!$H$1,'Sector Charts'!$A$159:$B$175,2,FALSE) &amp; "3"),MATCH(DC$4,$DC$4:$DI$4,0),FALSE)</f>
        <v>39903</v>
      </c>
      <c r="DD25" s="2">
        <f ca="1">VLOOKUP($CE25,INDIRECT(VLOOKUP('Sector Charts'!$H$1,'Sector Charts'!$A$159:$B$175,2,FALSE) &amp; "3"),MATCH(DD$4,$DC$4:$DI$4,0),FALSE)</f>
        <v>14</v>
      </c>
      <c r="DE25" s="2">
        <f ca="1">VLOOKUP($CE25,INDIRECT(VLOOKUP('Sector Charts'!$H$1,'Sector Charts'!$A$159:$B$175,2,FALSE) &amp; "3"),MATCH(DE$4,$DC$4:$DI$4,0),FALSE)</f>
        <v>-4136.005012512207</v>
      </c>
      <c r="DF25" s="2">
        <f ca="1">VLOOKUP($CE25,INDIRECT(VLOOKUP('Sector Charts'!$H$1,'Sector Charts'!$A$159:$B$175,2,FALSE) &amp; "3"),MATCH(DF$4,$DC$4:$DI$4,0),FALSE)</f>
        <v>85110.302276611328</v>
      </c>
      <c r="DG25" s="2">
        <f ca="1">VLOOKUP($CE25,INDIRECT(VLOOKUP('Sector Charts'!$H$1,'Sector Charts'!$A$159:$B$175,2,FALSE) &amp; "3"),MATCH(DG$4,$DC$4:$DI$4,0),FALSE)</f>
        <v>6291.1710433959961</v>
      </c>
      <c r="DH25" s="12">
        <f ca="1">VLOOKUP($CE25,INDIRECT(VLOOKUP('Sector Charts'!$H$1,'Sector Charts'!$A$159:$B$175,2,FALSE) &amp; "3"),MATCH(DH$4,$DC$4:$DI$4,0),FALSE)</f>
        <v>4.8595820974410975</v>
      </c>
      <c r="DI25" s="12">
        <f ca="1">VLOOKUP($CE25,INDIRECT(VLOOKUP('Sector Charts'!$H$1,'Sector Charts'!$A$159:$B$175,2,FALSE) &amp; "3"),MATCH(DI$4,$DC$4:$DI$4,0),FALSE)</f>
        <v>65.743006889852055</v>
      </c>
      <c r="DK25" s="11">
        <f ca="1">VLOOKUP($CE25,INDIRECT(VLOOKUP('Sector Charts'!$H$1,'Sector Charts'!$A$159:$B$175,2,FALSE) &amp; "3"),MATCH(DK$4,$DC$4:$DI$4,0),FALSE)</f>
        <v>39903</v>
      </c>
      <c r="DL25" s="2">
        <f ca="1">VLOOKUP($CE25,INDIRECT(VLOOKUP('Sector Charts'!$H$1,'Sector Charts'!$A$159:$B$175,2,FALSE) &amp; "3"),9,FALSE)</f>
        <v>14</v>
      </c>
      <c r="DM25" s="12">
        <f ca="1">VLOOKUP($CE25,INDIRECT(VLOOKUP('Sector Charts'!$H$1,'Sector Charts'!$A$159:$B$175,2,FALSE) &amp; "3"),10,FALSE)</f>
        <v>-16.170091991769663</v>
      </c>
      <c r="DP25" s="22">
        <v>39903</v>
      </c>
      <c r="DQ25">
        <v>405</v>
      </c>
      <c r="DR25" s="12">
        <v>-1.8341006299061435</v>
      </c>
      <c r="DS25" s="12">
        <v>-2.272590837439048</v>
      </c>
      <c r="DU25" s="22">
        <v>41729</v>
      </c>
      <c r="DV25" s="82">
        <v>304</v>
      </c>
      <c r="DW25" s="83">
        <v>7.8711734333804406</v>
      </c>
      <c r="DX25" s="83">
        <v>8.6104224101273061</v>
      </c>
      <c r="DY25" s="48">
        <v>-5.8594380650800471</v>
      </c>
      <c r="DZ25" s="48">
        <v>-8.9394369574633537</v>
      </c>
      <c r="EB25" s="139">
        <v>41912</v>
      </c>
      <c r="EC25" s="82">
        <v>87</v>
      </c>
      <c r="ED25" s="83">
        <v>22.241284999270565</v>
      </c>
      <c r="EE25" s="83">
        <v>15.711436703797578</v>
      </c>
      <c r="EF25" s="48">
        <v>71.280820690201367</v>
      </c>
      <c r="EG25" s="48">
        <v>86.888923818901347</v>
      </c>
      <c r="EH25" s="22">
        <v>41820</v>
      </c>
      <c r="EI25">
        <v>262</v>
      </c>
      <c r="EJ25" s="83">
        <v>5.7290995105054643</v>
      </c>
      <c r="EK25">
        <v>9.6931419435616561</v>
      </c>
      <c r="EL25" s="22">
        <v>41820</v>
      </c>
      <c r="EM25" s="82">
        <v>262</v>
      </c>
      <c r="EN25" s="83">
        <v>5.7290995105054643</v>
      </c>
      <c r="EO25" s="83">
        <v>9.6931419435616561</v>
      </c>
      <c r="EP25" s="48">
        <v>-5.8594380650800471</v>
      </c>
      <c r="EQ25" s="48">
        <v>-8.9394369574633537</v>
      </c>
      <c r="ES25" s="11">
        <v>42094</v>
      </c>
      <c r="ET25" s="2">
        <v>143</v>
      </c>
      <c r="EU25" s="2">
        <v>425858.91841983795</v>
      </c>
      <c r="EV25" s="2">
        <v>122404.21918797493</v>
      </c>
      <c r="EW25" s="2">
        <v>147077.99178791046</v>
      </c>
      <c r="EX25" s="2">
        <v>26106.435171723366</v>
      </c>
      <c r="EY25" s="12">
        <v>2.8954632385376557</v>
      </c>
      <c r="EZ25" s="12">
        <v>5.6337830431638132</v>
      </c>
      <c r="FB25" s="11">
        <v>42094</v>
      </c>
      <c r="FC25" s="2">
        <v>203</v>
      </c>
      <c r="FD25" s="2">
        <v>442044.21288299561</v>
      </c>
      <c r="FE25" s="2">
        <v>94664.816810376942</v>
      </c>
      <c r="FF25" s="2">
        <v>115527.1493268013</v>
      </c>
      <c r="FG25" s="2">
        <v>27807.955287456512</v>
      </c>
      <c r="FH25" s="12">
        <v>3.8263232102485989</v>
      </c>
      <c r="FI25" s="12">
        <v>4.1544640061656297</v>
      </c>
      <c r="FK25" s="11">
        <v>42094</v>
      </c>
      <c r="FL25" s="2">
        <v>57</v>
      </c>
      <c r="FM25" s="2">
        <v>85829.064125061035</v>
      </c>
      <c r="FN25" s="2">
        <v>4200.2603902816772</v>
      </c>
      <c r="FO25" s="2">
        <v>10231.827075958252</v>
      </c>
      <c r="FP25" s="2">
        <v>7052.5872898101807</v>
      </c>
      <c r="FQ25" s="12">
        <v>8.3884396684863631</v>
      </c>
      <c r="FR25" s="12">
        <v>1.4507905617476788</v>
      </c>
    </row>
    <row r="26" spans="1:174">
      <c r="C26" s="12"/>
      <c r="D26" s="2"/>
      <c r="E26" s="2"/>
      <c r="F26" s="2"/>
      <c r="G26" s="11">
        <v>42185</v>
      </c>
      <c r="H26" s="2">
        <v>399</v>
      </c>
      <c r="I26" s="2">
        <v>957123.28469395638</v>
      </c>
      <c r="J26" s="2">
        <v>193527.63281321526</v>
      </c>
      <c r="K26" s="2">
        <v>270194.46101373434</v>
      </c>
      <c r="L26" s="2">
        <v>62217.555925130844</v>
      </c>
      <c r="M26" s="12">
        <v>3.5423497621045033</v>
      </c>
      <c r="N26" s="12">
        <v>4.3427366600332444</v>
      </c>
      <c r="P26" s="41">
        <v>42277</v>
      </c>
      <c r="Q26" s="4">
        <v>78</v>
      </c>
      <c r="R26" s="4">
        <v>184259.48815917969</v>
      </c>
      <c r="S26" s="4">
        <v>45008.533761978149</v>
      </c>
      <c r="T26" s="4">
        <v>10380.235104560852</v>
      </c>
      <c r="U26" s="37">
        <v>4.0938789326844622</v>
      </c>
      <c r="V26" s="37">
        <v>4.3359840416526181</v>
      </c>
      <c r="X26" s="41">
        <v>42185</v>
      </c>
      <c r="Y26" s="4">
        <v>320</v>
      </c>
      <c r="Z26" s="4">
        <v>774508.44387364388</v>
      </c>
      <c r="AA26" s="4">
        <v>218113.17868989706</v>
      </c>
      <c r="AB26" s="4">
        <v>52140.224696874619</v>
      </c>
      <c r="AC26" s="37">
        <v>3.550947487564716</v>
      </c>
      <c r="AD26" s="37">
        <v>4.1832036581724044</v>
      </c>
      <c r="AF26" s="22">
        <v>42185</v>
      </c>
      <c r="AG26">
        <v>264</v>
      </c>
      <c r="AH26" s="4">
        <v>687572.93061828613</v>
      </c>
      <c r="AI26" s="4">
        <v>192950.58113098145</v>
      </c>
      <c r="AJ26" s="4">
        <v>45778.695064306259</v>
      </c>
      <c r="AK26" s="37">
        <v>3.5634664927572213</v>
      </c>
      <c r="AL26" s="37">
        <v>4.2148554225921</v>
      </c>
      <c r="AN26" s="22">
        <v>41820</v>
      </c>
      <c r="AO26" s="82">
        <v>402</v>
      </c>
      <c r="AP26" s="83">
        <v>9.0703760944058409</v>
      </c>
      <c r="AQ26" s="83">
        <v>9.7134292044676727</v>
      </c>
      <c r="AR26" s="48">
        <v>4.1779489250864943</v>
      </c>
      <c r="AS26" s="48">
        <v>5.2357525633987212</v>
      </c>
      <c r="AT26" s="48"/>
      <c r="AU26" s="48">
        <v>25.63716154982113</v>
      </c>
      <c r="AV26" s="48"/>
      <c r="AW26" s="48">
        <v>-10.606926649351877</v>
      </c>
      <c r="AX26" s="48">
        <v>-1.82556959191712</v>
      </c>
      <c r="AY26" s="48">
        <v>0.45491162916955208</v>
      </c>
      <c r="AZ26" s="48">
        <v>2.3691578506427113</v>
      </c>
      <c r="BB26" s="14">
        <v>41090</v>
      </c>
      <c r="BC26" s="2">
        <v>402</v>
      </c>
      <c r="BD26" s="2">
        <v>1015949.1648401022</v>
      </c>
      <c r="BE26" s="2">
        <v>74431.856973716058</v>
      </c>
      <c r="BF26" s="2">
        <v>114578.71468248218</v>
      </c>
      <c r="BG26" s="12">
        <f t="shared" si="9"/>
        <v>11.277996837618884</v>
      </c>
      <c r="BH26" s="12">
        <f t="shared" si="10"/>
        <v>153.93773491764836</v>
      </c>
      <c r="BI26" s="12">
        <f t="shared" si="11"/>
        <v>7.3263367449522638</v>
      </c>
      <c r="BK26" s="22">
        <v>41090</v>
      </c>
      <c r="BL26">
        <v>395</v>
      </c>
      <c r="BM26" s="12">
        <v>-5.7058630206514689</v>
      </c>
      <c r="BO26" s="22">
        <v>41090</v>
      </c>
      <c r="BP26">
        <v>236</v>
      </c>
      <c r="BQ26" s="2">
        <v>168420.41413497925</v>
      </c>
      <c r="BR26" s="2">
        <v>107877.46195220947</v>
      </c>
      <c r="BS26" s="2">
        <v>61042.76793368347</v>
      </c>
      <c r="BT26" s="2">
        <v>545380.41226196289</v>
      </c>
      <c r="BU26" s="12">
        <f t="shared" si="0"/>
        <v>64.052485861810027</v>
      </c>
      <c r="BV26" s="12">
        <f t="shared" si="1"/>
        <v>19.780223038225405</v>
      </c>
      <c r="BW26" s="12">
        <f t="shared" si="2"/>
        <v>11.192695329945726</v>
      </c>
      <c r="BY26" s="22">
        <v>41090</v>
      </c>
      <c r="BZ26">
        <v>505</v>
      </c>
      <c r="CA26" s="2">
        <v>1127515.0211633444</v>
      </c>
      <c r="CB26" s="2">
        <v>77962.291621208191</v>
      </c>
      <c r="CC26" s="12">
        <f t="shared" si="3"/>
        <v>6.9145235458387484</v>
      </c>
      <c r="CE26" s="22">
        <v>39994</v>
      </c>
      <c r="CF26">
        <v>412</v>
      </c>
      <c r="CG26" s="2">
        <v>-149506.49324800819</v>
      </c>
      <c r="CH26" s="2">
        <v>1542145.0478515625</v>
      </c>
      <c r="CI26" s="2">
        <v>194780.61069738865</v>
      </c>
      <c r="CJ26" s="12">
        <f t="shared" si="4"/>
        <v>9.6947101996853657</v>
      </c>
      <c r="CK26" s="12">
        <f t="shared" si="5"/>
        <v>76.756353064464733</v>
      </c>
      <c r="CM26" s="22">
        <v>39994</v>
      </c>
      <c r="CN26">
        <v>411</v>
      </c>
      <c r="CO26" s="12">
        <v>-13.573370722925759</v>
      </c>
      <c r="CQ26" s="22">
        <v>39994</v>
      </c>
      <c r="CR26">
        <v>347</v>
      </c>
      <c r="CS26" s="2">
        <v>-95010.238945089281</v>
      </c>
      <c r="CT26" s="2">
        <v>1409711.2646026611</v>
      </c>
      <c r="CU26" s="2">
        <v>157552.55967581272</v>
      </c>
      <c r="CV26" s="12">
        <f t="shared" si="6"/>
        <v>6.7396949524886365</v>
      </c>
      <c r="CW26" s="12">
        <f t="shared" si="7"/>
        <v>60.303837107176584</v>
      </c>
      <c r="CY26" s="22">
        <v>39994</v>
      </c>
      <c r="CZ26">
        <v>346</v>
      </c>
      <c r="DA26" s="12">
        <v>-18.864612908691591</v>
      </c>
      <c r="DC26" s="11">
        <f ca="1">VLOOKUP($CE26,INDIRECT(VLOOKUP('Sector Charts'!$H$1,'Sector Charts'!$A$159:$B$175,2,FALSE) &amp; "3"),MATCH(DC$4,$DC$4:$DI$4,0),FALSE)</f>
        <v>39994</v>
      </c>
      <c r="DD26" s="2">
        <f ca="1">VLOOKUP($CE26,INDIRECT(VLOOKUP('Sector Charts'!$H$1,'Sector Charts'!$A$159:$B$175,2,FALSE) &amp; "3"),MATCH(DD$4,$DC$4:$DI$4,0),FALSE)</f>
        <v>15</v>
      </c>
      <c r="DE26" s="2">
        <f ca="1">VLOOKUP($CE26,INDIRECT(VLOOKUP('Sector Charts'!$H$1,'Sector Charts'!$A$159:$B$175,2,FALSE) &amp; "3"),MATCH(DE$4,$DC$4:$DI$4,0),FALSE)</f>
        <v>-3644.2280025482178</v>
      </c>
      <c r="DF26" s="2">
        <f ca="1">VLOOKUP($CE26,INDIRECT(VLOOKUP('Sector Charts'!$H$1,'Sector Charts'!$A$159:$B$175,2,FALSE) &amp; "3"),MATCH(DF$4,$DC$4:$DI$4,0),FALSE)</f>
        <v>81291.275527954102</v>
      </c>
      <c r="DG26" s="2">
        <f ca="1">VLOOKUP($CE26,INDIRECT(VLOOKUP('Sector Charts'!$H$1,'Sector Charts'!$A$159:$B$175,2,FALSE) &amp; "3"),MATCH(DG$4,$DC$4:$DI$4,0),FALSE)</f>
        <v>5622.2537002563477</v>
      </c>
      <c r="DH26" s="12">
        <f ca="1">VLOOKUP($CE26,INDIRECT(VLOOKUP('Sector Charts'!$H$1,'Sector Charts'!$A$159:$B$175,2,FALSE) &amp; "3"),MATCH(DH$4,$DC$4:$DI$4,0),FALSE)</f>
        <v>4.4829263397337833</v>
      </c>
      <c r="DI26" s="12">
        <f ca="1">VLOOKUP($CE26,INDIRECT(VLOOKUP('Sector Charts'!$H$1,'Sector Charts'!$A$159:$B$175,2,FALSE) &amp; "3"),MATCH(DI$4,$DC$4:$DI$4,0),FALSE)</f>
        <v>64.81792172384641</v>
      </c>
      <c r="DK26" s="11">
        <f ca="1">VLOOKUP($CE26,INDIRECT(VLOOKUP('Sector Charts'!$H$1,'Sector Charts'!$A$159:$B$175,2,FALSE) &amp; "3"),MATCH(DK$4,$DC$4:$DI$4,0),FALSE)</f>
        <v>39994</v>
      </c>
      <c r="DL26" s="2">
        <f ca="1">VLOOKUP($CE26,INDIRECT(VLOOKUP('Sector Charts'!$H$1,'Sector Charts'!$A$159:$B$175,2,FALSE) &amp; "3"),9,FALSE)</f>
        <v>15</v>
      </c>
      <c r="DM26" s="12">
        <f ca="1">VLOOKUP($CE26,INDIRECT(VLOOKUP('Sector Charts'!$H$1,'Sector Charts'!$A$159:$B$175,2,FALSE) &amp; "3"),10,FALSE)</f>
        <v>-24.979471750385727</v>
      </c>
      <c r="DP26" s="22">
        <v>39994</v>
      </c>
      <c r="DQ26">
        <v>411</v>
      </c>
      <c r="DR26" s="12">
        <v>10.879778837663356</v>
      </c>
      <c r="DS26" s="12">
        <v>-15.78896115223788</v>
      </c>
      <c r="DU26" s="22">
        <v>41820</v>
      </c>
      <c r="DV26" s="82">
        <v>319</v>
      </c>
      <c r="DW26" s="83">
        <v>6.0863073565989412</v>
      </c>
      <c r="DX26" s="83">
        <v>8.9779078074174521</v>
      </c>
      <c r="DY26" s="48">
        <v>4.465898520109457</v>
      </c>
      <c r="DZ26" s="48">
        <v>5.6642333034005121</v>
      </c>
      <c r="EB26" s="139">
        <v>42004</v>
      </c>
      <c r="EC26" s="82">
        <v>79</v>
      </c>
      <c r="ED26" s="83">
        <v>3.9187024339208789</v>
      </c>
      <c r="EE26" s="83">
        <v>30.632665333386043</v>
      </c>
      <c r="EF26" s="48">
        <v>26.662157537271725</v>
      </c>
      <c r="EG26" s="48">
        <v>28.441643194160626</v>
      </c>
      <c r="EH26" s="22">
        <v>41912</v>
      </c>
      <c r="EI26">
        <v>253</v>
      </c>
      <c r="EJ26" s="83">
        <v>10.714981182568595</v>
      </c>
      <c r="EK26">
        <v>9.6216834084658309</v>
      </c>
      <c r="EL26" s="22">
        <v>41912</v>
      </c>
      <c r="EM26" s="82">
        <v>253</v>
      </c>
      <c r="EN26" s="83">
        <v>10.714981182568595</v>
      </c>
      <c r="EO26" s="83">
        <v>9.6216834084658309</v>
      </c>
      <c r="EP26" s="48">
        <v>4.465898520109457</v>
      </c>
      <c r="EQ26" s="48">
        <v>5.6642333034005121</v>
      </c>
      <c r="ES26" s="11">
        <v>42185</v>
      </c>
      <c r="ET26" s="2">
        <v>153</v>
      </c>
      <c r="EU26" s="2">
        <v>436024.62702941895</v>
      </c>
      <c r="EV26" s="2">
        <v>116953.25342178345</v>
      </c>
      <c r="EW26" s="2">
        <v>153108.63941091299</v>
      </c>
      <c r="EX26" s="2">
        <v>27979.362087726593</v>
      </c>
      <c r="EY26" s="12">
        <v>2.8478120418745019</v>
      </c>
      <c r="EZ26" s="12">
        <v>5.4721990776936087</v>
      </c>
      <c r="FB26" s="11">
        <v>42185</v>
      </c>
      <c r="FC26" s="2">
        <v>187</v>
      </c>
      <c r="FD26" s="2">
        <v>430325.80501866341</v>
      </c>
      <c r="FE26" s="2">
        <v>79731.318428754807</v>
      </c>
      <c r="FF26" s="2">
        <v>104442.55804157257</v>
      </c>
      <c r="FG26" s="2">
        <v>26973.54661822319</v>
      </c>
      <c r="FH26" s="12">
        <v>4.120215102806803</v>
      </c>
      <c r="FI26" s="12">
        <v>3.8720365371238099</v>
      </c>
      <c r="FK26" s="11">
        <v>42185</v>
      </c>
      <c r="FL26" s="2">
        <v>59</v>
      </c>
      <c r="FM26" s="2">
        <v>90772.852645874023</v>
      </c>
      <c r="FN26" s="2">
        <v>-3156.939037322998</v>
      </c>
      <c r="FO26" s="2">
        <v>12643.263561248779</v>
      </c>
      <c r="FP26" s="2">
        <v>7264.6472191810608</v>
      </c>
      <c r="FQ26" s="12">
        <v>7.179542861393009</v>
      </c>
      <c r="FR26" s="12">
        <v>1.7403823172399067</v>
      </c>
    </row>
    <row r="27" spans="1:174">
      <c r="C27" s="12"/>
      <c r="D27" s="2"/>
      <c r="E27" s="2"/>
      <c r="F27" s="2"/>
      <c r="G27" s="11">
        <v>42277</v>
      </c>
      <c r="H27" s="2">
        <v>392</v>
      </c>
      <c r="I27" s="2">
        <v>1042713.2913208008</v>
      </c>
      <c r="J27" s="2">
        <v>164320.96468400955</v>
      </c>
      <c r="K27" s="2">
        <v>269174.77035522461</v>
      </c>
      <c r="L27" s="2">
        <v>65923.275753438473</v>
      </c>
      <c r="M27" s="12">
        <v>3.8737408039570451</v>
      </c>
      <c r="N27" s="12">
        <v>4.0831522292971734</v>
      </c>
      <c r="P27" s="41">
        <v>42369</v>
      </c>
      <c r="Q27" s="4">
        <v>73</v>
      </c>
      <c r="R27" s="4">
        <v>167593.18637084961</v>
      </c>
      <c r="S27" s="4">
        <v>40345.859798431396</v>
      </c>
      <c r="T27" s="4">
        <v>9964.1543550491333</v>
      </c>
      <c r="U27" s="37">
        <v>4.1539128725511869</v>
      </c>
      <c r="V27" s="37">
        <v>4.0491002408033703</v>
      </c>
      <c r="X27" s="41">
        <v>42277</v>
      </c>
      <c r="Y27" s="4">
        <v>315</v>
      </c>
      <c r="Z27" s="4">
        <v>859733.96221923828</v>
      </c>
      <c r="AA27" s="4">
        <v>224298.1215877533</v>
      </c>
      <c r="AB27" s="4">
        <v>55657.533645093441</v>
      </c>
      <c r="AC27" s="37">
        <v>3.8329967105091436</v>
      </c>
      <c r="AD27" s="37">
        <v>4.0299687553173955</v>
      </c>
      <c r="AF27" s="22">
        <v>42277</v>
      </c>
      <c r="AG27">
        <v>261</v>
      </c>
      <c r="AH27" s="4">
        <v>775960.73059844971</v>
      </c>
      <c r="AI27" s="4">
        <v>200648.92971897125</v>
      </c>
      <c r="AJ27" s="4">
        <v>49860.14699691534</v>
      </c>
      <c r="AK27" s="37">
        <v>3.8672557670018959</v>
      </c>
      <c r="AL27" s="37">
        <v>4.0242346203147905</v>
      </c>
      <c r="AN27" s="22">
        <v>41912</v>
      </c>
      <c r="AO27" s="82">
        <v>397</v>
      </c>
      <c r="AP27" s="83">
        <v>12.76781516206109</v>
      </c>
      <c r="AQ27" s="83">
        <v>10.688315538565995</v>
      </c>
      <c r="AR27" s="48">
        <v>-2.3866568377275743</v>
      </c>
      <c r="AS27" s="48">
        <v>-1.491751400435104</v>
      </c>
      <c r="AT27" s="48"/>
      <c r="AU27" s="48">
        <v>23.557573734237323</v>
      </c>
      <c r="AV27" s="48"/>
      <c r="AW27" s="48">
        <v>-2.7855458900113539</v>
      </c>
      <c r="AX27" s="48">
        <v>1.0541200836864384</v>
      </c>
      <c r="AY27" s="48">
        <v>1.1459009318134816</v>
      </c>
      <c r="AZ27" s="48">
        <v>0.67399531736682672</v>
      </c>
      <c r="BB27" s="14">
        <v>41182</v>
      </c>
      <c r="BC27" s="2">
        <v>407</v>
      </c>
      <c r="BD27" s="2">
        <v>1040699.5259399414</v>
      </c>
      <c r="BE27" s="2">
        <v>81620.721093380824</v>
      </c>
      <c r="BF27" s="2">
        <v>124045.47712416574</v>
      </c>
      <c r="BG27" s="12">
        <f t="shared" si="9"/>
        <v>11.919432461750192</v>
      </c>
      <c r="BH27" s="12">
        <f t="shared" si="10"/>
        <v>151.97792357439172</v>
      </c>
      <c r="BI27" s="12">
        <f t="shared" si="11"/>
        <v>7.8428709785048127</v>
      </c>
      <c r="BK27" s="22">
        <v>41182</v>
      </c>
      <c r="BL27">
        <v>404</v>
      </c>
      <c r="BM27" s="12">
        <v>10.183193537809476</v>
      </c>
      <c r="BO27" s="22">
        <v>41182</v>
      </c>
      <c r="BP27">
        <v>237</v>
      </c>
      <c r="BQ27" s="2">
        <v>165830.62184143066</v>
      </c>
      <c r="BR27" s="2">
        <v>99863.317080885172</v>
      </c>
      <c r="BS27" s="2">
        <v>59071.749862069264</v>
      </c>
      <c r="BT27" s="2">
        <v>515192.32835388184</v>
      </c>
      <c r="BU27" s="12">
        <f t="shared" si="0"/>
        <v>60.220070317516949</v>
      </c>
      <c r="BV27" s="12">
        <f t="shared" si="1"/>
        <v>19.383696453703749</v>
      </c>
      <c r="BW27" s="12">
        <f t="shared" si="2"/>
        <v>11.465960692934331</v>
      </c>
      <c r="BY27" s="22">
        <v>41182</v>
      </c>
      <c r="BZ27">
        <v>504</v>
      </c>
      <c r="CA27" s="2">
        <v>1157282.2710113525</v>
      </c>
      <c r="CB27" s="2">
        <v>77384.798008561134</v>
      </c>
      <c r="CC27" s="12">
        <f t="shared" si="3"/>
        <v>6.6867695070567637</v>
      </c>
      <c r="CE27" s="22">
        <v>40086</v>
      </c>
      <c r="CF27">
        <v>423</v>
      </c>
      <c r="CG27" s="2">
        <v>-134597.27457979694</v>
      </c>
      <c r="CH27" s="2">
        <v>1543885.5423812866</v>
      </c>
      <c r="CI27" s="2">
        <v>195352.85397544503</v>
      </c>
      <c r="CJ27" s="12">
        <f t="shared" si="4"/>
        <v>8.7180863402732758</v>
      </c>
      <c r="CK27" s="12">
        <f t="shared" si="5"/>
        <v>68.899569082679079</v>
      </c>
      <c r="CM27" s="22">
        <v>40086</v>
      </c>
      <c r="CN27">
        <v>422</v>
      </c>
      <c r="CO27" s="12">
        <v>-28.855631323648211</v>
      </c>
      <c r="CQ27" s="22">
        <v>40086</v>
      </c>
      <c r="CR27">
        <v>356</v>
      </c>
      <c r="CS27" s="2">
        <v>-90586.405228648335</v>
      </c>
      <c r="CT27" s="2">
        <v>1428283.6403045654</v>
      </c>
      <c r="CU27" s="2">
        <v>161439.26367202401</v>
      </c>
      <c r="CV27" s="12">
        <f t="shared" si="6"/>
        <v>6.3423260389184177</v>
      </c>
      <c r="CW27" s="12">
        <f t="shared" si="7"/>
        <v>56.111755695740428</v>
      </c>
      <c r="CY27" s="22">
        <v>40086</v>
      </c>
      <c r="CZ27">
        <v>355</v>
      </c>
      <c r="DA27" s="12">
        <v>-25.34373018740186</v>
      </c>
      <c r="DC27" s="11">
        <f ca="1">VLOOKUP($CE27,INDIRECT(VLOOKUP('Sector Charts'!$H$1,'Sector Charts'!$A$159:$B$175,2,FALSE) &amp; "3"),MATCH(DC$4,$DC$4:$DI$4,0),FALSE)</f>
        <v>40086</v>
      </c>
      <c r="DD27" s="2">
        <f ca="1">VLOOKUP($CE27,INDIRECT(VLOOKUP('Sector Charts'!$H$1,'Sector Charts'!$A$159:$B$175,2,FALSE) &amp; "3"),MATCH(DD$4,$DC$4:$DI$4,0),FALSE)</f>
        <v>14</v>
      </c>
      <c r="DE27" s="2">
        <f ca="1">VLOOKUP($CE27,INDIRECT(VLOOKUP('Sector Charts'!$H$1,'Sector Charts'!$A$159:$B$175,2,FALSE) &amp; "3"),MATCH(DE$4,$DC$4:$DI$4,0),FALSE)</f>
        <v>-2863.8663929700851</v>
      </c>
      <c r="DF27" s="2">
        <f ca="1">VLOOKUP($CE27,INDIRECT(VLOOKUP('Sector Charts'!$H$1,'Sector Charts'!$A$159:$B$175,2,FALSE) &amp; "3"),MATCH(DF$4,$DC$4:$DI$4,0),FALSE)</f>
        <v>68906.939697265625</v>
      </c>
      <c r="DG27" s="2">
        <f ca="1">VLOOKUP($CE27,INDIRECT(VLOOKUP('Sector Charts'!$H$1,'Sector Charts'!$A$159:$B$175,2,FALSE) &amp; "3"),MATCH(DG$4,$DC$4:$DI$4,0),FALSE)</f>
        <v>7042.1798248291016</v>
      </c>
      <c r="DH27" s="12">
        <f ca="1">VLOOKUP($CE27,INDIRECT(VLOOKUP('Sector Charts'!$H$1,'Sector Charts'!$A$159:$B$175,2,FALSE) &amp; "3"),MATCH(DH$4,$DC$4:$DI$4,0),FALSE)</f>
        <v>4.1561363856124487</v>
      </c>
      <c r="DI27" s="12">
        <f ca="1">VLOOKUP($CE27,INDIRECT(VLOOKUP('Sector Charts'!$H$1,'Sector Charts'!$A$159:$B$175,2,FALSE) &amp; "3"),MATCH(DI$4,$DC$4:$DI$4,0),FALSE)</f>
        <v>40.667328358653279</v>
      </c>
      <c r="DK27" s="11">
        <f ca="1">VLOOKUP($CE27,INDIRECT(VLOOKUP('Sector Charts'!$H$1,'Sector Charts'!$A$159:$B$175,2,FALSE) &amp; "3"),MATCH(DK$4,$DC$4:$DI$4,0),FALSE)</f>
        <v>40086</v>
      </c>
      <c r="DL27" s="2">
        <f ca="1">VLOOKUP($CE27,INDIRECT(VLOOKUP('Sector Charts'!$H$1,'Sector Charts'!$A$159:$B$175,2,FALSE) &amp; "3"),9,FALSE)</f>
        <v>14</v>
      </c>
      <c r="DM27" s="12">
        <f ca="1">VLOOKUP($CE27,INDIRECT(VLOOKUP('Sector Charts'!$H$1,'Sector Charts'!$A$159:$B$175,2,FALSE) &amp; "3"),10,FALSE)</f>
        <v>-32.249457451543272</v>
      </c>
      <c r="DP27" s="22">
        <v>40086</v>
      </c>
      <c r="DQ27">
        <v>421</v>
      </c>
      <c r="DR27" s="12">
        <v>24.107716425354695</v>
      </c>
      <c r="DS27" s="12">
        <v>-27.01676364129424</v>
      </c>
      <c r="DU27" s="22">
        <v>41912</v>
      </c>
      <c r="DV27" s="82">
        <v>310</v>
      </c>
      <c r="DW27" s="83">
        <v>9.6215889773950458</v>
      </c>
      <c r="DX27" s="83">
        <v>9.2188714940259597</v>
      </c>
      <c r="DY27" s="48">
        <v>-2.9962872880035074</v>
      </c>
      <c r="DZ27" s="48">
        <v>-1.7971421778261165</v>
      </c>
      <c r="EB27" s="139">
        <v>42094</v>
      </c>
      <c r="EC27" s="82">
        <v>79</v>
      </c>
      <c r="ED27" s="83">
        <v>-19.962058943379954</v>
      </c>
      <c r="EE27" s="83">
        <v>20.121032733578701</v>
      </c>
      <c r="EF27" s="48">
        <v>23.333369142824665</v>
      </c>
      <c r="EG27" s="48">
        <v>25.582877629072364</v>
      </c>
      <c r="EH27" s="22">
        <v>42004</v>
      </c>
      <c r="EI27">
        <v>260</v>
      </c>
      <c r="EJ27" s="83">
        <v>1.7323382362467221</v>
      </c>
      <c r="EK27">
        <v>7.9958170725406008</v>
      </c>
      <c r="EL27" s="22">
        <v>42004</v>
      </c>
      <c r="EM27" s="82">
        <v>260</v>
      </c>
      <c r="EN27" s="83">
        <v>1.7323382362467221</v>
      </c>
      <c r="EO27" s="83">
        <v>7.9958170725406008</v>
      </c>
      <c r="EP27" s="48">
        <v>-2.9962872880035074</v>
      </c>
      <c r="EQ27" s="48">
        <v>-1.7971421778261165</v>
      </c>
      <c r="ES27" s="11">
        <v>42277</v>
      </c>
      <c r="ET27" s="2">
        <v>142</v>
      </c>
      <c r="EU27" s="2">
        <v>455449.3050994873</v>
      </c>
      <c r="EV27" s="2">
        <v>92988.163276672363</v>
      </c>
      <c r="EW27" s="2">
        <v>140653.90013980865</v>
      </c>
      <c r="EX27" s="2">
        <v>27571.435015201569</v>
      </c>
      <c r="EY27" s="12">
        <v>3.2380851483448021</v>
      </c>
      <c r="EZ27" s="12">
        <v>5.1014356003689629</v>
      </c>
      <c r="FB27" s="11">
        <v>42277</v>
      </c>
      <c r="FC27" s="2">
        <v>186</v>
      </c>
      <c r="FD27" s="2">
        <v>483244.48225402832</v>
      </c>
      <c r="FE27" s="2">
        <v>83138.908932685852</v>
      </c>
      <c r="FF27" s="2">
        <v>114898.38320922852</v>
      </c>
      <c r="FG27" s="2">
        <v>30495.959622323513</v>
      </c>
      <c r="FH27" s="12">
        <v>4.2058423169806156</v>
      </c>
      <c r="FI27" s="12">
        <v>3.7676592123082799</v>
      </c>
      <c r="FK27" s="11">
        <v>42277</v>
      </c>
      <c r="FL27" s="2">
        <v>64</v>
      </c>
      <c r="FM27" s="2">
        <v>104019.50396728516</v>
      </c>
      <c r="FN27" s="2">
        <v>-11806.107525348663</v>
      </c>
      <c r="FO27" s="2">
        <v>13622.487006187439</v>
      </c>
      <c r="FP27" s="2">
        <v>7855.8811159133911</v>
      </c>
      <c r="FQ27" s="12">
        <v>7.6358673654846356</v>
      </c>
      <c r="FR27" s="12">
        <v>1.7340495362885304</v>
      </c>
    </row>
    <row r="28" spans="1:174">
      <c r="A28" t="s">
        <v>26</v>
      </c>
      <c r="B28" t="s">
        <v>60</v>
      </c>
      <c r="C28" s="12" t="s">
        <v>83</v>
      </c>
      <c r="D28" s="2"/>
      <c r="E28" s="2"/>
      <c r="F28" s="2"/>
      <c r="G28" s="11">
        <v>42369</v>
      </c>
      <c r="H28" s="2">
        <v>379</v>
      </c>
      <c r="I28" s="2">
        <v>1015753.840473175</v>
      </c>
      <c r="J28" s="2">
        <v>143767.24655580521</v>
      </c>
      <c r="K28" s="2">
        <v>265469.07060670853</v>
      </c>
      <c r="L28" s="2">
        <v>64960.87965375185</v>
      </c>
      <c r="M28" s="12">
        <v>3.8262605815123778</v>
      </c>
      <c r="N28" s="12">
        <v>4.0865990734990953</v>
      </c>
      <c r="P28" s="41">
        <v>42460</v>
      </c>
      <c r="Q28" s="4">
        <v>79</v>
      </c>
      <c r="R28" s="4">
        <v>198050.76254749298</v>
      </c>
      <c r="S28" s="4">
        <v>44244.905128479004</v>
      </c>
      <c r="T28" s="4">
        <v>11668.668447494507</v>
      </c>
      <c r="U28" s="37">
        <v>4.4762388341073454</v>
      </c>
      <c r="V28" s="37">
        <v>3.791769843111727</v>
      </c>
      <c r="X28" s="41">
        <v>42369</v>
      </c>
      <c r="Y28" s="4">
        <v>307</v>
      </c>
      <c r="Z28" s="4">
        <v>849427.67509841919</v>
      </c>
      <c r="AA28" s="4">
        <v>225267.24980974197</v>
      </c>
      <c r="AB28" s="4">
        <v>55113.297297298908</v>
      </c>
      <c r="AC28" s="37">
        <v>3.7707552953917429</v>
      </c>
      <c r="AD28" s="37">
        <v>4.0873484414219989</v>
      </c>
      <c r="AF28" s="22">
        <v>42369</v>
      </c>
      <c r="AG28">
        <v>256</v>
      </c>
      <c r="AH28" s="4">
        <v>761738.47549057007</v>
      </c>
      <c r="AI28" s="4">
        <v>203804.49148988724</v>
      </c>
      <c r="AJ28" s="4">
        <v>49379.535285294056</v>
      </c>
      <c r="AK28" s="37">
        <v>3.7375941517381497</v>
      </c>
      <c r="AL28" s="37">
        <v>4.1273067944522186</v>
      </c>
      <c r="AN28" s="22">
        <v>42004</v>
      </c>
      <c r="AO28" s="82">
        <v>396</v>
      </c>
      <c r="AP28" s="83">
        <v>2.7452460689644687</v>
      </c>
      <c r="AQ28" s="83">
        <v>11.187028994184779</v>
      </c>
      <c r="AR28" s="48">
        <v>3.8279464538827579</v>
      </c>
      <c r="AS28" s="48">
        <v>2.4741754192270093</v>
      </c>
      <c r="AT28" s="48"/>
      <c r="AU28" s="48">
        <v>24.830239763239291</v>
      </c>
      <c r="AV28" s="48"/>
      <c r="AW28" s="48">
        <v>3.7298625696374099</v>
      </c>
      <c r="AX28" s="48">
        <v>1.372419270088443</v>
      </c>
      <c r="AY28" s="48">
        <v>-2.1318696092242906E-2</v>
      </c>
      <c r="AZ28" s="48">
        <v>-4.1060230043911128</v>
      </c>
      <c r="BB28" s="14">
        <v>41274</v>
      </c>
      <c r="BC28" s="2">
        <v>400</v>
      </c>
      <c r="BD28" s="2">
        <v>1061745.7779846191</v>
      </c>
      <c r="BE28" s="2">
        <v>83240.656811306253</v>
      </c>
      <c r="BF28" s="2">
        <v>127011.38272127695</v>
      </c>
      <c r="BG28" s="12">
        <f t="shared" si="9"/>
        <v>11.962504146931197</v>
      </c>
      <c r="BH28" s="12">
        <f t="shared" si="10"/>
        <v>152.58334999589468</v>
      </c>
      <c r="BI28" s="12">
        <f t="shared" si="11"/>
        <v>7.8399800156786785</v>
      </c>
      <c r="BK28" s="22">
        <v>41274</v>
      </c>
      <c r="BL28">
        <v>393</v>
      </c>
      <c r="BM28" s="12">
        <v>10.0701201487025</v>
      </c>
      <c r="BO28" s="22">
        <v>41274</v>
      </c>
      <c r="BP28">
        <v>208</v>
      </c>
      <c r="BQ28" s="2">
        <v>153048.13604736328</v>
      </c>
      <c r="BR28" s="2">
        <v>91941.678005218506</v>
      </c>
      <c r="BS28" s="2">
        <v>51358.797034369782</v>
      </c>
      <c r="BT28" s="2">
        <v>457671.89253997803</v>
      </c>
      <c r="BU28" s="12">
        <f t="shared" si="0"/>
        <v>60.073699935009749</v>
      </c>
      <c r="BV28" s="12">
        <f t="shared" si="1"/>
        <v>20.088993775641864</v>
      </c>
      <c r="BW28" s="12">
        <f t="shared" si="2"/>
        <v>11.221750313164261</v>
      </c>
      <c r="BY28" s="22">
        <v>41274</v>
      </c>
      <c r="BZ28">
        <v>502</v>
      </c>
      <c r="CA28" s="2">
        <v>1181634.8774108887</v>
      </c>
      <c r="CB28" s="2">
        <v>76906.048673450947</v>
      </c>
      <c r="CC28" s="12">
        <f t="shared" si="3"/>
        <v>6.5084443717472036</v>
      </c>
      <c r="CE28" s="22">
        <v>40178</v>
      </c>
      <c r="CF28">
        <v>429</v>
      </c>
      <c r="CG28" s="2">
        <v>-123062.8866322916</v>
      </c>
      <c r="CH28" s="2">
        <v>1544508.0574874878</v>
      </c>
      <c r="CI28" s="2">
        <v>201218.75830769539</v>
      </c>
      <c r="CJ28" s="12">
        <f t="shared" si="4"/>
        <v>7.9677723943041681</v>
      </c>
      <c r="CK28" s="12">
        <f t="shared" si="5"/>
        <v>61.15875461477053</v>
      </c>
      <c r="CM28" s="22">
        <v>40178</v>
      </c>
      <c r="CN28">
        <v>428</v>
      </c>
      <c r="CO28" s="12">
        <v>-34.124791972004566</v>
      </c>
      <c r="CQ28" s="22">
        <v>40178</v>
      </c>
      <c r="CR28">
        <v>361</v>
      </c>
      <c r="CS28" s="2">
        <v>-84741.942021785304</v>
      </c>
      <c r="CT28" s="2">
        <v>1423237.6896057129</v>
      </c>
      <c r="CU28" s="2">
        <v>167676.46193146706</v>
      </c>
      <c r="CV28" s="12">
        <f t="shared" si="6"/>
        <v>5.9541665205101344</v>
      </c>
      <c r="CW28" s="12">
        <f t="shared" si="7"/>
        <v>50.538961190880293</v>
      </c>
      <c r="CY28" s="22">
        <v>40178</v>
      </c>
      <c r="CZ28">
        <v>360</v>
      </c>
      <c r="DA28" s="12">
        <v>-28.224225592413109</v>
      </c>
      <c r="DC28" s="11">
        <f ca="1">VLOOKUP($CE28,INDIRECT(VLOOKUP('Sector Charts'!$H$1,'Sector Charts'!$A$159:$B$175,2,FALSE) &amp; "3"),MATCH(DC$4,$DC$4:$DI$4,0),FALSE)</f>
        <v>40178</v>
      </c>
      <c r="DD28" s="2">
        <f ca="1">VLOOKUP($CE28,INDIRECT(VLOOKUP('Sector Charts'!$H$1,'Sector Charts'!$A$159:$B$175,2,FALSE) &amp; "3"),MATCH(DD$4,$DC$4:$DI$4,0),FALSE)</f>
        <v>14</v>
      </c>
      <c r="DE28" s="2">
        <f ca="1">VLOOKUP($CE28,INDIRECT(VLOOKUP('Sector Charts'!$H$1,'Sector Charts'!$A$159:$B$175,2,FALSE) &amp; "3"),MATCH(DE$4,$DC$4:$DI$4,0),FALSE)</f>
        <v>-2388.9510023593903</v>
      </c>
      <c r="DF28" s="2">
        <f ca="1">VLOOKUP($CE28,INDIRECT(VLOOKUP('Sector Charts'!$H$1,'Sector Charts'!$A$159:$B$175,2,FALSE) &amp; "3"),MATCH(DF$4,$DC$4:$DI$4,0),FALSE)</f>
        <v>64084.831085205078</v>
      </c>
      <c r="DG28" s="2">
        <f ca="1">VLOOKUP($CE28,INDIRECT(VLOOKUP('Sector Charts'!$H$1,'Sector Charts'!$A$159:$B$175,2,FALSE) &amp; "3"),MATCH(DG$4,$DC$4:$DI$4,0),FALSE)</f>
        <v>8759.5846557617188</v>
      </c>
      <c r="DH28" s="12">
        <f ca="1">VLOOKUP($CE28,INDIRECT(VLOOKUP('Sector Charts'!$H$1,'Sector Charts'!$A$159:$B$175,2,FALSE) &amp; "3"),MATCH(DH$4,$DC$4:$DI$4,0),FALSE)</f>
        <v>3.727794802459758</v>
      </c>
      <c r="DI28" s="12">
        <f ca="1">VLOOKUP($CE28,INDIRECT(VLOOKUP('Sector Charts'!$H$1,'Sector Charts'!$A$159:$B$175,2,FALSE) &amp; "3"),MATCH(DI$4,$DC$4:$DI$4,0),FALSE)</f>
        <v>27.272423251118759</v>
      </c>
      <c r="DK28" s="11">
        <f ca="1">VLOOKUP($CE28,INDIRECT(VLOOKUP('Sector Charts'!$H$1,'Sector Charts'!$A$159:$B$175,2,FALSE) &amp; "3"),MATCH(DK$4,$DC$4:$DI$4,0),FALSE)</f>
        <v>40178</v>
      </c>
      <c r="DL28" s="2">
        <f ca="1">VLOOKUP($CE28,INDIRECT(VLOOKUP('Sector Charts'!$H$1,'Sector Charts'!$A$159:$B$175,2,FALSE) &amp; "3"),9,FALSE)</f>
        <v>14</v>
      </c>
      <c r="DM28" s="12">
        <f ca="1">VLOOKUP($CE28,INDIRECT(VLOOKUP('Sector Charts'!$H$1,'Sector Charts'!$A$159:$B$175,2,FALSE) &amp; "3"),10,FALSE)</f>
        <v>-39.837750461364571</v>
      </c>
      <c r="DP28" s="22">
        <v>40178</v>
      </c>
      <c r="DQ28">
        <v>429</v>
      </c>
      <c r="DR28" s="12">
        <v>34.053955419937566</v>
      </c>
      <c r="DS28" s="12">
        <v>-34.139536635746779</v>
      </c>
      <c r="DU28" s="22">
        <v>42004</v>
      </c>
      <c r="DV28" s="82">
        <v>317</v>
      </c>
      <c r="DW28" s="83">
        <v>2.4893196217874669</v>
      </c>
      <c r="DX28" s="83">
        <v>7.7983857704083448</v>
      </c>
      <c r="DY28" s="48">
        <v>2.488539057349537</v>
      </c>
      <c r="DZ28" s="48">
        <v>1.2446730150080354</v>
      </c>
      <c r="EB28" s="139">
        <v>42185</v>
      </c>
      <c r="EC28" s="82">
        <v>79</v>
      </c>
      <c r="ED28" s="83">
        <v>-13.365477209241169</v>
      </c>
      <c r="EE28" s="83">
        <v>17.821193316195671</v>
      </c>
      <c r="EF28" s="48">
        <v>23.999830421309731</v>
      </c>
      <c r="EG28" s="48">
        <v>31.59611571702299</v>
      </c>
      <c r="EH28" s="22">
        <v>42094</v>
      </c>
      <c r="EI28">
        <v>256</v>
      </c>
      <c r="EJ28" s="83">
        <v>7.5563593468190859</v>
      </c>
      <c r="EK28">
        <v>12.099202497734796</v>
      </c>
      <c r="EL28" s="22">
        <v>42094</v>
      </c>
      <c r="EM28" s="82">
        <v>256</v>
      </c>
      <c r="EN28" s="83">
        <v>7.5563593468190859</v>
      </c>
      <c r="EO28" s="83">
        <v>12.099202497734796</v>
      </c>
      <c r="EP28" s="48">
        <v>2.488539057349537</v>
      </c>
      <c r="EQ28" s="48">
        <v>1.2446730150080354</v>
      </c>
      <c r="ES28" s="11">
        <v>42369</v>
      </c>
      <c r="ET28" s="2">
        <v>135</v>
      </c>
      <c r="EU28" s="2">
        <v>413628.67375183105</v>
      </c>
      <c r="EV28" s="2">
        <v>104608.83401298523</v>
      </c>
      <c r="EW28" s="2">
        <v>129564.56373214722</v>
      </c>
      <c r="EX28" s="2">
        <v>25697.477003931999</v>
      </c>
      <c r="EY28" s="12">
        <v>3.1924521785674225</v>
      </c>
      <c r="EZ28" s="12">
        <v>5.0419176836824251</v>
      </c>
      <c r="FB28" s="11">
        <v>42369</v>
      </c>
      <c r="FC28" s="2">
        <v>177</v>
      </c>
      <c r="FD28" s="2">
        <v>481477.17356491089</v>
      </c>
      <c r="FE28" s="2">
        <v>59457.932013034821</v>
      </c>
      <c r="FF28" s="2">
        <v>121205.10487747192</v>
      </c>
      <c r="FG28" s="2">
        <v>30098.893273293972</v>
      </c>
      <c r="FH28" s="12">
        <v>3.9724166242968351</v>
      </c>
      <c r="FI28" s="12">
        <v>4.0268957325754666</v>
      </c>
      <c r="FK28" s="11">
        <v>42369</v>
      </c>
      <c r="FL28" s="2">
        <v>67</v>
      </c>
      <c r="FM28" s="2">
        <v>120647.99315643311</v>
      </c>
      <c r="FN28" s="2">
        <v>-20299.519470214844</v>
      </c>
      <c r="FO28" s="2">
        <v>14699.401997089386</v>
      </c>
      <c r="FP28" s="2">
        <v>9164.5093765258789</v>
      </c>
      <c r="FQ28" s="12">
        <v>8.2076803655225223</v>
      </c>
      <c r="FR28" s="12">
        <v>1.6039486014102042</v>
      </c>
    </row>
    <row r="29" spans="1:174">
      <c r="A29" t="s">
        <v>82</v>
      </c>
      <c r="B29">
        <v>11</v>
      </c>
      <c r="C29" s="12">
        <v>5.4298922929499209</v>
      </c>
      <c r="D29" s="2"/>
      <c r="E29" s="2"/>
      <c r="F29" s="2"/>
      <c r="G29" s="11">
        <v>42460</v>
      </c>
      <c r="H29" s="2">
        <v>389</v>
      </c>
      <c r="I29" s="2">
        <v>1101003.3291883469</v>
      </c>
      <c r="J29" s="2">
        <v>148450.27290582657</v>
      </c>
      <c r="K29" s="2">
        <v>278945.62983369827</v>
      </c>
      <c r="L29" s="2">
        <v>68398.524176415056</v>
      </c>
      <c r="M29" s="12">
        <v>3.9470176673667292</v>
      </c>
      <c r="N29" s="12">
        <v>4.0782404765669398</v>
      </c>
      <c r="P29" s="41">
        <v>42551</v>
      </c>
      <c r="Q29" s="4">
        <v>74</v>
      </c>
      <c r="R29" s="4">
        <v>211840.31555175781</v>
      </c>
      <c r="S29" s="4">
        <v>40151.247712135315</v>
      </c>
      <c r="T29" s="4">
        <v>11119.789227485657</v>
      </c>
      <c r="U29" s="37">
        <v>5.2760580958915302</v>
      </c>
      <c r="V29" s="37">
        <v>3.6107921553845932</v>
      </c>
      <c r="X29" s="41">
        <v>42460</v>
      </c>
      <c r="Y29" s="4">
        <v>311</v>
      </c>
      <c r="Z29" s="4">
        <v>904139.40563011169</v>
      </c>
      <c r="AA29" s="4">
        <v>234944.46970033646</v>
      </c>
      <c r="AB29" s="4">
        <v>56847.045731361955</v>
      </c>
      <c r="AC29" s="37">
        <v>3.8483110787128134</v>
      </c>
      <c r="AD29" s="37">
        <v>4.1329231216446471</v>
      </c>
      <c r="AF29" s="22">
        <v>42460</v>
      </c>
      <c r="AG29">
        <v>259</v>
      </c>
      <c r="AH29" s="4">
        <v>793235.21278953552</v>
      </c>
      <c r="AI29" s="4">
        <v>209301.63222503662</v>
      </c>
      <c r="AJ29" s="4">
        <v>50771.598740395159</v>
      </c>
      <c r="AK29" s="37">
        <v>3.7899141270750629</v>
      </c>
      <c r="AL29" s="37">
        <v>4.1224156303455342</v>
      </c>
      <c r="AN29" s="22">
        <v>42094</v>
      </c>
      <c r="AO29" s="82">
        <v>392</v>
      </c>
      <c r="AP29" s="83">
        <v>0.84854371440843401</v>
      </c>
      <c r="AQ29" s="83">
        <v>13.070420614102041</v>
      </c>
      <c r="AR29" s="48">
        <v>2.4525841520121716</v>
      </c>
      <c r="AS29" s="48">
        <v>2.4822483352734848</v>
      </c>
      <c r="AT29" s="48"/>
      <c r="AU29" s="48">
        <v>25.537030740042688</v>
      </c>
      <c r="AV29" s="48"/>
      <c r="AW29" s="48">
        <v>6.2805457812699528</v>
      </c>
      <c r="AX29" s="48">
        <v>-0.24194613065552373</v>
      </c>
      <c r="AY29" s="48">
        <v>1.2058899714308069</v>
      </c>
      <c r="AZ29" s="48">
        <v>0.97173259110827637</v>
      </c>
      <c r="BB29" s="14">
        <v>41364</v>
      </c>
      <c r="BC29" s="2">
        <v>396</v>
      </c>
      <c r="BD29" s="2">
        <v>1061360.8186798096</v>
      </c>
      <c r="BE29" s="2">
        <v>74149.394462263212</v>
      </c>
      <c r="BF29" s="2">
        <v>122139.41854704916</v>
      </c>
      <c r="BG29" s="12">
        <f t="shared" si="9"/>
        <v>11.507813026202927</v>
      </c>
      <c r="BH29" s="12">
        <f t="shared" si="10"/>
        <v>164.72072284988042</v>
      </c>
      <c r="BI29" s="12">
        <f t="shared" si="11"/>
        <v>6.9862569973607194</v>
      </c>
      <c r="BK29" s="22">
        <v>41364</v>
      </c>
      <c r="BL29">
        <v>388</v>
      </c>
      <c r="BM29" s="12">
        <v>8.53895551004371</v>
      </c>
      <c r="BO29" s="22">
        <v>41364</v>
      </c>
      <c r="BP29">
        <v>229</v>
      </c>
      <c r="BQ29" s="2">
        <v>159418.51098060608</v>
      </c>
      <c r="BR29" s="2">
        <v>99292.328185081482</v>
      </c>
      <c r="BS29" s="2">
        <v>54601.303199708462</v>
      </c>
      <c r="BT29" s="2">
        <v>530066.60678100586</v>
      </c>
      <c r="BU29" s="12">
        <f t="shared" si="0"/>
        <v>62.284064488069902</v>
      </c>
      <c r="BV29" s="12">
        <f t="shared" si="1"/>
        <v>18.732047428542046</v>
      </c>
      <c r="BW29" s="12">
        <f t="shared" si="2"/>
        <v>10.300838140189935</v>
      </c>
      <c r="BY29" s="22">
        <v>41364</v>
      </c>
      <c r="BZ29">
        <v>524</v>
      </c>
      <c r="CA29" s="2">
        <v>1253627.5111465454</v>
      </c>
      <c r="CB29" s="2">
        <v>80207.182448208332</v>
      </c>
      <c r="CC29" s="12">
        <f t="shared" si="3"/>
        <v>6.3980075209782425</v>
      </c>
      <c r="CE29" s="22">
        <v>40268</v>
      </c>
      <c r="CF29">
        <v>450</v>
      </c>
      <c r="CG29" s="2">
        <v>-123542.71240502596</v>
      </c>
      <c r="CH29" s="2">
        <v>1629174.2197685242</v>
      </c>
      <c r="CI29" s="2">
        <v>219587.07508510351</v>
      </c>
      <c r="CJ29" s="12">
        <f t="shared" si="4"/>
        <v>7.5831492363400592</v>
      </c>
      <c r="CK29" s="12">
        <f t="shared" si="5"/>
        <v>56.261377112995184</v>
      </c>
      <c r="CM29" s="22">
        <v>40268</v>
      </c>
      <c r="CN29">
        <v>448</v>
      </c>
      <c r="CO29" s="12">
        <v>-28.667096790876634</v>
      </c>
      <c r="CQ29" s="22">
        <v>40268</v>
      </c>
      <c r="CR29">
        <v>379</v>
      </c>
      <c r="CS29" s="2">
        <v>-86718.462343901396</v>
      </c>
      <c r="CT29" s="2">
        <v>1500816.3154754639</v>
      </c>
      <c r="CU29" s="2">
        <v>185962.92588466406</v>
      </c>
      <c r="CV29" s="12">
        <f t="shared" si="6"/>
        <v>5.7780863287342852</v>
      </c>
      <c r="CW29" s="12">
        <f t="shared" si="7"/>
        <v>46.63212408138007</v>
      </c>
      <c r="CY29" s="22">
        <v>40268</v>
      </c>
      <c r="CZ29">
        <v>377</v>
      </c>
      <c r="DA29" s="12">
        <v>-18.130599096221278</v>
      </c>
      <c r="DC29" s="11">
        <f ca="1">VLOOKUP($CE29,INDIRECT(VLOOKUP('Sector Charts'!$H$1,'Sector Charts'!$A$159:$B$175,2,FALSE) &amp; "3"),MATCH(DC$4,$DC$4:$DI$4,0),FALSE)</f>
        <v>40268</v>
      </c>
      <c r="DD29" s="2">
        <f ca="1">VLOOKUP($CE29,INDIRECT(VLOOKUP('Sector Charts'!$H$1,'Sector Charts'!$A$159:$B$175,2,FALSE) &amp; "3"),MATCH(DD$4,$DC$4:$DI$4,0),FALSE)</f>
        <v>16</v>
      </c>
      <c r="DE29" s="2">
        <f ca="1">VLOOKUP($CE29,INDIRECT(VLOOKUP('Sector Charts'!$H$1,'Sector Charts'!$A$159:$B$175,2,FALSE) &amp; "3"),MATCH(DE$4,$DC$4:$DI$4,0),FALSE)</f>
        <v>-2709.8929960727692</v>
      </c>
      <c r="DF29" s="2">
        <f ca="1">VLOOKUP($CE29,INDIRECT(VLOOKUP('Sector Charts'!$H$1,'Sector Charts'!$A$159:$B$175,2,FALSE) &amp; "3"),MATCH(DF$4,$DC$4:$DI$4,0),FALSE)</f>
        <v>71376.217315673828</v>
      </c>
      <c r="DG29" s="2">
        <f ca="1">VLOOKUP($CE29,INDIRECT(VLOOKUP('Sector Charts'!$H$1,'Sector Charts'!$A$159:$B$175,2,FALSE) &amp; "3"),MATCH(DG$4,$DC$4:$DI$4,0),FALSE)</f>
        <v>11759.107856750488</v>
      </c>
      <c r="DH29" s="12">
        <f ca="1">VLOOKUP($CE29,INDIRECT(VLOOKUP('Sector Charts'!$H$1,'Sector Charts'!$A$159:$B$175,2,FALSE) &amp; "3"),MATCH(DH$4,$DC$4:$DI$4,0),FALSE)</f>
        <v>3.7966329654145059</v>
      </c>
      <c r="DI29" s="12">
        <f ca="1">VLOOKUP($CE29,INDIRECT(VLOOKUP('Sector Charts'!$H$1,'Sector Charts'!$A$159:$B$175,2,FALSE) &amp; "3"),MATCH(DI$4,$DC$4:$DI$4,0),FALSE)</f>
        <v>23.04505604578765</v>
      </c>
      <c r="DK29" s="11">
        <f ca="1">VLOOKUP($CE29,INDIRECT(VLOOKUP('Sector Charts'!$H$1,'Sector Charts'!$A$159:$B$175,2,FALSE) &amp; "3"),MATCH(DK$4,$DC$4:$DI$4,0),FALSE)</f>
        <v>40268</v>
      </c>
      <c r="DL29" s="2">
        <f ca="1">VLOOKUP($CE29,INDIRECT(VLOOKUP('Sector Charts'!$H$1,'Sector Charts'!$A$159:$B$175,2,FALSE) &amp; "3"),9,FALSE)</f>
        <v>16</v>
      </c>
      <c r="DM29" s="12">
        <f ca="1">VLOOKUP($CE29,INDIRECT(VLOOKUP('Sector Charts'!$H$1,'Sector Charts'!$A$159:$B$175,2,FALSE) &amp; "3"),10,FALSE)</f>
        <v>-24.128507804388256</v>
      </c>
      <c r="DP29" s="22">
        <v>40268</v>
      </c>
      <c r="DQ29">
        <v>448</v>
      </c>
      <c r="DR29" s="12">
        <v>26.665405329048355</v>
      </c>
      <c r="DS29" s="12">
        <v>-28.678417321523487</v>
      </c>
      <c r="DU29" s="22">
        <v>42094</v>
      </c>
      <c r="DV29" s="82">
        <v>313</v>
      </c>
      <c r="DW29" s="83">
        <v>7.1535638041783312</v>
      </c>
      <c r="DX29" s="83">
        <v>11.636457697471837</v>
      </c>
      <c r="DY29" s="48">
        <v>1.5603531143793425</v>
      </c>
      <c r="DZ29" s="48">
        <v>1.5540429955771318</v>
      </c>
      <c r="EB29" s="139">
        <v>42277</v>
      </c>
      <c r="EC29" s="82">
        <v>80</v>
      </c>
      <c r="ED29" s="83">
        <v>-18.10725766050011</v>
      </c>
      <c r="EE29" s="83">
        <v>14.060192667537619</v>
      </c>
      <c r="EF29" s="48">
        <v>5.1437676110572372</v>
      </c>
      <c r="EG29" s="48">
        <v>7.1729026064923485</v>
      </c>
      <c r="EH29" s="22">
        <v>42185</v>
      </c>
      <c r="EI29">
        <v>259</v>
      </c>
      <c r="EJ29" s="83">
        <v>2.1633790909226791</v>
      </c>
      <c r="EK29">
        <v>9.7216073089109187</v>
      </c>
      <c r="EL29" s="22">
        <v>42185</v>
      </c>
      <c r="EM29" s="82">
        <v>259</v>
      </c>
      <c r="EN29" s="83">
        <v>2.1633790909226791</v>
      </c>
      <c r="EO29" s="83">
        <v>9.7216073089109187</v>
      </c>
      <c r="EP29" s="48">
        <v>1.5603531143793425</v>
      </c>
      <c r="EQ29" s="48">
        <v>1.5540429955771318</v>
      </c>
      <c r="ES29" s="11">
        <v>42460</v>
      </c>
      <c r="ET29" s="2">
        <v>136</v>
      </c>
      <c r="EU29" s="2">
        <v>492273.84029197693</v>
      </c>
      <c r="EV29" s="2">
        <v>101379.55308151245</v>
      </c>
      <c r="EW29" s="2">
        <v>139664.32064819336</v>
      </c>
      <c r="EX29" s="2">
        <v>28697.023983359337</v>
      </c>
      <c r="EY29" s="12">
        <v>3.5246929065869823</v>
      </c>
      <c r="EZ29" s="12">
        <v>4.866857299529773</v>
      </c>
      <c r="FB29" s="11">
        <v>42460</v>
      </c>
      <c r="FC29" s="2">
        <v>179</v>
      </c>
      <c r="FD29" s="2">
        <v>476308.64864826202</v>
      </c>
      <c r="FE29" s="2">
        <v>84038.491866111755</v>
      </c>
      <c r="FF29" s="2">
        <v>120737.75131797791</v>
      </c>
      <c r="FG29" s="2">
        <v>29894.904703553766</v>
      </c>
      <c r="FH29" s="12">
        <v>3.9449852548093585</v>
      </c>
      <c r="FI29" s="12">
        <v>4.0387401303080646</v>
      </c>
      <c r="FK29" s="11">
        <v>42460</v>
      </c>
      <c r="FL29" s="2">
        <v>74</v>
      </c>
      <c r="FM29" s="2">
        <v>132420.84024810791</v>
      </c>
      <c r="FN29" s="2">
        <v>-36967.772041797638</v>
      </c>
      <c r="FO29" s="2">
        <v>18543.557867527008</v>
      </c>
      <c r="FP29" s="2">
        <v>9806.5954895019531</v>
      </c>
      <c r="FQ29" s="12">
        <v>7.1410697555510536</v>
      </c>
      <c r="FR29" s="12">
        <v>1.8909271711449758</v>
      </c>
    </row>
    <row r="30" spans="1:174">
      <c r="A30" t="s">
        <v>25</v>
      </c>
      <c r="B30">
        <v>12</v>
      </c>
      <c r="C30" s="12">
        <v>5.162193485618932</v>
      </c>
      <c r="D30" s="2"/>
      <c r="E30" s="2"/>
      <c r="F30" s="2"/>
      <c r="G30" s="11">
        <v>42551</v>
      </c>
      <c r="H30" s="2">
        <v>386</v>
      </c>
      <c r="I30" s="2">
        <v>1104884.1849517822</v>
      </c>
      <c r="J30" s="2">
        <v>159764.00152221322</v>
      </c>
      <c r="K30" s="2">
        <v>278149.36556768417</v>
      </c>
      <c r="L30" s="2">
        <v>67943.446673854254</v>
      </c>
      <c r="M30" s="12">
        <v>3.9722692974574572</v>
      </c>
      <c r="N30" s="12">
        <v>4.0938365535512435</v>
      </c>
      <c r="P30" s="41">
        <v>42643</v>
      </c>
      <c r="Q30" s="4">
        <v>73</v>
      </c>
      <c r="R30" s="4">
        <v>220914.85506820679</v>
      </c>
      <c r="S30" s="4">
        <v>38457.344387531281</v>
      </c>
      <c r="T30" s="4">
        <v>12139.982389450073</v>
      </c>
      <c r="U30" s="37">
        <v>5.7444126365582395</v>
      </c>
      <c r="V30" s="37">
        <v>3.1678253850641171</v>
      </c>
      <c r="X30" s="41">
        <v>42551</v>
      </c>
      <c r="Y30" s="4">
        <v>313</v>
      </c>
      <c r="Z30" s="4">
        <v>894254.89137268066</v>
      </c>
      <c r="AA30" s="4">
        <v>238243.17284822464</v>
      </c>
      <c r="AB30" s="4">
        <v>56943.67644356098</v>
      </c>
      <c r="AC30" s="37">
        <v>3.7535383729227587</v>
      </c>
      <c r="AD30" s="37">
        <v>4.1838389743654227</v>
      </c>
      <c r="AF30" s="22">
        <v>42551</v>
      </c>
      <c r="AG30">
        <v>262</v>
      </c>
      <c r="AH30" s="4">
        <v>794228.32034301758</v>
      </c>
      <c r="AI30" s="4">
        <v>211862.81446504593</v>
      </c>
      <c r="AJ30" s="4">
        <v>51306.250443919562</v>
      </c>
      <c r="AK30" s="37">
        <v>3.7487858468624888</v>
      </c>
      <c r="AL30" s="37">
        <v>4.1293762968826409</v>
      </c>
      <c r="AN30" s="22">
        <v>42185</v>
      </c>
      <c r="AO30" s="82">
        <v>395</v>
      </c>
      <c r="AP30" s="83">
        <v>-2.84908555113631</v>
      </c>
      <c r="AQ30" s="83">
        <v>10.85389343871681</v>
      </c>
      <c r="AR30" s="48">
        <v>4.9655830652204802</v>
      </c>
      <c r="AS30" s="48">
        <v>3.2473360761160031</v>
      </c>
      <c r="AT30" s="48"/>
      <c r="AU30" s="48">
        <v>25.75417891593208</v>
      </c>
      <c r="AV30" s="48"/>
      <c r="AW30" s="48">
        <v>9.3033995856614649</v>
      </c>
      <c r="AX30" s="48">
        <v>-0.26644930310663062</v>
      </c>
      <c r="AY30" s="48">
        <v>2.121175187704738</v>
      </c>
      <c r="AZ30" s="48">
        <v>1.5765478926723198</v>
      </c>
      <c r="BB30" s="14">
        <v>41455</v>
      </c>
      <c r="BC30" s="2">
        <v>401</v>
      </c>
      <c r="BD30" s="2">
        <v>1068824.7895050049</v>
      </c>
      <c r="BE30" s="2">
        <v>72983.659530497156</v>
      </c>
      <c r="BF30" s="2">
        <v>124776.39743158594</v>
      </c>
      <c r="BG30" s="12">
        <f t="shared" si="9"/>
        <v>11.674167614448061</v>
      </c>
      <c r="BH30" s="12">
        <f t="shared" si="10"/>
        <v>170.96484094422058</v>
      </c>
      <c r="BI30" s="12">
        <f t="shared" si="11"/>
        <v>6.8284025826438217</v>
      </c>
      <c r="BK30" s="22">
        <v>41455</v>
      </c>
      <c r="BL30">
        <v>394</v>
      </c>
      <c r="BM30" s="12">
        <v>5.4570236891561263</v>
      </c>
      <c r="BO30" s="22">
        <v>41455</v>
      </c>
      <c r="BP30">
        <v>272</v>
      </c>
      <c r="BQ30" s="2">
        <v>192982.90394210815</v>
      </c>
      <c r="BR30" s="2">
        <v>126755.7828783989</v>
      </c>
      <c r="BS30" s="2">
        <v>62752.637892659754</v>
      </c>
      <c r="BT30" s="2">
        <v>629342.21421813965</v>
      </c>
      <c r="BU30" s="12">
        <f t="shared" si="0"/>
        <v>65.682389625779308</v>
      </c>
      <c r="BV30" s="12">
        <f t="shared" si="1"/>
        <v>20.140994837899655</v>
      </c>
      <c r="BW30" s="12">
        <f t="shared" si="2"/>
        <v>9.9711470921460759</v>
      </c>
      <c r="BY30" s="22">
        <v>41455</v>
      </c>
      <c r="BZ30">
        <v>534</v>
      </c>
      <c r="CA30" s="2">
        <v>1282626.1131210327</v>
      </c>
      <c r="CB30" s="2">
        <v>82124.529718995094</v>
      </c>
      <c r="CC30" s="12">
        <f t="shared" si="3"/>
        <v>6.4028424869005898</v>
      </c>
      <c r="CE30" s="22">
        <v>40359</v>
      </c>
      <c r="CF30">
        <v>462</v>
      </c>
      <c r="CG30" s="2">
        <v>-133445.52838050574</v>
      </c>
      <c r="CH30" s="2">
        <v>1707723.3020744324</v>
      </c>
      <c r="CI30" s="2">
        <v>239019.02902269363</v>
      </c>
      <c r="CJ30" s="12">
        <f t="shared" si="4"/>
        <v>7.8142359607323213</v>
      </c>
      <c r="CK30" s="12">
        <f t="shared" si="5"/>
        <v>55.830503925206628</v>
      </c>
      <c r="CM30" s="22">
        <v>40359</v>
      </c>
      <c r="CN30">
        <v>461</v>
      </c>
      <c r="CO30" s="12">
        <v>-17.755853360699238</v>
      </c>
      <c r="CQ30" s="22">
        <v>40359</v>
      </c>
      <c r="CR30">
        <v>388</v>
      </c>
      <c r="CS30" s="2">
        <v>-90446.963008545339</v>
      </c>
      <c r="CT30" s="2">
        <v>1572637.4333114624</v>
      </c>
      <c r="CU30" s="2">
        <v>203592.23324108124</v>
      </c>
      <c r="CV30" s="12">
        <f t="shared" si="6"/>
        <v>5.7512914987718107</v>
      </c>
      <c r="CW30" s="12">
        <f t="shared" si="7"/>
        <v>44.425546873118527</v>
      </c>
      <c r="CY30" s="22">
        <v>40359</v>
      </c>
      <c r="CZ30">
        <v>387</v>
      </c>
      <c r="DA30" s="12">
        <v>-11.091661031567867</v>
      </c>
      <c r="DC30" s="11">
        <f ca="1">VLOOKUP($CE30,INDIRECT(VLOOKUP('Sector Charts'!$H$1,'Sector Charts'!$A$159:$B$175,2,FALSE) &amp; "3"),MATCH(DC$4,$DC$4:$DI$4,0),FALSE)</f>
        <v>40359</v>
      </c>
      <c r="DD30" s="2">
        <f ca="1">VLOOKUP($CE30,INDIRECT(VLOOKUP('Sector Charts'!$H$1,'Sector Charts'!$A$159:$B$175,2,FALSE) &amp; "3"),MATCH(DD$4,$DC$4:$DI$4,0),FALSE)</f>
        <v>16</v>
      </c>
      <c r="DE30" s="2">
        <f ca="1">VLOOKUP($CE30,INDIRECT(VLOOKUP('Sector Charts'!$H$1,'Sector Charts'!$A$159:$B$175,2,FALSE) &amp; "3"),MATCH(DE$4,$DC$4:$DI$4,0),FALSE)</f>
        <v>-2965.5779938697815</v>
      </c>
      <c r="DF30" s="2">
        <f ca="1">VLOOKUP($CE30,INDIRECT(VLOOKUP('Sector Charts'!$H$1,'Sector Charts'!$A$159:$B$175,2,FALSE) &amp; "3"),MATCH(DF$4,$DC$4:$DI$4,0),FALSE)</f>
        <v>72547.040008544922</v>
      </c>
      <c r="DG30" s="2">
        <f ca="1">VLOOKUP($CE30,INDIRECT(VLOOKUP('Sector Charts'!$H$1,'Sector Charts'!$A$159:$B$175,2,FALSE) &amp; "3"),MATCH(DG$4,$DC$4:$DI$4,0),FALSE)</f>
        <v>12218.839981079102</v>
      </c>
      <c r="DH30" s="12">
        <f ca="1">VLOOKUP($CE30,INDIRECT(VLOOKUP('Sector Charts'!$H$1,'Sector Charts'!$A$159:$B$175,2,FALSE) &amp; "3"),MATCH(DH$4,$DC$4:$DI$4,0),FALSE)</f>
        <v>4.087800127366302</v>
      </c>
      <c r="DI30" s="12">
        <f ca="1">VLOOKUP($CE30,INDIRECT(VLOOKUP('Sector Charts'!$H$1,'Sector Charts'!$A$159:$B$175,2,FALSE) &amp; "3"),MATCH(DI$4,$DC$4:$DI$4,0),FALSE)</f>
        <v>24.27053630673603</v>
      </c>
      <c r="DK30" s="11">
        <f ca="1">VLOOKUP($CE30,INDIRECT(VLOOKUP('Sector Charts'!$H$1,'Sector Charts'!$A$159:$B$175,2,FALSE) &amp; "3"),MATCH(DK$4,$DC$4:$DI$4,0),FALSE)</f>
        <v>40359</v>
      </c>
      <c r="DL30" s="2">
        <f ca="1">VLOOKUP($CE30,INDIRECT(VLOOKUP('Sector Charts'!$H$1,'Sector Charts'!$A$159:$B$175,2,FALSE) &amp; "3"),9,FALSE)</f>
        <v>16</v>
      </c>
      <c r="DM30" s="12">
        <f ca="1">VLOOKUP($CE30,INDIRECT(VLOOKUP('Sector Charts'!$H$1,'Sector Charts'!$A$159:$B$175,2,FALSE) &amp; "3"),10,FALSE)</f>
        <v>-3.5200042261599784</v>
      </c>
      <c r="DP30" s="22">
        <v>40359</v>
      </c>
      <c r="DQ30">
        <v>460</v>
      </c>
      <c r="DR30" s="12">
        <v>2.3667953896370442</v>
      </c>
      <c r="DS30" s="12">
        <v>-16.636819101661594</v>
      </c>
      <c r="DU30" s="22">
        <v>42185</v>
      </c>
      <c r="DV30" s="82">
        <v>316</v>
      </c>
      <c r="DW30" s="83">
        <v>-0.17517515513501003</v>
      </c>
      <c r="DX30" s="83">
        <v>9.4083144794194329</v>
      </c>
      <c r="DY30" s="48">
        <v>4.2646063294387915</v>
      </c>
      <c r="DZ30" s="48">
        <v>2.404569903399234</v>
      </c>
      <c r="EB30" s="139">
        <v>42369</v>
      </c>
      <c r="EC30" s="82">
        <v>76</v>
      </c>
      <c r="ED30" s="83">
        <v>-13.040107491321134</v>
      </c>
      <c r="EE30" s="83">
        <v>4.385832805565304</v>
      </c>
      <c r="EF30" s="48">
        <v>27.970521941307112</v>
      </c>
      <c r="EG30" s="48">
        <v>28.784076729678088</v>
      </c>
      <c r="EH30" s="22">
        <v>42277</v>
      </c>
      <c r="EI30">
        <v>258</v>
      </c>
      <c r="EJ30" s="83">
        <v>4.8238401174661272</v>
      </c>
      <c r="EK30">
        <v>10.947285964269792</v>
      </c>
      <c r="EL30" s="22">
        <v>42277</v>
      </c>
      <c r="EM30" s="82">
        <v>258</v>
      </c>
      <c r="EN30" s="83">
        <v>4.8238401174661272</v>
      </c>
      <c r="EO30" s="83">
        <v>10.947285964269792</v>
      </c>
      <c r="EP30" s="48">
        <v>4.2646063294387915</v>
      </c>
      <c r="EQ30" s="48">
        <v>2.404569903399234</v>
      </c>
      <c r="ES30" s="11">
        <v>42551</v>
      </c>
      <c r="ET30" s="2">
        <v>138</v>
      </c>
      <c r="EU30" s="2">
        <v>504411.97246170044</v>
      </c>
      <c r="EV30" s="2">
        <v>105530.07417154312</v>
      </c>
      <c r="EW30" s="2">
        <v>141483.42440032959</v>
      </c>
      <c r="EX30" s="2">
        <v>29538.135035276413</v>
      </c>
      <c r="EY30" s="12">
        <v>3.5651665528992202</v>
      </c>
      <c r="EZ30" s="12">
        <v>4.7898563748645824</v>
      </c>
      <c r="FB30" s="11">
        <v>42551</v>
      </c>
      <c r="FC30" s="2">
        <v>180</v>
      </c>
      <c r="FD30" s="2">
        <v>487072.68943405151</v>
      </c>
      <c r="FE30" s="2">
        <v>72380.725876808167</v>
      </c>
      <c r="FF30" s="2">
        <v>120458.88786888123</v>
      </c>
      <c r="FG30" s="2">
        <v>30233.792426808737</v>
      </c>
      <c r="FH30" s="12">
        <v>4.0434765591080932</v>
      </c>
      <c r="FI30" s="12">
        <v>3.9842467054205413</v>
      </c>
      <c r="FK30" s="11">
        <v>42551</v>
      </c>
      <c r="FL30" s="2">
        <v>68</v>
      </c>
      <c r="FM30" s="2">
        <v>113399.52305603027</v>
      </c>
      <c r="FN30" s="2">
        <v>-18146.798526138067</v>
      </c>
      <c r="FO30" s="2">
        <v>16207.053298473358</v>
      </c>
      <c r="FP30" s="2">
        <v>8171.519211769104</v>
      </c>
      <c r="FQ30" s="12">
        <v>6.9969241766306816</v>
      </c>
      <c r="FR30" s="12">
        <v>1.983358648307527</v>
      </c>
    </row>
    <row r="31" spans="1:174">
      <c r="A31" t="s">
        <v>71</v>
      </c>
      <c r="B31">
        <v>18</v>
      </c>
      <c r="C31" s="12">
        <v>4.9432666196579707</v>
      </c>
      <c r="D31" s="2"/>
      <c r="E31" s="2"/>
      <c r="F31" s="2"/>
      <c r="G31" s="11">
        <v>42643</v>
      </c>
      <c r="H31" s="2">
        <v>368</v>
      </c>
      <c r="I31" s="2">
        <v>1145440.3972625732</v>
      </c>
      <c r="J31" s="2">
        <v>188708.1333990097</v>
      </c>
      <c r="K31" s="2">
        <v>280946.63153457642</v>
      </c>
      <c r="L31" s="2">
        <v>72022.99783470016</v>
      </c>
      <c r="M31" s="12">
        <v>4.0770746778702796</v>
      </c>
      <c r="N31" s="12">
        <v>3.9007905805223002</v>
      </c>
      <c r="P31" s="41">
        <v>42735</v>
      </c>
      <c r="Q31" s="4">
        <v>67</v>
      </c>
      <c r="R31" s="4">
        <v>203107.56875610352</v>
      </c>
      <c r="S31" s="4">
        <v>34045.196642398834</v>
      </c>
      <c r="T31" s="4">
        <v>11378.231580734253</v>
      </c>
      <c r="U31" s="37">
        <v>5.9658215779890558</v>
      </c>
      <c r="V31" s="37">
        <v>2.9921342697967703</v>
      </c>
      <c r="X31" s="41">
        <v>42643</v>
      </c>
      <c r="Y31" s="4">
        <v>296</v>
      </c>
      <c r="Z31" s="4">
        <v>925860.06624221802</v>
      </c>
      <c r="AA31" s="4">
        <v>242730.75014448166</v>
      </c>
      <c r="AB31" s="4">
        <v>60006.156444090419</v>
      </c>
      <c r="AC31" s="37">
        <v>3.8143501212397455</v>
      </c>
      <c r="AD31" s="37">
        <v>4.0450974454703053</v>
      </c>
      <c r="AF31" s="22">
        <v>42643</v>
      </c>
      <c r="AG31">
        <v>248</v>
      </c>
      <c r="AH31" s="4">
        <v>827154.97308349609</v>
      </c>
      <c r="AI31" s="4">
        <v>215906.12333321571</v>
      </c>
      <c r="AJ31" s="4">
        <v>54355.320447462611</v>
      </c>
      <c r="AK31" s="37">
        <v>3.8310862161464403</v>
      </c>
      <c r="AL31" s="37">
        <v>3.9721249282653166</v>
      </c>
      <c r="AN31" s="22">
        <v>42277</v>
      </c>
      <c r="AO31" s="82">
        <v>396</v>
      </c>
      <c r="AP31" s="83">
        <v>-2.9193757523149566</v>
      </c>
      <c r="AQ31" s="83">
        <v>11.158725718163831</v>
      </c>
      <c r="AR31" s="48">
        <v>7.8888418873262367</v>
      </c>
      <c r="AS31" s="48">
        <v>5.8753842735621342</v>
      </c>
      <c r="AT31" s="48"/>
      <c r="AU31" s="48">
        <v>25.143355758115415</v>
      </c>
      <c r="AV31" s="48"/>
      <c r="AW31" s="48">
        <v>0.43386211140259423</v>
      </c>
      <c r="AX31" s="48">
        <v>-2.4353270384449455</v>
      </c>
      <c r="AY31" s="48">
        <v>3.862860352398112</v>
      </c>
      <c r="AZ31" s="48">
        <v>3.8574190027126809</v>
      </c>
      <c r="BB31" s="14">
        <v>41547</v>
      </c>
      <c r="BC31" s="2">
        <v>396</v>
      </c>
      <c r="BD31" s="2">
        <v>1061387.7008514404</v>
      </c>
      <c r="BE31" s="2">
        <v>69056.80547010235</v>
      </c>
      <c r="BF31" s="2">
        <v>143164.27012839541</v>
      </c>
      <c r="BG31" s="12">
        <f t="shared" si="9"/>
        <v>13.488404850889987</v>
      </c>
      <c r="BH31" s="12">
        <f t="shared" si="10"/>
        <v>207.3137747305403</v>
      </c>
      <c r="BI31" s="12">
        <f t="shared" si="11"/>
        <v>6.5062752672473305</v>
      </c>
      <c r="BK31" s="22">
        <v>41547</v>
      </c>
      <c r="BL31">
        <v>391</v>
      </c>
      <c r="BM31" s="12">
        <v>8.0518483083674255</v>
      </c>
      <c r="BO31" s="22">
        <v>41547</v>
      </c>
      <c r="BP31">
        <v>278</v>
      </c>
      <c r="BQ31" s="2">
        <v>180266.64873504639</v>
      </c>
      <c r="BR31" s="2">
        <v>122927.50079154968</v>
      </c>
      <c r="BS31" s="2">
        <v>64630.020993398502</v>
      </c>
      <c r="BT31" s="2">
        <v>591760.91240692139</v>
      </c>
      <c r="BU31" s="12">
        <f t="shared" si="0"/>
        <v>68.192037547792296</v>
      </c>
      <c r="BV31" s="12">
        <f t="shared" si="1"/>
        <v>20.773170078360838</v>
      </c>
      <c r="BW31" s="12">
        <f t="shared" si="2"/>
        <v>10.921644136738115</v>
      </c>
      <c r="BY31" s="22">
        <v>41547</v>
      </c>
      <c r="BZ31">
        <v>529</v>
      </c>
      <c r="CA31" s="2">
        <v>1270325.3250350952</v>
      </c>
      <c r="CB31" s="2">
        <v>80170.46626085043</v>
      </c>
      <c r="CC31" s="12">
        <f t="shared" si="3"/>
        <v>6.3110184990317784</v>
      </c>
      <c r="CE31" s="22">
        <v>40451</v>
      </c>
      <c r="CF31">
        <v>462</v>
      </c>
      <c r="CG31" s="2">
        <v>-141075.40934905037</v>
      </c>
      <c r="CH31" s="2">
        <v>1765321.4486618042</v>
      </c>
      <c r="CI31" s="2">
        <v>253090.98968029022</v>
      </c>
      <c r="CJ31" s="12">
        <f t="shared" si="4"/>
        <v>7.9914855991803702</v>
      </c>
      <c r="CK31" s="12">
        <f t="shared" si="5"/>
        <v>55.740984508085312</v>
      </c>
      <c r="CM31" s="22">
        <v>40451</v>
      </c>
      <c r="CN31">
        <v>461</v>
      </c>
      <c r="CO31" s="12">
        <v>0.35499207286009415</v>
      </c>
      <c r="CQ31" s="22">
        <v>40451</v>
      </c>
      <c r="CR31">
        <v>387</v>
      </c>
      <c r="CS31" s="2">
        <v>-92660.339188393205</v>
      </c>
      <c r="CT31" s="2">
        <v>1620852.012260437</v>
      </c>
      <c r="CU31" s="2">
        <v>215751.37536334991</v>
      </c>
      <c r="CV31" s="12">
        <f t="shared" si="6"/>
        <v>5.7167673845294047</v>
      </c>
      <c r="CW31" s="12">
        <f t="shared" si="7"/>
        <v>42.947739745502261</v>
      </c>
      <c r="CY31" s="22">
        <v>40451</v>
      </c>
      <c r="CZ31">
        <v>386</v>
      </c>
      <c r="DA31" s="12">
        <v>-0.56628074839378817</v>
      </c>
      <c r="DC31" s="11">
        <f ca="1">VLOOKUP($CE31,INDIRECT(VLOOKUP('Sector Charts'!$H$1,'Sector Charts'!$A$159:$B$175,2,FALSE) &amp; "3"),MATCH(DC$4,$DC$4:$DI$4,0),FALSE)</f>
        <v>40451</v>
      </c>
      <c r="DD31" s="2">
        <f ca="1">VLOOKUP($CE31,INDIRECT(VLOOKUP('Sector Charts'!$H$1,'Sector Charts'!$A$159:$B$175,2,FALSE) &amp; "3"),MATCH(DD$4,$DC$4:$DI$4,0),FALSE)</f>
        <v>18</v>
      </c>
      <c r="DE31" s="2">
        <f ca="1">VLOOKUP($CE31,INDIRECT(VLOOKUP('Sector Charts'!$H$1,'Sector Charts'!$A$159:$B$175,2,FALSE) &amp; "3"),MATCH(DE$4,$DC$4:$DI$4,0),FALSE)</f>
        <v>-3525.351010799408</v>
      </c>
      <c r="DF31" s="2">
        <f ca="1">VLOOKUP($CE31,INDIRECT(VLOOKUP('Sector Charts'!$H$1,'Sector Charts'!$A$159:$B$175,2,FALSE) &amp; "3"),MATCH(DF$4,$DC$4:$DI$4,0),FALSE)</f>
        <v>80362.869049072266</v>
      </c>
      <c r="DG31" s="2">
        <f ca="1">VLOOKUP($CE31,INDIRECT(VLOOKUP('Sector Charts'!$H$1,'Sector Charts'!$A$159:$B$175,2,FALSE) &amp; "3"),MATCH(DG$4,$DC$4:$DI$4,0),FALSE)</f>
        <v>13908.000953674316</v>
      </c>
      <c r="DH31" s="12">
        <f ca="1">VLOOKUP($CE31,INDIRECT(VLOOKUP('Sector Charts'!$H$1,'Sector Charts'!$A$159:$B$175,2,FALSE) &amp; "3"),MATCH(DH$4,$DC$4:$DI$4,0),FALSE)</f>
        <v>4.386790880557923</v>
      </c>
      <c r="DI31" s="12">
        <f ca="1">VLOOKUP($CE31,INDIRECT(VLOOKUP('Sector Charts'!$H$1,'Sector Charts'!$A$159:$B$175,2,FALSE) &amp; "3"),MATCH(DI$4,$DC$4:$DI$4,0),FALSE)</f>
        <v>25.347647174758464</v>
      </c>
      <c r="DK31" s="11">
        <f ca="1">VLOOKUP($CE31,INDIRECT(VLOOKUP('Sector Charts'!$H$1,'Sector Charts'!$A$159:$B$175,2,FALSE) &amp; "3"),MATCH(DK$4,$DC$4:$DI$4,0),FALSE)</f>
        <v>40451</v>
      </c>
      <c r="DL31" s="2">
        <f ca="1">VLOOKUP($CE31,INDIRECT(VLOOKUP('Sector Charts'!$H$1,'Sector Charts'!$A$159:$B$175,2,FALSE) &amp; "3"),9,FALSE)</f>
        <v>18</v>
      </c>
      <c r="DM31" s="12">
        <f ca="1">VLOOKUP($CE31,INDIRECT(VLOOKUP('Sector Charts'!$H$1,'Sector Charts'!$A$159:$B$175,2,FALSE) &amp; "3"),10,FALSE)</f>
        <v>27.492335362865461</v>
      </c>
      <c r="DP31" s="22">
        <v>40451</v>
      </c>
      <c r="DQ31">
        <v>459</v>
      </c>
      <c r="DR31" s="12">
        <v>-0.17379812354544333</v>
      </c>
      <c r="DS31" s="12">
        <v>1.5970566803852559</v>
      </c>
      <c r="DU31" s="22">
        <v>42277</v>
      </c>
      <c r="DV31" s="82">
        <v>316</v>
      </c>
      <c r="DW31" s="83">
        <v>1.1878824869617333</v>
      </c>
      <c r="DX31" s="83">
        <v>10.532717272348391</v>
      </c>
      <c r="DY31" s="48">
        <v>6.9486390521076524</v>
      </c>
      <c r="DZ31" s="48">
        <v>4.2830040064218311</v>
      </c>
      <c r="EB31" s="139">
        <v>42460</v>
      </c>
      <c r="EC31" s="82">
        <v>79</v>
      </c>
      <c r="ED31" s="83">
        <v>-28.462335114318101</v>
      </c>
      <c r="EE31" s="83">
        <v>2.5553883582062786</v>
      </c>
      <c r="EF31" s="48">
        <v>0.75086872383105518</v>
      </c>
      <c r="EG31" s="48">
        <v>-0.89910725862073493</v>
      </c>
      <c r="EH31" s="22">
        <v>42369</v>
      </c>
      <c r="EI31">
        <v>259</v>
      </c>
      <c r="EJ31" s="83">
        <v>4.3753405501365306</v>
      </c>
      <c r="EK31">
        <v>11.731650456075627</v>
      </c>
      <c r="EL31" s="22">
        <v>42369</v>
      </c>
      <c r="EM31" s="82">
        <v>259</v>
      </c>
      <c r="EN31" s="83">
        <v>4.3753405501365306</v>
      </c>
      <c r="EO31" s="83">
        <v>11.731650456075627</v>
      </c>
      <c r="EP31" s="48">
        <v>6.9486390521076524</v>
      </c>
      <c r="EQ31" s="48">
        <v>4.2830040064218311</v>
      </c>
      <c r="ES31" s="11">
        <v>42643</v>
      </c>
      <c r="ET31" s="2">
        <v>134</v>
      </c>
      <c r="EU31" s="2">
        <v>540049.02317810059</v>
      </c>
      <c r="EV31" s="2">
        <v>119824.24219894409</v>
      </c>
      <c r="EW31" s="2">
        <v>151093.0765914917</v>
      </c>
      <c r="EX31" s="2">
        <v>31612.594000637531</v>
      </c>
      <c r="EY31" s="12">
        <v>3.5742804062308151</v>
      </c>
      <c r="EZ31" s="12">
        <v>4.7795216232000639</v>
      </c>
      <c r="FB31" s="11">
        <v>42643</v>
      </c>
      <c r="FC31" s="2">
        <v>176</v>
      </c>
      <c r="FD31" s="2">
        <v>485171.26762390137</v>
      </c>
      <c r="FE31" s="2">
        <v>77625.655298233032</v>
      </c>
      <c r="FF31" s="2">
        <v>113625.51433897018</v>
      </c>
      <c r="FG31" s="2">
        <v>31414.044405656867</v>
      </c>
      <c r="FH31" s="12">
        <v>4.2699148201567434</v>
      </c>
      <c r="FI31" s="12">
        <v>3.617029150137355</v>
      </c>
      <c r="FK31" s="11">
        <v>42643</v>
      </c>
      <c r="FL31" s="2">
        <v>58</v>
      </c>
      <c r="FM31" s="2">
        <v>120220.10646057129</v>
      </c>
      <c r="FN31" s="2">
        <v>-8741.7640981674194</v>
      </c>
      <c r="FO31" s="2">
        <v>16228.040604114532</v>
      </c>
      <c r="FP31" s="2">
        <v>8996.3594284057617</v>
      </c>
      <c r="FQ31" s="12">
        <v>7.4081714110383805</v>
      </c>
      <c r="FR31" s="12">
        <v>1.8038452924496251</v>
      </c>
    </row>
    <row r="32" spans="1:174">
      <c r="A32" t="s">
        <v>74</v>
      </c>
      <c r="B32">
        <v>20</v>
      </c>
      <c r="C32" s="12">
        <v>4.4668727373840866</v>
      </c>
      <c r="D32" s="2"/>
      <c r="E32" s="2"/>
      <c r="F32" s="2"/>
      <c r="G32" s="11">
        <v>42735</v>
      </c>
      <c r="H32" s="2">
        <v>362</v>
      </c>
      <c r="I32" s="2">
        <v>1072661.8173122406</v>
      </c>
      <c r="J32" s="2">
        <v>220276.99961680174</v>
      </c>
      <c r="K32" s="2">
        <v>278626.03230047226</v>
      </c>
      <c r="L32" s="2">
        <v>70669.913438265212</v>
      </c>
      <c r="M32" s="12">
        <v>3.8498262651763802</v>
      </c>
      <c r="N32" s="12">
        <v>3.9426400676699611</v>
      </c>
      <c r="P32" s="41">
        <v>42825</v>
      </c>
      <c r="Q32" s="4">
        <v>70</v>
      </c>
      <c r="R32" s="4">
        <v>217378.38958740234</v>
      </c>
      <c r="S32" s="4">
        <v>39300.824214935303</v>
      </c>
      <c r="T32" s="4">
        <v>12145.635656356812</v>
      </c>
      <c r="U32" s="37">
        <v>5.5311407312621466</v>
      </c>
      <c r="V32" s="37">
        <v>3.2357980534650688</v>
      </c>
      <c r="X32" s="41">
        <v>42735</v>
      </c>
      <c r="Y32" s="4">
        <v>296</v>
      </c>
      <c r="Z32" s="4">
        <v>870795.4625453949</v>
      </c>
      <c r="AA32" s="4">
        <v>244821.06865978241</v>
      </c>
      <c r="AB32" s="4">
        <v>59419.595858995803</v>
      </c>
      <c r="AC32" s="37">
        <v>3.5568648863121455</v>
      </c>
      <c r="AD32" s="37">
        <v>4.1202075699193408</v>
      </c>
      <c r="AF32" s="22">
        <v>42735</v>
      </c>
      <c r="AG32">
        <v>250</v>
      </c>
      <c r="AH32" s="4">
        <v>785962.76345252991</v>
      </c>
      <c r="AI32" s="4">
        <v>215514.85136985779</v>
      </c>
      <c r="AJ32" s="4">
        <v>53542.257891123183</v>
      </c>
      <c r="AK32" s="37">
        <v>3.6469076653269372</v>
      </c>
      <c r="AL32" s="37">
        <v>4.0251356565519094</v>
      </c>
      <c r="AN32" s="22">
        <v>42369</v>
      </c>
      <c r="AO32" s="82">
        <v>388</v>
      </c>
      <c r="AP32" s="83">
        <v>-2.1542792247547404</v>
      </c>
      <c r="AQ32" s="83">
        <v>10.118589839456703</v>
      </c>
      <c r="AR32" s="48">
        <v>6.8899590651735565</v>
      </c>
      <c r="AS32" s="48">
        <v>6.7294091316675519</v>
      </c>
      <c r="AT32" s="48"/>
      <c r="AU32" s="48">
        <v>23.306634997194575</v>
      </c>
      <c r="AV32" s="48"/>
      <c r="AW32" s="48">
        <v>2.3851934779729245</v>
      </c>
      <c r="AX32" s="48">
        <v>0.54515155963315021</v>
      </c>
      <c r="AY32" s="48">
        <v>-1.0674937012081109</v>
      </c>
      <c r="AZ32" s="48">
        <v>-1.1185731461963666</v>
      </c>
      <c r="BB32" s="14">
        <v>41639</v>
      </c>
      <c r="BC32" s="2">
        <v>372</v>
      </c>
      <c r="BD32" s="2">
        <v>1087595.2658996582</v>
      </c>
      <c r="BE32" s="2">
        <v>105891.63739688322</v>
      </c>
      <c r="BF32" s="2">
        <v>137468.87486776896</v>
      </c>
      <c r="BG32" s="12">
        <f t="shared" si="9"/>
        <v>12.639708830844789</v>
      </c>
      <c r="BH32" s="12">
        <f t="shared" si="10"/>
        <v>129.82033165899009</v>
      </c>
      <c r="BI32" s="12">
        <f t="shared" si="11"/>
        <v>9.7363091507473332</v>
      </c>
      <c r="BK32" s="22">
        <v>41639</v>
      </c>
      <c r="BL32">
        <v>367</v>
      </c>
      <c r="BM32" s="12">
        <v>13.323650629220985</v>
      </c>
      <c r="BO32" s="22">
        <v>41639</v>
      </c>
      <c r="BP32">
        <v>256</v>
      </c>
      <c r="BQ32" s="2">
        <v>171261.90591144562</v>
      </c>
      <c r="BR32" s="2">
        <v>110896.44705581665</v>
      </c>
      <c r="BS32" s="2">
        <v>58405.115029398352</v>
      </c>
      <c r="BT32" s="2">
        <v>542895.03144836426</v>
      </c>
      <c r="BU32" s="12">
        <f t="shared" si="0"/>
        <v>64.752547547355846</v>
      </c>
      <c r="BV32" s="12">
        <f t="shared" si="1"/>
        <v>20.42686719013825</v>
      </c>
      <c r="BW32" s="12">
        <f t="shared" si="2"/>
        <v>10.758086120917717</v>
      </c>
      <c r="BY32" s="22">
        <v>41639</v>
      </c>
      <c r="BZ32">
        <v>505</v>
      </c>
      <c r="CA32" s="2">
        <v>1286742.5576782227</v>
      </c>
      <c r="CB32" s="2">
        <v>79518.521449923515</v>
      </c>
      <c r="CC32" s="12">
        <f t="shared" si="3"/>
        <v>6.1798314647652157</v>
      </c>
      <c r="CE32" s="22">
        <v>40543</v>
      </c>
      <c r="CF32">
        <v>450</v>
      </c>
      <c r="CG32" s="2">
        <v>-140749.8650875017</v>
      </c>
      <c r="CH32" s="2">
        <v>1710883.0485534668</v>
      </c>
      <c r="CI32" s="2">
        <v>239853.06503534317</v>
      </c>
      <c r="CJ32" s="12">
        <f t="shared" si="4"/>
        <v>8.2267379530415123</v>
      </c>
      <c r="CK32" s="12">
        <f t="shared" si="5"/>
        <v>58.68170376174335</v>
      </c>
      <c r="CM32" s="22">
        <v>40543</v>
      </c>
      <c r="CN32">
        <v>449</v>
      </c>
      <c r="CO32" s="12">
        <v>16.411416999105555</v>
      </c>
      <c r="CQ32" s="22">
        <v>40543</v>
      </c>
      <c r="CR32">
        <v>373</v>
      </c>
      <c r="CS32" s="2">
        <v>-88599.113087587059</v>
      </c>
      <c r="CT32" s="2">
        <v>1567009.5614318848</v>
      </c>
      <c r="CU32" s="2">
        <v>203856.15814828873</v>
      </c>
      <c r="CV32" s="12">
        <f t="shared" si="6"/>
        <v>5.6540250467028379</v>
      </c>
      <c r="CW32" s="12">
        <f t="shared" si="7"/>
        <v>43.461582859389722</v>
      </c>
      <c r="CY32" s="22">
        <v>40543</v>
      </c>
      <c r="CZ32">
        <v>372</v>
      </c>
      <c r="DA32" s="12">
        <v>5.7779469073012013</v>
      </c>
      <c r="DC32" s="11">
        <f ca="1">VLOOKUP($CE32,INDIRECT(VLOOKUP('Sector Charts'!$H$1,'Sector Charts'!$A$159:$B$175,2,FALSE) &amp; "3"),MATCH(DC$4,$DC$4:$DI$4,0),FALSE)</f>
        <v>40543</v>
      </c>
      <c r="DD32" s="2">
        <f ca="1">VLOOKUP($CE32,INDIRECT(VLOOKUP('Sector Charts'!$H$1,'Sector Charts'!$A$159:$B$175,2,FALSE) &amp; "3"),MATCH(DD$4,$DC$4:$DI$4,0),FALSE)</f>
        <v>19</v>
      </c>
      <c r="DE32" s="2">
        <f ca="1">VLOOKUP($CE32,INDIRECT(VLOOKUP('Sector Charts'!$H$1,'Sector Charts'!$A$159:$B$175,2,FALSE) &amp; "3"),MATCH(DE$4,$DC$4:$DI$4,0),FALSE)</f>
        <v>-3528.4950375556946</v>
      </c>
      <c r="DF32" s="2">
        <f ca="1">VLOOKUP($CE32,INDIRECT(VLOOKUP('Sector Charts'!$H$1,'Sector Charts'!$A$159:$B$175,2,FALSE) &amp; "3"),MATCH(DF$4,$DC$4:$DI$4,0),FALSE)</f>
        <v>80975.388854980469</v>
      </c>
      <c r="DG32" s="2">
        <f ca="1">VLOOKUP($CE32,INDIRECT(VLOOKUP('Sector Charts'!$H$1,'Sector Charts'!$A$159:$B$175,2,FALSE) &amp; "3"),MATCH(DG$4,$DC$4:$DI$4,0),FALSE)</f>
        <v>12556.355972290039</v>
      </c>
      <c r="DH32" s="12">
        <f ca="1">VLOOKUP($CE32,INDIRECT(VLOOKUP('Sector Charts'!$H$1,'Sector Charts'!$A$159:$B$175,2,FALSE) &amp; "3"),MATCH(DH$4,$DC$4:$DI$4,0),FALSE)</f>
        <v>4.3574906986552513</v>
      </c>
      <c r="DI32" s="12">
        <f ca="1">VLOOKUP($CE32,INDIRECT(VLOOKUP('Sector Charts'!$H$1,'Sector Charts'!$A$159:$B$175,2,FALSE) &amp; "3"),MATCH(DI$4,$DC$4:$DI$4,0),FALSE)</f>
        <v>28.101266365357468</v>
      </c>
      <c r="DK32" s="11">
        <f ca="1">VLOOKUP($CE32,INDIRECT(VLOOKUP('Sector Charts'!$H$1,'Sector Charts'!$A$159:$B$175,2,FALSE) &amp; "3"),MATCH(DK$4,$DC$4:$DI$4,0),FALSE)</f>
        <v>40543</v>
      </c>
      <c r="DL32" s="2">
        <f ca="1">VLOOKUP($CE32,INDIRECT(VLOOKUP('Sector Charts'!$H$1,'Sector Charts'!$A$159:$B$175,2,FALSE) &amp; "3"),9,FALSE)</f>
        <v>19</v>
      </c>
      <c r="DM32" s="12">
        <f ca="1">VLOOKUP($CE32,INDIRECT(VLOOKUP('Sector Charts'!$H$1,'Sector Charts'!$A$159:$B$175,2,FALSE) &amp; "3"),10,FALSE)</f>
        <v>32.526431689147131</v>
      </c>
      <c r="DP32" s="22">
        <v>40543</v>
      </c>
      <c r="DQ32">
        <v>448</v>
      </c>
      <c r="DR32" s="12">
        <v>-6.2688228906833228</v>
      </c>
      <c r="DS32" s="12">
        <v>16.959332679745032</v>
      </c>
      <c r="DU32" s="22">
        <v>42369</v>
      </c>
      <c r="DV32" s="82">
        <v>312</v>
      </c>
      <c r="DW32" s="83">
        <v>0.20077949587637978</v>
      </c>
      <c r="DX32" s="83">
        <v>11.3961820172219</v>
      </c>
      <c r="DY32" s="48">
        <v>7.0298971109376884</v>
      </c>
      <c r="DZ32" s="48">
        <v>6.6917050515854504</v>
      </c>
      <c r="EB32" s="139">
        <v>42551</v>
      </c>
      <c r="EC32" s="82">
        <v>90</v>
      </c>
      <c r="ED32" s="83">
        <v>-23.167224272458856</v>
      </c>
      <c r="EE32" s="83">
        <v>5.0181928288367761</v>
      </c>
      <c r="EF32" s="48">
        <v>17.159394194465328</v>
      </c>
      <c r="EG32" s="48">
        <v>9.8586299114567399</v>
      </c>
      <c r="EH32" s="22">
        <v>42460</v>
      </c>
      <c r="EI32">
        <v>263</v>
      </c>
      <c r="EJ32" s="83">
        <v>4.9980656222371467</v>
      </c>
      <c r="EK32">
        <v>7.5036904700779283</v>
      </c>
      <c r="EL32" s="22">
        <v>42460</v>
      </c>
      <c r="EM32" s="82">
        <v>263</v>
      </c>
      <c r="EN32" s="83">
        <v>4.9980656222371467</v>
      </c>
      <c r="EO32" s="83">
        <v>7.5036904700779283</v>
      </c>
      <c r="EP32" s="48">
        <v>7.0298971109376884</v>
      </c>
      <c r="EQ32" s="48">
        <v>6.6917050515854504</v>
      </c>
      <c r="ES32" s="11">
        <v>42735</v>
      </c>
      <c r="ET32" s="2">
        <v>132</v>
      </c>
      <c r="EU32" s="2">
        <v>512331.88111305237</v>
      </c>
      <c r="EV32" s="2">
        <v>132480.28583526611</v>
      </c>
      <c r="EW32" s="2">
        <v>153461.63813781738</v>
      </c>
      <c r="EX32" s="2">
        <v>32054.294074118137</v>
      </c>
      <c r="EY32" s="12">
        <v>3.3385013175276343</v>
      </c>
      <c r="EZ32" s="12">
        <v>4.7875531990494897</v>
      </c>
      <c r="FB32" s="11">
        <v>42735</v>
      </c>
      <c r="FC32" s="2">
        <v>171</v>
      </c>
      <c r="FD32" s="2">
        <v>428093.13541793823</v>
      </c>
      <c r="FE32" s="2">
        <v>82723.662738800049</v>
      </c>
      <c r="FF32" s="2">
        <v>108175.41467857361</v>
      </c>
      <c r="FG32" s="2">
        <v>28191.423759822734</v>
      </c>
      <c r="FH32" s="12">
        <v>3.9573976831052629</v>
      </c>
      <c r="FI32" s="12">
        <v>3.8371745818932634</v>
      </c>
      <c r="FK32" s="11">
        <v>42735</v>
      </c>
      <c r="FL32" s="2">
        <v>59</v>
      </c>
      <c r="FM32" s="2">
        <v>132236.80078125</v>
      </c>
      <c r="FN32" s="2">
        <v>5073.0510427355766</v>
      </c>
      <c r="FO32" s="2">
        <v>16988.979484081268</v>
      </c>
      <c r="FP32" s="2">
        <v>10424.195604324341</v>
      </c>
      <c r="FQ32" s="12">
        <v>7.7836812331874512</v>
      </c>
      <c r="FR32" s="12">
        <v>1.6297640728301004</v>
      </c>
    </row>
    <row r="33" spans="1:174">
      <c r="A33" t="s">
        <v>73</v>
      </c>
      <c r="B33">
        <v>5</v>
      </c>
      <c r="C33" s="12">
        <v>3.9508296717006766</v>
      </c>
      <c r="D33" s="2"/>
      <c r="E33" s="2"/>
      <c r="F33" s="2"/>
      <c r="G33" s="11">
        <v>42825</v>
      </c>
      <c r="H33" s="2">
        <v>376</v>
      </c>
      <c r="I33" s="2">
        <v>1211601.5640716553</v>
      </c>
      <c r="J33" s="2">
        <v>259846.43948878348</v>
      </c>
      <c r="K33" s="2">
        <v>306455.1492472887</v>
      </c>
      <c r="L33" s="2">
        <v>77889.3010445158</v>
      </c>
      <c r="M33" s="12">
        <v>3.9536015859011533</v>
      </c>
      <c r="N33" s="12">
        <v>3.934496075040415</v>
      </c>
      <c r="P33" s="41">
        <v>42916</v>
      </c>
      <c r="Q33" s="4">
        <v>75</v>
      </c>
      <c r="R33" s="4">
        <v>233599.81956481934</v>
      </c>
      <c r="S33" s="4">
        <v>42159.31943321228</v>
      </c>
      <c r="T33" s="4">
        <v>13078.830602169037</v>
      </c>
      <c r="U33" s="37">
        <v>5.5408821277317397</v>
      </c>
      <c r="V33" s="37">
        <v>3.2234777493196094</v>
      </c>
      <c r="X33" s="41">
        <v>42825</v>
      </c>
      <c r="Y33" s="4">
        <v>307</v>
      </c>
      <c r="Z33" s="4">
        <v>995178.9324798584</v>
      </c>
      <c r="AA33" s="4">
        <v>267282.15403473377</v>
      </c>
      <c r="AB33" s="4">
        <v>65876.331388525199</v>
      </c>
      <c r="AC33" s="37">
        <v>3.7233272684211203</v>
      </c>
      <c r="AD33" s="37">
        <v>4.0573321009386207</v>
      </c>
      <c r="AF33" s="22">
        <v>42825</v>
      </c>
      <c r="AG33">
        <v>255</v>
      </c>
      <c r="AH33" s="4">
        <v>893426.17149353027</v>
      </c>
      <c r="AI33" s="4">
        <v>235194.33854591846</v>
      </c>
      <c r="AJ33" s="4">
        <v>59193.336381010246</v>
      </c>
      <c r="AK33" s="37">
        <v>3.7986720982193245</v>
      </c>
      <c r="AL33" s="37">
        <v>3.9733245822138001</v>
      </c>
      <c r="AN33" s="22">
        <v>42460</v>
      </c>
      <c r="AO33" s="82">
        <v>394</v>
      </c>
      <c r="AP33" s="83">
        <v>-3.8297913457758681</v>
      </c>
      <c r="AQ33" s="83">
        <v>6.7449457324938011</v>
      </c>
      <c r="AR33" s="48">
        <v>11.070967762906303</v>
      </c>
      <c r="AS33" s="48">
        <v>10.458572399942522</v>
      </c>
      <c r="AT33" s="48"/>
      <c r="AU33" s="48">
        <v>23.26847841519416</v>
      </c>
      <c r="AV33" s="48"/>
      <c r="AW33" s="48">
        <v>11.209166799496018</v>
      </c>
      <c r="AX33" s="48">
        <v>-0.82114648133810864</v>
      </c>
      <c r="AY33" s="48">
        <v>4.1072457891286218</v>
      </c>
      <c r="AZ33" s="48">
        <v>3.6722354876049579</v>
      </c>
      <c r="BB33" s="14">
        <v>41729</v>
      </c>
      <c r="BC33" s="2">
        <v>368</v>
      </c>
      <c r="BD33" s="2">
        <v>1118891.6454162598</v>
      </c>
      <c r="BE33" s="2">
        <v>109656.52099131607</v>
      </c>
      <c r="BF33" s="2">
        <v>128838.89413026161</v>
      </c>
      <c r="BG33" s="12">
        <f t="shared" si="9"/>
        <v>11.514867829970242</v>
      </c>
      <c r="BH33" s="12">
        <f t="shared" si="10"/>
        <v>117.49314401508748</v>
      </c>
      <c r="BI33" s="12">
        <f t="shared" si="11"/>
        <v>9.8004593599875083</v>
      </c>
      <c r="BK33" s="22">
        <v>41729</v>
      </c>
      <c r="BL33">
        <v>363</v>
      </c>
      <c r="BM33" s="12">
        <v>4.9373006228627947</v>
      </c>
      <c r="BO33" s="22">
        <v>41729</v>
      </c>
      <c r="BP33">
        <v>245</v>
      </c>
      <c r="BQ33" s="2">
        <v>168575.65056765079</v>
      </c>
      <c r="BR33" s="2">
        <v>107604.45713347197</v>
      </c>
      <c r="BS33" s="2">
        <v>45228.934728944674</v>
      </c>
      <c r="BT33" s="2">
        <v>553148.63133239746</v>
      </c>
      <c r="BU33" s="12">
        <f t="shared" si="0"/>
        <v>63.831553828285195</v>
      </c>
      <c r="BV33" s="12">
        <f t="shared" si="1"/>
        <v>19.453082053964337</v>
      </c>
      <c r="BW33" s="12">
        <f t="shared" si="2"/>
        <v>8.1766332170070495</v>
      </c>
      <c r="BY33" s="22">
        <v>41729</v>
      </c>
      <c r="BZ33">
        <v>498</v>
      </c>
      <c r="CA33" s="2">
        <v>1356929.3625793457</v>
      </c>
      <c r="CB33" s="2">
        <v>81828.415271341801</v>
      </c>
      <c r="CC33" s="12">
        <f t="shared" si="3"/>
        <v>6.030410832572497</v>
      </c>
      <c r="CE33" s="22">
        <v>40633</v>
      </c>
      <c r="CF33">
        <v>466</v>
      </c>
      <c r="CG33" s="2">
        <v>-155205.86726575717</v>
      </c>
      <c r="CH33" s="2">
        <v>1746524.4814834595</v>
      </c>
      <c r="CI33" s="2">
        <v>246002.12882518768</v>
      </c>
      <c r="CJ33" s="12">
        <f t="shared" si="4"/>
        <v>8.8865554941393512</v>
      </c>
      <c r="CK33" s="12">
        <f t="shared" si="5"/>
        <v>63.091269984922974</v>
      </c>
      <c r="CM33" s="22">
        <v>40633</v>
      </c>
      <c r="CN33">
        <v>465</v>
      </c>
      <c r="CO33" s="12">
        <v>24.407482454649255</v>
      </c>
      <c r="CQ33" s="22">
        <v>40633</v>
      </c>
      <c r="CR33">
        <v>386</v>
      </c>
      <c r="CS33" s="2">
        <v>-96625.231440778822</v>
      </c>
      <c r="CT33" s="2">
        <v>1595115.7302856445</v>
      </c>
      <c r="CU33" s="2">
        <v>207667.4618730545</v>
      </c>
      <c r="CV33" s="12">
        <f t="shared" si="6"/>
        <v>6.0575687146835238</v>
      </c>
      <c r="CW33" s="12">
        <f t="shared" si="7"/>
        <v>46.528825733828768</v>
      </c>
      <c r="CY33" s="22">
        <v>40633</v>
      </c>
      <c r="CZ33">
        <v>385</v>
      </c>
      <c r="DA33" s="12">
        <v>9.2683275352894778</v>
      </c>
      <c r="DC33" s="11">
        <f ca="1">VLOOKUP($CE33,INDIRECT(VLOOKUP('Sector Charts'!$H$1,'Sector Charts'!$A$159:$B$175,2,FALSE) &amp; "3"),MATCH(DC$4,$DC$4:$DI$4,0),FALSE)</f>
        <v>40633</v>
      </c>
      <c r="DD33" s="2">
        <f ca="1">VLOOKUP($CE33,INDIRECT(VLOOKUP('Sector Charts'!$H$1,'Sector Charts'!$A$159:$B$175,2,FALSE) &amp; "3"),MATCH(DD$4,$DC$4:$DI$4,0),FALSE)</f>
        <v>17</v>
      </c>
      <c r="DE33" s="2">
        <f ca="1">VLOOKUP($CE33,INDIRECT(VLOOKUP('Sector Charts'!$H$1,'Sector Charts'!$A$159:$B$175,2,FALSE) &amp; "3"),MATCH(DE$4,$DC$4:$DI$4,0),FALSE)</f>
        <v>-4164.3120007514954</v>
      </c>
      <c r="DF33" s="2">
        <f ca="1">VLOOKUP($CE33,INDIRECT(VLOOKUP('Sector Charts'!$H$1,'Sector Charts'!$A$159:$B$175,2,FALSE) &amp; "3"),MATCH(DF$4,$DC$4:$DI$4,0),FALSE)</f>
        <v>82491.888916015625</v>
      </c>
      <c r="DG33" s="2">
        <f ca="1">VLOOKUP($CE33,INDIRECT(VLOOKUP('Sector Charts'!$H$1,'Sector Charts'!$A$159:$B$175,2,FALSE) &amp; "3"),MATCH(DG$4,$DC$4:$DI$4,0),FALSE)</f>
        <v>11187.149948120117</v>
      </c>
      <c r="DH33" s="12">
        <f ca="1">VLOOKUP($CE33,INDIRECT(VLOOKUP('Sector Charts'!$H$1,'Sector Charts'!$A$159:$B$175,2,FALSE) &amp; "3"),MATCH(DH$4,$DC$4:$DI$4,0),FALSE)</f>
        <v>5.0481472245000356</v>
      </c>
      <c r="DI33" s="12">
        <f ca="1">VLOOKUP($CE33,INDIRECT(VLOOKUP('Sector Charts'!$H$1,'Sector Charts'!$A$159:$B$175,2,FALSE) &amp; "3"),MATCH(DI$4,$DC$4:$DI$4,0),FALSE)</f>
        <v>37.224065289759203</v>
      </c>
      <c r="DK33" s="11">
        <f ca="1">VLOOKUP($CE33,INDIRECT(VLOOKUP('Sector Charts'!$H$1,'Sector Charts'!$A$159:$B$175,2,FALSE) &amp; "3"),MATCH(DK$4,$DC$4:$DI$4,0),FALSE)</f>
        <v>40633</v>
      </c>
      <c r="DL33" s="2">
        <f ca="1">VLOOKUP($CE33,INDIRECT(VLOOKUP('Sector Charts'!$H$1,'Sector Charts'!$A$159:$B$175,2,FALSE) &amp; "3"),9,FALSE)</f>
        <v>17</v>
      </c>
      <c r="DM33" s="12">
        <f ca="1">VLOOKUP($CE33,INDIRECT(VLOOKUP('Sector Charts'!$H$1,'Sector Charts'!$A$159:$B$175,2,FALSE) &amp; "3"),10,FALSE)</f>
        <v>44.999865209010181</v>
      </c>
      <c r="DP33" s="22">
        <v>40633</v>
      </c>
      <c r="DQ33">
        <v>461</v>
      </c>
      <c r="DR33" s="12">
        <v>-7.479954165179203</v>
      </c>
      <c r="DS33" s="12">
        <v>24.514871691345654</v>
      </c>
      <c r="DU33" s="22">
        <v>42460</v>
      </c>
      <c r="DV33" s="82">
        <v>315</v>
      </c>
      <c r="DW33" s="83">
        <v>2.0711359043430688</v>
      </c>
      <c r="DX33" s="83">
        <v>7.7176698723721682</v>
      </c>
      <c r="DY33" s="48">
        <v>9.8625130635431333</v>
      </c>
      <c r="DZ33" s="48">
        <v>9.0937387958022864</v>
      </c>
      <c r="EB33" s="139">
        <v>42643</v>
      </c>
      <c r="EC33" s="82">
        <v>87</v>
      </c>
      <c r="ED33" s="83">
        <v>-27.750518490117404</v>
      </c>
      <c r="EE33" s="83">
        <v>4.2756258564531802</v>
      </c>
      <c r="EF33" s="48">
        <v>11.19750599946212</v>
      </c>
      <c r="EG33" s="48">
        <v>6.5859866607054451</v>
      </c>
      <c r="EH33" s="22">
        <v>42551</v>
      </c>
      <c r="EI33">
        <v>282</v>
      </c>
      <c r="EJ33" s="83">
        <v>3.3661469312253223</v>
      </c>
      <c r="EK33">
        <v>7.2556313430357289</v>
      </c>
      <c r="EL33" s="22">
        <v>42551</v>
      </c>
      <c r="EM33" s="82">
        <v>282</v>
      </c>
      <c r="EN33" s="83">
        <v>3.3661469312253223</v>
      </c>
      <c r="EO33" s="83">
        <v>7.2556313430357289</v>
      </c>
      <c r="EP33" s="48">
        <v>9.8625130635431333</v>
      </c>
      <c r="EQ33" s="48">
        <v>9.0937387958022864</v>
      </c>
      <c r="ES33" s="11">
        <v>42825</v>
      </c>
      <c r="ET33" s="2">
        <v>136</v>
      </c>
      <c r="EU33" s="2">
        <v>590711.2601852417</v>
      </c>
      <c r="EV33" s="2">
        <v>164737.42601776123</v>
      </c>
      <c r="EW33" s="2">
        <v>178360.85185241699</v>
      </c>
      <c r="EX33" s="2">
        <v>35116.151994466782</v>
      </c>
      <c r="EY33" s="12">
        <v>3.3118885341163327</v>
      </c>
      <c r="EZ33" s="12">
        <v>5.0791684658535807</v>
      </c>
      <c r="FB33" s="11">
        <v>42825</v>
      </c>
      <c r="FC33" s="2">
        <v>177</v>
      </c>
      <c r="FD33" s="2">
        <v>476463.62879180908</v>
      </c>
      <c r="FE33" s="2">
        <v>87619.865040779114</v>
      </c>
      <c r="FF33" s="2">
        <v>110914.75194847584</v>
      </c>
      <c r="FG33" s="2">
        <v>31313.672325424384</v>
      </c>
      <c r="FH33" s="12">
        <v>4.2957642732063697</v>
      </c>
      <c r="FI33" s="12">
        <v>3.542055074084085</v>
      </c>
      <c r="FK33" s="11">
        <v>42825</v>
      </c>
      <c r="FL33" s="2">
        <v>63</v>
      </c>
      <c r="FM33" s="2">
        <v>144426.67509460449</v>
      </c>
      <c r="FN33" s="2">
        <v>7489.1484302431345</v>
      </c>
      <c r="FO33" s="2">
        <v>17179.545446395874</v>
      </c>
      <c r="FP33" s="2">
        <v>11459.476724624634</v>
      </c>
      <c r="FQ33" s="12">
        <v>8.4068973504129598</v>
      </c>
      <c r="FR33" s="12">
        <v>1.4991561882995672</v>
      </c>
    </row>
    <row r="34" spans="1:174">
      <c r="A34" t="s">
        <v>22</v>
      </c>
      <c r="B34">
        <v>10</v>
      </c>
      <c r="C34" s="12">
        <v>3.5979605958025096</v>
      </c>
      <c r="D34" s="2"/>
      <c r="E34" s="2"/>
      <c r="F34" s="2"/>
      <c r="G34" s="11">
        <v>42916</v>
      </c>
      <c r="H34" s="2">
        <v>409</v>
      </c>
      <c r="I34" s="2">
        <v>1287669.5957756042</v>
      </c>
      <c r="J34" s="2">
        <v>277028.03707122803</v>
      </c>
      <c r="K34" s="2">
        <v>326998.40422093868</v>
      </c>
      <c r="L34" s="2">
        <v>82732.222500362899</v>
      </c>
      <c r="M34" s="12">
        <v>3.9378467269387087</v>
      </c>
      <c r="N34" s="12">
        <v>3.9524914759724283</v>
      </c>
      <c r="P34" s="41">
        <v>43008</v>
      </c>
      <c r="Q34" s="4">
        <v>72</v>
      </c>
      <c r="R34" s="4">
        <v>235462.99491882324</v>
      </c>
      <c r="S34" s="4">
        <v>42486.917780041695</v>
      </c>
      <c r="T34" s="4">
        <v>12890.9738240242</v>
      </c>
      <c r="U34" s="37">
        <v>5.5420116878761299</v>
      </c>
      <c r="V34" s="37">
        <v>3.2958656467722522</v>
      </c>
      <c r="X34" s="41">
        <v>42916</v>
      </c>
      <c r="Y34" s="4">
        <v>335</v>
      </c>
      <c r="Z34" s="4">
        <v>1055267.0202293396</v>
      </c>
      <c r="AA34" s="4">
        <v>284969.21479260921</v>
      </c>
      <c r="AB34" s="4">
        <v>69789.556891479995</v>
      </c>
      <c r="AC34" s="37">
        <v>3.7030913005719817</v>
      </c>
      <c r="AD34" s="37">
        <v>4.0832644235831026</v>
      </c>
      <c r="AF34" s="22">
        <v>42916</v>
      </c>
      <c r="AG34">
        <v>279</v>
      </c>
      <c r="AH34" s="4">
        <v>960830.06723046303</v>
      </c>
      <c r="AI34" s="4">
        <v>250164.57495725155</v>
      </c>
      <c r="AJ34" s="4">
        <v>62911.131892242935</v>
      </c>
      <c r="AK34" s="37">
        <v>3.8407918762864446</v>
      </c>
      <c r="AL34" s="37">
        <v>3.9764755049351979</v>
      </c>
      <c r="AN34" s="22">
        <v>42551</v>
      </c>
      <c r="AO34" s="82">
        <v>430</v>
      </c>
      <c r="AP34" s="83">
        <v>-1.4315989656003114</v>
      </c>
      <c r="AQ34" s="83">
        <v>6.8087480246191712</v>
      </c>
      <c r="AR34" s="48">
        <v>7.6628644241347521</v>
      </c>
      <c r="AS34" s="48">
        <v>7.0362295083194581</v>
      </c>
      <c r="AT34" s="48"/>
      <c r="AU34" s="48">
        <v>23.160937039205574</v>
      </c>
      <c r="AV34" s="48"/>
      <c r="AW34" s="48">
        <v>-1.3119377698910806</v>
      </c>
      <c r="AX34" s="48">
        <v>4.8519600040242139E-2</v>
      </c>
      <c r="AY34" s="48">
        <v>0.95472983799675948</v>
      </c>
      <c r="AZ34" s="48">
        <v>0.9387246774938296</v>
      </c>
      <c r="BB34" s="14">
        <v>41820</v>
      </c>
      <c r="BC34" s="2">
        <v>374</v>
      </c>
      <c r="BD34" s="2">
        <v>1107218.0673522949</v>
      </c>
      <c r="BE34" s="2">
        <v>75038.940615620464</v>
      </c>
      <c r="BF34" s="2">
        <v>125500.03498518467</v>
      </c>
      <c r="BG34" s="12">
        <f t="shared" si="9"/>
        <v>11.334717043165178</v>
      </c>
      <c r="BH34" s="12">
        <f t="shared" si="10"/>
        <v>167.24654420169145</v>
      </c>
      <c r="BI34" s="12">
        <f t="shared" si="11"/>
        <v>6.777250374450813</v>
      </c>
      <c r="BK34" s="22">
        <v>41820</v>
      </c>
      <c r="BL34">
        <v>367</v>
      </c>
      <c r="BM34" s="12">
        <v>3.4845192284289173</v>
      </c>
      <c r="BO34" s="22">
        <v>41820</v>
      </c>
      <c r="BP34">
        <v>262</v>
      </c>
      <c r="BQ34" s="2">
        <v>182925.56872558594</v>
      </c>
      <c r="BR34" s="2">
        <v>112959.56235325336</v>
      </c>
      <c r="BS34" s="2">
        <v>49291.737946029752</v>
      </c>
      <c r="BT34" s="2">
        <v>596141.63885498047</v>
      </c>
      <c r="BU34" s="12">
        <f t="shared" si="0"/>
        <v>61.75165294836863</v>
      </c>
      <c r="BV34" s="12">
        <f t="shared" si="1"/>
        <v>18.94844362326657</v>
      </c>
      <c r="BW34" s="12">
        <f t="shared" si="2"/>
        <v>8.268460837713878</v>
      </c>
      <c r="BY34" s="22">
        <v>41820</v>
      </c>
      <c r="BZ34">
        <v>497</v>
      </c>
      <c r="CA34" s="2">
        <v>1346885.8703765869</v>
      </c>
      <c r="CB34" s="2">
        <v>79281.025143802166</v>
      </c>
      <c r="CC34" s="12">
        <f t="shared" si="3"/>
        <v>5.8862467034148436</v>
      </c>
      <c r="CE34" s="22">
        <v>40724</v>
      </c>
      <c r="CF34">
        <v>474</v>
      </c>
      <c r="CG34" s="2">
        <v>-163402.65020429157</v>
      </c>
      <c r="CH34" s="2">
        <v>1756221.8072662354</v>
      </c>
      <c r="CI34" s="2">
        <v>249572.97620296478</v>
      </c>
      <c r="CJ34" s="12">
        <f t="shared" si="4"/>
        <v>9.3042148507794078</v>
      </c>
      <c r="CK34" s="12">
        <f t="shared" si="5"/>
        <v>65.472894016940614</v>
      </c>
      <c r="CM34" s="22">
        <v>40724</v>
      </c>
      <c r="CN34">
        <v>471</v>
      </c>
      <c r="CO34" s="12">
        <v>24.841382972626612</v>
      </c>
      <c r="CQ34" s="22">
        <v>40724</v>
      </c>
      <c r="CR34">
        <v>392</v>
      </c>
      <c r="CS34" s="2">
        <v>-100364.50015639327</v>
      </c>
      <c r="CT34" s="2">
        <v>1593877.9191894531</v>
      </c>
      <c r="CU34" s="2">
        <v>207112.44724941254</v>
      </c>
      <c r="CV34" s="12">
        <f t="shared" si="6"/>
        <v>6.2968749957608043</v>
      </c>
      <c r="CW34" s="12">
        <f t="shared" si="7"/>
        <v>48.458941743627122</v>
      </c>
      <c r="CY34" s="22">
        <v>40724</v>
      </c>
      <c r="CZ34">
        <v>389</v>
      </c>
      <c r="DA34" s="12">
        <v>11.378614251637021</v>
      </c>
      <c r="DC34" s="11">
        <f ca="1">VLOOKUP($CE34,INDIRECT(VLOOKUP('Sector Charts'!$H$1,'Sector Charts'!$A$159:$B$175,2,FALSE) &amp; "3"),MATCH(DC$4,$DC$4:$DI$4,0),FALSE)</f>
        <v>40724</v>
      </c>
      <c r="DD34" s="2">
        <f ca="1">VLOOKUP($CE34,INDIRECT(VLOOKUP('Sector Charts'!$H$1,'Sector Charts'!$A$159:$B$175,2,FALSE) &amp; "3"),MATCH(DD$4,$DC$4:$DI$4,0),FALSE)</f>
        <v>17</v>
      </c>
      <c r="DE34" s="2">
        <f ca="1">VLOOKUP($CE34,INDIRECT(VLOOKUP('Sector Charts'!$H$1,'Sector Charts'!$A$159:$B$175,2,FALSE) &amp; "3"),MATCH(DE$4,$DC$4:$DI$4,0),FALSE)</f>
        <v>-3981.9740257263184</v>
      </c>
      <c r="DF34" s="2">
        <f ca="1">VLOOKUP($CE34,INDIRECT(VLOOKUP('Sector Charts'!$H$1,'Sector Charts'!$A$159:$B$175,2,FALSE) &amp; "3"),MATCH(DF$4,$DC$4:$DI$4,0),FALSE)</f>
        <v>83706.400054931641</v>
      </c>
      <c r="DG34" s="2">
        <f ca="1">VLOOKUP($CE34,INDIRECT(VLOOKUP('Sector Charts'!$H$1,'Sector Charts'!$A$159:$B$175,2,FALSE) &amp; "3"),MATCH(DG$4,$DC$4:$DI$4,0),FALSE)</f>
        <v>10980.183010101318</v>
      </c>
      <c r="DH34" s="12">
        <f ca="1">VLOOKUP($CE34,INDIRECT(VLOOKUP('Sector Charts'!$H$1,'Sector Charts'!$A$159:$B$175,2,FALSE) &amp; "3"),MATCH(DH$4,$DC$4:$DI$4,0),FALSE)</f>
        <v>4.7570723661669607</v>
      </c>
      <c r="DI34" s="12">
        <f ca="1">VLOOKUP($CE34,INDIRECT(VLOOKUP('Sector Charts'!$H$1,'Sector Charts'!$A$159:$B$175,2,FALSE) &amp; "3"),MATCH(DI$4,$DC$4:$DI$4,0),FALSE)</f>
        <v>36.265097057699904</v>
      </c>
      <c r="DK34" s="11">
        <f ca="1">VLOOKUP($CE34,INDIRECT(VLOOKUP('Sector Charts'!$H$1,'Sector Charts'!$A$159:$B$175,2,FALSE) &amp; "3"),MATCH(DK$4,$DC$4:$DI$4,0),FALSE)</f>
        <v>40724</v>
      </c>
      <c r="DL34" s="2">
        <f ca="1">VLOOKUP($CE34,INDIRECT(VLOOKUP('Sector Charts'!$H$1,'Sector Charts'!$A$159:$B$175,2,FALSE) &amp; "3"),9,FALSE)</f>
        <v>17</v>
      </c>
      <c r="DM34" s="12">
        <f ca="1">VLOOKUP($CE34,INDIRECT(VLOOKUP('Sector Charts'!$H$1,'Sector Charts'!$A$159:$B$175,2,FALSE) &amp; "3"),10,FALSE)</f>
        <v>22.306754746363254</v>
      </c>
      <c r="DP34" s="22">
        <v>40724</v>
      </c>
      <c r="DQ34">
        <v>468</v>
      </c>
      <c r="DR34" s="12">
        <v>-0.8540799504068386</v>
      </c>
      <c r="DS34" s="12">
        <v>25.243104732904698</v>
      </c>
      <c r="DU34" s="22">
        <v>42551</v>
      </c>
      <c r="DV34" s="82">
        <v>340</v>
      </c>
      <c r="DW34" s="83">
        <v>3.9302028808542389</v>
      </c>
      <c r="DX34" s="83">
        <v>7.281396030430165</v>
      </c>
      <c r="DY34" s="48">
        <v>8.1864534659130896</v>
      </c>
      <c r="DZ34" s="48">
        <v>7.6770274102278435</v>
      </c>
      <c r="EB34" s="139">
        <v>42735</v>
      </c>
      <c r="EC34" s="82">
        <v>82</v>
      </c>
      <c r="ED34" s="83">
        <v>-9.7589403924988307</v>
      </c>
      <c r="EE34" s="83">
        <v>5.5594671704779497</v>
      </c>
      <c r="EF34" s="48">
        <v>14.563120910269788</v>
      </c>
      <c r="EG34" s="48">
        <v>10.669977167340839</v>
      </c>
      <c r="EH34" s="22">
        <v>42643</v>
      </c>
      <c r="EI34">
        <v>262</v>
      </c>
      <c r="EJ34" s="83">
        <v>3.2501898544976093</v>
      </c>
      <c r="EK34">
        <v>6.6861029113514325</v>
      </c>
      <c r="EL34" s="22">
        <v>42643</v>
      </c>
      <c r="EM34" s="82">
        <v>262</v>
      </c>
      <c r="EN34" s="83">
        <v>3.2501898544976093</v>
      </c>
      <c r="EO34" s="83">
        <v>6.6861029113514325</v>
      </c>
      <c r="EP34" s="48">
        <v>8.1864534659130896</v>
      </c>
      <c r="EQ34" s="48">
        <v>7.6770274102278435</v>
      </c>
      <c r="ES34" s="11">
        <v>42916</v>
      </c>
      <c r="ET34" s="2">
        <v>150</v>
      </c>
      <c r="EU34" s="2">
        <v>591956.18178582191</v>
      </c>
      <c r="EV34" s="2">
        <v>165145.74169921875</v>
      </c>
      <c r="EW34" s="2">
        <v>184134.54272460938</v>
      </c>
      <c r="EX34" s="2">
        <v>35973.699978649616</v>
      </c>
      <c r="EY34" s="12">
        <v>3.2148024646909863</v>
      </c>
      <c r="EZ34" s="12">
        <v>5.1185878248246128</v>
      </c>
      <c r="FB34" s="11">
        <v>42916</v>
      </c>
      <c r="FC34" s="2">
        <v>197</v>
      </c>
      <c r="FD34" s="2">
        <v>546406.84717154503</v>
      </c>
      <c r="FE34" s="2">
        <v>102395.38041114807</v>
      </c>
      <c r="FF34" s="2">
        <v>125855.54744565487</v>
      </c>
      <c r="FG34" s="2">
        <v>35086.628949859645</v>
      </c>
      <c r="FH34" s="12">
        <v>4.3415396322318376</v>
      </c>
      <c r="FI34" s="12">
        <v>3.586994567802682</v>
      </c>
      <c r="FK34" s="11">
        <v>42916</v>
      </c>
      <c r="FL34" s="2">
        <v>62</v>
      </c>
      <c r="FM34" s="2">
        <v>149306.5668182373</v>
      </c>
      <c r="FN34" s="2">
        <v>9486.9149608612061</v>
      </c>
      <c r="FO34" s="2">
        <v>17008.314050674438</v>
      </c>
      <c r="FP34" s="2">
        <v>11671.893571853638</v>
      </c>
      <c r="FQ34" s="12">
        <v>8.7784460219510585</v>
      </c>
      <c r="FR34" s="12">
        <v>1.4572026334860859</v>
      </c>
    </row>
    <row r="35" spans="1:174">
      <c r="A35" t="s">
        <v>77</v>
      </c>
      <c r="B35">
        <v>26</v>
      </c>
      <c r="C35" s="12">
        <v>3.512997128616413</v>
      </c>
      <c r="D35" s="2"/>
      <c r="E35" s="2"/>
      <c r="F35" s="2"/>
      <c r="G35" s="11">
        <v>43008</v>
      </c>
      <c r="H35" s="2">
        <v>396</v>
      </c>
      <c r="I35" s="2">
        <v>1269190.2504396439</v>
      </c>
      <c r="J35" s="2">
        <v>282541.96781754494</v>
      </c>
      <c r="K35" s="2">
        <v>330328.07072269917</v>
      </c>
      <c r="L35" s="2">
        <v>81608.24479221506</v>
      </c>
      <c r="M35" s="12">
        <v>3.8422113133252069</v>
      </c>
      <c r="N35" s="12">
        <v>4.0477291426099935</v>
      </c>
      <c r="P35" s="41">
        <v>43100</v>
      </c>
      <c r="Q35" s="4">
        <v>69</v>
      </c>
      <c r="R35" s="4">
        <v>229321.4588432312</v>
      </c>
      <c r="S35" s="4">
        <v>43816.0765209198</v>
      </c>
      <c r="T35" s="4">
        <v>12528.374318599701</v>
      </c>
      <c r="U35" s="37">
        <v>5.2337287372990291</v>
      </c>
      <c r="V35" s="37">
        <v>3.4973473338731735</v>
      </c>
      <c r="X35" s="41">
        <v>43008</v>
      </c>
      <c r="Y35" s="4">
        <v>325</v>
      </c>
      <c r="Z35" s="4">
        <v>1035004.99746418</v>
      </c>
      <c r="AA35" s="4">
        <v>287992.72294998169</v>
      </c>
      <c r="AB35" s="4">
        <v>68854.630968801212</v>
      </c>
      <c r="AC35" s="37">
        <v>3.5938581602422599</v>
      </c>
      <c r="AD35" s="37">
        <v>4.1826195115398175</v>
      </c>
      <c r="AF35" s="22">
        <v>43008</v>
      </c>
      <c r="AG35">
        <v>270</v>
      </c>
      <c r="AH35" s="4">
        <v>946630.15170764923</v>
      </c>
      <c r="AI35" s="4">
        <v>251808.07769012451</v>
      </c>
      <c r="AJ35" s="4">
        <v>61908.144980184268</v>
      </c>
      <c r="AK35" s="37">
        <v>3.7593319499169287</v>
      </c>
      <c r="AL35" s="37">
        <v>4.0674466626438885</v>
      </c>
      <c r="AN35" s="22">
        <v>42643</v>
      </c>
      <c r="AO35" s="82">
        <v>405</v>
      </c>
      <c r="AP35" s="83">
        <v>-2.0104986480605547</v>
      </c>
      <c r="AQ35" s="83">
        <v>6.2697628832374841</v>
      </c>
      <c r="AR35" s="48">
        <v>10.203660711607188</v>
      </c>
      <c r="AS35" s="48">
        <v>10.017143087497015</v>
      </c>
      <c r="AT35" s="48"/>
      <c r="AU35" s="48">
        <v>22.689217428036169</v>
      </c>
      <c r="AV35" s="48"/>
      <c r="AW35" s="48">
        <v>-1.9418535967008266</v>
      </c>
      <c r="AX35" s="48">
        <v>0.36526944174737341</v>
      </c>
      <c r="AY35" s="48">
        <v>5.0664300080215385</v>
      </c>
      <c r="AZ35" s="48">
        <v>5.1799964971171786</v>
      </c>
      <c r="BB35" s="14">
        <v>41912</v>
      </c>
      <c r="BC35" s="2">
        <v>374</v>
      </c>
      <c r="BD35" s="2">
        <v>1096944.7133636475</v>
      </c>
      <c r="BE35" s="2">
        <v>71554.645085502416</v>
      </c>
      <c r="BF35" s="2">
        <v>133833.32547223568</v>
      </c>
      <c r="BG35" s="12">
        <f t="shared" si="9"/>
        <v>12.200553395426109</v>
      </c>
      <c r="BH35" s="12">
        <f t="shared" si="10"/>
        <v>187.0365303500771</v>
      </c>
      <c r="BI35" s="12">
        <f t="shared" si="11"/>
        <v>6.5230858231759736</v>
      </c>
      <c r="BK35" s="22">
        <v>41912</v>
      </c>
      <c r="BL35">
        <v>365</v>
      </c>
      <c r="BM35" s="12">
        <v>4.9208386193084541</v>
      </c>
      <c r="BO35" s="22">
        <v>41912</v>
      </c>
      <c r="BP35">
        <v>274</v>
      </c>
      <c r="BQ35" s="2">
        <v>207551.21969604492</v>
      </c>
      <c r="BR35" s="2">
        <v>121032.98840218782</v>
      </c>
      <c r="BS35" s="2">
        <v>54849.438495442271</v>
      </c>
      <c r="BT35" s="2">
        <v>652605.47481536865</v>
      </c>
      <c r="BU35" s="12">
        <f t="shared" si="0"/>
        <v>58.314756511399203</v>
      </c>
      <c r="BV35" s="12">
        <f t="shared" si="1"/>
        <v>18.546119067792034</v>
      </c>
      <c r="BW35" s="12">
        <f t="shared" si="2"/>
        <v>8.4046856197398512</v>
      </c>
      <c r="BY35" s="22">
        <v>41912</v>
      </c>
      <c r="BZ35">
        <v>494</v>
      </c>
      <c r="CA35" s="2">
        <v>1291929.5014724731</v>
      </c>
      <c r="CB35" s="2">
        <v>74458.551858723164</v>
      </c>
      <c r="CC35" s="12">
        <f t="shared" si="3"/>
        <v>5.7633602896953153</v>
      </c>
      <c r="CE35" s="22">
        <v>40816</v>
      </c>
      <c r="CF35">
        <v>476</v>
      </c>
      <c r="CG35" s="2">
        <v>-173673.97198625654</v>
      </c>
      <c r="CH35" s="2">
        <v>1803329.2588500977</v>
      </c>
      <c r="CI35" s="2">
        <v>256872.60239744186</v>
      </c>
      <c r="CJ35" s="12">
        <f t="shared" si="4"/>
        <v>9.6307410936703075</v>
      </c>
      <c r="CK35" s="12">
        <f t="shared" si="5"/>
        <v>67.610936458510423</v>
      </c>
      <c r="CM35" s="22">
        <v>40816</v>
      </c>
      <c r="CN35">
        <v>471</v>
      </c>
      <c r="CO35" s="12">
        <v>24.857258377820777</v>
      </c>
      <c r="CQ35" s="22">
        <v>40816</v>
      </c>
      <c r="CR35">
        <v>392</v>
      </c>
      <c r="CS35" s="2">
        <v>-107003.36494322866</v>
      </c>
      <c r="CT35" s="2">
        <v>1620774.9709854126</v>
      </c>
      <c r="CU35" s="2">
        <v>209109.4258685112</v>
      </c>
      <c r="CV35" s="12">
        <f t="shared" si="6"/>
        <v>6.6019877440587473</v>
      </c>
      <c r="CW35" s="12">
        <f t="shared" si="7"/>
        <v>51.170990737888964</v>
      </c>
      <c r="CY35" s="22">
        <v>40816</v>
      </c>
      <c r="CZ35">
        <v>387</v>
      </c>
      <c r="DA35" s="12">
        <v>15.006388907298817</v>
      </c>
      <c r="DC35" s="11">
        <f ca="1">VLOOKUP($CE35,INDIRECT(VLOOKUP('Sector Charts'!$H$1,'Sector Charts'!$A$159:$B$175,2,FALSE) &amp; "3"),MATCH(DC$4,$DC$4:$DI$4,0),FALSE)</f>
        <v>40816</v>
      </c>
      <c r="DD35" s="2">
        <f ca="1">VLOOKUP($CE35,INDIRECT(VLOOKUP('Sector Charts'!$H$1,'Sector Charts'!$A$159:$B$175,2,FALSE) &amp; "3"),MATCH(DD$4,$DC$4:$DI$4,0),FALSE)</f>
        <v>19</v>
      </c>
      <c r="DE35" s="2">
        <f ca="1">VLOOKUP($CE35,INDIRECT(VLOOKUP('Sector Charts'!$H$1,'Sector Charts'!$A$159:$B$175,2,FALSE) &amp; "3"),MATCH(DE$4,$DC$4:$DI$4,0),FALSE)</f>
        <v>-3719.910026550293</v>
      </c>
      <c r="DF35" s="2">
        <f ca="1">VLOOKUP($CE35,INDIRECT(VLOOKUP('Sector Charts'!$H$1,'Sector Charts'!$A$159:$B$175,2,FALSE) &amp; "3"),MATCH(DF$4,$DC$4:$DI$4,0),FALSE)</f>
        <v>85783.415161132813</v>
      </c>
      <c r="DG35" s="2">
        <f ca="1">VLOOKUP($CE35,INDIRECT(VLOOKUP('Sector Charts'!$H$1,'Sector Charts'!$A$159:$B$175,2,FALSE) &amp; "3"),MATCH(DG$4,$DC$4:$DI$4,0),FALSE)</f>
        <v>11116.126991271973</v>
      </c>
      <c r="DH35" s="12">
        <f ca="1">VLOOKUP($CE35,INDIRECT(VLOOKUP('Sector Charts'!$H$1,'Sector Charts'!$A$159:$B$175,2,FALSE) &amp; "3"),MATCH(DH$4,$DC$4:$DI$4,0),FALSE)</f>
        <v>4.3363976819562771</v>
      </c>
      <c r="DI35" s="12">
        <f ca="1">VLOOKUP($CE35,INDIRECT(VLOOKUP('Sector Charts'!$H$1,'Sector Charts'!$A$159:$B$175,2,FALSE) &amp; "3"),MATCH(DI$4,$DC$4:$DI$4,0),FALSE)</f>
        <v>33.464083573991623</v>
      </c>
      <c r="DK35" s="11">
        <f ca="1">VLOOKUP($CE35,INDIRECT(VLOOKUP('Sector Charts'!$H$1,'Sector Charts'!$A$159:$B$175,2,FALSE) &amp; "3"),MATCH(DK$4,$DC$4:$DI$4,0),FALSE)</f>
        <v>40816</v>
      </c>
      <c r="DL35" s="2">
        <f ca="1">VLOOKUP($CE35,INDIRECT(VLOOKUP('Sector Charts'!$H$1,'Sector Charts'!$A$159:$B$175,2,FALSE) &amp; "3"),9,FALSE)</f>
        <v>19</v>
      </c>
      <c r="DM35" s="12">
        <f ca="1">VLOOKUP($CE35,INDIRECT(VLOOKUP('Sector Charts'!$H$1,'Sector Charts'!$A$159:$B$175,2,FALSE) &amp; "3"),10,FALSE)</f>
        <v>-3.9740472347693179</v>
      </c>
      <c r="DP35" s="22">
        <v>40816</v>
      </c>
      <c r="DQ35">
        <v>469</v>
      </c>
      <c r="DR35" s="12">
        <v>-6.334346064714202</v>
      </c>
      <c r="DS35" s="12">
        <v>25.308372013028691</v>
      </c>
      <c r="DU35" s="22">
        <v>42643</v>
      </c>
      <c r="DV35" s="82">
        <v>318</v>
      </c>
      <c r="DW35" s="83">
        <v>4.2522965899892906</v>
      </c>
      <c r="DX35" s="83">
        <v>6.8013916758921766</v>
      </c>
      <c r="DY35" s="48">
        <v>9.7033130031583639</v>
      </c>
      <c r="DZ35" s="48">
        <v>10.038016951162842</v>
      </c>
      <c r="EB35" s="139">
        <v>42825</v>
      </c>
      <c r="EC35" s="82">
        <v>76</v>
      </c>
      <c r="ED35" s="83">
        <v>8.9455891700186552</v>
      </c>
      <c r="EE35" s="83">
        <v>1.6758257411809696</v>
      </c>
      <c r="EF35" s="48">
        <v>23.084965196808426</v>
      </c>
      <c r="EG35" s="48">
        <v>21.834512492163395</v>
      </c>
      <c r="EH35" s="22">
        <v>42735</v>
      </c>
      <c r="EI35">
        <v>256</v>
      </c>
      <c r="EJ35" s="83">
        <v>4.1220942269565963</v>
      </c>
      <c r="EK35">
        <v>4.6814252422696434</v>
      </c>
      <c r="EL35" s="22">
        <v>42735</v>
      </c>
      <c r="EM35" s="82">
        <v>256</v>
      </c>
      <c r="EN35" s="83">
        <v>4.1220942269565963</v>
      </c>
      <c r="EO35" s="83">
        <v>4.6814252422696434</v>
      </c>
      <c r="EP35" s="48">
        <v>9.7033130031583639</v>
      </c>
      <c r="EQ35" s="48">
        <v>10.038016951162842</v>
      </c>
      <c r="ES35" s="11">
        <v>43008</v>
      </c>
      <c r="ET35" s="2">
        <v>146</v>
      </c>
      <c r="EU35" s="2">
        <v>604515.76735401154</v>
      </c>
      <c r="EV35" s="2">
        <v>171787.37704467773</v>
      </c>
      <c r="EW35" s="2">
        <v>190867.62390136719</v>
      </c>
      <c r="EX35" s="2">
        <v>36592.897935807705</v>
      </c>
      <c r="EY35" s="12">
        <v>3.1671991037432377</v>
      </c>
      <c r="EZ35" s="12">
        <v>5.2159745379060318</v>
      </c>
      <c r="FB35" s="11">
        <v>43008</v>
      </c>
      <c r="FC35" s="2">
        <v>188</v>
      </c>
      <c r="FD35" s="2">
        <v>499653.22011566162</v>
      </c>
      <c r="FE35" s="2">
        <v>98298.404933929443</v>
      </c>
      <c r="FF35" s="2">
        <v>118119.32093060017</v>
      </c>
      <c r="FG35" s="2">
        <v>32403.671019844245</v>
      </c>
      <c r="FH35" s="12">
        <v>4.2300718983072034</v>
      </c>
      <c r="FI35" s="12">
        <v>3.645245035917783</v>
      </c>
      <c r="FK35" s="11">
        <v>43008</v>
      </c>
      <c r="FL35" s="2">
        <v>62</v>
      </c>
      <c r="FM35" s="2">
        <v>165021.2629699707</v>
      </c>
      <c r="FN35" s="2">
        <v>12456.185838937759</v>
      </c>
      <c r="FO35" s="2">
        <v>21341.125890731812</v>
      </c>
      <c r="FP35" s="2">
        <v>12611.67583656311</v>
      </c>
      <c r="FQ35" s="12">
        <v>7.7325471868209821</v>
      </c>
      <c r="FR35" s="12">
        <v>1.692172092535136</v>
      </c>
    </row>
    <row r="36" spans="1:174">
      <c r="A36" t="s">
        <v>86</v>
      </c>
      <c r="B36">
        <v>17</v>
      </c>
      <c r="C36" s="12">
        <v>3.4755701963425705</v>
      </c>
      <c r="D36" s="2"/>
      <c r="E36" s="2"/>
      <c r="F36" s="2"/>
      <c r="G36" s="11">
        <v>43100</v>
      </c>
      <c r="H36" s="2">
        <v>387</v>
      </c>
      <c r="I36" s="2">
        <v>1253500.3273096085</v>
      </c>
      <c r="J36" s="2">
        <v>284993.26870346069</v>
      </c>
      <c r="K36" s="2">
        <v>329527.29474067688</v>
      </c>
      <c r="L36" s="2">
        <v>79808.406465693377</v>
      </c>
      <c r="M36" s="12">
        <v>3.8039347493082682</v>
      </c>
      <c r="N36" s="12">
        <v>4.1289797570676745</v>
      </c>
      <c r="P36" s="41">
        <v>43190</v>
      </c>
      <c r="Q36" s="4">
        <v>71</v>
      </c>
      <c r="R36" s="4">
        <v>237163.84941673279</v>
      </c>
      <c r="S36" s="4">
        <v>47580.083058357239</v>
      </c>
      <c r="T36" s="4">
        <v>13426.925332546234</v>
      </c>
      <c r="U36" s="37">
        <v>4.9845194495741003</v>
      </c>
      <c r="V36" s="37">
        <v>3.5436320587130519</v>
      </c>
      <c r="X36" s="41">
        <v>43100</v>
      </c>
      <c r="Y36" s="4">
        <v>319</v>
      </c>
      <c r="Z36" s="4">
        <v>1025424.5104341507</v>
      </c>
      <c r="AA36" s="4">
        <v>285865.13022232056</v>
      </c>
      <c r="AB36" s="4">
        <v>67415.485150023364</v>
      </c>
      <c r="AC36" s="37">
        <v>3.5870919605922778</v>
      </c>
      <c r="AD36" s="37">
        <v>4.2403481868619544</v>
      </c>
      <c r="AF36" s="22">
        <v>43100</v>
      </c>
      <c r="AG36">
        <v>266</v>
      </c>
      <c r="AH36" s="4">
        <v>941982.76711750031</v>
      </c>
      <c r="AI36" s="4">
        <v>248686.60538101196</v>
      </c>
      <c r="AJ36" s="4">
        <v>60831.198155566119</v>
      </c>
      <c r="AK36" s="37">
        <v>3.7878307344872533</v>
      </c>
      <c r="AL36" s="37">
        <v>4.0881424815114693</v>
      </c>
      <c r="AN36" s="22">
        <v>42735</v>
      </c>
      <c r="AO36" s="82">
        <v>393</v>
      </c>
      <c r="AP36" s="83">
        <v>2.6375061042094305</v>
      </c>
      <c r="AQ36" s="83">
        <v>3.5800212582816515</v>
      </c>
      <c r="AR36" s="48">
        <v>9.2437500127016357</v>
      </c>
      <c r="AS36" s="48">
        <v>8.3899776615543828</v>
      </c>
      <c r="AT36" s="48"/>
      <c r="AU36" s="48">
        <v>22.35483690801675</v>
      </c>
      <c r="AV36" s="48"/>
      <c r="AW36" s="48">
        <v>8.3930271106586574</v>
      </c>
      <c r="AX36" s="48">
        <v>0.18607894025388649</v>
      </c>
      <c r="AY36" s="48">
        <v>-0.61787135927705572</v>
      </c>
      <c r="AZ36" s="48">
        <v>-1.7460846878325387</v>
      </c>
      <c r="BB36" s="14">
        <v>42004</v>
      </c>
      <c r="BC36" s="2">
        <v>362</v>
      </c>
      <c r="BD36" s="2">
        <v>1083012.5659790039</v>
      </c>
      <c r="BE36" s="2">
        <v>59122.955417251214</v>
      </c>
      <c r="BF36" s="2">
        <v>135289.16970270872</v>
      </c>
      <c r="BG36" s="12">
        <f t="shared" si="9"/>
        <v>12.491929821738703</v>
      </c>
      <c r="BH36" s="12">
        <f t="shared" si="10"/>
        <v>228.82680466144851</v>
      </c>
      <c r="BI36" s="12">
        <f t="shared" si="11"/>
        <v>5.4591199838762918</v>
      </c>
      <c r="BK36" s="22">
        <v>42004</v>
      </c>
      <c r="BL36">
        <v>347</v>
      </c>
      <c r="BM36" s="12">
        <v>-9.1624751382272329</v>
      </c>
      <c r="BO36" s="22">
        <v>42004</v>
      </c>
      <c r="BP36">
        <v>285</v>
      </c>
      <c r="BQ36" s="2">
        <v>218971.22900390625</v>
      </c>
      <c r="BR36" s="2">
        <v>130892.50704321265</v>
      </c>
      <c r="BS36" s="2">
        <v>81258.583149638027</v>
      </c>
      <c r="BT36" s="2">
        <v>740563.42636871338</v>
      </c>
      <c r="BU36" s="12">
        <f t="shared" si="0"/>
        <v>59.776121108987176</v>
      </c>
      <c r="BV36" s="12">
        <f t="shared" si="1"/>
        <v>17.674719326207125</v>
      </c>
      <c r="BW36" s="12">
        <f t="shared" si="2"/>
        <v>10.972535269272239</v>
      </c>
      <c r="BY36" s="22">
        <v>42004</v>
      </c>
      <c r="BZ36">
        <v>457</v>
      </c>
      <c r="CA36" s="2">
        <v>1258677.0144424438</v>
      </c>
      <c r="CB36" s="2">
        <v>71554.869227409363</v>
      </c>
      <c r="CC36" s="12">
        <f t="shared" si="3"/>
        <v>5.6849269833616543</v>
      </c>
      <c r="CE36" s="22">
        <v>40908</v>
      </c>
      <c r="CF36">
        <v>478</v>
      </c>
      <c r="CG36" s="2">
        <v>-178085.3505384624</v>
      </c>
      <c r="CH36" s="2">
        <v>1924924.8566970825</v>
      </c>
      <c r="CI36" s="2">
        <v>267156.73457872868</v>
      </c>
      <c r="CJ36" s="12">
        <f t="shared" si="4"/>
        <v>9.2515481796018477</v>
      </c>
      <c r="CK36" s="12">
        <f t="shared" si="5"/>
        <v>66.659502639632038</v>
      </c>
      <c r="CM36" s="22">
        <v>40908</v>
      </c>
      <c r="CN36">
        <v>471</v>
      </c>
      <c r="CO36" s="12">
        <v>19.411851228596721</v>
      </c>
      <c r="CQ36" s="22">
        <v>40908</v>
      </c>
      <c r="CR36">
        <v>396</v>
      </c>
      <c r="CS36" s="2">
        <v>-105417.23876091838</v>
      </c>
      <c r="CT36" s="2">
        <v>1686034.2613983154</v>
      </c>
      <c r="CU36" s="2">
        <v>214869.33572161198</v>
      </c>
      <c r="CV36" s="12">
        <f t="shared" si="6"/>
        <v>6.2523782092951317</v>
      </c>
      <c r="CW36" s="12">
        <f t="shared" si="7"/>
        <v>49.061090269994864</v>
      </c>
      <c r="CY36" s="22">
        <v>40908</v>
      </c>
      <c r="CZ36">
        <v>389</v>
      </c>
      <c r="DA36" s="12">
        <v>13.14271592133549</v>
      </c>
      <c r="DC36" s="11">
        <f ca="1">VLOOKUP($CE36,INDIRECT(VLOOKUP('Sector Charts'!$H$1,'Sector Charts'!$A$159:$B$175,2,FALSE) &amp; "3"),MATCH(DC$4,$DC$4:$DI$4,0),FALSE)</f>
        <v>40908</v>
      </c>
      <c r="DD36" s="2">
        <f ca="1">VLOOKUP($CE36,INDIRECT(VLOOKUP('Sector Charts'!$H$1,'Sector Charts'!$A$159:$B$175,2,FALSE) &amp; "3"),MATCH(DD$4,$DC$4:$DI$4,0),FALSE)</f>
        <v>19</v>
      </c>
      <c r="DE36" s="2">
        <f ca="1">VLOOKUP($CE36,INDIRECT(VLOOKUP('Sector Charts'!$H$1,'Sector Charts'!$A$159:$B$175,2,FALSE) &amp; "3"),MATCH(DE$4,$DC$4:$DI$4,0),FALSE)</f>
        <v>-3558.4690065383911</v>
      </c>
      <c r="DF36" s="2">
        <f ca="1">VLOOKUP($CE36,INDIRECT(VLOOKUP('Sector Charts'!$H$1,'Sector Charts'!$A$159:$B$175,2,FALSE) &amp; "3"),MATCH(DF$4,$DC$4:$DI$4,0),FALSE)</f>
        <v>86464.559783935547</v>
      </c>
      <c r="DG36" s="2">
        <f ca="1">VLOOKUP($CE36,INDIRECT(VLOOKUP('Sector Charts'!$H$1,'Sector Charts'!$A$159:$B$175,2,FALSE) &amp; "3"),MATCH(DG$4,$DC$4:$DI$4,0),FALSE)</f>
        <v>12119.090179443359</v>
      </c>
      <c r="DH36" s="12">
        <f ca="1">VLOOKUP($CE36,INDIRECT(VLOOKUP('Sector Charts'!$H$1,'Sector Charts'!$A$159:$B$175,2,FALSE) &amp; "3"),MATCH(DH$4,$DC$4:$DI$4,0),FALSE)</f>
        <v>4.1155231871076126</v>
      </c>
      <c r="DI36" s="12">
        <f ca="1">VLOOKUP($CE36,INDIRECT(VLOOKUP('Sector Charts'!$H$1,'Sector Charts'!$A$159:$B$175,2,FALSE) &amp; "3"),MATCH(DI$4,$DC$4:$DI$4,0),FALSE)</f>
        <v>29.362509510609442</v>
      </c>
      <c r="DK36" s="11">
        <f ca="1">VLOOKUP($CE36,INDIRECT(VLOOKUP('Sector Charts'!$H$1,'Sector Charts'!$A$159:$B$175,2,FALSE) &amp; "3"),MATCH(DK$4,$DC$4:$DI$4,0),FALSE)</f>
        <v>40908</v>
      </c>
      <c r="DL36" s="2">
        <f ca="1">VLOOKUP($CE36,INDIRECT(VLOOKUP('Sector Charts'!$H$1,'Sector Charts'!$A$159:$B$175,2,FALSE) &amp; "3"),9,FALSE)</f>
        <v>19</v>
      </c>
      <c r="DM36" s="12">
        <f ca="1">VLOOKUP($CE36,INDIRECT(VLOOKUP('Sector Charts'!$H$1,'Sector Charts'!$A$159:$B$175,2,FALSE) &amp; "3"),10,FALSE)</f>
        <v>-11.391534836319138</v>
      </c>
      <c r="DP36" s="22">
        <v>40908</v>
      </c>
      <c r="DQ36">
        <v>464</v>
      </c>
      <c r="DR36" s="12">
        <v>-5.6225205885072409</v>
      </c>
      <c r="DS36" s="12">
        <v>19.33262504866584</v>
      </c>
      <c r="DU36" s="22">
        <v>42735</v>
      </c>
      <c r="DV36" s="82">
        <v>311</v>
      </c>
      <c r="DW36" s="83">
        <v>5.4850940231245593</v>
      </c>
      <c r="DX36" s="83">
        <v>3.0968995416679412</v>
      </c>
      <c r="DY36" s="48">
        <v>9.1132024704620775</v>
      </c>
      <c r="DZ36" s="48">
        <v>8.5099990764360136</v>
      </c>
      <c r="EB36" s="139">
        <v>42916</v>
      </c>
      <c r="EC36" s="82">
        <v>80</v>
      </c>
      <c r="ED36" s="83">
        <v>9.3611976701275683</v>
      </c>
      <c r="EE36" s="83">
        <v>3.1559708910093631</v>
      </c>
      <c r="EF36" s="48">
        <v>17.023454936217174</v>
      </c>
      <c r="EG36" s="48">
        <v>24.106988717890275</v>
      </c>
      <c r="EH36" s="22">
        <v>42825</v>
      </c>
      <c r="EI36">
        <v>253</v>
      </c>
      <c r="EJ36" s="83">
        <v>8.1228889121135026</v>
      </c>
      <c r="EK36">
        <v>7.2217191732568464</v>
      </c>
      <c r="EL36" s="22">
        <v>42825</v>
      </c>
      <c r="EM36" s="82">
        <v>253</v>
      </c>
      <c r="EN36" s="83">
        <v>8.1228889121135026</v>
      </c>
      <c r="EO36" s="83">
        <v>7.2217191732568464</v>
      </c>
      <c r="EP36" s="48">
        <v>9.1132024704620775</v>
      </c>
      <c r="EQ36" s="48">
        <v>8.5099990764360136</v>
      </c>
      <c r="ES36" s="11">
        <v>43100</v>
      </c>
      <c r="ET36" s="2">
        <v>151</v>
      </c>
      <c r="EU36" s="2">
        <v>610739.02807331085</v>
      </c>
      <c r="EV36" s="2">
        <v>177100.2311706543</v>
      </c>
      <c r="EW36" s="2">
        <v>193212.9387512207</v>
      </c>
      <c r="EX36" s="2">
        <v>35988.739004671574</v>
      </c>
      <c r="EY36" s="12">
        <v>3.160963401419473</v>
      </c>
      <c r="EZ36" s="12">
        <v>5.3687054366128359</v>
      </c>
      <c r="FB36" s="11">
        <v>43100</v>
      </c>
      <c r="FC36" s="2">
        <v>184</v>
      </c>
      <c r="FD36" s="2">
        <v>494904.33929443359</v>
      </c>
      <c r="FE36" s="2">
        <v>95798.88293838501</v>
      </c>
      <c r="FF36" s="2">
        <v>116806.07991218567</v>
      </c>
      <c r="FG36" s="2">
        <v>32090.306180580519</v>
      </c>
      <c r="FH36" s="12">
        <v>4.2369741341075793</v>
      </c>
      <c r="FI36" s="12">
        <v>3.6399179009040115</v>
      </c>
      <c r="FK36" s="11">
        <v>43100</v>
      </c>
      <c r="FL36" s="2">
        <v>52</v>
      </c>
      <c r="FM36" s="2">
        <v>147856.95994186401</v>
      </c>
      <c r="FN36" s="2">
        <v>12094.154594421387</v>
      </c>
      <c r="FO36" s="2">
        <v>19508.276077270508</v>
      </c>
      <c r="FP36" s="2">
        <v>11729.361280441284</v>
      </c>
      <c r="FQ36" s="12">
        <v>7.5791914855118945</v>
      </c>
      <c r="FR36" s="12">
        <v>1.6632002042430536</v>
      </c>
    </row>
    <row r="37" spans="1:174">
      <c r="A37" t="s">
        <v>78</v>
      </c>
      <c r="B37">
        <v>20</v>
      </c>
      <c r="C37" s="12">
        <v>3.4489984742478796</v>
      </c>
      <c r="D37" s="2" t="s">
        <v>302</v>
      </c>
      <c r="E37" s="2"/>
      <c r="F37" s="2"/>
      <c r="G37" s="11">
        <v>43190</v>
      </c>
      <c r="H37" s="2">
        <v>379</v>
      </c>
      <c r="I37" s="2">
        <v>1284643.4720096588</v>
      </c>
      <c r="J37" s="2">
        <v>296010.34277194738</v>
      </c>
      <c r="K37" s="2">
        <v>347345.09117221832</v>
      </c>
      <c r="L37" s="2">
        <v>79114.108477409929</v>
      </c>
      <c r="M37" s="12">
        <v>3.6984644512299023</v>
      </c>
      <c r="N37" s="12">
        <v>4.3904317176423531</v>
      </c>
      <c r="P37" s="41">
        <v>43281</v>
      </c>
      <c r="Q37" s="4">
        <v>64</v>
      </c>
      <c r="R37" s="4">
        <v>235025.25971984863</v>
      </c>
      <c r="S37" s="4">
        <v>49319.380115509033</v>
      </c>
      <c r="T37" s="4">
        <v>13285.570961356163</v>
      </c>
      <c r="U37" s="37">
        <v>4.7653733515994112</v>
      </c>
      <c r="V37" s="37">
        <v>3.7122514537737725</v>
      </c>
      <c r="X37" s="41">
        <v>43190</v>
      </c>
      <c r="Y37" s="4">
        <v>309</v>
      </c>
      <c r="Z37" s="4">
        <v>1048562.5465431213</v>
      </c>
      <c r="AA37" s="4">
        <v>299913.73112106323</v>
      </c>
      <c r="AB37" s="4">
        <v>65822.147149380296</v>
      </c>
      <c r="AC37" s="37">
        <v>3.4962138699806924</v>
      </c>
      <c r="AD37" s="37">
        <v>4.5564258248887413</v>
      </c>
      <c r="AF37" s="22">
        <v>43190</v>
      </c>
      <c r="AG37">
        <v>258</v>
      </c>
      <c r="AH37" s="4">
        <v>963556.76052474976</v>
      </c>
      <c r="AI37" s="4">
        <v>262010.16312789917</v>
      </c>
      <c r="AJ37" s="4">
        <v>59453.250142391771</v>
      </c>
      <c r="AK37" s="37">
        <v>3.6775549048240297</v>
      </c>
      <c r="AL37" s="37">
        <v>4.4069947816205062</v>
      </c>
      <c r="AN37" s="22">
        <v>42825</v>
      </c>
      <c r="AO37" s="82">
        <v>383</v>
      </c>
      <c r="AP37" s="83">
        <v>9.918355315376326</v>
      </c>
      <c r="AQ37" s="83">
        <v>4.7833084494027789</v>
      </c>
      <c r="AR37" s="48">
        <v>10.399373462070848</v>
      </c>
      <c r="AS37" s="48">
        <v>10.170869972715435</v>
      </c>
      <c r="AT37" s="48"/>
      <c r="AU37" s="48">
        <v>22.671060390748</v>
      </c>
      <c r="AV37" s="48"/>
      <c r="AW37" s="48">
        <v>7.041304412837146</v>
      </c>
      <c r="AX37" s="48">
        <v>-1.0707502060971263</v>
      </c>
      <c r="AY37" s="48">
        <v>3.3291262795779764</v>
      </c>
      <c r="AZ37" s="48">
        <v>3.2422022132889472</v>
      </c>
      <c r="BB37" s="14">
        <v>42094</v>
      </c>
      <c r="BC37" s="2">
        <v>369</v>
      </c>
      <c r="BD37" s="2">
        <v>1134793.1856384277</v>
      </c>
      <c r="BE37" s="2">
        <v>71027.778859274462</v>
      </c>
      <c r="BF37" s="2">
        <v>126490.6157699544</v>
      </c>
      <c r="BG37" s="12">
        <f t="shared" si="9"/>
        <v>11.146578722077146</v>
      </c>
      <c r="BH37" s="12">
        <f t="shared" si="10"/>
        <v>178.08612039039971</v>
      </c>
      <c r="BI37" s="12">
        <f t="shared" si="11"/>
        <v>6.2590945872938661</v>
      </c>
      <c r="BK37" s="22">
        <v>42094</v>
      </c>
      <c r="BL37">
        <v>357</v>
      </c>
      <c r="BM37" s="12">
        <v>-5.926189965511119</v>
      </c>
      <c r="BO37" s="22">
        <v>42094</v>
      </c>
      <c r="BP37">
        <v>263</v>
      </c>
      <c r="BQ37" s="2">
        <v>210724.60162353516</v>
      </c>
      <c r="BR37" s="2">
        <v>123182.4730014801</v>
      </c>
      <c r="BS37" s="2">
        <v>58422.585137084126</v>
      </c>
      <c r="BT37" s="2">
        <v>636671.3995513916</v>
      </c>
      <c r="BU37" s="12">
        <f t="shared" si="0"/>
        <v>58.456616860307896</v>
      </c>
      <c r="BV37" s="12">
        <f t="shared" si="1"/>
        <v>19.347888579301088</v>
      </c>
      <c r="BW37" s="12">
        <f t="shared" si="2"/>
        <v>9.1762540579409677</v>
      </c>
      <c r="BY37" s="22">
        <v>42094</v>
      </c>
      <c r="BZ37">
        <v>462</v>
      </c>
      <c r="CA37" s="2">
        <v>1311877.7461242676</v>
      </c>
      <c r="CB37" s="2">
        <v>72164.38377392292</v>
      </c>
      <c r="CE37" s="22">
        <v>40999</v>
      </c>
      <c r="CF37">
        <v>494</v>
      </c>
      <c r="CG37" s="2">
        <v>-190612.35655319691</v>
      </c>
      <c r="CH37" s="2">
        <v>1891839.0626220703</v>
      </c>
      <c r="CI37" s="2">
        <v>279880.30591011047</v>
      </c>
      <c r="CJ37" s="12">
        <f t="shared" si="4"/>
        <v>10.075505909525415</v>
      </c>
      <c r="CK37" s="12">
        <f t="shared" si="5"/>
        <v>68.104955056900693</v>
      </c>
      <c r="CM37" s="22">
        <v>40999</v>
      </c>
      <c r="CN37">
        <v>485</v>
      </c>
      <c r="CO37" s="12">
        <v>22.365384853501237</v>
      </c>
      <c r="CQ37" s="22">
        <v>40999</v>
      </c>
      <c r="CR37">
        <v>406</v>
      </c>
      <c r="CS37" s="2">
        <v>-115774.1244956255</v>
      </c>
      <c r="CT37" s="2">
        <v>1648015.289642334</v>
      </c>
      <c r="CU37" s="2">
        <v>229320.42917823792</v>
      </c>
      <c r="CV37" s="12">
        <f t="shared" si="6"/>
        <v>7.025063737166648</v>
      </c>
      <c r="CW37" s="12">
        <f t="shared" si="7"/>
        <v>50.485743860892896</v>
      </c>
      <c r="CY37" s="22">
        <v>40999</v>
      </c>
      <c r="CZ37">
        <v>397</v>
      </c>
      <c r="DA37" s="12">
        <v>17.562256595097914</v>
      </c>
      <c r="DC37" s="11">
        <f ca="1">VLOOKUP($CE37,INDIRECT(VLOOKUP('Sector Charts'!$H$1,'Sector Charts'!$A$159:$B$175,2,FALSE) &amp; "3"),MATCH(DC$4,$DC$4:$DI$4,0),FALSE)</f>
        <v>40999</v>
      </c>
      <c r="DD37" s="2">
        <f ca="1">VLOOKUP($CE37,INDIRECT(VLOOKUP('Sector Charts'!$H$1,'Sector Charts'!$A$159:$B$175,2,FALSE) &amp; "3"),MATCH(DD$4,$DC$4:$DI$4,0),FALSE)</f>
        <v>19</v>
      </c>
      <c r="DE37" s="2">
        <f ca="1">VLOOKUP($CE37,INDIRECT(VLOOKUP('Sector Charts'!$H$1,'Sector Charts'!$A$159:$B$175,2,FALSE) &amp; "3"),MATCH(DE$4,$DC$4:$DI$4,0),FALSE)</f>
        <v>-3129.0639915466309</v>
      </c>
      <c r="DF37" s="2">
        <f ca="1">VLOOKUP($CE37,INDIRECT(VLOOKUP('Sector Charts'!$H$1,'Sector Charts'!$A$159:$B$175,2,FALSE) &amp; "3"),MATCH(DF$4,$DC$4:$DI$4,0),FALSE)</f>
        <v>83948.782592773438</v>
      </c>
      <c r="DG37" s="2">
        <f ca="1">VLOOKUP($CE37,INDIRECT(VLOOKUP('Sector Charts'!$H$1,'Sector Charts'!$A$159:$B$175,2,FALSE) &amp; "3"),MATCH(DG$4,$DC$4:$DI$4,0),FALSE)</f>
        <v>12957.966972351074</v>
      </c>
      <c r="DH37" s="12">
        <f ca="1">VLOOKUP($CE37,INDIRECT(VLOOKUP('Sector Charts'!$H$1,'Sector Charts'!$A$159:$B$175,2,FALSE) &amp; "3"),MATCH(DH$4,$DC$4:$DI$4,0),FALSE)</f>
        <v>3.7273488607040148</v>
      </c>
      <c r="DI37" s="12">
        <f ca="1">VLOOKUP($CE37,INDIRECT(VLOOKUP('Sector Charts'!$H$1,'Sector Charts'!$A$159:$B$175,2,FALSE) &amp; "3"),MATCH(DI$4,$DC$4:$DI$4,0),FALSE)</f>
        <v>24.147800331820864</v>
      </c>
      <c r="DK37" s="11">
        <f ca="1">VLOOKUP($CE37,INDIRECT(VLOOKUP('Sector Charts'!$H$1,'Sector Charts'!$A$159:$B$175,2,FALSE) &amp; "3"),MATCH(DK$4,$DC$4:$DI$4,0),FALSE)</f>
        <v>40999</v>
      </c>
      <c r="DL37" s="2">
        <f ca="1">VLOOKUP($CE37,INDIRECT(VLOOKUP('Sector Charts'!$H$1,'Sector Charts'!$A$159:$B$175,2,FALSE) &amp; "3"),9,FALSE)</f>
        <v>18</v>
      </c>
      <c r="DM37" s="12">
        <f ca="1">VLOOKUP($CE37,INDIRECT(VLOOKUP('Sector Charts'!$H$1,'Sector Charts'!$A$159:$B$175,2,FALSE) &amp; "3"),10,FALSE)</f>
        <v>-28.356035662942425</v>
      </c>
      <c r="DP37" s="22">
        <v>40999</v>
      </c>
      <c r="DQ37">
        <v>480</v>
      </c>
      <c r="DR37" s="12">
        <v>-4.3068719591216826</v>
      </c>
      <c r="DS37" s="12">
        <v>19.752246084164994</v>
      </c>
      <c r="DU37" s="22">
        <v>42825</v>
      </c>
      <c r="DV37" s="82">
        <v>307</v>
      </c>
      <c r="DW37" s="83">
        <v>10.124495741091621</v>
      </c>
      <c r="DX37" s="83">
        <v>5.5219264177310157</v>
      </c>
      <c r="DY37" s="48">
        <v>10.132714045424752</v>
      </c>
      <c r="DZ37" s="48">
        <v>10.142939958230613</v>
      </c>
      <c r="EB37" s="139">
        <v>43008</v>
      </c>
      <c r="EC37" s="82">
        <v>78</v>
      </c>
      <c r="ED37" s="83">
        <v>51.49209033743778</v>
      </c>
      <c r="EE37" s="83">
        <v>4.7081407042272039</v>
      </c>
      <c r="EF37" s="48">
        <v>20.465578742503808</v>
      </c>
      <c r="EG37" s="48">
        <v>19.482389465867289</v>
      </c>
      <c r="EH37" s="22">
        <v>42916</v>
      </c>
      <c r="EI37">
        <v>265</v>
      </c>
      <c r="EJ37" s="83">
        <v>10.482609726705672</v>
      </c>
      <c r="EK37">
        <v>8.0778404852618113</v>
      </c>
      <c r="EL37" s="22">
        <v>42916</v>
      </c>
      <c r="EM37" s="82">
        <v>265</v>
      </c>
      <c r="EN37" s="83">
        <v>10.482609726705672</v>
      </c>
      <c r="EO37" s="83">
        <v>8.0778404852618113</v>
      </c>
      <c r="EP37" s="48">
        <v>10.132714045424752</v>
      </c>
      <c r="EQ37" s="48">
        <v>10.142939958230613</v>
      </c>
      <c r="ES37" s="11">
        <v>43190</v>
      </c>
      <c r="ET37" s="2">
        <v>148</v>
      </c>
      <c r="EU37" s="2">
        <v>667108.28129196167</v>
      </c>
      <c r="EV37" s="2">
        <v>193874.76780700684</v>
      </c>
      <c r="EW37" s="2">
        <v>212011.75239181519</v>
      </c>
      <c r="EX37" s="2">
        <v>37499.623016059399</v>
      </c>
      <c r="EY37" s="12">
        <v>3.1465627436496568</v>
      </c>
      <c r="EZ37" s="12">
        <v>5.6537035665937259</v>
      </c>
      <c r="FB37" s="11">
        <v>43190</v>
      </c>
      <c r="FC37" s="2">
        <v>183</v>
      </c>
      <c r="FD37" s="2">
        <v>522183.58499145508</v>
      </c>
      <c r="FE37" s="2">
        <v>98378.877988576889</v>
      </c>
      <c r="FF37" s="2">
        <v>123924.05497360229</v>
      </c>
      <c r="FG37" s="2">
        <v>33856.659167405218</v>
      </c>
      <c r="FH37" s="12">
        <v>4.2137386894149653</v>
      </c>
      <c r="FI37" s="12">
        <v>3.6602564464750129</v>
      </c>
      <c r="FK37" s="11">
        <v>43190</v>
      </c>
      <c r="FL37" s="2">
        <v>48</v>
      </c>
      <c r="FM37" s="2">
        <v>95351.605726242065</v>
      </c>
      <c r="FN37" s="2">
        <v>3756.6969763636589</v>
      </c>
      <c r="FO37" s="2">
        <v>11409.283806800842</v>
      </c>
      <c r="FP37" s="2">
        <v>7757.8262939453125</v>
      </c>
      <c r="FQ37" s="12">
        <v>8.3573699577360774</v>
      </c>
      <c r="FR37" s="12">
        <v>1.4706804940586713</v>
      </c>
    </row>
    <row r="38" spans="1:174">
      <c r="A38" t="s">
        <v>75</v>
      </c>
      <c r="B38">
        <v>21</v>
      </c>
      <c r="C38" s="12">
        <v>3.1999027483748312</v>
      </c>
      <c r="D38" s="1"/>
      <c r="E38" s="1"/>
      <c r="F38" s="1"/>
      <c r="G38" s="11">
        <v>43281</v>
      </c>
      <c r="H38" s="2">
        <v>372</v>
      </c>
      <c r="I38" s="2">
        <v>1291602.2765493393</v>
      </c>
      <c r="J38" s="2">
        <v>305163.83277773857</v>
      </c>
      <c r="K38" s="2">
        <v>359400.56516456604</v>
      </c>
      <c r="L38" s="2">
        <v>79285.364992662333</v>
      </c>
      <c r="M38" s="12">
        <v>3.593768073118992</v>
      </c>
      <c r="N38" s="12">
        <v>4.5330000712972396</v>
      </c>
      <c r="P38" s="41">
        <v>43373</v>
      </c>
      <c r="Q38" s="4">
        <v>64</v>
      </c>
      <c r="R38" s="4">
        <v>226514.70695495605</v>
      </c>
      <c r="S38" s="4">
        <v>51174.761266708374</v>
      </c>
      <c r="T38" s="4">
        <v>12736.918936014175</v>
      </c>
      <c r="U38" s="37">
        <v>4.4262972869463031</v>
      </c>
      <c r="V38" s="37">
        <v>4.0178289210909224</v>
      </c>
      <c r="X38" s="41">
        <v>43281</v>
      </c>
      <c r="Y38" s="4">
        <v>309</v>
      </c>
      <c r="Z38" s="4">
        <v>1057863.1828451157</v>
      </c>
      <c r="AA38" s="4">
        <v>310235.13304710388</v>
      </c>
      <c r="AB38" s="4">
        <v>66133.569025202654</v>
      </c>
      <c r="AC38" s="37">
        <v>3.4098755110514749</v>
      </c>
      <c r="AD38" s="37">
        <v>4.6910387208783071</v>
      </c>
      <c r="AF38" s="22">
        <v>43281</v>
      </c>
      <c r="AG38">
        <v>259</v>
      </c>
      <c r="AH38" s="4">
        <v>970070.3118314743</v>
      </c>
      <c r="AI38" s="4">
        <v>269404.5366153717</v>
      </c>
      <c r="AJ38" s="4">
        <v>59920.107034130953</v>
      </c>
      <c r="AK38" s="37">
        <v>3.6007942702777931</v>
      </c>
      <c r="AL38" s="37">
        <v>4.4960623395067838</v>
      </c>
      <c r="AN38" s="22">
        <v>42916</v>
      </c>
      <c r="AO38" s="82">
        <v>400</v>
      </c>
      <c r="AP38" s="83">
        <v>9.7942589868578622</v>
      </c>
      <c r="AQ38" s="83">
        <v>5.3946030607956441</v>
      </c>
      <c r="AR38" s="83">
        <v>10.792056065109135</v>
      </c>
      <c r="AS38" s="83">
        <v>11.736841154836641</v>
      </c>
      <c r="AT38" s="48"/>
      <c r="AU38" s="48">
        <v>21.010778657254857</v>
      </c>
      <c r="AV38" s="48"/>
      <c r="AW38" s="48">
        <v>-10.01798653070397</v>
      </c>
      <c r="AX38" s="48">
        <v>0.89990821804166732</v>
      </c>
      <c r="AY38" s="48">
        <v>2.9357276971768487</v>
      </c>
      <c r="AZ38" s="48">
        <v>4.9680086746638485</v>
      </c>
      <c r="BB38" s="14">
        <v>42185</v>
      </c>
      <c r="BC38" s="2">
        <v>372</v>
      </c>
      <c r="BD38" s="2">
        <v>1162844.6541290283</v>
      </c>
      <c r="BE38" s="2">
        <v>75865.047827797011</v>
      </c>
      <c r="BF38" s="2">
        <v>127528.23543551564</v>
      </c>
      <c r="BG38" s="12"/>
      <c r="BH38" s="12"/>
      <c r="BI38" s="12"/>
      <c r="BK38" s="22">
        <v>42185</v>
      </c>
      <c r="BL38">
        <v>354</v>
      </c>
      <c r="BM38" s="12">
        <v>-6.3138945405949221</v>
      </c>
      <c r="BO38" s="22">
        <v>42185</v>
      </c>
      <c r="BP38">
        <v>267</v>
      </c>
      <c r="BQ38" s="2">
        <v>222376.31399536133</v>
      </c>
      <c r="BR38" s="2">
        <v>127582.48537170887</v>
      </c>
      <c r="BS38" s="2">
        <v>54992.872286703438</v>
      </c>
      <c r="BT38" s="2">
        <v>664883.45297241211</v>
      </c>
      <c r="BY38" s="22">
        <v>42185</v>
      </c>
      <c r="BZ38">
        <v>459</v>
      </c>
      <c r="CA38" s="2">
        <v>1319289.7706375122</v>
      </c>
      <c r="CB38" s="2">
        <v>73549.361953020096</v>
      </c>
      <c r="CE38" s="22">
        <v>41090</v>
      </c>
      <c r="CF38">
        <v>503</v>
      </c>
      <c r="CG38" s="2">
        <v>-184374.66973173618</v>
      </c>
      <c r="CH38" s="2">
        <v>1890680.4468383789</v>
      </c>
      <c r="CI38" s="2">
        <v>270311.55527067184</v>
      </c>
      <c r="CJ38" s="12">
        <f t="shared" si="4"/>
        <v>9.7517626545538132</v>
      </c>
      <c r="CK38" s="12">
        <f t="shared" si="5"/>
        <v>68.208208689826733</v>
      </c>
      <c r="CM38" s="22">
        <v>41090</v>
      </c>
      <c r="CN38">
        <v>494</v>
      </c>
      <c r="CO38" s="12">
        <v>18.640980137825736</v>
      </c>
      <c r="CQ38" s="22">
        <v>41090</v>
      </c>
      <c r="CR38">
        <v>412</v>
      </c>
      <c r="CS38" s="2">
        <v>-111121.92764604092</v>
      </c>
      <c r="CT38" s="2">
        <v>1648950.578125</v>
      </c>
      <c r="CU38" s="2">
        <v>221475.85806798935</v>
      </c>
      <c r="CV38" s="12">
        <f t="shared" si="6"/>
        <v>6.7389483420659086</v>
      </c>
      <c r="CW38" s="12">
        <f t="shared" si="7"/>
        <v>50.173381701913698</v>
      </c>
      <c r="CY38" s="22">
        <v>41090</v>
      </c>
      <c r="CZ38">
        <v>403</v>
      </c>
      <c r="DA38" s="12">
        <v>12.297881587205417</v>
      </c>
      <c r="DC38" s="11">
        <f ca="1">VLOOKUP($CE38,INDIRECT(VLOOKUP('Sector Charts'!$H$1,'Sector Charts'!$A$159:$B$175,2,FALSE) &amp; "3"),MATCH(DC$4,$DC$4:$DI$4,0),FALSE)</f>
        <v>41090</v>
      </c>
      <c r="DD38" s="2">
        <f ca="1">VLOOKUP($CE38,INDIRECT(VLOOKUP('Sector Charts'!$H$1,'Sector Charts'!$A$159:$B$175,2,FALSE) &amp; "3"),MATCH(DD$4,$DC$4:$DI$4,0),FALSE)</f>
        <v>19</v>
      </c>
      <c r="DE38" s="2">
        <f ca="1">VLOOKUP($CE38,INDIRECT(VLOOKUP('Sector Charts'!$H$1,'Sector Charts'!$A$159:$B$175,2,FALSE) &amp; "3"),MATCH(DE$4,$DC$4:$DI$4,0),FALSE)</f>
        <v>-3090.6650085449219</v>
      </c>
      <c r="DF38" s="2">
        <f ca="1">VLOOKUP($CE38,INDIRECT(VLOOKUP('Sector Charts'!$H$1,'Sector Charts'!$A$159:$B$175,2,FALSE) &amp; "3"),MATCH(DF$4,$DC$4:$DI$4,0),FALSE)</f>
        <v>85792.376281738281</v>
      </c>
      <c r="DG38" s="2">
        <f ca="1">VLOOKUP($CE38,INDIRECT(VLOOKUP('Sector Charts'!$H$1,'Sector Charts'!$A$159:$B$175,2,FALSE) &amp; "3"),MATCH(DG$4,$DC$4:$DI$4,0),FALSE)</f>
        <v>13903.739923477173</v>
      </c>
      <c r="DH38" s="12">
        <f ca="1">VLOOKUP($CE38,INDIRECT(VLOOKUP('Sector Charts'!$H$1,'Sector Charts'!$A$159:$B$175,2,FALSE) &amp; "3"),MATCH(DH$4,$DC$4:$DI$4,0),FALSE)</f>
        <v>3.6024937675060049</v>
      </c>
      <c r="DI38" s="12">
        <f ca="1">VLOOKUP($CE38,INDIRECT(VLOOKUP('Sector Charts'!$H$1,'Sector Charts'!$A$159:$B$175,2,FALSE) &amp; "3"),MATCH(DI$4,$DC$4:$DI$4,0),FALSE)</f>
        <v>22.229019138413086</v>
      </c>
      <c r="DK38" s="11">
        <f ca="1">VLOOKUP($CE38,INDIRECT(VLOOKUP('Sector Charts'!$H$1,'Sector Charts'!$A$159:$B$175,2,FALSE) &amp; "3"),MATCH(DK$4,$DC$4:$DI$4,0),FALSE)</f>
        <v>41090</v>
      </c>
      <c r="DL38" s="2">
        <f ca="1">VLOOKUP($CE38,INDIRECT(VLOOKUP('Sector Charts'!$H$1,'Sector Charts'!$A$159:$B$175,2,FALSE) &amp; "3"),9,FALSE)</f>
        <v>18</v>
      </c>
      <c r="DM38" s="12">
        <f ca="1">VLOOKUP($CE38,INDIRECT(VLOOKUP('Sector Charts'!$H$1,'Sector Charts'!$A$159:$B$175,2,FALSE) &amp; "3"),10,FALSE)</f>
        <v>-24.547667652452198</v>
      </c>
      <c r="DP38" s="22">
        <v>41090</v>
      </c>
      <c r="DQ38">
        <v>494</v>
      </c>
      <c r="DR38" s="12">
        <v>-3.082351913249981</v>
      </c>
      <c r="DS38" s="12">
        <v>17.974623288193481</v>
      </c>
      <c r="DU38" s="22">
        <v>42916</v>
      </c>
      <c r="DV38" s="82">
        <v>320</v>
      </c>
      <c r="DW38" s="83">
        <v>9.8699605668882473</v>
      </c>
      <c r="DX38" s="83">
        <v>5.9369639654251349</v>
      </c>
      <c r="DY38" s="83">
        <v>9.7544529942436</v>
      </c>
      <c r="DZ38" s="83">
        <v>10.863385477365695</v>
      </c>
      <c r="EB38" s="22">
        <v>43100</v>
      </c>
      <c r="EC38" s="82">
        <v>75</v>
      </c>
      <c r="ED38" s="83">
        <v>21.185085310181208</v>
      </c>
      <c r="EE38" s="83">
        <v>2.8183379822234178</v>
      </c>
      <c r="EF38" s="83">
        <v>14.211911157427926</v>
      </c>
      <c r="EG38" s="83">
        <v>12.895526715638139</v>
      </c>
      <c r="EH38" s="22">
        <v>43008</v>
      </c>
      <c r="EI38">
        <v>272</v>
      </c>
      <c r="EJ38" s="83">
        <v>13.053369254947178</v>
      </c>
      <c r="EK38">
        <v>4.5494860936587278</v>
      </c>
      <c r="EL38" s="22">
        <v>43008</v>
      </c>
      <c r="EM38" s="82">
        <v>272</v>
      </c>
      <c r="EN38" s="83">
        <v>13.053369254947178</v>
      </c>
      <c r="EO38" s="83">
        <v>4.5494860936587278</v>
      </c>
      <c r="EP38">
        <v>9.7544529942436</v>
      </c>
      <c r="EQ38">
        <v>10.863385477365695</v>
      </c>
      <c r="ES38" s="11">
        <v>43281</v>
      </c>
      <c r="ET38" s="2">
        <v>147</v>
      </c>
      <c r="EU38" s="2">
        <v>694145.14208889008</v>
      </c>
      <c r="EV38" s="2">
        <v>207111.83909702301</v>
      </c>
      <c r="EW38" s="2">
        <v>225999.50241851807</v>
      </c>
      <c r="EX38" s="2">
        <v>38315.068007290363</v>
      </c>
      <c r="EY38" s="12">
        <v>3.0714454441737429</v>
      </c>
      <c r="EZ38" s="12">
        <v>5.8984497267632729</v>
      </c>
      <c r="FB38" s="11">
        <v>43281</v>
      </c>
      <c r="FC38" s="2">
        <v>182</v>
      </c>
      <c r="FD38" s="2">
        <v>491388.93717956543</v>
      </c>
      <c r="FE38" s="2">
        <v>93127.715726613998</v>
      </c>
      <c r="FF38" s="2">
        <v>120509.49200248718</v>
      </c>
      <c r="FG38" s="2">
        <v>32482.689986928366</v>
      </c>
      <c r="FH38" s="12">
        <v>4.0775952915760669</v>
      </c>
      <c r="FI38" s="12">
        <v>3.7099603527596523</v>
      </c>
      <c r="FK38" s="11">
        <v>43281</v>
      </c>
      <c r="FL38" s="2">
        <v>43</v>
      </c>
      <c r="FM38" s="2">
        <v>106068.19728088379</v>
      </c>
      <c r="FN38" s="2">
        <v>4924.2779541015625</v>
      </c>
      <c r="FO38" s="2">
        <v>12891.570743560791</v>
      </c>
      <c r="FP38" s="2">
        <v>8487.6069984436035</v>
      </c>
      <c r="FQ38" s="12">
        <v>8.2277171177037349</v>
      </c>
      <c r="FR38" s="12">
        <v>1.5188698941792138</v>
      </c>
    </row>
    <row r="39" spans="1:174">
      <c r="A39" t="s">
        <v>76</v>
      </c>
      <c r="B39">
        <v>28</v>
      </c>
      <c r="C39" s="12">
        <v>3.1227613713810216</v>
      </c>
      <c r="D39" s="1"/>
      <c r="E39" s="1"/>
      <c r="F39" s="1"/>
      <c r="G39" s="11">
        <v>43373</v>
      </c>
      <c r="H39" s="2">
        <v>361</v>
      </c>
      <c r="I39" s="2">
        <v>1227038.1769347191</v>
      </c>
      <c r="J39" s="2">
        <v>321839.69664478302</v>
      </c>
      <c r="K39" s="2">
        <v>368552.82715034485</v>
      </c>
      <c r="L39" s="2">
        <v>76781.698799297214</v>
      </c>
      <c r="M39" s="12">
        <v>3.3293413767089888</v>
      </c>
      <c r="N39" s="12">
        <v>4.8000087639858036</v>
      </c>
      <c r="P39" s="41">
        <v>43465</v>
      </c>
      <c r="Q39" s="4">
        <v>60</v>
      </c>
      <c r="R39" s="4">
        <v>179712.05844116211</v>
      </c>
      <c r="S39" s="4">
        <v>43286.830855846405</v>
      </c>
      <c r="T39" s="4">
        <v>10849.92024230957</v>
      </c>
      <c r="U39" s="37">
        <v>4.1516566329292699</v>
      </c>
      <c r="V39" s="37">
        <v>3.9895989914329681</v>
      </c>
      <c r="X39" s="41">
        <v>43373</v>
      </c>
      <c r="Y39" s="4">
        <v>298</v>
      </c>
      <c r="Z39" s="4">
        <v>1001925.6200041771</v>
      </c>
      <c r="AA39" s="4">
        <v>317501.89888381958</v>
      </c>
      <c r="AB39" s="4">
        <v>64180.779863283038</v>
      </c>
      <c r="AC39" s="37">
        <v>3.1556523709825184</v>
      </c>
      <c r="AD39" s="37">
        <v>4.9469934700101419</v>
      </c>
      <c r="AF39" s="22">
        <v>43373</v>
      </c>
      <c r="AG39">
        <v>248</v>
      </c>
      <c r="AH39" s="4">
        <v>912986.09668588638</v>
      </c>
      <c r="AI39" s="4">
        <v>273329.57098388672</v>
      </c>
      <c r="AJ39" s="4">
        <v>57805.209876939654</v>
      </c>
      <c r="AK39" s="37">
        <v>3.3402390140205815</v>
      </c>
      <c r="AL39" s="37">
        <v>4.728459105429641</v>
      </c>
      <c r="AN39" s="22">
        <v>43008</v>
      </c>
      <c r="AO39" s="82">
        <v>408</v>
      </c>
      <c r="AP39" s="83">
        <v>18.39293797759489</v>
      </c>
      <c r="AQ39" s="83">
        <v>2.3498179051500978</v>
      </c>
      <c r="AR39" s="83">
        <v>7.8597309247437241</v>
      </c>
      <c r="AS39" s="83">
        <v>8.5695672205224671</v>
      </c>
      <c r="AT39" s="48"/>
      <c r="AU39" s="48">
        <v>21.901347177720897</v>
      </c>
      <c r="AV39" s="48"/>
      <c r="AW39" s="48">
        <v>7.5966082841787408</v>
      </c>
      <c r="AX39" s="48">
        <v>0.23183577369876307</v>
      </c>
      <c r="AY39" s="48">
        <v>3.1366975441978306</v>
      </c>
      <c r="AZ39" s="48">
        <v>2.3304722805447708</v>
      </c>
      <c r="BB39" s="14">
        <v>42277</v>
      </c>
      <c r="BC39" s="2">
        <v>366</v>
      </c>
      <c r="BD39" s="2">
        <v>1174252.5765533447</v>
      </c>
      <c r="BE39" s="2">
        <v>70604.829349964857</v>
      </c>
      <c r="BF39" s="2">
        <v>117006.34586527944</v>
      </c>
      <c r="BG39" s="12"/>
      <c r="BH39" s="12"/>
      <c r="BI39" s="12"/>
      <c r="BK39" s="22">
        <v>42277</v>
      </c>
      <c r="BL39">
        <v>343</v>
      </c>
      <c r="BM39" s="12">
        <v>-14.25033765365702</v>
      </c>
      <c r="BO39" s="22">
        <v>42277</v>
      </c>
      <c r="BP39">
        <v>297</v>
      </c>
      <c r="BQ39" s="2">
        <v>251602.60762786865</v>
      </c>
      <c r="BR39" s="2">
        <v>143745.88641700894</v>
      </c>
      <c r="BS39" s="2">
        <v>69141.167343307287</v>
      </c>
      <c r="BT39" s="2">
        <v>779855.46759033203</v>
      </c>
      <c r="BY39" s="22">
        <v>42277</v>
      </c>
      <c r="BZ39">
        <v>447</v>
      </c>
      <c r="CA39" s="2">
        <v>1347202.2208251953</v>
      </c>
      <c r="CB39" s="2">
        <v>74689.703670918941</v>
      </c>
      <c r="CE39" s="22">
        <v>41182</v>
      </c>
      <c r="CF39">
        <v>510</v>
      </c>
      <c r="CG39" s="2">
        <v>-200005.52766668797</v>
      </c>
      <c r="CH39" s="2">
        <v>1899429.008354187</v>
      </c>
      <c r="CI39" s="2">
        <v>276249.25847315788</v>
      </c>
      <c r="CJ39" s="12">
        <f t="shared" si="4"/>
        <v>10.529771146329301</v>
      </c>
      <c r="CK39" s="12">
        <f t="shared" si="5"/>
        <v>72.40038535202865</v>
      </c>
      <c r="CM39" s="22">
        <v>41182</v>
      </c>
      <c r="CN39">
        <v>504</v>
      </c>
      <c r="CO39" s="12">
        <v>21.141191035640936</v>
      </c>
      <c r="CQ39" s="22">
        <v>41182</v>
      </c>
      <c r="CR39">
        <v>421</v>
      </c>
      <c r="CS39" s="2">
        <v>-121748.5746127367</v>
      </c>
      <c r="CT39" s="2">
        <v>1702379.9408111572</v>
      </c>
      <c r="CU39" s="2">
        <v>228681.3240032196</v>
      </c>
      <c r="CV39" s="12">
        <f t="shared" si="6"/>
        <v>7.1516687722909502</v>
      </c>
      <c r="CW39" s="12">
        <f t="shared" si="7"/>
        <v>53.239404286037193</v>
      </c>
      <c r="CY39" s="22">
        <v>41182</v>
      </c>
      <c r="CZ39">
        <v>415</v>
      </c>
      <c r="DA39" s="12">
        <v>14.458375014767388</v>
      </c>
      <c r="DC39" s="11">
        <f ca="1">VLOOKUP($CE39,INDIRECT(VLOOKUP('Sector Charts'!$H$1,'Sector Charts'!$A$159:$B$175,2,FALSE) &amp; "3"),MATCH(DC$4,$DC$4:$DI$4,0),FALSE)</f>
        <v>41182</v>
      </c>
      <c r="DD39" s="2">
        <f ca="1">VLOOKUP($CE39,INDIRECT(VLOOKUP('Sector Charts'!$H$1,'Sector Charts'!$A$159:$B$175,2,FALSE) &amp; "3"),MATCH(DD$4,$DC$4:$DI$4,0),FALSE)</f>
        <v>23</v>
      </c>
      <c r="DE39" s="2">
        <f ca="1">VLOOKUP($CE39,INDIRECT(VLOOKUP('Sector Charts'!$H$1,'Sector Charts'!$A$159:$B$175,2,FALSE) &amp; "3"),MATCH(DE$4,$DC$4:$DI$4,0),FALSE)</f>
        <v>-3317.9620213508606</v>
      </c>
      <c r="DF39" s="2">
        <f ca="1">VLOOKUP($CE39,INDIRECT(VLOOKUP('Sector Charts'!$H$1,'Sector Charts'!$A$159:$B$175,2,FALSE) &amp; "3"),MATCH(DF$4,$DC$4:$DI$4,0),FALSE)</f>
        <v>93994.572036743164</v>
      </c>
      <c r="DG39" s="2">
        <f ca="1">VLOOKUP($CE39,INDIRECT(VLOOKUP('Sector Charts'!$H$1,'Sector Charts'!$A$159:$B$175,2,FALSE) &amp; "3"),MATCH(DG$4,$DC$4:$DI$4,0),FALSE)</f>
        <v>15261.807897567749</v>
      </c>
      <c r="DH39" s="12">
        <f ca="1">VLOOKUP($CE39,INDIRECT(VLOOKUP('Sector Charts'!$H$1,'Sector Charts'!$A$159:$B$175,2,FALSE) &amp; "3"),MATCH(DH$4,$DC$4:$DI$4,0),FALSE)</f>
        <v>3.5299506657191282</v>
      </c>
      <c r="DI39" s="12">
        <f ca="1">VLOOKUP($CE39,INDIRECT(VLOOKUP('Sector Charts'!$H$1,'Sector Charts'!$A$159:$B$175,2,FALSE) &amp; "3"),MATCH(DI$4,$DC$4:$DI$4,0),FALSE)</f>
        <v>21.740294751578148</v>
      </c>
      <c r="DK39" s="11">
        <f ca="1">VLOOKUP($CE39,INDIRECT(VLOOKUP('Sector Charts'!$H$1,'Sector Charts'!$A$159:$B$175,2,FALSE) &amp; "3"),MATCH(DK$4,$DC$4:$DI$4,0),FALSE)</f>
        <v>41182</v>
      </c>
      <c r="DL39" s="2">
        <f ca="1">VLOOKUP($CE39,INDIRECT(VLOOKUP('Sector Charts'!$H$1,'Sector Charts'!$A$159:$B$175,2,FALSE) &amp; "3"),9,FALSE)</f>
        <v>23</v>
      </c>
      <c r="DM39" s="12">
        <f ca="1">VLOOKUP($CE39,INDIRECT(VLOOKUP('Sector Charts'!$H$1,'Sector Charts'!$A$159:$B$175,2,FALSE) &amp; "3"),10,FALSE)</f>
        <v>-12.077923484644204</v>
      </c>
      <c r="DP39" s="22">
        <v>41182</v>
      </c>
      <c r="DQ39">
        <v>499</v>
      </c>
      <c r="DR39" s="12">
        <v>11.468277015280016</v>
      </c>
      <c r="DS39" s="12">
        <v>19.063413729349143</v>
      </c>
      <c r="DU39" s="22">
        <v>43008</v>
      </c>
      <c r="DV39" s="82">
        <v>330</v>
      </c>
      <c r="DW39" s="83">
        <v>14.001105787363599</v>
      </c>
      <c r="DX39" s="83">
        <v>1.8267196069295721</v>
      </c>
      <c r="DY39" s="83">
        <v>7.00610663439869</v>
      </c>
      <c r="DZ39" s="83">
        <v>7.1167828984670223</v>
      </c>
      <c r="EB39" s="22">
        <v>43190</v>
      </c>
      <c r="EC39" s="82">
        <v>76</v>
      </c>
      <c r="ED39" s="83">
        <v>35.15009545246081</v>
      </c>
      <c r="EE39" s="83">
        <v>3.4654469860564419</v>
      </c>
      <c r="EF39" s="83">
        <v>6.7500043951629785</v>
      </c>
      <c r="EG39" s="83">
        <v>2.1673416458841244</v>
      </c>
      <c r="EH39" s="22">
        <v>43100</v>
      </c>
      <c r="EI39">
        <v>261</v>
      </c>
      <c r="EJ39" s="83">
        <v>11.505185856169287</v>
      </c>
      <c r="EK39">
        <v>5.9946855146102207</v>
      </c>
      <c r="EL39" s="22">
        <v>43100</v>
      </c>
      <c r="EM39" s="82">
        <v>261</v>
      </c>
      <c r="EN39" s="83">
        <v>11.505185856169287</v>
      </c>
      <c r="EO39" s="83">
        <v>5.9946855146102207</v>
      </c>
      <c r="EP39">
        <v>7.00610663439869</v>
      </c>
      <c r="EQ39">
        <v>7.1167828984670223</v>
      </c>
      <c r="ES39" s="11">
        <v>43373</v>
      </c>
      <c r="ET39" s="2">
        <v>156</v>
      </c>
      <c r="EU39" s="2">
        <v>694003.23185110092</v>
      </c>
      <c r="EV39" s="2">
        <v>225153.22421073914</v>
      </c>
      <c r="EW39" s="2">
        <v>246969.34596252441</v>
      </c>
      <c r="EX39" s="2">
        <v>39415.181936085224</v>
      </c>
      <c r="EY39" s="12">
        <v>2.810078429557044</v>
      </c>
      <c r="EZ39" s="12">
        <v>6.2658431048981171</v>
      </c>
      <c r="FB39" s="11">
        <v>43373</v>
      </c>
      <c r="FC39" s="2">
        <v>163</v>
      </c>
      <c r="FD39" s="2">
        <v>433518.35134887695</v>
      </c>
      <c r="FE39" s="2">
        <v>92710.158410072327</v>
      </c>
      <c r="FF39" s="2">
        <v>108698.11327362061</v>
      </c>
      <c r="FG39" s="2">
        <v>28882.811865195632</v>
      </c>
      <c r="FH39" s="12">
        <v>3.9882785293393432</v>
      </c>
      <c r="FI39" s="12">
        <v>3.7634186650851684</v>
      </c>
      <c r="FK39" s="11">
        <v>43373</v>
      </c>
      <c r="FL39" s="2">
        <v>42</v>
      </c>
      <c r="FM39" s="2">
        <v>99516.593734741211</v>
      </c>
      <c r="FN39" s="2">
        <v>3976.3140239715576</v>
      </c>
      <c r="FO39" s="2">
        <v>12885.367914199829</v>
      </c>
      <c r="FP39" s="2">
        <v>8483.7049980163574</v>
      </c>
      <c r="FQ39" s="12">
        <v>7.7232248545323055</v>
      </c>
      <c r="FR39" s="12">
        <v>1.5188373378391469</v>
      </c>
    </row>
    <row r="40" spans="1:174">
      <c r="A40" t="s">
        <v>80</v>
      </c>
      <c r="B40">
        <v>82</v>
      </c>
      <c r="C40" s="12">
        <v>3.0567955905947279</v>
      </c>
      <c r="D40" s="1"/>
      <c r="E40" s="1"/>
      <c r="F40" s="1"/>
      <c r="G40" s="11">
        <v>43465</v>
      </c>
      <c r="H40" s="2">
        <v>347</v>
      </c>
      <c r="I40" s="2">
        <v>1197841.6723732948</v>
      </c>
      <c r="J40" s="2">
        <v>284445.8793438673</v>
      </c>
      <c r="K40" s="2">
        <v>340939.04132032394</v>
      </c>
      <c r="L40" s="2">
        <v>73892.452132537961</v>
      </c>
      <c r="M40" s="12">
        <v>3.5133602409818518</v>
      </c>
      <c r="N40" s="12">
        <v>4.6139900826243405</v>
      </c>
      <c r="P40" s="41">
        <v>43555</v>
      </c>
      <c r="Q40" s="4">
        <v>55</v>
      </c>
      <c r="R40" s="4">
        <v>179266.80575561523</v>
      </c>
      <c r="S40" s="4">
        <v>39368.717663764954</v>
      </c>
      <c r="T40" s="4">
        <v>10246.850399255753</v>
      </c>
      <c r="U40" s="37">
        <v>4.553534287976384</v>
      </c>
      <c r="V40" s="37">
        <v>3.8420310758732632</v>
      </c>
      <c r="X40" s="41">
        <v>43465</v>
      </c>
      <c r="Y40" s="4">
        <v>288</v>
      </c>
      <c r="Z40" s="4">
        <v>1019401.2209877968</v>
      </c>
      <c r="AA40" s="4">
        <v>297775.18946075439</v>
      </c>
      <c r="AB40" s="4">
        <v>63178.914885833859</v>
      </c>
      <c r="AC40" s="37">
        <v>3.4233920657857557</v>
      </c>
      <c r="AD40" s="37">
        <v>4.7132051887697477</v>
      </c>
      <c r="AF40" s="22">
        <v>43465</v>
      </c>
      <c r="AG40">
        <v>241</v>
      </c>
      <c r="AH40" s="4">
        <v>934617.57116174698</v>
      </c>
      <c r="AI40" s="4">
        <v>255668.42543029785</v>
      </c>
      <c r="AJ40" s="4">
        <v>56897.304880693555</v>
      </c>
      <c r="AK40" s="37">
        <v>3.6555846487056693</v>
      </c>
      <c r="AL40" s="37">
        <v>4.493506783254535</v>
      </c>
      <c r="AN40" s="22">
        <v>43100</v>
      </c>
      <c r="AO40" s="82">
        <v>395</v>
      </c>
      <c r="AP40" s="83">
        <v>13.513716302521495</v>
      </c>
      <c r="AQ40" s="83">
        <v>3.7985249341185856</v>
      </c>
      <c r="AR40" s="83">
        <v>7.5594087985783931</v>
      </c>
      <c r="AS40" s="83">
        <v>7.1818629922283828</v>
      </c>
      <c r="AT40" s="48"/>
      <c r="AU40" s="48">
        <v>23.008301878959013</v>
      </c>
      <c r="AV40" s="48"/>
      <c r="AW40" s="48">
        <v>8.9815957087621801</v>
      </c>
      <c r="AX40" s="48">
        <v>4.1922147792370801</v>
      </c>
      <c r="AY40" s="48">
        <v>-0.70384462443161544</v>
      </c>
      <c r="AZ40" s="48">
        <v>-1.8098889387307637</v>
      </c>
      <c r="BB40" s="14">
        <v>42369</v>
      </c>
      <c r="BC40" s="2">
        <v>352</v>
      </c>
      <c r="BD40" s="2">
        <v>1180022.175201416</v>
      </c>
      <c r="BE40" s="2">
        <v>89960.749998327345</v>
      </c>
      <c r="BF40" s="2">
        <v>118322.14793995768</v>
      </c>
      <c r="BG40" s="12"/>
      <c r="BH40" s="12"/>
      <c r="BI40" s="12"/>
      <c r="BK40" s="22">
        <v>42369</v>
      </c>
      <c r="BL40">
        <v>323</v>
      </c>
      <c r="BM40" s="12">
        <v>-13.240864398245511</v>
      </c>
      <c r="BO40" s="22">
        <v>42369</v>
      </c>
      <c r="BP40">
        <v>304</v>
      </c>
      <c r="BQ40" s="2">
        <v>267812.69598770142</v>
      </c>
      <c r="BR40" s="2">
        <v>156065.56893348694</v>
      </c>
      <c r="BS40" s="2">
        <v>80315.360344532877</v>
      </c>
      <c r="BT40" s="2">
        <v>822325.70417785645</v>
      </c>
      <c r="BY40" s="22">
        <v>42369</v>
      </c>
      <c r="BZ40">
        <v>425</v>
      </c>
      <c r="CA40" s="2">
        <v>1322247.5862426758</v>
      </c>
      <c r="CB40" s="2">
        <v>74256.987239658833</v>
      </c>
      <c r="CE40" s="22">
        <v>41274</v>
      </c>
      <c r="CF40">
        <v>502</v>
      </c>
      <c r="CG40" s="2">
        <v>-213387.15384453535</v>
      </c>
      <c r="CH40" s="2">
        <v>1888763.6465759277</v>
      </c>
      <c r="CI40" s="2">
        <v>277672.43148136139</v>
      </c>
      <c r="CJ40" s="12">
        <f t="shared" si="4"/>
        <v>11.297716060523365</v>
      </c>
      <c r="CK40" s="12">
        <f t="shared" si="5"/>
        <v>76.848519929087317</v>
      </c>
      <c r="CM40" s="22">
        <v>41274</v>
      </c>
      <c r="CN40">
        <v>494</v>
      </c>
      <c r="CO40" s="12">
        <v>25.19644496418141</v>
      </c>
      <c r="CQ40" s="22">
        <v>41274</v>
      </c>
      <c r="CR40">
        <v>409</v>
      </c>
      <c r="CS40" s="2">
        <v>-124126.65792328119</v>
      </c>
      <c r="CT40" s="2">
        <v>1677773.6455993652</v>
      </c>
      <c r="CU40" s="2">
        <v>228413.2453660965</v>
      </c>
      <c r="CV40" s="12">
        <f t="shared" si="6"/>
        <v>7.3982958457389749</v>
      </c>
      <c r="CW40" s="12">
        <f t="shared" si="7"/>
        <v>54.343021011909052</v>
      </c>
      <c r="CY40" s="22">
        <v>41274</v>
      </c>
      <c r="CZ40">
        <v>402</v>
      </c>
      <c r="DA40" s="12">
        <v>17.443988069707839</v>
      </c>
      <c r="DC40" s="11">
        <f ca="1">VLOOKUP($CE40,INDIRECT(VLOOKUP('Sector Charts'!$H$1,'Sector Charts'!$A$159:$B$175,2,FALSE) &amp; "3"),MATCH(DC$4,$DC$4:$DI$4,0),FALSE)</f>
        <v>41274</v>
      </c>
      <c r="DD40" s="2">
        <f ca="1">VLOOKUP($CE40,INDIRECT(VLOOKUP('Sector Charts'!$H$1,'Sector Charts'!$A$159:$B$175,2,FALSE) &amp; "3"),MATCH(DD$4,$DC$4:$DI$4,0),FALSE)</f>
        <v>22</v>
      </c>
      <c r="DE40" s="2">
        <f ca="1">VLOOKUP($CE40,INDIRECT(VLOOKUP('Sector Charts'!$H$1,'Sector Charts'!$A$159:$B$175,2,FALSE) &amp; "3"),MATCH(DE$4,$DC$4:$DI$4,0),FALSE)</f>
        <v>-3039.0480058193207</v>
      </c>
      <c r="DF40" s="2">
        <f ca="1">VLOOKUP($CE40,INDIRECT(VLOOKUP('Sector Charts'!$H$1,'Sector Charts'!$A$159:$B$175,2,FALSE) &amp; "3"),MATCH(DF$4,$DC$4:$DI$4,0),FALSE)</f>
        <v>80357.759750366211</v>
      </c>
      <c r="DG40" s="2">
        <f ca="1">VLOOKUP($CE40,INDIRECT(VLOOKUP('Sector Charts'!$H$1,'Sector Charts'!$A$159:$B$175,2,FALSE) &amp; "3"),MATCH(DG$4,$DC$4:$DI$4,0),FALSE)</f>
        <v>14682.226959228516</v>
      </c>
      <c r="DH40" s="12">
        <f ca="1">VLOOKUP($CE40,INDIRECT(VLOOKUP('Sector Charts'!$H$1,'Sector Charts'!$A$159:$B$175,2,FALSE) &amp; "3"),MATCH(DH$4,$DC$4:$DI$4,0),FALSE)</f>
        <v>3.7818973740186563</v>
      </c>
      <c r="DI40" s="12">
        <f ca="1">VLOOKUP($CE40,INDIRECT(VLOOKUP('Sector Charts'!$H$1,'Sector Charts'!$A$159:$B$175,2,FALSE) &amp; "3"),MATCH(DI$4,$DC$4:$DI$4,0),FALSE)</f>
        <v>20.698821876671282</v>
      </c>
      <c r="DK40" s="11">
        <f ca="1">VLOOKUP($CE40,INDIRECT(VLOOKUP('Sector Charts'!$H$1,'Sector Charts'!$A$159:$B$175,2,FALSE) &amp; "3"),MATCH(DK$4,$DC$4:$DI$4,0),FALSE)</f>
        <v>41274</v>
      </c>
      <c r="DL40" s="2">
        <f ca="1">VLOOKUP($CE40,INDIRECT(VLOOKUP('Sector Charts'!$H$1,'Sector Charts'!$A$159:$B$175,2,FALSE) &amp; "3"),9,FALSE)</f>
        <v>22</v>
      </c>
      <c r="DM40" s="12">
        <f ca="1">VLOOKUP($CE40,INDIRECT(VLOOKUP('Sector Charts'!$H$1,'Sector Charts'!$A$159:$B$175,2,FALSE) &amp; "3"),10,FALSE)</f>
        <v>-5.8932381812344836</v>
      </c>
      <c r="DP40" s="22">
        <v>41274</v>
      </c>
      <c r="DQ40">
        <v>491</v>
      </c>
      <c r="DR40" s="12">
        <v>7.9920939135623259</v>
      </c>
      <c r="DS40" s="12">
        <v>24.521955845195119</v>
      </c>
      <c r="DU40" s="22">
        <v>43100</v>
      </c>
      <c r="DV40" s="82">
        <v>320</v>
      </c>
      <c r="DW40" s="83">
        <v>12.268962379953607</v>
      </c>
      <c r="DX40" s="83">
        <v>4.0276705675598379</v>
      </c>
      <c r="DY40" s="83">
        <v>6.3341354355803237</v>
      </c>
      <c r="DZ40" s="83">
        <v>6.0610577430474821</v>
      </c>
      <c r="EB40" s="22">
        <v>43281</v>
      </c>
      <c r="EC40" s="82">
        <v>70</v>
      </c>
      <c r="ED40" s="83">
        <v>37.367654591678409</v>
      </c>
      <c r="EE40" s="83">
        <v>3.8817102179681484</v>
      </c>
      <c r="EF40" s="83">
        <v>-11.626108399116653</v>
      </c>
      <c r="EG40" s="83">
        <v>-17.930456868543821</v>
      </c>
      <c r="EH40" s="22">
        <v>43190</v>
      </c>
      <c r="EI40">
        <v>250</v>
      </c>
      <c r="EJ40" s="83">
        <v>12.138501565649861</v>
      </c>
      <c r="EK40">
        <v>5.1227823938485129</v>
      </c>
      <c r="EL40" s="22">
        <v>43190</v>
      </c>
      <c r="EM40" s="82">
        <v>250</v>
      </c>
      <c r="EN40" s="83">
        <v>12.138501565649861</v>
      </c>
      <c r="EO40" s="83">
        <v>5.1227823938485129</v>
      </c>
      <c r="EP40">
        <v>6.3341354355803237</v>
      </c>
      <c r="EQ40">
        <v>6.0610577430474821</v>
      </c>
      <c r="ES40" s="11">
        <v>43465</v>
      </c>
      <c r="ET40" s="2">
        <v>148</v>
      </c>
      <c r="EU40" s="2">
        <v>647659.58630228043</v>
      </c>
      <c r="EV40" s="2">
        <v>186392.03575277328</v>
      </c>
      <c r="EW40" s="2">
        <v>209997.64749145508</v>
      </c>
      <c r="EX40" s="2">
        <v>35723.903925672174</v>
      </c>
      <c r="EY40" s="12">
        <v>3.0841278178063116</v>
      </c>
      <c r="EZ40" s="12">
        <v>5.8783510315216425</v>
      </c>
      <c r="FB40" s="11">
        <v>43465</v>
      </c>
      <c r="FC40" s="2">
        <v>162</v>
      </c>
      <c r="FD40" s="2">
        <v>456771.90693283081</v>
      </c>
      <c r="FE40" s="2">
        <v>92376.668518066406</v>
      </c>
      <c r="FF40" s="2">
        <v>116073.21194458008</v>
      </c>
      <c r="FG40" s="2">
        <v>30519.835247576237</v>
      </c>
      <c r="FH40" s="12">
        <v>3.9352051974827713</v>
      </c>
      <c r="FI40" s="12">
        <v>3.8032057186087904</v>
      </c>
      <c r="FK40" s="11">
        <v>43465</v>
      </c>
      <c r="FL40" s="2">
        <v>37</v>
      </c>
      <c r="FM40" s="2">
        <v>93410.179138183594</v>
      </c>
      <c r="FN40" s="2">
        <v>5677.1750730276108</v>
      </c>
      <c r="FO40" s="2">
        <v>14868.181884288788</v>
      </c>
      <c r="FP40" s="2">
        <v>7648.7129592895508</v>
      </c>
      <c r="FQ40" s="12">
        <v>6.2825555851512789</v>
      </c>
      <c r="FR40" s="12">
        <v>1.9438802270950715</v>
      </c>
    </row>
    <row r="41" spans="1:174">
      <c r="A41" t="s">
        <v>72</v>
      </c>
      <c r="B41">
        <v>3</v>
      </c>
      <c r="C41" s="12">
        <v>2.9644062595888307</v>
      </c>
      <c r="D41" s="1"/>
      <c r="E41" s="1"/>
      <c r="F41" s="1"/>
      <c r="G41" s="11">
        <v>43555</v>
      </c>
      <c r="H41" s="2">
        <v>340</v>
      </c>
      <c r="I41" s="2">
        <v>1329333.7567977905</v>
      </c>
      <c r="J41" s="2">
        <v>274697.65356254578</v>
      </c>
      <c r="K41" s="2">
        <v>339580.10096073151</v>
      </c>
      <c r="L41" s="2">
        <v>74127.751242265105</v>
      </c>
      <c r="M41" s="12">
        <v>3.9146397360648426</v>
      </c>
      <c r="N41" s="12">
        <v>4.5810117704894653</v>
      </c>
      <c r="P41" s="41">
        <v>43646</v>
      </c>
      <c r="Q41" s="4">
        <v>53</v>
      </c>
      <c r="R41" s="4">
        <v>175436.07952880859</v>
      </c>
      <c r="S41" s="4">
        <v>40720.246913909912</v>
      </c>
      <c r="T41" s="4">
        <v>10242.248009443283</v>
      </c>
      <c r="U41" s="4">
        <v>4.308325533971165</v>
      </c>
      <c r="V41" s="37">
        <v>3.9757138155965488</v>
      </c>
      <c r="X41" s="41">
        <v>43555</v>
      </c>
      <c r="Y41" s="4">
        <v>286</v>
      </c>
      <c r="Z41" s="4">
        <v>1151202.5870285034</v>
      </c>
      <c r="AA41" s="4">
        <v>300343.28930282593</v>
      </c>
      <c r="AB41" s="4">
        <v>64016.453836783767</v>
      </c>
      <c r="AC41" s="37">
        <v>3.8329559142164986</v>
      </c>
      <c r="AD41" s="37">
        <v>4.6916577114468199</v>
      </c>
      <c r="AF41" s="22">
        <v>43555</v>
      </c>
      <c r="AG41">
        <v>240</v>
      </c>
      <c r="AH41" s="4">
        <v>1056333.1734085083</v>
      </c>
      <c r="AI41" s="4">
        <v>261224.5553855896</v>
      </c>
      <c r="AJ41" s="4">
        <v>57873.654844149947</v>
      </c>
      <c r="AK41" s="37">
        <v>4.0437744141214864</v>
      </c>
      <c r="AL41" s="37">
        <v>4.5137041385938153</v>
      </c>
      <c r="AN41" s="22">
        <v>43190</v>
      </c>
      <c r="AO41" s="82">
        <v>383</v>
      </c>
      <c r="AP41" s="83">
        <v>17.193701095302849</v>
      </c>
      <c r="AQ41" s="83">
        <v>3.3157577136841088</v>
      </c>
      <c r="AR41" s="83">
        <v>6.5229434846853618</v>
      </c>
      <c r="AS41" s="83">
        <v>4.9242890639439318</v>
      </c>
      <c r="AT41" s="48"/>
      <c r="AU41" s="48">
        <v>23.26093101685014</v>
      </c>
      <c r="AV41" s="48"/>
      <c r="AW41" s="48">
        <v>5.937278855821515</v>
      </c>
      <c r="AX41" s="48">
        <v>2.3193389763561667</v>
      </c>
      <c r="AY41" s="48">
        <v>4.1685352528259001</v>
      </c>
      <c r="AZ41" s="48">
        <v>3.9605205536995092</v>
      </c>
      <c r="BB41" s="14">
        <v>42460</v>
      </c>
      <c r="BC41" s="2">
        <v>354</v>
      </c>
      <c r="BD41" s="2">
        <v>1251971.6266174316</v>
      </c>
      <c r="BE41" s="2">
        <v>93278.204257179052</v>
      </c>
      <c r="BF41" s="2">
        <v>115860.33485126495</v>
      </c>
      <c r="BG41" s="12"/>
      <c r="BH41" s="12"/>
      <c r="BI41" s="12"/>
      <c r="BK41" s="22">
        <v>42460</v>
      </c>
      <c r="BL41">
        <v>329</v>
      </c>
      <c r="BM41" s="12">
        <v>-10.895121969715582</v>
      </c>
      <c r="BO41" s="22">
        <v>42460</v>
      </c>
      <c r="BP41">
        <v>297</v>
      </c>
      <c r="BQ41" s="2">
        <v>274380.16989135742</v>
      </c>
      <c r="BR41" s="2">
        <v>146130.62186986208</v>
      </c>
      <c r="BS41" s="2">
        <v>71337.802042778581</v>
      </c>
      <c r="BT41" s="2">
        <v>824013.44969177246</v>
      </c>
      <c r="BY41" s="22">
        <v>42460</v>
      </c>
      <c r="BZ41">
        <v>427</v>
      </c>
      <c r="CA41" s="2">
        <v>1401970.0716247559</v>
      </c>
      <c r="CB41" s="2">
        <v>76940.928246315569</v>
      </c>
      <c r="CE41" s="22">
        <v>41364</v>
      </c>
      <c r="CF41">
        <v>527</v>
      </c>
      <c r="CG41" s="2">
        <v>-209670.52727812529</v>
      </c>
      <c r="CH41" s="2">
        <v>1880377.9555511475</v>
      </c>
      <c r="CI41" s="2">
        <v>280263.81930935383</v>
      </c>
      <c r="CJ41" s="12">
        <f t="shared" si="4"/>
        <v>11.150445933443731</v>
      </c>
      <c r="CK41" s="12">
        <f t="shared" si="5"/>
        <v>74.811842568480799</v>
      </c>
      <c r="CM41" s="22">
        <v>41364</v>
      </c>
      <c r="CN41">
        <v>518</v>
      </c>
      <c r="CO41" s="12">
        <v>14.408545594154587</v>
      </c>
      <c r="CQ41" s="22">
        <v>41364</v>
      </c>
      <c r="CR41">
        <v>431</v>
      </c>
      <c r="CS41" s="2">
        <v>-120239.23007589579</v>
      </c>
      <c r="CT41" s="2">
        <v>1646365.6896057129</v>
      </c>
      <c r="CU41" s="2">
        <v>221912.82656872272</v>
      </c>
      <c r="CV41" s="12">
        <f t="shared" si="6"/>
        <v>7.3033124314375018</v>
      </c>
      <c r="CW41" s="12">
        <f t="shared" si="7"/>
        <v>54.183091592796998</v>
      </c>
      <c r="CY41" s="22">
        <v>41364</v>
      </c>
      <c r="CZ41">
        <v>424</v>
      </c>
      <c r="DA41" s="12">
        <v>9.7967045532110664</v>
      </c>
      <c r="DC41" s="11">
        <f ca="1">VLOOKUP($CE41,INDIRECT(VLOOKUP('Sector Charts'!$H$1,'Sector Charts'!$A$159:$B$175,2,FALSE) &amp; "3"),MATCH(DC$4,$DC$4:$DI$4,0),FALSE)</f>
        <v>41364</v>
      </c>
      <c r="DD41" s="2">
        <f ca="1">VLOOKUP($CE41,INDIRECT(VLOOKUP('Sector Charts'!$H$1,'Sector Charts'!$A$159:$B$175,2,FALSE) &amp; "3"),MATCH(DD$4,$DC$4:$DI$4,0),FALSE)</f>
        <v>26</v>
      </c>
      <c r="DE41" s="2">
        <f ca="1">VLOOKUP($CE41,INDIRECT(VLOOKUP('Sector Charts'!$H$1,'Sector Charts'!$A$159:$B$175,2,FALSE) &amp; "3"),MATCH(DE$4,$DC$4:$DI$4,0),FALSE)</f>
        <v>-3216.9619956016541</v>
      </c>
      <c r="DF41" s="2">
        <f ca="1">VLOOKUP($CE41,INDIRECT(VLOOKUP('Sector Charts'!$H$1,'Sector Charts'!$A$159:$B$175,2,FALSE) &amp; "3"),MATCH(DF$4,$DC$4:$DI$4,0),FALSE)</f>
        <v>85789.881210327148</v>
      </c>
      <c r="DG41" s="2">
        <f ca="1">VLOOKUP($CE41,INDIRECT(VLOOKUP('Sector Charts'!$H$1,'Sector Charts'!$A$159:$B$175,2,FALSE) &amp; "3"),MATCH(DG$4,$DC$4:$DI$4,0),FALSE)</f>
        <v>14397.698913574219</v>
      </c>
      <c r="DH41" s="12">
        <f ca="1">VLOOKUP($CE41,INDIRECT(VLOOKUP('Sector Charts'!$H$1,'Sector Charts'!$A$159:$B$175,2,FALSE) &amp; "3"),MATCH(DH$4,$DC$4:$DI$4,0),FALSE)</f>
        <v>3.7498151882443742</v>
      </c>
      <c r="DI41" s="12">
        <f ca="1">VLOOKUP($CE41,INDIRECT(VLOOKUP('Sector Charts'!$H$1,'Sector Charts'!$A$159:$B$175,2,FALSE) &amp; "3"),MATCH(DI$4,$DC$4:$DI$4,0),FALSE)</f>
        <v>22.343584311022692</v>
      </c>
      <c r="DK41" s="11">
        <f ca="1">VLOOKUP($CE41,INDIRECT(VLOOKUP('Sector Charts'!$H$1,'Sector Charts'!$A$159:$B$175,2,FALSE) &amp; "3"),MATCH(DK$4,$DC$4:$DI$4,0),FALSE)</f>
        <v>41364</v>
      </c>
      <c r="DL41" s="2">
        <f ca="1">VLOOKUP($CE41,INDIRECT(VLOOKUP('Sector Charts'!$H$1,'Sector Charts'!$A$159:$B$175,2,FALSE) &amp; "3"),9,FALSE)</f>
        <v>25</v>
      </c>
      <c r="DM41" s="12">
        <f ca="1">VLOOKUP($CE41,INDIRECT(VLOOKUP('Sector Charts'!$H$1,'Sector Charts'!$A$159:$B$175,2,FALSE) &amp; "3"),10,FALSE)</f>
        <v>14.458827767564797</v>
      </c>
      <c r="DP41" s="22">
        <v>41364</v>
      </c>
      <c r="DQ41">
        <v>513</v>
      </c>
      <c r="DR41" s="12">
        <v>6.8432928940467486</v>
      </c>
      <c r="DS41" s="12">
        <v>12.809611369768458</v>
      </c>
      <c r="DU41" s="22">
        <v>43190</v>
      </c>
      <c r="DV41" s="82">
        <v>307</v>
      </c>
      <c r="DW41" s="83">
        <v>13.981798389008858</v>
      </c>
      <c r="DX41" s="83">
        <v>3.2811943265617538</v>
      </c>
      <c r="DY41" s="83">
        <v>5.969143062850657</v>
      </c>
      <c r="DZ41" s="83">
        <v>4.3988516490274687</v>
      </c>
      <c r="EB41" s="22">
        <v>43373</v>
      </c>
      <c r="EC41" s="82">
        <v>69</v>
      </c>
      <c r="ED41" s="83">
        <v>24.668227914969339</v>
      </c>
      <c r="EE41" s="83">
        <v>4.1579632497624974</v>
      </c>
      <c r="EF41" s="83">
        <v>-3.8137839463733725</v>
      </c>
      <c r="EG41" s="83">
        <v>-4.8017023933534464</v>
      </c>
      <c r="EH41" s="22">
        <v>43281</v>
      </c>
      <c r="EI41">
        <v>252</v>
      </c>
      <c r="EJ41" s="83">
        <v>9.584225720828222</v>
      </c>
      <c r="EK41">
        <v>3.4446298227047256</v>
      </c>
      <c r="EL41" s="22">
        <v>43281</v>
      </c>
      <c r="EM41" s="82">
        <v>252</v>
      </c>
      <c r="EN41" s="83">
        <v>9.584225720828222</v>
      </c>
      <c r="EO41" s="83">
        <v>3.4446298227047256</v>
      </c>
      <c r="EP41">
        <v>5.969143062850657</v>
      </c>
      <c r="EQ41">
        <v>4.3988516490274687</v>
      </c>
      <c r="ES41" s="11">
        <v>43555</v>
      </c>
      <c r="ET41" s="2">
        <v>147</v>
      </c>
      <c r="EU41" s="2">
        <v>753131.71080780029</v>
      </c>
      <c r="EV41" s="2">
        <v>185442.72068881989</v>
      </c>
      <c r="EW41" s="2">
        <v>211760.78931427002</v>
      </c>
      <c r="EX41" s="2">
        <v>37056.758866369724</v>
      </c>
      <c r="EY41" s="12">
        <v>3.55652107855573</v>
      </c>
      <c r="EZ41" s="12">
        <v>5.7144984017058809</v>
      </c>
      <c r="FB41" s="11">
        <v>43555</v>
      </c>
      <c r="FC41" s="2">
        <v>157</v>
      </c>
      <c r="FD41" s="2">
        <v>484812.14196777344</v>
      </c>
      <c r="FE41" s="2">
        <v>86542.007921218872</v>
      </c>
      <c r="FF41" s="2">
        <v>115357.9959487915</v>
      </c>
      <c r="FG41" s="2">
        <v>30191.157372996211</v>
      </c>
      <c r="FH41" s="12">
        <v>4.202674794931303</v>
      </c>
      <c r="FI41" s="12">
        <v>3.8209199642002072</v>
      </c>
      <c r="FK41" s="11">
        <v>43555</v>
      </c>
      <c r="FL41" s="2">
        <v>36</v>
      </c>
      <c r="FM41" s="2">
        <v>91389.904022216797</v>
      </c>
      <c r="FN41" s="2">
        <v>2712.924952507019</v>
      </c>
      <c r="FO41" s="2">
        <v>12461.315697669983</v>
      </c>
      <c r="FP41" s="2">
        <v>6879.8350028991699</v>
      </c>
      <c r="FQ41" s="12">
        <v>7.3338888316026596</v>
      </c>
      <c r="FR41" s="12">
        <v>1.8112811851474302</v>
      </c>
    </row>
    <row r="42" spans="1:174">
      <c r="A42" t="s">
        <v>24</v>
      </c>
      <c r="B42">
        <v>13</v>
      </c>
      <c r="C42" s="12">
        <v>2.6827936407923039</v>
      </c>
      <c r="D42" s="1"/>
      <c r="E42" s="1"/>
      <c r="F42" s="1"/>
      <c r="G42" s="11">
        <v>43646</v>
      </c>
      <c r="H42" s="2">
        <v>333</v>
      </c>
      <c r="I42" s="2">
        <v>1350873.1094512939</v>
      </c>
      <c r="J42" s="2">
        <v>275891.89274692535</v>
      </c>
      <c r="K42" s="2">
        <v>343069.24323272705</v>
      </c>
      <c r="L42" s="2">
        <v>74920.183634445071</v>
      </c>
      <c r="M42" s="12">
        <v>3.9376106605246028</v>
      </c>
      <c r="N42" s="12">
        <v>4.5791297697113302</v>
      </c>
      <c r="X42" s="41">
        <v>43646</v>
      </c>
      <c r="Y42" s="4">
        <v>281</v>
      </c>
      <c r="Z42" s="4">
        <v>1176737.8798980713</v>
      </c>
      <c r="AA42" s="4">
        <v>302477.98531723022</v>
      </c>
      <c r="AB42" s="4">
        <v>64814.388627931476</v>
      </c>
      <c r="AC42" s="37">
        <v>3.8903256997825557</v>
      </c>
      <c r="AD42" s="37">
        <v>4.6668338885924268</v>
      </c>
      <c r="AF42" s="22">
        <v>43646</v>
      </c>
      <c r="AG42">
        <v>237</v>
      </c>
      <c r="AH42" s="4">
        <v>1082722.8888397217</v>
      </c>
      <c r="AI42" s="4">
        <v>266250.36659240723</v>
      </c>
      <c r="AJ42" s="4">
        <v>58756.753626748919</v>
      </c>
      <c r="AK42" s="37">
        <v>4.0665592415773899</v>
      </c>
      <c r="AL42" s="37">
        <v>4.5314002247938552</v>
      </c>
      <c r="AN42" s="22">
        <v>43281</v>
      </c>
      <c r="AO42" s="82">
        <v>380</v>
      </c>
      <c r="AP42" s="83">
        <v>16.464413042312167</v>
      </c>
      <c r="AQ42" s="83">
        <v>2.8571301552628769</v>
      </c>
      <c r="AR42" s="83">
        <v>8.0155709456774851</v>
      </c>
      <c r="AS42" s="83">
        <v>6.0550129599882263</v>
      </c>
      <c r="AT42" s="48"/>
      <c r="AU42" s="48">
        <v>23.099904715015494</v>
      </c>
      <c r="AV42" s="48"/>
      <c r="AW42" s="48">
        <v>-7.1547786475778308</v>
      </c>
      <c r="AX42" s="48">
        <v>2.1863119323846547</v>
      </c>
      <c r="AY42" s="48">
        <v>0.12225624875110697</v>
      </c>
      <c r="AZ42" s="48">
        <v>0.87130859463890875</v>
      </c>
      <c r="BB42" s="14">
        <v>42551</v>
      </c>
      <c r="BC42" s="2">
        <v>356</v>
      </c>
      <c r="BD42" s="2">
        <v>1313988.7412567139</v>
      </c>
      <c r="BE42" s="2">
        <v>85589.448645927012</v>
      </c>
      <c r="BF42" s="2">
        <v>134776.81490021944</v>
      </c>
      <c r="BG42" s="12"/>
      <c r="BH42" s="12"/>
      <c r="BI42" s="12"/>
      <c r="BK42" s="22">
        <v>42551</v>
      </c>
      <c r="BL42">
        <v>326</v>
      </c>
      <c r="BM42" s="12">
        <v>5.8671276001504014</v>
      </c>
      <c r="BO42" s="22">
        <v>42551</v>
      </c>
      <c r="BP42">
        <v>310</v>
      </c>
      <c r="BQ42" s="2">
        <v>262640.49494552612</v>
      </c>
      <c r="BR42" s="2">
        <v>158870.31375537626</v>
      </c>
      <c r="BS42" s="2">
        <v>79017.392899831757</v>
      </c>
      <c r="BT42" s="2">
        <v>907849.81134033203</v>
      </c>
      <c r="BY42" s="22">
        <v>42551</v>
      </c>
      <c r="BZ42">
        <v>423</v>
      </c>
      <c r="CA42" s="2">
        <v>1410441.3396911621</v>
      </c>
      <c r="CB42" s="2">
        <v>76143.266679271124</v>
      </c>
      <c r="CE42" s="22">
        <v>41455</v>
      </c>
      <c r="CF42">
        <v>534</v>
      </c>
      <c r="CG42" s="2">
        <v>-199240.05118632317</v>
      </c>
      <c r="CH42" s="2">
        <v>1897031.5874557495</v>
      </c>
      <c r="CI42" s="2">
        <v>276243.42525446415</v>
      </c>
      <c r="CJ42" s="12">
        <f t="shared" si="4"/>
        <v>10.502727129258762</v>
      </c>
      <c r="CK42" s="12">
        <f t="shared" si="5"/>
        <v>72.124812021423267</v>
      </c>
      <c r="CM42" s="22">
        <v>41455</v>
      </c>
      <c r="CN42">
        <v>525</v>
      </c>
      <c r="CO42" s="12">
        <v>8.2833304953609179</v>
      </c>
      <c r="CQ42" s="22">
        <v>41455</v>
      </c>
      <c r="CR42">
        <v>435</v>
      </c>
      <c r="CS42" s="2">
        <v>-118561.95095545053</v>
      </c>
      <c r="CT42" s="2">
        <v>1647464.2449493408</v>
      </c>
      <c r="CU42" s="2">
        <v>218740.00546228886</v>
      </c>
      <c r="CV42" s="12">
        <f t="shared" si="6"/>
        <v>7.1966327232246723</v>
      </c>
      <c r="CW42" s="12">
        <f t="shared" si="7"/>
        <v>54.202225470772788</v>
      </c>
      <c r="CY42" s="22">
        <v>41455</v>
      </c>
      <c r="CZ42">
        <v>428</v>
      </c>
      <c r="DA42" s="12">
        <v>10.290175850604522</v>
      </c>
      <c r="DC42" s="11">
        <f ca="1">VLOOKUP($CE42,INDIRECT(VLOOKUP('Sector Charts'!$H$1,'Sector Charts'!$A$159:$B$175,2,FALSE) &amp; "3"),MATCH(DC$4,$DC$4:$DI$4,0),FALSE)</f>
        <v>41455</v>
      </c>
      <c r="DD42" s="2">
        <f ca="1">VLOOKUP($CE42,INDIRECT(VLOOKUP('Sector Charts'!$H$1,'Sector Charts'!$A$159:$B$175,2,FALSE) &amp; "3"),MATCH(DD$4,$DC$4:$DI$4,0),FALSE)</f>
        <v>27</v>
      </c>
      <c r="DE42" s="2">
        <f ca="1">VLOOKUP($CE42,INDIRECT(VLOOKUP('Sector Charts'!$H$1,'Sector Charts'!$A$159:$B$175,2,FALSE) &amp; "3"),MATCH(DE$4,$DC$4:$DI$4,0),FALSE)</f>
        <v>-2957.0160039663315</v>
      </c>
      <c r="DF42" s="2">
        <f ca="1">VLOOKUP($CE42,INDIRECT(VLOOKUP('Sector Charts'!$H$1,'Sector Charts'!$A$159:$B$175,2,FALSE) &amp; "3"),MATCH(DF$4,$DC$4:$DI$4,0),FALSE)</f>
        <v>84094.044296264648</v>
      </c>
      <c r="DG42" s="2">
        <f ca="1">VLOOKUP($CE42,INDIRECT(VLOOKUP('Sector Charts'!$H$1,'Sector Charts'!$A$159:$B$175,2,FALSE) &amp; "3"),MATCH(DG$4,$DC$4:$DI$4,0),FALSE)</f>
        <v>14237.53910446167</v>
      </c>
      <c r="DH42" s="12">
        <f ca="1">VLOOKUP($CE42,INDIRECT(VLOOKUP('Sector Charts'!$H$1,'Sector Charts'!$A$159:$B$175,2,FALSE) &amp; "3"),MATCH(DH$4,$DC$4:$DI$4,0),FALSE)</f>
        <v>3.5163203633645175</v>
      </c>
      <c r="DI42" s="12">
        <f ca="1">VLOOKUP($CE42,INDIRECT(VLOOKUP('Sector Charts'!$H$1,'Sector Charts'!$A$159:$B$175,2,FALSE) &amp; "3"),MATCH(DI$4,$DC$4:$DI$4,0),FALSE)</f>
        <v>20.76915106094199</v>
      </c>
      <c r="DK42" s="11">
        <f ca="1">VLOOKUP($CE42,INDIRECT(VLOOKUP('Sector Charts'!$H$1,'Sector Charts'!$A$159:$B$175,2,FALSE) &amp; "3"),MATCH(DK$4,$DC$4:$DI$4,0),FALSE)</f>
        <v>41455</v>
      </c>
      <c r="DL42" s="2">
        <f ca="1">VLOOKUP($CE42,INDIRECT(VLOOKUP('Sector Charts'!$H$1,'Sector Charts'!$A$159:$B$175,2,FALSE) &amp; "3"),9,FALSE)</f>
        <v>26</v>
      </c>
      <c r="DM42" s="12">
        <f ca="1">VLOOKUP($CE42,INDIRECT(VLOOKUP('Sector Charts'!$H$1,'Sector Charts'!$A$159:$B$175,2,FALSE) &amp; "3"),10,FALSE)</f>
        <v>3.7317040385401734</v>
      </c>
      <c r="DP42" s="22">
        <v>41455</v>
      </c>
      <c r="DQ42">
        <v>517</v>
      </c>
      <c r="DR42" s="12">
        <v>6.0327392181164452</v>
      </c>
      <c r="DS42" s="12">
        <v>6.4368609480629946</v>
      </c>
      <c r="DU42" s="22">
        <v>43281</v>
      </c>
      <c r="DV42" s="82">
        <v>310</v>
      </c>
      <c r="DW42" s="83">
        <v>13.361535956822813</v>
      </c>
      <c r="DX42" s="83">
        <v>2.6256472279307053</v>
      </c>
      <c r="DY42" s="83">
        <v>8.1161126395063796</v>
      </c>
      <c r="DZ42" s="83">
        <v>6.3570372951764709</v>
      </c>
      <c r="EB42" s="22">
        <v>43465</v>
      </c>
      <c r="EC42" s="82">
        <v>66</v>
      </c>
      <c r="ED42" s="83">
        <v>19.363328869458563</v>
      </c>
      <c r="EE42" s="83">
        <v>4.6478582177769345</v>
      </c>
      <c r="EF42" s="83">
        <v>11.477997688307596</v>
      </c>
      <c r="EG42" s="83">
        <v>9.5624232168634027</v>
      </c>
      <c r="EH42" s="22">
        <v>43373</v>
      </c>
      <c r="EI42">
        <v>242</v>
      </c>
      <c r="EJ42" s="83">
        <v>10.9756920717615</v>
      </c>
      <c r="EK42">
        <v>1.4852087286884919</v>
      </c>
      <c r="EL42" s="22">
        <v>43373</v>
      </c>
      <c r="EM42" s="82">
        <v>242</v>
      </c>
      <c r="EN42" s="83">
        <v>10.9756920717615</v>
      </c>
      <c r="EO42" s="83">
        <v>1.4852087286884919</v>
      </c>
      <c r="EP42">
        <v>8.1161126395063796</v>
      </c>
      <c r="EQ42">
        <v>6.3570372951764709</v>
      </c>
      <c r="ES42" s="11">
        <v>43646</v>
      </c>
      <c r="ET42" s="2">
        <v>147</v>
      </c>
      <c r="EU42" s="2">
        <v>791064.37890625</v>
      </c>
      <c r="EV42" s="2">
        <v>185114.29739284515</v>
      </c>
      <c r="EW42" s="2">
        <v>220258.53413391113</v>
      </c>
      <c r="EX42" s="2">
        <v>39519.794018387794</v>
      </c>
      <c r="EY42" s="12">
        <v>3.5915265758797097</v>
      </c>
      <c r="EZ42" s="12">
        <v>5.5733725239415239</v>
      </c>
      <c r="FB42" s="11">
        <v>43646</v>
      </c>
      <c r="FC42" s="2">
        <v>151</v>
      </c>
      <c r="FD42" s="2">
        <v>449517.07228088379</v>
      </c>
      <c r="FE42" s="2">
        <v>90228.155319213867</v>
      </c>
      <c r="FF42" s="2">
        <v>107175.89549255371</v>
      </c>
      <c r="FG42" s="2">
        <v>27094.732572600245</v>
      </c>
      <c r="FH42" s="12">
        <v>4.1941993599868264</v>
      </c>
      <c r="FI42" s="12">
        <v>3.9555989418008188</v>
      </c>
      <c r="FK42" s="11">
        <v>43646</v>
      </c>
      <c r="FL42" s="2">
        <v>35</v>
      </c>
      <c r="FM42" s="2">
        <v>110291.65826416016</v>
      </c>
      <c r="FN42" s="2">
        <v>549.44003486633301</v>
      </c>
      <c r="FO42" s="2">
        <v>15634.813606262207</v>
      </c>
      <c r="FP42" s="2">
        <v>8305.6570434570313</v>
      </c>
      <c r="FQ42" s="12">
        <v>7.0542355695232004</v>
      </c>
      <c r="FR42" s="12">
        <v>1.8824294724014501</v>
      </c>
    </row>
    <row r="43" spans="1:174">
      <c r="A43" t="s">
        <v>79</v>
      </c>
      <c r="B43">
        <v>54</v>
      </c>
      <c r="C43" s="12">
        <v>2.6520173024642224</v>
      </c>
      <c r="D43" s="1"/>
      <c r="E43" s="1"/>
      <c r="F43" s="1"/>
      <c r="X43" s="41"/>
      <c r="Y43" s="4"/>
      <c r="Z43" s="4"/>
      <c r="AA43" s="4"/>
      <c r="AB43" s="4"/>
      <c r="AC43" s="4"/>
      <c r="AD43" s="37"/>
      <c r="AE43" s="6"/>
      <c r="AF43" s="44"/>
      <c r="AG43" s="6"/>
      <c r="AH43" s="4"/>
      <c r="AI43" s="4"/>
      <c r="AJ43" s="4"/>
      <c r="AK43" s="4"/>
      <c r="AL43" s="37"/>
      <c r="AN43" s="22">
        <v>43373</v>
      </c>
      <c r="AO43" s="82">
        <v>366</v>
      </c>
      <c r="AP43" s="83">
        <v>13.835294701721335</v>
      </c>
      <c r="AQ43" s="83">
        <v>1.577931998751203</v>
      </c>
      <c r="AR43" s="83">
        <v>4.9409002147123182</v>
      </c>
      <c r="AS43" s="83">
        <v>4.7604288136791739</v>
      </c>
      <c r="AT43" s="48"/>
      <c r="AU43" s="48">
        <v>22.575660834926136</v>
      </c>
      <c r="AV43" s="48"/>
      <c r="AW43" s="48">
        <v>-2.7499946523017682</v>
      </c>
      <c r="AX43" s="48">
        <v>5.6781420104792035</v>
      </c>
      <c r="AY43" s="48">
        <v>3.0096224342870181</v>
      </c>
      <c r="AZ43" s="48">
        <v>4.0442020323014916</v>
      </c>
      <c r="BB43" s="14">
        <v>42643</v>
      </c>
      <c r="BC43" s="2">
        <v>337</v>
      </c>
      <c r="BD43" s="2">
        <v>1320056.8452758789</v>
      </c>
      <c r="BE43" s="2">
        <v>86637.97470721975</v>
      </c>
      <c r="BF43" s="2">
        <v>132170.59038984776</v>
      </c>
      <c r="BG43" s="12"/>
      <c r="BH43" s="12"/>
      <c r="BI43" s="12"/>
      <c r="BK43" s="22">
        <v>42643</v>
      </c>
      <c r="BL43">
        <v>317</v>
      </c>
      <c r="BM43" s="12">
        <v>9.7330952606889287</v>
      </c>
      <c r="BO43" s="22">
        <v>42643</v>
      </c>
      <c r="BP43">
        <v>299</v>
      </c>
      <c r="BQ43" s="2">
        <v>275443.65402984619</v>
      </c>
      <c r="BR43" s="2">
        <v>167273.97132172994</v>
      </c>
      <c r="BS43" s="2">
        <v>87020.281394639984</v>
      </c>
      <c r="BT43" s="2">
        <v>941431.37579345703</v>
      </c>
      <c r="BY43" s="22">
        <v>42643</v>
      </c>
      <c r="BZ43">
        <v>397</v>
      </c>
      <c r="CA43" s="2">
        <v>1425446.2202606201</v>
      </c>
      <c r="CB43" s="2">
        <v>77728.97281982284</v>
      </c>
      <c r="CE43" s="22">
        <v>41547</v>
      </c>
      <c r="CF43">
        <v>533</v>
      </c>
      <c r="CG43" s="2">
        <v>-194383.20397278666</v>
      </c>
      <c r="CH43" s="2">
        <v>1939631.0383834839</v>
      </c>
      <c r="CI43" s="2">
        <v>278354.6926317215</v>
      </c>
      <c r="CJ43" s="12">
        <f t="shared" si="4"/>
        <v>10.021658765307674</v>
      </c>
      <c r="CK43" s="12">
        <f t="shared" si="5"/>
        <v>69.832917898735161</v>
      </c>
      <c r="CM43" s="22">
        <v>41547</v>
      </c>
      <c r="CN43">
        <v>525</v>
      </c>
      <c r="CO43" s="12">
        <v>-3.1264301842644615</v>
      </c>
      <c r="CQ43" s="22">
        <v>41547</v>
      </c>
      <c r="CR43">
        <v>434</v>
      </c>
      <c r="CS43" s="2">
        <v>-114495.72412636876</v>
      </c>
      <c r="CT43" s="2">
        <v>1671642.8816680908</v>
      </c>
      <c r="CU43" s="2">
        <v>220122.25956916809</v>
      </c>
      <c r="CV43" s="12">
        <f t="shared" si="6"/>
        <v>6.8492933138994569</v>
      </c>
      <c r="CW43" s="12">
        <f t="shared" si="7"/>
        <v>52.014605133739899</v>
      </c>
      <c r="CY43" s="22">
        <v>41547</v>
      </c>
      <c r="CZ43">
        <v>428</v>
      </c>
      <c r="DA43" s="12">
        <v>1.783371358696062</v>
      </c>
      <c r="DC43" s="11">
        <f ca="1">VLOOKUP($CE43,INDIRECT(VLOOKUP('Sector Charts'!$H$1,'Sector Charts'!$A$159:$B$175,2,FALSE) &amp; "3"),MATCH(DC$4,$DC$4:$DI$4,0),FALSE)</f>
        <v>41547</v>
      </c>
      <c r="DD43" s="2">
        <f ca="1">VLOOKUP($CE43,INDIRECT(VLOOKUP('Sector Charts'!$H$1,'Sector Charts'!$A$159:$B$175,2,FALSE) &amp; "3"),MATCH(DD$4,$DC$4:$DI$4,0),FALSE)</f>
        <v>30</v>
      </c>
      <c r="DE43" s="2">
        <f ca="1">VLOOKUP($CE43,INDIRECT(VLOOKUP('Sector Charts'!$H$1,'Sector Charts'!$A$159:$B$175,2,FALSE) &amp; "3"),MATCH(DE$4,$DC$4:$DI$4,0),FALSE)</f>
        <v>-3600.5349836349487</v>
      </c>
      <c r="DF43" s="2">
        <f ca="1">VLOOKUP($CE43,INDIRECT(VLOOKUP('Sector Charts'!$H$1,'Sector Charts'!$A$159:$B$175,2,FALSE) &amp; "3"),MATCH(DF$4,$DC$4:$DI$4,0),FALSE)</f>
        <v>146838.9423828125</v>
      </c>
      <c r="DG43" s="2">
        <f ca="1">VLOOKUP($CE43,INDIRECT(VLOOKUP('Sector Charts'!$H$1,'Sector Charts'!$A$159:$B$175,2,FALSE) &amp; "3"),MATCH(DG$4,$DC$4:$DI$4,0),FALSE)</f>
        <v>19916.260070800781</v>
      </c>
      <c r="DH43" s="12">
        <f ca="1">VLOOKUP($CE43,INDIRECT(VLOOKUP('Sector Charts'!$H$1,'Sector Charts'!$A$159:$B$175,2,FALSE) &amp; "3"),MATCH(DH$4,$DC$4:$DI$4,0),FALSE)</f>
        <v>2.4520300440793634</v>
      </c>
      <c r="DI43" s="12">
        <f ca="1">VLOOKUP($CE43,INDIRECT(VLOOKUP('Sector Charts'!$H$1,'Sector Charts'!$A$159:$B$175,2,FALSE) &amp; "3"),MATCH(DI$4,$DC$4:$DI$4,0),FALSE)</f>
        <v>18.078368985117297</v>
      </c>
      <c r="DK43" s="11">
        <f ca="1">VLOOKUP($CE43,INDIRECT(VLOOKUP('Sector Charts'!$H$1,'Sector Charts'!$A$159:$B$175,2,FALSE) &amp; "3"),MATCH(DK$4,$DC$4:$DI$4,0),FALSE)</f>
        <v>41547</v>
      </c>
      <c r="DL43" s="2">
        <f ca="1">VLOOKUP($CE43,INDIRECT(VLOOKUP('Sector Charts'!$H$1,'Sector Charts'!$A$159:$B$175,2,FALSE) &amp; "3"),9,FALSE)</f>
        <v>30</v>
      </c>
      <c r="DM43" s="12">
        <f ca="1">VLOOKUP($CE43,INDIRECT(VLOOKUP('Sector Charts'!$H$1,'Sector Charts'!$A$159:$B$175,2,FALSE) &amp; "3"),10,FALSE)</f>
        <v>-0.77168996200807083</v>
      </c>
      <c r="DP43" s="22">
        <v>41547</v>
      </c>
      <c r="DQ43">
        <v>520</v>
      </c>
      <c r="DR43" s="12">
        <v>8.3609813703906521</v>
      </c>
      <c r="DS43" s="12">
        <v>-2.8622567762108475</v>
      </c>
      <c r="DU43" s="22">
        <v>43373</v>
      </c>
      <c r="DV43" s="82">
        <v>297</v>
      </c>
      <c r="DW43" s="83">
        <v>12.053565874473238</v>
      </c>
      <c r="DX43" s="83">
        <v>1.0073365294937631</v>
      </c>
      <c r="DY43" s="83">
        <v>6.3016476760660245</v>
      </c>
      <c r="DZ43" s="83">
        <v>6.6721873563075018</v>
      </c>
      <c r="EB43" s="22">
        <v>43555</v>
      </c>
      <c r="EC43" s="82">
        <v>59</v>
      </c>
      <c r="ED43" s="83">
        <v>11.6841325850591</v>
      </c>
      <c r="EE43" s="83">
        <v>10.996343133717911</v>
      </c>
      <c r="EF43" s="83">
        <v>10.20245910342792</v>
      </c>
      <c r="EG43" s="83">
        <v>10.419465453941722</v>
      </c>
      <c r="EH43" s="22">
        <v>43465</v>
      </c>
      <c r="EI43">
        <v>242</v>
      </c>
      <c r="EJ43" s="83">
        <v>6.6945257248363088</v>
      </c>
      <c r="EK43">
        <v>2.0259082030603004</v>
      </c>
      <c r="EL43" s="22">
        <v>43465</v>
      </c>
      <c r="EM43" s="82">
        <v>242</v>
      </c>
      <c r="EN43" s="83">
        <v>6.6945257248363088</v>
      </c>
      <c r="EO43" s="83">
        <v>2.0259082030603004</v>
      </c>
      <c r="EP43">
        <v>6.3016476760660245</v>
      </c>
      <c r="EQ43">
        <v>6.6721873563075018</v>
      </c>
      <c r="ES43" s="11"/>
      <c r="ET43" s="2"/>
      <c r="EU43" s="2"/>
      <c r="EV43" s="2"/>
      <c r="EW43" s="2"/>
      <c r="EX43" s="2"/>
      <c r="EY43" s="12"/>
      <c r="EZ43" s="12"/>
      <c r="FB43" s="11"/>
      <c r="FC43" s="2"/>
      <c r="FD43" s="2"/>
      <c r="FE43" s="2"/>
      <c r="FF43" s="2"/>
      <c r="FG43" s="2"/>
      <c r="FH43" s="12"/>
      <c r="FI43" s="12"/>
      <c r="FK43" s="11"/>
      <c r="FL43" s="2"/>
      <c r="FM43" s="2"/>
      <c r="FN43" s="2"/>
      <c r="FO43" s="2"/>
      <c r="FP43" s="2"/>
      <c r="FQ43" s="12"/>
      <c r="FR43" s="12"/>
    </row>
    <row r="44" spans="1:174">
      <c r="A44" t="s">
        <v>81</v>
      </c>
      <c r="B44">
        <v>18</v>
      </c>
      <c r="C44" s="12">
        <v>2.3235188314578292</v>
      </c>
      <c r="D44" s="1"/>
      <c r="E44" s="1"/>
      <c r="F44" s="1"/>
      <c r="X44" s="41"/>
      <c r="Y44" s="4"/>
      <c r="Z44" s="4"/>
      <c r="AA44" s="4"/>
      <c r="AB44" s="4"/>
      <c r="AC44" s="4"/>
      <c r="AD44" s="37"/>
      <c r="AE44" s="6"/>
      <c r="AF44" s="44"/>
      <c r="AG44" s="6"/>
      <c r="AH44" s="4"/>
      <c r="AI44" s="4"/>
      <c r="AJ44" s="4"/>
      <c r="AK44" s="4"/>
      <c r="AL44" s="37"/>
      <c r="AN44" s="22">
        <v>43465</v>
      </c>
      <c r="AO44" s="82">
        <v>364</v>
      </c>
      <c r="AP44" s="83">
        <v>6.600206172723122</v>
      </c>
      <c r="AQ44" s="83">
        <v>2.2277418211759104</v>
      </c>
      <c r="AR44" s="83">
        <v>6.0928640153067537</v>
      </c>
      <c r="AS44" s="83">
        <v>5.7221802018193157</v>
      </c>
      <c r="AT44" s="48"/>
      <c r="AU44" s="48">
        <v>25.15951090487706</v>
      </c>
      <c r="AV44" s="48"/>
      <c r="AW44" s="48">
        <v>2.7839076237843763</v>
      </c>
      <c r="AX44" s="48">
        <v>5.0342505907934543</v>
      </c>
      <c r="AY44" s="48">
        <v>-2.6516813480291668</v>
      </c>
      <c r="AZ44" s="48">
        <v>-4.1402619257679962</v>
      </c>
      <c r="BB44" s="14">
        <v>42735</v>
      </c>
      <c r="BC44" s="2">
        <v>326</v>
      </c>
      <c r="BD44" s="2">
        <v>1244330.4560546875</v>
      </c>
      <c r="BE44" s="2">
        <v>78615.32364398241</v>
      </c>
      <c r="BF44" s="2">
        <v>132751.66519704461</v>
      </c>
      <c r="BG44" s="12"/>
      <c r="BH44" s="12"/>
      <c r="BI44" s="12"/>
      <c r="BK44" s="22">
        <v>42735</v>
      </c>
      <c r="BL44">
        <v>304</v>
      </c>
      <c r="BM44" s="12">
        <v>12.73455959419223</v>
      </c>
      <c r="BO44" s="22">
        <v>42735</v>
      </c>
      <c r="BP44">
        <v>280</v>
      </c>
      <c r="BQ44" s="2">
        <v>257531.7472076416</v>
      </c>
      <c r="BR44" s="2">
        <v>151192.41201210022</v>
      </c>
      <c r="BS44" s="2">
        <v>83049.751360754482</v>
      </c>
      <c r="BT44" s="2">
        <v>831375.45852661133</v>
      </c>
      <c r="BY44" s="22">
        <v>42735</v>
      </c>
      <c r="BZ44">
        <v>391</v>
      </c>
      <c r="CA44" s="2">
        <v>1347872.2769470215</v>
      </c>
      <c r="CB44" s="2">
        <v>75128.578431551345</v>
      </c>
      <c r="CE44" s="22">
        <v>41639</v>
      </c>
      <c r="CF44">
        <v>510</v>
      </c>
      <c r="CG44" s="2">
        <v>-192138.1361681819</v>
      </c>
      <c r="CH44" s="2">
        <v>1896413.5172042847</v>
      </c>
      <c r="CI44" s="2">
        <v>272894.43823373318</v>
      </c>
      <c r="CJ44" s="12">
        <f t="shared" si="4"/>
        <v>10.131658228814684</v>
      </c>
      <c r="CK44" s="12">
        <f t="shared" si="5"/>
        <v>70.407494345346905</v>
      </c>
      <c r="CM44" s="22">
        <v>41639</v>
      </c>
      <c r="CN44">
        <v>503</v>
      </c>
      <c r="CO44" s="12">
        <v>-6.0818734899725673</v>
      </c>
      <c r="CQ44" s="22">
        <v>41639</v>
      </c>
      <c r="CR44">
        <v>410</v>
      </c>
      <c r="CS44" s="2">
        <v>-117610.77649599314</v>
      </c>
      <c r="CT44" s="2">
        <v>1634943.2294006348</v>
      </c>
      <c r="CU44" s="2">
        <v>217856.40016543865</v>
      </c>
      <c r="CV44" s="12">
        <f t="shared" si="6"/>
        <v>7.1935694390507301</v>
      </c>
      <c r="CW44" s="12">
        <f t="shared" si="7"/>
        <v>53.985458497744531</v>
      </c>
      <c r="CY44" s="22">
        <v>41639</v>
      </c>
      <c r="CZ44">
        <v>405</v>
      </c>
      <c r="DA44" s="12">
        <v>-0.92707547658943401</v>
      </c>
      <c r="DC44" s="11">
        <f ca="1">VLOOKUP($CE44,INDIRECT(VLOOKUP('Sector Charts'!$H$1,'Sector Charts'!$A$159:$B$175,2,FALSE) &amp; "3"),MATCH(DC$4,$DC$4:$DI$4,0),FALSE)</f>
        <v>41639</v>
      </c>
      <c r="DD44" s="2">
        <f ca="1">VLOOKUP($CE44,INDIRECT(VLOOKUP('Sector Charts'!$H$1,'Sector Charts'!$A$159:$B$175,2,FALSE) &amp; "3"),MATCH(DD$4,$DC$4:$DI$4,0),FALSE)</f>
        <v>25</v>
      </c>
      <c r="DE44" s="2">
        <f ca="1">VLOOKUP($CE44,INDIRECT(VLOOKUP('Sector Charts'!$H$1,'Sector Charts'!$A$159:$B$175,2,FALSE) &amp; "3"),MATCH(DE$4,$DC$4:$DI$4,0),FALSE)</f>
        <v>-2342.796989440918</v>
      </c>
      <c r="DF44" s="2">
        <f ca="1">VLOOKUP($CE44,INDIRECT(VLOOKUP('Sector Charts'!$H$1,'Sector Charts'!$A$159:$B$175,2,FALSE) &amp; "3"),MATCH(DF$4,$DC$4:$DI$4,0),FALSE)</f>
        <v>74548.777648925781</v>
      </c>
      <c r="DG44" s="2">
        <f ca="1">VLOOKUP($CE44,INDIRECT(VLOOKUP('Sector Charts'!$H$1,'Sector Charts'!$A$159:$B$175,2,FALSE) &amp; "3"),MATCH(DG$4,$DC$4:$DI$4,0),FALSE)</f>
        <v>13442.45502281189</v>
      </c>
      <c r="DH44" s="12">
        <f ca="1">VLOOKUP($CE44,INDIRECT(VLOOKUP('Sector Charts'!$H$1,'Sector Charts'!$A$159:$B$175,2,FALSE) &amp; "3"),MATCH(DH$4,$DC$4:$DI$4,0),FALSE)</f>
        <v>3.142636356123643</v>
      </c>
      <c r="DI44" s="12">
        <f ca="1">VLOOKUP($CE44,INDIRECT(VLOOKUP('Sector Charts'!$H$1,'Sector Charts'!$A$159:$B$175,2,FALSE) &amp; "3"),MATCH(DI$4,$DC$4:$DI$4,0),FALSE)</f>
        <v>17.428341664265819</v>
      </c>
      <c r="DK44" s="11">
        <f ca="1">VLOOKUP($CE44,INDIRECT(VLOOKUP('Sector Charts'!$H$1,'Sector Charts'!$A$159:$B$175,2,FALSE) &amp; "3"),MATCH(DK$4,$DC$4:$DI$4,0),FALSE)</f>
        <v>41639</v>
      </c>
      <c r="DL44" s="2">
        <f ca="1">VLOOKUP($CE44,INDIRECT(VLOOKUP('Sector Charts'!$H$1,'Sector Charts'!$A$159:$B$175,2,FALSE) &amp; "3"),9,FALSE)</f>
        <v>25</v>
      </c>
      <c r="DM44" s="12">
        <f ca="1">VLOOKUP($CE44,INDIRECT(VLOOKUP('Sector Charts'!$H$1,'Sector Charts'!$A$159:$B$175,2,FALSE) &amp; "3"),10,FALSE)</f>
        <v>7.5250654256638239</v>
      </c>
      <c r="DP44" s="22">
        <v>41639</v>
      </c>
      <c r="DQ44">
        <v>499</v>
      </c>
      <c r="DR44" s="12">
        <v>9.0796289936667449</v>
      </c>
      <c r="DS44" s="12">
        <v>-5.8005575266805165</v>
      </c>
      <c r="DU44" s="22">
        <v>43465</v>
      </c>
      <c r="DV44" s="82">
        <v>296</v>
      </c>
      <c r="DW44" s="83">
        <v>5.0144255566091589</v>
      </c>
      <c r="DX44" s="83">
        <v>1.8897554496077218</v>
      </c>
      <c r="DY44" s="83">
        <v>7.0164869339046643</v>
      </c>
      <c r="DZ44" s="83">
        <v>6.6663043324019622</v>
      </c>
      <c r="EB44" s="22">
        <v>43646</v>
      </c>
      <c r="EC44" s="82">
        <v>62</v>
      </c>
      <c r="ED44" s="83">
        <v>16.695925018451373</v>
      </c>
      <c r="EE44" s="83">
        <v>11.254093644277251</v>
      </c>
      <c r="EF44" s="83">
        <v>35.077807128941217</v>
      </c>
      <c r="EG44" s="83">
        <v>37.338264308576939</v>
      </c>
      <c r="EH44" s="22">
        <v>43555</v>
      </c>
      <c r="EI44">
        <v>240</v>
      </c>
      <c r="EJ44" s="83">
        <v>11.687311174410242</v>
      </c>
      <c r="EK44">
        <v>10.811013571905592</v>
      </c>
      <c r="EL44" s="22">
        <v>43555</v>
      </c>
      <c r="EM44" s="82">
        <v>240</v>
      </c>
      <c r="EN44" s="83">
        <v>11.687311174410242</v>
      </c>
      <c r="EO44" s="83">
        <v>10.811013571905592</v>
      </c>
      <c r="EP44">
        <v>7.0164869339046643</v>
      </c>
      <c r="EQ44">
        <v>6.6663043324019622</v>
      </c>
      <c r="ES44" s="11"/>
      <c r="ET44" s="2"/>
      <c r="EU44" s="2"/>
      <c r="EV44" s="2"/>
      <c r="EW44" s="2"/>
      <c r="EX44" s="2"/>
      <c r="EY44" s="12"/>
      <c r="EZ44" s="12"/>
      <c r="FB44" s="11"/>
      <c r="FC44" s="2"/>
      <c r="FD44" s="2"/>
      <c r="FE44" s="2"/>
      <c r="FF44" s="2"/>
      <c r="FG44" s="2"/>
      <c r="FH44" s="12"/>
      <c r="FI44" s="12"/>
      <c r="FK44" s="11"/>
      <c r="FL44" s="2"/>
      <c r="FM44" s="2"/>
      <c r="FN44" s="2"/>
      <c r="FO44" s="2"/>
      <c r="FP44" s="2"/>
      <c r="FQ44" s="12"/>
      <c r="FR44" s="12"/>
    </row>
    <row r="45" spans="1:174">
      <c r="A45" t="s">
        <v>23</v>
      </c>
      <c r="B45">
        <v>9</v>
      </c>
      <c r="C45" s="12">
        <v>1.1913504829163608</v>
      </c>
      <c r="D45" s="1"/>
      <c r="E45" s="1"/>
      <c r="F45" s="1"/>
      <c r="X45" s="41"/>
      <c r="Y45" s="4"/>
      <c r="Z45" s="4"/>
      <c r="AA45" s="4"/>
      <c r="AB45" s="4"/>
      <c r="AC45" s="4"/>
      <c r="AD45" s="37"/>
      <c r="AE45" s="6"/>
      <c r="AF45" s="44"/>
      <c r="AG45" s="4"/>
      <c r="AH45" s="4"/>
      <c r="AI45" s="4"/>
      <c r="AJ45" s="4"/>
      <c r="AK45" s="4"/>
      <c r="AL45" s="37"/>
      <c r="AN45" s="22">
        <v>43555</v>
      </c>
      <c r="AO45" s="82">
        <v>354</v>
      </c>
      <c r="AP45" s="83">
        <v>7.6118056147407298</v>
      </c>
      <c r="AQ45" s="83">
        <v>10.255538463193137</v>
      </c>
      <c r="AR45" s="83">
        <v>9.0179563034011423</v>
      </c>
      <c r="AS45" s="83">
        <v>7.8199848030139796</v>
      </c>
      <c r="AT45" s="48"/>
      <c r="AU45" s="48">
        <v>26.653795770829291</v>
      </c>
      <c r="AV45" s="48"/>
      <c r="AW45" s="48">
        <v>18.734184684978473</v>
      </c>
      <c r="AX45" s="48">
        <v>4.6517928403390751</v>
      </c>
      <c r="AY45" s="48">
        <v>7.6318131509144793</v>
      </c>
      <c r="AZ45" s="48">
        <v>6.659245375661671</v>
      </c>
      <c r="BB45" s="14">
        <v>42825</v>
      </c>
      <c r="BC45" s="2">
        <v>320</v>
      </c>
      <c r="BD45" s="2">
        <v>1271217.3576660156</v>
      </c>
      <c r="BE45" s="2">
        <v>93433.362127901986</v>
      </c>
      <c r="BF45" s="2">
        <v>141286.99719548225</v>
      </c>
      <c r="BG45" s="12"/>
      <c r="BH45" s="12"/>
      <c r="BI45" s="12"/>
      <c r="BK45" s="22">
        <v>42825</v>
      </c>
      <c r="BL45">
        <v>299</v>
      </c>
      <c r="BM45" s="12">
        <v>18.132343103978865</v>
      </c>
      <c r="BO45" s="22">
        <v>42825</v>
      </c>
      <c r="BP45">
        <v>276</v>
      </c>
      <c r="BQ45" s="2">
        <v>263532.57525253296</v>
      </c>
      <c r="BR45" s="2">
        <v>147966.2929110527</v>
      </c>
      <c r="BS45" s="2">
        <v>84538.177273418754</v>
      </c>
      <c r="BT45" s="2">
        <v>858621.08071899414</v>
      </c>
      <c r="BY45" s="22">
        <v>42825</v>
      </c>
      <c r="BZ45">
        <v>386</v>
      </c>
      <c r="CA45" s="2">
        <v>1437563.228012085</v>
      </c>
      <c r="CB45" s="2">
        <v>78882.816038183402</v>
      </c>
      <c r="CE45" s="22">
        <v>41729</v>
      </c>
      <c r="CF45">
        <v>509</v>
      </c>
      <c r="CG45" s="2">
        <v>-187668.34465926886</v>
      </c>
      <c r="CH45" s="2">
        <v>1918284.2575149536</v>
      </c>
      <c r="CI45" s="2">
        <v>274938.52960300446</v>
      </c>
      <c r="CJ45" s="12">
        <f t="shared" si="4"/>
        <v>9.7831353160550005</v>
      </c>
      <c r="CK45" s="12">
        <f t="shared" si="5"/>
        <v>68.258292109967726</v>
      </c>
      <c r="CM45" s="22">
        <v>41729</v>
      </c>
      <c r="CN45">
        <v>502</v>
      </c>
      <c r="CO45" s="12">
        <v>1.0354453186446566</v>
      </c>
      <c r="CQ45" s="22">
        <v>41729</v>
      </c>
      <c r="CR45">
        <v>403</v>
      </c>
      <c r="CS45" s="2">
        <v>-105767.53835314512</v>
      </c>
      <c r="CT45" s="2">
        <v>1625732.3151245117</v>
      </c>
      <c r="CU45" s="2">
        <v>213120.89671993256</v>
      </c>
      <c r="CV45" s="12">
        <f t="shared" si="6"/>
        <v>6.5058396987725864</v>
      </c>
      <c r="CW45" s="12">
        <f t="shared" si="7"/>
        <v>49.627952951106835</v>
      </c>
      <c r="CY45" s="22">
        <v>41729</v>
      </c>
      <c r="CZ45">
        <v>398</v>
      </c>
      <c r="DA45" s="12">
        <v>3.2392769660624765</v>
      </c>
      <c r="DC45" s="11">
        <f ca="1">VLOOKUP($CE45,INDIRECT(VLOOKUP('Sector Charts'!$H$1,'Sector Charts'!$A$159:$B$175,2,FALSE) &amp; "3"),MATCH(DC$4,$DC$4:$DI$4,0),FALSE)</f>
        <v>41729</v>
      </c>
      <c r="DD45" s="2">
        <f ca="1">VLOOKUP($CE45,INDIRECT(VLOOKUP('Sector Charts'!$H$1,'Sector Charts'!$A$159:$B$175,2,FALSE) &amp; "3"),MATCH(DD$4,$DC$4:$DI$4,0),FALSE)</f>
        <v>26</v>
      </c>
      <c r="DE45" s="2">
        <f ca="1">VLOOKUP($CE45,INDIRECT(VLOOKUP('Sector Charts'!$H$1,'Sector Charts'!$A$159:$B$175,2,FALSE) &amp; "3"),MATCH(DE$4,$DC$4:$DI$4,0),FALSE)</f>
        <v>-4137.7109684944153</v>
      </c>
      <c r="DF45" s="2">
        <f ca="1">VLOOKUP($CE45,INDIRECT(VLOOKUP('Sector Charts'!$H$1,'Sector Charts'!$A$159:$B$175,2,FALSE) &amp; "3"),MATCH(DF$4,$DC$4:$DI$4,0),FALSE)</f>
        <v>88727.918090820313</v>
      </c>
      <c r="DG45" s="2">
        <f ca="1">VLOOKUP($CE45,INDIRECT(VLOOKUP('Sector Charts'!$H$1,'Sector Charts'!$A$159:$B$175,2,FALSE) &amp; "3"),MATCH(DG$4,$DC$4:$DI$4,0),FALSE)</f>
        <v>17046.435052871704</v>
      </c>
      <c r="DH45" s="12">
        <f ca="1">VLOOKUP($CE45,INDIRECT(VLOOKUP('Sector Charts'!$H$1,'Sector Charts'!$A$159:$B$175,2,FALSE) &amp; "3"),MATCH(DH$4,$DC$4:$DI$4,0),FALSE)</f>
        <v>4.6633698361536311</v>
      </c>
      <c r="DI45" s="12">
        <f ca="1">VLOOKUP($CE45,INDIRECT(VLOOKUP('Sector Charts'!$H$1,'Sector Charts'!$A$159:$B$175,2,FALSE) &amp; "3"),MATCH(DI$4,$DC$4:$DI$4,0),FALSE)</f>
        <v>24.273174746865102</v>
      </c>
      <c r="DK45" s="11">
        <f ca="1">VLOOKUP($CE45,INDIRECT(VLOOKUP('Sector Charts'!$H$1,'Sector Charts'!$A$159:$B$175,2,FALSE) &amp; "3"),MATCH(DK$4,$DC$4:$DI$4,0),FALSE)</f>
        <v>41729</v>
      </c>
      <c r="DL45" s="2">
        <f ca="1">VLOOKUP($CE45,INDIRECT(VLOOKUP('Sector Charts'!$H$1,'Sector Charts'!$A$159:$B$175,2,FALSE) &amp; "3"),9,FALSE)</f>
        <v>25</v>
      </c>
      <c r="DM45" s="12">
        <f ca="1">VLOOKUP($CE45,INDIRECT(VLOOKUP('Sector Charts'!$H$1,'Sector Charts'!$A$159:$B$175,2,FALSE) &amp; "3"),10,FALSE)</f>
        <v>9.7226517984224436</v>
      </c>
      <c r="DP45" s="22">
        <v>41729</v>
      </c>
      <c r="DQ45">
        <v>496</v>
      </c>
      <c r="DR45" s="12">
        <v>3.611026390784966</v>
      </c>
      <c r="DS45" s="12">
        <v>0.8645767000941218</v>
      </c>
      <c r="DU45" s="22">
        <v>43555</v>
      </c>
      <c r="DV45" s="82">
        <v>293</v>
      </c>
      <c r="DW45" s="83">
        <v>7.1574843092413465</v>
      </c>
      <c r="DX45" s="83">
        <v>10.191613164435198</v>
      </c>
      <c r="DY45" s="83">
        <v>8.8213921309839627</v>
      </c>
      <c r="DZ45" s="83">
        <v>7.6863646301021937</v>
      </c>
      <c r="EC45" s="82"/>
      <c r="ED45" s="83"/>
      <c r="EE45" s="83"/>
      <c r="EF45" s="83">
        <v>27.278534245275644</v>
      </c>
      <c r="EG45" s="83">
        <v>28.698237758640886</v>
      </c>
      <c r="EH45" s="22">
        <v>43646</v>
      </c>
      <c r="EI45">
        <v>242</v>
      </c>
      <c r="EJ45" s="83">
        <v>13.005183232558082</v>
      </c>
      <c r="EK45">
        <v>12.589733732892761</v>
      </c>
      <c r="EL45" s="22">
        <v>43646</v>
      </c>
      <c r="EM45" s="82">
        <v>242</v>
      </c>
      <c r="EN45" s="83">
        <v>13.005183232558082</v>
      </c>
      <c r="EO45" s="83">
        <v>12.589733732892761</v>
      </c>
      <c r="EP45">
        <v>8.8213921309839627</v>
      </c>
      <c r="EQ45">
        <v>7.6863646301021937</v>
      </c>
      <c r="ES45" s="11"/>
      <c r="ET45" s="2"/>
      <c r="EU45" s="2"/>
      <c r="EV45" s="2"/>
      <c r="EW45" s="2"/>
      <c r="EX45" s="2"/>
      <c r="EY45" s="12"/>
      <c r="EZ45" s="12"/>
      <c r="FB45" s="11"/>
      <c r="FC45" s="2"/>
      <c r="FD45" s="2"/>
      <c r="FE45" s="2"/>
      <c r="FF45" s="2"/>
      <c r="FG45" s="2"/>
      <c r="FH45" s="12"/>
      <c r="FI45" s="12"/>
      <c r="FK45" s="11"/>
      <c r="FL45" s="2"/>
      <c r="FM45" s="2"/>
      <c r="FN45" s="2"/>
      <c r="FO45" s="2"/>
      <c r="FP45" s="2"/>
      <c r="FQ45" s="12"/>
      <c r="FR45" s="12"/>
    </row>
    <row r="46" spans="1:174">
      <c r="C46" s="12"/>
      <c r="D46" s="1"/>
      <c r="E46" s="1"/>
      <c r="F46" s="1"/>
      <c r="AC46" s="6"/>
      <c r="AD46" s="6"/>
      <c r="AE46" s="6"/>
      <c r="AF46" s="44"/>
      <c r="AG46" s="6"/>
      <c r="AH46" s="6"/>
      <c r="AI46" s="6"/>
      <c r="AJ46" s="6"/>
      <c r="AK46" s="4"/>
      <c r="AN46" s="22">
        <v>43646</v>
      </c>
      <c r="AO46" s="13">
        <v>359</v>
      </c>
      <c r="AP46" s="12">
        <v>8.1705057412482684</v>
      </c>
      <c r="AQ46" s="12">
        <v>11.692767915735768</v>
      </c>
      <c r="AR46" s="12">
        <v>7.4308520808523459</v>
      </c>
      <c r="AS46" s="12">
        <v>6.1326948499369038</v>
      </c>
      <c r="AU46" s="12">
        <v>26.418396580665547</v>
      </c>
      <c r="AW46" s="12">
        <v>0.44588031540271356</v>
      </c>
      <c r="AX46" s="12">
        <v>-0.75279106485299785</v>
      </c>
      <c r="AY46" s="12">
        <v>0.28624910447518914</v>
      </c>
      <c r="AZ46" s="12">
        <v>0.31272766713292821</v>
      </c>
      <c r="BB46" s="14">
        <v>42916</v>
      </c>
      <c r="BC46" s="2">
        <v>328</v>
      </c>
      <c r="BD46" s="2">
        <v>1328906.0050964355</v>
      </c>
      <c r="BE46" s="2">
        <v>96215.05237510521</v>
      </c>
      <c r="BF46" s="2">
        <v>140603.33575589024</v>
      </c>
      <c r="BG46" s="12"/>
      <c r="BH46" s="12"/>
      <c r="BI46" s="12"/>
      <c r="BK46" s="130">
        <v>42916</v>
      </c>
      <c r="BL46">
        <v>313</v>
      </c>
      <c r="BM46" s="12">
        <v>1.0529003068898923</v>
      </c>
      <c r="BO46" s="22">
        <v>42916</v>
      </c>
      <c r="BP46">
        <v>279</v>
      </c>
      <c r="BQ46" s="2">
        <v>272968.32305908203</v>
      </c>
      <c r="BR46" s="2">
        <v>152858.60402669944</v>
      </c>
      <c r="BS46" s="2">
        <v>96453.15245260112</v>
      </c>
      <c r="BT46" s="2">
        <v>949071.06826782227</v>
      </c>
      <c r="BY46" s="22">
        <v>42916</v>
      </c>
      <c r="BZ46">
        <v>416</v>
      </c>
      <c r="CA46" s="2">
        <v>1523139.5314483643</v>
      </c>
      <c r="CB46" s="2">
        <v>83123.790499249008</v>
      </c>
      <c r="CE46" s="22">
        <v>41820</v>
      </c>
      <c r="CF46">
        <v>510</v>
      </c>
      <c r="CG46" s="2">
        <v>-192886.28652536869</v>
      </c>
      <c r="CH46" s="2">
        <v>1980234.8569641113</v>
      </c>
      <c r="CI46" s="2">
        <v>264922.66448283195</v>
      </c>
      <c r="CJ46" s="12">
        <f t="shared" si="4"/>
        <v>9.7405762678615684</v>
      </c>
      <c r="CK46" s="12">
        <f t="shared" si="5"/>
        <v>72.80852580201514</v>
      </c>
      <c r="CM46" s="130">
        <v>41820</v>
      </c>
      <c r="CN46">
        <v>498</v>
      </c>
      <c r="CO46" s="12">
        <v>0.18451177348175474</v>
      </c>
      <c r="CQ46" s="22">
        <v>41820</v>
      </c>
      <c r="CR46">
        <v>403</v>
      </c>
      <c r="CS46" s="2">
        <v>-106726.6141409874</v>
      </c>
      <c r="CT46" s="2">
        <v>1672434.8035430908</v>
      </c>
      <c r="CU46" s="2">
        <v>207382.4434440136</v>
      </c>
      <c r="CV46" s="12">
        <f t="shared" si="6"/>
        <v>6.3815111904442947</v>
      </c>
      <c r="CW46" s="12">
        <f t="shared" si="7"/>
        <v>51.463668943509219</v>
      </c>
      <c r="CY46" s="22">
        <v>41820</v>
      </c>
      <c r="CZ46">
        <v>396</v>
      </c>
      <c r="DA46">
        <v>-1.2642139878019099</v>
      </c>
      <c r="DC46" s="11">
        <f ca="1">VLOOKUP($CE46,INDIRECT(VLOOKUP('Sector Charts'!$H$1,'Sector Charts'!$A$159:$B$175,2,FALSE) &amp; "3"),MATCH(DC$4,$DC$4:$DI$4,0),FALSE)</f>
        <v>41820</v>
      </c>
      <c r="DD46" s="2">
        <f ca="1">VLOOKUP($CE46,INDIRECT(VLOOKUP('Sector Charts'!$H$1,'Sector Charts'!$A$159:$B$175,2,FALSE) &amp; "3"),MATCH(DD$4,$DC$4:$DI$4,0),FALSE)</f>
        <v>29</v>
      </c>
      <c r="DE46" s="2">
        <f ca="1">VLOOKUP($CE46,INDIRECT(VLOOKUP('Sector Charts'!$H$1,'Sector Charts'!$A$159:$B$175,2,FALSE) &amp; "3"),MATCH(DE$4,$DC$4:$DI$4,0),FALSE)</f>
        <v>-4632.0129885673523</v>
      </c>
      <c r="DF46" s="2">
        <f ca="1">VLOOKUP($CE46,INDIRECT(VLOOKUP('Sector Charts'!$H$1,'Sector Charts'!$A$159:$B$175,2,FALSE) &amp; "3"),MATCH(DF$4,$DC$4:$DI$4,0),FALSE)</f>
        <v>96957.949157714844</v>
      </c>
      <c r="DG46" s="2">
        <f ca="1">VLOOKUP($CE46,INDIRECT(VLOOKUP('Sector Charts'!$H$1,'Sector Charts'!$A$159:$B$175,2,FALSE) &amp; "3"),MATCH(DG$4,$DC$4:$DI$4,0),FALSE)</f>
        <v>19011.760984420776</v>
      </c>
      <c r="DH46" s="12">
        <f ca="1">VLOOKUP($CE46,INDIRECT(VLOOKUP('Sector Charts'!$H$1,'Sector Charts'!$A$159:$B$175,2,FALSE) &amp; "3"),MATCH(DH$4,$DC$4:$DI$4,0),FALSE)</f>
        <v>4.7773421661722386</v>
      </c>
      <c r="DI46" s="12">
        <f ca="1">VLOOKUP($CE46,INDIRECT(VLOOKUP('Sector Charts'!$H$1,'Sector Charts'!$A$159:$B$175,2,FALSE) &amp; "3"),MATCH(DI$4,$DC$4:$DI$4,0),FALSE)</f>
        <v>24.363934473839979</v>
      </c>
      <c r="DK46" s="11">
        <f ca="1">VLOOKUP($CE46,INDIRECT(VLOOKUP('Sector Charts'!$H$1,'Sector Charts'!$A$159:$B$175,2,FALSE) &amp; "3"),MATCH(DK$4,$DC$4:$DI$4,0),FALSE)</f>
        <v>41820</v>
      </c>
      <c r="DL46" s="2">
        <f ca="1">VLOOKUP($CE46,INDIRECT(VLOOKUP('Sector Charts'!$H$1,'Sector Charts'!$A$159:$B$175,2,FALSE) &amp; "3"),9,FALSE)</f>
        <v>28</v>
      </c>
      <c r="DM46" s="12">
        <f ca="1">VLOOKUP($CE46,INDIRECT(VLOOKUP('Sector Charts'!$H$1,'Sector Charts'!$A$159:$B$175,2,FALSE) &amp; "3"),10,FALSE)</f>
        <v>11.519409361542277</v>
      </c>
      <c r="DP46" s="130">
        <v>41820</v>
      </c>
      <c r="DQ46">
        <v>493</v>
      </c>
      <c r="DR46" s="12">
        <v>7.8704916672616143</v>
      </c>
      <c r="DS46" s="12">
        <v>0.48311522973911725</v>
      </c>
      <c r="DU46" s="22">
        <v>43646</v>
      </c>
      <c r="DV46" s="13">
        <v>295</v>
      </c>
      <c r="DW46" s="12">
        <v>7.1494175338330246</v>
      </c>
      <c r="DX46" s="12">
        <v>11.742477917856519</v>
      </c>
      <c r="DY46" s="12">
        <v>7.1993999555379995</v>
      </c>
      <c r="DZ46" s="12">
        <v>5.7715428493737786</v>
      </c>
      <c r="EF46" s="12">
        <v>49.829594762859998</v>
      </c>
      <c r="EG46" s="12">
        <v>58.337271448675111</v>
      </c>
      <c r="EP46">
        <v>7.1993999555379995</v>
      </c>
      <c r="EQ46">
        <v>5.7715428493737786</v>
      </c>
    </row>
    <row r="47" spans="1:174">
      <c r="D47" s="1"/>
      <c r="E47" s="1"/>
      <c r="F47" s="1"/>
      <c r="AR47" s="12">
        <v>8.0378310130024175</v>
      </c>
      <c r="AS47" s="12">
        <v>8.6930810529504363</v>
      </c>
      <c r="AU47" s="12">
        <v>24.370368701509236</v>
      </c>
      <c r="AW47" s="12">
        <v>-0.35701675516786047</v>
      </c>
      <c r="AX47" s="12">
        <v>-1.011506406918028</v>
      </c>
      <c r="AY47" s="12">
        <v>5.2772813658482187</v>
      </c>
      <c r="AZ47" s="12">
        <v>7.1868032472276466</v>
      </c>
      <c r="BB47" s="14">
        <v>43008</v>
      </c>
      <c r="BC47" s="2">
        <v>312</v>
      </c>
      <c r="BD47" s="2">
        <v>1298518.1913604736</v>
      </c>
      <c r="BE47" s="2">
        <v>83736.380618640222</v>
      </c>
      <c r="BF47" s="2">
        <v>146001.11863578437</v>
      </c>
      <c r="BG47" s="12"/>
      <c r="BH47" s="12"/>
      <c r="BI47" s="12"/>
      <c r="BK47" s="130">
        <v>43008</v>
      </c>
      <c r="BL47">
        <v>313</v>
      </c>
      <c r="BM47" s="12">
        <v>8.8813677153230195</v>
      </c>
      <c r="BO47" s="22">
        <v>43008</v>
      </c>
      <c r="BP47">
        <v>274</v>
      </c>
      <c r="BQ47" s="2">
        <v>267780.02415466309</v>
      </c>
      <c r="BR47" s="2">
        <v>150816.12820738554</v>
      </c>
      <c r="BS47" s="2">
        <v>102725.92647472303</v>
      </c>
      <c r="BT47" s="2">
        <v>963900.41502380371</v>
      </c>
      <c r="BY47" s="22">
        <v>43008</v>
      </c>
      <c r="BZ47">
        <v>405</v>
      </c>
      <c r="CA47" s="2">
        <v>1502290.7211914063</v>
      </c>
      <c r="CB47" s="2">
        <v>82382.361804238986</v>
      </c>
      <c r="CE47" s="22">
        <v>41912</v>
      </c>
      <c r="CF47">
        <v>503</v>
      </c>
      <c r="CG47" s="2">
        <v>-196282.49321359396</v>
      </c>
      <c r="CH47" s="2">
        <v>1970552.4060707092</v>
      </c>
      <c r="CI47" s="2">
        <v>271880.99669158459</v>
      </c>
      <c r="CJ47" s="12">
        <f t="shared" si="4"/>
        <v>9.9607852401643129</v>
      </c>
      <c r="CK47" s="12">
        <f t="shared" si="5"/>
        <v>72.194267198546498</v>
      </c>
      <c r="CM47" s="130">
        <v>41912</v>
      </c>
      <c r="CN47">
        <v>484</v>
      </c>
      <c r="CO47" s="12">
        <v>3.5048989339694137</v>
      </c>
      <c r="CQ47" s="22">
        <v>41912</v>
      </c>
      <c r="CR47">
        <v>394</v>
      </c>
      <c r="CS47" s="2">
        <v>-104679.99283593893</v>
      </c>
      <c r="CT47" s="2">
        <v>1647815.039276123</v>
      </c>
      <c r="CU47" s="2">
        <v>209803.00591552258</v>
      </c>
      <c r="CV47" s="12">
        <f t="shared" si="6"/>
        <v>6.3526542931617094</v>
      </c>
      <c r="CW47" s="12">
        <f t="shared" si="7"/>
        <v>49.894419948438895</v>
      </c>
      <c r="CY47" s="22">
        <v>41912</v>
      </c>
      <c r="CZ47">
        <v>381</v>
      </c>
      <c r="DA47">
        <v>2.0775761896071998</v>
      </c>
      <c r="DC47" s="11">
        <f ca="1">VLOOKUP($CE47,INDIRECT(VLOOKUP('Sector Charts'!$H$1,'Sector Charts'!$A$159:$B$175,2,FALSE) &amp; "3"),MATCH(DC$4,$DC$4:$DI$4,0),FALSE)</f>
        <v>41912</v>
      </c>
      <c r="DD47" s="2">
        <f ca="1">VLOOKUP($CE47,INDIRECT(VLOOKUP('Sector Charts'!$H$1,'Sector Charts'!$A$159:$B$175,2,FALSE) &amp; "3"),MATCH(DD$4,$DC$4:$DI$4,0),FALSE)</f>
        <v>27</v>
      </c>
      <c r="DE47" s="2">
        <f ca="1">VLOOKUP($CE47,INDIRECT(VLOOKUP('Sector Charts'!$H$1,'Sector Charts'!$A$159:$B$175,2,FALSE) &amp; "3"),MATCH(DE$4,$DC$4:$DI$4,0),FALSE)</f>
        <v>-5809.5299940109253</v>
      </c>
      <c r="DF47" s="2">
        <f ca="1">VLOOKUP($CE47,INDIRECT(VLOOKUP('Sector Charts'!$H$1,'Sector Charts'!$A$159:$B$175,2,FALSE) &amp; "3"),MATCH(DF$4,$DC$4:$DI$4,0),FALSE)</f>
        <v>96508.191040039063</v>
      </c>
      <c r="DG47" s="2">
        <f ca="1">VLOOKUP($CE47,INDIRECT(VLOOKUP('Sector Charts'!$H$1,'Sector Charts'!$A$159:$B$175,2,FALSE) &amp; "3"),MATCH(DG$4,$DC$4:$DI$4,0),FALSE)</f>
        <v>18886.135082244873</v>
      </c>
      <c r="DH47" s="12">
        <f ca="1">VLOOKUP($CE47,INDIRECT(VLOOKUP('Sector Charts'!$H$1,'Sector Charts'!$A$159:$B$175,2,FALSE) &amp; "3"),MATCH(DH$4,$DC$4:$DI$4,0),FALSE)</f>
        <v>6.0197273738150194</v>
      </c>
      <c r="DI47" s="12">
        <f ca="1">VLOOKUP($CE47,INDIRECT(VLOOKUP('Sector Charts'!$H$1,'Sector Charts'!$A$159:$B$175,2,FALSE) &amp; "3"),MATCH(DI$4,$DC$4:$DI$4,0),FALSE)</f>
        <v>30.760819875065636</v>
      </c>
      <c r="DK47" s="11">
        <f ca="1">VLOOKUP($CE47,INDIRECT(VLOOKUP('Sector Charts'!$H$1,'Sector Charts'!$A$159:$B$175,2,FALSE) &amp; "3"),MATCH(DK$4,$DC$4:$DI$4,0),FALSE)</f>
        <v>41912</v>
      </c>
      <c r="DL47" s="2">
        <f ca="1">VLOOKUP($CE47,INDIRECT(VLOOKUP('Sector Charts'!$H$1,'Sector Charts'!$A$159:$B$175,2,FALSE) &amp; "3"),9,FALSE)</f>
        <v>25</v>
      </c>
      <c r="DM47" s="12">
        <f ca="1">VLOOKUP($CE47,INDIRECT(VLOOKUP('Sector Charts'!$H$1,'Sector Charts'!$A$159:$B$175,2,FALSE) &amp; "3"),10,FALSE)</f>
        <v>23.314433549070458</v>
      </c>
      <c r="DP47" s="130">
        <v>41912</v>
      </c>
      <c r="DQ47">
        <v>481</v>
      </c>
      <c r="DR47" s="12">
        <v>3.2557225809971335</v>
      </c>
      <c r="DS47" s="12">
        <v>1.8748379934216963</v>
      </c>
      <c r="DY47" s="12">
        <v>6.4372169586796257</v>
      </c>
      <c r="DZ47" s="12">
        <v>7.0553678120526486</v>
      </c>
      <c r="EF47" s="12">
        <v>48.637320551245075</v>
      </c>
      <c r="EG47" s="12">
        <v>53.294961232180228</v>
      </c>
      <c r="EP47">
        <v>6.4372169586796257</v>
      </c>
      <c r="EQ47">
        <v>7.0553678120526486</v>
      </c>
    </row>
    <row r="48" spans="1:174">
      <c r="A48" s="23" t="s">
        <v>26</v>
      </c>
      <c r="B48" s="23" t="s">
        <v>60</v>
      </c>
      <c r="C48" s="51" t="s">
        <v>55</v>
      </c>
      <c r="D48" s="1"/>
      <c r="E48" s="1"/>
      <c r="F48" s="1"/>
      <c r="AR48" s="12">
        <v>7.6458817521765976</v>
      </c>
      <c r="AS48" s="12">
        <v>7.7650352634418995</v>
      </c>
      <c r="AU48" s="12">
        <v>25.65531849482937</v>
      </c>
      <c r="AW48" s="12">
        <v>-2.354000557871827</v>
      </c>
      <c r="AX48" s="12">
        <v>3.8308380959175325</v>
      </c>
      <c r="AY48" s="12">
        <v>-4.5561281592321983</v>
      </c>
      <c r="AZ48" s="12">
        <v>-5.8613064847136016</v>
      </c>
      <c r="BB48" s="14">
        <v>43100</v>
      </c>
      <c r="BC48" s="2">
        <v>302</v>
      </c>
      <c r="BD48" s="2">
        <v>1270857.6850738525</v>
      </c>
      <c r="BE48" s="2">
        <v>93745.597412094474</v>
      </c>
      <c r="BF48" s="2">
        <v>152914.0126112937</v>
      </c>
      <c r="BG48" s="12"/>
      <c r="BH48" s="12"/>
      <c r="BI48" s="12"/>
      <c r="BK48" s="22">
        <v>43100</v>
      </c>
      <c r="BL48">
        <v>302</v>
      </c>
      <c r="BM48" s="12">
        <v>8.131795739150105</v>
      </c>
      <c r="BO48" s="22">
        <v>43100</v>
      </c>
      <c r="BP48">
        <v>241</v>
      </c>
      <c r="BQ48" s="2">
        <v>233254.57024383545</v>
      </c>
      <c r="BR48" s="2">
        <v>135713.06214761734</v>
      </c>
      <c r="BS48" s="2">
        <v>81704.624899944291</v>
      </c>
      <c r="BT48" s="2">
        <v>789016.07209777832</v>
      </c>
      <c r="BY48" s="22">
        <v>43100</v>
      </c>
      <c r="BZ48">
        <v>391</v>
      </c>
      <c r="CA48" s="2">
        <v>1462580.2482299805</v>
      </c>
      <c r="CB48" s="2">
        <v>80125.266466303729</v>
      </c>
      <c r="CE48" s="22">
        <v>42004</v>
      </c>
      <c r="CF48">
        <v>493</v>
      </c>
      <c r="CG48" s="2">
        <v>-202446.09010863304</v>
      </c>
      <c r="CH48" s="2">
        <v>2037397.5621986389</v>
      </c>
      <c r="CI48" s="2">
        <v>270256.05584526062</v>
      </c>
      <c r="CJ48" s="12">
        <f t="shared" si="4"/>
        <v>9.9365039923855214</v>
      </c>
      <c r="CK48" s="12">
        <f t="shared" si="5"/>
        <v>74.908993056772331</v>
      </c>
      <c r="CM48" s="22">
        <v>42004</v>
      </c>
      <c r="CN48">
        <v>464</v>
      </c>
      <c r="CO48" s="12">
        <v>9.4772191581536482</v>
      </c>
      <c r="CQ48" s="22">
        <v>42004</v>
      </c>
      <c r="CR48">
        <v>389</v>
      </c>
      <c r="CS48" s="2">
        <v>-112877.84266448021</v>
      </c>
      <c r="CT48" s="2">
        <v>1720759.0988006592</v>
      </c>
      <c r="CU48" s="2">
        <v>217448.13744354248</v>
      </c>
      <c r="CV48" s="12">
        <f t="shared" si="6"/>
        <v>6.5597702050888014</v>
      </c>
      <c r="CW48" s="12">
        <f t="shared" si="7"/>
        <v>51.91023661620806</v>
      </c>
      <c r="CY48" s="22">
        <v>42004</v>
      </c>
      <c r="CZ48">
        <v>369</v>
      </c>
      <c r="DA48">
        <v>3.2684620460954772</v>
      </c>
      <c r="DC48" s="11">
        <f ca="1">VLOOKUP($CE48,INDIRECT(VLOOKUP('Sector Charts'!$H$1,'Sector Charts'!$A$159:$B$175,2,FALSE) &amp; "3"),MATCH(DC$4,$DC$4:$DI$4,0),FALSE)</f>
        <v>42004</v>
      </c>
      <c r="DD48" s="2">
        <f ca="1">VLOOKUP($CE48,INDIRECT(VLOOKUP('Sector Charts'!$H$1,'Sector Charts'!$A$159:$B$175,2,FALSE) &amp; "3"),MATCH(DD$4,$DC$4:$DI$4,0),FALSE)</f>
        <v>29</v>
      </c>
      <c r="DE48" s="2">
        <f ca="1">VLOOKUP($CE48,INDIRECT(VLOOKUP('Sector Charts'!$H$1,'Sector Charts'!$A$159:$B$175,2,FALSE) &amp; "3"),MATCH(DE$4,$DC$4:$DI$4,0),FALSE)</f>
        <v>-5928.6679859161377</v>
      </c>
      <c r="DF48" s="2">
        <f ca="1">VLOOKUP($CE48,INDIRECT(VLOOKUP('Sector Charts'!$H$1,'Sector Charts'!$A$159:$B$175,2,FALSE) &amp; "3"),MATCH(DF$4,$DC$4:$DI$4,0),FALSE)</f>
        <v>100347.51184082031</v>
      </c>
      <c r="DG48" s="2">
        <f ca="1">VLOOKUP($CE48,INDIRECT(VLOOKUP('Sector Charts'!$H$1,'Sector Charts'!$A$159:$B$175,2,FALSE) &amp; "3"),MATCH(DG$4,$DC$4:$DI$4,0),FALSE)</f>
        <v>19611.697170257568</v>
      </c>
      <c r="DH48" s="12">
        <f ca="1">VLOOKUP($CE48,INDIRECT(VLOOKUP('Sector Charts'!$H$1,'Sector Charts'!$A$159:$B$175,2,FALSE) &amp; "3"),MATCH(DH$4,$DC$4:$DI$4,0),FALSE)</f>
        <v>5.9081365119652309</v>
      </c>
      <c r="DI48" s="12">
        <f ca="1">VLOOKUP($CE48,INDIRECT(VLOOKUP('Sector Charts'!$H$1,'Sector Charts'!$A$159:$B$175,2,FALSE) &amp; "3"),MATCH(DI$4,$DC$4:$DI$4,0),FALSE)</f>
        <v>30.230264797823587</v>
      </c>
      <c r="DK48" s="11">
        <f ca="1">VLOOKUP($CE48,INDIRECT(VLOOKUP('Sector Charts'!$H$1,'Sector Charts'!$A$159:$B$175,2,FALSE) &amp; "3"),MATCH(DK$4,$DC$4:$DI$4,0),FALSE)</f>
        <v>42004</v>
      </c>
      <c r="DL48" s="2">
        <f ca="1">VLOOKUP($CE48,INDIRECT(VLOOKUP('Sector Charts'!$H$1,'Sector Charts'!$A$159:$B$175,2,FALSE) &amp; "3"),9,FALSE)</f>
        <v>27</v>
      </c>
      <c r="DM48" s="12">
        <f ca="1">VLOOKUP($CE48,INDIRECT(VLOOKUP('Sector Charts'!$H$1,'Sector Charts'!$A$159:$B$175,2,FALSE) &amp; "3"),10,FALSE)</f>
        <v>11.863392189317024</v>
      </c>
      <c r="DP48" s="22">
        <v>42004</v>
      </c>
      <c r="DQ48">
        <v>459</v>
      </c>
      <c r="DR48" s="12">
        <v>-8.6782106596664974</v>
      </c>
      <c r="DS48" s="12">
        <v>7.7554180661772776</v>
      </c>
      <c r="DY48" s="12">
        <v>6.3384203681337237</v>
      </c>
      <c r="DZ48" s="12">
        <v>6.4579072344121302</v>
      </c>
      <c r="EF48" s="12">
        <v>-11.728047574901224</v>
      </c>
      <c r="EG48" s="12">
        <v>-10.974361737374194</v>
      </c>
      <c r="EP48">
        <v>6.3384203681337237</v>
      </c>
      <c r="EQ48">
        <v>6.4579072344121302</v>
      </c>
    </row>
    <row r="49" spans="1:147">
      <c r="A49" t="s">
        <v>25</v>
      </c>
      <c r="B49">
        <v>12</v>
      </c>
      <c r="C49" s="2">
        <v>295.82472720394202</v>
      </c>
      <c r="D49" s="1"/>
      <c r="E49" s="1"/>
      <c r="F49" s="1"/>
      <c r="AR49" s="12">
        <v>5.1781548246243814</v>
      </c>
      <c r="AS49" s="12">
        <v>6.8761997866494173</v>
      </c>
      <c r="AU49" s="12">
        <v>25.831733500726795</v>
      </c>
      <c r="AW49" s="12">
        <v>9.7464150153719906</v>
      </c>
      <c r="AX49" s="12">
        <v>1.1535660865664044</v>
      </c>
      <c r="AY49" s="12">
        <v>5.1603756828192848</v>
      </c>
      <c r="AZ49" s="12">
        <v>6.0256156560102969</v>
      </c>
      <c r="BB49" s="14">
        <v>43190</v>
      </c>
      <c r="BC49" s="2">
        <v>290</v>
      </c>
      <c r="BD49" s="2">
        <v>1280034.3957061768</v>
      </c>
      <c r="BE49" s="2">
        <v>83626.494575516321</v>
      </c>
      <c r="BF49" s="2">
        <v>148361.1051120935</v>
      </c>
      <c r="BG49" s="12"/>
      <c r="BH49" s="12"/>
      <c r="BI49" s="12"/>
      <c r="BK49" s="22">
        <v>43190</v>
      </c>
      <c r="BL49">
        <v>290</v>
      </c>
      <c r="BM49" s="12">
        <v>0.44044876430000546</v>
      </c>
      <c r="BO49" s="22">
        <v>43190</v>
      </c>
      <c r="BP49">
        <v>223</v>
      </c>
      <c r="BQ49" s="2">
        <v>212639.42557525635</v>
      </c>
      <c r="BR49" s="2">
        <v>122071.56390881538</v>
      </c>
      <c r="BS49" s="2">
        <v>71196.98498249799</v>
      </c>
      <c r="BT49" s="2">
        <v>738365.98226928711</v>
      </c>
      <c r="BY49" s="22">
        <v>43190</v>
      </c>
      <c r="BZ49">
        <v>384</v>
      </c>
      <c r="CA49" s="2">
        <v>1498765.7060852051</v>
      </c>
      <c r="CB49" s="2">
        <v>80060.382490929216</v>
      </c>
      <c r="CE49" s="22">
        <v>42094</v>
      </c>
      <c r="CF49">
        <v>512</v>
      </c>
      <c r="CG49" s="2">
        <v>-205688.65566521883</v>
      </c>
      <c r="CH49" s="2">
        <v>2068286.7819900513</v>
      </c>
      <c r="CI49" s="2">
        <v>264844.72720272094</v>
      </c>
      <c r="CJ49" s="12">
        <f t="shared" si="4"/>
        <v>9.944880828726788</v>
      </c>
      <c r="CK49" s="12">
        <f t="shared" si="5"/>
        <v>77.663866612597459</v>
      </c>
      <c r="CM49" s="22">
        <v>42094</v>
      </c>
      <c r="CN49">
        <v>482</v>
      </c>
      <c r="CO49" s="12">
        <v>8.0088430066653782</v>
      </c>
      <c r="CQ49" s="11">
        <v>42094</v>
      </c>
      <c r="CR49">
        <v>404</v>
      </c>
      <c r="CS49">
        <v>-111593.00446969271</v>
      </c>
      <c r="CT49">
        <v>1746662.5538253784</v>
      </c>
      <c r="CU49">
        <v>229344.98772651702</v>
      </c>
      <c r="CV49" s="12">
        <f t="shared" si="6"/>
        <v>6.3889275135195431</v>
      </c>
      <c r="CW49" s="12">
        <f t="shared" si="7"/>
        <v>48.657267628086146</v>
      </c>
      <c r="CY49" s="22">
        <v>42094</v>
      </c>
      <c r="CZ49">
        <v>381</v>
      </c>
      <c r="DA49">
        <v>5.6944972439421093</v>
      </c>
      <c r="DC49" s="11"/>
      <c r="DK49" s="11"/>
      <c r="DL49" s="2"/>
      <c r="DP49" s="22">
        <v>42094</v>
      </c>
      <c r="DQ49">
        <v>473</v>
      </c>
      <c r="DR49" s="12">
        <v>-2.2915738388526341</v>
      </c>
      <c r="DS49" s="12">
        <v>7.6360669419279104</v>
      </c>
      <c r="DY49" s="12">
        <v>2.1019627639147442</v>
      </c>
      <c r="DZ49" s="12">
        <v>3.4752390906738428</v>
      </c>
      <c r="EF49" s="12">
        <v>-19.247832223376669</v>
      </c>
      <c r="EG49" s="12">
        <v>-20.80962609655338</v>
      </c>
      <c r="EP49">
        <v>2.1019627639147442</v>
      </c>
      <c r="EQ49">
        <v>3.4752390906738428</v>
      </c>
    </row>
    <row r="50" spans="1:147">
      <c r="A50" t="s">
        <v>77</v>
      </c>
      <c r="B50">
        <v>26</v>
      </c>
      <c r="C50" s="2">
        <v>324.57268287431083</v>
      </c>
      <c r="D50" s="1"/>
      <c r="E50" s="1"/>
      <c r="F50" s="1"/>
      <c r="AR50" s="12">
        <v>2.2625845953327062</v>
      </c>
      <c r="AS50" s="12">
        <v>3.2883640230226607</v>
      </c>
      <c r="AU50" s="12">
        <v>25.939645489938059</v>
      </c>
      <c r="AW50" s="12">
        <v>0.22831332656640946</v>
      </c>
      <c r="AX50" s="12">
        <v>1.8485446402240369</v>
      </c>
      <c r="AY50" s="12">
        <v>-2.6686642668977023</v>
      </c>
      <c r="AZ50" s="12">
        <v>-2.6860513312502277</v>
      </c>
      <c r="BB50" s="14">
        <v>43281</v>
      </c>
      <c r="BC50" s="2">
        <v>287</v>
      </c>
      <c r="BD50" s="2">
        <v>1208040.081451416</v>
      </c>
      <c r="BE50" s="2">
        <v>77020.193197465502</v>
      </c>
      <c r="BF50" s="2">
        <v>135019.71555518731</v>
      </c>
      <c r="BG50" s="12"/>
      <c r="BH50" s="12"/>
      <c r="BI50" s="12"/>
      <c r="BK50" s="22">
        <v>43281</v>
      </c>
      <c r="BL50">
        <v>287</v>
      </c>
      <c r="BM50" s="12">
        <v>4.5526470596273461</v>
      </c>
      <c r="BO50" s="22">
        <v>43281</v>
      </c>
      <c r="BP50">
        <v>236</v>
      </c>
      <c r="BQ50" s="2">
        <v>257991.35439682007</v>
      </c>
      <c r="BR50" s="2">
        <v>147788.67314501107</v>
      </c>
      <c r="BS50" s="2">
        <v>92266.109611660242</v>
      </c>
      <c r="BT50" s="2">
        <v>871948.82461547852</v>
      </c>
      <c r="BY50" s="22">
        <v>43281</v>
      </c>
      <c r="BZ50">
        <v>379</v>
      </c>
      <c r="CA50" s="2">
        <v>1504167.4107818604</v>
      </c>
      <c r="CB50" s="2">
        <v>80456.437971635722</v>
      </c>
      <c r="CE50" s="22">
        <v>42185</v>
      </c>
      <c r="CF50">
        <v>507</v>
      </c>
      <c r="CG50" s="2">
        <v>-199436.02021545172</v>
      </c>
      <c r="CH50" s="2">
        <v>2050590.5470848083</v>
      </c>
      <c r="CI50" s="2">
        <v>233821.75337004662</v>
      </c>
      <c r="CM50" s="22">
        <v>42185</v>
      </c>
      <c r="CN50">
        <v>475</v>
      </c>
      <c r="CO50" s="12">
        <v>2.8832540230899983</v>
      </c>
      <c r="CQ50" s="11">
        <v>42185</v>
      </c>
      <c r="CR50">
        <v>400</v>
      </c>
      <c r="CS50">
        <v>-111382.31944841146</v>
      </c>
      <c r="CT50">
        <v>1748082.1727142334</v>
      </c>
      <c r="CU50">
        <v>221416.58906459808</v>
      </c>
      <c r="CY50" s="22">
        <v>42185</v>
      </c>
      <c r="CZ50">
        <v>375</v>
      </c>
      <c r="DA50">
        <v>4.173221192135701</v>
      </c>
      <c r="DP50" s="22">
        <v>42185</v>
      </c>
      <c r="DQ50">
        <v>467</v>
      </c>
      <c r="DR50" s="12">
        <v>-4.347392875484779</v>
      </c>
      <c r="DS50" s="12">
        <v>2.5234259430502393</v>
      </c>
      <c r="DY50" s="12">
        <v>-1.0336644228048475</v>
      </c>
      <c r="DZ50" s="12">
        <v>-0.26853019900145991</v>
      </c>
      <c r="EF50" s="12">
        <v>-40.572497677500564</v>
      </c>
      <c r="EG50" s="12">
        <v>-41.453806162119065</v>
      </c>
      <c r="EP50">
        <v>-1.0336644228048475</v>
      </c>
      <c r="EQ50">
        <v>-0.26853019900145991</v>
      </c>
    </row>
    <row r="51" spans="1:147">
      <c r="A51" t="s">
        <v>72</v>
      </c>
      <c r="B51">
        <v>3</v>
      </c>
      <c r="C51" s="2">
        <v>345.80168814596738</v>
      </c>
      <c r="D51" s="1"/>
      <c r="E51" s="1"/>
      <c r="F51" s="1"/>
      <c r="AR51" s="12">
        <v>-11.546234697669799</v>
      </c>
      <c r="AS51" s="12">
        <v>-10.699287105721044</v>
      </c>
      <c r="AU51" s="12">
        <v>24.839628819328794</v>
      </c>
      <c r="AW51" s="12">
        <v>-34.590868069066097</v>
      </c>
      <c r="AX51" s="12">
        <v>-0.7675725555437718</v>
      </c>
      <c r="AY51" s="12">
        <v>-9.3981640736295109</v>
      </c>
      <c r="AZ51" s="12">
        <v>-7.3541285919718309</v>
      </c>
      <c r="BB51" s="14">
        <v>43373</v>
      </c>
      <c r="BC51" s="2">
        <v>274</v>
      </c>
      <c r="BD51" s="2">
        <v>1126073.3500061035</v>
      </c>
      <c r="BE51" s="2">
        <v>73443.007174399681</v>
      </c>
      <c r="BF51" s="2">
        <v>130466.13440523669</v>
      </c>
      <c r="BG51" s="12"/>
      <c r="BH51" s="12"/>
      <c r="BI51" s="12"/>
      <c r="BK51" s="22">
        <v>43373</v>
      </c>
      <c r="BL51">
        <v>274</v>
      </c>
      <c r="BM51" s="12">
        <v>-1.7821984704058158</v>
      </c>
      <c r="BO51" s="22">
        <v>43373</v>
      </c>
      <c r="BP51">
        <v>218</v>
      </c>
      <c r="BQ51" s="2">
        <v>251102.0320930481</v>
      </c>
      <c r="BR51" s="2">
        <v>141646.39004421234</v>
      </c>
      <c r="BS51" s="2">
        <v>84533.25132521987</v>
      </c>
      <c r="BT51" s="2">
        <v>776447.09823608398</v>
      </c>
      <c r="BY51" s="22">
        <v>43373</v>
      </c>
      <c r="BZ51">
        <v>366</v>
      </c>
      <c r="CA51" s="2">
        <v>1425597.253112793</v>
      </c>
      <c r="CB51" s="2">
        <v>77468.05179707706</v>
      </c>
      <c r="CE51" s="22">
        <v>42277</v>
      </c>
      <c r="CF51">
        <v>495</v>
      </c>
      <c r="CG51" s="2">
        <v>-195789.50338077545</v>
      </c>
      <c r="CH51" s="2">
        <v>1952435.9336013794</v>
      </c>
      <c r="CI51" s="2">
        <v>198423.18847703934</v>
      </c>
      <c r="CM51" s="22">
        <v>42277</v>
      </c>
      <c r="CN51">
        <v>458</v>
      </c>
      <c r="CO51" s="12">
        <v>-3.5698111960061563</v>
      </c>
      <c r="CQ51" s="11">
        <v>42277</v>
      </c>
      <c r="CR51">
        <v>389</v>
      </c>
      <c r="CS51">
        <v>-118835.00986176729</v>
      </c>
      <c r="CT51">
        <v>1662364.721824646</v>
      </c>
      <c r="CU51">
        <v>217587.73402357101</v>
      </c>
      <c r="CY51" s="22">
        <v>42277</v>
      </c>
      <c r="CZ51">
        <v>358</v>
      </c>
      <c r="DA51">
        <v>6.7351198113979827</v>
      </c>
      <c r="DP51" s="22">
        <v>42277</v>
      </c>
      <c r="DQ51">
        <v>449</v>
      </c>
      <c r="DR51" s="12">
        <v>-12.518704814469094</v>
      </c>
      <c r="DS51" s="12">
        <v>-2.7986799799085693</v>
      </c>
      <c r="DY51" s="12">
        <v>-11.532324359178936</v>
      </c>
      <c r="DZ51" s="12">
        <v>-10.678421922754723</v>
      </c>
      <c r="EF51" s="12">
        <v>-37.096045864185356</v>
      </c>
      <c r="EG51" s="12">
        <v>-38.04417763569343</v>
      </c>
      <c r="EP51">
        <v>-11.532324359178936</v>
      </c>
      <c r="EQ51">
        <v>-10.678421922754723</v>
      </c>
    </row>
    <row r="52" spans="1:147">
      <c r="A52" t="s">
        <v>82</v>
      </c>
      <c r="B52">
        <v>11</v>
      </c>
      <c r="C52" s="2">
        <v>351.35525194195719</v>
      </c>
      <c r="D52" s="1"/>
      <c r="E52" s="1"/>
      <c r="F52" s="1"/>
      <c r="H52" s="4"/>
      <c r="AR52" s="12">
        <v>-18.566254201352073</v>
      </c>
      <c r="AS52" s="12">
        <v>-18.237988929696613</v>
      </c>
      <c r="AU52" s="12">
        <v>26.25784910153487</v>
      </c>
      <c r="AW52" s="12">
        <v>2.7208780112398578</v>
      </c>
      <c r="AX52" s="12">
        <v>-0.21795853767383466</v>
      </c>
      <c r="AY52" s="12">
        <v>-12.33777870952062</v>
      </c>
      <c r="AZ52" s="12">
        <v>-14.367284265123125</v>
      </c>
      <c r="BB52" s="14">
        <v>43465</v>
      </c>
      <c r="BC52" s="2">
        <v>271</v>
      </c>
      <c r="BD52" s="2">
        <v>1176035.3975219727</v>
      </c>
      <c r="BE52" s="2">
        <v>98524.364920069464</v>
      </c>
      <c r="BF52" s="2">
        <v>121198.50441947579</v>
      </c>
      <c r="BG52" s="12"/>
      <c r="BH52" s="12"/>
      <c r="BI52" s="12"/>
      <c r="BK52" s="22">
        <v>43465</v>
      </c>
      <c r="BL52">
        <v>271</v>
      </c>
      <c r="BM52" s="12">
        <v>-7.5929077890970138</v>
      </c>
      <c r="BO52" s="22">
        <v>43465</v>
      </c>
      <c r="BP52">
        <v>197</v>
      </c>
      <c r="BQ52" s="2">
        <v>216221.48795700073</v>
      </c>
      <c r="BR52" s="2">
        <v>116864.82440471649</v>
      </c>
      <c r="BS52" s="2">
        <v>66591.61519908905</v>
      </c>
      <c r="BT52" s="2">
        <v>646416.63259887695</v>
      </c>
      <c r="BY52" s="22">
        <v>43465</v>
      </c>
      <c r="BZ52">
        <v>360</v>
      </c>
      <c r="CA52" s="2">
        <v>1405227.2392730713</v>
      </c>
      <c r="CB52" s="2">
        <v>75781.939140632749</v>
      </c>
      <c r="CE52" s="22">
        <v>42369</v>
      </c>
      <c r="CF52">
        <v>480</v>
      </c>
      <c r="CG52" s="2">
        <v>-185356.43834194541</v>
      </c>
      <c r="CH52" s="2">
        <v>1958055.5038833618</v>
      </c>
      <c r="CI52" s="2">
        <v>175438.96745491028</v>
      </c>
      <c r="CM52" s="22">
        <v>42369</v>
      </c>
      <c r="CN52">
        <v>441</v>
      </c>
      <c r="CO52" s="12">
        <v>-6.2847385105261004</v>
      </c>
      <c r="CQ52" s="11">
        <v>42369</v>
      </c>
      <c r="CR52">
        <v>382</v>
      </c>
      <c r="CS52">
        <v>-121088.50488710403</v>
      </c>
      <c r="CT52">
        <v>1692894.6362762451</v>
      </c>
      <c r="CU52">
        <v>220608.93180847168</v>
      </c>
      <c r="CY52" s="22">
        <v>42369</v>
      </c>
      <c r="CZ52">
        <v>349</v>
      </c>
      <c r="DA52">
        <v>8.4547677388342013</v>
      </c>
      <c r="DP52" s="22">
        <v>42369</v>
      </c>
      <c r="DQ52">
        <v>433</v>
      </c>
      <c r="DR52" s="12">
        <v>-10.178876966388618</v>
      </c>
      <c r="DS52" s="12">
        <v>-4.844779547257505</v>
      </c>
      <c r="DY52" s="12">
        <v>-18.511058291084183</v>
      </c>
      <c r="DZ52" s="12">
        <v>-18.038236299557862</v>
      </c>
      <c r="EF52" s="12">
        <v>3.1062208127581759</v>
      </c>
      <c r="EG52" s="12">
        <v>2.9842981447251393</v>
      </c>
      <c r="EP52">
        <v>-18.511058291084183</v>
      </c>
      <c r="EQ52">
        <v>-18.038236299557862</v>
      </c>
    </row>
    <row r="53" spans="1:147">
      <c r="A53" t="s">
        <v>76</v>
      </c>
      <c r="B53">
        <v>28</v>
      </c>
      <c r="C53" s="2">
        <v>364.85679258961153</v>
      </c>
      <c r="D53" s="1"/>
      <c r="E53" s="1"/>
      <c r="F53" s="1"/>
      <c r="H53" s="4"/>
      <c r="AR53" s="12">
        <v>-20.690508643451309</v>
      </c>
      <c r="AS53" s="12">
        <v>-21.576183018581585</v>
      </c>
      <c r="AU53" s="12">
        <v>27.24064008391397</v>
      </c>
      <c r="AW53" s="12">
        <v>13.810863970476618</v>
      </c>
      <c r="AX53" s="12">
        <v>-1.842764275409281</v>
      </c>
      <c r="AY53" s="12">
        <v>3.3102834307225937</v>
      </c>
      <c r="AZ53" s="12">
        <v>2.5225678895300918</v>
      </c>
      <c r="BB53" s="14">
        <v>43555</v>
      </c>
      <c r="BC53" s="2">
        <v>268</v>
      </c>
      <c r="BD53" s="2">
        <v>1292609.0966491699</v>
      </c>
      <c r="BE53" s="2">
        <v>105603.35017702449</v>
      </c>
      <c r="BF53" s="2">
        <v>115214.49669163628</v>
      </c>
      <c r="BG53" s="12"/>
      <c r="BH53" s="12"/>
      <c r="BI53" s="12"/>
      <c r="BK53" s="22">
        <v>43555</v>
      </c>
      <c r="BL53">
        <v>268</v>
      </c>
      <c r="BM53" s="12">
        <v>-15.445341353483165</v>
      </c>
      <c r="BO53" s="22">
        <v>43555</v>
      </c>
      <c r="BP53">
        <v>198</v>
      </c>
      <c r="BQ53" s="2">
        <v>214479.83604812622</v>
      </c>
      <c r="BR53" s="2">
        <v>113779.33213996887</v>
      </c>
      <c r="BS53" s="2">
        <v>58807.084620000795</v>
      </c>
      <c r="BT53" s="2">
        <v>700038.5007019043</v>
      </c>
      <c r="BY53" s="22">
        <v>43555</v>
      </c>
      <c r="BZ53">
        <v>354</v>
      </c>
      <c r="CA53" s="2">
        <v>1520976.0022888184</v>
      </c>
      <c r="CB53" s="2">
        <v>76235.515276536345</v>
      </c>
      <c r="CE53" s="22">
        <v>42460</v>
      </c>
      <c r="CF53">
        <v>487</v>
      </c>
      <c r="CG53" s="2">
        <v>-198544.62244024873</v>
      </c>
      <c r="CH53" s="2">
        <v>2004933.0884628296</v>
      </c>
      <c r="CI53" s="2">
        <v>183098.1178971529</v>
      </c>
      <c r="CM53" s="22">
        <v>42460</v>
      </c>
      <c r="CN53">
        <v>446</v>
      </c>
      <c r="CO53" s="12">
        <v>-11.358983905313435</v>
      </c>
      <c r="CQ53" s="11">
        <v>42460</v>
      </c>
      <c r="CR53">
        <v>384</v>
      </c>
      <c r="CS53">
        <v>-134129.83755159378</v>
      </c>
      <c r="CT53">
        <v>1741491.5683288574</v>
      </c>
      <c r="CU53">
        <v>218901.23389685154</v>
      </c>
      <c r="CY53" s="22">
        <v>42460</v>
      </c>
      <c r="CZ53">
        <v>350</v>
      </c>
      <c r="DA53">
        <v>6.9471216056716356</v>
      </c>
      <c r="DP53" s="22">
        <v>42460</v>
      </c>
      <c r="DQ53">
        <v>441</v>
      </c>
      <c r="DR53" s="12">
        <v>-7.4508064767222493</v>
      </c>
      <c r="DS53" s="12">
        <v>-11.0461060942045</v>
      </c>
      <c r="DY53" s="12">
        <v>-18.350593592299735</v>
      </c>
      <c r="DZ53" s="12">
        <v>-19.110049694143683</v>
      </c>
      <c r="EF53" s="12">
        <v>23.859090901891889</v>
      </c>
      <c r="EG53" s="12">
        <v>31.967671277160292</v>
      </c>
      <c r="EP53">
        <v>-18.350593592299735</v>
      </c>
      <c r="EQ53">
        <v>-19.110049694143683</v>
      </c>
    </row>
    <row r="54" spans="1:147">
      <c r="A54" t="s">
        <v>71</v>
      </c>
      <c r="B54">
        <v>18</v>
      </c>
      <c r="C54" s="2">
        <v>367.64923010766091</v>
      </c>
      <c r="D54" s="1"/>
      <c r="E54" s="1"/>
      <c r="F54" s="1"/>
      <c r="H54" s="4"/>
      <c r="AR54" s="12">
        <v>-15.838696781448292</v>
      </c>
      <c r="AS54" s="12">
        <v>-17.424799526541257</v>
      </c>
      <c r="AU54" s="12">
        <v>27.957528448241554</v>
      </c>
      <c r="AW54" s="12">
        <v>13.182153711182721</v>
      </c>
      <c r="AX54" s="12">
        <v>-0.19203936555396428</v>
      </c>
      <c r="AY54" s="12">
        <v>3.3917845774737776</v>
      </c>
      <c r="AZ54" s="12">
        <v>2.4362865471346584</v>
      </c>
      <c r="BB54" s="14">
        <v>43646</v>
      </c>
      <c r="BC54" s="2">
        <v>271</v>
      </c>
      <c r="BD54" s="2">
        <v>1324413.7570800781</v>
      </c>
      <c r="BE54" s="2">
        <v>103142.79221969843</v>
      </c>
      <c r="BF54" s="2">
        <v>119719.7253411077</v>
      </c>
      <c r="BG54" s="12"/>
      <c r="BH54" s="12"/>
      <c r="BI54" s="12"/>
      <c r="BK54" s="22">
        <v>43646</v>
      </c>
      <c r="BL54">
        <v>271</v>
      </c>
      <c r="BM54" s="12">
        <v>-5.8053513107742756</v>
      </c>
      <c r="BO54" s="22">
        <v>43646</v>
      </c>
      <c r="BP54">
        <v>208</v>
      </c>
      <c r="BQ54" s="2">
        <v>250994.63319206238</v>
      </c>
      <c r="BR54" s="2">
        <v>140001.97436952591</v>
      </c>
      <c r="BS54" s="2">
        <v>72222.36925470992</v>
      </c>
      <c r="BT54" s="2">
        <v>786035.49157714844</v>
      </c>
      <c r="BY54" s="22">
        <v>43646</v>
      </c>
      <c r="BZ54">
        <v>352</v>
      </c>
      <c r="CA54" s="2">
        <v>1561610.748046875</v>
      </c>
      <c r="CB54" s="2">
        <v>77696.944611236453</v>
      </c>
      <c r="CE54" s="22">
        <v>42551</v>
      </c>
      <c r="CF54">
        <v>478</v>
      </c>
      <c r="CG54" s="2">
        <v>-191518.51458591223</v>
      </c>
      <c r="CH54" s="2">
        <v>1980548.4420852661</v>
      </c>
      <c r="CI54" s="2">
        <v>193143.5205103457</v>
      </c>
      <c r="CM54" s="22">
        <v>42551</v>
      </c>
      <c r="CN54">
        <v>440</v>
      </c>
      <c r="CO54" s="12">
        <v>-16.518210216936325</v>
      </c>
      <c r="CQ54" s="11">
        <v>42551</v>
      </c>
      <c r="CR54">
        <v>382</v>
      </c>
      <c r="CS54">
        <v>-130301.76771593094</v>
      </c>
      <c r="CT54">
        <v>1731423.2501296997</v>
      </c>
      <c r="CU54">
        <v>216839.41345229745</v>
      </c>
      <c r="CY54" s="22">
        <v>42551</v>
      </c>
      <c r="CZ54">
        <v>349</v>
      </c>
      <c r="DA54">
        <v>4.0743574926028758</v>
      </c>
      <c r="DP54" s="22">
        <v>42551</v>
      </c>
      <c r="DQ54">
        <v>437</v>
      </c>
      <c r="DR54" s="12">
        <v>7.3377226543654528</v>
      </c>
      <c r="DS54" s="12">
        <v>-16.138212494092631</v>
      </c>
      <c r="DY54" s="12">
        <v>-13.275098249678107</v>
      </c>
      <c r="DZ54" s="12">
        <v>-14.804794043120918</v>
      </c>
      <c r="EF54" s="12">
        <v>20.904124359363173</v>
      </c>
      <c r="EG54" s="12">
        <v>19.136172021965891</v>
      </c>
      <c r="EP54">
        <v>-13.275098249678107</v>
      </c>
      <c r="EQ54">
        <v>-14.804794043120918</v>
      </c>
    </row>
    <row r="55" spans="1:147">
      <c r="A55" t="s">
        <v>74</v>
      </c>
      <c r="B55">
        <v>20</v>
      </c>
      <c r="C55" s="2">
        <v>376.0665062384557</v>
      </c>
      <c r="D55" s="1"/>
      <c r="E55" s="1"/>
      <c r="F55" s="1"/>
      <c r="H55" s="4"/>
      <c r="AR55" s="12">
        <v>-0.20281087222212557</v>
      </c>
      <c r="AS55" s="12">
        <v>-3.4825407724361157</v>
      </c>
      <c r="AU55" s="12">
        <v>27.481792781615479</v>
      </c>
      <c r="AW55" s="12">
        <v>7.181111613547686</v>
      </c>
      <c r="AX55" s="12">
        <v>-2.5088620816204887E-2</v>
      </c>
      <c r="AY55" s="12">
        <v>6.6186744362716876</v>
      </c>
      <c r="AZ55" s="12">
        <v>6.9682038046521066</v>
      </c>
      <c r="BD55" s="2"/>
      <c r="BE55" s="2"/>
      <c r="BF55" s="2"/>
      <c r="BG55" s="12"/>
      <c r="BH55" s="12"/>
      <c r="BI55" s="12"/>
      <c r="CE55" s="22">
        <v>42643</v>
      </c>
      <c r="CF55">
        <v>436</v>
      </c>
      <c r="CG55" s="2">
        <v>-189982.48091517389</v>
      </c>
      <c r="CH55" s="2">
        <v>1899648.0365066528</v>
      </c>
      <c r="CI55" s="2">
        <v>222000.86433315277</v>
      </c>
      <c r="CM55" s="22">
        <v>42643</v>
      </c>
      <c r="CN55">
        <v>413</v>
      </c>
      <c r="CO55" s="12">
        <v>-17.067441620740553</v>
      </c>
      <c r="CQ55" s="11">
        <v>42643</v>
      </c>
      <c r="CR55">
        <v>346</v>
      </c>
      <c r="CS55">
        <v>-134951.24317860603</v>
      </c>
      <c r="CT55">
        <v>1661757.6878433228</v>
      </c>
      <c r="CU55">
        <v>220147.28324317932</v>
      </c>
      <c r="CY55" s="22">
        <v>42643</v>
      </c>
      <c r="CZ55">
        <v>326</v>
      </c>
      <c r="DA55">
        <v>-3.2103769700699503</v>
      </c>
      <c r="DP55" s="22">
        <v>42643</v>
      </c>
      <c r="DQ55">
        <v>413</v>
      </c>
      <c r="DR55" s="12">
        <v>15.271383180953446</v>
      </c>
      <c r="DS55" s="12">
        <v>-17.060535935850353</v>
      </c>
      <c r="DY55" s="12">
        <v>-0.49178939059848492</v>
      </c>
      <c r="DZ55" s="12">
        <v>-4.0643239685931087</v>
      </c>
      <c r="EF55" s="12">
        <v>17.62281441919793</v>
      </c>
      <c r="EG55" s="12">
        <v>16.340740440645064</v>
      </c>
      <c r="EP55">
        <v>-0.49178939059848492</v>
      </c>
      <c r="EQ55">
        <v>-4.0643239685931087</v>
      </c>
    </row>
    <row r="56" spans="1:147">
      <c r="A56" t="s">
        <v>78</v>
      </c>
      <c r="B56">
        <v>20</v>
      </c>
      <c r="C56" s="2">
        <v>387.43135610211812</v>
      </c>
      <c r="D56" s="1"/>
      <c r="E56" s="1"/>
      <c r="F56" s="1"/>
      <c r="H56" s="4"/>
      <c r="AR56" s="12">
        <v>9.6589205721766103</v>
      </c>
      <c r="AS56" s="12">
        <v>7.4025349429049481</v>
      </c>
      <c r="AU56" s="12">
        <v>28.19769684472304</v>
      </c>
      <c r="AW56" s="12">
        <v>-1.4376289869075909</v>
      </c>
      <c r="AX56" s="12">
        <v>4.7957829467626389E-2</v>
      </c>
      <c r="AY56" s="12">
        <v>-4.9946163285022998</v>
      </c>
      <c r="AZ56" s="12">
        <v>-6.1057322701503765</v>
      </c>
      <c r="BD56" s="2"/>
      <c r="BE56" s="2"/>
      <c r="BF56" s="2"/>
      <c r="BG56" s="12"/>
      <c r="BH56" s="12"/>
      <c r="BI56" s="12"/>
      <c r="CE56" s="22">
        <v>42735</v>
      </c>
      <c r="CF56">
        <v>431</v>
      </c>
      <c r="CG56" s="2">
        <v>-183829.67643532157</v>
      </c>
      <c r="CH56" s="2">
        <v>1913043.9636955261</v>
      </c>
      <c r="CI56" s="2">
        <v>249934.08853131533</v>
      </c>
      <c r="CM56" s="22">
        <v>42735</v>
      </c>
      <c r="CN56">
        <v>406</v>
      </c>
      <c r="CO56" s="12">
        <v>-12.364172582918009</v>
      </c>
      <c r="CQ56" s="11">
        <v>42735</v>
      </c>
      <c r="CR56">
        <v>344</v>
      </c>
      <c r="CS56">
        <v>-127745.38317847252</v>
      </c>
      <c r="CT56">
        <v>1684893.6611328125</v>
      </c>
      <c r="CU56">
        <v>228613.12237179279</v>
      </c>
      <c r="CY56" s="22">
        <v>42735</v>
      </c>
      <c r="CZ56">
        <v>323</v>
      </c>
      <c r="DA56">
        <v>-3.84473191364334</v>
      </c>
      <c r="DP56" s="22">
        <v>42735</v>
      </c>
      <c r="DQ56">
        <v>404</v>
      </c>
      <c r="DR56" s="12">
        <v>15.111079164363073</v>
      </c>
      <c r="DS56" s="12">
        <v>-12.246205821957123</v>
      </c>
      <c r="DY56" s="12">
        <v>8.3932935566117131</v>
      </c>
      <c r="DZ56" s="12">
        <v>5.263399918743672</v>
      </c>
      <c r="EF56" s="12">
        <v>17.906380924364939</v>
      </c>
      <c r="EG56" s="12">
        <v>15.797712381616291</v>
      </c>
      <c r="EP56">
        <v>8.3932935566117131</v>
      </c>
      <c r="EQ56">
        <v>5.263399918743672</v>
      </c>
    </row>
    <row r="57" spans="1:147">
      <c r="A57" t="s">
        <v>81</v>
      </c>
      <c r="B57">
        <v>18</v>
      </c>
      <c r="C57" s="2">
        <v>421.24017258178424</v>
      </c>
      <c r="D57" s="1"/>
      <c r="E57" s="1"/>
      <c r="F57" s="1"/>
      <c r="H57" s="4"/>
      <c r="AR57" s="12">
        <v>10.099923390588739</v>
      </c>
      <c r="AS57" s="12">
        <v>8.764668736463177</v>
      </c>
      <c r="AU57" s="12">
        <v>28.602357909426622</v>
      </c>
      <c r="AW57" s="12">
        <v>4.8349700564567222</v>
      </c>
      <c r="AX57" s="12">
        <v>3.8244933165021422E-2</v>
      </c>
      <c r="AY57" s="12">
        <v>4.3114481111812708</v>
      </c>
      <c r="AZ57" s="12">
        <v>4.0983050133133192</v>
      </c>
      <c r="BD57" s="2"/>
      <c r="BE57" s="2"/>
      <c r="BF57" s="2"/>
      <c r="BG57" s="12"/>
      <c r="BH57" s="12"/>
      <c r="BI57" s="12"/>
      <c r="CE57" s="22">
        <v>42825</v>
      </c>
      <c r="CF57">
        <v>427</v>
      </c>
      <c r="CG57" s="2">
        <v>-191182.58106261492</v>
      </c>
      <c r="CH57" s="2">
        <v>1938658.5262145996</v>
      </c>
      <c r="CI57" s="2">
        <v>287480.259533301</v>
      </c>
      <c r="CM57" s="22">
        <v>42825</v>
      </c>
      <c r="CN57">
        <v>401</v>
      </c>
      <c r="CO57" s="12">
        <v>-8.7303816750444962</v>
      </c>
      <c r="CQ57" s="11">
        <v>42825</v>
      </c>
      <c r="CR57">
        <v>348</v>
      </c>
      <c r="CS57">
        <v>-135404.20959097147</v>
      </c>
      <c r="CT57">
        <v>1705838.0597457886</v>
      </c>
      <c r="CU57">
        <v>255276.14699530602</v>
      </c>
      <c r="CY57" s="22">
        <v>42825</v>
      </c>
      <c r="CZ57">
        <v>323</v>
      </c>
      <c r="DA57">
        <v>-6.6643063777467759</v>
      </c>
      <c r="DP57" s="22">
        <v>42825</v>
      </c>
      <c r="DQ57">
        <v>398</v>
      </c>
      <c r="DR57" s="12">
        <v>14.482389123283435</v>
      </c>
      <c r="DS57" s="12">
        <v>-9.0578844938411613</v>
      </c>
      <c r="DY57" s="12">
        <v>9.230935607436507</v>
      </c>
      <c r="DZ57" s="12">
        <v>7.8814823217120633</v>
      </c>
      <c r="EF57" s="12">
        <v>19.67456575222981</v>
      </c>
      <c r="EG57" s="12">
        <v>17.955091352216623</v>
      </c>
      <c r="EP57">
        <v>9.230935607436507</v>
      </c>
      <c r="EQ57">
        <v>7.8814823217120633</v>
      </c>
    </row>
    <row r="58" spans="1:147">
      <c r="A58" t="s">
        <v>75</v>
      </c>
      <c r="B58">
        <v>21</v>
      </c>
      <c r="C58" s="2">
        <v>427.81746737387681</v>
      </c>
      <c r="D58" s="1"/>
      <c r="E58" s="1"/>
      <c r="F58" s="1"/>
      <c r="H58" s="4"/>
      <c r="I58" s="4"/>
      <c r="J58" s="4"/>
      <c r="K58" s="4"/>
      <c r="L58" s="4"/>
      <c r="AR58" s="12">
        <v>7.3440781871857208</v>
      </c>
      <c r="AS58" s="12">
        <v>6.3164478174232874</v>
      </c>
      <c r="AU58" s="12">
        <v>28.716965123091644</v>
      </c>
      <c r="AW58" s="12">
        <v>1.8005180494553574</v>
      </c>
      <c r="AX58" s="12">
        <v>2.1254932854553932</v>
      </c>
      <c r="AY58" s="12">
        <v>0.68281527426488076</v>
      </c>
      <c r="AZ58" s="12">
        <v>0.38553010419237754</v>
      </c>
      <c r="BD58" s="2"/>
      <c r="BE58" s="2"/>
      <c r="BF58" s="2"/>
      <c r="BG58" s="12"/>
      <c r="BH58" s="12"/>
      <c r="BI58" s="12"/>
      <c r="CE58" s="22">
        <v>42916</v>
      </c>
      <c r="CF58">
        <v>435</v>
      </c>
      <c r="CG58" s="2">
        <v>-187861.14075946808</v>
      </c>
      <c r="CH58" s="2">
        <v>1972686.1598739624</v>
      </c>
      <c r="CI58" s="2">
        <v>292438.02684593201</v>
      </c>
      <c r="CM58" s="22">
        <v>42916</v>
      </c>
      <c r="CN58">
        <v>418</v>
      </c>
      <c r="CO58" s="12">
        <v>-1.9681005786967631</v>
      </c>
      <c r="CQ58" s="11">
        <v>42916</v>
      </c>
      <c r="CR58">
        <v>354</v>
      </c>
      <c r="CS58">
        <v>-131174.9788402617</v>
      </c>
      <c r="CT58">
        <v>1765085.0181808472</v>
      </c>
      <c r="CU58">
        <v>257785.737159729</v>
      </c>
      <c r="CY58" s="22">
        <v>42916</v>
      </c>
      <c r="CZ58">
        <v>338</v>
      </c>
      <c r="DA58">
        <v>-3.9918506755943883</v>
      </c>
      <c r="DP58" s="22">
        <v>42916</v>
      </c>
      <c r="DQ58">
        <v>413</v>
      </c>
      <c r="DR58" s="12">
        <v>-0.64471229278130204</v>
      </c>
      <c r="DS58" s="12">
        <v>-2.5668833184759099</v>
      </c>
      <c r="DY58" s="12">
        <v>6.4660790772672394</v>
      </c>
      <c r="DZ58" s="12">
        <v>5.403165542750421</v>
      </c>
      <c r="EF58" s="12">
        <v>34.861427435486611</v>
      </c>
      <c r="EG58" s="12">
        <v>29.193937430654259</v>
      </c>
      <c r="EP58">
        <v>6.4660790772672394</v>
      </c>
      <c r="EQ58">
        <v>5.403165542750421</v>
      </c>
    </row>
    <row r="59" spans="1:147">
      <c r="A59" t="s">
        <v>86</v>
      </c>
      <c r="B59">
        <v>17</v>
      </c>
      <c r="C59" s="2">
        <v>427.93248764012412</v>
      </c>
      <c r="D59" s="1"/>
      <c r="E59" s="1"/>
      <c r="F59" s="1"/>
      <c r="H59" s="4"/>
      <c r="I59" s="4"/>
      <c r="J59" s="4"/>
      <c r="K59" s="4"/>
      <c r="L59" s="4"/>
      <c r="AR59" s="12">
        <v>6.2041321082025647</v>
      </c>
      <c r="AS59" s="12">
        <v>4.9752956807648463</v>
      </c>
      <c r="AU59" s="12">
        <v>27.929262247327291</v>
      </c>
      <c r="AW59" s="12">
        <v>1.7333238180703869</v>
      </c>
      <c r="AX59" s="12">
        <v>0.32208668152382547</v>
      </c>
      <c r="AY59" s="12">
        <v>6.0089889141458741</v>
      </c>
      <c r="AZ59" s="12">
        <v>6.3481419463548683</v>
      </c>
      <c r="BD59" s="2"/>
      <c r="BE59" s="2"/>
      <c r="BF59" s="2"/>
      <c r="BG59" s="12"/>
      <c r="BH59" s="12"/>
      <c r="BI59" s="12"/>
      <c r="CE59" s="22">
        <v>43008</v>
      </c>
      <c r="CF59">
        <v>416</v>
      </c>
      <c r="CG59" s="2">
        <v>-196736.39019806683</v>
      </c>
      <c r="CH59" s="2">
        <v>1951364.8162536621</v>
      </c>
      <c r="CI59" s="2">
        <v>296448.38685917854</v>
      </c>
      <c r="CM59" s="22">
        <v>43008</v>
      </c>
      <c r="CN59">
        <v>417</v>
      </c>
      <c r="CO59" s="12">
        <v>7.5646939018254145</v>
      </c>
      <c r="CQ59" s="11">
        <v>43008</v>
      </c>
      <c r="CR59">
        <v>339</v>
      </c>
      <c r="CS59">
        <v>-135767.18364723027</v>
      </c>
      <c r="CT59">
        <v>1747502.2665939331</v>
      </c>
      <c r="CU59">
        <v>259187.93497300148</v>
      </c>
      <c r="CY59" s="22">
        <v>43008</v>
      </c>
      <c r="CZ59">
        <v>340</v>
      </c>
      <c r="DA59">
        <v>2.6286877885524973</v>
      </c>
      <c r="DP59" s="22">
        <v>43008</v>
      </c>
      <c r="DQ59">
        <v>415</v>
      </c>
      <c r="DR59" s="12">
        <v>3.0765051687172695</v>
      </c>
      <c r="DS59" s="12">
        <v>8.2338876130026772</v>
      </c>
      <c r="DY59" s="12">
        <v>5.1741264400757991</v>
      </c>
      <c r="DZ59" s="12">
        <v>3.9563074605459825</v>
      </c>
      <c r="EF59" s="12">
        <v>16.34841648929757</v>
      </c>
      <c r="EG59" s="12">
        <v>7.4440990305276955</v>
      </c>
      <c r="EP59">
        <v>5.1741264400757991</v>
      </c>
      <c r="EQ59">
        <v>3.9563074605459825</v>
      </c>
    </row>
    <row r="60" spans="1:147">
      <c r="A60" t="s">
        <v>22</v>
      </c>
      <c r="B60">
        <v>10</v>
      </c>
      <c r="C60" s="2">
        <v>431.63980419025529</v>
      </c>
      <c r="D60" s="1"/>
      <c r="E60" s="1"/>
      <c r="F60" s="1"/>
      <c r="H60" s="4"/>
      <c r="I60" s="4"/>
      <c r="J60" s="4"/>
      <c r="K60" s="4"/>
      <c r="L60" s="4"/>
      <c r="AR60" s="12">
        <v>10.356765743342899</v>
      </c>
      <c r="AS60" s="12">
        <v>10.234954568627641</v>
      </c>
      <c r="AU60" s="12">
        <v>27.710012080801384</v>
      </c>
      <c r="AW60" s="12">
        <v>-0.9127494116267898</v>
      </c>
      <c r="AX60" s="12">
        <v>0.33787618620559901</v>
      </c>
      <c r="AY60" s="12">
        <v>-1.2509713034719039</v>
      </c>
      <c r="AZ60" s="12">
        <v>-0.88485973793539507</v>
      </c>
      <c r="BD60" s="2"/>
      <c r="BE60" s="2"/>
      <c r="BF60" s="2"/>
      <c r="BG60" s="12"/>
      <c r="BH60" s="12"/>
      <c r="BI60" s="12"/>
      <c r="CE60" s="22">
        <v>43100</v>
      </c>
      <c r="CF60">
        <v>408</v>
      </c>
      <c r="CG60" s="2">
        <v>-188439.15259182453</v>
      </c>
      <c r="CH60" s="2">
        <v>1971215.4779663086</v>
      </c>
      <c r="CI60" s="2">
        <v>297590.27969646454</v>
      </c>
      <c r="CM60" s="22">
        <v>43100</v>
      </c>
      <c r="CN60">
        <v>408</v>
      </c>
      <c r="CO60" s="12">
        <v>9.1889731924234219</v>
      </c>
      <c r="CQ60" s="11">
        <v>43100</v>
      </c>
      <c r="CR60">
        <v>332</v>
      </c>
      <c r="CS60">
        <v>-131334.02613121271</v>
      </c>
      <c r="CT60">
        <v>1767945.9323425293</v>
      </c>
      <c r="CU60">
        <v>259392.9821805954</v>
      </c>
      <c r="CY60" s="22">
        <v>43100</v>
      </c>
      <c r="CZ60">
        <v>332</v>
      </c>
      <c r="DA60">
        <v>6.4921773190340426</v>
      </c>
      <c r="DP60" s="22">
        <v>43100</v>
      </c>
      <c r="DQ60">
        <v>405</v>
      </c>
      <c r="DR60" s="12">
        <v>5.4071931625365499</v>
      </c>
      <c r="DS60" s="12">
        <v>9.7132519965366537</v>
      </c>
      <c r="DY60" s="12">
        <v>9.4156099939863189</v>
      </c>
      <c r="DZ60" s="12">
        <v>9.4041810912082635</v>
      </c>
      <c r="EF60" s="12">
        <v>31.159196385041497</v>
      </c>
      <c r="EG60" s="12">
        <v>31.858580393972314</v>
      </c>
      <c r="EP60">
        <v>9.4156099939863189</v>
      </c>
      <c r="EQ60">
        <v>9.4041810912082635</v>
      </c>
    </row>
    <row r="61" spans="1:147">
      <c r="A61" t="s">
        <v>23</v>
      </c>
      <c r="B61">
        <v>9</v>
      </c>
      <c r="C61" s="2">
        <v>450.22608163476713</v>
      </c>
      <c r="D61" s="1"/>
      <c r="E61" s="1"/>
      <c r="F61" s="1"/>
      <c r="H61" s="4"/>
      <c r="I61" s="4"/>
      <c r="J61" s="4"/>
      <c r="K61" s="4"/>
      <c r="L61" s="4"/>
      <c r="AR61" s="12">
        <v>12.245220628545162</v>
      </c>
      <c r="AS61" s="12">
        <v>12.310422665170083</v>
      </c>
      <c r="AU61" s="12">
        <v>28.297752090010274</v>
      </c>
      <c r="AW61" s="12">
        <v>13.447732109202226</v>
      </c>
      <c r="AX61" s="12">
        <v>2.0813955449152655</v>
      </c>
      <c r="AY61" s="12">
        <v>6.8880983866503431</v>
      </c>
      <c r="AZ61" s="12">
        <v>6.451087573462555</v>
      </c>
      <c r="BD61" s="2"/>
      <c r="BE61" s="2"/>
      <c r="BF61" s="2"/>
      <c r="BG61" s="12"/>
      <c r="BH61" s="12"/>
      <c r="BI61" s="12"/>
      <c r="CE61" s="22">
        <v>43190</v>
      </c>
      <c r="CF61">
        <v>404</v>
      </c>
      <c r="CG61" s="2">
        <v>-203826.04137094319</v>
      </c>
      <c r="CH61" s="2">
        <v>2040835.9484100342</v>
      </c>
      <c r="CI61" s="2">
        <v>314132.89191430807</v>
      </c>
      <c r="CM61" s="22">
        <v>43190</v>
      </c>
      <c r="CN61">
        <v>404</v>
      </c>
      <c r="CO61" s="12">
        <v>10.78850559336364</v>
      </c>
      <c r="CQ61" s="11">
        <v>43190</v>
      </c>
      <c r="CR61">
        <v>328</v>
      </c>
      <c r="CS61">
        <v>-145398.95329831541</v>
      </c>
      <c r="CT61">
        <v>1813833.6620864868</v>
      </c>
      <c r="CU61">
        <v>273295.73804563284</v>
      </c>
      <c r="CY61" s="22">
        <v>43190</v>
      </c>
      <c r="CZ61">
        <v>328</v>
      </c>
      <c r="DA61">
        <v>11.160296349708698</v>
      </c>
      <c r="DP61" s="22">
        <v>43190</v>
      </c>
      <c r="DQ61">
        <v>399</v>
      </c>
      <c r="DR61" s="12">
        <v>1.242280622710723</v>
      </c>
      <c r="DS61" s="12">
        <v>10.293591389067513</v>
      </c>
      <c r="DY61" s="12">
        <v>10.034357752138035</v>
      </c>
      <c r="DZ61" s="12">
        <v>10.568144172244299</v>
      </c>
      <c r="EF61" s="12">
        <v>3.9750063751967879</v>
      </c>
      <c r="EG61" s="12">
        <v>0.63665145735687378</v>
      </c>
      <c r="EP61">
        <v>10.034357752138035</v>
      </c>
      <c r="EQ61">
        <v>10.568144172244299</v>
      </c>
    </row>
    <row r="62" spans="1:147">
      <c r="A62" t="s">
        <v>24</v>
      </c>
      <c r="B62">
        <v>13</v>
      </c>
      <c r="C62" s="2">
        <v>504.64357580838077</v>
      </c>
      <c r="D62" s="1"/>
      <c r="E62" s="1"/>
      <c r="F62" s="1"/>
      <c r="H62" s="4"/>
      <c r="I62" s="4"/>
      <c r="J62" s="4"/>
      <c r="K62" s="4"/>
      <c r="L62" s="4"/>
      <c r="AR62" s="12">
        <v>10.133839318426441</v>
      </c>
      <c r="AS62" s="12">
        <v>10.035542726168845</v>
      </c>
      <c r="AU62" s="12">
        <v>27.864237828840231</v>
      </c>
      <c r="AW62" s="12">
        <v>9.0941294845947596E-2</v>
      </c>
      <c r="AX62" s="12">
        <v>6.4315963649952401E-2</v>
      </c>
      <c r="AY62" s="12">
        <v>-1.0369891161020162</v>
      </c>
      <c r="AZ62" s="12">
        <v>-1.2747248676291845</v>
      </c>
      <c r="BD62" s="2"/>
      <c r="BE62" s="2"/>
      <c r="BF62" s="2"/>
      <c r="BG62" s="12"/>
      <c r="BH62" s="12"/>
      <c r="BI62" s="12"/>
      <c r="CE62" s="22">
        <v>43281</v>
      </c>
      <c r="CF62">
        <v>397</v>
      </c>
      <c r="CG62" s="2">
        <v>-207779.67162233591</v>
      </c>
      <c r="CH62" s="2">
        <v>2082677.4970245361</v>
      </c>
      <c r="CI62" s="2">
        <v>326100.20975500345</v>
      </c>
      <c r="CM62" s="22">
        <v>43281</v>
      </c>
      <c r="CN62">
        <v>397</v>
      </c>
      <c r="CO62" s="12">
        <v>11.501143674398651</v>
      </c>
      <c r="CQ62" s="11">
        <v>43281</v>
      </c>
      <c r="CR62">
        <v>328</v>
      </c>
      <c r="CS62">
        <v>-149186.45733627677</v>
      </c>
      <c r="CT62">
        <v>1841428.1904678345</v>
      </c>
      <c r="CU62">
        <v>285392.64570146799</v>
      </c>
      <c r="CY62" s="22">
        <v>43281</v>
      </c>
      <c r="CZ62">
        <v>328</v>
      </c>
      <c r="DA62">
        <v>11.22902284868179</v>
      </c>
      <c r="DP62" s="22">
        <v>43281</v>
      </c>
      <c r="DQ62">
        <v>393</v>
      </c>
      <c r="DR62" s="12">
        <v>4.0536498194735593</v>
      </c>
      <c r="DS62" s="12">
        <v>11.526321852055732</v>
      </c>
      <c r="DY62" s="12">
        <v>9.3497626262384124</v>
      </c>
      <c r="DZ62" s="12">
        <v>10.397270420178305</v>
      </c>
      <c r="EF62" s="12">
        <v>-10.482644482006453</v>
      </c>
      <c r="EG62" s="12">
        <v>-13.242899563495136</v>
      </c>
      <c r="EP62">
        <v>9.3497626262384124</v>
      </c>
      <c r="EQ62">
        <v>10.397270420178305</v>
      </c>
    </row>
    <row r="63" spans="1:147">
      <c r="A63" t="s">
        <v>73</v>
      </c>
      <c r="B63">
        <v>5</v>
      </c>
      <c r="C63" s="2">
        <v>566.08182983992185</v>
      </c>
      <c r="D63" s="1"/>
      <c r="E63" s="1"/>
      <c r="F63" s="1"/>
      <c r="H63" s="4"/>
      <c r="I63" s="4"/>
      <c r="J63" s="4"/>
      <c r="K63" s="4"/>
      <c r="L63" s="4"/>
      <c r="AR63" s="12">
        <v>9.4820545211958596</v>
      </c>
      <c r="AS63" s="12">
        <v>10.942463801883484</v>
      </c>
      <c r="AU63" s="12">
        <v>25.923679672547816</v>
      </c>
      <c r="AW63" s="12">
        <v>-6.6543477846214287</v>
      </c>
      <c r="AX63" s="12">
        <v>1.1663919501278652</v>
      </c>
      <c r="AY63" s="12">
        <v>3.3921745791398283</v>
      </c>
      <c r="AZ63" s="12">
        <v>5.1768548884093102</v>
      </c>
      <c r="BD63" s="2"/>
      <c r="BE63" s="2"/>
      <c r="BF63" s="2"/>
      <c r="BG63" s="12"/>
      <c r="BH63" s="12"/>
      <c r="BI63" s="12"/>
      <c r="CE63" s="22">
        <v>43373</v>
      </c>
      <c r="CF63">
        <v>384</v>
      </c>
      <c r="CG63" s="2">
        <v>-205869.80498373508</v>
      </c>
      <c r="CH63" s="2">
        <v>2097805.5828895569</v>
      </c>
      <c r="CI63" s="2">
        <v>335754.66881656647</v>
      </c>
      <c r="CM63" s="22">
        <v>43373</v>
      </c>
      <c r="CN63">
        <v>384</v>
      </c>
      <c r="CO63" s="12">
        <v>7.4922239186490325</v>
      </c>
      <c r="CQ63" s="11">
        <v>43373</v>
      </c>
      <c r="CR63">
        <v>315</v>
      </c>
      <c r="CS63">
        <v>-149347.73651099205</v>
      </c>
      <c r="CT63">
        <v>1838354.50938797</v>
      </c>
      <c r="CU63">
        <v>291566.58165073395</v>
      </c>
      <c r="CY63" s="22">
        <v>43373</v>
      </c>
      <c r="CZ63">
        <v>315</v>
      </c>
      <c r="DA63">
        <v>9.095702496361735</v>
      </c>
      <c r="DP63" s="22">
        <v>43373</v>
      </c>
      <c r="DQ63">
        <v>381</v>
      </c>
      <c r="DR63" s="12">
        <v>-1.4923559980467571</v>
      </c>
      <c r="DS63" s="12">
        <v>8.1698610908400795</v>
      </c>
      <c r="DY63" s="12">
        <v>6.6561264368859341</v>
      </c>
      <c r="DZ63" s="12">
        <v>7.9666801925778019</v>
      </c>
      <c r="EF63" s="12">
        <v>4.4219077114969085</v>
      </c>
      <c r="EG63" s="12">
        <v>1.8170408728515275</v>
      </c>
      <c r="EP63">
        <v>6.6561264368859341</v>
      </c>
      <c r="EQ63">
        <v>7.9666801925778019</v>
      </c>
    </row>
    <row r="64" spans="1:147">
      <c r="A64" t="s">
        <v>80</v>
      </c>
      <c r="B64">
        <v>82</v>
      </c>
      <c r="C64" s="2">
        <v>667.39265581659981</v>
      </c>
      <c r="D64" s="1"/>
      <c r="E64" s="1"/>
      <c r="F64" s="1"/>
      <c r="H64" s="19"/>
      <c r="I64" s="19"/>
      <c r="J64" s="19"/>
      <c r="K64" s="19"/>
      <c r="L64" s="19"/>
      <c r="AR64" s="12">
        <v>6.0275213390983629</v>
      </c>
      <c r="AS64" s="12">
        <v>5.6069795873781247</v>
      </c>
      <c r="AU64" s="12">
        <v>27.569388992712174</v>
      </c>
      <c r="AV64" s="18"/>
      <c r="AW64" s="18">
        <v>1.1623770459402216</v>
      </c>
      <c r="AX64" s="18">
        <v>2.6081312813035273</v>
      </c>
      <c r="AY64" s="18">
        <v>-3.9496076743862685</v>
      </c>
      <c r="AZ64" s="18">
        <v>-4.935313602417823</v>
      </c>
      <c r="BA64" s="18"/>
      <c r="BB64" s="21"/>
      <c r="BC64" s="20"/>
      <c r="BD64" s="2"/>
      <c r="BE64" s="2"/>
      <c r="BF64" s="2"/>
      <c r="BG64" s="12"/>
      <c r="BH64" s="12"/>
      <c r="BI64" s="12"/>
      <c r="CE64" s="22">
        <v>43465</v>
      </c>
      <c r="CF64">
        <v>379</v>
      </c>
      <c r="CG64" s="2">
        <v>-192389.45381779969</v>
      </c>
      <c r="CH64" s="2">
        <v>2080727.3296661377</v>
      </c>
      <c r="CI64" s="2">
        <v>299953.01444900036</v>
      </c>
      <c r="CM64" s="22">
        <v>43465</v>
      </c>
      <c r="CN64">
        <v>379</v>
      </c>
      <c r="CO64" s="12">
        <v>7.6895440808099069</v>
      </c>
      <c r="CQ64" s="11">
        <v>43465</v>
      </c>
      <c r="CR64">
        <v>312</v>
      </c>
      <c r="CS64">
        <v>-145424.04969830811</v>
      </c>
      <c r="CT64">
        <v>1863809.6932067871</v>
      </c>
      <c r="CU64">
        <v>270388.88204336166</v>
      </c>
      <c r="CY64" s="22">
        <v>43465</v>
      </c>
      <c r="CZ64">
        <v>312</v>
      </c>
      <c r="DA64">
        <v>7.064663009646166</v>
      </c>
      <c r="DP64" s="22">
        <v>43465</v>
      </c>
      <c r="DQ64">
        <v>377</v>
      </c>
      <c r="DR64" s="12">
        <v>-7.5943184890049036</v>
      </c>
      <c r="DS64" s="12">
        <v>9.5829164070046602</v>
      </c>
      <c r="DY64" s="12">
        <v>6.329079159863138</v>
      </c>
      <c r="DZ64" s="12">
        <v>6.4212484084802179</v>
      </c>
      <c r="EF64" s="12">
        <v>9.402508205616833</v>
      </c>
      <c r="EG64" s="12">
        <v>9.3851782376441317</v>
      </c>
      <c r="EP64">
        <v>6.329079159863138</v>
      </c>
      <c r="EQ64">
        <v>6.4212484084802179</v>
      </c>
    </row>
    <row r="65" spans="1:147">
      <c r="A65" t="s">
        <v>79</v>
      </c>
      <c r="B65">
        <v>54</v>
      </c>
      <c r="C65" s="2">
        <v>732.4657372140058</v>
      </c>
      <c r="D65" s="12"/>
      <c r="E65" s="12"/>
      <c r="F65" s="12"/>
      <c r="H65" s="19"/>
      <c r="I65" s="19"/>
      <c r="J65" s="19"/>
      <c r="K65" s="19"/>
      <c r="L65" s="19"/>
      <c r="AR65" s="12">
        <v>0.32646599242915908</v>
      </c>
      <c r="AS65" s="12">
        <v>0.66262436462616314</v>
      </c>
      <c r="AU65" s="12">
        <v>27.46795215921798</v>
      </c>
      <c r="AV65" s="18"/>
      <c r="AW65" s="18">
        <v>6.3860341397843579</v>
      </c>
      <c r="AX65" s="18">
        <v>1.7964188435600992</v>
      </c>
      <c r="AY65" s="18">
        <v>1.7343135309260127</v>
      </c>
      <c r="AZ65" s="18">
        <v>1.570325691380936</v>
      </c>
      <c r="BA65" s="18"/>
      <c r="BB65" s="21"/>
      <c r="BC65" s="20"/>
      <c r="BD65" s="2"/>
      <c r="BE65" s="2"/>
      <c r="BF65" s="2"/>
      <c r="BG65" s="12"/>
      <c r="BH65" s="12"/>
      <c r="BI65" s="12"/>
      <c r="CE65" s="22">
        <v>43555</v>
      </c>
      <c r="CF65">
        <v>369</v>
      </c>
      <c r="CG65" s="2">
        <v>-185522.99126587808</v>
      </c>
      <c r="CH65" s="2">
        <v>2078844.1638183594</v>
      </c>
      <c r="CI65" s="2">
        <v>288193.72256565094</v>
      </c>
      <c r="CM65" s="22">
        <v>43555</v>
      </c>
      <c r="CN65">
        <v>369</v>
      </c>
      <c r="CO65" s="12">
        <v>4.8248401550092135</v>
      </c>
      <c r="CQ65" s="22">
        <v>43555</v>
      </c>
      <c r="CR65">
        <v>307</v>
      </c>
      <c r="CS65">
        <v>-142664.9105335325</v>
      </c>
      <c r="CT65">
        <v>1866912.9679718018</v>
      </c>
      <c r="CU65">
        <v>261637.52826881409</v>
      </c>
      <c r="CY65" s="22">
        <v>43555</v>
      </c>
      <c r="CZ65">
        <v>307</v>
      </c>
      <c r="DA65">
        <v>2.5930291159147911</v>
      </c>
      <c r="DP65" s="22">
        <v>43555</v>
      </c>
      <c r="DQ65">
        <v>368</v>
      </c>
      <c r="DR65" s="12">
        <v>-15.793737692378308</v>
      </c>
      <c r="DS65" s="12">
        <v>7.0510953742968896</v>
      </c>
      <c r="DY65" s="12">
        <v>1.8720778211995359</v>
      </c>
      <c r="DZ65" s="12">
        <v>2.8822960390946895</v>
      </c>
      <c r="EF65" s="12">
        <v>1.6737299710497755</v>
      </c>
      <c r="EG65" s="12">
        <v>-1.1110603325894419</v>
      </c>
      <c r="EP65">
        <v>1.8720778211995359</v>
      </c>
      <c r="EQ65">
        <v>2.8822960390946895</v>
      </c>
    </row>
    <row r="66" spans="1:147">
      <c r="D66" s="12"/>
      <c r="E66" s="12"/>
      <c r="F66" s="12"/>
      <c r="H66" s="19"/>
      <c r="I66" s="19"/>
      <c r="J66" s="19"/>
      <c r="K66" s="19"/>
      <c r="L66" s="20"/>
      <c r="AR66" s="12">
        <v>1.790516857111335</v>
      </c>
      <c r="AS66" s="12">
        <v>1.5794784254840488</v>
      </c>
      <c r="AU66" s="12">
        <v>28.195290416365015</v>
      </c>
      <c r="AV66" s="18"/>
      <c r="AW66" s="18">
        <v>2.5160883826903291</v>
      </c>
      <c r="AX66" s="18">
        <v>4.2393771145033732</v>
      </c>
      <c r="AY66" s="18">
        <v>1.1770698680428238</v>
      </c>
      <c r="AZ66" s="18">
        <v>0.39039104290161664</v>
      </c>
      <c r="BA66" s="18"/>
      <c r="BB66" s="21"/>
      <c r="BC66" s="20"/>
      <c r="BD66" s="2"/>
      <c r="BE66" s="2"/>
      <c r="BF66" s="2"/>
      <c r="BG66" s="12"/>
      <c r="BH66" s="12"/>
      <c r="BI66" s="12"/>
      <c r="CE66" s="22">
        <v>43646</v>
      </c>
      <c r="CF66">
        <v>370</v>
      </c>
      <c r="CG66" s="2">
        <v>-188790.77193040401</v>
      </c>
      <c r="CH66" s="2">
        <v>2084137.8316192627</v>
      </c>
      <c r="CI66" s="2">
        <v>289502.06480503082</v>
      </c>
      <c r="CM66" s="22">
        <v>43646</v>
      </c>
      <c r="CN66">
        <v>370</v>
      </c>
      <c r="CO66" s="12">
        <v>5.1795700816479773</v>
      </c>
      <c r="CQ66" s="22">
        <v>43646</v>
      </c>
      <c r="CR66">
        <v>307</v>
      </c>
      <c r="CS66">
        <v>-144187.8357674554</v>
      </c>
      <c r="CT66">
        <v>1877421.7246551514</v>
      </c>
      <c r="CU66">
        <v>258083.70126438141</v>
      </c>
      <c r="CY66" s="22">
        <v>43646</v>
      </c>
      <c r="CZ66">
        <v>307</v>
      </c>
      <c r="DA66">
        <v>2.3627767054387849</v>
      </c>
      <c r="DP66" s="22">
        <v>43646</v>
      </c>
      <c r="DQ66">
        <v>368</v>
      </c>
      <c r="DR66" s="12">
        <v>-6.3041504333294469</v>
      </c>
      <c r="DS66" s="12">
        <v>7.1287290303357675</v>
      </c>
      <c r="DY66" s="12">
        <v>1.4363027793353522</v>
      </c>
      <c r="DZ66" s="12">
        <v>1.5459694899901955</v>
      </c>
      <c r="EF66" s="12">
        <v>9.0969686780860037</v>
      </c>
      <c r="EG66" s="12">
        <v>7.7328500641772324</v>
      </c>
      <c r="EP66">
        <v>1.4363027793353522</v>
      </c>
      <c r="EQ66">
        <v>1.5459694899901955</v>
      </c>
    </row>
    <row r="67" spans="1:147">
      <c r="D67" s="12"/>
      <c r="E67" s="12"/>
      <c r="F67" s="12"/>
      <c r="AR67" s="12">
        <v>3.2727072338327057</v>
      </c>
      <c r="AS67" s="12">
        <v>3.1081619790413129</v>
      </c>
      <c r="AU67" s="12">
        <v>28.041958709761317</v>
      </c>
      <c r="AW67" s="12">
        <v>-3.1994639128668068</v>
      </c>
      <c r="AX67" s="12">
        <v>3.39001739211644</v>
      </c>
      <c r="AY67" s="12">
        <v>3.2536123558703611</v>
      </c>
      <c r="AZ67" s="12">
        <v>4.0790001624815719</v>
      </c>
      <c r="DY67" s="12">
        <v>2.4525628405030142</v>
      </c>
      <c r="DZ67" s="12">
        <v>2.2258063605903322</v>
      </c>
      <c r="EF67" s="12">
        <v>16.833151276135428</v>
      </c>
      <c r="EG67" s="12">
        <v>22.915449152320356</v>
      </c>
      <c r="EP67">
        <v>2.4525628405030142</v>
      </c>
      <c r="EQ67">
        <v>2.2258063605903322</v>
      </c>
    </row>
    <row r="68" spans="1:147">
      <c r="D68" s="12"/>
      <c r="E68" s="12"/>
      <c r="F68" s="12"/>
      <c r="AR68" s="12">
        <v>1.3432959877432538</v>
      </c>
      <c r="AS68" s="12">
        <v>1.8376765879470236</v>
      </c>
      <c r="AU68" s="12">
        <v>26.74775249616307</v>
      </c>
      <c r="AW68" s="12">
        <v>-0.72003598340601993</v>
      </c>
      <c r="AX68" s="12">
        <v>2.6447407713629634</v>
      </c>
      <c r="AY68" s="12">
        <v>-1.9047180668375407</v>
      </c>
      <c r="AZ68" s="12">
        <v>-1.3198841898712677</v>
      </c>
      <c r="DY68" s="12">
        <v>1.2803944103439324</v>
      </c>
      <c r="DZ68" s="12">
        <v>2.4289515157154273</v>
      </c>
      <c r="EF68" s="12">
        <v>17.338448321894685</v>
      </c>
      <c r="EG68" s="12">
        <v>16.008176314974108</v>
      </c>
      <c r="EP68">
        <v>1.2803944103439324</v>
      </c>
      <c r="EQ68">
        <v>2.4289515157154273</v>
      </c>
    </row>
    <row r="69" spans="1:147">
      <c r="A69" s="23" t="s">
        <v>26</v>
      </c>
      <c r="B69" s="23" t="s">
        <v>60</v>
      </c>
      <c r="C69" s="24" t="s">
        <v>152</v>
      </c>
      <c r="D69" s="12"/>
      <c r="E69" s="12"/>
      <c r="F69" s="12"/>
      <c r="H69" s="13"/>
      <c r="AR69" s="12">
        <v>4.2405084446446306</v>
      </c>
      <c r="AS69" s="12">
        <v>4.510749554004434</v>
      </c>
      <c r="AU69" s="12">
        <v>27.439037388794929</v>
      </c>
      <c r="AW69" s="12">
        <v>11.136717532160478</v>
      </c>
      <c r="AX69" s="12">
        <v>1.0366907791433011</v>
      </c>
      <c r="AY69" s="12">
        <v>2.773745640972769</v>
      </c>
      <c r="AZ69" s="12">
        <v>1.6947343515186342</v>
      </c>
      <c r="DY69" s="12">
        <v>3.5260135082208155</v>
      </c>
      <c r="DZ69" s="12">
        <v>4.0269055423606703</v>
      </c>
      <c r="EF69" s="12">
        <v>26.254836352614252</v>
      </c>
      <c r="EG69" s="12">
        <v>25.840434019547253</v>
      </c>
      <c r="EP69">
        <v>3.5260135082208155</v>
      </c>
      <c r="EQ69">
        <v>4.0269055423606703</v>
      </c>
    </row>
    <row r="70" spans="1:147">
      <c r="A70" t="s">
        <v>23</v>
      </c>
      <c r="B70">
        <v>9</v>
      </c>
      <c r="C70" s="2">
        <v>57.5755138882799</v>
      </c>
      <c r="D70" s="12"/>
      <c r="E70" s="12"/>
      <c r="F70" s="12"/>
      <c r="H70" s="13"/>
      <c r="AR70" s="12">
        <v>7.4730180616626063</v>
      </c>
      <c r="AS70" s="12">
        <v>8.0253780287214518</v>
      </c>
      <c r="AU70" s="12">
        <v>28.443029337651605</v>
      </c>
      <c r="AW70" s="12">
        <v>0.78838466319546274</v>
      </c>
      <c r="AX70" s="12">
        <v>4.4427536109352017</v>
      </c>
      <c r="AY70" s="12">
        <v>1.7698379975966239</v>
      </c>
      <c r="AZ70" s="12">
        <v>1.632428300940969</v>
      </c>
      <c r="DY70" s="12">
        <v>6.2832862095712594</v>
      </c>
      <c r="DZ70" s="12">
        <v>6.0738829296762109</v>
      </c>
      <c r="EF70" s="12">
        <v>23.13436262194406</v>
      </c>
      <c r="EG70" s="12">
        <v>23.241175269767034</v>
      </c>
      <c r="EP70">
        <v>6.2832862095712594</v>
      </c>
      <c r="EQ70">
        <v>6.0738829296762109</v>
      </c>
    </row>
    <row r="71" spans="1:147">
      <c r="A71" t="s">
        <v>25</v>
      </c>
      <c r="B71">
        <v>12</v>
      </c>
      <c r="C71" s="2">
        <v>62.466651304448554</v>
      </c>
      <c r="D71" s="12"/>
      <c r="E71" s="12"/>
      <c r="F71" s="12"/>
      <c r="H71" s="13"/>
      <c r="AR71" s="12">
        <v>7.1857767498112901</v>
      </c>
      <c r="AS71" s="12">
        <v>6.6931074715069316</v>
      </c>
      <c r="AU71" s="12">
        <v>28.39816661001392</v>
      </c>
      <c r="AW71" s="12">
        <v>-9.0374467403176677</v>
      </c>
      <c r="AX71" s="12">
        <v>2.4657418586080837</v>
      </c>
      <c r="AY71" s="12">
        <v>2.8174228076324637</v>
      </c>
      <c r="AZ71" s="12">
        <v>2.5796345864019798</v>
      </c>
      <c r="DY71" s="12">
        <v>5.6051479544168226</v>
      </c>
      <c r="DZ71" s="12">
        <v>4.9684630463093127</v>
      </c>
      <c r="EF71" s="12">
        <v>21.043536649741057</v>
      </c>
      <c r="EG71" s="12">
        <v>19.637472652619593</v>
      </c>
      <c r="EP71">
        <v>5.6051479544168226</v>
      </c>
      <c r="EQ71">
        <v>4.9684630463093127</v>
      </c>
    </row>
    <row r="72" spans="1:147">
      <c r="A72" t="s">
        <v>77</v>
      </c>
      <c r="B72">
        <v>26</v>
      </c>
      <c r="C72" s="2">
        <v>68.584444397799331</v>
      </c>
      <c r="D72" s="2"/>
      <c r="E72" s="2"/>
      <c r="F72" s="2"/>
      <c r="H72" s="13"/>
      <c r="AR72" s="12">
        <v>9.5637914730713813</v>
      </c>
      <c r="AS72" s="12">
        <v>9.0029230677341587</v>
      </c>
      <c r="AU72" s="12">
        <v>27.776426683831545</v>
      </c>
      <c r="AW72" s="12">
        <v>7.3769734271949439</v>
      </c>
      <c r="AX72" s="12">
        <v>1.4048808230180176</v>
      </c>
      <c r="AY72" s="12">
        <v>-0.64851037965055758</v>
      </c>
      <c r="AZ72" s="12">
        <v>0.10016200814075837</v>
      </c>
      <c r="DY72" s="12">
        <v>6.5000773022010128</v>
      </c>
      <c r="DZ72" s="12">
        <v>5.6165814434279149</v>
      </c>
      <c r="EF72" s="12">
        <v>9.7261700779706075</v>
      </c>
      <c r="EG72" s="12">
        <v>10.289060726788035</v>
      </c>
      <c r="EP72">
        <v>6.5000773022010128</v>
      </c>
      <c r="EQ72">
        <v>5.6165814434279149</v>
      </c>
    </row>
    <row r="73" spans="1:147">
      <c r="A73" t="s">
        <v>72</v>
      </c>
      <c r="B73">
        <v>3</v>
      </c>
      <c r="C73" s="2">
        <v>69.958330384432529</v>
      </c>
      <c r="D73" s="2"/>
      <c r="E73" s="2"/>
      <c r="F73" s="2"/>
      <c r="H73" s="13"/>
      <c r="AR73" s="12">
        <v>8.112481716657193</v>
      </c>
      <c r="AS73" s="12">
        <v>8.0652848738955498</v>
      </c>
      <c r="AU73" s="12">
        <v>27.406994288545185</v>
      </c>
      <c r="AW73" s="12">
        <v>8.6314591929715245</v>
      </c>
      <c r="AX73" s="12">
        <v>2.4211712034556188</v>
      </c>
      <c r="AY73" s="12">
        <v>3.9287877477894417</v>
      </c>
      <c r="AZ73" s="12">
        <v>2.7260701128447806</v>
      </c>
      <c r="DY73" s="12">
        <v>5.2797714797423456</v>
      </c>
      <c r="DZ73" s="12">
        <v>4.9542943521913907</v>
      </c>
      <c r="EF73" s="12">
        <v>-22.120382245603544</v>
      </c>
      <c r="EG73" s="12">
        <v>-21.808716043996391</v>
      </c>
      <c r="EP73">
        <v>5.2797714797423456</v>
      </c>
      <c r="EQ73">
        <v>4.9542943521913907</v>
      </c>
    </row>
    <row r="74" spans="1:147">
      <c r="A74" t="s">
        <v>76</v>
      </c>
      <c r="B74">
        <v>28</v>
      </c>
      <c r="C74" s="2">
        <v>70.773399699457215</v>
      </c>
      <c r="D74" s="2"/>
      <c r="E74" s="2"/>
      <c r="F74" s="2"/>
      <c r="G74" s="14"/>
      <c r="H74" s="13"/>
      <c r="AR74" s="12">
        <v>8.7411358429599453</v>
      </c>
      <c r="AS74" s="12">
        <v>8.3645461924001694</v>
      </c>
      <c r="AU74" s="12">
        <v>27.867725461574089</v>
      </c>
      <c r="AW74" s="12">
        <v>2.6178986054812281</v>
      </c>
      <c r="AX74" s="12">
        <v>2.4758337610851555</v>
      </c>
      <c r="AY74" s="12">
        <v>2.3595500203004161</v>
      </c>
      <c r="AZ74" s="12">
        <v>2.0441506612619342</v>
      </c>
      <c r="DY74" s="12">
        <v>6.1654305970160195</v>
      </c>
      <c r="DZ74" s="12">
        <v>5.761756750883551</v>
      </c>
      <c r="EF74" s="12">
        <v>-19.295488257893378</v>
      </c>
      <c r="EG74" s="12">
        <v>-22.114986241117673</v>
      </c>
      <c r="EP74">
        <v>6.1654305970160195</v>
      </c>
      <c r="EQ74">
        <v>5.761756750883551</v>
      </c>
    </row>
    <row r="75" spans="1:147">
      <c r="A75" t="s">
        <v>24</v>
      </c>
      <c r="B75">
        <v>13</v>
      </c>
      <c r="C75" s="2">
        <v>74.106098689226542</v>
      </c>
      <c r="D75" s="2"/>
      <c r="E75" s="2"/>
      <c r="F75" s="2"/>
      <c r="G75" s="14"/>
      <c r="H75" s="13"/>
      <c r="AR75" s="12">
        <v>5.0832117922591458</v>
      </c>
      <c r="AS75" s="12">
        <v>2.4260467067467983</v>
      </c>
      <c r="AU75" s="12">
        <v>28.809005158023528</v>
      </c>
      <c r="AW75" s="12">
        <v>-23.922672322593751</v>
      </c>
      <c r="AX75" s="12">
        <v>3.6332983287997278</v>
      </c>
      <c r="AY75" s="12">
        <v>0.62839216343373305</v>
      </c>
      <c r="AZ75" s="12">
        <v>-2.1762748483119765</v>
      </c>
      <c r="DY75" s="12">
        <v>4.2889360892521378</v>
      </c>
      <c r="DZ75" s="12">
        <v>0.84002414477108989</v>
      </c>
      <c r="EF75" s="12">
        <v>-27.33057926952106</v>
      </c>
      <c r="EG75" s="12">
        <v>-30.709250283324639</v>
      </c>
      <c r="EP75">
        <v>4.2889360892521378</v>
      </c>
      <c r="EQ75">
        <v>0.84002414477108989</v>
      </c>
    </row>
    <row r="76" spans="1:147">
      <c r="A76" t="s">
        <v>81</v>
      </c>
      <c r="B76">
        <v>18</v>
      </c>
      <c r="C76" s="2">
        <v>79.419712614448841</v>
      </c>
      <c r="D76" s="2"/>
      <c r="E76" s="2"/>
      <c r="F76" s="2"/>
      <c r="H76" s="13"/>
      <c r="AR76" s="12">
        <v>-3.4759518608281748</v>
      </c>
      <c r="AS76" s="12">
        <v>-5.0163303903841054</v>
      </c>
      <c r="AU76" s="12">
        <v>27.847096318106857</v>
      </c>
      <c r="AW76" s="12">
        <v>6.8955759387718363</v>
      </c>
      <c r="AX76" s="12">
        <v>4.0154226284204064</v>
      </c>
      <c r="AY76" s="12">
        <v>-7.910293878867714</v>
      </c>
      <c r="AZ76" s="12">
        <v>-8.4346409975623597</v>
      </c>
      <c r="DY76" s="12">
        <v>0.34245940497645844</v>
      </c>
      <c r="DZ76" s="12">
        <v>-1.0393434602181895</v>
      </c>
      <c r="EF76" s="12">
        <v>-24.535247030000129</v>
      </c>
      <c r="EG76" s="12">
        <v>-28.492671184143028</v>
      </c>
      <c r="EP76">
        <v>0.34245940497645844</v>
      </c>
      <c r="EQ76">
        <v>-1.0393434602181895</v>
      </c>
    </row>
    <row r="77" spans="1:147">
      <c r="A77" t="s">
        <v>71</v>
      </c>
      <c r="B77">
        <v>18</v>
      </c>
      <c r="C77" s="2">
        <v>89.740019487188121</v>
      </c>
      <c r="D77" s="2"/>
      <c r="E77" s="2"/>
      <c r="F77" s="2"/>
      <c r="G77" s="14"/>
      <c r="H77" s="13"/>
      <c r="AR77" s="12">
        <v>-3.7951287421262747</v>
      </c>
      <c r="AS77" s="12">
        <v>-5.8839959381669864</v>
      </c>
      <c r="AU77" s="12">
        <v>28.575947868218588</v>
      </c>
      <c r="AW77" s="12">
        <v>-8.2100576668126095</v>
      </c>
      <c r="AX77" s="12">
        <v>1.5742112686667031</v>
      </c>
      <c r="AY77" s="12">
        <v>1.8451230232237936</v>
      </c>
      <c r="AZ77" s="12">
        <v>0.25868587053194947</v>
      </c>
      <c r="DY77" s="12">
        <v>-0.606073082231251</v>
      </c>
      <c r="DZ77" s="12">
        <v>-1.9959623081417077</v>
      </c>
      <c r="EF77" s="12">
        <v>-24.994340986893391</v>
      </c>
      <c r="EG77" s="12">
        <v>-27.734805488125335</v>
      </c>
      <c r="EP77">
        <v>-0.606073082231251</v>
      </c>
      <c r="EQ77">
        <v>-1.9959623081417077</v>
      </c>
    </row>
    <row r="78" spans="1:147">
      <c r="A78" t="s">
        <v>75</v>
      </c>
      <c r="B78">
        <v>21</v>
      </c>
      <c r="C78" s="2">
        <v>90.39125051813798</v>
      </c>
      <c r="D78" s="2"/>
      <c r="E78" s="2"/>
      <c r="F78" s="2"/>
      <c r="G78" s="14"/>
      <c r="H78" s="13"/>
      <c r="AR78" s="12">
        <v>-7.1387426609061393</v>
      </c>
      <c r="AS78" s="12">
        <v>-9.8911280448427785</v>
      </c>
      <c r="AU78" s="12">
        <v>29.017142666919071</v>
      </c>
      <c r="AW78" s="12">
        <v>-32.151716731102468</v>
      </c>
      <c r="AX78" s="12">
        <v>3.398031224381981</v>
      </c>
      <c r="AY78" s="12">
        <v>-0.34416051870826969</v>
      </c>
      <c r="AZ78" s="12">
        <v>-0.73863076927910276</v>
      </c>
      <c r="DY78" s="12">
        <v>-2.2933736458346288</v>
      </c>
      <c r="DZ78" s="12">
        <v>-3.9287037827197113</v>
      </c>
      <c r="EF78" s="12">
        <v>-19.217738285434983</v>
      </c>
      <c r="EG78" s="12">
        <v>-19.062098233481716</v>
      </c>
      <c r="EP78">
        <v>-2.2933736458346288</v>
      </c>
      <c r="EQ78">
        <v>-3.9287037827197113</v>
      </c>
    </row>
    <row r="79" spans="1:147">
      <c r="A79" t="s">
        <v>86</v>
      </c>
      <c r="B79">
        <v>17</v>
      </c>
      <c r="C79" s="2">
        <v>96.247799419124235</v>
      </c>
      <c r="D79" s="2"/>
      <c r="E79" s="2"/>
      <c r="F79" s="2"/>
      <c r="G79" s="14"/>
      <c r="H79" s="13"/>
      <c r="AR79" s="12">
        <v>-7.5239829045005813</v>
      </c>
      <c r="AS79" s="12">
        <v>-10.150813086943721</v>
      </c>
      <c r="AU79" s="12">
        <v>29.367995722407024</v>
      </c>
      <c r="AW79" s="12">
        <v>-30.799062955411593</v>
      </c>
      <c r="AX79" s="12">
        <v>0.4223738117327569</v>
      </c>
      <c r="AY79" s="12">
        <v>-0.26911310166665148</v>
      </c>
      <c r="AZ79" s="12">
        <v>-0.28850499650143746</v>
      </c>
      <c r="DY79" s="12">
        <v>-3.9458904482175927</v>
      </c>
      <c r="DZ79" s="12">
        <v>-5.3983029486275651</v>
      </c>
      <c r="EF79" s="12">
        <v>-13.912884397494174</v>
      </c>
      <c r="EG79" s="12">
        <v>-14.081596123680306</v>
      </c>
      <c r="EP79">
        <v>-3.9458904482175927</v>
      </c>
      <c r="EQ79">
        <v>-5.3983029486275651</v>
      </c>
    </row>
    <row r="80" spans="1:147">
      <c r="A80" t="s">
        <v>74</v>
      </c>
      <c r="B80">
        <v>20</v>
      </c>
      <c r="C80" s="2">
        <v>99.47255329393569</v>
      </c>
      <c r="D80" s="2"/>
      <c r="E80" s="2"/>
      <c r="F80" s="2"/>
      <c r="G80" s="14"/>
      <c r="H80" s="13"/>
      <c r="AR80" s="12">
        <v>-6.1133006800019434</v>
      </c>
      <c r="AS80" s="12">
        <v>-8.218636390827017</v>
      </c>
      <c r="AU80" s="12">
        <v>30.144335581174708</v>
      </c>
      <c r="AW80" s="12">
        <v>92.912822302071447</v>
      </c>
      <c r="AX80" s="12">
        <v>1.4399719124568833</v>
      </c>
      <c r="AY80" s="12">
        <v>-8.4153878375938689</v>
      </c>
      <c r="AZ80" s="12">
        <v>-9.4065624222382525</v>
      </c>
      <c r="DY80" s="12">
        <v>-2.6411629475608711</v>
      </c>
      <c r="DZ80" s="12">
        <v>-4.0074145681230693</v>
      </c>
      <c r="EF80" s="12">
        <v>-6.5372005260267763</v>
      </c>
      <c r="EG80" s="12">
        <v>-7.4383686278254535</v>
      </c>
      <c r="EP80">
        <v>-2.6411629475608711</v>
      </c>
      <c r="EQ80">
        <v>-4.0074145681230693</v>
      </c>
    </row>
    <row r="81" spans="1:147">
      <c r="A81" t="s">
        <v>78</v>
      </c>
      <c r="B81">
        <v>20</v>
      </c>
      <c r="C81" s="2">
        <v>103.77393598278194</v>
      </c>
      <c r="D81" s="2"/>
      <c r="E81" s="2"/>
      <c r="F81" s="2"/>
      <c r="G81" s="14"/>
      <c r="H81" s="13"/>
      <c r="AR81" s="12">
        <v>-4.2790758732128786</v>
      </c>
      <c r="AS81" s="12">
        <v>-5.9339094324367121</v>
      </c>
      <c r="AU81" s="12">
        <v>30.801240999519607</v>
      </c>
      <c r="AW81" s="12">
        <v>14.4692176699442</v>
      </c>
      <c r="AX81" s="12">
        <v>3.7589093497101711</v>
      </c>
      <c r="AY81" s="12">
        <v>6.1617659018442517</v>
      </c>
      <c r="AZ81" s="12">
        <v>5.4189856430985728</v>
      </c>
      <c r="DY81" s="12">
        <v>-1.387094588106963</v>
      </c>
      <c r="DZ81" s="12">
        <v>-2.998420268855706</v>
      </c>
      <c r="EF81" s="12">
        <v>24.36841543255872</v>
      </c>
      <c r="EG81" s="12">
        <v>24.694049462307511</v>
      </c>
      <c r="EP81">
        <v>-1.387094588106963</v>
      </c>
      <c r="EQ81">
        <v>-2.998420268855706</v>
      </c>
    </row>
    <row r="82" spans="1:147">
      <c r="A82" t="s">
        <v>80</v>
      </c>
      <c r="B82">
        <v>82</v>
      </c>
      <c r="C82" s="2">
        <v>104.1722020347981</v>
      </c>
      <c r="D82" s="2"/>
      <c r="E82" s="2"/>
      <c r="F82" s="2"/>
      <c r="G82" s="14"/>
      <c r="H82" s="13"/>
      <c r="AR82" s="12">
        <v>-2.2893252348068382</v>
      </c>
      <c r="AS82" s="12">
        <v>-3.7065397940301947</v>
      </c>
      <c r="AU82" s="12">
        <v>30.882757513094695</v>
      </c>
      <c r="AW82" s="12">
        <v>2.7081793731751569</v>
      </c>
      <c r="AX82" s="12">
        <v>-0.33504798696404325</v>
      </c>
      <c r="AY82" s="12">
        <v>0.11924465658426087</v>
      </c>
      <c r="AZ82" s="12">
        <v>-9.7129474858181908E-2</v>
      </c>
      <c r="DY82" s="12">
        <v>-7.6510998825263243E-2</v>
      </c>
      <c r="DZ82" s="12">
        <v>-1.4120188337640394</v>
      </c>
      <c r="EF82" s="12">
        <v>10.378254929568742</v>
      </c>
      <c r="EG82" s="12">
        <v>10.371626770788911</v>
      </c>
      <c r="EP82">
        <v>-7.6510998825263243E-2</v>
      </c>
      <c r="EQ82">
        <v>-1.4120188337640394</v>
      </c>
    </row>
    <row r="83" spans="1:147">
      <c r="A83" t="s">
        <v>22</v>
      </c>
      <c r="B83">
        <v>10</v>
      </c>
      <c r="C83" s="2">
        <v>123.89082918233267</v>
      </c>
      <c r="D83" s="2"/>
      <c r="E83" s="2"/>
      <c r="F83" s="2"/>
      <c r="G83" s="14"/>
      <c r="H83" s="13"/>
      <c r="AR83" s="12">
        <v>-0.19777612851306081</v>
      </c>
      <c r="AS83" s="12">
        <v>-1.1166971297774886</v>
      </c>
      <c r="AU83" s="12">
        <v>29.697030217704558</v>
      </c>
      <c r="AW83" s="12">
        <v>-10.75999837384658</v>
      </c>
      <c r="AX83" s="12">
        <v>-1.3657003685657587</v>
      </c>
      <c r="AY83" s="12">
        <v>2.4127925860322863</v>
      </c>
      <c r="AZ83" s="12">
        <v>3.1179595367108126</v>
      </c>
      <c r="DY83" s="12">
        <v>0.93770799225030288</v>
      </c>
      <c r="DZ83" s="12">
        <v>0.17050288450199957</v>
      </c>
      <c r="EF83" s="12">
        <v>22.606691052484805</v>
      </c>
      <c r="EG83" s="12">
        <v>20.572531719681987</v>
      </c>
      <c r="EP83">
        <v>0.93770799225030288</v>
      </c>
      <c r="EQ83">
        <v>0.17050288450199957</v>
      </c>
    </row>
    <row r="84" spans="1:147">
      <c r="A84" t="s">
        <v>79</v>
      </c>
      <c r="B84">
        <v>54</v>
      </c>
      <c r="C84" s="2">
        <v>146.03711017503701</v>
      </c>
      <c r="D84" s="2"/>
      <c r="E84" s="2"/>
      <c r="F84" s="2"/>
      <c r="G84" s="14"/>
      <c r="H84" s="13"/>
      <c r="AR84" s="12">
        <v>5.7193303233106008</v>
      </c>
      <c r="AS84" s="12">
        <v>4.470166795295194</v>
      </c>
      <c r="AU84" s="12">
        <v>31.186618807659183</v>
      </c>
      <c r="AW84" s="12">
        <v>25.320084043221858</v>
      </c>
      <c r="AX84" s="12">
        <v>2.0845316223023991</v>
      </c>
      <c r="AY84" s="12">
        <v>-2.5091061179064678</v>
      </c>
      <c r="AZ84" s="12">
        <v>-3.1894149546481509</v>
      </c>
      <c r="DY84" s="12">
        <v>2.7826942659659792</v>
      </c>
      <c r="DZ84" s="12">
        <v>0.93199709733040592</v>
      </c>
      <c r="EF84" s="12">
        <v>24.230415876247125</v>
      </c>
      <c r="EG84" s="12">
        <v>25.286986355126185</v>
      </c>
      <c r="EP84">
        <v>2.7826942659659792</v>
      </c>
      <c r="EQ84">
        <v>0.93199709733040592</v>
      </c>
    </row>
    <row r="85" spans="1:147">
      <c r="A85" t="s">
        <v>73</v>
      </c>
      <c r="B85">
        <v>5</v>
      </c>
      <c r="C85" s="2">
        <v>153.78730565051953</v>
      </c>
      <c r="D85" s="2"/>
      <c r="E85" s="2"/>
      <c r="F85" s="2"/>
      <c r="G85" s="14"/>
      <c r="H85" s="13"/>
      <c r="AR85" s="12">
        <v>4.9936617284174645</v>
      </c>
      <c r="AS85" s="12">
        <v>4.3492493398441745</v>
      </c>
      <c r="AU85" s="12">
        <v>31.173932369396606</v>
      </c>
      <c r="AW85" s="12">
        <v>-2.6670263347681189</v>
      </c>
      <c r="AX85" s="12">
        <v>0.992123324950267</v>
      </c>
      <c r="AY85" s="12">
        <v>3.3220942680874055</v>
      </c>
      <c r="AZ85" s="12">
        <v>3.0771153093548387</v>
      </c>
      <c r="DY85" s="12">
        <v>4.2790933880755944</v>
      </c>
      <c r="DZ85" s="12">
        <v>3.4536368336403056</v>
      </c>
      <c r="EF85" s="12">
        <v>21.857751146645054</v>
      </c>
      <c r="EG85" s="12">
        <v>21.333630021303286</v>
      </c>
      <c r="EP85">
        <v>4.2790933880755944</v>
      </c>
      <c r="EQ85">
        <v>3.4536368336403056</v>
      </c>
    </row>
    <row r="86" spans="1:147">
      <c r="A86" t="s">
        <v>82</v>
      </c>
      <c r="B86">
        <v>11</v>
      </c>
      <c r="C86" s="2">
        <v>192.54869207385767</v>
      </c>
      <c r="AR86" s="12">
        <v>8.1376702270338654</v>
      </c>
      <c r="AS86" s="12">
        <v>6.3754634356510076</v>
      </c>
      <c r="AU86" s="12">
        <v>31.230764224136575</v>
      </c>
      <c r="AW86" s="12">
        <v>6.0253004227460938</v>
      </c>
      <c r="AX86" s="12">
        <v>-0.34424622407381866</v>
      </c>
      <c r="AY86" s="12">
        <v>3.070724232137545</v>
      </c>
      <c r="AZ86" s="12">
        <v>2.5795042365554188</v>
      </c>
      <c r="DY86" s="12">
        <v>6.5448674898091586</v>
      </c>
      <c r="DZ86" s="12">
        <v>4.6749077060305622</v>
      </c>
      <c r="EF86" s="12">
        <v>35.877174749929395</v>
      </c>
      <c r="EG86" s="12">
        <v>36.476133009624981</v>
      </c>
      <c r="EP86">
        <v>6.5448674898091586</v>
      </c>
      <c r="EQ86">
        <v>4.6749077060305622</v>
      </c>
    </row>
    <row r="87" spans="1:147">
      <c r="C87" s="2"/>
      <c r="AR87" s="12">
        <v>10.308295904708675</v>
      </c>
      <c r="AS87" s="12">
        <v>9.5537930435486871</v>
      </c>
      <c r="AU87" s="12">
        <v>30.866097186251352</v>
      </c>
      <c r="AW87" s="12">
        <v>-7.9063394247263048</v>
      </c>
      <c r="AX87" s="12">
        <v>0.88616777684227266</v>
      </c>
      <c r="AY87" s="12">
        <v>4.1086238092618244</v>
      </c>
      <c r="AZ87" s="12">
        <v>4.8003588915119799</v>
      </c>
      <c r="DY87" s="12">
        <v>8.6443987950459054</v>
      </c>
      <c r="DZ87" s="12">
        <v>7.5609431787723391</v>
      </c>
      <c r="EF87" s="12">
        <v>39.410718236059196</v>
      </c>
      <c r="EG87" s="12">
        <v>40.937157881542333</v>
      </c>
      <c r="EP87">
        <v>8.6443987950459054</v>
      </c>
      <c r="EQ87">
        <v>7.5609431787723391</v>
      </c>
    </row>
    <row r="88" spans="1:147">
      <c r="AR88" s="12">
        <v>10.30008818442254</v>
      </c>
      <c r="AS88" s="12">
        <v>8.5006789848633311</v>
      </c>
      <c r="AU88" s="12">
        <v>31.638398234078792</v>
      </c>
      <c r="AW88" s="12">
        <v>14.638738836882936</v>
      </c>
      <c r="AX88" s="12">
        <v>1.2464269637018965</v>
      </c>
      <c r="AY88" s="12">
        <v>-0.35430677857344328</v>
      </c>
      <c r="AZ88" s="12">
        <v>-1.3507176056484438</v>
      </c>
      <c r="DY88" s="12">
        <v>8.7138523052328054</v>
      </c>
      <c r="DZ88" s="12">
        <v>6.6323950729702874</v>
      </c>
      <c r="EF88" s="12">
        <v>17.644903695185366</v>
      </c>
      <c r="EG88" s="12">
        <v>20.489778762540478</v>
      </c>
      <c r="EP88">
        <v>8.7138523052328054</v>
      </c>
      <c r="EQ88">
        <v>6.6323950729702874</v>
      </c>
    </row>
    <row r="89" spans="1:147">
      <c r="A89" s="23" t="s">
        <v>26</v>
      </c>
      <c r="B89" s="23" t="s">
        <v>60</v>
      </c>
      <c r="C89" s="24" t="s">
        <v>27</v>
      </c>
      <c r="AR89" s="12">
        <v>11.884114144776614</v>
      </c>
      <c r="AS89" s="12">
        <v>10.416189521494701</v>
      </c>
      <c r="AU89" s="12">
        <v>31.675728591005459</v>
      </c>
      <c r="AW89" s="12">
        <v>8.3743953216123934</v>
      </c>
      <c r="AX89" s="12">
        <v>0.96104166900736754</v>
      </c>
      <c r="AY89" s="12">
        <v>5.5004436785521582</v>
      </c>
      <c r="AZ89" s="12">
        <v>5.6973962235550957</v>
      </c>
      <c r="DY89" s="12">
        <v>8.8321523581198491</v>
      </c>
      <c r="DZ89" s="12">
        <v>6.724288015890223</v>
      </c>
      <c r="EF89" s="12">
        <v>3.984024697792754</v>
      </c>
      <c r="EG89" s="12">
        <v>5.091435355356011</v>
      </c>
      <c r="EP89">
        <v>8.8321523581198491</v>
      </c>
      <c r="EQ89">
        <v>6.724288015890223</v>
      </c>
    </row>
    <row r="90" spans="1:147">
      <c r="A90" t="s">
        <v>78</v>
      </c>
      <c r="B90">
        <v>21</v>
      </c>
      <c r="C90" s="10">
        <v>-30.875362334777535</v>
      </c>
      <c r="AR90" s="12">
        <v>12.446742677200252</v>
      </c>
      <c r="AS90" s="12">
        <v>11.948422589326114</v>
      </c>
      <c r="AU90" s="12">
        <v>31.070973411004811</v>
      </c>
      <c r="AW90" s="12">
        <v>5.0893405725427554</v>
      </c>
      <c r="AX90" s="12">
        <v>-1.5200042881462705</v>
      </c>
      <c r="AY90" s="12">
        <v>3.1583264507929254</v>
      </c>
      <c r="AZ90" s="12">
        <v>3.5657499816239335</v>
      </c>
      <c r="DY90" s="12">
        <v>8.9325743344838227</v>
      </c>
      <c r="DZ90" s="12">
        <v>7.7349660502763262</v>
      </c>
      <c r="EF90" s="12">
        <v>3.0759295889477345</v>
      </c>
      <c r="EG90" s="12">
        <v>5.125682346822158</v>
      </c>
      <c r="EP90">
        <v>8.9325743344838227</v>
      </c>
      <c r="EQ90">
        <v>7.7349660502763262</v>
      </c>
    </row>
    <row r="91" spans="1:147">
      <c r="A91" t="s">
        <v>80</v>
      </c>
      <c r="B91">
        <v>85</v>
      </c>
      <c r="C91" s="10">
        <v>-18.65689350490678</v>
      </c>
      <c r="AR91" s="12">
        <v>9.1471817583709925</v>
      </c>
      <c r="AS91" s="12">
        <v>10.311194706598137</v>
      </c>
      <c r="AU91" s="12">
        <v>29.377199507155815</v>
      </c>
      <c r="AW91" s="12">
        <v>-32.679425146701249</v>
      </c>
      <c r="AX91" s="12">
        <v>0.62130407797575948</v>
      </c>
      <c r="AY91" s="12">
        <v>0.2397619098124748</v>
      </c>
      <c r="AZ91" s="12">
        <v>1.5157041341212096</v>
      </c>
      <c r="DY91" s="12">
        <v>8.1879120381299852</v>
      </c>
      <c r="DZ91" s="12">
        <v>8.9812694043001287</v>
      </c>
      <c r="EP91">
        <v>8.1879120381299852</v>
      </c>
      <c r="EQ91">
        <v>8.9812694043001287</v>
      </c>
    </row>
    <row r="92" spans="1:147">
      <c r="A92" t="s">
        <v>77</v>
      </c>
      <c r="B92">
        <v>18</v>
      </c>
      <c r="C92" s="10">
        <v>-16.9927152279833</v>
      </c>
      <c r="AR92" s="12">
        <v>4.7496208091998726</v>
      </c>
      <c r="AS92" s="12">
        <v>5.9734553889175812</v>
      </c>
      <c r="AU92" s="12">
        <v>29.876981168679006</v>
      </c>
      <c r="AW92" s="12">
        <v>16.284545107851756</v>
      </c>
      <c r="AX92" s="12">
        <v>9.2490024646167726</v>
      </c>
      <c r="AY92" s="12">
        <v>-4.5821379831785469</v>
      </c>
      <c r="AZ92" s="12">
        <v>-5.2303618048995855</v>
      </c>
      <c r="DY92" s="12">
        <v>4.8938890334558227</v>
      </c>
      <c r="DZ92" s="12">
        <v>6.1151247830921296</v>
      </c>
      <c r="EP92">
        <v>4.8938890334558227</v>
      </c>
      <c r="EQ92">
        <v>6.1151247830921296</v>
      </c>
    </row>
    <row r="93" spans="1:147">
      <c r="A93" t="s">
        <v>79</v>
      </c>
      <c r="B93">
        <v>53</v>
      </c>
      <c r="C93" s="10">
        <v>-13.600266325817689</v>
      </c>
      <c r="AR93" s="12">
        <v>3.9436304058194205</v>
      </c>
      <c r="AS93" s="12">
        <v>5.3056620520150144</v>
      </c>
      <c r="AU93" s="12">
        <v>30.047510201466231</v>
      </c>
      <c r="AW93" s="12">
        <v>18.850377441375677</v>
      </c>
      <c r="AX93" s="12">
        <v>2.5013389198253133</v>
      </c>
      <c r="AY93" s="12">
        <v>4.6353278279902765</v>
      </c>
      <c r="AZ93" s="12">
        <v>4.7113717334155147</v>
      </c>
      <c r="DY93" s="12">
        <v>4.1313974708896195</v>
      </c>
      <c r="DZ93" s="12">
        <v>5.4147511079458699</v>
      </c>
      <c r="EP93">
        <v>4.1313974708896195</v>
      </c>
      <c r="EQ93">
        <v>5.4147511079458699</v>
      </c>
    </row>
    <row r="94" spans="1:147">
      <c r="A94" t="s">
        <v>86</v>
      </c>
      <c r="B94">
        <v>17</v>
      </c>
      <c r="C94" s="10">
        <v>-10.592401029364817</v>
      </c>
    </row>
    <row r="95" spans="1:147">
      <c r="A95" t="s">
        <v>72</v>
      </c>
      <c r="B95">
        <v>3</v>
      </c>
      <c r="C95" s="10">
        <v>-8.2017320427916438</v>
      </c>
    </row>
    <row r="96" spans="1:147">
      <c r="A96" t="s">
        <v>23</v>
      </c>
      <c r="B96">
        <v>9</v>
      </c>
      <c r="C96" s="10">
        <v>-6.665972049754898</v>
      </c>
    </row>
    <row r="97" spans="1:6">
      <c r="A97" t="s">
        <v>81</v>
      </c>
      <c r="B97">
        <v>21</v>
      </c>
      <c r="C97" s="10">
        <v>-0.48988994286056631</v>
      </c>
    </row>
    <row r="98" spans="1:6">
      <c r="A98" t="s">
        <v>76</v>
      </c>
      <c r="B98">
        <v>30</v>
      </c>
      <c r="C98" s="10">
        <v>1.1181009625874205</v>
      </c>
    </row>
    <row r="99" spans="1:6">
      <c r="A99" t="s">
        <v>75</v>
      </c>
      <c r="B99">
        <v>20</v>
      </c>
      <c r="C99" s="10">
        <v>3.5850890286834636</v>
      </c>
    </row>
    <row r="100" spans="1:6">
      <c r="A100" t="s">
        <v>71</v>
      </c>
      <c r="B100">
        <v>23</v>
      </c>
      <c r="C100" s="10">
        <v>6.0643761055729994</v>
      </c>
    </row>
    <row r="101" spans="1:6">
      <c r="A101" t="s">
        <v>74</v>
      </c>
      <c r="B101">
        <v>17</v>
      </c>
      <c r="C101" s="10">
        <v>8.0116779670782243</v>
      </c>
    </row>
    <row r="102" spans="1:6">
      <c r="A102" t="s">
        <v>73</v>
      </c>
      <c r="B102">
        <v>4</v>
      </c>
      <c r="C102" s="10">
        <v>16.533296641429772</v>
      </c>
    </row>
    <row r="103" spans="1:6">
      <c r="A103" t="s">
        <v>25</v>
      </c>
      <c r="B103">
        <v>10</v>
      </c>
      <c r="C103" s="10">
        <v>17.794924776379805</v>
      </c>
    </row>
    <row r="104" spans="1:6">
      <c r="A104" t="s">
        <v>82</v>
      </c>
      <c r="B104">
        <v>12</v>
      </c>
      <c r="C104" s="10">
        <v>18.487044072361659</v>
      </c>
    </row>
    <row r="105" spans="1:6">
      <c r="A105" t="s">
        <v>24</v>
      </c>
      <c r="B105">
        <v>17</v>
      </c>
      <c r="C105" s="10">
        <v>25.010311006784036</v>
      </c>
    </row>
    <row r="106" spans="1:6">
      <c r="A106" t="s">
        <v>22</v>
      </c>
      <c r="B106">
        <v>10</v>
      </c>
      <c r="C106" s="10">
        <v>33.199446092407456</v>
      </c>
    </row>
    <row r="107" spans="1:6">
      <c r="A107" s="6" t="s">
        <v>59</v>
      </c>
      <c r="B107" s="6"/>
      <c r="C107" s="10" t="s">
        <v>59</v>
      </c>
    </row>
    <row r="108" spans="1:6">
      <c r="A108" t="s">
        <v>85</v>
      </c>
      <c r="B108">
        <v>371</v>
      </c>
      <c r="C108" s="10">
        <v>-4.8737507255639079</v>
      </c>
      <c r="D108" s="1"/>
      <c r="E108" s="1"/>
      <c r="F108" s="1"/>
    </row>
    <row r="110" spans="1:6">
      <c r="A110" s="23" t="s">
        <v>26</v>
      </c>
      <c r="B110" s="23" t="s">
        <v>60</v>
      </c>
      <c r="C110" s="24" t="s">
        <v>28</v>
      </c>
    </row>
    <row r="111" spans="1:6">
      <c r="A111" t="s">
        <v>71</v>
      </c>
      <c r="B111">
        <v>23</v>
      </c>
      <c r="C111" s="10">
        <v>-31.949360147061956</v>
      </c>
    </row>
    <row r="112" spans="1:6">
      <c r="A112" t="s">
        <v>72</v>
      </c>
      <c r="B112">
        <v>3</v>
      </c>
      <c r="C112" s="10">
        <v>-25.904605263157897</v>
      </c>
    </row>
    <row r="113" spans="1:3">
      <c r="A113" t="s">
        <v>73</v>
      </c>
      <c r="B113">
        <v>4</v>
      </c>
      <c r="C113" s="10">
        <v>-13.838982130300915</v>
      </c>
    </row>
    <row r="114" spans="1:3">
      <c r="A114" t="s">
        <v>76</v>
      </c>
      <c r="B114">
        <v>30</v>
      </c>
      <c r="C114" s="10">
        <v>-10.016146743429077</v>
      </c>
    </row>
    <row r="115" spans="1:3">
      <c r="A115" t="s">
        <v>77</v>
      </c>
      <c r="B115">
        <v>18</v>
      </c>
      <c r="C115" s="10">
        <v>-9.2627822522220686</v>
      </c>
    </row>
    <row r="116" spans="1:3">
      <c r="A116" t="s">
        <v>81</v>
      </c>
      <c r="B116">
        <v>21</v>
      </c>
      <c r="C116" s="10">
        <v>-9.1919971009397301</v>
      </c>
    </row>
    <row r="117" spans="1:3">
      <c r="A117" t="s">
        <v>79</v>
      </c>
      <c r="B117">
        <v>53</v>
      </c>
      <c r="C117" s="10">
        <v>-9.1358068315034338</v>
      </c>
    </row>
    <row r="118" spans="1:3">
      <c r="A118" t="s">
        <v>25</v>
      </c>
      <c r="B118">
        <v>10</v>
      </c>
      <c r="C118" s="10">
        <v>-5.3891072480009239</v>
      </c>
    </row>
    <row r="119" spans="1:3">
      <c r="A119" t="s">
        <v>22</v>
      </c>
      <c r="B119">
        <v>10</v>
      </c>
      <c r="C119" s="10">
        <v>-3.4192357117010075</v>
      </c>
    </row>
    <row r="120" spans="1:3">
      <c r="A120" t="s">
        <v>74</v>
      </c>
      <c r="B120">
        <v>17</v>
      </c>
      <c r="C120" s="10">
        <v>2.5879301650489239</v>
      </c>
    </row>
    <row r="121" spans="1:3">
      <c r="A121" t="s">
        <v>75</v>
      </c>
      <c r="B121">
        <v>20</v>
      </c>
      <c r="C121" s="10">
        <v>5.8346499821707143</v>
      </c>
    </row>
    <row r="122" spans="1:3">
      <c r="A122" t="s">
        <v>86</v>
      </c>
      <c r="B122">
        <v>17</v>
      </c>
      <c r="C122" s="10">
        <v>7.4693445966334648</v>
      </c>
    </row>
    <row r="123" spans="1:3">
      <c r="A123" t="s">
        <v>82</v>
      </c>
      <c r="B123">
        <v>12</v>
      </c>
      <c r="C123" s="10">
        <v>19.58030454746833</v>
      </c>
    </row>
    <row r="124" spans="1:3">
      <c r="A124" t="s">
        <v>24</v>
      </c>
      <c r="B124">
        <v>17</v>
      </c>
      <c r="C124" s="10">
        <v>23.742348154373751</v>
      </c>
    </row>
    <row r="125" spans="1:3">
      <c r="A125" t="s">
        <v>80</v>
      </c>
      <c r="B125">
        <v>85</v>
      </c>
      <c r="C125" s="10">
        <v>40.781669834381738</v>
      </c>
    </row>
    <row r="126" spans="1:3">
      <c r="A126" t="s">
        <v>78</v>
      </c>
      <c r="B126">
        <v>21</v>
      </c>
      <c r="C126" s="10">
        <v>41.747465970870309</v>
      </c>
    </row>
    <row r="127" spans="1:3">
      <c r="A127" t="s">
        <v>23</v>
      </c>
      <c r="B127">
        <v>9</v>
      </c>
      <c r="C127" s="10">
        <v>186.43101167907326</v>
      </c>
    </row>
    <row r="128" spans="1:3">
      <c r="A128" s="6" t="s">
        <v>59</v>
      </c>
    </row>
    <row r="129" spans="1:3">
      <c r="A129" t="s">
        <v>85</v>
      </c>
      <c r="B129">
        <v>371</v>
      </c>
      <c r="C129" s="10">
        <v>7.2593843094807209</v>
      </c>
    </row>
    <row r="132" spans="1:3">
      <c r="A132" s="23" t="s">
        <v>26</v>
      </c>
      <c r="B132" s="23" t="s">
        <v>60</v>
      </c>
      <c r="C132" s="24" t="s">
        <v>43</v>
      </c>
    </row>
    <row r="133" spans="1:3">
      <c r="A133" t="s">
        <v>80</v>
      </c>
      <c r="B133">
        <v>87</v>
      </c>
      <c r="C133" s="2">
        <v>266.61710640373769</v>
      </c>
    </row>
    <row r="134" spans="1:3">
      <c r="A134" t="s">
        <v>74</v>
      </c>
      <c r="B134">
        <v>18</v>
      </c>
      <c r="C134" s="2">
        <v>151.91899596662049</v>
      </c>
    </row>
    <row r="135" spans="1:3">
      <c r="A135" t="s">
        <v>73</v>
      </c>
      <c r="B135">
        <v>4</v>
      </c>
      <c r="C135" s="2">
        <v>94.349786850614393</v>
      </c>
    </row>
    <row r="136" spans="1:3">
      <c r="A136" t="s">
        <v>23</v>
      </c>
      <c r="B136">
        <v>9</v>
      </c>
      <c r="C136" s="2">
        <v>75.103206845834265</v>
      </c>
    </row>
    <row r="137" spans="1:3">
      <c r="A137" t="s">
        <v>25</v>
      </c>
      <c r="B137">
        <v>12</v>
      </c>
      <c r="C137" s="2">
        <v>67.578568160716983</v>
      </c>
    </row>
    <row r="138" spans="1:3">
      <c r="A138" t="s">
        <v>79</v>
      </c>
      <c r="B138">
        <v>53</v>
      </c>
      <c r="C138" s="2">
        <v>54.099669737304154</v>
      </c>
    </row>
    <row r="139" spans="1:3">
      <c r="A139" t="s">
        <v>75</v>
      </c>
      <c r="B139">
        <v>20</v>
      </c>
      <c r="C139" s="2">
        <v>52.91665833140803</v>
      </c>
    </row>
    <row r="140" spans="1:3">
      <c r="A140" t="s">
        <v>72</v>
      </c>
      <c r="B140">
        <v>3</v>
      </c>
      <c r="C140" s="2">
        <v>38.246558327295311</v>
      </c>
    </row>
    <row r="141" spans="1:3">
      <c r="A141" t="s">
        <v>82</v>
      </c>
      <c r="B141">
        <v>12</v>
      </c>
      <c r="C141" s="2">
        <v>34.374867317738406</v>
      </c>
    </row>
    <row r="142" spans="1:3">
      <c r="A142" t="s">
        <v>77</v>
      </c>
      <c r="B142">
        <v>28</v>
      </c>
      <c r="C142" s="2">
        <v>33.7880161359057</v>
      </c>
    </row>
    <row r="143" spans="1:3">
      <c r="A143" t="s">
        <v>22</v>
      </c>
      <c r="B143">
        <v>10</v>
      </c>
      <c r="C143" s="2">
        <v>33.140595816695892</v>
      </c>
    </row>
    <row r="144" spans="1:3">
      <c r="A144" t="s">
        <v>24</v>
      </c>
      <c r="B144">
        <v>15</v>
      </c>
      <c r="C144" s="2">
        <v>32.98423981613918</v>
      </c>
    </row>
    <row r="145" spans="1:3">
      <c r="A145" t="s">
        <v>76</v>
      </c>
      <c r="B145">
        <v>30</v>
      </c>
      <c r="C145" s="2">
        <v>32.572387046143653</v>
      </c>
    </row>
    <row r="146" spans="1:3">
      <c r="A146" t="s">
        <v>78</v>
      </c>
      <c r="B146">
        <v>21</v>
      </c>
      <c r="C146" s="2">
        <v>29.114427064834665</v>
      </c>
    </row>
    <row r="147" spans="1:3">
      <c r="A147" t="s">
        <v>81</v>
      </c>
      <c r="B147">
        <v>22</v>
      </c>
      <c r="C147" s="2">
        <v>24.428460624714972</v>
      </c>
    </row>
    <row r="148" spans="1:3">
      <c r="A148" t="s">
        <v>86</v>
      </c>
      <c r="B148">
        <v>17</v>
      </c>
      <c r="C148" s="2">
        <v>23.007631904250925</v>
      </c>
    </row>
    <row r="149" spans="1:3">
      <c r="A149" t="s">
        <v>71</v>
      </c>
      <c r="B149">
        <v>22</v>
      </c>
      <c r="C149" s="2">
        <v>14.593411909426933</v>
      </c>
    </row>
    <row r="152" spans="1:3">
      <c r="A152" s="23" t="s">
        <v>26</v>
      </c>
      <c r="B152" s="23" t="s">
        <v>60</v>
      </c>
      <c r="C152" s="24" t="s">
        <v>44</v>
      </c>
    </row>
    <row r="153" spans="1:3">
      <c r="A153" t="s">
        <v>80</v>
      </c>
      <c r="B153">
        <v>87</v>
      </c>
      <c r="C153" s="2">
        <v>25.363969209596405</v>
      </c>
    </row>
    <row r="154" spans="1:3">
      <c r="A154" t="s">
        <v>73</v>
      </c>
      <c r="B154">
        <v>4</v>
      </c>
      <c r="C154" s="2">
        <v>23.458945737489366</v>
      </c>
    </row>
    <row r="155" spans="1:3">
      <c r="A155" t="s">
        <v>23</v>
      </c>
      <c r="B155">
        <v>9</v>
      </c>
      <c r="C155" s="2">
        <v>21.563224059591633</v>
      </c>
    </row>
    <row r="156" spans="1:3">
      <c r="A156" t="s">
        <v>75</v>
      </c>
      <c r="B156">
        <v>20</v>
      </c>
      <c r="C156" s="2">
        <v>6.930835362705233</v>
      </c>
    </row>
    <row r="157" spans="1:3">
      <c r="A157" t="s">
        <v>22</v>
      </c>
      <c r="B157">
        <v>10</v>
      </c>
      <c r="C157" s="2">
        <v>6.0494288697438732</v>
      </c>
    </row>
    <row r="158" spans="1:3">
      <c r="A158" t="s">
        <v>81</v>
      </c>
      <c r="B158">
        <v>22</v>
      </c>
      <c r="C158" s="2">
        <v>3.8964921661546166</v>
      </c>
    </row>
    <row r="159" spans="1:3">
      <c r="A159" t="s">
        <v>77</v>
      </c>
      <c r="B159">
        <v>28</v>
      </c>
      <c r="C159" s="2">
        <v>3.1164556394001024</v>
      </c>
    </row>
    <row r="160" spans="1:3">
      <c r="A160" t="s">
        <v>25</v>
      </c>
      <c r="B160">
        <v>12</v>
      </c>
      <c r="C160" s="2">
        <v>2.36392480535882</v>
      </c>
    </row>
    <row r="161" spans="1:3">
      <c r="A161" t="s">
        <v>79</v>
      </c>
      <c r="B161">
        <v>53</v>
      </c>
      <c r="C161" s="2">
        <v>1.2827685595910696</v>
      </c>
    </row>
    <row r="162" spans="1:3">
      <c r="A162" t="s">
        <v>71</v>
      </c>
      <c r="B162">
        <v>22</v>
      </c>
      <c r="C162" s="2">
        <v>1.0483310773022259</v>
      </c>
    </row>
    <row r="163" spans="1:3">
      <c r="A163" t="s">
        <v>74</v>
      </c>
      <c r="B163">
        <v>18</v>
      </c>
      <c r="C163" s="2">
        <v>0.90954983932661737</v>
      </c>
    </row>
    <row r="164" spans="1:3">
      <c r="A164" t="s">
        <v>72</v>
      </c>
      <c r="B164">
        <v>3</v>
      </c>
      <c r="C164" s="2">
        <v>-0.77631715143359892</v>
      </c>
    </row>
    <row r="165" spans="1:3">
      <c r="A165" t="s">
        <v>24</v>
      </c>
      <c r="B165">
        <v>15</v>
      </c>
      <c r="C165" s="2">
        <v>-2.3156486534263698</v>
      </c>
    </row>
    <row r="166" spans="1:3">
      <c r="A166" t="s">
        <v>82</v>
      </c>
      <c r="B166">
        <v>12</v>
      </c>
      <c r="C166" s="2">
        <v>-2.4145741007365493</v>
      </c>
    </row>
    <row r="167" spans="1:3">
      <c r="A167" t="s">
        <v>78</v>
      </c>
      <c r="B167">
        <v>21</v>
      </c>
      <c r="C167" s="2">
        <v>-3.273649608155107</v>
      </c>
    </row>
    <row r="168" spans="1:3">
      <c r="A168" t="s">
        <v>86</v>
      </c>
      <c r="B168">
        <v>17</v>
      </c>
      <c r="C168" s="2">
        <v>-3.8303538815027149</v>
      </c>
    </row>
    <row r="169" spans="1:3">
      <c r="A169" t="s">
        <v>76</v>
      </c>
      <c r="B169">
        <v>30</v>
      </c>
      <c r="C169" s="2">
        <v>-11.259932230606653</v>
      </c>
    </row>
    <row r="171" spans="1:3">
      <c r="A171" s="227" t="s">
        <v>150</v>
      </c>
      <c r="B171" s="227"/>
      <c r="C171" s="227"/>
    </row>
    <row r="173" spans="1:3">
      <c r="A173" s="23" t="s">
        <v>26</v>
      </c>
      <c r="B173" s="23" t="s">
        <v>60</v>
      </c>
      <c r="C173" s="51" t="s">
        <v>55</v>
      </c>
    </row>
    <row r="174" spans="1:3">
      <c r="A174" t="s">
        <v>25</v>
      </c>
      <c r="B174">
        <v>12</v>
      </c>
      <c r="C174" s="2">
        <v>279.00581052105588</v>
      </c>
    </row>
    <row r="175" spans="1:3">
      <c r="A175" t="s">
        <v>77</v>
      </c>
      <c r="B175">
        <v>26</v>
      </c>
      <c r="C175" s="2">
        <v>306.38996727435301</v>
      </c>
    </row>
    <row r="176" spans="1:3">
      <c r="A176" t="s">
        <v>72</v>
      </c>
      <c r="B176">
        <v>3</v>
      </c>
      <c r="C176" s="2">
        <v>324.39846480314645</v>
      </c>
    </row>
    <row r="177" spans="1:3">
      <c r="A177" t="s">
        <v>71</v>
      </c>
      <c r="B177">
        <v>18</v>
      </c>
      <c r="C177" s="2">
        <v>343.10919760710851</v>
      </c>
    </row>
    <row r="178" spans="1:3">
      <c r="A178" t="s">
        <v>82</v>
      </c>
      <c r="B178">
        <v>11</v>
      </c>
      <c r="C178" s="2">
        <v>344.62712108314776</v>
      </c>
    </row>
    <row r="179" spans="1:3">
      <c r="A179" t="s">
        <v>76</v>
      </c>
      <c r="B179">
        <v>28</v>
      </c>
      <c r="C179" s="2">
        <v>371.53374532917854</v>
      </c>
    </row>
    <row r="180" spans="1:3">
      <c r="A180" t="s">
        <v>74</v>
      </c>
      <c r="B180">
        <v>20</v>
      </c>
      <c r="C180" s="2">
        <v>372.78593426866871</v>
      </c>
    </row>
    <row r="181" spans="1:3">
      <c r="A181" t="s">
        <v>78</v>
      </c>
      <c r="B181">
        <v>18</v>
      </c>
      <c r="C181" s="2">
        <v>381.25050466921471</v>
      </c>
    </row>
    <row r="182" spans="1:3">
      <c r="A182" t="s">
        <v>86</v>
      </c>
      <c r="B182">
        <v>15</v>
      </c>
      <c r="C182" s="2">
        <v>389.24521686514197</v>
      </c>
    </row>
    <row r="183" spans="1:3">
      <c r="A183" t="s">
        <v>22</v>
      </c>
      <c r="B183">
        <v>10</v>
      </c>
      <c r="C183" s="2">
        <v>389.35963452106864</v>
      </c>
    </row>
    <row r="184" spans="1:3">
      <c r="A184" t="s">
        <v>23</v>
      </c>
      <c r="B184">
        <v>9</v>
      </c>
      <c r="C184" s="2">
        <v>405.00494409137957</v>
      </c>
    </row>
    <row r="185" spans="1:3">
      <c r="A185" t="s">
        <v>75</v>
      </c>
      <c r="B185">
        <v>21</v>
      </c>
      <c r="C185" s="2">
        <v>436.62690518739197</v>
      </c>
    </row>
    <row r="186" spans="1:3">
      <c r="A186" t="s">
        <v>81</v>
      </c>
      <c r="B186">
        <v>17</v>
      </c>
      <c r="C186" s="2">
        <v>446.89891498974754</v>
      </c>
    </row>
    <row r="187" spans="1:3">
      <c r="A187" t="s">
        <v>24</v>
      </c>
      <c r="B187">
        <v>13</v>
      </c>
      <c r="C187" s="2">
        <v>491.85850394486283</v>
      </c>
    </row>
    <row r="188" spans="1:3">
      <c r="A188" t="s">
        <v>73</v>
      </c>
      <c r="B188">
        <v>5</v>
      </c>
      <c r="C188" s="2">
        <v>499.25422248460285</v>
      </c>
    </row>
    <row r="189" spans="1:3">
      <c r="A189" t="s">
        <v>80</v>
      </c>
      <c r="B189">
        <v>80</v>
      </c>
      <c r="C189" s="2">
        <v>629.73618968936319</v>
      </c>
    </row>
    <row r="190" spans="1:3">
      <c r="A190" t="s">
        <v>79</v>
      </c>
      <c r="B190">
        <v>54</v>
      </c>
      <c r="C190" s="2">
        <v>860.7061236283547</v>
      </c>
    </row>
    <row r="192" spans="1:3">
      <c r="A192" s="23" t="s">
        <v>26</v>
      </c>
      <c r="B192" s="23" t="s">
        <v>60</v>
      </c>
      <c r="C192" s="24" t="s">
        <v>84</v>
      </c>
    </row>
    <row r="193" spans="1:3">
      <c r="A193" t="s">
        <v>23</v>
      </c>
      <c r="B193">
        <v>9</v>
      </c>
      <c r="C193" s="2">
        <v>51.792574296643259</v>
      </c>
    </row>
    <row r="194" spans="1:3">
      <c r="A194" t="s">
        <v>25</v>
      </c>
      <c r="B194">
        <v>12</v>
      </c>
      <c r="C194" s="2">
        <v>58.915151692909589</v>
      </c>
    </row>
    <row r="195" spans="1:3">
      <c r="A195" t="s">
        <v>77</v>
      </c>
      <c r="B195">
        <v>26</v>
      </c>
      <c r="C195" s="2">
        <v>64.742311301375992</v>
      </c>
    </row>
    <row r="196" spans="1:3">
      <c r="A196" t="s">
        <v>72</v>
      </c>
      <c r="B196">
        <v>3</v>
      </c>
      <c r="C196" s="2">
        <v>65.628294351534905</v>
      </c>
    </row>
    <row r="197" spans="1:3">
      <c r="A197" t="s">
        <v>76</v>
      </c>
      <c r="B197">
        <v>28</v>
      </c>
      <c r="C197" s="2">
        <v>72.068567158606825</v>
      </c>
    </row>
    <row r="198" spans="1:3">
      <c r="A198" t="s">
        <v>24</v>
      </c>
      <c r="B198">
        <v>13</v>
      </c>
      <c r="C198" s="2">
        <v>72.228631417897461</v>
      </c>
    </row>
    <row r="199" spans="1:3">
      <c r="A199" t="s">
        <v>71</v>
      </c>
      <c r="B199">
        <v>18</v>
      </c>
      <c r="C199" s="2">
        <v>83.750008317653197</v>
      </c>
    </row>
    <row r="200" spans="1:3">
      <c r="A200" t="s">
        <v>81</v>
      </c>
      <c r="B200">
        <v>17</v>
      </c>
      <c r="C200" s="2">
        <v>84.257356506765348</v>
      </c>
    </row>
    <row r="201" spans="1:3">
      <c r="A201" t="s">
        <v>86</v>
      </c>
      <c r="B201">
        <v>15</v>
      </c>
      <c r="C201" s="2">
        <v>87.546509413876464</v>
      </c>
    </row>
    <row r="202" spans="1:3">
      <c r="A202" t="s">
        <v>75</v>
      </c>
      <c r="B202">
        <v>21</v>
      </c>
      <c r="C202" s="2">
        <v>92.252549228574949</v>
      </c>
    </row>
    <row r="203" spans="1:3">
      <c r="A203" t="s">
        <v>80</v>
      </c>
      <c r="B203">
        <v>80</v>
      </c>
      <c r="C203" s="2">
        <v>98.294467296283088</v>
      </c>
    </row>
    <row r="204" spans="1:3">
      <c r="A204" t="s">
        <v>74</v>
      </c>
      <c r="B204">
        <v>20</v>
      </c>
      <c r="C204" s="2">
        <v>98.604816165832318</v>
      </c>
    </row>
    <row r="205" spans="1:3">
      <c r="A205" t="s">
        <v>78</v>
      </c>
      <c r="B205">
        <v>18</v>
      </c>
      <c r="C205" s="2">
        <v>102.11838779130271</v>
      </c>
    </row>
    <row r="206" spans="1:3">
      <c r="A206" t="s">
        <v>22</v>
      </c>
      <c r="B206">
        <v>10</v>
      </c>
      <c r="C206" s="2">
        <v>111.75542084548609</v>
      </c>
    </row>
    <row r="207" spans="1:3">
      <c r="A207" t="s">
        <v>73</v>
      </c>
      <c r="B207">
        <v>5</v>
      </c>
      <c r="C207" s="2">
        <v>135.63226668530211</v>
      </c>
    </row>
    <row r="208" spans="1:3">
      <c r="A208" t="s">
        <v>79</v>
      </c>
      <c r="B208">
        <v>54</v>
      </c>
      <c r="C208" s="2">
        <v>171.60534427553509</v>
      </c>
    </row>
    <row r="209" spans="1:3">
      <c r="A209" t="s">
        <v>82</v>
      </c>
      <c r="B209">
        <v>11</v>
      </c>
      <c r="C209" s="2">
        <v>188.86156120046024</v>
      </c>
    </row>
  </sheetData>
  <mergeCells count="23">
    <mergeCell ref="EM3:EQ3"/>
    <mergeCell ref="DV3:DZ3"/>
    <mergeCell ref="EC3:EG3"/>
    <mergeCell ref="CQ3:DA3"/>
    <mergeCell ref="DC3:DM3"/>
    <mergeCell ref="DP3:DS3"/>
    <mergeCell ref="EI3:EK3"/>
    <mergeCell ref="ES3:EZ3"/>
    <mergeCell ref="FB3:FI3"/>
    <mergeCell ref="FK3:FR3"/>
    <mergeCell ref="A5:C5"/>
    <mergeCell ref="A171:C171"/>
    <mergeCell ref="BO3:BW3"/>
    <mergeCell ref="BY3:CC3"/>
    <mergeCell ref="CE3:CO3"/>
    <mergeCell ref="A3:C3"/>
    <mergeCell ref="AO3:AS3"/>
    <mergeCell ref="AW3:AZ3"/>
    <mergeCell ref="BB3:BI3"/>
    <mergeCell ref="P3:V3"/>
    <mergeCell ref="X3:AD3"/>
    <mergeCell ref="G3:N3"/>
    <mergeCell ref="AF3:AL3"/>
  </mergeCells>
  <conditionalFormatting sqref="U5:U24">
    <cfRule type="cellIs" dxfId="122" priority="135" stopIfTrue="1" operator="lessThan">
      <formula>1</formula>
    </cfRule>
    <cfRule type="cellIs" dxfId="121" priority="136" stopIfTrue="1" operator="greaterThan">
      <formula>10</formula>
    </cfRule>
  </conditionalFormatting>
  <conditionalFormatting sqref="AC5:AC24">
    <cfRule type="cellIs" dxfId="120" priority="133" stopIfTrue="1" operator="lessThan">
      <formula>1</formula>
    </cfRule>
    <cfRule type="cellIs" dxfId="119" priority="134" stopIfTrue="1" operator="greaterThan">
      <formula>10</formula>
    </cfRule>
  </conditionalFormatting>
  <conditionalFormatting sqref="AC25:AC26">
    <cfRule type="cellIs" dxfId="118" priority="131" stopIfTrue="1" operator="lessThan">
      <formula>1</formula>
    </cfRule>
    <cfRule type="cellIs" dxfId="117" priority="132" stopIfTrue="1" operator="greaterThan">
      <formula>10</formula>
    </cfRule>
  </conditionalFormatting>
  <conditionalFormatting sqref="U25">
    <cfRule type="cellIs" dxfId="116" priority="129" stopIfTrue="1" operator="lessThan">
      <formula>1</formula>
    </cfRule>
    <cfRule type="cellIs" dxfId="115" priority="130" stopIfTrue="1" operator="greaterThan">
      <formula>10</formula>
    </cfRule>
  </conditionalFormatting>
  <conditionalFormatting sqref="U26">
    <cfRule type="cellIs" dxfId="114" priority="127" stopIfTrue="1" operator="lessThan">
      <formula>1</formula>
    </cfRule>
    <cfRule type="cellIs" dxfId="113" priority="128" stopIfTrue="1" operator="greaterThan">
      <formula>10</formula>
    </cfRule>
  </conditionalFormatting>
  <conditionalFormatting sqref="AK5:AK26">
    <cfRule type="cellIs" dxfId="112" priority="123" stopIfTrue="1" operator="lessThan">
      <formula>1</formula>
    </cfRule>
    <cfRule type="cellIs" dxfId="111" priority="124" stopIfTrue="1" operator="greaterThan">
      <formula>10</formula>
    </cfRule>
  </conditionalFormatting>
  <conditionalFormatting sqref="U27">
    <cfRule type="cellIs" dxfId="110" priority="115" stopIfTrue="1" operator="lessThan">
      <formula>1</formula>
    </cfRule>
    <cfRule type="cellIs" dxfId="109" priority="116" stopIfTrue="1" operator="greaterThan">
      <formula>10</formula>
    </cfRule>
  </conditionalFormatting>
  <conditionalFormatting sqref="AK27">
    <cfRule type="cellIs" dxfId="108" priority="113" stopIfTrue="1" operator="lessThan">
      <formula>1</formula>
    </cfRule>
    <cfRule type="cellIs" dxfId="107" priority="114" stopIfTrue="1" operator="greaterThan">
      <formula>10</formula>
    </cfRule>
  </conditionalFormatting>
  <conditionalFormatting sqref="AC27">
    <cfRule type="cellIs" dxfId="106" priority="117" stopIfTrue="1" operator="lessThan">
      <formula>1</formula>
    </cfRule>
    <cfRule type="cellIs" dxfId="105" priority="118" stopIfTrue="1" operator="greaterThan">
      <formula>10</formula>
    </cfRule>
  </conditionalFormatting>
  <conditionalFormatting sqref="AK28:AK31">
    <cfRule type="cellIs" dxfId="104" priority="101" stopIfTrue="1" operator="lessThan">
      <formula>1</formula>
    </cfRule>
    <cfRule type="cellIs" dxfId="103" priority="102" stopIfTrue="1" operator="greaterThan">
      <formula>10</formula>
    </cfRule>
  </conditionalFormatting>
  <conditionalFormatting sqref="U28:U31">
    <cfRule type="cellIs" dxfId="102" priority="103" stopIfTrue="1" operator="lessThan">
      <formula>1</formula>
    </cfRule>
    <cfRule type="cellIs" dxfId="101" priority="104" stopIfTrue="1" operator="greaterThan">
      <formula>10</formula>
    </cfRule>
  </conditionalFormatting>
  <conditionalFormatting sqref="AC28:AC31">
    <cfRule type="cellIs" dxfId="100" priority="105" stopIfTrue="1" operator="lessThan">
      <formula>1</formula>
    </cfRule>
    <cfRule type="cellIs" dxfId="99" priority="106" stopIfTrue="1" operator="greaterThan">
      <formula>10</formula>
    </cfRule>
  </conditionalFormatting>
  <conditionalFormatting sqref="AK32">
    <cfRule type="cellIs" dxfId="98" priority="95" stopIfTrue="1" operator="lessThan">
      <formula>1</formula>
    </cfRule>
    <cfRule type="cellIs" dxfId="97" priority="96" stopIfTrue="1" operator="greaterThan">
      <formula>10</formula>
    </cfRule>
  </conditionalFormatting>
  <conditionalFormatting sqref="U32">
    <cfRule type="cellIs" dxfId="96" priority="97" stopIfTrue="1" operator="lessThan">
      <formula>1</formula>
    </cfRule>
    <cfRule type="cellIs" dxfId="95" priority="98" stopIfTrue="1" operator="greaterThan">
      <formula>10</formula>
    </cfRule>
  </conditionalFormatting>
  <conditionalFormatting sqref="AC32">
    <cfRule type="cellIs" dxfId="94" priority="99" stopIfTrue="1" operator="lessThan">
      <formula>1</formula>
    </cfRule>
    <cfRule type="cellIs" dxfId="93" priority="100" stopIfTrue="1" operator="greaterThan">
      <formula>10</formula>
    </cfRule>
  </conditionalFormatting>
  <conditionalFormatting sqref="U33">
    <cfRule type="cellIs" dxfId="92" priority="85" stopIfTrue="1" operator="lessThan">
      <formula>1</formula>
    </cfRule>
    <cfRule type="cellIs" dxfId="91" priority="86" stopIfTrue="1" operator="greaterThan">
      <formula>10</formula>
    </cfRule>
  </conditionalFormatting>
  <conditionalFormatting sqref="AK33">
    <cfRule type="cellIs" dxfId="90" priority="83" stopIfTrue="1" operator="lessThan">
      <formula>1</formula>
    </cfRule>
    <cfRule type="cellIs" dxfId="89" priority="84" stopIfTrue="1" operator="greaterThan">
      <formula>10</formula>
    </cfRule>
  </conditionalFormatting>
  <conditionalFormatting sqref="AC33">
    <cfRule type="cellIs" dxfId="88" priority="87" stopIfTrue="1" operator="lessThan">
      <formula>1</formula>
    </cfRule>
    <cfRule type="cellIs" dxfId="87" priority="88" stopIfTrue="1" operator="greaterThan">
      <formula>10</formula>
    </cfRule>
  </conditionalFormatting>
  <conditionalFormatting sqref="U34">
    <cfRule type="cellIs" dxfId="86" priority="79" stopIfTrue="1" operator="lessThan">
      <formula>1</formula>
    </cfRule>
    <cfRule type="cellIs" dxfId="85" priority="80" stopIfTrue="1" operator="greaterThan">
      <formula>10</formula>
    </cfRule>
  </conditionalFormatting>
  <conditionalFormatting sqref="AK34">
    <cfRule type="cellIs" dxfId="84" priority="77" stopIfTrue="1" operator="lessThan">
      <formula>1</formula>
    </cfRule>
    <cfRule type="cellIs" dxfId="83" priority="78" stopIfTrue="1" operator="greaterThan">
      <formula>10</formula>
    </cfRule>
  </conditionalFormatting>
  <conditionalFormatting sqref="AC34">
    <cfRule type="cellIs" dxfId="82" priority="81" stopIfTrue="1" operator="lessThan">
      <formula>1</formula>
    </cfRule>
    <cfRule type="cellIs" dxfId="81" priority="82" stopIfTrue="1" operator="greaterThan">
      <formula>10</formula>
    </cfRule>
  </conditionalFormatting>
  <conditionalFormatting sqref="U35">
    <cfRule type="cellIs" dxfId="80" priority="73" stopIfTrue="1" operator="lessThan">
      <formula>1</formula>
    </cfRule>
    <cfRule type="cellIs" dxfId="79" priority="74" stopIfTrue="1" operator="greaterThan">
      <formula>10</formula>
    </cfRule>
  </conditionalFormatting>
  <conditionalFormatting sqref="AK35">
    <cfRule type="cellIs" dxfId="78" priority="71" stopIfTrue="1" operator="lessThan">
      <formula>1</formula>
    </cfRule>
    <cfRule type="cellIs" dxfId="77" priority="72" stopIfTrue="1" operator="greaterThan">
      <formula>10</formula>
    </cfRule>
  </conditionalFormatting>
  <conditionalFormatting sqref="AC35">
    <cfRule type="cellIs" dxfId="76" priority="75" stopIfTrue="1" operator="lessThan">
      <formula>1</formula>
    </cfRule>
    <cfRule type="cellIs" dxfId="75" priority="76" stopIfTrue="1" operator="greaterThan">
      <formula>10</formula>
    </cfRule>
  </conditionalFormatting>
  <conditionalFormatting sqref="U36">
    <cfRule type="cellIs" dxfId="74" priority="67" stopIfTrue="1" operator="lessThan">
      <formula>1</formula>
    </cfRule>
    <cfRule type="cellIs" dxfId="73" priority="68" stopIfTrue="1" operator="greaterThan">
      <formula>10</formula>
    </cfRule>
  </conditionalFormatting>
  <conditionalFormatting sqref="AK36">
    <cfRule type="cellIs" dxfId="72" priority="65" stopIfTrue="1" operator="lessThan">
      <formula>1</formula>
    </cfRule>
    <cfRule type="cellIs" dxfId="71" priority="66" stopIfTrue="1" operator="greaterThan">
      <formula>10</formula>
    </cfRule>
  </conditionalFormatting>
  <conditionalFormatting sqref="AC36">
    <cfRule type="cellIs" dxfId="70" priority="69" stopIfTrue="1" operator="lessThan">
      <formula>1</formula>
    </cfRule>
    <cfRule type="cellIs" dxfId="69" priority="70" stopIfTrue="1" operator="greaterThan">
      <formula>10</formula>
    </cfRule>
  </conditionalFormatting>
  <conditionalFormatting sqref="U37">
    <cfRule type="cellIs" dxfId="68" priority="61" stopIfTrue="1" operator="lessThan">
      <formula>1</formula>
    </cfRule>
    <cfRule type="cellIs" dxfId="67" priority="62" stopIfTrue="1" operator="greaterThan">
      <formula>10</formula>
    </cfRule>
  </conditionalFormatting>
  <conditionalFormatting sqref="AK37">
    <cfRule type="cellIs" dxfId="66" priority="59" stopIfTrue="1" operator="lessThan">
      <formula>1</formula>
    </cfRule>
    <cfRule type="cellIs" dxfId="65" priority="60" stopIfTrue="1" operator="greaterThan">
      <formula>10</formula>
    </cfRule>
  </conditionalFormatting>
  <conditionalFormatting sqref="AC37">
    <cfRule type="cellIs" dxfId="64" priority="63" stopIfTrue="1" operator="lessThan">
      <formula>1</formula>
    </cfRule>
    <cfRule type="cellIs" dxfId="63" priority="64" stopIfTrue="1" operator="greaterThan">
      <formula>10</formula>
    </cfRule>
  </conditionalFormatting>
  <conditionalFormatting sqref="U38">
    <cfRule type="cellIs" dxfId="62" priority="57" stopIfTrue="1" operator="lessThan">
      <formula>1</formula>
    </cfRule>
    <cfRule type="cellIs" dxfId="61" priority="58" stopIfTrue="1" operator="greaterThan">
      <formula>10</formula>
    </cfRule>
  </conditionalFormatting>
  <conditionalFormatting sqref="AK38">
    <cfRule type="cellIs" dxfId="60" priority="53" stopIfTrue="1" operator="lessThan">
      <formula>1</formula>
    </cfRule>
    <cfRule type="cellIs" dxfId="59" priority="54" stopIfTrue="1" operator="greaterThan">
      <formula>10</formula>
    </cfRule>
  </conditionalFormatting>
  <conditionalFormatting sqref="AC38">
    <cfRule type="cellIs" dxfId="58" priority="55" stopIfTrue="1" operator="lessThan">
      <formula>1</formula>
    </cfRule>
    <cfRule type="cellIs" dxfId="57" priority="56" stopIfTrue="1" operator="greaterThan">
      <formula>10</formula>
    </cfRule>
  </conditionalFormatting>
  <conditionalFormatting sqref="U39">
    <cfRule type="cellIs" dxfId="56" priority="21" stopIfTrue="1" operator="lessThan">
      <formula>1</formula>
    </cfRule>
    <cfRule type="cellIs" dxfId="55" priority="22" stopIfTrue="1" operator="greaterThan">
      <formula>10</formula>
    </cfRule>
  </conditionalFormatting>
  <conditionalFormatting sqref="AK39">
    <cfRule type="cellIs" dxfId="54" priority="17" stopIfTrue="1" operator="lessThan">
      <formula>1</formula>
    </cfRule>
    <cfRule type="cellIs" dxfId="53" priority="18" stopIfTrue="1" operator="greaterThan">
      <formula>10</formula>
    </cfRule>
  </conditionalFormatting>
  <conditionalFormatting sqref="AC39">
    <cfRule type="cellIs" dxfId="52" priority="19" stopIfTrue="1" operator="lessThan">
      <formula>1</formula>
    </cfRule>
    <cfRule type="cellIs" dxfId="51" priority="20" stopIfTrue="1" operator="greaterThan">
      <formula>10</formula>
    </cfRule>
  </conditionalFormatting>
  <conditionalFormatting sqref="U40">
    <cfRule type="cellIs" dxfId="50" priority="15" stopIfTrue="1" operator="lessThan">
      <formula>1</formula>
    </cfRule>
    <cfRule type="cellIs" dxfId="49" priority="16" stopIfTrue="1" operator="greaterThan">
      <formula>10</formula>
    </cfRule>
  </conditionalFormatting>
  <conditionalFormatting sqref="AK40">
    <cfRule type="cellIs" dxfId="48" priority="11" stopIfTrue="1" operator="lessThan">
      <formula>1</formula>
    </cfRule>
    <cfRule type="cellIs" dxfId="47" priority="12" stopIfTrue="1" operator="greaterThan">
      <formula>10</formula>
    </cfRule>
  </conditionalFormatting>
  <conditionalFormatting sqref="AC40">
    <cfRule type="cellIs" dxfId="46" priority="13" stopIfTrue="1" operator="lessThan">
      <formula>1</formula>
    </cfRule>
    <cfRule type="cellIs" dxfId="45" priority="14" stopIfTrue="1" operator="greaterThan">
      <formula>10</formula>
    </cfRule>
  </conditionalFormatting>
  <conditionalFormatting sqref="AK41">
    <cfRule type="cellIs" dxfId="44" priority="5" stopIfTrue="1" operator="lessThan">
      <formula>1</formula>
    </cfRule>
    <cfRule type="cellIs" dxfId="43" priority="6" stopIfTrue="1" operator="greaterThan">
      <formula>10</formula>
    </cfRule>
  </conditionalFormatting>
  <conditionalFormatting sqref="AC41">
    <cfRule type="cellIs" dxfId="42" priority="7" stopIfTrue="1" operator="lessThan">
      <formula>1</formula>
    </cfRule>
    <cfRule type="cellIs" dxfId="41" priority="8" stopIfTrue="1" operator="greaterThan">
      <formula>10</formula>
    </cfRule>
  </conditionalFormatting>
  <conditionalFormatting sqref="AK42">
    <cfRule type="cellIs" dxfId="40" priority="1" stopIfTrue="1" operator="lessThan">
      <formula>1</formula>
    </cfRule>
    <cfRule type="cellIs" dxfId="39" priority="2" stopIfTrue="1" operator="greaterThan">
      <formula>10</formula>
    </cfRule>
  </conditionalFormatting>
  <conditionalFormatting sqref="AC42">
    <cfRule type="cellIs" dxfId="38" priority="3" stopIfTrue="1" operator="lessThan">
      <formula>1</formula>
    </cfRule>
    <cfRule type="cellIs" dxfId="37" priority="4" stopIfTrue="1" operator="greaterThan">
      <formula>10</formula>
    </cfRule>
  </conditionalFormatting>
  <pageMargins left="0.75" right="0.24" top="0.5" bottom="0.17" header="0.5" footer="0.17"/>
  <pageSetup scale="13" orientation="landscape" r:id="rId1"/>
  <headerFooter alignWithMargins="0"/>
  <drawing r:id="rId2"/>
  <legacyDrawing r:id="rId3"/>
  <controls>
    <mc:AlternateContent xmlns:mc="http://schemas.openxmlformats.org/markup-compatibility/2006">
      <mc:Choice Requires="x14">
        <control shapeId="35841" r:id="rId4" name="CheckBoxInterpolatedData">
          <controlPr defaultSize="0" autoLine="0" r:id="rId5">
            <anchor moveWithCells="1">
              <from>
                <xdr:col>0</xdr:col>
                <xdr:colOff>0</xdr:colOff>
                <xdr:row>0</xdr:row>
                <xdr:rowOff>9525</xdr:rowOff>
              </from>
              <to>
                <xdr:col>6</xdr:col>
                <xdr:colOff>209550</xdr:colOff>
                <xdr:row>0</xdr:row>
                <xdr:rowOff>47625</xdr:rowOff>
              </to>
            </anchor>
          </controlPr>
        </control>
      </mc:Choice>
      <mc:Fallback>
        <control shapeId="35841" r:id="rId4" name="CheckBoxInterpolatedData"/>
      </mc:Fallback>
    </mc:AlternateContent>
  </control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LeverageStats">
    <pageSetUpPr fitToPage="1"/>
  </sheetPr>
  <dimension ref="A1:HV210"/>
  <sheetViews>
    <sheetView topLeftCell="D1" zoomScale="85" zoomScaleNormal="85" workbookViewId="0">
      <pane ySplit="5" topLeftCell="A65" activePane="bottomLeft" state="frozen"/>
      <selection activeCell="T77" activeCellId="1" sqref="O57 T77"/>
      <selection pane="bottomLeft" activeCell="W91" sqref="W91"/>
    </sheetView>
  </sheetViews>
  <sheetFormatPr defaultRowHeight="12.75"/>
  <cols>
    <col min="1" max="1" width="18.7109375" bestFit="1" customWidth="1"/>
    <col min="2" max="2" width="10.85546875" bestFit="1" customWidth="1"/>
    <col min="3" max="3" width="51.5703125" style="10" bestFit="1" customWidth="1"/>
    <col min="4" max="4" width="4.140625" style="165" bestFit="1" customWidth="1"/>
    <col min="5" max="5" width="11.85546875" style="11" customWidth="1"/>
    <col min="6" max="6" width="10.85546875" style="2" bestFit="1" customWidth="1"/>
    <col min="7" max="7" width="9.28515625" style="2" bestFit="1" customWidth="1"/>
    <col min="8" max="8" width="9.42578125" style="2" bestFit="1" customWidth="1"/>
    <col min="9" max="9" width="9.28515625" style="2" customWidth="1"/>
    <col min="10" max="19" width="8.140625" style="12" customWidth="1"/>
    <col min="20" max="20" width="1.42578125" style="12" customWidth="1"/>
    <col min="21" max="21" width="10.28515625" style="14" bestFit="1" customWidth="1"/>
    <col min="22" max="22" width="6" style="2" customWidth="1"/>
    <col min="23" max="23" width="7.5703125" style="2" customWidth="1"/>
    <col min="24" max="24" width="5.28515625" style="13" customWidth="1"/>
    <col min="25" max="25" width="10.28515625" style="11" bestFit="1" customWidth="1"/>
    <col min="26" max="26" width="7.140625" style="2" customWidth="1"/>
    <col min="27" max="27" width="7.7109375" style="2" bestFit="1" customWidth="1"/>
    <col min="28" max="28" width="9.42578125" style="2" bestFit="1" customWidth="1"/>
    <col min="29" max="29" width="5.85546875" style="2" customWidth="1"/>
    <col min="30" max="30" width="5.85546875" style="10" customWidth="1"/>
    <col min="31" max="31" width="5.85546875" style="14" customWidth="1"/>
    <col min="32" max="33" width="9.85546875" style="2" customWidth="1"/>
    <col min="34" max="34" width="16.28515625" style="2" bestFit="1" customWidth="1"/>
    <col min="35" max="35" width="16.42578125" style="2" bestFit="1" customWidth="1"/>
    <col min="36" max="36" width="5.28515625" style="13" customWidth="1"/>
    <col min="37" max="37" width="5.85546875" style="13" customWidth="1"/>
    <col min="38" max="42" width="5.85546875" style="12" customWidth="1"/>
    <col min="43" max="43" width="1.85546875" style="12" customWidth="1"/>
    <col min="44" max="44" width="5.85546875" style="12" customWidth="1"/>
    <col min="45" max="45" width="2.140625" style="12" customWidth="1"/>
    <col min="46" max="49" width="5.85546875" style="12" customWidth="1"/>
    <col min="50" max="50" width="2.140625" style="12" customWidth="1"/>
    <col min="51" max="51" width="10.28515625" style="14" bestFit="1" customWidth="1"/>
    <col min="52" max="52" width="5.85546875" style="2" customWidth="1"/>
    <col min="53" max="53" width="9.42578125" bestFit="1" customWidth="1"/>
    <col min="54" max="55" width="7.5703125" customWidth="1"/>
    <col min="56" max="58" width="5.85546875" customWidth="1"/>
    <col min="59" max="59" width="2.140625" customWidth="1"/>
    <col min="60" max="60" width="10.28515625" style="22" bestFit="1" customWidth="1"/>
    <col min="61" max="61" width="5.85546875" customWidth="1"/>
    <col min="62" max="62" width="5.85546875" style="12" customWidth="1"/>
    <col min="63" max="63" width="1.85546875" customWidth="1"/>
    <col min="64" max="64" width="10.28515625" style="22" bestFit="1" customWidth="1"/>
    <col min="65" max="65" width="5.85546875" customWidth="1"/>
    <col min="66" max="69" width="8.85546875" style="2" customWidth="1"/>
    <col min="70" max="72" width="5.85546875" style="12" customWidth="1"/>
    <col min="73" max="73" width="5.85546875" customWidth="1"/>
    <col min="74" max="74" width="10.5703125" style="22" customWidth="1"/>
    <col min="75" max="75" width="5.85546875" customWidth="1"/>
    <col min="76" max="76" width="9.28515625" style="2" customWidth="1"/>
    <col min="77" max="77" width="7.42578125" style="2" customWidth="1"/>
    <col min="78" max="78" width="5.85546875" style="12" customWidth="1"/>
    <col min="79" max="79" width="1.85546875" customWidth="1"/>
    <col min="80" max="80" width="10.28515625" style="22" bestFit="1" customWidth="1"/>
    <col min="81" max="81" width="5.85546875" customWidth="1"/>
    <col min="82" max="82" width="8.28515625" style="2" customWidth="1"/>
    <col min="83" max="83" width="9.28515625" style="2" customWidth="1"/>
    <col min="84" max="84" width="8" style="2" customWidth="1"/>
    <col min="85" max="86" width="5.85546875" style="12" customWidth="1"/>
    <col min="87" max="87" width="2.140625" customWidth="1"/>
    <col min="88" max="88" width="10.28515625" style="22" bestFit="1" customWidth="1"/>
    <col min="89" max="89" width="5.85546875" customWidth="1"/>
    <col min="90" max="90" width="5.85546875" style="12" customWidth="1"/>
    <col min="91" max="91" width="1.7109375" customWidth="1"/>
    <col min="92" max="92" width="10.28515625" style="22" bestFit="1" customWidth="1"/>
    <col min="93" max="93" width="5.85546875" customWidth="1"/>
    <col min="94" max="94" width="8.42578125" customWidth="1"/>
    <col min="95" max="95" width="9.28515625" customWidth="1"/>
    <col min="96" max="96" width="8.42578125" customWidth="1"/>
    <col min="97" max="98" width="5.85546875" customWidth="1"/>
    <col min="99" max="99" width="2.140625" customWidth="1"/>
    <col min="100" max="100" width="10.28515625" style="22" bestFit="1" customWidth="1"/>
    <col min="101" max="102" width="5.85546875" customWidth="1"/>
    <col min="103" max="103" width="1.5703125" customWidth="1"/>
    <col min="104" max="104" width="10.28515625" style="22" bestFit="1" customWidth="1"/>
    <col min="105" max="105" width="6.140625" customWidth="1"/>
    <col min="106" max="106" width="7.42578125" style="2" customWidth="1"/>
    <col min="107" max="107" width="7.7109375" style="2" customWidth="1"/>
    <col min="108" max="108" width="6.85546875" style="2" customWidth="1"/>
    <col min="109" max="110" width="5.85546875" style="12" customWidth="1"/>
    <col min="111" max="111" width="2.140625" customWidth="1"/>
    <col min="112" max="112" width="10.28515625" style="22" bestFit="1" customWidth="1"/>
    <col min="113" max="113" width="5.85546875" customWidth="1"/>
    <col min="114" max="114" width="5.85546875" style="12" customWidth="1"/>
    <col min="115" max="115" width="1.7109375" customWidth="1"/>
    <col min="116" max="116" width="2.140625" customWidth="1"/>
    <col min="117" max="117" width="10.28515625" style="22" bestFit="1" customWidth="1"/>
    <col min="118" max="118" width="5.85546875" customWidth="1"/>
    <col min="119" max="120" width="5.85546875" style="12" customWidth="1"/>
    <col min="122" max="122" width="10.28515625" style="22" bestFit="1" customWidth="1"/>
    <col min="123" max="123" width="5.85546875" style="13" customWidth="1"/>
    <col min="124" max="129" width="5.85546875" style="12" customWidth="1"/>
    <col min="130" max="130" width="10.28515625" style="22" bestFit="1" customWidth="1"/>
    <col min="131" max="131" width="5.85546875" style="2" customWidth="1"/>
    <col min="132" max="136" width="5.85546875" customWidth="1"/>
    <col min="137" max="137" width="6.140625" customWidth="1"/>
    <col min="138" max="138" width="10.28515625" style="22" bestFit="1" customWidth="1"/>
    <col min="139" max="139" width="10.85546875" style="13" customWidth="1"/>
    <col min="140" max="140" width="27.7109375" style="12" customWidth="1"/>
    <col min="141" max="141" width="23.85546875" style="12" customWidth="1"/>
    <col min="142" max="142" width="28.140625" style="12" customWidth="1"/>
    <col min="143" max="143" width="25.5703125" style="12" customWidth="1"/>
    <col min="145" max="145" width="10.28515625" style="22" bestFit="1" customWidth="1"/>
    <col min="146" max="146" width="10.85546875" customWidth="1"/>
    <col min="147" max="148" width="12.28515625" customWidth="1"/>
    <col min="149" max="149" width="17.85546875" customWidth="1"/>
    <col min="150" max="150" width="26.140625" customWidth="1"/>
    <col min="151" max="151" width="26.42578125" customWidth="1"/>
    <col min="152" max="152" width="24" customWidth="1"/>
    <col min="153" max="153" width="24.140625" customWidth="1"/>
    <col min="154" max="154" width="2.42578125" customWidth="1"/>
    <col min="155" max="155" width="10.28515625" style="22" customWidth="1"/>
    <col min="156" max="156" width="10.85546875" customWidth="1"/>
    <col min="157" max="157" width="13.5703125" customWidth="1"/>
    <col min="158" max="158" width="15.28515625" customWidth="1"/>
    <col min="159" max="159" width="23.7109375" customWidth="1"/>
    <col min="160" max="160" width="12.85546875" customWidth="1"/>
    <col min="161" max="161" width="13.140625" customWidth="1"/>
    <col min="162" max="162" width="9.140625" customWidth="1"/>
    <col min="163" max="163" width="10.28515625" style="22" bestFit="1" customWidth="1"/>
    <col min="164" max="164" width="10.85546875" customWidth="1"/>
    <col min="165" max="165" width="9.28515625" customWidth="1"/>
    <col min="166" max="166" width="9.42578125" customWidth="1"/>
    <col min="167" max="167" width="17.85546875" customWidth="1"/>
    <col min="168" max="168" width="28" customWidth="1"/>
    <col min="169" max="169" width="28.28515625" customWidth="1"/>
    <col min="170" max="170" width="9.140625" customWidth="1"/>
    <col min="171" max="171" width="10.28515625" style="22" bestFit="1" customWidth="1"/>
    <col min="172" max="172" width="10.85546875" customWidth="1"/>
    <col min="173" max="173" width="13.5703125" customWidth="1"/>
    <col min="174" max="174" width="15.28515625" customWidth="1"/>
    <col min="175" max="175" width="23.7109375" customWidth="1"/>
    <col min="176" max="176" width="12.85546875" customWidth="1"/>
    <col min="177" max="177" width="13.140625" customWidth="1"/>
    <col min="179" max="179" width="10.28515625" style="22" bestFit="1" customWidth="1"/>
    <col min="180" max="180" width="10.85546875" customWidth="1"/>
    <col min="181" max="181" width="13.5703125" style="2" customWidth="1"/>
    <col min="182" max="182" width="9.28515625" style="2" customWidth="1"/>
    <col min="183" max="183" width="15.42578125" style="10" customWidth="1"/>
    <col min="185" max="185" width="10.28515625" style="22" bestFit="1" customWidth="1"/>
    <col min="186" max="186" width="10.85546875" customWidth="1"/>
    <col min="187" max="187" width="9.28515625" style="2" customWidth="1"/>
    <col min="188" max="188" width="17" style="2" customWidth="1"/>
    <col min="189" max="189" width="13.85546875" style="10" customWidth="1"/>
    <col min="191" max="191" width="10.28515625" style="22" bestFit="1" customWidth="1"/>
    <col min="192" max="192" width="10.85546875" customWidth="1"/>
    <col min="193" max="193" width="9.28515625" style="2" customWidth="1"/>
    <col min="194" max="194" width="9.42578125" style="2" customWidth="1"/>
    <col min="195" max="195" width="17.85546875" style="2" customWidth="1"/>
    <col min="196" max="196" width="31.28515625" style="12" customWidth="1"/>
    <col min="197" max="197" width="31.5703125" style="12" customWidth="1"/>
    <col min="198" max="198" width="29" style="12" customWidth="1"/>
    <col min="199" max="199" width="30" style="12" customWidth="1"/>
    <col min="201" max="201" width="10.28515625" style="22" customWidth="1"/>
    <col min="202" max="202" width="10.85546875" customWidth="1"/>
    <col min="203" max="203" width="10.28515625" style="2" customWidth="1"/>
    <col min="205" max="205" width="10.28515625" style="22" bestFit="1" customWidth="1"/>
    <col min="206" max="206" width="10.85546875" customWidth="1"/>
    <col min="207" max="208" width="7.42578125" style="2" bestFit="1" customWidth="1"/>
    <col min="209" max="209" width="6.7109375" bestFit="1" customWidth="1"/>
    <col min="210" max="210" width="10.42578125" bestFit="1" customWidth="1"/>
    <col min="211" max="211" width="9" bestFit="1" customWidth="1"/>
    <col min="212" max="212" width="10.7109375" bestFit="1" customWidth="1"/>
    <col min="214" max="214" width="10.28515625" style="22" bestFit="1" customWidth="1"/>
    <col min="215" max="215" width="10.85546875" bestFit="1" customWidth="1"/>
    <col min="216" max="216" width="14.7109375" style="2" bestFit="1" customWidth="1"/>
    <col min="217" max="217" width="12.5703125" style="2" bestFit="1" customWidth="1"/>
    <col min="218" max="218" width="9.42578125" style="213" bestFit="1" customWidth="1"/>
    <col min="220" max="220" width="10.28515625" style="22" bestFit="1" customWidth="1"/>
    <col min="222" max="222" width="10.28515625" style="2" bestFit="1" customWidth="1"/>
    <col min="223" max="223" width="11.7109375" style="2" bestFit="1" customWidth="1"/>
    <col min="224" max="224" width="9.28515625" style="10" bestFit="1" customWidth="1"/>
    <col min="226" max="226" width="10.28515625" style="22" bestFit="1" customWidth="1"/>
    <col min="228" max="228" width="10.28515625" style="2" bestFit="1" customWidth="1"/>
    <col min="229" max="229" width="11.7109375" style="2" bestFit="1" customWidth="1"/>
    <col min="230" max="230" width="9.28515625" style="10" bestFit="1" customWidth="1"/>
  </cols>
  <sheetData>
    <row r="1" spans="1:230" ht="18">
      <c r="A1" s="9"/>
      <c r="B1" s="9"/>
      <c r="E1" s="126" t="s">
        <v>162</v>
      </c>
      <c r="I1" s="12"/>
      <c r="AD1" s="196">
        <v>10</v>
      </c>
      <c r="AE1" s="196">
        <v>10</v>
      </c>
      <c r="AH1" s="196">
        <v>10</v>
      </c>
      <c r="AI1" s="196">
        <v>10</v>
      </c>
      <c r="AK1" s="209"/>
      <c r="AL1" s="210"/>
      <c r="AM1" s="210"/>
      <c r="AN1" s="210"/>
      <c r="AO1" s="210"/>
      <c r="AP1" s="210"/>
      <c r="DE1" s="197">
        <v>30</v>
      </c>
      <c r="DF1" s="197">
        <v>200</v>
      </c>
      <c r="DJ1" s="197">
        <v>80</v>
      </c>
      <c r="EA1" s="207"/>
      <c r="EB1" s="208"/>
      <c r="EC1" s="208"/>
      <c r="ED1" s="208"/>
      <c r="EE1" s="208"/>
      <c r="EF1" s="208"/>
    </row>
    <row r="2" spans="1:230" ht="18">
      <c r="A2" s="9"/>
      <c r="B2" s="9"/>
      <c r="E2" s="126"/>
      <c r="I2" s="12"/>
      <c r="U2" s="14">
        <v>43161</v>
      </c>
      <c r="V2" s="65">
        <v>325.1941752054214</v>
      </c>
      <c r="AD2" s="196">
        <v>0</v>
      </c>
      <c r="AE2" s="196">
        <v>0</v>
      </c>
      <c r="AH2" s="196">
        <v>0</v>
      </c>
      <c r="AI2" s="196">
        <v>0</v>
      </c>
      <c r="DE2" s="197">
        <v>0</v>
      </c>
      <c r="DF2" s="197">
        <v>0</v>
      </c>
      <c r="DJ2" s="197">
        <v>-80</v>
      </c>
    </row>
    <row r="3" spans="1:230">
      <c r="E3" s="14"/>
      <c r="AD3" s="54" t="str">
        <f>'Sector Charts'!$H$1&amp;" Leverage Ratio"</f>
        <v>Technology Leverage Ratio</v>
      </c>
      <c r="AE3" s="54" t="str">
        <f>'Sector Charts'!$H$1&amp;" Coverage Ratio"</f>
        <v>Technology Coverage Ratio</v>
      </c>
      <c r="AG3" s="54" t="str">
        <f>'Sector Charts'!$H$1&amp;" Spread per turn of Leverage"</f>
        <v>Technology Spread per turn of Leverage</v>
      </c>
      <c r="AH3" s="54"/>
      <c r="AI3" s="54"/>
      <c r="DE3" s="54" t="str">
        <f>'Sector Charts'!$H$1</f>
        <v>Technology</v>
      </c>
      <c r="DF3" s="54" t="str">
        <f>'Sector Charts'!$H$1</f>
        <v>Technology</v>
      </c>
      <c r="DJ3" s="54" t="str">
        <f>'Sector Charts'!$H$1</f>
        <v>Technology</v>
      </c>
    </row>
    <row r="4" spans="1:230">
      <c r="A4" s="228" t="s">
        <v>51</v>
      </c>
      <c r="B4" s="228"/>
      <c r="C4" s="228"/>
      <c r="E4" s="221" t="s">
        <v>49</v>
      </c>
      <c r="F4" s="221"/>
      <c r="G4" s="221"/>
      <c r="H4" s="221"/>
      <c r="I4" s="221"/>
      <c r="J4" s="221"/>
      <c r="K4" s="221"/>
      <c r="L4" s="221"/>
      <c r="M4" s="221"/>
      <c r="N4" s="221"/>
      <c r="O4" s="221"/>
      <c r="P4" s="221"/>
      <c r="Q4" s="221"/>
      <c r="R4" s="221"/>
      <c r="S4" s="221"/>
      <c r="T4" s="221"/>
      <c r="U4" s="221"/>
      <c r="V4" s="221"/>
      <c r="W4" s="221"/>
      <c r="X4" s="36"/>
      <c r="Y4" s="229" t="s">
        <v>157</v>
      </c>
      <c r="Z4" s="229"/>
      <c r="AA4" s="229"/>
      <c r="AB4" s="229"/>
      <c r="AC4" s="229"/>
      <c r="AD4" s="229"/>
      <c r="AE4" s="229"/>
      <c r="AF4" s="229"/>
      <c r="AG4" s="229"/>
      <c r="AH4" s="173"/>
      <c r="AI4" s="173"/>
      <c r="AJ4" s="36"/>
      <c r="AK4" s="222" t="s">
        <v>46</v>
      </c>
      <c r="AL4" s="222"/>
      <c r="AM4" s="222"/>
      <c r="AN4" s="222"/>
      <c r="AO4" s="222"/>
      <c r="AP4" s="160"/>
      <c r="AQ4" s="36"/>
      <c r="AR4" s="34" t="s">
        <v>50</v>
      </c>
      <c r="AT4" s="222" t="s">
        <v>47</v>
      </c>
      <c r="AU4" s="222"/>
      <c r="AV4" s="222"/>
      <c r="AW4" s="222"/>
      <c r="AY4" s="221" t="s">
        <v>54</v>
      </c>
      <c r="AZ4" s="221"/>
      <c r="BA4" s="221"/>
      <c r="BB4" s="221"/>
      <c r="BC4" s="221"/>
      <c r="BD4" s="221"/>
      <c r="BE4" s="221"/>
      <c r="BF4" s="221"/>
      <c r="BG4" s="128"/>
      <c r="BH4" s="218"/>
      <c r="BI4" s="128"/>
      <c r="BJ4" s="128"/>
      <c r="BL4" s="221" t="s">
        <v>19</v>
      </c>
      <c r="BM4" s="221"/>
      <c r="BN4" s="221"/>
      <c r="BO4" s="221"/>
      <c r="BP4" s="221"/>
      <c r="BQ4" s="221"/>
      <c r="BR4" s="221"/>
      <c r="BS4" s="221"/>
      <c r="BT4" s="221"/>
      <c r="BV4" s="221" t="s">
        <v>18</v>
      </c>
      <c r="BW4" s="221"/>
      <c r="BX4" s="221"/>
      <c r="BY4" s="221"/>
      <c r="BZ4" s="221"/>
      <c r="CB4" s="221" t="s">
        <v>39</v>
      </c>
      <c r="CC4" s="221"/>
      <c r="CD4" s="221"/>
      <c r="CE4" s="221"/>
      <c r="CF4" s="221"/>
      <c r="CG4" s="221"/>
      <c r="CH4" s="221"/>
      <c r="CI4" s="221"/>
      <c r="CJ4" s="221"/>
      <c r="CK4" s="221"/>
      <c r="CL4" s="221"/>
      <c r="CN4" s="221" t="s">
        <v>106</v>
      </c>
      <c r="CO4" s="221"/>
      <c r="CP4" s="221"/>
      <c r="CQ4" s="221"/>
      <c r="CR4" s="221"/>
      <c r="CS4" s="221"/>
      <c r="CT4" s="221"/>
      <c r="CU4" s="221"/>
      <c r="CV4" s="221"/>
      <c r="CW4" s="221"/>
      <c r="CX4" s="221"/>
      <c r="CZ4" s="221" t="s">
        <v>0</v>
      </c>
      <c r="DA4" s="221"/>
      <c r="DB4" s="221"/>
      <c r="DC4" s="221"/>
      <c r="DD4" s="221"/>
      <c r="DE4" s="221"/>
      <c r="DF4" s="221"/>
      <c r="DG4" s="221"/>
      <c r="DH4" s="221"/>
      <c r="DI4" s="221"/>
      <c r="DJ4" s="221"/>
      <c r="DL4" s="129"/>
      <c r="DM4" s="221" t="s">
        <v>172</v>
      </c>
      <c r="DN4" s="221"/>
      <c r="DO4" s="221"/>
      <c r="DP4" s="221"/>
      <c r="DS4" s="222" t="s">
        <v>175</v>
      </c>
      <c r="DT4" s="222"/>
      <c r="DU4" s="222"/>
      <c r="DV4" s="222"/>
      <c r="DW4" s="222"/>
      <c r="DX4" s="222"/>
      <c r="DY4"/>
      <c r="EA4" s="229" t="s">
        <v>352</v>
      </c>
      <c r="EB4" s="229"/>
      <c r="EC4" s="229"/>
      <c r="ED4" s="229"/>
      <c r="EE4" s="229"/>
      <c r="EF4" s="229"/>
      <c r="EG4" s="22"/>
      <c r="EI4" s="222" t="s">
        <v>176</v>
      </c>
      <c r="EJ4" s="222"/>
      <c r="EK4" s="222"/>
      <c r="EL4" s="222"/>
      <c r="EM4" s="222"/>
      <c r="EO4" s="221" t="s">
        <v>320</v>
      </c>
      <c r="EP4" s="221"/>
      <c r="EQ4" s="221"/>
      <c r="ER4" s="221"/>
      <c r="ES4" s="221"/>
      <c r="ET4" s="221"/>
      <c r="EU4" s="221"/>
      <c r="EV4" s="172"/>
      <c r="EW4" s="172"/>
      <c r="EY4" s="221" t="s">
        <v>321</v>
      </c>
      <c r="EZ4" s="221"/>
      <c r="FA4" s="221"/>
      <c r="FB4" s="221"/>
      <c r="FC4" s="221"/>
      <c r="FD4" s="221"/>
      <c r="FE4" s="221"/>
      <c r="FG4" s="221" t="s">
        <v>339</v>
      </c>
      <c r="FH4" s="221"/>
      <c r="FI4" s="221"/>
      <c r="FJ4" s="221"/>
      <c r="FK4" s="221"/>
      <c r="FL4" s="221"/>
      <c r="FM4" s="221"/>
      <c r="FO4" s="221" t="s">
        <v>340</v>
      </c>
      <c r="FP4" s="221"/>
      <c r="FQ4" s="221"/>
      <c r="FR4" s="221"/>
      <c r="FS4" s="221"/>
      <c r="FT4" s="221"/>
      <c r="FU4" s="221"/>
      <c r="FW4" s="222" t="s">
        <v>315</v>
      </c>
      <c r="FX4" s="222"/>
      <c r="FY4" s="222"/>
      <c r="FZ4" s="222"/>
      <c r="GA4" s="222"/>
      <c r="GC4" s="222" t="s">
        <v>319</v>
      </c>
      <c r="GD4" s="222"/>
      <c r="GE4" s="222"/>
      <c r="GF4" s="222"/>
      <c r="GG4" s="222"/>
      <c r="GI4" s="221" t="s">
        <v>346</v>
      </c>
      <c r="GJ4" s="221"/>
      <c r="GK4" s="221"/>
      <c r="GL4" s="221"/>
      <c r="GM4" s="221"/>
      <c r="GN4" s="221"/>
      <c r="GO4" s="221"/>
      <c r="GP4" s="221"/>
      <c r="GQ4" s="221"/>
      <c r="GS4" s="221" t="s">
        <v>376</v>
      </c>
      <c r="GT4" s="221"/>
      <c r="GU4" s="221"/>
      <c r="HF4" s="222" t="s">
        <v>387</v>
      </c>
      <c r="HG4" s="222"/>
      <c r="HH4" s="222"/>
      <c r="HI4" s="222"/>
      <c r="HJ4" s="222"/>
      <c r="HL4" s="222" t="s">
        <v>390</v>
      </c>
      <c r="HM4" s="222"/>
      <c r="HN4" s="222"/>
      <c r="HO4" s="222"/>
      <c r="HP4" s="222"/>
      <c r="HR4" s="222" t="s">
        <v>391</v>
      </c>
      <c r="HS4" s="222"/>
      <c r="HT4" s="222"/>
      <c r="HU4" s="222"/>
      <c r="HV4" s="222"/>
    </row>
    <row r="5" spans="1:230">
      <c r="A5" s="1"/>
      <c r="B5" s="1"/>
      <c r="C5" s="14"/>
      <c r="E5" s="25" t="s">
        <v>69</v>
      </c>
      <c r="F5" s="7" t="s">
        <v>60</v>
      </c>
      <c r="G5" s="26" t="s">
        <v>101</v>
      </c>
      <c r="H5" s="26" t="s">
        <v>102</v>
      </c>
      <c r="I5" s="26" t="s">
        <v>103</v>
      </c>
      <c r="J5" s="33" t="s">
        <v>29</v>
      </c>
      <c r="K5" s="33" t="s">
        <v>30</v>
      </c>
      <c r="L5" s="33" t="s">
        <v>8</v>
      </c>
      <c r="M5" s="33" t="s">
        <v>9</v>
      </c>
      <c r="N5" s="33" t="s">
        <v>10</v>
      </c>
      <c r="O5" s="33" t="s">
        <v>11</v>
      </c>
      <c r="P5" s="33" t="s">
        <v>29</v>
      </c>
      <c r="Q5" s="33" t="s">
        <v>30</v>
      </c>
      <c r="R5" s="138" t="s">
        <v>300</v>
      </c>
      <c r="S5" s="138" t="s">
        <v>301</v>
      </c>
      <c r="T5" s="37"/>
      <c r="U5" s="64" t="s">
        <v>69</v>
      </c>
      <c r="V5" s="26" t="s">
        <v>38</v>
      </c>
      <c r="W5" s="26" t="s">
        <v>64</v>
      </c>
      <c r="X5" s="35"/>
      <c r="Y5" s="25" t="s">
        <v>69</v>
      </c>
      <c r="Z5" s="7" t="s">
        <v>60</v>
      </c>
      <c r="AA5" s="26" t="s">
        <v>101</v>
      </c>
      <c r="AB5" s="26" t="s">
        <v>102</v>
      </c>
      <c r="AC5" s="26" t="s">
        <v>103</v>
      </c>
      <c r="AD5" s="27" t="s">
        <v>61</v>
      </c>
      <c r="AE5" s="25" t="s">
        <v>62</v>
      </c>
      <c r="AF5" s="26" t="s">
        <v>38</v>
      </c>
      <c r="AG5" s="26" t="s">
        <v>64</v>
      </c>
      <c r="AH5" s="195" t="s">
        <v>326</v>
      </c>
      <c r="AI5" s="195" t="s">
        <v>327</v>
      </c>
      <c r="AJ5" s="35"/>
      <c r="AK5" s="33" t="s">
        <v>60</v>
      </c>
      <c r="AL5" s="200" t="s">
        <v>385</v>
      </c>
      <c r="AM5" s="39" t="s">
        <v>53</v>
      </c>
      <c r="AN5" s="200" t="s">
        <v>386</v>
      </c>
      <c r="AO5" s="39" t="s">
        <v>67</v>
      </c>
      <c r="AP5" s="138" t="s">
        <v>310</v>
      </c>
      <c r="AQ5" s="37"/>
      <c r="AR5" s="33" t="s">
        <v>68</v>
      </c>
      <c r="AS5" s="15"/>
      <c r="AT5" s="39" t="s">
        <v>4</v>
      </c>
      <c r="AU5" s="39" t="s">
        <v>5</v>
      </c>
      <c r="AV5" s="39" t="s">
        <v>6</v>
      </c>
      <c r="AW5" s="33" t="s">
        <v>7</v>
      </c>
      <c r="AX5" s="15"/>
      <c r="AY5" s="25" t="s">
        <v>69</v>
      </c>
      <c r="AZ5" s="7" t="s">
        <v>60</v>
      </c>
      <c r="BA5" s="26" t="s">
        <v>87</v>
      </c>
      <c r="BB5" s="26" t="s">
        <v>88</v>
      </c>
      <c r="BC5" s="26" t="s">
        <v>104</v>
      </c>
      <c r="BD5" s="28" t="s">
        <v>90</v>
      </c>
      <c r="BE5" s="28" t="s">
        <v>91</v>
      </c>
      <c r="BF5" s="28" t="s">
        <v>52</v>
      </c>
      <c r="BH5" s="38" t="s">
        <v>45</v>
      </c>
      <c r="BI5" s="45" t="s">
        <v>60</v>
      </c>
      <c r="BJ5" s="39" t="s">
        <v>170</v>
      </c>
      <c r="BL5" s="25" t="s">
        <v>69</v>
      </c>
      <c r="BM5" s="45" t="s">
        <v>60</v>
      </c>
      <c r="BN5" s="7" t="s">
        <v>96</v>
      </c>
      <c r="BO5" s="7" t="s">
        <v>97</v>
      </c>
      <c r="BP5" s="7" t="s">
        <v>89</v>
      </c>
      <c r="BQ5" s="7" t="s">
        <v>92</v>
      </c>
      <c r="BR5" s="33" t="s">
        <v>93</v>
      </c>
      <c r="BS5" s="33" t="s">
        <v>94</v>
      </c>
      <c r="BT5" s="33" t="s">
        <v>95</v>
      </c>
      <c r="BV5" s="38" t="s">
        <v>69</v>
      </c>
      <c r="BW5" s="46" t="s">
        <v>60</v>
      </c>
      <c r="BX5" s="7" t="s">
        <v>92</v>
      </c>
      <c r="BY5" s="7" t="s">
        <v>16</v>
      </c>
      <c r="BZ5" s="33" t="s">
        <v>17</v>
      </c>
      <c r="CB5" s="38" t="s">
        <v>69</v>
      </c>
      <c r="CC5" s="46" t="s">
        <v>60</v>
      </c>
      <c r="CD5" s="7" t="s">
        <v>40</v>
      </c>
      <c r="CE5" s="7" t="s">
        <v>41</v>
      </c>
      <c r="CF5" s="7" t="s">
        <v>42</v>
      </c>
      <c r="CG5" s="33" t="s">
        <v>110</v>
      </c>
      <c r="CH5" s="33" t="s">
        <v>111</v>
      </c>
      <c r="CJ5" s="38" t="s">
        <v>45</v>
      </c>
      <c r="CK5" s="45" t="s">
        <v>60</v>
      </c>
      <c r="CL5" s="39" t="s">
        <v>3</v>
      </c>
      <c r="CN5" s="38" t="s">
        <v>69</v>
      </c>
      <c r="CO5" s="46" t="s">
        <v>60</v>
      </c>
      <c r="CP5" s="7" t="s">
        <v>40</v>
      </c>
      <c r="CQ5" s="7" t="s">
        <v>41</v>
      </c>
      <c r="CR5" s="7" t="s">
        <v>42</v>
      </c>
      <c r="CS5" s="33" t="s">
        <v>107</v>
      </c>
      <c r="CT5" s="33" t="s">
        <v>108</v>
      </c>
      <c r="CV5" s="38" t="s">
        <v>45</v>
      </c>
      <c r="CW5" s="45" t="s">
        <v>60</v>
      </c>
      <c r="CX5" s="39" t="s">
        <v>109</v>
      </c>
      <c r="CZ5" s="38" t="s">
        <v>69</v>
      </c>
      <c r="DA5" s="46" t="s">
        <v>60</v>
      </c>
      <c r="DB5" s="7" t="s">
        <v>40</v>
      </c>
      <c r="DC5" s="7" t="s">
        <v>41</v>
      </c>
      <c r="DD5" s="7" t="s">
        <v>42</v>
      </c>
      <c r="DE5" s="33" t="s">
        <v>1</v>
      </c>
      <c r="DF5" s="33" t="s">
        <v>2</v>
      </c>
      <c r="DH5" s="38" t="s">
        <v>45</v>
      </c>
      <c r="DI5" s="45" t="s">
        <v>60</v>
      </c>
      <c r="DJ5" s="39" t="s">
        <v>48</v>
      </c>
      <c r="DM5" s="38" t="s">
        <v>45</v>
      </c>
      <c r="DN5" s="45" t="s">
        <v>60</v>
      </c>
      <c r="DO5" s="39" t="s">
        <v>170</v>
      </c>
      <c r="DP5" s="39" t="s">
        <v>171</v>
      </c>
      <c r="DR5" s="22" t="s">
        <v>174</v>
      </c>
      <c r="DS5" s="205" t="s">
        <v>60</v>
      </c>
      <c r="DT5" s="206" t="s">
        <v>335</v>
      </c>
      <c r="DU5" s="206" t="s">
        <v>336</v>
      </c>
      <c r="DV5" s="206" t="s">
        <v>338</v>
      </c>
      <c r="DW5" s="206" t="s">
        <v>337</v>
      </c>
      <c r="DX5" s="205" t="s">
        <v>334</v>
      </c>
      <c r="DY5"/>
      <c r="DZ5" s="22" t="s">
        <v>174</v>
      </c>
      <c r="EA5" s="7" t="s">
        <v>60</v>
      </c>
      <c r="EB5" s="205" t="s">
        <v>353</v>
      </c>
      <c r="EC5" s="205" t="s">
        <v>354</v>
      </c>
      <c r="ED5" s="205" t="s">
        <v>355</v>
      </c>
      <c r="EE5" s="205" t="s">
        <v>356</v>
      </c>
      <c r="EF5" s="39" t="s">
        <v>357</v>
      </c>
      <c r="EG5" s="22"/>
      <c r="EH5" s="22" t="s">
        <v>174</v>
      </c>
      <c r="EI5" s="33" t="s">
        <v>60</v>
      </c>
      <c r="EJ5" s="39" t="s">
        <v>65</v>
      </c>
      <c r="EK5" s="39" t="s">
        <v>53</v>
      </c>
      <c r="EL5" s="39" t="s">
        <v>66</v>
      </c>
      <c r="EM5" s="39" t="s">
        <v>67</v>
      </c>
      <c r="EO5" s="25" t="s">
        <v>69</v>
      </c>
      <c r="EP5" s="7" t="s">
        <v>60</v>
      </c>
      <c r="EQ5" s="26" t="s">
        <v>101</v>
      </c>
      <c r="ER5" s="26" t="s">
        <v>102</v>
      </c>
      <c r="ES5" s="26" t="s">
        <v>103</v>
      </c>
      <c r="ET5" s="138" t="s">
        <v>330</v>
      </c>
      <c r="EU5" s="138" t="s">
        <v>331</v>
      </c>
      <c r="EV5" s="138" t="s">
        <v>332</v>
      </c>
      <c r="EW5" s="138" t="s">
        <v>333</v>
      </c>
      <c r="EY5" s="25" t="s">
        <v>69</v>
      </c>
      <c r="EZ5" s="26" t="s">
        <v>60</v>
      </c>
      <c r="FA5" s="26" t="s">
        <v>312</v>
      </c>
      <c r="FB5" s="26" t="s">
        <v>20</v>
      </c>
      <c r="FC5" s="26" t="s">
        <v>21</v>
      </c>
      <c r="FD5" s="26" t="s">
        <v>61</v>
      </c>
      <c r="FE5" s="26" t="s">
        <v>62</v>
      </c>
      <c r="FG5" s="25" t="s">
        <v>69</v>
      </c>
      <c r="FH5" s="7" t="s">
        <v>60</v>
      </c>
      <c r="FI5" s="26" t="s">
        <v>101</v>
      </c>
      <c r="FJ5" s="26" t="s">
        <v>102</v>
      </c>
      <c r="FK5" s="26" t="s">
        <v>103</v>
      </c>
      <c r="FL5" s="138" t="s">
        <v>341</v>
      </c>
      <c r="FM5" s="138" t="s">
        <v>342</v>
      </c>
      <c r="FO5" s="25" t="s">
        <v>69</v>
      </c>
      <c r="FP5" s="7" t="s">
        <v>60</v>
      </c>
      <c r="FQ5" s="26" t="s">
        <v>312</v>
      </c>
      <c r="FR5" s="26" t="s">
        <v>20</v>
      </c>
      <c r="FS5" s="26" t="s">
        <v>21</v>
      </c>
      <c r="FT5" s="26" t="s">
        <v>61</v>
      </c>
      <c r="FU5" s="26" t="s">
        <v>62</v>
      </c>
      <c r="FW5" s="64" t="s">
        <v>69</v>
      </c>
      <c r="FX5" s="7" t="s">
        <v>60</v>
      </c>
      <c r="FY5" s="7" t="s">
        <v>312</v>
      </c>
      <c r="FZ5" s="7" t="s">
        <v>313</v>
      </c>
      <c r="GA5" s="7" t="s">
        <v>314</v>
      </c>
      <c r="GC5" s="64" t="s">
        <v>69</v>
      </c>
      <c r="GD5" s="7" t="s">
        <v>60</v>
      </c>
      <c r="GE5" s="7" t="s">
        <v>313</v>
      </c>
      <c r="GF5" s="7" t="s">
        <v>317</v>
      </c>
      <c r="GG5" s="7" t="s">
        <v>318</v>
      </c>
      <c r="GI5" s="25" t="s">
        <v>69</v>
      </c>
      <c r="GJ5" s="7" t="s">
        <v>60</v>
      </c>
      <c r="GK5" s="7" t="s">
        <v>101</v>
      </c>
      <c r="GL5" s="7" t="s">
        <v>102</v>
      </c>
      <c r="GM5" s="7" t="s">
        <v>103</v>
      </c>
      <c r="GN5" s="33" t="s">
        <v>347</v>
      </c>
      <c r="GO5" s="33" t="s">
        <v>348</v>
      </c>
      <c r="GP5" s="33" t="s">
        <v>349</v>
      </c>
      <c r="GQ5" s="33" t="s">
        <v>350</v>
      </c>
      <c r="GS5" s="25" t="s">
        <v>69</v>
      </c>
      <c r="GT5" s="7" t="s">
        <v>60</v>
      </c>
      <c r="GU5" s="7" t="s">
        <v>373</v>
      </c>
      <c r="GW5" s="22" t="s">
        <v>69</v>
      </c>
      <c r="GX5" t="s">
        <v>60</v>
      </c>
      <c r="GY5" s="85" t="s">
        <v>378</v>
      </c>
      <c r="GZ5" s="85" t="s">
        <v>39</v>
      </c>
      <c r="HA5" s="53" t="s">
        <v>377</v>
      </c>
      <c r="HB5" s="85" t="s">
        <v>380</v>
      </c>
      <c r="HC5" s="53" t="s">
        <v>381</v>
      </c>
      <c r="HD5" s="53" t="s">
        <v>379</v>
      </c>
      <c r="HF5" s="64" t="s">
        <v>69</v>
      </c>
      <c r="HG5" s="7" t="s">
        <v>60</v>
      </c>
      <c r="HH5" s="7" t="s">
        <v>344</v>
      </c>
      <c r="HI5" s="7" t="s">
        <v>388</v>
      </c>
      <c r="HJ5" s="214" t="s">
        <v>389</v>
      </c>
      <c r="HL5" s="64" t="s">
        <v>69</v>
      </c>
      <c r="HM5" s="7" t="s">
        <v>60</v>
      </c>
      <c r="HN5" s="7" t="s">
        <v>344</v>
      </c>
      <c r="HO5" s="7" t="s">
        <v>388</v>
      </c>
      <c r="HP5" s="7" t="s">
        <v>392</v>
      </c>
      <c r="HR5" s="64" t="s">
        <v>69</v>
      </c>
      <c r="HS5" s="7" t="s">
        <v>60</v>
      </c>
      <c r="HT5" s="7" t="s">
        <v>344</v>
      </c>
      <c r="HU5" s="7" t="s">
        <v>388</v>
      </c>
      <c r="HV5" s="7" t="s">
        <v>393</v>
      </c>
    </row>
    <row r="6" spans="1:230">
      <c r="A6" s="227" t="s">
        <v>151</v>
      </c>
      <c r="B6" s="227"/>
      <c r="C6" s="227"/>
      <c r="D6" s="166">
        <v>146</v>
      </c>
      <c r="E6" s="11">
        <v>35885</v>
      </c>
      <c r="F6" s="2">
        <v>145</v>
      </c>
      <c r="G6" s="2">
        <v>123350.55716234446</v>
      </c>
      <c r="H6" s="2">
        <v>33597.526090025902</v>
      </c>
      <c r="I6" s="2">
        <v>11133.459049940109</v>
      </c>
      <c r="J6" s="12">
        <v>3.6714178547498335</v>
      </c>
      <c r="K6" s="12">
        <v>3.0177077886864492</v>
      </c>
      <c r="L6" s="96">
        <v>3.6891545533221999</v>
      </c>
      <c r="M6" s="12">
        <v>3.0048815290101594</v>
      </c>
      <c r="P6" s="12">
        <f>J6</f>
        <v>3.6714178547498335</v>
      </c>
      <c r="Q6" s="12">
        <f>K6</f>
        <v>3.0177077886864492</v>
      </c>
      <c r="U6" s="14">
        <v>35885</v>
      </c>
      <c r="V6" s="2">
        <v>233.31994435160874</v>
      </c>
      <c r="W6" s="2">
        <f t="shared" ref="W6:W51" si="0">V6/P6</f>
        <v>63.550364895065016</v>
      </c>
      <c r="Y6" s="11">
        <f ca="1">VLOOKUP($E6,INDIRECT(VLOOKUP('Sector Charts'!$H$1,'Sector Charts'!$A$159:$B$175,2,FALSE) &amp; "1"),MATCH(Y$5,$Y$5:$AG$5,0),FALSE)</f>
        <v>35885</v>
      </c>
      <c r="Z6" s="2">
        <f ca="1">VLOOKUP($E6,INDIRECT(VLOOKUP('Sector Charts'!$H$1,'Sector Charts'!$A$159:$B$175,2,FALSE) &amp; "1"),MATCH(Z$5,$Y$5:$AG$5,0),FALSE)</f>
        <v>5</v>
      </c>
      <c r="AA6" s="2">
        <f ca="1">VLOOKUP($E6,INDIRECT(VLOOKUP('Sector Charts'!$H$1,'Sector Charts'!$A$159:$B$175,2,FALSE) &amp; "1"),MATCH(AA$5,$Y$5:$AG$5,0),FALSE)</f>
        <v>1728.9411315917969</v>
      </c>
      <c r="AB6" s="2">
        <f ca="1">VLOOKUP($E6,INDIRECT(VLOOKUP('Sector Charts'!$H$1,'Sector Charts'!$A$159:$B$175,2,FALSE) &amp; "1"),MATCH(AB$5,$Y$5:$AG$5,0),FALSE)</f>
        <v>2898.2600650787354</v>
      </c>
      <c r="AC6" s="2">
        <f ca="1">VLOOKUP($E6,INDIRECT(VLOOKUP('Sector Charts'!$H$1,'Sector Charts'!$A$159:$B$175,2,FALSE) &amp; "1"),MATCH(AC$5,$Y$5:$AG$5,0),FALSE)</f>
        <v>540.99600219726563</v>
      </c>
      <c r="AD6" s="12">
        <f ca="1">IF(OR(VLOOKUP($E6,INDIRECT(VLOOKUP('Sector Charts'!$H$1,'Sector Charts'!$A$159:$B$175,2,FALSE) &amp; "1"),MATCH(AD$5,$Y$5:$AI$5,0),FALSE)&gt;AD$1,VLOOKUP($E6,INDIRECT(VLOOKUP('Sector Charts'!$H$1,'Sector Charts'!$A$159:$B$175,2,FALSE) &amp; "1"),MATCH(AD$5,$Y$5:$AI$5,0),FALSE)&lt;AD$2),NA(),VLOOKUP($E6,INDIRECT(VLOOKUP('Sector Charts'!$H$1,'Sector Charts'!$A$159:$B$175,2,FALSE) &amp; "1"),MATCH(AD$5,$Y$5:$AI$5,0),FALSE))</f>
        <v>0.59654451041985002</v>
      </c>
      <c r="AE6" s="12">
        <f ca="1">IF(OR(VLOOKUP($E6,INDIRECT(VLOOKUP('Sector Charts'!$H$1,'Sector Charts'!$A$159:$B$175,2,FALSE) &amp; "1"),MATCH(AE$5,$Y$5:$AI$5,0),FALSE)&gt;AE$1,VLOOKUP($E6,INDIRECT(VLOOKUP('Sector Charts'!$H$1,'Sector Charts'!$A$159:$B$175,2,FALSE) &amp; "1"),MATCH(AE$5,$Y$5:$AI$5,0),FALSE)&lt;AE$2),NA(),VLOOKUP($E6,INDIRECT(VLOOKUP('Sector Charts'!$H$1,'Sector Charts'!$A$159:$B$175,2,FALSE) &amp; "1"),MATCH(AE$5,$Y$5:$AI$5,0),FALSE))</f>
        <v>5.3572670653893866</v>
      </c>
      <c r="AF6" s="2">
        <f ca="1">VLOOKUP($E6,INDIRECT(VLOOKUP('Sector Charts'!$H$1,'Sector Charts'!$A$159:$B$175,2,FALSE) &amp; "1"),MATCH(AF$5,$Y$5:$AG$5,0),FALSE)</f>
        <v>279.12698078120928</v>
      </c>
      <c r="AG6" s="2">
        <f ca="1">IF(VLOOKUP($E6,INDIRECT(VLOOKUP('Sector Charts'!$H$1,'Sector Charts'!$A$159:$B$175,2,FALSE) &amp; "1"),MATCH(AG$5,$Y$5:$AI$5,0),FALSE)="",NA(),VLOOKUP($E6,INDIRECT(VLOOKUP('Sector Charts'!$H$1,'Sector Charts'!$A$159:$B$175,2,FALSE) &amp; "1"),MATCH(AG$5,$Y$5:$AG$5,0),FALSE))</f>
        <v>467.90637732087885</v>
      </c>
      <c r="AH6" s="12" t="e">
        <f ca="1">IF(OR(VLOOKUP($E6,INDIRECT(VLOOKUP('Sector Charts'!$H$1,'Sector Charts'!$A$159:$B$175,2,FALSE) &amp; "1"),MATCH(AH$5,$Y$5:$AI$5,0),FALSE)&gt;AH$1,VLOOKUP($E6,INDIRECT(VLOOKUP('Sector Charts'!$H$1,'Sector Charts'!$A$159:$B$175,2,FALSE) &amp; "1"),MATCH(AH$5,$Y$5:$AI$5,0),FALSE)&lt;AH$2,VLOOKUP($E6,INDIRECT(VLOOKUP('Sector Charts'!$H$1,'Sector Charts'!$A$159:$B$175,2,FALSE) &amp; "1"),MATCH(AH$5,$Y$5:$AI$5,0),FALSE)=""),NA(),VLOOKUP($E6,INDIRECT(VLOOKUP('Sector Charts'!$H$1,'Sector Charts'!$A$159:$B$175,2,FALSE) &amp; "1"),MATCH(AH$5,$Y$5:$AI$5,0),FALSE))</f>
        <v>#N/A</v>
      </c>
      <c r="AI6" s="12" t="e">
        <f ca="1">IF(OR(VLOOKUP($E6,INDIRECT(VLOOKUP('Sector Charts'!$H$1,'Sector Charts'!$A$159:$B$175,2,FALSE) &amp; "1"),MATCH(AI$5,$Y$5:$AI$5,0),FALSE)&gt;AI$1,VLOOKUP($E6,INDIRECT(VLOOKUP('Sector Charts'!$H$1,'Sector Charts'!$A$159:$B$175,2,FALSE) &amp; "1"),MATCH(AI$5,$Y$5:$AI$5,0),FALSE)&lt;AI$2,VLOOKUP($E6,INDIRECT(VLOOKUP('Sector Charts'!$H$1,'Sector Charts'!$A$159:$B$175,2,FALSE) &amp; "1"),MATCH(AI$5,$Y$5:$AI$5,0),FALSE)=""),NA(),VLOOKUP($E6,INDIRECT(VLOOKUP('Sector Charts'!$H$1,'Sector Charts'!$A$159:$B$175,2,FALSE) &amp; "1"),MATCH(AI$5,$Y$5:$AI$5,0),FALSE))</f>
        <v>#N/A</v>
      </c>
      <c r="AK6" s="82">
        <v>106</v>
      </c>
      <c r="AL6" s="83">
        <v>10.772337401316602</v>
      </c>
      <c r="AM6" s="83">
        <v>2.4049178981581321</v>
      </c>
      <c r="AN6" s="83">
        <v>3.1159679549561892</v>
      </c>
      <c r="AO6" s="83">
        <v>2.0521138976854481</v>
      </c>
      <c r="AP6" s="83"/>
      <c r="AQ6" s="48"/>
      <c r="AR6" s="83">
        <v>26.856697096379779</v>
      </c>
      <c r="AS6" s="83"/>
      <c r="AT6" s="83">
        <v>-0.89377098312655268</v>
      </c>
      <c r="AU6" s="83">
        <v>2.5766361248880321</v>
      </c>
      <c r="AV6" s="83">
        <v>-1.1931106573779715</v>
      </c>
      <c r="AW6" s="83">
        <v>-0.60608202103090703</v>
      </c>
      <c r="AY6" s="14">
        <v>35885</v>
      </c>
      <c r="AZ6" s="2">
        <v>107</v>
      </c>
      <c r="BA6" s="2">
        <v>101209.73643946648</v>
      </c>
      <c r="BB6" s="2">
        <v>5025.8869842812419</v>
      </c>
      <c r="BC6" s="2">
        <v>12714.983909115195</v>
      </c>
      <c r="BD6" s="12">
        <f>(BC6/BA6)*100</f>
        <v>12.56300466380527</v>
      </c>
      <c r="BE6" s="12">
        <f>(BC6/BB6)*100</f>
        <v>252.98984933171113</v>
      </c>
      <c r="BF6" s="12">
        <f>(BB6/BA6)*100</f>
        <v>4.9658137261203361</v>
      </c>
      <c r="BH6" s="22">
        <v>35885</v>
      </c>
      <c r="BI6">
        <v>107</v>
      </c>
      <c r="BJ6" s="12">
        <v>11.106096146083754</v>
      </c>
      <c r="BL6" s="164">
        <v>36525</v>
      </c>
      <c r="BM6" s="165">
        <v>1</v>
      </c>
      <c r="BN6" s="166">
        <v>50</v>
      </c>
      <c r="BO6" s="166">
        <v>25</v>
      </c>
      <c r="BP6" s="166">
        <v>30.91200065612793</v>
      </c>
      <c r="BQ6" s="166">
        <v>262.00198364257813</v>
      </c>
      <c r="BR6" s="167">
        <f t="shared" ref="BR6:BR7" si="1">BO6/BN6*100</f>
        <v>50</v>
      </c>
      <c r="BS6" s="167">
        <f t="shared" ref="BS6:BS11" si="2">BO6/BQ6*100</f>
        <v>9.5419124895271334</v>
      </c>
      <c r="BT6" s="167">
        <f t="shared" ref="BT6:BT11" si="3">BP6/BQ6*100</f>
        <v>11.798384205479122</v>
      </c>
      <c r="BV6" s="22">
        <v>35885</v>
      </c>
      <c r="BW6">
        <v>111</v>
      </c>
      <c r="BX6" s="2">
        <v>100956.95453333855</v>
      </c>
      <c r="BY6" s="2">
        <v>8980.0400569438934</v>
      </c>
      <c r="BZ6" s="12">
        <f t="shared" ref="BZ6:BZ69" si="4">BY6/BX6*100</f>
        <v>8.8949197194517762</v>
      </c>
      <c r="CB6" s="22">
        <v>35885</v>
      </c>
      <c r="CC6">
        <v>90</v>
      </c>
      <c r="CD6" s="2">
        <v>-11490.548968076706</v>
      </c>
      <c r="CE6" s="2">
        <v>167322.30797958374</v>
      </c>
      <c r="CF6" s="2">
        <v>23650.439113497734</v>
      </c>
      <c r="CG6" s="12">
        <f t="shared" ref="CG6:CG45" si="5">-CD6/CE6*100</f>
        <v>6.8673144106276336</v>
      </c>
      <c r="CH6" s="12">
        <f t="shared" ref="CH6:CH45" si="6">-CD6/CF6*100</f>
        <v>48.584928647345251</v>
      </c>
      <c r="CJ6" s="22">
        <v>35885</v>
      </c>
      <c r="CK6">
        <v>90</v>
      </c>
      <c r="CL6" s="12">
        <v>0.86772794913865248</v>
      </c>
      <c r="CN6" s="22">
        <v>35885</v>
      </c>
      <c r="CO6">
        <v>83</v>
      </c>
      <c r="CP6" s="2">
        <v>-9605.0799586772919</v>
      </c>
      <c r="CQ6" s="2">
        <v>163838.6019859314</v>
      </c>
      <c r="CR6" s="2">
        <v>22276.96010196209</v>
      </c>
      <c r="CS6" s="12">
        <f>-CP6/CQ6*100</f>
        <v>5.8625255844785995</v>
      </c>
      <c r="CT6" s="12">
        <f>-CP6/CR6*100</f>
        <v>43.116654672426804</v>
      </c>
      <c r="CV6" s="22">
        <v>35885</v>
      </c>
      <c r="CW6">
        <v>83</v>
      </c>
      <c r="CX6" s="12">
        <v>3.602275836830926</v>
      </c>
      <c r="CZ6" s="11"/>
      <c r="DA6" s="2"/>
      <c r="DH6" s="11"/>
      <c r="DI6" s="2"/>
      <c r="DM6" s="22">
        <v>35885</v>
      </c>
      <c r="DN6">
        <v>97</v>
      </c>
      <c r="DO6" s="12">
        <v>9.4732006485070741</v>
      </c>
      <c r="DP6" s="12">
        <v>0.43771415454976204</v>
      </c>
      <c r="DR6" s="22">
        <v>35885</v>
      </c>
      <c r="DS6" s="82">
        <v>95</v>
      </c>
      <c r="DT6" s="83">
        <v>15.865548255380713</v>
      </c>
      <c r="DU6" s="83">
        <v>0.86187512755517837</v>
      </c>
      <c r="DV6" s="83">
        <v>3.4540748591656234</v>
      </c>
      <c r="DW6" s="83">
        <v>2.1046027101831344</v>
      </c>
      <c r="DX6" s="83" t="e">
        <f>VLOOKUP(DR6,'EquityMetrics ADJ'!$DU$5:$DX$31,3,0)</f>
        <v>#N/A</v>
      </c>
      <c r="DY6" s="83"/>
      <c r="DZ6" s="139">
        <v>35885</v>
      </c>
      <c r="EA6" s="85">
        <v>83</v>
      </c>
      <c r="EB6" s="83">
        <v>15.86789278650922</v>
      </c>
      <c r="EC6" s="83">
        <v>0.57645390514398098</v>
      </c>
      <c r="ED6" s="83">
        <v>3.9233801585563111</v>
      </c>
      <c r="EE6" s="83">
        <v>2.7811706913435819</v>
      </c>
      <c r="EF6" s="53" t="e">
        <f>VLOOKUP($DZ6,'EquityMetrics ADJ'!$EH$4:$EK$31,3,0)</f>
        <v>#N/A</v>
      </c>
      <c r="EG6" s="53"/>
      <c r="EH6" s="139">
        <v>35885</v>
      </c>
      <c r="EI6" s="82">
        <v>11</v>
      </c>
      <c r="EJ6" s="83">
        <v>-36.282620393379283</v>
      </c>
      <c r="EK6" s="83">
        <v>43.089374955169468</v>
      </c>
      <c r="EL6" s="83">
        <v>-9.3523661951535058</v>
      </c>
      <c r="EM6" s="83">
        <v>-0.75452388088849132</v>
      </c>
      <c r="EO6" s="11">
        <v>35885</v>
      </c>
      <c r="EP6" s="2">
        <v>124</v>
      </c>
      <c r="EQ6" s="2">
        <v>107745.95006990433</v>
      </c>
      <c r="ER6" s="2">
        <v>29456.750092625618</v>
      </c>
      <c r="ES6" s="2">
        <v>9984.6920456886292</v>
      </c>
      <c r="ET6" s="12">
        <v>3.6577677351065998</v>
      </c>
      <c r="EU6" s="12">
        <v>2.9501911483935035</v>
      </c>
      <c r="EV6" s="12" t="e">
        <f>VLOOKUP($EO6,'EquityMetrics ADJ'!$X$5:$AD$27,6,0)</f>
        <v>#N/A</v>
      </c>
      <c r="EW6" s="12" t="e">
        <f>VLOOKUP($EO6,'EquityMetrics ADJ'!$X$5:$AD$27,7,0)</f>
        <v>#N/A</v>
      </c>
      <c r="EY6" s="11">
        <v>35885</v>
      </c>
      <c r="EZ6" s="2">
        <v>21</v>
      </c>
      <c r="FA6" s="2">
        <v>15604.607092440128</v>
      </c>
      <c r="FB6" s="2">
        <v>4140.7759974002838</v>
      </c>
      <c r="FC6" s="2">
        <v>1148.7670042514801</v>
      </c>
      <c r="FD6" s="12">
        <v>3.7685223982744338</v>
      </c>
      <c r="FE6" s="12">
        <v>3.6045394602000718</v>
      </c>
      <c r="FF6" s="12"/>
      <c r="FG6" s="11">
        <v>35885</v>
      </c>
      <c r="FH6" s="2">
        <v>105</v>
      </c>
      <c r="FI6" s="2">
        <v>91233.868608474731</v>
      </c>
      <c r="FJ6" s="2">
        <v>24650.188130497932</v>
      </c>
      <c r="FK6" s="2">
        <v>8269.547031879425</v>
      </c>
      <c r="FL6" s="12">
        <v>3.7011428929257351</v>
      </c>
      <c r="FM6" s="12">
        <v>2.9808389789030159</v>
      </c>
      <c r="FN6" s="12"/>
      <c r="FO6" s="11">
        <v>35885</v>
      </c>
      <c r="FP6" s="2">
        <v>40</v>
      </c>
      <c r="FQ6" s="2">
        <v>32116.688553869724</v>
      </c>
      <c r="FR6" s="2">
        <v>8947.3379595279694</v>
      </c>
      <c r="FS6" s="2">
        <v>2863.9120180606842</v>
      </c>
      <c r="FT6" s="12">
        <v>3.5895244707582377</v>
      </c>
      <c r="FU6" s="12">
        <v>3.124166490836096</v>
      </c>
      <c r="FW6" s="22">
        <v>35885</v>
      </c>
      <c r="FX6">
        <v>3</v>
      </c>
      <c r="FY6" s="2">
        <v>1716.6310424804688</v>
      </c>
      <c r="FZ6" s="2">
        <v>23285.620239257813</v>
      </c>
      <c r="GA6" s="10">
        <v>7.3720649260884077E-2</v>
      </c>
      <c r="GC6" s="22">
        <v>35885</v>
      </c>
      <c r="GD6">
        <v>3</v>
      </c>
      <c r="GE6" s="2">
        <v>23285.620239257813</v>
      </c>
      <c r="GF6" s="2">
        <v>386.59399604797363</v>
      </c>
      <c r="GG6" s="10">
        <v>60.232751872246432</v>
      </c>
      <c r="GI6" s="22">
        <v>35885</v>
      </c>
      <c r="GJ6">
        <v>105</v>
      </c>
      <c r="GK6" s="2">
        <v>91233.868608474731</v>
      </c>
      <c r="GL6" s="2">
        <v>24650.188130497932</v>
      </c>
      <c r="GM6" s="2">
        <v>8269.547031879425</v>
      </c>
      <c r="GN6" s="12">
        <v>3.7011428929257351</v>
      </c>
      <c r="GO6" s="12">
        <v>2.9808389789030159</v>
      </c>
      <c r="GP6" s="12" t="e">
        <f>VLOOKUP($GI6,'EquityMetrics ADJ'!$AF$4:$AK$28,6,0)</f>
        <v>#N/A</v>
      </c>
      <c r="GQ6" s="12" t="e">
        <f>VLOOKUP($GI6,'EquityMetrics ADJ'!$AF$4:$AL$28,7,0)</f>
        <v>#N/A</v>
      </c>
      <c r="GS6" s="22">
        <v>39263</v>
      </c>
      <c r="GT6">
        <v>369</v>
      </c>
      <c r="GU6" s="2">
        <v>958.35103272646666</v>
      </c>
      <c r="GW6" s="22">
        <v>39263</v>
      </c>
      <c r="GX6">
        <v>420</v>
      </c>
      <c r="GY6" s="2">
        <v>-1414.0922679007053</v>
      </c>
      <c r="GZ6" s="2">
        <v>-34256.881778197363</v>
      </c>
      <c r="HA6" s="13">
        <f>GY6-GZ6</f>
        <v>32842.789510296658</v>
      </c>
      <c r="HB6" s="13"/>
      <c r="HC6" s="13"/>
      <c r="HD6" s="212"/>
      <c r="HF6" s="22">
        <v>35611</v>
      </c>
      <c r="HG6">
        <v>1</v>
      </c>
      <c r="HH6" s="2">
        <v>720.94097900390625</v>
      </c>
      <c r="HI6" s="2">
        <v>1411.9169921875</v>
      </c>
      <c r="HJ6" s="213">
        <v>0.51061144741019349</v>
      </c>
      <c r="HL6" s="22">
        <v>35885</v>
      </c>
      <c r="HM6">
        <v>11</v>
      </c>
      <c r="HN6" s="2">
        <v>4980.674996137619</v>
      </c>
      <c r="HO6" s="2">
        <v>9029.5849008560181</v>
      </c>
      <c r="HP6" s="10">
        <v>0.55159512323378712</v>
      </c>
      <c r="HR6" s="22">
        <v>35611</v>
      </c>
      <c r="HS6">
        <v>1</v>
      </c>
      <c r="HT6" s="2">
        <v>720.94097900390625</v>
      </c>
      <c r="HU6" s="2">
        <v>1411.9169921875</v>
      </c>
      <c r="HV6" s="10">
        <v>0.51061144741019349</v>
      </c>
    </row>
    <row r="7" spans="1:230">
      <c r="A7" s="1"/>
      <c r="B7" s="1"/>
      <c r="C7" s="14"/>
      <c r="D7" s="166">
        <v>143</v>
      </c>
      <c r="E7" s="11">
        <v>35976</v>
      </c>
      <c r="F7" s="2">
        <v>141</v>
      </c>
      <c r="G7" s="2">
        <v>114702.23251521587</v>
      </c>
      <c r="H7" s="2">
        <v>29446.031941175461</v>
      </c>
      <c r="I7" s="2">
        <v>9940.554057687521</v>
      </c>
      <c r="J7" s="12">
        <v>3.8953375023282359</v>
      </c>
      <c r="K7" s="12">
        <v>2.9622123445325856</v>
      </c>
      <c r="L7" s="96">
        <v>3.8953375023282359</v>
      </c>
      <c r="M7" s="12">
        <v>2.9622123445325856</v>
      </c>
      <c r="P7" s="12">
        <f t="shared" ref="P7:Q51" si="7">J7</f>
        <v>3.8953375023282359</v>
      </c>
      <c r="Q7" s="12">
        <f t="shared" si="7"/>
        <v>2.9622123445325856</v>
      </c>
      <c r="U7" s="14">
        <v>35976</v>
      </c>
      <c r="V7" s="2">
        <v>276.73718099272611</v>
      </c>
      <c r="W7" s="2">
        <f t="shared" si="0"/>
        <v>71.043184532103012</v>
      </c>
      <c r="Y7" s="11">
        <f ca="1">VLOOKUP($E7,INDIRECT(VLOOKUP('Sector Charts'!$H$1,'Sector Charts'!$A$159:$B$175,2,FALSE) &amp; "1"),MATCH(Y$5,$Y$5:$AG$5,0),FALSE)</f>
        <v>35976</v>
      </c>
      <c r="Z7" s="2">
        <f ca="1">VLOOKUP($E7,INDIRECT(VLOOKUP('Sector Charts'!$H$1,'Sector Charts'!$A$159:$B$175,2,FALSE) &amp; "1"),MATCH(Z$5,$Y$5:$AG$5,0),FALSE)</f>
        <v>4</v>
      </c>
      <c r="AA7" s="2">
        <f ca="1">VLOOKUP($E7,INDIRECT(VLOOKUP('Sector Charts'!$H$1,'Sector Charts'!$A$159:$B$175,2,FALSE) &amp; "1"),MATCH(AA$5,$Y$5:$AG$5,0),FALSE)</f>
        <v>3432.8429260253906</v>
      </c>
      <c r="AB7" s="2">
        <f ca="1">VLOOKUP($E7,INDIRECT(VLOOKUP('Sector Charts'!$H$1,'Sector Charts'!$A$159:$B$175,2,FALSE) &amp; "1"),MATCH(AB$5,$Y$5:$AG$5,0),FALSE)</f>
        <v>2242.5369453430176</v>
      </c>
      <c r="AC7" s="2">
        <f ca="1">VLOOKUP($E7,INDIRECT(VLOOKUP('Sector Charts'!$H$1,'Sector Charts'!$A$159:$B$175,2,FALSE) &amp; "1"),MATCH(AC$5,$Y$5:$AG$5,0),FALSE)</f>
        <v>449.8809928894043</v>
      </c>
      <c r="AD7" s="12">
        <f ca="1">IF(OR(VLOOKUP($E7,INDIRECT(VLOOKUP('Sector Charts'!$H$1,'Sector Charts'!$A$159:$B$175,2,FALSE) &amp; "1"),MATCH(AD$5,$Y$5:$AI$5,0),FALSE)&gt;AD$1,VLOOKUP($E7,INDIRECT(VLOOKUP('Sector Charts'!$H$1,'Sector Charts'!$A$159:$B$175,2,FALSE) &amp; "1"),MATCH(AD$5,$Y$5:$AI$5,0),FALSE)&lt;AD$2),NA(),VLOOKUP($E7,INDIRECT(VLOOKUP('Sector Charts'!$H$1,'Sector Charts'!$A$159:$B$175,2,FALSE) &amp; "1"),MATCH(AD$5,$Y$5:$AI$5,0),FALSE))</f>
        <v>1.5307854495571329</v>
      </c>
      <c r="AE7" s="12">
        <f ca="1">IF(OR(VLOOKUP($E7,INDIRECT(VLOOKUP('Sector Charts'!$H$1,'Sector Charts'!$A$159:$B$175,2,FALSE) &amp; "1"),MATCH(AE$5,$Y$5:$AI$5,0),FALSE)&gt;AE$1,VLOOKUP($E7,INDIRECT(VLOOKUP('Sector Charts'!$H$1,'Sector Charts'!$A$159:$B$175,2,FALSE) &amp; "1"),MATCH(AE$5,$Y$5:$AI$5,0),FALSE)&lt;AE$2),NA(),VLOOKUP($E7,INDIRECT(VLOOKUP('Sector Charts'!$H$1,'Sector Charts'!$A$159:$B$175,2,FALSE) &amp; "1"),MATCH(AE$5,$Y$5:$AI$5,0),FALSE))</f>
        <v>4.9847336979944554</v>
      </c>
      <c r="AF7" s="2">
        <f ca="1">VLOOKUP($E7,INDIRECT(VLOOKUP('Sector Charts'!$H$1,'Sector Charts'!$A$159:$B$175,2,FALSE) &amp; "1"),MATCH(AF$5,$Y$5:$AG$5,0),FALSE)</f>
        <v>329.86028914744855</v>
      </c>
      <c r="AG7" s="2">
        <f ca="1">IF(VLOOKUP($E7,INDIRECT(VLOOKUP('Sector Charts'!$H$1,'Sector Charts'!$A$159:$B$175,2,FALSE) &amp; "1"),MATCH(AG$5,$Y$5:$AI$5,0),FALSE)="",NA(),VLOOKUP($E7,INDIRECT(VLOOKUP('Sector Charts'!$H$1,'Sector Charts'!$A$159:$B$175,2,FALSE) &amp; "1"),MATCH(AG$5,$Y$5:$AG$5,0),FALSE))</f>
        <v>215.48433795400882</v>
      </c>
      <c r="AH7" s="12" t="e">
        <f ca="1">IF(OR(VLOOKUP($E7,INDIRECT(VLOOKUP('Sector Charts'!$H$1,'Sector Charts'!$A$159:$B$175,2,FALSE) &amp; "1"),MATCH(AH$5,$Y$5:$AI$5,0),FALSE)&gt;AH$1,VLOOKUP($E7,INDIRECT(VLOOKUP('Sector Charts'!$H$1,'Sector Charts'!$A$159:$B$175,2,FALSE) &amp; "1"),MATCH(AH$5,$Y$5:$AI$5,0),FALSE)&lt;AH$2,VLOOKUP($E7,INDIRECT(VLOOKUP('Sector Charts'!$H$1,'Sector Charts'!$A$159:$B$175,2,FALSE) &amp; "1"),MATCH(AH$5,$Y$5:$AI$5,0),FALSE)=""),NA(),VLOOKUP($E7,INDIRECT(VLOOKUP('Sector Charts'!$H$1,'Sector Charts'!$A$159:$B$175,2,FALSE) &amp; "1"),MATCH(AH$5,$Y$5:$AI$5,0),FALSE))</f>
        <v>#N/A</v>
      </c>
      <c r="AI7" s="12" t="e">
        <f ca="1">IF(OR(VLOOKUP($E7,INDIRECT(VLOOKUP('Sector Charts'!$H$1,'Sector Charts'!$A$159:$B$175,2,FALSE) &amp; "1"),MATCH(AI$5,$Y$5:$AI$5,0),FALSE)&gt;AI$1,VLOOKUP($E7,INDIRECT(VLOOKUP('Sector Charts'!$H$1,'Sector Charts'!$A$159:$B$175,2,FALSE) &amp; "1"),MATCH(AI$5,$Y$5:$AI$5,0),FALSE)&lt;AI$2,VLOOKUP($E7,INDIRECT(VLOOKUP('Sector Charts'!$H$1,'Sector Charts'!$A$159:$B$175,2,FALSE) &amp; "1"),MATCH(AI$5,$Y$5:$AI$5,0),FALSE)=""),NA(),VLOOKUP($E7,INDIRECT(VLOOKUP('Sector Charts'!$H$1,'Sector Charts'!$A$159:$B$175,2,FALSE) &amp; "1"),MATCH(AI$5,$Y$5:$AI$5,0),FALSE))</f>
        <v>#N/A</v>
      </c>
      <c r="AK7" s="82">
        <v>100</v>
      </c>
      <c r="AL7" s="83">
        <v>9.0123319508555575</v>
      </c>
      <c r="AM7" s="83">
        <v>10.466660229210722</v>
      </c>
      <c r="AN7" s="83">
        <v>2.6793928279402301</v>
      </c>
      <c r="AO7" s="83">
        <v>1.6983605487380427</v>
      </c>
      <c r="AP7" s="83"/>
      <c r="AQ7" s="48"/>
      <c r="AR7" s="83">
        <v>23.032615034817205</v>
      </c>
      <c r="AS7" s="83"/>
      <c r="AT7" s="83">
        <v>7.0097101908641877</v>
      </c>
      <c r="AU7" s="83">
        <v>5.8588104429499577</v>
      </c>
      <c r="AV7" s="83">
        <v>-0.97813473799709394</v>
      </c>
      <c r="AW7" s="83">
        <v>-2.18272014966433</v>
      </c>
      <c r="AY7" s="14">
        <v>35976</v>
      </c>
      <c r="AZ7" s="2">
        <v>101</v>
      </c>
      <c r="BA7" s="2">
        <v>88687.189411401749</v>
      </c>
      <c r="BB7" s="2">
        <v>4578.3399689272046</v>
      </c>
      <c r="BC7" s="2">
        <v>10578.784972324967</v>
      </c>
      <c r="BD7" s="12">
        <f t="shared" ref="BD7:BD70" si="8">(BC7/BA7)*100</f>
        <v>11.928199599665005</v>
      </c>
      <c r="BE7" s="12">
        <f t="shared" ref="BE7:BE70" si="9">(BC7/BB7)*100</f>
        <v>231.06158660392765</v>
      </c>
      <c r="BF7" s="12">
        <f t="shared" ref="BF7:BF70" si="10">(BB7/BA7)*100</f>
        <v>5.1623464440723463</v>
      </c>
      <c r="BH7" s="22">
        <v>35976</v>
      </c>
      <c r="BI7">
        <v>101</v>
      </c>
      <c r="BJ7" s="12">
        <v>36.786254541153298</v>
      </c>
      <c r="BL7" s="164">
        <v>36616</v>
      </c>
      <c r="BM7" s="165">
        <v>3</v>
      </c>
      <c r="BN7" s="166">
        <v>1074.1000061035156</v>
      </c>
      <c r="BO7" s="166">
        <v>639.69999694824219</v>
      </c>
      <c r="BP7" s="166">
        <v>203.0879955291748</v>
      </c>
      <c r="BQ7" s="166">
        <v>2346.3799743652344</v>
      </c>
      <c r="BR7" s="167">
        <f t="shared" si="1"/>
        <v>59.556837660663</v>
      </c>
      <c r="BS7" s="167">
        <f t="shared" si="2"/>
        <v>27.263273806336507</v>
      </c>
      <c r="BT7" s="167">
        <f t="shared" si="3"/>
        <v>8.655375418643187</v>
      </c>
      <c r="BV7" s="22">
        <v>35976</v>
      </c>
      <c r="BW7">
        <v>105</v>
      </c>
      <c r="BX7" s="2">
        <v>89386.154422998428</v>
      </c>
      <c r="BY7" s="2">
        <v>7719.0430508553982</v>
      </c>
      <c r="BZ7" s="12">
        <f t="shared" si="4"/>
        <v>8.6356137599643077</v>
      </c>
      <c r="CB7" s="22">
        <v>35976</v>
      </c>
      <c r="CC7">
        <v>85</v>
      </c>
      <c r="CD7" s="2">
        <v>-9805.0820046663284</v>
      </c>
      <c r="CE7" s="2">
        <v>138099.38031387329</v>
      </c>
      <c r="CF7" s="2">
        <v>20279.584963798523</v>
      </c>
      <c r="CG7" s="12">
        <f t="shared" si="5"/>
        <v>7.1000188287458394</v>
      </c>
      <c r="CH7" s="12">
        <f t="shared" si="6"/>
        <v>48.349520082238215</v>
      </c>
      <c r="CJ7" s="22">
        <v>35976</v>
      </c>
      <c r="CK7">
        <v>85</v>
      </c>
      <c r="CL7" s="12">
        <v>2.6317470551300737</v>
      </c>
      <c r="CN7" s="22">
        <v>35976</v>
      </c>
      <c r="CO7">
        <v>78</v>
      </c>
      <c r="CP7" s="2">
        <v>-7913.5700112581253</v>
      </c>
      <c r="CQ7" s="2">
        <v>134675.53833389282</v>
      </c>
      <c r="CR7" s="2">
        <v>18973.639956474304</v>
      </c>
      <c r="CS7" s="12">
        <f>-CP7/CQ7*100</f>
        <v>5.8760262696247745</v>
      </c>
      <c r="CT7" s="12">
        <f>-CP7/CR7*100</f>
        <v>41.708233261577242</v>
      </c>
      <c r="CV7" s="22">
        <v>35976</v>
      </c>
      <c r="CW7">
        <v>78</v>
      </c>
      <c r="CX7" s="12">
        <v>0.93566406751175446</v>
      </c>
      <c r="CZ7" s="11">
        <f ca="1">VLOOKUP($CB7,INDIRECT(VLOOKUP('Sector Charts'!$H$1,'Sector Charts'!$A$159:$B$175,2,FALSE) &amp; "3"),MATCH(CZ$5,$CZ$5:$DF$5,0),FALSE)</f>
        <v>35976</v>
      </c>
      <c r="DA7" s="2">
        <f ca="1">VLOOKUP($CB7,INDIRECT(VLOOKUP('Sector Charts'!$H$1,'Sector Charts'!$A$159:$B$175,2,FALSE) &amp; "3"),MATCH(DA$5,$CZ$5:$DF$5,0),FALSE)</f>
        <v>5</v>
      </c>
      <c r="DB7" s="2">
        <f ca="1">VLOOKUP($CB7,INDIRECT(VLOOKUP('Sector Charts'!$H$1,'Sector Charts'!$A$159:$B$175,2,FALSE) &amp; "3"),MATCH(DB$5,$CZ$5:$DF$5,0),FALSE)</f>
        <v>-1297.5479526519775</v>
      </c>
      <c r="DC7" s="2">
        <f ca="1">VLOOKUP($CB7,INDIRECT(VLOOKUP('Sector Charts'!$H$1,'Sector Charts'!$A$159:$B$175,2,FALSE) &amp; "3"),MATCH(DC$5,$CZ$5:$DF$5,0),FALSE)</f>
        <v>16251.916793823242</v>
      </c>
      <c r="DD7" s="2">
        <f ca="1">VLOOKUP($CB7,INDIRECT(VLOOKUP('Sector Charts'!$H$1,'Sector Charts'!$A$159:$B$175,2,FALSE) &amp; "3"),MATCH(DD$5,$CZ$5:$DF$5,0),FALSE)</f>
        <v>2497.5369453430176</v>
      </c>
      <c r="DE7" s="12">
        <f ca="1">IF(OR(VLOOKUP($CB7,INDIRECT(VLOOKUP('Sector Charts'!$H$1,'Sector Charts'!$A$159:$B$175,2,FALSE) &amp; "3"),MATCH(DE$5,$CZ$5:$DF$5,0),FALSE)&gt;DE$1,VLOOKUP($CB7,INDIRECT(VLOOKUP('Sector Charts'!$H$1,'Sector Charts'!$A$159:$B$175,2,FALSE) &amp; "3"),MATCH(DE$5,$CZ$5:$DF$5,0),FALSE)&lt;DE$2),NA(),VLOOKUP($CB7,INDIRECT(VLOOKUP('Sector Charts'!$H$1,'Sector Charts'!$A$159:$B$175,2,FALSE) &amp; "3"),MATCH(DE$5,$CZ$5:$DF$5,0),FALSE))</f>
        <v>7.9839687165093531</v>
      </c>
      <c r="DF7" s="12">
        <f ca="1">IF(OR(VLOOKUP($CB7,INDIRECT(VLOOKUP('Sector Charts'!$H$1,'Sector Charts'!$A$159:$B$175,2,FALSE) &amp; "3"),MATCH(DF$5,$CZ$5:$DF$5,0),FALSE)&gt;DF$1,VLOOKUP($CB7,INDIRECT(VLOOKUP('Sector Charts'!$H$1,'Sector Charts'!$A$159:$B$175,2,FALSE) &amp; "3"),MATCH(DF$5,$CZ$5:$DF$5,0),FALSE)&lt;DF$2),NA(),VLOOKUP($CB7,INDIRECT(VLOOKUP('Sector Charts'!$H$1,'Sector Charts'!$A$159:$B$175,2,FALSE) &amp; "3"),MATCH(DF$5,$CZ$5:$DF$5,0),FALSE))</f>
        <v>51.953103439427572</v>
      </c>
      <c r="DH7" s="11">
        <f ca="1">VLOOKUP($CB7,INDIRECT(VLOOKUP('Sector Charts'!$H$1,'Sector Charts'!$A$159:$B$175,2,FALSE) &amp; "3"),MATCH(DH$5,$CZ$5:$DF$5,0),FALSE)</f>
        <v>35976</v>
      </c>
      <c r="DI7" s="2">
        <f ca="1">VLOOKUP($CB7,INDIRECT(VLOOKUP('Sector Charts'!$H$1,'Sector Charts'!$A$159:$B$175,2,FALSE) &amp; "3"),9,FALSE)</f>
        <v>5</v>
      </c>
      <c r="DJ7" s="12">
        <f ca="1">IF(OR(VLOOKUP($CB7,INDIRECT(VLOOKUP('Sector Charts'!$H$1,'Sector Charts'!$A$159:$B$175,2,FALSE) &amp; "3"),10,FALSE)&gt;DJ$1,VLOOKUP($CB7,INDIRECT(VLOOKUP('Sector Charts'!$H$1,'Sector Charts'!$A$159:$B$175,2,FALSE) &amp; "3"),10,FALSE)&lt;DJ$2),NA(),VLOOKUP($CB7,INDIRECT(VLOOKUP('Sector Charts'!$H$1,'Sector Charts'!$A$159:$B$175,2,FALSE) &amp; "3"),10,FALSE))</f>
        <v>-2.9235621180743521</v>
      </c>
      <c r="DM7" s="22">
        <v>35976</v>
      </c>
      <c r="DN7">
        <v>91</v>
      </c>
      <c r="DO7" s="12">
        <v>30.611383641560973</v>
      </c>
      <c r="DP7" s="12">
        <v>2.1236547006195483</v>
      </c>
      <c r="DR7" s="22">
        <v>35976</v>
      </c>
      <c r="DS7" s="82">
        <v>89</v>
      </c>
      <c r="DT7" s="83">
        <v>11.206963729791998</v>
      </c>
      <c r="DU7" s="83">
        <v>8.6356928777566964</v>
      </c>
      <c r="DV7" s="83">
        <v>2.792433510044523</v>
      </c>
      <c r="DW7" s="83">
        <v>1.8015162414281471</v>
      </c>
      <c r="DX7" s="83" t="e">
        <f>VLOOKUP(DR7,'EquityMetrics ADJ'!$DU$5:$DX$31,3,0)</f>
        <v>#N/A</v>
      </c>
      <c r="DY7" s="83"/>
      <c r="DZ7" s="139">
        <v>35976</v>
      </c>
      <c r="EA7" s="85">
        <v>74</v>
      </c>
      <c r="EB7" s="83">
        <v>9.9757941280858233</v>
      </c>
      <c r="EC7" s="83">
        <v>4.6434757667404236</v>
      </c>
      <c r="ED7" s="83">
        <v>3.1657750011072183</v>
      </c>
      <c r="EE7" s="83">
        <v>2.4811800307519283</v>
      </c>
      <c r="EF7" s="53" t="e">
        <f>VLOOKUP($DZ7,'EquityMetrics ADJ'!$EH$4:$EK$31,3,0)</f>
        <v>#N/A</v>
      </c>
      <c r="EG7" s="53"/>
      <c r="EH7" s="139">
        <v>35976</v>
      </c>
      <c r="EI7" s="82">
        <v>11</v>
      </c>
      <c r="EJ7" s="83">
        <v>-14.356632419040704</v>
      </c>
      <c r="EK7" s="83">
        <v>47.538393269938069</v>
      </c>
      <c r="EL7" s="83">
        <v>-1.2535685103197358</v>
      </c>
      <c r="EM7" s="83">
        <v>-3.1978862789038609</v>
      </c>
      <c r="EO7" s="11">
        <v>35976</v>
      </c>
      <c r="EP7" s="2">
        <v>119</v>
      </c>
      <c r="EQ7" s="2">
        <v>98373.197494506836</v>
      </c>
      <c r="ER7" s="2">
        <v>25363.691943645477</v>
      </c>
      <c r="ES7" s="2">
        <v>8704.163055896759</v>
      </c>
      <c r="ET7" s="12">
        <v>3.878504663795717</v>
      </c>
      <c r="EU7" s="12">
        <v>2.9139725187549748</v>
      </c>
      <c r="EV7" s="12" t="e">
        <f>VLOOKUP($EO7,'EquityMetrics ADJ'!$X$5:$AD$27,6,0)</f>
        <v>#N/A</v>
      </c>
      <c r="EW7" s="12" t="e">
        <f>VLOOKUP($EO7,'EquityMetrics ADJ'!$X$5:$AD$27,7,0)</f>
        <v>#N/A</v>
      </c>
      <c r="EY7" s="11">
        <v>35976</v>
      </c>
      <c r="EZ7" s="2">
        <v>22</v>
      </c>
      <c r="FA7" s="2">
        <v>16329.035020709038</v>
      </c>
      <c r="FB7" s="2">
        <v>4082.3399975299835</v>
      </c>
      <c r="FC7" s="2">
        <v>1236.3910017907619</v>
      </c>
      <c r="FD7" s="12">
        <v>3.9999203962896051</v>
      </c>
      <c r="FE7" s="12">
        <v>3.3018195632427045</v>
      </c>
      <c r="FF7" s="12"/>
      <c r="FG7" s="11">
        <v>35976</v>
      </c>
      <c r="FH7" s="2">
        <v>97</v>
      </c>
      <c r="FI7" s="2">
        <v>77498.708492279053</v>
      </c>
      <c r="FJ7" s="2">
        <v>20346.718997478485</v>
      </c>
      <c r="FK7" s="2">
        <v>6842.5320525169373</v>
      </c>
      <c r="FL7" s="12">
        <v>3.8089044480283656</v>
      </c>
      <c r="FM7" s="12">
        <v>2.9735657562603901</v>
      </c>
      <c r="FN7" s="12"/>
      <c r="FO7" s="11">
        <v>35976</v>
      </c>
      <c r="FP7" s="2">
        <v>44</v>
      </c>
      <c r="FQ7" s="2">
        <v>37203.524022936821</v>
      </c>
      <c r="FR7" s="2">
        <v>9099.3129436969757</v>
      </c>
      <c r="FS7" s="2">
        <v>3098.0220051705837</v>
      </c>
      <c r="FT7" s="12">
        <v>4.088608035918516</v>
      </c>
      <c r="FU7" s="12">
        <v>2.9371363174665213</v>
      </c>
      <c r="FW7" s="22">
        <v>35976</v>
      </c>
      <c r="FX7">
        <v>4</v>
      </c>
      <c r="FY7" s="2">
        <v>1900.1639556884766</v>
      </c>
      <c r="FZ7" s="2">
        <v>23437.855682373047</v>
      </c>
      <c r="GA7" s="10">
        <v>8.1072431771885028E-2</v>
      </c>
      <c r="GC7" s="22">
        <v>35976</v>
      </c>
      <c r="GD7">
        <v>4</v>
      </c>
      <c r="GE7" s="2">
        <v>23437.855682373047</v>
      </c>
      <c r="GF7" s="2">
        <v>533.22699737548828</v>
      </c>
      <c r="GG7" s="10">
        <v>43.954743097654067</v>
      </c>
      <c r="GI7" s="22">
        <v>35976</v>
      </c>
      <c r="GJ7">
        <v>97</v>
      </c>
      <c r="GK7" s="2">
        <v>77498.708492279053</v>
      </c>
      <c r="GL7" s="2">
        <v>20346.718997478485</v>
      </c>
      <c r="GM7" s="2">
        <v>6842.5320525169373</v>
      </c>
      <c r="GN7" s="12">
        <v>3.8089044480283656</v>
      </c>
      <c r="GO7" s="12">
        <v>2.9735657562603901</v>
      </c>
      <c r="GP7" s="12" t="e">
        <f>VLOOKUP($GI7,'EquityMetrics ADJ'!$AF$4:$AK$28,6,0)</f>
        <v>#N/A</v>
      </c>
      <c r="GQ7" s="12" t="e">
        <f>VLOOKUP($GI7,'EquityMetrics ADJ'!$AF$4:$AL$28,7,0)</f>
        <v>#N/A</v>
      </c>
      <c r="GS7" s="22">
        <v>39355</v>
      </c>
      <c r="GT7">
        <v>374</v>
      </c>
      <c r="GU7" s="2">
        <v>5121.36427333951</v>
      </c>
      <c r="GW7" s="22">
        <v>39355</v>
      </c>
      <c r="GX7">
        <v>421</v>
      </c>
      <c r="GY7" s="2">
        <v>3387.9740786626935</v>
      </c>
      <c r="GZ7" s="2">
        <v>-31599.330624833703</v>
      </c>
      <c r="HA7" s="13">
        <f t="shared" ref="HA7:HA41" si="11">GY7-GZ7</f>
        <v>34987.304703496397</v>
      </c>
      <c r="HB7" s="13"/>
      <c r="HC7" s="13"/>
      <c r="HD7" s="212"/>
      <c r="HF7" s="22">
        <v>35703</v>
      </c>
      <c r="HG7">
        <v>1</v>
      </c>
      <c r="HH7" s="2">
        <v>689.38897705078125</v>
      </c>
      <c r="HI7" s="2">
        <v>1383.7469482421875</v>
      </c>
      <c r="HJ7" s="213">
        <v>0.49820451486923339</v>
      </c>
      <c r="HL7" s="22">
        <v>35976</v>
      </c>
      <c r="HM7">
        <v>11</v>
      </c>
      <c r="HN7" s="2">
        <v>5497.8530142307281</v>
      </c>
      <c r="HO7" s="2">
        <v>9424.4930591583252</v>
      </c>
      <c r="HP7" s="10">
        <v>0.58335795673255297</v>
      </c>
      <c r="HR7" s="22">
        <v>35703</v>
      </c>
      <c r="HS7">
        <v>1</v>
      </c>
      <c r="HT7" s="2">
        <v>689.38897705078125</v>
      </c>
      <c r="HU7" s="2">
        <v>1383.7469482421875</v>
      </c>
      <c r="HV7" s="10">
        <v>0.49820451486923339</v>
      </c>
    </row>
    <row r="8" spans="1:230">
      <c r="A8" s="23" t="s">
        <v>26</v>
      </c>
      <c r="B8" s="23" t="s">
        <v>60</v>
      </c>
      <c r="C8" s="24" t="s">
        <v>70</v>
      </c>
      <c r="D8" s="166">
        <v>154</v>
      </c>
      <c r="E8" s="11">
        <v>36068</v>
      </c>
      <c r="F8" s="2">
        <v>152</v>
      </c>
      <c r="G8" s="2">
        <v>118751.19975697994</v>
      </c>
      <c r="H8" s="2">
        <v>29565.223152458668</v>
      </c>
      <c r="I8" s="2">
        <v>10122.667978018522</v>
      </c>
      <c r="J8" s="12">
        <v>4.0165839149806821</v>
      </c>
      <c r="K8" s="12">
        <v>2.9206947433877959</v>
      </c>
      <c r="L8" s="96">
        <v>4.0165839149806821</v>
      </c>
      <c r="M8" s="12">
        <v>2.9206947433877959</v>
      </c>
      <c r="P8" s="12">
        <f t="shared" si="7"/>
        <v>4.0165839149806821</v>
      </c>
      <c r="Q8" s="12">
        <f t="shared" si="7"/>
        <v>2.9206947433877959</v>
      </c>
      <c r="U8" s="14">
        <v>36068</v>
      </c>
      <c r="V8" s="2">
        <v>489.54162378568941</v>
      </c>
      <c r="W8" s="2">
        <f t="shared" si="0"/>
        <v>121.88009366861289</v>
      </c>
      <c r="Y8" s="11">
        <f ca="1">VLOOKUP($E8,INDIRECT(VLOOKUP('Sector Charts'!$H$1,'Sector Charts'!$A$159:$B$175,2,FALSE) &amp; "1"),MATCH(Y$5,$Y$5:$AG$5,0),FALSE)</f>
        <v>36068</v>
      </c>
      <c r="Z8" s="2">
        <f ca="1">VLOOKUP($E8,INDIRECT(VLOOKUP('Sector Charts'!$H$1,'Sector Charts'!$A$159:$B$175,2,FALSE) &amp; "1"),MATCH(Z$5,$Y$5:$AG$5,0),FALSE)</f>
        <v>4</v>
      </c>
      <c r="AA8" s="2">
        <f ca="1">VLOOKUP($E8,INDIRECT(VLOOKUP('Sector Charts'!$H$1,'Sector Charts'!$A$159:$B$175,2,FALSE) &amp; "1"),MATCH(AA$5,$Y$5:$AG$5,0),FALSE)</f>
        <v>3699.0860290527344</v>
      </c>
      <c r="AB8" s="2">
        <f ca="1">VLOOKUP($E8,INDIRECT(VLOOKUP('Sector Charts'!$H$1,'Sector Charts'!$A$159:$B$175,2,FALSE) &amp; "1"),MATCH(AB$5,$Y$5:$AG$5,0),FALSE)</f>
        <v>2408.2370004653931</v>
      </c>
      <c r="AC8" s="2">
        <f ca="1">VLOOKUP($E8,INDIRECT(VLOOKUP('Sector Charts'!$H$1,'Sector Charts'!$A$159:$B$175,2,FALSE) &amp; "1"),MATCH(AC$5,$Y$5:$AG$5,0),FALSE)</f>
        <v>438.58600234985352</v>
      </c>
      <c r="AD8" s="12">
        <f ca="1">IF(OR(VLOOKUP($E8,INDIRECT(VLOOKUP('Sector Charts'!$H$1,'Sector Charts'!$A$159:$B$175,2,FALSE) &amp; "1"),MATCH(AD$5,$Y$5:$AI$5,0),FALSE)&gt;AD$1,VLOOKUP($E8,INDIRECT(VLOOKUP('Sector Charts'!$H$1,'Sector Charts'!$A$159:$B$175,2,FALSE) &amp; "1"),MATCH(AD$5,$Y$5:$AI$5,0),FALSE)&lt;AD$2),NA(),VLOOKUP($E8,INDIRECT(VLOOKUP('Sector Charts'!$H$1,'Sector Charts'!$A$159:$B$175,2,FALSE) &amp; "1"),MATCH(AD$5,$Y$5:$AI$5,0),FALSE))</f>
        <v>1.5360141166911248</v>
      </c>
      <c r="AE8" s="12">
        <f ca="1">IF(OR(VLOOKUP($E8,INDIRECT(VLOOKUP('Sector Charts'!$H$1,'Sector Charts'!$A$159:$B$175,2,FALSE) &amp; "1"),MATCH(AE$5,$Y$5:$AI$5,0),FALSE)&gt;AE$1,VLOOKUP($E8,INDIRECT(VLOOKUP('Sector Charts'!$H$1,'Sector Charts'!$A$159:$B$175,2,FALSE) &amp; "1"),MATCH(AE$5,$Y$5:$AI$5,0),FALSE)&lt;AE$2),NA(),VLOOKUP($E8,INDIRECT(VLOOKUP('Sector Charts'!$H$1,'Sector Charts'!$A$159:$B$175,2,FALSE) &amp; "1"),MATCH(AE$5,$Y$5:$AI$5,0),FALSE))</f>
        <v>5.4909116742498734</v>
      </c>
      <c r="AF8" s="2">
        <f ca="1">VLOOKUP($E8,INDIRECT(VLOOKUP('Sector Charts'!$H$1,'Sector Charts'!$A$159:$B$175,2,FALSE) &amp; "1"),MATCH(AF$5,$Y$5:$AG$5,0),FALSE)</f>
        <v>548.62851601217324</v>
      </c>
      <c r="AG8" s="2">
        <f ca="1">IF(VLOOKUP($E8,INDIRECT(VLOOKUP('Sector Charts'!$H$1,'Sector Charts'!$A$159:$B$175,2,FALSE) &amp; "1"),MATCH(AG$5,$Y$5:$AI$5,0),FALSE)="",NA(),VLOOKUP($E8,INDIRECT(VLOOKUP('Sector Charts'!$H$1,'Sector Charts'!$A$159:$B$175,2,FALSE) &amp; "1"),MATCH(AG$5,$Y$5:$AG$5,0),FALSE))</f>
        <v>357.17674079325946</v>
      </c>
      <c r="AH8" s="12" t="e">
        <f ca="1">IF(OR(VLOOKUP($E8,INDIRECT(VLOOKUP('Sector Charts'!$H$1,'Sector Charts'!$A$159:$B$175,2,FALSE) &amp; "1"),MATCH(AH$5,$Y$5:$AI$5,0),FALSE)&gt;AH$1,VLOOKUP($E8,INDIRECT(VLOOKUP('Sector Charts'!$H$1,'Sector Charts'!$A$159:$B$175,2,FALSE) &amp; "1"),MATCH(AH$5,$Y$5:$AI$5,0),FALSE)&lt;AH$2,VLOOKUP($E8,INDIRECT(VLOOKUP('Sector Charts'!$H$1,'Sector Charts'!$A$159:$B$175,2,FALSE) &amp; "1"),MATCH(AH$5,$Y$5:$AI$5,0),FALSE)=""),NA(),VLOOKUP($E8,INDIRECT(VLOOKUP('Sector Charts'!$H$1,'Sector Charts'!$A$159:$B$175,2,FALSE) &amp; "1"),MATCH(AH$5,$Y$5:$AI$5,0),FALSE))</f>
        <v>#N/A</v>
      </c>
      <c r="AI8" s="12" t="e">
        <f ca="1">IF(OR(VLOOKUP($E8,INDIRECT(VLOOKUP('Sector Charts'!$H$1,'Sector Charts'!$A$159:$B$175,2,FALSE) &amp; "1"),MATCH(AI$5,$Y$5:$AI$5,0),FALSE)&gt;AI$1,VLOOKUP($E8,INDIRECT(VLOOKUP('Sector Charts'!$H$1,'Sector Charts'!$A$159:$B$175,2,FALSE) &amp; "1"),MATCH(AI$5,$Y$5:$AI$5,0),FALSE)&lt;AI$2,VLOOKUP($E8,INDIRECT(VLOOKUP('Sector Charts'!$H$1,'Sector Charts'!$A$159:$B$175,2,FALSE) &amp; "1"),MATCH(AI$5,$Y$5:$AI$5,0),FALSE)=""),NA(),VLOOKUP($E8,INDIRECT(VLOOKUP('Sector Charts'!$H$1,'Sector Charts'!$A$159:$B$175,2,FALSE) &amp; "1"),MATCH(AI$5,$Y$5:$AI$5,0),FALSE))</f>
        <v>#N/A</v>
      </c>
      <c r="AK8" s="82">
        <v>96</v>
      </c>
      <c r="AL8" s="83">
        <v>6.6698722389634479</v>
      </c>
      <c r="AM8" s="83">
        <v>11.676061514073787</v>
      </c>
      <c r="AN8" s="83">
        <v>3.9613170113301566</v>
      </c>
      <c r="AO8" s="83">
        <v>3.1140341888082013</v>
      </c>
      <c r="AP8" s="83"/>
      <c r="AQ8" s="48"/>
      <c r="AR8" s="83">
        <v>22.860276487881315</v>
      </c>
      <c r="AS8" s="83"/>
      <c r="AT8" s="83">
        <v>2.8386009796204266</v>
      </c>
      <c r="AU8" s="83">
        <v>3.2650065703005104</v>
      </c>
      <c r="AV8" s="83">
        <v>2.8629827324047952</v>
      </c>
      <c r="AW8" s="83">
        <v>2.0674745699671204</v>
      </c>
      <c r="AY8" s="14">
        <v>36068</v>
      </c>
      <c r="AZ8" s="2">
        <v>97</v>
      </c>
      <c r="BA8" s="2">
        <v>88889.073837041855</v>
      </c>
      <c r="BB8" s="2">
        <v>4995.8420101627707</v>
      </c>
      <c r="BC8" s="2">
        <v>9412.8049225211143</v>
      </c>
      <c r="BD8" s="12">
        <f t="shared" si="8"/>
        <v>10.5893835048584</v>
      </c>
      <c r="BE8" s="12">
        <f t="shared" si="9"/>
        <v>188.4127821370883</v>
      </c>
      <c r="BF8" s="12">
        <f t="shared" si="10"/>
        <v>5.6203105674399589</v>
      </c>
      <c r="BH8" s="131">
        <v>36068</v>
      </c>
      <c r="BI8" s="132">
        <v>97</v>
      </c>
      <c r="BJ8" s="133">
        <v>10.881723325340786</v>
      </c>
      <c r="BL8" s="22">
        <v>36707</v>
      </c>
      <c r="BM8">
        <v>16</v>
      </c>
      <c r="BN8" s="2">
        <v>10945.899993896484</v>
      </c>
      <c r="BO8" s="2">
        <v>4287.4000244140625</v>
      </c>
      <c r="BP8" s="2">
        <v>910.59899878501892</v>
      </c>
      <c r="BQ8" s="2">
        <v>19354.246673583984</v>
      </c>
      <c r="BR8" s="12">
        <f t="shared" ref="BR8:BR22" si="12">BO8/BN8*100</f>
        <v>39.169004164159624</v>
      </c>
      <c r="BS8" s="12">
        <f t="shared" si="2"/>
        <v>22.152244397431406</v>
      </c>
      <c r="BT8" s="12">
        <f t="shared" si="3"/>
        <v>4.7049054098699044</v>
      </c>
      <c r="BV8" s="22">
        <v>36068</v>
      </c>
      <c r="BW8">
        <v>102</v>
      </c>
      <c r="BX8" s="2">
        <v>90453.757812261581</v>
      </c>
      <c r="BY8" s="2">
        <v>7723.3519941270351</v>
      </c>
      <c r="BZ8" s="12">
        <f t="shared" si="4"/>
        <v>8.5384534384486184</v>
      </c>
      <c r="CB8" s="105">
        <v>36068</v>
      </c>
      <c r="CC8" s="106">
        <v>86</v>
      </c>
      <c r="CD8" s="98">
        <v>-10354.940984725952</v>
      </c>
      <c r="CE8" s="98">
        <v>129144.55472183228</v>
      </c>
      <c r="CF8" s="98">
        <v>20059.206167697906</v>
      </c>
      <c r="CG8" s="99">
        <f t="shared" si="5"/>
        <v>8.0181011170232637</v>
      </c>
      <c r="CH8" s="99">
        <f t="shared" si="6"/>
        <v>51.621888215102466</v>
      </c>
      <c r="CJ8" s="105">
        <v>36068</v>
      </c>
      <c r="CK8" s="106">
        <v>86</v>
      </c>
      <c r="CL8" s="99">
        <v>5.7371217127235141</v>
      </c>
      <c r="CN8" s="22">
        <v>36068</v>
      </c>
      <c r="CO8">
        <v>76</v>
      </c>
      <c r="CP8" s="2">
        <v>-8238.3909893035889</v>
      </c>
      <c r="CQ8" s="2">
        <v>125389.96270370483</v>
      </c>
      <c r="CR8" s="2">
        <v>18953.504166126251</v>
      </c>
      <c r="CS8" s="12">
        <f t="shared" ref="CS8:CS29" si="13">-CP8/CQ8*100</f>
        <v>6.5702156788823833</v>
      </c>
      <c r="CT8" s="12">
        <f t="shared" ref="CT8:CT29" si="14">-CP8/CR8*100</f>
        <v>43.466321146182885</v>
      </c>
      <c r="CV8" s="22">
        <v>36068</v>
      </c>
      <c r="CW8">
        <v>76</v>
      </c>
      <c r="CX8" s="12">
        <v>7.7824864821861794</v>
      </c>
      <c r="CZ8" s="11">
        <f ca="1">VLOOKUP($CB8,INDIRECT(VLOOKUP('Sector Charts'!$H$1,'Sector Charts'!$A$159:$B$175,2,FALSE) &amp; "3"),MATCH(CZ$5,$CZ$5:$DF$5,0),FALSE)</f>
        <v>36068</v>
      </c>
      <c r="DA8" s="2">
        <f ca="1">VLOOKUP($CB8,INDIRECT(VLOOKUP('Sector Charts'!$H$1,'Sector Charts'!$A$159:$B$175,2,FALSE) &amp; "3"),MATCH(DA$5,$CZ$5:$DF$5,0),FALSE)</f>
        <v>5</v>
      </c>
      <c r="DB8" s="2">
        <f ca="1">VLOOKUP($CB8,INDIRECT(VLOOKUP('Sector Charts'!$H$1,'Sector Charts'!$A$159:$B$175,2,FALSE) &amp; "3"),MATCH(DB$5,$CZ$5:$DF$5,0),FALSE)</f>
        <v>-1469.9870071411133</v>
      </c>
      <c r="DC8" s="2">
        <f ca="1">VLOOKUP($CB8,INDIRECT(VLOOKUP('Sector Charts'!$H$1,'Sector Charts'!$A$159:$B$175,2,FALSE) &amp; "3"),MATCH(DC$5,$CZ$5:$DF$5,0),FALSE)</f>
        <v>16472.923416137695</v>
      </c>
      <c r="DD8" s="2">
        <f ca="1">VLOOKUP($CB8,INDIRECT(VLOOKUP('Sector Charts'!$H$1,'Sector Charts'!$A$159:$B$175,2,FALSE) &amp; "3"),MATCH(DD$5,$CZ$5:$DF$5,0),FALSE)</f>
        <v>2787.2370004653931</v>
      </c>
      <c r="DE8" s="12">
        <f ca="1">IF(OR(VLOOKUP($CB8,INDIRECT(VLOOKUP('Sector Charts'!$H$1,'Sector Charts'!$A$159:$B$175,2,FALSE) &amp; "3"),MATCH(DE$5,$CZ$5:$DF$5,0),FALSE)&gt;DE$1,VLOOKUP($CB8,INDIRECT(VLOOKUP('Sector Charts'!$H$1,'Sector Charts'!$A$159:$B$175,2,FALSE) &amp; "3"),MATCH(DE$5,$CZ$5:$DF$5,0),FALSE)&lt;DE$2),NA(),VLOOKUP($CB8,INDIRECT(VLOOKUP('Sector Charts'!$H$1,'Sector Charts'!$A$159:$B$175,2,FALSE) &amp; "3"),MATCH(DE$5,$CZ$5:$DF$5,0),FALSE))</f>
        <v>8.9236559292265074</v>
      </c>
      <c r="DF8" s="12">
        <f ca="1">IF(OR(VLOOKUP($CB8,INDIRECT(VLOOKUP('Sector Charts'!$H$1,'Sector Charts'!$A$159:$B$175,2,FALSE) &amp; "3"),MATCH(DF$5,$CZ$5:$DF$5,0),FALSE)&gt;DF$1,VLOOKUP($CB8,INDIRECT(VLOOKUP('Sector Charts'!$H$1,'Sector Charts'!$A$159:$B$175,2,FALSE) &amp; "3"),MATCH(DF$5,$CZ$5:$DF$5,0),FALSE)&lt;DF$2),NA(),VLOOKUP($CB8,INDIRECT(VLOOKUP('Sector Charts'!$H$1,'Sector Charts'!$A$159:$B$175,2,FALSE) &amp; "3"),MATCH(DF$5,$CZ$5:$DF$5,0),FALSE))</f>
        <v>52.739935889759835</v>
      </c>
      <c r="DH8" s="11">
        <f ca="1">VLOOKUP($CB8,INDIRECT(VLOOKUP('Sector Charts'!$H$1,'Sector Charts'!$A$159:$B$175,2,FALSE) &amp; "3"),MATCH(DH$5,$CZ$5:$DF$5,0),FALSE)</f>
        <v>36068</v>
      </c>
      <c r="DI8" s="2">
        <f ca="1">VLOOKUP($CB8,INDIRECT(VLOOKUP('Sector Charts'!$H$1,'Sector Charts'!$A$159:$B$175,2,FALSE) &amp; "3"),9,FALSE)</f>
        <v>5</v>
      </c>
      <c r="DJ8" s="12">
        <f ca="1">IF(OR(VLOOKUP($CB8,INDIRECT(VLOOKUP('Sector Charts'!$H$1,'Sector Charts'!$A$159:$B$175,2,FALSE) &amp; "3"),10,FALSE)&gt;DJ$1,VLOOKUP($CB8,INDIRECT(VLOOKUP('Sector Charts'!$H$1,'Sector Charts'!$A$159:$B$175,2,FALSE) &amp; "3"),10,FALSE)&lt;DJ$2),NA(),VLOOKUP($CB8,INDIRECT(VLOOKUP('Sector Charts'!$H$1,'Sector Charts'!$A$159:$B$175,2,FALSE) &amp; "3"),10,FALSE))</f>
        <v>11.288797452834508</v>
      </c>
      <c r="DM8" s="131">
        <v>36068</v>
      </c>
      <c r="DN8" s="132">
        <v>92</v>
      </c>
      <c r="DO8" s="133">
        <v>10.118537140462603</v>
      </c>
      <c r="DP8" s="133">
        <v>8.6586153915434227</v>
      </c>
      <c r="DR8" s="22">
        <v>36068</v>
      </c>
      <c r="DS8" s="82">
        <v>83</v>
      </c>
      <c r="DT8" s="83">
        <v>12.273725197718166</v>
      </c>
      <c r="DU8" s="83">
        <v>10.373361108886137</v>
      </c>
      <c r="DV8" s="83">
        <v>3.9466761524259653</v>
      </c>
      <c r="DW8" s="83">
        <v>2.568957670192229</v>
      </c>
      <c r="DX8" s="83" t="e">
        <f>VLOOKUP(DR8,'EquityMetrics ADJ'!$DU$5:$DX$31,3,0)</f>
        <v>#N/A</v>
      </c>
      <c r="DY8" s="83"/>
      <c r="DZ8" s="139">
        <v>36068</v>
      </c>
      <c r="EA8" s="85">
        <v>68</v>
      </c>
      <c r="EB8" s="83">
        <v>12.940768463021612</v>
      </c>
      <c r="EC8" s="83">
        <v>8.0814291060882901</v>
      </c>
      <c r="ED8" s="83">
        <v>5.410709423235871</v>
      </c>
      <c r="EE8" s="83">
        <v>4.172616423353559</v>
      </c>
      <c r="EF8" s="53" t="e">
        <f>VLOOKUP($DZ8,'EquityMetrics ADJ'!$EH$4:$EK$31,3,0)</f>
        <v>#N/A</v>
      </c>
      <c r="EG8" s="53"/>
      <c r="EH8" s="139">
        <v>36068</v>
      </c>
      <c r="EI8" s="82">
        <v>13</v>
      </c>
      <c r="EJ8" s="83">
        <v>-42.676431709693993</v>
      </c>
      <c r="EK8" s="83">
        <v>31.556029313761069</v>
      </c>
      <c r="EL8" s="83">
        <v>4.3864204924456862</v>
      </c>
      <c r="EM8" s="83">
        <v>25.82263320908611</v>
      </c>
      <c r="EO8" s="11">
        <v>36068</v>
      </c>
      <c r="EP8" s="2">
        <v>128</v>
      </c>
      <c r="EQ8" s="2">
        <v>106084.74665760994</v>
      </c>
      <c r="ER8" s="2">
        <v>26667.268152475357</v>
      </c>
      <c r="ES8" s="2">
        <v>9162.1029831171036</v>
      </c>
      <c r="ET8" s="12">
        <v>3.9780882710238452</v>
      </c>
      <c r="EU8" s="12">
        <v>2.9106055893079144</v>
      </c>
      <c r="EV8" s="12" t="e">
        <f>VLOOKUP($EO8,'EquityMetrics ADJ'!$X$5:$AD$27,6,0)</f>
        <v>#N/A</v>
      </c>
      <c r="EW8" s="12" t="e">
        <f>VLOOKUP($EO8,'EquityMetrics ADJ'!$X$5:$AD$27,7,0)</f>
        <v>#N/A</v>
      </c>
      <c r="EY8" s="11">
        <v>36068</v>
      </c>
      <c r="EZ8" s="2">
        <v>24</v>
      </c>
      <c r="FA8" s="2">
        <v>12666.453099370003</v>
      </c>
      <c r="FB8" s="2">
        <v>2897.9549999833107</v>
      </c>
      <c r="FC8" s="2">
        <v>960.56499490141869</v>
      </c>
      <c r="FD8" s="12">
        <v>4.3708246330405229</v>
      </c>
      <c r="FE8" s="12">
        <v>3.0169275534350732</v>
      </c>
      <c r="FF8" s="12"/>
      <c r="FG8" s="11">
        <v>36068</v>
      </c>
      <c r="FH8" s="2">
        <v>108</v>
      </c>
      <c r="FI8" s="2">
        <v>86834.307652711868</v>
      </c>
      <c r="FJ8" s="2">
        <v>21939.101110696793</v>
      </c>
      <c r="FK8" s="2">
        <v>7472.6100002527237</v>
      </c>
      <c r="FL8" s="12">
        <v>3.9579701654401092</v>
      </c>
      <c r="FM8" s="12">
        <v>2.9359355178384545</v>
      </c>
      <c r="FN8" s="12"/>
      <c r="FO8" s="11">
        <v>36068</v>
      </c>
      <c r="FP8" s="2">
        <v>44</v>
      </c>
      <c r="FQ8" s="2">
        <v>31916.892104268074</v>
      </c>
      <c r="FR8" s="2">
        <v>7626.1220417618752</v>
      </c>
      <c r="FS8" s="2">
        <v>2650.0579777657986</v>
      </c>
      <c r="FT8" s="12">
        <v>4.1852060496128995</v>
      </c>
      <c r="FU8" s="12">
        <v>2.8777189426592389</v>
      </c>
      <c r="FW8" s="22">
        <v>36068</v>
      </c>
      <c r="FX8">
        <v>4</v>
      </c>
      <c r="FY8" s="2">
        <v>1802.400032043457</v>
      </c>
      <c r="FZ8" s="2">
        <v>23081.853637695313</v>
      </c>
      <c r="GA8" s="10">
        <v>7.8087317437102677E-2</v>
      </c>
      <c r="GC8" s="22">
        <v>36068</v>
      </c>
      <c r="GD8">
        <v>4</v>
      </c>
      <c r="GE8" s="2">
        <v>23081.853637695313</v>
      </c>
      <c r="GF8" s="2">
        <v>587.66599273681641</v>
      </c>
      <c r="GG8" s="10">
        <v>39.27716410847755</v>
      </c>
      <c r="GI8" s="22">
        <v>36068</v>
      </c>
      <c r="GJ8">
        <v>108</v>
      </c>
      <c r="GK8" s="2">
        <v>86834.307652711868</v>
      </c>
      <c r="GL8" s="2">
        <v>21939.101110696793</v>
      </c>
      <c r="GM8" s="2">
        <v>7472.6100002527237</v>
      </c>
      <c r="GN8" s="12">
        <v>3.9579701654401092</v>
      </c>
      <c r="GO8" s="12">
        <v>2.9359355178384545</v>
      </c>
      <c r="GP8" s="12" t="e">
        <f>VLOOKUP($GI8,'EquityMetrics ADJ'!$AF$4:$AK$28,6,0)</f>
        <v>#N/A</v>
      </c>
      <c r="GQ8" s="12" t="e">
        <f>VLOOKUP($GI8,'EquityMetrics ADJ'!$AF$4:$AL$28,7,0)</f>
        <v>#N/A</v>
      </c>
      <c r="GS8" s="22">
        <v>39447</v>
      </c>
      <c r="GT8">
        <v>374</v>
      </c>
      <c r="GU8" s="2">
        <v>13478.578333959915</v>
      </c>
      <c r="GW8" s="22">
        <v>39447</v>
      </c>
      <c r="GX8">
        <v>405</v>
      </c>
      <c r="GY8" s="2">
        <v>8552.8740634182468</v>
      </c>
      <c r="GZ8" s="2">
        <v>-34731.404555339366</v>
      </c>
      <c r="HA8" s="13">
        <f t="shared" si="11"/>
        <v>43284.278618757613</v>
      </c>
      <c r="HB8" s="13"/>
      <c r="HC8" s="13"/>
      <c r="HD8" s="212"/>
      <c r="HF8" s="22">
        <v>35795</v>
      </c>
      <c r="HG8">
        <v>1</v>
      </c>
      <c r="HH8" s="2">
        <v>704.30401611328125</v>
      </c>
      <c r="HI8" s="2">
        <v>1431.3680419921875</v>
      </c>
      <c r="HJ8" s="213">
        <v>0.49204956059590815</v>
      </c>
      <c r="HL8" s="22">
        <v>36068</v>
      </c>
      <c r="HM8">
        <v>14</v>
      </c>
      <c r="HN8" s="2">
        <v>6863.0450856685638</v>
      </c>
      <c r="HO8" s="2">
        <v>11299.529003143311</v>
      </c>
      <c r="HP8" s="10">
        <v>0.60737443868318741</v>
      </c>
      <c r="HR8" s="22">
        <v>35795</v>
      </c>
      <c r="HS8">
        <v>1</v>
      </c>
      <c r="HT8" s="2">
        <v>704.30401611328125</v>
      </c>
      <c r="HU8" s="2">
        <v>1431.3680419921875</v>
      </c>
      <c r="HV8" s="10">
        <v>0.49204956059590815</v>
      </c>
    </row>
    <row r="9" spans="1:230">
      <c r="A9" t="s">
        <v>86</v>
      </c>
      <c r="B9">
        <v>15</v>
      </c>
      <c r="C9" s="12">
        <v>25.587526731774943</v>
      </c>
      <c r="D9" s="166">
        <v>147</v>
      </c>
      <c r="E9" s="11">
        <v>36160</v>
      </c>
      <c r="F9" s="2">
        <v>145</v>
      </c>
      <c r="G9" s="2">
        <v>122399.48295927048</v>
      </c>
      <c r="H9" s="2">
        <v>32584.617443263531</v>
      </c>
      <c r="I9" s="2">
        <v>9915.4900591373444</v>
      </c>
      <c r="J9" s="12">
        <v>3.7563578327225402</v>
      </c>
      <c r="K9" s="12">
        <v>3.2862336857708896</v>
      </c>
      <c r="L9" s="96">
        <v>3.7545974573600254</v>
      </c>
      <c r="M9" s="12">
        <v>3.2770352404400764</v>
      </c>
      <c r="P9" s="12">
        <f t="shared" si="7"/>
        <v>3.7563578327225402</v>
      </c>
      <c r="Q9" s="12">
        <f t="shared" si="7"/>
        <v>3.2862336857708896</v>
      </c>
      <c r="U9" s="14">
        <v>36160</v>
      </c>
      <c r="V9" s="2">
        <v>418.10607629778099</v>
      </c>
      <c r="W9" s="2">
        <f t="shared" si="0"/>
        <v>111.30624262032705</v>
      </c>
      <c r="Y9" s="11">
        <f ca="1">VLOOKUP($E9,INDIRECT(VLOOKUP('Sector Charts'!$H$1,'Sector Charts'!$A$159:$B$175,2,FALSE) &amp; "1"),MATCH(Y$5,$Y$5:$AG$5,0),FALSE)</f>
        <v>36160</v>
      </c>
      <c r="Z9" s="2">
        <f ca="1">VLOOKUP($E9,INDIRECT(VLOOKUP('Sector Charts'!$H$1,'Sector Charts'!$A$159:$B$175,2,FALSE) &amp; "1"),MATCH(Z$5,$Y$5:$AG$5,0),FALSE)</f>
        <v>4</v>
      </c>
      <c r="AA9" s="2">
        <f ca="1">VLOOKUP($E9,INDIRECT(VLOOKUP('Sector Charts'!$H$1,'Sector Charts'!$A$159:$B$175,2,FALSE) &amp; "1"),MATCH(AA$5,$Y$5:$AG$5,0),FALSE)</f>
        <v>3516.8319091796875</v>
      </c>
      <c r="AB9" s="2">
        <f ca="1">VLOOKUP($E9,INDIRECT(VLOOKUP('Sector Charts'!$H$1,'Sector Charts'!$A$159:$B$175,2,FALSE) &amp; "1"),MATCH(AB$5,$Y$5:$AG$5,0),FALSE)</f>
        <v>1790.7610244750977</v>
      </c>
      <c r="AC9" s="2">
        <f ca="1">VLOOKUP($E9,INDIRECT(VLOOKUP('Sector Charts'!$H$1,'Sector Charts'!$A$159:$B$175,2,FALSE) &amp; "1"),MATCH(AC$5,$Y$5:$AG$5,0),FALSE)</f>
        <v>418.593994140625</v>
      </c>
      <c r="AD9" s="12">
        <f ca="1">IF(OR(VLOOKUP($E9,INDIRECT(VLOOKUP('Sector Charts'!$H$1,'Sector Charts'!$A$159:$B$175,2,FALSE) &amp; "1"),MATCH(AD$5,$Y$5:$AI$5,0),FALSE)&gt;AD$1,VLOOKUP($E9,INDIRECT(VLOOKUP('Sector Charts'!$H$1,'Sector Charts'!$A$159:$B$175,2,FALSE) &amp; "1"),MATCH(AD$5,$Y$5:$AI$5,0),FALSE)&lt;AD$2),NA(),VLOOKUP($E9,INDIRECT(VLOOKUP('Sector Charts'!$H$1,'Sector Charts'!$A$159:$B$175,2,FALSE) &amp; "1"),MATCH(AD$5,$Y$5:$AI$5,0),FALSE))</f>
        <v>1.9638756155140971</v>
      </c>
      <c r="AE9" s="12">
        <f ca="1">IF(OR(VLOOKUP($E9,INDIRECT(VLOOKUP('Sector Charts'!$H$1,'Sector Charts'!$A$159:$B$175,2,FALSE) &amp; "1"),MATCH(AE$5,$Y$5:$AI$5,0),FALSE)&gt;AE$1,VLOOKUP($E9,INDIRECT(VLOOKUP('Sector Charts'!$H$1,'Sector Charts'!$A$159:$B$175,2,FALSE) &amp; "1"),MATCH(AE$5,$Y$5:$AI$5,0),FALSE)&lt;AE$2),NA(),VLOOKUP($E9,INDIRECT(VLOOKUP('Sector Charts'!$H$1,'Sector Charts'!$A$159:$B$175,2,FALSE) &amp; "1"),MATCH(AE$5,$Y$5:$AI$5,0),FALSE))</f>
        <v>4.2780380262061248</v>
      </c>
      <c r="AF9" s="2">
        <f ca="1">VLOOKUP($E9,INDIRECT(VLOOKUP('Sector Charts'!$H$1,'Sector Charts'!$A$159:$B$175,2,FALSE) &amp; "1"),MATCH(AF$5,$Y$5:$AG$5,0),FALSE)</f>
        <v>399.61295209966136</v>
      </c>
      <c r="AG9" s="2">
        <f ca="1">IF(VLOOKUP($E9,INDIRECT(VLOOKUP('Sector Charts'!$H$1,'Sector Charts'!$A$159:$B$175,2,FALSE) &amp; "1"),MATCH(AG$5,$Y$5:$AI$5,0),FALSE)="",NA(),VLOOKUP($E9,INDIRECT(VLOOKUP('Sector Charts'!$H$1,'Sector Charts'!$A$159:$B$175,2,FALSE) &amp; "1"),MATCH(AG$5,$Y$5:$AG$5,0),FALSE))</f>
        <v>203.4818035026378</v>
      </c>
      <c r="AH9" s="12" t="e">
        <f ca="1">IF(OR(VLOOKUP($E9,INDIRECT(VLOOKUP('Sector Charts'!$H$1,'Sector Charts'!$A$159:$B$175,2,FALSE) &amp; "1"),MATCH(AH$5,$Y$5:$AI$5,0),FALSE)&gt;AH$1,VLOOKUP($E9,INDIRECT(VLOOKUP('Sector Charts'!$H$1,'Sector Charts'!$A$159:$B$175,2,FALSE) &amp; "1"),MATCH(AH$5,$Y$5:$AI$5,0),FALSE)&lt;AH$2,VLOOKUP($E9,INDIRECT(VLOOKUP('Sector Charts'!$H$1,'Sector Charts'!$A$159:$B$175,2,FALSE) &amp; "1"),MATCH(AH$5,$Y$5:$AI$5,0),FALSE)=""),NA(),VLOOKUP($E9,INDIRECT(VLOOKUP('Sector Charts'!$H$1,'Sector Charts'!$A$159:$B$175,2,FALSE) &amp; "1"),MATCH(AH$5,$Y$5:$AI$5,0),FALSE))</f>
        <v>#N/A</v>
      </c>
      <c r="AI9" s="12" t="e">
        <f ca="1">IF(OR(VLOOKUP($E9,INDIRECT(VLOOKUP('Sector Charts'!$H$1,'Sector Charts'!$A$159:$B$175,2,FALSE) &amp; "1"),MATCH(AI$5,$Y$5:$AI$5,0),FALSE)&gt;AI$1,VLOOKUP($E9,INDIRECT(VLOOKUP('Sector Charts'!$H$1,'Sector Charts'!$A$159:$B$175,2,FALSE) &amp; "1"),MATCH(AI$5,$Y$5:$AI$5,0),FALSE)&lt;AI$2,VLOOKUP($E9,INDIRECT(VLOOKUP('Sector Charts'!$H$1,'Sector Charts'!$A$159:$B$175,2,FALSE) &amp; "1"),MATCH(AI$5,$Y$5:$AI$5,0),FALSE)=""),NA(),VLOOKUP($E9,INDIRECT(VLOOKUP('Sector Charts'!$H$1,'Sector Charts'!$A$159:$B$175,2,FALSE) &amp; "1"),MATCH(AI$5,$Y$5:$AI$5,0),FALSE))</f>
        <v>#N/A</v>
      </c>
      <c r="AK9" s="82">
        <v>85</v>
      </c>
      <c r="AL9" s="87">
        <v>5.7427324079738051</v>
      </c>
      <c r="AM9" s="87">
        <v>27.682824337812171</v>
      </c>
      <c r="AN9" s="87">
        <v>8.0062805302562712</v>
      </c>
      <c r="AO9" s="87">
        <v>8.1683384488398847</v>
      </c>
      <c r="AP9" s="87"/>
      <c r="AQ9" s="48"/>
      <c r="AR9" s="83">
        <v>22.344450717674459</v>
      </c>
      <c r="AS9" s="83"/>
      <c r="AT9" s="83">
        <v>-16.574332336872779</v>
      </c>
      <c r="AU9" s="83">
        <v>1.821528117922111</v>
      </c>
      <c r="AV9" s="83">
        <v>4.6196174590523942</v>
      </c>
      <c r="AW9" s="83">
        <v>9.0930217995172757</v>
      </c>
      <c r="AY9" s="14">
        <v>36160</v>
      </c>
      <c r="AZ9" s="2">
        <v>87</v>
      </c>
      <c r="BA9" s="2">
        <v>86688.970316886902</v>
      </c>
      <c r="BB9" s="2">
        <v>5460.1050230842084</v>
      </c>
      <c r="BC9" s="2">
        <v>10170.765957131982</v>
      </c>
      <c r="BD9" s="12">
        <f t="shared" si="8"/>
        <v>11.732479829848353</v>
      </c>
      <c r="BE9" s="12">
        <f t="shared" si="9"/>
        <v>186.27418179928887</v>
      </c>
      <c r="BF9" s="12">
        <f t="shared" si="10"/>
        <v>6.2985002626344349</v>
      </c>
      <c r="BH9" s="22">
        <v>36160</v>
      </c>
      <c r="BI9">
        <v>87</v>
      </c>
      <c r="BJ9" s="12">
        <v>8.1163191645908803</v>
      </c>
      <c r="BL9" s="22">
        <v>36799</v>
      </c>
      <c r="BM9">
        <v>16</v>
      </c>
      <c r="BN9" s="2">
        <v>10896.899993896484</v>
      </c>
      <c r="BO9" s="2">
        <v>4786.3000030517578</v>
      </c>
      <c r="BP9" s="2">
        <v>1060.0150043331087</v>
      </c>
      <c r="BQ9" s="2">
        <v>18001.015808105469</v>
      </c>
      <c r="BR9" s="12">
        <f t="shared" si="12"/>
        <v>43.923501231842408</v>
      </c>
      <c r="BS9" s="12">
        <f t="shared" si="2"/>
        <v>26.589055051529868</v>
      </c>
      <c r="BT9" s="12">
        <f t="shared" si="3"/>
        <v>5.888639928063431</v>
      </c>
      <c r="BV9" s="22">
        <v>36160</v>
      </c>
      <c r="BW9">
        <v>91</v>
      </c>
      <c r="BX9" s="2">
        <v>88250.608332633972</v>
      </c>
      <c r="BY9" s="2">
        <v>7150.0970339775085</v>
      </c>
      <c r="BZ9" s="12">
        <f t="shared" si="4"/>
        <v>8.102037106676228</v>
      </c>
      <c r="CB9" s="22">
        <v>36160</v>
      </c>
      <c r="CC9">
        <v>75</v>
      </c>
      <c r="CD9" s="2">
        <v>-12742.528913617134</v>
      </c>
      <c r="CE9" s="2">
        <v>122261.17556381226</v>
      </c>
      <c r="CF9" s="2">
        <v>21315.810298442841</v>
      </c>
      <c r="CG9" s="12">
        <f t="shared" si="5"/>
        <v>10.422383765618527</v>
      </c>
      <c r="CH9" s="12">
        <f t="shared" si="6"/>
        <v>59.779706871138735</v>
      </c>
      <c r="CJ9" s="22">
        <v>36160</v>
      </c>
      <c r="CK9">
        <v>75</v>
      </c>
      <c r="CL9" s="12">
        <v>18.250702416443133</v>
      </c>
      <c r="CN9" s="22">
        <v>36160</v>
      </c>
      <c r="CO9">
        <v>68</v>
      </c>
      <c r="CP9" s="2">
        <v>-11360.35393345356</v>
      </c>
      <c r="CQ9" s="2">
        <v>119710.86254882813</v>
      </c>
      <c r="CR9" s="2">
        <v>21151.136302471161</v>
      </c>
      <c r="CS9" s="12">
        <f t="shared" si="13"/>
        <v>9.4898271481586338</v>
      </c>
      <c r="CT9" s="12">
        <f t="shared" si="14"/>
        <v>53.710371731311149</v>
      </c>
      <c r="CV9" s="22">
        <v>36160</v>
      </c>
      <c r="CW9">
        <v>68</v>
      </c>
      <c r="CX9" s="12">
        <v>21.173658228424319</v>
      </c>
      <c r="CZ9" s="11">
        <f ca="1">VLOOKUP($CB9,INDIRECT(VLOOKUP('Sector Charts'!$H$1,'Sector Charts'!$A$159:$B$175,2,FALSE) &amp; "3"),MATCH(CZ$5,$CZ$5:$DF$5,0),FALSE)</f>
        <v>36160</v>
      </c>
      <c r="DA9" s="2">
        <f ca="1">VLOOKUP($CB9,INDIRECT(VLOOKUP('Sector Charts'!$H$1,'Sector Charts'!$A$159:$B$175,2,FALSE) &amp; "3"),MATCH(DA$5,$CZ$5:$DF$5,0),FALSE)</f>
        <v>4</v>
      </c>
      <c r="DB9" s="2">
        <f ca="1">VLOOKUP($CB9,INDIRECT(VLOOKUP('Sector Charts'!$H$1,'Sector Charts'!$A$159:$B$175,2,FALSE) &amp; "3"),MATCH(DB$5,$CZ$5:$DF$5,0),FALSE)</f>
        <v>-1544.5109710693359</v>
      </c>
      <c r="DC9" s="2">
        <f ca="1">VLOOKUP($CB9,INDIRECT(VLOOKUP('Sector Charts'!$H$1,'Sector Charts'!$A$159:$B$175,2,FALSE) &amp; "3"),MATCH(DC$5,$CZ$5:$DF$5,0),FALSE)</f>
        <v>16905.067993164063</v>
      </c>
      <c r="DD9" s="2">
        <f ca="1">VLOOKUP($CB9,INDIRECT(VLOOKUP('Sector Charts'!$H$1,'Sector Charts'!$A$159:$B$175,2,FALSE) &amp; "3"),MATCH(DD$5,$CZ$5:$DF$5,0),FALSE)</f>
        <v>2146.1930236816406</v>
      </c>
      <c r="DE9" s="12">
        <f ca="1">IF(OR(VLOOKUP($CB9,INDIRECT(VLOOKUP('Sector Charts'!$H$1,'Sector Charts'!$A$159:$B$175,2,FALSE) &amp; "3"),MATCH(DE$5,$CZ$5:$DF$5,0),FALSE)&gt;DE$1,VLOOKUP($CB9,INDIRECT(VLOOKUP('Sector Charts'!$H$1,'Sector Charts'!$A$159:$B$175,2,FALSE) &amp; "3"),MATCH(DE$5,$CZ$5:$DF$5,0),FALSE)&lt;DE$2),NA(),VLOOKUP($CB9,INDIRECT(VLOOKUP('Sector Charts'!$H$1,'Sector Charts'!$A$159:$B$175,2,FALSE) &amp; "3"),MATCH(DE$5,$CZ$5:$DF$5,0),FALSE))</f>
        <v>9.1363783434286869</v>
      </c>
      <c r="DF9" s="12">
        <f ca="1">IF(OR(VLOOKUP($CB9,INDIRECT(VLOOKUP('Sector Charts'!$H$1,'Sector Charts'!$A$159:$B$175,2,FALSE) &amp; "3"),MATCH(DF$5,$CZ$5:$DF$5,0),FALSE)&gt;DF$1,VLOOKUP($CB9,INDIRECT(VLOOKUP('Sector Charts'!$H$1,'Sector Charts'!$A$159:$B$175,2,FALSE) &amp; "3"),MATCH(DF$5,$CZ$5:$DF$5,0),FALSE)&lt;DF$2),NA(),VLOOKUP($CB9,INDIRECT(VLOOKUP('Sector Charts'!$H$1,'Sector Charts'!$A$159:$B$175,2,FALSE) &amp; "3"),MATCH(DF$5,$CZ$5:$DF$5,0),FALSE))</f>
        <v>71.965147310927222</v>
      </c>
      <c r="DH9" s="11">
        <f ca="1">VLOOKUP($CB9,INDIRECT(VLOOKUP('Sector Charts'!$H$1,'Sector Charts'!$A$159:$B$175,2,FALSE) &amp; "3"),MATCH(DH$5,$CZ$5:$DF$5,0),FALSE)</f>
        <v>36160</v>
      </c>
      <c r="DI9" s="2">
        <f ca="1">VLOOKUP($CB9,INDIRECT(VLOOKUP('Sector Charts'!$H$1,'Sector Charts'!$A$159:$B$175,2,FALSE) &amp; "3"),9,FALSE)</f>
        <v>4</v>
      </c>
      <c r="DJ9" s="12">
        <f ca="1">IF(OR(VLOOKUP($CB9,INDIRECT(VLOOKUP('Sector Charts'!$H$1,'Sector Charts'!$A$159:$B$175,2,FALSE) &amp; "3"),10,FALSE)&gt;DJ$1,VLOOKUP($CB9,INDIRECT(VLOOKUP('Sector Charts'!$H$1,'Sector Charts'!$A$159:$B$175,2,FALSE) &amp; "3"),10,FALSE)&lt;DJ$2),NA(),VLOOKUP($CB9,INDIRECT(VLOOKUP('Sector Charts'!$H$1,'Sector Charts'!$A$159:$B$175,2,FALSE) &amp; "3"),10,FALSE))</f>
        <v>25.227408067761537</v>
      </c>
      <c r="DM9" s="22">
        <v>36160</v>
      </c>
      <c r="DN9">
        <v>80</v>
      </c>
      <c r="DO9" s="12">
        <v>6.8332922602596158</v>
      </c>
      <c r="DP9" s="12">
        <v>17.508144970799112</v>
      </c>
      <c r="DR9" s="22">
        <v>36160</v>
      </c>
      <c r="DS9" s="82">
        <v>75</v>
      </c>
      <c r="DT9" s="87">
        <v>17.921290376566002</v>
      </c>
      <c r="DU9" s="87">
        <v>28.301009683486413</v>
      </c>
      <c r="DV9" s="87">
        <v>7.9885854552175006</v>
      </c>
      <c r="DW9" s="87">
        <v>6.2463553970443231</v>
      </c>
      <c r="DX9" s="83" t="e">
        <f>VLOOKUP(DR9,'EquityMetrics ADJ'!$DU$5:$DX$31,3,0)</f>
        <v>#N/A</v>
      </c>
      <c r="DY9" s="83"/>
      <c r="DZ9" s="139">
        <v>36160</v>
      </c>
      <c r="EA9" s="85">
        <v>62</v>
      </c>
      <c r="EB9" s="83">
        <v>17.505506095159461</v>
      </c>
      <c r="EC9" s="83">
        <v>29.251704618236296</v>
      </c>
      <c r="ED9" s="83">
        <v>9.3693547274478419</v>
      </c>
      <c r="EE9" s="83">
        <v>7.7082043493646779</v>
      </c>
      <c r="EF9" s="53" t="e">
        <f>VLOOKUP($DZ9,'EquityMetrics ADJ'!$EH$4:$EK$31,3,0)</f>
        <v>#N/A</v>
      </c>
      <c r="EG9" s="53"/>
      <c r="EH9" s="139">
        <v>36160</v>
      </c>
      <c r="EI9" s="82">
        <v>10</v>
      </c>
      <c r="EJ9" s="87">
        <v>-187.18947432939467</v>
      </c>
      <c r="EK9" s="87">
        <v>15.962360486887416</v>
      </c>
      <c r="EL9" s="87">
        <v>8.6449935794475472</v>
      </c>
      <c r="EM9" s="87">
        <v>90.089979823251824</v>
      </c>
      <c r="EO9" s="11">
        <v>36160</v>
      </c>
      <c r="EP9" s="2">
        <v>124</v>
      </c>
      <c r="EQ9" s="2">
        <v>111641.69096374512</v>
      </c>
      <c r="ER9" s="2">
        <v>30577.115439891815</v>
      </c>
      <c r="ES9" s="2">
        <v>9054.4270547628403</v>
      </c>
      <c r="ET9" s="12">
        <v>3.6511518289947666</v>
      </c>
      <c r="EU9" s="12">
        <v>3.3770348200892002</v>
      </c>
      <c r="EV9" s="12" t="e">
        <f>VLOOKUP($EO9,'EquityMetrics ADJ'!$X$5:$AD$27,6,0)</f>
        <v>#N/A</v>
      </c>
      <c r="EW9" s="12" t="e">
        <f>VLOOKUP($EO9,'EquityMetrics ADJ'!$X$5:$AD$27,7,0)</f>
        <v>#N/A</v>
      </c>
      <c r="EY9" s="11">
        <v>36160</v>
      </c>
      <c r="EZ9" s="2">
        <v>21</v>
      </c>
      <c r="FA9" s="2">
        <v>10757.79199552536</v>
      </c>
      <c r="FB9" s="2">
        <v>2007.5020033717155</v>
      </c>
      <c r="FC9" s="2">
        <v>861.06300437450409</v>
      </c>
      <c r="FD9" s="12">
        <v>5.3587951481278857</v>
      </c>
      <c r="FE9" s="12">
        <v>2.3314228960864614</v>
      </c>
      <c r="FF9" s="12"/>
      <c r="FG9" s="11">
        <v>36160</v>
      </c>
      <c r="FH9" s="2">
        <v>103</v>
      </c>
      <c r="FI9" s="2">
        <v>95872.417713165283</v>
      </c>
      <c r="FJ9" s="2">
        <v>25635.095207214355</v>
      </c>
      <c r="FK9" s="2">
        <v>7654.3110526800156</v>
      </c>
      <c r="FL9" s="12">
        <v>3.7398892782806747</v>
      </c>
      <c r="FM9" s="12">
        <v>3.3491054950319401</v>
      </c>
      <c r="FN9" s="12"/>
      <c r="FO9" s="11">
        <v>36160</v>
      </c>
      <c r="FP9" s="2">
        <v>42</v>
      </c>
      <c r="FQ9" s="2">
        <v>26527.065246105194</v>
      </c>
      <c r="FR9" s="2">
        <v>6949.5222360491753</v>
      </c>
      <c r="FS9" s="2">
        <v>2261.1790064573288</v>
      </c>
      <c r="FT9" s="12">
        <v>3.8171063196980159</v>
      </c>
      <c r="FU9" s="12">
        <v>3.07340649112838</v>
      </c>
      <c r="FW9" s="22">
        <v>36160</v>
      </c>
      <c r="FX9">
        <v>4</v>
      </c>
      <c r="FY9" s="2">
        <v>1930.4700469970703</v>
      </c>
      <c r="FZ9" s="2">
        <v>23177.553314208984</v>
      </c>
      <c r="GA9" s="10">
        <v>8.3290501841434522E-2</v>
      </c>
      <c r="GC9" s="22">
        <v>36160</v>
      </c>
      <c r="GD9">
        <v>4</v>
      </c>
      <c r="GE9" s="2">
        <v>23177.553314208984</v>
      </c>
      <c r="GF9" s="2">
        <v>730.31199645996094</v>
      </c>
      <c r="GG9" s="10">
        <v>31.736509090029283</v>
      </c>
      <c r="GI9" s="22">
        <v>36160</v>
      </c>
      <c r="GJ9">
        <v>103</v>
      </c>
      <c r="GK9" s="2">
        <v>95872.417713165283</v>
      </c>
      <c r="GL9" s="2">
        <v>25635.095207214355</v>
      </c>
      <c r="GM9" s="2">
        <v>7654.3110526800156</v>
      </c>
      <c r="GN9" s="12">
        <v>3.7398892782806747</v>
      </c>
      <c r="GO9" s="12">
        <v>3.3491054950319401</v>
      </c>
      <c r="GP9" s="12" t="e">
        <f>VLOOKUP($GI9,'EquityMetrics ADJ'!$AF$4:$AK$28,6,0)</f>
        <v>#N/A</v>
      </c>
      <c r="GQ9" s="12" t="e">
        <f>VLOOKUP($GI9,'EquityMetrics ADJ'!$AF$4:$AL$28,7,0)</f>
        <v>#N/A</v>
      </c>
      <c r="GS9" s="22">
        <v>39538</v>
      </c>
      <c r="GT9">
        <v>402</v>
      </c>
      <c r="GU9" s="2">
        <v>-9872.8891299068928</v>
      </c>
      <c r="GW9" s="22">
        <v>39538</v>
      </c>
      <c r="GX9">
        <v>409</v>
      </c>
      <c r="GY9" s="2">
        <v>-10160.547727034427</v>
      </c>
      <c r="GZ9" s="2">
        <v>-30046.032850779593</v>
      </c>
      <c r="HA9" s="13">
        <f t="shared" si="11"/>
        <v>19885.485123745166</v>
      </c>
      <c r="HB9" s="13">
        <f>SUM(GZ6:GZ9)</f>
        <v>-130633.64980915003</v>
      </c>
      <c r="HC9" s="13">
        <f>SUM(HA6:HA9)</f>
        <v>130999.85795629583</v>
      </c>
      <c r="HD9" s="212">
        <f>-HB9/HC9</f>
        <v>0.99720451492956597</v>
      </c>
      <c r="HF9" s="22">
        <v>35885</v>
      </c>
      <c r="HG9">
        <v>117</v>
      </c>
      <c r="HH9" s="2">
        <v>104565.71544337273</v>
      </c>
      <c r="HI9" s="2">
        <v>242161.18185520172</v>
      </c>
      <c r="HJ9" s="213">
        <v>0.43180213543018192</v>
      </c>
      <c r="HL9" s="22">
        <v>36160</v>
      </c>
      <c r="HM9">
        <v>11</v>
      </c>
      <c r="HN9" s="2">
        <v>4449.9370107650757</v>
      </c>
      <c r="HO9" s="2">
        <v>7594.9790105819702</v>
      </c>
      <c r="HP9" s="10">
        <v>0.58590510975277821</v>
      </c>
      <c r="HR9" s="22">
        <v>35885</v>
      </c>
      <c r="HS9">
        <v>106</v>
      </c>
      <c r="HT9" s="2">
        <v>99585.040447235107</v>
      </c>
      <c r="HU9" s="2">
        <v>233131.5969543457</v>
      </c>
      <c r="HV9" s="10">
        <v>0.42716234842562717</v>
      </c>
    </row>
    <row r="10" spans="1:230">
      <c r="A10" t="s">
        <v>75</v>
      </c>
      <c r="B10">
        <v>22</v>
      </c>
      <c r="C10" s="12">
        <v>7.1863773949276899</v>
      </c>
      <c r="D10" s="166">
        <v>151</v>
      </c>
      <c r="E10" s="41">
        <v>36250</v>
      </c>
      <c r="F10" s="4">
        <v>149</v>
      </c>
      <c r="G10" s="4">
        <v>130001.70044028759</v>
      </c>
      <c r="H10" s="4">
        <v>33042.964158654213</v>
      </c>
      <c r="I10" s="4">
        <v>10583.859031915665</v>
      </c>
      <c r="J10" s="37">
        <v>3.9343231986116813</v>
      </c>
      <c r="K10" s="37">
        <v>3.1220147640868077</v>
      </c>
      <c r="L10" s="96">
        <v>3.9265538832107616</v>
      </c>
      <c r="M10" s="37">
        <v>3.113877505407888</v>
      </c>
      <c r="N10" s="37"/>
      <c r="O10" s="37"/>
      <c r="P10" s="12">
        <f t="shared" si="7"/>
        <v>3.9343231986116813</v>
      </c>
      <c r="Q10" s="12">
        <f t="shared" si="7"/>
        <v>3.1220147640868077</v>
      </c>
      <c r="U10" s="14">
        <v>36250</v>
      </c>
      <c r="V10" s="35">
        <v>367.22341438181547</v>
      </c>
      <c r="W10" s="2">
        <f t="shared" si="0"/>
        <v>93.338395409761688</v>
      </c>
      <c r="X10" s="42"/>
      <c r="Y10" s="11">
        <f ca="1">VLOOKUP($E10,INDIRECT(VLOOKUP('Sector Charts'!$H$1,'Sector Charts'!$A$159:$B$175,2,FALSE) &amp; "1"),MATCH(Y$5,$Y$5:$AG$5,0),FALSE)</f>
        <v>36250</v>
      </c>
      <c r="Z10" s="2">
        <f ca="1">VLOOKUP($E10,INDIRECT(VLOOKUP('Sector Charts'!$H$1,'Sector Charts'!$A$159:$B$175,2,FALSE) &amp; "1"),MATCH(Z$5,$Y$5:$AG$5,0),FALSE)</f>
        <v>5</v>
      </c>
      <c r="AA10" s="2">
        <f ca="1">VLOOKUP($E10,INDIRECT(VLOOKUP('Sector Charts'!$H$1,'Sector Charts'!$A$159:$B$175,2,FALSE) &amp; "1"),MATCH(AA$5,$Y$5:$AG$5,0),FALSE)</f>
        <v>4218.2200241088867</v>
      </c>
      <c r="AB10" s="2">
        <f ca="1">VLOOKUP($E10,INDIRECT(VLOOKUP('Sector Charts'!$H$1,'Sector Charts'!$A$159:$B$175,2,FALSE) &amp; "1"),MATCH(AB$5,$Y$5:$AG$5,0),FALSE)</f>
        <v>1791.5579986572266</v>
      </c>
      <c r="AC10" s="2">
        <f ca="1">VLOOKUP($E10,INDIRECT(VLOOKUP('Sector Charts'!$H$1,'Sector Charts'!$A$159:$B$175,2,FALSE) &amp; "1"),MATCH(AC$5,$Y$5:$AG$5,0),FALSE)</f>
        <v>457.49599838256836</v>
      </c>
      <c r="AD10" s="12">
        <f ca="1">IF(OR(VLOOKUP($E10,INDIRECT(VLOOKUP('Sector Charts'!$H$1,'Sector Charts'!$A$159:$B$175,2,FALSE) &amp; "1"),MATCH(AD$5,$Y$5:$AI$5,0),FALSE)&gt;AD$1,VLOOKUP($E10,INDIRECT(VLOOKUP('Sector Charts'!$H$1,'Sector Charts'!$A$159:$B$175,2,FALSE) &amp; "1"),MATCH(AD$5,$Y$5:$AI$5,0),FALSE)&lt;AD$2),NA(),VLOOKUP($E10,INDIRECT(VLOOKUP('Sector Charts'!$H$1,'Sector Charts'!$A$159:$B$175,2,FALSE) &amp; "1"),MATCH(AD$5,$Y$5:$AI$5,0),FALSE))</f>
        <v>2.3544981671095462</v>
      </c>
      <c r="AE10" s="12">
        <f ca="1">IF(OR(VLOOKUP($E10,INDIRECT(VLOOKUP('Sector Charts'!$H$1,'Sector Charts'!$A$159:$B$175,2,FALSE) &amp; "1"),MATCH(AE$5,$Y$5:$AI$5,0),FALSE)&gt;AE$1,VLOOKUP($E10,INDIRECT(VLOOKUP('Sector Charts'!$H$1,'Sector Charts'!$A$159:$B$175,2,FALSE) &amp; "1"),MATCH(AE$5,$Y$5:$AI$5,0),FALSE)&lt;AE$2),NA(),VLOOKUP($E10,INDIRECT(VLOOKUP('Sector Charts'!$H$1,'Sector Charts'!$A$159:$B$175,2,FALSE) &amp; "1"),MATCH(AE$5,$Y$5:$AI$5,0),FALSE))</f>
        <v>3.9160080197227995</v>
      </c>
      <c r="AF10" s="2">
        <f ca="1">VLOOKUP($E10,INDIRECT(VLOOKUP('Sector Charts'!$H$1,'Sector Charts'!$A$159:$B$175,2,FALSE) &amp; "1"),MATCH(AF$5,$Y$5:$AG$5,0),FALSE)</f>
        <v>434.01988613009848</v>
      </c>
      <c r="AG10" s="2">
        <f ca="1">IF(VLOOKUP($E10,INDIRECT(VLOOKUP('Sector Charts'!$H$1,'Sector Charts'!$A$159:$B$175,2,FALSE) &amp; "1"),MATCH(AG$5,$Y$5:$AI$5,0),FALSE)="",NA(),VLOOKUP($E10,INDIRECT(VLOOKUP('Sector Charts'!$H$1,'Sector Charts'!$A$159:$B$175,2,FALSE) &amp; "1"),MATCH(AG$5,$Y$5:$AG$5,0),FALSE))</f>
        <v>184.33647228654016</v>
      </c>
      <c r="AH10" s="12" t="e">
        <f ca="1">IF(OR(VLOOKUP($E10,INDIRECT(VLOOKUP('Sector Charts'!$H$1,'Sector Charts'!$A$159:$B$175,2,FALSE) &amp; "1"),MATCH(AH$5,$Y$5:$AI$5,0),FALSE)&gt;AH$1,VLOOKUP($E10,INDIRECT(VLOOKUP('Sector Charts'!$H$1,'Sector Charts'!$A$159:$B$175,2,FALSE) &amp; "1"),MATCH(AH$5,$Y$5:$AI$5,0),FALSE)&lt;AH$2,VLOOKUP($E10,INDIRECT(VLOOKUP('Sector Charts'!$H$1,'Sector Charts'!$A$159:$B$175,2,FALSE) &amp; "1"),MATCH(AH$5,$Y$5:$AI$5,0),FALSE)=""),NA(),VLOOKUP($E10,INDIRECT(VLOOKUP('Sector Charts'!$H$1,'Sector Charts'!$A$159:$B$175,2,FALSE) &amp; "1"),MATCH(AH$5,$Y$5:$AI$5,0),FALSE))</f>
        <v>#N/A</v>
      </c>
      <c r="AI10" s="12" t="e">
        <f ca="1">IF(OR(VLOOKUP($E10,INDIRECT(VLOOKUP('Sector Charts'!$H$1,'Sector Charts'!$A$159:$B$175,2,FALSE) &amp; "1"),MATCH(AI$5,$Y$5:$AI$5,0),FALSE)&gt;AI$1,VLOOKUP($E10,INDIRECT(VLOOKUP('Sector Charts'!$H$1,'Sector Charts'!$A$159:$B$175,2,FALSE) &amp; "1"),MATCH(AI$5,$Y$5:$AI$5,0),FALSE)&lt;AI$2,VLOOKUP($E10,INDIRECT(VLOOKUP('Sector Charts'!$H$1,'Sector Charts'!$A$159:$B$175,2,FALSE) &amp; "1"),MATCH(AI$5,$Y$5:$AI$5,0),FALSE)=""),NA(),VLOOKUP($E10,INDIRECT(VLOOKUP('Sector Charts'!$H$1,'Sector Charts'!$A$159:$B$175,2,FALSE) &amp; "1"),MATCH(AI$5,$Y$5:$AI$5,0),FALSE))</f>
        <v>#N/A</v>
      </c>
      <c r="AJ10" s="42"/>
      <c r="AK10" s="115">
        <v>90</v>
      </c>
      <c r="AL10" s="87">
        <v>4.4220629658131339</v>
      </c>
      <c r="AM10" s="87">
        <v>27.773177421399108</v>
      </c>
      <c r="AN10" s="87">
        <v>8.0920953761924217</v>
      </c>
      <c r="AO10" s="87">
        <v>8.1216161200657879</v>
      </c>
      <c r="AP10" s="87"/>
      <c r="AQ10" s="49"/>
      <c r="AR10" s="87">
        <v>24.482105393768848</v>
      </c>
      <c r="AS10" s="87"/>
      <c r="AT10" s="87">
        <v>9.8806284792575116</v>
      </c>
      <c r="AU10" s="87">
        <v>5.3338228239035779</v>
      </c>
      <c r="AV10" s="87">
        <v>7.2774532803410175E-2</v>
      </c>
      <c r="AW10" s="87">
        <v>-1.5218430043140718</v>
      </c>
      <c r="AX10" s="37"/>
      <c r="AY10" s="43">
        <v>36250</v>
      </c>
      <c r="AZ10" s="4">
        <v>94</v>
      </c>
      <c r="BA10" s="35">
        <v>96077.180020570755</v>
      </c>
      <c r="BB10" s="35">
        <v>5762.6380138937384</v>
      </c>
      <c r="BC10" s="35">
        <v>11137.510922253132</v>
      </c>
      <c r="BD10" s="12">
        <f t="shared" si="8"/>
        <v>11.592254185508482</v>
      </c>
      <c r="BE10" s="12">
        <f t="shared" si="9"/>
        <v>193.27104870027506</v>
      </c>
      <c r="BF10" s="12">
        <f t="shared" si="10"/>
        <v>5.9979258473863615</v>
      </c>
      <c r="BH10" s="22">
        <v>36250</v>
      </c>
      <c r="BI10">
        <v>94</v>
      </c>
      <c r="BJ10" s="12">
        <v>3.9292440893408331</v>
      </c>
      <c r="BK10" s="6"/>
      <c r="BL10" s="44">
        <v>36891</v>
      </c>
      <c r="BM10" s="6">
        <v>20</v>
      </c>
      <c r="BN10" s="4">
        <v>14395.300033569336</v>
      </c>
      <c r="BO10" s="4">
        <v>6250.4099731445313</v>
      </c>
      <c r="BP10" s="4">
        <v>1298.0939884185791</v>
      </c>
      <c r="BQ10" s="4">
        <v>21471.4208984375</v>
      </c>
      <c r="BR10" s="37">
        <f t="shared" si="12"/>
        <v>43.419796451402846</v>
      </c>
      <c r="BS10" s="37">
        <f t="shared" si="2"/>
        <v>29.110369559191028</v>
      </c>
      <c r="BT10" s="37">
        <f t="shared" si="3"/>
        <v>6.045682745258107</v>
      </c>
      <c r="BU10" s="6"/>
      <c r="BV10" s="44">
        <v>36250</v>
      </c>
      <c r="BW10" s="4">
        <v>94</v>
      </c>
      <c r="BX10" s="4">
        <v>95962.3949406147</v>
      </c>
      <c r="BY10" s="4">
        <v>7547.0120062828064</v>
      </c>
      <c r="BZ10" s="37">
        <f t="shared" si="4"/>
        <v>7.8645515370403096</v>
      </c>
      <c r="CB10" s="22">
        <v>36250</v>
      </c>
      <c r="CC10">
        <v>81</v>
      </c>
      <c r="CD10" s="2">
        <v>-13320.623876690865</v>
      </c>
      <c r="CE10" s="2">
        <v>144436.74151229858</v>
      </c>
      <c r="CF10" s="2">
        <v>22556.697969436646</v>
      </c>
      <c r="CG10" s="12">
        <f t="shared" si="5"/>
        <v>9.2224621915585328</v>
      </c>
      <c r="CH10" s="12">
        <f t="shared" si="6"/>
        <v>59.05396213018296</v>
      </c>
      <c r="CJ10" s="22">
        <v>36250</v>
      </c>
      <c r="CK10">
        <v>81</v>
      </c>
      <c r="CL10" s="12">
        <v>10.570408437378509</v>
      </c>
      <c r="CN10" s="22">
        <v>36250</v>
      </c>
      <c r="CO10">
        <v>71</v>
      </c>
      <c r="CP10" s="2">
        <v>-12014.511900067329</v>
      </c>
      <c r="CQ10" s="2">
        <v>141414.3564453125</v>
      </c>
      <c r="CR10" s="2">
        <v>22182.822965621948</v>
      </c>
      <c r="CS10" s="12">
        <f t="shared" si="13"/>
        <v>8.4959633534191834</v>
      </c>
      <c r="CT10" s="12">
        <f t="shared" si="14"/>
        <v>54.161329776137777</v>
      </c>
      <c r="CV10" s="22">
        <v>36250</v>
      </c>
      <c r="CW10">
        <v>71</v>
      </c>
      <c r="CX10" s="12">
        <v>15.411615634365416</v>
      </c>
      <c r="CZ10" s="11">
        <f ca="1">VLOOKUP($CB10,INDIRECT(VLOOKUP('Sector Charts'!$H$1,'Sector Charts'!$A$159:$B$175,2,FALSE) &amp; "3"),MATCH(CZ$5,$CZ$5:$DF$5,0),FALSE)</f>
        <v>36250</v>
      </c>
      <c r="DA10" s="2">
        <f ca="1">VLOOKUP($CB10,INDIRECT(VLOOKUP('Sector Charts'!$H$1,'Sector Charts'!$A$159:$B$175,2,FALSE) &amp; "3"),MATCH(DA$5,$CZ$5:$DF$5,0),FALSE)</f>
        <v>4</v>
      </c>
      <c r="DB10" s="2">
        <f ca="1">VLOOKUP($CB10,INDIRECT(VLOOKUP('Sector Charts'!$H$1,'Sector Charts'!$A$159:$B$175,2,FALSE) &amp; "3"),MATCH(DB$5,$CZ$5:$DF$5,0),FALSE)</f>
        <v>-1608.1770324707031</v>
      </c>
      <c r="DC10" s="2">
        <f ca="1">VLOOKUP($CB10,INDIRECT(VLOOKUP('Sector Charts'!$H$1,'Sector Charts'!$A$159:$B$175,2,FALSE) &amp; "3"),MATCH(DC$5,$CZ$5:$DF$5,0),FALSE)</f>
        <v>17301.714965820313</v>
      </c>
      <c r="DD10" s="2">
        <f ca="1">VLOOKUP($CB10,INDIRECT(VLOOKUP('Sector Charts'!$H$1,'Sector Charts'!$A$159:$B$175,2,FALSE) &amp; "3"),MATCH(DD$5,$CZ$5:$DF$5,0),FALSE)</f>
        <v>2264.1549987792969</v>
      </c>
      <c r="DE10" s="12">
        <f ca="1">IF(OR(VLOOKUP($CB10,INDIRECT(VLOOKUP('Sector Charts'!$H$1,'Sector Charts'!$A$159:$B$175,2,FALSE) &amp; "3"),MATCH(DE$5,$CZ$5:$DF$5,0),FALSE)&gt;DE$1,VLOOKUP($CB10,INDIRECT(VLOOKUP('Sector Charts'!$H$1,'Sector Charts'!$A$159:$B$175,2,FALSE) &amp; "3"),MATCH(DE$5,$CZ$5:$DF$5,0),FALSE)&lt;DE$2),NA(),VLOOKUP($CB10,INDIRECT(VLOOKUP('Sector Charts'!$H$1,'Sector Charts'!$A$159:$B$175,2,FALSE) &amp; "3"),MATCH(DE$5,$CZ$5:$DF$5,0),FALSE))</f>
        <v>9.294899584507494</v>
      </c>
      <c r="DF10" s="12">
        <f ca="1">IF(OR(VLOOKUP($CB10,INDIRECT(VLOOKUP('Sector Charts'!$H$1,'Sector Charts'!$A$159:$B$175,2,FALSE) &amp; "3"),MATCH(DF$5,$CZ$5:$DF$5,0),FALSE)&gt;DF$1,VLOOKUP($CB10,INDIRECT(VLOOKUP('Sector Charts'!$H$1,'Sector Charts'!$A$159:$B$175,2,FALSE) &amp; "3"),MATCH(DF$5,$CZ$5:$DF$5,0),FALSE)&lt;DF$2),NA(),VLOOKUP($CB10,INDIRECT(VLOOKUP('Sector Charts'!$H$1,'Sector Charts'!$A$159:$B$175,2,FALSE) &amp; "3"),MATCH(DF$5,$CZ$5:$DF$5,0),FALSE))</f>
        <v>71.027691714469213</v>
      </c>
      <c r="DH10" s="11">
        <f ca="1">VLOOKUP($CB10,INDIRECT(VLOOKUP('Sector Charts'!$H$1,'Sector Charts'!$A$159:$B$175,2,FALSE) &amp; "3"),MATCH(DH$5,$CZ$5:$DF$5,0),FALSE)</f>
        <v>36250</v>
      </c>
      <c r="DI10" s="2">
        <f ca="1">VLOOKUP($CB10,INDIRECT(VLOOKUP('Sector Charts'!$H$1,'Sector Charts'!$A$159:$B$175,2,FALSE) &amp; "3"),9,FALSE)</f>
        <v>4</v>
      </c>
      <c r="DJ10" s="12">
        <f ca="1">IF(OR(VLOOKUP($CB10,INDIRECT(VLOOKUP('Sector Charts'!$H$1,'Sector Charts'!$A$159:$B$175,2,FALSE) &amp; "3"),10,FALSE)&gt;DJ$1,VLOOKUP($CB10,INDIRECT(VLOOKUP('Sector Charts'!$H$1,'Sector Charts'!$A$159:$B$175,2,FALSE) &amp; "3"),10,FALSE)&lt;DJ$2),NA(),VLOOKUP($CB10,INDIRECT(VLOOKUP('Sector Charts'!$H$1,'Sector Charts'!$A$159:$B$175,2,FALSE) &amp; "3"),10,FALSE))</f>
        <v>35.601293983867421</v>
      </c>
      <c r="DM10" s="22">
        <v>36250</v>
      </c>
      <c r="DN10">
        <v>83</v>
      </c>
      <c r="DO10" s="12">
        <v>4.2282728691075855</v>
      </c>
      <c r="DP10" s="12">
        <v>10.847916724740948</v>
      </c>
      <c r="DR10" s="22">
        <v>36250</v>
      </c>
      <c r="DS10" s="115">
        <v>77</v>
      </c>
      <c r="DT10" s="87">
        <v>4.5470045060918673</v>
      </c>
      <c r="DU10" s="87">
        <v>28.075832101622254</v>
      </c>
      <c r="DV10" s="87">
        <v>7.8166618249351449</v>
      </c>
      <c r="DW10" s="87">
        <v>7.6143372576605639</v>
      </c>
      <c r="DX10" s="83" t="e">
        <f>VLOOKUP(DR10,'EquityMetrics ADJ'!$DU$5:$DX$31,3,0)</f>
        <v>#N/A</v>
      </c>
      <c r="DY10" s="83"/>
      <c r="DZ10" s="139">
        <v>36250</v>
      </c>
      <c r="EA10" s="85">
        <v>66</v>
      </c>
      <c r="EB10" s="83">
        <v>6.271600580534642</v>
      </c>
      <c r="EC10" s="83">
        <v>28.58963426744776</v>
      </c>
      <c r="ED10" s="83">
        <v>9.0887627737729293</v>
      </c>
      <c r="EE10" s="83">
        <v>8.8362163107488669</v>
      </c>
      <c r="EF10" s="53" t="e">
        <f>VLOOKUP($DZ10,'EquityMetrics ADJ'!$EH$4:$EK$31,3,0)</f>
        <v>#N/A</v>
      </c>
      <c r="EG10" s="53"/>
      <c r="EH10" s="139">
        <v>36250</v>
      </c>
      <c r="EI10" s="115">
        <v>13</v>
      </c>
      <c r="EJ10" s="87">
        <v>1.1615838761090735</v>
      </c>
      <c r="EK10" s="87">
        <v>22.780981394546075</v>
      </c>
      <c r="EL10" s="87">
        <v>19.205778152747154</v>
      </c>
      <c r="EM10" s="87">
        <v>31.063436313683866</v>
      </c>
      <c r="EO10" s="11">
        <v>36250</v>
      </c>
      <c r="EP10" s="2">
        <v>127</v>
      </c>
      <c r="EQ10" s="2">
        <v>118774.94241523743</v>
      </c>
      <c r="ER10" s="2">
        <v>30938.016178131104</v>
      </c>
      <c r="ES10" s="2">
        <v>9677.7870335578918</v>
      </c>
      <c r="ET10" s="12">
        <v>3.8391260037931869</v>
      </c>
      <c r="EU10" s="12">
        <v>3.196806880628082</v>
      </c>
      <c r="EV10" s="12" t="e">
        <f>VLOOKUP($EO10,'EquityMetrics ADJ'!$X$5:$AD$27,6,0)</f>
        <v>#N/A</v>
      </c>
      <c r="EW10" s="12" t="e">
        <f>VLOOKUP($EO10,'EquityMetrics ADJ'!$X$5:$AD$27,7,0)</f>
        <v>#N/A</v>
      </c>
      <c r="EY10" s="11">
        <v>36250</v>
      </c>
      <c r="EZ10" s="2">
        <v>22</v>
      </c>
      <c r="FA10" s="2">
        <v>11226.758025050163</v>
      </c>
      <c r="FB10" s="2">
        <v>2104.9479805231094</v>
      </c>
      <c r="FC10" s="2">
        <v>906.07199835777283</v>
      </c>
      <c r="FD10" s="12">
        <v>5.3335085374699638</v>
      </c>
      <c r="FE10" s="12">
        <v>2.3231575242787126</v>
      </c>
      <c r="FF10" s="12"/>
      <c r="FG10" s="11">
        <v>36250</v>
      </c>
      <c r="FH10" s="2">
        <v>105</v>
      </c>
      <c r="FI10" s="2">
        <v>101862.82738685608</v>
      </c>
      <c r="FJ10" s="2">
        <v>25771.862216949463</v>
      </c>
      <c r="FK10" s="2">
        <v>8151.6930270195007</v>
      </c>
      <c r="FL10" s="12">
        <v>3.9524822276856511</v>
      </c>
      <c r="FM10" s="12">
        <v>3.1615349267356323</v>
      </c>
      <c r="FN10" s="12"/>
      <c r="FO10" s="11">
        <v>36250</v>
      </c>
      <c r="FP10" s="2">
        <v>44</v>
      </c>
      <c r="FQ10" s="2">
        <v>28138.873053431511</v>
      </c>
      <c r="FR10" s="2">
        <v>7271.1019417047501</v>
      </c>
      <c r="FS10" s="2">
        <v>2432.1660048961639</v>
      </c>
      <c r="FT10" s="12">
        <v>3.8699599151589115</v>
      </c>
      <c r="FU10" s="12">
        <v>2.9895582485189673</v>
      </c>
      <c r="FW10" s="22">
        <v>36250</v>
      </c>
      <c r="FX10">
        <v>4</v>
      </c>
      <c r="FY10" s="2">
        <v>1726.9310073852539</v>
      </c>
      <c r="FZ10" s="2">
        <v>23087.00244140625</v>
      </c>
      <c r="GA10" s="10">
        <v>7.4801005967237419E-2</v>
      </c>
      <c r="GC10" s="22">
        <v>36250</v>
      </c>
      <c r="GD10">
        <v>4</v>
      </c>
      <c r="GE10" s="2">
        <v>23087.00244140625</v>
      </c>
      <c r="GF10" s="2">
        <v>687.79399108886719</v>
      </c>
      <c r="GG10" s="10">
        <v>33.566740536445408</v>
      </c>
      <c r="GI10" s="22">
        <v>36250</v>
      </c>
      <c r="GJ10">
        <v>105</v>
      </c>
      <c r="GK10" s="2">
        <v>101862.82738685608</v>
      </c>
      <c r="GL10" s="2">
        <v>25771.862216949463</v>
      </c>
      <c r="GM10" s="2">
        <v>8151.6930270195007</v>
      </c>
      <c r="GN10" s="12">
        <v>3.9524822276856511</v>
      </c>
      <c r="GO10" s="12">
        <v>3.1615349267356323</v>
      </c>
      <c r="GP10" s="12" t="e">
        <f>VLOOKUP($GI10,'EquityMetrics ADJ'!$AF$4:$AK$28,6,0)</f>
        <v>#N/A</v>
      </c>
      <c r="GQ10" s="12" t="e">
        <f>VLOOKUP($GI10,'EquityMetrics ADJ'!$AF$4:$AL$28,7,0)</f>
        <v>#N/A</v>
      </c>
      <c r="GS10" s="22">
        <v>39629</v>
      </c>
      <c r="GT10">
        <v>401</v>
      </c>
      <c r="GU10" s="2">
        <v>-2850.4706765562296</v>
      </c>
      <c r="GW10" s="22">
        <v>39629</v>
      </c>
      <c r="GX10">
        <v>435</v>
      </c>
      <c r="GY10" s="2">
        <v>-8401.5702214762568</v>
      </c>
      <c r="GZ10" s="2">
        <v>-40118.864595149644</v>
      </c>
      <c r="HA10" s="13">
        <f t="shared" si="11"/>
        <v>31717.294373673387</v>
      </c>
      <c r="HB10" s="13">
        <f t="shared" ref="HB10:HC10" si="15">SUM(GZ7:GZ10)</f>
        <v>-136495.63262610231</v>
      </c>
      <c r="HC10" s="13">
        <f t="shared" si="15"/>
        <v>129874.36281967256</v>
      </c>
      <c r="HD10" s="212">
        <f t="shared" ref="HD10:HD41" si="16">-HB10/HC10</f>
        <v>1.0509821158131356</v>
      </c>
      <c r="HF10" s="22">
        <v>35976</v>
      </c>
      <c r="HG10">
        <v>111</v>
      </c>
      <c r="HH10" s="2">
        <v>92484.730396509171</v>
      </c>
      <c r="HI10" s="2">
        <v>199338.77469825745</v>
      </c>
      <c r="HJ10" s="213">
        <v>0.46395755435190622</v>
      </c>
      <c r="HL10" s="22">
        <v>36250</v>
      </c>
      <c r="HM10">
        <v>14</v>
      </c>
      <c r="HN10" s="2">
        <v>5709.1809957027435</v>
      </c>
      <c r="HO10" s="2">
        <v>9075.4860954284668</v>
      </c>
      <c r="HP10" s="10">
        <v>0.62907715748455506</v>
      </c>
      <c r="HR10" s="22">
        <v>35976</v>
      </c>
      <c r="HS10">
        <v>100</v>
      </c>
      <c r="HT10" s="2">
        <v>86986.877382278442</v>
      </c>
      <c r="HU10" s="2">
        <v>189914.28163909912</v>
      </c>
      <c r="HV10" s="10">
        <v>0.4580323113749955</v>
      </c>
    </row>
    <row r="11" spans="1:230">
      <c r="A11" t="s">
        <v>22</v>
      </c>
      <c r="B11">
        <v>10</v>
      </c>
      <c r="C11" s="12">
        <v>6.6216782867556638</v>
      </c>
      <c r="D11" s="166">
        <v>153</v>
      </c>
      <c r="E11" s="11">
        <v>36341</v>
      </c>
      <c r="F11" s="2">
        <v>150</v>
      </c>
      <c r="G11" s="2">
        <v>155140.35279655457</v>
      </c>
      <c r="H11" s="2">
        <v>35521.451096534729</v>
      </c>
      <c r="I11" s="2">
        <v>12420.230026870966</v>
      </c>
      <c r="J11" s="12">
        <v>4.3675116868096975</v>
      </c>
      <c r="K11" s="12">
        <v>2.8599672485682346</v>
      </c>
      <c r="L11" s="96">
        <v>4.3518350533992267</v>
      </c>
      <c r="M11" s="12">
        <v>2.8282906252670483</v>
      </c>
      <c r="P11" s="12">
        <f t="shared" si="7"/>
        <v>4.3675116868096975</v>
      </c>
      <c r="Q11" s="12">
        <f t="shared" si="7"/>
        <v>2.8599672485682346</v>
      </c>
      <c r="U11" s="14">
        <v>36341</v>
      </c>
      <c r="V11" s="2">
        <v>381.82336969369862</v>
      </c>
      <c r="W11" s="2">
        <f t="shared" si="0"/>
        <v>87.423548481127526</v>
      </c>
      <c r="Y11" s="11">
        <f ca="1">VLOOKUP($E11,INDIRECT(VLOOKUP('Sector Charts'!$H$1,'Sector Charts'!$A$159:$B$175,2,FALSE) &amp; "1"),MATCH(Y$5,$Y$5:$AG$5,0),FALSE)</f>
        <v>36341</v>
      </c>
      <c r="Z11" s="2">
        <f ca="1">VLOOKUP($E11,INDIRECT(VLOOKUP('Sector Charts'!$H$1,'Sector Charts'!$A$159:$B$175,2,FALSE) &amp; "1"),MATCH(Z$5,$Y$5:$AG$5,0),FALSE)</f>
        <v>5</v>
      </c>
      <c r="AA11" s="2">
        <f ca="1">VLOOKUP($E11,INDIRECT(VLOOKUP('Sector Charts'!$H$1,'Sector Charts'!$A$159:$B$175,2,FALSE) &amp; "1"),MATCH(AA$5,$Y$5:$AG$5,0),FALSE)</f>
        <v>4123.4329528808594</v>
      </c>
      <c r="AB11" s="2">
        <f ca="1">VLOOKUP($E11,INDIRECT(VLOOKUP('Sector Charts'!$H$1,'Sector Charts'!$A$159:$B$175,2,FALSE) &amp; "1"),MATCH(AB$5,$Y$5:$AG$5,0),FALSE)</f>
        <v>1709.0830459594727</v>
      </c>
      <c r="AC11" s="2">
        <f ca="1">VLOOKUP($E11,INDIRECT(VLOOKUP('Sector Charts'!$H$1,'Sector Charts'!$A$159:$B$175,2,FALSE) &amp; "1"),MATCH(AC$5,$Y$5:$AG$5,0),FALSE)</f>
        <v>473.45899963378906</v>
      </c>
      <c r="AD11" s="12">
        <f ca="1">IF(OR(VLOOKUP($E11,INDIRECT(VLOOKUP('Sector Charts'!$H$1,'Sector Charts'!$A$159:$B$175,2,FALSE) &amp; "1"),MATCH(AD$5,$Y$5:$AI$5,0),FALSE)&gt;AD$1,VLOOKUP($E11,INDIRECT(VLOOKUP('Sector Charts'!$H$1,'Sector Charts'!$A$159:$B$175,2,FALSE) &amp; "1"),MATCH(AD$5,$Y$5:$AI$5,0),FALSE)&lt;AD$2),NA(),VLOOKUP($E11,INDIRECT(VLOOKUP('Sector Charts'!$H$1,'Sector Charts'!$A$159:$B$175,2,FALSE) &amp; "1"),MATCH(AD$5,$Y$5:$AI$5,0),FALSE))</f>
        <v>2.4126580405962543</v>
      </c>
      <c r="AE11" s="12">
        <f ca="1">IF(OR(VLOOKUP($E11,INDIRECT(VLOOKUP('Sector Charts'!$H$1,'Sector Charts'!$A$159:$B$175,2,FALSE) &amp; "1"),MATCH(AE$5,$Y$5:$AI$5,0),FALSE)&gt;AE$1,VLOOKUP($E11,INDIRECT(VLOOKUP('Sector Charts'!$H$1,'Sector Charts'!$A$159:$B$175,2,FALSE) &amp; "1"),MATCH(AE$5,$Y$5:$AI$5,0),FALSE)&lt;AE$2),NA(),VLOOKUP($E11,INDIRECT(VLOOKUP('Sector Charts'!$H$1,'Sector Charts'!$A$159:$B$175,2,FALSE) &amp; "1"),MATCH(AE$5,$Y$5:$AI$5,0),FALSE))</f>
        <v>3.6097804609932722</v>
      </c>
      <c r="AF11" s="2">
        <f ca="1">VLOOKUP($E11,INDIRECT(VLOOKUP('Sector Charts'!$H$1,'Sector Charts'!$A$159:$B$175,2,FALSE) &amp; "1"),MATCH(AF$5,$Y$5:$AG$5,0),FALSE)</f>
        <v>520.11872843076594</v>
      </c>
      <c r="AG11" s="2">
        <f ca="1">IF(VLOOKUP($E11,INDIRECT(VLOOKUP('Sector Charts'!$H$1,'Sector Charts'!$A$159:$B$175,2,FALSE) &amp; "1"),MATCH(AG$5,$Y$5:$AI$5,0),FALSE)="",NA(),VLOOKUP($E11,INDIRECT(VLOOKUP('Sector Charts'!$H$1,'Sector Charts'!$A$159:$B$175,2,FALSE) &amp; "1"),MATCH(AG$5,$Y$5:$AG$5,0),FALSE))</f>
        <v>215.57913292271868</v>
      </c>
      <c r="AH11" s="12" t="e">
        <f ca="1">IF(OR(VLOOKUP($E11,INDIRECT(VLOOKUP('Sector Charts'!$H$1,'Sector Charts'!$A$159:$B$175,2,FALSE) &amp; "1"),MATCH(AH$5,$Y$5:$AI$5,0),FALSE)&gt;AH$1,VLOOKUP($E11,INDIRECT(VLOOKUP('Sector Charts'!$H$1,'Sector Charts'!$A$159:$B$175,2,FALSE) &amp; "1"),MATCH(AH$5,$Y$5:$AI$5,0),FALSE)&lt;AH$2,VLOOKUP($E11,INDIRECT(VLOOKUP('Sector Charts'!$H$1,'Sector Charts'!$A$159:$B$175,2,FALSE) &amp; "1"),MATCH(AH$5,$Y$5:$AI$5,0),FALSE)=""),NA(),VLOOKUP($E11,INDIRECT(VLOOKUP('Sector Charts'!$H$1,'Sector Charts'!$A$159:$B$175,2,FALSE) &amp; "1"),MATCH(AH$5,$Y$5:$AI$5,0),FALSE))</f>
        <v>#N/A</v>
      </c>
      <c r="AI11" s="12" t="e">
        <f ca="1">IF(OR(VLOOKUP($E11,INDIRECT(VLOOKUP('Sector Charts'!$H$1,'Sector Charts'!$A$159:$B$175,2,FALSE) &amp; "1"),MATCH(AI$5,$Y$5:$AI$5,0),FALSE)&gt;AI$1,VLOOKUP($E11,INDIRECT(VLOOKUP('Sector Charts'!$H$1,'Sector Charts'!$A$159:$B$175,2,FALSE) &amp; "1"),MATCH(AI$5,$Y$5:$AI$5,0),FALSE)&lt;AI$2,VLOOKUP($E11,INDIRECT(VLOOKUP('Sector Charts'!$H$1,'Sector Charts'!$A$159:$B$175,2,FALSE) &amp; "1"),MATCH(AI$5,$Y$5:$AI$5,0),FALSE)=""),NA(),VLOOKUP($E11,INDIRECT(VLOOKUP('Sector Charts'!$H$1,'Sector Charts'!$A$159:$B$175,2,FALSE) &amp; "1"),MATCH(AI$5,$Y$5:$AI$5,0),FALSE))</f>
        <v>#N/A</v>
      </c>
      <c r="AK11" s="82">
        <v>98</v>
      </c>
      <c r="AL11" s="83">
        <v>6.0131575929297298</v>
      </c>
      <c r="AM11" s="83">
        <v>22.235872045447145</v>
      </c>
      <c r="AN11" s="83">
        <v>11.550542655125206</v>
      </c>
      <c r="AO11" s="83">
        <v>12.208932327716582</v>
      </c>
      <c r="AP11" s="83"/>
      <c r="AQ11" s="48"/>
      <c r="AR11" s="83">
        <v>25.017281538262935</v>
      </c>
      <c r="AS11" s="83"/>
      <c r="AT11" s="83">
        <v>6.1516411582324864</v>
      </c>
      <c r="AU11" s="83">
        <v>3.8690730236667692</v>
      </c>
      <c r="AV11" s="83">
        <v>3.1442307371345235</v>
      </c>
      <c r="AW11" s="83">
        <v>2.6136596139624713</v>
      </c>
      <c r="AY11" s="14">
        <v>36341</v>
      </c>
      <c r="AZ11" s="2">
        <v>99</v>
      </c>
      <c r="BA11" s="2">
        <v>113755.37646865845</v>
      </c>
      <c r="BB11" s="2">
        <v>9277.0890029720031</v>
      </c>
      <c r="BC11" s="2">
        <v>13478.075951375067</v>
      </c>
      <c r="BD11" s="12">
        <f t="shared" si="8"/>
        <v>11.848297961625144</v>
      </c>
      <c r="BE11" s="12">
        <f t="shared" si="9"/>
        <v>145.28346065298325</v>
      </c>
      <c r="BF11" s="12">
        <f t="shared" si="10"/>
        <v>8.1552971744838807</v>
      </c>
      <c r="BH11" s="22">
        <v>36341</v>
      </c>
      <c r="BI11">
        <v>99</v>
      </c>
      <c r="BJ11" s="12">
        <v>0.81237371080375986</v>
      </c>
      <c r="BL11" s="22">
        <v>36981</v>
      </c>
      <c r="BM11">
        <v>28</v>
      </c>
      <c r="BN11" s="2">
        <v>15703.599987745285</v>
      </c>
      <c r="BO11" s="2">
        <v>6759.2679961919785</v>
      </c>
      <c r="BP11" s="2">
        <v>3783.4530146121979</v>
      </c>
      <c r="BQ11" s="2">
        <v>47874.673034667969</v>
      </c>
      <c r="BR11" s="12">
        <f t="shared" si="12"/>
        <v>43.042792744763943</v>
      </c>
      <c r="BS11" s="12">
        <f t="shared" si="2"/>
        <v>14.11867187332501</v>
      </c>
      <c r="BT11" s="12">
        <f t="shared" si="3"/>
        <v>7.9028278937225274</v>
      </c>
      <c r="BV11" s="22">
        <v>36341</v>
      </c>
      <c r="BW11">
        <v>100</v>
      </c>
      <c r="BX11" s="2">
        <v>114822.74739456177</v>
      </c>
      <c r="BY11" s="2">
        <v>8924.8640146553516</v>
      </c>
      <c r="BZ11" s="12">
        <f t="shared" si="4"/>
        <v>7.7727316382590326</v>
      </c>
      <c r="CB11" s="22">
        <v>36341</v>
      </c>
      <c r="CC11">
        <v>83</v>
      </c>
      <c r="CD11" s="2">
        <v>-13096.31099319458</v>
      </c>
      <c r="CE11" s="2">
        <v>144322.66837310791</v>
      </c>
      <c r="CF11" s="2">
        <v>22209.883841753006</v>
      </c>
      <c r="CG11" s="12">
        <f t="shared" si="5"/>
        <v>9.0743270900019315</v>
      </c>
      <c r="CH11" s="12">
        <f t="shared" si="6"/>
        <v>58.966139069014147</v>
      </c>
      <c r="CJ11" s="22">
        <v>36341</v>
      </c>
      <c r="CK11">
        <v>83</v>
      </c>
      <c r="CL11" s="12">
        <v>-0.57371461595372431</v>
      </c>
      <c r="CN11" s="22">
        <v>36341</v>
      </c>
      <c r="CO11">
        <v>70</v>
      </c>
      <c r="CP11" s="2">
        <v>-11532.573997497559</v>
      </c>
      <c r="CQ11" s="2">
        <v>140242.9054107666</v>
      </c>
      <c r="CR11" s="2">
        <v>21732.732861757278</v>
      </c>
      <c r="CS11" s="12">
        <f t="shared" si="13"/>
        <v>8.2232851378250107</v>
      </c>
      <c r="CT11" s="12">
        <f t="shared" si="14"/>
        <v>53.065456934738442</v>
      </c>
      <c r="CV11" s="22">
        <v>36341</v>
      </c>
      <c r="CW11">
        <v>70</v>
      </c>
      <c r="CX11" s="12">
        <v>5.215978669426069</v>
      </c>
      <c r="CZ11" s="11">
        <f ca="1">VLOOKUP($CB11,INDIRECT(VLOOKUP('Sector Charts'!$H$1,'Sector Charts'!$A$159:$B$175,2,FALSE) &amp; "3"),MATCH(CZ$5,$CZ$5:$DF$5,0),FALSE)</f>
        <v>36341</v>
      </c>
      <c r="DA11" s="2">
        <f ca="1">VLOOKUP($CB11,INDIRECT(VLOOKUP('Sector Charts'!$H$1,'Sector Charts'!$A$159:$B$175,2,FALSE) &amp; "3"),MATCH(DA$5,$CZ$5:$DF$5,0),FALSE)</f>
        <v>4</v>
      </c>
      <c r="DB11" s="2">
        <f ca="1">VLOOKUP($CB11,INDIRECT(VLOOKUP('Sector Charts'!$H$1,'Sector Charts'!$A$159:$B$175,2,FALSE) &amp; "3"),MATCH(DB$5,$CZ$5:$DF$5,0),FALSE)</f>
        <v>-1415.6370086669922</v>
      </c>
      <c r="DC11" s="2">
        <f ca="1">VLOOKUP($CB11,INDIRECT(VLOOKUP('Sector Charts'!$H$1,'Sector Charts'!$A$159:$B$175,2,FALSE) &amp; "3"),MATCH(DC$5,$CZ$5:$DF$5,0),FALSE)</f>
        <v>17669.250366210938</v>
      </c>
      <c r="DD11" s="2">
        <f ca="1">VLOOKUP($CB11,INDIRECT(VLOOKUP('Sector Charts'!$H$1,'Sector Charts'!$A$159:$B$175,2,FALSE) &amp; "3"),MATCH(DD$5,$CZ$5:$DF$5,0),FALSE)</f>
        <v>2288.8810424804688</v>
      </c>
      <c r="DE11" s="12">
        <f ca="1">IF(OR(VLOOKUP($CB11,INDIRECT(VLOOKUP('Sector Charts'!$H$1,'Sector Charts'!$A$159:$B$175,2,FALSE) &amp; "3"),MATCH(DE$5,$CZ$5:$DF$5,0),FALSE)&gt;DE$1,VLOOKUP($CB11,INDIRECT(VLOOKUP('Sector Charts'!$H$1,'Sector Charts'!$A$159:$B$175,2,FALSE) &amp; "3"),MATCH(DE$5,$CZ$5:$DF$5,0),FALSE)&lt;DE$2),NA(),VLOOKUP($CB11,INDIRECT(VLOOKUP('Sector Charts'!$H$1,'Sector Charts'!$A$159:$B$175,2,FALSE) &amp; "3"),MATCH(DE$5,$CZ$5:$DF$5,0),FALSE))</f>
        <v>8.0118679588927399</v>
      </c>
      <c r="DF11" s="12">
        <f ca="1">IF(OR(VLOOKUP($CB11,INDIRECT(VLOOKUP('Sector Charts'!$H$1,'Sector Charts'!$A$159:$B$175,2,FALSE) &amp; "3"),MATCH(DF$5,$CZ$5:$DF$5,0),FALSE)&gt;DF$1,VLOOKUP($CB11,INDIRECT(VLOOKUP('Sector Charts'!$H$1,'Sector Charts'!$A$159:$B$175,2,FALSE) &amp; "3"),MATCH(DF$5,$CZ$5:$DF$5,0),FALSE)&lt;DF$2),NA(),VLOOKUP($CB11,INDIRECT(VLOOKUP('Sector Charts'!$H$1,'Sector Charts'!$A$159:$B$175,2,FALSE) &amp; "3"),MATCH(DF$5,$CZ$5:$DF$5,0),FALSE))</f>
        <v>61.848430844307281</v>
      </c>
      <c r="DH11" s="11">
        <f ca="1">VLOOKUP($CB11,INDIRECT(VLOOKUP('Sector Charts'!$H$1,'Sector Charts'!$A$159:$B$175,2,FALSE) &amp; "3"),MATCH(DH$5,$CZ$5:$DF$5,0),FALSE)</f>
        <v>36341</v>
      </c>
      <c r="DI11" s="2">
        <f ca="1">VLOOKUP($CB11,INDIRECT(VLOOKUP('Sector Charts'!$H$1,'Sector Charts'!$A$159:$B$175,2,FALSE) &amp; "3"),9,FALSE)</f>
        <v>4</v>
      </c>
      <c r="DJ11" s="12">
        <f ca="1">IF(OR(VLOOKUP($CB11,INDIRECT(VLOOKUP('Sector Charts'!$H$1,'Sector Charts'!$A$159:$B$175,2,FALSE) &amp; "3"),10,FALSE)&gt;DJ$1,VLOOKUP($CB11,INDIRECT(VLOOKUP('Sector Charts'!$H$1,'Sector Charts'!$A$159:$B$175,2,FALSE) &amp; "3"),10,FALSE)&lt;DJ$2),NA(),VLOOKUP($CB11,INDIRECT(VLOOKUP('Sector Charts'!$H$1,'Sector Charts'!$A$159:$B$175,2,FALSE) &amp; "3"),10,FALSE))</f>
        <v>11.580735201246206</v>
      </c>
      <c r="DM11" s="22">
        <v>36341</v>
      </c>
      <c r="DN11">
        <v>84</v>
      </c>
      <c r="DO11" s="12">
        <v>-10.577495272364867</v>
      </c>
      <c r="DP11" s="12">
        <v>-0.74594983196019093</v>
      </c>
      <c r="DR11" s="22">
        <v>36341</v>
      </c>
      <c r="DS11" s="82">
        <v>82</v>
      </c>
      <c r="DT11" s="83">
        <v>3.1541276253569839</v>
      </c>
      <c r="DU11" s="83">
        <v>22.714210392434332</v>
      </c>
      <c r="DV11" s="83">
        <v>9.9080434592112354</v>
      </c>
      <c r="DW11" s="83">
        <v>10.469993279745339</v>
      </c>
      <c r="DX11" s="83" t="e">
        <f>VLOOKUP(DR11,'EquityMetrics ADJ'!$DU$5:$DX$31,3,0)</f>
        <v>#N/A</v>
      </c>
      <c r="DY11" s="83"/>
      <c r="DZ11" s="139">
        <v>36341</v>
      </c>
      <c r="EA11" s="85">
        <v>69</v>
      </c>
      <c r="EB11" s="83">
        <v>2.7577805564766855</v>
      </c>
      <c r="EC11" s="83">
        <v>20.307145947812</v>
      </c>
      <c r="ED11" s="83">
        <v>9.9042509732566018</v>
      </c>
      <c r="EE11" s="83">
        <v>10.366282055189103</v>
      </c>
      <c r="EF11" s="53" t="e">
        <f>VLOOKUP($DZ11,'EquityMetrics ADJ'!$EH$4:$EK$31,3,0)</f>
        <v>#N/A</v>
      </c>
      <c r="EG11" s="53"/>
      <c r="EH11" s="139">
        <v>36341</v>
      </c>
      <c r="EI11" s="82">
        <v>16</v>
      </c>
      <c r="EJ11" s="83">
        <v>82.071895084660994</v>
      </c>
      <c r="EK11" s="83">
        <v>14.56845522848309</v>
      </c>
      <c r="EL11" s="83">
        <v>70.854154563081437</v>
      </c>
      <c r="EM11" s="83">
        <v>80.683183899312553</v>
      </c>
      <c r="EO11" s="11">
        <v>36341</v>
      </c>
      <c r="EP11" s="2">
        <v>126</v>
      </c>
      <c r="EQ11" s="2">
        <v>143504.24573707581</v>
      </c>
      <c r="ER11" s="2">
        <v>33595.965106844902</v>
      </c>
      <c r="ES11" s="2">
        <v>11427.332017660141</v>
      </c>
      <c r="ET11" s="12">
        <v>4.2714726390711126</v>
      </c>
      <c r="EU11" s="12">
        <v>2.9399657815949247</v>
      </c>
      <c r="EV11" s="12" t="e">
        <f>VLOOKUP($EO11,'EquityMetrics ADJ'!$X$5:$AD$27,6,0)</f>
        <v>#N/A</v>
      </c>
      <c r="EW11" s="12" t="e">
        <f>VLOOKUP($EO11,'EquityMetrics ADJ'!$X$5:$AD$27,7,0)</f>
        <v>#N/A</v>
      </c>
      <c r="EY11" s="11">
        <v>36341</v>
      </c>
      <c r="EZ11" s="2">
        <v>24</v>
      </c>
      <c r="FA11" s="2">
        <v>11636.10705947876</v>
      </c>
      <c r="FB11" s="2">
        <v>1925.485989689827</v>
      </c>
      <c r="FC11" s="2">
        <v>992.89800921082497</v>
      </c>
      <c r="FD11" s="12">
        <v>6.0432052592359806</v>
      </c>
      <c r="FE11" s="12">
        <v>1.9392585863076122</v>
      </c>
      <c r="FF11" s="12"/>
      <c r="FG11" s="11">
        <v>36341</v>
      </c>
      <c r="FH11" s="2">
        <v>103</v>
      </c>
      <c r="FI11" s="2">
        <v>120558.19875526428</v>
      </c>
      <c r="FJ11" s="2">
        <v>28010.398046731949</v>
      </c>
      <c r="FK11" s="2">
        <v>9328.9780194759369</v>
      </c>
      <c r="FL11" s="12">
        <v>4.3040516080538218</v>
      </c>
      <c r="FM11" s="12">
        <v>3.0025151724288719</v>
      </c>
      <c r="FN11" s="12"/>
      <c r="FO11" s="11">
        <v>36341</v>
      </c>
      <c r="FP11" s="2">
        <v>47</v>
      </c>
      <c r="FQ11" s="2">
        <v>34582.154041290283</v>
      </c>
      <c r="FR11" s="2">
        <v>7511.0530498027802</v>
      </c>
      <c r="FS11" s="2">
        <v>3091.2520073950291</v>
      </c>
      <c r="FT11" s="12">
        <v>4.6041685249711177</v>
      </c>
      <c r="FU11" s="12">
        <v>2.4297770068032332</v>
      </c>
      <c r="FW11" s="22">
        <v>36341</v>
      </c>
      <c r="FX11">
        <v>3</v>
      </c>
      <c r="FY11" s="2">
        <v>1379.2460174560547</v>
      </c>
      <c r="FZ11" s="2">
        <v>22050.6376953125</v>
      </c>
      <c r="GA11" s="10">
        <v>6.254903084953653E-2</v>
      </c>
      <c r="GC11" s="22">
        <v>36341</v>
      </c>
      <c r="GD11">
        <v>3</v>
      </c>
      <c r="GE11" s="2">
        <v>22050.6376953125</v>
      </c>
      <c r="GF11" s="2">
        <v>481.18900680541992</v>
      </c>
      <c r="GG11" s="10">
        <v>45.825314758757969</v>
      </c>
      <c r="GI11" s="22">
        <v>36341</v>
      </c>
      <c r="GJ11">
        <v>103</v>
      </c>
      <c r="GK11" s="2">
        <v>120558.19875526428</v>
      </c>
      <c r="GL11" s="2">
        <v>28010.398046731949</v>
      </c>
      <c r="GM11" s="2">
        <v>9328.9780194759369</v>
      </c>
      <c r="GN11" s="12">
        <v>4.3040516080538218</v>
      </c>
      <c r="GO11" s="12">
        <v>3.0025151724288719</v>
      </c>
      <c r="GP11" s="12" t="e">
        <f>VLOOKUP($GI11,'EquityMetrics ADJ'!$AF$4:$AK$28,6,0)</f>
        <v>#N/A</v>
      </c>
      <c r="GQ11" s="12" t="e">
        <f>VLOOKUP($GI11,'EquityMetrics ADJ'!$AF$4:$AL$28,7,0)</f>
        <v>#N/A</v>
      </c>
      <c r="GS11" s="22">
        <v>39721</v>
      </c>
      <c r="GT11">
        <v>398</v>
      </c>
      <c r="GU11" s="2">
        <v>-9139.885323792696</v>
      </c>
      <c r="GW11" s="22">
        <v>39721</v>
      </c>
      <c r="GX11">
        <v>428</v>
      </c>
      <c r="GY11" s="2">
        <v>-11956.978457838297</v>
      </c>
      <c r="GZ11" s="2">
        <v>-44294.314859293401</v>
      </c>
      <c r="HA11" s="13">
        <f t="shared" si="11"/>
        <v>32337.336401455104</v>
      </c>
      <c r="HB11" s="13">
        <f t="shared" ref="HB11:HC11" si="17">SUM(GZ8:GZ11)</f>
        <v>-149190.616860562</v>
      </c>
      <c r="HC11" s="13">
        <f t="shared" si="17"/>
        <v>127224.39451763127</v>
      </c>
      <c r="HD11" s="212">
        <f t="shared" si="16"/>
        <v>1.172657314866502</v>
      </c>
      <c r="HF11" s="22">
        <v>36068</v>
      </c>
      <c r="HG11">
        <v>106</v>
      </c>
      <c r="HH11" s="2">
        <v>92397.961837530136</v>
      </c>
      <c r="HI11" s="2">
        <v>198219.59160232544</v>
      </c>
      <c r="HJ11" s="213">
        <v>0.46613940171414497</v>
      </c>
      <c r="HL11" s="22">
        <v>36341</v>
      </c>
      <c r="HM11">
        <v>17</v>
      </c>
      <c r="HN11" s="2">
        <v>6781.2030136585236</v>
      </c>
      <c r="HO11" s="2">
        <v>10758.6170129776</v>
      </c>
      <c r="HP11" s="10">
        <v>0.63030434167130267</v>
      </c>
      <c r="HR11" s="22">
        <v>36068</v>
      </c>
      <c r="HS11">
        <v>92</v>
      </c>
      <c r="HT11" s="2">
        <v>85534.916751861572</v>
      </c>
      <c r="HU11" s="2">
        <v>186920.06259918213</v>
      </c>
      <c r="HV11" s="10">
        <v>0.45760158413426422</v>
      </c>
    </row>
    <row r="12" spans="1:230">
      <c r="A12" t="s">
        <v>24</v>
      </c>
      <c r="B12">
        <v>17</v>
      </c>
      <c r="C12" s="12">
        <v>6.3287500002275054</v>
      </c>
      <c r="D12" s="166">
        <v>166</v>
      </c>
      <c r="E12" s="11">
        <v>36433</v>
      </c>
      <c r="F12" s="2">
        <v>163</v>
      </c>
      <c r="G12" s="2">
        <v>182473.32802844048</v>
      </c>
      <c r="H12" s="2">
        <v>43283.07891535759</v>
      </c>
      <c r="I12" s="2">
        <v>14171.551007419825</v>
      </c>
      <c r="J12" s="12">
        <v>4.2158121048938542</v>
      </c>
      <c r="K12" s="12">
        <v>3.0542231328593314</v>
      </c>
      <c r="L12" s="96">
        <v>4.2097899488314408</v>
      </c>
      <c r="M12" s="12">
        <v>3.0227739005495677</v>
      </c>
      <c r="P12" s="12">
        <f t="shared" si="7"/>
        <v>4.2158121048938542</v>
      </c>
      <c r="Q12" s="12">
        <f t="shared" si="7"/>
        <v>3.0542231328593314</v>
      </c>
      <c r="U12" s="14">
        <v>36433</v>
      </c>
      <c r="V12" s="2">
        <v>423.35898370042395</v>
      </c>
      <c r="W12" s="2">
        <f t="shared" si="0"/>
        <v>100.42169175636998</v>
      </c>
      <c r="Y12" s="11">
        <f ca="1">VLOOKUP($E12,INDIRECT(VLOOKUP('Sector Charts'!$H$1,'Sector Charts'!$A$159:$B$175,2,FALSE) &amp; "1"),MATCH(Y$5,$Y$5:$AG$5,0),FALSE)</f>
        <v>36433</v>
      </c>
      <c r="Z12" s="2">
        <f ca="1">VLOOKUP($E12,INDIRECT(VLOOKUP('Sector Charts'!$H$1,'Sector Charts'!$A$159:$B$175,2,FALSE) &amp; "1"),MATCH(Z$5,$Y$5:$AG$5,0),FALSE)</f>
        <v>6</v>
      </c>
      <c r="AA12" s="2">
        <f ca="1">VLOOKUP($E12,INDIRECT(VLOOKUP('Sector Charts'!$H$1,'Sector Charts'!$A$159:$B$175,2,FALSE) &amp; "1"),MATCH(AA$5,$Y$5:$AG$5,0),FALSE)</f>
        <v>5464.9218444824219</v>
      </c>
      <c r="AB12" s="2">
        <f ca="1">VLOOKUP($E12,INDIRECT(VLOOKUP('Sector Charts'!$H$1,'Sector Charts'!$A$159:$B$175,2,FALSE) &amp; "1"),MATCH(AB$5,$Y$5:$AG$5,0),FALSE)</f>
        <v>1479.7050590515137</v>
      </c>
      <c r="AC12" s="2">
        <f ca="1">VLOOKUP($E12,INDIRECT(VLOOKUP('Sector Charts'!$H$1,'Sector Charts'!$A$159:$B$175,2,FALSE) &amp; "1"),MATCH(AC$5,$Y$5:$AG$5,0),FALSE)</f>
        <v>622.6409912109375</v>
      </c>
      <c r="AD12" s="12">
        <f ca="1">IF(OR(VLOOKUP($E12,INDIRECT(VLOOKUP('Sector Charts'!$H$1,'Sector Charts'!$A$159:$B$175,2,FALSE) &amp; "1"),MATCH(AD$5,$Y$5:$AI$5,0),FALSE)&gt;AD$1,VLOOKUP($E12,INDIRECT(VLOOKUP('Sector Charts'!$H$1,'Sector Charts'!$A$159:$B$175,2,FALSE) &amp; "1"),MATCH(AD$5,$Y$5:$AI$5,0),FALSE)&lt;AD$2),NA(),VLOOKUP($E12,INDIRECT(VLOOKUP('Sector Charts'!$H$1,'Sector Charts'!$A$159:$B$175,2,FALSE) &amp; "1"),MATCH(AD$5,$Y$5:$AI$5,0),FALSE))</f>
        <v>3.6932507671396486</v>
      </c>
      <c r="AE12" s="12">
        <f ca="1">IF(OR(VLOOKUP($E12,INDIRECT(VLOOKUP('Sector Charts'!$H$1,'Sector Charts'!$A$159:$B$175,2,FALSE) &amp; "1"),MATCH(AE$5,$Y$5:$AI$5,0),FALSE)&gt;AE$1,VLOOKUP($E12,INDIRECT(VLOOKUP('Sector Charts'!$H$1,'Sector Charts'!$A$159:$B$175,2,FALSE) &amp; "1"),MATCH(AE$5,$Y$5:$AI$5,0),FALSE)&lt;AE$2),NA(),VLOOKUP($E12,INDIRECT(VLOOKUP('Sector Charts'!$H$1,'Sector Charts'!$A$159:$B$175,2,FALSE) &amp; "1"),MATCH(AE$5,$Y$5:$AI$5,0),FALSE))</f>
        <v>2.3764979818847505</v>
      </c>
      <c r="AF12" s="2">
        <f ca="1">VLOOKUP($E12,INDIRECT(VLOOKUP('Sector Charts'!$H$1,'Sector Charts'!$A$159:$B$175,2,FALSE) &amp; "1"),MATCH(AF$5,$Y$5:$AG$5,0),FALSE)</f>
        <v>732.24996535646119</v>
      </c>
      <c r="AG12" s="2">
        <f ca="1">IF(VLOOKUP($E12,INDIRECT(VLOOKUP('Sector Charts'!$H$1,'Sector Charts'!$A$159:$B$175,2,FALSE) &amp; "1"),MATCH(AG$5,$Y$5:$AI$5,0),FALSE)="",NA(),VLOOKUP($E12,INDIRECT(VLOOKUP('Sector Charts'!$H$1,'Sector Charts'!$A$159:$B$175,2,FALSE) &amp; "1"),MATCH(AG$5,$Y$5:$AG$5,0),FALSE))</f>
        <v>198.2670583518418</v>
      </c>
      <c r="AH12" s="12" t="e">
        <f ca="1">IF(OR(VLOOKUP($E12,INDIRECT(VLOOKUP('Sector Charts'!$H$1,'Sector Charts'!$A$159:$B$175,2,FALSE) &amp; "1"),MATCH(AH$5,$Y$5:$AI$5,0),FALSE)&gt;AH$1,VLOOKUP($E12,INDIRECT(VLOOKUP('Sector Charts'!$H$1,'Sector Charts'!$A$159:$B$175,2,FALSE) &amp; "1"),MATCH(AH$5,$Y$5:$AI$5,0),FALSE)&lt;AH$2,VLOOKUP($E12,INDIRECT(VLOOKUP('Sector Charts'!$H$1,'Sector Charts'!$A$159:$B$175,2,FALSE) &amp; "1"),MATCH(AH$5,$Y$5:$AI$5,0),FALSE)=""),NA(),VLOOKUP($E12,INDIRECT(VLOOKUP('Sector Charts'!$H$1,'Sector Charts'!$A$159:$B$175,2,FALSE) &amp; "1"),MATCH(AH$5,$Y$5:$AI$5,0),FALSE))</f>
        <v>#N/A</v>
      </c>
      <c r="AI12" s="12" t="e">
        <f ca="1">IF(OR(VLOOKUP($E12,INDIRECT(VLOOKUP('Sector Charts'!$H$1,'Sector Charts'!$A$159:$B$175,2,FALSE) &amp; "1"),MATCH(AI$5,$Y$5:$AI$5,0),FALSE)&gt;AI$1,VLOOKUP($E12,INDIRECT(VLOOKUP('Sector Charts'!$H$1,'Sector Charts'!$A$159:$B$175,2,FALSE) &amp; "1"),MATCH(AI$5,$Y$5:$AI$5,0),FALSE)&lt;AI$2,VLOOKUP($E12,INDIRECT(VLOOKUP('Sector Charts'!$H$1,'Sector Charts'!$A$159:$B$175,2,FALSE) &amp; "1"),MATCH(AI$5,$Y$5:$AI$5,0),FALSE)=""),NA(),VLOOKUP($E12,INDIRECT(VLOOKUP('Sector Charts'!$H$1,'Sector Charts'!$A$159:$B$175,2,FALSE) &amp; "1"),MATCH(AI$5,$Y$5:$AI$5,0),FALSE))</f>
        <v>#N/A</v>
      </c>
      <c r="AK12" s="82">
        <v>97</v>
      </c>
      <c r="AL12" s="83">
        <v>0.9054155707513889</v>
      </c>
      <c r="AM12" s="83">
        <v>18.045942181197173</v>
      </c>
      <c r="AN12" s="83">
        <v>9.9304973803438159</v>
      </c>
      <c r="AO12" s="83">
        <v>11.415972630704573</v>
      </c>
      <c r="AP12" s="83"/>
      <c r="AQ12" s="48"/>
      <c r="AR12" s="83">
        <v>25.293666205474896</v>
      </c>
      <c r="AS12" s="83"/>
      <c r="AT12" s="83">
        <v>0.77325877624219086</v>
      </c>
      <c r="AU12" s="83">
        <v>3.8157766516366598</v>
      </c>
      <c r="AV12" s="83">
        <v>2.4724329933879297</v>
      </c>
      <c r="AW12" s="83">
        <v>2.8701889123228463</v>
      </c>
      <c r="AY12" s="14">
        <v>36433</v>
      </c>
      <c r="AZ12" s="2">
        <v>96</v>
      </c>
      <c r="BA12" s="2">
        <v>123680.92915177345</v>
      </c>
      <c r="BB12" s="2">
        <v>12717.453077908605</v>
      </c>
      <c r="BC12" s="2">
        <v>16852.097044214606</v>
      </c>
      <c r="BD12" s="12">
        <f t="shared" si="8"/>
        <v>13.625461224935313</v>
      </c>
      <c r="BE12" s="12">
        <f t="shared" si="9"/>
        <v>132.51157241136798</v>
      </c>
      <c r="BF12" s="12">
        <f t="shared" si="10"/>
        <v>10.282468902139753</v>
      </c>
      <c r="BH12" s="22">
        <v>36433</v>
      </c>
      <c r="BI12">
        <v>96</v>
      </c>
      <c r="BJ12" s="12">
        <v>24.363939005453705</v>
      </c>
      <c r="BL12" s="22">
        <v>37072</v>
      </c>
      <c r="BM12">
        <v>32</v>
      </c>
      <c r="BN12" s="2">
        <v>18406.299987792969</v>
      </c>
      <c r="BO12" s="2">
        <v>8587.762017250061</v>
      </c>
      <c r="BP12" s="2">
        <v>3829.4939767122269</v>
      </c>
      <c r="BQ12" s="2">
        <v>53856.76838684082</v>
      </c>
      <c r="BR12" s="12">
        <f t="shared" si="12"/>
        <v>46.656644860430681</v>
      </c>
      <c r="BS12" s="12">
        <f t="shared" ref="BS12:BS29" si="18">BO12/BQ12*100</f>
        <v>15.945557586311409</v>
      </c>
      <c r="BT12" s="12">
        <f t="shared" ref="BT12:BT29" si="19">BP12/BQ12*100</f>
        <v>7.1105157093828018</v>
      </c>
      <c r="BV12" s="22">
        <v>36433</v>
      </c>
      <c r="BW12">
        <v>99</v>
      </c>
      <c r="BX12" s="2">
        <v>125238.40411973</v>
      </c>
      <c r="BY12" s="2">
        <v>9685.9249830543995</v>
      </c>
      <c r="BZ12" s="12">
        <f t="shared" si="4"/>
        <v>7.733989466836781</v>
      </c>
      <c r="CB12" s="22">
        <v>36433</v>
      </c>
      <c r="CC12">
        <v>85</v>
      </c>
      <c r="CD12" s="2">
        <v>-15746.309861660004</v>
      </c>
      <c r="CE12" s="2">
        <v>152455.10231018066</v>
      </c>
      <c r="CF12" s="2">
        <v>22493.169735431671</v>
      </c>
      <c r="CG12" s="12">
        <f t="shared" si="5"/>
        <v>10.328489911490811</v>
      </c>
      <c r="CH12" s="12">
        <f t="shared" si="6"/>
        <v>70.004850569620331</v>
      </c>
      <c r="CJ12" s="22">
        <v>36433</v>
      </c>
      <c r="CK12">
        <v>85</v>
      </c>
      <c r="CL12" s="12">
        <v>8.4370343728270782</v>
      </c>
      <c r="CN12" s="22">
        <v>36433</v>
      </c>
      <c r="CO12">
        <v>73</v>
      </c>
      <c r="CP12" s="2">
        <v>-14404.690864086151</v>
      </c>
      <c r="CQ12" s="2">
        <v>146752.96731567383</v>
      </c>
      <c r="CR12" s="2">
        <v>21640.885734081268</v>
      </c>
      <c r="CS12" s="12">
        <f t="shared" si="13"/>
        <v>9.8156045002489503</v>
      </c>
      <c r="CT12" s="12">
        <f t="shared" si="14"/>
        <v>66.562390472774609</v>
      </c>
      <c r="CV12" s="22">
        <v>36433</v>
      </c>
      <c r="CW12">
        <v>73</v>
      </c>
      <c r="CX12" s="12">
        <v>12.653657448642065</v>
      </c>
      <c r="CZ12" s="11">
        <f ca="1">VLOOKUP($CB12,INDIRECT(VLOOKUP('Sector Charts'!$H$1,'Sector Charts'!$A$159:$B$175,2,FALSE) &amp; "3"),MATCH(CZ$5,$CZ$5:$DF$5,0),FALSE)</f>
        <v>36433</v>
      </c>
      <c r="DA12" s="2">
        <f ca="1">VLOOKUP($CB12,INDIRECT(VLOOKUP('Sector Charts'!$H$1,'Sector Charts'!$A$159:$B$175,2,FALSE) &amp; "3"),MATCH(DA$5,$CZ$5:$DF$5,0),FALSE)</f>
        <v>5</v>
      </c>
      <c r="DB12" s="2">
        <f ca="1">VLOOKUP($CB12,INDIRECT(VLOOKUP('Sector Charts'!$H$1,'Sector Charts'!$A$159:$B$175,2,FALSE) &amp; "3"),MATCH(DB$5,$CZ$5:$DF$5,0),FALSE)</f>
        <v>-1532.2680053710938</v>
      </c>
      <c r="DC12" s="2">
        <f ca="1">VLOOKUP($CB12,INDIRECT(VLOOKUP('Sector Charts'!$H$1,'Sector Charts'!$A$159:$B$175,2,FALSE) &amp; "3"),MATCH(DC$5,$CZ$5:$DF$5,0),FALSE)</f>
        <v>17944.158111572266</v>
      </c>
      <c r="DD12" s="2">
        <f ca="1">VLOOKUP($CB12,INDIRECT(VLOOKUP('Sector Charts'!$H$1,'Sector Charts'!$A$159:$B$175,2,FALSE) &amp; "3"),MATCH(DD$5,$CZ$5:$DF$5,0),FALSE)</f>
        <v>2085.641056060791</v>
      </c>
      <c r="DE12" s="12">
        <f ca="1">IF(OR(VLOOKUP($CB12,INDIRECT(VLOOKUP('Sector Charts'!$H$1,'Sector Charts'!$A$159:$B$175,2,FALSE) &amp; "3"),MATCH(DE$5,$CZ$5:$DF$5,0),FALSE)&gt;DE$1,VLOOKUP($CB12,INDIRECT(VLOOKUP('Sector Charts'!$H$1,'Sector Charts'!$A$159:$B$175,2,FALSE) &amp; "3"),MATCH(DE$5,$CZ$5:$DF$5,0),FALSE)&lt;DE$2),NA(),VLOOKUP($CB12,INDIRECT(VLOOKUP('Sector Charts'!$H$1,'Sector Charts'!$A$159:$B$175,2,FALSE) &amp; "3"),MATCH(DE$5,$CZ$5:$DF$5,0),FALSE))</f>
        <v>8.5390910838158938</v>
      </c>
      <c r="DF12" s="12">
        <f ca="1">IF(OR(VLOOKUP($CB12,INDIRECT(VLOOKUP('Sector Charts'!$H$1,'Sector Charts'!$A$159:$B$175,2,FALSE) &amp; "3"),MATCH(DF$5,$CZ$5:$DF$5,0),FALSE)&gt;DF$1,VLOOKUP($CB12,INDIRECT(VLOOKUP('Sector Charts'!$H$1,'Sector Charts'!$A$159:$B$175,2,FALSE) &amp; "3"),MATCH(DF$5,$CZ$5:$DF$5,0),FALSE)&lt;DF$2),NA(),VLOOKUP($CB12,INDIRECT(VLOOKUP('Sector Charts'!$H$1,'Sector Charts'!$A$159:$B$175,2,FALSE) &amp; "3"),MATCH(DF$5,$CZ$5:$DF$5,0),FALSE))</f>
        <v>73.467483818386825</v>
      </c>
      <c r="DH12" s="11">
        <f ca="1">VLOOKUP($CB12,INDIRECT(VLOOKUP('Sector Charts'!$H$1,'Sector Charts'!$A$159:$B$175,2,FALSE) &amp; "3"),MATCH(DH$5,$CZ$5:$DF$5,0),FALSE)</f>
        <v>36433</v>
      </c>
      <c r="DI12" s="2">
        <f ca="1">VLOOKUP($CB12,INDIRECT(VLOOKUP('Sector Charts'!$H$1,'Sector Charts'!$A$159:$B$175,2,FALSE) &amp; "3"),9,FALSE)</f>
        <v>5</v>
      </c>
      <c r="DJ12" s="12">
        <f ca="1">IF(OR(VLOOKUP($CB12,INDIRECT(VLOOKUP('Sector Charts'!$H$1,'Sector Charts'!$A$159:$B$175,2,FALSE) &amp; "3"),10,FALSE)&gt;DJ$1,VLOOKUP($CB12,INDIRECT(VLOOKUP('Sector Charts'!$H$1,'Sector Charts'!$A$159:$B$175,2,FALSE) &amp; "3"),10,FALSE)&lt;DJ$2),NA(),VLOOKUP($CB12,INDIRECT(VLOOKUP('Sector Charts'!$H$1,'Sector Charts'!$A$159:$B$175,2,FALSE) &amp; "3"),10,FALSE))</f>
        <v>1.7136956127689729</v>
      </c>
      <c r="DM12" s="22">
        <v>36433</v>
      </c>
      <c r="DN12">
        <v>85</v>
      </c>
      <c r="DO12" s="12">
        <v>30.761302148183933</v>
      </c>
      <c r="DP12" s="12">
        <v>8.4066024733069789</v>
      </c>
      <c r="DR12" s="22">
        <v>36433</v>
      </c>
      <c r="DS12" s="82">
        <v>83</v>
      </c>
      <c r="DT12" s="83">
        <v>-2.3035156749594998</v>
      </c>
      <c r="DU12" s="83">
        <v>18.796407526767013</v>
      </c>
      <c r="DV12" s="83">
        <v>7.9712113744047075</v>
      </c>
      <c r="DW12" s="83">
        <v>9.061554756213507</v>
      </c>
      <c r="DX12" s="83" t="e">
        <f>VLOOKUP(DR12,'EquityMetrics ADJ'!$DU$5:$DX$31,3,0)</f>
        <v>#N/A</v>
      </c>
      <c r="DY12" s="83"/>
      <c r="DZ12" s="139">
        <v>36433</v>
      </c>
      <c r="EA12" s="85">
        <v>70</v>
      </c>
      <c r="EB12" s="83">
        <v>2.7031706358596086</v>
      </c>
      <c r="EC12" s="83">
        <v>25.266907240757199</v>
      </c>
      <c r="ED12" s="83">
        <v>8.8154485708937145</v>
      </c>
      <c r="EE12" s="83">
        <v>8.8663075308349484</v>
      </c>
      <c r="EF12" s="53" t="e">
        <f>VLOOKUP($DZ12,'EquityMetrics ADJ'!$EH$4:$EK$31,3,0)</f>
        <v>#N/A</v>
      </c>
      <c r="EG12" s="53"/>
      <c r="EH12" s="139">
        <v>36433</v>
      </c>
      <c r="EI12" s="82">
        <v>13</v>
      </c>
      <c r="EJ12" s="83">
        <v>79.722086117423885</v>
      </c>
      <c r="EK12" s="83">
        <v>5.6110017765595988</v>
      </c>
      <c r="EL12" s="83">
        <v>87.197104776262563</v>
      </c>
      <c r="EM12" s="83">
        <v>114.04373115585149</v>
      </c>
      <c r="EO12" s="11">
        <v>36433</v>
      </c>
      <c r="EP12" s="2">
        <v>141</v>
      </c>
      <c r="EQ12" s="2">
        <v>171567.60104751587</v>
      </c>
      <c r="ER12" s="2">
        <v>40913.190911650658</v>
      </c>
      <c r="ES12" s="2">
        <v>13198.96400564909</v>
      </c>
      <c r="ET12" s="12">
        <v>4.1934544146899908</v>
      </c>
      <c r="EU12" s="12">
        <v>3.0997274402854664</v>
      </c>
      <c r="EV12" s="12" t="e">
        <f>VLOOKUP($EO12,'EquityMetrics ADJ'!$X$5:$AD$27,6,0)</f>
        <v>#N/A</v>
      </c>
      <c r="EW12" s="12" t="e">
        <f>VLOOKUP($EO12,'EquityMetrics ADJ'!$X$5:$AD$27,7,0)</f>
        <v>#N/A</v>
      </c>
      <c r="EY12" s="11">
        <v>36433</v>
      </c>
      <c r="EZ12" s="2">
        <v>21</v>
      </c>
      <c r="FA12" s="2">
        <v>10258.903921842575</v>
      </c>
      <c r="FB12" s="2">
        <v>2283.7930024862289</v>
      </c>
      <c r="FC12" s="2">
        <v>911.65200039744377</v>
      </c>
      <c r="FD12" s="12">
        <v>4.4920463065936005</v>
      </c>
      <c r="FE12" s="12">
        <v>2.5051148919659987</v>
      </c>
      <c r="FF12" s="12"/>
      <c r="FG12" s="11">
        <v>36433</v>
      </c>
      <c r="FH12" s="2">
        <v>120</v>
      </c>
      <c r="FI12" s="2">
        <v>149300.36888504028</v>
      </c>
      <c r="FJ12" s="2">
        <v>35928.369892477989</v>
      </c>
      <c r="FK12" s="2">
        <v>11172.693007647991</v>
      </c>
      <c r="FL12" s="12">
        <v>4.1555007736740652</v>
      </c>
      <c r="FM12" s="12">
        <v>3.2157305197488295</v>
      </c>
      <c r="FN12" s="12"/>
      <c r="FO12" s="11">
        <v>36433</v>
      </c>
      <c r="FP12" s="2">
        <v>42</v>
      </c>
      <c r="FQ12" s="2">
        <v>32526.136084318161</v>
      </c>
      <c r="FR12" s="2">
        <v>7268.6140216588974</v>
      </c>
      <c r="FS12" s="2">
        <v>2937.9229983985424</v>
      </c>
      <c r="FT12" s="12">
        <v>4.4748745754551438</v>
      </c>
      <c r="FU12" s="12">
        <v>2.474065530519693</v>
      </c>
      <c r="FW12" s="22">
        <v>36433</v>
      </c>
      <c r="FX12">
        <v>3</v>
      </c>
      <c r="FY12" s="2">
        <v>1274.3309783935547</v>
      </c>
      <c r="FZ12" s="2">
        <v>21997.301193237305</v>
      </c>
      <c r="GA12" s="10">
        <v>5.7931241982781323E-2</v>
      </c>
      <c r="GC12" s="22">
        <v>36433</v>
      </c>
      <c r="GD12">
        <v>3</v>
      </c>
      <c r="GE12" s="2">
        <v>21997.301193237305</v>
      </c>
      <c r="GF12" s="2">
        <v>494.20299911499023</v>
      </c>
      <c r="GG12" s="10">
        <v>44.510659046241472</v>
      </c>
      <c r="GI12" s="22">
        <v>36433</v>
      </c>
      <c r="GJ12">
        <v>120</v>
      </c>
      <c r="GK12" s="2">
        <v>149300.36888504028</v>
      </c>
      <c r="GL12" s="2">
        <v>35928.369892477989</v>
      </c>
      <c r="GM12" s="2">
        <v>11172.693007647991</v>
      </c>
      <c r="GN12" s="12">
        <v>4.1555007736740652</v>
      </c>
      <c r="GO12" s="12">
        <v>3.2157305197488295</v>
      </c>
      <c r="GP12" s="12" t="e">
        <f>VLOOKUP($GI12,'EquityMetrics ADJ'!$AF$4:$AK$28,6,0)</f>
        <v>#N/A</v>
      </c>
      <c r="GQ12" s="12" t="e">
        <f>VLOOKUP($GI12,'EquityMetrics ADJ'!$AF$4:$AL$28,7,0)</f>
        <v>#N/A</v>
      </c>
      <c r="GS12" s="22">
        <v>39813</v>
      </c>
      <c r="GT12">
        <v>381</v>
      </c>
      <c r="GU12" s="2">
        <v>-2375.6158038154244</v>
      </c>
      <c r="GW12" s="22">
        <v>39813</v>
      </c>
      <c r="GX12">
        <v>399</v>
      </c>
      <c r="GY12" s="2">
        <v>-5722.1754028573632</v>
      </c>
      <c r="GZ12" s="2">
        <v>-40006.678867470473</v>
      </c>
      <c r="HA12" s="13">
        <f t="shared" si="11"/>
        <v>34284.50346461311</v>
      </c>
      <c r="HB12" s="13">
        <f t="shared" ref="HB12:HC12" si="20">SUM(GZ9:GZ12)</f>
        <v>-154465.89117269311</v>
      </c>
      <c r="HC12" s="13">
        <f t="shared" si="20"/>
        <v>118224.61936348677</v>
      </c>
      <c r="HD12" s="212">
        <f t="shared" si="16"/>
        <v>1.3065458954685316</v>
      </c>
      <c r="HF12" s="22">
        <v>36160</v>
      </c>
      <c r="HG12">
        <v>95</v>
      </c>
      <c r="HH12" s="2">
        <v>90197.536341667175</v>
      </c>
      <c r="HI12" s="2">
        <v>183495.80965328217</v>
      </c>
      <c r="HJ12" s="213">
        <v>0.49155093248230924</v>
      </c>
      <c r="HL12" s="22">
        <v>36433</v>
      </c>
      <c r="HM12">
        <v>15</v>
      </c>
      <c r="HN12" s="2">
        <v>5835.6369233131409</v>
      </c>
      <c r="HO12" s="2">
        <v>10459.861031532288</v>
      </c>
      <c r="HP12" s="10">
        <v>0.55790769167210108</v>
      </c>
      <c r="HR12" s="22">
        <v>36160</v>
      </c>
      <c r="HS12">
        <v>84</v>
      </c>
      <c r="HT12" s="2">
        <v>85747.5993309021</v>
      </c>
      <c r="HU12" s="2">
        <v>175900.8306427002</v>
      </c>
      <c r="HV12" s="10">
        <v>0.48747694378474832</v>
      </c>
    </row>
    <row r="13" spans="1:230">
      <c r="A13" t="s">
        <v>23</v>
      </c>
      <c r="B13">
        <v>10</v>
      </c>
      <c r="C13" s="12">
        <v>6.2218356813567963</v>
      </c>
      <c r="D13" s="166">
        <v>171</v>
      </c>
      <c r="E13" s="11">
        <v>36525</v>
      </c>
      <c r="F13" s="2">
        <v>166</v>
      </c>
      <c r="G13" s="2">
        <v>181117.81900846958</v>
      </c>
      <c r="H13" s="2">
        <v>43669.406138658524</v>
      </c>
      <c r="I13" s="2">
        <v>14820.714993596077</v>
      </c>
      <c r="J13" s="12">
        <v>4.1474761171101493</v>
      </c>
      <c r="K13" s="12">
        <v>2.9465114306244846</v>
      </c>
      <c r="L13" s="96">
        <v>4.1683355953697481</v>
      </c>
      <c r="M13" s="12">
        <v>2.9326516646814498</v>
      </c>
      <c r="P13" s="12">
        <f t="shared" si="7"/>
        <v>4.1474761171101493</v>
      </c>
      <c r="Q13" s="12">
        <f t="shared" si="7"/>
        <v>2.9465114306244846</v>
      </c>
      <c r="U13" s="14">
        <v>36525</v>
      </c>
      <c r="V13" s="2">
        <v>405.8039833556154</v>
      </c>
      <c r="W13" s="2">
        <f t="shared" si="0"/>
        <v>97.843597382392829</v>
      </c>
      <c r="Y13" s="11">
        <f ca="1">VLOOKUP($E13,INDIRECT(VLOOKUP('Sector Charts'!$H$1,'Sector Charts'!$A$159:$B$175,2,FALSE) &amp; "1"),MATCH(Y$5,$Y$5:$AG$5,0),FALSE)</f>
        <v>36525</v>
      </c>
      <c r="Z13" s="2">
        <f ca="1">VLOOKUP($E13,INDIRECT(VLOOKUP('Sector Charts'!$H$1,'Sector Charts'!$A$159:$B$175,2,FALSE) &amp; "1"),MATCH(Z$5,$Y$5:$AG$5,0),FALSE)</f>
        <v>6</v>
      </c>
      <c r="AA13" s="2">
        <f ca="1">VLOOKUP($E13,INDIRECT(VLOOKUP('Sector Charts'!$H$1,'Sector Charts'!$A$159:$B$175,2,FALSE) &amp; "1"),MATCH(AA$5,$Y$5:$AG$5,0),FALSE)</f>
        <v>6123.2149047851563</v>
      </c>
      <c r="AB13" s="2">
        <f ca="1">VLOOKUP($E13,INDIRECT(VLOOKUP('Sector Charts'!$H$1,'Sector Charts'!$A$159:$B$175,2,FALSE) &amp; "1"),MATCH(AB$5,$Y$5:$AG$5,0),FALSE)</f>
        <v>1516.1289596557617</v>
      </c>
      <c r="AC13" s="2">
        <f ca="1">VLOOKUP($E13,INDIRECT(VLOOKUP('Sector Charts'!$H$1,'Sector Charts'!$A$159:$B$175,2,FALSE) &amp; "1"),MATCH(AC$5,$Y$5:$AG$5,0),FALSE)</f>
        <v>665.66400527954102</v>
      </c>
      <c r="AD13" s="12">
        <f ca="1">IF(OR(VLOOKUP($E13,INDIRECT(VLOOKUP('Sector Charts'!$H$1,'Sector Charts'!$A$159:$B$175,2,FALSE) &amp; "1"),MATCH(AD$5,$Y$5:$AI$5,0),FALSE)&gt;AD$1,VLOOKUP($E13,INDIRECT(VLOOKUP('Sector Charts'!$H$1,'Sector Charts'!$A$159:$B$175,2,FALSE) &amp; "1"),MATCH(AD$5,$Y$5:$AI$5,0),FALSE)&lt;AD$2),NA(),VLOOKUP($E13,INDIRECT(VLOOKUP('Sector Charts'!$H$1,'Sector Charts'!$A$159:$B$175,2,FALSE) &amp; "1"),MATCH(AD$5,$Y$5:$AI$5,0),FALSE))</f>
        <v>4.0387164071949639</v>
      </c>
      <c r="AE13" s="12">
        <f ca="1">IF(OR(VLOOKUP($E13,INDIRECT(VLOOKUP('Sector Charts'!$H$1,'Sector Charts'!$A$159:$B$175,2,FALSE) &amp; "1"),MATCH(AE$5,$Y$5:$AI$5,0),FALSE)&gt;AE$1,VLOOKUP($E13,INDIRECT(VLOOKUP('Sector Charts'!$H$1,'Sector Charts'!$A$159:$B$175,2,FALSE) &amp; "1"),MATCH(AE$5,$Y$5:$AI$5,0),FALSE)&lt;AE$2),NA(),VLOOKUP($E13,INDIRECT(VLOOKUP('Sector Charts'!$H$1,'Sector Charts'!$A$159:$B$175,2,FALSE) &amp; "1"),MATCH(AE$5,$Y$5:$AI$5,0),FALSE))</f>
        <v>2.2776189603628541</v>
      </c>
      <c r="AF13" s="2">
        <f ca="1">VLOOKUP($E13,INDIRECT(VLOOKUP('Sector Charts'!$H$1,'Sector Charts'!$A$159:$B$175,2,FALSE) &amp; "1"),MATCH(AF$5,$Y$5:$AG$5,0),FALSE)</f>
        <v>575.77688869781105</v>
      </c>
      <c r="AG13" s="2">
        <f ca="1">IF(VLOOKUP($E13,INDIRECT(VLOOKUP('Sector Charts'!$H$1,'Sector Charts'!$A$159:$B$175,2,FALSE) &amp; "1"),MATCH(AG$5,$Y$5:$AI$5,0),FALSE)="",NA(),VLOOKUP($E13,INDIRECT(VLOOKUP('Sector Charts'!$H$1,'Sector Charts'!$A$159:$B$175,2,FALSE) &amp; "1"),MATCH(AG$5,$Y$5:$AG$5,0),FALSE))</f>
        <v>142.56432753536888</v>
      </c>
      <c r="AH13" s="12" t="e">
        <f ca="1">IF(OR(VLOOKUP($E13,INDIRECT(VLOOKUP('Sector Charts'!$H$1,'Sector Charts'!$A$159:$B$175,2,FALSE) &amp; "1"),MATCH(AH$5,$Y$5:$AI$5,0),FALSE)&gt;AH$1,VLOOKUP($E13,INDIRECT(VLOOKUP('Sector Charts'!$H$1,'Sector Charts'!$A$159:$B$175,2,FALSE) &amp; "1"),MATCH(AH$5,$Y$5:$AI$5,0),FALSE)&lt;AH$2,VLOOKUP($E13,INDIRECT(VLOOKUP('Sector Charts'!$H$1,'Sector Charts'!$A$159:$B$175,2,FALSE) &amp; "1"),MATCH(AH$5,$Y$5:$AI$5,0),FALSE)=""),NA(),VLOOKUP($E13,INDIRECT(VLOOKUP('Sector Charts'!$H$1,'Sector Charts'!$A$159:$B$175,2,FALSE) &amp; "1"),MATCH(AH$5,$Y$5:$AI$5,0),FALSE))</f>
        <v>#N/A</v>
      </c>
      <c r="AI13" s="12" t="e">
        <f ca="1">IF(OR(VLOOKUP($E13,INDIRECT(VLOOKUP('Sector Charts'!$H$1,'Sector Charts'!$A$159:$B$175,2,FALSE) &amp; "1"),MATCH(AI$5,$Y$5:$AI$5,0),FALSE)&gt;AI$1,VLOOKUP($E13,INDIRECT(VLOOKUP('Sector Charts'!$H$1,'Sector Charts'!$A$159:$B$175,2,FALSE) &amp; "1"),MATCH(AI$5,$Y$5:$AI$5,0),FALSE)&lt;AI$2,VLOOKUP($E13,INDIRECT(VLOOKUP('Sector Charts'!$H$1,'Sector Charts'!$A$159:$B$175,2,FALSE) &amp; "1"),MATCH(AI$5,$Y$5:$AI$5,0),FALSE)=""),NA(),VLOOKUP($E13,INDIRECT(VLOOKUP('Sector Charts'!$H$1,'Sector Charts'!$A$159:$B$175,2,FALSE) &amp; "1"),MATCH(AI$5,$Y$5:$AI$5,0),FALSE))</f>
        <v>#N/A</v>
      </c>
      <c r="AK13" s="82">
        <v>102</v>
      </c>
      <c r="AL13" s="83">
        <v>25.89181887120937</v>
      </c>
      <c r="AM13" s="83">
        <v>16.527355599250559</v>
      </c>
      <c r="AN13" s="83">
        <v>15.280803796677422</v>
      </c>
      <c r="AO13" s="83">
        <v>14.750184056623183</v>
      </c>
      <c r="AP13" s="83"/>
      <c r="AQ13" s="48"/>
      <c r="AR13" s="83">
        <v>23.634343100434442</v>
      </c>
      <c r="AS13" s="83"/>
      <c r="AT13" s="83">
        <v>-2.0877419133771524</v>
      </c>
      <c r="AU13" s="83">
        <v>1.9092613079865872</v>
      </c>
      <c r="AV13" s="83">
        <v>9.0168586301610389</v>
      </c>
      <c r="AW13" s="83">
        <v>11.373544348282238</v>
      </c>
      <c r="AY13" s="14">
        <v>36525</v>
      </c>
      <c r="AZ13" s="2">
        <v>102</v>
      </c>
      <c r="BA13" s="2">
        <v>131928.38250160217</v>
      </c>
      <c r="BB13" s="2">
        <v>11088.886972325854</v>
      </c>
      <c r="BC13" s="2">
        <v>20899.335041180253</v>
      </c>
      <c r="BD13" s="12">
        <f t="shared" si="8"/>
        <v>15.841424449304112</v>
      </c>
      <c r="BE13" s="12">
        <f t="shared" si="9"/>
        <v>188.47098985982984</v>
      </c>
      <c r="BF13" s="12">
        <f t="shared" si="10"/>
        <v>8.4052322647033044</v>
      </c>
      <c r="BH13" s="22">
        <v>36525</v>
      </c>
      <c r="BI13">
        <v>102</v>
      </c>
      <c r="BJ13" s="12">
        <v>23.644160355165301</v>
      </c>
      <c r="BL13" s="22">
        <v>37164</v>
      </c>
      <c r="BM13">
        <v>30</v>
      </c>
      <c r="BN13" s="2">
        <v>18200.299987792969</v>
      </c>
      <c r="BO13" s="2">
        <v>7692.5800603628159</v>
      </c>
      <c r="BP13" s="2">
        <v>3423.2269791960716</v>
      </c>
      <c r="BQ13" s="2">
        <v>55005.811935424805</v>
      </c>
      <c r="BR13" s="12">
        <f t="shared" si="12"/>
        <v>42.266226740890353</v>
      </c>
      <c r="BS13" s="12">
        <f t="shared" si="18"/>
        <v>13.985031380672423</v>
      </c>
      <c r="BT13" s="12">
        <f t="shared" si="19"/>
        <v>6.223391417646627</v>
      </c>
      <c r="BV13" s="22">
        <v>36525</v>
      </c>
      <c r="BW13">
        <v>105</v>
      </c>
      <c r="BX13" s="2">
        <v>133379.25954627991</v>
      </c>
      <c r="BY13" s="2">
        <v>10419.055958867073</v>
      </c>
      <c r="BZ13" s="12">
        <f t="shared" si="4"/>
        <v>7.8116012896681823</v>
      </c>
      <c r="CB13" s="22">
        <v>36525</v>
      </c>
      <c r="CC13">
        <v>93</v>
      </c>
      <c r="CD13" s="2">
        <v>-17516.558963418007</v>
      </c>
      <c r="CE13" s="2">
        <v>185658.52689933777</v>
      </c>
      <c r="CF13" s="2">
        <v>24002.547760486603</v>
      </c>
      <c r="CG13" s="12">
        <f t="shared" si="5"/>
        <v>9.4348259980083302</v>
      </c>
      <c r="CH13" s="12">
        <f t="shared" si="6"/>
        <v>72.977915253871757</v>
      </c>
      <c r="CJ13" s="22">
        <v>36525</v>
      </c>
      <c r="CK13">
        <v>93</v>
      </c>
      <c r="CL13" s="12">
        <v>11.596746856721008</v>
      </c>
      <c r="CN13" s="22">
        <v>36525</v>
      </c>
      <c r="CO13">
        <v>79</v>
      </c>
      <c r="CP13" s="2">
        <v>-15910.937980294228</v>
      </c>
      <c r="CQ13" s="2">
        <v>171078.81620597839</v>
      </c>
      <c r="CR13" s="2">
        <v>22264.420750141144</v>
      </c>
      <c r="CS13" s="12">
        <f t="shared" si="13"/>
        <v>9.3003554345018991</v>
      </c>
      <c r="CT13" s="12">
        <f t="shared" si="14"/>
        <v>71.463516427632015</v>
      </c>
      <c r="CV13" s="22">
        <v>36525</v>
      </c>
      <c r="CW13">
        <v>79</v>
      </c>
      <c r="CX13" s="12">
        <v>21.446148670107277</v>
      </c>
      <c r="CZ13" s="11">
        <f ca="1">VLOOKUP($CB13,INDIRECT(VLOOKUP('Sector Charts'!$H$1,'Sector Charts'!$A$159:$B$175,2,FALSE) &amp; "3"),MATCH(CZ$5,$CZ$5:$DF$5,0),FALSE)</f>
        <v>36525</v>
      </c>
      <c r="DA13" s="2">
        <f ca="1">VLOOKUP($CB13,INDIRECT(VLOOKUP('Sector Charts'!$H$1,'Sector Charts'!$A$159:$B$175,2,FALSE) &amp; "3"),MATCH(DA$5,$CZ$5:$DF$5,0),FALSE)</f>
        <v>6</v>
      </c>
      <c r="DB13" s="2">
        <f ca="1">VLOOKUP($CB13,INDIRECT(VLOOKUP('Sector Charts'!$H$1,'Sector Charts'!$A$159:$B$175,2,FALSE) &amp; "3"),MATCH(DB$5,$CZ$5:$DF$5,0),FALSE)</f>
        <v>-1970.552978515625</v>
      </c>
      <c r="DC13" s="2">
        <f ca="1">VLOOKUP($CB13,INDIRECT(VLOOKUP('Sector Charts'!$H$1,'Sector Charts'!$A$159:$B$175,2,FALSE) &amp; "3"),MATCH(DC$5,$CZ$5:$DF$5,0),FALSE)</f>
        <v>20353.466125488281</v>
      </c>
      <c r="DD13" s="2">
        <f ca="1">VLOOKUP($CB13,INDIRECT(VLOOKUP('Sector Charts'!$H$1,'Sector Charts'!$A$159:$B$175,2,FALSE) &amp; "3"),MATCH(DD$5,$CZ$5:$DF$5,0),FALSE)</f>
        <v>1971.7069625854492</v>
      </c>
      <c r="DE13" s="12">
        <f ca="1">IF(OR(VLOOKUP($CB13,INDIRECT(VLOOKUP('Sector Charts'!$H$1,'Sector Charts'!$A$159:$B$175,2,FALSE) &amp; "3"),MATCH(DE$5,$CZ$5:$DF$5,0),FALSE)&gt;DE$1,VLOOKUP($CB13,INDIRECT(VLOOKUP('Sector Charts'!$H$1,'Sector Charts'!$A$159:$B$175,2,FALSE) &amp; "3"),MATCH(DE$5,$CZ$5:$DF$5,0),FALSE)&lt;DE$2),NA(),VLOOKUP($CB13,INDIRECT(VLOOKUP('Sector Charts'!$H$1,'Sector Charts'!$A$159:$B$175,2,FALSE) &amp; "3"),MATCH(DE$5,$CZ$5:$DF$5,0),FALSE))</f>
        <v>9.6816579857518068</v>
      </c>
      <c r="DF13" s="12">
        <f ca="1">IF(OR(VLOOKUP($CB13,INDIRECT(VLOOKUP('Sector Charts'!$H$1,'Sector Charts'!$A$159:$B$175,2,FALSE) &amp; "3"),MATCH(DF$5,$CZ$5:$DF$5,0),FALSE)&gt;DF$1,VLOOKUP($CB13,INDIRECT(VLOOKUP('Sector Charts'!$H$1,'Sector Charts'!$A$159:$B$175,2,FALSE) &amp; "3"),MATCH(DF$5,$CZ$5:$DF$5,0),FALSE)&lt;DF$2),NA(),VLOOKUP($CB13,INDIRECT(VLOOKUP('Sector Charts'!$H$1,'Sector Charts'!$A$159:$B$175,2,FALSE) &amp; "3"),MATCH(DF$5,$CZ$5:$DF$5,0),FALSE))</f>
        <v>99.941472840958525</v>
      </c>
      <c r="DH13" s="11">
        <f ca="1">VLOOKUP($CB13,INDIRECT(VLOOKUP('Sector Charts'!$H$1,'Sector Charts'!$A$159:$B$175,2,FALSE) &amp; "3"),MATCH(DH$5,$CZ$5:$DF$5,0),FALSE)</f>
        <v>36525</v>
      </c>
      <c r="DI13" s="2">
        <f ca="1">VLOOKUP($CB13,INDIRECT(VLOOKUP('Sector Charts'!$H$1,'Sector Charts'!$A$159:$B$175,2,FALSE) &amp; "3"),9,FALSE)</f>
        <v>6</v>
      </c>
      <c r="DJ13" s="12">
        <f ca="1">IF(OR(VLOOKUP($CB13,INDIRECT(VLOOKUP('Sector Charts'!$H$1,'Sector Charts'!$A$159:$B$175,2,FALSE) &amp; "3"),10,FALSE)&gt;DJ$1,VLOOKUP($CB13,INDIRECT(VLOOKUP('Sector Charts'!$H$1,'Sector Charts'!$A$159:$B$175,2,FALSE) &amp; "3"),10,FALSE)&lt;DJ$2),NA(),VLOOKUP($CB13,INDIRECT(VLOOKUP('Sector Charts'!$H$1,'Sector Charts'!$A$159:$B$175,2,FALSE) &amp; "3"),10,FALSE))</f>
        <v>16.542153766939659</v>
      </c>
      <c r="DM13" s="22">
        <v>36525</v>
      </c>
      <c r="DN13">
        <v>91</v>
      </c>
      <c r="DO13" s="12">
        <v>37.345987821625016</v>
      </c>
      <c r="DP13" s="12">
        <v>11.79087147251041</v>
      </c>
      <c r="DR13" s="22">
        <v>36525</v>
      </c>
      <c r="DS13" s="82">
        <v>86</v>
      </c>
      <c r="DT13" s="83">
        <v>9.7529198290569941</v>
      </c>
      <c r="DU13" s="83">
        <v>17.900806619210563</v>
      </c>
      <c r="DV13" s="83">
        <v>11.211649096888188</v>
      </c>
      <c r="DW13" s="83">
        <v>11.566698884105753</v>
      </c>
      <c r="DX13" s="83" t="e">
        <f>VLOOKUP(DR13,'EquityMetrics ADJ'!$DU$5:$DX$31,3,0)</f>
        <v>#N/A</v>
      </c>
      <c r="DY13" s="83"/>
      <c r="DZ13" s="139">
        <v>36525</v>
      </c>
      <c r="EA13" s="85">
        <v>72</v>
      </c>
      <c r="EB13" s="83">
        <v>13.70895424477534</v>
      </c>
      <c r="EC13" s="83">
        <v>22.488906775126605</v>
      </c>
      <c r="ED13" s="83">
        <v>11.243070254379074</v>
      </c>
      <c r="EE13" s="83">
        <v>10.970903623476659</v>
      </c>
      <c r="EF13" s="53" t="e">
        <f>VLOOKUP($DZ13,'EquityMetrics ADJ'!$EH$4:$EK$31,3,0)</f>
        <v>#N/A</v>
      </c>
      <c r="EG13" s="53"/>
      <c r="EH13" s="139">
        <v>36525</v>
      </c>
      <c r="EI13" s="82">
        <v>15</v>
      </c>
      <c r="EJ13" s="83">
        <v>-359.2247059537242</v>
      </c>
      <c r="EK13" s="83">
        <v>-1.4215231973200959</v>
      </c>
      <c r="EL13" s="83">
        <v>164.41919079984575</v>
      </c>
      <c r="EM13" s="83">
        <v>99.795511222416053</v>
      </c>
      <c r="EO13" s="11">
        <v>36525</v>
      </c>
      <c r="EP13" s="2">
        <v>143</v>
      </c>
      <c r="EQ13" s="2">
        <v>169873.17499542236</v>
      </c>
      <c r="ER13" s="2">
        <v>40765.579145908356</v>
      </c>
      <c r="ES13" s="2">
        <v>13814.654998779297</v>
      </c>
      <c r="ET13" s="12">
        <v>4.1670737557146307</v>
      </c>
      <c r="EU13" s="12">
        <v>2.9508937537354729</v>
      </c>
      <c r="EV13" s="12" t="e">
        <f>VLOOKUP($EO13,'EquityMetrics ADJ'!$X$5:$AD$27,6,0)</f>
        <v>#N/A</v>
      </c>
      <c r="EW13" s="12" t="e">
        <f>VLOOKUP($EO13,'EquityMetrics ADJ'!$X$5:$AD$27,7,0)</f>
        <v>#N/A</v>
      </c>
      <c r="EY13" s="11">
        <v>36525</v>
      </c>
      <c r="EZ13" s="2">
        <v>22</v>
      </c>
      <c r="FA13" s="2">
        <v>10590.282990098</v>
      </c>
      <c r="FB13" s="2">
        <v>2824.8789947032928</v>
      </c>
      <c r="FC13" s="2">
        <v>944.22799408435822</v>
      </c>
      <c r="FD13" s="12">
        <v>3.7489333206678945</v>
      </c>
      <c r="FE13" s="12">
        <v>2.9917340011112987</v>
      </c>
      <c r="FF13" s="12"/>
      <c r="FG13" s="11">
        <v>36525</v>
      </c>
      <c r="FH13" s="2">
        <v>122</v>
      </c>
      <c r="FI13" s="2">
        <v>147499.39484405518</v>
      </c>
      <c r="FJ13" s="2">
        <v>35662.459121704102</v>
      </c>
      <c r="FK13" s="2">
        <v>11772.92601108551</v>
      </c>
      <c r="FL13" s="12">
        <v>4.1359849678534184</v>
      </c>
      <c r="FM13" s="12">
        <v>3.0291924954020741</v>
      </c>
      <c r="FN13" s="12"/>
      <c r="FO13" s="11">
        <v>36525</v>
      </c>
      <c r="FP13" s="2">
        <v>43</v>
      </c>
      <c r="FQ13" s="2">
        <v>32964.063141465187</v>
      </c>
      <c r="FR13" s="2">
        <v>7927.999018907547</v>
      </c>
      <c r="FS13" s="2">
        <v>2985.9569817781448</v>
      </c>
      <c r="FT13" s="12">
        <v>4.1579297705321272</v>
      </c>
      <c r="FU13" s="12">
        <v>2.6550948547779827</v>
      </c>
      <c r="FW13" s="22">
        <v>36525</v>
      </c>
      <c r="FX13">
        <v>3</v>
      </c>
      <c r="FY13" s="2">
        <v>1229.60302734375</v>
      </c>
      <c r="FZ13" s="2">
        <v>21988.932098388672</v>
      </c>
      <c r="GA13" s="10">
        <v>5.5919178877898039E-2</v>
      </c>
      <c r="GC13" s="22">
        <v>36525</v>
      </c>
      <c r="GD13">
        <v>3</v>
      </c>
      <c r="GE13" s="2">
        <v>21988.932098388672</v>
      </c>
      <c r="GF13" s="2">
        <v>492.38899993896484</v>
      </c>
      <c r="GG13" s="10">
        <v>44.657642841562989</v>
      </c>
      <c r="GI13" s="22">
        <v>36525</v>
      </c>
      <c r="GJ13">
        <v>122</v>
      </c>
      <c r="GK13" s="2">
        <v>147499.39484405518</v>
      </c>
      <c r="GL13" s="2">
        <v>35662.459121704102</v>
      </c>
      <c r="GM13" s="2">
        <v>11772.92601108551</v>
      </c>
      <c r="GN13" s="12">
        <v>4.1359849678534184</v>
      </c>
      <c r="GO13" s="12">
        <v>3.0291924954020741</v>
      </c>
      <c r="GP13" s="12" t="e">
        <f>VLOOKUP($GI13,'EquityMetrics ADJ'!$AF$4:$AK$28,6,0)</f>
        <v>#N/A</v>
      </c>
      <c r="GQ13" s="12" t="e">
        <f>VLOOKUP($GI13,'EquityMetrics ADJ'!$AF$4:$AL$28,7,0)</f>
        <v>#N/A</v>
      </c>
      <c r="GS13" s="22">
        <v>39903</v>
      </c>
      <c r="GT13">
        <v>386</v>
      </c>
      <c r="GU13" s="2">
        <v>-5381.6082574129105</v>
      </c>
      <c r="GW13" s="22">
        <v>39903</v>
      </c>
      <c r="GX13">
        <v>390</v>
      </c>
      <c r="GY13" s="2">
        <v>-6243.9401487112045</v>
      </c>
      <c r="GZ13" s="2">
        <v>-23899.624364554882</v>
      </c>
      <c r="HA13" s="13">
        <f t="shared" si="11"/>
        <v>17655.684215843678</v>
      </c>
      <c r="HB13" s="13">
        <f t="shared" ref="HB13:HC13" si="21">SUM(GZ10:GZ13)</f>
        <v>-148319.4826864684</v>
      </c>
      <c r="HC13" s="13">
        <f t="shared" si="21"/>
        <v>115994.81845558528</v>
      </c>
      <c r="HD13" s="212">
        <f t="shared" si="16"/>
        <v>1.2786733464586637</v>
      </c>
      <c r="HF13" s="22">
        <v>36250</v>
      </c>
      <c r="HG13">
        <v>100</v>
      </c>
      <c r="HH13" s="2">
        <v>98718.568967103958</v>
      </c>
      <c r="HI13" s="2">
        <v>193051.74082565308</v>
      </c>
      <c r="HJ13" s="213">
        <v>0.51135808744795352</v>
      </c>
      <c r="HL13" s="22">
        <v>36525</v>
      </c>
      <c r="HM13">
        <v>17</v>
      </c>
      <c r="HN13" s="2">
        <v>8048.0470218658447</v>
      </c>
      <c r="HO13" s="2">
        <v>14380.955941200256</v>
      </c>
      <c r="HP13" s="10">
        <v>0.55963227025881168</v>
      </c>
      <c r="HR13" s="22">
        <v>36250</v>
      </c>
      <c r="HS13">
        <v>86</v>
      </c>
      <c r="HT13" s="2">
        <v>93009.387971401215</v>
      </c>
      <c r="HU13" s="2">
        <v>183976.25473022461</v>
      </c>
      <c r="HV13" s="10">
        <v>0.50555104574656362</v>
      </c>
    </row>
    <row r="14" spans="1:230">
      <c r="A14" t="s">
        <v>80</v>
      </c>
      <c r="B14">
        <v>56</v>
      </c>
      <c r="C14" s="12">
        <v>5.9677214160760688</v>
      </c>
      <c r="D14" s="166">
        <v>179</v>
      </c>
      <c r="E14" s="11">
        <v>36616</v>
      </c>
      <c r="F14" s="2">
        <v>175</v>
      </c>
      <c r="G14" s="2">
        <v>175724.05689537525</v>
      </c>
      <c r="H14" s="2">
        <v>37472.641817331314</v>
      </c>
      <c r="I14" s="2">
        <v>15787.871024668217</v>
      </c>
      <c r="J14" s="12">
        <v>4.6893960066114646</v>
      </c>
      <c r="K14" s="12">
        <v>2.3735082303865478</v>
      </c>
      <c r="L14" s="96">
        <v>4.7181004816953163</v>
      </c>
      <c r="M14" s="12">
        <v>2.3529108087724975</v>
      </c>
      <c r="P14" s="12">
        <f t="shared" si="7"/>
        <v>4.6893960066114646</v>
      </c>
      <c r="Q14" s="12">
        <f t="shared" si="7"/>
        <v>2.3735082303865478</v>
      </c>
      <c r="U14" s="14">
        <v>36616</v>
      </c>
      <c r="V14" s="2">
        <v>503.38899912449511</v>
      </c>
      <c r="W14" s="2">
        <f t="shared" si="0"/>
        <v>107.34623359059019</v>
      </c>
      <c r="Y14" s="11">
        <f ca="1">VLOOKUP($E14,INDIRECT(VLOOKUP('Sector Charts'!$H$1,'Sector Charts'!$A$159:$B$175,2,FALSE) &amp; "1"),MATCH(Y$5,$Y$5:$AG$5,0),FALSE)</f>
        <v>36616</v>
      </c>
      <c r="Z14" s="2">
        <f ca="1">VLOOKUP($E14,INDIRECT(VLOOKUP('Sector Charts'!$H$1,'Sector Charts'!$A$159:$B$175,2,FALSE) &amp; "1"),MATCH(Z$5,$Y$5:$AG$5,0),FALSE)</f>
        <v>7</v>
      </c>
      <c r="AA14" s="2">
        <f ca="1">VLOOKUP($E14,INDIRECT(VLOOKUP('Sector Charts'!$H$1,'Sector Charts'!$A$159:$B$175,2,FALSE) &amp; "1"),MATCH(AA$5,$Y$5:$AG$5,0),FALSE)</f>
        <v>6271.3309631347656</v>
      </c>
      <c r="AB14" s="2">
        <f ca="1">VLOOKUP($E14,INDIRECT(VLOOKUP('Sector Charts'!$H$1,'Sector Charts'!$A$159:$B$175,2,FALSE) &amp; "1"),MATCH(AB$5,$Y$5:$AG$5,0),FALSE)</f>
        <v>1774.8379592895508</v>
      </c>
      <c r="AC14" s="2">
        <f ca="1">VLOOKUP($E14,INDIRECT(VLOOKUP('Sector Charts'!$H$1,'Sector Charts'!$A$159:$B$175,2,FALSE) &amp; "1"),MATCH(AC$5,$Y$5:$AG$5,0),FALSE)</f>
        <v>730.2549991607666</v>
      </c>
      <c r="AD14" s="12">
        <f ca="1">IF(OR(VLOOKUP($E14,INDIRECT(VLOOKUP('Sector Charts'!$H$1,'Sector Charts'!$A$159:$B$175,2,FALSE) &amp; "1"),MATCH(AD$5,$Y$5:$AI$5,0),FALSE)&gt;AD$1,VLOOKUP($E14,INDIRECT(VLOOKUP('Sector Charts'!$H$1,'Sector Charts'!$A$159:$B$175,2,FALSE) &amp; "1"),MATCH(AD$5,$Y$5:$AI$5,0),FALSE)&lt;AD$2),NA(),VLOOKUP($E14,INDIRECT(VLOOKUP('Sector Charts'!$H$1,'Sector Charts'!$A$159:$B$175,2,FALSE) &amp; "1"),MATCH(AD$5,$Y$5:$AI$5,0),FALSE))</f>
        <v>3.5334667766769616</v>
      </c>
      <c r="AE14" s="12">
        <f ca="1">IF(OR(VLOOKUP($E14,INDIRECT(VLOOKUP('Sector Charts'!$H$1,'Sector Charts'!$A$159:$B$175,2,FALSE) &amp; "1"),MATCH(AE$5,$Y$5:$AI$5,0),FALSE)&gt;AE$1,VLOOKUP($E14,INDIRECT(VLOOKUP('Sector Charts'!$H$1,'Sector Charts'!$A$159:$B$175,2,FALSE) &amp; "1"),MATCH(AE$5,$Y$5:$AI$5,0),FALSE)&lt;AE$2),NA(),VLOOKUP($E14,INDIRECT(VLOOKUP('Sector Charts'!$H$1,'Sector Charts'!$A$159:$B$175,2,FALSE) &amp; "1"),MATCH(AE$5,$Y$5:$AI$5,0),FALSE))</f>
        <v>2.4304358906536123</v>
      </c>
      <c r="AF14" s="2">
        <f ca="1">VLOOKUP($E14,INDIRECT(VLOOKUP('Sector Charts'!$H$1,'Sector Charts'!$A$159:$B$175,2,FALSE) &amp; "1"),MATCH(AF$5,$Y$5:$AG$5,0),FALSE)</f>
        <v>511.91812802425892</v>
      </c>
      <c r="AG14" s="2">
        <f ca="1">IF(VLOOKUP($E14,INDIRECT(VLOOKUP('Sector Charts'!$H$1,'Sector Charts'!$A$159:$B$175,2,FALSE) &amp; "1"),MATCH(AG$5,$Y$5:$AI$5,0),FALSE)="",NA(),VLOOKUP($E14,INDIRECT(VLOOKUP('Sector Charts'!$H$1,'Sector Charts'!$A$159:$B$175,2,FALSE) &amp; "1"),MATCH(AG$5,$Y$5:$AG$5,0),FALSE))</f>
        <v>144.87701749546116</v>
      </c>
      <c r="AH14" s="12" t="e">
        <f ca="1">IF(OR(VLOOKUP($E14,INDIRECT(VLOOKUP('Sector Charts'!$H$1,'Sector Charts'!$A$159:$B$175,2,FALSE) &amp; "1"),MATCH(AH$5,$Y$5:$AI$5,0),FALSE)&gt;AH$1,VLOOKUP($E14,INDIRECT(VLOOKUP('Sector Charts'!$H$1,'Sector Charts'!$A$159:$B$175,2,FALSE) &amp; "1"),MATCH(AH$5,$Y$5:$AI$5,0),FALSE)&lt;AH$2,VLOOKUP($E14,INDIRECT(VLOOKUP('Sector Charts'!$H$1,'Sector Charts'!$A$159:$B$175,2,FALSE) &amp; "1"),MATCH(AH$5,$Y$5:$AI$5,0),FALSE)=""),NA(),VLOOKUP($E14,INDIRECT(VLOOKUP('Sector Charts'!$H$1,'Sector Charts'!$A$159:$B$175,2,FALSE) &amp; "1"),MATCH(AH$5,$Y$5:$AI$5,0),FALSE))</f>
        <v>#N/A</v>
      </c>
      <c r="AI14" s="12" t="e">
        <f ca="1">IF(OR(VLOOKUP($E14,INDIRECT(VLOOKUP('Sector Charts'!$H$1,'Sector Charts'!$A$159:$B$175,2,FALSE) &amp; "1"),MATCH(AI$5,$Y$5:$AI$5,0),FALSE)&gt;AI$1,VLOOKUP($E14,INDIRECT(VLOOKUP('Sector Charts'!$H$1,'Sector Charts'!$A$159:$B$175,2,FALSE) &amp; "1"),MATCH(AI$5,$Y$5:$AI$5,0),FALSE)&lt;AI$2,VLOOKUP($E14,INDIRECT(VLOOKUP('Sector Charts'!$H$1,'Sector Charts'!$A$159:$B$175,2,FALSE) &amp; "1"),MATCH(AI$5,$Y$5:$AI$5,0),FALSE)=""),NA(),VLOOKUP($E14,INDIRECT(VLOOKUP('Sector Charts'!$H$1,'Sector Charts'!$A$159:$B$175,2,FALSE) &amp; "1"),MATCH(AI$5,$Y$5:$AI$5,0),FALSE))</f>
        <v>#N/A</v>
      </c>
      <c r="AK14" s="82">
        <v>108</v>
      </c>
      <c r="AL14" s="83">
        <v>20.694211476081591</v>
      </c>
      <c r="AM14" s="83">
        <v>10.710094992006391</v>
      </c>
      <c r="AN14" s="83">
        <v>18.315177792955573</v>
      </c>
      <c r="AO14" s="83">
        <v>13.562271160168882</v>
      </c>
      <c r="AP14" s="83"/>
      <c r="AQ14" s="48"/>
      <c r="AR14" s="83">
        <v>27.078947408282705</v>
      </c>
      <c r="AS14" s="83"/>
      <c r="AT14" s="83">
        <v>9.8091282646649898</v>
      </c>
      <c r="AU14" s="83">
        <v>3.4965634205015084</v>
      </c>
      <c r="AV14" s="83">
        <v>3.8078602377933368</v>
      </c>
      <c r="AW14" s="83">
        <v>-1.3896098587159789</v>
      </c>
      <c r="AY14" s="14">
        <v>36616</v>
      </c>
      <c r="AZ14" s="2">
        <v>114</v>
      </c>
      <c r="BA14" s="2">
        <v>141807.48151016235</v>
      </c>
      <c r="BB14" s="2">
        <v>11093.115989491343</v>
      </c>
      <c r="BC14" s="2">
        <v>30737.627022057772</v>
      </c>
      <c r="BD14" s="12">
        <f t="shared" si="8"/>
        <v>21.675603215515128</v>
      </c>
      <c r="BE14" s="12">
        <f t="shared" si="9"/>
        <v>277.08740313520508</v>
      </c>
      <c r="BF14" s="12">
        <f t="shared" si="10"/>
        <v>7.8226591935464125</v>
      </c>
      <c r="BH14" s="22">
        <v>36616</v>
      </c>
      <c r="BI14">
        <v>114</v>
      </c>
      <c r="BJ14" s="12">
        <v>52.348716555606643</v>
      </c>
      <c r="BL14" s="22">
        <v>37256</v>
      </c>
      <c r="BM14">
        <v>28</v>
      </c>
      <c r="BN14" s="2">
        <v>17532.757400721312</v>
      </c>
      <c r="BO14" s="2">
        <v>7129.8786842301488</v>
      </c>
      <c r="BP14" s="2">
        <v>3498.9559817314148</v>
      </c>
      <c r="BQ14" s="2">
        <v>54319.629638671875</v>
      </c>
      <c r="BR14" s="12">
        <f t="shared" si="12"/>
        <v>40.66604311730692</v>
      </c>
      <c r="BS14" s="12">
        <f t="shared" si="18"/>
        <v>13.125786629359052</v>
      </c>
      <c r="BT14" s="12">
        <f t="shared" si="19"/>
        <v>6.441420909910617</v>
      </c>
      <c r="BV14" s="22">
        <v>36616</v>
      </c>
      <c r="BW14">
        <v>114</v>
      </c>
      <c r="BX14" s="2">
        <v>139418.96556472778</v>
      </c>
      <c r="BY14" s="2">
        <v>11771.694997370243</v>
      </c>
      <c r="BZ14" s="12">
        <f t="shared" si="4"/>
        <v>8.4433957386558145</v>
      </c>
      <c r="CB14" s="22">
        <v>36616</v>
      </c>
      <c r="CC14">
        <v>99</v>
      </c>
      <c r="CD14" s="2">
        <v>-19528.175958037376</v>
      </c>
      <c r="CE14" s="2">
        <v>191960.20676422119</v>
      </c>
      <c r="CF14" s="2">
        <v>21047.936498641968</v>
      </c>
      <c r="CG14" s="12">
        <f t="shared" si="5"/>
        <v>10.173033404794793</v>
      </c>
      <c r="CH14" s="12">
        <f t="shared" si="6"/>
        <v>92.779527148883943</v>
      </c>
      <c r="CJ14" s="22">
        <v>36616</v>
      </c>
      <c r="CK14">
        <v>99</v>
      </c>
      <c r="CL14" s="12">
        <v>29.787575346472451</v>
      </c>
      <c r="CN14" s="22">
        <v>36616</v>
      </c>
      <c r="CO14">
        <v>84</v>
      </c>
      <c r="CP14" s="2">
        <v>-17727.787970900536</v>
      </c>
      <c r="CQ14" s="2">
        <v>175401.40780258179</v>
      </c>
      <c r="CR14" s="2">
        <v>19003.916487693787</v>
      </c>
      <c r="CS14" s="12">
        <f t="shared" si="13"/>
        <v>10.106981576141942</v>
      </c>
      <c r="CT14" s="12">
        <f t="shared" si="14"/>
        <v>93.28491830818335</v>
      </c>
      <c r="CV14" s="22">
        <v>36616</v>
      </c>
      <c r="CW14">
        <v>84</v>
      </c>
      <c r="CX14" s="12">
        <v>38.753335675925314</v>
      </c>
      <c r="CZ14" s="11">
        <f ca="1">VLOOKUP($CB14,INDIRECT(VLOOKUP('Sector Charts'!$H$1,'Sector Charts'!$A$159:$B$175,2,FALSE) &amp; "3"),MATCH(CZ$5,$CZ$5:$DF$5,0),FALSE)</f>
        <v>36616</v>
      </c>
      <c r="DA14" s="2">
        <f ca="1">VLOOKUP($CB14,INDIRECT(VLOOKUP('Sector Charts'!$H$1,'Sector Charts'!$A$159:$B$175,2,FALSE) &amp; "3"),MATCH(DA$5,$CZ$5:$DF$5,0),FALSE)</f>
        <v>6</v>
      </c>
      <c r="DB14" s="2">
        <f ca="1">VLOOKUP($CB14,INDIRECT(VLOOKUP('Sector Charts'!$H$1,'Sector Charts'!$A$159:$B$175,2,FALSE) &amp; "3"),MATCH(DB$5,$CZ$5:$DF$5,0),FALSE)</f>
        <v>-2160.8860015869141</v>
      </c>
      <c r="DC14" s="2">
        <f ca="1">VLOOKUP($CB14,INDIRECT(VLOOKUP('Sector Charts'!$H$1,'Sector Charts'!$A$159:$B$175,2,FALSE) &amp; "3"),MATCH(DC$5,$CZ$5:$DF$5,0),FALSE)</f>
        <v>21445.125</v>
      </c>
      <c r="DD14" s="2">
        <f ca="1">VLOOKUP($CB14,INDIRECT(VLOOKUP('Sector Charts'!$H$1,'Sector Charts'!$A$159:$B$175,2,FALSE) &amp; "3"),MATCH(DD$5,$CZ$5:$DF$5,0),FALSE)</f>
        <v>2267.6299591064453</v>
      </c>
      <c r="DE14" s="12">
        <f ca="1">IF(OR(VLOOKUP($CB14,INDIRECT(VLOOKUP('Sector Charts'!$H$1,'Sector Charts'!$A$159:$B$175,2,FALSE) &amp; "3"),MATCH(DE$5,$CZ$5:$DF$5,0),FALSE)&gt;DE$1,VLOOKUP($CB14,INDIRECT(VLOOKUP('Sector Charts'!$H$1,'Sector Charts'!$A$159:$B$175,2,FALSE) &amp; "3"),MATCH(DE$5,$CZ$5:$DF$5,0),FALSE)&lt;DE$2),NA(),VLOOKUP($CB14,INDIRECT(VLOOKUP('Sector Charts'!$H$1,'Sector Charts'!$A$159:$B$175,2,FALSE) &amp; "3"),MATCH(DE$5,$CZ$5:$DF$5,0),FALSE))</f>
        <v>10.076350693161798</v>
      </c>
      <c r="DF14" s="12">
        <f ca="1">IF(OR(VLOOKUP($CB14,INDIRECT(VLOOKUP('Sector Charts'!$H$1,'Sector Charts'!$A$159:$B$175,2,FALSE) &amp; "3"),MATCH(DF$5,$CZ$5:$DF$5,0),FALSE)&gt;DF$1,VLOOKUP($CB14,INDIRECT(VLOOKUP('Sector Charts'!$H$1,'Sector Charts'!$A$159:$B$175,2,FALSE) &amp; "3"),MATCH(DF$5,$CZ$5:$DF$5,0),FALSE)&lt;DF$2),NA(),VLOOKUP($CB14,INDIRECT(VLOOKUP('Sector Charts'!$H$1,'Sector Charts'!$A$159:$B$175,2,FALSE) &amp; "3"),MATCH(DF$5,$CZ$5:$DF$5,0),FALSE))</f>
        <v>95.292708270550747</v>
      </c>
      <c r="DH14" s="11">
        <f ca="1">VLOOKUP($CB14,INDIRECT(VLOOKUP('Sector Charts'!$H$1,'Sector Charts'!$A$159:$B$175,2,FALSE) &amp; "3"),MATCH(DH$5,$CZ$5:$DF$5,0),FALSE)</f>
        <v>36616</v>
      </c>
      <c r="DI14" s="2">
        <f ca="1">VLOOKUP($CB14,INDIRECT(VLOOKUP('Sector Charts'!$H$1,'Sector Charts'!$A$159:$B$175,2,FALSE) &amp; "3"),9,FALSE)</f>
        <v>6</v>
      </c>
      <c r="DJ14" s="12">
        <f ca="1">IF(OR(VLOOKUP($CB14,INDIRECT(VLOOKUP('Sector Charts'!$H$1,'Sector Charts'!$A$159:$B$175,2,FALSE) &amp; "3"),10,FALSE)&gt;DJ$1,VLOOKUP($CB14,INDIRECT(VLOOKUP('Sector Charts'!$H$1,'Sector Charts'!$A$159:$B$175,2,FALSE) &amp; "3"),10,FALSE)&lt;DJ$2),NA(),VLOOKUP($CB14,INDIRECT(VLOOKUP('Sector Charts'!$H$1,'Sector Charts'!$A$159:$B$175,2,FALSE) &amp; "3"),10,FALSE))</f>
        <v>18.66629638707602</v>
      </c>
      <c r="DM14" s="22">
        <v>36616</v>
      </c>
      <c r="DN14">
        <v>96</v>
      </c>
      <c r="DO14" s="12">
        <v>49.245573716086575</v>
      </c>
      <c r="DP14" s="12">
        <v>30.79446109335877</v>
      </c>
      <c r="DR14" s="22">
        <v>36616</v>
      </c>
      <c r="DS14" s="82">
        <v>91</v>
      </c>
      <c r="DT14" s="83">
        <v>15.268151932810081</v>
      </c>
      <c r="DU14" s="83">
        <v>11.82254780401597</v>
      </c>
      <c r="DV14" s="83">
        <v>14.402248182483302</v>
      </c>
      <c r="DW14" s="83">
        <v>8.9934821918885568</v>
      </c>
      <c r="DX14" s="83" t="e">
        <f>VLOOKUP(DR14,'EquityMetrics ADJ'!$DU$5:$DX$31,3,0)</f>
        <v>#N/A</v>
      </c>
      <c r="DY14" s="83"/>
      <c r="DZ14" s="139">
        <v>36616</v>
      </c>
      <c r="EA14" s="85">
        <v>77</v>
      </c>
      <c r="EB14" s="83">
        <v>18.050023272016659</v>
      </c>
      <c r="EC14" s="83">
        <v>15.646371845729989</v>
      </c>
      <c r="ED14" s="83">
        <v>13.781912347226788</v>
      </c>
      <c r="EE14" s="83">
        <v>6.8674241283463333</v>
      </c>
      <c r="EF14" s="53" t="e">
        <f>VLOOKUP($DZ14,'EquityMetrics ADJ'!$EH$4:$EK$31,3,0)</f>
        <v>#N/A</v>
      </c>
      <c r="EG14" s="53"/>
      <c r="EH14" s="139">
        <v>36616</v>
      </c>
      <c r="EI14" s="82">
        <v>16</v>
      </c>
      <c r="EJ14" s="83">
        <v>92.553356949207526</v>
      </c>
      <c r="EK14" s="83">
        <v>-4.8738690584120725</v>
      </c>
      <c r="EL14" s="83">
        <v>166.1354124768028</v>
      </c>
      <c r="EM14" s="83">
        <v>214.24558968332249</v>
      </c>
      <c r="EO14" s="11">
        <v>36616</v>
      </c>
      <c r="EP14" s="2">
        <v>150</v>
      </c>
      <c r="EQ14" s="2">
        <v>164128.48480987549</v>
      </c>
      <c r="ER14" s="2">
        <v>34003.287786960602</v>
      </c>
      <c r="ES14" s="2">
        <v>14740.313015341759</v>
      </c>
      <c r="ET14" s="12">
        <v>4.8268416230272475</v>
      </c>
      <c r="EU14" s="12">
        <v>2.3068226401684879</v>
      </c>
      <c r="EV14" s="12" t="e">
        <f>VLOOKUP($EO14,'EquityMetrics ADJ'!$X$5:$AD$27,6,0)</f>
        <v>#N/A</v>
      </c>
      <c r="EW14" s="12" t="e">
        <f>VLOOKUP($EO14,'EquityMetrics ADJ'!$X$5:$AD$27,7,0)</f>
        <v>#N/A</v>
      </c>
      <c r="EY14" s="11">
        <v>36616</v>
      </c>
      <c r="EZ14" s="2">
        <v>24</v>
      </c>
      <c r="FA14" s="2">
        <v>10923.017092823982</v>
      </c>
      <c r="FB14" s="2">
        <v>3387.221027135849</v>
      </c>
      <c r="FC14" s="2">
        <v>984.31800764799118</v>
      </c>
      <c r="FD14" s="12">
        <v>3.224772462534049</v>
      </c>
      <c r="FE14" s="12">
        <v>3.4411856745662392</v>
      </c>
      <c r="FF14" s="12"/>
      <c r="FG14" s="11">
        <v>36616</v>
      </c>
      <c r="FH14" s="2">
        <v>129</v>
      </c>
      <c r="FI14" s="2">
        <v>142649.84070587158</v>
      </c>
      <c r="FJ14" s="2">
        <v>28411.380727291107</v>
      </c>
      <c r="FK14" s="2">
        <v>12563.506029486656</v>
      </c>
      <c r="FL14" s="12">
        <v>5.0208697027120008</v>
      </c>
      <c r="FM14" s="12">
        <v>2.2614213469241271</v>
      </c>
      <c r="FN14" s="12"/>
      <c r="FO14" s="11">
        <v>36616</v>
      </c>
      <c r="FP14" s="2">
        <v>45</v>
      </c>
      <c r="FQ14" s="2">
        <v>32401.661196827888</v>
      </c>
      <c r="FR14" s="2">
        <v>8979.1280868053436</v>
      </c>
      <c r="FS14" s="2">
        <v>3161.1249935030937</v>
      </c>
      <c r="FT14" s="12">
        <v>3.6085531783917313</v>
      </c>
      <c r="FU14" s="12">
        <v>2.8404849872307194</v>
      </c>
      <c r="FW14" s="22">
        <v>36616</v>
      </c>
      <c r="FX14">
        <v>4</v>
      </c>
      <c r="FY14" s="2">
        <v>2145.3179779052734</v>
      </c>
      <c r="FZ14" s="2">
        <v>23368.185897827148</v>
      </c>
      <c r="GA14" s="10">
        <v>9.1805071531237362E-2</v>
      </c>
      <c r="GC14" s="22">
        <v>36616</v>
      </c>
      <c r="GD14">
        <v>4</v>
      </c>
      <c r="GE14" s="2">
        <v>23368.185897827148</v>
      </c>
      <c r="GF14" s="2">
        <v>752.84101867675781</v>
      </c>
      <c r="GG14" s="10">
        <v>31.040000900722156</v>
      </c>
      <c r="GI14" s="22">
        <v>36616</v>
      </c>
      <c r="GJ14">
        <v>129</v>
      </c>
      <c r="GK14" s="2">
        <v>142649.84070587158</v>
      </c>
      <c r="GL14" s="2">
        <v>28411.380727291107</v>
      </c>
      <c r="GM14" s="2">
        <v>12563.506029486656</v>
      </c>
      <c r="GN14" s="12">
        <v>5.0208697027120008</v>
      </c>
      <c r="GO14" s="12">
        <v>2.2614213469241271</v>
      </c>
      <c r="GP14" s="12" t="e">
        <f>VLOOKUP($GI14,'EquityMetrics ADJ'!$AF$4:$AK$28,6,0)</f>
        <v>#N/A</v>
      </c>
      <c r="GQ14" s="12" t="e">
        <f>VLOOKUP($GI14,'EquityMetrics ADJ'!$AF$4:$AL$28,7,0)</f>
        <v>#N/A</v>
      </c>
      <c r="GS14" s="22">
        <v>39994</v>
      </c>
      <c r="GT14">
        <v>402</v>
      </c>
      <c r="GU14" s="2">
        <v>10645.071300338954</v>
      </c>
      <c r="GW14" s="22">
        <v>39994</v>
      </c>
      <c r="GX14">
        <v>423</v>
      </c>
      <c r="GY14" s="2">
        <v>10117.146601077169</v>
      </c>
      <c r="GZ14" s="2">
        <v>-26572.617059670389</v>
      </c>
      <c r="HA14" s="13">
        <f t="shared" si="11"/>
        <v>36689.763660747558</v>
      </c>
      <c r="HB14" s="13">
        <f t="shared" ref="HB14:HC14" si="22">SUM(GZ11:GZ14)</f>
        <v>-134773.23515098915</v>
      </c>
      <c r="HC14" s="13">
        <f t="shared" si="22"/>
        <v>120967.28774265945</v>
      </c>
      <c r="HD14" s="212">
        <f t="shared" si="16"/>
        <v>1.1141295937600906</v>
      </c>
      <c r="HF14" s="22">
        <v>36341</v>
      </c>
      <c r="HG14">
        <v>106</v>
      </c>
      <c r="HH14" s="2">
        <v>116781.19742202759</v>
      </c>
      <c r="HI14" s="2">
        <v>222956.56823062897</v>
      </c>
      <c r="HJ14" s="213">
        <v>0.52378451260169967</v>
      </c>
      <c r="HL14" s="22">
        <v>36616</v>
      </c>
      <c r="HM14">
        <v>18</v>
      </c>
      <c r="HN14" s="2">
        <v>7946.4610023498535</v>
      </c>
      <c r="HO14" s="2">
        <v>14709.834993362427</v>
      </c>
      <c r="HP14" s="10">
        <v>0.54021414964447689</v>
      </c>
      <c r="HR14" s="22">
        <v>36341</v>
      </c>
      <c r="HS14">
        <v>89</v>
      </c>
      <c r="HT14" s="2">
        <v>109999.99440836906</v>
      </c>
      <c r="HU14" s="2">
        <v>212197.95121765137</v>
      </c>
      <c r="HV14" s="10">
        <v>0.51838386646599666</v>
      </c>
    </row>
    <row r="15" spans="1:230">
      <c r="A15" t="s">
        <v>77</v>
      </c>
      <c r="B15">
        <v>22</v>
      </c>
      <c r="C15" s="12">
        <v>5.7863968778819856</v>
      </c>
      <c r="D15" s="166">
        <v>178</v>
      </c>
      <c r="E15" s="11">
        <v>36707</v>
      </c>
      <c r="F15" s="2">
        <v>174</v>
      </c>
      <c r="G15" s="2">
        <v>191509.85162353516</v>
      </c>
      <c r="H15" s="2">
        <v>41340.943267345428</v>
      </c>
      <c r="I15" s="2">
        <v>17229.042044401169</v>
      </c>
      <c r="J15" s="12">
        <v>4.6324499754413155</v>
      </c>
      <c r="K15" s="12">
        <v>2.3994916932006545</v>
      </c>
      <c r="L15" s="96">
        <v>4.6603161177234353</v>
      </c>
      <c r="M15" s="12">
        <v>2.3800501629064521</v>
      </c>
      <c r="P15" s="12">
        <f t="shared" si="7"/>
        <v>4.6324499754413155</v>
      </c>
      <c r="Q15" s="12">
        <f t="shared" si="7"/>
        <v>2.3994916932006545</v>
      </c>
      <c r="U15" s="14">
        <v>36707</v>
      </c>
      <c r="V15" s="2">
        <v>514.5914389182775</v>
      </c>
      <c r="W15" s="2">
        <f t="shared" si="0"/>
        <v>111.08407897470158</v>
      </c>
      <c r="Y15" s="11">
        <f ca="1">VLOOKUP($E15,INDIRECT(VLOOKUP('Sector Charts'!$H$1,'Sector Charts'!$A$159:$B$175,2,FALSE) &amp; "1"),MATCH(Y$5,$Y$5:$AG$5,0),FALSE)</f>
        <v>36707</v>
      </c>
      <c r="Z15" s="2">
        <f ca="1">VLOOKUP($E15,INDIRECT(VLOOKUP('Sector Charts'!$H$1,'Sector Charts'!$A$159:$B$175,2,FALSE) &amp; "1"),MATCH(Z$5,$Y$5:$AG$5,0),FALSE)</f>
        <v>7</v>
      </c>
      <c r="AA15" s="2">
        <f ca="1">VLOOKUP($E15,INDIRECT(VLOOKUP('Sector Charts'!$H$1,'Sector Charts'!$A$159:$B$175,2,FALSE) &amp; "1"),MATCH(AA$5,$Y$5:$AG$5,0),FALSE)</f>
        <v>6062.9191131591797</v>
      </c>
      <c r="AB15" s="2">
        <f ca="1">VLOOKUP($E15,INDIRECT(VLOOKUP('Sector Charts'!$H$1,'Sector Charts'!$A$159:$B$175,2,FALSE) &amp; "1"),MATCH(AB$5,$Y$5:$AG$5,0),FALSE)</f>
        <v>2053.6900062561035</v>
      </c>
      <c r="AC15" s="2">
        <f ca="1">VLOOKUP($E15,INDIRECT(VLOOKUP('Sector Charts'!$H$1,'Sector Charts'!$A$159:$B$175,2,FALSE) &amp; "1"),MATCH(AC$5,$Y$5:$AG$5,0),FALSE)</f>
        <v>679.09900283813477</v>
      </c>
      <c r="AD15" s="12">
        <f ca="1">IF(OR(VLOOKUP($E15,INDIRECT(VLOOKUP('Sector Charts'!$H$1,'Sector Charts'!$A$159:$B$175,2,FALSE) &amp; "1"),MATCH(AD$5,$Y$5:$AI$5,0),FALSE)&gt;AD$1,VLOOKUP($E15,INDIRECT(VLOOKUP('Sector Charts'!$H$1,'Sector Charts'!$A$159:$B$175,2,FALSE) &amp; "1"),MATCH(AD$5,$Y$5:$AI$5,0),FALSE)&lt;AD$2),NA(),VLOOKUP($E15,INDIRECT(VLOOKUP('Sector Charts'!$H$1,'Sector Charts'!$A$159:$B$175,2,FALSE) &amp; "1"),MATCH(AD$5,$Y$5:$AI$5,0),FALSE))</f>
        <v>2.9522075360399396</v>
      </c>
      <c r="AE15" s="12">
        <f ca="1">IF(OR(VLOOKUP($E15,INDIRECT(VLOOKUP('Sector Charts'!$H$1,'Sector Charts'!$A$159:$B$175,2,FALSE) &amp; "1"),MATCH(AE$5,$Y$5:$AI$5,0),FALSE)&gt;AE$1,VLOOKUP($E15,INDIRECT(VLOOKUP('Sector Charts'!$H$1,'Sector Charts'!$A$159:$B$175,2,FALSE) &amp; "1"),MATCH(AE$5,$Y$5:$AI$5,0),FALSE)&lt;AE$2),NA(),VLOOKUP($E15,INDIRECT(VLOOKUP('Sector Charts'!$H$1,'Sector Charts'!$A$159:$B$175,2,FALSE) &amp; "1"),MATCH(AE$5,$Y$5:$AI$5,0),FALSE))</f>
        <v>3.0241393341371268</v>
      </c>
      <c r="AF15" s="2">
        <f ca="1">VLOOKUP($E15,INDIRECT(VLOOKUP('Sector Charts'!$H$1,'Sector Charts'!$A$159:$B$175,2,FALSE) &amp; "1"),MATCH(AF$5,$Y$5:$AG$5,0),FALSE)</f>
        <v>554.23539282837714</v>
      </c>
      <c r="AG15" s="2">
        <f ca="1">IF(VLOOKUP($E15,INDIRECT(VLOOKUP('Sector Charts'!$H$1,'Sector Charts'!$A$159:$B$175,2,FALSE) &amp; "1"),MATCH(AG$5,$Y$5:$AI$5,0),FALSE)="",NA(),VLOOKUP($E15,INDIRECT(VLOOKUP('Sector Charts'!$H$1,'Sector Charts'!$A$159:$B$175,2,FALSE) &amp; "1"),MATCH(AG$5,$Y$5:$AG$5,0),FALSE))</f>
        <v>187.73591831278324</v>
      </c>
      <c r="AH15" s="12" t="e">
        <f ca="1">IF(OR(VLOOKUP($E15,INDIRECT(VLOOKUP('Sector Charts'!$H$1,'Sector Charts'!$A$159:$B$175,2,FALSE) &amp; "1"),MATCH(AH$5,$Y$5:$AI$5,0),FALSE)&gt;AH$1,VLOOKUP($E15,INDIRECT(VLOOKUP('Sector Charts'!$H$1,'Sector Charts'!$A$159:$B$175,2,FALSE) &amp; "1"),MATCH(AH$5,$Y$5:$AI$5,0),FALSE)&lt;AH$2,VLOOKUP($E15,INDIRECT(VLOOKUP('Sector Charts'!$H$1,'Sector Charts'!$A$159:$B$175,2,FALSE) &amp; "1"),MATCH(AH$5,$Y$5:$AI$5,0),FALSE)=""),NA(),VLOOKUP($E15,INDIRECT(VLOOKUP('Sector Charts'!$H$1,'Sector Charts'!$A$159:$B$175,2,FALSE) &amp; "1"),MATCH(AH$5,$Y$5:$AI$5,0),FALSE))</f>
        <v>#N/A</v>
      </c>
      <c r="AI15" s="12" t="e">
        <f ca="1">IF(OR(VLOOKUP($E15,INDIRECT(VLOOKUP('Sector Charts'!$H$1,'Sector Charts'!$A$159:$B$175,2,FALSE) &amp; "1"),MATCH(AI$5,$Y$5:$AI$5,0),FALSE)&gt;AI$1,VLOOKUP($E15,INDIRECT(VLOOKUP('Sector Charts'!$H$1,'Sector Charts'!$A$159:$B$175,2,FALSE) &amp; "1"),MATCH(AI$5,$Y$5:$AI$5,0),FALSE)&lt;AI$2,VLOOKUP($E15,INDIRECT(VLOOKUP('Sector Charts'!$H$1,'Sector Charts'!$A$159:$B$175,2,FALSE) &amp; "1"),MATCH(AI$5,$Y$5:$AI$5,0),FALSE)=""),NA(),VLOOKUP($E15,INDIRECT(VLOOKUP('Sector Charts'!$H$1,'Sector Charts'!$A$159:$B$175,2,FALSE) &amp; "1"),MATCH(AI$5,$Y$5:$AI$5,0),FALSE))</f>
        <v>#N/A</v>
      </c>
      <c r="AK15" s="82">
        <v>111</v>
      </c>
      <c r="AL15" s="83">
        <v>16.313784798655682</v>
      </c>
      <c r="AM15" s="83">
        <v>11.894842630741209</v>
      </c>
      <c r="AN15" s="83">
        <v>13.158095437305551</v>
      </c>
      <c r="AO15" s="83">
        <v>13.473873414001103</v>
      </c>
      <c r="AP15" s="83"/>
      <c r="AQ15" s="48"/>
      <c r="AR15" s="83">
        <v>24.550466382150205</v>
      </c>
      <c r="AS15" s="83"/>
      <c r="AT15" s="83">
        <v>8.2843160646526037</v>
      </c>
      <c r="AU15" s="83">
        <v>0.48223740794175463</v>
      </c>
      <c r="AV15" s="83">
        <v>-1.5130926337947437</v>
      </c>
      <c r="AW15" s="83">
        <v>2.0592253964944129</v>
      </c>
      <c r="AY15" s="14">
        <v>36707</v>
      </c>
      <c r="AZ15" s="2">
        <v>109</v>
      </c>
      <c r="BA15" s="2">
        <v>132772.19273376465</v>
      </c>
      <c r="BB15" s="2">
        <v>9067.4499635361135</v>
      </c>
      <c r="BC15" s="2">
        <v>26272.481044024229</v>
      </c>
      <c r="BD15" s="12">
        <f t="shared" si="8"/>
        <v>19.787638136477806</v>
      </c>
      <c r="BE15" s="12">
        <f t="shared" si="9"/>
        <v>289.74497956621224</v>
      </c>
      <c r="BF15" s="12">
        <f t="shared" si="10"/>
        <v>6.8293290762458092</v>
      </c>
      <c r="BH15" s="22">
        <v>36707</v>
      </c>
      <c r="BI15">
        <v>109</v>
      </c>
      <c r="BJ15" s="12">
        <v>25.320772240332843</v>
      </c>
      <c r="BL15" s="22">
        <v>37346</v>
      </c>
      <c r="BM15">
        <v>32</v>
      </c>
      <c r="BN15" s="2">
        <v>16541.457306116819</v>
      </c>
      <c r="BO15" s="2">
        <v>8411.3687179759145</v>
      </c>
      <c r="BP15" s="2">
        <v>3692.9559938907623</v>
      </c>
      <c r="BQ15" s="2">
        <v>55600.650321960449</v>
      </c>
      <c r="BR15" s="12">
        <f t="shared" si="12"/>
        <v>50.850227778090009</v>
      </c>
      <c r="BS15" s="12">
        <f t="shared" si="18"/>
        <v>15.128184057684837</v>
      </c>
      <c r="BT15" s="12">
        <f t="shared" si="19"/>
        <v>6.6419294963392979</v>
      </c>
      <c r="BV15" s="22">
        <v>36707</v>
      </c>
      <c r="BW15">
        <v>111</v>
      </c>
      <c r="BX15" s="2">
        <v>135504.83460998535</v>
      </c>
      <c r="BY15" s="2">
        <v>11294.834016561508</v>
      </c>
      <c r="BZ15" s="12">
        <f t="shared" si="4"/>
        <v>8.3353734566524391</v>
      </c>
      <c r="CB15" s="22">
        <v>36707</v>
      </c>
      <c r="CC15">
        <v>100</v>
      </c>
      <c r="CD15" s="2">
        <v>-21724.251051187515</v>
      </c>
      <c r="CE15" s="2">
        <v>186467.08736419678</v>
      </c>
      <c r="CF15" s="2">
        <v>21828.203902244568</v>
      </c>
      <c r="CG15" s="12">
        <f t="shared" si="5"/>
        <v>11.650448000379262</v>
      </c>
      <c r="CH15" s="12">
        <f t="shared" si="6"/>
        <v>99.52376818760446</v>
      </c>
      <c r="CJ15" s="22">
        <v>36707</v>
      </c>
      <c r="CK15">
        <v>100</v>
      </c>
      <c r="CL15" s="12">
        <v>39.154447769612169</v>
      </c>
      <c r="CN15" s="22">
        <v>36707</v>
      </c>
      <c r="CO15">
        <v>85</v>
      </c>
      <c r="CP15" s="2">
        <v>-19692.245079278946</v>
      </c>
      <c r="CQ15" s="2">
        <v>181697.5163269043</v>
      </c>
      <c r="CR15" s="2">
        <v>19526.884932518005</v>
      </c>
      <c r="CS15" s="12">
        <f t="shared" si="13"/>
        <v>10.837927494754137</v>
      </c>
      <c r="CT15" s="12">
        <f t="shared" si="14"/>
        <v>100.84683321140264</v>
      </c>
      <c r="CV15" s="22">
        <v>36707</v>
      </c>
      <c r="CW15">
        <v>85</v>
      </c>
      <c r="CX15" s="12">
        <v>43.995674375171312</v>
      </c>
      <c r="CZ15" s="11">
        <f ca="1">VLOOKUP($CB15,INDIRECT(VLOOKUP('Sector Charts'!$H$1,'Sector Charts'!$A$159:$B$175,2,FALSE) &amp; "3"),MATCH(CZ$5,$CZ$5:$DF$5,0),FALSE)</f>
        <v>36707</v>
      </c>
      <c r="DA15" s="2">
        <f ca="1">VLOOKUP($CB15,INDIRECT(VLOOKUP('Sector Charts'!$H$1,'Sector Charts'!$A$159:$B$175,2,FALSE) &amp; "3"),MATCH(DA$5,$CZ$5:$DF$5,0),FALSE)</f>
        <v>6</v>
      </c>
      <c r="DB15" s="2">
        <f ca="1">VLOOKUP($CB15,INDIRECT(VLOOKUP('Sector Charts'!$H$1,'Sector Charts'!$A$159:$B$175,2,FALSE) &amp; "3"),MATCH(DB$5,$CZ$5:$DF$5,0),FALSE)</f>
        <v>-2365.5329895019531</v>
      </c>
      <c r="DC15" s="2">
        <f ca="1">VLOOKUP($CB15,INDIRECT(VLOOKUP('Sector Charts'!$H$1,'Sector Charts'!$A$159:$B$175,2,FALSE) &amp; "3"),MATCH(DC$5,$CZ$5:$DF$5,0),FALSE)</f>
        <v>23434.453125</v>
      </c>
      <c r="DD15" s="2">
        <f ca="1">VLOOKUP($CB15,INDIRECT(VLOOKUP('Sector Charts'!$H$1,'Sector Charts'!$A$159:$B$175,2,FALSE) &amp; "3"),MATCH(DD$5,$CZ$5:$DF$5,0),FALSE)</f>
        <v>2645.6660079956055</v>
      </c>
      <c r="DE15" s="12">
        <f ca="1">IF(OR(VLOOKUP($CB15,INDIRECT(VLOOKUP('Sector Charts'!$H$1,'Sector Charts'!$A$159:$B$175,2,FALSE) &amp; "3"),MATCH(DE$5,$CZ$5:$DF$5,0),FALSE)&gt;DE$1,VLOOKUP($CB15,INDIRECT(VLOOKUP('Sector Charts'!$H$1,'Sector Charts'!$A$159:$B$175,2,FALSE) &amp; "3"),MATCH(DE$5,$CZ$5:$DF$5,0),FALSE)&lt;DE$2),NA(),VLOOKUP($CB15,INDIRECT(VLOOKUP('Sector Charts'!$H$1,'Sector Charts'!$A$159:$B$175,2,FALSE) &amp; "3"),MATCH(DE$5,$CZ$5:$DF$5,0),FALSE))</f>
        <v>10.094253008099386</v>
      </c>
      <c r="DF15" s="12">
        <f ca="1">IF(OR(VLOOKUP($CB15,INDIRECT(VLOOKUP('Sector Charts'!$H$1,'Sector Charts'!$A$159:$B$175,2,FALSE) &amp; "3"),MATCH(DF$5,$CZ$5:$DF$5,0),FALSE)&gt;DF$1,VLOOKUP($CB15,INDIRECT(VLOOKUP('Sector Charts'!$H$1,'Sector Charts'!$A$159:$B$175,2,FALSE) &amp; "3"),MATCH(DF$5,$CZ$5:$DF$5,0),FALSE)&lt;DF$2),NA(),VLOOKUP($CB15,INDIRECT(VLOOKUP('Sector Charts'!$H$1,'Sector Charts'!$A$159:$B$175,2,FALSE) &amp; "3"),MATCH(DF$5,$CZ$5:$DF$5,0),FALSE))</f>
        <v>89.411625743875163</v>
      </c>
      <c r="DH15" s="11">
        <f ca="1">VLOOKUP($CB15,INDIRECT(VLOOKUP('Sector Charts'!$H$1,'Sector Charts'!$A$159:$B$175,2,FALSE) &amp; "3"),MATCH(DH$5,$CZ$5:$DF$5,0),FALSE)</f>
        <v>36707</v>
      </c>
      <c r="DI15" s="2">
        <f ca="1">VLOOKUP($CB15,INDIRECT(VLOOKUP('Sector Charts'!$H$1,'Sector Charts'!$A$159:$B$175,2,FALSE) &amp; "3"),9,FALSE)</f>
        <v>6</v>
      </c>
      <c r="DJ15" s="12">
        <f ca="1">IF(OR(VLOOKUP($CB15,INDIRECT(VLOOKUP('Sector Charts'!$H$1,'Sector Charts'!$A$159:$B$175,2,FALSE) &amp; "3"),10,FALSE)&gt;DJ$1,VLOOKUP($CB15,INDIRECT(VLOOKUP('Sector Charts'!$H$1,'Sector Charts'!$A$159:$B$175,2,FALSE) &amp; "3"),10,FALSE)&lt;DJ$2),NA(),VLOOKUP($CB15,INDIRECT(VLOOKUP('Sector Charts'!$H$1,'Sector Charts'!$A$159:$B$175,2,FALSE) &amp; "3"),10,FALSE))</f>
        <v>42.41387745638967</v>
      </c>
      <c r="DM15" s="22">
        <v>36707</v>
      </c>
      <c r="DN15">
        <v>95</v>
      </c>
      <c r="DO15" s="12">
        <v>24.13970404355976</v>
      </c>
      <c r="DP15" s="12">
        <v>42.976925150436983</v>
      </c>
      <c r="DR15" s="22">
        <v>36707</v>
      </c>
      <c r="DS15" s="82">
        <v>92</v>
      </c>
      <c r="DT15" s="83">
        <v>10.00638389503159</v>
      </c>
      <c r="DU15" s="83">
        <v>13.352560737696283</v>
      </c>
      <c r="DV15" s="83">
        <v>11.490797413084053</v>
      </c>
      <c r="DW15" s="83">
        <v>12.099186124167227</v>
      </c>
      <c r="DX15" s="83" t="e">
        <f>VLOOKUP(DR15,'EquityMetrics ADJ'!$DU$5:$DX$31,3,0)</f>
        <v>#N/A</v>
      </c>
      <c r="DY15" s="83"/>
      <c r="DZ15" s="139">
        <v>36707</v>
      </c>
      <c r="EA15" s="85">
        <v>76</v>
      </c>
      <c r="EB15" s="83">
        <v>10.50086242632673</v>
      </c>
      <c r="EC15" s="83">
        <v>18.192789903423012</v>
      </c>
      <c r="ED15" s="83">
        <v>11.863389526440571</v>
      </c>
      <c r="EE15" s="83">
        <v>12.475311270195032</v>
      </c>
      <c r="EF15" s="53" t="e">
        <f>VLOOKUP($DZ15,'EquityMetrics ADJ'!$EH$4:$EK$31,3,0)</f>
        <v>#N/A</v>
      </c>
      <c r="EG15" s="53"/>
      <c r="EH15" s="139">
        <v>36707</v>
      </c>
      <c r="EI15" s="82">
        <v>18</v>
      </c>
      <c r="EJ15" s="83">
        <v>70.522340477011468</v>
      </c>
      <c r="EK15" s="83">
        <v>-4.2283903141788315</v>
      </c>
      <c r="EL15" s="83">
        <v>53.905151622452948</v>
      </c>
      <c r="EM15" s="83">
        <v>52.628531328846883</v>
      </c>
      <c r="EO15" s="11">
        <v>36707</v>
      </c>
      <c r="EP15" s="2">
        <v>148</v>
      </c>
      <c r="EQ15" s="2">
        <v>178671.69173431396</v>
      </c>
      <c r="ER15" s="2">
        <v>37219.938315868378</v>
      </c>
      <c r="ES15" s="2">
        <v>16069.102042913437</v>
      </c>
      <c r="ET15" s="12">
        <v>4.8004295498291825</v>
      </c>
      <c r="EU15" s="12">
        <v>2.3162425763723729</v>
      </c>
      <c r="EV15" s="12" t="e">
        <f>VLOOKUP($EO15,'EquityMetrics ADJ'!$X$5:$AD$27,6,0)</f>
        <v>#N/A</v>
      </c>
      <c r="EW15" s="12" t="e">
        <f>VLOOKUP($EO15,'EquityMetrics ADJ'!$X$5:$AD$27,7,0)</f>
        <v>#N/A</v>
      </c>
      <c r="EY15" s="11">
        <v>36707</v>
      </c>
      <c r="EZ15" s="2">
        <v>25</v>
      </c>
      <c r="FA15" s="2">
        <v>12188.404884338379</v>
      </c>
      <c r="FB15" s="2">
        <v>4025.1129531860352</v>
      </c>
      <c r="FC15" s="2">
        <v>1094.9309988021851</v>
      </c>
      <c r="FD15" s="12">
        <v>3.0280901495424564</v>
      </c>
      <c r="FE15" s="12">
        <v>3.6761338911669896</v>
      </c>
      <c r="FF15" s="12"/>
      <c r="FG15" s="11">
        <v>36707</v>
      </c>
      <c r="FH15" s="2">
        <v>129</v>
      </c>
      <c r="FI15" s="2">
        <v>157530.84781646729</v>
      </c>
      <c r="FJ15" s="2">
        <v>31465.11428976059</v>
      </c>
      <c r="FK15" s="2">
        <v>13910.023049116135</v>
      </c>
      <c r="FL15" s="12">
        <v>5.0065239352310611</v>
      </c>
      <c r="FM15" s="12">
        <v>2.2620461647444885</v>
      </c>
      <c r="FN15" s="12"/>
      <c r="FO15" s="11">
        <v>36707</v>
      </c>
      <c r="FP15" s="2">
        <v>44</v>
      </c>
      <c r="FQ15" s="2">
        <v>33329.248802185059</v>
      </c>
      <c r="FR15" s="2">
        <v>9779.9369792938232</v>
      </c>
      <c r="FS15" s="2">
        <v>3254.0099925994873</v>
      </c>
      <c r="FT15" s="12">
        <v>3.4079206106082345</v>
      </c>
      <c r="FU15" s="12">
        <v>3.0055030567011429</v>
      </c>
      <c r="FW15" s="22">
        <v>36707</v>
      </c>
      <c r="FX15">
        <v>4</v>
      </c>
      <c r="FY15" s="2">
        <v>2277.7430114746094</v>
      </c>
      <c r="FZ15" s="2">
        <v>23076.007553100586</v>
      </c>
      <c r="GA15" s="10">
        <v>9.8706113101811779E-2</v>
      </c>
      <c r="GC15" s="22">
        <v>36707</v>
      </c>
      <c r="GD15">
        <v>4</v>
      </c>
      <c r="GE15" s="2">
        <v>23076.007553100586</v>
      </c>
      <c r="GF15" s="2">
        <v>767.80300140380859</v>
      </c>
      <c r="GG15" s="10">
        <v>30.05459409628471</v>
      </c>
      <c r="GI15" s="22">
        <v>36707</v>
      </c>
      <c r="GJ15">
        <v>129</v>
      </c>
      <c r="GK15" s="2">
        <v>157530.84781646729</v>
      </c>
      <c r="GL15" s="2">
        <v>31465.11428976059</v>
      </c>
      <c r="GM15" s="2">
        <v>13910.023049116135</v>
      </c>
      <c r="GN15" s="12">
        <v>5.0065239352310611</v>
      </c>
      <c r="GO15" s="12">
        <v>2.2620461647444885</v>
      </c>
      <c r="GP15" s="12" t="e">
        <f>VLOOKUP($GI15,'EquityMetrics ADJ'!$AF$4:$AK$28,6,0)</f>
        <v>#N/A</v>
      </c>
      <c r="GQ15" s="12" t="e">
        <f>VLOOKUP($GI15,'EquityMetrics ADJ'!$AF$4:$AL$28,7,0)</f>
        <v>#N/A</v>
      </c>
      <c r="GS15" s="22">
        <v>40086</v>
      </c>
      <c r="GT15">
        <v>413</v>
      </c>
      <c r="GU15" s="2">
        <v>9753.2760614156723</v>
      </c>
      <c r="GW15" s="22">
        <v>40086</v>
      </c>
      <c r="GX15">
        <v>438</v>
      </c>
      <c r="GY15" s="2">
        <v>11132.747863292694</v>
      </c>
      <c r="GZ15" s="2">
        <v>-26003.056582878344</v>
      </c>
      <c r="HA15" s="13">
        <f t="shared" si="11"/>
        <v>37135.804446171038</v>
      </c>
      <c r="HB15" s="13">
        <f t="shared" ref="HB15:HC15" si="23">SUM(GZ12:GZ15)</f>
        <v>-116481.97687457409</v>
      </c>
      <c r="HC15" s="13">
        <f t="shared" si="23"/>
        <v>125765.75578737538</v>
      </c>
      <c r="HD15" s="212">
        <f t="shared" si="16"/>
        <v>0.92618198129785967</v>
      </c>
      <c r="HF15" s="22">
        <v>36433</v>
      </c>
      <c r="HG15">
        <v>105</v>
      </c>
      <c r="HH15" s="2">
        <v>128383.01010727882</v>
      </c>
      <c r="HI15" s="2">
        <v>242195.58585453033</v>
      </c>
      <c r="HJ15" s="213">
        <v>0.53007989247330611</v>
      </c>
      <c r="HL15" s="22">
        <v>36707</v>
      </c>
      <c r="HM15">
        <v>19</v>
      </c>
      <c r="HN15" s="2">
        <v>9030.3950347900391</v>
      </c>
      <c r="HO15" s="2">
        <v>16737.817184448242</v>
      </c>
      <c r="HP15" s="10">
        <v>0.53952047242937573</v>
      </c>
      <c r="HR15" s="22">
        <v>36433</v>
      </c>
      <c r="HS15">
        <v>89</v>
      </c>
      <c r="HT15" s="2">
        <v>121886.25013709068</v>
      </c>
      <c r="HU15" s="2">
        <v>230757.00881958008</v>
      </c>
      <c r="HV15" s="10">
        <v>0.5282017250985811</v>
      </c>
    </row>
    <row r="16" spans="1:230">
      <c r="A16" t="s">
        <v>72</v>
      </c>
      <c r="B16">
        <v>5</v>
      </c>
      <c r="C16" s="12">
        <v>5.4234281405603442</v>
      </c>
      <c r="D16" s="166">
        <v>192</v>
      </c>
      <c r="E16" s="11">
        <v>36799</v>
      </c>
      <c r="F16" s="2">
        <v>188</v>
      </c>
      <c r="G16" s="2">
        <v>219367.38884353638</v>
      </c>
      <c r="H16" s="2">
        <v>44908.107033252716</v>
      </c>
      <c r="I16" s="2">
        <v>19871.442546844482</v>
      </c>
      <c r="J16" s="12">
        <v>4.8848059590020867</v>
      </c>
      <c r="K16" s="12">
        <v>2.2599319061707459</v>
      </c>
      <c r="L16" s="96">
        <v>4.8570500831256167</v>
      </c>
      <c r="M16" s="12">
        <v>2.1993715992453731</v>
      </c>
      <c r="P16" s="12">
        <f t="shared" si="7"/>
        <v>4.8848059590020867</v>
      </c>
      <c r="Q16" s="12">
        <f t="shared" si="7"/>
        <v>2.2599319061707459</v>
      </c>
      <c r="U16" s="14">
        <v>36799</v>
      </c>
      <c r="V16" s="2">
        <v>571.53163344383665</v>
      </c>
      <c r="W16" s="2">
        <f t="shared" si="0"/>
        <v>117.00191128177268</v>
      </c>
      <c r="Y16" s="11">
        <f ca="1">VLOOKUP($E16,INDIRECT(VLOOKUP('Sector Charts'!$H$1,'Sector Charts'!$A$159:$B$175,2,FALSE) &amp; "1"),MATCH(Y$5,$Y$5:$AG$5,0),FALSE)</f>
        <v>36799</v>
      </c>
      <c r="Z16" s="2">
        <f ca="1">VLOOKUP($E16,INDIRECT(VLOOKUP('Sector Charts'!$H$1,'Sector Charts'!$A$159:$B$175,2,FALSE) &amp; "1"),MATCH(Z$5,$Y$5:$AG$5,0),FALSE)</f>
        <v>6</v>
      </c>
      <c r="AA16" s="2">
        <f ca="1">VLOOKUP($E16,INDIRECT(VLOOKUP('Sector Charts'!$H$1,'Sector Charts'!$A$159:$B$175,2,FALSE) &amp; "1"),MATCH(AA$5,$Y$5:$AG$5,0),FALSE)</f>
        <v>6094.6069641113281</v>
      </c>
      <c r="AB16" s="2">
        <f ca="1">VLOOKUP($E16,INDIRECT(VLOOKUP('Sector Charts'!$H$1,'Sector Charts'!$A$159:$B$175,2,FALSE) &amp; "1"),MATCH(AB$5,$Y$5:$AG$5,0),FALSE)</f>
        <v>519.98995780944824</v>
      </c>
      <c r="AC16" s="2">
        <f ca="1">VLOOKUP($E16,INDIRECT(VLOOKUP('Sector Charts'!$H$1,'Sector Charts'!$A$159:$B$175,2,FALSE) &amp; "1"),MATCH(AC$5,$Y$5:$AG$5,0),FALSE)</f>
        <v>718.54401397705078</v>
      </c>
      <c r="AD16" s="12" t="e">
        <f ca="1">IF(OR(VLOOKUP($E16,INDIRECT(VLOOKUP('Sector Charts'!$H$1,'Sector Charts'!$A$159:$B$175,2,FALSE) &amp; "1"),MATCH(AD$5,$Y$5:$AI$5,0),FALSE)&gt;AD$1,VLOOKUP($E16,INDIRECT(VLOOKUP('Sector Charts'!$H$1,'Sector Charts'!$A$159:$B$175,2,FALSE) &amp; "1"),MATCH(AD$5,$Y$5:$AI$5,0),FALSE)&lt;AD$2),NA(),VLOOKUP($E16,INDIRECT(VLOOKUP('Sector Charts'!$H$1,'Sector Charts'!$A$159:$B$175,2,FALSE) &amp; "1"),MATCH(AD$5,$Y$5:$AI$5,0),FALSE))</f>
        <v>#N/A</v>
      </c>
      <c r="AE16" s="12">
        <f ca="1">IF(OR(VLOOKUP($E16,INDIRECT(VLOOKUP('Sector Charts'!$H$1,'Sector Charts'!$A$159:$B$175,2,FALSE) &amp; "1"),MATCH(AE$5,$Y$5:$AI$5,0),FALSE)&gt;AE$1,VLOOKUP($E16,INDIRECT(VLOOKUP('Sector Charts'!$H$1,'Sector Charts'!$A$159:$B$175,2,FALSE) &amp; "1"),MATCH(AE$5,$Y$5:$AI$5,0),FALSE)&lt;AE$2),NA(),VLOOKUP($E16,INDIRECT(VLOOKUP('Sector Charts'!$H$1,'Sector Charts'!$A$159:$B$175,2,FALSE) &amp; "1"),MATCH(AE$5,$Y$5:$AI$5,0),FALSE))</f>
        <v>0.72367168565133433</v>
      </c>
      <c r="AF16" s="2">
        <f ca="1">VLOOKUP($E16,INDIRECT(VLOOKUP('Sector Charts'!$H$1,'Sector Charts'!$A$159:$B$175,2,FALSE) &amp; "1"),MATCH(AF$5,$Y$5:$AG$5,0),FALSE)</f>
        <v>1223.9121140917882</v>
      </c>
      <c r="AG16" s="2">
        <f ca="1">IF(VLOOKUP($E16,INDIRECT(VLOOKUP('Sector Charts'!$H$1,'Sector Charts'!$A$159:$B$175,2,FALSE) &amp; "1"),MATCH(AG$5,$Y$5:$AI$5,0),FALSE)="",NA(),VLOOKUP($E16,INDIRECT(VLOOKUP('Sector Charts'!$H$1,'Sector Charts'!$A$159:$B$175,2,FALSE) &amp; "1"),MATCH(AG$5,$Y$5:$AG$5,0),FALSE))</f>
        <v>104.42379833789003</v>
      </c>
      <c r="AH16" s="12" t="e">
        <f ca="1">IF(OR(VLOOKUP($E16,INDIRECT(VLOOKUP('Sector Charts'!$H$1,'Sector Charts'!$A$159:$B$175,2,FALSE) &amp; "1"),MATCH(AH$5,$Y$5:$AI$5,0),FALSE)&gt;AH$1,VLOOKUP($E16,INDIRECT(VLOOKUP('Sector Charts'!$H$1,'Sector Charts'!$A$159:$B$175,2,FALSE) &amp; "1"),MATCH(AH$5,$Y$5:$AI$5,0),FALSE)&lt;AH$2,VLOOKUP($E16,INDIRECT(VLOOKUP('Sector Charts'!$H$1,'Sector Charts'!$A$159:$B$175,2,FALSE) &amp; "1"),MATCH(AH$5,$Y$5:$AI$5,0),FALSE)=""),NA(),VLOOKUP($E16,INDIRECT(VLOOKUP('Sector Charts'!$H$1,'Sector Charts'!$A$159:$B$175,2,FALSE) &amp; "1"),MATCH(AH$5,$Y$5:$AI$5,0),FALSE))</f>
        <v>#N/A</v>
      </c>
      <c r="AI16" s="12" t="e">
        <f ca="1">IF(OR(VLOOKUP($E16,INDIRECT(VLOOKUP('Sector Charts'!$H$1,'Sector Charts'!$A$159:$B$175,2,FALSE) &amp; "1"),MATCH(AI$5,$Y$5:$AI$5,0),FALSE)&gt;AI$1,VLOOKUP($E16,INDIRECT(VLOOKUP('Sector Charts'!$H$1,'Sector Charts'!$A$159:$B$175,2,FALSE) &amp; "1"),MATCH(AI$5,$Y$5:$AI$5,0),FALSE)&lt;AI$2,VLOOKUP($E16,INDIRECT(VLOOKUP('Sector Charts'!$H$1,'Sector Charts'!$A$159:$B$175,2,FALSE) &amp; "1"),MATCH(AI$5,$Y$5:$AI$5,0),FALSE)=""),NA(),VLOOKUP($E16,INDIRECT(VLOOKUP('Sector Charts'!$H$1,'Sector Charts'!$A$159:$B$175,2,FALSE) &amp; "1"),MATCH(AI$5,$Y$5:$AI$5,0),FALSE))</f>
        <v>#N/A</v>
      </c>
      <c r="AK16" s="82">
        <v>114</v>
      </c>
      <c r="AL16" s="83">
        <v>14.666353215034157</v>
      </c>
      <c r="AM16" s="83">
        <v>13.498937513054287</v>
      </c>
      <c r="AN16" s="83">
        <v>14.690549736067048</v>
      </c>
      <c r="AO16" s="83">
        <v>15.476332516691226</v>
      </c>
      <c r="AP16" s="83"/>
      <c r="AQ16" s="48"/>
      <c r="AR16" s="83">
        <v>23.903878179712791</v>
      </c>
      <c r="AS16" s="83"/>
      <c r="AT16" s="83">
        <v>4.8234437855564396</v>
      </c>
      <c r="AU16" s="83">
        <v>0.4988293724270676</v>
      </c>
      <c r="AV16" s="83">
        <v>2.7802315206999273</v>
      </c>
      <c r="AW16" s="83">
        <v>2.8255711664423533</v>
      </c>
      <c r="AY16" s="14">
        <v>36799</v>
      </c>
      <c r="AZ16" s="2">
        <v>113</v>
      </c>
      <c r="BA16" s="2">
        <v>158542.8083114624</v>
      </c>
      <c r="BB16" s="2">
        <v>11869.330000825226</v>
      </c>
      <c r="BC16" s="2">
        <v>25651.323996778578</v>
      </c>
      <c r="BD16" s="12">
        <f t="shared" si="8"/>
        <v>16.179430823746817</v>
      </c>
      <c r="BE16" s="12">
        <f t="shared" si="9"/>
        <v>216.1143383408764</v>
      </c>
      <c r="BF16" s="12">
        <f t="shared" si="10"/>
        <v>7.4865142905173903</v>
      </c>
      <c r="BH16" s="22">
        <v>36799</v>
      </c>
      <c r="BI16">
        <v>112</v>
      </c>
      <c r="BJ16" s="12">
        <v>6.220592905383926</v>
      </c>
      <c r="BL16" s="22">
        <v>37437</v>
      </c>
      <c r="BM16">
        <v>40</v>
      </c>
      <c r="BN16" s="2">
        <v>20829.557281702757</v>
      </c>
      <c r="BO16" s="2">
        <v>11200.444706745446</v>
      </c>
      <c r="BP16" s="2">
        <v>4055.3340032100677</v>
      </c>
      <c r="BQ16" s="2">
        <v>63478.684844970703</v>
      </c>
      <c r="BR16" s="12">
        <f t="shared" si="12"/>
        <v>53.771880771485328</v>
      </c>
      <c r="BS16" s="12">
        <f t="shared" si="18"/>
        <v>17.644418333649263</v>
      </c>
      <c r="BT16" s="12">
        <f t="shared" si="19"/>
        <v>6.3884971988851218</v>
      </c>
      <c r="BV16" s="22">
        <v>36799</v>
      </c>
      <c r="BW16">
        <v>116</v>
      </c>
      <c r="BX16" s="2">
        <v>162259.42456817627</v>
      </c>
      <c r="BY16" s="2">
        <v>13377.026613235474</v>
      </c>
      <c r="BZ16" s="12">
        <f t="shared" si="4"/>
        <v>8.2442216523545433</v>
      </c>
      <c r="CB16" s="22">
        <v>36799</v>
      </c>
      <c r="CC16">
        <v>103</v>
      </c>
      <c r="CD16" s="2">
        <v>-24697.478083610535</v>
      </c>
      <c r="CE16" s="2">
        <v>201534.22926712036</v>
      </c>
      <c r="CF16" s="2">
        <v>25081.351933956146</v>
      </c>
      <c r="CG16" s="12">
        <f t="shared" si="5"/>
        <v>12.254731205424987</v>
      </c>
      <c r="CH16" s="12">
        <f t="shared" si="6"/>
        <v>98.469485012783906</v>
      </c>
      <c r="CJ16" s="22">
        <v>36799</v>
      </c>
      <c r="CK16">
        <v>102</v>
      </c>
      <c r="CL16" s="12">
        <v>41.324513198524457</v>
      </c>
      <c r="CN16" s="22">
        <v>36799</v>
      </c>
      <c r="CO16">
        <v>89</v>
      </c>
      <c r="CP16" s="2">
        <v>-22665.078099250793</v>
      </c>
      <c r="CQ16" s="2">
        <v>196541.75423431396</v>
      </c>
      <c r="CR16" s="2">
        <v>22521.84489774704</v>
      </c>
      <c r="CS16" s="12">
        <f t="shared" si="13"/>
        <v>11.531940471147848</v>
      </c>
      <c r="CT16" s="12">
        <f t="shared" si="14"/>
        <v>100.63597454895039</v>
      </c>
      <c r="CV16" s="22">
        <v>36799</v>
      </c>
      <c r="CW16">
        <v>88</v>
      </c>
      <c r="CX16" s="12">
        <v>43.732137236651106</v>
      </c>
      <c r="CZ16" s="11">
        <f ca="1">VLOOKUP($CB16,INDIRECT(VLOOKUP('Sector Charts'!$H$1,'Sector Charts'!$A$159:$B$175,2,FALSE) &amp; "3"),MATCH(CZ$5,$CZ$5:$DF$5,0),FALSE)</f>
        <v>36799</v>
      </c>
      <c r="DA16" s="2">
        <f ca="1">VLOOKUP($CB16,INDIRECT(VLOOKUP('Sector Charts'!$H$1,'Sector Charts'!$A$159:$B$175,2,FALSE) &amp; "3"),MATCH(DA$5,$CZ$5:$DF$5,0),FALSE)</f>
        <v>5</v>
      </c>
      <c r="DB16" s="2">
        <f ca="1">VLOOKUP($CB16,INDIRECT(VLOOKUP('Sector Charts'!$H$1,'Sector Charts'!$A$159:$B$175,2,FALSE) &amp; "3"),MATCH(DB$5,$CZ$5:$DF$5,0),FALSE)</f>
        <v>-1972.9029846191406</v>
      </c>
      <c r="DC16" s="2">
        <f ca="1">VLOOKUP($CB16,INDIRECT(VLOOKUP('Sector Charts'!$H$1,'Sector Charts'!$A$159:$B$175,2,FALSE) &amp; "3"),MATCH(DC$5,$CZ$5:$DF$5,0),FALSE)</f>
        <v>20389.76513671875</v>
      </c>
      <c r="DD16" s="2">
        <f ca="1">VLOOKUP($CB16,INDIRECT(VLOOKUP('Sector Charts'!$H$1,'Sector Charts'!$A$159:$B$175,2,FALSE) &amp; "3"),MATCH(DD$5,$CZ$5:$DF$5,0),FALSE)</f>
        <v>1602.7179718017578</v>
      </c>
      <c r="DE16" s="12">
        <f ca="1">IF(OR(VLOOKUP($CB16,INDIRECT(VLOOKUP('Sector Charts'!$H$1,'Sector Charts'!$A$159:$B$175,2,FALSE) &amp; "3"),MATCH(DE$5,$CZ$5:$DF$5,0),FALSE)&gt;DE$1,VLOOKUP($CB16,INDIRECT(VLOOKUP('Sector Charts'!$H$1,'Sector Charts'!$A$159:$B$175,2,FALSE) &amp; "3"),MATCH(DE$5,$CZ$5:$DF$5,0),FALSE)&lt;DE$2),NA(),VLOOKUP($CB16,INDIRECT(VLOOKUP('Sector Charts'!$H$1,'Sector Charts'!$A$159:$B$175,2,FALSE) &amp; "3"),MATCH(DE$5,$CZ$5:$DF$5,0),FALSE))</f>
        <v>9.6759475716875887</v>
      </c>
      <c r="DF16" s="12">
        <f ca="1">IF(OR(VLOOKUP($CB16,INDIRECT(VLOOKUP('Sector Charts'!$H$1,'Sector Charts'!$A$159:$B$175,2,FALSE) &amp; "3"),MATCH(DF$5,$CZ$5:$DF$5,0),FALSE)&gt;DF$1,VLOOKUP($CB16,INDIRECT(VLOOKUP('Sector Charts'!$H$1,'Sector Charts'!$A$159:$B$175,2,FALSE) &amp; "3"),MATCH(DF$5,$CZ$5:$DF$5,0),FALSE)&lt;DF$2),NA(),VLOOKUP($CB16,INDIRECT(VLOOKUP('Sector Charts'!$H$1,'Sector Charts'!$A$159:$B$175,2,FALSE) &amp; "3"),MATCH(DF$5,$CZ$5:$DF$5,0),FALSE))</f>
        <v>0</v>
      </c>
      <c r="DH16" s="11">
        <f ca="1">VLOOKUP($CB16,INDIRECT(VLOOKUP('Sector Charts'!$H$1,'Sector Charts'!$A$159:$B$175,2,FALSE) &amp; "3"),MATCH(DH$5,$CZ$5:$DF$5,0),FALSE)</f>
        <v>36799</v>
      </c>
      <c r="DI16" s="2">
        <f ca="1">VLOOKUP($CB16,INDIRECT(VLOOKUP('Sector Charts'!$H$1,'Sector Charts'!$A$159:$B$175,2,FALSE) &amp; "3"),9,FALSE)</f>
        <v>5</v>
      </c>
      <c r="DJ16" s="12" t="e">
        <f ca="1">IF(OR(VLOOKUP($CB16,INDIRECT(VLOOKUP('Sector Charts'!$H$1,'Sector Charts'!$A$159:$B$175,2,FALSE) &amp; "3"),10,FALSE)&gt;DJ$1,VLOOKUP($CB16,INDIRECT(VLOOKUP('Sector Charts'!$H$1,'Sector Charts'!$A$159:$B$175,2,FALSE) &amp; "3"),10,FALSE)&lt;DJ$2),NA(),VLOOKUP($CB16,INDIRECT(VLOOKUP('Sector Charts'!$H$1,'Sector Charts'!$A$159:$B$175,2,FALSE) &amp; "3"),10,FALSE))</f>
        <v>#N/A</v>
      </c>
      <c r="DM16" s="22">
        <v>36799</v>
      </c>
      <c r="DN16">
        <v>99</v>
      </c>
      <c r="DO16" s="12">
        <v>7.8923617914971489</v>
      </c>
      <c r="DP16" s="12">
        <v>42.163880160572333</v>
      </c>
      <c r="DR16" s="22">
        <v>36799</v>
      </c>
      <c r="DS16" s="82">
        <v>96</v>
      </c>
      <c r="DT16" s="83">
        <v>8.4950560815992837</v>
      </c>
      <c r="DU16" s="83">
        <v>14.831936631180721</v>
      </c>
      <c r="DV16" s="83">
        <v>13.111833066922941</v>
      </c>
      <c r="DW16" s="83">
        <v>14.419128630297418</v>
      </c>
      <c r="DX16" s="83" t="e">
        <f>VLOOKUP(DR16,'EquityMetrics ADJ'!$DU$5:$DX$31,3,0)</f>
        <v>#N/A</v>
      </c>
      <c r="DY16" s="83"/>
      <c r="DZ16" s="139">
        <v>36799</v>
      </c>
      <c r="EA16" s="85">
        <v>81</v>
      </c>
      <c r="EB16" s="83">
        <v>9.5939743225838647</v>
      </c>
      <c r="EC16" s="83">
        <v>19.673357251608724</v>
      </c>
      <c r="ED16" s="83">
        <v>15.364412157863683</v>
      </c>
      <c r="EE16" s="83">
        <v>17.300129097426531</v>
      </c>
      <c r="EF16" s="53" t="e">
        <f>VLOOKUP($DZ16,'EquityMetrics ADJ'!$EH$4:$EK$31,3,0)</f>
        <v>#N/A</v>
      </c>
      <c r="EG16" s="53"/>
      <c r="EH16" s="139">
        <v>36799</v>
      </c>
      <c r="EI16" s="82">
        <v>17</v>
      </c>
      <c r="EJ16" s="83">
        <v>58.401227410428817</v>
      </c>
      <c r="EK16" s="83">
        <v>-3.7302427537997396</v>
      </c>
      <c r="EL16" s="83">
        <v>48.146347625606232</v>
      </c>
      <c r="EM16" s="83">
        <v>40.869231275093256</v>
      </c>
      <c r="EO16" s="11">
        <v>36799</v>
      </c>
      <c r="EP16" s="2">
        <v>163</v>
      </c>
      <c r="EQ16" s="2">
        <v>207375.07172012329</v>
      </c>
      <c r="ER16" s="2">
        <v>40322.428030490875</v>
      </c>
      <c r="ES16" s="2">
        <v>18736.467549324036</v>
      </c>
      <c r="ET16" s="12">
        <v>5.1429212438127765</v>
      </c>
      <c r="EU16" s="12">
        <v>2.1520827191327006</v>
      </c>
      <c r="EV16" s="12" t="e">
        <f>VLOOKUP($EO16,'EquityMetrics ADJ'!$X$5:$AD$27,6,0)</f>
        <v>#N/A</v>
      </c>
      <c r="EW16" s="12" t="e">
        <f>VLOOKUP($EO16,'EquityMetrics ADJ'!$X$5:$AD$27,7,0)</f>
        <v>#N/A</v>
      </c>
      <c r="EY16" s="11">
        <v>36799</v>
      </c>
      <c r="EZ16" s="2">
        <v>24</v>
      </c>
      <c r="FA16" s="2">
        <v>11350.381088256836</v>
      </c>
      <c r="FB16" s="2">
        <v>4476.19700050354</v>
      </c>
      <c r="FC16" s="2">
        <v>1068.8939962387085</v>
      </c>
      <c r="FD16" s="12">
        <v>2.5357197386486785</v>
      </c>
      <c r="FE16" s="12">
        <v>4.1876902819687114</v>
      </c>
      <c r="FF16" s="12"/>
      <c r="FG16" s="11">
        <v>36799</v>
      </c>
      <c r="FH16" s="2">
        <v>143</v>
      </c>
      <c r="FI16" s="2">
        <v>186130.54667282104</v>
      </c>
      <c r="FJ16" s="2">
        <v>34303.061005115509</v>
      </c>
      <c r="FK16" s="2">
        <v>16532.774552345276</v>
      </c>
      <c r="FL16" s="12">
        <v>5.4260623168604099</v>
      </c>
      <c r="FM16" s="12">
        <v>2.0748520398984942</v>
      </c>
      <c r="FN16" s="12"/>
      <c r="FO16" s="11">
        <v>36799</v>
      </c>
      <c r="FP16" s="2">
        <v>44</v>
      </c>
      <c r="FQ16" s="2">
        <v>32594.906135559082</v>
      </c>
      <c r="FR16" s="2">
        <v>10495.564025878906</v>
      </c>
      <c r="FS16" s="2">
        <v>3272.5869932174683</v>
      </c>
      <c r="FT16" s="12">
        <v>3.1055888044882427</v>
      </c>
      <c r="FU16" s="12">
        <v>3.207115363970849</v>
      </c>
      <c r="FW16" s="22">
        <v>36799</v>
      </c>
      <c r="FX16">
        <v>4</v>
      </c>
      <c r="FY16" s="2">
        <v>2238.8260040283203</v>
      </c>
      <c r="FZ16" s="2">
        <v>23013.89599609375</v>
      </c>
      <c r="GA16" s="10">
        <v>9.7281486125092687E-2</v>
      </c>
      <c r="GC16" s="22">
        <v>36799</v>
      </c>
      <c r="GD16">
        <v>4</v>
      </c>
      <c r="GE16" s="2">
        <v>23013.89599609375</v>
      </c>
      <c r="GF16" s="2">
        <v>727.06100082397461</v>
      </c>
      <c r="GG16" s="10">
        <v>31.653322032143404</v>
      </c>
      <c r="GI16" s="22">
        <v>36799</v>
      </c>
      <c r="GJ16">
        <v>143</v>
      </c>
      <c r="GK16" s="2">
        <v>186130.54667282104</v>
      </c>
      <c r="GL16" s="2">
        <v>34303.061005115509</v>
      </c>
      <c r="GM16" s="2">
        <v>16532.774552345276</v>
      </c>
      <c r="GN16" s="12">
        <v>5.4260623168604099</v>
      </c>
      <c r="GO16" s="12">
        <v>2.0748520398984942</v>
      </c>
      <c r="GP16" s="12" t="e">
        <f>VLOOKUP($GI16,'EquityMetrics ADJ'!$AF$4:$AK$28,6,0)</f>
        <v>#N/A</v>
      </c>
      <c r="GQ16" s="12" t="e">
        <f>VLOOKUP($GI16,'EquityMetrics ADJ'!$AF$4:$AL$28,7,0)</f>
        <v>#N/A</v>
      </c>
      <c r="GS16" s="22">
        <v>40178</v>
      </c>
      <c r="GT16">
        <v>418</v>
      </c>
      <c r="GU16" s="2">
        <v>10933.037899918854</v>
      </c>
      <c r="GW16" s="22">
        <v>40178</v>
      </c>
      <c r="GX16">
        <v>429</v>
      </c>
      <c r="GY16" s="2">
        <v>10395.303200669587</v>
      </c>
      <c r="GZ16" s="2">
        <v>-34645.236373819178</v>
      </c>
      <c r="HA16" s="13">
        <f t="shared" si="11"/>
        <v>45040.539574488765</v>
      </c>
      <c r="HB16" s="13">
        <f t="shared" ref="HB16:HC16" si="24">SUM(GZ13:GZ16)</f>
        <v>-111120.53438092279</v>
      </c>
      <c r="HC16" s="13">
        <f t="shared" si="24"/>
        <v>136521.79189725104</v>
      </c>
      <c r="HD16" s="212">
        <f t="shared" si="16"/>
        <v>0.81393990539293737</v>
      </c>
      <c r="HF16" s="22">
        <v>36525</v>
      </c>
      <c r="HG16">
        <v>111</v>
      </c>
      <c r="HH16" s="2">
        <v>137103.72155189514</v>
      </c>
      <c r="HI16" s="2">
        <v>270544.41977787018</v>
      </c>
      <c r="HJ16" s="213">
        <v>0.50676972625960581</v>
      </c>
      <c r="HL16" s="22">
        <v>36799</v>
      </c>
      <c r="HM16">
        <v>18</v>
      </c>
      <c r="HN16" s="2">
        <v>8323.0920028686523</v>
      </c>
      <c r="HO16" s="2">
        <v>16538.428848266602</v>
      </c>
      <c r="HP16" s="10">
        <v>0.50325772050233164</v>
      </c>
      <c r="HR16" s="22">
        <v>36525</v>
      </c>
      <c r="HS16">
        <v>93</v>
      </c>
      <c r="HT16" s="2">
        <v>128387.59652709961</v>
      </c>
      <c r="HU16" s="2">
        <v>255191.88681030273</v>
      </c>
      <c r="HV16" s="10">
        <v>0.50310218765903292</v>
      </c>
    </row>
    <row r="17" spans="1:230">
      <c r="A17" t="s">
        <v>76</v>
      </c>
      <c r="B17">
        <v>24</v>
      </c>
      <c r="C17" s="12">
        <v>4.7685243785136642</v>
      </c>
      <c r="D17" s="166">
        <v>201</v>
      </c>
      <c r="E17" s="11">
        <v>36891</v>
      </c>
      <c r="F17" s="2">
        <v>198</v>
      </c>
      <c r="G17" s="2">
        <v>236722.76100349426</v>
      </c>
      <c r="H17" s="2">
        <v>49141.256805241108</v>
      </c>
      <c r="I17" s="2">
        <v>22067.650670051575</v>
      </c>
      <c r="J17" s="12">
        <v>4.8171897992288804</v>
      </c>
      <c r="K17" s="12">
        <v>2.2268458722673019</v>
      </c>
      <c r="L17" s="96">
        <v>4.7981185178811252</v>
      </c>
      <c r="M17" s="12">
        <v>2.1696062072356006</v>
      </c>
      <c r="P17" s="12">
        <f t="shared" si="7"/>
        <v>4.8171897992288804</v>
      </c>
      <c r="Q17" s="12">
        <f t="shared" si="7"/>
        <v>2.2268458722673019</v>
      </c>
      <c r="U17" s="14">
        <v>36891</v>
      </c>
      <c r="V17" s="2">
        <v>802.09321476437788</v>
      </c>
      <c r="W17" s="2">
        <f t="shared" si="0"/>
        <v>166.50645878490698</v>
      </c>
      <c r="Y17" s="11">
        <f ca="1">VLOOKUP($E17,INDIRECT(VLOOKUP('Sector Charts'!$H$1,'Sector Charts'!$A$159:$B$175,2,FALSE) &amp; "1"),MATCH(Y$5,$Y$5:$AG$5,0),FALSE)</f>
        <v>36891</v>
      </c>
      <c r="Z17" s="2">
        <f ca="1">VLOOKUP($E17,INDIRECT(VLOOKUP('Sector Charts'!$H$1,'Sector Charts'!$A$159:$B$175,2,FALSE) &amp; "1"),MATCH(Z$5,$Y$5:$AG$5,0),FALSE)</f>
        <v>6</v>
      </c>
      <c r="AA17" s="2">
        <f ca="1">VLOOKUP($E17,INDIRECT(VLOOKUP('Sector Charts'!$H$1,'Sector Charts'!$A$159:$B$175,2,FALSE) &amp; "1"),MATCH(AA$5,$Y$5:$AG$5,0),FALSE)</f>
        <v>1949.1709899902344</v>
      </c>
      <c r="AB17" s="2">
        <f ca="1">VLOOKUP($E17,INDIRECT(VLOOKUP('Sector Charts'!$H$1,'Sector Charts'!$A$159:$B$175,2,FALSE) &amp; "1"),MATCH(AB$5,$Y$5:$AG$5,0),FALSE)</f>
        <v>91.77398681640625</v>
      </c>
      <c r="AC17" s="2">
        <f ca="1">VLOOKUP($E17,INDIRECT(VLOOKUP('Sector Charts'!$H$1,'Sector Charts'!$A$159:$B$175,2,FALSE) &amp; "1"),MATCH(AC$5,$Y$5:$AG$5,0),FALSE)</f>
        <v>820.43402099609375</v>
      </c>
      <c r="AD17" s="12" t="e">
        <f ca="1">IF(OR(VLOOKUP($E17,INDIRECT(VLOOKUP('Sector Charts'!$H$1,'Sector Charts'!$A$159:$B$175,2,FALSE) &amp; "1"),MATCH(AD$5,$Y$5:$AI$5,0),FALSE)&gt;AD$1,VLOOKUP($E17,INDIRECT(VLOOKUP('Sector Charts'!$H$1,'Sector Charts'!$A$159:$B$175,2,FALSE) &amp; "1"),MATCH(AD$5,$Y$5:$AI$5,0),FALSE)&lt;AD$2),NA(),VLOOKUP($E17,INDIRECT(VLOOKUP('Sector Charts'!$H$1,'Sector Charts'!$A$159:$B$175,2,FALSE) &amp; "1"),MATCH(AD$5,$Y$5:$AI$5,0),FALSE))</f>
        <v>#N/A</v>
      </c>
      <c r="AE17" s="12">
        <f ca="1">IF(OR(VLOOKUP($E17,INDIRECT(VLOOKUP('Sector Charts'!$H$1,'Sector Charts'!$A$159:$B$175,2,FALSE) &amp; "1"),MATCH(AE$5,$Y$5:$AI$5,0),FALSE)&gt;AE$1,VLOOKUP($E17,INDIRECT(VLOOKUP('Sector Charts'!$H$1,'Sector Charts'!$A$159:$B$175,2,FALSE) &amp; "1"),MATCH(AE$5,$Y$5:$AI$5,0),FALSE)&lt;AE$2),NA(),VLOOKUP($E17,INDIRECT(VLOOKUP('Sector Charts'!$H$1,'Sector Charts'!$A$159:$B$175,2,FALSE) &amp; "1"),MATCH(AE$5,$Y$5:$AI$5,0),FALSE))</f>
        <v>0.11186028914912977</v>
      </c>
      <c r="AF17" s="2">
        <f ca="1">VLOOKUP($E17,INDIRECT(VLOOKUP('Sector Charts'!$H$1,'Sector Charts'!$A$159:$B$175,2,FALSE) &amp; "1"),MATCH(AF$5,$Y$5:$AG$5,0),FALSE)</f>
        <v>2290.4286111254264</v>
      </c>
      <c r="AG17" s="2" t="e">
        <f ca="1">IF(VLOOKUP($E17,INDIRECT(VLOOKUP('Sector Charts'!$H$1,'Sector Charts'!$A$159:$B$175,2,FALSE) &amp; "1"),MATCH(AG$5,$Y$5:$AI$5,0),FALSE)="",NA(),VLOOKUP($E17,INDIRECT(VLOOKUP('Sector Charts'!$H$1,'Sector Charts'!$A$159:$B$175,2,FALSE) &amp; "1"),MATCH(AG$5,$Y$5:$AG$5,0),FALSE))</f>
        <v>#N/A</v>
      </c>
      <c r="AH17" s="12" t="e">
        <f ca="1">IF(OR(VLOOKUP($E17,INDIRECT(VLOOKUP('Sector Charts'!$H$1,'Sector Charts'!$A$159:$B$175,2,FALSE) &amp; "1"),MATCH(AH$5,$Y$5:$AI$5,0),FALSE)&gt;AH$1,VLOOKUP($E17,INDIRECT(VLOOKUP('Sector Charts'!$H$1,'Sector Charts'!$A$159:$B$175,2,FALSE) &amp; "1"),MATCH(AH$5,$Y$5:$AI$5,0),FALSE)&lt;AH$2,VLOOKUP($E17,INDIRECT(VLOOKUP('Sector Charts'!$H$1,'Sector Charts'!$A$159:$B$175,2,FALSE) &amp; "1"),MATCH(AH$5,$Y$5:$AI$5,0),FALSE)=""),NA(),VLOOKUP($E17,INDIRECT(VLOOKUP('Sector Charts'!$H$1,'Sector Charts'!$A$159:$B$175,2,FALSE) &amp; "1"),MATCH(AH$5,$Y$5:$AI$5,0),FALSE))</f>
        <v>#N/A</v>
      </c>
      <c r="AI17" s="12" t="e">
        <f ca="1">IF(OR(VLOOKUP($E17,INDIRECT(VLOOKUP('Sector Charts'!$H$1,'Sector Charts'!$A$159:$B$175,2,FALSE) &amp; "1"),MATCH(AI$5,$Y$5:$AI$5,0),FALSE)&gt;AI$1,VLOOKUP($E17,INDIRECT(VLOOKUP('Sector Charts'!$H$1,'Sector Charts'!$A$159:$B$175,2,FALSE) &amp; "1"),MATCH(AI$5,$Y$5:$AI$5,0),FALSE)&lt;AI$2,VLOOKUP($E17,INDIRECT(VLOOKUP('Sector Charts'!$H$1,'Sector Charts'!$A$159:$B$175,2,FALSE) &amp; "1"),MATCH(AI$5,$Y$5:$AI$5,0),FALSE)=""),NA(),VLOOKUP($E17,INDIRECT(VLOOKUP('Sector Charts'!$H$1,'Sector Charts'!$A$159:$B$175,2,FALSE) &amp; "1"),MATCH(AI$5,$Y$5:$AI$5,0),FALSE))</f>
        <v>#N/A</v>
      </c>
      <c r="AK17" s="82">
        <v>117</v>
      </c>
      <c r="AL17" s="83">
        <v>-0.53325482162730475</v>
      </c>
      <c r="AM17" s="83">
        <v>7.6035916614350718</v>
      </c>
      <c r="AN17" s="83">
        <v>6.8287627894350278</v>
      </c>
      <c r="AO17" s="83">
        <v>8.4144823496116405</v>
      </c>
      <c r="AP17" s="83"/>
      <c r="AQ17" s="48"/>
      <c r="AR17" s="83">
        <v>22.740256561350837</v>
      </c>
      <c r="AS17" s="83"/>
      <c r="AT17" s="83">
        <v>-15.67815976345377</v>
      </c>
      <c r="AU17" s="83">
        <v>1.0348652732621311</v>
      </c>
      <c r="AV17" s="83">
        <v>3.4177900857211396</v>
      </c>
      <c r="AW17" s="83">
        <v>4.6369429751009328</v>
      </c>
      <c r="AY17" s="14">
        <v>36891</v>
      </c>
      <c r="AZ17" s="2">
        <v>113</v>
      </c>
      <c r="BA17" s="2">
        <v>162904.32163238525</v>
      </c>
      <c r="BB17" s="2">
        <v>17972.208099192008</v>
      </c>
      <c r="BC17" s="2">
        <v>23432.334863007069</v>
      </c>
      <c r="BD17" s="12">
        <f t="shared" si="8"/>
        <v>14.384108799694815</v>
      </c>
      <c r="BE17" s="12">
        <f t="shared" si="9"/>
        <v>130.38094558932096</v>
      </c>
      <c r="BF17" s="12">
        <f t="shared" si="10"/>
        <v>11.032370362616057</v>
      </c>
      <c r="BH17" s="22">
        <v>36891</v>
      </c>
      <c r="BI17">
        <v>112</v>
      </c>
      <c r="BJ17" s="12">
        <v>-7.4630004963136205</v>
      </c>
      <c r="BL17" s="22">
        <v>37529</v>
      </c>
      <c r="BM17">
        <v>40</v>
      </c>
      <c r="BN17" s="2">
        <v>17480.357300013304</v>
      </c>
      <c r="BO17" s="2">
        <v>10473.403729267418</v>
      </c>
      <c r="BP17" s="2">
        <v>4624.8779971599579</v>
      </c>
      <c r="BQ17" s="2">
        <v>64507.502807617188</v>
      </c>
      <c r="BR17" s="12">
        <f t="shared" si="12"/>
        <v>59.915272608640826</v>
      </c>
      <c r="BS17" s="12">
        <f t="shared" si="18"/>
        <v>16.235946631669481</v>
      </c>
      <c r="BT17" s="12">
        <f t="shared" si="19"/>
        <v>7.1695195068283466</v>
      </c>
      <c r="BV17" s="22">
        <v>36891</v>
      </c>
      <c r="BW17">
        <v>122</v>
      </c>
      <c r="BX17" s="2">
        <v>172330.84392547607</v>
      </c>
      <c r="BY17" s="2">
        <v>13850.376623153687</v>
      </c>
      <c r="BZ17" s="12">
        <f t="shared" si="4"/>
        <v>8.037085125134789</v>
      </c>
      <c r="CB17" s="22">
        <v>36891</v>
      </c>
      <c r="CC17">
        <v>110</v>
      </c>
      <c r="CD17" s="2">
        <v>-31245.209144234657</v>
      </c>
      <c r="CE17" s="2">
        <v>216601.90225601196</v>
      </c>
      <c r="CF17" s="2">
        <v>23942.414056777954</v>
      </c>
      <c r="CG17" s="12">
        <f t="shared" si="5"/>
        <v>14.425177627158822</v>
      </c>
      <c r="CH17" s="12">
        <f t="shared" si="6"/>
        <v>130.50149859633441</v>
      </c>
      <c r="CJ17" s="22">
        <v>36891</v>
      </c>
      <c r="CK17">
        <v>109</v>
      </c>
      <c r="CL17" s="12">
        <v>31.426767617427132</v>
      </c>
      <c r="CN17" s="22">
        <v>36891</v>
      </c>
      <c r="CO17">
        <v>95</v>
      </c>
      <c r="CP17" s="2">
        <v>-28752.416164517403</v>
      </c>
      <c r="CQ17" s="2">
        <v>209802.29423141479</v>
      </c>
      <c r="CR17" s="2">
        <v>20381.982063293457</v>
      </c>
      <c r="CS17" s="12">
        <f t="shared" si="13"/>
        <v>13.704528956581902</v>
      </c>
      <c r="CT17" s="12">
        <f t="shared" si="14"/>
        <v>141.06781212558576</v>
      </c>
      <c r="CV17" s="22">
        <v>36891</v>
      </c>
      <c r="CW17">
        <v>94</v>
      </c>
      <c r="CX17" s="12">
        <v>29.891071269124115</v>
      </c>
      <c r="CZ17" s="11">
        <f ca="1">VLOOKUP($CB17,INDIRECT(VLOOKUP('Sector Charts'!$H$1,'Sector Charts'!$A$159:$B$175,2,FALSE) &amp; "3"),MATCH(CZ$5,$CZ$5:$DF$5,0),FALSE)</f>
        <v>36891</v>
      </c>
      <c r="DA17" s="2">
        <f ca="1">VLOOKUP($CB17,INDIRECT(VLOOKUP('Sector Charts'!$H$1,'Sector Charts'!$A$159:$B$175,2,FALSE) &amp; "3"),MATCH(DA$5,$CZ$5:$DF$5,0),FALSE)</f>
        <v>6</v>
      </c>
      <c r="DB17" s="2">
        <f ca="1">VLOOKUP($CB17,INDIRECT(VLOOKUP('Sector Charts'!$H$1,'Sector Charts'!$A$159:$B$175,2,FALSE) &amp; "3"),MATCH(DB$5,$CZ$5:$DF$5,0),FALSE)</f>
        <v>-1945.6009979248047</v>
      </c>
      <c r="DC17" s="2">
        <f ca="1">VLOOKUP($CB17,INDIRECT(VLOOKUP('Sector Charts'!$H$1,'Sector Charts'!$A$159:$B$175,2,FALSE) &amp; "3"),MATCH(DC$5,$CZ$5:$DF$5,0),FALSE)</f>
        <v>19187.920959472656</v>
      </c>
      <c r="DD17" s="2">
        <f ca="1">VLOOKUP($CB17,INDIRECT(VLOOKUP('Sector Charts'!$H$1,'Sector Charts'!$A$159:$B$175,2,FALSE) &amp; "3"),MATCH(DD$5,$CZ$5:$DF$5,0),FALSE)</f>
        <v>91.77398681640625</v>
      </c>
      <c r="DE17" s="12">
        <f ca="1">IF(OR(VLOOKUP($CB17,INDIRECT(VLOOKUP('Sector Charts'!$H$1,'Sector Charts'!$A$159:$B$175,2,FALSE) &amp; "3"),MATCH(DE$5,$CZ$5:$DF$5,0),FALSE)&gt;DE$1,VLOOKUP($CB17,INDIRECT(VLOOKUP('Sector Charts'!$H$1,'Sector Charts'!$A$159:$B$175,2,FALSE) &amp; "3"),MATCH(DE$5,$CZ$5:$DF$5,0),FALSE)&lt;DE$2),NA(),VLOOKUP($CB17,INDIRECT(VLOOKUP('Sector Charts'!$H$1,'Sector Charts'!$A$159:$B$175,2,FALSE) &amp; "3"),MATCH(DE$5,$CZ$5:$DF$5,0),FALSE))</f>
        <v>10.139717596472089</v>
      </c>
      <c r="DF17" s="12">
        <f ca="1">IF(OR(VLOOKUP($CB17,INDIRECT(VLOOKUP('Sector Charts'!$H$1,'Sector Charts'!$A$159:$B$175,2,FALSE) &amp; "3"),MATCH(DF$5,$CZ$5:$DF$5,0),FALSE)&gt;DF$1,VLOOKUP($CB17,INDIRECT(VLOOKUP('Sector Charts'!$H$1,'Sector Charts'!$A$159:$B$175,2,FALSE) &amp; "3"),MATCH(DF$5,$CZ$5:$DF$5,0),FALSE)&lt;DF$2),NA(),VLOOKUP($CB17,INDIRECT(VLOOKUP('Sector Charts'!$H$1,'Sector Charts'!$A$159:$B$175,2,FALSE) &amp; "3"),MATCH(DF$5,$CZ$5:$DF$5,0),FALSE))</f>
        <v>0</v>
      </c>
      <c r="DH17" s="11">
        <f ca="1">VLOOKUP($CB17,INDIRECT(VLOOKUP('Sector Charts'!$H$1,'Sector Charts'!$A$159:$B$175,2,FALSE) &amp; "3"),MATCH(DH$5,$CZ$5:$DF$5,0),FALSE)</f>
        <v>36891</v>
      </c>
      <c r="DI17" s="2">
        <f ca="1">VLOOKUP($CB17,INDIRECT(VLOOKUP('Sector Charts'!$H$1,'Sector Charts'!$A$159:$B$175,2,FALSE) &amp; "3"),9,FALSE)</f>
        <v>6</v>
      </c>
      <c r="DJ17" s="12">
        <f ca="1">IF(OR(VLOOKUP($CB17,INDIRECT(VLOOKUP('Sector Charts'!$H$1,'Sector Charts'!$A$159:$B$175,2,FALSE) &amp; "3"),10,FALSE)&gt;DJ$1,VLOOKUP($CB17,INDIRECT(VLOOKUP('Sector Charts'!$H$1,'Sector Charts'!$A$159:$B$175,2,FALSE) &amp; "3"),10,FALSE)&lt;DJ$2),NA(),VLOOKUP($CB17,INDIRECT(VLOOKUP('Sector Charts'!$H$1,'Sector Charts'!$A$159:$B$175,2,FALSE) &amp; "3"),10,FALSE))</f>
        <v>35.703657614655192</v>
      </c>
      <c r="DM17" s="22">
        <v>36891</v>
      </c>
      <c r="DN17">
        <v>105</v>
      </c>
      <c r="DO17" s="12">
        <v>-7.83060376277861</v>
      </c>
      <c r="DP17" s="12">
        <v>39.106471893872992</v>
      </c>
      <c r="DR17" s="22">
        <v>36891</v>
      </c>
      <c r="DS17" s="82">
        <v>98</v>
      </c>
      <c r="DT17" s="83">
        <v>-16.958123972260875</v>
      </c>
      <c r="DU17" s="83">
        <v>8.55430512823283</v>
      </c>
      <c r="DV17" s="83">
        <v>6.0970890936807187</v>
      </c>
      <c r="DW17" s="83">
        <v>9.6071814503718045</v>
      </c>
      <c r="DX17" s="83" t="e">
        <f>VLOOKUP(DR17,'EquityMetrics ADJ'!$DU$5:$DX$31,3,0)</f>
        <v>#N/A</v>
      </c>
      <c r="DY17" s="83"/>
      <c r="DZ17" s="139">
        <v>36891</v>
      </c>
      <c r="EA17" s="85">
        <v>85</v>
      </c>
      <c r="EB17" s="83">
        <v>-21.906355790605371</v>
      </c>
      <c r="EC17" s="83">
        <v>12.368319838017827</v>
      </c>
      <c r="ED17" s="83">
        <v>7.6226180594887616</v>
      </c>
      <c r="EE17" s="83">
        <v>12.10026457780633</v>
      </c>
      <c r="EF17" s="53" t="e">
        <f>VLOOKUP($DZ17,'EquityMetrics ADJ'!$EH$4:$EK$31,3,0)</f>
        <v>#N/A</v>
      </c>
      <c r="EG17" s="53"/>
      <c r="EH17" s="139">
        <v>36891</v>
      </c>
      <c r="EI17" s="82">
        <v>18</v>
      </c>
      <c r="EJ17" s="83">
        <v>126.58390786617267</v>
      </c>
      <c r="EK17" s="83">
        <v>-5.0736852576647511</v>
      </c>
      <c r="EL17" s="83">
        <v>17.625365731468158</v>
      </c>
      <c r="EM17" s="83">
        <v>-9.0689468809438072</v>
      </c>
      <c r="EO17" s="11">
        <v>36891</v>
      </c>
      <c r="EP17" s="2">
        <v>170</v>
      </c>
      <c r="EQ17" s="2">
        <v>223849.42215919495</v>
      </c>
      <c r="ER17" s="2">
        <v>43406.919809162617</v>
      </c>
      <c r="ES17" s="2">
        <v>20801.926679611206</v>
      </c>
      <c r="ET17" s="12">
        <v>5.1569985417841915</v>
      </c>
      <c r="EU17" s="12">
        <v>2.086677858147989</v>
      </c>
      <c r="EV17" s="12" t="e">
        <f>VLOOKUP($EO17,'EquityMetrics ADJ'!$X$5:$AD$27,6,0)</f>
        <v>#N/A</v>
      </c>
      <c r="EW17" s="12" t="e">
        <f>VLOOKUP($EO17,'EquityMetrics ADJ'!$X$5:$AD$27,7,0)</f>
        <v>#N/A</v>
      </c>
      <c r="EY17" s="11">
        <v>36891</v>
      </c>
      <c r="EZ17" s="2">
        <v>27</v>
      </c>
      <c r="FA17" s="2">
        <v>12252.319862365723</v>
      </c>
      <c r="FB17" s="2">
        <v>5622.6139965057373</v>
      </c>
      <c r="FC17" s="2">
        <v>1199.0649938583374</v>
      </c>
      <c r="FD17" s="12">
        <v>2.1791145310668885</v>
      </c>
      <c r="FE17" s="12">
        <v>4.6891653290730764</v>
      </c>
      <c r="FF17" s="12"/>
      <c r="FG17" s="11">
        <v>36891</v>
      </c>
      <c r="FH17" s="2">
        <v>150</v>
      </c>
      <c r="FI17" s="2">
        <v>194442.39541816711</v>
      </c>
      <c r="FJ17" s="2">
        <v>35907.236747562885</v>
      </c>
      <c r="FK17" s="2">
        <v>17975.953674316406</v>
      </c>
      <c r="FL17" s="12">
        <v>5.4151311276093788</v>
      </c>
      <c r="FM17" s="12">
        <v>1.9975149801852377</v>
      </c>
      <c r="FN17" s="12"/>
      <c r="FO17" s="11">
        <v>36891</v>
      </c>
      <c r="FP17" s="2">
        <v>47</v>
      </c>
      <c r="FQ17" s="2">
        <v>41659.346603393555</v>
      </c>
      <c r="FR17" s="2">
        <v>13122.297058105469</v>
      </c>
      <c r="FS17" s="2">
        <v>4025.0379991531372</v>
      </c>
      <c r="FT17" s="12">
        <v>3.1746992480757115</v>
      </c>
      <c r="FU17" s="12">
        <v>3.2601672483257009</v>
      </c>
      <c r="FW17" s="22">
        <v>36891</v>
      </c>
      <c r="FX17">
        <v>4</v>
      </c>
      <c r="FY17" s="2">
        <v>2193.4529571533203</v>
      </c>
      <c r="FZ17" s="2">
        <v>23112.822189331055</v>
      </c>
      <c r="GA17" s="10">
        <v>9.4901995921805885E-2</v>
      </c>
      <c r="GC17" s="22">
        <v>36891</v>
      </c>
      <c r="GD17">
        <v>4</v>
      </c>
      <c r="GE17" s="2">
        <v>23112.822189331055</v>
      </c>
      <c r="GF17" s="2">
        <v>741.47599029541016</v>
      </c>
      <c r="GG17" s="10">
        <v>31.171369662452207</v>
      </c>
      <c r="GI17" s="22">
        <v>36891</v>
      </c>
      <c r="GJ17">
        <v>150</v>
      </c>
      <c r="GK17" s="2">
        <v>194442.39541816711</v>
      </c>
      <c r="GL17" s="2">
        <v>35907.236747562885</v>
      </c>
      <c r="GM17" s="2">
        <v>17975.953674316406</v>
      </c>
      <c r="GN17" s="12">
        <v>5.4151311276093788</v>
      </c>
      <c r="GO17" s="12">
        <v>1.9975149801852377</v>
      </c>
      <c r="GP17" s="12" t="e">
        <f>VLOOKUP($GI17,'EquityMetrics ADJ'!$AF$4:$AK$28,6,0)</f>
        <v>#N/A</v>
      </c>
      <c r="GQ17" s="12" t="e">
        <f>VLOOKUP($GI17,'EquityMetrics ADJ'!$AF$4:$AL$28,7,0)</f>
        <v>#N/A</v>
      </c>
      <c r="GS17" s="22">
        <v>40268</v>
      </c>
      <c r="GT17">
        <v>437</v>
      </c>
      <c r="GU17" s="2">
        <v>-1650.0740405656397</v>
      </c>
      <c r="GW17" s="22">
        <v>40268</v>
      </c>
      <c r="GX17">
        <v>435</v>
      </c>
      <c r="GY17" s="2">
        <v>-2799.9952439405024</v>
      </c>
      <c r="GZ17" s="2">
        <v>-26250.501069184393</v>
      </c>
      <c r="HA17" s="13">
        <f t="shared" si="11"/>
        <v>23450.50582524389</v>
      </c>
      <c r="HB17" s="13">
        <f t="shared" ref="HB17:HC17" si="25">SUM(GZ14:GZ17)</f>
        <v>-113471.4110855523</v>
      </c>
      <c r="HC17" s="13">
        <f t="shared" si="25"/>
        <v>142316.61350665125</v>
      </c>
      <c r="HD17" s="212">
        <f t="shared" si="16"/>
        <v>0.79731668910354692</v>
      </c>
      <c r="HF17" s="22">
        <v>36616</v>
      </c>
      <c r="HG17">
        <v>121</v>
      </c>
      <c r="HH17" s="2">
        <v>143601.68152236938</v>
      </c>
      <c r="HI17" s="2">
        <v>290641.60183906555</v>
      </c>
      <c r="HJ17" s="213">
        <v>0.49408508834838</v>
      </c>
      <c r="HL17" s="22">
        <v>36891</v>
      </c>
      <c r="HM17">
        <v>19</v>
      </c>
      <c r="HN17" s="2">
        <v>8736.3549575805664</v>
      </c>
      <c r="HO17" s="2">
        <v>19243.023971557617</v>
      </c>
      <c r="HP17" s="10">
        <v>0.45400114714264456</v>
      </c>
      <c r="HR17" s="22">
        <v>36616</v>
      </c>
      <c r="HS17">
        <v>102</v>
      </c>
      <c r="HT17" s="2">
        <v>134962.53051757813</v>
      </c>
      <c r="HU17" s="2">
        <v>274939.02484130859</v>
      </c>
      <c r="HV17" s="10">
        <v>0.49088168038523022</v>
      </c>
    </row>
    <row r="18" spans="1:230">
      <c r="A18" t="s">
        <v>78</v>
      </c>
      <c r="B18">
        <v>22</v>
      </c>
      <c r="C18" s="12">
        <v>4.6397645848925624</v>
      </c>
      <c r="D18" s="166">
        <v>207</v>
      </c>
      <c r="E18" s="11">
        <v>36981</v>
      </c>
      <c r="F18" s="2">
        <v>204</v>
      </c>
      <c r="G18" s="2">
        <v>233911.81226158142</v>
      </c>
      <c r="H18" s="2">
        <v>54545.543969035149</v>
      </c>
      <c r="I18" s="2">
        <v>21635.833607196808</v>
      </c>
      <c r="J18" s="12">
        <v>4.2883761942931642</v>
      </c>
      <c r="K18" s="12">
        <v>2.5210742955099943</v>
      </c>
      <c r="L18" s="96">
        <v>4.2691985682544829</v>
      </c>
      <c r="M18" s="12">
        <v>2.475076214422713</v>
      </c>
      <c r="P18" s="12">
        <f t="shared" si="7"/>
        <v>4.2883761942931642</v>
      </c>
      <c r="Q18" s="12">
        <f t="shared" si="7"/>
        <v>2.5210742955099943</v>
      </c>
      <c r="U18" s="14">
        <v>36981</v>
      </c>
      <c r="V18" s="2">
        <v>662.35851704435345</v>
      </c>
      <c r="W18" s="2">
        <f t="shared" si="0"/>
        <v>154.45438717009</v>
      </c>
      <c r="Y18" s="11">
        <f ca="1">VLOOKUP($E18,INDIRECT(VLOOKUP('Sector Charts'!$H$1,'Sector Charts'!$A$159:$B$175,2,FALSE) &amp; "1"),MATCH(Y$5,$Y$5:$AG$5,0),FALSE)</f>
        <v>36981</v>
      </c>
      <c r="Z18" s="2">
        <f ca="1">VLOOKUP($E18,INDIRECT(VLOOKUP('Sector Charts'!$H$1,'Sector Charts'!$A$159:$B$175,2,FALSE) &amp; "1"),MATCH(Z$5,$Y$5:$AG$5,0),FALSE)</f>
        <v>5</v>
      </c>
      <c r="AA18" s="2">
        <f ca="1">VLOOKUP($E18,INDIRECT(VLOOKUP('Sector Charts'!$H$1,'Sector Charts'!$A$159:$B$175,2,FALSE) &amp; "1"),MATCH(AA$5,$Y$5:$AG$5,0),FALSE)</f>
        <v>-607.82797241210938</v>
      </c>
      <c r="AB18" s="2">
        <f ca="1">VLOOKUP($E18,INDIRECT(VLOOKUP('Sector Charts'!$H$1,'Sector Charts'!$A$159:$B$175,2,FALSE) &amp; "1"),MATCH(AB$5,$Y$5:$AG$5,0),FALSE)</f>
        <v>15.197006225585938</v>
      </c>
      <c r="AC18" s="2">
        <f ca="1">VLOOKUP($E18,INDIRECT(VLOOKUP('Sector Charts'!$H$1,'Sector Charts'!$A$159:$B$175,2,FALSE) &amp; "1"),MATCH(AC$5,$Y$5:$AG$5,0),FALSE)</f>
        <v>433.37400054931641</v>
      </c>
      <c r="AD18" s="12" t="e">
        <f ca="1">IF(OR(VLOOKUP($E18,INDIRECT(VLOOKUP('Sector Charts'!$H$1,'Sector Charts'!$A$159:$B$175,2,FALSE) &amp; "1"),MATCH(AD$5,$Y$5:$AI$5,0),FALSE)&gt;AD$1,VLOOKUP($E18,INDIRECT(VLOOKUP('Sector Charts'!$H$1,'Sector Charts'!$A$159:$B$175,2,FALSE) &amp; "1"),MATCH(AD$5,$Y$5:$AI$5,0),FALSE)&lt;AD$2),NA(),VLOOKUP($E18,INDIRECT(VLOOKUP('Sector Charts'!$H$1,'Sector Charts'!$A$159:$B$175,2,FALSE) &amp; "1"),MATCH(AD$5,$Y$5:$AI$5,0),FALSE))</f>
        <v>#N/A</v>
      </c>
      <c r="AE18" s="12">
        <f ca="1">IF(OR(VLOOKUP($E18,INDIRECT(VLOOKUP('Sector Charts'!$H$1,'Sector Charts'!$A$159:$B$175,2,FALSE) &amp; "1"),MATCH(AE$5,$Y$5:$AI$5,0),FALSE)&gt;AE$1,VLOOKUP($E18,INDIRECT(VLOOKUP('Sector Charts'!$H$1,'Sector Charts'!$A$159:$B$175,2,FALSE) &amp; "1"),MATCH(AE$5,$Y$5:$AI$5,0),FALSE)&lt;AE$2),NA(),VLOOKUP($E18,INDIRECT(VLOOKUP('Sector Charts'!$H$1,'Sector Charts'!$A$159:$B$175,2,FALSE) &amp; "1"),MATCH(AE$5,$Y$5:$AI$5,0),FALSE))</f>
        <v>3.506672344516102E-2</v>
      </c>
      <c r="AF18" s="2">
        <f ca="1">VLOOKUP($E18,INDIRECT(VLOOKUP('Sector Charts'!$H$1,'Sector Charts'!$A$159:$B$175,2,FALSE) &amp; "1"),MATCH(AF$5,$Y$5:$AG$5,0),FALSE)</f>
        <v>1588.7396539511828</v>
      </c>
      <c r="AG18" s="2">
        <f ca="1">IF(VLOOKUP($E18,INDIRECT(VLOOKUP('Sector Charts'!$H$1,'Sector Charts'!$A$159:$B$175,2,FALSE) &amp; "1"),MATCH(AG$5,$Y$5:$AI$5,0),FALSE)="",NA(),VLOOKUP($E18,INDIRECT(VLOOKUP('Sector Charts'!$H$1,'Sector Charts'!$A$159:$B$175,2,FALSE) &amp; "1"),MATCH(AG$5,$Y$5:$AG$5,0),FALSE))</f>
        <v>-39.721907361580925</v>
      </c>
      <c r="AH18" s="12" t="e">
        <f ca="1">IF(OR(VLOOKUP($E18,INDIRECT(VLOOKUP('Sector Charts'!$H$1,'Sector Charts'!$A$159:$B$175,2,FALSE) &amp; "1"),MATCH(AH$5,$Y$5:$AI$5,0),FALSE)&gt;AH$1,VLOOKUP($E18,INDIRECT(VLOOKUP('Sector Charts'!$H$1,'Sector Charts'!$A$159:$B$175,2,FALSE) &amp; "1"),MATCH(AH$5,$Y$5:$AI$5,0),FALSE)&lt;AH$2,VLOOKUP($E18,INDIRECT(VLOOKUP('Sector Charts'!$H$1,'Sector Charts'!$A$159:$B$175,2,FALSE) &amp; "1"),MATCH(AH$5,$Y$5:$AI$5,0),FALSE)=""),NA(),VLOOKUP($E18,INDIRECT(VLOOKUP('Sector Charts'!$H$1,'Sector Charts'!$A$159:$B$175,2,FALSE) &amp; "1"),MATCH(AH$5,$Y$5:$AI$5,0),FALSE))</f>
        <v>#N/A</v>
      </c>
      <c r="AI18" s="12" t="e">
        <f ca="1">IF(OR(VLOOKUP($E18,INDIRECT(VLOOKUP('Sector Charts'!$H$1,'Sector Charts'!$A$159:$B$175,2,FALSE) &amp; "1"),MATCH(AI$5,$Y$5:$AI$5,0),FALSE)&gt;AI$1,VLOOKUP($E18,INDIRECT(VLOOKUP('Sector Charts'!$H$1,'Sector Charts'!$A$159:$B$175,2,FALSE) &amp; "1"),MATCH(AI$5,$Y$5:$AI$5,0),FALSE)&lt;AI$2,VLOOKUP($E18,INDIRECT(VLOOKUP('Sector Charts'!$H$1,'Sector Charts'!$A$159:$B$175,2,FALSE) &amp; "1"),MATCH(AI$5,$Y$5:$AI$5,0),FALSE)=""),NA(),VLOOKUP($E18,INDIRECT(VLOOKUP('Sector Charts'!$H$1,'Sector Charts'!$A$159:$B$175,2,FALSE) &amp; "1"),MATCH(AI$5,$Y$5:$AI$5,0),FALSE))</f>
        <v>#N/A</v>
      </c>
      <c r="AK18" s="82">
        <v>116</v>
      </c>
      <c r="AL18" s="83">
        <v>7.4619223730052031</v>
      </c>
      <c r="AM18" s="83">
        <v>4.4421130270803078</v>
      </c>
      <c r="AN18" s="83">
        <v>3.2844966384657281</v>
      </c>
      <c r="AO18" s="83">
        <v>7.8245228802638067</v>
      </c>
      <c r="AP18" s="83"/>
      <c r="AQ18" s="48"/>
      <c r="AR18" s="83">
        <v>22.664892795234937</v>
      </c>
      <c r="AS18" s="83"/>
      <c r="AT18" s="83">
        <v>13.342590132938913</v>
      </c>
      <c r="AU18" s="83">
        <v>1.5678995742778534</v>
      </c>
      <c r="AV18" s="83">
        <v>-0.66389280868591749</v>
      </c>
      <c r="AW18" s="83">
        <v>-1.8220014831236031</v>
      </c>
      <c r="AY18" s="14">
        <v>36981</v>
      </c>
      <c r="AZ18" s="2">
        <v>113</v>
      </c>
      <c r="BA18" s="2">
        <v>163003.56810760498</v>
      </c>
      <c r="BB18" s="2">
        <v>10339.62009562552</v>
      </c>
      <c r="BC18" s="2">
        <v>21455.195992708206</v>
      </c>
      <c r="BD18" s="12">
        <f t="shared" si="8"/>
        <v>13.162408799876577</v>
      </c>
      <c r="BE18" s="12">
        <f t="shared" si="9"/>
        <v>207.50468386924058</v>
      </c>
      <c r="BF18" s="12">
        <f t="shared" si="10"/>
        <v>6.3431863582274071</v>
      </c>
      <c r="BH18" s="22">
        <v>36981</v>
      </c>
      <c r="BI18">
        <v>113</v>
      </c>
      <c r="BJ18" s="12">
        <v>-31.344420513516123</v>
      </c>
      <c r="BL18" s="22">
        <v>37621</v>
      </c>
      <c r="BM18">
        <v>32</v>
      </c>
      <c r="BN18" s="2">
        <v>14717.757202357054</v>
      </c>
      <c r="BO18" s="2">
        <v>9707.4486444666982</v>
      </c>
      <c r="BP18" s="2">
        <v>3827.6750268936157</v>
      </c>
      <c r="BQ18" s="2">
        <v>54606.778625488281</v>
      </c>
      <c r="BR18" s="12">
        <f t="shared" si="12"/>
        <v>65.957390864635585</v>
      </c>
      <c r="BS18" s="12">
        <f t="shared" si="18"/>
        <v>17.777002945080607</v>
      </c>
      <c r="BT18" s="12">
        <f t="shared" si="19"/>
        <v>7.0095235852404016</v>
      </c>
      <c r="BV18" s="22">
        <v>36981</v>
      </c>
      <c r="BW18">
        <v>121</v>
      </c>
      <c r="BX18" s="2">
        <v>167239.30303192139</v>
      </c>
      <c r="BY18" s="2">
        <v>13265.583549976349</v>
      </c>
      <c r="BZ18" s="12">
        <f t="shared" si="4"/>
        <v>7.9320968872037891</v>
      </c>
      <c r="CB18" s="22">
        <v>36981</v>
      </c>
      <c r="CC18">
        <v>117</v>
      </c>
      <c r="CD18" s="2">
        <v>-33427.365996479988</v>
      </c>
      <c r="CE18" s="2">
        <v>218259.69722175598</v>
      </c>
      <c r="CF18" s="2">
        <v>25725.328176379204</v>
      </c>
      <c r="CG18" s="12">
        <f t="shared" si="5"/>
        <v>15.315409313757616</v>
      </c>
      <c r="CH18" s="12">
        <f t="shared" si="6"/>
        <v>129.93951240308272</v>
      </c>
      <c r="CJ18" s="22">
        <v>36981</v>
      </c>
      <c r="CK18">
        <v>117</v>
      </c>
      <c r="CL18" s="12">
        <v>30.921260891258463</v>
      </c>
      <c r="CN18" s="22">
        <v>36981</v>
      </c>
      <c r="CO18">
        <v>99</v>
      </c>
      <c r="CP18" s="2">
        <v>-30141.341982960701</v>
      </c>
      <c r="CQ18" s="2">
        <v>208801.93625831604</v>
      </c>
      <c r="CR18" s="2">
        <v>20515.489274859428</v>
      </c>
      <c r="CS18" s="12">
        <f t="shared" si="13"/>
        <v>14.435374749433269</v>
      </c>
      <c r="CT18" s="12">
        <f t="shared" si="14"/>
        <v>146.91992756856746</v>
      </c>
      <c r="CV18" s="22">
        <v>36981</v>
      </c>
      <c r="CW18">
        <v>99</v>
      </c>
      <c r="CX18" s="12">
        <v>28.817764412299283</v>
      </c>
      <c r="CZ18" s="11">
        <f ca="1">VLOOKUP($CB18,INDIRECT(VLOOKUP('Sector Charts'!$H$1,'Sector Charts'!$A$159:$B$175,2,FALSE) &amp; "3"),MATCH(CZ$5,$CZ$5:$DF$5,0),FALSE)</f>
        <v>36981</v>
      </c>
      <c r="DA18" s="2">
        <f ca="1">VLOOKUP($CB18,INDIRECT(VLOOKUP('Sector Charts'!$H$1,'Sector Charts'!$A$159:$B$175,2,FALSE) &amp; "3"),MATCH(DA$5,$CZ$5:$DF$5,0),FALSE)</f>
        <v>5</v>
      </c>
      <c r="DB18" s="2">
        <f ca="1">VLOOKUP($CB18,INDIRECT(VLOOKUP('Sector Charts'!$H$1,'Sector Charts'!$A$159:$B$175,2,FALSE) &amp; "3"),MATCH(DB$5,$CZ$5:$DF$5,0),FALSE)</f>
        <v>-687.58198547363281</v>
      </c>
      <c r="DC18" s="2">
        <f ca="1">VLOOKUP($CB18,INDIRECT(VLOOKUP('Sector Charts'!$H$1,'Sector Charts'!$A$159:$B$175,2,FALSE) &amp; "3"),MATCH(DC$5,$CZ$5:$DF$5,0),FALSE)</f>
        <v>17701.264099121094</v>
      </c>
      <c r="DD18" s="2">
        <f ca="1">VLOOKUP($CB18,INDIRECT(VLOOKUP('Sector Charts'!$H$1,'Sector Charts'!$A$159:$B$175,2,FALSE) &amp; "3"),MATCH(DD$5,$CZ$5:$DF$5,0),FALSE)</f>
        <v>15.197006225585938</v>
      </c>
      <c r="DE18" s="12">
        <f ca="1">IF(OR(VLOOKUP($CB18,INDIRECT(VLOOKUP('Sector Charts'!$H$1,'Sector Charts'!$A$159:$B$175,2,FALSE) &amp; "3"),MATCH(DE$5,$CZ$5:$DF$5,0),FALSE)&gt;DE$1,VLOOKUP($CB18,INDIRECT(VLOOKUP('Sector Charts'!$H$1,'Sector Charts'!$A$159:$B$175,2,FALSE) &amp; "3"),MATCH(DE$5,$CZ$5:$DF$5,0),FALSE)&lt;DE$2),NA(),VLOOKUP($CB18,INDIRECT(VLOOKUP('Sector Charts'!$H$1,'Sector Charts'!$A$159:$B$175,2,FALSE) &amp; "3"),MATCH(DE$5,$CZ$5:$DF$5,0),FALSE))</f>
        <v>3.8843665719205487</v>
      </c>
      <c r="DF18" s="12" t="e">
        <f ca="1">IF(OR(VLOOKUP($CB18,INDIRECT(VLOOKUP('Sector Charts'!$H$1,'Sector Charts'!$A$159:$B$175,2,FALSE) &amp; "3"),MATCH(DF$5,$CZ$5:$DF$5,0),FALSE)&gt;DF$1,VLOOKUP($CB18,INDIRECT(VLOOKUP('Sector Charts'!$H$1,'Sector Charts'!$A$159:$B$175,2,FALSE) &amp; "3"),MATCH(DF$5,$CZ$5:$DF$5,0),FALSE)&lt;DF$2),NA(),VLOOKUP($CB18,INDIRECT(VLOOKUP('Sector Charts'!$H$1,'Sector Charts'!$A$159:$B$175,2,FALSE) &amp; "3"),MATCH(DF$5,$CZ$5:$DF$5,0),FALSE))</f>
        <v>#N/A</v>
      </c>
      <c r="DH18" s="11">
        <f ca="1">VLOOKUP($CB18,INDIRECT(VLOOKUP('Sector Charts'!$H$1,'Sector Charts'!$A$159:$B$175,2,FALSE) &amp; "3"),MATCH(DH$5,$CZ$5:$DF$5,0),FALSE)</f>
        <v>36981</v>
      </c>
      <c r="DI18" s="2">
        <f ca="1">VLOOKUP($CB18,INDIRECT(VLOOKUP('Sector Charts'!$H$1,'Sector Charts'!$A$159:$B$175,2,FALSE) &amp; "3"),9,FALSE)</f>
        <v>5</v>
      </c>
      <c r="DJ18" s="12">
        <f ca="1">IF(OR(VLOOKUP($CB18,INDIRECT(VLOOKUP('Sector Charts'!$H$1,'Sector Charts'!$A$159:$B$175,2,FALSE) &amp; "3"),10,FALSE)&gt;DJ$1,VLOOKUP($CB18,INDIRECT(VLOOKUP('Sector Charts'!$H$1,'Sector Charts'!$A$159:$B$175,2,FALSE) &amp; "3"),10,FALSE)&lt;DJ$2),NA(),VLOOKUP($CB18,INDIRECT(VLOOKUP('Sector Charts'!$H$1,'Sector Charts'!$A$159:$B$175,2,FALSE) &amp; "3"),10,FALSE))</f>
        <v>-24.435312452390956</v>
      </c>
      <c r="DM18" s="22">
        <v>36981</v>
      </c>
      <c r="DN18">
        <v>113</v>
      </c>
      <c r="DO18" s="12">
        <v>-31.353625635858172</v>
      </c>
      <c r="DP18" s="12">
        <v>38.335073090334795</v>
      </c>
      <c r="DR18" s="22">
        <v>36981</v>
      </c>
      <c r="DS18" s="82">
        <v>97</v>
      </c>
      <c r="DT18" s="83">
        <v>-8.3570196044803975</v>
      </c>
      <c r="DU18" s="83">
        <v>4.7332957238956253</v>
      </c>
      <c r="DV18" s="83">
        <v>4.7490491653434663</v>
      </c>
      <c r="DW18" s="83">
        <v>12.149044231208507</v>
      </c>
      <c r="DX18" s="83" t="e">
        <f>VLOOKUP(DR18,'EquityMetrics ADJ'!$DU$5:$DX$31,3,0)</f>
        <v>#N/A</v>
      </c>
      <c r="DY18" s="83"/>
      <c r="DZ18" s="139">
        <v>36981</v>
      </c>
      <c r="EA18" s="85">
        <v>85</v>
      </c>
      <c r="EB18" s="83">
        <v>-4.7095795831485372</v>
      </c>
      <c r="EC18" s="83">
        <v>6.9356371292084162</v>
      </c>
      <c r="ED18" s="83">
        <v>6.6684346164511021</v>
      </c>
      <c r="EE18" s="83">
        <v>14.891757761941982</v>
      </c>
      <c r="EF18" s="53" t="e">
        <f>VLOOKUP($DZ18,'EquityMetrics ADJ'!$EH$4:$EK$31,3,0)</f>
        <v>#N/A</v>
      </c>
      <c r="EG18" s="53"/>
      <c r="EH18" s="139">
        <v>36981</v>
      </c>
      <c r="EI18" s="82">
        <v>18</v>
      </c>
      <c r="EJ18" s="83">
        <v>115.50638104140924</v>
      </c>
      <c r="EK18" s="83">
        <v>1.068210967206662</v>
      </c>
      <c r="EL18" s="83">
        <v>-20.859542280019426</v>
      </c>
      <c r="EM18" s="83">
        <v>-64.264054528593334</v>
      </c>
      <c r="EO18" s="11">
        <v>36981</v>
      </c>
      <c r="EP18" s="2">
        <v>174</v>
      </c>
      <c r="EQ18" s="2">
        <v>212168.41224479675</v>
      </c>
      <c r="ER18" s="2">
        <v>44076.704045176506</v>
      </c>
      <c r="ES18" s="2">
        <v>19690.3656001091</v>
      </c>
      <c r="ET18" s="12">
        <v>4.813617915426124</v>
      </c>
      <c r="EU18" s="12">
        <v>2.2384908914506028</v>
      </c>
      <c r="EV18" s="12" t="e">
        <f>VLOOKUP($EO18,'EquityMetrics ADJ'!$X$5:$AD$27,6,0)</f>
        <v>#N/A</v>
      </c>
      <c r="EW18" s="12" t="e">
        <f>VLOOKUP($EO18,'EquityMetrics ADJ'!$X$5:$AD$27,7,0)</f>
        <v>#N/A</v>
      </c>
      <c r="EY18" s="11">
        <v>36981</v>
      </c>
      <c r="EZ18" s="2">
        <v>29</v>
      </c>
      <c r="FA18" s="2">
        <v>21112.38402557373</v>
      </c>
      <c r="FB18" s="2">
        <v>10358.443927764893</v>
      </c>
      <c r="FC18" s="2">
        <v>1880.0680055618286</v>
      </c>
      <c r="FD18" s="12">
        <v>2.0381810407819896</v>
      </c>
      <c r="FE18" s="12">
        <v>5.5096112997622315</v>
      </c>
      <c r="FF18" s="12"/>
      <c r="FG18" s="11">
        <v>36981</v>
      </c>
      <c r="FH18" s="2">
        <v>155</v>
      </c>
      <c r="FI18" s="2">
        <v>183661.07427787781</v>
      </c>
      <c r="FJ18" s="2">
        <v>37380.855105280876</v>
      </c>
      <c r="FK18" s="2">
        <v>17062.420575618744</v>
      </c>
      <c r="FL18" s="12">
        <v>4.913238976492317</v>
      </c>
      <c r="FM18" s="12">
        <v>2.1908295449413582</v>
      </c>
      <c r="FN18" s="12"/>
      <c r="FO18" s="11">
        <v>36981</v>
      </c>
      <c r="FP18" s="2">
        <v>48</v>
      </c>
      <c r="FQ18" s="2">
        <v>49619.721992492676</v>
      </c>
      <c r="FR18" s="2">
        <v>17054.292867660522</v>
      </c>
      <c r="FS18" s="2">
        <v>4508.0130300521851</v>
      </c>
      <c r="FT18" s="12">
        <v>2.9095150633061353</v>
      </c>
      <c r="FU18" s="12">
        <v>3.7831063827832594</v>
      </c>
      <c r="FW18" s="22">
        <v>36981</v>
      </c>
      <c r="FX18">
        <v>3</v>
      </c>
      <c r="FY18" s="2">
        <v>2020.4770355224609</v>
      </c>
      <c r="FZ18" s="2">
        <v>20242.003753662109</v>
      </c>
      <c r="GA18" s="10">
        <v>9.9816058731681812E-2</v>
      </c>
      <c r="GC18" s="22">
        <v>36981</v>
      </c>
      <c r="GD18">
        <v>3</v>
      </c>
      <c r="GE18" s="2">
        <v>20242.003753662109</v>
      </c>
      <c r="GF18" s="2">
        <v>772.00498962402344</v>
      </c>
      <c r="GG18" s="10">
        <v>26.220042649620996</v>
      </c>
      <c r="GI18" s="22">
        <v>36981</v>
      </c>
      <c r="GJ18">
        <v>155</v>
      </c>
      <c r="GK18" s="2">
        <v>183661.07427787781</v>
      </c>
      <c r="GL18" s="2">
        <v>37380.855105280876</v>
      </c>
      <c r="GM18" s="2">
        <v>17062.420575618744</v>
      </c>
      <c r="GN18" s="12">
        <v>4.913238976492317</v>
      </c>
      <c r="GO18" s="12">
        <v>2.1908295449413582</v>
      </c>
      <c r="GP18" s="12" t="e">
        <f>VLOOKUP($GI18,'EquityMetrics ADJ'!$AF$4:$AK$28,6,0)</f>
        <v>#N/A</v>
      </c>
      <c r="GQ18" s="12" t="e">
        <f>VLOOKUP($GI18,'EquityMetrics ADJ'!$AF$4:$AL$28,7,0)</f>
        <v>#N/A</v>
      </c>
      <c r="GS18" s="22">
        <v>40359</v>
      </c>
      <c r="GT18">
        <v>458</v>
      </c>
      <c r="GU18" s="2">
        <v>1256.9086553454399</v>
      </c>
      <c r="GW18" s="22">
        <v>40359</v>
      </c>
      <c r="GX18">
        <v>481</v>
      </c>
      <c r="GY18" s="2">
        <v>-21.253195345401764</v>
      </c>
      <c r="GZ18" s="2">
        <v>-36335.741872351384</v>
      </c>
      <c r="HA18" s="13">
        <f t="shared" si="11"/>
        <v>36314.488677005982</v>
      </c>
      <c r="HB18" s="13">
        <f t="shared" ref="HB18:HC18" si="26">SUM(GZ15:GZ18)</f>
        <v>-123234.5358982333</v>
      </c>
      <c r="HC18" s="13">
        <f t="shared" si="26"/>
        <v>141941.33852290967</v>
      </c>
      <c r="HD18" s="212">
        <f t="shared" si="16"/>
        <v>0.86820750868389862</v>
      </c>
      <c r="HF18" s="22">
        <v>36707</v>
      </c>
      <c r="HG18">
        <v>118</v>
      </c>
      <c r="HH18" s="2">
        <v>139332.60856628418</v>
      </c>
      <c r="HI18" s="2">
        <v>278573.25093078613</v>
      </c>
      <c r="HJ18" s="213">
        <v>0.50016506646182812</v>
      </c>
      <c r="HL18" s="22">
        <v>36981</v>
      </c>
      <c r="HM18">
        <v>19</v>
      </c>
      <c r="HN18" s="2">
        <v>9051.6449737548828</v>
      </c>
      <c r="HO18" s="2">
        <v>21726.390991210938</v>
      </c>
      <c r="HP18" s="10">
        <v>0.41661981400484693</v>
      </c>
      <c r="HR18" s="22">
        <v>36707</v>
      </c>
      <c r="HS18">
        <v>98</v>
      </c>
      <c r="HT18" s="2">
        <v>129633.1565246582</v>
      </c>
      <c r="HU18" s="2">
        <v>260856.40975952148</v>
      </c>
      <c r="HV18" s="10">
        <v>0.49695216093851985</v>
      </c>
    </row>
    <row r="19" spans="1:230">
      <c r="A19" t="s">
        <v>74</v>
      </c>
      <c r="B19">
        <v>28</v>
      </c>
      <c r="C19" s="12">
        <v>4.4891607723443059</v>
      </c>
      <c r="D19" s="166">
        <v>214</v>
      </c>
      <c r="E19" s="11">
        <v>37072</v>
      </c>
      <c r="F19" s="2">
        <v>211</v>
      </c>
      <c r="G19" s="2">
        <v>233984.51818084717</v>
      </c>
      <c r="H19" s="2">
        <v>55828.844100475311</v>
      </c>
      <c r="I19" s="2">
        <v>21718.875053882599</v>
      </c>
      <c r="J19" s="12">
        <v>4.1911044720851578</v>
      </c>
      <c r="K19" s="12">
        <v>2.5705219060365194</v>
      </c>
      <c r="L19" s="96">
        <v>4.1944124934045854</v>
      </c>
      <c r="M19" s="12">
        <v>2.5248460144597669</v>
      </c>
      <c r="P19" s="12">
        <f t="shared" si="7"/>
        <v>4.1911044720851578</v>
      </c>
      <c r="Q19" s="12">
        <f t="shared" si="7"/>
        <v>2.5705219060365194</v>
      </c>
      <c r="U19" s="14">
        <v>37072</v>
      </c>
      <c r="V19" s="2">
        <v>716.60787006843088</v>
      </c>
      <c r="W19" s="2">
        <f t="shared" si="0"/>
        <v>170.98306063267952</v>
      </c>
      <c r="Y19" s="11">
        <f ca="1">VLOOKUP($E19,INDIRECT(VLOOKUP('Sector Charts'!$H$1,'Sector Charts'!$A$159:$B$175,2,FALSE) &amp; "1"),MATCH(Y$5,$Y$5:$AG$5,0),FALSE)</f>
        <v>37072</v>
      </c>
      <c r="Z19" s="2">
        <f ca="1">VLOOKUP($E19,INDIRECT(VLOOKUP('Sector Charts'!$H$1,'Sector Charts'!$A$159:$B$175,2,FALSE) &amp; "1"),MATCH(Z$5,$Y$5:$AG$5,0),FALSE)</f>
        <v>6</v>
      </c>
      <c r="AA19" s="2">
        <f ca="1">VLOOKUP($E19,INDIRECT(VLOOKUP('Sector Charts'!$H$1,'Sector Charts'!$A$159:$B$175,2,FALSE) &amp; "1"),MATCH(AA$5,$Y$5:$AG$5,0),FALSE)</f>
        <v>1377.5660400390625</v>
      </c>
      <c r="AB19" s="2">
        <f ca="1">VLOOKUP($E19,INDIRECT(VLOOKUP('Sector Charts'!$H$1,'Sector Charts'!$A$159:$B$175,2,FALSE) &amp; "1"),MATCH(AB$5,$Y$5:$AG$5,0),FALSE)</f>
        <v>234.50498962402344</v>
      </c>
      <c r="AC19" s="2">
        <f ca="1">VLOOKUP($E19,INDIRECT(VLOOKUP('Sector Charts'!$H$1,'Sector Charts'!$A$159:$B$175,2,FALSE) &amp; "1"),MATCH(AC$5,$Y$5:$AG$5,0),FALSE)</f>
        <v>636.43700408935547</v>
      </c>
      <c r="AD19" s="12">
        <f ca="1">IF(OR(VLOOKUP($E19,INDIRECT(VLOOKUP('Sector Charts'!$H$1,'Sector Charts'!$A$159:$B$175,2,FALSE) &amp; "1"),MATCH(AD$5,$Y$5:$AI$5,0),FALSE)&gt;AD$1,VLOOKUP($E19,INDIRECT(VLOOKUP('Sector Charts'!$H$1,'Sector Charts'!$A$159:$B$175,2,FALSE) &amp; "1"),MATCH(AD$5,$Y$5:$AI$5,0),FALSE)&lt;AD$2),NA(),VLOOKUP($E19,INDIRECT(VLOOKUP('Sector Charts'!$H$1,'Sector Charts'!$A$159:$B$175,2,FALSE) &amp; "1"),MATCH(AD$5,$Y$5:$AI$5,0),FALSE))</f>
        <v>5.874357054183295</v>
      </c>
      <c r="AE19" s="12">
        <f ca="1">IF(OR(VLOOKUP($E19,INDIRECT(VLOOKUP('Sector Charts'!$H$1,'Sector Charts'!$A$159:$B$175,2,FALSE) &amp; "1"),MATCH(AE$5,$Y$5:$AI$5,0),FALSE)&gt;AE$1,VLOOKUP($E19,INDIRECT(VLOOKUP('Sector Charts'!$H$1,'Sector Charts'!$A$159:$B$175,2,FALSE) &amp; "1"),MATCH(AE$5,$Y$5:$AI$5,0),FALSE)&lt;AE$2),NA(),VLOOKUP($E19,INDIRECT(VLOOKUP('Sector Charts'!$H$1,'Sector Charts'!$A$159:$B$175,2,FALSE) &amp; "1"),MATCH(AE$5,$Y$5:$AI$5,0),FALSE))</f>
        <v>0.36846535967776484</v>
      </c>
      <c r="AF19" s="2">
        <f ca="1">VLOOKUP($E19,INDIRECT(VLOOKUP('Sector Charts'!$H$1,'Sector Charts'!$A$159:$B$175,2,FALSE) &amp; "1"),MATCH(AF$5,$Y$5:$AG$5,0),FALSE)</f>
        <v>1309.7544186232133</v>
      </c>
      <c r="AG19" s="2">
        <f ca="1">IF(VLOOKUP($E19,INDIRECT(VLOOKUP('Sector Charts'!$H$1,'Sector Charts'!$A$159:$B$175,2,FALSE) &amp; "1"),MATCH(AG$5,$Y$5:$AI$5,0),FALSE)="",NA(),VLOOKUP($E19,INDIRECT(VLOOKUP('Sector Charts'!$H$1,'Sector Charts'!$A$159:$B$175,2,FALSE) &amp; "1"),MATCH(AG$5,$Y$5:$AG$5,0),FALSE))</f>
        <v>222.96132266772926</v>
      </c>
      <c r="AH19" s="12" t="e">
        <f ca="1">IF(OR(VLOOKUP($E19,INDIRECT(VLOOKUP('Sector Charts'!$H$1,'Sector Charts'!$A$159:$B$175,2,FALSE) &amp; "1"),MATCH(AH$5,$Y$5:$AI$5,0),FALSE)&gt;AH$1,VLOOKUP($E19,INDIRECT(VLOOKUP('Sector Charts'!$H$1,'Sector Charts'!$A$159:$B$175,2,FALSE) &amp; "1"),MATCH(AH$5,$Y$5:$AI$5,0),FALSE)&lt;AH$2,VLOOKUP($E19,INDIRECT(VLOOKUP('Sector Charts'!$H$1,'Sector Charts'!$A$159:$B$175,2,FALSE) &amp; "1"),MATCH(AH$5,$Y$5:$AI$5,0),FALSE)=""),NA(),VLOOKUP($E19,INDIRECT(VLOOKUP('Sector Charts'!$H$1,'Sector Charts'!$A$159:$B$175,2,FALSE) &amp; "1"),MATCH(AH$5,$Y$5:$AI$5,0),FALSE))</f>
        <v>#N/A</v>
      </c>
      <c r="AI19" s="12" t="e">
        <f ca="1">IF(OR(VLOOKUP($E19,INDIRECT(VLOOKUP('Sector Charts'!$H$1,'Sector Charts'!$A$159:$B$175,2,FALSE) &amp; "1"),MATCH(AI$5,$Y$5:$AI$5,0),FALSE)&gt;AI$1,VLOOKUP($E19,INDIRECT(VLOOKUP('Sector Charts'!$H$1,'Sector Charts'!$A$159:$B$175,2,FALSE) &amp; "1"),MATCH(AI$5,$Y$5:$AI$5,0),FALSE)&lt;AI$2,VLOOKUP($E19,INDIRECT(VLOOKUP('Sector Charts'!$H$1,'Sector Charts'!$A$159:$B$175,2,FALSE) &amp; "1"),MATCH(AI$5,$Y$5:$AI$5,0),FALSE)=""),NA(),VLOOKUP($E19,INDIRECT(VLOOKUP('Sector Charts'!$H$1,'Sector Charts'!$A$159:$B$175,2,FALSE) &amp; "1"),MATCH(AI$5,$Y$5:$AI$5,0),FALSE))</f>
        <v>#N/A</v>
      </c>
      <c r="AK19" s="82">
        <v>125</v>
      </c>
      <c r="AL19" s="83">
        <v>-3.2723404654842914</v>
      </c>
      <c r="AM19" s="83">
        <v>7.5447044299759902</v>
      </c>
      <c r="AN19" s="83">
        <v>-1.8926770289416472</v>
      </c>
      <c r="AO19" s="83">
        <v>-1.8436964195422956</v>
      </c>
      <c r="AP19" s="83"/>
      <c r="AQ19" s="48"/>
      <c r="AR19" s="83">
        <v>23.617074843646645</v>
      </c>
      <c r="AS19" s="83"/>
      <c r="AT19" s="83">
        <v>-2.4860301716181157</v>
      </c>
      <c r="AU19" s="83">
        <v>2.1497062120543919</v>
      </c>
      <c r="AV19" s="83">
        <v>-5.6625866276852399</v>
      </c>
      <c r="AW19" s="83">
        <v>-6.5185325870781181</v>
      </c>
      <c r="AY19" s="14">
        <v>37072</v>
      </c>
      <c r="AZ19" s="2">
        <v>123</v>
      </c>
      <c r="BA19" s="2">
        <v>176134.42967730761</v>
      </c>
      <c r="BB19" s="2">
        <v>18818.83799915202</v>
      </c>
      <c r="BC19" s="2">
        <v>21846.144001245499</v>
      </c>
      <c r="BD19" s="12">
        <f t="shared" si="8"/>
        <v>12.403108262972427</v>
      </c>
      <c r="BE19" s="12">
        <f t="shared" si="9"/>
        <v>116.08657241339711</v>
      </c>
      <c r="BF19" s="12">
        <f t="shared" si="10"/>
        <v>10.684360822372797</v>
      </c>
      <c r="BH19" s="22">
        <v>37072</v>
      </c>
      <c r="BI19">
        <v>123</v>
      </c>
      <c r="BJ19" s="12">
        <v>-20.821106487082876</v>
      </c>
      <c r="BL19" s="22">
        <v>37711</v>
      </c>
      <c r="BM19">
        <v>38</v>
      </c>
      <c r="BN19" s="2">
        <v>18695.257202357054</v>
      </c>
      <c r="BO19" s="2">
        <v>11576.240713901818</v>
      </c>
      <c r="BP19" s="2">
        <v>5151.8200187683105</v>
      </c>
      <c r="BQ19" s="2">
        <v>63453.894348144531</v>
      </c>
      <c r="BR19" s="12">
        <f t="shared" si="12"/>
        <v>61.920735235684873</v>
      </c>
      <c r="BS19" s="12">
        <f t="shared" si="18"/>
        <v>18.243546488081421</v>
      </c>
      <c r="BT19" s="12">
        <f t="shared" si="19"/>
        <v>8.1189973786359992</v>
      </c>
      <c r="BV19" s="22">
        <v>37072</v>
      </c>
      <c r="BW19">
        <v>129</v>
      </c>
      <c r="BX19" s="2">
        <v>170274.70480853319</v>
      </c>
      <c r="BY19" s="2">
        <v>13094.629008769989</v>
      </c>
      <c r="BZ19" s="12">
        <f t="shared" si="4"/>
        <v>7.6902961150303293</v>
      </c>
      <c r="CB19" s="22">
        <v>37072</v>
      </c>
      <c r="CC19">
        <v>118</v>
      </c>
      <c r="CD19" s="2">
        <v>-33344.175953507423</v>
      </c>
      <c r="CE19" s="2">
        <v>217762.40287208557</v>
      </c>
      <c r="CF19" s="2">
        <v>25863.182166576385</v>
      </c>
      <c r="CG19" s="12">
        <f t="shared" si="5"/>
        <v>15.312182228763296</v>
      </c>
      <c r="CH19" s="12">
        <f t="shared" si="6"/>
        <v>128.92526425692083</v>
      </c>
      <c r="CJ19" s="22">
        <v>37072</v>
      </c>
      <c r="CK19">
        <v>118</v>
      </c>
      <c r="CL19" s="12">
        <v>23.633062561259699</v>
      </c>
      <c r="CN19" s="22">
        <v>37072</v>
      </c>
      <c r="CO19">
        <v>99</v>
      </c>
      <c r="CP19" s="2">
        <v>-29268.361996293068</v>
      </c>
      <c r="CQ19" s="2">
        <v>207186.60485267639</v>
      </c>
      <c r="CR19" s="2">
        <v>19963.660193920135</v>
      </c>
      <c r="CS19" s="12">
        <f t="shared" si="13"/>
        <v>14.126570594225839</v>
      </c>
      <c r="CT19" s="12">
        <f t="shared" si="14"/>
        <v>146.60819565144996</v>
      </c>
      <c r="CV19" s="22">
        <v>37072</v>
      </c>
      <c r="CW19">
        <v>99</v>
      </c>
      <c r="CX19" s="12">
        <v>19.636867921905221</v>
      </c>
      <c r="CZ19" s="11">
        <f ca="1">VLOOKUP($CB19,INDIRECT(VLOOKUP('Sector Charts'!$H$1,'Sector Charts'!$A$159:$B$175,2,FALSE) &amp; "3"),MATCH(CZ$5,$CZ$5:$DF$5,0),FALSE)</f>
        <v>37072</v>
      </c>
      <c r="DA19" s="2">
        <f ca="1">VLOOKUP($CB19,INDIRECT(VLOOKUP('Sector Charts'!$H$1,'Sector Charts'!$A$159:$B$175,2,FALSE) &amp; "3"),MATCH(DA$5,$CZ$5:$DF$5,0),FALSE)</f>
        <v>6</v>
      </c>
      <c r="DB19" s="2">
        <f ca="1">VLOOKUP($CB19,INDIRECT(VLOOKUP('Sector Charts'!$H$1,'Sector Charts'!$A$159:$B$175,2,FALSE) &amp; "3"),MATCH(DB$5,$CZ$5:$DF$5,0),FALSE)</f>
        <v>-839.44300079345703</v>
      </c>
      <c r="DC19" s="2">
        <f ca="1">VLOOKUP($CB19,INDIRECT(VLOOKUP('Sector Charts'!$H$1,'Sector Charts'!$A$159:$B$175,2,FALSE) &amp; "3"),MATCH(DC$5,$CZ$5:$DF$5,0),FALSE)</f>
        <v>20445.813354492188</v>
      </c>
      <c r="DD19" s="2">
        <f ca="1">VLOOKUP($CB19,INDIRECT(VLOOKUP('Sector Charts'!$H$1,'Sector Charts'!$A$159:$B$175,2,FALSE) &amp; "3"),MATCH(DD$5,$CZ$5:$DF$5,0),FALSE)</f>
        <v>1041.4899749755859</v>
      </c>
      <c r="DE19" s="12">
        <f ca="1">IF(OR(VLOOKUP($CB19,INDIRECT(VLOOKUP('Sector Charts'!$H$1,'Sector Charts'!$A$159:$B$175,2,FALSE) &amp; "3"),MATCH(DE$5,$CZ$5:$DF$5,0),FALSE)&gt;DE$1,VLOOKUP($CB19,INDIRECT(VLOOKUP('Sector Charts'!$H$1,'Sector Charts'!$A$159:$B$175,2,FALSE) &amp; "3"),MATCH(DE$5,$CZ$5:$DF$5,0),FALSE)&lt;DE$2),NA(),VLOOKUP($CB19,INDIRECT(VLOOKUP('Sector Charts'!$H$1,'Sector Charts'!$A$159:$B$175,2,FALSE) &amp; "3"),MATCH(DE$5,$CZ$5:$DF$5,0),FALSE))</f>
        <v>4.1056962921410092</v>
      </c>
      <c r="DF19" s="12">
        <f ca="1">IF(OR(VLOOKUP($CB19,INDIRECT(VLOOKUP('Sector Charts'!$H$1,'Sector Charts'!$A$159:$B$175,2,FALSE) &amp; "3"),MATCH(DF$5,$CZ$5:$DF$5,0),FALSE)&gt;DF$1,VLOOKUP($CB19,INDIRECT(VLOOKUP('Sector Charts'!$H$1,'Sector Charts'!$A$159:$B$175,2,FALSE) &amp; "3"),MATCH(DF$5,$CZ$5:$DF$5,0),FALSE)&lt;DF$2),NA(),VLOOKUP($CB19,INDIRECT(VLOOKUP('Sector Charts'!$H$1,'Sector Charts'!$A$159:$B$175,2,FALSE) &amp; "3"),MATCH(DF$5,$CZ$5:$DF$5,0),FALSE))</f>
        <v>80.60019980635289</v>
      </c>
      <c r="DH19" s="11">
        <f ca="1">VLOOKUP($CB19,INDIRECT(VLOOKUP('Sector Charts'!$H$1,'Sector Charts'!$A$159:$B$175,2,FALSE) &amp; "3"),MATCH(DH$5,$CZ$5:$DF$5,0),FALSE)</f>
        <v>37072</v>
      </c>
      <c r="DI19" s="2">
        <f ca="1">VLOOKUP($CB19,INDIRECT(VLOOKUP('Sector Charts'!$H$1,'Sector Charts'!$A$159:$B$175,2,FALSE) &amp; "3"),9,FALSE)</f>
        <v>6</v>
      </c>
      <c r="DJ19" s="12">
        <f ca="1">IF(OR(VLOOKUP($CB19,INDIRECT(VLOOKUP('Sector Charts'!$H$1,'Sector Charts'!$A$159:$B$175,2,FALSE) &amp; "3"),10,FALSE)&gt;DJ$1,VLOOKUP($CB19,INDIRECT(VLOOKUP('Sector Charts'!$H$1,'Sector Charts'!$A$159:$B$175,2,FALSE) &amp; "3"),10,FALSE)&lt;DJ$2),NA(),VLOOKUP($CB19,INDIRECT(VLOOKUP('Sector Charts'!$H$1,'Sector Charts'!$A$159:$B$175,2,FALSE) &amp; "3"),10,FALSE))</f>
        <v>-27.55409562735305</v>
      </c>
      <c r="DM19" s="22">
        <v>37072</v>
      </c>
      <c r="DN19">
        <v>114</v>
      </c>
      <c r="DO19" s="12">
        <v>-20.053808601334865</v>
      </c>
      <c r="DP19" s="12">
        <v>30.629760327199286</v>
      </c>
      <c r="DR19" s="22">
        <v>37072</v>
      </c>
      <c r="DS19" s="82">
        <v>104</v>
      </c>
      <c r="DT19" s="83">
        <v>-12.628122168002065</v>
      </c>
      <c r="DU19" s="83">
        <v>7.9805175856527244</v>
      </c>
      <c r="DV19" s="83">
        <v>-1.0107531431683525</v>
      </c>
      <c r="DW19" s="83">
        <v>0.5043303950818423</v>
      </c>
      <c r="DX19" s="83" t="e">
        <f>VLOOKUP(DR19,'EquityMetrics ADJ'!$DU$5:$DX$31,3,0)</f>
        <v>#N/A</v>
      </c>
      <c r="DY19" s="83"/>
      <c r="DZ19" s="139">
        <v>37072</v>
      </c>
      <c r="EA19" s="85">
        <v>89</v>
      </c>
      <c r="EB19" s="83">
        <v>-10.156312629860832</v>
      </c>
      <c r="EC19" s="83">
        <v>10.601036349967853</v>
      </c>
      <c r="ED19" s="83">
        <v>-0.15266442322316998</v>
      </c>
      <c r="EE19" s="83">
        <v>1.0959154071088939</v>
      </c>
      <c r="EF19" s="53" t="e">
        <f>VLOOKUP($DZ19,'EquityMetrics ADJ'!$EH$4:$EK$31,3,0)</f>
        <v>#N/A</v>
      </c>
      <c r="EG19" s="53"/>
      <c r="EH19" s="139">
        <v>37072</v>
      </c>
      <c r="EI19" s="82">
        <v>20</v>
      </c>
      <c r="EJ19" s="83">
        <v>54.685831316634136</v>
      </c>
      <c r="EK19" s="83">
        <v>2.3786789812192399</v>
      </c>
      <c r="EL19" s="83">
        <v>-17.914724371631706</v>
      </c>
      <c r="EM19" s="83">
        <v>-53.891448302098446</v>
      </c>
      <c r="EO19" s="11">
        <v>37072</v>
      </c>
      <c r="EP19" s="2">
        <v>180</v>
      </c>
      <c r="EQ19" s="2">
        <v>212417.09413909912</v>
      </c>
      <c r="ER19" s="2">
        <v>43279.752145290375</v>
      </c>
      <c r="ES19" s="2">
        <v>19643.298046112061</v>
      </c>
      <c r="ET19" s="12">
        <v>4.9080016314791663</v>
      </c>
      <c r="EU19" s="12">
        <v>2.2032833816242281</v>
      </c>
      <c r="EV19" s="12" t="e">
        <f>VLOOKUP($EO19,'EquityMetrics ADJ'!$X$5:$AD$27,6,0)</f>
        <v>#N/A</v>
      </c>
      <c r="EW19" s="12" t="e">
        <f>VLOOKUP($EO19,'EquityMetrics ADJ'!$X$5:$AD$27,7,0)</f>
        <v>#N/A</v>
      </c>
      <c r="EY19" s="11">
        <v>37072</v>
      </c>
      <c r="EZ19" s="2">
        <v>30</v>
      </c>
      <c r="FA19" s="2">
        <v>20952.814056396484</v>
      </c>
      <c r="FB19" s="2">
        <v>12446.238958358765</v>
      </c>
      <c r="FC19" s="2">
        <v>2012.5960087776184</v>
      </c>
      <c r="FD19" s="12">
        <v>1.6834655132765866</v>
      </c>
      <c r="FE19" s="12">
        <v>6.1841715396813202</v>
      </c>
      <c r="FF19" s="12"/>
      <c r="FG19" s="11">
        <v>37072</v>
      </c>
      <c r="FH19" s="2">
        <v>158</v>
      </c>
      <c r="FI19" s="2">
        <v>184253.22420501709</v>
      </c>
      <c r="FJ19" s="2">
        <v>37145.144124507904</v>
      </c>
      <c r="FK19" s="2">
        <v>16977.422063827515</v>
      </c>
      <c r="FL19" s="12">
        <v>4.9603583065235464</v>
      </c>
      <c r="FM19" s="12">
        <v>2.1879142772594551</v>
      </c>
      <c r="FN19" s="12"/>
      <c r="FO19" s="11">
        <v>37072</v>
      </c>
      <c r="FP19" s="2">
        <v>52</v>
      </c>
      <c r="FQ19" s="2">
        <v>49116.683990478516</v>
      </c>
      <c r="FR19" s="2">
        <v>18580.846979141235</v>
      </c>
      <c r="FS19" s="2">
        <v>4678.4719910621643</v>
      </c>
      <c r="FT19" s="12">
        <v>2.6434039333953212</v>
      </c>
      <c r="FU19" s="12">
        <v>3.9715631545167769</v>
      </c>
      <c r="FW19" s="22">
        <v>37072</v>
      </c>
      <c r="FX19">
        <v>4</v>
      </c>
      <c r="FY19" s="2">
        <v>8678.5270080566406</v>
      </c>
      <c r="FZ19" s="2">
        <v>28515.480239868164</v>
      </c>
      <c r="GA19" s="10">
        <v>0.30434440995045869</v>
      </c>
      <c r="GC19" s="22">
        <v>37072</v>
      </c>
      <c r="GD19">
        <v>3</v>
      </c>
      <c r="GE19" s="2">
        <v>20323.870376586914</v>
      </c>
      <c r="GF19" s="2">
        <v>908.10898017883301</v>
      </c>
      <c r="GG19" s="10">
        <v>22.380431005741794</v>
      </c>
      <c r="GI19" s="22">
        <v>37072</v>
      </c>
      <c r="GJ19">
        <v>158</v>
      </c>
      <c r="GK19" s="2">
        <v>184253.22420501709</v>
      </c>
      <c r="GL19" s="2">
        <v>37145.144124507904</v>
      </c>
      <c r="GM19" s="2">
        <v>16977.422063827515</v>
      </c>
      <c r="GN19" s="12">
        <v>4.9603583065235464</v>
      </c>
      <c r="GO19" s="12">
        <v>2.1879142772594551</v>
      </c>
      <c r="GP19" s="12" t="e">
        <f>VLOOKUP($GI19,'EquityMetrics ADJ'!$AF$4:$AK$28,6,0)</f>
        <v>#N/A</v>
      </c>
      <c r="GQ19" s="12" t="e">
        <f>VLOOKUP($GI19,'EquityMetrics ADJ'!$AF$4:$AL$28,7,0)</f>
        <v>#N/A</v>
      </c>
      <c r="GS19" s="22">
        <v>40451</v>
      </c>
      <c r="GT19">
        <v>451</v>
      </c>
      <c r="GU19" s="2">
        <v>5767.4562386870384</v>
      </c>
      <c r="GW19" s="22">
        <v>40451</v>
      </c>
      <c r="GX19">
        <v>475</v>
      </c>
      <c r="GY19" s="2">
        <v>5258.4265719056129</v>
      </c>
      <c r="GZ19" s="2">
        <v>-34041.742612663656</v>
      </c>
      <c r="HA19" s="13">
        <f t="shared" si="11"/>
        <v>39300.169184569269</v>
      </c>
      <c r="HB19" s="13">
        <f t="shared" ref="HB19:HC19" si="27">SUM(GZ16:GZ19)</f>
        <v>-131273.22192801861</v>
      </c>
      <c r="HC19" s="13">
        <f t="shared" si="27"/>
        <v>144105.70326130791</v>
      </c>
      <c r="HD19" s="212">
        <f t="shared" si="16"/>
        <v>0.91095091281696139</v>
      </c>
      <c r="HF19" s="22">
        <v>36799</v>
      </c>
      <c r="HG19">
        <v>122</v>
      </c>
      <c r="HH19" s="2">
        <v>165631.51354217529</v>
      </c>
      <c r="HI19" s="2">
        <v>321865.51280212402</v>
      </c>
      <c r="HJ19" s="213">
        <v>0.51459851072644114</v>
      </c>
      <c r="HL19" s="22">
        <v>37072</v>
      </c>
      <c r="HM19">
        <v>20</v>
      </c>
      <c r="HN19" s="2">
        <v>9650.2870000004768</v>
      </c>
      <c r="HO19" s="2">
        <v>23577.235992431641</v>
      </c>
      <c r="HP19" s="10">
        <v>0.40930527238639197</v>
      </c>
      <c r="HR19" s="22">
        <v>36799</v>
      </c>
      <c r="HS19">
        <v>103</v>
      </c>
      <c r="HT19" s="2">
        <v>156656.84451293945</v>
      </c>
      <c r="HU19" s="2">
        <v>304430.97994995117</v>
      </c>
      <c r="HV19" s="10">
        <v>0.5145890360392823</v>
      </c>
    </row>
    <row r="20" spans="1:230">
      <c r="A20" t="s">
        <v>25</v>
      </c>
      <c r="B20">
        <v>13</v>
      </c>
      <c r="C20" s="12">
        <v>4.1360124099086493</v>
      </c>
      <c r="D20" s="166">
        <v>222</v>
      </c>
      <c r="E20" s="11">
        <v>37164</v>
      </c>
      <c r="F20" s="2">
        <v>219</v>
      </c>
      <c r="G20" s="2">
        <v>265441.50466918945</v>
      </c>
      <c r="H20" s="2">
        <v>60553.860824525356</v>
      </c>
      <c r="I20" s="2">
        <v>24061.230392932892</v>
      </c>
      <c r="J20" s="12">
        <v>4.3835603717885663</v>
      </c>
      <c r="K20" s="12">
        <v>2.5166568723065317</v>
      </c>
      <c r="L20" s="96">
        <v>4.3797342950385358</v>
      </c>
      <c r="M20" s="12">
        <v>2.4863116777872052</v>
      </c>
      <c r="P20" s="12">
        <f t="shared" si="7"/>
        <v>4.3835603717885663</v>
      </c>
      <c r="Q20" s="12">
        <f t="shared" si="7"/>
        <v>2.5166568723065317</v>
      </c>
      <c r="U20" s="14">
        <v>37164</v>
      </c>
      <c r="V20" s="2">
        <v>830.36159652349841</v>
      </c>
      <c r="W20" s="2">
        <f t="shared" si="0"/>
        <v>189.42629417573116</v>
      </c>
      <c r="Y20" s="11">
        <f ca="1">VLOOKUP($E20,INDIRECT(VLOOKUP('Sector Charts'!$H$1,'Sector Charts'!$A$159:$B$175,2,FALSE) &amp; "1"),MATCH(Y$5,$Y$5:$AG$5,0),FALSE)</f>
        <v>37164</v>
      </c>
      <c r="Z20" s="2">
        <f ca="1">VLOOKUP($E20,INDIRECT(VLOOKUP('Sector Charts'!$H$1,'Sector Charts'!$A$159:$B$175,2,FALSE) &amp; "1"),MATCH(Z$5,$Y$5:$AG$5,0),FALSE)</f>
        <v>4</v>
      </c>
      <c r="AA20" s="2">
        <f ca="1">VLOOKUP($E20,INDIRECT(VLOOKUP('Sector Charts'!$H$1,'Sector Charts'!$A$159:$B$175,2,FALSE) &amp; "1"),MATCH(AA$5,$Y$5:$AG$5,0),FALSE)</f>
        <v>-197.5079345703125</v>
      </c>
      <c r="AB20" s="2">
        <f ca="1">VLOOKUP($E20,INDIRECT(VLOOKUP('Sector Charts'!$H$1,'Sector Charts'!$A$159:$B$175,2,FALSE) &amp; "1"),MATCH(AB$5,$Y$5:$AG$5,0),FALSE)</f>
        <v>531.72903442382813</v>
      </c>
      <c r="AC20" s="2">
        <f ca="1">VLOOKUP($E20,INDIRECT(VLOOKUP('Sector Charts'!$H$1,'Sector Charts'!$A$159:$B$175,2,FALSE) &amp; "1"),MATCH(AC$5,$Y$5:$AG$5,0),FALSE)</f>
        <v>403.64199066162109</v>
      </c>
      <c r="AD20" s="12" t="e">
        <f ca="1">IF(OR(VLOOKUP($E20,INDIRECT(VLOOKUP('Sector Charts'!$H$1,'Sector Charts'!$A$159:$B$175,2,FALSE) &amp; "1"),MATCH(AD$5,$Y$5:$AI$5,0),FALSE)&gt;AD$1,VLOOKUP($E20,INDIRECT(VLOOKUP('Sector Charts'!$H$1,'Sector Charts'!$A$159:$B$175,2,FALSE) &amp; "1"),MATCH(AD$5,$Y$5:$AI$5,0),FALSE)&lt;AD$2),NA(),VLOOKUP($E20,INDIRECT(VLOOKUP('Sector Charts'!$H$1,'Sector Charts'!$A$159:$B$175,2,FALSE) &amp; "1"),MATCH(AD$5,$Y$5:$AI$5,0),FALSE))</f>
        <v>#N/A</v>
      </c>
      <c r="AE20" s="12">
        <f ca="1">IF(OR(VLOOKUP($E20,INDIRECT(VLOOKUP('Sector Charts'!$H$1,'Sector Charts'!$A$159:$B$175,2,FALSE) &amp; "1"),MATCH(AE$5,$Y$5:$AI$5,0),FALSE)&gt;AE$1,VLOOKUP($E20,INDIRECT(VLOOKUP('Sector Charts'!$H$1,'Sector Charts'!$A$159:$B$175,2,FALSE) &amp; "1"),MATCH(AE$5,$Y$5:$AI$5,0),FALSE)&lt;AE$2),NA(),VLOOKUP($E20,INDIRECT(VLOOKUP('Sector Charts'!$H$1,'Sector Charts'!$A$159:$B$175,2,FALSE) &amp; "1"),MATCH(AE$5,$Y$5:$AI$5,0),FALSE))</f>
        <v>1.317328342257593</v>
      </c>
      <c r="AF20" s="2">
        <f ca="1">VLOOKUP($E20,INDIRECT(VLOOKUP('Sector Charts'!$H$1,'Sector Charts'!$A$159:$B$175,2,FALSE) &amp; "1"),MATCH(AF$5,$Y$5:$AG$5,0),FALSE)</f>
        <v>812.37401865883544</v>
      </c>
      <c r="AG20" s="2">
        <f ca="1">IF(VLOOKUP($E20,INDIRECT(VLOOKUP('Sector Charts'!$H$1,'Sector Charts'!$A$159:$B$175,2,FALSE) &amp; "1"),MATCH(AG$5,$Y$5:$AI$5,0),FALSE)="",NA(),VLOOKUP($E20,INDIRECT(VLOOKUP('Sector Charts'!$H$1,'Sector Charts'!$A$159:$B$175,2,FALSE) &amp; "1"),MATCH(AG$5,$Y$5:$AG$5,0),FALSE))</f>
        <v>-2187.0658182529342</v>
      </c>
      <c r="AH20" s="12" t="e">
        <f ca="1">IF(OR(VLOOKUP($E20,INDIRECT(VLOOKUP('Sector Charts'!$H$1,'Sector Charts'!$A$159:$B$175,2,FALSE) &amp; "1"),MATCH(AH$5,$Y$5:$AI$5,0),FALSE)&gt;AH$1,VLOOKUP($E20,INDIRECT(VLOOKUP('Sector Charts'!$H$1,'Sector Charts'!$A$159:$B$175,2,FALSE) &amp; "1"),MATCH(AH$5,$Y$5:$AI$5,0),FALSE)&lt;AH$2,VLOOKUP($E20,INDIRECT(VLOOKUP('Sector Charts'!$H$1,'Sector Charts'!$A$159:$B$175,2,FALSE) &amp; "1"),MATCH(AH$5,$Y$5:$AI$5,0),FALSE)=""),NA(),VLOOKUP($E20,INDIRECT(VLOOKUP('Sector Charts'!$H$1,'Sector Charts'!$A$159:$B$175,2,FALSE) &amp; "1"),MATCH(AH$5,$Y$5:$AI$5,0),FALSE))</f>
        <v>#N/A</v>
      </c>
      <c r="AI20" s="12" t="e">
        <f ca="1">IF(OR(VLOOKUP($E20,INDIRECT(VLOOKUP('Sector Charts'!$H$1,'Sector Charts'!$A$159:$B$175,2,FALSE) &amp; "1"),MATCH(AI$5,$Y$5:$AI$5,0),FALSE)&gt;AI$1,VLOOKUP($E20,INDIRECT(VLOOKUP('Sector Charts'!$H$1,'Sector Charts'!$A$159:$B$175,2,FALSE) &amp; "1"),MATCH(AI$5,$Y$5:$AI$5,0),FALSE)&lt;AI$2,VLOOKUP($E20,INDIRECT(VLOOKUP('Sector Charts'!$H$1,'Sector Charts'!$A$159:$B$175,2,FALSE) &amp; "1"),MATCH(AI$5,$Y$5:$AI$5,0),FALSE)=""),NA(),VLOOKUP($E20,INDIRECT(VLOOKUP('Sector Charts'!$H$1,'Sector Charts'!$A$159:$B$175,2,FALSE) &amp; "1"),MATCH(AI$5,$Y$5:$AI$5,0),FALSE))</f>
        <v>#N/A</v>
      </c>
      <c r="AK20" s="82">
        <v>121</v>
      </c>
      <c r="AL20" s="83">
        <v>-24.895339304756693</v>
      </c>
      <c r="AM20" s="83">
        <v>1.4980336933458904</v>
      </c>
      <c r="AN20" s="83">
        <v>-5.9633858186383222</v>
      </c>
      <c r="AO20" s="83">
        <v>-3.3048227723478041</v>
      </c>
      <c r="AP20" s="83"/>
      <c r="AQ20" s="48"/>
      <c r="AR20" s="83">
        <v>22.724929702254226</v>
      </c>
      <c r="AS20" s="83"/>
      <c r="AT20" s="83">
        <v>-23.915690954693066</v>
      </c>
      <c r="AU20" s="83">
        <v>-8.8183938761521308E-2</v>
      </c>
      <c r="AV20" s="83">
        <v>-1.0193268464487981</v>
      </c>
      <c r="AW20" s="83">
        <v>2.9594858491089227</v>
      </c>
      <c r="AY20" s="14">
        <v>37164</v>
      </c>
      <c r="AZ20" s="2">
        <v>119</v>
      </c>
      <c r="BA20" s="2">
        <v>184978.25079345703</v>
      </c>
      <c r="BB20" s="2">
        <v>22870.557125400752</v>
      </c>
      <c r="BC20" s="2">
        <v>20299.763908565044</v>
      </c>
      <c r="BD20" s="12">
        <f t="shared" si="8"/>
        <v>10.974135511331735</v>
      </c>
      <c r="BE20" s="12">
        <f t="shared" si="9"/>
        <v>88.759376508670599</v>
      </c>
      <c r="BF20" s="12">
        <f t="shared" si="10"/>
        <v>12.363916853629215</v>
      </c>
      <c r="BH20" s="22">
        <v>37164</v>
      </c>
      <c r="BI20">
        <v>119</v>
      </c>
      <c r="BJ20" s="12">
        <v>-22.180618312953094</v>
      </c>
      <c r="BL20" s="22">
        <v>37802</v>
      </c>
      <c r="BM20">
        <v>46</v>
      </c>
      <c r="BN20" s="2">
        <v>23068.157303065062</v>
      </c>
      <c r="BO20" s="2">
        <v>12653.965682335198</v>
      </c>
      <c r="BP20" s="2">
        <v>7203.3589715957642</v>
      </c>
      <c r="BQ20" s="2">
        <v>77610.49690246582</v>
      </c>
      <c r="BR20" s="12">
        <f t="shared" si="12"/>
        <v>54.854687854299776</v>
      </c>
      <c r="BS20" s="12">
        <f t="shared" si="18"/>
        <v>16.30445131441126</v>
      </c>
      <c r="BT20" s="12">
        <f t="shared" si="19"/>
        <v>9.2814235948628507</v>
      </c>
      <c r="BV20" s="22">
        <v>37164</v>
      </c>
      <c r="BW20">
        <v>126</v>
      </c>
      <c r="BX20" s="2">
        <v>180816.91983795166</v>
      </c>
      <c r="BY20" s="2">
        <v>13204.303384304047</v>
      </c>
      <c r="BZ20" s="12">
        <f t="shared" si="4"/>
        <v>7.3025817474038153</v>
      </c>
      <c r="CB20" s="22">
        <v>37164</v>
      </c>
      <c r="CC20">
        <v>112</v>
      </c>
      <c r="CD20" s="2">
        <v>-31148.756208300591</v>
      </c>
      <c r="CE20" s="2">
        <v>211865.86174201965</v>
      </c>
      <c r="CF20" s="2">
        <v>25810.198764920235</v>
      </c>
      <c r="CG20" s="12">
        <f t="shared" si="5"/>
        <v>14.702111964705832</v>
      </c>
      <c r="CH20" s="12">
        <f t="shared" si="6"/>
        <v>120.68390674556223</v>
      </c>
      <c r="CJ20" s="22">
        <v>37164</v>
      </c>
      <c r="CK20">
        <v>112</v>
      </c>
      <c r="CL20" s="12">
        <v>14.786199043111935</v>
      </c>
      <c r="CN20" s="22">
        <v>37164</v>
      </c>
      <c r="CO20">
        <v>96</v>
      </c>
      <c r="CP20" s="2">
        <v>-27125.208135485649</v>
      </c>
      <c r="CQ20" s="2">
        <v>202711.63979530334</v>
      </c>
      <c r="CR20" s="2">
        <v>20804.834804654121</v>
      </c>
      <c r="CS20" s="12">
        <f t="shared" si="13"/>
        <v>13.381179375232954</v>
      </c>
      <c r="CT20" s="12">
        <f t="shared" si="14"/>
        <v>130.37934879164547</v>
      </c>
      <c r="CV20" s="22">
        <v>37164</v>
      </c>
      <c r="CW20">
        <v>96</v>
      </c>
      <c r="CX20" s="12">
        <v>7.861888091973035</v>
      </c>
      <c r="CZ20" s="11">
        <f ca="1">VLOOKUP($CB20,INDIRECT(VLOOKUP('Sector Charts'!$H$1,'Sector Charts'!$A$159:$B$175,2,FALSE) &amp; "3"),MATCH(CZ$5,$CZ$5:$DF$5,0),FALSE)</f>
        <v>37164</v>
      </c>
      <c r="DA20" s="2">
        <f ca="1">VLOOKUP($CB20,INDIRECT(VLOOKUP('Sector Charts'!$H$1,'Sector Charts'!$A$159:$B$175,2,FALSE) &amp; "3"),MATCH(DA$5,$CZ$5:$DF$5,0),FALSE)</f>
        <v>5</v>
      </c>
      <c r="DB20" s="2">
        <f ca="1">VLOOKUP($CB20,INDIRECT(VLOOKUP('Sector Charts'!$H$1,'Sector Charts'!$A$159:$B$175,2,FALSE) &amp; "3"),MATCH(DB$5,$CZ$5:$DF$5,0),FALSE)</f>
        <v>-744.52103042602539</v>
      </c>
      <c r="DC20" s="2">
        <f ca="1">VLOOKUP($CB20,INDIRECT(VLOOKUP('Sector Charts'!$H$1,'Sector Charts'!$A$159:$B$175,2,FALSE) &amp; "3"),MATCH(DC$5,$CZ$5:$DF$5,0),FALSE)</f>
        <v>17699.26904296875</v>
      </c>
      <c r="DD20" s="2">
        <f ca="1">VLOOKUP($CB20,INDIRECT(VLOOKUP('Sector Charts'!$H$1,'Sector Charts'!$A$159:$B$175,2,FALSE) &amp; "3"),MATCH(DD$5,$CZ$5:$DF$5,0),FALSE)</f>
        <v>730.363037109375</v>
      </c>
      <c r="DE20" s="12">
        <f ca="1">IF(OR(VLOOKUP($CB20,INDIRECT(VLOOKUP('Sector Charts'!$H$1,'Sector Charts'!$A$159:$B$175,2,FALSE) &amp; "3"),MATCH(DE$5,$CZ$5:$DF$5,0),FALSE)&gt;DE$1,VLOOKUP($CB20,INDIRECT(VLOOKUP('Sector Charts'!$H$1,'Sector Charts'!$A$159:$B$175,2,FALSE) &amp; "3"),MATCH(DE$5,$CZ$5:$DF$5,0),FALSE)&lt;DE$2),NA(),VLOOKUP($CB20,INDIRECT(VLOOKUP('Sector Charts'!$H$1,'Sector Charts'!$A$159:$B$175,2,FALSE) &amp; "3"),MATCH(DE$5,$CZ$5:$DF$5,0),FALSE))</f>
        <v>4.2065072213916963</v>
      </c>
      <c r="DF20" s="12">
        <f ca="1">IF(OR(VLOOKUP($CB20,INDIRECT(VLOOKUP('Sector Charts'!$H$1,'Sector Charts'!$A$159:$B$175,2,FALSE) &amp; "3"),MATCH(DF$5,$CZ$5:$DF$5,0),FALSE)&gt;DF$1,VLOOKUP($CB20,INDIRECT(VLOOKUP('Sector Charts'!$H$1,'Sector Charts'!$A$159:$B$175,2,FALSE) &amp; "3"),MATCH(DF$5,$CZ$5:$DF$5,0),FALSE)&lt;DF$2),NA(),VLOOKUP($CB20,INDIRECT(VLOOKUP('Sector Charts'!$H$1,'Sector Charts'!$A$159:$B$175,2,FALSE) &amp; "3"),MATCH(DF$5,$CZ$5:$DF$5,0),FALSE))</f>
        <v>101.93848710809419</v>
      </c>
      <c r="DH20" s="11">
        <f ca="1">VLOOKUP($CB20,INDIRECT(VLOOKUP('Sector Charts'!$H$1,'Sector Charts'!$A$159:$B$175,2,FALSE) &amp; "3"),MATCH(DH$5,$CZ$5:$DF$5,0),FALSE)</f>
        <v>37164</v>
      </c>
      <c r="DI20" s="2">
        <f ca="1">VLOOKUP($CB20,INDIRECT(VLOOKUP('Sector Charts'!$H$1,'Sector Charts'!$A$159:$B$175,2,FALSE) &amp; "3"),9,FALSE)</f>
        <v>5</v>
      </c>
      <c r="DJ20" s="12">
        <f ca="1">IF(OR(VLOOKUP($CB20,INDIRECT(VLOOKUP('Sector Charts'!$H$1,'Sector Charts'!$A$159:$B$175,2,FALSE) &amp; "3"),10,FALSE)&gt;DJ$1,VLOOKUP($CB20,INDIRECT(VLOOKUP('Sector Charts'!$H$1,'Sector Charts'!$A$159:$B$175,2,FALSE) &amp; "3"),10,FALSE)&lt;DJ$2),NA(),VLOOKUP($CB20,INDIRECT(VLOOKUP('Sector Charts'!$H$1,'Sector Charts'!$A$159:$B$175,2,FALSE) &amp; "3"),10,FALSE))</f>
        <v>-28.426098616326634</v>
      </c>
      <c r="DM20" s="22">
        <v>37164</v>
      </c>
      <c r="DN20">
        <v>111</v>
      </c>
      <c r="DO20" s="12">
        <v>-22.064056177050727</v>
      </c>
      <c r="DP20" s="12">
        <v>20.943227264648456</v>
      </c>
      <c r="DR20" s="22">
        <v>37164</v>
      </c>
      <c r="DS20" s="82">
        <v>103</v>
      </c>
      <c r="DT20" s="83">
        <v>-26.057521754230383</v>
      </c>
      <c r="DU20" s="83">
        <v>0.62058872722476899</v>
      </c>
      <c r="DV20" s="83">
        <v>-3.6610622634575485</v>
      </c>
      <c r="DW20" s="83">
        <v>-0.56442963825023007</v>
      </c>
      <c r="DX20" s="83" t="e">
        <f>VLOOKUP(DR20,'EquityMetrics ADJ'!$DU$5:$DX$31,3,0)</f>
        <v>#N/A</v>
      </c>
      <c r="DY20" s="83"/>
      <c r="DZ20" s="139">
        <v>37164</v>
      </c>
      <c r="EA20" s="85">
        <v>89</v>
      </c>
      <c r="EB20" s="83">
        <v>-28.29296025121657</v>
      </c>
      <c r="EC20" s="83">
        <v>1.855767734425573</v>
      </c>
      <c r="ED20" s="83">
        <v>-3.0383397689713099</v>
      </c>
      <c r="EE20" s="83">
        <v>0.14652886416257616</v>
      </c>
      <c r="EF20" s="53" t="e">
        <f>VLOOKUP($DZ20,'EquityMetrics ADJ'!$EH$4:$EK$31,3,0)</f>
        <v>#N/A</v>
      </c>
      <c r="EG20" s="53"/>
      <c r="EH20" s="139">
        <v>37164</v>
      </c>
      <c r="EI20" s="82">
        <v>17</v>
      </c>
      <c r="EJ20" s="83">
        <v>-16.800408077927177</v>
      </c>
      <c r="EK20" s="83">
        <v>16.894328495813362</v>
      </c>
      <c r="EL20" s="83">
        <v>-42.275912519179158</v>
      </c>
      <c r="EM20" s="83">
        <v>-52.73987820667034</v>
      </c>
      <c r="EO20" s="11">
        <v>37164</v>
      </c>
      <c r="EP20" s="2">
        <v>191</v>
      </c>
      <c r="EQ20" s="2">
        <v>244913.45883178711</v>
      </c>
      <c r="ER20" s="2">
        <v>49381.848852097988</v>
      </c>
      <c r="ES20" s="2">
        <v>21998.717392921448</v>
      </c>
      <c r="ET20" s="12">
        <v>4.9595846353448545</v>
      </c>
      <c r="EU20" s="12">
        <v>2.244760363528632</v>
      </c>
      <c r="EV20" s="12" t="e">
        <f>VLOOKUP($EO20,'EquityMetrics ADJ'!$X$5:$AD$27,6,0)</f>
        <v>#N/A</v>
      </c>
      <c r="EW20" s="12" t="e">
        <f>VLOOKUP($EO20,'EquityMetrics ADJ'!$X$5:$AD$27,7,0)</f>
        <v>#N/A</v>
      </c>
      <c r="EY20" s="11">
        <v>37164</v>
      </c>
      <c r="EZ20" s="2">
        <v>27</v>
      </c>
      <c r="FA20" s="2">
        <v>19897.711853027344</v>
      </c>
      <c r="FB20" s="2">
        <v>11093.146974563599</v>
      </c>
      <c r="FC20" s="2">
        <v>2002.2870020866394</v>
      </c>
      <c r="FD20" s="12">
        <v>1.7936940616267383</v>
      </c>
      <c r="FE20" s="12">
        <v>5.5402382190980211</v>
      </c>
      <c r="FF20" s="12"/>
      <c r="FG20" s="11">
        <v>37164</v>
      </c>
      <c r="FH20" s="2">
        <v>169</v>
      </c>
      <c r="FI20" s="2">
        <v>215975.24082946777</v>
      </c>
      <c r="FJ20" s="2">
        <v>43492.570776879787</v>
      </c>
      <c r="FK20" s="2">
        <v>19275.39241027832</v>
      </c>
      <c r="FL20" s="12">
        <v>4.9657961571744575</v>
      </c>
      <c r="FM20" s="12">
        <v>2.2563779689220755</v>
      </c>
      <c r="FN20" s="12"/>
      <c r="FO20" s="11">
        <v>37164</v>
      </c>
      <c r="FP20" s="2">
        <v>49</v>
      </c>
      <c r="FQ20" s="2">
        <v>48835.92985534668</v>
      </c>
      <c r="FR20" s="2">
        <v>16982.425049781799</v>
      </c>
      <c r="FS20" s="2">
        <v>4725.6119847297668</v>
      </c>
      <c r="FT20" s="12">
        <v>2.875674687931224</v>
      </c>
      <c r="FU20" s="12">
        <v>3.5936985737843932</v>
      </c>
      <c r="FW20" s="22">
        <v>37164</v>
      </c>
      <c r="FX20">
        <v>3</v>
      </c>
      <c r="FY20" s="2">
        <v>7707.7119674682617</v>
      </c>
      <c r="FZ20" s="2">
        <v>26861.090713500977</v>
      </c>
      <c r="GA20" s="10">
        <v>0.28694709569608784</v>
      </c>
      <c r="GC20" s="22">
        <v>37164</v>
      </c>
      <c r="GD20">
        <v>2</v>
      </c>
      <c r="GE20" s="2">
        <v>18919.800674438477</v>
      </c>
      <c r="GF20" s="2">
        <v>861.32400512695313</v>
      </c>
      <c r="GG20" s="10">
        <v>21.965950747709428</v>
      </c>
      <c r="GI20" s="22">
        <v>37164</v>
      </c>
      <c r="GJ20">
        <v>169</v>
      </c>
      <c r="GK20" s="2">
        <v>215975.24082946777</v>
      </c>
      <c r="GL20" s="2">
        <v>43492.570776879787</v>
      </c>
      <c r="GM20" s="2">
        <v>19275.39241027832</v>
      </c>
      <c r="GN20" s="12">
        <v>4.9657961571744575</v>
      </c>
      <c r="GO20" s="12">
        <v>2.2563779689220755</v>
      </c>
      <c r="GP20" s="12" t="e">
        <f>VLOOKUP($GI20,'EquityMetrics ADJ'!$AF$4:$AK$28,6,0)</f>
        <v>#N/A</v>
      </c>
      <c r="GQ20" s="12" t="e">
        <f>VLOOKUP($GI20,'EquityMetrics ADJ'!$AF$4:$AL$28,7,0)</f>
        <v>#N/A</v>
      </c>
      <c r="GS20" s="22">
        <v>40543</v>
      </c>
      <c r="GT20">
        <v>442</v>
      </c>
      <c r="GU20" s="2">
        <v>1685.9515897780657</v>
      </c>
      <c r="GW20" s="22">
        <v>40543</v>
      </c>
      <c r="GX20">
        <v>452</v>
      </c>
      <c r="GY20" s="2">
        <v>2699.7133483141661</v>
      </c>
      <c r="GZ20" s="2">
        <v>-42212.488527740352</v>
      </c>
      <c r="HA20" s="13">
        <f t="shared" si="11"/>
        <v>44912.201876054518</v>
      </c>
      <c r="HB20" s="13">
        <f t="shared" ref="HB20:HC20" si="28">SUM(GZ17:GZ20)</f>
        <v>-138840.47408193978</v>
      </c>
      <c r="HC20" s="13">
        <f t="shared" si="28"/>
        <v>143977.36556287366</v>
      </c>
      <c r="HD20" s="212">
        <f t="shared" si="16"/>
        <v>0.96432153442416868</v>
      </c>
      <c r="HF20" s="22">
        <v>36891</v>
      </c>
      <c r="HG20">
        <v>125</v>
      </c>
      <c r="HH20" s="2">
        <v>173848.02890777588</v>
      </c>
      <c r="HI20" s="2">
        <v>334974.53817749023</v>
      </c>
      <c r="HJ20" s="213">
        <v>0.51898878599441622</v>
      </c>
      <c r="HL20" s="22">
        <v>37164</v>
      </c>
      <c r="HM20">
        <v>17</v>
      </c>
      <c r="HN20" s="2">
        <v>8960.9929656982422</v>
      </c>
      <c r="HO20" s="2">
        <v>20660.236083984375</v>
      </c>
      <c r="HP20" s="10">
        <v>0.43373139248126608</v>
      </c>
      <c r="HR20" s="22">
        <v>36891</v>
      </c>
      <c r="HS20">
        <v>105</v>
      </c>
      <c r="HT20" s="2">
        <v>164478.74194335938</v>
      </c>
      <c r="HU20" s="2">
        <v>314858.42723083496</v>
      </c>
      <c r="HV20" s="10">
        <v>0.52238951769511832</v>
      </c>
    </row>
    <row r="21" spans="1:230">
      <c r="A21" t="s">
        <v>73</v>
      </c>
      <c r="B21">
        <v>6</v>
      </c>
      <c r="C21" s="12">
        <v>4.1128669679037877</v>
      </c>
      <c r="D21" s="166">
        <v>220</v>
      </c>
      <c r="E21" s="11">
        <v>37256</v>
      </c>
      <c r="F21" s="2">
        <v>218</v>
      </c>
      <c r="G21" s="2">
        <v>262084.03561401367</v>
      </c>
      <c r="H21" s="2">
        <v>63925.423691153526</v>
      </c>
      <c r="I21" s="2">
        <v>23493.343436717987</v>
      </c>
      <c r="J21" s="12">
        <v>4.0998404152975967</v>
      </c>
      <c r="K21" s="12">
        <v>2.7210015408553483</v>
      </c>
      <c r="L21" s="96">
        <v>4.0760786323655704</v>
      </c>
      <c r="M21" s="12">
        <v>2.7039131515106147</v>
      </c>
      <c r="P21" s="12">
        <f t="shared" si="7"/>
        <v>4.0998404152975967</v>
      </c>
      <c r="Q21" s="12">
        <f t="shared" si="7"/>
        <v>2.7210015408553483</v>
      </c>
      <c r="U21" s="14">
        <v>37256</v>
      </c>
      <c r="V21" s="2">
        <v>620.72440599828053</v>
      </c>
      <c r="W21" s="2">
        <f t="shared" si="0"/>
        <v>151.40208962334057</v>
      </c>
      <c r="Y21" s="11">
        <f ca="1">VLOOKUP($E21,INDIRECT(VLOOKUP('Sector Charts'!$H$1,'Sector Charts'!$A$159:$B$175,2,FALSE) &amp; "1"),MATCH(Y$5,$Y$5:$AG$5,0),FALSE)</f>
        <v>37256</v>
      </c>
      <c r="Z21" s="2">
        <f ca="1">VLOOKUP($E21,INDIRECT(VLOOKUP('Sector Charts'!$H$1,'Sector Charts'!$A$159:$B$175,2,FALSE) &amp; "1"),MATCH(Z$5,$Y$5:$AG$5,0),FALSE)</f>
        <v>5</v>
      </c>
      <c r="AA21" s="2">
        <f ca="1">VLOOKUP($E21,INDIRECT(VLOOKUP('Sector Charts'!$H$1,'Sector Charts'!$A$159:$B$175,2,FALSE) &amp; "1"),MATCH(AA$5,$Y$5:$AG$5,0),FALSE)</f>
        <v>-584.91592407226563</v>
      </c>
      <c r="AB21" s="2">
        <f ca="1">VLOOKUP($E21,INDIRECT(VLOOKUP('Sector Charts'!$H$1,'Sector Charts'!$A$159:$B$175,2,FALSE) &amp; "1"),MATCH(AB$5,$Y$5:$AG$5,0),FALSE)</f>
        <v>1028.8989944458008</v>
      </c>
      <c r="AC21" s="2">
        <f ca="1">VLOOKUP($E21,INDIRECT(VLOOKUP('Sector Charts'!$H$1,'Sector Charts'!$A$159:$B$175,2,FALSE) &amp; "1"),MATCH(AC$5,$Y$5:$AG$5,0),FALSE)</f>
        <v>442.91999053955078</v>
      </c>
      <c r="AD21" s="12" t="e">
        <f ca="1">IF(OR(VLOOKUP($E21,INDIRECT(VLOOKUP('Sector Charts'!$H$1,'Sector Charts'!$A$159:$B$175,2,FALSE) &amp; "1"),MATCH(AD$5,$Y$5:$AI$5,0),FALSE)&gt;AD$1,VLOOKUP($E21,INDIRECT(VLOOKUP('Sector Charts'!$H$1,'Sector Charts'!$A$159:$B$175,2,FALSE) &amp; "1"),MATCH(AD$5,$Y$5:$AI$5,0),FALSE)&lt;AD$2),NA(),VLOOKUP($E21,INDIRECT(VLOOKUP('Sector Charts'!$H$1,'Sector Charts'!$A$159:$B$175,2,FALSE) &amp; "1"),MATCH(AD$5,$Y$5:$AI$5,0),FALSE))</f>
        <v>#N/A</v>
      </c>
      <c r="AE21" s="12">
        <f ca="1">IF(OR(VLOOKUP($E21,INDIRECT(VLOOKUP('Sector Charts'!$H$1,'Sector Charts'!$A$159:$B$175,2,FALSE) &amp; "1"),MATCH(AE$5,$Y$5:$AI$5,0),FALSE)&gt;AE$1,VLOOKUP($E21,INDIRECT(VLOOKUP('Sector Charts'!$H$1,'Sector Charts'!$A$159:$B$175,2,FALSE) &amp; "1"),MATCH(AE$5,$Y$5:$AI$5,0),FALSE)&lt;AE$2),NA(),VLOOKUP($E21,INDIRECT(VLOOKUP('Sector Charts'!$H$1,'Sector Charts'!$A$159:$B$175,2,FALSE) &amp; "1"),MATCH(AE$5,$Y$5:$AI$5,0),FALSE))</f>
        <v>2.3229906448621329</v>
      </c>
      <c r="AF21" s="2">
        <f ca="1">VLOOKUP($E21,INDIRECT(VLOOKUP('Sector Charts'!$H$1,'Sector Charts'!$A$159:$B$175,2,FALSE) &amp; "1"),MATCH(AF$5,$Y$5:$AG$5,0),FALSE)</f>
        <v>542.72096133559933</v>
      </c>
      <c r="AG21" s="2">
        <f ca="1">IF(VLOOKUP($E21,INDIRECT(VLOOKUP('Sector Charts'!$H$1,'Sector Charts'!$A$159:$B$175,2,FALSE) &amp; "1"),MATCH(AG$5,$Y$5:$AI$5,0),FALSE)="",NA(),VLOOKUP($E21,INDIRECT(VLOOKUP('Sector Charts'!$H$1,'Sector Charts'!$A$159:$B$175,2,FALSE) &amp; "1"),MATCH(AG$5,$Y$5:$AG$5,0),FALSE))</f>
        <v>-954.67575492758544</v>
      </c>
      <c r="AH21" s="12" t="e">
        <f ca="1">IF(OR(VLOOKUP($E21,INDIRECT(VLOOKUP('Sector Charts'!$H$1,'Sector Charts'!$A$159:$B$175,2,FALSE) &amp; "1"),MATCH(AH$5,$Y$5:$AI$5,0),FALSE)&gt;AH$1,VLOOKUP($E21,INDIRECT(VLOOKUP('Sector Charts'!$H$1,'Sector Charts'!$A$159:$B$175,2,FALSE) &amp; "1"),MATCH(AH$5,$Y$5:$AI$5,0),FALSE)&lt;AH$2,VLOOKUP($E21,INDIRECT(VLOOKUP('Sector Charts'!$H$1,'Sector Charts'!$A$159:$B$175,2,FALSE) &amp; "1"),MATCH(AH$5,$Y$5:$AI$5,0),FALSE)=""),NA(),VLOOKUP($E21,INDIRECT(VLOOKUP('Sector Charts'!$H$1,'Sector Charts'!$A$159:$B$175,2,FALSE) &amp; "1"),MATCH(AH$5,$Y$5:$AI$5,0),FALSE))</f>
        <v>#N/A</v>
      </c>
      <c r="AI21" s="12" t="e">
        <f ca="1">IF(OR(VLOOKUP($E21,INDIRECT(VLOOKUP('Sector Charts'!$H$1,'Sector Charts'!$A$159:$B$175,2,FALSE) &amp; "1"),MATCH(AI$5,$Y$5:$AI$5,0),FALSE)&gt;AI$1,VLOOKUP($E21,INDIRECT(VLOOKUP('Sector Charts'!$H$1,'Sector Charts'!$A$159:$B$175,2,FALSE) &amp; "1"),MATCH(AI$5,$Y$5:$AI$5,0),FALSE)&lt;AI$2,VLOOKUP($E21,INDIRECT(VLOOKUP('Sector Charts'!$H$1,'Sector Charts'!$A$159:$B$175,2,FALSE) &amp; "1"),MATCH(AI$5,$Y$5:$AI$5,0),FALSE)=""),NA(),VLOOKUP($E21,INDIRECT(VLOOKUP('Sector Charts'!$H$1,'Sector Charts'!$A$159:$B$175,2,FALSE) &amp; "1"),MATCH(AI$5,$Y$5:$AI$5,0),FALSE))</f>
        <v>#N/A</v>
      </c>
      <c r="AK21" s="82">
        <v>119</v>
      </c>
      <c r="AL21" s="83">
        <v>-12.63212278361091</v>
      </c>
      <c r="AM21" s="83">
        <v>0.81171146634884117</v>
      </c>
      <c r="AN21" s="83">
        <v>-4.4796668529976653</v>
      </c>
      <c r="AO21" s="83">
        <v>-2.9530793632733698</v>
      </c>
      <c r="AP21" s="83"/>
      <c r="AQ21" s="48"/>
      <c r="AR21" s="83">
        <v>23.188817692956121</v>
      </c>
      <c r="AS21" s="83"/>
      <c r="AT21" s="83">
        <v>-3.5312961672666128</v>
      </c>
      <c r="AU21" s="83">
        <v>-0.58642709242809898</v>
      </c>
      <c r="AV21" s="83">
        <v>5.0222087795326997</v>
      </c>
      <c r="AW21" s="83">
        <v>5.4819120841048896</v>
      </c>
      <c r="AY21" s="14">
        <v>37256</v>
      </c>
      <c r="AZ21" s="2">
        <v>119</v>
      </c>
      <c r="BA21" s="2">
        <v>184983.9107131958</v>
      </c>
      <c r="BB21" s="2">
        <v>19887.17889193818</v>
      </c>
      <c r="BC21" s="2">
        <v>20257.859963223338</v>
      </c>
      <c r="BD21" s="12">
        <f t="shared" si="8"/>
        <v>10.951146986308279</v>
      </c>
      <c r="BE21" s="12">
        <f t="shared" si="9"/>
        <v>101.86391983146198</v>
      </c>
      <c r="BF21" s="12">
        <f t="shared" si="10"/>
        <v>10.75076141231105</v>
      </c>
      <c r="BH21" s="22">
        <v>37256</v>
      </c>
      <c r="BI21">
        <v>119</v>
      </c>
      <c r="BJ21" s="12">
        <v>-17.269601916795484</v>
      </c>
      <c r="BL21" s="22">
        <v>37894</v>
      </c>
      <c r="BM21">
        <v>48</v>
      </c>
      <c r="BN21" s="2">
        <v>22038.257309168577</v>
      </c>
      <c r="BO21" s="2">
        <v>12165.780706711113</v>
      </c>
      <c r="BP21" s="2">
        <v>7134.5210058689117</v>
      </c>
      <c r="BQ21" s="2">
        <v>78092.478935241699</v>
      </c>
      <c r="BR21" s="12">
        <f t="shared" si="12"/>
        <v>55.203006916748286</v>
      </c>
      <c r="BS21" s="12">
        <f t="shared" si="18"/>
        <v>15.578684237696699</v>
      </c>
      <c r="BT21" s="12">
        <f t="shared" si="19"/>
        <v>9.1359899226469992</v>
      </c>
      <c r="BV21" s="22">
        <v>37256</v>
      </c>
      <c r="BW21">
        <v>126</v>
      </c>
      <c r="BX21" s="2">
        <v>181330.95162200928</v>
      </c>
      <c r="BY21" s="2">
        <v>11661.031407833099</v>
      </c>
      <c r="BZ21" s="12">
        <f t="shared" si="4"/>
        <v>6.4308003148524406</v>
      </c>
      <c r="CB21" s="22">
        <v>37256</v>
      </c>
      <c r="CC21">
        <v>111</v>
      </c>
      <c r="CD21" s="2">
        <v>-26302.462763607502</v>
      </c>
      <c r="CE21" s="2">
        <v>211326.75889205933</v>
      </c>
      <c r="CF21" s="2">
        <v>26020.880682229996</v>
      </c>
      <c r="CG21" s="12">
        <f t="shared" si="5"/>
        <v>12.446347495937404</v>
      </c>
      <c r="CH21" s="12">
        <f t="shared" si="6"/>
        <v>101.08213893609606</v>
      </c>
      <c r="CJ21" s="22">
        <v>37256</v>
      </c>
      <c r="CK21">
        <v>111</v>
      </c>
      <c r="CL21" s="12">
        <v>-4.9571116143244502</v>
      </c>
      <c r="CN21" s="22">
        <v>37256</v>
      </c>
      <c r="CO21">
        <v>95</v>
      </c>
      <c r="CP21" s="2">
        <v>-21839.232763111591</v>
      </c>
      <c r="CQ21" s="2">
        <v>202985.90480422974</v>
      </c>
      <c r="CR21" s="2">
        <v>21493.280725717545</v>
      </c>
      <c r="CS21" s="12">
        <f t="shared" si="13"/>
        <v>10.758989785115618</v>
      </c>
      <c r="CT21" s="12">
        <f t="shared" si="14"/>
        <v>101.60958227740497</v>
      </c>
      <c r="CV21" s="22">
        <v>37256</v>
      </c>
      <c r="CW21">
        <v>95</v>
      </c>
      <c r="CX21" s="12">
        <v>-13.923017014245298</v>
      </c>
      <c r="CZ21" s="11">
        <f ca="1">VLOOKUP($CB21,INDIRECT(VLOOKUP('Sector Charts'!$H$1,'Sector Charts'!$A$159:$B$175,2,FALSE) &amp; "3"),MATCH(CZ$5,$CZ$5:$DF$5,0),FALSE)</f>
        <v>37256</v>
      </c>
      <c r="DA21" s="2">
        <f ca="1">VLOOKUP($CB21,INDIRECT(VLOOKUP('Sector Charts'!$H$1,'Sector Charts'!$A$159:$B$175,2,FALSE) &amp; "3"),MATCH(DA$5,$CZ$5:$DF$5,0),FALSE)</f>
        <v>5</v>
      </c>
      <c r="DB21" s="2">
        <f ca="1">VLOOKUP($CB21,INDIRECT(VLOOKUP('Sector Charts'!$H$1,'Sector Charts'!$A$159:$B$175,2,FALSE) &amp; "3"),MATCH(DB$5,$CZ$5:$DF$5,0),FALSE)</f>
        <v>-681.75299072265625</v>
      </c>
      <c r="DC21" s="2">
        <f ca="1">VLOOKUP($CB21,INDIRECT(VLOOKUP('Sector Charts'!$H$1,'Sector Charts'!$A$159:$B$175,2,FALSE) &amp; "3"),MATCH(DC$5,$CZ$5:$DF$5,0),FALSE)</f>
        <v>17436.598266601563</v>
      </c>
      <c r="DD21" s="2">
        <f ca="1">VLOOKUP($CB21,INDIRECT(VLOOKUP('Sector Charts'!$H$1,'Sector Charts'!$A$159:$B$175,2,FALSE) &amp; "3"),MATCH(DD$5,$CZ$5:$DF$5,0),FALSE)</f>
        <v>919.29599761962891</v>
      </c>
      <c r="DE21" s="12">
        <f ca="1">IF(OR(VLOOKUP($CB21,INDIRECT(VLOOKUP('Sector Charts'!$H$1,'Sector Charts'!$A$159:$B$175,2,FALSE) &amp; "3"),MATCH(DE$5,$CZ$5:$DF$5,0),FALSE)&gt;DE$1,VLOOKUP($CB21,INDIRECT(VLOOKUP('Sector Charts'!$H$1,'Sector Charts'!$A$159:$B$175,2,FALSE) &amp; "3"),MATCH(DE$5,$CZ$5:$DF$5,0),FALSE)&lt;DE$2),NA(),VLOOKUP($CB21,INDIRECT(VLOOKUP('Sector Charts'!$H$1,'Sector Charts'!$A$159:$B$175,2,FALSE) &amp; "3"),MATCH(DE$5,$CZ$5:$DF$5,0),FALSE))</f>
        <v>3.9098967602442309</v>
      </c>
      <c r="DF21" s="12">
        <f ca="1">IF(OR(VLOOKUP($CB21,INDIRECT(VLOOKUP('Sector Charts'!$H$1,'Sector Charts'!$A$159:$B$175,2,FALSE) &amp; "3"),MATCH(DF$5,$CZ$5:$DF$5,0),FALSE)&gt;DF$1,VLOOKUP($CB21,INDIRECT(VLOOKUP('Sector Charts'!$H$1,'Sector Charts'!$A$159:$B$175,2,FALSE) &amp; "3"),MATCH(DF$5,$CZ$5:$DF$5,0),FALSE)&lt;DF$2),NA(),VLOOKUP($CB21,INDIRECT(VLOOKUP('Sector Charts'!$H$1,'Sector Charts'!$A$159:$B$175,2,FALSE) &amp; "3"),MATCH(DF$5,$CZ$5:$DF$5,0),FALSE))</f>
        <v>74.160334918018506</v>
      </c>
      <c r="DH21" s="11">
        <f ca="1">VLOOKUP($CB21,INDIRECT(VLOOKUP('Sector Charts'!$H$1,'Sector Charts'!$A$159:$B$175,2,FALSE) &amp; "3"),MATCH(DH$5,$CZ$5:$DF$5,0),FALSE)</f>
        <v>37256</v>
      </c>
      <c r="DI21" s="2">
        <f ca="1">VLOOKUP($CB21,INDIRECT(VLOOKUP('Sector Charts'!$H$1,'Sector Charts'!$A$159:$B$175,2,FALSE) &amp; "3"),9,FALSE)</f>
        <v>5</v>
      </c>
      <c r="DJ21" s="12">
        <f ca="1">IF(OR(VLOOKUP($CB21,INDIRECT(VLOOKUP('Sector Charts'!$H$1,'Sector Charts'!$A$159:$B$175,2,FALSE) &amp; "3"),10,FALSE)&gt;DJ$1,VLOOKUP($CB21,INDIRECT(VLOOKUP('Sector Charts'!$H$1,'Sector Charts'!$A$159:$B$175,2,FALSE) &amp; "3"),10,FALSE)&lt;DJ$2),NA(),VLOOKUP($CB21,INDIRECT(VLOOKUP('Sector Charts'!$H$1,'Sector Charts'!$A$159:$B$175,2,FALSE) &amp; "3"),10,FALSE))</f>
        <v>-27.330995194880703</v>
      </c>
      <c r="DM21" s="22">
        <v>37256</v>
      </c>
      <c r="DN21">
        <v>113</v>
      </c>
      <c r="DO21" s="12">
        <v>-16.022387127127359</v>
      </c>
      <c r="DP21" s="12">
        <v>0.68150269648885597</v>
      </c>
      <c r="DR21" s="22">
        <v>37256</v>
      </c>
      <c r="DS21" s="82">
        <v>101</v>
      </c>
      <c r="DT21" s="83">
        <v>-2.2276105230940146</v>
      </c>
      <c r="DU21" s="83">
        <v>-0.53325591808430772</v>
      </c>
      <c r="DV21" s="83">
        <v>-0.55104835971497845</v>
      </c>
      <c r="DW21" s="83">
        <v>0.79604487912916522</v>
      </c>
      <c r="DX21" s="83" t="e">
        <f>VLOOKUP(DR21,'EquityMetrics ADJ'!$DU$5:$DX$31,3,0)</f>
        <v>#N/A</v>
      </c>
      <c r="DY21" s="83"/>
      <c r="DZ21" s="139">
        <v>37256</v>
      </c>
      <c r="EA21" s="85">
        <v>88</v>
      </c>
      <c r="EB21" s="83">
        <v>3.8103595179591832</v>
      </c>
      <c r="EC21" s="83">
        <v>-9.8871082503093621E-2</v>
      </c>
      <c r="ED21" s="83">
        <v>0.27279992599786862</v>
      </c>
      <c r="EE21" s="83">
        <v>1.3293441000363337</v>
      </c>
      <c r="EF21" s="53" t="e">
        <f>VLOOKUP($DZ21,'EquityMetrics ADJ'!$EH$4:$EK$31,3,0)</f>
        <v>#N/A</v>
      </c>
      <c r="EG21" s="53"/>
      <c r="EH21" s="139">
        <v>37256</v>
      </c>
      <c r="EI21" s="82">
        <v>17</v>
      </c>
      <c r="EJ21" s="83">
        <v>-50.567924780298412</v>
      </c>
      <c r="EK21" s="83">
        <v>23.006609122636235</v>
      </c>
      <c r="EL21" s="83">
        <v>-57.596946203635355</v>
      </c>
      <c r="EM21" s="83">
        <v>-63.688054469930435</v>
      </c>
      <c r="EO21" s="11">
        <v>37256</v>
      </c>
      <c r="EP21" s="2">
        <v>190</v>
      </c>
      <c r="EQ21" s="2">
        <v>242103.80365753174</v>
      </c>
      <c r="ER21" s="2">
        <v>53418.650705695152</v>
      </c>
      <c r="ES21" s="2">
        <v>21426.156435012817</v>
      </c>
      <c r="ET21" s="12">
        <v>4.5321961610632782</v>
      </c>
      <c r="EU21" s="12">
        <v>2.493151343672769</v>
      </c>
      <c r="EV21" s="12" t="e">
        <f>VLOOKUP($EO21,'EquityMetrics ADJ'!$X$5:$AD$27,6,0)</f>
        <v>#N/A</v>
      </c>
      <c r="EW21" s="12" t="e">
        <f>VLOOKUP($EO21,'EquityMetrics ADJ'!$X$5:$AD$27,7,0)</f>
        <v>#N/A</v>
      </c>
      <c r="EY21" s="11">
        <v>37256</v>
      </c>
      <c r="EZ21" s="2">
        <v>27</v>
      </c>
      <c r="FA21" s="2">
        <v>19349.540000915527</v>
      </c>
      <c r="FB21" s="2">
        <v>10443.294984817505</v>
      </c>
      <c r="FC21" s="2">
        <v>2010.1920027732849</v>
      </c>
      <c r="FD21" s="12">
        <v>1.8528194433888874</v>
      </c>
      <c r="FE21" s="12">
        <v>5.1951728841870874</v>
      </c>
      <c r="FF21" s="12"/>
      <c r="FG21" s="11">
        <v>37256</v>
      </c>
      <c r="FH21" s="2">
        <v>168</v>
      </c>
      <c r="FI21" s="2">
        <v>213747.10074615479</v>
      </c>
      <c r="FJ21" s="2">
        <v>47175.991715788841</v>
      </c>
      <c r="FK21" s="2">
        <v>18807.817415237427</v>
      </c>
      <c r="FL21" s="12">
        <v>4.5308448847004943</v>
      </c>
      <c r="FM21" s="12">
        <v>2.5083182526840422</v>
      </c>
      <c r="FN21" s="12"/>
      <c r="FO21" s="11">
        <v>37256</v>
      </c>
      <c r="FP21" s="2">
        <v>49</v>
      </c>
      <c r="FQ21" s="2">
        <v>47706.24291229248</v>
      </c>
      <c r="FR21" s="2">
        <v>16685.953974723816</v>
      </c>
      <c r="FS21" s="2">
        <v>4628.5310225486755</v>
      </c>
      <c r="FT21" s="12">
        <v>2.8590659535893939</v>
      </c>
      <c r="FU21" s="12">
        <v>3.6050215270104826</v>
      </c>
      <c r="FW21" s="22">
        <v>37256</v>
      </c>
      <c r="FX21">
        <v>4</v>
      </c>
      <c r="FY21" s="2">
        <v>8865.6080551147461</v>
      </c>
      <c r="FZ21" s="2">
        <v>28906.24235534668</v>
      </c>
      <c r="GA21" s="10">
        <v>0.3067021976128595</v>
      </c>
      <c r="GC21" s="22">
        <v>37256</v>
      </c>
      <c r="GD21">
        <v>3</v>
      </c>
      <c r="GE21" s="2">
        <v>20281.70329284668</v>
      </c>
      <c r="GF21" s="2">
        <v>1058.1699829101563</v>
      </c>
      <c r="GG21" s="10">
        <v>19.166772466053494</v>
      </c>
      <c r="GI21" s="22">
        <v>37256</v>
      </c>
      <c r="GJ21">
        <v>168</v>
      </c>
      <c r="GK21" s="2">
        <v>213747.10074615479</v>
      </c>
      <c r="GL21" s="2">
        <v>47175.991715788841</v>
      </c>
      <c r="GM21" s="2">
        <v>18807.817415237427</v>
      </c>
      <c r="GN21" s="12">
        <v>4.5308448847004943</v>
      </c>
      <c r="GO21" s="12">
        <v>2.5083182526840422</v>
      </c>
      <c r="GP21" s="12" t="e">
        <f>VLOOKUP($GI21,'EquityMetrics ADJ'!$AF$4:$AK$28,6,0)</f>
        <v>#N/A</v>
      </c>
      <c r="GQ21" s="12" t="e">
        <f>VLOOKUP($GI21,'EquityMetrics ADJ'!$AF$4:$AL$28,7,0)</f>
        <v>#N/A</v>
      </c>
      <c r="GS21" s="22">
        <v>40633</v>
      </c>
      <c r="GT21">
        <v>462</v>
      </c>
      <c r="GU21" s="2">
        <v>-10913.869242951274</v>
      </c>
      <c r="GW21" s="22">
        <v>40633</v>
      </c>
      <c r="GX21">
        <v>463</v>
      </c>
      <c r="GY21" s="2">
        <v>-10461.351835295558</v>
      </c>
      <c r="GZ21" s="2">
        <v>-34404.892069780733</v>
      </c>
      <c r="HA21" s="13">
        <f t="shared" si="11"/>
        <v>23943.540234485175</v>
      </c>
      <c r="HB21" s="13">
        <f t="shared" ref="HB21:HC21" si="29">SUM(GZ18:GZ21)</f>
        <v>-146994.86508253613</v>
      </c>
      <c r="HC21" s="13">
        <f t="shared" si="29"/>
        <v>144470.39997211494</v>
      </c>
      <c r="HD21" s="212">
        <f t="shared" si="16"/>
        <v>1.0174739262223158</v>
      </c>
      <c r="HF21" s="22">
        <v>36981</v>
      </c>
      <c r="HG21">
        <v>124</v>
      </c>
      <c r="HH21" s="2">
        <v>168484.07103729248</v>
      </c>
      <c r="HI21" s="2">
        <v>330497.26806640625</v>
      </c>
      <c r="HJ21" s="213">
        <v>0.50978960287030051</v>
      </c>
      <c r="HL21" s="22">
        <v>37256</v>
      </c>
      <c r="HM21">
        <v>17</v>
      </c>
      <c r="HN21" s="2">
        <v>9511.4478454589844</v>
      </c>
      <c r="HO21" s="2">
        <v>21046.609069824219</v>
      </c>
      <c r="HP21" s="10">
        <v>0.45192305391827303</v>
      </c>
      <c r="HR21" s="22">
        <v>36981</v>
      </c>
      <c r="HS21">
        <v>104</v>
      </c>
      <c r="HT21" s="2">
        <v>158787.16410064697</v>
      </c>
      <c r="HU21" s="2">
        <v>307896.79907226563</v>
      </c>
      <c r="HV21" s="10">
        <v>0.51571554033394962</v>
      </c>
    </row>
    <row r="22" spans="1:230">
      <c r="A22" t="s">
        <v>81</v>
      </c>
      <c r="B22">
        <v>23</v>
      </c>
      <c r="C22" s="12">
        <v>4.0167116898076189</v>
      </c>
      <c r="D22" s="166">
        <v>239</v>
      </c>
      <c r="E22" s="11">
        <v>37346</v>
      </c>
      <c r="F22" s="2">
        <v>236</v>
      </c>
      <c r="G22" s="2">
        <v>290777.20976257324</v>
      </c>
      <c r="H22" s="2">
        <v>71382.785455137491</v>
      </c>
      <c r="I22" s="2">
        <v>25352.562387943268</v>
      </c>
      <c r="J22" s="12">
        <v>4.0734920598653339</v>
      </c>
      <c r="K22" s="12">
        <v>2.8156043701951199</v>
      </c>
      <c r="L22" s="96">
        <v>4.055350086357902</v>
      </c>
      <c r="M22" s="12">
        <v>2.7980352300207874</v>
      </c>
      <c r="P22" s="12">
        <f t="shared" si="7"/>
        <v>4.0734920598653339</v>
      </c>
      <c r="Q22" s="12">
        <f t="shared" si="7"/>
        <v>2.8156043701951199</v>
      </c>
      <c r="U22" s="14">
        <v>37346</v>
      </c>
      <c r="V22" s="2">
        <v>518.66215886832038</v>
      </c>
      <c r="W22" s="2">
        <f t="shared" si="0"/>
        <v>127.32617401627313</v>
      </c>
      <c r="Y22" s="11">
        <f ca="1">VLOOKUP($E22,INDIRECT(VLOOKUP('Sector Charts'!$H$1,'Sector Charts'!$A$159:$B$175,2,FALSE) &amp; "1"),MATCH(Y$5,$Y$5:$AG$5,0),FALSE)</f>
        <v>37346</v>
      </c>
      <c r="Z22" s="2">
        <f ca="1">VLOOKUP($E22,INDIRECT(VLOOKUP('Sector Charts'!$H$1,'Sector Charts'!$A$159:$B$175,2,FALSE) &amp; "1"),MATCH(Z$5,$Y$5:$AG$5,0),FALSE)</f>
        <v>5</v>
      </c>
      <c r="AA22" s="2">
        <f ca="1">VLOOKUP($E22,INDIRECT(VLOOKUP('Sector Charts'!$H$1,'Sector Charts'!$A$159:$B$175,2,FALSE) &amp; "1"),MATCH(AA$5,$Y$5:$AG$5,0),FALSE)</f>
        <v>-391.03696060180664</v>
      </c>
      <c r="AB22" s="2">
        <f ca="1">VLOOKUP($E22,INDIRECT(VLOOKUP('Sector Charts'!$H$1,'Sector Charts'!$A$159:$B$175,2,FALSE) &amp; "1"),MATCH(AB$5,$Y$5:$AG$5,0),FALSE)</f>
        <v>973.23398590087891</v>
      </c>
      <c r="AC22" s="2">
        <f ca="1">VLOOKUP($E22,INDIRECT(VLOOKUP('Sector Charts'!$H$1,'Sector Charts'!$A$159:$B$175,2,FALSE) &amp; "1"),MATCH(AC$5,$Y$5:$AG$5,0),FALSE)</f>
        <v>423.65798950195313</v>
      </c>
      <c r="AD22" s="12" t="e">
        <f ca="1">IF(OR(VLOOKUP($E22,INDIRECT(VLOOKUP('Sector Charts'!$H$1,'Sector Charts'!$A$159:$B$175,2,FALSE) &amp; "1"),MATCH(AD$5,$Y$5:$AI$5,0),FALSE)&gt;AD$1,VLOOKUP($E22,INDIRECT(VLOOKUP('Sector Charts'!$H$1,'Sector Charts'!$A$159:$B$175,2,FALSE) &amp; "1"),MATCH(AD$5,$Y$5:$AI$5,0),FALSE)&lt;AD$2),NA(),VLOOKUP($E22,INDIRECT(VLOOKUP('Sector Charts'!$H$1,'Sector Charts'!$A$159:$B$175,2,FALSE) &amp; "1"),MATCH(AD$5,$Y$5:$AI$5,0),FALSE))</f>
        <v>#N/A</v>
      </c>
      <c r="AE22" s="12">
        <f ca="1">IF(OR(VLOOKUP($E22,INDIRECT(VLOOKUP('Sector Charts'!$H$1,'Sector Charts'!$A$159:$B$175,2,FALSE) &amp; "1"),MATCH(AE$5,$Y$5:$AI$5,0),FALSE)&gt;AE$1,VLOOKUP($E22,INDIRECT(VLOOKUP('Sector Charts'!$H$1,'Sector Charts'!$A$159:$B$175,2,FALSE) &amp; "1"),MATCH(AE$5,$Y$5:$AI$5,0),FALSE)&lt;AE$2),NA(),VLOOKUP($E22,INDIRECT(VLOOKUP('Sector Charts'!$H$1,'Sector Charts'!$A$159:$B$175,2,FALSE) &amp; "1"),MATCH(AE$5,$Y$5:$AI$5,0),FALSE))</f>
        <v>2.2972161744075694</v>
      </c>
      <c r="AF22" s="2">
        <f ca="1">VLOOKUP($E22,INDIRECT(VLOOKUP('Sector Charts'!$H$1,'Sector Charts'!$A$159:$B$175,2,FALSE) &amp; "1"),MATCH(AF$5,$Y$5:$AG$5,0),FALSE)</f>
        <v>403.39679528456207</v>
      </c>
      <c r="AG22" s="2">
        <f ca="1">IF(VLOOKUP($E22,INDIRECT(VLOOKUP('Sector Charts'!$H$1,'Sector Charts'!$A$159:$B$175,2,FALSE) &amp; "1"),MATCH(AG$5,$Y$5:$AI$5,0),FALSE)="",NA(),VLOOKUP($E22,INDIRECT(VLOOKUP('Sector Charts'!$H$1,'Sector Charts'!$A$159:$B$175,2,FALSE) &amp; "1"),MATCH(AG$5,$Y$5:$AG$5,0),FALSE))</f>
        <v>-1003.9958124935911</v>
      </c>
      <c r="AH22" s="12" t="e">
        <f ca="1">IF(OR(VLOOKUP($E22,INDIRECT(VLOOKUP('Sector Charts'!$H$1,'Sector Charts'!$A$159:$B$175,2,FALSE) &amp; "1"),MATCH(AH$5,$Y$5:$AI$5,0),FALSE)&gt;AH$1,VLOOKUP($E22,INDIRECT(VLOOKUP('Sector Charts'!$H$1,'Sector Charts'!$A$159:$B$175,2,FALSE) &amp; "1"),MATCH(AH$5,$Y$5:$AI$5,0),FALSE)&lt;AH$2,VLOOKUP($E22,INDIRECT(VLOOKUP('Sector Charts'!$H$1,'Sector Charts'!$A$159:$B$175,2,FALSE) &amp; "1"),MATCH(AH$5,$Y$5:$AI$5,0),FALSE)=""),NA(),VLOOKUP($E22,INDIRECT(VLOOKUP('Sector Charts'!$H$1,'Sector Charts'!$A$159:$B$175,2,FALSE) &amp; "1"),MATCH(AH$5,$Y$5:$AI$5,0),FALSE))</f>
        <v>#N/A</v>
      </c>
      <c r="AI22" s="12" t="e">
        <f ca="1">IF(OR(VLOOKUP($E22,INDIRECT(VLOOKUP('Sector Charts'!$H$1,'Sector Charts'!$A$159:$B$175,2,FALSE) &amp; "1"),MATCH(AI$5,$Y$5:$AI$5,0),FALSE)&gt;AI$1,VLOOKUP($E22,INDIRECT(VLOOKUP('Sector Charts'!$H$1,'Sector Charts'!$A$159:$B$175,2,FALSE) &amp; "1"),MATCH(AI$5,$Y$5:$AI$5,0),FALSE)&lt;AI$2,VLOOKUP($E22,INDIRECT(VLOOKUP('Sector Charts'!$H$1,'Sector Charts'!$A$159:$B$175,2,FALSE) &amp; "1"),MATCH(AI$5,$Y$5:$AI$5,0),FALSE)=""),NA(),VLOOKUP($E22,INDIRECT(VLOOKUP('Sector Charts'!$H$1,'Sector Charts'!$A$159:$B$175,2,FALSE) &amp; "1"),MATCH(AI$5,$Y$5:$AI$5,0),FALSE))</f>
        <v>#N/A</v>
      </c>
      <c r="AK22" s="82">
        <v>126</v>
      </c>
      <c r="AL22" s="83">
        <v>-8.5296132706306764</v>
      </c>
      <c r="AM22" s="83">
        <v>3.7367173143653787</v>
      </c>
      <c r="AN22" s="83">
        <v>-3.3439779815437998</v>
      </c>
      <c r="AO22" s="83">
        <v>-2.7792967994168083</v>
      </c>
      <c r="AP22" s="83"/>
      <c r="AQ22" s="48"/>
      <c r="AR22" s="83">
        <v>27.642073916466604</v>
      </c>
      <c r="AS22" s="83"/>
      <c r="AT22" s="83">
        <v>1.0471143735113111</v>
      </c>
      <c r="AU22" s="83">
        <v>-0.28750553927483491</v>
      </c>
      <c r="AV22" s="83">
        <v>-2.9284393134808462</v>
      </c>
      <c r="AW22" s="83">
        <v>-8.4837465655049904</v>
      </c>
      <c r="AY22" s="14">
        <v>37346</v>
      </c>
      <c r="AZ22" s="2">
        <v>125</v>
      </c>
      <c r="BA22" s="2">
        <v>207279.93677520752</v>
      </c>
      <c r="BB22" s="2">
        <v>24325.394006811082</v>
      </c>
      <c r="BC22" s="2">
        <v>23565.409994706511</v>
      </c>
      <c r="BD22" s="12">
        <f t="shared" si="8"/>
        <v>11.368881311587288</v>
      </c>
      <c r="BE22" s="12">
        <f t="shared" si="9"/>
        <v>96.875758674692889</v>
      </c>
      <c r="BF22" s="12">
        <f t="shared" si="10"/>
        <v>11.735527511855461</v>
      </c>
      <c r="BH22" s="22">
        <v>37346</v>
      </c>
      <c r="BI22">
        <v>125</v>
      </c>
      <c r="BJ22" s="12">
        <v>-7.2310569983002448</v>
      </c>
      <c r="BL22" s="22">
        <v>37986</v>
      </c>
      <c r="BM22">
        <v>53</v>
      </c>
      <c r="BN22" s="2">
        <v>24755.85731908679</v>
      </c>
      <c r="BO22" s="2">
        <v>14373.474718876183</v>
      </c>
      <c r="BP22" s="2">
        <v>5146.4719982743263</v>
      </c>
      <c r="BQ22" s="2">
        <v>62666.656036376953</v>
      </c>
      <c r="BR22" s="12">
        <f t="shared" si="12"/>
        <v>58.060904672423611</v>
      </c>
      <c r="BS22" s="12">
        <f t="shared" si="18"/>
        <v>22.936399718747751</v>
      </c>
      <c r="BT22" s="12">
        <f>BP22/BQ22*100</f>
        <v>8.2124567094929795</v>
      </c>
      <c r="BV22" s="22">
        <v>37346</v>
      </c>
      <c r="BW22">
        <v>139</v>
      </c>
      <c r="BX22" s="2">
        <v>216295.56990814209</v>
      </c>
      <c r="BY22" s="2">
        <v>13796.935323238373</v>
      </c>
      <c r="BZ22" s="12">
        <f t="shared" si="4"/>
        <v>6.3787415198090978</v>
      </c>
      <c r="CB22" s="22">
        <v>37346</v>
      </c>
      <c r="CC22">
        <v>125</v>
      </c>
      <c r="CD22" s="2">
        <v>-22423.887859940529</v>
      </c>
      <c r="CE22" s="2">
        <v>250721.09275436401</v>
      </c>
      <c r="CF22" s="2">
        <v>30317.193432509899</v>
      </c>
      <c r="CG22" s="12">
        <f t="shared" si="5"/>
        <v>8.9437580275344519</v>
      </c>
      <c r="CH22" s="12">
        <f t="shared" si="6"/>
        <v>73.964260279761987</v>
      </c>
      <c r="CJ22" s="22">
        <v>37346</v>
      </c>
      <c r="CK22">
        <v>125</v>
      </c>
      <c r="CL22" s="12">
        <v>-12.775029893794787</v>
      </c>
      <c r="CN22" s="22">
        <v>37346</v>
      </c>
      <c r="CO22">
        <v>108</v>
      </c>
      <c r="CP22" s="2">
        <v>-18059.679869294167</v>
      </c>
      <c r="CQ22" s="2">
        <v>241457.00079727173</v>
      </c>
      <c r="CR22" s="2">
        <v>26107.518381774426</v>
      </c>
      <c r="CS22" s="12">
        <f t="shared" si="13"/>
        <v>7.4794600320813007</v>
      </c>
      <c r="CT22" s="12">
        <f t="shared" si="14"/>
        <v>69.174249368341236</v>
      </c>
      <c r="CV22" s="22">
        <v>37346</v>
      </c>
      <c r="CW22">
        <v>108</v>
      </c>
      <c r="CX22" s="12">
        <v>-21.206417432802581</v>
      </c>
      <c r="CZ22" s="11">
        <f ca="1">VLOOKUP($CB22,INDIRECT(VLOOKUP('Sector Charts'!$H$1,'Sector Charts'!$A$159:$B$175,2,FALSE) &amp; "3"),MATCH(CZ$5,$CZ$5:$DF$5,0),FALSE)</f>
        <v>37346</v>
      </c>
      <c r="DA22" s="2">
        <f ca="1">VLOOKUP($CB22,INDIRECT(VLOOKUP('Sector Charts'!$H$1,'Sector Charts'!$A$159:$B$175,2,FALSE) &amp; "3"),MATCH(DA$5,$CZ$5:$DF$5,0),FALSE)</f>
        <v>4</v>
      </c>
      <c r="DB22" s="2">
        <f ca="1">VLOOKUP($CB22,INDIRECT(VLOOKUP('Sector Charts'!$H$1,'Sector Charts'!$A$159:$B$175,2,FALSE) &amp; "3"),MATCH(DB$5,$CZ$5:$DF$5,0),FALSE)</f>
        <v>-621.59099578857422</v>
      </c>
      <c r="DC22" s="2">
        <f ca="1">VLOOKUP($CB22,INDIRECT(VLOOKUP('Sector Charts'!$H$1,'Sector Charts'!$A$159:$B$175,2,FALSE) &amp; "3"),MATCH(DC$5,$CZ$5:$DF$5,0),FALSE)</f>
        <v>16147.492797851563</v>
      </c>
      <c r="DD22" s="2">
        <f ca="1">VLOOKUP($CB22,INDIRECT(VLOOKUP('Sector Charts'!$H$1,'Sector Charts'!$A$159:$B$175,2,FALSE) &amp; "3"),MATCH(DD$5,$CZ$5:$DF$5,0),FALSE)</f>
        <v>745.68898773193359</v>
      </c>
      <c r="DE22" s="12">
        <f ca="1">IF(OR(VLOOKUP($CB22,INDIRECT(VLOOKUP('Sector Charts'!$H$1,'Sector Charts'!$A$159:$B$175,2,FALSE) &amp; "3"),MATCH(DE$5,$CZ$5:$DF$5,0),FALSE)&gt;DE$1,VLOOKUP($CB22,INDIRECT(VLOOKUP('Sector Charts'!$H$1,'Sector Charts'!$A$159:$B$175,2,FALSE) &amp; "3"),MATCH(DE$5,$CZ$5:$DF$5,0),FALSE)&lt;DE$2),NA(),VLOOKUP($CB22,INDIRECT(VLOOKUP('Sector Charts'!$H$1,'Sector Charts'!$A$159:$B$175,2,FALSE) &amp; "3"),MATCH(DE$5,$CZ$5:$DF$5,0),FALSE))</f>
        <v>3.8494582630888523</v>
      </c>
      <c r="DF22" s="12">
        <f ca="1">IF(OR(VLOOKUP($CB22,INDIRECT(VLOOKUP('Sector Charts'!$H$1,'Sector Charts'!$A$159:$B$175,2,FALSE) &amp; "3"),MATCH(DF$5,$CZ$5:$DF$5,0),FALSE)&gt;DF$1,VLOOKUP($CB22,INDIRECT(VLOOKUP('Sector Charts'!$H$1,'Sector Charts'!$A$159:$B$175,2,FALSE) &amp; "3"),MATCH(DF$5,$CZ$5:$DF$5,0),FALSE)&lt;DF$2),NA(),VLOOKUP($CB22,INDIRECT(VLOOKUP('Sector Charts'!$H$1,'Sector Charts'!$A$159:$B$175,2,FALSE) &amp; "3"),MATCH(DF$5,$CZ$5:$DF$5,0),FALSE))</f>
        <v>83.357942254074018</v>
      </c>
      <c r="DH22" s="11">
        <f ca="1">VLOOKUP($CB22,INDIRECT(VLOOKUP('Sector Charts'!$H$1,'Sector Charts'!$A$159:$B$175,2,FALSE) &amp; "3"),MATCH(DH$5,$CZ$5:$DF$5,0),FALSE)</f>
        <v>37346</v>
      </c>
      <c r="DI22" s="2">
        <f ca="1">VLOOKUP($CB22,INDIRECT(VLOOKUP('Sector Charts'!$H$1,'Sector Charts'!$A$159:$B$175,2,FALSE) &amp; "3"),9,FALSE)</f>
        <v>4</v>
      </c>
      <c r="DJ22" s="12">
        <f ca="1">IF(OR(VLOOKUP($CB22,INDIRECT(VLOOKUP('Sector Charts'!$H$1,'Sector Charts'!$A$159:$B$175,2,FALSE) &amp; "3"),10,FALSE)&gt;DJ$1,VLOOKUP($CB22,INDIRECT(VLOOKUP('Sector Charts'!$H$1,'Sector Charts'!$A$159:$B$175,2,FALSE) &amp; "3"),10,FALSE)&lt;DJ$2),NA(),VLOOKUP($CB22,INDIRECT(VLOOKUP('Sector Charts'!$H$1,'Sector Charts'!$A$159:$B$175,2,FALSE) &amp; "3"),10,FALSE))</f>
        <v>-26.702373374085475</v>
      </c>
      <c r="DM22" s="22">
        <v>37346</v>
      </c>
      <c r="DN22">
        <v>127</v>
      </c>
      <c r="DO22" s="12">
        <v>-3.6206545315974115</v>
      </c>
      <c r="DP22" s="12">
        <v>-8.5589633327004542</v>
      </c>
      <c r="DR22" s="22">
        <v>37346</v>
      </c>
      <c r="DS22" s="82">
        <v>107</v>
      </c>
      <c r="DT22" s="83">
        <v>1.1423524331590329</v>
      </c>
      <c r="DU22" s="83">
        <v>2.9607632707921105</v>
      </c>
      <c r="DV22" s="83">
        <v>-1.5363507300330759</v>
      </c>
      <c r="DW22" s="83">
        <v>-1.9264044651146395</v>
      </c>
      <c r="DX22" s="83" t="e">
        <f>VLOOKUP(DR22,'EquityMetrics ADJ'!$DU$5:$DX$31,3,0)</f>
        <v>#N/A</v>
      </c>
      <c r="DY22" s="83"/>
      <c r="DZ22" s="139">
        <v>37346</v>
      </c>
      <c r="EA22" s="85">
        <v>96</v>
      </c>
      <c r="EB22" s="83">
        <v>4.1226232096754689</v>
      </c>
      <c r="EC22" s="83">
        <v>3.664611815554486</v>
      </c>
      <c r="ED22" s="83">
        <v>-1.0954886160872257</v>
      </c>
      <c r="EE22" s="83">
        <v>-1.6885897111743042</v>
      </c>
      <c r="EF22" s="53" t="e">
        <f>VLOOKUP($DZ22,'EquityMetrics ADJ'!$EH$4:$EK$31,3,0)</f>
        <v>#N/A</v>
      </c>
      <c r="EG22" s="53"/>
      <c r="EH22" s="139">
        <v>37346</v>
      </c>
      <c r="EI22" s="82">
        <v>19</v>
      </c>
      <c r="EJ22" s="83">
        <v>-49.127283241168065</v>
      </c>
      <c r="EK22" s="83">
        <v>16.822532745377572</v>
      </c>
      <c r="EL22" s="83">
        <v>-36.492172865459061</v>
      </c>
      <c r="EM22" s="83">
        <v>-26.585585583328687</v>
      </c>
      <c r="EO22" s="11">
        <v>37346</v>
      </c>
      <c r="EP22" s="2">
        <v>207</v>
      </c>
      <c r="EQ22" s="2">
        <v>269300.40392303467</v>
      </c>
      <c r="ER22" s="2">
        <v>58804.314388662577</v>
      </c>
      <c r="ES22" s="2">
        <v>23127.439404964447</v>
      </c>
      <c r="ET22" s="12">
        <v>4.5796028186488913</v>
      </c>
      <c r="EU22" s="12">
        <v>2.5426210554048567</v>
      </c>
      <c r="EV22" s="12" t="e">
        <f>VLOOKUP($EO22,'EquityMetrics ADJ'!$X$5:$AD$27,6,0)</f>
        <v>#N/A</v>
      </c>
      <c r="EW22" s="12" t="e">
        <f>VLOOKUP($EO22,'EquityMetrics ADJ'!$X$5:$AD$27,7,0)</f>
        <v>#N/A</v>
      </c>
      <c r="EY22" s="11">
        <v>37346</v>
      </c>
      <c r="EZ22" s="2">
        <v>29</v>
      </c>
      <c r="FA22" s="2">
        <v>21476.805839538574</v>
      </c>
      <c r="FB22" s="2">
        <v>12578.471066474915</v>
      </c>
      <c r="FC22" s="2">
        <v>2225.1229829788208</v>
      </c>
      <c r="FD22" s="12">
        <v>1.7074257853786514</v>
      </c>
      <c r="FE22" s="12">
        <v>5.6529329671638378</v>
      </c>
      <c r="FF22" s="12"/>
      <c r="FG22" s="11">
        <v>37346</v>
      </c>
      <c r="FH22" s="2">
        <v>184</v>
      </c>
      <c r="FI22" s="2">
        <v>241117.87194061279</v>
      </c>
      <c r="FJ22" s="2">
        <v>52614.648492723703</v>
      </c>
      <c r="FK22" s="2">
        <v>20617.746409893036</v>
      </c>
      <c r="FL22" s="12">
        <v>4.5827137279831485</v>
      </c>
      <c r="FM22" s="12">
        <v>2.5519107397439691</v>
      </c>
      <c r="FN22" s="12"/>
      <c r="FO22" s="11">
        <v>37346</v>
      </c>
      <c r="FP22" s="2">
        <v>52</v>
      </c>
      <c r="FQ22" s="2">
        <v>49659.337821960449</v>
      </c>
      <c r="FR22" s="2">
        <v>18768.136962413788</v>
      </c>
      <c r="FS22" s="2">
        <v>4734.8159780502319</v>
      </c>
      <c r="FT22" s="12">
        <v>2.6459385884390794</v>
      </c>
      <c r="FU22" s="12">
        <v>3.9638577400725912</v>
      </c>
      <c r="FW22" s="22">
        <v>37346</v>
      </c>
      <c r="FX22">
        <v>4</v>
      </c>
      <c r="FY22" s="2">
        <v>9122.3010635375977</v>
      </c>
      <c r="FZ22" s="2">
        <v>34678.578552246094</v>
      </c>
      <c r="GA22" s="10">
        <v>0.26305291175052375</v>
      </c>
      <c r="GC22" s="22">
        <v>37346</v>
      </c>
      <c r="GD22">
        <v>4</v>
      </c>
      <c r="GE22" s="2">
        <v>34678.578552246094</v>
      </c>
      <c r="GF22" s="2">
        <v>1956.7500076293945</v>
      </c>
      <c r="GG22" s="10">
        <v>17.722539116920327</v>
      </c>
      <c r="GI22" s="22">
        <v>37346</v>
      </c>
      <c r="GJ22">
        <v>184</v>
      </c>
      <c r="GK22" s="2">
        <v>241117.87194061279</v>
      </c>
      <c r="GL22" s="2">
        <v>52614.648492723703</v>
      </c>
      <c r="GM22" s="2">
        <v>20617.746409893036</v>
      </c>
      <c r="GN22" s="12">
        <v>4.5827137279831485</v>
      </c>
      <c r="GO22" s="12">
        <v>2.5519107397439691</v>
      </c>
      <c r="GP22" s="12" t="e">
        <f>VLOOKUP($GI22,'EquityMetrics ADJ'!$AF$4:$AK$28,6,0)</f>
        <v>#N/A</v>
      </c>
      <c r="GQ22" s="12" t="e">
        <f>VLOOKUP($GI22,'EquityMetrics ADJ'!$AF$4:$AL$28,7,0)</f>
        <v>#N/A</v>
      </c>
      <c r="GS22" s="22">
        <v>40724</v>
      </c>
      <c r="GT22">
        <v>471</v>
      </c>
      <c r="GU22" s="2">
        <v>-6112.9949002861977</v>
      </c>
      <c r="GW22" s="22">
        <v>40724</v>
      </c>
      <c r="GX22">
        <v>507</v>
      </c>
      <c r="GY22" s="2">
        <v>-5874.0633109807968</v>
      </c>
      <c r="GZ22" s="2">
        <v>-46012.405204892159</v>
      </c>
      <c r="HA22" s="13">
        <f t="shared" si="11"/>
        <v>40138.341893911362</v>
      </c>
      <c r="HB22" s="13">
        <f t="shared" ref="HB22:HC22" si="30">SUM(GZ19:GZ22)</f>
        <v>-156671.5284150769</v>
      </c>
      <c r="HC22" s="13">
        <f t="shared" si="30"/>
        <v>148294.25318902032</v>
      </c>
      <c r="HD22" s="212">
        <f t="shared" si="16"/>
        <v>1.056490895944421</v>
      </c>
      <c r="HF22" s="22">
        <v>37072</v>
      </c>
      <c r="HG22">
        <v>133</v>
      </c>
      <c r="HH22" s="2">
        <v>181066.46475726366</v>
      </c>
      <c r="HI22" s="2">
        <v>366462.95664215088</v>
      </c>
      <c r="HJ22" s="213">
        <v>0.49409213530434426</v>
      </c>
      <c r="HL22" s="22">
        <v>37346</v>
      </c>
      <c r="HM22">
        <v>19</v>
      </c>
      <c r="HN22" s="2">
        <v>10558.610977172852</v>
      </c>
      <c r="HO22" s="2">
        <v>23332.762817382813</v>
      </c>
      <c r="HP22" s="10">
        <v>0.45252296351749349</v>
      </c>
      <c r="HR22" s="22">
        <v>37072</v>
      </c>
      <c r="HS22">
        <v>112</v>
      </c>
      <c r="HT22" s="2">
        <v>170794.42476654053</v>
      </c>
      <c r="HU22" s="2">
        <v>342040.85266876221</v>
      </c>
      <c r="HV22" s="10">
        <v>0.49933925562962084</v>
      </c>
    </row>
    <row r="23" spans="1:230">
      <c r="A23" t="s">
        <v>82</v>
      </c>
      <c r="B23">
        <v>12</v>
      </c>
      <c r="C23" s="12">
        <v>3.9400221297143583</v>
      </c>
      <c r="D23" s="166">
        <v>272</v>
      </c>
      <c r="E23" s="11">
        <v>37437</v>
      </c>
      <c r="F23" s="2">
        <v>270</v>
      </c>
      <c r="G23" s="2">
        <v>322774.51934432983</v>
      </c>
      <c r="H23" s="2">
        <v>83737.502137482166</v>
      </c>
      <c r="I23" s="2">
        <v>27812.79395198822</v>
      </c>
      <c r="J23" s="12">
        <v>3.8545993265286462</v>
      </c>
      <c r="K23" s="12">
        <v>3.0107547728586299</v>
      </c>
      <c r="L23" s="96">
        <v>3.8328921100545554</v>
      </c>
      <c r="M23" s="12">
        <v>2.9944037957693821</v>
      </c>
      <c r="P23" s="12">
        <f t="shared" si="7"/>
        <v>3.8545993265286462</v>
      </c>
      <c r="Q23" s="12">
        <f t="shared" si="7"/>
        <v>3.0107547728586299</v>
      </c>
      <c r="U23" s="14">
        <v>37437</v>
      </c>
      <c r="V23" s="2">
        <v>640.91217557378855</v>
      </c>
      <c r="W23" s="2">
        <f t="shared" si="0"/>
        <v>166.27206131719473</v>
      </c>
      <c r="Y23" s="11">
        <f ca="1">VLOOKUP($E23,INDIRECT(VLOOKUP('Sector Charts'!$H$1,'Sector Charts'!$A$159:$B$175,2,FALSE) &amp; "1"),MATCH(Y$5,$Y$5:$AG$5,0),FALSE)</f>
        <v>37437</v>
      </c>
      <c r="Z23" s="2">
        <f ca="1">VLOOKUP($E23,INDIRECT(VLOOKUP('Sector Charts'!$H$1,'Sector Charts'!$A$159:$B$175,2,FALSE) &amp; "1"),MATCH(Z$5,$Y$5:$AG$5,0),FALSE)</f>
        <v>6</v>
      </c>
      <c r="AA23" s="2">
        <f ca="1">VLOOKUP($E23,INDIRECT(VLOOKUP('Sector Charts'!$H$1,'Sector Charts'!$A$159:$B$175,2,FALSE) &amp; "1"),MATCH(AA$5,$Y$5:$AG$5,0),FALSE)</f>
        <v>843.14208984375</v>
      </c>
      <c r="AB23" s="2">
        <f ca="1">VLOOKUP($E23,INDIRECT(VLOOKUP('Sector Charts'!$H$1,'Sector Charts'!$A$159:$B$175,2,FALSE) &amp; "1"),MATCH(AB$5,$Y$5:$AG$5,0),FALSE)</f>
        <v>1156.3790130615234</v>
      </c>
      <c r="AC23" s="2">
        <f ca="1">VLOOKUP($E23,INDIRECT(VLOOKUP('Sector Charts'!$H$1,'Sector Charts'!$A$159:$B$175,2,FALSE) &amp; "1"),MATCH(AC$5,$Y$5:$AG$5,0),FALSE)</f>
        <v>562.30599975585938</v>
      </c>
      <c r="AD23" s="12">
        <f ca="1">IF(OR(VLOOKUP($E23,INDIRECT(VLOOKUP('Sector Charts'!$H$1,'Sector Charts'!$A$159:$B$175,2,FALSE) &amp; "1"),MATCH(AD$5,$Y$5:$AI$5,0),FALSE)&gt;AD$1,VLOOKUP($E23,INDIRECT(VLOOKUP('Sector Charts'!$H$1,'Sector Charts'!$A$159:$B$175,2,FALSE) &amp; "1"),MATCH(AD$5,$Y$5:$AI$5,0),FALSE)&lt;AD$2),NA(),VLOOKUP($E23,INDIRECT(VLOOKUP('Sector Charts'!$H$1,'Sector Charts'!$A$159:$B$175,2,FALSE) &amp; "1"),MATCH(AD$5,$Y$5:$AI$5,0),FALSE))</f>
        <v>0.72912261492149022</v>
      </c>
      <c r="AE23" s="12">
        <f ca="1">IF(OR(VLOOKUP($E23,INDIRECT(VLOOKUP('Sector Charts'!$H$1,'Sector Charts'!$A$159:$B$175,2,FALSE) &amp; "1"),MATCH(AE$5,$Y$5:$AI$5,0),FALSE)&gt;AE$1,VLOOKUP($E23,INDIRECT(VLOOKUP('Sector Charts'!$H$1,'Sector Charts'!$A$159:$B$175,2,FALSE) &amp; "1"),MATCH(AE$5,$Y$5:$AI$5,0),FALSE)&lt;AE$2),NA(),VLOOKUP($E23,INDIRECT(VLOOKUP('Sector Charts'!$H$1,'Sector Charts'!$A$159:$B$175,2,FALSE) &amp; "1"),MATCH(AE$5,$Y$5:$AI$5,0),FALSE))</f>
        <v>2.0564941749929706</v>
      </c>
      <c r="AF23" s="2">
        <f ca="1">VLOOKUP($E23,INDIRECT(VLOOKUP('Sector Charts'!$H$1,'Sector Charts'!$A$159:$B$175,2,FALSE) &amp; "1"),MATCH(AF$5,$Y$5:$AG$5,0),FALSE)</f>
        <v>814.77342280164703</v>
      </c>
      <c r="AG23" s="2">
        <f ca="1">IF(VLOOKUP($E23,INDIRECT(VLOOKUP('Sector Charts'!$H$1,'Sector Charts'!$A$159:$B$175,2,FALSE) &amp; "1"),MATCH(AG$5,$Y$5:$AI$5,0),FALSE)="",NA(),VLOOKUP($E23,INDIRECT(VLOOKUP('Sector Charts'!$H$1,'Sector Charts'!$A$159:$B$175,2,FALSE) &amp; "1"),MATCH(AG$5,$Y$5:$AG$5,0),FALSE))</f>
        <v>1117.4710619686093</v>
      </c>
      <c r="AH23" s="12" t="e">
        <f ca="1">IF(OR(VLOOKUP($E23,INDIRECT(VLOOKUP('Sector Charts'!$H$1,'Sector Charts'!$A$159:$B$175,2,FALSE) &amp; "1"),MATCH(AH$5,$Y$5:$AI$5,0),FALSE)&gt;AH$1,VLOOKUP($E23,INDIRECT(VLOOKUP('Sector Charts'!$H$1,'Sector Charts'!$A$159:$B$175,2,FALSE) &amp; "1"),MATCH(AH$5,$Y$5:$AI$5,0),FALSE)&lt;AH$2,VLOOKUP($E23,INDIRECT(VLOOKUP('Sector Charts'!$H$1,'Sector Charts'!$A$159:$B$175,2,FALSE) &amp; "1"),MATCH(AH$5,$Y$5:$AI$5,0),FALSE)=""),NA(),VLOOKUP($E23,INDIRECT(VLOOKUP('Sector Charts'!$H$1,'Sector Charts'!$A$159:$B$175,2,FALSE) &amp; "1"),MATCH(AH$5,$Y$5:$AI$5,0),FALSE))</f>
        <v>#N/A</v>
      </c>
      <c r="AI23" s="12" t="e">
        <f ca="1">IF(OR(VLOOKUP($E23,INDIRECT(VLOOKUP('Sector Charts'!$H$1,'Sector Charts'!$A$159:$B$175,2,FALSE) &amp; "1"),MATCH(AI$5,$Y$5:$AI$5,0),FALSE)&gt;AI$1,VLOOKUP($E23,INDIRECT(VLOOKUP('Sector Charts'!$H$1,'Sector Charts'!$A$159:$B$175,2,FALSE) &amp; "1"),MATCH(AI$5,$Y$5:$AI$5,0),FALSE)&lt;AI$2,VLOOKUP($E23,INDIRECT(VLOOKUP('Sector Charts'!$H$1,'Sector Charts'!$A$159:$B$175,2,FALSE) &amp; "1"),MATCH(AI$5,$Y$5:$AI$5,0),FALSE)=""),NA(),VLOOKUP($E23,INDIRECT(VLOOKUP('Sector Charts'!$H$1,'Sector Charts'!$A$159:$B$175,2,FALSE) &amp; "1"),MATCH(AI$5,$Y$5:$AI$5,0),FALSE))</f>
        <v>#N/A</v>
      </c>
      <c r="AK23" s="82">
        <v>147</v>
      </c>
      <c r="AL23" s="83">
        <v>-0.83410011443965093</v>
      </c>
      <c r="AM23" s="83">
        <v>-1.9058994176767818</v>
      </c>
      <c r="AN23" s="83">
        <v>-6.3317680212941818</v>
      </c>
      <c r="AO23" s="83">
        <v>-8.8358903589297313</v>
      </c>
      <c r="AP23" s="83"/>
      <c r="AQ23" s="48"/>
      <c r="AR23" s="83">
        <v>28.106523918044889</v>
      </c>
      <c r="AS23" s="83"/>
      <c r="AT23" s="83">
        <v>11.542882661017172</v>
      </c>
      <c r="AU23" s="83">
        <v>-2.197330738779224</v>
      </c>
      <c r="AV23" s="83">
        <v>3.4093114977246985</v>
      </c>
      <c r="AW23" s="83">
        <v>2.3645971531077725</v>
      </c>
      <c r="AY23" s="14">
        <v>37437</v>
      </c>
      <c r="AZ23" s="2">
        <v>140</v>
      </c>
      <c r="BA23" s="2">
        <v>259157.89082336426</v>
      </c>
      <c r="BB23" s="2">
        <v>30837.223006784916</v>
      </c>
      <c r="BC23" s="2">
        <v>28017.395007491112</v>
      </c>
      <c r="BD23" s="12">
        <f t="shared" si="8"/>
        <v>10.81093649839398</v>
      </c>
      <c r="BE23" s="12">
        <f t="shared" si="9"/>
        <v>90.855765453739551</v>
      </c>
      <c r="BF23" s="12">
        <f t="shared" si="10"/>
        <v>11.899009869548143</v>
      </c>
      <c r="BH23" s="22">
        <v>37437</v>
      </c>
      <c r="BI23">
        <v>140</v>
      </c>
      <c r="BJ23" s="12">
        <v>-5.2973003005365999</v>
      </c>
      <c r="BL23" s="22">
        <v>38077</v>
      </c>
      <c r="BM23">
        <v>56</v>
      </c>
      <c r="BN23" s="2">
        <v>23299.75327321887</v>
      </c>
      <c r="BO23" s="2">
        <v>14899.948721714318</v>
      </c>
      <c r="BP23" s="2">
        <v>5545.2680026292801</v>
      </c>
      <c r="BQ23" s="2">
        <v>66307.924583435059</v>
      </c>
      <c r="BR23" s="12">
        <f t="shared" ref="BR23:BR29" si="31">BO23/BN23*100</f>
        <v>63.948954939538226</v>
      </c>
      <c r="BS23" s="12">
        <f t="shared" si="18"/>
        <v>22.47084163064968</v>
      </c>
      <c r="BT23" s="12">
        <f t="shared" si="19"/>
        <v>8.3629038873802877</v>
      </c>
      <c r="BV23" s="22">
        <v>37437</v>
      </c>
      <c r="BW23">
        <v>151</v>
      </c>
      <c r="BX23" s="2">
        <v>247866.09083557129</v>
      </c>
      <c r="BY23" s="2">
        <v>15984.484978675842</v>
      </c>
      <c r="BZ23" s="12">
        <f t="shared" si="4"/>
        <v>6.4488389375050037</v>
      </c>
      <c r="CB23" s="22">
        <v>37437</v>
      </c>
      <c r="CC23">
        <v>133</v>
      </c>
      <c r="CD23" s="2">
        <v>-21506.833835840225</v>
      </c>
      <c r="CE23" s="2">
        <v>309812.37839508057</v>
      </c>
      <c r="CF23" s="2">
        <v>34291.973310291767</v>
      </c>
      <c r="CG23" s="12">
        <f t="shared" si="5"/>
        <v>6.9418897809222351</v>
      </c>
      <c r="CH23" s="12">
        <f t="shared" si="6"/>
        <v>62.716816093477931</v>
      </c>
      <c r="CJ23" s="22">
        <v>37437</v>
      </c>
      <c r="CK23">
        <v>133</v>
      </c>
      <c r="CL23" s="12">
        <v>-20.842875839605746</v>
      </c>
      <c r="CN23" s="22">
        <v>37437</v>
      </c>
      <c r="CO23">
        <v>114</v>
      </c>
      <c r="CP23" s="2">
        <v>-17474.34584069252</v>
      </c>
      <c r="CQ23" s="2">
        <v>299347.26852416992</v>
      </c>
      <c r="CR23" s="2">
        <v>30767.063300907612</v>
      </c>
      <c r="CS23" s="12">
        <f t="shared" si="13"/>
        <v>5.8374829764921028</v>
      </c>
      <c r="CT23" s="12">
        <f t="shared" si="14"/>
        <v>56.795624820575696</v>
      </c>
      <c r="CV23" s="22">
        <v>37437</v>
      </c>
      <c r="CW23">
        <v>114</v>
      </c>
      <c r="CX23" s="12">
        <v>-25.951157057950457</v>
      </c>
      <c r="CZ23" s="11">
        <f ca="1">VLOOKUP($CB23,INDIRECT(VLOOKUP('Sector Charts'!$H$1,'Sector Charts'!$A$159:$B$175,2,FALSE) &amp; "3"),MATCH(CZ$5,$CZ$5:$DF$5,0),FALSE)</f>
        <v>37437</v>
      </c>
      <c r="DA23" s="2">
        <f ca="1">VLOOKUP($CB23,INDIRECT(VLOOKUP('Sector Charts'!$H$1,'Sector Charts'!$A$159:$B$175,2,FALSE) &amp; "3"),MATCH(DA$5,$CZ$5:$DF$5,0),FALSE)</f>
        <v>4</v>
      </c>
      <c r="DB23" s="2">
        <f ca="1">VLOOKUP($CB23,INDIRECT(VLOOKUP('Sector Charts'!$H$1,'Sector Charts'!$A$159:$B$175,2,FALSE) &amp; "3"),MATCH(DB$5,$CZ$5:$DF$5,0),FALSE)</f>
        <v>-624.11199188232422</v>
      </c>
      <c r="DC23" s="2">
        <f ca="1">VLOOKUP($CB23,INDIRECT(VLOOKUP('Sector Charts'!$H$1,'Sector Charts'!$A$159:$B$175,2,FALSE) &amp; "3"),MATCH(DC$5,$CZ$5:$DF$5,0),FALSE)</f>
        <v>16138.175170898438</v>
      </c>
      <c r="DD23" s="2">
        <f ca="1">VLOOKUP($CB23,INDIRECT(VLOOKUP('Sector Charts'!$H$1,'Sector Charts'!$A$159:$B$175,2,FALSE) &amp; "3"),MATCH(DD$5,$CZ$5:$DF$5,0),FALSE)</f>
        <v>830.6610107421875</v>
      </c>
      <c r="DE23" s="12">
        <f ca="1">IF(OR(VLOOKUP($CB23,INDIRECT(VLOOKUP('Sector Charts'!$H$1,'Sector Charts'!$A$159:$B$175,2,FALSE) &amp; "3"),MATCH(DE$5,$CZ$5:$DF$5,0),FALSE)&gt;DE$1,VLOOKUP($CB23,INDIRECT(VLOOKUP('Sector Charts'!$H$1,'Sector Charts'!$A$159:$B$175,2,FALSE) &amp; "3"),MATCH(DE$5,$CZ$5:$DF$5,0),FALSE)&lt;DE$2),NA(),VLOOKUP($CB23,INDIRECT(VLOOKUP('Sector Charts'!$H$1,'Sector Charts'!$A$159:$B$175,2,FALSE) &amp; "3"),MATCH(DE$5,$CZ$5:$DF$5,0),FALSE))</f>
        <v>3.8673021284820948</v>
      </c>
      <c r="DF23" s="12">
        <f ca="1">IF(OR(VLOOKUP($CB23,INDIRECT(VLOOKUP('Sector Charts'!$H$1,'Sector Charts'!$A$159:$B$175,2,FALSE) &amp; "3"),MATCH(DF$5,$CZ$5:$DF$5,0),FALSE)&gt;DF$1,VLOOKUP($CB23,INDIRECT(VLOOKUP('Sector Charts'!$H$1,'Sector Charts'!$A$159:$B$175,2,FALSE) &amp; "3"),MATCH(DF$5,$CZ$5:$DF$5,0),FALSE)&lt;DF$2),NA(),VLOOKUP($CB23,INDIRECT(VLOOKUP('Sector Charts'!$H$1,'Sector Charts'!$A$159:$B$175,2,FALSE) &amp; "3"),MATCH(DF$5,$CZ$5:$DF$5,0),FALSE))</f>
        <v>75.134378983875294</v>
      </c>
      <c r="DH23" s="11">
        <f ca="1">VLOOKUP($CB23,INDIRECT(VLOOKUP('Sector Charts'!$H$1,'Sector Charts'!$A$159:$B$175,2,FALSE) &amp; "3"),MATCH(DH$5,$CZ$5:$DF$5,0),FALSE)</f>
        <v>37437</v>
      </c>
      <c r="DI23" s="2">
        <f ca="1">VLOOKUP($CB23,INDIRECT(VLOOKUP('Sector Charts'!$H$1,'Sector Charts'!$A$159:$B$175,2,FALSE) &amp; "3"),9,FALSE)</f>
        <v>4</v>
      </c>
      <c r="DJ23" s="12">
        <f ca="1">IF(OR(VLOOKUP($CB23,INDIRECT(VLOOKUP('Sector Charts'!$H$1,'Sector Charts'!$A$159:$B$175,2,FALSE) &amp; "3"),10,FALSE)&gt;DJ$1,VLOOKUP($CB23,INDIRECT(VLOOKUP('Sector Charts'!$H$1,'Sector Charts'!$A$159:$B$175,2,FALSE) &amp; "3"),10,FALSE)&lt;DJ$2),NA(),VLOOKUP($CB23,INDIRECT(VLOOKUP('Sector Charts'!$H$1,'Sector Charts'!$A$159:$B$175,2,FALSE) &amp; "3"),10,FALSE))</f>
        <v>-12.435076362238185</v>
      </c>
      <c r="DM23" s="22">
        <v>37437</v>
      </c>
      <c r="DN23">
        <v>130</v>
      </c>
      <c r="DO23" s="12">
        <v>1.4775939946406469</v>
      </c>
      <c r="DP23" s="12">
        <v>-16.361814693034272</v>
      </c>
      <c r="DR23" s="22">
        <v>37437</v>
      </c>
      <c r="DS23" s="82">
        <v>125</v>
      </c>
      <c r="DT23" s="83">
        <v>5.0268902183195019</v>
      </c>
      <c r="DU23" s="83">
        <v>-2.6203562717185935</v>
      </c>
      <c r="DV23" s="83">
        <v>-5.8594380650800471</v>
      </c>
      <c r="DW23" s="83">
        <v>-8.9394369574633537</v>
      </c>
      <c r="DX23" s="83" t="e">
        <f>VLOOKUP(DR23,'EquityMetrics ADJ'!$DU$5:$DX$31,3,0)</f>
        <v>#N/A</v>
      </c>
      <c r="DY23" s="83"/>
      <c r="DZ23" s="139">
        <v>37437</v>
      </c>
      <c r="EA23" s="85">
        <v>111</v>
      </c>
      <c r="EB23" s="83">
        <v>10.181950060914247</v>
      </c>
      <c r="EC23" s="83">
        <v>-1.5387250356225679</v>
      </c>
      <c r="ED23" s="83">
        <v>-6.3089046035129765</v>
      </c>
      <c r="EE23" s="83">
        <v>-10.254901947222105</v>
      </c>
      <c r="EF23" s="53" t="e">
        <f>VLOOKUP($DZ23,'EquityMetrics ADJ'!$EH$4:$EK$31,3,0)</f>
        <v>#N/A</v>
      </c>
      <c r="EG23" s="53"/>
      <c r="EH23" s="139">
        <v>37437</v>
      </c>
      <c r="EI23" s="82">
        <v>22</v>
      </c>
      <c r="EJ23" s="83">
        <v>-34.771302524996614</v>
      </c>
      <c r="EK23" s="83">
        <v>11.856195847362816</v>
      </c>
      <c r="EL23" s="83">
        <v>-17.496713782129824</v>
      </c>
      <c r="EM23" s="83">
        <v>-5.2299979323167101</v>
      </c>
      <c r="EO23" s="11">
        <v>37437</v>
      </c>
      <c r="EP23" s="2">
        <v>238</v>
      </c>
      <c r="EQ23" s="2">
        <v>298339.69434738159</v>
      </c>
      <c r="ER23" s="2">
        <v>71756.667137920856</v>
      </c>
      <c r="ES23" s="2">
        <v>25379.903957366943</v>
      </c>
      <c r="ET23" s="12">
        <v>4.1576581835100255</v>
      </c>
      <c r="EU23" s="12">
        <v>2.8273025484437375</v>
      </c>
      <c r="EV23" s="12" t="e">
        <f>VLOOKUP($EO23,'EquityMetrics ADJ'!$X$5:$AD$27,6,0)</f>
        <v>#N/A</v>
      </c>
      <c r="EW23" s="12" t="e">
        <f>VLOOKUP($EO23,'EquityMetrics ADJ'!$X$5:$AD$27,7,0)</f>
        <v>#N/A</v>
      </c>
      <c r="EY23" s="11">
        <v>37437</v>
      </c>
      <c r="EZ23" s="2">
        <v>32</v>
      </c>
      <c r="FA23" s="2">
        <v>24434.824996948242</v>
      </c>
      <c r="FB23" s="2">
        <v>11980.83499956131</v>
      </c>
      <c r="FC23" s="2">
        <v>2432.8899946212769</v>
      </c>
      <c r="FD23" s="12">
        <v>2.0394926562166118</v>
      </c>
      <c r="FE23" s="12">
        <v>4.9245280411563952</v>
      </c>
      <c r="FF23" s="12"/>
      <c r="FG23" s="11">
        <v>37437</v>
      </c>
      <c r="FH23" s="2">
        <v>208</v>
      </c>
      <c r="FI23" s="2">
        <v>256060.12933731079</v>
      </c>
      <c r="FJ23" s="2">
        <v>62524.764108002186</v>
      </c>
      <c r="FK23" s="2">
        <v>21776.473949432373</v>
      </c>
      <c r="FL23" s="12">
        <v>4.0953393905653952</v>
      </c>
      <c r="FM23" s="12">
        <v>2.8712069848035227</v>
      </c>
      <c r="FN23" s="12"/>
      <c r="FO23" s="11">
        <v>37437</v>
      </c>
      <c r="FP23" s="2">
        <v>62</v>
      </c>
      <c r="FQ23" s="2">
        <v>66714.390007019043</v>
      </c>
      <c r="FR23" s="2">
        <v>21212.73802947998</v>
      </c>
      <c r="FS23" s="2">
        <v>6036.3200025558472</v>
      </c>
      <c r="FT23" s="12">
        <v>3.1450155050377773</v>
      </c>
      <c r="FU23" s="12">
        <v>3.5141838107486456</v>
      </c>
      <c r="FW23" s="22">
        <v>37437</v>
      </c>
      <c r="FX23">
        <v>5</v>
      </c>
      <c r="FY23" s="2">
        <v>8313.6349334716797</v>
      </c>
      <c r="FZ23" s="2">
        <v>30576.885055541992</v>
      </c>
      <c r="GA23" s="10">
        <v>0.27189280132264004</v>
      </c>
      <c r="GC23" s="22">
        <v>37437</v>
      </c>
      <c r="GD23">
        <v>5</v>
      </c>
      <c r="GE23" s="2">
        <v>30576.885055541992</v>
      </c>
      <c r="GF23" s="2">
        <v>2102.3619728088379</v>
      </c>
      <c r="GG23" s="10">
        <v>14.544063035296475</v>
      </c>
      <c r="GI23" s="22">
        <v>37437</v>
      </c>
      <c r="GJ23">
        <v>208</v>
      </c>
      <c r="GK23" s="2">
        <v>256060.12933731079</v>
      </c>
      <c r="GL23" s="2">
        <v>62524.764108002186</v>
      </c>
      <c r="GM23" s="2">
        <v>21776.473949432373</v>
      </c>
      <c r="GN23" s="12">
        <v>4.0953393905653952</v>
      </c>
      <c r="GO23" s="12">
        <v>2.8712069848035227</v>
      </c>
      <c r="GP23" s="12" t="e">
        <f>VLOOKUP($GI23,'EquityMetrics ADJ'!$AF$4:$AK$28,6,0)</f>
        <v>#N/A</v>
      </c>
      <c r="GQ23" s="12" t="e">
        <f>VLOOKUP($GI23,'EquityMetrics ADJ'!$AF$4:$AL$28,7,0)</f>
        <v>#N/A</v>
      </c>
      <c r="GS23" s="22">
        <v>40816</v>
      </c>
      <c r="GT23">
        <v>470</v>
      </c>
      <c r="GU23" s="2">
        <v>564.07778583653271</v>
      </c>
      <c r="GW23" s="22">
        <v>40816</v>
      </c>
      <c r="GX23">
        <v>511</v>
      </c>
      <c r="GY23" s="2">
        <v>1861.2258919943124</v>
      </c>
      <c r="GZ23" s="2">
        <v>-44094.993593871593</v>
      </c>
      <c r="HA23" s="13">
        <f t="shared" si="11"/>
        <v>45956.219485865906</v>
      </c>
      <c r="HB23" s="13">
        <f t="shared" ref="HB23:HC23" si="32">SUM(GZ20:GZ23)</f>
        <v>-166724.77939628484</v>
      </c>
      <c r="HC23" s="13">
        <f t="shared" si="32"/>
        <v>154950.30349031696</v>
      </c>
      <c r="HD23" s="212">
        <f t="shared" si="16"/>
        <v>1.0759887243893245</v>
      </c>
      <c r="HF23" s="22">
        <v>37164</v>
      </c>
      <c r="HG23">
        <v>130</v>
      </c>
      <c r="HH23" s="2">
        <v>189797.9847869873</v>
      </c>
      <c r="HI23" s="2">
        <v>384899.99997711182</v>
      </c>
      <c r="HJ23" s="213">
        <v>0.49310985917971861</v>
      </c>
      <c r="HL23" s="22">
        <v>37437</v>
      </c>
      <c r="HM23">
        <v>22</v>
      </c>
      <c r="HN23" s="2">
        <v>12316.439880371094</v>
      </c>
      <c r="HO23" s="2">
        <v>27790.511047363281</v>
      </c>
      <c r="HP23" s="10">
        <v>0.44318867901997999</v>
      </c>
      <c r="HR23" s="22">
        <v>37164</v>
      </c>
      <c r="HS23">
        <v>112</v>
      </c>
      <c r="HT23" s="2">
        <v>180197.50085449219</v>
      </c>
      <c r="HU23" s="2">
        <v>363475.04886627197</v>
      </c>
      <c r="HV23" s="10">
        <v>0.49576305558401507</v>
      </c>
    </row>
    <row r="24" spans="1:230">
      <c r="A24" s="17" t="s">
        <v>71</v>
      </c>
      <c r="B24" s="17">
        <v>15</v>
      </c>
      <c r="C24" s="18">
        <v>3.570671222196677</v>
      </c>
      <c r="D24" s="166">
        <v>274</v>
      </c>
      <c r="E24" s="11">
        <v>37529</v>
      </c>
      <c r="F24" s="2">
        <v>273</v>
      </c>
      <c r="G24" s="2">
        <v>344907.20384168625</v>
      </c>
      <c r="H24" s="2">
        <v>83543.87993106246</v>
      </c>
      <c r="I24" s="2">
        <v>29305.834942340851</v>
      </c>
      <c r="J24" s="12">
        <v>4.1284556585867431</v>
      </c>
      <c r="K24" s="12">
        <v>2.8507592462536833</v>
      </c>
      <c r="L24" s="96">
        <v>4.1189117000349311</v>
      </c>
      <c r="M24" s="12">
        <v>2.8277886396109562</v>
      </c>
      <c r="P24" s="12">
        <f t="shared" si="7"/>
        <v>4.1284556585867431</v>
      </c>
      <c r="Q24" s="12">
        <f t="shared" si="7"/>
        <v>2.8507592462536833</v>
      </c>
      <c r="U24" s="14">
        <v>37529</v>
      </c>
      <c r="V24" s="2">
        <v>898.92645578992642</v>
      </c>
      <c r="W24" s="2">
        <f t="shared" si="0"/>
        <v>217.73915723673966</v>
      </c>
      <c r="Y24" s="11">
        <f ca="1">VLOOKUP($E24,INDIRECT(VLOOKUP('Sector Charts'!$H$1,'Sector Charts'!$A$159:$B$175,2,FALSE) &amp; "1"),MATCH(Y$5,$Y$5:$AG$5,0),FALSE)</f>
        <v>37529</v>
      </c>
      <c r="Z24" s="2">
        <f ca="1">VLOOKUP($E24,INDIRECT(VLOOKUP('Sector Charts'!$H$1,'Sector Charts'!$A$159:$B$175,2,FALSE) &amp; "1"),MATCH(Z$5,$Y$5:$AG$5,0),FALSE)</f>
        <v>8</v>
      </c>
      <c r="AA24" s="2">
        <f ca="1">VLOOKUP($E24,INDIRECT(VLOOKUP('Sector Charts'!$H$1,'Sector Charts'!$A$159:$B$175,2,FALSE) &amp; "1"),MATCH(AA$5,$Y$5:$AG$5,0),FALSE)</f>
        <v>3923.6579971313477</v>
      </c>
      <c r="AB24" s="2">
        <f ca="1">VLOOKUP($E24,INDIRECT(VLOOKUP('Sector Charts'!$H$1,'Sector Charts'!$A$159:$B$175,2,FALSE) &amp; "1"),MATCH(AB$5,$Y$5:$AG$5,0),FALSE)</f>
        <v>1169.0349960327148</v>
      </c>
      <c r="AC24" s="2">
        <f ca="1">VLOOKUP($E24,INDIRECT(VLOOKUP('Sector Charts'!$H$1,'Sector Charts'!$A$159:$B$175,2,FALSE) &amp; "1"),MATCH(AC$5,$Y$5:$AG$5,0),FALSE)</f>
        <v>783.5359992980957</v>
      </c>
      <c r="AD24" s="12">
        <f ca="1">IF(OR(VLOOKUP($E24,INDIRECT(VLOOKUP('Sector Charts'!$H$1,'Sector Charts'!$A$159:$B$175,2,FALSE) &amp; "1"),MATCH(AD$5,$Y$5:$AI$5,0),FALSE)&gt;AD$1,VLOOKUP($E24,INDIRECT(VLOOKUP('Sector Charts'!$H$1,'Sector Charts'!$A$159:$B$175,2,FALSE) &amp; "1"),MATCH(AD$5,$Y$5:$AI$5,0),FALSE)&lt;AD$2),NA(),VLOOKUP($E24,INDIRECT(VLOOKUP('Sector Charts'!$H$1,'Sector Charts'!$A$159:$B$175,2,FALSE) &amp; "1"),MATCH(AD$5,$Y$5:$AI$5,0),FALSE))</f>
        <v>3.3563221036554376</v>
      </c>
      <c r="AE24" s="12">
        <f ca="1">IF(OR(VLOOKUP($E24,INDIRECT(VLOOKUP('Sector Charts'!$H$1,'Sector Charts'!$A$159:$B$175,2,FALSE) &amp; "1"),MATCH(AE$5,$Y$5:$AI$5,0),FALSE)&gt;AE$1,VLOOKUP($E24,INDIRECT(VLOOKUP('Sector Charts'!$H$1,'Sector Charts'!$A$159:$B$175,2,FALSE) &amp; "1"),MATCH(AE$5,$Y$5:$AI$5,0),FALSE)&lt;AE$2),NA(),VLOOKUP($E24,INDIRECT(VLOOKUP('Sector Charts'!$H$1,'Sector Charts'!$A$159:$B$175,2,FALSE) &amp; "1"),MATCH(AE$5,$Y$5:$AI$5,0),FALSE))</f>
        <v>1.4919990875721798</v>
      </c>
      <c r="AF24" s="2">
        <f ca="1">VLOOKUP($E24,INDIRECT(VLOOKUP('Sector Charts'!$H$1,'Sector Charts'!$A$159:$B$175,2,FALSE) &amp; "1"),MATCH(AF$5,$Y$5:$AG$5,0),FALSE)</f>
        <v>1374.1466091819652</v>
      </c>
      <c r="AG24" s="2">
        <f ca="1">IF(VLOOKUP($E24,INDIRECT(VLOOKUP('Sector Charts'!$H$1,'Sector Charts'!$A$159:$B$175,2,FALSE) &amp; "1"),MATCH(AG$5,$Y$5:$AI$5,0),FALSE)="",NA(),VLOOKUP($E24,INDIRECT(VLOOKUP('Sector Charts'!$H$1,'Sector Charts'!$A$159:$B$175,2,FALSE) &amp; "1"),MATCH(AG$5,$Y$5:$AG$5,0),FALSE))</f>
        <v>409.42036155747826</v>
      </c>
      <c r="AH24" s="12" t="e">
        <f ca="1">IF(OR(VLOOKUP($E24,INDIRECT(VLOOKUP('Sector Charts'!$H$1,'Sector Charts'!$A$159:$B$175,2,FALSE) &amp; "1"),MATCH(AH$5,$Y$5:$AI$5,0),FALSE)&gt;AH$1,VLOOKUP($E24,INDIRECT(VLOOKUP('Sector Charts'!$H$1,'Sector Charts'!$A$159:$B$175,2,FALSE) &amp; "1"),MATCH(AH$5,$Y$5:$AI$5,0),FALSE)&lt;AH$2,VLOOKUP($E24,INDIRECT(VLOOKUP('Sector Charts'!$H$1,'Sector Charts'!$A$159:$B$175,2,FALSE) &amp; "1"),MATCH(AH$5,$Y$5:$AI$5,0),FALSE)=""),NA(),VLOOKUP($E24,INDIRECT(VLOOKUP('Sector Charts'!$H$1,'Sector Charts'!$A$159:$B$175,2,FALSE) &amp; "1"),MATCH(AH$5,$Y$5:$AI$5,0),FALSE))</f>
        <v>#N/A</v>
      </c>
      <c r="AI24" s="12" t="e">
        <f ca="1">IF(OR(VLOOKUP($E24,INDIRECT(VLOOKUP('Sector Charts'!$H$1,'Sector Charts'!$A$159:$B$175,2,FALSE) &amp; "1"),MATCH(AI$5,$Y$5:$AI$5,0),FALSE)&gt;AI$1,VLOOKUP($E24,INDIRECT(VLOOKUP('Sector Charts'!$H$1,'Sector Charts'!$A$159:$B$175,2,FALSE) &amp; "1"),MATCH(AI$5,$Y$5:$AI$5,0),FALSE)&lt;AI$2,VLOOKUP($E24,INDIRECT(VLOOKUP('Sector Charts'!$H$1,'Sector Charts'!$A$159:$B$175,2,FALSE) &amp; "1"),MATCH(AI$5,$Y$5:$AI$5,0),FALSE)=""),NA(),VLOOKUP($E24,INDIRECT(VLOOKUP('Sector Charts'!$H$1,'Sector Charts'!$A$159:$B$175,2,FALSE) &amp; "1"),MATCH(AI$5,$Y$5:$AI$5,0),FALSE))</f>
        <v>#N/A</v>
      </c>
      <c r="AK24" s="82">
        <v>141</v>
      </c>
      <c r="AL24" s="83">
        <v>-3.1120468248025945</v>
      </c>
      <c r="AM24" s="83">
        <v>-4.2842893535466109</v>
      </c>
      <c r="AN24" s="83">
        <v>4.1779489250864943</v>
      </c>
      <c r="AO24" s="83">
        <v>5.2357525633987212</v>
      </c>
      <c r="AP24" s="83"/>
      <c r="AQ24" s="48"/>
      <c r="AR24" s="83">
        <v>25.63716154982113</v>
      </c>
      <c r="AS24" s="83"/>
      <c r="AT24" s="83">
        <v>-10.606926649351879</v>
      </c>
      <c r="AU24" s="83">
        <v>-1.82556959191712</v>
      </c>
      <c r="AV24" s="83">
        <v>0.45491162916955208</v>
      </c>
      <c r="AW24" s="83">
        <v>2.3691578506427113</v>
      </c>
      <c r="AY24" s="14">
        <v>37529</v>
      </c>
      <c r="AZ24" s="2">
        <v>138</v>
      </c>
      <c r="BA24" s="2">
        <v>279014.61145019531</v>
      </c>
      <c r="BB24" s="2">
        <v>31366.290886372328</v>
      </c>
      <c r="BC24" s="2">
        <v>29581.896959412843</v>
      </c>
      <c r="BD24" s="12">
        <f t="shared" si="8"/>
        <v>10.602275201882492</v>
      </c>
      <c r="BE24" s="12">
        <f t="shared" si="9"/>
        <v>94.311109549345062</v>
      </c>
      <c r="BF24" s="12">
        <f t="shared" si="10"/>
        <v>11.241809424726588</v>
      </c>
      <c r="BH24" s="22">
        <v>37529</v>
      </c>
      <c r="BI24">
        <v>138</v>
      </c>
      <c r="BJ24" s="12">
        <v>-1.987729068138655</v>
      </c>
      <c r="BL24" s="22">
        <v>38168</v>
      </c>
      <c r="BM24">
        <v>111</v>
      </c>
      <c r="BN24" s="2">
        <v>41190.238996505737</v>
      </c>
      <c r="BO24" s="2">
        <v>25411.264039814472</v>
      </c>
      <c r="BP24" s="2">
        <v>15297.106160908937</v>
      </c>
      <c r="BQ24" s="2">
        <v>140133.36346817017</v>
      </c>
      <c r="BR24" s="12">
        <f t="shared" si="31"/>
        <v>61.692441362066795</v>
      </c>
      <c r="BS24" s="12">
        <f t="shared" si="18"/>
        <v>18.133628859615843</v>
      </c>
      <c r="BT24" s="12">
        <f t="shared" si="19"/>
        <v>10.916105759770417</v>
      </c>
      <c r="BV24" s="22">
        <v>37529</v>
      </c>
      <c r="BW24">
        <v>150</v>
      </c>
      <c r="BX24" s="2">
        <v>262928.9206237793</v>
      </c>
      <c r="BY24" s="2">
        <v>16895.589967250824</v>
      </c>
      <c r="BZ24" s="12">
        <f t="shared" si="4"/>
        <v>6.4259153870054666</v>
      </c>
      <c r="CB24" s="22">
        <v>37529</v>
      </c>
      <c r="CC24">
        <v>131</v>
      </c>
      <c r="CD24" s="2">
        <v>-19272.442816138268</v>
      </c>
      <c r="CE24" s="2">
        <v>335922.06594085693</v>
      </c>
      <c r="CF24" s="2">
        <v>35526.514732599258</v>
      </c>
      <c r="CG24" s="12">
        <f t="shared" si="5"/>
        <v>5.7371767949091534</v>
      </c>
      <c r="CH24" s="12">
        <f t="shared" si="6"/>
        <v>54.248053773914961</v>
      </c>
      <c r="CJ24" s="22">
        <v>37529</v>
      </c>
      <c r="CK24">
        <v>131</v>
      </c>
      <c r="CL24" s="12">
        <v>-29.972736175183933</v>
      </c>
      <c r="CN24" s="22">
        <v>37529</v>
      </c>
      <c r="CO24">
        <v>115</v>
      </c>
      <c r="CP24" s="2">
        <v>-16148.64081799984</v>
      </c>
      <c r="CQ24" s="2">
        <v>327198.5178604126</v>
      </c>
      <c r="CR24" s="2">
        <v>32791.896757364273</v>
      </c>
      <c r="CS24" s="12">
        <f t="shared" si="13"/>
        <v>4.9354260293101548</v>
      </c>
      <c r="CT24" s="12">
        <f t="shared" si="14"/>
        <v>49.245827216058316</v>
      </c>
      <c r="CV24" s="22">
        <v>37529</v>
      </c>
      <c r="CW24">
        <v>115</v>
      </c>
      <c r="CX24" s="12">
        <v>-32.503553992971511</v>
      </c>
      <c r="CZ24" s="11">
        <f ca="1">VLOOKUP($CB24,INDIRECT(VLOOKUP('Sector Charts'!$H$1,'Sector Charts'!$A$159:$B$175,2,FALSE) &amp; "3"),MATCH(CZ$5,$CZ$5:$DF$5,0),FALSE)</f>
        <v>37529</v>
      </c>
      <c r="DA24" s="2">
        <f ca="1">VLOOKUP($CB24,INDIRECT(VLOOKUP('Sector Charts'!$H$1,'Sector Charts'!$A$159:$B$175,2,FALSE) &amp; "3"),MATCH(DA$5,$CZ$5:$DF$5,0),FALSE)</f>
        <v>4</v>
      </c>
      <c r="DB24" s="2">
        <f ca="1">VLOOKUP($CB24,INDIRECT(VLOOKUP('Sector Charts'!$H$1,'Sector Charts'!$A$159:$B$175,2,FALSE) &amp; "3"),MATCH(DB$5,$CZ$5:$DF$5,0),FALSE)</f>
        <v>-527.63198089599609</v>
      </c>
      <c r="DC24" s="2">
        <f ca="1">VLOOKUP($CB24,INDIRECT(VLOOKUP('Sector Charts'!$H$1,'Sector Charts'!$A$159:$B$175,2,FALSE) &amp; "3"),MATCH(DC$5,$CZ$5:$DF$5,0),FALSE)</f>
        <v>16358.340087890625</v>
      </c>
      <c r="DD24" s="2">
        <f ca="1">VLOOKUP($CB24,INDIRECT(VLOOKUP('Sector Charts'!$H$1,'Sector Charts'!$A$159:$B$175,2,FALSE) &amp; "3"),MATCH(DD$5,$CZ$5:$DF$5,0),FALSE)</f>
        <v>925.33099365234375</v>
      </c>
      <c r="DE24" s="12">
        <f ca="1">IF(OR(VLOOKUP($CB24,INDIRECT(VLOOKUP('Sector Charts'!$H$1,'Sector Charts'!$A$159:$B$175,2,FALSE) &amp; "3"),MATCH(DE$5,$CZ$5:$DF$5,0),FALSE)&gt;DE$1,VLOOKUP($CB24,INDIRECT(VLOOKUP('Sector Charts'!$H$1,'Sector Charts'!$A$159:$B$175,2,FALSE) &amp; "3"),MATCH(DE$5,$CZ$5:$DF$5,0),FALSE)&lt;DE$2),NA(),VLOOKUP($CB24,INDIRECT(VLOOKUP('Sector Charts'!$H$1,'Sector Charts'!$A$159:$B$175,2,FALSE) &amp; "3"),MATCH(DE$5,$CZ$5:$DF$5,0),FALSE))</f>
        <v>3.2254616181172278</v>
      </c>
      <c r="DF24" s="12">
        <f ca="1">IF(OR(VLOOKUP($CB24,INDIRECT(VLOOKUP('Sector Charts'!$H$1,'Sector Charts'!$A$159:$B$175,2,FALSE) &amp; "3"),MATCH(DF$5,$CZ$5:$DF$5,0),FALSE)&gt;DF$1,VLOOKUP($CB24,INDIRECT(VLOOKUP('Sector Charts'!$H$1,'Sector Charts'!$A$159:$B$175,2,FALSE) &amp; "3"),MATCH(DF$5,$CZ$5:$DF$5,0),FALSE)&lt;DF$2),NA(),VLOOKUP($CB24,INDIRECT(VLOOKUP('Sector Charts'!$H$1,'Sector Charts'!$A$159:$B$175,2,FALSE) &amp; "3"),MATCH(DF$5,$CZ$5:$DF$5,0),FALSE))</f>
        <v>57.020891390808934</v>
      </c>
      <c r="DH24" s="11">
        <f ca="1">VLOOKUP($CB24,INDIRECT(VLOOKUP('Sector Charts'!$H$1,'Sector Charts'!$A$159:$B$175,2,FALSE) &amp; "3"),MATCH(DH$5,$CZ$5:$DF$5,0),FALSE)</f>
        <v>37529</v>
      </c>
      <c r="DI24" s="2">
        <f ca="1">VLOOKUP($CB24,INDIRECT(VLOOKUP('Sector Charts'!$H$1,'Sector Charts'!$A$159:$B$175,2,FALSE) &amp; "3"),9,FALSE)</f>
        <v>4</v>
      </c>
      <c r="DJ24" s="12">
        <f ca="1">IF(OR(VLOOKUP($CB24,INDIRECT(VLOOKUP('Sector Charts'!$H$1,'Sector Charts'!$A$159:$B$175,2,FALSE) &amp; "3"),10,FALSE)&gt;DJ$1,VLOOKUP($CB24,INDIRECT(VLOOKUP('Sector Charts'!$H$1,'Sector Charts'!$A$159:$B$175,2,FALSE) &amp; "3"),10,FALSE)&lt;DJ$2),NA(),VLOOKUP($CB24,INDIRECT(VLOOKUP('Sector Charts'!$H$1,'Sector Charts'!$A$159:$B$175,2,FALSE) &amp; "3"),10,FALSE))</f>
        <v>-26.176617163488579</v>
      </c>
      <c r="DM24" s="22">
        <v>37529</v>
      </c>
      <c r="DN24">
        <v>128</v>
      </c>
      <c r="DO24" s="12">
        <v>-0.89026942033073597</v>
      </c>
      <c r="DP24" s="12">
        <v>-28.250959385210905</v>
      </c>
      <c r="DR24" s="22">
        <v>37529</v>
      </c>
      <c r="DS24" s="82">
        <v>123</v>
      </c>
      <c r="DT24" s="83">
        <v>-2.6971038056056496</v>
      </c>
      <c r="DU24" s="83">
        <v>-5.1362746121884513</v>
      </c>
      <c r="DV24" s="83">
        <v>4.465898520109457</v>
      </c>
      <c r="DW24" s="83">
        <v>5.6642333034005121</v>
      </c>
      <c r="DX24" s="83" t="e">
        <f>VLOOKUP(DR24,'EquityMetrics ADJ'!$DU$5:$DX$31,3,0)</f>
        <v>#N/A</v>
      </c>
      <c r="DY24" s="83"/>
      <c r="DZ24" s="139">
        <v>37529</v>
      </c>
      <c r="EA24" s="85">
        <v>110</v>
      </c>
      <c r="EB24" s="83">
        <v>-4.0542280881219916</v>
      </c>
      <c r="EC24" s="83">
        <v>-5.1412993795721507</v>
      </c>
      <c r="ED24" s="83">
        <v>4.7026072319156675</v>
      </c>
      <c r="EE24" s="83">
        <v>6.2946670216704304</v>
      </c>
      <c r="EF24" s="53" t="e">
        <f>VLOOKUP($DZ24,'EquityMetrics ADJ'!$EH$4:$EK$31,3,0)</f>
        <v>#N/A</v>
      </c>
      <c r="EG24" s="53"/>
      <c r="EH24" s="139">
        <v>37529</v>
      </c>
      <c r="EI24" s="82">
        <v>18</v>
      </c>
      <c r="EJ24" s="83">
        <v>-7.3217359308098029</v>
      </c>
      <c r="EK24" s="83">
        <v>14.185228119101435</v>
      </c>
      <c r="EL24" s="83">
        <v>-4.1961860221383702</v>
      </c>
      <c r="EM24" s="83">
        <v>-9.0638449492666204</v>
      </c>
      <c r="EO24" s="11">
        <v>37529</v>
      </c>
      <c r="EP24" s="2">
        <v>241</v>
      </c>
      <c r="EQ24" s="2">
        <v>307270.35130310059</v>
      </c>
      <c r="ER24" s="2">
        <v>70924.131890058517</v>
      </c>
      <c r="ES24" s="2">
        <v>25897.116970539093</v>
      </c>
      <c r="ET24" s="12">
        <v>4.3323808570460747</v>
      </c>
      <c r="EU24" s="12">
        <v>2.7386883246788729</v>
      </c>
      <c r="EV24" s="12" t="e">
        <f>VLOOKUP($EO24,'EquityMetrics ADJ'!$X$5:$AD$27,6,0)</f>
        <v>#N/A</v>
      </c>
      <c r="EW24" s="12" t="e">
        <f>VLOOKUP($EO24,'EquityMetrics ADJ'!$X$5:$AD$27,7,0)</f>
        <v>#N/A</v>
      </c>
      <c r="EY24" s="11">
        <v>37529</v>
      </c>
      <c r="EZ24" s="2">
        <v>32</v>
      </c>
      <c r="FA24" s="2">
        <v>37636.852538585663</v>
      </c>
      <c r="FB24" s="2">
        <v>12619.748041003942</v>
      </c>
      <c r="FC24" s="2">
        <v>3408.7179718017578</v>
      </c>
      <c r="FD24" s="12">
        <v>2.9823774940907239</v>
      </c>
      <c r="FE24" s="12">
        <v>3.7021977603895104</v>
      </c>
      <c r="FF24" s="12"/>
      <c r="FG24" s="11">
        <v>37529</v>
      </c>
      <c r="FH24" s="2">
        <v>210</v>
      </c>
      <c r="FI24" s="2">
        <v>264936.07035064697</v>
      </c>
      <c r="FJ24" s="2">
        <v>61427.321851015091</v>
      </c>
      <c r="FK24" s="2">
        <v>22287.117981433868</v>
      </c>
      <c r="FL24" s="12">
        <v>4.3130005080348282</v>
      </c>
      <c r="FM24" s="12">
        <v>2.7561805838774984</v>
      </c>
      <c r="FN24" s="12"/>
      <c r="FO24" s="11">
        <v>37529</v>
      </c>
      <c r="FP24" s="2">
        <v>63</v>
      </c>
      <c r="FQ24" s="2">
        <v>79971.133491039276</v>
      </c>
      <c r="FR24" s="2">
        <v>22116.558080047369</v>
      </c>
      <c r="FS24" s="2">
        <v>7018.7169609069824</v>
      </c>
      <c r="FT24" s="12">
        <v>3.6158941731166512</v>
      </c>
      <c r="FU24" s="12">
        <v>3.1510827695763632</v>
      </c>
      <c r="FW24" s="22">
        <v>37529</v>
      </c>
      <c r="FX24">
        <v>6</v>
      </c>
      <c r="FY24" s="2">
        <v>9393.713005065918</v>
      </c>
      <c r="FZ24" s="2">
        <v>33124.78059387207</v>
      </c>
      <c r="GA24" s="10">
        <v>0.28358566718487821</v>
      </c>
      <c r="GC24" s="22">
        <v>37529</v>
      </c>
      <c r="GD24">
        <v>6</v>
      </c>
      <c r="GE24" s="2">
        <v>33124.78059387207</v>
      </c>
      <c r="GF24" s="2">
        <v>1999.315990447998</v>
      </c>
      <c r="GG24" s="10">
        <v>16.568056651439882</v>
      </c>
      <c r="GI24" s="22">
        <v>37529</v>
      </c>
      <c r="GJ24">
        <v>210</v>
      </c>
      <c r="GK24" s="2">
        <v>264936.07035064697</v>
      </c>
      <c r="GL24" s="2">
        <v>61427.321851015091</v>
      </c>
      <c r="GM24" s="2">
        <v>22287.117981433868</v>
      </c>
      <c r="GN24" s="12">
        <v>4.3130005080348282</v>
      </c>
      <c r="GO24" s="12">
        <v>2.7561805838774984</v>
      </c>
      <c r="GP24" s="12" t="e">
        <f>VLOOKUP($GI24,'EquityMetrics ADJ'!$AF$4:$AK$28,6,0)</f>
        <v>#N/A</v>
      </c>
      <c r="GQ24" s="12" t="e">
        <f>VLOOKUP($GI24,'EquityMetrics ADJ'!$AF$4:$AL$28,7,0)</f>
        <v>#N/A</v>
      </c>
      <c r="GS24" s="22">
        <v>40908</v>
      </c>
      <c r="GT24">
        <v>469</v>
      </c>
      <c r="GU24" s="2">
        <v>7063.4530378957279</v>
      </c>
      <c r="GW24" s="22">
        <v>40908</v>
      </c>
      <c r="GX24">
        <v>498</v>
      </c>
      <c r="GY24" s="2">
        <v>9356.959828265477</v>
      </c>
      <c r="GZ24" s="2">
        <v>-47835.122656881809</v>
      </c>
      <c r="HA24" s="13">
        <f t="shared" si="11"/>
        <v>57192.082485147286</v>
      </c>
      <c r="HB24" s="13">
        <f t="shared" ref="HB24:HC24" si="33">SUM(GZ21:GZ24)</f>
        <v>-172347.41352542629</v>
      </c>
      <c r="HC24" s="13">
        <f t="shared" si="33"/>
        <v>167230.18409940973</v>
      </c>
      <c r="HD24" s="212">
        <f t="shared" si="16"/>
        <v>1.0305999150426972</v>
      </c>
      <c r="HF24" s="22">
        <v>37256</v>
      </c>
      <c r="HG24">
        <v>131</v>
      </c>
      <c r="HH24" s="2">
        <v>191072.44361114502</v>
      </c>
      <c r="HI24" s="2">
        <v>380717.75121307373</v>
      </c>
      <c r="HJ24" s="213">
        <v>0.50187427038096999</v>
      </c>
      <c r="HL24" s="22">
        <v>37529</v>
      </c>
      <c r="HM24">
        <v>19</v>
      </c>
      <c r="HN24" s="2">
        <v>11528.461059570313</v>
      </c>
      <c r="HO24" s="2">
        <v>25851.71907043457</v>
      </c>
      <c r="HP24" s="10">
        <v>0.44594562660070397</v>
      </c>
      <c r="HR24" s="22">
        <v>37256</v>
      </c>
      <c r="HS24">
        <v>113</v>
      </c>
      <c r="HT24" s="2">
        <v>180923.80680084229</v>
      </c>
      <c r="HU24" s="2">
        <v>358936.75817108154</v>
      </c>
      <c r="HV24" s="10">
        <v>0.50405483050194544</v>
      </c>
    </row>
    <row r="25" spans="1:230">
      <c r="A25" t="s">
        <v>79</v>
      </c>
      <c r="B25">
        <v>47</v>
      </c>
      <c r="C25" s="12">
        <v>2.9833166246561147</v>
      </c>
      <c r="D25" s="166">
        <v>277</v>
      </c>
      <c r="E25" s="11">
        <v>37621</v>
      </c>
      <c r="F25" s="2">
        <v>276</v>
      </c>
      <c r="G25" s="2">
        <v>363118.99545001984</v>
      </c>
      <c r="H25" s="2">
        <v>87814.41714823246</v>
      </c>
      <c r="I25" s="2">
        <v>30794.418121814728</v>
      </c>
      <c r="J25" s="12">
        <v>4.1350726593910867</v>
      </c>
      <c r="K25" s="12">
        <v>2.8516342410128166</v>
      </c>
      <c r="L25" s="96">
        <v>4.1403893601027839</v>
      </c>
      <c r="M25" s="12">
        <v>2.8200886158798193</v>
      </c>
      <c r="P25" s="12">
        <f t="shared" si="7"/>
        <v>4.1350726593910867</v>
      </c>
      <c r="Q25" s="12">
        <f t="shared" si="7"/>
        <v>2.8516342410128166</v>
      </c>
      <c r="U25" s="14">
        <v>37621</v>
      </c>
      <c r="V25" s="2">
        <v>756.81364068493417</v>
      </c>
      <c r="W25" s="2">
        <f t="shared" si="0"/>
        <v>183.02305739807227</v>
      </c>
      <c r="Y25" s="11">
        <f ca="1">VLOOKUP($E25,INDIRECT(VLOOKUP('Sector Charts'!$H$1,'Sector Charts'!$A$159:$B$175,2,FALSE) &amp; "1"),MATCH(Y$5,$Y$5:$AG$5,0),FALSE)</f>
        <v>37621</v>
      </c>
      <c r="Z25" s="2">
        <f ca="1">VLOOKUP($E25,INDIRECT(VLOOKUP('Sector Charts'!$H$1,'Sector Charts'!$A$159:$B$175,2,FALSE) &amp; "1"),MATCH(Z$5,$Y$5:$AG$5,0),FALSE)</f>
        <v>8</v>
      </c>
      <c r="AA25" s="2">
        <f ca="1">VLOOKUP($E25,INDIRECT(VLOOKUP('Sector Charts'!$H$1,'Sector Charts'!$A$159:$B$175,2,FALSE) &amp; "1"),MATCH(AA$5,$Y$5:$AG$5,0),FALSE)</f>
        <v>2481.6271228790283</v>
      </c>
      <c r="AB25" s="2">
        <f ca="1">VLOOKUP($E25,INDIRECT(VLOOKUP('Sector Charts'!$H$1,'Sector Charts'!$A$159:$B$175,2,FALSE) &amp; "1"),MATCH(AB$5,$Y$5:$AG$5,0),FALSE)</f>
        <v>1717.1670074462891</v>
      </c>
      <c r="AC25" s="2">
        <f ca="1">VLOOKUP($E25,INDIRECT(VLOOKUP('Sector Charts'!$H$1,'Sector Charts'!$A$159:$B$175,2,FALSE) &amp; "1"),MATCH(AC$5,$Y$5:$AG$5,0),FALSE)</f>
        <v>759.91498947143555</v>
      </c>
      <c r="AD25" s="12">
        <f ca="1">IF(OR(VLOOKUP($E25,INDIRECT(VLOOKUP('Sector Charts'!$H$1,'Sector Charts'!$A$159:$B$175,2,FALSE) &amp; "1"),MATCH(AD$5,$Y$5:$AI$5,0),FALSE)&gt;AD$1,VLOOKUP($E25,INDIRECT(VLOOKUP('Sector Charts'!$H$1,'Sector Charts'!$A$159:$B$175,2,FALSE) &amp; "1"),MATCH(AD$5,$Y$5:$AI$5,0),FALSE)&lt;AD$2),NA(),VLOOKUP($E25,INDIRECT(VLOOKUP('Sector Charts'!$H$1,'Sector Charts'!$A$159:$B$175,2,FALSE) &amp; "1"),MATCH(AD$5,$Y$5:$AI$5,0),FALSE))</f>
        <v>1.4451868176582414</v>
      </c>
      <c r="AE25" s="12">
        <f ca="1">IF(OR(VLOOKUP($E25,INDIRECT(VLOOKUP('Sector Charts'!$H$1,'Sector Charts'!$A$159:$B$175,2,FALSE) &amp; "1"),MATCH(AE$5,$Y$5:$AI$5,0),FALSE)&gt;AE$1,VLOOKUP($E25,INDIRECT(VLOOKUP('Sector Charts'!$H$1,'Sector Charts'!$A$159:$B$175,2,FALSE) &amp; "1"),MATCH(AE$5,$Y$5:$AI$5,0),FALSE)&lt;AE$2),NA(),VLOOKUP($E25,INDIRECT(VLOOKUP('Sector Charts'!$H$1,'Sector Charts'!$A$159:$B$175,2,FALSE) &amp; "1"),MATCH(AE$5,$Y$5:$AI$5,0),FALSE))</f>
        <v>2.2596830319674011</v>
      </c>
      <c r="AF25" s="2">
        <f ca="1">VLOOKUP($E25,INDIRECT(VLOOKUP('Sector Charts'!$H$1,'Sector Charts'!$A$159:$B$175,2,FALSE) &amp; "1"),MATCH(AF$5,$Y$5:$AG$5,0),FALSE)</f>
        <v>937.95037325358612</v>
      </c>
      <c r="AG25" s="2">
        <f ca="1">IF(VLOOKUP($E25,INDIRECT(VLOOKUP('Sector Charts'!$H$1,'Sector Charts'!$A$159:$B$175,2,FALSE) &amp; "1"),MATCH(AG$5,$Y$5:$AI$5,0),FALSE)="",NA(),VLOOKUP($E25,INDIRECT(VLOOKUP('Sector Charts'!$H$1,'Sector Charts'!$A$159:$B$175,2,FALSE) &amp; "1"),MATCH(AG$5,$Y$5:$AG$5,0),FALSE))</f>
        <v>649.0166958299734</v>
      </c>
      <c r="AH25" s="12" t="e">
        <f ca="1">IF(OR(VLOOKUP($E25,INDIRECT(VLOOKUP('Sector Charts'!$H$1,'Sector Charts'!$A$159:$B$175,2,FALSE) &amp; "1"),MATCH(AH$5,$Y$5:$AI$5,0),FALSE)&gt;AH$1,VLOOKUP($E25,INDIRECT(VLOOKUP('Sector Charts'!$H$1,'Sector Charts'!$A$159:$B$175,2,FALSE) &amp; "1"),MATCH(AH$5,$Y$5:$AI$5,0),FALSE)&lt;AH$2,VLOOKUP($E25,INDIRECT(VLOOKUP('Sector Charts'!$H$1,'Sector Charts'!$A$159:$B$175,2,FALSE) &amp; "1"),MATCH(AH$5,$Y$5:$AI$5,0),FALSE)=""),NA(),VLOOKUP($E25,INDIRECT(VLOOKUP('Sector Charts'!$H$1,'Sector Charts'!$A$159:$B$175,2,FALSE) &amp; "1"),MATCH(AH$5,$Y$5:$AI$5,0),FALSE))</f>
        <v>#N/A</v>
      </c>
      <c r="AI25" s="12" t="e">
        <f ca="1">IF(OR(VLOOKUP($E25,INDIRECT(VLOOKUP('Sector Charts'!$H$1,'Sector Charts'!$A$159:$B$175,2,FALSE) &amp; "1"),MATCH(AI$5,$Y$5:$AI$5,0),FALSE)&gt;AI$1,VLOOKUP($E25,INDIRECT(VLOOKUP('Sector Charts'!$H$1,'Sector Charts'!$A$159:$B$175,2,FALSE) &amp; "1"),MATCH(AI$5,$Y$5:$AI$5,0),FALSE)&lt;AI$2,VLOOKUP($E25,INDIRECT(VLOOKUP('Sector Charts'!$H$1,'Sector Charts'!$A$159:$B$175,2,FALSE) &amp; "1"),MATCH(AI$5,$Y$5:$AI$5,0),FALSE)=""),NA(),VLOOKUP($E25,INDIRECT(VLOOKUP('Sector Charts'!$H$1,'Sector Charts'!$A$159:$B$175,2,FALSE) &amp; "1"),MATCH(AI$5,$Y$5:$AI$5,0),FALSE))</f>
        <v>#N/A</v>
      </c>
      <c r="AK25" s="82">
        <v>146</v>
      </c>
      <c r="AL25" s="83">
        <v>-12.400134046796385</v>
      </c>
      <c r="AM25" s="83">
        <v>-1.8880455166781385</v>
      </c>
      <c r="AN25" s="83">
        <v>-2.3866568377275743</v>
      </c>
      <c r="AO25" s="83">
        <v>-1.491751400435104</v>
      </c>
      <c r="AP25" s="83"/>
      <c r="AQ25" s="48"/>
      <c r="AR25" s="83">
        <v>23.557573734237323</v>
      </c>
      <c r="AS25" s="83"/>
      <c r="AT25" s="83">
        <v>-2.785545890011349</v>
      </c>
      <c r="AU25" s="83">
        <v>1.0541200836864384</v>
      </c>
      <c r="AV25" s="83">
        <v>1.1459009318134816</v>
      </c>
      <c r="AW25" s="83">
        <v>0.67399531736682672</v>
      </c>
      <c r="AY25" s="14">
        <v>37621</v>
      </c>
      <c r="AZ25" s="2">
        <v>143</v>
      </c>
      <c r="BA25" s="2">
        <v>290546.65818023682</v>
      </c>
      <c r="BB25" s="2">
        <v>33714.916986338794</v>
      </c>
      <c r="BC25" s="2">
        <v>34542.665044784546</v>
      </c>
      <c r="BD25" s="12">
        <f t="shared" si="8"/>
        <v>11.888852985311727</v>
      </c>
      <c r="BE25" s="12">
        <f t="shared" si="9"/>
        <v>102.45513894867709</v>
      </c>
      <c r="BF25" s="12">
        <f t="shared" si="10"/>
        <v>11.603959652299352</v>
      </c>
      <c r="BH25" s="22">
        <v>37621</v>
      </c>
      <c r="BI25">
        <v>143</v>
      </c>
      <c r="BJ25" s="12">
        <v>-2.1832353169714769</v>
      </c>
      <c r="BL25" s="22">
        <v>38260</v>
      </c>
      <c r="BM25">
        <v>111</v>
      </c>
      <c r="BN25" s="2">
        <v>41078.434313029051</v>
      </c>
      <c r="BO25" s="2">
        <v>23330.600771971047</v>
      </c>
      <c r="BP25" s="2">
        <v>15698.958703100681</v>
      </c>
      <c r="BQ25" s="2">
        <v>139436.1633605957</v>
      </c>
      <c r="BR25" s="12">
        <f t="shared" si="31"/>
        <v>56.795253183666652</v>
      </c>
      <c r="BS25" s="12">
        <f t="shared" si="18"/>
        <v>16.732101780250368</v>
      </c>
      <c r="BT25" s="12">
        <f t="shared" si="19"/>
        <v>11.258886019763482</v>
      </c>
      <c r="BV25" s="22">
        <v>37621</v>
      </c>
      <c r="BW25">
        <v>152</v>
      </c>
      <c r="BX25" s="2">
        <v>257447.01778411865</v>
      </c>
      <c r="BY25" s="2">
        <v>18244.497047901154</v>
      </c>
      <c r="BZ25" s="12">
        <f t="shared" si="4"/>
        <v>7.0866997042475042</v>
      </c>
      <c r="CB25" s="22">
        <v>37621</v>
      </c>
      <c r="CC25">
        <v>136</v>
      </c>
      <c r="CD25" s="2">
        <v>-20324.823855161667</v>
      </c>
      <c r="CE25" s="2">
        <v>360203.221534729</v>
      </c>
      <c r="CF25" s="2">
        <v>35632.731573343277</v>
      </c>
      <c r="CG25" s="12">
        <f t="shared" si="5"/>
        <v>5.6425991329458576</v>
      </c>
      <c r="CH25" s="12">
        <f t="shared" si="6"/>
        <v>57.039757991404159</v>
      </c>
      <c r="CJ25" s="22">
        <v>37621</v>
      </c>
      <c r="CK25">
        <v>136</v>
      </c>
      <c r="CL25" s="12">
        <v>-31.449045541938659</v>
      </c>
      <c r="CN25" s="22">
        <v>37621</v>
      </c>
      <c r="CO25">
        <v>121</v>
      </c>
      <c r="CP25" s="2">
        <v>-17762.650828123093</v>
      </c>
      <c r="CQ25" s="2">
        <v>353401.79151916504</v>
      </c>
      <c r="CR25" s="2">
        <v>32965.29959321022</v>
      </c>
      <c r="CS25" s="12">
        <f t="shared" si="13"/>
        <v>5.0261915062079758</v>
      </c>
      <c r="CT25" s="12">
        <f t="shared" si="14"/>
        <v>53.88287395325726</v>
      </c>
      <c r="CV25" s="22">
        <v>37621</v>
      </c>
      <c r="CW25">
        <v>121</v>
      </c>
      <c r="CX25" s="12">
        <v>-31.036887519736013</v>
      </c>
      <c r="CZ25" s="11">
        <f ca="1">VLOOKUP($CB25,INDIRECT(VLOOKUP('Sector Charts'!$H$1,'Sector Charts'!$A$159:$B$175,2,FALSE) &amp; "3"),MATCH(CZ$5,$CZ$5:$DF$5,0),FALSE)</f>
        <v>37621</v>
      </c>
      <c r="DA25" s="2">
        <f ca="1">VLOOKUP($CB25,INDIRECT(VLOOKUP('Sector Charts'!$H$1,'Sector Charts'!$A$159:$B$175,2,FALSE) &amp; "3"),MATCH(DA$5,$CZ$5:$DF$5,0),FALSE)</f>
        <v>4</v>
      </c>
      <c r="DB25" s="2">
        <f ca="1">VLOOKUP($CB25,INDIRECT(VLOOKUP('Sector Charts'!$H$1,'Sector Charts'!$A$159:$B$175,2,FALSE) &amp; "3"),MATCH(DB$5,$CZ$5:$DF$5,0),FALSE)</f>
        <v>-488.46699142456055</v>
      </c>
      <c r="DC25" s="2">
        <f ca="1">VLOOKUP($CB25,INDIRECT(VLOOKUP('Sector Charts'!$H$1,'Sector Charts'!$A$159:$B$175,2,FALSE) &amp; "3"),MATCH(DC$5,$CZ$5:$DF$5,0),FALSE)</f>
        <v>16785.514404296875</v>
      </c>
      <c r="DD25" s="2">
        <f ca="1">VLOOKUP($CB25,INDIRECT(VLOOKUP('Sector Charts'!$H$1,'Sector Charts'!$A$159:$B$175,2,FALSE) &amp; "3"),MATCH(DD$5,$CZ$5:$DF$5,0),FALSE)</f>
        <v>1257.0250091552734</v>
      </c>
      <c r="DE25" s="12">
        <f ca="1">IF(OR(VLOOKUP($CB25,INDIRECT(VLOOKUP('Sector Charts'!$H$1,'Sector Charts'!$A$159:$B$175,2,FALSE) &amp; "3"),MATCH(DE$5,$CZ$5:$DF$5,0),FALSE)&gt;DE$1,VLOOKUP($CB25,INDIRECT(VLOOKUP('Sector Charts'!$H$1,'Sector Charts'!$A$159:$B$175,2,FALSE) &amp; "3"),MATCH(DE$5,$CZ$5:$DF$5,0),FALSE)&lt;DE$2),NA(),VLOOKUP($CB25,INDIRECT(VLOOKUP('Sector Charts'!$H$1,'Sector Charts'!$A$159:$B$175,2,FALSE) &amp; "3"),MATCH(DE$5,$CZ$5:$DF$5,0),FALSE))</f>
        <v>2.910050771512366</v>
      </c>
      <c r="DF25" s="12">
        <f ca="1">IF(OR(VLOOKUP($CB25,INDIRECT(VLOOKUP('Sector Charts'!$H$1,'Sector Charts'!$A$159:$B$175,2,FALSE) &amp; "3"),MATCH(DF$5,$CZ$5:$DF$5,0),FALSE)&gt;DF$1,VLOOKUP($CB25,INDIRECT(VLOOKUP('Sector Charts'!$H$1,'Sector Charts'!$A$159:$B$175,2,FALSE) &amp; "3"),MATCH(DF$5,$CZ$5:$DF$5,0),FALSE)&lt;DF$2),NA(),VLOOKUP($CB25,INDIRECT(VLOOKUP('Sector Charts'!$H$1,'Sector Charts'!$A$159:$B$175,2,FALSE) &amp; "3"),MATCH(DF$5,$CZ$5:$DF$5,0),FALSE))</f>
        <v>38.858971608911155</v>
      </c>
      <c r="DH25" s="11">
        <f ca="1">VLOOKUP($CB25,INDIRECT(VLOOKUP('Sector Charts'!$H$1,'Sector Charts'!$A$159:$B$175,2,FALSE) &amp; "3"),MATCH(DH$5,$CZ$5:$DF$5,0),FALSE)</f>
        <v>37621</v>
      </c>
      <c r="DI25" s="2">
        <f ca="1">VLOOKUP($CB25,INDIRECT(VLOOKUP('Sector Charts'!$H$1,'Sector Charts'!$A$159:$B$175,2,FALSE) &amp; "3"),9,FALSE)</f>
        <v>4</v>
      </c>
      <c r="DJ25" s="12">
        <f ca="1">IF(OR(VLOOKUP($CB25,INDIRECT(VLOOKUP('Sector Charts'!$H$1,'Sector Charts'!$A$159:$B$175,2,FALSE) &amp; "3"),10,FALSE)&gt;DJ$1,VLOOKUP($CB25,INDIRECT(VLOOKUP('Sector Charts'!$H$1,'Sector Charts'!$A$159:$B$175,2,FALSE) &amp; "3"),10,FALSE)&lt;DJ$2),NA(),VLOOKUP($CB25,INDIRECT(VLOOKUP('Sector Charts'!$H$1,'Sector Charts'!$A$159:$B$175,2,FALSE) &amp; "3"),10,FALSE))</f>
        <v>-25.358905216067452</v>
      </c>
      <c r="DM25" s="22">
        <v>37621</v>
      </c>
      <c r="DN25">
        <v>135</v>
      </c>
      <c r="DO25" s="12">
        <v>-6.0496486935376463</v>
      </c>
      <c r="DP25" s="12">
        <v>-32.29538654519353</v>
      </c>
      <c r="DR25" s="22">
        <v>37621</v>
      </c>
      <c r="DS25" s="82">
        <v>129</v>
      </c>
      <c r="DT25" s="83">
        <v>-16.363600063836646</v>
      </c>
      <c r="DU25" s="83">
        <v>-2.5506209455510742</v>
      </c>
      <c r="DV25" s="83">
        <v>-2.9962872880035074</v>
      </c>
      <c r="DW25" s="83">
        <v>-1.7971421778261165</v>
      </c>
      <c r="DX25" s="83" t="e">
        <f>VLOOKUP(DR25,'EquityMetrics ADJ'!$DU$5:$DX$31,3,0)</f>
        <v>#N/A</v>
      </c>
      <c r="DY25" s="83"/>
      <c r="DZ25" s="139">
        <v>37621</v>
      </c>
      <c r="EA25" s="85">
        <v>115</v>
      </c>
      <c r="EB25" s="83">
        <v>-22.102963515859475</v>
      </c>
      <c r="EC25" s="83">
        <v>-2.3532595200784878</v>
      </c>
      <c r="ED25" s="83">
        <v>-3.412472606119854</v>
      </c>
      <c r="EE25" s="83">
        <v>-1.8555175560777903</v>
      </c>
      <c r="EF25" s="53" t="e">
        <f>VLOOKUP($DZ25,'EquityMetrics ADJ'!$EH$4:$EK$31,3,0)</f>
        <v>#N/A</v>
      </c>
      <c r="EG25" s="53"/>
      <c r="EH25" s="139">
        <v>37621</v>
      </c>
      <c r="EI25" s="82">
        <v>17</v>
      </c>
      <c r="EJ25" s="83">
        <v>63.632896063273762</v>
      </c>
      <c r="EK25" s="83">
        <v>15.144812771938021</v>
      </c>
      <c r="EL25" s="83">
        <v>30.608986207640609</v>
      </c>
      <c r="EM25" s="83">
        <v>17.904300153788299</v>
      </c>
      <c r="EO25" s="11">
        <v>37621</v>
      </c>
      <c r="EP25" s="2">
        <v>243</v>
      </c>
      <c r="EQ25" s="2">
        <v>308323.76322746277</v>
      </c>
      <c r="ER25" s="2">
        <v>72382.242249131203</v>
      </c>
      <c r="ES25" s="2">
        <v>25941.261135578156</v>
      </c>
      <c r="ET25" s="12">
        <v>4.2596602930073439</v>
      </c>
      <c r="EU25" s="12">
        <v>2.7902360594897893</v>
      </c>
      <c r="EV25" s="12" t="e">
        <f>VLOOKUP($EO25,'EquityMetrics ADJ'!$X$5:$AD$27,6,0)</f>
        <v>#N/A</v>
      </c>
      <c r="EW25" s="12" t="e">
        <f>VLOOKUP($EO25,'EquityMetrics ADJ'!$X$5:$AD$27,7,0)</f>
        <v>#N/A</v>
      </c>
      <c r="EY25" s="11">
        <v>37621</v>
      </c>
      <c r="EZ25" s="2">
        <v>33</v>
      </c>
      <c r="FA25" s="2">
        <v>54795.232222557068</v>
      </c>
      <c r="FB25" s="2">
        <v>15432.174899101257</v>
      </c>
      <c r="FC25" s="2">
        <v>4853.1569862365723</v>
      </c>
      <c r="FD25" s="12">
        <v>3.5507135307122684</v>
      </c>
      <c r="FE25" s="12">
        <v>3.1798219062079602</v>
      </c>
      <c r="FF25" s="12"/>
      <c r="FG25" s="11">
        <v>37621</v>
      </c>
      <c r="FH25" s="2">
        <v>210</v>
      </c>
      <c r="FI25" s="2">
        <v>265152.63696861267</v>
      </c>
      <c r="FJ25" s="2">
        <v>62290.756199479103</v>
      </c>
      <c r="FK25" s="2">
        <v>22284.220123767853</v>
      </c>
      <c r="FL25" s="12">
        <v>4.2566931780293586</v>
      </c>
      <c r="FM25" s="12">
        <v>2.7952854465407642</v>
      </c>
      <c r="FN25" s="12"/>
      <c r="FO25" s="11">
        <v>37621</v>
      </c>
      <c r="FP25" s="2">
        <v>66</v>
      </c>
      <c r="FQ25" s="2">
        <v>97966.358481407166</v>
      </c>
      <c r="FR25" s="2">
        <v>25523.660948753357</v>
      </c>
      <c r="FS25" s="2">
        <v>8510.197998046875</v>
      </c>
      <c r="FT25" s="12">
        <v>3.8382565368700412</v>
      </c>
      <c r="FU25" s="12">
        <v>2.999185325019599</v>
      </c>
      <c r="FW25" s="22">
        <v>37621</v>
      </c>
      <c r="FX25">
        <v>6</v>
      </c>
      <c r="FY25" s="2">
        <v>9388.6070785522461</v>
      </c>
      <c r="FZ25" s="2">
        <v>33852.880798339844</v>
      </c>
      <c r="GA25" s="10">
        <v>0.27733554300680568</v>
      </c>
      <c r="GC25" s="22">
        <v>37621</v>
      </c>
      <c r="GD25">
        <v>6</v>
      </c>
      <c r="GE25" s="2">
        <v>33852.880798339844</v>
      </c>
      <c r="GF25" s="2">
        <v>2209.6539916992188</v>
      </c>
      <c r="GG25" s="10">
        <v>15.320444253042105</v>
      </c>
      <c r="GI25" s="22">
        <v>37621</v>
      </c>
      <c r="GJ25">
        <v>210</v>
      </c>
      <c r="GK25" s="2">
        <v>265152.63696861267</v>
      </c>
      <c r="GL25" s="2">
        <v>62290.756199479103</v>
      </c>
      <c r="GM25" s="2">
        <v>22284.220123767853</v>
      </c>
      <c r="GN25" s="12">
        <v>4.2566931780293586</v>
      </c>
      <c r="GO25" s="12">
        <v>2.7952854465407642</v>
      </c>
      <c r="GP25" s="12" t="e">
        <f>VLOOKUP($GI25,'EquityMetrics ADJ'!$AF$4:$AK$28,6,0)</f>
        <v>#N/A</v>
      </c>
      <c r="GQ25" s="12" t="e">
        <f>VLOOKUP($GI25,'EquityMetrics ADJ'!$AF$4:$AL$28,7,0)</f>
        <v>#N/A</v>
      </c>
      <c r="GS25" s="22">
        <v>40999</v>
      </c>
      <c r="GT25">
        <v>491</v>
      </c>
      <c r="GU25" s="2">
        <v>-16290.914623394608</v>
      </c>
      <c r="GW25" s="22">
        <v>40999</v>
      </c>
      <c r="GX25">
        <v>494</v>
      </c>
      <c r="GY25" s="2">
        <v>-16293.632629796863</v>
      </c>
      <c r="GZ25" s="2">
        <v>-44199.57099327445</v>
      </c>
      <c r="HA25" s="13">
        <f t="shared" si="11"/>
        <v>27905.938363477588</v>
      </c>
      <c r="HB25" s="13">
        <f t="shared" ref="HB25:HC25" si="34">SUM(GZ22:GZ25)</f>
        <v>-182142.09244892001</v>
      </c>
      <c r="HC25" s="13">
        <f t="shared" si="34"/>
        <v>171192.58222840214</v>
      </c>
      <c r="HD25" s="212">
        <f t="shared" si="16"/>
        <v>1.063960190786241</v>
      </c>
      <c r="HF25" s="22">
        <v>37346</v>
      </c>
      <c r="HG25">
        <v>142</v>
      </c>
      <c r="HH25" s="2">
        <v>216873.70191955566</v>
      </c>
      <c r="HI25" s="2">
        <v>420226.89562225342</v>
      </c>
      <c r="HJ25" s="213">
        <v>0.51608715239042158</v>
      </c>
      <c r="HL25" s="22">
        <v>37621</v>
      </c>
      <c r="HM25">
        <v>19</v>
      </c>
      <c r="HN25" s="2">
        <v>11128.008026123047</v>
      </c>
      <c r="HO25" s="2">
        <v>24941.199920654297</v>
      </c>
      <c r="HP25" s="10">
        <v>0.44616971362743962</v>
      </c>
      <c r="HR25" s="22">
        <v>37346</v>
      </c>
      <c r="HS25">
        <v>123</v>
      </c>
      <c r="HT25" s="2">
        <v>206315.09094238281</v>
      </c>
      <c r="HU25" s="2">
        <v>396894.13280487061</v>
      </c>
      <c r="HV25" s="10">
        <v>0.51982398803515639</v>
      </c>
    </row>
    <row r="26" spans="1:230">
      <c r="C26" s="12"/>
      <c r="D26" s="166">
        <v>293</v>
      </c>
      <c r="E26" s="11">
        <v>37711</v>
      </c>
      <c r="F26" s="2">
        <v>293</v>
      </c>
      <c r="G26" s="2">
        <v>400557.42805194855</v>
      </c>
      <c r="H26" s="2">
        <v>92109.581672072411</v>
      </c>
      <c r="I26" s="2">
        <v>32957.973016500473</v>
      </c>
      <c r="J26" s="12">
        <v>4.3487053222976195</v>
      </c>
      <c r="K26" s="12">
        <v>2.7947586954439694</v>
      </c>
      <c r="L26" s="96">
        <v>4.2883451337699237</v>
      </c>
      <c r="M26" s="12">
        <v>2.7587598127694206</v>
      </c>
      <c r="P26" s="12">
        <f t="shared" si="7"/>
        <v>4.3487053222976195</v>
      </c>
      <c r="Q26" s="12">
        <f t="shared" si="7"/>
        <v>2.7947586954439694</v>
      </c>
      <c r="U26" s="14">
        <v>37711</v>
      </c>
      <c r="V26" s="2">
        <v>653.21381645795043</v>
      </c>
      <c r="W26" s="2">
        <f t="shared" si="0"/>
        <v>150.20880194127014</v>
      </c>
      <c r="Y26" s="11">
        <f ca="1">VLOOKUP($E26,INDIRECT(VLOOKUP('Sector Charts'!$H$1,'Sector Charts'!$A$159:$B$175,2,FALSE) &amp; "1"),MATCH(Y$5,$Y$5:$AG$5,0),FALSE)</f>
        <v>37711</v>
      </c>
      <c r="Z26" s="2">
        <f ca="1">VLOOKUP($E26,INDIRECT(VLOOKUP('Sector Charts'!$H$1,'Sector Charts'!$A$159:$B$175,2,FALSE) &amp; "1"),MATCH(Z$5,$Y$5:$AG$5,0),FALSE)</f>
        <v>9</v>
      </c>
      <c r="AA26" s="2">
        <f ca="1">VLOOKUP($E26,INDIRECT(VLOOKUP('Sector Charts'!$H$1,'Sector Charts'!$A$159:$B$175,2,FALSE) &amp; "1"),MATCH(AA$5,$Y$5:$AG$5,0),FALSE)</f>
        <v>7619.3039703369141</v>
      </c>
      <c r="AB26" s="2">
        <f ca="1">VLOOKUP($E26,INDIRECT(VLOOKUP('Sector Charts'!$H$1,'Sector Charts'!$A$159:$B$175,2,FALSE) &amp; "1"),MATCH(AB$5,$Y$5:$AG$5,0),FALSE)</f>
        <v>1909.1970252990723</v>
      </c>
      <c r="AC26" s="2">
        <f ca="1">VLOOKUP($E26,INDIRECT(VLOOKUP('Sector Charts'!$H$1,'Sector Charts'!$A$159:$B$175,2,FALSE) &amp; "1"),MATCH(AC$5,$Y$5:$AG$5,0),FALSE)</f>
        <v>793.66999435424805</v>
      </c>
      <c r="AD26" s="12">
        <f ca="1">IF(OR(VLOOKUP($E26,INDIRECT(VLOOKUP('Sector Charts'!$H$1,'Sector Charts'!$A$159:$B$175,2,FALSE) &amp; "1"),MATCH(AD$5,$Y$5:$AI$5,0),FALSE)&gt;AD$1,VLOOKUP($E26,INDIRECT(VLOOKUP('Sector Charts'!$H$1,'Sector Charts'!$A$159:$B$175,2,FALSE) &amp; "1"),MATCH(AD$5,$Y$5:$AI$5,0),FALSE)&lt;AD$2),NA(),VLOOKUP($E26,INDIRECT(VLOOKUP('Sector Charts'!$H$1,'Sector Charts'!$A$159:$B$175,2,FALSE) &amp; "1"),MATCH(AD$5,$Y$5:$AI$5,0),FALSE))</f>
        <v>3.9908421547762281</v>
      </c>
      <c r="AE26" s="12">
        <f ca="1">IF(OR(VLOOKUP($E26,INDIRECT(VLOOKUP('Sector Charts'!$H$1,'Sector Charts'!$A$159:$B$175,2,FALSE) &amp; "1"),MATCH(AE$5,$Y$5:$AI$5,0),FALSE)&gt;AE$1,VLOOKUP($E26,INDIRECT(VLOOKUP('Sector Charts'!$H$1,'Sector Charts'!$A$159:$B$175,2,FALSE) &amp; "1"),MATCH(AE$5,$Y$5:$AI$5,0),FALSE)&lt;AE$2),NA(),VLOOKUP($E26,INDIRECT(VLOOKUP('Sector Charts'!$H$1,'Sector Charts'!$A$159:$B$175,2,FALSE) &amp; "1"),MATCH(AE$5,$Y$5:$AI$5,0),FALSE))</f>
        <v>2.4055300551615888</v>
      </c>
      <c r="AF26" s="2">
        <f ca="1">VLOOKUP($E26,INDIRECT(VLOOKUP('Sector Charts'!$H$1,'Sector Charts'!$A$159:$B$175,2,FALSE) &amp; "1"),MATCH(AF$5,$Y$5:$AG$5,0),FALSE)</f>
        <v>678.8106109789486</v>
      </c>
      <c r="AG26" s="2">
        <f ca="1">IF(VLOOKUP($E26,INDIRECT(VLOOKUP('Sector Charts'!$H$1,'Sector Charts'!$A$159:$B$175,2,FALSE) &amp; "1"),MATCH(AG$5,$Y$5:$AI$5,0),FALSE)="",NA(),VLOOKUP($E26,INDIRECT(VLOOKUP('Sector Charts'!$H$1,'Sector Charts'!$A$159:$B$175,2,FALSE) &amp; "1"),MATCH(AG$5,$Y$5:$AG$5,0),FALSE))</f>
        <v>170.09207196194168</v>
      </c>
      <c r="AH26" s="12" t="e">
        <f ca="1">IF(OR(VLOOKUP($E26,INDIRECT(VLOOKUP('Sector Charts'!$H$1,'Sector Charts'!$A$159:$B$175,2,FALSE) &amp; "1"),MATCH(AH$5,$Y$5:$AI$5,0),FALSE)&gt;AH$1,VLOOKUP($E26,INDIRECT(VLOOKUP('Sector Charts'!$H$1,'Sector Charts'!$A$159:$B$175,2,FALSE) &amp; "1"),MATCH(AH$5,$Y$5:$AI$5,0),FALSE)&lt;AH$2,VLOOKUP($E26,INDIRECT(VLOOKUP('Sector Charts'!$H$1,'Sector Charts'!$A$159:$B$175,2,FALSE) &amp; "1"),MATCH(AH$5,$Y$5:$AI$5,0),FALSE)=""),NA(),VLOOKUP($E26,INDIRECT(VLOOKUP('Sector Charts'!$H$1,'Sector Charts'!$A$159:$B$175,2,FALSE) &amp; "1"),MATCH(AH$5,$Y$5:$AI$5,0),FALSE))</f>
        <v>#N/A</v>
      </c>
      <c r="AI26" s="12" t="e">
        <f ca="1">IF(OR(VLOOKUP($E26,INDIRECT(VLOOKUP('Sector Charts'!$H$1,'Sector Charts'!$A$159:$B$175,2,FALSE) &amp; "1"),MATCH(AI$5,$Y$5:$AI$5,0),FALSE)&gt;AI$1,VLOOKUP($E26,INDIRECT(VLOOKUP('Sector Charts'!$H$1,'Sector Charts'!$A$159:$B$175,2,FALSE) &amp; "1"),MATCH(AI$5,$Y$5:$AI$5,0),FALSE)&lt;AI$2,VLOOKUP($E26,INDIRECT(VLOOKUP('Sector Charts'!$H$1,'Sector Charts'!$A$159:$B$175,2,FALSE) &amp; "1"),MATCH(AI$5,$Y$5:$AI$5,0),FALSE)=""),NA(),VLOOKUP($E26,INDIRECT(VLOOKUP('Sector Charts'!$H$1,'Sector Charts'!$A$159:$B$175,2,FALSE) &amp; "1"),MATCH(AI$5,$Y$5:$AI$5,0),FALSE))</f>
        <v>#N/A</v>
      </c>
      <c r="AK26" s="82">
        <v>161</v>
      </c>
      <c r="AL26" s="83">
        <v>11.616741270280496</v>
      </c>
      <c r="AM26" s="83">
        <v>9.6485190403128307E-2</v>
      </c>
      <c r="AN26" s="83">
        <v>3.8279464538827579</v>
      </c>
      <c r="AO26" s="83">
        <v>2.4741754192270093</v>
      </c>
      <c r="AP26" s="83"/>
      <c r="AQ26" s="48"/>
      <c r="AR26" s="83">
        <v>24.830239763239291</v>
      </c>
      <c r="AS26" s="83"/>
      <c r="AT26" s="83">
        <v>3.729862569637401</v>
      </c>
      <c r="AU26" s="83">
        <v>1.372419270088443</v>
      </c>
      <c r="AV26" s="83">
        <v>-2.1318696092242906E-2</v>
      </c>
      <c r="AW26" s="83">
        <v>-4.1060230043911128</v>
      </c>
      <c r="AY26" s="14">
        <v>37711</v>
      </c>
      <c r="AZ26" s="2">
        <v>155</v>
      </c>
      <c r="BA26" s="2">
        <v>299764.056640625</v>
      </c>
      <c r="BB26" s="2">
        <v>33775.467888861895</v>
      </c>
      <c r="BC26" s="2">
        <v>37783.241917967796</v>
      </c>
      <c r="BD26" s="12">
        <f t="shared" si="8"/>
        <v>12.604326996836916</v>
      </c>
      <c r="BE26" s="12">
        <f t="shared" si="9"/>
        <v>111.86593193110892</v>
      </c>
      <c r="BF26" s="12">
        <f t="shared" si="10"/>
        <v>11.267350818298384</v>
      </c>
      <c r="BH26" s="22">
        <v>37711</v>
      </c>
      <c r="BI26">
        <v>155</v>
      </c>
      <c r="BJ26" s="12">
        <v>9.8101163779642064</v>
      </c>
      <c r="BL26" s="22">
        <v>38352</v>
      </c>
      <c r="BM26">
        <v>99</v>
      </c>
      <c r="BN26" s="2">
        <v>47439.007244318724</v>
      </c>
      <c r="BO26" s="2">
        <v>26592.032700128853</v>
      </c>
      <c r="BP26" s="2">
        <v>17125.771806299686</v>
      </c>
      <c r="BQ26" s="2">
        <v>127661.2720489502</v>
      </c>
      <c r="BR26" s="12">
        <f t="shared" si="31"/>
        <v>56.055204872175111</v>
      </c>
      <c r="BS26" s="12">
        <f t="shared" si="18"/>
        <v>20.830148621684149</v>
      </c>
      <c r="BT26" s="12">
        <f t="shared" si="19"/>
        <v>13.415009525937524</v>
      </c>
      <c r="BV26" s="22">
        <v>37711</v>
      </c>
      <c r="BW26">
        <v>167</v>
      </c>
      <c r="BX26" s="2">
        <v>272179.68640136719</v>
      </c>
      <c r="BY26" s="2">
        <v>19306.603975772858</v>
      </c>
      <c r="BZ26" s="12">
        <f t="shared" si="4"/>
        <v>7.0933302301269308</v>
      </c>
      <c r="CB26" s="22">
        <v>37711</v>
      </c>
      <c r="CC26">
        <v>152</v>
      </c>
      <c r="CD26" s="2">
        <v>-24228.651904821396</v>
      </c>
      <c r="CE26" s="2">
        <v>429064.0786819458</v>
      </c>
      <c r="CF26" s="2">
        <v>45809.758652687073</v>
      </c>
      <c r="CG26" s="12">
        <f t="shared" si="5"/>
        <v>5.646860948893714</v>
      </c>
      <c r="CH26" s="12">
        <f t="shared" si="6"/>
        <v>52.889717425743768</v>
      </c>
      <c r="CJ26" s="22">
        <v>37711</v>
      </c>
      <c r="CK26">
        <v>152</v>
      </c>
      <c r="CL26" s="12">
        <v>-34.138051840541159</v>
      </c>
      <c r="CN26" s="22">
        <v>37711</v>
      </c>
      <c r="CO26">
        <v>135</v>
      </c>
      <c r="CP26" s="2">
        <v>-21483.396914243698</v>
      </c>
      <c r="CQ26" s="2">
        <v>419360.39877319336</v>
      </c>
      <c r="CR26" s="2">
        <v>42598.074655532837</v>
      </c>
      <c r="CS26" s="12">
        <f t="shared" si="13"/>
        <v>5.1228959570554888</v>
      </c>
      <c r="CT26" s="12">
        <f t="shared" si="14"/>
        <v>50.432788542599859</v>
      </c>
      <c r="CV26" s="22">
        <v>37711</v>
      </c>
      <c r="CW26">
        <v>135</v>
      </c>
      <c r="CX26" s="12">
        <v>-34.807426645473797</v>
      </c>
      <c r="CZ26" s="11">
        <f ca="1">VLOOKUP($CB26,INDIRECT(VLOOKUP('Sector Charts'!$H$1,'Sector Charts'!$A$159:$B$175,2,FALSE) &amp; "3"),MATCH(CZ$5,$CZ$5:$DF$5,0),FALSE)</f>
        <v>37711</v>
      </c>
      <c r="DA26" s="2">
        <f ca="1">VLOOKUP($CB26,INDIRECT(VLOOKUP('Sector Charts'!$H$1,'Sector Charts'!$A$159:$B$175,2,FALSE) &amp; "3"),MATCH(DA$5,$CZ$5:$DF$5,0),FALSE)</f>
        <v>4</v>
      </c>
      <c r="DB26" s="2">
        <f ca="1">VLOOKUP($CB26,INDIRECT(VLOOKUP('Sector Charts'!$H$1,'Sector Charts'!$A$159:$B$175,2,FALSE) &amp; "3"),MATCH(DB$5,$CZ$5:$DF$5,0),FALSE)</f>
        <v>-389.38899612426758</v>
      </c>
      <c r="DC26" s="2">
        <f ca="1">VLOOKUP($CB26,INDIRECT(VLOOKUP('Sector Charts'!$H$1,'Sector Charts'!$A$159:$B$175,2,FALSE) &amp; "3"),MATCH(DC$5,$CZ$5:$DF$5,0),FALSE)</f>
        <v>33643.2197265625</v>
      </c>
      <c r="DD26" s="2">
        <f ca="1">VLOOKUP($CB26,INDIRECT(VLOOKUP('Sector Charts'!$H$1,'Sector Charts'!$A$159:$B$175,2,FALSE) &amp; "3"),MATCH(DD$5,$CZ$5:$DF$5,0),FALSE)</f>
        <v>1415.6100311279297</v>
      </c>
      <c r="DE26" s="12">
        <f ca="1">IF(OR(VLOOKUP($CB26,INDIRECT(VLOOKUP('Sector Charts'!$H$1,'Sector Charts'!$A$159:$B$175,2,FALSE) &amp; "3"),MATCH(DE$5,$CZ$5:$DF$5,0),FALSE)&gt;DE$1,VLOOKUP($CB26,INDIRECT(VLOOKUP('Sector Charts'!$H$1,'Sector Charts'!$A$159:$B$175,2,FALSE) &amp; "3"),MATCH(DE$5,$CZ$5:$DF$5,0),FALSE)&lt;DE$2),NA(),VLOOKUP($CB26,INDIRECT(VLOOKUP('Sector Charts'!$H$1,'Sector Charts'!$A$159:$B$175,2,FALSE) &amp; "3"),MATCH(DE$5,$CZ$5:$DF$5,0),FALSE))</f>
        <v>1.1574070475092826</v>
      </c>
      <c r="DF26" s="12">
        <f ca="1">IF(OR(VLOOKUP($CB26,INDIRECT(VLOOKUP('Sector Charts'!$H$1,'Sector Charts'!$A$159:$B$175,2,FALSE) &amp; "3"),MATCH(DF$5,$CZ$5:$DF$5,0),FALSE)&gt;DF$1,VLOOKUP($CB26,INDIRECT(VLOOKUP('Sector Charts'!$H$1,'Sector Charts'!$A$159:$B$175,2,FALSE) &amp; "3"),MATCH(DF$5,$CZ$5:$DF$5,0),FALSE)&lt;DF$2),NA(),VLOOKUP($CB26,INDIRECT(VLOOKUP('Sector Charts'!$H$1,'Sector Charts'!$A$159:$B$175,2,FALSE) &amp; "3"),MATCH(DF$5,$CZ$5:$DF$5,0),FALSE))</f>
        <v>27.506798310408286</v>
      </c>
      <c r="DH26" s="11">
        <f ca="1">VLOOKUP($CB26,INDIRECT(VLOOKUP('Sector Charts'!$H$1,'Sector Charts'!$A$159:$B$175,2,FALSE) &amp; "3"),MATCH(DH$5,$CZ$5:$DF$5,0),FALSE)</f>
        <v>37711</v>
      </c>
      <c r="DI26" s="2">
        <f ca="1">VLOOKUP($CB26,INDIRECT(VLOOKUP('Sector Charts'!$H$1,'Sector Charts'!$A$159:$B$175,2,FALSE) &amp; "3"),9,FALSE)</f>
        <v>4</v>
      </c>
      <c r="DJ26" s="12">
        <f ca="1">IF(OR(VLOOKUP($CB26,INDIRECT(VLOOKUP('Sector Charts'!$H$1,'Sector Charts'!$A$159:$B$175,2,FALSE) &amp; "3"),10,FALSE)&gt;DJ$1,VLOOKUP($CB26,INDIRECT(VLOOKUP('Sector Charts'!$H$1,'Sector Charts'!$A$159:$B$175,2,FALSE) &amp; "3"),10,FALSE)&lt;DJ$2),NA(),VLOOKUP($CB26,INDIRECT(VLOOKUP('Sector Charts'!$H$1,'Sector Charts'!$A$159:$B$175,2,FALSE) &amp; "3"),10,FALSE))</f>
        <v>-9.1994684615515414</v>
      </c>
      <c r="DM26" s="22">
        <v>37711</v>
      </c>
      <c r="DN26">
        <v>150</v>
      </c>
      <c r="DO26" s="12">
        <v>1.1702616279750222</v>
      </c>
      <c r="DP26" s="12">
        <v>-33.02692515732307</v>
      </c>
      <c r="DR26" s="22">
        <v>37711</v>
      </c>
      <c r="DS26" s="82">
        <v>141</v>
      </c>
      <c r="DT26" s="83">
        <v>4.4023532689892786</v>
      </c>
      <c r="DU26" s="83">
        <v>-0.15678124096311086</v>
      </c>
      <c r="DV26" s="83">
        <v>2.488539057349537</v>
      </c>
      <c r="DW26" s="83">
        <v>1.2446730150080354</v>
      </c>
      <c r="DX26" s="83" t="e">
        <f>VLOOKUP(DR26,'EquityMetrics ADJ'!$DU$5:$DX$31,3,0)</f>
        <v>#N/A</v>
      </c>
      <c r="DY26" s="83"/>
      <c r="DZ26" s="139">
        <v>37711</v>
      </c>
      <c r="EA26" s="85">
        <v>126</v>
      </c>
      <c r="EB26" s="83">
        <v>5.327163086220521</v>
      </c>
      <c r="EC26" s="83">
        <v>-0.26363839420269208</v>
      </c>
      <c r="ED26" s="83">
        <v>3.0360099458718093</v>
      </c>
      <c r="EE26" s="83">
        <v>1.0157980219850371</v>
      </c>
      <c r="EF26" s="53" t="e">
        <f>VLOOKUP($DZ26,'EquityMetrics ADJ'!$EH$4:$EK$31,3,0)</f>
        <v>#N/A</v>
      </c>
      <c r="EG26" s="53"/>
      <c r="EH26" s="139">
        <v>37711</v>
      </c>
      <c r="EI26" s="82">
        <v>20</v>
      </c>
      <c r="EJ26" s="83">
        <v>100.84068746219531</v>
      </c>
      <c r="EK26" s="83">
        <v>5.9363440474748064</v>
      </c>
      <c r="EL26" s="83">
        <v>71.280820690201367</v>
      </c>
      <c r="EM26" s="83">
        <v>86.888923818901347</v>
      </c>
      <c r="EO26" s="11">
        <v>37711</v>
      </c>
      <c r="EP26" s="2">
        <v>257</v>
      </c>
      <c r="EQ26" s="2">
        <v>343031.55544090271</v>
      </c>
      <c r="ER26" s="2">
        <v>76996.984701514244</v>
      </c>
      <c r="ES26" s="2">
        <v>27723.110994100571</v>
      </c>
      <c r="ET26" s="12">
        <v>4.4551297271015935</v>
      </c>
      <c r="EU26" s="12">
        <v>2.7773573001204328</v>
      </c>
      <c r="EV26" s="12" t="e">
        <f>VLOOKUP($EO26,'EquityMetrics ADJ'!$X$5:$AD$27,6,0)</f>
        <v>#N/A</v>
      </c>
      <c r="EW26" s="12" t="e">
        <f>VLOOKUP($EO26,'EquityMetrics ADJ'!$X$5:$AD$27,7,0)</f>
        <v>#N/A</v>
      </c>
      <c r="EY26" s="11">
        <v>37711</v>
      </c>
      <c r="EZ26" s="2">
        <v>36</v>
      </c>
      <c r="FA26" s="2">
        <v>57525.872611045837</v>
      </c>
      <c r="FB26" s="2">
        <v>15112.596970558167</v>
      </c>
      <c r="FC26" s="2">
        <v>5234.8620223999023</v>
      </c>
      <c r="FD26" s="12">
        <v>3.8064849293020737</v>
      </c>
      <c r="FE26" s="12">
        <v>2.8869140974282748</v>
      </c>
      <c r="FF26" s="12"/>
      <c r="FG26" s="11">
        <v>37711</v>
      </c>
      <c r="FH26" s="2">
        <v>224</v>
      </c>
      <c r="FI26" s="2">
        <v>297755.02931785583</v>
      </c>
      <c r="FJ26" s="2">
        <v>67066.594728827477</v>
      </c>
      <c r="FK26" s="2">
        <v>24103.827996015549</v>
      </c>
      <c r="FL26" s="12">
        <v>4.4396920780274938</v>
      </c>
      <c r="FM26" s="12">
        <v>2.7824043027486685</v>
      </c>
      <c r="FN26" s="12"/>
      <c r="FO26" s="11">
        <v>37711</v>
      </c>
      <c r="FP26" s="2">
        <v>69</v>
      </c>
      <c r="FQ26" s="2">
        <v>102802.39873409271</v>
      </c>
      <c r="FR26" s="2">
        <v>25042.986943244934</v>
      </c>
      <c r="FS26" s="2">
        <v>8854.1450204849243</v>
      </c>
      <c r="FT26" s="12">
        <v>4.105037428924688</v>
      </c>
      <c r="FU26" s="12">
        <v>2.828391322403863</v>
      </c>
      <c r="FW26" s="22">
        <v>37711</v>
      </c>
      <c r="FX26">
        <v>5</v>
      </c>
      <c r="FY26" s="2">
        <v>10154.010925292969</v>
      </c>
      <c r="FZ26" s="2">
        <v>17283.648071289063</v>
      </c>
      <c r="GA26" s="10">
        <v>0.58749234440618037</v>
      </c>
      <c r="GC26" s="22">
        <v>37711</v>
      </c>
      <c r="GD26">
        <v>5</v>
      </c>
      <c r="GE26" s="2">
        <v>17283.648071289063</v>
      </c>
      <c r="GF26" s="2">
        <v>2371.39501953125</v>
      </c>
      <c r="GG26" s="10">
        <v>7.2883884502319205</v>
      </c>
      <c r="GI26" s="22">
        <v>37711</v>
      </c>
      <c r="GJ26">
        <v>224</v>
      </c>
      <c r="GK26" s="2">
        <v>297755.02931785583</v>
      </c>
      <c r="GL26" s="2">
        <v>67066.594728827477</v>
      </c>
      <c r="GM26" s="2">
        <v>24103.827996015549</v>
      </c>
      <c r="GN26" s="12">
        <v>4.4396920780274938</v>
      </c>
      <c r="GO26" s="12">
        <v>2.7824043027486685</v>
      </c>
      <c r="GP26" s="12" t="e">
        <f>VLOOKUP($GI26,'EquityMetrics ADJ'!$AF$4:$AK$28,6,0)</f>
        <v>#N/A</v>
      </c>
      <c r="GQ26" s="12" t="e">
        <f>VLOOKUP($GI26,'EquityMetrics ADJ'!$AF$4:$AL$28,7,0)</f>
        <v>#N/A</v>
      </c>
      <c r="GS26" s="22">
        <v>41090</v>
      </c>
      <c r="GT26">
        <v>498</v>
      </c>
      <c r="GU26" s="2">
        <v>-2987.4943183213472</v>
      </c>
      <c r="GW26" s="22">
        <v>41090</v>
      </c>
      <c r="GX26">
        <v>527</v>
      </c>
      <c r="GY26" s="2">
        <v>-2064.9058098047972</v>
      </c>
      <c r="GZ26" s="2">
        <v>-54092.96522000432</v>
      </c>
      <c r="HA26" s="13">
        <f t="shared" si="11"/>
        <v>52028.059410199523</v>
      </c>
      <c r="HB26" s="13">
        <f t="shared" ref="HB26:HC26" si="35">SUM(GZ23:GZ26)</f>
        <v>-190222.65246403217</v>
      </c>
      <c r="HC26" s="13">
        <f t="shared" si="35"/>
        <v>183082.2997446903</v>
      </c>
      <c r="HD26" s="212">
        <f t="shared" si="16"/>
        <v>1.0390007812295299</v>
      </c>
      <c r="HF26" s="22">
        <v>37437</v>
      </c>
      <c r="HG26">
        <v>158</v>
      </c>
      <c r="HH26" s="2">
        <v>277254.76881408691</v>
      </c>
      <c r="HI26" s="2">
        <v>587954.52098846436</v>
      </c>
      <c r="HJ26" s="213">
        <v>0.47155818845982928</v>
      </c>
      <c r="HL26" s="22">
        <v>37711</v>
      </c>
      <c r="HM26">
        <v>21</v>
      </c>
      <c r="HN26" s="2">
        <v>11531.517044067383</v>
      </c>
      <c r="HO26" s="2">
        <v>28354.563980102539</v>
      </c>
      <c r="HP26" s="10">
        <v>0.40668997950945324</v>
      </c>
      <c r="HR26" s="22">
        <v>37437</v>
      </c>
      <c r="HS26">
        <v>136</v>
      </c>
      <c r="HT26" s="2">
        <v>264938.32893371582</v>
      </c>
      <c r="HU26" s="2">
        <v>560164.00994110107</v>
      </c>
      <c r="HV26" s="10">
        <v>0.47296563904841549</v>
      </c>
    </row>
    <row r="27" spans="1:230">
      <c r="C27" s="12"/>
      <c r="D27" s="166">
        <v>318</v>
      </c>
      <c r="E27" s="11">
        <v>37802</v>
      </c>
      <c r="F27" s="2">
        <v>318</v>
      </c>
      <c r="G27" s="2">
        <v>436013.59404563904</v>
      </c>
      <c r="H27" s="2">
        <v>100905.03485941887</v>
      </c>
      <c r="I27" s="2">
        <v>35978.234954357147</v>
      </c>
      <c r="J27" s="12">
        <v>4.3210291206290572</v>
      </c>
      <c r="K27" s="12">
        <v>2.8046132609737366</v>
      </c>
      <c r="L27" s="96">
        <v>4.2646252446451722</v>
      </c>
      <c r="M27" s="12">
        <v>2.7769452041348641</v>
      </c>
      <c r="P27" s="12">
        <f t="shared" si="7"/>
        <v>4.3210291206290572</v>
      </c>
      <c r="Q27" s="12">
        <f t="shared" si="7"/>
        <v>2.8046132609737366</v>
      </c>
      <c r="U27" s="14">
        <v>37802</v>
      </c>
      <c r="V27" s="2">
        <v>520.72879222128734</v>
      </c>
      <c r="W27" s="2">
        <f t="shared" si="0"/>
        <v>120.51036400918294</v>
      </c>
      <c r="Y27" s="11">
        <f ca="1">VLOOKUP($E27,INDIRECT(VLOOKUP('Sector Charts'!$H$1,'Sector Charts'!$A$159:$B$175,2,FALSE) &amp; "1"),MATCH(Y$5,$Y$5:$AG$5,0),FALSE)</f>
        <v>37802</v>
      </c>
      <c r="Z27" s="2">
        <f ca="1">VLOOKUP($E27,INDIRECT(VLOOKUP('Sector Charts'!$H$1,'Sector Charts'!$A$159:$B$175,2,FALSE) &amp; "1"),MATCH(Z$5,$Y$5:$AG$5,0),FALSE)</f>
        <v>8</v>
      </c>
      <c r="AA27" s="2">
        <f ca="1">VLOOKUP($E27,INDIRECT(VLOOKUP('Sector Charts'!$H$1,'Sector Charts'!$A$159:$B$175,2,FALSE) &amp; "1"),MATCH(AA$5,$Y$5:$AG$5,0),FALSE)</f>
        <v>6112.4211502075195</v>
      </c>
      <c r="AB27" s="2">
        <f ca="1">VLOOKUP($E27,INDIRECT(VLOOKUP('Sector Charts'!$H$1,'Sector Charts'!$A$159:$B$175,2,FALSE) &amp; "1"),MATCH(AB$5,$Y$5:$AG$5,0),FALSE)</f>
        <v>1788.2259750366211</v>
      </c>
      <c r="AC27" s="2">
        <f ca="1">VLOOKUP($E27,INDIRECT(VLOOKUP('Sector Charts'!$H$1,'Sector Charts'!$A$159:$B$175,2,FALSE) &amp; "1"),MATCH(AC$5,$Y$5:$AG$5,0),FALSE)</f>
        <v>660.88200664520264</v>
      </c>
      <c r="AD27" s="12">
        <f ca="1">IF(OR(VLOOKUP($E27,INDIRECT(VLOOKUP('Sector Charts'!$H$1,'Sector Charts'!$A$159:$B$175,2,FALSE) &amp; "1"),MATCH(AD$5,$Y$5:$AI$5,0),FALSE)&gt;AD$1,VLOOKUP($E27,INDIRECT(VLOOKUP('Sector Charts'!$H$1,'Sector Charts'!$A$159:$B$175,2,FALSE) &amp; "1"),MATCH(AD$5,$Y$5:$AI$5,0),FALSE)&lt;AD$2),NA(),VLOOKUP($E27,INDIRECT(VLOOKUP('Sector Charts'!$H$1,'Sector Charts'!$A$159:$B$175,2,FALSE) &amp; "1"),MATCH(AD$5,$Y$5:$AI$5,0),FALSE))</f>
        <v>3.4181480615627136</v>
      </c>
      <c r="AE27" s="12">
        <f ca="1">IF(OR(VLOOKUP($E27,INDIRECT(VLOOKUP('Sector Charts'!$H$1,'Sector Charts'!$A$159:$B$175,2,FALSE) &amp; "1"),MATCH(AE$5,$Y$5:$AI$5,0),FALSE)&gt;AE$1,VLOOKUP($E27,INDIRECT(VLOOKUP('Sector Charts'!$H$1,'Sector Charts'!$A$159:$B$175,2,FALSE) &amp; "1"),MATCH(AE$5,$Y$5:$AI$5,0),FALSE)&lt;AE$2),NA(),VLOOKUP($E27,INDIRECT(VLOOKUP('Sector Charts'!$H$1,'Sector Charts'!$A$159:$B$175,2,FALSE) &amp; "1"),MATCH(AE$5,$Y$5:$AI$5,0),FALSE))</f>
        <v>2.7058173124036013</v>
      </c>
      <c r="AF27" s="2">
        <f ca="1">VLOOKUP($E27,INDIRECT(VLOOKUP('Sector Charts'!$H$1,'Sector Charts'!$A$159:$B$175,2,FALSE) &amp; "1"),MATCH(AF$5,$Y$5:$AG$5,0),FALSE)</f>
        <v>524.63077428748625</v>
      </c>
      <c r="AG27" s="2">
        <f ca="1">IF(VLOOKUP($E27,INDIRECT(VLOOKUP('Sector Charts'!$H$1,'Sector Charts'!$A$159:$B$175,2,FALSE) &amp; "1"),MATCH(AG$5,$Y$5:$AI$5,0),FALSE)="",NA(),VLOOKUP($E27,INDIRECT(VLOOKUP('Sector Charts'!$H$1,'Sector Charts'!$A$159:$B$175,2,FALSE) &amp; "1"),MATCH(AG$5,$Y$5:$AG$5,0),FALSE))</f>
        <v>153.48392311819134</v>
      </c>
      <c r="AH27" s="12" t="e">
        <f ca="1">IF(OR(VLOOKUP($E27,INDIRECT(VLOOKUP('Sector Charts'!$H$1,'Sector Charts'!$A$159:$B$175,2,FALSE) &amp; "1"),MATCH(AH$5,$Y$5:$AI$5,0),FALSE)&gt;AH$1,VLOOKUP($E27,INDIRECT(VLOOKUP('Sector Charts'!$H$1,'Sector Charts'!$A$159:$B$175,2,FALSE) &amp; "1"),MATCH(AH$5,$Y$5:$AI$5,0),FALSE)&lt;AH$2,VLOOKUP($E27,INDIRECT(VLOOKUP('Sector Charts'!$H$1,'Sector Charts'!$A$159:$B$175,2,FALSE) &amp; "1"),MATCH(AH$5,$Y$5:$AI$5,0),FALSE)=""),NA(),VLOOKUP($E27,INDIRECT(VLOOKUP('Sector Charts'!$H$1,'Sector Charts'!$A$159:$B$175,2,FALSE) &amp; "1"),MATCH(AH$5,$Y$5:$AI$5,0),FALSE))</f>
        <v>#N/A</v>
      </c>
      <c r="AI27" s="12" t="e">
        <f ca="1">IF(OR(VLOOKUP($E27,INDIRECT(VLOOKUP('Sector Charts'!$H$1,'Sector Charts'!$A$159:$B$175,2,FALSE) &amp; "1"),MATCH(AI$5,$Y$5:$AI$5,0),FALSE)&gt;AI$1,VLOOKUP($E27,INDIRECT(VLOOKUP('Sector Charts'!$H$1,'Sector Charts'!$A$159:$B$175,2,FALSE) &amp; "1"),MATCH(AI$5,$Y$5:$AI$5,0),FALSE)&lt;AI$2,VLOOKUP($E27,INDIRECT(VLOOKUP('Sector Charts'!$H$1,'Sector Charts'!$A$159:$B$175,2,FALSE) &amp; "1"),MATCH(AI$5,$Y$5:$AI$5,0),FALSE)=""),NA(),VLOOKUP($E27,INDIRECT(VLOOKUP('Sector Charts'!$H$1,'Sector Charts'!$A$159:$B$175,2,FALSE) &amp; "1"),MATCH(AI$5,$Y$5:$AI$5,0),FALSE))</f>
        <v>#N/A</v>
      </c>
      <c r="AK27" s="82">
        <v>173</v>
      </c>
      <c r="AL27" s="83">
        <v>2.775766359018661</v>
      </c>
      <c r="AM27" s="83">
        <v>-0.88683782107661369</v>
      </c>
      <c r="AN27" s="83">
        <v>2.4525841520121716</v>
      </c>
      <c r="AO27" s="83">
        <v>2.4822483352734848</v>
      </c>
      <c r="AP27" s="83"/>
      <c r="AQ27" s="48"/>
      <c r="AR27" s="83">
        <v>25.537030740042688</v>
      </c>
      <c r="AS27" s="83"/>
      <c r="AT27" s="83">
        <v>6.2805457812699448</v>
      </c>
      <c r="AU27" s="83">
        <v>-0.24194613065552373</v>
      </c>
      <c r="AV27" s="83">
        <v>1.2058899714308069</v>
      </c>
      <c r="AW27" s="83">
        <v>0.97173259110827637</v>
      </c>
      <c r="AY27" s="14">
        <v>37802</v>
      </c>
      <c r="AZ27" s="2">
        <v>162</v>
      </c>
      <c r="BA27" s="2">
        <v>321936.92749786377</v>
      </c>
      <c r="BB27" s="2">
        <v>32856.869841262698</v>
      </c>
      <c r="BC27" s="2">
        <v>42801.170826792717</v>
      </c>
      <c r="BD27" s="12">
        <f t="shared" si="8"/>
        <v>13.294893244912616</v>
      </c>
      <c r="BE27" s="12">
        <f t="shared" si="9"/>
        <v>130.2655153505878</v>
      </c>
      <c r="BF27" s="12">
        <f t="shared" si="10"/>
        <v>10.20599596841239</v>
      </c>
      <c r="BH27" s="22">
        <v>37802</v>
      </c>
      <c r="BI27">
        <v>162</v>
      </c>
      <c r="BJ27" s="12">
        <v>23.810058520954456</v>
      </c>
      <c r="BL27" s="22">
        <v>38442</v>
      </c>
      <c r="BM27">
        <v>93</v>
      </c>
      <c r="BN27" s="2">
        <v>35178.809963226318</v>
      </c>
      <c r="BO27" s="2">
        <v>22235.658823261037</v>
      </c>
      <c r="BP27" s="2">
        <v>14089.11888666451</v>
      </c>
      <c r="BQ27" s="2">
        <v>106235.89499664307</v>
      </c>
      <c r="BR27" s="12">
        <f t="shared" si="31"/>
        <v>63.207535577538799</v>
      </c>
      <c r="BS27" s="12">
        <f t="shared" si="18"/>
        <v>20.93045747293197</v>
      </c>
      <c r="BT27" s="12">
        <f t="shared" si="19"/>
        <v>13.262107771680853</v>
      </c>
      <c r="BV27" s="22">
        <v>37802</v>
      </c>
      <c r="BW27">
        <v>175</v>
      </c>
      <c r="BX27" s="2">
        <v>296927.92483520508</v>
      </c>
      <c r="BY27" s="2">
        <v>21217.486981391907</v>
      </c>
      <c r="BZ27" s="12">
        <f t="shared" si="4"/>
        <v>7.1456691024152104</v>
      </c>
      <c r="CB27" s="22">
        <v>37802</v>
      </c>
      <c r="CC27">
        <v>156</v>
      </c>
      <c r="CD27" s="2">
        <v>-25472.649694919586</v>
      </c>
      <c r="CE27" s="2">
        <v>491795.26229858398</v>
      </c>
      <c r="CF27" s="2">
        <v>50738.414093017578</v>
      </c>
      <c r="CG27" s="12">
        <f t="shared" si="5"/>
        <v>5.1795231974915525</v>
      </c>
      <c r="CH27" s="12">
        <f t="shared" si="6"/>
        <v>50.203874421894938</v>
      </c>
      <c r="CJ27" s="22">
        <v>37802</v>
      </c>
      <c r="CK27">
        <v>156</v>
      </c>
      <c r="CL27" s="12">
        <v>-31.043204658894663</v>
      </c>
      <c r="CN27" s="22">
        <v>37802</v>
      </c>
      <c r="CO27">
        <v>138</v>
      </c>
      <c r="CP27" s="2">
        <v>-22540.520625591278</v>
      </c>
      <c r="CQ27" s="2">
        <v>473050.65008544922</v>
      </c>
      <c r="CR27" s="2">
        <v>46911.00608921051</v>
      </c>
      <c r="CS27" s="12">
        <f t="shared" si="13"/>
        <v>4.7649275234099528</v>
      </c>
      <c r="CT27" s="12">
        <f t="shared" si="14"/>
        <v>48.049535716045064</v>
      </c>
      <c r="CV27" s="22">
        <v>37802</v>
      </c>
      <c r="CW27">
        <v>138</v>
      </c>
      <c r="CX27" s="12">
        <v>-32.085418901668618</v>
      </c>
      <c r="CZ27" s="11">
        <f ca="1">VLOOKUP($CB27,INDIRECT(VLOOKUP('Sector Charts'!$H$1,'Sector Charts'!$A$159:$B$175,2,FALSE) &amp; "3"),MATCH(CZ$5,$CZ$5:$DF$5,0),FALSE)</f>
        <v>37802</v>
      </c>
      <c r="DA27" s="2">
        <f ca="1">VLOOKUP($CB27,INDIRECT(VLOOKUP('Sector Charts'!$H$1,'Sector Charts'!$A$159:$B$175,2,FALSE) &amp; "3"),MATCH(DA$5,$CZ$5:$DF$5,0),FALSE)</f>
        <v>3</v>
      </c>
      <c r="DB27" s="2">
        <f ca="1">VLOOKUP($CB27,INDIRECT(VLOOKUP('Sector Charts'!$H$1,'Sector Charts'!$A$159:$B$175,2,FALSE) &amp; "3"),MATCH(DB$5,$CZ$5:$DF$5,0),FALSE)</f>
        <v>-381.77600479125977</v>
      </c>
      <c r="DC27" s="2">
        <f ca="1">VLOOKUP($CB27,INDIRECT(VLOOKUP('Sector Charts'!$H$1,'Sector Charts'!$A$159:$B$175,2,FALSE) &amp; "3"),MATCH(DC$5,$CZ$5:$DF$5,0),FALSE)</f>
        <v>29384.68408203125</v>
      </c>
      <c r="DD27" s="2">
        <f ca="1">VLOOKUP($CB27,INDIRECT(VLOOKUP('Sector Charts'!$H$1,'Sector Charts'!$A$159:$B$175,2,FALSE) &amp; "3"),MATCH(DD$5,$CZ$5:$DF$5,0),FALSE)</f>
        <v>1230.6719665527344</v>
      </c>
      <c r="DE27" s="12">
        <f ca="1">IF(OR(VLOOKUP($CB27,INDIRECT(VLOOKUP('Sector Charts'!$H$1,'Sector Charts'!$A$159:$B$175,2,FALSE) &amp; "3"),MATCH(DE$5,$CZ$5:$DF$5,0),FALSE)&gt;DE$1,VLOOKUP($CB27,INDIRECT(VLOOKUP('Sector Charts'!$H$1,'Sector Charts'!$A$159:$B$175,2,FALSE) &amp; "3"),MATCH(DE$5,$CZ$5:$DF$5,0),FALSE)&lt;DE$2),NA(),VLOOKUP($CB27,INDIRECT(VLOOKUP('Sector Charts'!$H$1,'Sector Charts'!$A$159:$B$175,2,FALSE) &amp; "3"),MATCH(DE$5,$CZ$5:$DF$5,0),FALSE))</f>
        <v>1.2992346751984174</v>
      </c>
      <c r="DF27" s="12">
        <f ca="1">IF(OR(VLOOKUP($CB27,INDIRECT(VLOOKUP('Sector Charts'!$H$1,'Sector Charts'!$A$159:$B$175,2,FALSE) &amp; "3"),MATCH(DF$5,$CZ$5:$DF$5,0),FALSE)&gt;DF$1,VLOOKUP($CB27,INDIRECT(VLOOKUP('Sector Charts'!$H$1,'Sector Charts'!$A$159:$B$175,2,FALSE) &amp; "3"),MATCH(DF$5,$CZ$5:$DF$5,0),FALSE)&lt;DF$2),NA(),VLOOKUP($CB27,INDIRECT(VLOOKUP('Sector Charts'!$H$1,'Sector Charts'!$A$159:$B$175,2,FALSE) &amp; "3"),MATCH(DF$5,$CZ$5:$DF$5,0),FALSE))</f>
        <v>31.021751950738096</v>
      </c>
      <c r="DH27" s="11">
        <f ca="1">VLOOKUP($CB27,INDIRECT(VLOOKUP('Sector Charts'!$H$1,'Sector Charts'!$A$159:$B$175,2,FALSE) &amp; "3"),MATCH(DH$5,$CZ$5:$DF$5,0),FALSE)</f>
        <v>37802</v>
      </c>
      <c r="DI27" s="2">
        <f ca="1">VLOOKUP($CB27,INDIRECT(VLOOKUP('Sector Charts'!$H$1,'Sector Charts'!$A$159:$B$175,2,FALSE) &amp; "3"),9,FALSE)</f>
        <v>3</v>
      </c>
      <c r="DJ27" s="12">
        <f ca="1">IF(OR(VLOOKUP($CB27,INDIRECT(VLOOKUP('Sector Charts'!$H$1,'Sector Charts'!$A$159:$B$175,2,FALSE) &amp; "3"),10,FALSE)&gt;DJ$1,VLOOKUP($CB27,INDIRECT(VLOOKUP('Sector Charts'!$H$1,'Sector Charts'!$A$159:$B$175,2,FALSE) &amp; "3"),10,FALSE)&lt;DJ$2),NA(),VLOOKUP($CB27,INDIRECT(VLOOKUP('Sector Charts'!$H$1,'Sector Charts'!$A$159:$B$175,2,FALSE) &amp; "3"),10,FALSE))</f>
        <v>-3.2452117732680641</v>
      </c>
      <c r="DM27" s="22">
        <v>37802</v>
      </c>
      <c r="DN27">
        <v>155</v>
      </c>
      <c r="DO27" s="12">
        <v>14.145042199688085</v>
      </c>
      <c r="DP27" s="12">
        <v>-29.493461389323784</v>
      </c>
      <c r="DR27" s="22">
        <v>37802</v>
      </c>
      <c r="DS27" s="82">
        <v>150</v>
      </c>
      <c r="DT27" s="83">
        <v>-1.4439538475259028</v>
      </c>
      <c r="DU27" s="83">
        <v>-1.0223783648291018</v>
      </c>
      <c r="DV27" s="83">
        <v>1.5603531143793425</v>
      </c>
      <c r="DW27" s="83">
        <v>1.5540429955771318</v>
      </c>
      <c r="DX27" s="83" t="e">
        <f>VLOOKUP(DR27,'EquityMetrics ADJ'!$DU$5:$DX$31,3,0)</f>
        <v>#N/A</v>
      </c>
      <c r="DY27" s="83"/>
      <c r="DZ27" s="139">
        <v>37802</v>
      </c>
      <c r="EA27" s="85">
        <v>133</v>
      </c>
      <c r="EB27" s="83">
        <v>-2.9390133764486959</v>
      </c>
      <c r="EC27" s="83">
        <v>-1.0852132027008965</v>
      </c>
      <c r="ED27" s="83">
        <v>1.9126175372496945</v>
      </c>
      <c r="EE27" s="83">
        <v>1.5917317337096115</v>
      </c>
      <c r="EF27" s="53" t="e">
        <f>VLOOKUP($DZ27,'EquityMetrics ADJ'!$EH$4:$EK$31,3,0)</f>
        <v>#N/A</v>
      </c>
      <c r="EG27" s="53"/>
      <c r="EH27" s="139">
        <v>37802</v>
      </c>
      <c r="EI27" s="82">
        <v>23</v>
      </c>
      <c r="EJ27" s="83">
        <v>56.160681368322599</v>
      </c>
      <c r="EK27" s="83">
        <v>2.0090906034499367</v>
      </c>
      <c r="EL27" s="83">
        <v>26.662157537271725</v>
      </c>
      <c r="EM27" s="83">
        <v>28.441643194160626</v>
      </c>
      <c r="EO27" s="11">
        <v>37802</v>
      </c>
      <c r="EP27" s="2">
        <v>279</v>
      </c>
      <c r="EQ27" s="2">
        <v>373338.49650382996</v>
      </c>
      <c r="ER27" s="2">
        <v>84676.028825521469</v>
      </c>
      <c r="ES27" s="2">
        <v>30170.979962825775</v>
      </c>
      <c r="ET27" s="12">
        <v>4.409022266184798</v>
      </c>
      <c r="EU27" s="12">
        <v>2.8065388969749203</v>
      </c>
      <c r="EV27" s="12" t="e">
        <f>VLOOKUP($EO27,'EquityMetrics ADJ'!$X$5:$AD$27,6,0)</f>
        <v>#N/A</v>
      </c>
      <c r="EW27" s="12" t="e">
        <f>VLOOKUP($EO27,'EquityMetrics ADJ'!$X$5:$AD$27,7,0)</f>
        <v>#N/A</v>
      </c>
      <c r="EY27" s="11">
        <v>37802</v>
      </c>
      <c r="EZ27" s="2">
        <v>40</v>
      </c>
      <c r="FA27" s="2">
        <v>63333.832527160645</v>
      </c>
      <c r="FB27" s="2">
        <v>16320.713034629822</v>
      </c>
      <c r="FC27" s="2">
        <v>5839.7509899139404</v>
      </c>
      <c r="FD27" s="12">
        <v>3.8805799962769303</v>
      </c>
      <c r="FE27" s="12">
        <v>2.7947618079637224</v>
      </c>
      <c r="FF27" s="12"/>
      <c r="FG27" s="11">
        <v>37802</v>
      </c>
      <c r="FH27" s="2">
        <v>240</v>
      </c>
      <c r="FI27" s="2">
        <v>322980.12556266785</v>
      </c>
      <c r="FJ27" s="2">
        <v>73790.678685188293</v>
      </c>
      <c r="FK27" s="2">
        <v>26026.759966373444</v>
      </c>
      <c r="FL27" s="12">
        <v>4.3769773000813768</v>
      </c>
      <c r="FM27" s="12">
        <v>2.8351849704122141</v>
      </c>
      <c r="FN27" s="12"/>
      <c r="FO27" s="11">
        <v>37802</v>
      </c>
      <c r="FP27" s="2">
        <v>79</v>
      </c>
      <c r="FQ27" s="2">
        <v>113692.20346832275</v>
      </c>
      <c r="FR27" s="2">
        <v>27206.063174962997</v>
      </c>
      <c r="FS27" s="2">
        <v>9983.970986366272</v>
      </c>
      <c r="FT27" s="12">
        <v>4.1789288930619923</v>
      </c>
      <c r="FU27" s="12">
        <v>2.7249741823283093</v>
      </c>
      <c r="FW27" s="22">
        <v>37802</v>
      </c>
      <c r="FX27">
        <v>5</v>
      </c>
      <c r="FY27" s="2">
        <v>8203.52294921875</v>
      </c>
      <c r="FZ27" s="2">
        <v>18460.168823242188</v>
      </c>
      <c r="GA27" s="10">
        <v>0.44439046185158088</v>
      </c>
      <c r="GC27" s="22">
        <v>37802</v>
      </c>
      <c r="GD27">
        <v>5</v>
      </c>
      <c r="GE27" s="2">
        <v>18460.168823242188</v>
      </c>
      <c r="GF27" s="2">
        <v>2609.2759857177734</v>
      </c>
      <c r="GG27" s="10">
        <v>7.0748241750916456</v>
      </c>
      <c r="GI27" s="22">
        <v>37802</v>
      </c>
      <c r="GJ27">
        <v>240</v>
      </c>
      <c r="GK27" s="2">
        <v>322980.12556266785</v>
      </c>
      <c r="GL27" s="2">
        <v>73790.678685188293</v>
      </c>
      <c r="GM27" s="2">
        <v>26026.759966373444</v>
      </c>
      <c r="GN27" s="12">
        <v>4.3769773000813768</v>
      </c>
      <c r="GO27" s="12">
        <v>2.8351849704122141</v>
      </c>
      <c r="GP27" s="12" t="e">
        <f>VLOOKUP($GI27,'EquityMetrics ADJ'!$AF$4:$AK$28,6,0)</f>
        <v>#N/A</v>
      </c>
      <c r="GQ27" s="12" t="e">
        <f>VLOOKUP($GI27,'EquityMetrics ADJ'!$AF$4:$AL$28,7,0)</f>
        <v>#N/A</v>
      </c>
      <c r="GS27" s="22">
        <v>41182</v>
      </c>
      <c r="GT27">
        <v>504</v>
      </c>
      <c r="GU27" s="2">
        <v>-1466.5072934255004</v>
      </c>
      <c r="GW27" s="22">
        <v>41182</v>
      </c>
      <c r="GX27">
        <v>533</v>
      </c>
      <c r="GY27" s="2">
        <v>-686.2447919473052</v>
      </c>
      <c r="GZ27" s="2">
        <v>-56086.578747853637</v>
      </c>
      <c r="HA27" s="13">
        <f t="shared" si="11"/>
        <v>55400.333955906332</v>
      </c>
      <c r="HB27" s="13">
        <f t="shared" ref="HB27:HC27" si="36">SUM(GZ24:GZ27)</f>
        <v>-202214.23761801422</v>
      </c>
      <c r="HC27" s="13">
        <f t="shared" si="36"/>
        <v>192526.41421473073</v>
      </c>
      <c r="HD27" s="212">
        <f t="shared" si="16"/>
        <v>1.0503194506727702</v>
      </c>
      <c r="HF27" s="22">
        <v>37529</v>
      </c>
      <c r="HG27">
        <v>157</v>
      </c>
      <c r="HH27" s="2">
        <v>292188.45758056641</v>
      </c>
      <c r="HI27" s="2">
        <v>624989.8387298584</v>
      </c>
      <c r="HJ27" s="213">
        <v>0.46750913290745527</v>
      </c>
      <c r="HL27" s="22">
        <v>37802</v>
      </c>
      <c r="HM27">
        <v>23</v>
      </c>
      <c r="HN27" s="2">
        <v>13803.97200012207</v>
      </c>
      <c r="HO27" s="2">
        <v>33950.702819824219</v>
      </c>
      <c r="HP27" s="10">
        <v>0.40658869636306222</v>
      </c>
      <c r="HR27" s="22">
        <v>37529</v>
      </c>
      <c r="HS27">
        <v>138</v>
      </c>
      <c r="HT27" s="2">
        <v>280659.99652099609</v>
      </c>
      <c r="HU27" s="2">
        <v>599138.11965942383</v>
      </c>
      <c r="HV27" s="10">
        <v>0.4684395589459997</v>
      </c>
    </row>
    <row r="28" spans="1:230">
      <c r="C28" s="12"/>
      <c r="D28" s="166">
        <v>333</v>
      </c>
      <c r="E28" s="11">
        <v>37894</v>
      </c>
      <c r="F28" s="2">
        <v>332</v>
      </c>
      <c r="G28" s="2">
        <v>432123.06753897667</v>
      </c>
      <c r="H28" s="2">
        <v>105908.11042928696</v>
      </c>
      <c r="I28" s="2">
        <v>38066.862132072449</v>
      </c>
      <c r="J28" s="12">
        <v>4.0801697413674267</v>
      </c>
      <c r="K28" s="12">
        <v>2.782160243779491</v>
      </c>
      <c r="L28" s="96">
        <v>4.0801697413674267</v>
      </c>
      <c r="M28" s="12">
        <v>2.782160243779491</v>
      </c>
      <c r="P28" s="12">
        <f t="shared" si="7"/>
        <v>4.0801697413674267</v>
      </c>
      <c r="Q28" s="12">
        <f t="shared" si="7"/>
        <v>2.782160243779491</v>
      </c>
      <c r="U28" s="14">
        <v>37894</v>
      </c>
      <c r="V28" s="2">
        <v>492.16530811393216</v>
      </c>
      <c r="W28" s="2">
        <f t="shared" si="0"/>
        <v>120.62373364618601</v>
      </c>
      <c r="Y28" s="11">
        <f ca="1">VLOOKUP($E28,INDIRECT(VLOOKUP('Sector Charts'!$H$1,'Sector Charts'!$A$159:$B$175,2,FALSE) &amp; "1"),MATCH(Y$5,$Y$5:$AG$5,0),FALSE)</f>
        <v>37894</v>
      </c>
      <c r="Z28" s="2">
        <f ca="1">VLOOKUP($E28,INDIRECT(VLOOKUP('Sector Charts'!$H$1,'Sector Charts'!$A$159:$B$175,2,FALSE) &amp; "1"),MATCH(Z$5,$Y$5:$AG$5,0),FALSE)</f>
        <v>10</v>
      </c>
      <c r="AA28" s="2">
        <f ca="1">VLOOKUP($E28,INDIRECT(VLOOKUP('Sector Charts'!$H$1,'Sector Charts'!$A$159:$B$175,2,FALSE) &amp; "1"),MATCH(AA$5,$Y$5:$AG$5,0),FALSE)</f>
        <v>6047.8489799499512</v>
      </c>
      <c r="AB28" s="2">
        <f ca="1">VLOOKUP($E28,INDIRECT(VLOOKUP('Sector Charts'!$H$1,'Sector Charts'!$A$159:$B$175,2,FALSE) &amp; "1"),MATCH(AB$5,$Y$5:$AG$5,0),FALSE)</f>
        <v>2365.6509761810303</v>
      </c>
      <c r="AC28" s="2">
        <f ca="1">VLOOKUP($E28,INDIRECT(VLOOKUP('Sector Charts'!$H$1,'Sector Charts'!$A$159:$B$175,2,FALSE) &amp; "1"),MATCH(AC$5,$Y$5:$AG$5,0),FALSE)</f>
        <v>765.92899227142334</v>
      </c>
      <c r="AD28" s="12">
        <f ca="1">IF(OR(VLOOKUP($E28,INDIRECT(VLOOKUP('Sector Charts'!$H$1,'Sector Charts'!$A$159:$B$175,2,FALSE) &amp; "1"),MATCH(AD$5,$Y$5:$AI$5,0),FALSE)&gt;AD$1,VLOOKUP($E28,INDIRECT(VLOOKUP('Sector Charts'!$H$1,'Sector Charts'!$A$159:$B$175,2,FALSE) &amp; "1"),MATCH(AD$5,$Y$5:$AI$5,0),FALSE)&lt;AD$2),NA(),VLOOKUP($E28,INDIRECT(VLOOKUP('Sector Charts'!$H$1,'Sector Charts'!$A$159:$B$175,2,FALSE) &amp; "1"),MATCH(AD$5,$Y$5:$AI$5,0),FALSE))</f>
        <v>2.5565263180594999</v>
      </c>
      <c r="AE28" s="12">
        <f ca="1">IF(OR(VLOOKUP($E28,INDIRECT(VLOOKUP('Sector Charts'!$H$1,'Sector Charts'!$A$159:$B$175,2,FALSE) &amp; "1"),MATCH(AE$5,$Y$5:$AI$5,0),FALSE)&gt;AE$1,VLOOKUP($E28,INDIRECT(VLOOKUP('Sector Charts'!$H$1,'Sector Charts'!$A$159:$B$175,2,FALSE) &amp; "1"),MATCH(AE$5,$Y$5:$AI$5,0),FALSE)&lt;AE$2),NA(),VLOOKUP($E28,INDIRECT(VLOOKUP('Sector Charts'!$H$1,'Sector Charts'!$A$159:$B$175,2,FALSE) &amp; "1"),MATCH(AE$5,$Y$5:$AI$5,0),FALSE))</f>
        <v>3.0886035129255314</v>
      </c>
      <c r="AF28" s="2">
        <f ca="1">VLOOKUP($E28,INDIRECT(VLOOKUP('Sector Charts'!$H$1,'Sector Charts'!$A$159:$B$175,2,FALSE) &amp; "1"),MATCH(AF$5,$Y$5:$AG$5,0),FALSE)</f>
        <v>425.22866242177287</v>
      </c>
      <c r="AG28" s="2">
        <f ca="1">IF(VLOOKUP($E28,INDIRECT(VLOOKUP('Sector Charts'!$H$1,'Sector Charts'!$A$159:$B$175,2,FALSE) &amp; "1"),MATCH(AG$5,$Y$5:$AI$5,0),FALSE)="",NA(),VLOOKUP($E28,INDIRECT(VLOOKUP('Sector Charts'!$H$1,'Sector Charts'!$A$159:$B$175,2,FALSE) &amp; "1"),MATCH(AG$5,$Y$5:$AG$5,0),FALSE))</f>
        <v>166.33064147156423</v>
      </c>
      <c r="AH28" s="12" t="e">
        <f ca="1">IF(OR(VLOOKUP($E28,INDIRECT(VLOOKUP('Sector Charts'!$H$1,'Sector Charts'!$A$159:$B$175,2,FALSE) &amp; "1"),MATCH(AH$5,$Y$5:$AI$5,0),FALSE)&gt;AH$1,VLOOKUP($E28,INDIRECT(VLOOKUP('Sector Charts'!$H$1,'Sector Charts'!$A$159:$B$175,2,FALSE) &amp; "1"),MATCH(AH$5,$Y$5:$AI$5,0),FALSE)&lt;AH$2,VLOOKUP($E28,INDIRECT(VLOOKUP('Sector Charts'!$H$1,'Sector Charts'!$A$159:$B$175,2,FALSE) &amp; "1"),MATCH(AH$5,$Y$5:$AI$5,0),FALSE)=""),NA(),VLOOKUP($E28,INDIRECT(VLOOKUP('Sector Charts'!$H$1,'Sector Charts'!$A$159:$B$175,2,FALSE) &amp; "1"),MATCH(AH$5,$Y$5:$AI$5,0),FALSE))</f>
        <v>#N/A</v>
      </c>
      <c r="AI28" s="12" t="e">
        <f ca="1">IF(OR(VLOOKUP($E28,INDIRECT(VLOOKUP('Sector Charts'!$H$1,'Sector Charts'!$A$159:$B$175,2,FALSE) &amp; "1"),MATCH(AI$5,$Y$5:$AI$5,0),FALSE)&gt;AI$1,VLOOKUP($E28,INDIRECT(VLOOKUP('Sector Charts'!$H$1,'Sector Charts'!$A$159:$B$175,2,FALSE) &amp; "1"),MATCH(AI$5,$Y$5:$AI$5,0),FALSE)&lt;AI$2,VLOOKUP($E28,INDIRECT(VLOOKUP('Sector Charts'!$H$1,'Sector Charts'!$A$159:$B$175,2,FALSE) &amp; "1"),MATCH(AI$5,$Y$5:$AI$5,0),FALSE)=""),NA(),VLOOKUP($E28,INDIRECT(VLOOKUP('Sector Charts'!$H$1,'Sector Charts'!$A$159:$B$175,2,FALSE) &amp; "1"),MATCH(AI$5,$Y$5:$AI$5,0),FALSE))</f>
        <v>#N/A</v>
      </c>
      <c r="AK28" s="82">
        <v>187</v>
      </c>
      <c r="AL28" s="83">
        <v>20.632157467446845</v>
      </c>
      <c r="AM28" s="83">
        <v>0.26091037533191308</v>
      </c>
      <c r="AN28" s="83">
        <v>4.9655830652204802</v>
      </c>
      <c r="AO28" s="83">
        <v>3.2473360761160031</v>
      </c>
      <c r="AP28" s="83"/>
      <c r="AQ28" s="48"/>
      <c r="AR28" s="83">
        <v>25.75417891593208</v>
      </c>
      <c r="AS28" s="83"/>
      <c r="AT28" s="83">
        <v>9.3033995856614542</v>
      </c>
      <c r="AU28" s="83">
        <v>-0.26644930310663062</v>
      </c>
      <c r="AV28" s="83">
        <v>2.121175187704738</v>
      </c>
      <c r="AW28" s="83">
        <v>1.5765478926723198</v>
      </c>
      <c r="AY28" s="14">
        <v>37894</v>
      </c>
      <c r="AZ28" s="2">
        <v>181</v>
      </c>
      <c r="BA28" s="2">
        <v>317921.51259613037</v>
      </c>
      <c r="BB28" s="2">
        <v>30085.084969334304</v>
      </c>
      <c r="BC28" s="2">
        <v>45512.677962303162</v>
      </c>
      <c r="BD28" s="12">
        <f t="shared" si="8"/>
        <v>14.315696220318349</v>
      </c>
      <c r="BE28" s="12">
        <f t="shared" si="9"/>
        <v>151.27987176600692</v>
      </c>
      <c r="BF28" s="12">
        <f t="shared" si="10"/>
        <v>9.463054174491397</v>
      </c>
      <c r="BH28" s="22">
        <v>37894</v>
      </c>
      <c r="BI28">
        <v>181</v>
      </c>
      <c r="BJ28" s="12">
        <v>37.595390982123213</v>
      </c>
      <c r="BL28" s="22">
        <v>38533</v>
      </c>
      <c r="BM28">
        <v>93</v>
      </c>
      <c r="BN28" s="2">
        <v>34124.706617355347</v>
      </c>
      <c r="BO28" s="2">
        <v>19643.012422502041</v>
      </c>
      <c r="BP28" s="2">
        <v>10820.14663413167</v>
      </c>
      <c r="BQ28" s="2">
        <v>98922.601119995117</v>
      </c>
      <c r="BR28" s="12">
        <f t="shared" si="31"/>
        <v>57.562436046005097</v>
      </c>
      <c r="BS28" s="12">
        <f t="shared" si="18"/>
        <v>19.856950990072196</v>
      </c>
      <c r="BT28" s="12">
        <f t="shared" si="19"/>
        <v>10.93799244219894</v>
      </c>
      <c r="BV28" s="22">
        <v>37894</v>
      </c>
      <c r="BW28">
        <v>199</v>
      </c>
      <c r="BX28" s="2">
        <v>314107.85907745361</v>
      </c>
      <c r="BY28" s="2">
        <v>23569.462022304535</v>
      </c>
      <c r="BZ28" s="12">
        <f t="shared" si="4"/>
        <v>7.5036206007480732</v>
      </c>
      <c r="CB28" s="22">
        <v>37894</v>
      </c>
      <c r="CC28">
        <v>177</v>
      </c>
      <c r="CD28" s="2">
        <v>-26602.262980699539</v>
      </c>
      <c r="CE28" s="2">
        <v>541175.95687866211</v>
      </c>
      <c r="CF28" s="2">
        <v>57836.677049636841</v>
      </c>
      <c r="CG28" s="12">
        <f t="shared" si="5"/>
        <v>4.9156402169330065</v>
      </c>
      <c r="CH28" s="12">
        <f t="shared" si="6"/>
        <v>45.995489951590464</v>
      </c>
      <c r="CJ28" s="22">
        <v>37894</v>
      </c>
      <c r="CK28">
        <v>177</v>
      </c>
      <c r="CL28" s="12">
        <v>-20.911070066965376</v>
      </c>
      <c r="CN28" s="22">
        <v>37894</v>
      </c>
      <c r="CO28">
        <v>158</v>
      </c>
      <c r="CP28" s="2">
        <v>-22420.866055727005</v>
      </c>
      <c r="CQ28" s="2">
        <v>520603.71726989746</v>
      </c>
      <c r="CR28" s="2">
        <v>52750.897012710571</v>
      </c>
      <c r="CS28" s="12">
        <f t="shared" si="13"/>
        <v>4.3067049488821301</v>
      </c>
      <c r="CT28" s="12">
        <f t="shared" si="14"/>
        <v>42.503288712464162</v>
      </c>
      <c r="CV28" s="22">
        <v>37894</v>
      </c>
      <c r="CW28">
        <v>158</v>
      </c>
      <c r="CX28" s="12">
        <v>-24.463683654263868</v>
      </c>
      <c r="CZ28" s="11">
        <f ca="1">VLOOKUP($CB28,INDIRECT(VLOOKUP('Sector Charts'!$H$1,'Sector Charts'!$A$159:$B$175,2,FALSE) &amp; "3"),MATCH(CZ$5,$CZ$5:$DF$5,0),FALSE)</f>
        <v>37894</v>
      </c>
      <c r="DA28" s="2">
        <f ca="1">VLOOKUP($CB28,INDIRECT(VLOOKUP('Sector Charts'!$H$1,'Sector Charts'!$A$159:$B$175,2,FALSE) &amp; "3"),MATCH(DA$5,$CZ$5:$DF$5,0),FALSE)</f>
        <v>3</v>
      </c>
      <c r="DB28" s="2">
        <f ca="1">VLOOKUP($CB28,INDIRECT(VLOOKUP('Sector Charts'!$H$1,'Sector Charts'!$A$159:$B$175,2,FALSE) &amp; "3"),MATCH(DB$5,$CZ$5:$DF$5,0),FALSE)</f>
        <v>-433.66800689697266</v>
      </c>
      <c r="DC28" s="2">
        <f ca="1">VLOOKUP($CB28,INDIRECT(VLOOKUP('Sector Charts'!$H$1,'Sector Charts'!$A$159:$B$175,2,FALSE) &amp; "3"),MATCH(DC$5,$CZ$5:$DF$5,0),FALSE)</f>
        <v>29139.523681640625</v>
      </c>
      <c r="DD28" s="2">
        <f ca="1">VLOOKUP($CB28,INDIRECT(VLOOKUP('Sector Charts'!$H$1,'Sector Charts'!$A$159:$B$175,2,FALSE) &amp; "3"),MATCH(DD$5,$CZ$5:$DF$5,0),FALSE)</f>
        <v>1289.4089813232422</v>
      </c>
      <c r="DE28" s="12">
        <f ca="1">IF(OR(VLOOKUP($CB28,INDIRECT(VLOOKUP('Sector Charts'!$H$1,'Sector Charts'!$A$159:$B$175,2,FALSE) &amp; "3"),MATCH(DE$5,$CZ$5:$DF$5,0),FALSE)&gt;DE$1,VLOOKUP($CB28,INDIRECT(VLOOKUP('Sector Charts'!$H$1,'Sector Charts'!$A$159:$B$175,2,FALSE) &amp; "3"),MATCH(DE$5,$CZ$5:$DF$5,0),FALSE)&lt;DE$2),NA(),VLOOKUP($CB28,INDIRECT(VLOOKUP('Sector Charts'!$H$1,'Sector Charts'!$A$159:$B$175,2,FALSE) &amp; "3"),MATCH(DE$5,$CZ$5:$DF$5,0),FALSE))</f>
        <v>1.4882467250835862</v>
      </c>
      <c r="DF28" s="12">
        <f ca="1">IF(OR(VLOOKUP($CB28,INDIRECT(VLOOKUP('Sector Charts'!$H$1,'Sector Charts'!$A$159:$B$175,2,FALSE) &amp; "3"),MATCH(DF$5,$CZ$5:$DF$5,0),FALSE)&gt;DF$1,VLOOKUP($CB28,INDIRECT(VLOOKUP('Sector Charts'!$H$1,'Sector Charts'!$A$159:$B$175,2,FALSE) &amp; "3"),MATCH(DF$5,$CZ$5:$DF$5,0),FALSE)&lt;DF$2),NA(),VLOOKUP($CB28,INDIRECT(VLOOKUP('Sector Charts'!$H$1,'Sector Charts'!$A$159:$B$175,2,FALSE) &amp; "3"),MATCH(DF$5,$CZ$5:$DF$5,0),FALSE))</f>
        <v>33.633084085696808</v>
      </c>
      <c r="DH28" s="11">
        <f ca="1">VLOOKUP($CB28,INDIRECT(VLOOKUP('Sector Charts'!$H$1,'Sector Charts'!$A$159:$B$175,2,FALSE) &amp; "3"),MATCH(DH$5,$CZ$5:$DF$5,0),FALSE)</f>
        <v>37894</v>
      </c>
      <c r="DI28" s="2">
        <f ca="1">VLOOKUP($CB28,INDIRECT(VLOOKUP('Sector Charts'!$H$1,'Sector Charts'!$A$159:$B$175,2,FALSE) &amp; "3"),9,FALSE)</f>
        <v>3</v>
      </c>
      <c r="DJ28" s="12">
        <f ca="1">IF(OR(VLOOKUP($CB28,INDIRECT(VLOOKUP('Sector Charts'!$H$1,'Sector Charts'!$A$159:$B$175,2,FALSE) &amp; "3"),10,FALSE)&gt;DJ$1,VLOOKUP($CB28,INDIRECT(VLOOKUP('Sector Charts'!$H$1,'Sector Charts'!$A$159:$B$175,2,FALSE) &amp; "3"),10,FALSE)&lt;DJ$2),NA(),VLOOKUP($CB28,INDIRECT(VLOOKUP('Sector Charts'!$H$1,'Sector Charts'!$A$159:$B$175,2,FALSE) &amp; "3"),10,FALSE))</f>
        <v>12.979396477853445</v>
      </c>
      <c r="DM28" s="22">
        <v>37894</v>
      </c>
      <c r="DN28">
        <v>175</v>
      </c>
      <c r="DO28" s="12">
        <v>19.343542562768533</v>
      </c>
      <c r="DP28" s="12">
        <v>-19.276728523619113</v>
      </c>
      <c r="DR28" s="22">
        <v>37894</v>
      </c>
      <c r="DS28" s="82">
        <v>165</v>
      </c>
      <c r="DT28" s="83">
        <v>16.107947562104098</v>
      </c>
      <c r="DU28" s="83">
        <v>0.23093998951950745</v>
      </c>
      <c r="DV28" s="83">
        <v>4.2646063294387915</v>
      </c>
      <c r="DW28" s="83">
        <v>2.404569903399234</v>
      </c>
      <c r="DX28" s="83" t="e">
        <f>VLOOKUP(DR28,'EquityMetrics ADJ'!$DU$5:$DX$31,3,0)</f>
        <v>#N/A</v>
      </c>
      <c r="DY28" s="83"/>
      <c r="DZ28" s="139">
        <v>37894</v>
      </c>
      <c r="EA28" s="85">
        <v>144</v>
      </c>
      <c r="EB28" s="83">
        <v>15.308065345606781</v>
      </c>
      <c r="EC28" s="83">
        <v>0.6209217619395524</v>
      </c>
      <c r="ED28" s="83">
        <v>4.5920355401065649</v>
      </c>
      <c r="EE28" s="83">
        <v>2.2228041979463153</v>
      </c>
      <c r="EF28" s="53" t="e">
        <f>VLOOKUP($DZ28,'EquityMetrics ADJ'!$EH$4:$EK$31,3,0)</f>
        <v>#N/A</v>
      </c>
      <c r="EG28" s="53"/>
      <c r="EH28" s="139">
        <v>37894</v>
      </c>
      <c r="EI28" s="82">
        <v>22</v>
      </c>
      <c r="EJ28" s="83">
        <v>75.819377192984177</v>
      </c>
      <c r="EK28" s="83">
        <v>0.88046505675092313</v>
      </c>
      <c r="EL28" s="83">
        <v>23.333369142824665</v>
      </c>
      <c r="EM28" s="83">
        <v>25.582877629072364</v>
      </c>
      <c r="EO28" s="11">
        <v>37894</v>
      </c>
      <c r="EP28" s="2">
        <v>293</v>
      </c>
      <c r="EQ28" s="2">
        <v>369934.69059729576</v>
      </c>
      <c r="ER28" s="2">
        <v>88058.809400081635</v>
      </c>
      <c r="ES28" s="2">
        <v>32250.706175804138</v>
      </c>
      <c r="ET28" s="12">
        <v>4.2009958244671974</v>
      </c>
      <c r="EU28" s="12">
        <v>2.7304459294645502</v>
      </c>
      <c r="EV28" s="12" t="e">
        <f>VLOOKUP($EO28,'EquityMetrics ADJ'!$X$5:$AD$27,6,0)</f>
        <v>#N/A</v>
      </c>
      <c r="EW28" s="12" t="e">
        <f>VLOOKUP($EO28,'EquityMetrics ADJ'!$X$5:$AD$27,7,0)</f>
        <v>#N/A</v>
      </c>
      <c r="EY28" s="11">
        <v>37894</v>
      </c>
      <c r="EZ28" s="2">
        <v>40</v>
      </c>
      <c r="FA28" s="2">
        <v>62763.542957305908</v>
      </c>
      <c r="FB28" s="2">
        <v>17942.123027801514</v>
      </c>
      <c r="FC28" s="2">
        <v>5852.6449546813965</v>
      </c>
      <c r="FD28" s="12">
        <v>3.4981112803681662</v>
      </c>
      <c r="FE28" s="12">
        <v>3.0656435110505074</v>
      </c>
      <c r="FF28" s="12"/>
      <c r="FG28" s="11">
        <v>37894</v>
      </c>
      <c r="FH28" s="2">
        <v>253</v>
      </c>
      <c r="FI28" s="2">
        <v>321738.287368536</v>
      </c>
      <c r="FJ28" s="2">
        <v>78223.571296215057</v>
      </c>
      <c r="FK28" s="2">
        <v>28029.136156082153</v>
      </c>
      <c r="FL28" s="12">
        <v>4.1130605779961842</v>
      </c>
      <c r="FM28" s="12">
        <v>2.7907949378326102</v>
      </c>
      <c r="FN28" s="12"/>
      <c r="FO28" s="11">
        <v>37894</v>
      </c>
      <c r="FP28" s="2">
        <v>80</v>
      </c>
      <c r="FQ28" s="2">
        <v>110959.94618606567</v>
      </c>
      <c r="FR28" s="2">
        <v>27777.361131668091</v>
      </c>
      <c r="FS28" s="2">
        <v>10074.214974403381</v>
      </c>
      <c r="FT28" s="12">
        <v>3.9946179790118275</v>
      </c>
      <c r="FU28" s="12">
        <v>2.7572730185175676</v>
      </c>
      <c r="FW28" s="22">
        <v>37894</v>
      </c>
      <c r="FX28">
        <v>5</v>
      </c>
      <c r="FY28" s="2">
        <v>8380.4281311035156</v>
      </c>
      <c r="FZ28" s="2">
        <v>19302.994201660156</v>
      </c>
      <c r="GA28" s="10">
        <v>0.43415171986026685</v>
      </c>
      <c r="GC28" s="22">
        <v>37894</v>
      </c>
      <c r="GD28">
        <v>5</v>
      </c>
      <c r="GE28" s="2">
        <v>19302.994201660156</v>
      </c>
      <c r="GF28" s="2">
        <v>2841.5269927978516</v>
      </c>
      <c r="GG28" s="10">
        <v>6.7931764331592213</v>
      </c>
      <c r="GI28" s="22">
        <v>37894</v>
      </c>
      <c r="GJ28">
        <v>253</v>
      </c>
      <c r="GK28" s="2">
        <v>321738.287368536</v>
      </c>
      <c r="GL28" s="2">
        <v>78223.571296215057</v>
      </c>
      <c r="GM28" s="2">
        <v>28029.136156082153</v>
      </c>
      <c r="GN28" s="12">
        <v>4.1130605779961842</v>
      </c>
      <c r="GO28" s="12">
        <v>2.7907949378326102</v>
      </c>
      <c r="GP28" s="12" t="e">
        <f>VLOOKUP($GI28,'EquityMetrics ADJ'!$AF$4:$AK$28,6,0)</f>
        <v>#N/A</v>
      </c>
      <c r="GQ28" s="12" t="e">
        <f>VLOOKUP($GI28,'EquityMetrics ADJ'!$AF$4:$AL$28,7,0)</f>
        <v>#N/A</v>
      </c>
      <c r="GS28" s="22">
        <v>41274</v>
      </c>
      <c r="GT28">
        <v>493</v>
      </c>
      <c r="GU28" s="2">
        <v>-6723.1107180118561</v>
      </c>
      <c r="GW28" s="22">
        <v>41274</v>
      </c>
      <c r="GX28">
        <v>520</v>
      </c>
      <c r="GY28" s="2">
        <v>-5012.681765794754</v>
      </c>
      <c r="GZ28" s="2">
        <v>-62071.329192265868</v>
      </c>
      <c r="HA28" s="13">
        <f t="shared" si="11"/>
        <v>57058.647426471114</v>
      </c>
      <c r="HB28" s="13">
        <f t="shared" ref="HB28:HC28" si="37">SUM(GZ25:GZ28)</f>
        <v>-216450.44415339828</v>
      </c>
      <c r="HC28" s="13">
        <f t="shared" si="37"/>
        <v>192392.97915605456</v>
      </c>
      <c r="HD28" s="212">
        <f t="shared" si="16"/>
        <v>1.1250433623039338</v>
      </c>
      <c r="HF28" s="22">
        <v>37621</v>
      </c>
      <c r="HG28">
        <v>163</v>
      </c>
      <c r="HH28" s="2">
        <v>300844.9792098999</v>
      </c>
      <c r="HI28" s="2">
        <v>612793.90805053711</v>
      </c>
      <c r="HJ28" s="213">
        <v>0.49093989881030153</v>
      </c>
      <c r="HL28" s="22">
        <v>37894</v>
      </c>
      <c r="HM28">
        <v>23</v>
      </c>
      <c r="HN28" s="2">
        <v>13892.615966796875</v>
      </c>
      <c r="HO28" s="2">
        <v>36302.838806152344</v>
      </c>
      <c r="HP28" s="10">
        <v>0.38268676565432824</v>
      </c>
      <c r="HR28" s="22">
        <v>37621</v>
      </c>
      <c r="HS28">
        <v>144</v>
      </c>
      <c r="HT28" s="2">
        <v>289716.97118377686</v>
      </c>
      <c r="HU28" s="2">
        <v>587852.70812988281</v>
      </c>
      <c r="HV28" s="10">
        <v>0.49283939186985165</v>
      </c>
    </row>
    <row r="29" spans="1:230">
      <c r="A29" s="23" t="s">
        <v>26</v>
      </c>
      <c r="B29" s="23" t="s">
        <v>60</v>
      </c>
      <c r="C29" s="24" t="s">
        <v>83</v>
      </c>
      <c r="D29" s="166">
        <v>333</v>
      </c>
      <c r="E29" s="11">
        <v>37986</v>
      </c>
      <c r="F29" s="2">
        <v>332</v>
      </c>
      <c r="G29" s="2">
        <v>416842.79427528381</v>
      </c>
      <c r="H29" s="2">
        <v>112455.04363939166</v>
      </c>
      <c r="I29" s="2">
        <v>37841.216104745865</v>
      </c>
      <c r="J29" s="12">
        <v>3.7067505447952072</v>
      </c>
      <c r="K29" s="12">
        <v>2.9717608262935316</v>
      </c>
      <c r="L29" s="96">
        <v>3.7067505447952072</v>
      </c>
      <c r="M29" s="12">
        <v>2.9717608262935316</v>
      </c>
      <c r="P29" s="12">
        <f t="shared" si="7"/>
        <v>3.7067505447952072</v>
      </c>
      <c r="Q29" s="12">
        <f t="shared" si="7"/>
        <v>2.9717608262935316</v>
      </c>
      <c r="U29" s="14">
        <v>37986</v>
      </c>
      <c r="V29" s="2">
        <v>368.54529386019658</v>
      </c>
      <c r="W29" s="2">
        <f t="shared" si="0"/>
        <v>99.425437295122379</v>
      </c>
      <c r="Y29" s="11">
        <f ca="1">VLOOKUP($E29,INDIRECT(VLOOKUP('Sector Charts'!$H$1,'Sector Charts'!$A$159:$B$175,2,FALSE) &amp; "1"),MATCH(Y$5,$Y$5:$AG$5,0),FALSE)</f>
        <v>37986</v>
      </c>
      <c r="Z29" s="2">
        <f ca="1">VLOOKUP($E29,INDIRECT(VLOOKUP('Sector Charts'!$H$1,'Sector Charts'!$A$159:$B$175,2,FALSE) &amp; "1"),MATCH(Z$5,$Y$5:$AG$5,0),FALSE)</f>
        <v>11</v>
      </c>
      <c r="AA29" s="2">
        <f ca="1">VLOOKUP($E29,INDIRECT(VLOOKUP('Sector Charts'!$H$1,'Sector Charts'!$A$159:$B$175,2,FALSE) &amp; "1"),MATCH(AA$5,$Y$5:$AG$5,0),FALSE)</f>
        <v>6643.1760139465332</v>
      </c>
      <c r="AB29" s="2">
        <f ca="1">VLOOKUP($E29,INDIRECT(VLOOKUP('Sector Charts'!$H$1,'Sector Charts'!$A$159:$B$175,2,FALSE) &amp; "1"),MATCH(AB$5,$Y$5:$AG$5,0),FALSE)</f>
        <v>3207.974048614502</v>
      </c>
      <c r="AC29" s="2">
        <f ca="1">VLOOKUP($E29,INDIRECT(VLOOKUP('Sector Charts'!$H$1,'Sector Charts'!$A$159:$B$175,2,FALSE) &amp; "1"),MATCH(AC$5,$Y$5:$AG$5,0),FALSE)</f>
        <v>885.83400058746338</v>
      </c>
      <c r="AD29" s="12">
        <f ca="1">IF(OR(VLOOKUP($E29,INDIRECT(VLOOKUP('Sector Charts'!$H$1,'Sector Charts'!$A$159:$B$175,2,FALSE) &amp; "1"),MATCH(AD$5,$Y$5:$AI$5,0),FALSE)&gt;AD$1,VLOOKUP($E29,INDIRECT(VLOOKUP('Sector Charts'!$H$1,'Sector Charts'!$A$159:$B$175,2,FALSE) &amp; "1"),MATCH(AD$5,$Y$5:$AI$5,0),FALSE)&lt;AD$2),NA(),VLOOKUP($E29,INDIRECT(VLOOKUP('Sector Charts'!$H$1,'Sector Charts'!$A$159:$B$175,2,FALSE) &amp; "1"),MATCH(AD$5,$Y$5:$AI$5,0),FALSE))</f>
        <v>2.0708322178652496</v>
      </c>
      <c r="AE29" s="12">
        <f ca="1">IF(OR(VLOOKUP($E29,INDIRECT(VLOOKUP('Sector Charts'!$H$1,'Sector Charts'!$A$159:$B$175,2,FALSE) &amp; "1"),MATCH(AE$5,$Y$5:$AI$5,0),FALSE)&gt;AE$1,VLOOKUP($E29,INDIRECT(VLOOKUP('Sector Charts'!$H$1,'Sector Charts'!$A$159:$B$175,2,FALSE) &amp; "1"),MATCH(AE$5,$Y$5:$AI$5,0),FALSE)&lt;AE$2),NA(),VLOOKUP($E29,INDIRECT(VLOOKUP('Sector Charts'!$H$1,'Sector Charts'!$A$159:$B$175,2,FALSE) &amp; "1"),MATCH(AE$5,$Y$5:$AI$5,0),FALSE))</f>
        <v>3.6214167061628388</v>
      </c>
      <c r="AF29" s="2">
        <f ca="1">VLOOKUP($E29,INDIRECT(VLOOKUP('Sector Charts'!$H$1,'Sector Charts'!$A$159:$B$175,2,FALSE) &amp; "1"),MATCH(AF$5,$Y$5:$AG$5,0),FALSE)</f>
        <v>307.22103280279811</v>
      </c>
      <c r="AG29" s="2">
        <f ca="1">IF(VLOOKUP($E29,INDIRECT(VLOOKUP('Sector Charts'!$H$1,'Sector Charts'!$A$159:$B$175,2,FALSE) &amp; "1"),MATCH(AG$5,$Y$5:$AI$5,0),FALSE)="",NA(),VLOOKUP($E29,INDIRECT(VLOOKUP('Sector Charts'!$H$1,'Sector Charts'!$A$159:$B$175,2,FALSE) &amp; "1"),MATCH(AG$5,$Y$5:$AG$5,0),FALSE))</f>
        <v>148.35631305731846</v>
      </c>
      <c r="AH29" s="12" t="e">
        <f ca="1">IF(OR(VLOOKUP($E29,INDIRECT(VLOOKUP('Sector Charts'!$H$1,'Sector Charts'!$A$159:$B$175,2,FALSE) &amp; "1"),MATCH(AH$5,$Y$5:$AI$5,0),FALSE)&gt;AH$1,VLOOKUP($E29,INDIRECT(VLOOKUP('Sector Charts'!$H$1,'Sector Charts'!$A$159:$B$175,2,FALSE) &amp; "1"),MATCH(AH$5,$Y$5:$AI$5,0),FALSE)&lt;AH$2,VLOOKUP($E29,INDIRECT(VLOOKUP('Sector Charts'!$H$1,'Sector Charts'!$A$159:$B$175,2,FALSE) &amp; "1"),MATCH(AH$5,$Y$5:$AI$5,0),FALSE)=""),NA(),VLOOKUP($E29,INDIRECT(VLOOKUP('Sector Charts'!$H$1,'Sector Charts'!$A$159:$B$175,2,FALSE) &amp; "1"),MATCH(AH$5,$Y$5:$AI$5,0),FALSE))</f>
        <v>#N/A</v>
      </c>
      <c r="AI29" s="12" t="e">
        <f ca="1">IF(OR(VLOOKUP($E29,INDIRECT(VLOOKUP('Sector Charts'!$H$1,'Sector Charts'!$A$159:$B$175,2,FALSE) &amp; "1"),MATCH(AI$5,$Y$5:$AI$5,0),FALSE)&gt;AI$1,VLOOKUP($E29,INDIRECT(VLOOKUP('Sector Charts'!$H$1,'Sector Charts'!$A$159:$B$175,2,FALSE) &amp; "1"),MATCH(AI$5,$Y$5:$AI$5,0),FALSE)&lt;AI$2,VLOOKUP($E29,INDIRECT(VLOOKUP('Sector Charts'!$H$1,'Sector Charts'!$A$159:$B$175,2,FALSE) &amp; "1"),MATCH(AI$5,$Y$5:$AI$5,0),FALSE)=""),NA(),VLOOKUP($E29,INDIRECT(VLOOKUP('Sector Charts'!$H$1,'Sector Charts'!$A$159:$B$175,2,FALSE) &amp; "1"),MATCH(AI$5,$Y$5:$AI$5,0),FALSE))</f>
        <v>#N/A</v>
      </c>
      <c r="AK29" s="82">
        <v>186</v>
      </c>
      <c r="AL29" s="83">
        <v>34.982934420980548</v>
      </c>
      <c r="AM29" s="83">
        <v>-3.877506343728121</v>
      </c>
      <c r="AN29" s="83">
        <v>7.8888418873262367</v>
      </c>
      <c r="AO29" s="83">
        <v>5.8753842735621342</v>
      </c>
      <c r="AP29" s="83"/>
      <c r="AQ29" s="48"/>
      <c r="AR29" s="83">
        <v>25.143355758115415</v>
      </c>
      <c r="AS29" s="83"/>
      <c r="AT29" s="83">
        <v>0.43386211140259573</v>
      </c>
      <c r="AU29" s="83">
        <v>-2.4353270384449455</v>
      </c>
      <c r="AV29" s="83">
        <v>3.862860352398112</v>
      </c>
      <c r="AW29" s="83">
        <v>3.8574190027126809</v>
      </c>
      <c r="AY29" s="14">
        <v>37986</v>
      </c>
      <c r="AZ29" s="2">
        <v>180</v>
      </c>
      <c r="BA29" s="2">
        <v>328057.14365386963</v>
      </c>
      <c r="BB29" s="2">
        <v>34985.108970023692</v>
      </c>
      <c r="BC29" s="2">
        <v>49156.544042050838</v>
      </c>
      <c r="BD29" s="12">
        <f t="shared" si="8"/>
        <v>14.984140718458336</v>
      </c>
      <c r="BE29" s="12">
        <f t="shared" si="9"/>
        <v>140.50704853933615</v>
      </c>
      <c r="BF29" s="12">
        <f t="shared" si="10"/>
        <v>10.664333835368693</v>
      </c>
      <c r="BH29" s="22">
        <v>37986</v>
      </c>
      <c r="BI29">
        <v>180</v>
      </c>
      <c r="BJ29" s="12">
        <v>14.629424317766659</v>
      </c>
      <c r="BL29" s="22">
        <v>38625</v>
      </c>
      <c r="BM29">
        <v>95</v>
      </c>
      <c r="BN29" s="2">
        <v>43550.346046447754</v>
      </c>
      <c r="BO29" s="2">
        <v>25626.852727115154</v>
      </c>
      <c r="BP29" s="2">
        <v>14715.380259811878</v>
      </c>
      <c r="BQ29" s="2">
        <v>130585.59279632568</v>
      </c>
      <c r="BR29" s="12">
        <f t="shared" si="31"/>
        <v>58.844199997362466</v>
      </c>
      <c r="BS29" s="12">
        <f t="shared" si="18"/>
        <v>19.624563612530633</v>
      </c>
      <c r="BT29" s="12">
        <f t="shared" si="19"/>
        <v>11.268762460467942</v>
      </c>
      <c r="BV29" s="22">
        <v>37986</v>
      </c>
      <c r="BW29">
        <v>201</v>
      </c>
      <c r="BX29" s="2">
        <v>321640.39205169678</v>
      </c>
      <c r="BY29" s="2">
        <v>24056.148075580597</v>
      </c>
      <c r="BZ29" s="12">
        <f t="shared" si="4"/>
        <v>7.4792061787171589</v>
      </c>
      <c r="CB29" s="22">
        <v>37986</v>
      </c>
      <c r="CC29">
        <v>176</v>
      </c>
      <c r="CD29" s="2">
        <v>-28268.192252635956</v>
      </c>
      <c r="CE29" s="2">
        <v>563511.57122802734</v>
      </c>
      <c r="CF29" s="2">
        <v>64731.959151476622</v>
      </c>
      <c r="CG29" s="12">
        <f t="shared" si="5"/>
        <v>5.0164351001759835</v>
      </c>
      <c r="CH29" s="12">
        <f t="shared" si="6"/>
        <v>43.669607135613973</v>
      </c>
      <c r="CJ29" s="22">
        <v>37986</v>
      </c>
      <c r="CK29">
        <v>176</v>
      </c>
      <c r="CL29" s="12">
        <v>-15.09157063667541</v>
      </c>
      <c r="CN29" s="22">
        <v>37986</v>
      </c>
      <c r="CO29">
        <v>155</v>
      </c>
      <c r="CP29" s="2">
        <v>-22414.077075481415</v>
      </c>
      <c r="CQ29" s="2">
        <v>524818.71370697021</v>
      </c>
      <c r="CR29" s="2">
        <v>57149.031987398863</v>
      </c>
      <c r="CS29" s="12">
        <f t="shared" si="13"/>
        <v>4.2708227603324751</v>
      </c>
      <c r="CT29" s="12">
        <f t="shared" si="14"/>
        <v>39.220396734670203</v>
      </c>
      <c r="CV29" s="22">
        <v>37986</v>
      </c>
      <c r="CW29">
        <v>155</v>
      </c>
      <c r="CX29" s="12">
        <v>-19.504619267646341</v>
      </c>
      <c r="CZ29" s="11">
        <f ca="1">VLOOKUP($CB29,INDIRECT(VLOOKUP('Sector Charts'!$H$1,'Sector Charts'!$A$159:$B$175,2,FALSE) &amp; "3"),MATCH(CZ$5,$CZ$5:$DF$5,0),FALSE)</f>
        <v>37986</v>
      </c>
      <c r="DA29" s="2">
        <f ca="1">VLOOKUP($CB29,INDIRECT(VLOOKUP('Sector Charts'!$H$1,'Sector Charts'!$A$159:$B$175,2,FALSE) &amp; "3"),MATCH(DA$5,$CZ$5:$DF$5,0),FALSE)</f>
        <v>4</v>
      </c>
      <c r="DB29" s="2">
        <f ca="1">VLOOKUP($CB29,INDIRECT(VLOOKUP('Sector Charts'!$H$1,'Sector Charts'!$A$159:$B$175,2,FALSE) &amp; "3"),MATCH(DB$5,$CZ$5:$DF$5,0),FALSE)</f>
        <v>-894.26000213623047</v>
      </c>
      <c r="DC29" s="2">
        <f ca="1">VLOOKUP($CB29,INDIRECT(VLOOKUP('Sector Charts'!$H$1,'Sector Charts'!$A$159:$B$175,2,FALSE) &amp; "3"),MATCH(DC$5,$CZ$5:$DF$5,0),FALSE)</f>
        <v>33217.983764648438</v>
      </c>
      <c r="DD29" s="2">
        <f ca="1">VLOOKUP($CB29,INDIRECT(VLOOKUP('Sector Charts'!$H$1,'Sector Charts'!$A$159:$B$175,2,FALSE) &amp; "3"),MATCH(DD$5,$CZ$5:$DF$5,0),FALSE)</f>
        <v>1777.8610534667969</v>
      </c>
      <c r="DE29" s="12">
        <f ca="1">IF(OR(VLOOKUP($CB29,INDIRECT(VLOOKUP('Sector Charts'!$H$1,'Sector Charts'!$A$159:$B$175,2,FALSE) &amp; "3"),MATCH(DE$5,$CZ$5:$DF$5,0),FALSE)&gt;DE$1,VLOOKUP($CB29,INDIRECT(VLOOKUP('Sector Charts'!$H$1,'Sector Charts'!$A$159:$B$175,2,FALSE) &amp; "3"),MATCH(DE$5,$CZ$5:$DF$5,0),FALSE)&lt;DE$2),NA(),VLOOKUP($CB29,INDIRECT(VLOOKUP('Sector Charts'!$H$1,'Sector Charts'!$A$159:$B$175,2,FALSE) &amp; "3"),MATCH(DE$5,$CZ$5:$DF$5,0),FALSE))</f>
        <v>2.6920959696775109</v>
      </c>
      <c r="DF29" s="12">
        <f ca="1">IF(OR(VLOOKUP($CB29,INDIRECT(VLOOKUP('Sector Charts'!$H$1,'Sector Charts'!$A$159:$B$175,2,FALSE) &amp; "3"),MATCH(DF$5,$CZ$5:$DF$5,0),FALSE)&gt;DF$1,VLOOKUP($CB29,INDIRECT(VLOOKUP('Sector Charts'!$H$1,'Sector Charts'!$A$159:$B$175,2,FALSE) &amp; "3"),MATCH(DF$5,$CZ$5:$DF$5,0),FALSE)&lt;DF$2),NA(),VLOOKUP($CB29,INDIRECT(VLOOKUP('Sector Charts'!$H$1,'Sector Charts'!$A$159:$B$175,2,FALSE) &amp; "3"),MATCH(DF$5,$CZ$5:$DF$5,0),FALSE))</f>
        <v>50.299768949459775</v>
      </c>
      <c r="DH29" s="11">
        <f ca="1">VLOOKUP($CB29,INDIRECT(VLOOKUP('Sector Charts'!$H$1,'Sector Charts'!$A$159:$B$175,2,FALSE) &amp; "3"),MATCH(DH$5,$CZ$5:$DF$5,0),FALSE)</f>
        <v>37986</v>
      </c>
      <c r="DI29" s="2">
        <f ca="1">VLOOKUP($CB29,INDIRECT(VLOOKUP('Sector Charts'!$H$1,'Sector Charts'!$A$159:$B$175,2,FALSE) &amp; "3"),9,FALSE)</f>
        <v>4</v>
      </c>
      <c r="DJ29" s="12">
        <f ca="1">IF(OR(VLOOKUP($CB29,INDIRECT(VLOOKUP('Sector Charts'!$H$1,'Sector Charts'!$A$159:$B$175,2,FALSE) &amp; "3"),10,FALSE)&gt;DJ$1,VLOOKUP($CB29,INDIRECT(VLOOKUP('Sector Charts'!$H$1,'Sector Charts'!$A$159:$B$175,2,FALSE) &amp; "3"),10,FALSE)&lt;DJ$2),NA(),VLOOKUP($CB29,INDIRECT(VLOOKUP('Sector Charts'!$H$1,'Sector Charts'!$A$159:$B$175,2,FALSE) &amp; "3"),10,FALSE))</f>
        <v>27.209336451599107</v>
      </c>
      <c r="DM29" s="22">
        <v>37986</v>
      </c>
      <c r="DN29">
        <v>177</v>
      </c>
      <c r="DO29" s="12">
        <v>17.65370645885449</v>
      </c>
      <c r="DP29" s="12">
        <v>-13.274217011397626</v>
      </c>
      <c r="DR29" s="22">
        <v>37986</v>
      </c>
      <c r="DS29" s="82">
        <v>162</v>
      </c>
      <c r="DT29" s="83">
        <v>35.032739590814565</v>
      </c>
      <c r="DU29" s="83">
        <v>-3.940840759520059</v>
      </c>
      <c r="DV29" s="83">
        <v>6.9486390521076524</v>
      </c>
      <c r="DW29" s="83">
        <v>4.2830040064218311</v>
      </c>
      <c r="DX29" s="83" t="e">
        <f>VLOOKUP(DR29,'EquityMetrics ADJ'!$DU$5:$DX$31,3,0)</f>
        <v>#N/A</v>
      </c>
      <c r="DY29" s="83"/>
      <c r="DZ29" s="139">
        <v>37986</v>
      </c>
      <c r="EA29" s="85">
        <v>140</v>
      </c>
      <c r="EB29" s="83">
        <v>41.257442201744254</v>
      </c>
      <c r="EC29" s="83">
        <v>-3.62379591943921</v>
      </c>
      <c r="ED29" s="83">
        <v>6.6315725749739096</v>
      </c>
      <c r="EE29" s="83">
        <v>3.023990843287927</v>
      </c>
      <c r="EF29" s="53" t="e">
        <f>VLOOKUP($DZ29,'EquityMetrics ADJ'!$EH$4:$EK$31,3,0)</f>
        <v>#N/A</v>
      </c>
      <c r="EG29" s="53"/>
      <c r="EH29" s="139">
        <v>37986</v>
      </c>
      <c r="EI29" s="82">
        <v>24</v>
      </c>
      <c r="EJ29" s="83">
        <v>34.531629036958677</v>
      </c>
      <c r="EK29" s="83">
        <v>-2.6644372785383452</v>
      </c>
      <c r="EL29" s="83">
        <v>23.999830421309731</v>
      </c>
      <c r="EM29" s="83">
        <v>31.59611571702299</v>
      </c>
      <c r="EO29" s="11">
        <v>37986</v>
      </c>
      <c r="EP29" s="2">
        <v>290</v>
      </c>
      <c r="EQ29" s="2">
        <v>356073.57675743103</v>
      </c>
      <c r="ER29" s="2">
        <v>93713.925465792418</v>
      </c>
      <c r="ES29" s="2">
        <v>32844.989096879959</v>
      </c>
      <c r="ET29" s="12">
        <v>3.7995802116666799</v>
      </c>
      <c r="EU29" s="12">
        <v>2.8532183460123171</v>
      </c>
      <c r="EV29" s="12" t="e">
        <f>VLOOKUP($EO29,'EquityMetrics ADJ'!$X$5:$AD$27,6,0)</f>
        <v>#N/A</v>
      </c>
      <c r="EW29" s="12" t="e">
        <f>VLOOKUP($EO29,'EquityMetrics ADJ'!$X$5:$AD$27,7,0)</f>
        <v>#N/A</v>
      </c>
      <c r="EY29" s="11">
        <v>37986</v>
      </c>
      <c r="EZ29" s="2">
        <v>43</v>
      </c>
      <c r="FA29" s="2">
        <v>61377.575489044189</v>
      </c>
      <c r="FB29" s="2">
        <v>18834.658174514771</v>
      </c>
      <c r="FC29" s="2">
        <v>5036.2510061264038</v>
      </c>
      <c r="FD29" s="12">
        <v>3.2587570700961463</v>
      </c>
      <c r="FE29" s="12">
        <v>3.7398172076020715</v>
      </c>
      <c r="FF29" s="12"/>
      <c r="FG29" s="11">
        <v>37986</v>
      </c>
      <c r="FH29" s="2">
        <v>250</v>
      </c>
      <c r="FI29" s="2">
        <v>310546.00285148621</v>
      </c>
      <c r="FJ29" s="2">
        <v>83908.001486778259</v>
      </c>
      <c r="FK29" s="2">
        <v>28592.507091760635</v>
      </c>
      <c r="FL29" s="12">
        <v>3.701029667598748</v>
      </c>
      <c r="FM29" s="12">
        <v>2.9346150450359643</v>
      </c>
      <c r="FN29" s="12"/>
      <c r="FO29" s="11">
        <v>37986</v>
      </c>
      <c r="FP29" s="2">
        <v>83</v>
      </c>
      <c r="FQ29" s="2">
        <v>106905.14939498901</v>
      </c>
      <c r="FR29" s="2">
        <v>28640.582153528929</v>
      </c>
      <c r="FS29" s="2">
        <v>9288.7330112457275</v>
      </c>
      <c r="FT29" s="12">
        <v>3.732645824792244</v>
      </c>
      <c r="FU29" s="12">
        <v>3.0833680028109551</v>
      </c>
      <c r="FW29" s="22">
        <v>37986</v>
      </c>
      <c r="FX29">
        <v>5</v>
      </c>
      <c r="FY29" s="2">
        <v>7610.93896484375</v>
      </c>
      <c r="FZ29" s="2">
        <v>19441.405639648438</v>
      </c>
      <c r="GA29" s="10">
        <v>0.39148089937088415</v>
      </c>
      <c r="GC29" s="22">
        <v>37986</v>
      </c>
      <c r="GD29">
        <v>5</v>
      </c>
      <c r="GE29" s="2">
        <v>19441.405639648438</v>
      </c>
      <c r="GF29" s="2">
        <v>3151.2599945068359</v>
      </c>
      <c r="GG29" s="10">
        <v>6.1694070541745214</v>
      </c>
      <c r="GI29" s="22">
        <v>37986</v>
      </c>
      <c r="GJ29">
        <v>250</v>
      </c>
      <c r="GK29" s="2">
        <v>310546.00285148621</v>
      </c>
      <c r="GL29" s="2">
        <v>83908.001486778259</v>
      </c>
      <c r="GM29" s="2">
        <v>28592.507091760635</v>
      </c>
      <c r="GN29" s="12">
        <v>3.701029667598748</v>
      </c>
      <c r="GO29" s="12">
        <v>2.9346150450359643</v>
      </c>
      <c r="GP29" s="12" t="e">
        <f>VLOOKUP($GI29,'EquityMetrics ADJ'!$AF$4:$AK$28,6,0)</f>
        <v>#N/A</v>
      </c>
      <c r="GQ29" s="12" t="e">
        <f>VLOOKUP($GI29,'EquityMetrics ADJ'!$AF$4:$AL$28,7,0)</f>
        <v>#N/A</v>
      </c>
      <c r="GS29" s="22">
        <v>41364</v>
      </c>
      <c r="GT29">
        <v>512</v>
      </c>
      <c r="GU29" s="2">
        <v>-17659.103874952532</v>
      </c>
      <c r="GW29" s="22">
        <v>41364</v>
      </c>
      <c r="GX29">
        <v>525</v>
      </c>
      <c r="GY29" s="2">
        <v>-17246.118867487647</v>
      </c>
      <c r="GZ29" s="2">
        <v>-43896.118591055274</v>
      </c>
      <c r="HA29" s="13">
        <f t="shared" si="11"/>
        <v>26649.999723567627</v>
      </c>
      <c r="HB29" s="13">
        <f t="shared" ref="HB29:HC29" si="38">SUM(GZ26:GZ29)</f>
        <v>-216146.9917511791</v>
      </c>
      <c r="HC29" s="13">
        <f t="shared" si="38"/>
        <v>191137.0405161446</v>
      </c>
      <c r="HD29" s="212">
        <f t="shared" si="16"/>
        <v>1.1308482707877965</v>
      </c>
      <c r="HF29" s="22">
        <v>37711</v>
      </c>
      <c r="HG29">
        <v>177</v>
      </c>
      <c r="HH29" s="2">
        <v>315426.02059936523</v>
      </c>
      <c r="HI29" s="2">
        <v>655585.46061706543</v>
      </c>
      <c r="HJ29" s="213">
        <v>0.48113638808046871</v>
      </c>
      <c r="HL29" s="22">
        <v>37986</v>
      </c>
      <c r="HM29">
        <v>26</v>
      </c>
      <c r="HN29" s="2">
        <v>26898.081909179688</v>
      </c>
      <c r="HO29" s="2">
        <v>67121.844955444336</v>
      </c>
      <c r="HP29" s="10">
        <v>0.40073513961117591</v>
      </c>
      <c r="HR29" s="22">
        <v>37711</v>
      </c>
      <c r="HS29">
        <v>156</v>
      </c>
      <c r="HT29" s="2">
        <v>303894.50355529785</v>
      </c>
      <c r="HU29" s="2">
        <v>627230.89663696289</v>
      </c>
      <c r="HV29" s="10">
        <v>0.48450180816138905</v>
      </c>
    </row>
    <row r="30" spans="1:230">
      <c r="A30" t="s">
        <v>71</v>
      </c>
      <c r="B30">
        <v>15</v>
      </c>
      <c r="C30" s="12">
        <v>9.7577339645196375</v>
      </c>
      <c r="D30" s="166">
        <v>356</v>
      </c>
      <c r="E30" s="11">
        <v>38077</v>
      </c>
      <c r="F30" s="2">
        <v>354</v>
      </c>
      <c r="G30" s="2">
        <v>424467.75405740738</v>
      </c>
      <c r="H30" s="2">
        <v>116883.72646474838</v>
      </c>
      <c r="I30" s="2">
        <v>38259.462882995605</v>
      </c>
      <c r="J30" s="12">
        <v>3.6315385117826904</v>
      </c>
      <c r="K30" s="12">
        <v>3.055027897861506</v>
      </c>
      <c r="L30" s="96">
        <v>3.6315385117826904</v>
      </c>
      <c r="M30" s="12">
        <v>3.055027897861506</v>
      </c>
      <c r="P30" s="12">
        <f t="shared" si="7"/>
        <v>3.6315385117826904</v>
      </c>
      <c r="Q30" s="12">
        <f t="shared" si="7"/>
        <v>3.055027897861506</v>
      </c>
      <c r="U30" s="14">
        <v>38077</v>
      </c>
      <c r="V30" s="2">
        <v>402.85032770836074</v>
      </c>
      <c r="W30" s="2">
        <f t="shared" si="0"/>
        <v>110.93103553804943</v>
      </c>
      <c r="Y30" s="11">
        <f ca="1">VLOOKUP($E30,INDIRECT(VLOOKUP('Sector Charts'!$H$1,'Sector Charts'!$A$159:$B$175,2,FALSE) &amp; "1"),MATCH(Y$5,$Y$5:$AG$5,0),FALSE)</f>
        <v>38077</v>
      </c>
      <c r="Z30" s="2">
        <f ca="1">VLOOKUP($E30,INDIRECT(VLOOKUP('Sector Charts'!$H$1,'Sector Charts'!$A$159:$B$175,2,FALSE) &amp; "1"),MATCH(Z$5,$Y$5:$AG$5,0),FALSE)</f>
        <v>11</v>
      </c>
      <c r="AA30" s="2">
        <f ca="1">VLOOKUP($E30,INDIRECT(VLOOKUP('Sector Charts'!$H$1,'Sector Charts'!$A$159:$B$175,2,FALSE) &amp; "1"),MATCH(AA$5,$Y$5:$AG$5,0),FALSE)</f>
        <v>5972.1430740356445</v>
      </c>
      <c r="AB30" s="2">
        <f ca="1">VLOOKUP($E30,INDIRECT(VLOOKUP('Sector Charts'!$H$1,'Sector Charts'!$A$159:$B$175,2,FALSE) &amp; "1"),MATCH(AB$5,$Y$5:$AG$5,0),FALSE)</f>
        <v>3472.5219841003418</v>
      </c>
      <c r="AC30" s="2">
        <f ca="1">VLOOKUP($E30,INDIRECT(VLOOKUP('Sector Charts'!$H$1,'Sector Charts'!$A$159:$B$175,2,FALSE) &amp; "1"),MATCH(AC$5,$Y$5:$AG$5,0),FALSE)</f>
        <v>864.32099533081055</v>
      </c>
      <c r="AD30" s="12">
        <f ca="1">IF(OR(VLOOKUP($E30,INDIRECT(VLOOKUP('Sector Charts'!$H$1,'Sector Charts'!$A$159:$B$175,2,FALSE) &amp; "1"),MATCH(AD$5,$Y$5:$AI$5,0),FALSE)&gt;AD$1,VLOOKUP($E30,INDIRECT(VLOOKUP('Sector Charts'!$H$1,'Sector Charts'!$A$159:$B$175,2,FALSE) &amp; "1"),MATCH(AD$5,$Y$5:$AI$5,0),FALSE)&lt;AD$2),NA(),VLOOKUP($E30,INDIRECT(VLOOKUP('Sector Charts'!$H$1,'Sector Charts'!$A$159:$B$175,2,FALSE) &amp; "1"),MATCH(AD$5,$Y$5:$AI$5,0),FALSE))</f>
        <v>1.7198287300642972</v>
      </c>
      <c r="AE30" s="12">
        <f ca="1">IF(OR(VLOOKUP($E30,INDIRECT(VLOOKUP('Sector Charts'!$H$1,'Sector Charts'!$A$159:$B$175,2,FALSE) &amp; "1"),MATCH(AE$5,$Y$5:$AI$5,0),FALSE)&gt;AE$1,VLOOKUP($E30,INDIRECT(VLOOKUP('Sector Charts'!$H$1,'Sector Charts'!$A$159:$B$175,2,FALSE) &amp; "1"),MATCH(AE$5,$Y$5:$AI$5,0),FALSE)&lt;AE$2),NA(),VLOOKUP($E30,INDIRECT(VLOOKUP('Sector Charts'!$H$1,'Sector Charts'!$A$159:$B$175,2,FALSE) &amp; "1"),MATCH(AE$5,$Y$5:$AI$5,0),FALSE))</f>
        <v>4.017630027338706</v>
      </c>
      <c r="AF30" s="2">
        <f ca="1">VLOOKUP($E30,INDIRECT(VLOOKUP('Sector Charts'!$H$1,'Sector Charts'!$A$159:$B$175,2,FALSE) &amp; "1"),MATCH(AF$5,$Y$5:$AG$5,0),FALSE)</f>
        <v>299.84208865390212</v>
      </c>
      <c r="AG30" s="2">
        <f ca="1">IF(VLOOKUP($E30,INDIRECT(VLOOKUP('Sector Charts'!$H$1,'Sector Charts'!$A$159:$B$175,2,FALSE) &amp; "1"),MATCH(AG$5,$Y$5:$AI$5,0),FALSE)="",NA(),VLOOKUP($E30,INDIRECT(VLOOKUP('Sector Charts'!$H$1,'Sector Charts'!$A$159:$B$175,2,FALSE) &amp; "1"),MATCH(AG$5,$Y$5:$AG$5,0),FALSE))</f>
        <v>174.34415614320636</v>
      </c>
      <c r="AH30" s="12" t="e">
        <f ca="1">IF(OR(VLOOKUP($E30,INDIRECT(VLOOKUP('Sector Charts'!$H$1,'Sector Charts'!$A$159:$B$175,2,FALSE) &amp; "1"),MATCH(AH$5,$Y$5:$AI$5,0),FALSE)&gt;AH$1,VLOOKUP($E30,INDIRECT(VLOOKUP('Sector Charts'!$H$1,'Sector Charts'!$A$159:$B$175,2,FALSE) &amp; "1"),MATCH(AH$5,$Y$5:$AI$5,0),FALSE)&lt;AH$2,VLOOKUP($E30,INDIRECT(VLOOKUP('Sector Charts'!$H$1,'Sector Charts'!$A$159:$B$175,2,FALSE) &amp; "1"),MATCH(AH$5,$Y$5:$AI$5,0),FALSE)=""),NA(),VLOOKUP($E30,INDIRECT(VLOOKUP('Sector Charts'!$H$1,'Sector Charts'!$A$159:$B$175,2,FALSE) &amp; "1"),MATCH(AH$5,$Y$5:$AI$5,0),FALSE))</f>
        <v>#N/A</v>
      </c>
      <c r="AI30" s="12" t="e">
        <f ca="1">IF(OR(VLOOKUP($E30,INDIRECT(VLOOKUP('Sector Charts'!$H$1,'Sector Charts'!$A$159:$B$175,2,FALSE) &amp; "1"),MATCH(AI$5,$Y$5:$AI$5,0),FALSE)&gt;AI$1,VLOOKUP($E30,INDIRECT(VLOOKUP('Sector Charts'!$H$1,'Sector Charts'!$A$159:$B$175,2,FALSE) &amp; "1"),MATCH(AI$5,$Y$5:$AI$5,0),FALSE)&lt;AI$2,VLOOKUP($E30,INDIRECT(VLOOKUP('Sector Charts'!$H$1,'Sector Charts'!$A$159:$B$175,2,FALSE) &amp; "1"),MATCH(AI$5,$Y$5:$AI$5,0),FALSE)=""),NA(),VLOOKUP($E30,INDIRECT(VLOOKUP('Sector Charts'!$H$1,'Sector Charts'!$A$159:$B$175,2,FALSE) &amp; "1"),MATCH(AI$5,$Y$5:$AI$5,0),FALSE))</f>
        <v>#N/A</v>
      </c>
      <c r="AK30" s="82">
        <v>204</v>
      </c>
      <c r="AL30" s="83">
        <v>17.230358694653745</v>
      </c>
      <c r="AM30" s="83">
        <v>-2.8225314534045309</v>
      </c>
      <c r="AN30" s="83">
        <v>6.8899590651735565</v>
      </c>
      <c r="AO30" s="83">
        <v>6.7294091316675519</v>
      </c>
      <c r="AP30" s="83"/>
      <c r="AQ30" s="48"/>
      <c r="AR30" s="83">
        <v>23.306634997194575</v>
      </c>
      <c r="AS30" s="83"/>
      <c r="AT30" s="83">
        <v>2.3851934779729316</v>
      </c>
      <c r="AU30" s="83">
        <v>0.54515155963315021</v>
      </c>
      <c r="AV30" s="83">
        <v>-1.0674937012081109</v>
      </c>
      <c r="AW30" s="83">
        <v>-1.1185731461963666</v>
      </c>
      <c r="AY30" s="14">
        <v>38077</v>
      </c>
      <c r="AZ30" s="2">
        <v>197</v>
      </c>
      <c r="BA30" s="2">
        <v>356997.6814866066</v>
      </c>
      <c r="BB30" s="2">
        <v>36146.192045755684</v>
      </c>
      <c r="BC30" s="2">
        <v>53962.24797308445</v>
      </c>
      <c r="BD30" s="12">
        <f t="shared" si="8"/>
        <v>15.115573789828362</v>
      </c>
      <c r="BE30" s="12">
        <f t="shared" si="9"/>
        <v>149.28888748440306</v>
      </c>
      <c r="BF30" s="12">
        <f t="shared" si="10"/>
        <v>10.125049522796907</v>
      </c>
      <c r="BH30" s="22">
        <v>38077</v>
      </c>
      <c r="BI30">
        <v>197</v>
      </c>
      <c r="BJ30" s="12">
        <v>13.08111040477289</v>
      </c>
      <c r="BL30" s="22">
        <v>38717</v>
      </c>
      <c r="BM30">
        <v>99</v>
      </c>
      <c r="BN30" s="2">
        <v>62719.840072631836</v>
      </c>
      <c r="BO30" s="2">
        <v>36922.241888821125</v>
      </c>
      <c r="BP30" s="2">
        <v>19320.808809265494</v>
      </c>
      <c r="BQ30" s="2">
        <v>145689.41809082031</v>
      </c>
      <c r="BR30" s="12">
        <f t="shared" ref="BR30:BR35" si="39">BO30/BN30*100</f>
        <v>58.868520465077459</v>
      </c>
      <c r="BS30" s="12">
        <f t="shared" ref="BS30:BS35" si="40">BO30/BQ30*100</f>
        <v>25.343118513799283</v>
      </c>
      <c r="BT30" s="12">
        <f t="shared" ref="BT30:BT35" si="41">BP30/BQ30*100</f>
        <v>13.261641828524038</v>
      </c>
      <c r="BV30" s="22">
        <v>38077</v>
      </c>
      <c r="BW30">
        <v>217</v>
      </c>
      <c r="BX30" s="2">
        <v>349893.34969949722</v>
      </c>
      <c r="BY30" s="2">
        <v>26231.193994522095</v>
      </c>
      <c r="BZ30" s="12">
        <f t="shared" si="4"/>
        <v>7.4969112779795672</v>
      </c>
      <c r="CB30" s="22">
        <v>38077</v>
      </c>
      <c r="CC30">
        <v>195</v>
      </c>
      <c r="CD30" s="2">
        <v>-29929.89647102356</v>
      </c>
      <c r="CE30" s="2">
        <v>663423.04551696777</v>
      </c>
      <c r="CF30" s="2">
        <v>73306.754040241241</v>
      </c>
      <c r="CG30" s="12">
        <f t="shared" si="5"/>
        <v>4.5114345474237938</v>
      </c>
      <c r="CH30" s="12">
        <f t="shared" si="6"/>
        <v>40.828293194640359</v>
      </c>
      <c r="CJ30" s="22">
        <v>38077</v>
      </c>
      <c r="CK30">
        <v>195</v>
      </c>
      <c r="CL30" s="12">
        <v>-9.2946664511589958</v>
      </c>
      <c r="CN30" s="22">
        <v>38077</v>
      </c>
      <c r="CO30">
        <v>171</v>
      </c>
      <c r="CP30" s="2">
        <v>-23580.303235054016</v>
      </c>
      <c r="CQ30" s="2">
        <v>606215.44539642334</v>
      </c>
      <c r="CR30" s="2">
        <v>64171.428854465485</v>
      </c>
      <c r="CS30" s="12">
        <f t="shared" ref="CS30:CS41" si="42">-CP30/CQ30*100</f>
        <v>3.8897562597789164</v>
      </c>
      <c r="CT30" s="12">
        <f t="shared" ref="CT30:CT41" si="43">-CP30/CR30*100</f>
        <v>36.745797399231726</v>
      </c>
      <c r="CV30" s="22">
        <v>38077</v>
      </c>
      <c r="CW30">
        <v>171</v>
      </c>
      <c r="CX30" s="12">
        <v>-6.9222423430570164</v>
      </c>
      <c r="CZ30" s="11">
        <f ca="1">VLOOKUP($CB30,INDIRECT(VLOOKUP('Sector Charts'!$H$1,'Sector Charts'!$A$159:$B$175,2,FALSE) &amp; "3"),MATCH(CZ$5,$CZ$5:$DF$5,0),FALSE)</f>
        <v>38077</v>
      </c>
      <c r="DA30" s="2">
        <f ca="1">VLOOKUP($CB30,INDIRECT(VLOOKUP('Sector Charts'!$H$1,'Sector Charts'!$A$159:$B$175,2,FALSE) &amp; "3"),MATCH(DA$5,$CZ$5:$DF$5,0),FALSE)</f>
        <v>4</v>
      </c>
      <c r="DB30" s="2">
        <f ca="1">VLOOKUP($CB30,INDIRECT(VLOOKUP('Sector Charts'!$H$1,'Sector Charts'!$A$159:$B$175,2,FALSE) &amp; "3"),MATCH(DB$5,$CZ$5:$DF$5,0),FALSE)</f>
        <v>-1142.6490020751953</v>
      </c>
      <c r="DC30" s="2">
        <f ca="1">VLOOKUP($CB30,INDIRECT(VLOOKUP('Sector Charts'!$H$1,'Sector Charts'!$A$159:$B$175,2,FALSE) &amp; "3"),MATCH(DC$5,$CZ$5:$DF$5,0),FALSE)</f>
        <v>34302.926513671875</v>
      </c>
      <c r="DD30" s="2">
        <f ca="1">VLOOKUP($CB30,INDIRECT(VLOOKUP('Sector Charts'!$H$1,'Sector Charts'!$A$159:$B$175,2,FALSE) &amp; "3"),MATCH(DD$5,$CZ$5:$DF$5,0),FALSE)</f>
        <v>1940.6589660644531</v>
      </c>
      <c r="DE30" s="12">
        <f ca="1">IF(OR(VLOOKUP($CB30,INDIRECT(VLOOKUP('Sector Charts'!$H$1,'Sector Charts'!$A$159:$B$175,2,FALSE) &amp; "3"),MATCH(DE$5,$CZ$5:$DF$5,0),FALSE)&gt;DE$1,VLOOKUP($CB30,INDIRECT(VLOOKUP('Sector Charts'!$H$1,'Sector Charts'!$A$159:$B$175,2,FALSE) &amp; "3"),MATCH(DE$5,$CZ$5:$DF$5,0),FALSE)&lt;DE$2),NA(),VLOOKUP($CB30,INDIRECT(VLOOKUP('Sector Charts'!$H$1,'Sector Charts'!$A$159:$B$175,2,FALSE) &amp; "3"),MATCH(DE$5,$CZ$5:$DF$5,0),FALSE))</f>
        <v>3.3310539892850768</v>
      </c>
      <c r="DF30" s="12">
        <f ca="1">IF(OR(VLOOKUP($CB30,INDIRECT(VLOOKUP('Sector Charts'!$H$1,'Sector Charts'!$A$159:$B$175,2,FALSE) &amp; "3"),MATCH(DF$5,$CZ$5:$DF$5,0),FALSE)&gt;DF$1,VLOOKUP($CB30,INDIRECT(VLOOKUP('Sector Charts'!$H$1,'Sector Charts'!$A$159:$B$175,2,FALSE) &amp; "3"),MATCH(DF$5,$CZ$5:$DF$5,0),FALSE)&lt;DF$2),NA(),VLOOKUP($CB30,INDIRECT(VLOOKUP('Sector Charts'!$H$1,'Sector Charts'!$A$159:$B$175,2,FALSE) &amp; "3"),MATCH(DF$5,$CZ$5:$DF$5,0),FALSE))</f>
        <v>58.879433329412997</v>
      </c>
      <c r="DH30" s="11">
        <f ca="1">VLOOKUP($CB30,INDIRECT(VLOOKUP('Sector Charts'!$H$1,'Sector Charts'!$A$159:$B$175,2,FALSE) &amp; "3"),MATCH(DH$5,$CZ$5:$DF$5,0),FALSE)</f>
        <v>38077</v>
      </c>
      <c r="DI30" s="2">
        <f ca="1">VLOOKUP($CB30,INDIRECT(VLOOKUP('Sector Charts'!$H$1,'Sector Charts'!$A$159:$B$175,2,FALSE) &amp; "3"),9,FALSE)</f>
        <v>4</v>
      </c>
      <c r="DJ30" s="12">
        <f ca="1">IF(OR(VLOOKUP($CB30,INDIRECT(VLOOKUP('Sector Charts'!$H$1,'Sector Charts'!$A$159:$B$175,2,FALSE) &amp; "3"),10,FALSE)&gt;DJ$1,VLOOKUP($CB30,INDIRECT(VLOOKUP('Sector Charts'!$H$1,'Sector Charts'!$A$159:$B$175,2,FALSE) &amp; "3"),10,FALSE)&lt;DJ$2),NA(),VLOOKUP($CB30,INDIRECT(VLOOKUP('Sector Charts'!$H$1,'Sector Charts'!$A$159:$B$175,2,FALSE) &amp; "3"),10,FALSE))</f>
        <v>73.474008444588449</v>
      </c>
      <c r="DM30" s="22">
        <v>38077</v>
      </c>
      <c r="DN30">
        <v>203</v>
      </c>
      <c r="DO30" s="12">
        <v>19.624728231197341</v>
      </c>
      <c r="DP30" s="12">
        <v>-8.653950805803035</v>
      </c>
      <c r="DR30" s="22">
        <v>38077</v>
      </c>
      <c r="DS30" s="82">
        <v>179</v>
      </c>
      <c r="DT30" s="83">
        <v>20.342399162045609</v>
      </c>
      <c r="DU30" s="83">
        <v>-3.0396462491210197</v>
      </c>
      <c r="DV30" s="83">
        <v>7.0298971109376884</v>
      </c>
      <c r="DW30" s="83">
        <v>6.6917050515854504</v>
      </c>
      <c r="DX30" s="83" t="e">
        <f>VLOOKUP(DR30,'EquityMetrics ADJ'!$DU$5:$DX$31,3,0)</f>
        <v>#N/A</v>
      </c>
      <c r="DY30" s="83"/>
      <c r="DZ30" s="139">
        <v>38077</v>
      </c>
      <c r="EA30" s="85">
        <v>154</v>
      </c>
      <c r="EB30" s="83">
        <v>17.514372780043331</v>
      </c>
      <c r="EC30" s="83">
        <v>-2.4825770768114097</v>
      </c>
      <c r="ED30" s="83">
        <v>6.0664018286050725</v>
      </c>
      <c r="EE30" s="83">
        <v>6.121892167152132</v>
      </c>
      <c r="EF30" s="53" t="e">
        <f>VLOOKUP($DZ30,'EquityMetrics ADJ'!$EH$4:$EK$31,3,0)</f>
        <v>#N/A</v>
      </c>
      <c r="EG30" s="53"/>
      <c r="EH30" s="139">
        <v>38077</v>
      </c>
      <c r="EI30" s="82">
        <v>25</v>
      </c>
      <c r="EJ30" s="83">
        <v>-0.22978291227478964</v>
      </c>
      <c r="EK30" s="83">
        <v>-0.86749447165376248</v>
      </c>
      <c r="EL30" s="83">
        <v>5.1437676110572372</v>
      </c>
      <c r="EM30" s="83">
        <v>7.1729026064923485</v>
      </c>
      <c r="EO30" s="11">
        <v>38077</v>
      </c>
      <c r="EP30" s="2">
        <v>314</v>
      </c>
      <c r="EQ30" s="2">
        <v>364733.59061288834</v>
      </c>
      <c r="ER30" s="2">
        <v>99264.721343517303</v>
      </c>
      <c r="ES30" s="2">
        <v>33531.868885040283</v>
      </c>
      <c r="ET30" s="12">
        <v>3.6743526368314141</v>
      </c>
      <c r="EU30" s="12">
        <v>2.9603098378987966</v>
      </c>
      <c r="EV30" s="12" t="e">
        <f>VLOOKUP($EO30,'EquityMetrics ADJ'!$X$5:$AD$27,6,0)</f>
        <v>#N/A</v>
      </c>
      <c r="EW30" s="12" t="e">
        <f>VLOOKUP($EO30,'EquityMetrics ADJ'!$X$5:$AD$27,7,0)</f>
        <v>#N/A</v>
      </c>
      <c r="EY30" s="11">
        <v>38077</v>
      </c>
      <c r="EZ30" s="2">
        <v>41</v>
      </c>
      <c r="FA30" s="2">
        <v>60243.508445739746</v>
      </c>
      <c r="FB30" s="2">
        <v>17710.440118789673</v>
      </c>
      <c r="FC30" s="2">
        <v>4771.5909996032715</v>
      </c>
      <c r="FD30" s="12">
        <v>3.4015816683079003</v>
      </c>
      <c r="FE30" s="12">
        <v>3.7116425360560426</v>
      </c>
      <c r="FF30" s="12"/>
      <c r="FG30" s="11">
        <v>38077</v>
      </c>
      <c r="FH30" s="2">
        <v>269</v>
      </c>
      <c r="FI30" s="2">
        <v>316498.3365445137</v>
      </c>
      <c r="FJ30" s="2">
        <v>87598.03737783432</v>
      </c>
      <c r="FK30" s="2">
        <v>29009.205892562866</v>
      </c>
      <c r="FL30" s="12">
        <v>3.6130756580694805</v>
      </c>
      <c r="FM30" s="12">
        <v>3.0196634027921445</v>
      </c>
      <c r="FN30" s="12"/>
      <c r="FO30" s="11">
        <v>38077</v>
      </c>
      <c r="FP30" s="2">
        <v>86</v>
      </c>
      <c r="FQ30" s="2">
        <v>108478.76251411438</v>
      </c>
      <c r="FR30" s="2">
        <v>29377.124084472656</v>
      </c>
      <c r="FS30" s="2">
        <v>9294.2539920806885</v>
      </c>
      <c r="FT30" s="12">
        <v>3.6926270319105563</v>
      </c>
      <c r="FU30" s="12">
        <v>3.1607834377566921</v>
      </c>
      <c r="FW30" s="22">
        <v>38077</v>
      </c>
      <c r="FX30">
        <v>6</v>
      </c>
      <c r="FY30" s="2">
        <v>7632.2970199584961</v>
      </c>
      <c r="FZ30" s="2">
        <v>22558.536193847656</v>
      </c>
      <c r="GA30" s="10">
        <v>0.33833299086312335</v>
      </c>
      <c r="GC30" s="22">
        <v>38077</v>
      </c>
      <c r="GD30">
        <v>6</v>
      </c>
      <c r="GE30" s="2">
        <v>22558.536193847656</v>
      </c>
      <c r="GF30" s="2">
        <v>3543.7659454345703</v>
      </c>
      <c r="GG30" s="10">
        <v>6.365695856101838</v>
      </c>
      <c r="GI30" s="22">
        <v>38077</v>
      </c>
      <c r="GJ30">
        <v>269</v>
      </c>
      <c r="GK30" s="2">
        <v>316498.3365445137</v>
      </c>
      <c r="GL30" s="2">
        <v>87598.03737783432</v>
      </c>
      <c r="GM30" s="2">
        <v>29009.205892562866</v>
      </c>
      <c r="GN30" s="12">
        <v>3.6130756580694805</v>
      </c>
      <c r="GO30" s="12">
        <v>3.0196634027921445</v>
      </c>
      <c r="GP30" s="12" t="e">
        <f>VLOOKUP($GI30,'EquityMetrics ADJ'!$AF$4:$AK$28,6,0)</f>
        <v>#N/A</v>
      </c>
      <c r="GQ30" s="12" t="e">
        <f>VLOOKUP($GI30,'EquityMetrics ADJ'!$AF$4:$AL$28,7,0)</f>
        <v>#N/A</v>
      </c>
      <c r="GS30" s="22">
        <v>41455</v>
      </c>
      <c r="GT30">
        <v>525</v>
      </c>
      <c r="GU30" s="2">
        <v>-6527.9094739034772</v>
      </c>
      <c r="GW30" s="22">
        <v>41455</v>
      </c>
      <c r="GX30">
        <v>546</v>
      </c>
      <c r="GY30" s="2">
        <v>-7798.7194589450955</v>
      </c>
      <c r="GZ30" s="2">
        <v>-53670.193848803639</v>
      </c>
      <c r="HA30" s="13">
        <f t="shared" si="11"/>
        <v>45871.474389858544</v>
      </c>
      <c r="HB30" s="13">
        <f t="shared" ref="HB30:HC30" si="44">SUM(GZ27:GZ30)</f>
        <v>-215724.22037997842</v>
      </c>
      <c r="HC30" s="13">
        <f t="shared" si="44"/>
        <v>184980.45549580362</v>
      </c>
      <c r="HD30" s="212">
        <f t="shared" si="16"/>
        <v>1.1662000712549454</v>
      </c>
      <c r="HF30" s="22">
        <v>37802</v>
      </c>
      <c r="HG30">
        <v>185</v>
      </c>
      <c r="HH30" s="2">
        <v>341139.94549560547</v>
      </c>
      <c r="HI30" s="2">
        <v>724797.44644165039</v>
      </c>
      <c r="HJ30" s="213">
        <v>0.47066935344545097</v>
      </c>
      <c r="HL30" s="22">
        <v>38077</v>
      </c>
      <c r="HM30">
        <v>27</v>
      </c>
      <c r="HN30" s="2">
        <v>44803.762191772461</v>
      </c>
      <c r="HO30" s="2">
        <v>99455.179244995117</v>
      </c>
      <c r="HP30" s="10">
        <v>0.45049199581053612</v>
      </c>
      <c r="HR30" s="22">
        <v>37802</v>
      </c>
      <c r="HS30">
        <v>162</v>
      </c>
      <c r="HT30" s="2">
        <v>327335.9734954834</v>
      </c>
      <c r="HU30" s="2">
        <v>690846.74362182617</v>
      </c>
      <c r="HV30" s="10">
        <v>0.47381850825466026</v>
      </c>
    </row>
    <row r="31" spans="1:230">
      <c r="A31" t="s">
        <v>73</v>
      </c>
      <c r="B31">
        <v>6</v>
      </c>
      <c r="C31" s="12">
        <v>5.7805574933225943</v>
      </c>
      <c r="D31" s="166">
        <v>354</v>
      </c>
      <c r="E31" s="11">
        <v>38168</v>
      </c>
      <c r="F31" s="2">
        <v>352</v>
      </c>
      <c r="G31" s="2">
        <v>417841.13486480713</v>
      </c>
      <c r="H31" s="2">
        <v>117928.58579361439</v>
      </c>
      <c r="I31" s="2">
        <v>37537.63971054554</v>
      </c>
      <c r="J31" s="12">
        <v>3.5431709118946499</v>
      </c>
      <c r="K31" s="12">
        <v>3.1416089744311875</v>
      </c>
      <c r="L31" s="96">
        <v>3.5431709118946499</v>
      </c>
      <c r="M31" s="12">
        <v>3.1416089744311875</v>
      </c>
      <c r="P31" s="12">
        <f t="shared" si="7"/>
        <v>3.5431709118946499</v>
      </c>
      <c r="Q31" s="12">
        <f t="shared" si="7"/>
        <v>3.1416089744311875</v>
      </c>
      <c r="U31" s="14">
        <v>38168</v>
      </c>
      <c r="V31" s="2">
        <v>371.57752519828045</v>
      </c>
      <c r="W31" s="2">
        <f t="shared" si="0"/>
        <v>104.87146526036074</v>
      </c>
      <c r="Y31" s="11">
        <f ca="1">VLOOKUP($E31,INDIRECT(VLOOKUP('Sector Charts'!$H$1,'Sector Charts'!$A$159:$B$175,2,FALSE) &amp; "1"),MATCH(Y$5,$Y$5:$AG$5,0),FALSE)</f>
        <v>38168</v>
      </c>
      <c r="Z31" s="2">
        <f ca="1">VLOOKUP($E31,INDIRECT(VLOOKUP('Sector Charts'!$H$1,'Sector Charts'!$A$159:$B$175,2,FALSE) &amp; "1"),MATCH(Z$5,$Y$5:$AG$5,0),FALSE)</f>
        <v>11</v>
      </c>
      <c r="AA31" s="2">
        <f ca="1">VLOOKUP($E31,INDIRECT(VLOOKUP('Sector Charts'!$H$1,'Sector Charts'!$A$159:$B$175,2,FALSE) &amp; "1"),MATCH(AA$5,$Y$5:$AG$5,0),FALSE)</f>
        <v>6100.5878143310547</v>
      </c>
      <c r="AB31" s="2">
        <f ca="1">VLOOKUP($E31,INDIRECT(VLOOKUP('Sector Charts'!$H$1,'Sector Charts'!$A$159:$B$175,2,FALSE) &amp; "1"),MATCH(AB$5,$Y$5:$AG$5,0),FALSE)</f>
        <v>3694.0979843139648</v>
      </c>
      <c r="AC31" s="2">
        <f ca="1">VLOOKUP($E31,INDIRECT(VLOOKUP('Sector Charts'!$H$1,'Sector Charts'!$A$159:$B$175,2,FALSE) &amp; "1"),MATCH(AC$5,$Y$5:$AG$5,0),FALSE)</f>
        <v>816.69699716567993</v>
      </c>
      <c r="AD31" s="12">
        <f ca="1">IF(OR(VLOOKUP($E31,INDIRECT(VLOOKUP('Sector Charts'!$H$1,'Sector Charts'!$A$159:$B$175,2,FALSE) &amp; "1"),MATCH(AD$5,$Y$5:$AI$5,0),FALSE)&gt;AD$1,VLOOKUP($E31,INDIRECT(VLOOKUP('Sector Charts'!$H$1,'Sector Charts'!$A$159:$B$175,2,FALSE) &amp; "1"),MATCH(AD$5,$Y$5:$AI$5,0),FALSE)&lt;AD$2),NA(),VLOOKUP($E31,INDIRECT(VLOOKUP('Sector Charts'!$H$1,'Sector Charts'!$A$159:$B$175,2,FALSE) &amp; "1"),MATCH(AD$5,$Y$5:$AI$5,0),FALSE))</f>
        <v>1.6514417972223878</v>
      </c>
      <c r="AE31" s="12">
        <f ca="1">IF(OR(VLOOKUP($E31,INDIRECT(VLOOKUP('Sector Charts'!$H$1,'Sector Charts'!$A$159:$B$175,2,FALSE) &amp; "1"),MATCH(AE$5,$Y$5:$AI$5,0),FALSE)&gt;AE$1,VLOOKUP($E31,INDIRECT(VLOOKUP('Sector Charts'!$H$1,'Sector Charts'!$A$159:$B$175,2,FALSE) &amp; "1"),MATCH(AE$5,$Y$5:$AI$5,0),FALSE)&lt;AE$2),NA(),VLOOKUP($E31,INDIRECT(VLOOKUP('Sector Charts'!$H$1,'Sector Charts'!$A$159:$B$175,2,FALSE) &amp; "1"),MATCH(AE$5,$Y$5:$AI$5,0),FALSE))</f>
        <v>4.5232172973994151</v>
      </c>
      <c r="AF31" s="2">
        <f ca="1">VLOOKUP($E31,INDIRECT(VLOOKUP('Sector Charts'!$H$1,'Sector Charts'!$A$159:$B$175,2,FALSE) &amp; "1"),MATCH(AF$5,$Y$5:$AG$5,0),FALSE)</f>
        <v>285.966353754941</v>
      </c>
      <c r="AG31" s="2">
        <f ca="1">IF(VLOOKUP($E31,INDIRECT(VLOOKUP('Sector Charts'!$H$1,'Sector Charts'!$A$159:$B$175,2,FALSE) &amp; "1"),MATCH(AG$5,$Y$5:$AI$5,0),FALSE)="",NA(),VLOOKUP($E31,INDIRECT(VLOOKUP('Sector Charts'!$H$1,'Sector Charts'!$A$159:$B$175,2,FALSE) &amp; "1"),MATCH(AG$5,$Y$5:$AG$5,0),FALSE))</f>
        <v>173.16163018031688</v>
      </c>
      <c r="AH31" s="12" t="e">
        <f ca="1">IF(OR(VLOOKUP($E31,INDIRECT(VLOOKUP('Sector Charts'!$H$1,'Sector Charts'!$A$159:$B$175,2,FALSE) &amp; "1"),MATCH(AH$5,$Y$5:$AI$5,0),FALSE)&gt;AH$1,VLOOKUP($E31,INDIRECT(VLOOKUP('Sector Charts'!$H$1,'Sector Charts'!$A$159:$B$175,2,FALSE) &amp; "1"),MATCH(AH$5,$Y$5:$AI$5,0),FALSE)&lt;AH$2,VLOOKUP($E31,INDIRECT(VLOOKUP('Sector Charts'!$H$1,'Sector Charts'!$A$159:$B$175,2,FALSE) &amp; "1"),MATCH(AH$5,$Y$5:$AI$5,0),FALSE)=""),NA(),VLOOKUP($E31,INDIRECT(VLOOKUP('Sector Charts'!$H$1,'Sector Charts'!$A$159:$B$175,2,FALSE) &amp; "1"),MATCH(AH$5,$Y$5:$AI$5,0),FALSE))</f>
        <v>#N/A</v>
      </c>
      <c r="AI31" s="12" t="e">
        <f ca="1">IF(OR(VLOOKUP($E31,INDIRECT(VLOOKUP('Sector Charts'!$H$1,'Sector Charts'!$A$159:$B$175,2,FALSE) &amp; "1"),MATCH(AI$5,$Y$5:$AI$5,0),FALSE)&gt;AI$1,VLOOKUP($E31,INDIRECT(VLOOKUP('Sector Charts'!$H$1,'Sector Charts'!$A$159:$B$175,2,FALSE) &amp; "1"),MATCH(AI$5,$Y$5:$AI$5,0),FALSE)&lt;AI$2,VLOOKUP($E31,INDIRECT(VLOOKUP('Sector Charts'!$H$1,'Sector Charts'!$A$159:$B$175,2,FALSE) &amp; "1"),MATCH(AI$5,$Y$5:$AI$5,0),FALSE)=""),NA(),VLOOKUP($E31,INDIRECT(VLOOKUP('Sector Charts'!$H$1,'Sector Charts'!$A$159:$B$175,2,FALSE) &amp; "1"),MATCH(AI$5,$Y$5:$AI$5,0),FALSE))</f>
        <v>#N/A</v>
      </c>
      <c r="AK31" s="82">
        <v>332</v>
      </c>
      <c r="AL31" s="83">
        <v>23.832235025870354</v>
      </c>
      <c r="AM31" s="83">
        <v>-3.3470885105902681</v>
      </c>
      <c r="AN31" s="83">
        <v>11.070967762906303</v>
      </c>
      <c r="AO31" s="83">
        <v>10.458572399942522</v>
      </c>
      <c r="AP31" s="83"/>
      <c r="AQ31" s="48"/>
      <c r="AR31" s="83">
        <v>23.26847841519416</v>
      </c>
      <c r="AS31" s="83"/>
      <c r="AT31" s="83">
        <v>11.209166799496018</v>
      </c>
      <c r="AU31" s="83">
        <v>-0.82114648133810864</v>
      </c>
      <c r="AV31" s="83">
        <v>4.1072457891286218</v>
      </c>
      <c r="AW31" s="83">
        <v>3.6722354876049579</v>
      </c>
      <c r="AY31" s="14">
        <v>38168</v>
      </c>
      <c r="AZ31" s="2">
        <v>293</v>
      </c>
      <c r="BA31" s="2">
        <v>441084.98689651489</v>
      </c>
      <c r="BB31" s="2">
        <v>41572.06887616124</v>
      </c>
      <c r="BC31" s="2">
        <v>67624.742256700993</v>
      </c>
      <c r="BD31" s="12">
        <f t="shared" si="8"/>
        <v>15.331454088362968</v>
      </c>
      <c r="BE31" s="12">
        <f t="shared" si="9"/>
        <v>162.66869579704556</v>
      </c>
      <c r="BF31" s="12">
        <f t="shared" si="10"/>
        <v>9.424956666211509</v>
      </c>
      <c r="BH31" s="22">
        <v>38168</v>
      </c>
      <c r="BI31">
        <v>293</v>
      </c>
      <c r="BJ31" s="12">
        <v>11.816101473465878</v>
      </c>
      <c r="BL31" s="22">
        <v>38807</v>
      </c>
      <c r="BM31">
        <v>87</v>
      </c>
      <c r="BN31" s="2">
        <v>52508.600986331701</v>
      </c>
      <c r="BO31" s="2">
        <v>29913.366243652999</v>
      </c>
      <c r="BP31" s="2">
        <v>13219.678188383579</v>
      </c>
      <c r="BQ31" s="2">
        <v>122757.38117980957</v>
      </c>
      <c r="BR31" s="12">
        <f t="shared" si="39"/>
        <v>56.968507409747261</v>
      </c>
      <c r="BS31" s="12">
        <f t="shared" si="40"/>
        <v>24.367875850851874</v>
      </c>
      <c r="BT31" s="12">
        <f t="shared" si="41"/>
        <v>10.768947709156471</v>
      </c>
      <c r="BV31" s="22">
        <v>38168</v>
      </c>
      <c r="BW31">
        <v>329</v>
      </c>
      <c r="BX31" s="2">
        <v>450530.88464736938</v>
      </c>
      <c r="BY31" s="2">
        <v>34027.005722641945</v>
      </c>
      <c r="BZ31" s="12">
        <f t="shared" si="4"/>
        <v>7.5526466402575014</v>
      </c>
      <c r="CB31" s="22">
        <v>38168</v>
      </c>
      <c r="CC31">
        <v>327</v>
      </c>
      <c r="CD31" s="2">
        <v>-45138.375560879707</v>
      </c>
      <c r="CE31" s="2">
        <v>944882.81251126528</v>
      </c>
      <c r="CF31" s="2">
        <v>105629.15978109837</v>
      </c>
      <c r="CG31" s="12">
        <f t="shared" si="5"/>
        <v>4.7771400816269534</v>
      </c>
      <c r="CH31" s="12">
        <f t="shared" si="6"/>
        <v>42.732873814790032</v>
      </c>
      <c r="CJ31" s="22">
        <v>38168</v>
      </c>
      <c r="CK31">
        <v>327</v>
      </c>
      <c r="CL31" s="12">
        <v>-0.73783508907854234</v>
      </c>
      <c r="CN31" s="22">
        <v>38168</v>
      </c>
      <c r="CO31">
        <v>295</v>
      </c>
      <c r="CP31" s="2">
        <v>-35809.279262661934</v>
      </c>
      <c r="CQ31" s="2">
        <v>874370.97163754702</v>
      </c>
      <c r="CR31" s="2">
        <v>92720.280556321144</v>
      </c>
      <c r="CS31" s="12">
        <f t="shared" si="42"/>
        <v>4.0954332227655366</v>
      </c>
      <c r="CT31" s="12">
        <f t="shared" si="43"/>
        <v>38.620762413364659</v>
      </c>
      <c r="CV31" s="22">
        <v>38168</v>
      </c>
      <c r="CW31">
        <v>295</v>
      </c>
      <c r="CX31" s="12">
        <v>0.5403917751113374</v>
      </c>
      <c r="CZ31" s="11">
        <f ca="1">VLOOKUP($CB31,INDIRECT(VLOOKUP('Sector Charts'!$H$1,'Sector Charts'!$A$159:$B$175,2,FALSE) &amp; "3"),MATCH(CZ$5,$CZ$5:$DF$5,0),FALSE)</f>
        <v>38168</v>
      </c>
      <c r="DA31" s="2">
        <f ca="1">VLOOKUP($CB31,INDIRECT(VLOOKUP('Sector Charts'!$H$1,'Sector Charts'!$A$159:$B$175,2,FALSE) &amp; "3"),MATCH(DA$5,$CZ$5:$DF$5,0),FALSE)</f>
        <v>10</v>
      </c>
      <c r="DB31" s="2">
        <f ca="1">VLOOKUP($CB31,INDIRECT(VLOOKUP('Sector Charts'!$H$1,'Sector Charts'!$A$159:$B$175,2,FALSE) &amp; "3"),MATCH(DB$5,$CZ$5:$DF$5,0),FALSE)</f>
        <v>-1748.8089714050293</v>
      </c>
      <c r="DC31" s="2">
        <f ca="1">VLOOKUP($CB31,INDIRECT(VLOOKUP('Sector Charts'!$H$1,'Sector Charts'!$A$159:$B$175,2,FALSE) &amp; "3"),MATCH(DC$5,$CZ$5:$DF$5,0),FALSE)</f>
        <v>65710.486434936523</v>
      </c>
      <c r="DD31" s="2">
        <f ca="1">VLOOKUP($CB31,INDIRECT(VLOOKUP('Sector Charts'!$H$1,'Sector Charts'!$A$159:$B$175,2,FALSE) &amp; "3"),MATCH(DD$5,$CZ$5:$DF$5,0),FALSE)</f>
        <v>3660.567985534668</v>
      </c>
      <c r="DE31" s="12">
        <f ca="1">IF(OR(VLOOKUP($CB31,INDIRECT(VLOOKUP('Sector Charts'!$H$1,'Sector Charts'!$A$159:$B$175,2,FALSE) &amp; "3"),MATCH(DE$5,$CZ$5:$DF$5,0),FALSE)&gt;DE$1,VLOOKUP($CB31,INDIRECT(VLOOKUP('Sector Charts'!$H$1,'Sector Charts'!$A$159:$B$175,2,FALSE) &amp; "3"),MATCH(DE$5,$CZ$5:$DF$5,0),FALSE)&lt;DE$2),NA(),VLOOKUP($CB31,INDIRECT(VLOOKUP('Sector Charts'!$H$1,'Sector Charts'!$A$159:$B$175,2,FALSE) &amp; "3"),MATCH(DE$5,$CZ$5:$DF$5,0),FALSE))</f>
        <v>2.6613849117318877</v>
      </c>
      <c r="DF31" s="12">
        <f ca="1">IF(OR(VLOOKUP($CB31,INDIRECT(VLOOKUP('Sector Charts'!$H$1,'Sector Charts'!$A$159:$B$175,2,FALSE) &amp; "3"),MATCH(DF$5,$CZ$5:$DF$5,0),FALSE)&gt;DF$1,VLOOKUP($CB31,INDIRECT(VLOOKUP('Sector Charts'!$H$1,'Sector Charts'!$A$159:$B$175,2,FALSE) &amp; "3"),MATCH(DF$5,$CZ$5:$DF$5,0),FALSE)&lt;DF$2),NA(),VLOOKUP($CB31,INDIRECT(VLOOKUP('Sector Charts'!$H$1,'Sector Charts'!$A$159:$B$175,2,FALSE) &amp; "3"),MATCH(DF$5,$CZ$5:$DF$5,0),FALSE))</f>
        <v>47.774251927999522</v>
      </c>
      <c r="DH31" s="11">
        <f ca="1">VLOOKUP($CB31,INDIRECT(VLOOKUP('Sector Charts'!$H$1,'Sector Charts'!$A$159:$B$175,2,FALSE) &amp; "3"),MATCH(DH$5,$CZ$5:$DF$5,0),FALSE)</f>
        <v>38168</v>
      </c>
      <c r="DI31" s="2">
        <f ca="1">VLOOKUP($CB31,INDIRECT(VLOOKUP('Sector Charts'!$H$1,'Sector Charts'!$A$159:$B$175,2,FALSE) &amp; "3"),9,FALSE)</f>
        <v>10</v>
      </c>
      <c r="DJ31" s="12" t="e">
        <f ca="1">IF(OR(VLOOKUP($CB31,INDIRECT(VLOOKUP('Sector Charts'!$H$1,'Sector Charts'!$A$159:$B$175,2,FALSE) &amp; "3"),10,FALSE)&gt;DJ$1,VLOOKUP($CB31,INDIRECT(VLOOKUP('Sector Charts'!$H$1,'Sector Charts'!$A$159:$B$175,2,FALSE) &amp; "3"),10,FALSE)&lt;DJ$2),NA(),VLOOKUP($CB31,INDIRECT(VLOOKUP('Sector Charts'!$H$1,'Sector Charts'!$A$159:$B$175,2,FALSE) &amp; "3"),10,FALSE))</f>
        <v>#N/A</v>
      </c>
      <c r="DM31" s="22">
        <v>38168</v>
      </c>
      <c r="DN31">
        <v>332</v>
      </c>
      <c r="DO31" s="12">
        <v>13.414145561071278</v>
      </c>
      <c r="DP31" s="12">
        <v>-0.4056361228990113</v>
      </c>
      <c r="DR31" s="22">
        <v>38168</v>
      </c>
      <c r="DS31" s="82">
        <v>299</v>
      </c>
      <c r="DT31" s="83">
        <v>22.489653154815237</v>
      </c>
      <c r="DU31" s="83">
        <v>-2.3593592569525867</v>
      </c>
      <c r="DV31" s="83">
        <v>9.8625130635431333</v>
      </c>
      <c r="DW31" s="83">
        <v>9.0937387958022864</v>
      </c>
      <c r="DX31" s="83" t="e">
        <f>VLOOKUP(DR31,'EquityMetrics ADJ'!$DU$5:$DX$31,3,0)</f>
        <v>#N/A</v>
      </c>
      <c r="DY31" s="83"/>
      <c r="DZ31" s="22">
        <v>38168</v>
      </c>
      <c r="EA31" s="85">
        <v>256</v>
      </c>
      <c r="EB31" s="83">
        <v>16.660319605210439</v>
      </c>
      <c r="EC31" s="83">
        <v>-1.5347480736069841</v>
      </c>
      <c r="ED31" s="83">
        <v>8.4826873238552416</v>
      </c>
      <c r="EE31" s="83">
        <v>8.2459632372218437</v>
      </c>
      <c r="EF31" s="53" t="e">
        <f>VLOOKUP($DZ31,'EquityMetrics ADJ'!$EH$4:$EK$31,3,0)</f>
        <v>#N/A</v>
      </c>
      <c r="EH31" s="22">
        <v>38168</v>
      </c>
      <c r="EI31" s="82">
        <v>33</v>
      </c>
      <c r="EJ31" s="83">
        <v>34.014551561027908</v>
      </c>
      <c r="EK31" s="83">
        <v>-10.742318628332537</v>
      </c>
      <c r="EL31" s="83">
        <v>27.970521941307112</v>
      </c>
      <c r="EM31" s="83">
        <v>28.784076729678088</v>
      </c>
      <c r="EO31" s="11">
        <v>38168</v>
      </c>
      <c r="EP31" s="2">
        <v>317</v>
      </c>
      <c r="EQ31" s="2">
        <v>371729.74397659302</v>
      </c>
      <c r="ER31" s="2">
        <v>103916.61056053638</v>
      </c>
      <c r="ES31" s="2">
        <v>33868.822681546211</v>
      </c>
      <c r="ET31" s="12">
        <v>3.5771927314742689</v>
      </c>
      <c r="EU31" s="12">
        <v>3.068208527282422</v>
      </c>
      <c r="EV31" s="12" t="e">
        <f>VLOOKUP($EO31,'EquityMetrics ADJ'!$X$5:$AD$27,6,0)</f>
        <v>#N/A</v>
      </c>
      <c r="EW31" s="12" t="e">
        <f>VLOOKUP($EO31,'EquityMetrics ADJ'!$X$5:$AD$27,7,0)</f>
        <v>#N/A</v>
      </c>
      <c r="EY31" s="11">
        <v>38168</v>
      </c>
      <c r="EZ31" s="2">
        <v>36</v>
      </c>
      <c r="FA31" s="2">
        <v>46605.073902130127</v>
      </c>
      <c r="FB31" s="2">
        <v>14099.669233322144</v>
      </c>
      <c r="FC31" s="2">
        <v>3715.2080278396606</v>
      </c>
      <c r="FD31" s="12">
        <v>3.305401930421676</v>
      </c>
      <c r="FE31" s="12">
        <v>3.7951224070542549</v>
      </c>
      <c r="FF31" s="12"/>
      <c r="FG31" s="11">
        <v>38168</v>
      </c>
      <c r="FH31" s="2">
        <v>271</v>
      </c>
      <c r="FI31" s="2">
        <v>321214.89558029175</v>
      </c>
      <c r="FJ31" s="2">
        <v>90210.808539509773</v>
      </c>
      <c r="FK31" s="2">
        <v>29378.047684788704</v>
      </c>
      <c r="FL31" s="12">
        <v>3.5607140738530099</v>
      </c>
      <c r="FM31" s="12">
        <v>3.0706876613253953</v>
      </c>
      <c r="FN31" s="12"/>
      <c r="FO31" s="11">
        <v>38168</v>
      </c>
      <c r="FP31" s="2">
        <v>82</v>
      </c>
      <c r="FQ31" s="2">
        <v>97119.922298431396</v>
      </c>
      <c r="FR31" s="2">
        <v>27805.471254348755</v>
      </c>
      <c r="FS31" s="2">
        <v>8205.983024597168</v>
      </c>
      <c r="FT31" s="12">
        <v>3.4928349679828536</v>
      </c>
      <c r="FU31" s="12">
        <v>3.3884387977653323</v>
      </c>
      <c r="FW31" s="22">
        <v>38168</v>
      </c>
      <c r="FX31">
        <v>235</v>
      </c>
      <c r="FY31" s="2">
        <v>235494.67325782776</v>
      </c>
      <c r="FZ31" s="2">
        <v>698900.56024169922</v>
      </c>
      <c r="GA31" s="10">
        <v>0.33695018526868425</v>
      </c>
      <c r="GC31" s="22">
        <v>38168</v>
      </c>
      <c r="GD31">
        <v>233</v>
      </c>
      <c r="GE31" s="2">
        <v>691882.99389648438</v>
      </c>
      <c r="GF31" s="2">
        <v>76408.890234470367</v>
      </c>
      <c r="GG31" s="10">
        <v>9.0550064498169487</v>
      </c>
      <c r="GI31" s="22">
        <v>38168</v>
      </c>
      <c r="GJ31">
        <v>271</v>
      </c>
      <c r="GK31" s="2">
        <v>321214.89558029175</v>
      </c>
      <c r="GL31" s="2">
        <v>90210.808539509773</v>
      </c>
      <c r="GM31" s="2">
        <v>29378.047684788704</v>
      </c>
      <c r="GN31" s="12">
        <v>3.5607140738530099</v>
      </c>
      <c r="GO31" s="12">
        <v>3.0706876613253953</v>
      </c>
      <c r="GP31" s="12" t="e">
        <f>VLOOKUP($GI31,'EquityMetrics ADJ'!$AF$4:$AK$28,6,0)</f>
        <v>#N/A</v>
      </c>
      <c r="GQ31" s="12" t="e">
        <f>VLOOKUP($GI31,'EquityMetrics ADJ'!$AF$4:$AL$28,7,0)</f>
        <v>#N/A</v>
      </c>
      <c r="GS31" s="22">
        <v>41547</v>
      </c>
      <c r="GT31">
        <v>522</v>
      </c>
      <c r="GU31" s="2">
        <v>3907.4935762658715</v>
      </c>
      <c r="GW31" s="22">
        <v>41547</v>
      </c>
      <c r="GX31">
        <v>537</v>
      </c>
      <c r="GY31" s="2">
        <v>5118.9235877767205</v>
      </c>
      <c r="GZ31" s="2">
        <v>-49517.579802535474</v>
      </c>
      <c r="HA31" s="13">
        <f t="shared" si="11"/>
        <v>54636.503390312195</v>
      </c>
      <c r="HB31" s="13">
        <f t="shared" ref="HB31:HC31" si="45">SUM(GZ28:GZ31)</f>
        <v>-209155.22143466026</v>
      </c>
      <c r="HC31" s="13">
        <f t="shared" si="45"/>
        <v>184216.62493020948</v>
      </c>
      <c r="HD31" s="212">
        <f t="shared" si="16"/>
        <v>1.1353764705758711</v>
      </c>
      <c r="HF31" s="22">
        <v>37894</v>
      </c>
      <c r="HG31">
        <v>206</v>
      </c>
      <c r="HH31" s="2">
        <v>336117.73667144775</v>
      </c>
      <c r="HI31" s="2">
        <v>723184.22860717773</v>
      </c>
      <c r="HJ31" s="213">
        <v>0.46477470522109743</v>
      </c>
      <c r="HL31" s="22">
        <v>38168</v>
      </c>
      <c r="HM31">
        <v>34</v>
      </c>
      <c r="HN31" s="2">
        <v>49241.522430419922</v>
      </c>
      <c r="HO31" s="2">
        <v>109728.99185180664</v>
      </c>
      <c r="HP31" s="10">
        <v>0.44875580828194023</v>
      </c>
      <c r="HR31" s="22">
        <v>37894</v>
      </c>
      <c r="HS31">
        <v>183</v>
      </c>
      <c r="HT31" s="2">
        <v>322225.12070465088</v>
      </c>
      <c r="HU31" s="2">
        <v>686881.38980102539</v>
      </c>
      <c r="HV31" s="10">
        <v>0.46911319114060218</v>
      </c>
    </row>
    <row r="32" spans="1:230">
      <c r="A32" t="s">
        <v>79</v>
      </c>
      <c r="B32">
        <v>47</v>
      </c>
      <c r="C32" s="12">
        <v>5.2983102750080677</v>
      </c>
      <c r="D32" s="166">
        <v>346</v>
      </c>
      <c r="E32" s="11">
        <v>38260</v>
      </c>
      <c r="F32" s="2">
        <v>344</v>
      </c>
      <c r="G32" s="2">
        <v>415158.25380289555</v>
      </c>
      <c r="H32" s="2">
        <v>123045.98504185677</v>
      </c>
      <c r="I32" s="2">
        <v>37159.9698163867</v>
      </c>
      <c r="J32" s="12">
        <v>3.3740089419550783</v>
      </c>
      <c r="K32" s="12">
        <v>3.3112509415332272</v>
      </c>
      <c r="L32" s="96">
        <v>3.3557915421837126</v>
      </c>
      <c r="M32" s="12">
        <v>3.3100061789211472</v>
      </c>
      <c r="P32" s="12">
        <f t="shared" si="7"/>
        <v>3.3740089419550783</v>
      </c>
      <c r="Q32" s="12">
        <f t="shared" si="7"/>
        <v>3.3112509415332272</v>
      </c>
      <c r="U32" s="14">
        <v>38260</v>
      </c>
      <c r="V32" s="2">
        <v>352.72187129947281</v>
      </c>
      <c r="W32" s="2">
        <f t="shared" si="0"/>
        <v>104.54088218719635</v>
      </c>
      <c r="Y32" s="11">
        <f ca="1">VLOOKUP($E32,INDIRECT(VLOOKUP('Sector Charts'!$H$1,'Sector Charts'!$A$159:$B$175,2,FALSE) &amp; "1"),MATCH(Y$5,$Y$5:$AG$5,0),FALSE)</f>
        <v>38260</v>
      </c>
      <c r="Z32" s="2">
        <f ca="1">VLOOKUP($E32,INDIRECT(VLOOKUP('Sector Charts'!$H$1,'Sector Charts'!$A$159:$B$175,2,FALSE) &amp; "1"),MATCH(Z$5,$Y$5:$AG$5,0),FALSE)</f>
        <v>12</v>
      </c>
      <c r="AA32" s="2">
        <f ca="1">VLOOKUP($E32,INDIRECT(VLOOKUP('Sector Charts'!$H$1,'Sector Charts'!$A$159:$B$175,2,FALSE) &amp; "1"),MATCH(AA$5,$Y$5:$AG$5,0),FALSE)</f>
        <v>5410.216064453125</v>
      </c>
      <c r="AB32" s="2">
        <f ca="1">VLOOKUP($E32,INDIRECT(VLOOKUP('Sector Charts'!$H$1,'Sector Charts'!$A$159:$B$175,2,FALSE) &amp; "1"),MATCH(AB$5,$Y$5:$AG$5,0),FALSE)</f>
        <v>4612.309009552002</v>
      </c>
      <c r="AC32" s="2">
        <f ca="1">VLOOKUP($E32,INDIRECT(VLOOKUP('Sector Charts'!$H$1,'Sector Charts'!$A$159:$B$175,2,FALSE) &amp; "1"),MATCH(AC$5,$Y$5:$AG$5,0),FALSE)</f>
        <v>835.74999809265137</v>
      </c>
      <c r="AD32" s="12">
        <f ca="1">IF(OR(VLOOKUP($E32,INDIRECT(VLOOKUP('Sector Charts'!$H$1,'Sector Charts'!$A$159:$B$175,2,FALSE) &amp; "1"),MATCH(AD$5,$Y$5:$AI$5,0),FALSE)&gt;AD$1,VLOOKUP($E32,INDIRECT(VLOOKUP('Sector Charts'!$H$1,'Sector Charts'!$A$159:$B$175,2,FALSE) &amp; "1"),MATCH(AD$5,$Y$5:$AI$5,0),FALSE)&lt;AD$2),NA(),VLOOKUP($E32,INDIRECT(VLOOKUP('Sector Charts'!$H$1,'Sector Charts'!$A$159:$B$175,2,FALSE) &amp; "1"),MATCH(AD$5,$Y$5:$AI$5,0),FALSE))</f>
        <v>1.172995142617</v>
      </c>
      <c r="AE32" s="12">
        <f ca="1">IF(OR(VLOOKUP($E32,INDIRECT(VLOOKUP('Sector Charts'!$H$1,'Sector Charts'!$A$159:$B$175,2,FALSE) &amp; "1"),MATCH(AE$5,$Y$5:$AI$5,0),FALSE)&gt;AE$1,VLOOKUP($E32,INDIRECT(VLOOKUP('Sector Charts'!$H$1,'Sector Charts'!$A$159:$B$175,2,FALSE) &amp; "1"),MATCH(AE$5,$Y$5:$AI$5,0),FALSE)&lt;AE$2),NA(),VLOOKUP($E32,INDIRECT(VLOOKUP('Sector Charts'!$H$1,'Sector Charts'!$A$159:$B$175,2,FALSE) &amp; "1"),MATCH(AE$5,$Y$5:$AI$5,0),FALSE))</f>
        <v>5.5187664015294207</v>
      </c>
      <c r="AF32" s="2">
        <f ca="1">VLOOKUP($E32,INDIRECT(VLOOKUP('Sector Charts'!$H$1,'Sector Charts'!$A$159:$B$175,2,FALSE) &amp; "1"),MATCH(AF$5,$Y$5:$AG$5,0),FALSE)</f>
        <v>348.74196502951929</v>
      </c>
      <c r="AG32" s="2">
        <f ca="1">IF(VLOOKUP($E32,INDIRECT(VLOOKUP('Sector Charts'!$H$1,'Sector Charts'!$A$159:$B$175,2,FALSE) &amp; "1"),MATCH(AG$5,$Y$5:$AI$5,0),FALSE)="",NA(),VLOOKUP($E32,INDIRECT(VLOOKUP('Sector Charts'!$H$1,'Sector Charts'!$A$159:$B$175,2,FALSE) &amp; "1"),MATCH(AG$5,$Y$5:$AG$5,0),FALSE))</f>
        <v>297.308959226772</v>
      </c>
      <c r="AH32" s="12" t="e">
        <f ca="1">IF(OR(VLOOKUP($E32,INDIRECT(VLOOKUP('Sector Charts'!$H$1,'Sector Charts'!$A$159:$B$175,2,FALSE) &amp; "1"),MATCH(AH$5,$Y$5:$AI$5,0),FALSE)&gt;AH$1,VLOOKUP($E32,INDIRECT(VLOOKUP('Sector Charts'!$H$1,'Sector Charts'!$A$159:$B$175,2,FALSE) &amp; "1"),MATCH(AH$5,$Y$5:$AI$5,0),FALSE)&lt;AH$2,VLOOKUP($E32,INDIRECT(VLOOKUP('Sector Charts'!$H$1,'Sector Charts'!$A$159:$B$175,2,FALSE) &amp; "1"),MATCH(AH$5,$Y$5:$AI$5,0),FALSE)=""),NA(),VLOOKUP($E32,INDIRECT(VLOOKUP('Sector Charts'!$H$1,'Sector Charts'!$A$159:$B$175,2,FALSE) &amp; "1"),MATCH(AH$5,$Y$5:$AI$5,0),FALSE))</f>
        <v>#N/A</v>
      </c>
      <c r="AI32" s="12" t="e">
        <f ca="1">IF(OR(VLOOKUP($E32,INDIRECT(VLOOKUP('Sector Charts'!$H$1,'Sector Charts'!$A$159:$B$175,2,FALSE) &amp; "1"),MATCH(AI$5,$Y$5:$AI$5,0),FALSE)&gt;AI$1,VLOOKUP($E32,INDIRECT(VLOOKUP('Sector Charts'!$H$1,'Sector Charts'!$A$159:$B$175,2,FALSE) &amp; "1"),MATCH(AI$5,$Y$5:$AI$5,0),FALSE)&lt;AI$2,VLOOKUP($E32,INDIRECT(VLOOKUP('Sector Charts'!$H$1,'Sector Charts'!$A$159:$B$175,2,FALSE) &amp; "1"),MATCH(AI$5,$Y$5:$AI$5,0),FALSE)=""),NA(),VLOOKUP($E32,INDIRECT(VLOOKUP('Sector Charts'!$H$1,'Sector Charts'!$A$159:$B$175,2,FALSE) &amp; "1"),MATCH(AI$5,$Y$5:$AI$5,0),FALSE))</f>
        <v>#N/A</v>
      </c>
      <c r="AK32" s="82">
        <v>323</v>
      </c>
      <c r="AL32" s="83">
        <v>13.156882043447515</v>
      </c>
      <c r="AM32" s="83">
        <v>-3.1605046357555566</v>
      </c>
      <c r="AN32" s="83">
        <v>7.6628644241347521</v>
      </c>
      <c r="AO32" s="83">
        <v>7.0362295083194581</v>
      </c>
      <c r="AP32" s="83"/>
      <c r="AQ32" s="48"/>
      <c r="AR32" s="83">
        <v>23.160937039205574</v>
      </c>
      <c r="AS32" s="83"/>
      <c r="AT32" s="83">
        <v>-1.3119377698910812</v>
      </c>
      <c r="AU32" s="83">
        <v>4.8519600040242139E-2</v>
      </c>
      <c r="AV32" s="83">
        <v>0.95472983799675948</v>
      </c>
      <c r="AW32" s="83">
        <v>0.9387246774938296</v>
      </c>
      <c r="AY32" s="14">
        <v>38260</v>
      </c>
      <c r="AZ32" s="2">
        <v>281</v>
      </c>
      <c r="BA32" s="2">
        <v>431537.3927936554</v>
      </c>
      <c r="BB32" s="2">
        <v>41258.008723206818</v>
      </c>
      <c r="BC32" s="2">
        <v>71500.902610719204</v>
      </c>
      <c r="BD32" s="12">
        <f t="shared" si="8"/>
        <v>16.568877646463463</v>
      </c>
      <c r="BE32" s="12">
        <f t="shared" si="9"/>
        <v>173.30187477153095</v>
      </c>
      <c r="BF32" s="12">
        <f t="shared" si="10"/>
        <v>9.5607030612373407</v>
      </c>
      <c r="BH32" s="22">
        <v>38260</v>
      </c>
      <c r="BI32">
        <v>281</v>
      </c>
      <c r="BJ32" s="12">
        <v>5.9404414642139081</v>
      </c>
      <c r="BL32" s="22">
        <v>38898</v>
      </c>
      <c r="BM32">
        <v>100</v>
      </c>
      <c r="BN32" s="2">
        <v>62787.772964477539</v>
      </c>
      <c r="BO32" s="2">
        <v>35245.351147592068</v>
      </c>
      <c r="BP32" s="2">
        <v>16443.021708607674</v>
      </c>
      <c r="BQ32" s="2">
        <v>155826.91185760498</v>
      </c>
      <c r="BR32" s="12">
        <f t="shared" si="39"/>
        <v>56.134099815153945</v>
      </c>
      <c r="BS32" s="12">
        <f t="shared" si="40"/>
        <v>22.618269673340738</v>
      </c>
      <c r="BT32" s="12">
        <f t="shared" si="41"/>
        <v>10.552106508812384</v>
      </c>
      <c r="BV32" s="22">
        <v>38260</v>
      </c>
      <c r="BW32">
        <v>318</v>
      </c>
      <c r="BX32" s="2">
        <v>441753.4146900177</v>
      </c>
      <c r="BY32" s="2">
        <v>32883.989766299725</v>
      </c>
      <c r="BZ32" s="12">
        <f t="shared" si="4"/>
        <v>7.4439695705294575</v>
      </c>
      <c r="CB32" s="22">
        <v>38260</v>
      </c>
      <c r="CC32">
        <v>318</v>
      </c>
      <c r="CD32" s="2">
        <v>-47404.11145222187</v>
      </c>
      <c r="CE32" s="2">
        <v>949173.77422839403</v>
      </c>
      <c r="CF32" s="2">
        <v>107801.00707554817</v>
      </c>
      <c r="CG32" s="12">
        <f t="shared" si="5"/>
        <v>4.9942500245287329</v>
      </c>
      <c r="CH32" s="12">
        <f t="shared" si="6"/>
        <v>43.973718556265929</v>
      </c>
      <c r="CJ32" s="22">
        <v>38260</v>
      </c>
      <c r="CK32">
        <v>318</v>
      </c>
      <c r="CL32" s="12">
        <v>6.2973486824886571</v>
      </c>
      <c r="CN32" s="22">
        <v>38260</v>
      </c>
      <c r="CO32">
        <v>289</v>
      </c>
      <c r="CP32" s="2">
        <v>-36971.841339468956</v>
      </c>
      <c r="CQ32" s="2">
        <v>894569.79051715136</v>
      </c>
      <c r="CR32" s="2">
        <v>95213.897868394852</v>
      </c>
      <c r="CS32" s="12">
        <f t="shared" si="42"/>
        <v>4.1329186086303569</v>
      </c>
      <c r="CT32" s="12">
        <f t="shared" si="43"/>
        <v>38.830299113026157</v>
      </c>
      <c r="CV32" s="22">
        <v>38260</v>
      </c>
      <c r="CW32">
        <v>289</v>
      </c>
      <c r="CX32" s="12">
        <v>4.4241798624330642</v>
      </c>
      <c r="CZ32" s="11">
        <f ca="1">VLOOKUP($CB32,INDIRECT(VLOOKUP('Sector Charts'!$H$1,'Sector Charts'!$A$159:$B$175,2,FALSE) &amp; "3"),MATCH(CZ$5,$CZ$5:$DF$5,0),FALSE)</f>
        <v>38260</v>
      </c>
      <c r="DA32" s="2">
        <f ca="1">VLOOKUP($CB32,INDIRECT(VLOOKUP('Sector Charts'!$H$1,'Sector Charts'!$A$159:$B$175,2,FALSE) &amp; "3"),MATCH(DA$5,$CZ$5:$DF$5,0),FALSE)</f>
        <v>11</v>
      </c>
      <c r="DB32" s="2">
        <f ca="1">VLOOKUP($CB32,INDIRECT(VLOOKUP('Sector Charts'!$H$1,'Sector Charts'!$A$159:$B$175,2,FALSE) &amp; "3"),MATCH(DB$5,$CZ$5:$DF$5,0),FALSE)</f>
        <v>-2560.2599925994873</v>
      </c>
      <c r="DC32" s="2">
        <f ca="1">VLOOKUP($CB32,INDIRECT(VLOOKUP('Sector Charts'!$H$1,'Sector Charts'!$A$159:$B$175,2,FALSE) &amp; "3"),MATCH(DC$5,$CZ$5:$DF$5,0),FALSE)</f>
        <v>74072.111251831055</v>
      </c>
      <c r="DD32" s="2">
        <f ca="1">VLOOKUP($CB32,INDIRECT(VLOOKUP('Sector Charts'!$H$1,'Sector Charts'!$A$159:$B$175,2,FALSE) &amp; "3"),MATCH(DD$5,$CZ$5:$DF$5,0),FALSE)</f>
        <v>4572.7940101623535</v>
      </c>
      <c r="DE32" s="12">
        <f ca="1">IF(OR(VLOOKUP($CB32,INDIRECT(VLOOKUP('Sector Charts'!$H$1,'Sector Charts'!$A$159:$B$175,2,FALSE) &amp; "3"),MATCH(DE$5,$CZ$5:$DF$5,0),FALSE)&gt;DE$1,VLOOKUP($CB32,INDIRECT(VLOOKUP('Sector Charts'!$H$1,'Sector Charts'!$A$159:$B$175,2,FALSE) &amp; "3"),MATCH(DE$5,$CZ$5:$DF$5,0),FALSE)&lt;DE$2),NA(),VLOOKUP($CB32,INDIRECT(VLOOKUP('Sector Charts'!$H$1,'Sector Charts'!$A$159:$B$175,2,FALSE) &amp; "3"),MATCH(DE$5,$CZ$5:$DF$5,0),FALSE))</f>
        <v>3.4564425791713855</v>
      </c>
      <c r="DF32" s="12">
        <f ca="1">IF(OR(VLOOKUP($CB32,INDIRECT(VLOOKUP('Sector Charts'!$H$1,'Sector Charts'!$A$159:$B$175,2,FALSE) &amp; "3"),MATCH(DF$5,$CZ$5:$DF$5,0),FALSE)&gt;DF$1,VLOOKUP($CB32,INDIRECT(VLOOKUP('Sector Charts'!$H$1,'Sector Charts'!$A$159:$B$175,2,FALSE) &amp; "3"),MATCH(DF$5,$CZ$5:$DF$5,0),FALSE)&lt;DF$2),NA(),VLOOKUP($CB32,INDIRECT(VLOOKUP('Sector Charts'!$H$1,'Sector Charts'!$A$159:$B$175,2,FALSE) &amp; "3"),MATCH(DF$5,$CZ$5:$DF$5,0),FALSE))</f>
        <v>55.988964009961762</v>
      </c>
      <c r="DH32" s="11">
        <f ca="1">VLOOKUP($CB32,INDIRECT(VLOOKUP('Sector Charts'!$H$1,'Sector Charts'!$A$159:$B$175,2,FALSE) &amp; "3"),MATCH(DH$5,$CZ$5:$DF$5,0),FALSE)</f>
        <v>38260</v>
      </c>
      <c r="DI32" s="2">
        <f ca="1">VLOOKUP($CB32,INDIRECT(VLOOKUP('Sector Charts'!$H$1,'Sector Charts'!$A$159:$B$175,2,FALSE) &amp; "3"),9,FALSE)</f>
        <v>11</v>
      </c>
      <c r="DJ32" s="12">
        <f ca="1">IF(OR(VLOOKUP($CB32,INDIRECT(VLOOKUP('Sector Charts'!$H$1,'Sector Charts'!$A$159:$B$175,2,FALSE) &amp; "3"),10,FALSE)&gt;DJ$1,VLOOKUP($CB32,INDIRECT(VLOOKUP('Sector Charts'!$H$1,'Sector Charts'!$A$159:$B$175,2,FALSE) &amp; "3"),10,FALSE)&lt;DJ$2),NA(),VLOOKUP($CB32,INDIRECT(VLOOKUP('Sector Charts'!$H$1,'Sector Charts'!$A$159:$B$175,2,FALSE) &amp; "3"),10,FALSE))</f>
        <v>69.209842782689293</v>
      </c>
      <c r="DM32" s="22">
        <v>38260</v>
      </c>
      <c r="DN32">
        <v>322</v>
      </c>
      <c r="DO32" s="12">
        <v>7.4131568371602174</v>
      </c>
      <c r="DP32" s="12">
        <v>7.5834688747711931</v>
      </c>
      <c r="DR32" s="22">
        <v>38260</v>
      </c>
      <c r="DS32" s="82">
        <v>292</v>
      </c>
      <c r="DT32" s="83">
        <v>12.951302938886556</v>
      </c>
      <c r="DU32" s="83">
        <v>-1.8170380698069977</v>
      </c>
      <c r="DV32" s="83">
        <v>8.1864534659130896</v>
      </c>
      <c r="DW32" s="83">
        <v>7.6770274102278435</v>
      </c>
      <c r="DX32" s="83" t="e">
        <f>VLOOKUP(DR32,'EquityMetrics ADJ'!$DU$5:$DX$31,3,0)</f>
        <v>#N/A</v>
      </c>
      <c r="DY32" s="83"/>
      <c r="DZ32" s="22">
        <v>38260</v>
      </c>
      <c r="EA32" s="85">
        <v>249</v>
      </c>
      <c r="EB32" s="83">
        <v>2.6950235498684139</v>
      </c>
      <c r="EC32" s="83">
        <v>-1.2436746937186438</v>
      </c>
      <c r="ED32" s="83">
        <v>6.7956245785691038</v>
      </c>
      <c r="EE32" s="83">
        <v>7.2413314330905365</v>
      </c>
      <c r="EF32" s="53" t="e">
        <f>VLOOKUP($DZ32,'EquityMetrics ADJ'!$EH$4:$EK$31,3,0)</f>
        <v>#N/A</v>
      </c>
      <c r="EH32" s="22">
        <v>38260</v>
      </c>
      <c r="EI32" s="82">
        <v>32</v>
      </c>
      <c r="EJ32" s="83">
        <v>14.579838808922974</v>
      </c>
      <c r="EK32" s="83">
        <v>-13.532072401206674</v>
      </c>
      <c r="EL32" s="83">
        <v>0.75086872383105518</v>
      </c>
      <c r="EM32" s="83">
        <v>-0.89910725862073493</v>
      </c>
      <c r="EO32" s="11">
        <v>38260</v>
      </c>
      <c r="EP32" s="2">
        <v>311</v>
      </c>
      <c r="EQ32" s="2">
        <v>368794.2919536829</v>
      </c>
      <c r="ER32" s="2">
        <v>109220.43988347054</v>
      </c>
      <c r="ES32" s="2">
        <v>33692.919804751873</v>
      </c>
      <c r="ET32" s="12">
        <v>3.3766050781992534</v>
      </c>
      <c r="EU32" s="12">
        <v>3.2416436603415608</v>
      </c>
      <c r="EV32" s="12" t="e">
        <f>VLOOKUP($EO32,'EquityMetrics ADJ'!$X$5:$AD$27,6,0)</f>
        <v>#N/A</v>
      </c>
      <c r="EW32" s="12" t="e">
        <f>VLOOKUP($EO32,'EquityMetrics ADJ'!$X$5:$AD$27,7,0)</f>
        <v>#N/A</v>
      </c>
      <c r="EY32" s="11">
        <v>38260</v>
      </c>
      <c r="EZ32" s="2">
        <v>34</v>
      </c>
      <c r="FA32" s="2">
        <v>46855.97384262085</v>
      </c>
      <c r="FB32" s="2">
        <v>13909.047157287598</v>
      </c>
      <c r="FC32" s="2">
        <v>3512.0240106582642</v>
      </c>
      <c r="FD32" s="12">
        <v>3.3687407421054592</v>
      </c>
      <c r="FE32" s="12">
        <v>3.9604077634653194</v>
      </c>
      <c r="FF32" s="12"/>
      <c r="FG32" s="11">
        <v>38260</v>
      </c>
      <c r="FH32" s="2">
        <v>265</v>
      </c>
      <c r="FI32" s="2">
        <v>320612.41796076298</v>
      </c>
      <c r="FJ32" s="2">
        <v>93100.634280443192</v>
      </c>
      <c r="FK32" s="2">
        <v>29251.46319693327</v>
      </c>
      <c r="FL32" s="12">
        <v>3.4437189439010205</v>
      </c>
      <c r="FM32" s="12">
        <v>3.1827684534496683</v>
      </c>
      <c r="FN32" s="12"/>
      <c r="FO32" s="11">
        <v>38260</v>
      </c>
      <c r="FP32" s="2">
        <v>80</v>
      </c>
      <c r="FQ32" s="2">
        <v>95037.847835540771</v>
      </c>
      <c r="FR32" s="2">
        <v>30028.852760314941</v>
      </c>
      <c r="FS32" s="2">
        <v>7953.4806184768677</v>
      </c>
      <c r="FT32" s="12">
        <v>3.1648844061448593</v>
      </c>
      <c r="FU32" s="12">
        <v>3.7755611914806702</v>
      </c>
      <c r="FW32" s="22">
        <v>38260</v>
      </c>
      <c r="FX32">
        <v>222</v>
      </c>
      <c r="FY32" s="2">
        <v>219020.196387887</v>
      </c>
      <c r="FZ32" s="2">
        <v>658668.16403961182</v>
      </c>
      <c r="GA32" s="10">
        <v>0.33251978514436792</v>
      </c>
      <c r="GC32" s="22">
        <v>38260</v>
      </c>
      <c r="GD32">
        <v>221</v>
      </c>
      <c r="GE32" s="2">
        <v>657883.38401031494</v>
      </c>
      <c r="GF32" s="2">
        <v>78491.881959438324</v>
      </c>
      <c r="GG32" s="10">
        <v>8.3815468248077494</v>
      </c>
      <c r="GI32" s="22">
        <v>38260</v>
      </c>
      <c r="GJ32">
        <v>265</v>
      </c>
      <c r="GK32" s="2">
        <v>320612.41796076298</v>
      </c>
      <c r="GL32" s="2">
        <v>93100.634280443192</v>
      </c>
      <c r="GM32" s="2">
        <v>29251.46319693327</v>
      </c>
      <c r="GN32" s="12">
        <v>3.4437189439010205</v>
      </c>
      <c r="GO32" s="12">
        <v>3.1827684534496683</v>
      </c>
      <c r="GP32" s="12" t="e">
        <f>VLOOKUP($GI32,'EquityMetrics ADJ'!$AF$4:$AK$28,6,0)</f>
        <v>#N/A</v>
      </c>
      <c r="GQ32" s="12" t="e">
        <f>VLOOKUP($GI32,'EquityMetrics ADJ'!$AF$4:$AL$28,7,0)</f>
        <v>#N/A</v>
      </c>
      <c r="GS32" s="22">
        <v>41639</v>
      </c>
      <c r="GT32">
        <v>481</v>
      </c>
      <c r="GU32" s="2">
        <v>5182.7019468396902</v>
      </c>
      <c r="GW32" s="22">
        <v>41639</v>
      </c>
      <c r="GX32">
        <v>491</v>
      </c>
      <c r="GY32" s="2">
        <v>6038.1758501380682</v>
      </c>
      <c r="GZ32" s="2">
        <v>-47283.111744299531</v>
      </c>
      <c r="HA32" s="13">
        <f t="shared" si="11"/>
        <v>53321.287594437599</v>
      </c>
      <c r="HB32" s="13">
        <f t="shared" ref="HB32:HC32" si="46">SUM(GZ29:GZ32)</f>
        <v>-194367.00398669392</v>
      </c>
      <c r="HC32" s="13">
        <f t="shared" si="46"/>
        <v>180479.26509817597</v>
      </c>
      <c r="HD32" s="212">
        <f t="shared" si="16"/>
        <v>1.076949221180413</v>
      </c>
      <c r="HF32" s="22">
        <v>37986</v>
      </c>
      <c r="HG32">
        <v>207</v>
      </c>
      <c r="HH32" s="2">
        <v>343889.45053863525</v>
      </c>
      <c r="HI32" s="2">
        <v>766459.49945068359</v>
      </c>
      <c r="HJ32" s="213">
        <v>0.44867269671143556</v>
      </c>
      <c r="HL32" s="22">
        <v>38260</v>
      </c>
      <c r="HM32">
        <v>33</v>
      </c>
      <c r="HN32" s="2">
        <v>46209.238189697266</v>
      </c>
      <c r="HO32" s="2">
        <v>108713.79342651367</v>
      </c>
      <c r="HP32" s="10">
        <v>0.42505405002662267</v>
      </c>
      <c r="HR32" s="22">
        <v>37986</v>
      </c>
      <c r="HS32">
        <v>181</v>
      </c>
      <c r="HT32" s="2">
        <v>316991.36862945557</v>
      </c>
      <c r="HU32" s="2">
        <v>699337.65449523926</v>
      </c>
      <c r="HV32" s="10">
        <v>0.45327370347053647</v>
      </c>
    </row>
    <row r="33" spans="1:230">
      <c r="A33" t="s">
        <v>25</v>
      </c>
      <c r="B33">
        <v>13</v>
      </c>
      <c r="C33" s="12">
        <v>5.083751542368856</v>
      </c>
      <c r="D33" s="166">
        <v>336</v>
      </c>
      <c r="E33" s="11">
        <v>38352</v>
      </c>
      <c r="F33" s="2">
        <v>335</v>
      </c>
      <c r="G33" s="2">
        <v>424088.16769558191</v>
      </c>
      <c r="H33" s="2">
        <v>122177.02067542076</v>
      </c>
      <c r="I33" s="2">
        <v>39573.321474194527</v>
      </c>
      <c r="J33" s="12">
        <v>3.4710959994860868</v>
      </c>
      <c r="K33" s="12">
        <v>3.0873582535924236</v>
      </c>
      <c r="L33" s="96">
        <v>3.4710959994860868</v>
      </c>
      <c r="M33" s="12">
        <v>3.0873582535924236</v>
      </c>
      <c r="P33" s="12">
        <f t="shared" si="7"/>
        <v>3.4710959994860868</v>
      </c>
      <c r="Q33" s="12">
        <f t="shared" si="7"/>
        <v>3.0873582535924236</v>
      </c>
      <c r="U33" s="14">
        <v>38352</v>
      </c>
      <c r="V33" s="2">
        <v>291.88152634461636</v>
      </c>
      <c r="W33" s="2">
        <f t="shared" si="0"/>
        <v>84.08915408500107</v>
      </c>
      <c r="Y33" s="11">
        <f ca="1">VLOOKUP($E33,INDIRECT(VLOOKUP('Sector Charts'!$H$1,'Sector Charts'!$A$159:$B$175,2,FALSE) &amp; "1"),MATCH(Y$5,$Y$5:$AG$5,0),FALSE)</f>
        <v>38352</v>
      </c>
      <c r="Z33" s="2">
        <f ca="1">VLOOKUP($E33,INDIRECT(VLOOKUP('Sector Charts'!$H$1,'Sector Charts'!$A$159:$B$175,2,FALSE) &amp; "1"),MATCH(Z$5,$Y$5:$AG$5,0),FALSE)</f>
        <v>14</v>
      </c>
      <c r="AA33" s="2">
        <f ca="1">VLOOKUP($E33,INDIRECT(VLOOKUP('Sector Charts'!$H$1,'Sector Charts'!$A$159:$B$175,2,FALSE) &amp; "1"),MATCH(AA$5,$Y$5:$AG$5,0),FALSE)</f>
        <v>6044.187126159668</v>
      </c>
      <c r="AB33" s="2">
        <f ca="1">VLOOKUP($E33,INDIRECT(VLOOKUP('Sector Charts'!$H$1,'Sector Charts'!$A$159:$B$175,2,FALSE) &amp; "1"),MATCH(AB$5,$Y$5:$AG$5,0),FALSE)</f>
        <v>6248.9280090332031</v>
      </c>
      <c r="AC33" s="2">
        <f ca="1">VLOOKUP($E33,INDIRECT(VLOOKUP('Sector Charts'!$H$1,'Sector Charts'!$A$159:$B$175,2,FALSE) &amp; "1"),MATCH(AC$5,$Y$5:$AG$5,0),FALSE)</f>
        <v>1083.7960071563721</v>
      </c>
      <c r="AD33" s="12">
        <f ca="1">IF(OR(VLOOKUP($E33,INDIRECT(VLOOKUP('Sector Charts'!$H$1,'Sector Charts'!$A$159:$B$175,2,FALSE) &amp; "1"),MATCH(AD$5,$Y$5:$AI$5,0),FALSE)&gt;AD$1,VLOOKUP($E33,INDIRECT(VLOOKUP('Sector Charts'!$H$1,'Sector Charts'!$A$159:$B$175,2,FALSE) &amp; "1"),MATCH(AD$5,$Y$5:$AI$5,0),FALSE)&lt;AD$2),NA(),VLOOKUP($E33,INDIRECT(VLOOKUP('Sector Charts'!$H$1,'Sector Charts'!$A$159:$B$175,2,FALSE) &amp; "1"),MATCH(AD$5,$Y$5:$AI$5,0),FALSE))</f>
        <v>0.96723583907870758</v>
      </c>
      <c r="AE33" s="12">
        <f ca="1">IF(OR(VLOOKUP($E33,INDIRECT(VLOOKUP('Sector Charts'!$H$1,'Sector Charts'!$A$159:$B$175,2,FALSE) &amp; "1"),MATCH(AE$5,$Y$5:$AI$5,0),FALSE)&gt;AE$1,VLOOKUP($E33,INDIRECT(VLOOKUP('Sector Charts'!$H$1,'Sector Charts'!$A$159:$B$175,2,FALSE) &amp; "1"),MATCH(AE$5,$Y$5:$AI$5,0),FALSE)&lt;AE$2),NA(),VLOOKUP($E33,INDIRECT(VLOOKUP('Sector Charts'!$H$1,'Sector Charts'!$A$159:$B$175,2,FALSE) &amp; "1"),MATCH(AE$5,$Y$5:$AI$5,0),FALSE))</f>
        <v>5.7657787699633003</v>
      </c>
      <c r="AF33" s="2">
        <f ca="1">VLOOKUP($E33,INDIRECT(VLOOKUP('Sector Charts'!$H$1,'Sector Charts'!$A$159:$B$175,2,FALSE) &amp; "1"),MATCH(AF$5,$Y$5:$AG$5,0),FALSE)</f>
        <v>222.98611491123569</v>
      </c>
      <c r="AG33" s="2">
        <f ca="1">IF(VLOOKUP($E33,INDIRECT(VLOOKUP('Sector Charts'!$H$1,'Sector Charts'!$A$159:$B$175,2,FALSE) &amp; "1"),MATCH(AG$5,$Y$5:$AI$5,0),FALSE)="",NA(),VLOOKUP($E33,INDIRECT(VLOOKUP('Sector Charts'!$H$1,'Sector Charts'!$A$159:$B$175,2,FALSE) &amp; "1"),MATCH(AG$5,$Y$5:$AG$5,0),FALSE))</f>
        <v>230.53954982026931</v>
      </c>
      <c r="AH33" s="12" t="e">
        <f ca="1">IF(OR(VLOOKUP($E33,INDIRECT(VLOOKUP('Sector Charts'!$H$1,'Sector Charts'!$A$159:$B$175,2,FALSE) &amp; "1"),MATCH(AH$5,$Y$5:$AI$5,0),FALSE)&gt;AH$1,VLOOKUP($E33,INDIRECT(VLOOKUP('Sector Charts'!$H$1,'Sector Charts'!$A$159:$B$175,2,FALSE) &amp; "1"),MATCH(AH$5,$Y$5:$AI$5,0),FALSE)&lt;AH$2,VLOOKUP($E33,INDIRECT(VLOOKUP('Sector Charts'!$H$1,'Sector Charts'!$A$159:$B$175,2,FALSE) &amp; "1"),MATCH(AH$5,$Y$5:$AI$5,0),FALSE)=""),NA(),VLOOKUP($E33,INDIRECT(VLOOKUP('Sector Charts'!$H$1,'Sector Charts'!$A$159:$B$175,2,FALSE) &amp; "1"),MATCH(AH$5,$Y$5:$AI$5,0),FALSE))</f>
        <v>#N/A</v>
      </c>
      <c r="AI33" s="12" t="e">
        <f ca="1">IF(OR(VLOOKUP($E33,INDIRECT(VLOOKUP('Sector Charts'!$H$1,'Sector Charts'!$A$159:$B$175,2,FALSE) &amp; "1"),MATCH(AI$5,$Y$5:$AI$5,0),FALSE)&gt;AI$1,VLOOKUP($E33,INDIRECT(VLOOKUP('Sector Charts'!$H$1,'Sector Charts'!$A$159:$B$175,2,FALSE) &amp; "1"),MATCH(AI$5,$Y$5:$AI$5,0),FALSE)&lt;AI$2,VLOOKUP($E33,INDIRECT(VLOOKUP('Sector Charts'!$H$1,'Sector Charts'!$A$159:$B$175,2,FALSE) &amp; "1"),MATCH(AI$5,$Y$5:$AI$5,0),FALSE)=""),NA(),VLOOKUP($E33,INDIRECT(VLOOKUP('Sector Charts'!$H$1,'Sector Charts'!$A$159:$B$175,2,FALSE) &amp; "1"),MATCH(AI$5,$Y$5:$AI$5,0),FALSE))</f>
        <v>#N/A</v>
      </c>
      <c r="AK33" s="82">
        <v>303</v>
      </c>
      <c r="AL33" s="83">
        <v>12.169629948036453</v>
      </c>
      <c r="AM33" s="83">
        <v>-1.3833001046503757E-2</v>
      </c>
      <c r="AN33" s="83">
        <v>10.203660711607188</v>
      </c>
      <c r="AO33" s="83">
        <v>10.017143087497015</v>
      </c>
      <c r="AP33" s="83"/>
      <c r="AQ33" s="48"/>
      <c r="AR33" s="83">
        <v>22.689217428036169</v>
      </c>
      <c r="AS33" s="83"/>
      <c r="AT33" s="83">
        <v>-1.941853596700831</v>
      </c>
      <c r="AU33" s="83">
        <v>0.36526944174737341</v>
      </c>
      <c r="AV33" s="83">
        <v>5.0664300080215385</v>
      </c>
      <c r="AW33" s="83">
        <v>5.1799964971171786</v>
      </c>
      <c r="AY33" s="14">
        <v>38352</v>
      </c>
      <c r="AZ33" s="2">
        <v>265</v>
      </c>
      <c r="BA33" s="2">
        <v>431759.01483154297</v>
      </c>
      <c r="BB33" s="2">
        <v>40731.278960551135</v>
      </c>
      <c r="BC33" s="2">
        <v>69104.977750241756</v>
      </c>
      <c r="BD33" s="12">
        <f t="shared" si="8"/>
        <v>16.005451044769515</v>
      </c>
      <c r="BE33" s="12">
        <f t="shared" si="9"/>
        <v>169.66071165398705</v>
      </c>
      <c r="BF33" s="12">
        <f t="shared" si="10"/>
        <v>9.4337993096549546</v>
      </c>
      <c r="BH33" s="22">
        <v>38352</v>
      </c>
      <c r="BI33">
        <v>265</v>
      </c>
      <c r="BJ33" s="12">
        <v>9.4094702929012222</v>
      </c>
      <c r="BL33" s="22">
        <v>38990</v>
      </c>
      <c r="BM33">
        <v>110</v>
      </c>
      <c r="BN33" s="2">
        <v>111538.10900878906</v>
      </c>
      <c r="BO33" s="2">
        <v>73271.494604259729</v>
      </c>
      <c r="BP33" s="2">
        <v>34538.990639209747</v>
      </c>
      <c r="BQ33" s="2">
        <v>208260.57859039307</v>
      </c>
      <c r="BR33" s="12">
        <f t="shared" si="39"/>
        <v>65.691892444120626</v>
      </c>
      <c r="BS33" s="12">
        <f t="shared" si="40"/>
        <v>35.182603976324351</v>
      </c>
      <c r="BT33" s="12">
        <f t="shared" si="41"/>
        <v>16.584507194297696</v>
      </c>
      <c r="BV33" s="22">
        <v>38352</v>
      </c>
      <c r="BW33">
        <v>296</v>
      </c>
      <c r="BX33" s="2">
        <v>457771.39389038086</v>
      </c>
      <c r="BY33" s="2">
        <v>34783.743454098701</v>
      </c>
      <c r="BZ33" s="12">
        <f t="shared" si="4"/>
        <v>7.5984965243215061</v>
      </c>
      <c r="CB33" s="22">
        <v>38352</v>
      </c>
      <c r="CC33">
        <v>299</v>
      </c>
      <c r="CD33" s="2">
        <v>-48241.862330436707</v>
      </c>
      <c r="CE33" s="2">
        <v>944393.30173930526</v>
      </c>
      <c r="CF33" s="2">
        <v>105758.05670619011</v>
      </c>
      <c r="CG33" s="12">
        <f t="shared" si="5"/>
        <v>5.1082385105431021</v>
      </c>
      <c r="CH33" s="12">
        <f t="shared" si="6"/>
        <v>45.615307081954988</v>
      </c>
      <c r="CJ33" s="22">
        <v>38352</v>
      </c>
      <c r="CK33">
        <v>299</v>
      </c>
      <c r="CL33" s="12">
        <v>11.846777567575328</v>
      </c>
      <c r="CN33" s="22">
        <v>38352</v>
      </c>
      <c r="CO33">
        <v>271</v>
      </c>
      <c r="CP33" s="2">
        <v>-36994.708985567093</v>
      </c>
      <c r="CQ33" s="2">
        <v>887029.32308635116</v>
      </c>
      <c r="CR33" s="2">
        <v>92205.396889448166</v>
      </c>
      <c r="CS33" s="12">
        <f t="shared" si="42"/>
        <v>4.1706297664260763</v>
      </c>
      <c r="CT33" s="12">
        <f t="shared" si="43"/>
        <v>40.122064687734898</v>
      </c>
      <c r="CV33" s="22">
        <v>38352</v>
      </c>
      <c r="CW33">
        <v>271</v>
      </c>
      <c r="CX33" s="12">
        <v>9.602594546999299</v>
      </c>
      <c r="CZ33" s="11">
        <f ca="1">VLOOKUP($CB33,INDIRECT(VLOOKUP('Sector Charts'!$H$1,'Sector Charts'!$A$159:$B$175,2,FALSE) &amp; "3"),MATCH(CZ$5,$CZ$5:$DF$5,0),FALSE)</f>
        <v>38352</v>
      </c>
      <c r="DA33" s="2">
        <f ca="1">VLOOKUP($CB33,INDIRECT(VLOOKUP('Sector Charts'!$H$1,'Sector Charts'!$A$159:$B$175,2,FALSE) &amp; "3"),MATCH(DA$5,$CZ$5:$DF$5,0),FALSE)</f>
        <v>11</v>
      </c>
      <c r="DB33" s="2">
        <f ca="1">VLOOKUP($CB33,INDIRECT(VLOOKUP('Sector Charts'!$H$1,'Sector Charts'!$A$159:$B$175,2,FALSE) &amp; "3"),MATCH(DB$5,$CZ$5:$DF$5,0),FALSE)</f>
        <v>-2500.9619941711426</v>
      </c>
      <c r="DC33" s="2">
        <f ca="1">VLOOKUP($CB33,INDIRECT(VLOOKUP('Sector Charts'!$H$1,'Sector Charts'!$A$159:$B$175,2,FALSE) &amp; "3"),MATCH(DC$5,$CZ$5:$DF$5,0),FALSE)</f>
        <v>79994.916091918945</v>
      </c>
      <c r="DD33" s="2">
        <f ca="1">VLOOKUP($CB33,INDIRECT(VLOOKUP('Sector Charts'!$H$1,'Sector Charts'!$A$159:$B$175,2,FALSE) &amp; "3"),MATCH(DD$5,$CZ$5:$DF$5,0),FALSE)</f>
        <v>4226.6100463867188</v>
      </c>
      <c r="DE33" s="12">
        <f ca="1">IF(OR(VLOOKUP($CB33,INDIRECT(VLOOKUP('Sector Charts'!$H$1,'Sector Charts'!$A$159:$B$175,2,FALSE) &amp; "3"),MATCH(DE$5,$CZ$5:$DF$5,0),FALSE)&gt;DE$1,VLOOKUP($CB33,INDIRECT(VLOOKUP('Sector Charts'!$H$1,'Sector Charts'!$A$159:$B$175,2,FALSE) &amp; "3"),MATCH(DE$5,$CZ$5:$DF$5,0),FALSE)&lt;DE$2),NA(),VLOOKUP($CB33,INDIRECT(VLOOKUP('Sector Charts'!$H$1,'Sector Charts'!$A$159:$B$175,2,FALSE) &amp; "3"),MATCH(DE$5,$CZ$5:$DF$5,0),FALSE))</f>
        <v>3.1264011719162097</v>
      </c>
      <c r="DF33" s="12">
        <f ca="1">IF(OR(VLOOKUP($CB33,INDIRECT(VLOOKUP('Sector Charts'!$H$1,'Sector Charts'!$A$159:$B$175,2,FALSE) &amp; "3"),MATCH(DF$5,$CZ$5:$DF$5,0),FALSE)&gt;DF$1,VLOOKUP($CB33,INDIRECT(VLOOKUP('Sector Charts'!$H$1,'Sector Charts'!$A$159:$B$175,2,FALSE) &amp; "3"),MATCH(DF$5,$CZ$5:$DF$5,0),FALSE)&lt;DF$2),NA(),VLOOKUP($CB33,INDIRECT(VLOOKUP('Sector Charts'!$H$1,'Sector Charts'!$A$159:$B$175,2,FALSE) &amp; "3"),MATCH(DF$5,$CZ$5:$DF$5,0),FALSE))</f>
        <v>59.171817762303071</v>
      </c>
      <c r="DH33" s="11">
        <f ca="1">VLOOKUP($CB33,INDIRECT(VLOOKUP('Sector Charts'!$H$1,'Sector Charts'!$A$159:$B$175,2,FALSE) &amp; "3"),MATCH(DH$5,$CZ$5:$DF$5,0),FALSE)</f>
        <v>38352</v>
      </c>
      <c r="DI33" s="2">
        <f ca="1">VLOOKUP($CB33,INDIRECT(VLOOKUP('Sector Charts'!$H$1,'Sector Charts'!$A$159:$B$175,2,FALSE) &amp; "3"),9,FALSE)</f>
        <v>11</v>
      </c>
      <c r="DJ33" s="12">
        <f ca="1">IF(OR(VLOOKUP($CB33,INDIRECT(VLOOKUP('Sector Charts'!$H$1,'Sector Charts'!$A$159:$B$175,2,FALSE) &amp; "3"),10,FALSE)&gt;DJ$1,VLOOKUP($CB33,INDIRECT(VLOOKUP('Sector Charts'!$H$1,'Sector Charts'!$A$159:$B$175,2,FALSE) &amp; "3"),10,FALSE)&lt;DJ$2),NA(),VLOOKUP($CB33,INDIRECT(VLOOKUP('Sector Charts'!$H$1,'Sector Charts'!$A$159:$B$175,2,FALSE) &amp; "3"),10,FALSE))</f>
        <v>48.341937988718662</v>
      </c>
      <c r="DM33" s="22">
        <v>38352</v>
      </c>
      <c r="DN33">
        <v>300</v>
      </c>
      <c r="DO33" s="12">
        <v>10.057389521120275</v>
      </c>
      <c r="DP33" s="12">
        <v>12.022678235663943</v>
      </c>
      <c r="DR33" s="22">
        <v>38352</v>
      </c>
      <c r="DS33" s="82">
        <v>273</v>
      </c>
      <c r="DT33" s="83">
        <v>9.0658858880769309</v>
      </c>
      <c r="DU33" s="83">
        <v>1.329981140274783</v>
      </c>
      <c r="DV33" s="83">
        <v>9.7033130031583639</v>
      </c>
      <c r="DW33" s="83">
        <v>10.038016951162842</v>
      </c>
      <c r="DX33" s="83" t="e">
        <f>VLOOKUP(DR33,'EquityMetrics ADJ'!$DU$5:$DX$31,3,0)</f>
        <v>#N/A</v>
      </c>
      <c r="DY33" s="83"/>
      <c r="DZ33" s="22">
        <v>38352</v>
      </c>
      <c r="EA33" s="85">
        <v>233</v>
      </c>
      <c r="EB33" s="83">
        <v>-0.74911993931857657</v>
      </c>
      <c r="EC33" s="83">
        <v>1.1226862283020278</v>
      </c>
      <c r="ED33" s="83">
        <v>7.538629637100791</v>
      </c>
      <c r="EE33" s="83">
        <v>8.4790272095723207</v>
      </c>
      <c r="EF33" s="53" t="e">
        <f>VLOOKUP($DZ33,'EquityMetrics ADJ'!$EH$4:$EK$31,3,0)</f>
        <v>#N/A</v>
      </c>
      <c r="EH33" s="22">
        <v>38352</v>
      </c>
      <c r="EI33" s="82">
        <v>31</v>
      </c>
      <c r="EJ33" s="83">
        <v>37.213454830121798</v>
      </c>
      <c r="EK33" s="83">
        <v>-10.329817308724587</v>
      </c>
      <c r="EL33" s="83">
        <v>17.159394194465328</v>
      </c>
      <c r="EM33" s="83">
        <v>9.8586299114567399</v>
      </c>
      <c r="EO33" s="11">
        <v>38352</v>
      </c>
      <c r="EP33" s="2">
        <v>300</v>
      </c>
      <c r="EQ33" s="2">
        <v>381881.78597408533</v>
      </c>
      <c r="ER33" s="2">
        <v>107216.20286536217</v>
      </c>
      <c r="ES33" s="2">
        <v>35775.313344120979</v>
      </c>
      <c r="ET33" s="12">
        <v>3.5617917419966574</v>
      </c>
      <c r="EU33" s="12">
        <v>2.9969326008148354</v>
      </c>
      <c r="EV33" s="12" t="e">
        <f>VLOOKUP($EO33,'EquityMetrics ADJ'!$X$5:$AD$27,6,0)</f>
        <v>#N/A</v>
      </c>
      <c r="EW33" s="12" t="e">
        <f>VLOOKUP($EO33,'EquityMetrics ADJ'!$X$5:$AD$27,7,0)</f>
        <v>#N/A</v>
      </c>
      <c r="EY33" s="11">
        <v>38352</v>
      </c>
      <c r="EZ33" s="2">
        <v>36</v>
      </c>
      <c r="FA33" s="2">
        <v>42740.402717590332</v>
      </c>
      <c r="FB33" s="2">
        <v>15041.021812438965</v>
      </c>
      <c r="FC33" s="2">
        <v>3841.6191301345825</v>
      </c>
      <c r="FD33" s="12">
        <v>2.8415890390002563</v>
      </c>
      <c r="FE33" s="12">
        <v>3.9152818910270359</v>
      </c>
      <c r="FF33" s="12"/>
      <c r="FG33" s="11">
        <v>38352</v>
      </c>
      <c r="FH33" s="2">
        <v>258</v>
      </c>
      <c r="FI33" s="2">
        <v>335448.63190609217</v>
      </c>
      <c r="FJ33" s="2">
        <v>90808.170507192612</v>
      </c>
      <c r="FK33" s="2">
        <v>31545.23385155201</v>
      </c>
      <c r="FL33" s="12">
        <v>3.6940357903094458</v>
      </c>
      <c r="FM33" s="12">
        <v>2.8786653138957439</v>
      </c>
      <c r="FN33" s="12"/>
      <c r="FO33" s="11">
        <v>38352</v>
      </c>
      <c r="FP33" s="2">
        <v>78</v>
      </c>
      <c r="FQ33" s="2">
        <v>89173.556785583496</v>
      </c>
      <c r="FR33" s="2">
        <v>31449.054170608521</v>
      </c>
      <c r="FS33" s="2">
        <v>8071.6986227035522</v>
      </c>
      <c r="FT33" s="12">
        <v>2.8354924857779289</v>
      </c>
      <c r="FU33" s="12">
        <v>3.8962126363527316</v>
      </c>
      <c r="FW33" s="22">
        <v>38352</v>
      </c>
      <c r="FX33">
        <v>206</v>
      </c>
      <c r="FY33" s="2">
        <v>212364.63623195887</v>
      </c>
      <c r="FZ33" s="2">
        <v>691971.9635848999</v>
      </c>
      <c r="GA33" s="10">
        <v>0.30689774645169315</v>
      </c>
      <c r="GC33" s="22">
        <v>38352</v>
      </c>
      <c r="GD33">
        <v>204</v>
      </c>
      <c r="GE33" s="2">
        <v>689498.99172210693</v>
      </c>
      <c r="GF33" s="2">
        <v>77069.577263832092</v>
      </c>
      <c r="GG33" s="10">
        <v>8.9464483418891323</v>
      </c>
      <c r="GI33" s="22">
        <v>38352</v>
      </c>
      <c r="GJ33">
        <v>258</v>
      </c>
      <c r="GK33" s="2">
        <v>335448.63190609217</v>
      </c>
      <c r="GL33" s="2">
        <v>90808.170507192612</v>
      </c>
      <c r="GM33" s="2">
        <v>31545.23385155201</v>
      </c>
      <c r="GN33" s="12">
        <v>3.6940357903094458</v>
      </c>
      <c r="GO33" s="12">
        <v>2.8786653138957439</v>
      </c>
      <c r="GP33" s="12" t="e">
        <f>VLOOKUP($GI33,'EquityMetrics ADJ'!$AF$4:$AK$28,6,0)</f>
        <v>#N/A</v>
      </c>
      <c r="GQ33" s="12" t="e">
        <f>VLOOKUP($GI33,'EquityMetrics ADJ'!$AF$4:$AL$28,7,0)</f>
        <v>#N/A</v>
      </c>
      <c r="GS33" s="22">
        <v>41729</v>
      </c>
      <c r="GT33">
        <v>485</v>
      </c>
      <c r="GU33" s="2">
        <v>-16670.37679598853</v>
      </c>
      <c r="GW33" s="22">
        <v>41729</v>
      </c>
      <c r="GX33">
        <v>483</v>
      </c>
      <c r="GY33" s="2">
        <v>-15916.825805407017</v>
      </c>
      <c r="GZ33" s="2">
        <v>-42559.443890858442</v>
      </c>
      <c r="HA33" s="13">
        <f t="shared" si="11"/>
        <v>26642.618085451424</v>
      </c>
      <c r="HB33" s="13">
        <f t="shared" ref="HB33:HC33" si="47">SUM(GZ30:GZ33)</f>
        <v>-193030.32928649709</v>
      </c>
      <c r="HC33" s="13">
        <f t="shared" si="47"/>
        <v>180471.88346005976</v>
      </c>
      <c r="HD33" s="212">
        <f t="shared" si="16"/>
        <v>1.0695867166988182</v>
      </c>
      <c r="HF33" s="22">
        <v>38077</v>
      </c>
      <c r="HG33">
        <v>225</v>
      </c>
      <c r="HH33" s="2">
        <v>375586.06756448746</v>
      </c>
      <c r="HI33" s="2">
        <v>844624.81764221191</v>
      </c>
      <c r="HJ33" s="213">
        <v>0.44467799159980159</v>
      </c>
      <c r="HL33" s="22">
        <v>38352</v>
      </c>
      <c r="HM33">
        <v>32</v>
      </c>
      <c r="HN33" s="2">
        <v>46622.812789916992</v>
      </c>
      <c r="HO33" s="2">
        <v>108514.10375976563</v>
      </c>
      <c r="HP33" s="10">
        <v>0.42964749442278111</v>
      </c>
      <c r="HR33" s="22">
        <v>38077</v>
      </c>
      <c r="HS33">
        <v>198</v>
      </c>
      <c r="HT33" s="2">
        <v>330782.305372715</v>
      </c>
      <c r="HU33" s="2">
        <v>745169.6383972168</v>
      </c>
      <c r="HV33" s="10">
        <v>0.4439020168403448</v>
      </c>
    </row>
    <row r="34" spans="1:230">
      <c r="A34" t="s">
        <v>74</v>
      </c>
      <c r="B34">
        <v>28</v>
      </c>
      <c r="C34" s="12">
        <v>4.4149810983595223</v>
      </c>
      <c r="D34" s="166">
        <v>341</v>
      </c>
      <c r="E34" s="11">
        <v>38442</v>
      </c>
      <c r="F34" s="2">
        <v>340</v>
      </c>
      <c r="G34" s="2">
        <v>428720.00297164917</v>
      </c>
      <c r="H34" s="2">
        <v>125913.84767198563</v>
      </c>
      <c r="I34" s="2">
        <v>39564.92761516571</v>
      </c>
      <c r="J34" s="12">
        <v>3.4048677798211262</v>
      </c>
      <c r="K34" s="12">
        <v>3.1824612165781225</v>
      </c>
      <c r="L34" s="96">
        <v>3.4048677798211262</v>
      </c>
      <c r="M34" s="12">
        <v>3.1824612165781225</v>
      </c>
      <c r="P34" s="12">
        <f t="shared" si="7"/>
        <v>3.4048677798211262</v>
      </c>
      <c r="Q34" s="12">
        <f t="shared" si="7"/>
        <v>3.1824612165781225</v>
      </c>
      <c r="U34" s="14">
        <v>38442</v>
      </c>
      <c r="V34" s="2">
        <v>341.9030910122998</v>
      </c>
      <c r="W34" s="2">
        <f t="shared" si="0"/>
        <v>100.41596711583954</v>
      </c>
      <c r="Y34" s="11">
        <f ca="1">VLOOKUP($E34,INDIRECT(VLOOKUP('Sector Charts'!$H$1,'Sector Charts'!$A$159:$B$175,2,FALSE) &amp; "1"),MATCH(Y$5,$Y$5:$AG$5,0),FALSE)</f>
        <v>38442</v>
      </c>
      <c r="Z34" s="2">
        <f ca="1">VLOOKUP($E34,INDIRECT(VLOOKUP('Sector Charts'!$H$1,'Sector Charts'!$A$159:$B$175,2,FALSE) &amp; "1"),MATCH(Z$5,$Y$5:$AG$5,0),FALSE)</f>
        <v>15</v>
      </c>
      <c r="AA34" s="2">
        <f ca="1">VLOOKUP($E34,INDIRECT(VLOOKUP('Sector Charts'!$H$1,'Sector Charts'!$A$159:$B$175,2,FALSE) &amp; "1"),MATCH(AA$5,$Y$5:$AG$5,0),FALSE)</f>
        <v>5830.5609130859375</v>
      </c>
      <c r="AB34" s="2">
        <f ca="1">VLOOKUP($E34,INDIRECT(VLOOKUP('Sector Charts'!$H$1,'Sector Charts'!$A$159:$B$175,2,FALSE) &amp; "1"),MATCH(AB$5,$Y$5:$AG$5,0),FALSE)</f>
        <v>6422.3879852294922</v>
      </c>
      <c r="AC34" s="2">
        <f ca="1">VLOOKUP($E34,INDIRECT(VLOOKUP('Sector Charts'!$H$1,'Sector Charts'!$A$159:$B$175,2,FALSE) &amp; "1"),MATCH(AC$5,$Y$5:$AG$5,0),FALSE)</f>
        <v>1087.2649917602539</v>
      </c>
      <c r="AD34" s="12">
        <f ca="1">IF(OR(VLOOKUP($E34,INDIRECT(VLOOKUP('Sector Charts'!$H$1,'Sector Charts'!$A$159:$B$175,2,FALSE) &amp; "1"),MATCH(AD$5,$Y$5:$AI$5,0),FALSE)&gt;AD$1,VLOOKUP($E34,INDIRECT(VLOOKUP('Sector Charts'!$H$1,'Sector Charts'!$A$159:$B$175,2,FALSE) &amp; "1"),MATCH(AD$5,$Y$5:$AI$5,0),FALSE)&lt;AD$2),NA(),VLOOKUP($E34,INDIRECT(VLOOKUP('Sector Charts'!$H$1,'Sector Charts'!$A$159:$B$175,2,FALSE) &amp; "1"),MATCH(AD$5,$Y$5:$AI$5,0),FALSE))</f>
        <v>0.90784937417286748</v>
      </c>
      <c r="AE34" s="12">
        <f ca="1">IF(OR(VLOOKUP($E34,INDIRECT(VLOOKUP('Sector Charts'!$H$1,'Sector Charts'!$A$159:$B$175,2,FALSE) &amp; "1"),MATCH(AE$5,$Y$5:$AI$5,0),FALSE)&gt;AE$1,VLOOKUP($E34,INDIRECT(VLOOKUP('Sector Charts'!$H$1,'Sector Charts'!$A$159:$B$175,2,FALSE) &amp; "1"),MATCH(AE$5,$Y$5:$AI$5,0),FALSE)&lt;AE$2),NA(),VLOOKUP($E34,INDIRECT(VLOOKUP('Sector Charts'!$H$1,'Sector Charts'!$A$159:$B$175,2,FALSE) &amp; "1"),MATCH(AE$5,$Y$5:$AI$5,0),FALSE))</f>
        <v>5.9069206071206359</v>
      </c>
      <c r="AF34" s="2">
        <f ca="1">VLOOKUP($E34,INDIRECT(VLOOKUP('Sector Charts'!$H$1,'Sector Charts'!$A$159:$B$175,2,FALSE) &amp; "1"),MATCH(AF$5,$Y$5:$AG$5,0),FALSE)</f>
        <v>274.7746440391611</v>
      </c>
      <c r="AG34" s="2">
        <f ca="1">IF(VLOOKUP($E34,INDIRECT(VLOOKUP('Sector Charts'!$H$1,'Sector Charts'!$A$159:$B$175,2,FALSE) &amp; "1"),MATCH(AG$5,$Y$5:$AI$5,0),FALSE)="",NA(),VLOOKUP($E34,INDIRECT(VLOOKUP('Sector Charts'!$H$1,'Sector Charts'!$A$159:$B$175,2,FALSE) &amp; "1"),MATCH(AG$5,$Y$5:$AG$5,0),FALSE))</f>
        <v>302.66545514723248</v>
      </c>
      <c r="AH34" s="12" t="e">
        <f ca="1">IF(OR(VLOOKUP($E34,INDIRECT(VLOOKUP('Sector Charts'!$H$1,'Sector Charts'!$A$159:$B$175,2,FALSE) &amp; "1"),MATCH(AH$5,$Y$5:$AI$5,0),FALSE)&gt;AH$1,VLOOKUP($E34,INDIRECT(VLOOKUP('Sector Charts'!$H$1,'Sector Charts'!$A$159:$B$175,2,FALSE) &amp; "1"),MATCH(AH$5,$Y$5:$AI$5,0),FALSE)&lt;AH$2,VLOOKUP($E34,INDIRECT(VLOOKUP('Sector Charts'!$H$1,'Sector Charts'!$A$159:$B$175,2,FALSE) &amp; "1"),MATCH(AH$5,$Y$5:$AI$5,0),FALSE)=""),NA(),VLOOKUP($E34,INDIRECT(VLOOKUP('Sector Charts'!$H$1,'Sector Charts'!$A$159:$B$175,2,FALSE) &amp; "1"),MATCH(AH$5,$Y$5:$AI$5,0),FALSE))</f>
        <v>#N/A</v>
      </c>
      <c r="AI34" s="12" t="e">
        <f ca="1">IF(OR(VLOOKUP($E34,INDIRECT(VLOOKUP('Sector Charts'!$H$1,'Sector Charts'!$A$159:$B$175,2,FALSE) &amp; "1"),MATCH(AI$5,$Y$5:$AI$5,0),FALSE)&gt;AI$1,VLOOKUP($E34,INDIRECT(VLOOKUP('Sector Charts'!$H$1,'Sector Charts'!$A$159:$B$175,2,FALSE) &amp; "1"),MATCH(AI$5,$Y$5:$AI$5,0),FALSE)&lt;AI$2,VLOOKUP($E34,INDIRECT(VLOOKUP('Sector Charts'!$H$1,'Sector Charts'!$A$159:$B$175,2,FALSE) &amp; "1"),MATCH(AI$5,$Y$5:$AI$5,0),FALSE)=""),NA(),VLOOKUP($E34,INDIRECT(VLOOKUP('Sector Charts'!$H$1,'Sector Charts'!$A$159:$B$175,2,FALSE) &amp; "1"),MATCH(AI$5,$Y$5:$AI$5,0),FALSE))</f>
        <v>#N/A</v>
      </c>
      <c r="AK34" s="82">
        <v>293</v>
      </c>
      <c r="AL34" s="83">
        <v>18.100060951941678</v>
      </c>
      <c r="AM34" s="83">
        <v>0.32327548029311703</v>
      </c>
      <c r="AN34" s="83">
        <v>9.2437500127016357</v>
      </c>
      <c r="AO34" s="83">
        <v>8.3899776615543828</v>
      </c>
      <c r="AP34" s="83"/>
      <c r="AQ34" s="48"/>
      <c r="AR34" s="83">
        <v>22.35483690801675</v>
      </c>
      <c r="AS34" s="83"/>
      <c r="AT34" s="83">
        <v>8.3930271106586467</v>
      </c>
      <c r="AU34" s="83">
        <v>0.18607894025388649</v>
      </c>
      <c r="AV34" s="83">
        <v>-0.61787135927705572</v>
      </c>
      <c r="AW34" s="83">
        <v>-1.7460846878325387</v>
      </c>
      <c r="AY34" s="14">
        <v>38442</v>
      </c>
      <c r="AZ34" s="2">
        <v>265</v>
      </c>
      <c r="BA34" s="2">
        <v>432619.86951684952</v>
      </c>
      <c r="BB34" s="2">
        <v>39286.968165636994</v>
      </c>
      <c r="BC34" s="2">
        <v>65425.401943027973</v>
      </c>
      <c r="BD34" s="12">
        <f t="shared" si="8"/>
        <v>15.123069131358935</v>
      </c>
      <c r="BE34" s="12">
        <f t="shared" si="9"/>
        <v>166.53207156935412</v>
      </c>
      <c r="BF34" s="12">
        <f t="shared" si="10"/>
        <v>9.0811751687486613</v>
      </c>
      <c r="BH34" s="22">
        <v>38442</v>
      </c>
      <c r="BI34">
        <v>265</v>
      </c>
      <c r="BJ34" s="12">
        <v>-1.5807550523619041</v>
      </c>
      <c r="BL34" s="22">
        <v>39082</v>
      </c>
      <c r="BM34">
        <v>105</v>
      </c>
      <c r="BN34" s="2">
        <v>100755.44200134277</v>
      </c>
      <c r="BO34" s="2">
        <v>60641.977075576782</v>
      </c>
      <c r="BP34" s="2">
        <v>41014.340912699699</v>
      </c>
      <c r="BQ34" s="2">
        <v>225931.03169250488</v>
      </c>
      <c r="BR34" s="12">
        <f t="shared" si="39"/>
        <v>60.187296954906522</v>
      </c>
      <c r="BS34" s="12">
        <f t="shared" si="40"/>
        <v>26.84092425077371</v>
      </c>
      <c r="BT34" s="12">
        <f t="shared" si="41"/>
        <v>18.153478344896314</v>
      </c>
      <c r="BV34" s="22">
        <v>38442</v>
      </c>
      <c r="BW34">
        <v>298</v>
      </c>
      <c r="BX34" s="2">
        <v>457363.29450464249</v>
      </c>
      <c r="BY34" s="2">
        <v>34730.025414466858</v>
      </c>
      <c r="BZ34" s="12">
        <f t="shared" si="4"/>
        <v>7.5935314074737859</v>
      </c>
      <c r="CB34" s="22">
        <v>38442</v>
      </c>
      <c r="CC34">
        <v>296</v>
      </c>
      <c r="CD34" s="2">
        <v>-49764.933804094791</v>
      </c>
      <c r="CE34" s="2">
        <v>941966.48792266846</v>
      </c>
      <c r="CF34" s="2">
        <v>107392.3703827858</v>
      </c>
      <c r="CG34" s="12">
        <f t="shared" si="5"/>
        <v>5.2830896260271505</v>
      </c>
      <c r="CH34" s="12">
        <f t="shared" si="6"/>
        <v>46.33935690842312</v>
      </c>
      <c r="CJ34" s="22">
        <v>38442</v>
      </c>
      <c r="CK34">
        <v>296</v>
      </c>
      <c r="CL34" s="12">
        <v>15.837356434836147</v>
      </c>
      <c r="CN34" s="22">
        <v>38442</v>
      </c>
      <c r="CO34">
        <v>267</v>
      </c>
      <c r="CP34" s="2">
        <v>-37223.588411152363</v>
      </c>
      <c r="CQ34" s="2">
        <v>882651.65671539307</v>
      </c>
      <c r="CR34" s="2">
        <v>93073.32407951355</v>
      </c>
      <c r="CS34" s="12">
        <f t="shared" si="42"/>
        <v>4.2172456288896916</v>
      </c>
      <c r="CT34" s="12">
        <f t="shared" si="43"/>
        <v>39.993831507889247</v>
      </c>
      <c r="CV34" s="22">
        <v>38442</v>
      </c>
      <c r="CW34">
        <v>267</v>
      </c>
      <c r="CX34" s="12">
        <v>9.5031542965798401</v>
      </c>
      <c r="CZ34" s="11">
        <f ca="1">VLOOKUP($CB34,INDIRECT(VLOOKUP('Sector Charts'!$H$1,'Sector Charts'!$A$159:$B$175,2,FALSE) &amp; "3"),MATCH(CZ$5,$CZ$5:$DF$5,0),FALSE)</f>
        <v>38442</v>
      </c>
      <c r="DA34" s="2">
        <f ca="1">VLOOKUP($CB34,INDIRECT(VLOOKUP('Sector Charts'!$H$1,'Sector Charts'!$A$159:$B$175,2,FALSE) &amp; "3"),MATCH(DA$5,$CZ$5:$DF$5,0),FALSE)</f>
        <v>12</v>
      </c>
      <c r="DB34" s="2">
        <f ca="1">VLOOKUP($CB34,INDIRECT(VLOOKUP('Sector Charts'!$H$1,'Sector Charts'!$A$159:$B$175,2,FALSE) &amp; "3"),MATCH(DB$5,$CZ$5:$DF$5,0),FALSE)</f>
        <v>-2657.2500326633453</v>
      </c>
      <c r="DC34" s="2">
        <f ca="1">VLOOKUP($CB34,INDIRECT(VLOOKUP('Sector Charts'!$H$1,'Sector Charts'!$A$159:$B$175,2,FALSE) &amp; "3"),MATCH(DC$5,$CZ$5:$DF$5,0),FALSE)</f>
        <v>81984.807083129883</v>
      </c>
      <c r="DD34" s="2">
        <f ca="1">VLOOKUP($CB34,INDIRECT(VLOOKUP('Sector Charts'!$H$1,'Sector Charts'!$A$159:$B$175,2,FALSE) &amp; "3"),MATCH(DD$5,$CZ$5:$DF$5,0),FALSE)</f>
        <v>4458.7470092773438</v>
      </c>
      <c r="DE34" s="12">
        <f ca="1">IF(OR(VLOOKUP($CB34,INDIRECT(VLOOKUP('Sector Charts'!$H$1,'Sector Charts'!$A$159:$B$175,2,FALSE) &amp; "3"),MATCH(DE$5,$CZ$5:$DF$5,0),FALSE)&gt;DE$1,VLOOKUP($CB34,INDIRECT(VLOOKUP('Sector Charts'!$H$1,'Sector Charts'!$A$159:$B$175,2,FALSE) &amp; "3"),MATCH(DE$5,$CZ$5:$DF$5,0),FALSE)&lt;DE$2),NA(),VLOOKUP($CB34,INDIRECT(VLOOKUP('Sector Charts'!$H$1,'Sector Charts'!$A$159:$B$175,2,FALSE) &amp; "3"),MATCH(DE$5,$CZ$5:$DF$5,0),FALSE))</f>
        <v>3.2411493387658785</v>
      </c>
      <c r="DF34" s="12">
        <f ca="1">IF(OR(VLOOKUP($CB34,INDIRECT(VLOOKUP('Sector Charts'!$H$1,'Sector Charts'!$A$159:$B$175,2,FALSE) &amp; "3"),MATCH(DF$5,$CZ$5:$DF$5,0),FALSE)&gt;DF$1,VLOOKUP($CB34,INDIRECT(VLOOKUP('Sector Charts'!$H$1,'Sector Charts'!$A$159:$B$175,2,FALSE) &amp; "3"),MATCH(DF$5,$CZ$5:$DF$5,0),FALSE)&lt;DF$2),NA(),VLOOKUP($CB34,INDIRECT(VLOOKUP('Sector Charts'!$H$1,'Sector Charts'!$A$159:$B$175,2,FALSE) &amp; "3"),MATCH(DF$5,$CZ$5:$DF$5,0),FALSE))</f>
        <v>59.59634011829754</v>
      </c>
      <c r="DH34" s="11">
        <f ca="1">VLOOKUP($CB34,INDIRECT(VLOOKUP('Sector Charts'!$H$1,'Sector Charts'!$A$159:$B$175,2,FALSE) &amp; "3"),MATCH(DH$5,$CZ$5:$DF$5,0),FALSE)</f>
        <v>38442</v>
      </c>
      <c r="DI34" s="2">
        <f ca="1">VLOOKUP($CB34,INDIRECT(VLOOKUP('Sector Charts'!$H$1,'Sector Charts'!$A$159:$B$175,2,FALSE) &amp; "3"),9,FALSE)</f>
        <v>12</v>
      </c>
      <c r="DJ34" s="12">
        <f ca="1">IF(OR(VLOOKUP($CB34,INDIRECT(VLOOKUP('Sector Charts'!$H$1,'Sector Charts'!$A$159:$B$175,2,FALSE) &amp; "3"),10,FALSE)&gt;DJ$1,VLOOKUP($CB34,INDIRECT(VLOOKUP('Sector Charts'!$H$1,'Sector Charts'!$A$159:$B$175,2,FALSE) &amp; "3"),10,FALSE)&lt;DJ$2),NA(),VLOOKUP($CB34,INDIRECT(VLOOKUP('Sector Charts'!$H$1,'Sector Charts'!$A$159:$B$175,2,FALSE) &amp; "3"),10,FALSE))</f>
        <v>33.44197322308797</v>
      </c>
      <c r="DM34" s="22">
        <v>38442</v>
      </c>
      <c r="DN34">
        <v>303</v>
      </c>
      <c r="DO34" s="12">
        <v>-1.1132053449121493</v>
      </c>
      <c r="DP34" s="12">
        <v>13.748906530554205</v>
      </c>
      <c r="DR34" s="22">
        <v>38442</v>
      </c>
      <c r="DS34" s="82">
        <v>265</v>
      </c>
      <c r="DT34" s="83">
        <v>17.892688532658351</v>
      </c>
      <c r="DU34" s="83">
        <v>1.5593934336978865</v>
      </c>
      <c r="DV34" s="83">
        <v>9.1132024704620775</v>
      </c>
      <c r="DW34" s="83">
        <v>8.5099990764360136</v>
      </c>
      <c r="DX34" s="83" t="e">
        <f>VLOOKUP(DR34,'EquityMetrics ADJ'!$DU$5:$DX$31,3,0)</f>
        <v>#N/A</v>
      </c>
      <c r="DY34" s="83"/>
      <c r="DZ34" s="22">
        <v>38442</v>
      </c>
      <c r="EA34" s="85">
        <v>224</v>
      </c>
      <c r="EB34" s="83">
        <v>7.5575707244143642</v>
      </c>
      <c r="EC34" s="83">
        <v>1.7040236631600925</v>
      </c>
      <c r="ED34" s="83">
        <v>6.2971046555113652</v>
      </c>
      <c r="EE34" s="83">
        <v>6.1213911690220391</v>
      </c>
      <c r="EF34" s="53" t="e">
        <f>VLOOKUP($DZ34,'EquityMetrics ADJ'!$EH$4:$EK$31,3,0)</f>
        <v>#N/A</v>
      </c>
      <c r="EH34" s="22">
        <v>38442</v>
      </c>
      <c r="EI34" s="82">
        <v>29</v>
      </c>
      <c r="EJ34" s="83">
        <v>19.133938917998595</v>
      </c>
      <c r="EK34" s="83">
        <v>-9.7269278140343811</v>
      </c>
      <c r="EL34" s="83">
        <v>11.19750599946212</v>
      </c>
      <c r="EM34" s="83">
        <v>6.5859866607054451</v>
      </c>
      <c r="EO34" s="11">
        <v>38442</v>
      </c>
      <c r="EP34" s="2">
        <v>305</v>
      </c>
      <c r="EQ34" s="2">
        <v>388641.17267227173</v>
      </c>
      <c r="ER34" s="2">
        <v>110817.50838851929</v>
      </c>
      <c r="ES34" s="2">
        <v>36011.955520629883</v>
      </c>
      <c r="ET34" s="12">
        <v>3.5070376362345197</v>
      </c>
      <c r="EU34" s="12">
        <v>3.0772421765609517</v>
      </c>
      <c r="EV34" s="12" t="e">
        <f>VLOOKUP($EO34,'EquityMetrics ADJ'!$X$5:$AD$27,6,0)</f>
        <v>#N/A</v>
      </c>
      <c r="EW34" s="12" t="e">
        <f>VLOOKUP($EO34,'EquityMetrics ADJ'!$X$5:$AD$27,7,0)</f>
        <v>#N/A</v>
      </c>
      <c r="EY34" s="11">
        <v>38442</v>
      </c>
      <c r="EZ34" s="2">
        <v>36</v>
      </c>
      <c r="FA34" s="2">
        <v>40557.840309143066</v>
      </c>
      <c r="FB34" s="2">
        <v>15175.209286212921</v>
      </c>
      <c r="FC34" s="2">
        <v>3596.0390958786011</v>
      </c>
      <c r="FD34" s="12">
        <v>2.6726379547194079</v>
      </c>
      <c r="FE34" s="12">
        <v>4.219978949507289</v>
      </c>
      <c r="FF34" s="12"/>
      <c r="FG34" s="11">
        <v>38442</v>
      </c>
      <c r="FH34" s="2">
        <v>262</v>
      </c>
      <c r="FI34" s="2">
        <v>340919.49049758911</v>
      </c>
      <c r="FJ34" s="2">
        <v>91951.24048614502</v>
      </c>
      <c r="FK34" s="2">
        <v>31785.369025230408</v>
      </c>
      <c r="FL34" s="12">
        <v>3.7076116504263799</v>
      </c>
      <c r="FM34" s="12">
        <v>2.892879438119988</v>
      </c>
      <c r="FN34" s="12"/>
      <c r="FO34" s="11">
        <v>38442</v>
      </c>
      <c r="FP34" s="2">
        <v>79</v>
      </c>
      <c r="FQ34" s="2">
        <v>88279.522483825684</v>
      </c>
      <c r="FR34" s="2">
        <v>34041.477188587189</v>
      </c>
      <c r="FS34" s="2">
        <v>7822.6255912780762</v>
      </c>
      <c r="FT34" s="12">
        <v>2.593292940690084</v>
      </c>
      <c r="FU34" s="12">
        <v>4.3516689877810482</v>
      </c>
      <c r="FW34" s="22">
        <v>38442</v>
      </c>
      <c r="FX34">
        <v>201</v>
      </c>
      <c r="FY34" s="2">
        <v>232550.74238204956</v>
      </c>
      <c r="FZ34" s="2">
        <v>685969.68468475342</v>
      </c>
      <c r="GA34" s="10">
        <v>0.3390102326299177</v>
      </c>
      <c r="GC34" s="22">
        <v>38442</v>
      </c>
      <c r="GD34">
        <v>201</v>
      </c>
      <c r="GE34" s="2">
        <v>685969.68468475342</v>
      </c>
      <c r="GF34" s="2">
        <v>80323.398076534271</v>
      </c>
      <c r="GG34" s="10">
        <v>8.5400979180579899</v>
      </c>
      <c r="GI34" s="22">
        <v>38442</v>
      </c>
      <c r="GJ34">
        <v>262</v>
      </c>
      <c r="GK34" s="2">
        <v>340919.49049758911</v>
      </c>
      <c r="GL34" s="2">
        <v>91951.24048614502</v>
      </c>
      <c r="GM34" s="2">
        <v>31785.369025230408</v>
      </c>
      <c r="GN34" s="12">
        <v>3.7076116504263799</v>
      </c>
      <c r="GO34" s="12">
        <v>2.892879438119988</v>
      </c>
      <c r="GP34" s="12" t="e">
        <f>VLOOKUP($GI34,'EquityMetrics ADJ'!$AF$4:$AK$28,6,0)</f>
        <v>#N/A</v>
      </c>
      <c r="GQ34" s="12" t="e">
        <f>VLOOKUP($GI34,'EquityMetrics ADJ'!$AF$4:$AL$28,7,0)</f>
        <v>#N/A</v>
      </c>
      <c r="GS34" s="22">
        <v>41820</v>
      </c>
      <c r="GT34">
        <v>487</v>
      </c>
      <c r="GU34" s="2">
        <v>-672.861447930336</v>
      </c>
      <c r="GW34" s="22">
        <v>41820</v>
      </c>
      <c r="GX34">
        <v>497</v>
      </c>
      <c r="GY34" s="2">
        <v>-733.18944990634918</v>
      </c>
      <c r="GZ34" s="2">
        <v>-50918.336951196194</v>
      </c>
      <c r="HA34" s="13">
        <f t="shared" si="11"/>
        <v>50185.147501289845</v>
      </c>
      <c r="HB34" s="13">
        <f t="shared" ref="HB34:HC34" si="48">SUM(GZ31:GZ34)</f>
        <v>-190278.47238888964</v>
      </c>
      <c r="HC34" s="13">
        <f t="shared" si="48"/>
        <v>184785.55657149106</v>
      </c>
      <c r="HD34" s="212">
        <f t="shared" si="16"/>
        <v>1.0297258937295428</v>
      </c>
      <c r="HF34" s="22">
        <v>38168</v>
      </c>
      <c r="HG34">
        <v>354</v>
      </c>
      <c r="HH34" s="2">
        <v>486541.68475723267</v>
      </c>
      <c r="HI34" s="2">
        <v>1118860.0491867065</v>
      </c>
      <c r="HJ34" s="213">
        <v>0.4348548195200081</v>
      </c>
      <c r="HL34" s="22">
        <v>38442</v>
      </c>
      <c r="HM34">
        <v>31</v>
      </c>
      <c r="HN34" s="2">
        <v>43434.969863891602</v>
      </c>
      <c r="HO34" s="2">
        <v>108453.42535400391</v>
      </c>
      <c r="HP34" s="10">
        <v>0.40049421880512381</v>
      </c>
      <c r="HR34" s="22">
        <v>38168</v>
      </c>
      <c r="HS34">
        <v>320</v>
      </c>
      <c r="HT34" s="2">
        <v>437300.16232681274</v>
      </c>
      <c r="HU34" s="2">
        <v>1009131.0573348999</v>
      </c>
      <c r="HV34" s="10">
        <v>0.43334327999151662</v>
      </c>
    </row>
    <row r="35" spans="1:230">
      <c r="A35" t="s">
        <v>81</v>
      </c>
      <c r="B35">
        <v>23</v>
      </c>
      <c r="C35" s="12">
        <v>4.1015555811772133</v>
      </c>
      <c r="D35" s="166">
        <v>336</v>
      </c>
      <c r="E35" s="11">
        <v>38533</v>
      </c>
      <c r="F35" s="2">
        <v>334</v>
      </c>
      <c r="G35" s="2">
        <v>441111.82670068741</v>
      </c>
      <c r="H35" s="2">
        <v>130320.75487446785</v>
      </c>
      <c r="I35" s="2">
        <v>39534.008795976639</v>
      </c>
      <c r="J35" s="12">
        <v>3.3848163872714725</v>
      </c>
      <c r="K35" s="12">
        <v>3.2964214569540577</v>
      </c>
      <c r="L35" s="96">
        <v>3.3848163872714725</v>
      </c>
      <c r="M35" s="12">
        <v>3.2964214569540577</v>
      </c>
      <c r="P35" s="12">
        <f t="shared" si="7"/>
        <v>3.3848163872714725</v>
      </c>
      <c r="Q35" s="12">
        <f t="shared" si="7"/>
        <v>3.2964214569540577</v>
      </c>
      <c r="U35" s="14">
        <v>38533</v>
      </c>
      <c r="V35" s="2">
        <v>357.64864000988189</v>
      </c>
      <c r="W35" s="2">
        <f t="shared" si="0"/>
        <v>105.66264136359412</v>
      </c>
      <c r="Y35" s="11">
        <f ca="1">VLOOKUP($E35,INDIRECT(VLOOKUP('Sector Charts'!$H$1,'Sector Charts'!$A$159:$B$175,2,FALSE) &amp; "1"),MATCH(Y$5,$Y$5:$AG$5,0),FALSE)</f>
        <v>38533</v>
      </c>
      <c r="Z35" s="2">
        <f ca="1">VLOOKUP($E35,INDIRECT(VLOOKUP('Sector Charts'!$H$1,'Sector Charts'!$A$159:$B$175,2,FALSE) &amp; "1"),MATCH(Z$5,$Y$5:$AG$5,0),FALSE)</f>
        <v>14</v>
      </c>
      <c r="AA35" s="2">
        <f ca="1">VLOOKUP($E35,INDIRECT(VLOOKUP('Sector Charts'!$H$1,'Sector Charts'!$A$159:$B$175,2,FALSE) &amp; "1"),MATCH(AA$5,$Y$5:$AG$5,0),FALSE)</f>
        <v>8252.0859832763672</v>
      </c>
      <c r="AB35" s="2">
        <f ca="1">VLOOKUP($E35,INDIRECT(VLOOKUP('Sector Charts'!$H$1,'Sector Charts'!$A$159:$B$175,2,FALSE) &amp; "1"),MATCH(AB$5,$Y$5:$AG$5,0),FALSE)</f>
        <v>7552.9470710754395</v>
      </c>
      <c r="AC35" s="2">
        <f ca="1">VLOOKUP($E35,INDIRECT(VLOOKUP('Sector Charts'!$H$1,'Sector Charts'!$A$159:$B$175,2,FALSE) &amp; "1"),MATCH(AC$5,$Y$5:$AG$5,0),FALSE)</f>
        <v>1150.0269966125488</v>
      </c>
      <c r="AD35" s="12">
        <f ca="1">IF(OR(VLOOKUP($E35,INDIRECT(VLOOKUP('Sector Charts'!$H$1,'Sector Charts'!$A$159:$B$175,2,FALSE) &amp; "1"),MATCH(AD$5,$Y$5:$AI$5,0),FALSE)&gt;AD$1,VLOOKUP($E35,INDIRECT(VLOOKUP('Sector Charts'!$H$1,'Sector Charts'!$A$159:$B$175,2,FALSE) &amp; "1"),MATCH(AD$5,$Y$5:$AI$5,0),FALSE)&lt;AD$2),NA(),VLOOKUP($E35,INDIRECT(VLOOKUP('Sector Charts'!$H$1,'Sector Charts'!$A$159:$B$175,2,FALSE) &amp; "1"),MATCH(AD$5,$Y$5:$AI$5,0),FALSE))</f>
        <v>1.0925650485329537</v>
      </c>
      <c r="AE35" s="12">
        <f ca="1">IF(OR(VLOOKUP($E35,INDIRECT(VLOOKUP('Sector Charts'!$H$1,'Sector Charts'!$A$159:$B$175,2,FALSE) &amp; "1"),MATCH(AE$5,$Y$5:$AI$5,0),FALSE)&gt;AE$1,VLOOKUP($E35,INDIRECT(VLOOKUP('Sector Charts'!$H$1,'Sector Charts'!$A$159:$B$175,2,FALSE) &amp; "1"),MATCH(AE$5,$Y$5:$AI$5,0),FALSE)&lt;AE$2),NA(),VLOOKUP($E35,INDIRECT(VLOOKUP('Sector Charts'!$H$1,'Sector Charts'!$A$159:$B$175,2,FALSE) &amp; "1"),MATCH(AE$5,$Y$5:$AI$5,0),FALSE))</f>
        <v>6.5676258847165778</v>
      </c>
      <c r="AF35" s="2">
        <f ca="1">VLOOKUP($E35,INDIRECT(VLOOKUP('Sector Charts'!$H$1,'Sector Charts'!$A$159:$B$175,2,FALSE) &amp; "1"),MATCH(AF$5,$Y$5:$AG$5,0),FALSE)</f>
        <v>296.24241542908038</v>
      </c>
      <c r="AG35" s="2">
        <f ca="1">IF(VLOOKUP($E35,INDIRECT(VLOOKUP('Sector Charts'!$H$1,'Sector Charts'!$A$159:$B$175,2,FALSE) &amp; "1"),MATCH(AG$5,$Y$5:$AI$5,0),FALSE)="",NA(),VLOOKUP($E35,INDIRECT(VLOOKUP('Sector Charts'!$H$1,'Sector Charts'!$A$159:$B$175,2,FALSE) &amp; "1"),MATCH(AG$5,$Y$5:$AG$5,0),FALSE))</f>
        <v>271.14396147566788</v>
      </c>
      <c r="AH35" s="12" t="e">
        <f ca="1">IF(OR(VLOOKUP($E35,INDIRECT(VLOOKUP('Sector Charts'!$H$1,'Sector Charts'!$A$159:$B$175,2,FALSE) &amp; "1"),MATCH(AH$5,$Y$5:$AI$5,0),FALSE)&gt;AH$1,VLOOKUP($E35,INDIRECT(VLOOKUP('Sector Charts'!$H$1,'Sector Charts'!$A$159:$B$175,2,FALSE) &amp; "1"),MATCH(AH$5,$Y$5:$AI$5,0),FALSE)&lt;AH$2,VLOOKUP($E35,INDIRECT(VLOOKUP('Sector Charts'!$H$1,'Sector Charts'!$A$159:$B$175,2,FALSE) &amp; "1"),MATCH(AH$5,$Y$5:$AI$5,0),FALSE)=""),NA(),VLOOKUP($E35,INDIRECT(VLOOKUP('Sector Charts'!$H$1,'Sector Charts'!$A$159:$B$175,2,FALSE) &amp; "1"),MATCH(AH$5,$Y$5:$AI$5,0),FALSE))</f>
        <v>#N/A</v>
      </c>
      <c r="AI35" s="12" t="e">
        <f ca="1">IF(OR(VLOOKUP($E35,INDIRECT(VLOOKUP('Sector Charts'!$H$1,'Sector Charts'!$A$159:$B$175,2,FALSE) &amp; "1"),MATCH(AI$5,$Y$5:$AI$5,0),FALSE)&gt;AI$1,VLOOKUP($E35,INDIRECT(VLOOKUP('Sector Charts'!$H$1,'Sector Charts'!$A$159:$B$175,2,FALSE) &amp; "1"),MATCH(AI$5,$Y$5:$AI$5,0),FALSE)&lt;AI$2,VLOOKUP($E35,INDIRECT(VLOOKUP('Sector Charts'!$H$1,'Sector Charts'!$A$159:$B$175,2,FALSE) &amp; "1"),MATCH(AI$5,$Y$5:$AI$5,0),FALSE)=""),NA(),VLOOKUP($E35,INDIRECT(VLOOKUP('Sector Charts'!$H$1,'Sector Charts'!$A$159:$B$175,2,FALSE) &amp; "1"),MATCH(AI$5,$Y$5:$AI$5,0),FALSE))</f>
        <v>#N/A</v>
      </c>
      <c r="AK35" s="82">
        <v>291</v>
      </c>
      <c r="AL35" s="83">
        <v>14.995160235601057</v>
      </c>
      <c r="AM35" s="83">
        <v>0.35389606196800649</v>
      </c>
      <c r="AN35" s="83">
        <v>10.399373462070848</v>
      </c>
      <c r="AO35" s="83">
        <v>10.170869972715435</v>
      </c>
      <c r="AP35" s="83"/>
      <c r="AQ35" s="48"/>
      <c r="AR35" s="83">
        <v>22.671060390748</v>
      </c>
      <c r="AS35" s="83"/>
      <c r="AT35" s="83">
        <v>7.0413044128371487</v>
      </c>
      <c r="AU35" s="83">
        <v>-1.0707502060971263</v>
      </c>
      <c r="AV35" s="83">
        <v>3.3291262795779764</v>
      </c>
      <c r="AW35" s="83">
        <v>3.2422022132889472</v>
      </c>
      <c r="AY35" s="14">
        <v>38533</v>
      </c>
      <c r="AZ35" s="2">
        <v>254</v>
      </c>
      <c r="BA35" s="2">
        <v>411346.12440490723</v>
      </c>
      <c r="BB35" s="2">
        <v>39024.240452320315</v>
      </c>
      <c r="BC35" s="2">
        <v>65159.854117259383</v>
      </c>
      <c r="BD35" s="12">
        <f t="shared" si="8"/>
        <v>15.840638880827157</v>
      </c>
      <c r="BE35" s="12">
        <f t="shared" si="9"/>
        <v>166.97276708529785</v>
      </c>
      <c r="BF35" s="12">
        <f t="shared" si="10"/>
        <v>9.4869595547488217</v>
      </c>
      <c r="BH35" s="22">
        <v>38533</v>
      </c>
      <c r="BI35">
        <v>254</v>
      </c>
      <c r="BJ35" s="12">
        <v>-4.1074932356149336</v>
      </c>
      <c r="BL35" s="22">
        <v>39172</v>
      </c>
      <c r="BM35">
        <v>134</v>
      </c>
      <c r="BN35" s="2">
        <v>142335.31799316406</v>
      </c>
      <c r="BO35" s="2">
        <v>86676.715799883008</v>
      </c>
      <c r="BP35" s="2">
        <v>39800.77139621973</v>
      </c>
      <c r="BQ35" s="2">
        <v>293431.03992462158</v>
      </c>
      <c r="BR35" s="12">
        <f t="shared" si="39"/>
        <v>60.896140903022975</v>
      </c>
      <c r="BS35" s="12">
        <f t="shared" si="40"/>
        <v>29.539041207824866</v>
      </c>
      <c r="BT35" s="12">
        <f t="shared" si="41"/>
        <v>13.563926776950389</v>
      </c>
      <c r="BV35" s="22">
        <v>38533</v>
      </c>
      <c r="BW35">
        <v>287</v>
      </c>
      <c r="BX35" s="2">
        <v>437240.79347229004</v>
      </c>
      <c r="BY35" s="2">
        <v>33094.060437679291</v>
      </c>
      <c r="BZ35" s="12">
        <f t="shared" si="4"/>
        <v>7.5688409983128926</v>
      </c>
      <c r="CB35" s="22">
        <v>38533</v>
      </c>
      <c r="CC35">
        <v>288</v>
      </c>
      <c r="CD35" s="2">
        <v>-51159.707667350769</v>
      </c>
      <c r="CE35" s="2">
        <v>942648.17573547363</v>
      </c>
      <c r="CF35" s="2">
        <v>106108.4431450367</v>
      </c>
      <c r="CG35" s="12">
        <f t="shared" si="5"/>
        <v>5.4272324483559213</v>
      </c>
      <c r="CH35" s="12">
        <f t="shared" si="6"/>
        <v>48.214549333667989</v>
      </c>
      <c r="CJ35" s="22">
        <v>38533</v>
      </c>
      <c r="CK35">
        <v>288</v>
      </c>
      <c r="CL35" s="12">
        <v>22.011242541950395</v>
      </c>
      <c r="CN35" s="22">
        <v>38533</v>
      </c>
      <c r="CO35">
        <v>260</v>
      </c>
      <c r="CP35" s="2">
        <v>-37620.943731784821</v>
      </c>
      <c r="CQ35" s="2">
        <v>881468.35844421387</v>
      </c>
      <c r="CR35" s="2">
        <v>91157.461734294891</v>
      </c>
      <c r="CS35" s="12">
        <f t="shared" si="42"/>
        <v>4.2679857276085951</v>
      </c>
      <c r="CT35" s="12">
        <f t="shared" si="43"/>
        <v>41.270284424375561</v>
      </c>
      <c r="CV35" s="22">
        <v>38533</v>
      </c>
      <c r="CW35">
        <v>260</v>
      </c>
      <c r="CX35" s="12">
        <v>15.796960497032142</v>
      </c>
      <c r="CZ35" s="11">
        <f ca="1">VLOOKUP($CB35,INDIRECT(VLOOKUP('Sector Charts'!$H$1,'Sector Charts'!$A$159:$B$175,2,FALSE) &amp; "3"),MATCH(CZ$5,$CZ$5:$DF$5,0),FALSE)</f>
        <v>38533</v>
      </c>
      <c r="DA35" s="2">
        <f ca="1">VLOOKUP($CB35,INDIRECT(VLOOKUP('Sector Charts'!$H$1,'Sector Charts'!$A$159:$B$175,2,FALSE) &amp; "3"),MATCH(DA$5,$CZ$5:$DF$5,0),FALSE)</f>
        <v>10</v>
      </c>
      <c r="DB35" s="2">
        <f ca="1">VLOOKUP($CB35,INDIRECT(VLOOKUP('Sector Charts'!$H$1,'Sector Charts'!$A$159:$B$175,2,FALSE) &amp; "3"),MATCH(DB$5,$CZ$5:$DF$5,0),FALSE)</f>
        <v>-2700.0010149478912</v>
      </c>
      <c r="DC35" s="2">
        <f ca="1">VLOOKUP($CB35,INDIRECT(VLOOKUP('Sector Charts'!$H$1,'Sector Charts'!$A$159:$B$175,2,FALSE) &amp; "3"),MATCH(DC$5,$CZ$5:$DF$5,0),FALSE)</f>
        <v>72155.692596435547</v>
      </c>
      <c r="DD35" s="2">
        <f ca="1">VLOOKUP($CB35,INDIRECT(VLOOKUP('Sector Charts'!$H$1,'Sector Charts'!$A$159:$B$175,2,FALSE) &amp; "3"),MATCH(DD$5,$CZ$5:$DF$5,0),FALSE)</f>
        <v>4139.6400260925293</v>
      </c>
      <c r="DE35" s="12">
        <f ca="1">IF(OR(VLOOKUP($CB35,INDIRECT(VLOOKUP('Sector Charts'!$H$1,'Sector Charts'!$A$159:$B$175,2,FALSE) &amp; "3"),MATCH(DE$5,$CZ$5:$DF$5,0),FALSE)&gt;DE$1,VLOOKUP($CB35,INDIRECT(VLOOKUP('Sector Charts'!$H$1,'Sector Charts'!$A$159:$B$175,2,FALSE) &amp; "3"),MATCH(DE$5,$CZ$5:$DF$5,0),FALSE)&lt;DE$2),NA(),VLOOKUP($CB35,INDIRECT(VLOOKUP('Sector Charts'!$H$1,'Sector Charts'!$A$159:$B$175,2,FALSE) &amp; "3"),MATCH(DE$5,$CZ$5:$DF$5,0),FALSE))</f>
        <v>3.7419099142307588</v>
      </c>
      <c r="DF35" s="12">
        <f ca="1">IF(OR(VLOOKUP($CB35,INDIRECT(VLOOKUP('Sector Charts'!$H$1,'Sector Charts'!$A$159:$B$175,2,FALSE) &amp; "3"),MATCH(DF$5,$CZ$5:$DF$5,0),FALSE)&gt;DF$1,VLOOKUP($CB35,INDIRECT(VLOOKUP('Sector Charts'!$H$1,'Sector Charts'!$A$159:$B$175,2,FALSE) &amp; "3"),MATCH(DF$5,$CZ$5:$DF$5,0),FALSE)&lt;DF$2),NA(),VLOOKUP($CB35,INDIRECT(VLOOKUP('Sector Charts'!$H$1,'Sector Charts'!$A$159:$B$175,2,FALSE) &amp; "3"),MATCH(DF$5,$CZ$5:$DF$5,0),FALSE))</f>
        <v>65.223086981707056</v>
      </c>
      <c r="DH35" s="11">
        <f ca="1">VLOOKUP($CB35,INDIRECT(VLOOKUP('Sector Charts'!$H$1,'Sector Charts'!$A$159:$B$175,2,FALSE) &amp; "3"),MATCH(DH$5,$CZ$5:$DF$5,0),FALSE)</f>
        <v>38533</v>
      </c>
      <c r="DI35" s="2">
        <f ca="1">VLOOKUP($CB35,INDIRECT(VLOOKUP('Sector Charts'!$H$1,'Sector Charts'!$A$159:$B$175,2,FALSE) &amp; "3"),9,FALSE)</f>
        <v>10</v>
      </c>
      <c r="DJ35" s="12">
        <f ca="1">IF(OR(VLOOKUP($CB35,INDIRECT(VLOOKUP('Sector Charts'!$H$1,'Sector Charts'!$A$159:$B$175,2,FALSE) &amp; "3"),10,FALSE)&gt;DJ$1,VLOOKUP($CB35,INDIRECT(VLOOKUP('Sector Charts'!$H$1,'Sector Charts'!$A$159:$B$175,2,FALSE) &amp; "3"),10,FALSE)&lt;DJ$2),NA(),VLOOKUP($CB35,INDIRECT(VLOOKUP('Sector Charts'!$H$1,'Sector Charts'!$A$159:$B$175,2,FALSE) &amp; "3"),10,FALSE))</f>
        <v>29.667788943442485</v>
      </c>
      <c r="DM35" s="22">
        <v>38533</v>
      </c>
      <c r="DN35">
        <v>290</v>
      </c>
      <c r="DO35" s="12">
        <v>-2.7080986012390729</v>
      </c>
      <c r="DP35" s="12">
        <v>19.255306335141874</v>
      </c>
      <c r="DR35" s="22">
        <v>38533</v>
      </c>
      <c r="DS35" s="82">
        <v>264</v>
      </c>
      <c r="DT35" s="83">
        <v>14.190432014998766</v>
      </c>
      <c r="DU35" s="83">
        <v>1.1455313200200212</v>
      </c>
      <c r="DV35" s="83">
        <v>10.132714045424752</v>
      </c>
      <c r="DW35" s="83">
        <v>10.142939958230613</v>
      </c>
      <c r="DX35" s="83" t="e">
        <f>VLOOKUP(DR35,'EquityMetrics ADJ'!$DU$5:$DX$31,3,0)</f>
        <v>#N/A</v>
      </c>
      <c r="DY35" s="83"/>
      <c r="DZ35" s="22">
        <v>38533</v>
      </c>
      <c r="EA35" s="85">
        <v>222</v>
      </c>
      <c r="EB35" s="83">
        <v>11.637390027885708</v>
      </c>
      <c r="EC35" s="83">
        <v>1.2077151910508288</v>
      </c>
      <c r="ED35" s="83">
        <v>8.5613766189697404</v>
      </c>
      <c r="EE35" s="83">
        <v>8.4621538604330517</v>
      </c>
      <c r="EF35" s="53" t="e">
        <f>VLOOKUP($DZ35,'EquityMetrics ADJ'!$EH$4:$EK$31,3,0)</f>
        <v>#N/A</v>
      </c>
      <c r="EH35" s="22">
        <v>38533</v>
      </c>
      <c r="EI35" s="82">
        <v>28</v>
      </c>
      <c r="EJ35" s="83">
        <v>20.32365040435311</v>
      </c>
      <c r="EK35" s="83">
        <v>-6.2229597496470053</v>
      </c>
      <c r="EL35" s="83">
        <v>14.563120910269788</v>
      </c>
      <c r="EM35" s="83">
        <v>10.669977167340839</v>
      </c>
      <c r="EO35" s="11">
        <v>38533</v>
      </c>
      <c r="EP35" s="2">
        <v>300</v>
      </c>
      <c r="EQ35" s="2">
        <v>401011.26471281052</v>
      </c>
      <c r="ER35" s="2">
        <v>114240.46843290329</v>
      </c>
      <c r="ES35" s="2">
        <v>36099.927817821503</v>
      </c>
      <c r="ET35" s="12">
        <v>3.5102382738244455</v>
      </c>
      <c r="EU35" s="12">
        <v>3.1645622398310183</v>
      </c>
      <c r="EV35" s="12" t="e">
        <f>VLOOKUP($EO35,'EquityMetrics ADJ'!$X$5:$AD$27,6,0)</f>
        <v>#N/A</v>
      </c>
      <c r="EW35" s="12" t="e">
        <f>VLOOKUP($EO35,'EquityMetrics ADJ'!$X$5:$AD$27,7,0)</f>
        <v>#N/A</v>
      </c>
      <c r="EY35" s="11">
        <v>38533</v>
      </c>
      <c r="EZ35" s="2">
        <v>35</v>
      </c>
      <c r="FA35" s="2">
        <v>40569.018988609314</v>
      </c>
      <c r="FB35" s="2">
        <v>16161.698444128036</v>
      </c>
      <c r="FC35" s="2">
        <v>3476.8819768428802</v>
      </c>
      <c r="FD35" s="12">
        <v>2.5101952699376771</v>
      </c>
      <c r="FE35" s="12">
        <v>4.648331048269684</v>
      </c>
      <c r="FF35" s="12"/>
      <c r="FG35" s="11">
        <v>38533</v>
      </c>
      <c r="FH35" s="2">
        <v>258</v>
      </c>
      <c r="FI35" s="2">
        <v>354322.53222990036</v>
      </c>
      <c r="FJ35" s="2">
        <v>95094.335805416107</v>
      </c>
      <c r="FK35" s="2">
        <v>31873.80162191391</v>
      </c>
      <c r="FL35" s="12">
        <v>3.7260109051597148</v>
      </c>
      <c r="FM35" s="12">
        <v>2.9834638783732892</v>
      </c>
      <c r="FN35" s="12"/>
      <c r="FO35" s="11">
        <v>38533</v>
      </c>
      <c r="FP35" s="2">
        <v>77</v>
      </c>
      <c r="FQ35" s="2">
        <v>87257.75147151947</v>
      </c>
      <c r="FR35" s="2">
        <v>35307.831071615219</v>
      </c>
      <c r="FS35" s="2">
        <v>7703.008172750473</v>
      </c>
      <c r="FT35" s="12">
        <v>2.4713427254858482</v>
      </c>
      <c r="FU35" s="12">
        <v>4.5836419071340586</v>
      </c>
      <c r="FW35" s="22">
        <v>38533</v>
      </c>
      <c r="FX35">
        <v>197</v>
      </c>
      <c r="FY35" s="2">
        <v>212122.52631998062</v>
      </c>
      <c r="FZ35" s="2">
        <v>669372.74033355713</v>
      </c>
      <c r="GA35" s="10">
        <v>0.31689746764153737</v>
      </c>
      <c r="GC35" s="22">
        <v>38533</v>
      </c>
      <c r="GD35">
        <v>196</v>
      </c>
      <c r="GE35" s="2">
        <v>668928.0093460083</v>
      </c>
      <c r="GF35" s="2">
        <v>78337.312619924545</v>
      </c>
      <c r="GG35" s="10">
        <v>8.5390727224904968</v>
      </c>
      <c r="GI35" s="22">
        <v>38533</v>
      </c>
      <c r="GJ35">
        <v>258</v>
      </c>
      <c r="GK35" s="2">
        <v>354322.53222990036</v>
      </c>
      <c r="GL35" s="2">
        <v>95094.335805416107</v>
      </c>
      <c r="GM35" s="2">
        <v>31873.80162191391</v>
      </c>
      <c r="GN35" s="12">
        <v>3.7260109051597148</v>
      </c>
      <c r="GO35" s="12">
        <v>2.9834638783732892</v>
      </c>
      <c r="GP35" s="12" t="e">
        <f>VLOOKUP($GI35,'EquityMetrics ADJ'!$AF$4:$AK$28,6,0)</f>
        <v>#N/A</v>
      </c>
      <c r="GQ35" s="12" t="e">
        <f>VLOOKUP($GI35,'EquityMetrics ADJ'!$AF$4:$AL$28,7,0)</f>
        <v>#N/A</v>
      </c>
      <c r="GS35" s="22">
        <v>41912</v>
      </c>
      <c r="GT35">
        <v>489</v>
      </c>
      <c r="GU35" s="2">
        <v>-246.24689683318138</v>
      </c>
      <c r="GW35" s="22">
        <v>41912</v>
      </c>
      <c r="GX35">
        <v>503</v>
      </c>
      <c r="GY35" s="2">
        <v>-506.6228800714016</v>
      </c>
      <c r="GZ35" s="2">
        <v>-53174.160241208971</v>
      </c>
      <c r="HA35" s="13">
        <f t="shared" si="11"/>
        <v>52667.537361137569</v>
      </c>
      <c r="HB35" s="13">
        <f t="shared" ref="HB35:HC35" si="49">SUM(GZ32:GZ35)</f>
        <v>-193935.05282756314</v>
      </c>
      <c r="HC35" s="13">
        <f t="shared" si="49"/>
        <v>182816.59054231644</v>
      </c>
      <c r="HD35" s="212">
        <f t="shared" si="16"/>
        <v>1.0608175781654408</v>
      </c>
      <c r="HF35" s="22">
        <v>38260</v>
      </c>
      <c r="HG35">
        <v>343</v>
      </c>
      <c r="HH35" s="2">
        <v>478427.36355781555</v>
      </c>
      <c r="HI35" s="2">
        <v>1111223.8892211914</v>
      </c>
      <c r="HJ35" s="213">
        <v>0.43054092716916348</v>
      </c>
      <c r="HL35" s="22">
        <v>38533</v>
      </c>
      <c r="HM35">
        <v>29</v>
      </c>
      <c r="HN35" s="2">
        <v>42519.137145996094</v>
      </c>
      <c r="HO35" s="2">
        <v>107512.57611083984</v>
      </c>
      <c r="HP35" s="10">
        <v>0.39548059105346978</v>
      </c>
      <c r="HR35" s="22">
        <v>38260</v>
      </c>
      <c r="HS35">
        <v>311</v>
      </c>
      <c r="HT35" s="2">
        <v>432717.05435371399</v>
      </c>
      <c r="HU35" s="2">
        <v>1003382.749786377</v>
      </c>
      <c r="HV35" s="10">
        <v>0.43125821571662526</v>
      </c>
    </row>
    <row r="36" spans="1:230">
      <c r="A36" t="s">
        <v>82</v>
      </c>
      <c r="B36">
        <v>12</v>
      </c>
      <c r="C36" s="12">
        <v>4.0631297147253314</v>
      </c>
      <c r="D36" s="166">
        <v>329</v>
      </c>
      <c r="E36" s="11">
        <v>38625</v>
      </c>
      <c r="F36" s="2">
        <v>328</v>
      </c>
      <c r="G36" s="2">
        <v>415582.30341489613</v>
      </c>
      <c r="H36" s="2">
        <v>132401.22400182486</v>
      </c>
      <c r="I36" s="2">
        <v>37421.146749734879</v>
      </c>
      <c r="J36" s="12">
        <v>3.138810132217269</v>
      </c>
      <c r="K36" s="12">
        <v>3.538139140612063</v>
      </c>
      <c r="L36" s="96">
        <v>3.138810132217269</v>
      </c>
      <c r="M36" s="12">
        <v>3.538139140612063</v>
      </c>
      <c r="P36" s="12">
        <f t="shared" si="7"/>
        <v>3.138810132217269</v>
      </c>
      <c r="Q36" s="12">
        <f t="shared" si="7"/>
        <v>3.538139140612063</v>
      </c>
      <c r="U36" s="14">
        <v>38625</v>
      </c>
      <c r="V36" s="2">
        <v>323.9080492961624</v>
      </c>
      <c r="W36" s="2">
        <f t="shared" si="0"/>
        <v>103.19453412346174</v>
      </c>
      <c r="Y36" s="11">
        <f ca="1">VLOOKUP($E36,INDIRECT(VLOOKUP('Sector Charts'!$H$1,'Sector Charts'!$A$159:$B$175,2,FALSE) &amp; "1"),MATCH(Y$5,$Y$5:$AG$5,0),FALSE)</f>
        <v>38625</v>
      </c>
      <c r="Z36" s="2">
        <f ca="1">VLOOKUP($E36,INDIRECT(VLOOKUP('Sector Charts'!$H$1,'Sector Charts'!$A$159:$B$175,2,FALSE) &amp; "1"),MATCH(Z$5,$Y$5:$AG$5,0),FALSE)</f>
        <v>9</v>
      </c>
      <c r="AA36" s="2">
        <f ca="1">VLOOKUP($E36,INDIRECT(VLOOKUP('Sector Charts'!$H$1,'Sector Charts'!$A$159:$B$175,2,FALSE) &amp; "1"),MATCH(AA$5,$Y$5:$AG$5,0),FALSE)</f>
        <v>7327.5689697265625</v>
      </c>
      <c r="AB36" s="2">
        <f ca="1">VLOOKUP($E36,INDIRECT(VLOOKUP('Sector Charts'!$H$1,'Sector Charts'!$A$159:$B$175,2,FALSE) &amp; "1"),MATCH(AB$5,$Y$5:$AG$5,0),FALSE)</f>
        <v>5478.8929557800293</v>
      </c>
      <c r="AC36" s="2">
        <f ca="1">VLOOKUP($E36,INDIRECT(VLOOKUP('Sector Charts'!$H$1,'Sector Charts'!$A$159:$B$175,2,FALSE) &amp; "1"),MATCH(AC$5,$Y$5:$AG$5,0),FALSE)</f>
        <v>860.60700607299805</v>
      </c>
      <c r="AD36" s="12">
        <f ca="1">IF(OR(VLOOKUP($E36,INDIRECT(VLOOKUP('Sector Charts'!$H$1,'Sector Charts'!$A$159:$B$175,2,FALSE) &amp; "1"),MATCH(AD$5,$Y$5:$AI$5,0),FALSE)&gt;AD$1,VLOOKUP($E36,INDIRECT(VLOOKUP('Sector Charts'!$H$1,'Sector Charts'!$A$159:$B$175,2,FALSE) &amp; "1"),MATCH(AD$5,$Y$5:$AI$5,0),FALSE)&lt;AD$2),NA(),VLOOKUP($E36,INDIRECT(VLOOKUP('Sector Charts'!$H$1,'Sector Charts'!$A$159:$B$175,2,FALSE) &amp; "1"),MATCH(AD$5,$Y$5:$AI$5,0),FALSE))</f>
        <v>1.3374178011629609</v>
      </c>
      <c r="AE36" s="12">
        <f ca="1">IF(OR(VLOOKUP($E36,INDIRECT(VLOOKUP('Sector Charts'!$H$1,'Sector Charts'!$A$159:$B$175,2,FALSE) &amp; "1"),MATCH(AE$5,$Y$5:$AI$5,0),FALSE)&gt;AE$1,VLOOKUP($E36,INDIRECT(VLOOKUP('Sector Charts'!$H$1,'Sector Charts'!$A$159:$B$175,2,FALSE) &amp; "1"),MATCH(AE$5,$Y$5:$AI$5,0),FALSE)&lt;AE$2),NA(),VLOOKUP($E36,INDIRECT(VLOOKUP('Sector Charts'!$H$1,'Sector Charts'!$A$159:$B$175,2,FALSE) &amp; "1"),MATCH(AE$5,$Y$5:$AI$5,0),FALSE))</f>
        <v>6.3663122855350087</v>
      </c>
      <c r="AF36" s="2">
        <f ca="1">VLOOKUP($E36,INDIRECT(VLOOKUP('Sector Charts'!$H$1,'Sector Charts'!$A$159:$B$175,2,FALSE) &amp; "1"),MATCH(AF$5,$Y$5:$AG$5,0),FALSE)</f>
        <v>348.84654241227702</v>
      </c>
      <c r="AG36" s="2">
        <f ca="1">IF(VLOOKUP($E36,INDIRECT(VLOOKUP('Sector Charts'!$H$1,'Sector Charts'!$A$159:$B$175,2,FALSE) &amp; "1"),MATCH(AG$5,$Y$5:$AI$5,0),FALSE)="",NA(),VLOOKUP($E36,INDIRECT(VLOOKUP('Sector Charts'!$H$1,'Sector Charts'!$A$159:$B$175,2,FALSE) &amp; "1"),MATCH(AG$5,$Y$5:$AG$5,0),FALSE))</f>
        <v>260.83587500400779</v>
      </c>
      <c r="AH36" s="12" t="e">
        <f ca="1">IF(OR(VLOOKUP($E36,INDIRECT(VLOOKUP('Sector Charts'!$H$1,'Sector Charts'!$A$159:$B$175,2,FALSE) &amp; "1"),MATCH(AH$5,$Y$5:$AI$5,0),FALSE)&gt;AH$1,VLOOKUP($E36,INDIRECT(VLOOKUP('Sector Charts'!$H$1,'Sector Charts'!$A$159:$B$175,2,FALSE) &amp; "1"),MATCH(AH$5,$Y$5:$AI$5,0),FALSE)&lt;AH$2,VLOOKUP($E36,INDIRECT(VLOOKUP('Sector Charts'!$H$1,'Sector Charts'!$A$159:$B$175,2,FALSE) &amp; "1"),MATCH(AH$5,$Y$5:$AI$5,0),FALSE)=""),NA(),VLOOKUP($E36,INDIRECT(VLOOKUP('Sector Charts'!$H$1,'Sector Charts'!$A$159:$B$175,2,FALSE) &amp; "1"),MATCH(AH$5,$Y$5:$AI$5,0),FALSE))</f>
        <v>#N/A</v>
      </c>
      <c r="AI36" s="12" t="e">
        <f ca="1">IF(OR(VLOOKUP($E36,INDIRECT(VLOOKUP('Sector Charts'!$H$1,'Sector Charts'!$A$159:$B$175,2,FALSE) &amp; "1"),MATCH(AI$5,$Y$5:$AI$5,0),FALSE)&gt;AI$1,VLOOKUP($E36,INDIRECT(VLOOKUP('Sector Charts'!$H$1,'Sector Charts'!$A$159:$B$175,2,FALSE) &amp; "1"),MATCH(AI$5,$Y$5:$AI$5,0),FALSE)&lt;AI$2,VLOOKUP($E36,INDIRECT(VLOOKUP('Sector Charts'!$H$1,'Sector Charts'!$A$159:$B$175,2,FALSE) &amp; "1"),MATCH(AI$5,$Y$5:$AI$5,0),FALSE)=""),NA(),VLOOKUP($E36,INDIRECT(VLOOKUP('Sector Charts'!$H$1,'Sector Charts'!$A$159:$B$175,2,FALSE) &amp; "1"),MATCH(AI$5,$Y$5:$AI$5,0),FALSE))</f>
        <v>#N/A</v>
      </c>
      <c r="AK36" s="82">
        <v>277</v>
      </c>
      <c r="AL36" s="83">
        <v>6.4664639529345758</v>
      </c>
      <c r="AM36" s="83">
        <v>-0.17243300159091035</v>
      </c>
      <c r="AN36" s="83">
        <v>10.792056065109135</v>
      </c>
      <c r="AO36" s="83">
        <v>11.736841154836641</v>
      </c>
      <c r="AP36" s="83"/>
      <c r="AQ36" s="48"/>
      <c r="AR36" s="83">
        <v>21.010778657254857</v>
      </c>
      <c r="AS36" s="83"/>
      <c r="AT36" s="83">
        <v>-10.017986530703974</v>
      </c>
      <c r="AU36" s="83">
        <v>0.89990821804166732</v>
      </c>
      <c r="AV36" s="83">
        <v>2.9357276971768487</v>
      </c>
      <c r="AW36" s="83">
        <v>4.9680086746638485</v>
      </c>
      <c r="AY36" s="14">
        <v>38625</v>
      </c>
      <c r="AZ36" s="2">
        <v>240</v>
      </c>
      <c r="BA36" s="2">
        <v>362580.03956502676</v>
      </c>
      <c r="BB36" s="2">
        <v>34758.26494384557</v>
      </c>
      <c r="BC36" s="2">
        <v>56257.140981182456</v>
      </c>
      <c r="BD36" s="12">
        <f t="shared" si="8"/>
        <v>15.515785438346791</v>
      </c>
      <c r="BE36" s="12">
        <f t="shared" si="9"/>
        <v>161.85255815291654</v>
      </c>
      <c r="BF36" s="12">
        <f t="shared" si="10"/>
        <v>9.5863702220187612</v>
      </c>
      <c r="BH36" s="22">
        <v>38625</v>
      </c>
      <c r="BI36">
        <v>240</v>
      </c>
      <c r="BJ36" s="12">
        <v>-5.6055819167183385</v>
      </c>
      <c r="BL36" s="22">
        <v>39263</v>
      </c>
      <c r="BM36">
        <v>195</v>
      </c>
      <c r="BN36" s="2">
        <v>155669.99894714355</v>
      </c>
      <c r="BO36" s="2">
        <v>90884.348823547363</v>
      </c>
      <c r="BP36" s="2">
        <v>47221.41347233206</v>
      </c>
      <c r="BQ36" s="2">
        <v>369113.30317497253</v>
      </c>
      <c r="BR36" s="12">
        <f t="shared" ref="BR36" si="50">BO36/BN36*100</f>
        <v>58.382700223699736</v>
      </c>
      <c r="BS36" s="12">
        <f t="shared" ref="BS36" si="51">BO36/BQ36*100</f>
        <v>24.622344424271542</v>
      </c>
      <c r="BT36" s="12">
        <f t="shared" ref="BT36" si="52">BP36/BQ36*100</f>
        <v>12.793202809584859</v>
      </c>
      <c r="BV36" s="22">
        <v>38625</v>
      </c>
      <c r="BW36">
        <v>274</v>
      </c>
      <c r="BX36" s="2">
        <v>401851.06593221426</v>
      </c>
      <c r="BY36" s="2">
        <v>30546.414230108261</v>
      </c>
      <c r="BZ36" s="12">
        <f t="shared" si="4"/>
        <v>7.6014267025139475</v>
      </c>
      <c r="CB36" s="22">
        <v>38625</v>
      </c>
      <c r="CC36">
        <v>281</v>
      </c>
      <c r="CD36" s="2">
        <v>-49084.153216600418</v>
      </c>
      <c r="CE36" s="2">
        <v>910694.92356109619</v>
      </c>
      <c r="CF36" s="2">
        <v>106692.93471503258</v>
      </c>
      <c r="CG36" s="12">
        <f t="shared" si="5"/>
        <v>5.3897470982561684</v>
      </c>
      <c r="CH36" s="12">
        <f t="shared" si="6"/>
        <v>46.005064297556217</v>
      </c>
      <c r="CJ36" s="22">
        <v>38625</v>
      </c>
      <c r="CK36">
        <v>281</v>
      </c>
      <c r="CL36" s="12">
        <v>16.807764367963674</v>
      </c>
      <c r="CN36" s="22">
        <v>38625</v>
      </c>
      <c r="CO36">
        <v>251</v>
      </c>
      <c r="CP36" s="2">
        <v>-35084.266605377197</v>
      </c>
      <c r="CQ36" s="2">
        <v>845200.81908416748</v>
      </c>
      <c r="CR36" s="2">
        <v>90508.440416097641</v>
      </c>
      <c r="CS36" s="12">
        <f t="shared" si="42"/>
        <v>4.1509977053019638</v>
      </c>
      <c r="CT36" s="12">
        <f t="shared" si="43"/>
        <v>38.763530168107039</v>
      </c>
      <c r="CV36" s="22">
        <v>38625</v>
      </c>
      <c r="CW36">
        <v>251</v>
      </c>
      <c r="CX36" s="12">
        <v>13.91477465002211</v>
      </c>
      <c r="CZ36" s="11">
        <f ca="1">VLOOKUP($CB36,INDIRECT(VLOOKUP('Sector Charts'!$H$1,'Sector Charts'!$A$159:$B$175,2,FALSE) &amp; "3"),MATCH(CZ$5,$CZ$5:$DF$5,0),FALSE)</f>
        <v>38625</v>
      </c>
      <c r="DA36" s="2">
        <f ca="1">VLOOKUP($CB36,INDIRECT(VLOOKUP('Sector Charts'!$H$1,'Sector Charts'!$A$159:$B$175,2,FALSE) &amp; "3"),MATCH(DA$5,$CZ$5:$DF$5,0),FALSE)</f>
        <v>7</v>
      </c>
      <c r="DB36" s="2">
        <f ca="1">VLOOKUP($CB36,INDIRECT(VLOOKUP('Sector Charts'!$H$1,'Sector Charts'!$A$159:$B$175,2,FALSE) &amp; "3"),MATCH(DB$5,$CZ$5:$DF$5,0),FALSE)</f>
        <v>-1483.4810152053833</v>
      </c>
      <c r="DC36" s="2">
        <f ca="1">VLOOKUP($CB36,INDIRECT(VLOOKUP('Sector Charts'!$H$1,'Sector Charts'!$A$159:$B$175,2,FALSE) &amp; "3"),MATCH(DC$5,$CZ$5:$DF$5,0),FALSE)</f>
        <v>39965.840179443359</v>
      </c>
      <c r="DD36" s="2">
        <f ca="1">VLOOKUP($CB36,INDIRECT(VLOOKUP('Sector Charts'!$H$1,'Sector Charts'!$A$159:$B$175,2,FALSE) &amp; "3"),MATCH(DD$5,$CZ$5:$DF$5,0),FALSE)</f>
        <v>2678.0529899597168</v>
      </c>
      <c r="DE36" s="12">
        <f ca="1">IF(OR(VLOOKUP($CB36,INDIRECT(VLOOKUP('Sector Charts'!$H$1,'Sector Charts'!$A$159:$B$175,2,FALSE) &amp; "3"),MATCH(DE$5,$CZ$5:$DF$5,0),FALSE)&gt;DE$1,VLOOKUP($CB36,INDIRECT(VLOOKUP('Sector Charts'!$H$1,'Sector Charts'!$A$159:$B$175,2,FALSE) &amp; "3"),MATCH(DE$5,$CZ$5:$DF$5,0),FALSE)&lt;DE$2),NA(),VLOOKUP($CB36,INDIRECT(VLOOKUP('Sector Charts'!$H$1,'Sector Charts'!$A$159:$B$175,2,FALSE) &amp; "3"),MATCH(DE$5,$CZ$5:$DF$5,0),FALSE))</f>
        <v>3.7118724604429048</v>
      </c>
      <c r="DF36" s="12">
        <f ca="1">IF(OR(VLOOKUP($CB36,INDIRECT(VLOOKUP('Sector Charts'!$H$1,'Sector Charts'!$A$159:$B$175,2,FALSE) &amp; "3"),MATCH(DF$5,$CZ$5:$DF$5,0),FALSE)&gt;DF$1,VLOOKUP($CB36,INDIRECT(VLOOKUP('Sector Charts'!$H$1,'Sector Charts'!$A$159:$B$175,2,FALSE) &amp; "3"),MATCH(DF$5,$CZ$5:$DF$5,0),FALSE)&lt;DF$2),NA(),VLOOKUP($CB36,INDIRECT(VLOOKUP('Sector Charts'!$H$1,'Sector Charts'!$A$159:$B$175,2,FALSE) &amp; "3"),MATCH(DF$5,$CZ$5:$DF$5,0),FALSE))</f>
        <v>55.394012768496339</v>
      </c>
      <c r="DH36" s="11">
        <f ca="1">VLOOKUP($CB36,INDIRECT(VLOOKUP('Sector Charts'!$H$1,'Sector Charts'!$A$159:$B$175,2,FALSE) &amp; "3"),MATCH(DH$5,$CZ$5:$DF$5,0),FALSE)</f>
        <v>38625</v>
      </c>
      <c r="DI36" s="2">
        <f ca="1">VLOOKUP($CB36,INDIRECT(VLOOKUP('Sector Charts'!$H$1,'Sector Charts'!$A$159:$B$175,2,FALSE) &amp; "3"),9,FALSE)</f>
        <v>7</v>
      </c>
      <c r="DJ36" s="12">
        <f ca="1">IF(OR(VLOOKUP($CB36,INDIRECT(VLOOKUP('Sector Charts'!$H$1,'Sector Charts'!$A$159:$B$175,2,FALSE) &amp; "3"),10,FALSE)&gt;DJ$1,VLOOKUP($CB36,INDIRECT(VLOOKUP('Sector Charts'!$H$1,'Sector Charts'!$A$159:$B$175,2,FALSE) &amp; "3"),10,FALSE)&lt;DJ$2),NA(),VLOOKUP($CB36,INDIRECT(VLOOKUP('Sector Charts'!$H$1,'Sector Charts'!$A$159:$B$175,2,FALSE) &amp; "3"),10,FALSE))</f>
        <v>1.7477389619026118</v>
      </c>
      <c r="DM36" s="22">
        <v>38625</v>
      </c>
      <c r="DN36">
        <v>277</v>
      </c>
      <c r="DO36" s="12">
        <v>-2.1636572433048284</v>
      </c>
      <c r="DP36" s="12">
        <v>13.642843238321989</v>
      </c>
      <c r="DR36" s="22">
        <v>38625</v>
      </c>
      <c r="DS36" s="82">
        <v>247</v>
      </c>
      <c r="DT36" s="83">
        <v>5.6621047327777063</v>
      </c>
      <c r="DU36" s="83">
        <v>-4.9062473955985286E-2</v>
      </c>
      <c r="DV36" s="83">
        <v>9.7544529942436</v>
      </c>
      <c r="DW36" s="83">
        <v>10.863385477365695</v>
      </c>
      <c r="DX36" s="83" t="e">
        <f>VLOOKUP(DR36,'EquityMetrics ADJ'!$DU$5:$DX$31,3,0)</f>
        <v>#N/A</v>
      </c>
      <c r="DY36" s="83"/>
      <c r="DZ36" s="22">
        <v>38625</v>
      </c>
      <c r="EA36" s="85">
        <v>205</v>
      </c>
      <c r="EB36" s="83">
        <v>8.0419400668724439</v>
      </c>
      <c r="EC36" s="83">
        <v>0.39160246221359163</v>
      </c>
      <c r="ED36" s="83">
        <v>8.6335464318098687</v>
      </c>
      <c r="EE36" s="83">
        <v>9.2132491562864729</v>
      </c>
      <c r="EF36" s="53" t="e">
        <f>VLOOKUP($DZ36,'EquityMetrics ADJ'!$EH$4:$EK$31,3,0)</f>
        <v>#N/A</v>
      </c>
      <c r="EH36" s="22">
        <v>38625</v>
      </c>
      <c r="EI36" s="82">
        <v>31</v>
      </c>
      <c r="EJ36" s="83">
        <v>11.131628779180813</v>
      </c>
      <c r="EK36" s="83">
        <v>-1.1465649840833314</v>
      </c>
      <c r="EL36" s="83">
        <v>23.084965196808426</v>
      </c>
      <c r="EM36" s="83">
        <v>21.834512492163395</v>
      </c>
      <c r="EO36" s="11">
        <v>38625</v>
      </c>
      <c r="EP36" s="2">
        <v>292</v>
      </c>
      <c r="EQ36" s="2">
        <v>373059.41972501576</v>
      </c>
      <c r="ER36" s="2">
        <v>115330.49873059988</v>
      </c>
      <c r="ES36" s="2">
        <v>34002.646352529526</v>
      </c>
      <c r="ET36" s="12">
        <v>3.2346987469155404</v>
      </c>
      <c r="EU36" s="12">
        <v>3.3918094943224975</v>
      </c>
      <c r="EV36" s="12" t="e">
        <f>VLOOKUP($EO36,'EquityMetrics ADJ'!$X$5:$AD$27,6,0)</f>
        <v>#N/A</v>
      </c>
      <c r="EW36" s="12" t="e">
        <f>VLOOKUP($EO36,'EquityMetrics ADJ'!$X$5:$AD$27,7,0)</f>
        <v>#N/A</v>
      </c>
      <c r="EY36" s="11">
        <v>38625</v>
      </c>
      <c r="EZ36" s="2">
        <v>37</v>
      </c>
      <c r="FA36" s="2">
        <v>42994.629692077637</v>
      </c>
      <c r="FB36" s="2">
        <v>17152.086271286011</v>
      </c>
      <c r="FC36" s="2">
        <v>3461.4863972663879</v>
      </c>
      <c r="FD36" s="12">
        <v>2.506670559607326</v>
      </c>
      <c r="FE36" s="12">
        <v>4.9551216739812673</v>
      </c>
      <c r="FF36" s="12"/>
      <c r="FG36" s="11">
        <v>38625</v>
      </c>
      <c r="FH36" s="2">
        <v>248</v>
      </c>
      <c r="FI36" s="2">
        <v>327485.02382810414</v>
      </c>
      <c r="FJ36" s="2">
        <v>93582.726527154446</v>
      </c>
      <c r="FK36" s="2">
        <v>29537.176376104355</v>
      </c>
      <c r="FL36" s="12">
        <v>3.499417424358537</v>
      </c>
      <c r="FM36" s="12">
        <v>3.1683030678200876</v>
      </c>
      <c r="FN36" s="12"/>
      <c r="FO36" s="11">
        <v>38625</v>
      </c>
      <c r="FP36" s="2">
        <v>81</v>
      </c>
      <c r="FQ36" s="2">
        <v>88569.025588989258</v>
      </c>
      <c r="FR36" s="2">
        <v>38899.858474731445</v>
      </c>
      <c r="FS36" s="2">
        <v>7926.9563736915588</v>
      </c>
      <c r="FT36" s="12">
        <v>2.2768469876701967</v>
      </c>
      <c r="FU36" s="12">
        <v>4.9072880738734153</v>
      </c>
      <c r="FW36" s="22">
        <v>38625</v>
      </c>
      <c r="FX36">
        <v>188</v>
      </c>
      <c r="FY36" s="2">
        <v>208744.45582294464</v>
      </c>
      <c r="FZ36" s="2">
        <v>676454.69064331055</v>
      </c>
      <c r="GA36" s="10">
        <v>0.30858601279625691</v>
      </c>
      <c r="GC36" s="22">
        <v>38625</v>
      </c>
      <c r="GD36">
        <v>187</v>
      </c>
      <c r="GE36" s="2">
        <v>676019.79983520508</v>
      </c>
      <c r="GF36" s="2">
        <v>77658.407207667828</v>
      </c>
      <c r="GG36" s="10">
        <v>8.7050433319788247</v>
      </c>
      <c r="GI36" s="22">
        <v>38625</v>
      </c>
      <c r="GJ36">
        <v>248</v>
      </c>
      <c r="GK36" s="2">
        <v>327485.02382810414</v>
      </c>
      <c r="GL36" s="2">
        <v>93582.726527154446</v>
      </c>
      <c r="GM36" s="2">
        <v>29537.176376104355</v>
      </c>
      <c r="GN36" s="12">
        <v>3.499417424358537</v>
      </c>
      <c r="GO36" s="12">
        <v>3.1683030678200876</v>
      </c>
      <c r="GP36" s="12" t="e">
        <f>VLOOKUP($GI36,'EquityMetrics ADJ'!$AF$4:$AK$28,6,0)</f>
        <v>#N/A</v>
      </c>
      <c r="GQ36" s="12" t="e">
        <f>VLOOKUP($GI36,'EquityMetrics ADJ'!$AF$4:$AL$28,7,0)</f>
        <v>#N/A</v>
      </c>
      <c r="GS36" s="22">
        <v>42004</v>
      </c>
      <c r="GT36">
        <v>480</v>
      </c>
      <c r="GU36" s="2">
        <v>7699.9858456552029</v>
      </c>
      <c r="GW36" s="22">
        <v>42004</v>
      </c>
      <c r="GX36">
        <v>483</v>
      </c>
      <c r="GY36" s="2">
        <v>7800.8469487130642</v>
      </c>
      <c r="GZ36" s="2">
        <v>-54613.735868662596</v>
      </c>
      <c r="HA36" s="13">
        <f t="shared" si="11"/>
        <v>62414.58281737566</v>
      </c>
      <c r="HB36" s="13">
        <f t="shared" ref="HB36:HC36" si="53">SUM(GZ33:GZ36)</f>
        <v>-201265.6769519262</v>
      </c>
      <c r="HC36" s="13">
        <f t="shared" si="53"/>
        <v>191909.8857652545</v>
      </c>
      <c r="HD36" s="212">
        <f t="shared" si="16"/>
        <v>1.0487509601152896</v>
      </c>
      <c r="HF36" s="22">
        <v>38352</v>
      </c>
      <c r="HG36">
        <v>319</v>
      </c>
      <c r="HH36" s="2">
        <v>474298.9857635498</v>
      </c>
      <c r="HI36" s="2">
        <v>1091659.6489181519</v>
      </c>
      <c r="HJ36" s="213">
        <v>0.43447514638246998</v>
      </c>
      <c r="HL36" s="22">
        <v>38625</v>
      </c>
      <c r="HM36">
        <v>31</v>
      </c>
      <c r="HN36" s="2">
        <v>44734.407135009766</v>
      </c>
      <c r="HO36" s="2">
        <v>126611.85989379883</v>
      </c>
      <c r="HP36" s="10">
        <v>0.35331924807464865</v>
      </c>
      <c r="HR36" s="22">
        <v>38352</v>
      </c>
      <c r="HS36">
        <v>288</v>
      </c>
      <c r="HT36" s="2">
        <v>428213.89996337891</v>
      </c>
      <c r="HU36" s="2">
        <v>984071.74315643311</v>
      </c>
      <c r="HV36" s="10">
        <v>0.43514500130841355</v>
      </c>
    </row>
    <row r="37" spans="1:230">
      <c r="A37" t="s">
        <v>78</v>
      </c>
      <c r="B37">
        <v>22</v>
      </c>
      <c r="C37" s="12">
        <v>3.9670671996675155</v>
      </c>
      <c r="D37" s="166">
        <v>329</v>
      </c>
      <c r="E37" s="97">
        <v>38717</v>
      </c>
      <c r="F37" s="98">
        <v>328</v>
      </c>
      <c r="G37" s="98">
        <v>399245.2404050827</v>
      </c>
      <c r="H37" s="98">
        <v>134680.69648128748</v>
      </c>
      <c r="I37" s="98">
        <v>36048.373760700226</v>
      </c>
      <c r="J37" s="99">
        <v>2.9643835444566013</v>
      </c>
      <c r="K37" s="99">
        <v>3.7361101883634973</v>
      </c>
      <c r="L37" s="96">
        <v>2.9643835444566013</v>
      </c>
      <c r="M37" s="99">
        <v>3.7361101883634973</v>
      </c>
      <c r="N37" s="99"/>
      <c r="O37" s="99"/>
      <c r="P37" s="99">
        <f t="shared" si="7"/>
        <v>2.9643835444566013</v>
      </c>
      <c r="Q37" s="99">
        <f t="shared" si="7"/>
        <v>3.7361101883634973</v>
      </c>
      <c r="R37" s="99"/>
      <c r="S37" s="99"/>
      <c r="T37" s="99"/>
      <c r="U37" s="100">
        <v>38717</v>
      </c>
      <c r="V37" s="98">
        <v>290.42708773979621</v>
      </c>
      <c r="W37" s="98">
        <f t="shared" si="0"/>
        <v>97.972169722401475</v>
      </c>
      <c r="X37" s="101"/>
      <c r="Y37" s="97">
        <f ca="1">VLOOKUP($E37,INDIRECT(VLOOKUP('Sector Charts'!$H$1,'Sector Charts'!$A$159:$B$175,2,FALSE) &amp; "1"),MATCH(Y$5,$Y$5:$AG$5,0),FALSE)</f>
        <v>38717</v>
      </c>
      <c r="Z37" s="98">
        <f ca="1">VLOOKUP($E37,INDIRECT(VLOOKUP('Sector Charts'!$H$1,'Sector Charts'!$A$159:$B$175,2,FALSE) &amp; "1"),MATCH(Z$5,$Y$5:$AG$5,0),FALSE)</f>
        <v>9</v>
      </c>
      <c r="AA37" s="98">
        <f ca="1">VLOOKUP($E37,INDIRECT(VLOOKUP('Sector Charts'!$H$1,'Sector Charts'!$A$159:$B$175,2,FALSE) &amp; "1"),MATCH(AA$5,$Y$5:$AG$5,0),FALSE)</f>
        <v>4955.0460052490234</v>
      </c>
      <c r="AB37" s="98">
        <f ca="1">VLOOKUP($E37,INDIRECT(VLOOKUP('Sector Charts'!$H$1,'Sector Charts'!$A$159:$B$175,2,FALSE) &amp; "1"),MATCH(AB$5,$Y$5:$AG$5,0),FALSE)</f>
        <v>6032.3299713134766</v>
      </c>
      <c r="AC37" s="98">
        <f ca="1">VLOOKUP($E37,INDIRECT(VLOOKUP('Sector Charts'!$H$1,'Sector Charts'!$A$159:$B$175,2,FALSE) &amp; "1"),MATCH(AC$5,$Y$5:$AG$5,0),FALSE)</f>
        <v>891.36699295043945</v>
      </c>
      <c r="AD37" s="99">
        <f ca="1">IF(OR(VLOOKUP($E37,INDIRECT(VLOOKUP('Sector Charts'!$H$1,'Sector Charts'!$A$159:$B$175,2,FALSE) &amp; "1"),MATCH(AD$5,$Y$5:$AI$5,0),FALSE)&gt;AD$1,VLOOKUP($E37,INDIRECT(VLOOKUP('Sector Charts'!$H$1,'Sector Charts'!$A$159:$B$175,2,FALSE) &amp; "1"),MATCH(AD$5,$Y$5:$AI$5,0),FALSE)&lt;AD$2),NA(),VLOOKUP($E37,INDIRECT(VLOOKUP('Sector Charts'!$H$1,'Sector Charts'!$A$159:$B$175,2,FALSE) &amp; "1"),MATCH(AD$5,$Y$5:$AI$5,0),FALSE))</f>
        <v>0.82141494726126763</v>
      </c>
      <c r="AE37" s="99">
        <f ca="1">IF(OR(VLOOKUP($E37,INDIRECT(VLOOKUP('Sector Charts'!$H$1,'Sector Charts'!$A$159:$B$175,2,FALSE) &amp; "1"),MATCH(AE$5,$Y$5:$AI$5,0),FALSE)&gt;AE$1,VLOOKUP($E37,INDIRECT(VLOOKUP('Sector Charts'!$H$1,'Sector Charts'!$A$159:$B$175,2,FALSE) &amp; "1"),MATCH(AE$5,$Y$5:$AI$5,0),FALSE)&lt;AE$2),NA(),VLOOKUP($E37,INDIRECT(VLOOKUP('Sector Charts'!$H$1,'Sector Charts'!$A$159:$B$175,2,FALSE) &amp; "1"),MATCH(AE$5,$Y$5:$AI$5,0),FALSE))</f>
        <v>6.7675043153060503</v>
      </c>
      <c r="AF37" s="98">
        <f ca="1">VLOOKUP($E37,INDIRECT(VLOOKUP('Sector Charts'!$H$1,'Sector Charts'!$A$159:$B$175,2,FALSE) &amp; "1"),MATCH(AF$5,$Y$5:$AG$5,0),FALSE)</f>
        <v>331.67900590211195</v>
      </c>
      <c r="AG37" s="98">
        <f ca="1">IF(VLOOKUP($E37,INDIRECT(VLOOKUP('Sector Charts'!$H$1,'Sector Charts'!$A$159:$B$175,2,FALSE) &amp; "1"),MATCH(AG$5,$Y$5:$AI$5,0),FALSE)="",NA(),VLOOKUP($E37,INDIRECT(VLOOKUP('Sector Charts'!$H$1,'Sector Charts'!$A$159:$B$175,2,FALSE) &amp; "1"),MATCH(AG$5,$Y$5:$AG$5,0),FALSE))</f>
        <v>403.78983485506836</v>
      </c>
      <c r="AH37" s="99" t="e">
        <f ca="1">IF(OR(VLOOKUP($E37,INDIRECT(VLOOKUP('Sector Charts'!$H$1,'Sector Charts'!$A$159:$B$175,2,FALSE) &amp; "1"),MATCH(AH$5,$Y$5:$AI$5,0),FALSE)&gt;AH$1,VLOOKUP($E37,INDIRECT(VLOOKUP('Sector Charts'!$H$1,'Sector Charts'!$A$159:$B$175,2,FALSE) &amp; "1"),MATCH(AH$5,$Y$5:$AI$5,0),FALSE)&lt;AH$2,VLOOKUP($E37,INDIRECT(VLOOKUP('Sector Charts'!$H$1,'Sector Charts'!$A$159:$B$175,2,FALSE) &amp; "1"),MATCH(AH$5,$Y$5:$AI$5,0),FALSE)=""),NA(),VLOOKUP($E37,INDIRECT(VLOOKUP('Sector Charts'!$H$1,'Sector Charts'!$A$159:$B$175,2,FALSE) &amp; "1"),MATCH(AH$5,$Y$5:$AI$5,0),FALSE))</f>
        <v>#N/A</v>
      </c>
      <c r="AI37" s="99" t="e">
        <f ca="1">IF(OR(VLOOKUP($E37,INDIRECT(VLOOKUP('Sector Charts'!$H$1,'Sector Charts'!$A$159:$B$175,2,FALSE) &amp; "1"),MATCH(AI$5,$Y$5:$AI$5,0),FALSE)&gt;AI$1,VLOOKUP($E37,INDIRECT(VLOOKUP('Sector Charts'!$H$1,'Sector Charts'!$A$159:$B$175,2,FALSE) &amp; "1"),MATCH(AI$5,$Y$5:$AI$5,0),FALSE)&lt;AI$2,VLOOKUP($E37,INDIRECT(VLOOKUP('Sector Charts'!$H$1,'Sector Charts'!$A$159:$B$175,2,FALSE) &amp; "1"),MATCH(AI$5,$Y$5:$AI$5,0),FALSE)=""),NA(),VLOOKUP($E37,INDIRECT(VLOOKUP('Sector Charts'!$H$1,'Sector Charts'!$A$159:$B$175,2,FALSE) &amp; "1"),MATCH(AI$5,$Y$5:$AI$5,0),FALSE))</f>
        <v>#N/A</v>
      </c>
      <c r="AJ37" s="101"/>
      <c r="AK37" s="102">
        <v>273</v>
      </c>
      <c r="AL37" s="103">
        <v>8.0777334663672651</v>
      </c>
      <c r="AM37" s="103">
        <v>0.34591172070266296</v>
      </c>
      <c r="AN37" s="103">
        <v>7.8597309247437241</v>
      </c>
      <c r="AO37" s="103">
        <v>8.5695672205224671</v>
      </c>
      <c r="AP37" s="103"/>
      <c r="AQ37" s="104"/>
      <c r="AR37" s="103">
        <v>21.901347177720897</v>
      </c>
      <c r="AS37" s="103"/>
      <c r="AT37" s="103">
        <v>7.5966082841787328</v>
      </c>
      <c r="AU37" s="103">
        <v>0.23183577369876307</v>
      </c>
      <c r="AV37" s="103">
        <v>3.1366975441978306</v>
      </c>
      <c r="AW37" s="103">
        <v>2.3304722805447708</v>
      </c>
      <c r="AY37" s="14">
        <v>38717</v>
      </c>
      <c r="AZ37" s="2">
        <v>229</v>
      </c>
      <c r="BA37" s="2">
        <v>334531.93894958496</v>
      </c>
      <c r="BB37" s="2">
        <v>36304.085340791382</v>
      </c>
      <c r="BC37" s="2">
        <v>54807.281750842929</v>
      </c>
      <c r="BD37" s="12">
        <f t="shared" si="8"/>
        <v>16.383273275172257</v>
      </c>
      <c r="BE37" s="12">
        <f t="shared" si="9"/>
        <v>150.96725681520283</v>
      </c>
      <c r="BF37" s="12">
        <f t="shared" si="10"/>
        <v>10.852203067600826</v>
      </c>
      <c r="BH37" s="22">
        <v>38717</v>
      </c>
      <c r="BI37">
        <v>229</v>
      </c>
      <c r="BJ37" s="12">
        <v>2.2090963970212041</v>
      </c>
      <c r="BL37" s="22">
        <v>39355</v>
      </c>
      <c r="BM37">
        <v>216</v>
      </c>
      <c r="BN37" s="2">
        <v>167412.82157897949</v>
      </c>
      <c r="BO37" s="2">
        <v>100011.45650649071</v>
      </c>
      <c r="BP37" s="2">
        <v>53690.68109224923</v>
      </c>
      <c r="BQ37" s="2">
        <v>392386.35832691193</v>
      </c>
      <c r="BR37" s="12">
        <f t="shared" ref="BR37" si="54">BO37/BN37*100</f>
        <v>59.739424712645928</v>
      </c>
      <c r="BS37" s="12">
        <f t="shared" ref="BS37" si="55">BO37/BQ37*100</f>
        <v>25.488005478306508</v>
      </c>
      <c r="BT37" s="12">
        <f t="shared" ref="BT37" si="56">BP37/BQ37*100</f>
        <v>13.683116131044876</v>
      </c>
      <c r="BV37" s="22">
        <v>38717</v>
      </c>
      <c r="BW37">
        <v>272</v>
      </c>
      <c r="BX37" s="2">
        <v>382964.48742675781</v>
      </c>
      <c r="BY37" s="2">
        <v>28910.366561889648</v>
      </c>
      <c r="BZ37" s="12">
        <f t="shared" si="4"/>
        <v>7.5490985485746318</v>
      </c>
      <c r="CB37" s="22">
        <v>38717</v>
      </c>
      <c r="CC37">
        <v>275</v>
      </c>
      <c r="CD37" s="2">
        <v>-53165.933188676834</v>
      </c>
      <c r="CE37" s="2">
        <v>868059.61499023438</v>
      </c>
      <c r="CF37" s="2">
        <v>103969.76006084681</v>
      </c>
      <c r="CG37" s="12">
        <f t="shared" si="5"/>
        <v>6.1246868614288603</v>
      </c>
      <c r="CH37" s="12">
        <f t="shared" si="6"/>
        <v>51.135958337849615</v>
      </c>
      <c r="CJ37" s="22">
        <v>38717</v>
      </c>
      <c r="CK37">
        <v>275</v>
      </c>
      <c r="CL37" s="12">
        <v>25.33956018363024</v>
      </c>
      <c r="CN37" s="22">
        <v>38717</v>
      </c>
      <c r="CO37">
        <v>244</v>
      </c>
      <c r="CP37" s="2">
        <v>-34535.236276388168</v>
      </c>
      <c r="CQ37" s="2">
        <v>798130.48609924316</v>
      </c>
      <c r="CR37" s="2">
        <v>86912.211940348148</v>
      </c>
      <c r="CS37" s="12">
        <f t="shared" si="42"/>
        <v>4.3270163059645244</v>
      </c>
      <c r="CT37" s="12">
        <f t="shared" si="43"/>
        <v>39.7357695833254</v>
      </c>
      <c r="CV37" s="22">
        <v>38717</v>
      </c>
      <c r="CW37">
        <v>244</v>
      </c>
      <c r="CX37" s="12">
        <v>15.969140200469067</v>
      </c>
      <c r="CZ37" s="11">
        <f ca="1">VLOOKUP($CB37,INDIRECT(VLOOKUP('Sector Charts'!$H$1,'Sector Charts'!$A$159:$B$175,2,FALSE) &amp; "3"),MATCH(CZ$5,$CZ$5:$DF$5,0),FALSE)</f>
        <v>38717</v>
      </c>
      <c r="DA37" s="2">
        <f ca="1">VLOOKUP($CB37,INDIRECT(VLOOKUP('Sector Charts'!$H$1,'Sector Charts'!$A$159:$B$175,2,FALSE) &amp; "3"),MATCH(DA$5,$CZ$5:$DF$5,0),FALSE)</f>
        <v>7</v>
      </c>
      <c r="DB37" s="2">
        <f ca="1">VLOOKUP($CB37,INDIRECT(VLOOKUP('Sector Charts'!$H$1,'Sector Charts'!$A$159:$B$175,2,FALSE) &amp; "3"),MATCH(DB$5,$CZ$5:$DF$5,0),FALSE)</f>
        <v>-1593.6710028648376</v>
      </c>
      <c r="DC37" s="2">
        <f ca="1">VLOOKUP($CB37,INDIRECT(VLOOKUP('Sector Charts'!$H$1,'Sector Charts'!$A$159:$B$175,2,FALSE) &amp; "3"),MATCH(DC$5,$CZ$5:$DF$5,0),FALSE)</f>
        <v>41205.323944091797</v>
      </c>
      <c r="DD37" s="2">
        <f ca="1">VLOOKUP($CB37,INDIRECT(VLOOKUP('Sector Charts'!$H$1,'Sector Charts'!$A$159:$B$175,2,FALSE) &amp; "3"),MATCH(DD$5,$CZ$5:$DF$5,0),FALSE)</f>
        <v>3121.3299713134766</v>
      </c>
      <c r="DE37" s="12">
        <f ca="1">IF(OR(VLOOKUP($CB37,INDIRECT(VLOOKUP('Sector Charts'!$H$1,'Sector Charts'!$A$159:$B$175,2,FALSE) &amp; "3"),MATCH(DE$5,$CZ$5:$DF$5,0),FALSE)&gt;DE$1,VLOOKUP($CB37,INDIRECT(VLOOKUP('Sector Charts'!$H$1,'Sector Charts'!$A$159:$B$175,2,FALSE) &amp; "3"),MATCH(DE$5,$CZ$5:$DF$5,0),FALSE)&lt;DE$2),NA(),VLOOKUP($CB37,INDIRECT(VLOOKUP('Sector Charts'!$H$1,'Sector Charts'!$A$159:$B$175,2,FALSE) &amp; "3"),MATCH(DE$5,$CZ$5:$DF$5,0),FALSE))</f>
        <v>3.8676337189513714</v>
      </c>
      <c r="DF37" s="12">
        <f ca="1">IF(OR(VLOOKUP($CB37,INDIRECT(VLOOKUP('Sector Charts'!$H$1,'Sector Charts'!$A$159:$B$175,2,FALSE) &amp; "3"),MATCH(DF$5,$CZ$5:$DF$5,0),FALSE)&gt;DF$1,VLOOKUP($CB37,INDIRECT(VLOOKUP('Sector Charts'!$H$1,'Sector Charts'!$A$159:$B$175,2,FALSE) &amp; "3"),MATCH(DF$5,$CZ$5:$DF$5,0),FALSE)&lt;DF$2),NA(),VLOOKUP($CB37,INDIRECT(VLOOKUP('Sector Charts'!$H$1,'Sector Charts'!$A$159:$B$175,2,FALSE) &amp; "3"),MATCH(DF$5,$CZ$5:$DF$5,0),FALSE))</f>
        <v>51.057434411338775</v>
      </c>
      <c r="DH37" s="11">
        <f ca="1">VLOOKUP($CB37,INDIRECT(VLOOKUP('Sector Charts'!$H$1,'Sector Charts'!$A$159:$B$175,2,FALSE) &amp; "3"),MATCH(DH$5,$CZ$5:$DF$5,0),FALSE)</f>
        <v>38717</v>
      </c>
      <c r="DI37" s="2">
        <f ca="1">VLOOKUP($CB37,INDIRECT(VLOOKUP('Sector Charts'!$H$1,'Sector Charts'!$A$159:$B$175,2,FALSE) &amp; "3"),9,FALSE)</f>
        <v>7</v>
      </c>
      <c r="DJ37" s="12">
        <f ca="1">IF(OR(VLOOKUP($CB37,INDIRECT(VLOOKUP('Sector Charts'!$H$1,'Sector Charts'!$A$159:$B$175,2,FALSE) &amp; "3"),10,FALSE)&gt;DJ$1,VLOOKUP($CB37,INDIRECT(VLOOKUP('Sector Charts'!$H$1,'Sector Charts'!$A$159:$B$175,2,FALSE) &amp; "3"),10,FALSE)&lt;DJ$2),NA(),VLOOKUP($CB37,INDIRECT(VLOOKUP('Sector Charts'!$H$1,'Sector Charts'!$A$159:$B$175,2,FALSE) &amp; "3"),10,FALSE))</f>
        <v>11.810826316292511</v>
      </c>
      <c r="DM37" s="22">
        <v>38717</v>
      </c>
      <c r="DN37">
        <v>272</v>
      </c>
      <c r="DO37" s="12">
        <v>0.82060990016312729</v>
      </c>
      <c r="DP37" s="12">
        <v>23.486209339538156</v>
      </c>
      <c r="DR37" s="22">
        <v>38717</v>
      </c>
      <c r="DS37" s="102">
        <v>241</v>
      </c>
      <c r="DT37" s="103">
        <v>8.7006813931897362</v>
      </c>
      <c r="DU37" s="103">
        <v>-0.26293705583100291</v>
      </c>
      <c r="DV37" s="103">
        <v>7.00610663439869</v>
      </c>
      <c r="DW37" s="103">
        <v>7.1167828984670223</v>
      </c>
      <c r="DX37" s="83" t="e">
        <f>VLOOKUP(DR37,'EquityMetrics ADJ'!$DU$5:$DX$31,3,0)</f>
        <v>#N/A</v>
      </c>
      <c r="DY37" s="83"/>
      <c r="DZ37" s="22">
        <v>38717</v>
      </c>
      <c r="EA37" s="85">
        <v>200</v>
      </c>
      <c r="EB37" s="83">
        <v>9.410356265804154</v>
      </c>
      <c r="EC37" s="83">
        <v>0.55629632088711745</v>
      </c>
      <c r="ED37" s="83">
        <v>6.2352654361610194</v>
      </c>
      <c r="EE37" s="83">
        <v>6.002421064612351</v>
      </c>
      <c r="EF37" s="53" t="e">
        <f>VLOOKUP($DZ37,'EquityMetrics ADJ'!$EH$4:$EK$31,3,0)</f>
        <v>#N/A</v>
      </c>
      <c r="EH37" s="22">
        <v>38717</v>
      </c>
      <c r="EI37" s="102">
        <v>33</v>
      </c>
      <c r="EJ37" s="103">
        <v>5.1420819223303882</v>
      </c>
      <c r="EK37" s="103">
        <v>4.1424524555707887</v>
      </c>
      <c r="EL37" s="103">
        <v>17.023454936217174</v>
      </c>
      <c r="EM37" s="103">
        <v>24.106988717890275</v>
      </c>
      <c r="EO37" s="11">
        <v>38717</v>
      </c>
      <c r="EP37" s="2">
        <v>288</v>
      </c>
      <c r="EQ37" s="2">
        <v>351306.55622386932</v>
      </c>
      <c r="ER37" s="2">
        <v>115694.4723353982</v>
      </c>
      <c r="ES37" s="2">
        <v>32358.36035823822</v>
      </c>
      <c r="ET37" s="12">
        <v>3.0365025150504326</v>
      </c>
      <c r="EU37" s="12">
        <v>3.5754120744855098</v>
      </c>
      <c r="EV37" s="12" t="e">
        <f>VLOOKUP($EO37,'EquityMetrics ADJ'!$X$5:$AD$27,6,0)</f>
        <v>#N/A</v>
      </c>
      <c r="EW37" s="12" t="e">
        <f>VLOOKUP($EO37,'EquityMetrics ADJ'!$X$5:$AD$27,7,0)</f>
        <v>#N/A</v>
      </c>
      <c r="EY37" s="11">
        <v>38717</v>
      </c>
      <c r="EZ37" s="2">
        <v>41</v>
      </c>
      <c r="FA37" s="2">
        <v>48453.529151916504</v>
      </c>
      <c r="FB37" s="2">
        <v>19077.459146499634</v>
      </c>
      <c r="FC37" s="2">
        <v>3733.0714011192322</v>
      </c>
      <c r="FD37" s="12">
        <v>2.5398313674704864</v>
      </c>
      <c r="FE37" s="12">
        <v>5.1103922471935359</v>
      </c>
      <c r="FF37" s="12"/>
      <c r="FG37" s="11">
        <v>38717</v>
      </c>
      <c r="FH37" s="2">
        <v>244</v>
      </c>
      <c r="FI37" s="2">
        <v>314679.00330638885</v>
      </c>
      <c r="FJ37" s="2">
        <v>95902.888171672821</v>
      </c>
      <c r="FK37" s="2">
        <v>28445.253342628479</v>
      </c>
      <c r="FL37" s="12">
        <v>3.2812255116143283</v>
      </c>
      <c r="FM37" s="12">
        <v>3.3714900344357743</v>
      </c>
      <c r="FN37" s="12"/>
      <c r="FO37" s="11">
        <v>38717</v>
      </c>
      <c r="FP37" s="2">
        <v>85</v>
      </c>
      <c r="FQ37" s="2">
        <v>85081.082069396973</v>
      </c>
      <c r="FR37" s="2">
        <v>38869.04331022501</v>
      </c>
      <c r="FS37" s="2">
        <v>7646.1784167289734</v>
      </c>
      <c r="FT37" s="12">
        <v>2.1889162897666505</v>
      </c>
      <c r="FU37" s="12">
        <v>5.0834601537918527</v>
      </c>
      <c r="FW37" s="22">
        <v>38717</v>
      </c>
      <c r="FX37">
        <v>185</v>
      </c>
      <c r="FY37" s="2">
        <v>195857.8493680954</v>
      </c>
      <c r="FZ37" s="2">
        <v>674977.97367095947</v>
      </c>
      <c r="GA37" s="10">
        <v>0.29016924552796275</v>
      </c>
      <c r="GC37" s="22">
        <v>38717</v>
      </c>
      <c r="GD37">
        <v>184</v>
      </c>
      <c r="GE37" s="2">
        <v>674536.99158477783</v>
      </c>
      <c r="GF37" s="2">
        <v>77416.496618270874</v>
      </c>
      <c r="GG37" s="10">
        <v>8.7130911504665285</v>
      </c>
      <c r="GI37" s="22">
        <v>38717</v>
      </c>
      <c r="GJ37">
        <v>244</v>
      </c>
      <c r="GK37" s="2">
        <v>314679.00330638885</v>
      </c>
      <c r="GL37" s="2">
        <v>95902.888171672821</v>
      </c>
      <c r="GM37" s="2">
        <v>28445.253342628479</v>
      </c>
      <c r="GN37" s="12">
        <v>3.2812255116143283</v>
      </c>
      <c r="GO37" s="12">
        <v>3.3714900344357743</v>
      </c>
      <c r="GP37" s="12" t="e">
        <f>VLOOKUP($GI37,'EquityMetrics ADJ'!$AF$4:$AK$28,6,0)</f>
        <v>#N/A</v>
      </c>
      <c r="GQ37" s="12" t="e">
        <f>VLOOKUP($GI37,'EquityMetrics ADJ'!$AF$4:$AL$28,7,0)</f>
        <v>#N/A</v>
      </c>
      <c r="GS37" s="22">
        <v>42094</v>
      </c>
      <c r="GT37">
        <v>492</v>
      </c>
      <c r="GU37" s="2">
        <v>-14736.39707660675</v>
      </c>
      <c r="GW37" s="22">
        <v>42094</v>
      </c>
      <c r="GX37">
        <v>490</v>
      </c>
      <c r="GY37" s="2">
        <v>-14004.377051830292</v>
      </c>
      <c r="GZ37" s="2">
        <v>-45900.731474645436</v>
      </c>
      <c r="HA37" s="13">
        <f t="shared" si="11"/>
        <v>31896.354422815144</v>
      </c>
      <c r="HB37" s="13">
        <f t="shared" ref="HB37:HC37" si="57">SUM(GZ34:GZ37)</f>
        <v>-204606.9645357132</v>
      </c>
      <c r="HC37" s="13">
        <f t="shared" si="57"/>
        <v>197163.62210261822</v>
      </c>
      <c r="HD37" s="212">
        <f t="shared" si="16"/>
        <v>1.0377521083946253</v>
      </c>
      <c r="HF37" s="22">
        <v>38442</v>
      </c>
      <c r="HG37">
        <v>316</v>
      </c>
      <c r="HH37" s="2">
        <v>470041.54957056046</v>
      </c>
      <c r="HI37" s="2">
        <v>1091375.1829986572</v>
      </c>
      <c r="HJ37" s="213">
        <v>0.43068740877823203</v>
      </c>
      <c r="HL37" s="22">
        <v>38717</v>
      </c>
      <c r="HM37">
        <v>33</v>
      </c>
      <c r="HN37" s="2">
        <v>50802.989608764648</v>
      </c>
      <c r="HO37" s="2">
        <v>139659.81161499023</v>
      </c>
      <c r="HP37" s="10">
        <v>0.36376240968172524</v>
      </c>
      <c r="HR37" s="22">
        <v>38442</v>
      </c>
      <c r="HS37">
        <v>286</v>
      </c>
      <c r="HT37" s="2">
        <v>427104.34069299698</v>
      </c>
      <c r="HU37" s="2">
        <v>983817.65766906738</v>
      </c>
      <c r="HV37" s="10">
        <v>0.4341295740766879</v>
      </c>
    </row>
    <row r="38" spans="1:230">
      <c r="A38" t="s">
        <v>24</v>
      </c>
      <c r="B38">
        <v>17</v>
      </c>
      <c r="C38" s="12">
        <v>3.8179744691131932</v>
      </c>
      <c r="D38" s="166">
        <v>328</v>
      </c>
      <c r="E38" s="11">
        <v>38807</v>
      </c>
      <c r="F38" s="2">
        <v>327</v>
      </c>
      <c r="G38" s="2">
        <v>378929.10048294067</v>
      </c>
      <c r="H38" s="2">
        <v>127334.84020614624</v>
      </c>
      <c r="I38" s="2">
        <v>32750.499331235886</v>
      </c>
      <c r="J38" s="12">
        <v>2.9758477716662686</v>
      </c>
      <c r="K38" s="12">
        <v>3.888027444048777</v>
      </c>
      <c r="L38" s="96">
        <v>2.9758477716662686</v>
      </c>
      <c r="M38" s="12">
        <v>3.888027444048777</v>
      </c>
      <c r="P38" s="12">
        <f t="shared" si="7"/>
        <v>2.9758477716662686</v>
      </c>
      <c r="Q38" s="12">
        <f t="shared" si="7"/>
        <v>3.888027444048777</v>
      </c>
      <c r="U38" s="14">
        <v>38807</v>
      </c>
      <c r="V38" s="2">
        <v>242.50198878562392</v>
      </c>
      <c r="W38" s="2">
        <f t="shared" si="0"/>
        <v>81.49005170712735</v>
      </c>
      <c r="Y38" s="11">
        <f ca="1">VLOOKUP($E38,INDIRECT(VLOOKUP('Sector Charts'!$H$1,'Sector Charts'!$A$159:$B$175,2,FALSE) &amp; "1"),MATCH(Y$5,$Y$5:$AG$5,0),FALSE)</f>
        <v>38807</v>
      </c>
      <c r="Z38" s="2">
        <f ca="1">VLOOKUP($E38,INDIRECT(VLOOKUP('Sector Charts'!$H$1,'Sector Charts'!$A$159:$B$175,2,FALSE) &amp; "1"),MATCH(Z$5,$Y$5:$AG$5,0),FALSE)</f>
        <v>10</v>
      </c>
      <c r="AA38" s="2">
        <f ca="1">VLOOKUP($E38,INDIRECT(VLOOKUP('Sector Charts'!$H$1,'Sector Charts'!$A$159:$B$175,2,FALSE) &amp; "1"),MATCH(AA$5,$Y$5:$AG$5,0),FALSE)</f>
        <v>5910.9071044921875</v>
      </c>
      <c r="AB38" s="2">
        <f ca="1">VLOOKUP($E38,INDIRECT(VLOOKUP('Sector Charts'!$H$1,'Sector Charts'!$A$159:$B$175,2,FALSE) &amp; "1"),MATCH(AB$5,$Y$5:$AG$5,0),FALSE)</f>
        <v>7107.8200187683105</v>
      </c>
      <c r="AC38" s="2">
        <f ca="1">VLOOKUP($E38,INDIRECT(VLOOKUP('Sector Charts'!$H$1,'Sector Charts'!$A$159:$B$175,2,FALSE) &amp; "1"),MATCH(AC$5,$Y$5:$AG$5,0),FALSE)</f>
        <v>1020.4479942321777</v>
      </c>
      <c r="AD38" s="12">
        <f ca="1">IF(OR(VLOOKUP($E38,INDIRECT(VLOOKUP('Sector Charts'!$H$1,'Sector Charts'!$A$159:$B$175,2,FALSE) &amp; "1"),MATCH(AD$5,$Y$5:$AI$5,0),FALSE)&gt;AD$1,VLOOKUP($E38,INDIRECT(VLOOKUP('Sector Charts'!$H$1,'Sector Charts'!$A$159:$B$175,2,FALSE) &amp; "1"),MATCH(AD$5,$Y$5:$AI$5,0),FALSE)&lt;AD$2),NA(),VLOOKUP($E38,INDIRECT(VLOOKUP('Sector Charts'!$H$1,'Sector Charts'!$A$159:$B$175,2,FALSE) &amp; "1"),MATCH(AD$5,$Y$5:$AI$5,0),FALSE))</f>
        <v>0.83160618711283407</v>
      </c>
      <c r="AE38" s="12">
        <f ca="1">IF(OR(VLOOKUP($E38,INDIRECT(VLOOKUP('Sector Charts'!$H$1,'Sector Charts'!$A$159:$B$175,2,FALSE) &amp; "1"),MATCH(AE$5,$Y$5:$AI$5,0),FALSE)&gt;AE$1,VLOOKUP($E38,INDIRECT(VLOOKUP('Sector Charts'!$H$1,'Sector Charts'!$A$159:$B$175,2,FALSE) &amp; "1"),MATCH(AE$5,$Y$5:$AI$5,0),FALSE)&lt;AE$2),NA(),VLOOKUP($E38,INDIRECT(VLOOKUP('Sector Charts'!$H$1,'Sector Charts'!$A$159:$B$175,2,FALSE) &amp; "1"),MATCH(AE$5,$Y$5:$AI$5,0),FALSE))</f>
        <v>6.9653917288714879</v>
      </c>
      <c r="AF38" s="2">
        <f ca="1">VLOOKUP($E38,INDIRECT(VLOOKUP('Sector Charts'!$H$1,'Sector Charts'!$A$159:$B$175,2,FALSE) &amp; "1"),MATCH(AF$5,$Y$5:$AG$5,0),FALSE)</f>
        <v>268.72777301844621</v>
      </c>
      <c r="AG38" s="2">
        <f ca="1">IF(VLOOKUP($E38,INDIRECT(VLOOKUP('Sector Charts'!$H$1,'Sector Charts'!$A$159:$B$175,2,FALSE) &amp; "1"),MATCH(AG$5,$Y$5:$AI$5,0),FALSE)="",NA(),VLOOKUP($E38,INDIRECT(VLOOKUP('Sector Charts'!$H$1,'Sector Charts'!$A$159:$B$175,2,FALSE) &amp; "1"),MATCH(AG$5,$Y$5:$AG$5,0),FALSE))</f>
        <v>323.14306601230788</v>
      </c>
      <c r="AH38" s="12" t="e">
        <f ca="1">IF(OR(VLOOKUP($E38,INDIRECT(VLOOKUP('Sector Charts'!$H$1,'Sector Charts'!$A$159:$B$175,2,FALSE) &amp; "1"),MATCH(AH$5,$Y$5:$AI$5,0),FALSE)&gt;AH$1,VLOOKUP($E38,INDIRECT(VLOOKUP('Sector Charts'!$H$1,'Sector Charts'!$A$159:$B$175,2,FALSE) &amp; "1"),MATCH(AH$5,$Y$5:$AI$5,0),FALSE)&lt;AH$2,VLOOKUP($E38,INDIRECT(VLOOKUP('Sector Charts'!$H$1,'Sector Charts'!$A$159:$B$175,2,FALSE) &amp; "1"),MATCH(AH$5,$Y$5:$AI$5,0),FALSE)=""),NA(),VLOOKUP($E38,INDIRECT(VLOOKUP('Sector Charts'!$H$1,'Sector Charts'!$A$159:$B$175,2,FALSE) &amp; "1"),MATCH(AH$5,$Y$5:$AI$5,0),FALSE))</f>
        <v>#N/A</v>
      </c>
      <c r="AI38" s="12" t="e">
        <f ca="1">IF(OR(VLOOKUP($E38,INDIRECT(VLOOKUP('Sector Charts'!$H$1,'Sector Charts'!$A$159:$B$175,2,FALSE) &amp; "1"),MATCH(AI$5,$Y$5:$AI$5,0),FALSE)&gt;AI$1,VLOOKUP($E38,INDIRECT(VLOOKUP('Sector Charts'!$H$1,'Sector Charts'!$A$159:$B$175,2,FALSE) &amp; "1"),MATCH(AI$5,$Y$5:$AI$5,0),FALSE)&lt;AI$2,VLOOKUP($E38,INDIRECT(VLOOKUP('Sector Charts'!$H$1,'Sector Charts'!$A$159:$B$175,2,FALSE) &amp; "1"),MATCH(AI$5,$Y$5:$AI$5,0),FALSE)=""),NA(),VLOOKUP($E38,INDIRECT(VLOOKUP('Sector Charts'!$H$1,'Sector Charts'!$A$159:$B$175,2,FALSE) &amp; "1"),MATCH(AI$5,$Y$5:$AI$5,0),FALSE))</f>
        <v>#N/A</v>
      </c>
      <c r="AK38" s="82">
        <v>277</v>
      </c>
      <c r="AL38" s="83">
        <v>11.8156543924131</v>
      </c>
      <c r="AM38" s="83">
        <v>5.1556483608503845</v>
      </c>
      <c r="AN38" s="83">
        <v>7.5594087985783931</v>
      </c>
      <c r="AO38" s="83">
        <v>7.1818629922283828</v>
      </c>
      <c r="AP38" s="83"/>
      <c r="AQ38" s="48"/>
      <c r="AR38" s="83">
        <v>23.008301878959013</v>
      </c>
      <c r="AS38" s="83"/>
      <c r="AT38" s="83">
        <v>8.9815957087621747</v>
      </c>
      <c r="AU38" s="83">
        <v>4.1922147792370801</v>
      </c>
      <c r="AV38" s="83">
        <v>-0.70384462443161544</v>
      </c>
      <c r="AW38" s="83">
        <v>-1.8098889387307637</v>
      </c>
      <c r="AY38" s="14">
        <v>38807</v>
      </c>
      <c r="AZ38" s="2">
        <v>232</v>
      </c>
      <c r="BA38" s="2">
        <v>353830.29751586914</v>
      </c>
      <c r="BB38" s="2">
        <v>31186.813136340119</v>
      </c>
      <c r="BC38" s="2">
        <v>50627.166003525257</v>
      </c>
      <c r="BD38" s="12">
        <f t="shared" si="8"/>
        <v>14.308318524152005</v>
      </c>
      <c r="BE38" s="12">
        <f t="shared" si="9"/>
        <v>162.33516961863751</v>
      </c>
      <c r="BF38" s="12">
        <f t="shared" si="10"/>
        <v>8.8140595520770528</v>
      </c>
      <c r="BH38" s="22">
        <v>38807</v>
      </c>
      <c r="BI38">
        <v>232</v>
      </c>
      <c r="BJ38" s="12">
        <v>-3.4105402523581296</v>
      </c>
      <c r="BL38" s="22">
        <v>39447</v>
      </c>
      <c r="BM38">
        <v>201</v>
      </c>
      <c r="BN38" s="2">
        <v>170976.41305541992</v>
      </c>
      <c r="BO38" s="2">
        <v>97595.765130519867</v>
      </c>
      <c r="BP38" s="2">
        <v>59018.965106718242</v>
      </c>
      <c r="BQ38" s="2">
        <v>372131.95791302528</v>
      </c>
      <c r="BR38" s="12">
        <f t="shared" ref="BR38" si="58">BO38/BN38*100</f>
        <v>57.081420405565176</v>
      </c>
      <c r="BS38" s="12">
        <f t="shared" ref="BS38" si="59">BO38/BQ38*100</f>
        <v>26.226117659405634</v>
      </c>
      <c r="BT38" s="12">
        <f t="shared" ref="BT38" si="60">BP38/BQ38*100</f>
        <v>15.859687364048469</v>
      </c>
      <c r="BV38" s="22">
        <v>38807</v>
      </c>
      <c r="BW38">
        <v>276</v>
      </c>
      <c r="BX38" s="2">
        <v>394999.02272796631</v>
      </c>
      <c r="BY38" s="2">
        <v>29163.772730112076</v>
      </c>
      <c r="BZ38" s="12">
        <f t="shared" si="4"/>
        <v>7.3832518695108291</v>
      </c>
      <c r="CB38" s="22">
        <v>38807</v>
      </c>
      <c r="CC38">
        <v>272</v>
      </c>
      <c r="CD38" s="2">
        <v>-56112.430502176285</v>
      </c>
      <c r="CE38" s="2">
        <v>836525.71508026123</v>
      </c>
      <c r="CF38" s="2">
        <v>102783.20872688293</v>
      </c>
      <c r="CG38" s="12">
        <f t="shared" si="5"/>
        <v>6.707795049288177</v>
      </c>
      <c r="CH38" s="12">
        <f t="shared" si="6"/>
        <v>54.592993541658217</v>
      </c>
      <c r="CJ38" s="22">
        <v>38807</v>
      </c>
      <c r="CK38">
        <v>272</v>
      </c>
      <c r="CL38" s="12">
        <v>26.019279169406538</v>
      </c>
      <c r="CN38" s="22">
        <v>38807</v>
      </c>
      <c r="CO38">
        <v>240</v>
      </c>
      <c r="CP38" s="2">
        <v>-35241.807345628738</v>
      </c>
      <c r="CQ38" s="2">
        <v>763646.28649139404</v>
      </c>
      <c r="CR38" s="2">
        <v>84812.293165206909</v>
      </c>
      <c r="CS38" s="12">
        <f t="shared" si="42"/>
        <v>4.6149386134710024</v>
      </c>
      <c r="CT38" s="12">
        <f t="shared" si="43"/>
        <v>41.552711323322896</v>
      </c>
      <c r="CV38" s="22">
        <v>38807</v>
      </c>
      <c r="CW38">
        <v>240</v>
      </c>
      <c r="CX38" s="12">
        <v>15.409418663615382</v>
      </c>
      <c r="CZ38" s="11">
        <f ca="1">VLOOKUP($CB38,INDIRECT(VLOOKUP('Sector Charts'!$H$1,'Sector Charts'!$A$159:$B$175,2,FALSE) &amp; "3"),MATCH(CZ$5,$CZ$5:$DF$5,0),FALSE)</f>
        <v>38807</v>
      </c>
      <c r="DA38" s="2">
        <f ca="1">VLOOKUP($CB38,INDIRECT(VLOOKUP('Sector Charts'!$H$1,'Sector Charts'!$A$159:$B$175,2,FALSE) &amp; "3"),MATCH(DA$5,$CZ$5:$DF$5,0),FALSE)</f>
        <v>7</v>
      </c>
      <c r="DB38" s="2">
        <f ca="1">VLOOKUP($CB38,INDIRECT(VLOOKUP('Sector Charts'!$H$1,'Sector Charts'!$A$159:$B$175,2,FALSE) &amp; "3"),MATCH(DB$5,$CZ$5:$DF$5,0),FALSE)</f>
        <v>-2984.7449951171875</v>
      </c>
      <c r="DC38" s="2">
        <f ca="1">VLOOKUP($CB38,INDIRECT(VLOOKUP('Sector Charts'!$H$1,'Sector Charts'!$A$159:$B$175,2,FALSE) &amp; "3"),MATCH(DC$5,$CZ$5:$DF$5,0),FALSE)</f>
        <v>48102.537902832031</v>
      </c>
      <c r="DD38" s="2">
        <f ca="1">VLOOKUP($CB38,INDIRECT(VLOOKUP('Sector Charts'!$H$1,'Sector Charts'!$A$159:$B$175,2,FALSE) &amp; "3"),MATCH(DD$5,$CZ$5:$DF$5,0),FALSE)</f>
        <v>4843.1739883422852</v>
      </c>
      <c r="DE38" s="12">
        <f ca="1">IF(OR(VLOOKUP($CB38,INDIRECT(VLOOKUP('Sector Charts'!$H$1,'Sector Charts'!$A$159:$B$175,2,FALSE) &amp; "3"),MATCH(DE$5,$CZ$5:$DF$5,0),FALSE)&gt;DE$1,VLOOKUP($CB38,INDIRECT(VLOOKUP('Sector Charts'!$H$1,'Sector Charts'!$A$159:$B$175,2,FALSE) &amp; "3"),MATCH(DE$5,$CZ$5:$DF$5,0),FALSE)&lt;DE$2),NA(),VLOOKUP($CB38,INDIRECT(VLOOKUP('Sector Charts'!$H$1,'Sector Charts'!$A$159:$B$175,2,FALSE) &amp; "3"),MATCH(DE$5,$CZ$5:$DF$5,0),FALSE))</f>
        <v>6.2049636573155968</v>
      </c>
      <c r="DF38" s="12">
        <f ca="1">IF(OR(VLOOKUP($CB38,INDIRECT(VLOOKUP('Sector Charts'!$H$1,'Sector Charts'!$A$159:$B$175,2,FALSE) &amp; "3"),MATCH(DF$5,$CZ$5:$DF$5,0),FALSE)&gt;DF$1,VLOOKUP($CB38,INDIRECT(VLOOKUP('Sector Charts'!$H$1,'Sector Charts'!$A$159:$B$175,2,FALSE) &amp; "3"),MATCH(DF$5,$CZ$5:$DF$5,0),FALSE)&lt;DF$2),NA(),VLOOKUP($CB38,INDIRECT(VLOOKUP('Sector Charts'!$H$1,'Sector Charts'!$A$159:$B$175,2,FALSE) &amp; "3"),MATCH(DF$5,$CZ$5:$DF$5,0),FALSE))</f>
        <v>61.627870530804572</v>
      </c>
      <c r="DH38" s="11">
        <f ca="1">VLOOKUP($CB38,INDIRECT(VLOOKUP('Sector Charts'!$H$1,'Sector Charts'!$A$159:$B$175,2,FALSE) &amp; "3"),MATCH(DH$5,$CZ$5:$DF$5,0),FALSE)</f>
        <v>38807</v>
      </c>
      <c r="DI38" s="2">
        <f ca="1">VLOOKUP($CB38,INDIRECT(VLOOKUP('Sector Charts'!$H$1,'Sector Charts'!$A$159:$B$175,2,FALSE) &amp; "3"),9,FALSE)</f>
        <v>7</v>
      </c>
      <c r="DJ38" s="12">
        <f ca="1">IF(OR(VLOOKUP($CB38,INDIRECT(VLOOKUP('Sector Charts'!$H$1,'Sector Charts'!$A$159:$B$175,2,FALSE) &amp; "3"),10,FALSE)&gt;DJ$1,VLOOKUP($CB38,INDIRECT(VLOOKUP('Sector Charts'!$H$1,'Sector Charts'!$A$159:$B$175,2,FALSE) &amp; "3"),10,FALSE)&lt;DJ$2),NA(),VLOOKUP($CB38,INDIRECT(VLOOKUP('Sector Charts'!$H$1,'Sector Charts'!$A$159:$B$175,2,FALSE) &amp; "3"),10,FALSE))</f>
        <v>-3.9959136474514767</v>
      </c>
      <c r="DM38" s="22">
        <v>38807</v>
      </c>
      <c r="DN38">
        <v>274</v>
      </c>
      <c r="DO38" s="12">
        <v>0.45479951671250074</v>
      </c>
      <c r="DP38" s="12">
        <v>16.701082280656543</v>
      </c>
      <c r="DR38" s="22">
        <v>38807</v>
      </c>
      <c r="DS38" s="82">
        <v>244</v>
      </c>
      <c r="DT38" s="83">
        <v>7.5466478923963409</v>
      </c>
      <c r="DU38" s="83">
        <v>5.2911595786150567</v>
      </c>
      <c r="DV38" s="83">
        <v>6.3341354355803237</v>
      </c>
      <c r="DW38" s="83">
        <v>6.0610577430474821</v>
      </c>
      <c r="DX38" s="83" t="e">
        <f>VLOOKUP(DR38,'EquityMetrics ADJ'!$DU$5:$DX$31,3,0)</f>
        <v>#N/A</v>
      </c>
      <c r="DY38" s="83"/>
      <c r="DZ38" s="22">
        <v>38807</v>
      </c>
      <c r="EA38" s="85">
        <v>204</v>
      </c>
      <c r="EB38" s="83">
        <v>9.9257320019267681</v>
      </c>
      <c r="EC38" s="83">
        <v>6.8004533027688385</v>
      </c>
      <c r="ED38" s="83">
        <v>6.6020222818214513</v>
      </c>
      <c r="EE38" s="83">
        <v>5.9161475493444193</v>
      </c>
      <c r="EF38" s="53" t="e">
        <f>VLOOKUP($DZ38,'EquityMetrics ADJ'!$EH$4:$EK$31,3,0)</f>
        <v>#N/A</v>
      </c>
      <c r="EH38" s="22">
        <v>38807</v>
      </c>
      <c r="EI38" s="82">
        <v>34</v>
      </c>
      <c r="EJ38" s="83">
        <v>32.631715160145248</v>
      </c>
      <c r="EK38" s="83">
        <v>4.1549188545888738</v>
      </c>
      <c r="EL38" s="83">
        <v>20.465578742503808</v>
      </c>
      <c r="EM38" s="83">
        <v>19.482389465867289</v>
      </c>
      <c r="EO38" s="11">
        <v>38807</v>
      </c>
      <c r="EP38" s="2">
        <v>282</v>
      </c>
      <c r="EQ38" s="2">
        <v>331040.15288925171</v>
      </c>
      <c r="ER38" s="2">
        <v>106703.36562538147</v>
      </c>
      <c r="ES38" s="2">
        <v>28905.41201710701</v>
      </c>
      <c r="ET38" s="12">
        <v>3.1024340324135697</v>
      </c>
      <c r="EU38" s="12">
        <v>3.6914666901212656</v>
      </c>
      <c r="EV38" s="12" t="e">
        <f>VLOOKUP($EO38,'EquityMetrics ADJ'!$X$5:$AD$27,6,0)</f>
        <v>#N/A</v>
      </c>
      <c r="EW38" s="12" t="e">
        <f>VLOOKUP($EO38,'EquityMetrics ADJ'!$X$5:$AD$27,7,0)</f>
        <v>#N/A</v>
      </c>
      <c r="EY38" s="11">
        <v>38807</v>
      </c>
      <c r="EZ38" s="2">
        <v>46</v>
      </c>
      <c r="FA38" s="2">
        <v>48360.480583190918</v>
      </c>
      <c r="FB38" s="2">
        <v>20718.264581680298</v>
      </c>
      <c r="FC38" s="2">
        <v>3887.6183123588562</v>
      </c>
      <c r="FD38" s="12">
        <v>2.334195530351161</v>
      </c>
      <c r="FE38" s="12">
        <v>5.3292949351062342</v>
      </c>
      <c r="FF38" s="12"/>
      <c r="FG38" s="11">
        <v>38807</v>
      </c>
      <c r="FH38" s="2">
        <v>236</v>
      </c>
      <c r="FI38" s="2">
        <v>292286.20146942139</v>
      </c>
      <c r="FJ38" s="2">
        <v>86012.59249830246</v>
      </c>
      <c r="FK38" s="2">
        <v>25112.508019685745</v>
      </c>
      <c r="FL38" s="12">
        <v>3.3981791849279501</v>
      </c>
      <c r="FM38" s="12">
        <v>3.4250896975673246</v>
      </c>
      <c r="FN38" s="12"/>
      <c r="FO38" s="11">
        <v>38807</v>
      </c>
      <c r="FP38" s="2">
        <v>92</v>
      </c>
      <c r="FQ38" s="2">
        <v>87114.43200302124</v>
      </c>
      <c r="FR38" s="2">
        <v>41409.037708759308</v>
      </c>
      <c r="FS38" s="2">
        <v>7680.5223097801208</v>
      </c>
      <c r="FT38" s="12">
        <v>2.1037540793804492</v>
      </c>
      <c r="FU38" s="12">
        <v>5.391435118420322</v>
      </c>
      <c r="FW38" s="22">
        <v>38807</v>
      </c>
      <c r="FX38">
        <v>183</v>
      </c>
      <c r="FY38" s="2">
        <v>220769.94750595093</v>
      </c>
      <c r="FZ38" s="2">
        <v>721669.59538269043</v>
      </c>
      <c r="GA38" s="10">
        <v>0.30591554489541711</v>
      </c>
      <c r="GC38" s="22">
        <v>38807</v>
      </c>
      <c r="GD38">
        <v>181</v>
      </c>
      <c r="GE38" s="2">
        <v>719672.98155212402</v>
      </c>
      <c r="GF38" s="2">
        <v>79429.486462116241</v>
      </c>
      <c r="GG38" s="10">
        <v>9.0605266835682094</v>
      </c>
      <c r="GI38" s="22">
        <v>38807</v>
      </c>
      <c r="GJ38">
        <v>236</v>
      </c>
      <c r="GK38" s="2">
        <v>292286.20146942139</v>
      </c>
      <c r="GL38" s="2">
        <v>86012.59249830246</v>
      </c>
      <c r="GM38" s="2">
        <v>25112.508019685745</v>
      </c>
      <c r="GN38" s="12">
        <v>3.3981791849279501</v>
      </c>
      <c r="GO38" s="12">
        <v>3.4250896975673246</v>
      </c>
      <c r="GP38" s="12" t="e">
        <f>VLOOKUP($GI38,'EquityMetrics ADJ'!$AF$4:$AK$28,6,0)</f>
        <v>#N/A</v>
      </c>
      <c r="GQ38" s="12" t="e">
        <f>VLOOKUP($GI38,'EquityMetrics ADJ'!$AF$4:$AL$28,7,0)</f>
        <v>#N/A</v>
      </c>
      <c r="GS38" s="22">
        <v>42185</v>
      </c>
      <c r="GT38">
        <v>499</v>
      </c>
      <c r="GU38" s="2">
        <v>869.77256700396538</v>
      </c>
      <c r="GW38" s="22">
        <v>42185</v>
      </c>
      <c r="GX38">
        <v>512</v>
      </c>
      <c r="GY38" s="2">
        <v>2041.6765515506268</v>
      </c>
      <c r="GZ38" s="2">
        <v>-49355.392327684909</v>
      </c>
      <c r="HA38" s="13">
        <f t="shared" si="11"/>
        <v>51397.068879235536</v>
      </c>
      <c r="HB38" s="13">
        <f t="shared" ref="HB38:HC38" si="61">SUM(GZ35:GZ38)</f>
        <v>-203044.01991220191</v>
      </c>
      <c r="HC38" s="13">
        <f t="shared" si="61"/>
        <v>198375.54348056391</v>
      </c>
      <c r="HD38" s="212">
        <f t="shared" si="16"/>
        <v>1.0235335281241229</v>
      </c>
      <c r="HF38" s="22">
        <v>38533</v>
      </c>
      <c r="HG38">
        <v>308</v>
      </c>
      <c r="HH38" s="2">
        <v>452567.07040405273</v>
      </c>
      <c r="HI38" s="2">
        <v>1056977.0327377319</v>
      </c>
      <c r="HJ38" s="213">
        <v>0.42817114883928453</v>
      </c>
      <c r="HL38" s="22">
        <v>38807</v>
      </c>
      <c r="HM38">
        <v>34</v>
      </c>
      <c r="HN38" s="2">
        <v>49065.648910522461</v>
      </c>
      <c r="HO38" s="2">
        <v>137506.95446777344</v>
      </c>
      <c r="HP38" s="10">
        <v>0.35682303560887635</v>
      </c>
      <c r="HR38" s="22">
        <v>38533</v>
      </c>
      <c r="HS38">
        <v>280</v>
      </c>
      <c r="HT38" s="2">
        <v>410535.99026489258</v>
      </c>
      <c r="HU38" s="2">
        <v>950339.8366317749</v>
      </c>
      <c r="HV38" s="10">
        <v>0.43198861548299128</v>
      </c>
    </row>
    <row r="39" spans="1:230">
      <c r="A39" t="s">
        <v>76</v>
      </c>
      <c r="B39">
        <v>24</v>
      </c>
      <c r="C39" s="12">
        <v>3.8052437470112497</v>
      </c>
      <c r="D39" s="166">
        <v>328</v>
      </c>
      <c r="E39" s="11">
        <v>38898</v>
      </c>
      <c r="F39" s="2">
        <v>328</v>
      </c>
      <c r="G39" s="2">
        <v>388990.80519333482</v>
      </c>
      <c r="H39" s="2">
        <v>134531.41250181198</v>
      </c>
      <c r="I39" s="2">
        <v>35402.441858768463</v>
      </c>
      <c r="J39" s="12">
        <v>2.8914496470338893</v>
      </c>
      <c r="K39" s="12">
        <v>3.8000602624672144</v>
      </c>
      <c r="L39" s="96">
        <v>2.8914496470338893</v>
      </c>
      <c r="M39" s="12">
        <v>3.8000602624672144</v>
      </c>
      <c r="P39" s="12">
        <f t="shared" si="7"/>
        <v>2.8914496470338893</v>
      </c>
      <c r="Q39" s="12">
        <f t="shared" si="7"/>
        <v>3.8000602624672144</v>
      </c>
      <c r="U39" s="14">
        <v>38898</v>
      </c>
      <c r="V39" s="2">
        <v>303.81555089547248</v>
      </c>
      <c r="W39" s="2">
        <f t="shared" si="0"/>
        <v>105.07378235243797</v>
      </c>
      <c r="Y39" s="11">
        <f ca="1">VLOOKUP($E39,INDIRECT(VLOOKUP('Sector Charts'!$H$1,'Sector Charts'!$A$159:$B$175,2,FALSE) &amp; "1"),MATCH(Y$5,$Y$5:$AG$5,0),FALSE)</f>
        <v>38898</v>
      </c>
      <c r="Z39" s="2">
        <f ca="1">VLOOKUP($E39,INDIRECT(VLOOKUP('Sector Charts'!$H$1,'Sector Charts'!$A$159:$B$175,2,FALSE) &amp; "1"),MATCH(Z$5,$Y$5:$AG$5,0),FALSE)</f>
        <v>11</v>
      </c>
      <c r="AA39" s="2">
        <f ca="1">VLOOKUP($E39,INDIRECT(VLOOKUP('Sector Charts'!$H$1,'Sector Charts'!$A$159:$B$175,2,FALSE) &amp; "1"),MATCH(AA$5,$Y$5:$AG$5,0),FALSE)</f>
        <v>6406.0521850585938</v>
      </c>
      <c r="AB39" s="2">
        <f ca="1">VLOOKUP($E39,INDIRECT(VLOOKUP('Sector Charts'!$H$1,'Sector Charts'!$A$159:$B$175,2,FALSE) &amp; "1"),MATCH(AB$5,$Y$5:$AG$5,0),FALSE)</f>
        <v>8346.0180263519287</v>
      </c>
      <c r="AC39" s="2">
        <f ca="1">VLOOKUP($E39,INDIRECT(VLOOKUP('Sector Charts'!$H$1,'Sector Charts'!$A$159:$B$175,2,FALSE) &amp; "1"),MATCH(AC$5,$Y$5:$AG$5,0),FALSE)</f>
        <v>1138.8190116882324</v>
      </c>
      <c r="AD39" s="12">
        <f ca="1">IF(OR(VLOOKUP($E39,INDIRECT(VLOOKUP('Sector Charts'!$H$1,'Sector Charts'!$A$159:$B$175,2,FALSE) &amp; "1"),MATCH(AD$5,$Y$5:$AI$5,0),FALSE)&gt;AD$1,VLOOKUP($E39,INDIRECT(VLOOKUP('Sector Charts'!$H$1,'Sector Charts'!$A$159:$B$175,2,FALSE) &amp; "1"),MATCH(AD$5,$Y$5:$AI$5,0),FALSE)&lt;AD$2),NA(),VLOOKUP($E39,INDIRECT(VLOOKUP('Sector Charts'!$H$1,'Sector Charts'!$A$159:$B$175,2,FALSE) &amp; "1"),MATCH(AD$5,$Y$5:$AI$5,0),FALSE))</f>
        <v>0.76755791382572647</v>
      </c>
      <c r="AE39" s="12">
        <f ca="1">IF(OR(VLOOKUP($E39,INDIRECT(VLOOKUP('Sector Charts'!$H$1,'Sector Charts'!$A$159:$B$175,2,FALSE) &amp; "1"),MATCH(AE$5,$Y$5:$AI$5,0),FALSE)&gt;AE$1,VLOOKUP($E39,INDIRECT(VLOOKUP('Sector Charts'!$H$1,'Sector Charts'!$A$159:$B$175,2,FALSE) &amp; "1"),MATCH(AE$5,$Y$5:$AI$5,0),FALSE)&lt;AE$2),NA(),VLOOKUP($E39,INDIRECT(VLOOKUP('Sector Charts'!$H$1,'Sector Charts'!$A$159:$B$175,2,FALSE) &amp; "1"),MATCH(AE$5,$Y$5:$AI$5,0),FALSE))</f>
        <v>7.328660604268844</v>
      </c>
      <c r="AF39" s="2">
        <f ca="1">VLOOKUP($E39,INDIRECT(VLOOKUP('Sector Charts'!$H$1,'Sector Charts'!$A$159:$B$175,2,FALSE) &amp; "1"),MATCH(AF$5,$Y$5:$AG$5,0),FALSE)</f>
        <v>255.28923754387174</v>
      </c>
      <c r="AG39" s="2">
        <f ca="1">IF(VLOOKUP($E39,INDIRECT(VLOOKUP('Sector Charts'!$H$1,'Sector Charts'!$A$159:$B$175,2,FALSE) &amp; "1"),MATCH(AG$5,$Y$5:$AI$5,0),FALSE)="",NA(),VLOOKUP($E39,INDIRECT(VLOOKUP('Sector Charts'!$H$1,'Sector Charts'!$A$159:$B$175,2,FALSE) &amp; "1"),MATCH(AG$5,$Y$5:$AG$5,0),FALSE))</f>
        <v>332.59931654073858</v>
      </c>
      <c r="AH39" s="12" t="e">
        <f ca="1">IF(OR(VLOOKUP($E39,INDIRECT(VLOOKUP('Sector Charts'!$H$1,'Sector Charts'!$A$159:$B$175,2,FALSE) &amp; "1"),MATCH(AH$5,$Y$5:$AI$5,0),FALSE)&gt;AH$1,VLOOKUP($E39,INDIRECT(VLOOKUP('Sector Charts'!$H$1,'Sector Charts'!$A$159:$B$175,2,FALSE) &amp; "1"),MATCH(AH$5,$Y$5:$AI$5,0),FALSE)&lt;AH$2,VLOOKUP($E39,INDIRECT(VLOOKUP('Sector Charts'!$H$1,'Sector Charts'!$A$159:$B$175,2,FALSE) &amp; "1"),MATCH(AH$5,$Y$5:$AI$5,0),FALSE)=""),NA(),VLOOKUP($E39,INDIRECT(VLOOKUP('Sector Charts'!$H$1,'Sector Charts'!$A$159:$B$175,2,FALSE) &amp; "1"),MATCH(AH$5,$Y$5:$AI$5,0),FALSE))</f>
        <v>#N/A</v>
      </c>
      <c r="AI39" s="12" t="e">
        <f ca="1">IF(OR(VLOOKUP($E39,INDIRECT(VLOOKUP('Sector Charts'!$H$1,'Sector Charts'!$A$159:$B$175,2,FALSE) &amp; "1"),MATCH(AI$5,$Y$5:$AI$5,0),FALSE)&gt;AI$1,VLOOKUP($E39,INDIRECT(VLOOKUP('Sector Charts'!$H$1,'Sector Charts'!$A$159:$B$175,2,FALSE) &amp; "1"),MATCH(AI$5,$Y$5:$AI$5,0),FALSE)&lt;AI$2,VLOOKUP($E39,INDIRECT(VLOOKUP('Sector Charts'!$H$1,'Sector Charts'!$A$159:$B$175,2,FALSE) &amp; "1"),MATCH(AI$5,$Y$5:$AI$5,0),FALSE)=""),NA(),VLOOKUP($E39,INDIRECT(VLOOKUP('Sector Charts'!$H$1,'Sector Charts'!$A$159:$B$175,2,FALSE) &amp; "1"),MATCH(AI$5,$Y$5:$AI$5,0),FALSE))</f>
        <v>#N/A</v>
      </c>
      <c r="AK39" s="82">
        <v>274</v>
      </c>
      <c r="AL39" s="83">
        <v>15.658351286055794</v>
      </c>
      <c r="AM39" s="83">
        <v>9.9984506391923578</v>
      </c>
      <c r="AN39" s="83">
        <v>6.5229434846853618</v>
      </c>
      <c r="AO39" s="83">
        <v>4.9242890639439318</v>
      </c>
      <c r="AP39" s="83"/>
      <c r="AQ39" s="48"/>
      <c r="AR39" s="83">
        <v>23.26093101685014</v>
      </c>
      <c r="AS39" s="83"/>
      <c r="AT39" s="83">
        <v>5.937278855821515</v>
      </c>
      <c r="AU39" s="83">
        <v>2.3193389763561667</v>
      </c>
      <c r="AV39" s="83">
        <v>4.1685352528259001</v>
      </c>
      <c r="AW39" s="83">
        <v>3.9605205536995092</v>
      </c>
      <c r="AY39" s="14">
        <v>38898</v>
      </c>
      <c r="AZ39" s="2">
        <v>230</v>
      </c>
      <c r="BA39" s="2">
        <v>383414.57482910156</v>
      </c>
      <c r="BB39" s="2">
        <v>34619.543570888229</v>
      </c>
      <c r="BC39" s="2">
        <v>58125.238104663789</v>
      </c>
      <c r="BD39" s="12">
        <f t="shared" si="8"/>
        <v>15.159892690717825</v>
      </c>
      <c r="BE39" s="12">
        <f t="shared" si="9"/>
        <v>167.89718208053336</v>
      </c>
      <c r="BF39" s="12">
        <f t="shared" si="10"/>
        <v>9.0292716666598061</v>
      </c>
      <c r="BH39" s="22">
        <v>38898</v>
      </c>
      <c r="BI39">
        <v>230</v>
      </c>
      <c r="BJ39" s="12">
        <v>-4.7184578485145128</v>
      </c>
      <c r="BL39" s="22">
        <v>39538</v>
      </c>
      <c r="BM39">
        <v>202</v>
      </c>
      <c r="BN39" s="2">
        <v>168790.03099822998</v>
      </c>
      <c r="BO39" s="2">
        <v>92360.888341862708</v>
      </c>
      <c r="BP39" s="2">
        <v>53623.668531239033</v>
      </c>
      <c r="BQ39" s="2">
        <v>429695.77698421478</v>
      </c>
      <c r="BR39" s="12">
        <f t="shared" ref="BR39:BR68" si="62">BO39/BN39*100</f>
        <v>54.719397701177776</v>
      </c>
      <c r="BS39" s="12">
        <f t="shared" ref="BS39:BS68" si="63">BO39/BQ39*100</f>
        <v>21.494483606539067</v>
      </c>
      <c r="BT39" s="12">
        <f t="shared" ref="BT39:BT68" si="64">BP39/BQ39*100</f>
        <v>12.479449741766706</v>
      </c>
      <c r="BV39" s="22">
        <v>38898</v>
      </c>
      <c r="BW39">
        <v>273</v>
      </c>
      <c r="BX39" s="2">
        <v>411084.25637817383</v>
      </c>
      <c r="BY39" s="2">
        <v>30721.00696849823</v>
      </c>
      <c r="BZ39" s="12">
        <f t="shared" si="4"/>
        <v>7.4731655352514093</v>
      </c>
      <c r="CB39" s="22">
        <v>38898</v>
      </c>
      <c r="CC39">
        <v>266</v>
      </c>
      <c r="CD39" s="2">
        <v>-56813.333145141602</v>
      </c>
      <c r="CE39" s="2">
        <v>776297.68235778809</v>
      </c>
      <c r="CF39" s="2">
        <v>103440.5046081543</v>
      </c>
      <c r="CG39" s="12">
        <f t="shared" si="5"/>
        <v>7.3184983591071564</v>
      </c>
      <c r="CH39" s="12">
        <f t="shared" si="6"/>
        <v>54.923681357083176</v>
      </c>
      <c r="CJ39" s="22">
        <v>38898</v>
      </c>
      <c r="CK39">
        <v>266</v>
      </c>
      <c r="CL39" s="12">
        <v>21.739753859516895</v>
      </c>
      <c r="CN39" s="22">
        <v>38898</v>
      </c>
      <c r="CO39">
        <v>236</v>
      </c>
      <c r="CP39" s="2">
        <v>-34816.324899196625</v>
      </c>
      <c r="CQ39" s="2">
        <v>702967.36108398438</v>
      </c>
      <c r="CR39" s="2">
        <v>85061.673189163208</v>
      </c>
      <c r="CS39" s="12">
        <f t="shared" si="42"/>
        <v>4.9527654947605848</v>
      </c>
      <c r="CT39" s="12">
        <f t="shared" si="43"/>
        <v>40.930684283356186</v>
      </c>
      <c r="CV39" s="22">
        <v>38898</v>
      </c>
      <c r="CW39">
        <v>236</v>
      </c>
      <c r="CX39" s="12">
        <v>10.310930235353478</v>
      </c>
      <c r="CZ39" s="11">
        <f ca="1">VLOOKUP($CB39,INDIRECT(VLOOKUP('Sector Charts'!$H$1,'Sector Charts'!$A$159:$B$175,2,FALSE) &amp; "3"),MATCH(CZ$5,$CZ$5:$DF$5,0),FALSE)</f>
        <v>38898</v>
      </c>
      <c r="DA39" s="2">
        <f ca="1">VLOOKUP($CB39,INDIRECT(VLOOKUP('Sector Charts'!$H$1,'Sector Charts'!$A$159:$B$175,2,FALSE) &amp; "3"),MATCH(DA$5,$CZ$5:$DF$5,0),FALSE)</f>
        <v>7</v>
      </c>
      <c r="DB39" s="2">
        <f ca="1">VLOOKUP($CB39,INDIRECT(VLOOKUP('Sector Charts'!$H$1,'Sector Charts'!$A$159:$B$175,2,FALSE) &amp; "3"),MATCH(DB$5,$CZ$5:$DF$5,0),FALSE)</f>
        <v>-3243.7689628601074</v>
      </c>
      <c r="DC39" s="2">
        <f ca="1">VLOOKUP($CB39,INDIRECT(VLOOKUP('Sector Charts'!$H$1,'Sector Charts'!$A$159:$B$175,2,FALSE) &amp; "3"),MATCH(DC$5,$CZ$5:$DF$5,0),FALSE)</f>
        <v>49269.616271972656</v>
      </c>
      <c r="DD39" s="2">
        <f ca="1">VLOOKUP($CB39,INDIRECT(VLOOKUP('Sector Charts'!$H$1,'Sector Charts'!$A$159:$B$175,2,FALSE) &amp; "3"),MATCH(DD$5,$CZ$5:$DF$5,0),FALSE)</f>
        <v>4744.6160182952881</v>
      </c>
      <c r="DE39" s="12">
        <f ca="1">IF(OR(VLOOKUP($CB39,INDIRECT(VLOOKUP('Sector Charts'!$H$1,'Sector Charts'!$A$159:$B$175,2,FALSE) &amp; "3"),MATCH(DE$5,$CZ$5:$DF$5,0),FALSE)&gt;DE$1,VLOOKUP($CB39,INDIRECT(VLOOKUP('Sector Charts'!$H$1,'Sector Charts'!$A$159:$B$175,2,FALSE) &amp; "3"),MATCH(DE$5,$CZ$5:$DF$5,0),FALSE)&lt;DE$2),NA(),VLOOKUP($CB39,INDIRECT(VLOOKUP('Sector Charts'!$H$1,'Sector Charts'!$A$159:$B$175,2,FALSE) &amp; "3"),MATCH(DE$5,$CZ$5:$DF$5,0),FALSE))</f>
        <v>6.5837106279744804</v>
      </c>
      <c r="DF39" s="12">
        <f ca="1">IF(OR(VLOOKUP($CB39,INDIRECT(VLOOKUP('Sector Charts'!$H$1,'Sector Charts'!$A$159:$B$175,2,FALSE) &amp; "3"),MATCH(DF$5,$CZ$5:$DF$5,0),FALSE)&gt;DF$1,VLOOKUP($CB39,INDIRECT(VLOOKUP('Sector Charts'!$H$1,'Sector Charts'!$A$159:$B$175,2,FALSE) &amp; "3"),MATCH(DF$5,$CZ$5:$DF$5,0),FALSE)&lt;DF$2),NA(),VLOOKUP($CB39,INDIRECT(VLOOKUP('Sector Charts'!$H$1,'Sector Charts'!$A$159:$B$175,2,FALSE) &amp; "3"),MATCH(DF$5,$CZ$5:$DF$5,0),FALSE))</f>
        <v>68.36736524835942</v>
      </c>
      <c r="DH39" s="11">
        <f ca="1">VLOOKUP($CB39,INDIRECT(VLOOKUP('Sector Charts'!$H$1,'Sector Charts'!$A$159:$B$175,2,FALSE) &amp; "3"),MATCH(DH$5,$CZ$5:$DF$5,0),FALSE)</f>
        <v>38898</v>
      </c>
      <c r="DI39" s="2">
        <f ca="1">VLOOKUP($CB39,INDIRECT(VLOOKUP('Sector Charts'!$H$1,'Sector Charts'!$A$159:$B$175,2,FALSE) &amp; "3"),9,FALSE)</f>
        <v>7</v>
      </c>
      <c r="DJ39" s="12">
        <f ca="1">IF(OR(VLOOKUP($CB39,INDIRECT(VLOOKUP('Sector Charts'!$H$1,'Sector Charts'!$A$159:$B$175,2,FALSE) &amp; "3"),10,FALSE)&gt;DJ$1,VLOOKUP($CB39,INDIRECT(VLOOKUP('Sector Charts'!$H$1,'Sector Charts'!$A$159:$B$175,2,FALSE) &amp; "3"),10,FALSE)&lt;DJ$2),NA(),VLOOKUP($CB39,INDIRECT(VLOOKUP('Sector Charts'!$H$1,'Sector Charts'!$A$159:$B$175,2,FALSE) &amp; "3"),10,FALSE))</f>
        <v>5.9015917149527697</v>
      </c>
      <c r="DM39" s="22">
        <v>38898</v>
      </c>
      <c r="DN39">
        <v>267</v>
      </c>
      <c r="DO39" s="12">
        <v>-6.9862266699180502</v>
      </c>
      <c r="DP39" s="12">
        <v>12.443612718166786</v>
      </c>
      <c r="DR39" s="22">
        <v>38898</v>
      </c>
      <c r="DS39" s="82">
        <v>244</v>
      </c>
      <c r="DT39" s="83">
        <v>14.093459952034992</v>
      </c>
      <c r="DU39" s="83">
        <v>10.562003454321589</v>
      </c>
      <c r="DV39" s="83">
        <v>5.969143062850657</v>
      </c>
      <c r="DW39" s="83">
        <v>4.3988516490274687</v>
      </c>
      <c r="DX39" s="83" t="e">
        <f>VLOOKUP(DR39,'EquityMetrics ADJ'!$DU$5:$DX$31,3,0)</f>
        <v>#N/A</v>
      </c>
      <c r="DY39" s="83"/>
      <c r="DZ39" s="22">
        <v>38898</v>
      </c>
      <c r="EA39" s="85">
        <v>204</v>
      </c>
      <c r="EB39" s="83">
        <v>11.725715819375448</v>
      </c>
      <c r="EC39" s="83">
        <v>12.657772600745609</v>
      </c>
      <c r="ED39" s="83">
        <v>4.8819584778218905</v>
      </c>
      <c r="EE39" s="83">
        <v>3.1533975889100674</v>
      </c>
      <c r="EF39" s="53" t="e">
        <f>VLOOKUP($DZ39,'EquityMetrics ADJ'!$EH$4:$EK$31,3,0)</f>
        <v>#N/A</v>
      </c>
      <c r="EH39" s="22">
        <v>38898</v>
      </c>
      <c r="EI39" s="82">
        <v>31</v>
      </c>
      <c r="EJ39" s="83">
        <v>23.945339559037503</v>
      </c>
      <c r="EK39" s="83">
        <v>5.8767842818562288</v>
      </c>
      <c r="EL39" s="83">
        <v>14.211911157427926</v>
      </c>
      <c r="EM39" s="83">
        <v>12.895526715638139</v>
      </c>
      <c r="EO39" s="11">
        <v>38898</v>
      </c>
      <c r="EP39" s="2">
        <v>284</v>
      </c>
      <c r="EQ39" s="2">
        <v>342389.14679551125</v>
      </c>
      <c r="ER39" s="2">
        <v>113116.6921172142</v>
      </c>
      <c r="ES39" s="2">
        <v>31503.914239883423</v>
      </c>
      <c r="ET39" s="12">
        <v>3.0268666841912197</v>
      </c>
      <c r="EU39" s="12">
        <v>3.5905599302962292</v>
      </c>
      <c r="EV39" s="12" t="e">
        <f>VLOOKUP($EO39,'EquityMetrics ADJ'!$X$5:$AD$27,6,0)</f>
        <v>#N/A</v>
      </c>
      <c r="EW39" s="12" t="e">
        <f>VLOOKUP($EO39,'EquityMetrics ADJ'!$X$5:$AD$27,7,0)</f>
        <v>#N/A</v>
      </c>
      <c r="EY39" s="11">
        <v>38898</v>
      </c>
      <c r="EZ39" s="2">
        <v>45</v>
      </c>
      <c r="FA39" s="2">
        <v>47069.151409298182</v>
      </c>
      <c r="FB39" s="2">
        <v>21499.001382827759</v>
      </c>
      <c r="FC39" s="2">
        <v>3940.3796162605286</v>
      </c>
      <c r="FD39" s="12">
        <v>2.1893645463409515</v>
      </c>
      <c r="FE39" s="12">
        <v>5.4560736468408066</v>
      </c>
      <c r="FF39" s="12"/>
      <c r="FG39" s="11">
        <v>38898</v>
      </c>
      <c r="FH39" s="2">
        <v>239</v>
      </c>
      <c r="FI39" s="2">
        <v>300242.40949082375</v>
      </c>
      <c r="FJ39" s="2">
        <v>92653.685906887054</v>
      </c>
      <c r="FK39" s="2">
        <v>27313.250226020813</v>
      </c>
      <c r="FL39" s="12">
        <v>3.2404799285864825</v>
      </c>
      <c r="FM39" s="12">
        <v>3.3922614533299904</v>
      </c>
      <c r="FN39" s="12"/>
      <c r="FO39" s="11">
        <v>38898</v>
      </c>
      <c r="FP39" s="2">
        <v>90</v>
      </c>
      <c r="FQ39" s="2">
        <v>89215.888713985682</v>
      </c>
      <c r="FR39" s="2">
        <v>41962.007593154907</v>
      </c>
      <c r="FS39" s="2">
        <v>8131.0436301231384</v>
      </c>
      <c r="FT39" s="12">
        <v>2.1261110664433298</v>
      </c>
      <c r="FU39" s="12">
        <v>5.1607160780318457</v>
      </c>
      <c r="FW39" s="22">
        <v>38898</v>
      </c>
      <c r="FX39">
        <v>179</v>
      </c>
      <c r="FY39" s="2">
        <v>222917.088722229</v>
      </c>
      <c r="FZ39" s="2">
        <v>712596.39692687988</v>
      </c>
      <c r="GA39" s="10">
        <v>0.31282376627719982</v>
      </c>
      <c r="GC39" s="22">
        <v>38898</v>
      </c>
      <c r="GD39">
        <v>177</v>
      </c>
      <c r="GE39" s="2">
        <v>710621.76435852051</v>
      </c>
      <c r="GF39" s="2">
        <v>81065.755573749542</v>
      </c>
      <c r="GG39" s="10">
        <v>8.7659919941415048</v>
      </c>
      <c r="GI39" s="22">
        <v>38898</v>
      </c>
      <c r="GJ39">
        <v>239</v>
      </c>
      <c r="GK39" s="2">
        <v>300242.40949082375</v>
      </c>
      <c r="GL39" s="2">
        <v>92653.685906887054</v>
      </c>
      <c r="GM39" s="2">
        <v>27313.250226020813</v>
      </c>
      <c r="GN39" s="12">
        <v>3.2404799285864825</v>
      </c>
      <c r="GO39" s="12">
        <v>3.3922614533299904</v>
      </c>
      <c r="GP39" s="12" t="e">
        <f>VLOOKUP($GI39,'EquityMetrics ADJ'!$AF$4:$AK$28,6,0)</f>
        <v>#N/A</v>
      </c>
      <c r="GQ39" s="12" t="e">
        <f>VLOOKUP($GI39,'EquityMetrics ADJ'!$AF$4:$AL$28,7,0)</f>
        <v>#N/A</v>
      </c>
      <c r="GS39" s="22">
        <v>42277</v>
      </c>
      <c r="GT39">
        <v>492</v>
      </c>
      <c r="GU39" s="2">
        <v>13394.997431278229</v>
      </c>
      <c r="GW39" s="22">
        <v>42277</v>
      </c>
      <c r="GX39">
        <v>495</v>
      </c>
      <c r="GY39" s="2">
        <v>14277.030435085297</v>
      </c>
      <c r="GZ39" s="2">
        <v>-45973.484051092993</v>
      </c>
      <c r="HA39" s="13">
        <f t="shared" si="11"/>
        <v>60250.51448617829</v>
      </c>
      <c r="HB39" s="13">
        <f t="shared" ref="HB39:HC39" si="65">SUM(GZ36:GZ39)</f>
        <v>-195843.34372208593</v>
      </c>
      <c r="HC39" s="13">
        <f t="shared" si="65"/>
        <v>205958.52060560463</v>
      </c>
      <c r="HD39" s="212">
        <f t="shared" si="16"/>
        <v>0.95088731044592945</v>
      </c>
      <c r="HF39" s="22">
        <v>38625</v>
      </c>
      <c r="HG39">
        <v>293</v>
      </c>
      <c r="HH39" s="2">
        <v>413669.79392904043</v>
      </c>
      <c r="HI39" s="2">
        <v>1007538.1493377686</v>
      </c>
      <c r="HJ39" s="213">
        <v>0.41057481962438441</v>
      </c>
      <c r="HL39" s="22">
        <v>38898</v>
      </c>
      <c r="HM39">
        <v>31</v>
      </c>
      <c r="HN39" s="2">
        <v>48290.612075805664</v>
      </c>
      <c r="HO39" s="2">
        <v>138161.74621582031</v>
      </c>
      <c r="HP39" s="10">
        <v>0.34952230554738106</v>
      </c>
      <c r="HR39" s="22">
        <v>38625</v>
      </c>
      <c r="HS39">
        <v>263</v>
      </c>
      <c r="HT39" s="2">
        <v>369410.51978963614</v>
      </c>
      <c r="HU39" s="2">
        <v>881832.93544006348</v>
      </c>
      <c r="HV39" s="10">
        <v>0.41891213737133576</v>
      </c>
    </row>
    <row r="40" spans="1:230">
      <c r="A40" t="s">
        <v>72</v>
      </c>
      <c r="B40">
        <v>5</v>
      </c>
      <c r="C40" s="12">
        <v>3.0935858445307245</v>
      </c>
      <c r="D40" s="166">
        <v>326</v>
      </c>
      <c r="E40" s="11">
        <v>38990</v>
      </c>
      <c r="F40" s="2">
        <v>327</v>
      </c>
      <c r="G40" s="2">
        <v>406180.37107133865</v>
      </c>
      <c r="H40" s="2">
        <v>140375.44416451454</v>
      </c>
      <c r="I40" s="2">
        <v>36545.333862781525</v>
      </c>
      <c r="J40" s="12">
        <v>2.8935286615749627</v>
      </c>
      <c r="K40" s="12">
        <v>3.8411318033538504</v>
      </c>
      <c r="L40" s="96">
        <v>2.8935286615749627</v>
      </c>
      <c r="M40" s="12">
        <v>3.8411318033538504</v>
      </c>
      <c r="N40" s="37"/>
      <c r="P40" s="12">
        <f t="shared" si="7"/>
        <v>2.8935286615749627</v>
      </c>
      <c r="Q40" s="12">
        <f t="shared" si="7"/>
        <v>3.8411318033538504</v>
      </c>
      <c r="U40" s="14">
        <v>38990</v>
      </c>
      <c r="V40" s="2">
        <v>299.5352217173695</v>
      </c>
      <c r="W40" s="2">
        <f t="shared" si="0"/>
        <v>103.51900974581358</v>
      </c>
      <c r="Y40" s="11">
        <f ca="1">VLOOKUP($E40,INDIRECT(VLOOKUP('Sector Charts'!$H$1,'Sector Charts'!$A$159:$B$175,2,FALSE) &amp; "1"),MATCH(Y$5,$Y$5:$AG$5,0),FALSE)</f>
        <v>38990</v>
      </c>
      <c r="Z40" s="2">
        <f ca="1">VLOOKUP($E40,INDIRECT(VLOOKUP('Sector Charts'!$H$1,'Sector Charts'!$A$159:$B$175,2,FALSE) &amp; "1"),MATCH(Z$5,$Y$5:$AG$5,0),FALSE)</f>
        <v>11</v>
      </c>
      <c r="AA40" s="2">
        <f ca="1">VLOOKUP($E40,INDIRECT(VLOOKUP('Sector Charts'!$H$1,'Sector Charts'!$A$159:$B$175,2,FALSE) &amp; "1"),MATCH(AA$5,$Y$5:$AG$5,0),FALSE)</f>
        <v>5308.3298950195313</v>
      </c>
      <c r="AB40" s="2">
        <f ca="1">VLOOKUP($E40,INDIRECT(VLOOKUP('Sector Charts'!$H$1,'Sector Charts'!$A$159:$B$175,2,FALSE) &amp; "1"),MATCH(AB$5,$Y$5:$AG$5,0),FALSE)</f>
        <v>8338.7139835357666</v>
      </c>
      <c r="AC40" s="2">
        <f ca="1">VLOOKUP($E40,INDIRECT(VLOOKUP('Sector Charts'!$H$1,'Sector Charts'!$A$159:$B$175,2,FALSE) &amp; "1"),MATCH(AC$5,$Y$5:$AG$5,0),FALSE)</f>
        <v>1136.8929862976074</v>
      </c>
      <c r="AD40" s="12">
        <f ca="1">IF(OR(VLOOKUP($E40,INDIRECT(VLOOKUP('Sector Charts'!$H$1,'Sector Charts'!$A$159:$B$175,2,FALSE) &amp; "1"),MATCH(AD$5,$Y$5:$AI$5,0),FALSE)&gt;AD$1,VLOOKUP($E40,INDIRECT(VLOOKUP('Sector Charts'!$H$1,'Sector Charts'!$A$159:$B$175,2,FALSE) &amp; "1"),MATCH(AD$5,$Y$5:$AI$5,0),FALSE)&lt;AD$2),NA(),VLOOKUP($E40,INDIRECT(VLOOKUP('Sector Charts'!$H$1,'Sector Charts'!$A$159:$B$175,2,FALSE) &amp; "1"),MATCH(AD$5,$Y$5:$AI$5,0),FALSE))</f>
        <v>0.63658855616111476</v>
      </c>
      <c r="AE40" s="12">
        <f ca="1">IF(OR(VLOOKUP($E40,INDIRECT(VLOOKUP('Sector Charts'!$H$1,'Sector Charts'!$A$159:$B$175,2,FALSE) &amp; "1"),MATCH(AE$5,$Y$5:$AI$5,0),FALSE)&gt;AE$1,VLOOKUP($E40,INDIRECT(VLOOKUP('Sector Charts'!$H$1,'Sector Charts'!$A$159:$B$175,2,FALSE) &amp; "1"),MATCH(AE$5,$Y$5:$AI$5,0),FALSE)&lt;AE$2),NA(),VLOOKUP($E40,INDIRECT(VLOOKUP('Sector Charts'!$H$1,'Sector Charts'!$A$159:$B$175,2,FALSE) &amp; "1"),MATCH(AE$5,$Y$5:$AI$5,0),FALSE))</f>
        <v>7.3346516198428899</v>
      </c>
      <c r="AF40" s="2">
        <f ca="1">VLOOKUP($E40,INDIRECT(VLOOKUP('Sector Charts'!$H$1,'Sector Charts'!$A$159:$B$175,2,FALSE) &amp; "1"),MATCH(AF$5,$Y$5:$AG$5,0),FALSE)</f>
        <v>279.49234548671751</v>
      </c>
      <c r="AG40" s="2">
        <f ca="1">IF(VLOOKUP($E40,INDIRECT(VLOOKUP('Sector Charts'!$H$1,'Sector Charts'!$A$159:$B$175,2,FALSE) &amp; "1"),MATCH(AG$5,$Y$5:$AI$5,0),FALSE)="",NA(),VLOOKUP($E40,INDIRECT(VLOOKUP('Sector Charts'!$H$1,'Sector Charts'!$A$159:$B$175,2,FALSE) &amp; "1"),MATCH(AG$5,$Y$5:$AG$5,0),FALSE))</f>
        <v>439.04707802504157</v>
      </c>
      <c r="AH40" s="12" t="e">
        <f ca="1">IF(OR(VLOOKUP($E40,INDIRECT(VLOOKUP('Sector Charts'!$H$1,'Sector Charts'!$A$159:$B$175,2,FALSE) &amp; "1"),MATCH(AH$5,$Y$5:$AI$5,0),FALSE)&gt;AH$1,VLOOKUP($E40,INDIRECT(VLOOKUP('Sector Charts'!$H$1,'Sector Charts'!$A$159:$B$175,2,FALSE) &amp; "1"),MATCH(AH$5,$Y$5:$AI$5,0),FALSE)&lt;AH$2,VLOOKUP($E40,INDIRECT(VLOOKUP('Sector Charts'!$H$1,'Sector Charts'!$A$159:$B$175,2,FALSE) &amp; "1"),MATCH(AH$5,$Y$5:$AI$5,0),FALSE)=""),NA(),VLOOKUP($E40,INDIRECT(VLOOKUP('Sector Charts'!$H$1,'Sector Charts'!$A$159:$B$175,2,FALSE) &amp; "1"),MATCH(AH$5,$Y$5:$AI$5,0),FALSE))</f>
        <v>#N/A</v>
      </c>
      <c r="AI40" s="12" t="e">
        <f ca="1">IF(OR(VLOOKUP($E40,INDIRECT(VLOOKUP('Sector Charts'!$H$1,'Sector Charts'!$A$159:$B$175,2,FALSE) &amp; "1"),MATCH(AI$5,$Y$5:$AI$5,0),FALSE)&gt;AI$1,VLOOKUP($E40,INDIRECT(VLOOKUP('Sector Charts'!$H$1,'Sector Charts'!$A$159:$B$175,2,FALSE) &amp; "1"),MATCH(AI$5,$Y$5:$AI$5,0),FALSE)&lt;AI$2,VLOOKUP($E40,INDIRECT(VLOOKUP('Sector Charts'!$H$1,'Sector Charts'!$A$159:$B$175,2,FALSE) &amp; "1"),MATCH(AI$5,$Y$5:$AI$5,0),FALSE)=""),NA(),VLOOKUP($E40,INDIRECT(VLOOKUP('Sector Charts'!$H$1,'Sector Charts'!$A$159:$B$175,2,FALSE) &amp; "1"),MATCH(AI$5,$Y$5:$AI$5,0),FALSE))</f>
        <v>#N/A</v>
      </c>
      <c r="AK40" s="82">
        <v>275</v>
      </c>
      <c r="AL40" s="83">
        <v>23.185457945302733</v>
      </c>
      <c r="AM40" s="83">
        <v>9.4630083021590927</v>
      </c>
      <c r="AN40" s="83">
        <v>8.0155709456774851</v>
      </c>
      <c r="AO40" s="83">
        <v>6.0550129599882263</v>
      </c>
      <c r="AP40" s="83"/>
      <c r="AQ40" s="48"/>
      <c r="AR40" s="83">
        <v>23.099904715015494</v>
      </c>
      <c r="AS40" s="83"/>
      <c r="AT40" s="83">
        <v>-7.1547786475778343</v>
      </c>
      <c r="AU40" s="83">
        <v>2.1863119323846547</v>
      </c>
      <c r="AV40" s="83">
        <v>0.12225624875110697</v>
      </c>
      <c r="AW40" s="83">
        <v>0.87130859463890875</v>
      </c>
      <c r="AY40" s="14">
        <v>38990</v>
      </c>
      <c r="AZ40" s="2">
        <v>228</v>
      </c>
      <c r="BA40" s="2">
        <v>380959.6330871582</v>
      </c>
      <c r="BB40" s="2">
        <v>36604.012128896546</v>
      </c>
      <c r="BC40" s="2">
        <v>61599.98089005053</v>
      </c>
      <c r="BD40" s="12">
        <f t="shared" si="8"/>
        <v>16.169687163667895</v>
      </c>
      <c r="BE40" s="12">
        <f t="shared" si="9"/>
        <v>168.28751086939252</v>
      </c>
      <c r="BF40" s="12">
        <f t="shared" si="10"/>
        <v>9.6083702706953371</v>
      </c>
      <c r="BH40" s="22">
        <v>38990</v>
      </c>
      <c r="BI40">
        <v>228</v>
      </c>
      <c r="BJ40" s="12">
        <v>7.2613294408233608</v>
      </c>
      <c r="BL40" s="22">
        <v>39629</v>
      </c>
      <c r="BM40">
        <v>243</v>
      </c>
      <c r="BN40" s="2">
        <v>192310.25100708008</v>
      </c>
      <c r="BO40" s="2">
        <v>108197.08843612671</v>
      </c>
      <c r="BP40" s="2">
        <v>66084.416587185115</v>
      </c>
      <c r="BQ40" s="2">
        <v>518293.1131477356</v>
      </c>
      <c r="BR40" s="12">
        <f t="shared" si="62"/>
        <v>56.261737411045928</v>
      </c>
      <c r="BS40" s="12">
        <f t="shared" si="63"/>
        <v>20.875656205234186</v>
      </c>
      <c r="BT40" s="12">
        <f t="shared" si="64"/>
        <v>12.750394498942194</v>
      </c>
      <c r="BV40" s="22">
        <v>38990</v>
      </c>
      <c r="BW40">
        <v>272</v>
      </c>
      <c r="BX40" s="2">
        <v>437024.51617431641</v>
      </c>
      <c r="BY40" s="2">
        <v>31976.040145397186</v>
      </c>
      <c r="BZ40" s="12">
        <f t="shared" si="4"/>
        <v>7.3167611797418877</v>
      </c>
      <c r="CB40" s="22">
        <v>38990</v>
      </c>
      <c r="CC40">
        <v>271</v>
      </c>
      <c r="CD40" s="2">
        <v>-63131.864426881075</v>
      </c>
      <c r="CE40" s="2">
        <v>828608.91006469727</v>
      </c>
      <c r="CF40" s="2">
        <v>113500.18253684044</v>
      </c>
      <c r="CG40" s="12">
        <f t="shared" si="5"/>
        <v>7.6190182919891338</v>
      </c>
      <c r="CH40" s="12">
        <f t="shared" si="6"/>
        <v>55.622698585871809</v>
      </c>
      <c r="CJ40" s="22">
        <v>38990</v>
      </c>
      <c r="CK40">
        <v>271</v>
      </c>
      <c r="CL40" s="12">
        <v>30.178634833121045</v>
      </c>
      <c r="CN40" s="22">
        <v>38990</v>
      </c>
      <c r="CO40">
        <v>242</v>
      </c>
      <c r="CP40" s="2">
        <v>-38176.329057484865</v>
      </c>
      <c r="CQ40" s="2">
        <v>754724.65635681152</v>
      </c>
      <c r="CR40" s="2">
        <v>93777.870364665985</v>
      </c>
      <c r="CS40" s="12">
        <f t="shared" si="42"/>
        <v>5.0583121587372952</v>
      </c>
      <c r="CT40" s="12">
        <f t="shared" si="43"/>
        <v>40.709315437673979</v>
      </c>
      <c r="CV40" s="22">
        <v>38990</v>
      </c>
      <c r="CW40">
        <v>242</v>
      </c>
      <c r="CX40" s="12">
        <v>13.691400264625763</v>
      </c>
      <c r="CZ40" s="11">
        <f ca="1">VLOOKUP($CB40,INDIRECT(VLOOKUP('Sector Charts'!$H$1,'Sector Charts'!$A$159:$B$175,2,FALSE) &amp; "3"),MATCH(CZ$5,$CZ$5:$DF$5,0),FALSE)</f>
        <v>38990</v>
      </c>
      <c r="DA40" s="2">
        <f ca="1">VLOOKUP($CB40,INDIRECT(VLOOKUP('Sector Charts'!$H$1,'Sector Charts'!$A$159:$B$175,2,FALSE) &amp; "3"),MATCH(DA$5,$CZ$5:$DF$5,0),FALSE)</f>
        <v>8</v>
      </c>
      <c r="DB40" s="2">
        <f ca="1">VLOOKUP($CB40,INDIRECT(VLOOKUP('Sector Charts'!$H$1,'Sector Charts'!$A$159:$B$175,2,FALSE) &amp; "3"),MATCH(DB$5,$CZ$5:$DF$5,0),FALSE)</f>
        <v>-3734.3800659179688</v>
      </c>
      <c r="DC40" s="2">
        <f ca="1">VLOOKUP($CB40,INDIRECT(VLOOKUP('Sector Charts'!$H$1,'Sector Charts'!$A$159:$B$175,2,FALSE) &amp; "3"),MATCH(DC$5,$CZ$5:$DF$5,0),FALSE)</f>
        <v>62094.37060546875</v>
      </c>
      <c r="DD40" s="2">
        <f ca="1">VLOOKUP($CB40,INDIRECT(VLOOKUP('Sector Charts'!$H$1,'Sector Charts'!$A$159:$B$175,2,FALSE) &amp; "3"),MATCH(DD$5,$CZ$5:$DF$5,0),FALSE)</f>
        <v>5803.8590068817139</v>
      </c>
      <c r="DE40" s="12">
        <f ca="1">IF(OR(VLOOKUP($CB40,INDIRECT(VLOOKUP('Sector Charts'!$H$1,'Sector Charts'!$A$159:$B$175,2,FALSE) &amp; "3"),MATCH(DE$5,$CZ$5:$DF$5,0),FALSE)&gt;DE$1,VLOOKUP($CB40,INDIRECT(VLOOKUP('Sector Charts'!$H$1,'Sector Charts'!$A$159:$B$175,2,FALSE) &amp; "3"),MATCH(DE$5,$CZ$5:$DF$5,0),FALSE)&lt;DE$2),NA(),VLOOKUP($CB40,INDIRECT(VLOOKUP('Sector Charts'!$H$1,'Sector Charts'!$A$159:$B$175,2,FALSE) &amp; "3"),MATCH(DE$5,$CZ$5:$DF$5,0),FALSE))</f>
        <v>6.0140396456310574</v>
      </c>
      <c r="DF40" s="12">
        <f ca="1">IF(OR(VLOOKUP($CB40,INDIRECT(VLOOKUP('Sector Charts'!$H$1,'Sector Charts'!$A$159:$B$175,2,FALSE) &amp; "3"),MATCH(DF$5,$CZ$5:$DF$5,0),FALSE)&gt;DF$1,VLOOKUP($CB40,INDIRECT(VLOOKUP('Sector Charts'!$H$1,'Sector Charts'!$A$159:$B$175,2,FALSE) &amp; "3"),MATCH(DF$5,$CZ$5:$DF$5,0),FALSE)&lt;DF$2),NA(),VLOOKUP($CB40,INDIRECT(VLOOKUP('Sector Charts'!$H$1,'Sector Charts'!$A$159:$B$175,2,FALSE) &amp; "3"),MATCH(DF$5,$CZ$5:$DF$5,0),FALSE))</f>
        <v>64.343052811759634</v>
      </c>
      <c r="DH40" s="11">
        <f ca="1">VLOOKUP($CB40,INDIRECT(VLOOKUP('Sector Charts'!$H$1,'Sector Charts'!$A$159:$B$175,2,FALSE) &amp; "3"),MATCH(DH$5,$CZ$5:$DF$5,0),FALSE)</f>
        <v>38990</v>
      </c>
      <c r="DI40" s="2">
        <f ca="1">VLOOKUP($CB40,INDIRECT(VLOOKUP('Sector Charts'!$H$1,'Sector Charts'!$A$159:$B$175,2,FALSE) &amp; "3"),9,FALSE)</f>
        <v>8</v>
      </c>
      <c r="DJ40" s="12">
        <f ca="1">IF(OR(VLOOKUP($CB40,INDIRECT(VLOOKUP('Sector Charts'!$H$1,'Sector Charts'!$A$159:$B$175,2,FALSE) &amp; "3"),10,FALSE)&gt;DJ$1,VLOOKUP($CB40,INDIRECT(VLOOKUP('Sector Charts'!$H$1,'Sector Charts'!$A$159:$B$175,2,FALSE) &amp; "3"),10,FALSE)&lt;DJ$2),NA(),VLOOKUP($CB40,INDIRECT(VLOOKUP('Sector Charts'!$H$1,'Sector Charts'!$A$159:$B$175,2,FALSE) &amp; "3"),10,FALSE))</f>
        <v>2.5229270346132093</v>
      </c>
      <c r="DM40" s="22">
        <v>38990</v>
      </c>
      <c r="DN40">
        <v>268</v>
      </c>
      <c r="DO40" s="12">
        <v>2.185966278945628</v>
      </c>
      <c r="DP40" s="12">
        <v>18.424285427729714</v>
      </c>
      <c r="DR40" s="22">
        <v>38990</v>
      </c>
      <c r="DS40" s="82">
        <v>246</v>
      </c>
      <c r="DT40" s="83">
        <v>20.841933882863415</v>
      </c>
      <c r="DU40" s="83">
        <v>10.337901347049282</v>
      </c>
      <c r="DV40" s="83">
        <v>8.1161126395063796</v>
      </c>
      <c r="DW40" s="83">
        <v>6.3570372951764709</v>
      </c>
      <c r="DX40" s="83" t="e">
        <f>VLOOKUP(DR40,'EquityMetrics ADJ'!$DU$5:$DX$31,3,0)</f>
        <v>#N/A</v>
      </c>
      <c r="DY40" s="83"/>
      <c r="DZ40" s="22">
        <v>38990</v>
      </c>
      <c r="EA40" s="85">
        <v>203</v>
      </c>
      <c r="EB40" s="83">
        <v>14.917895321998564</v>
      </c>
      <c r="EC40" s="83">
        <v>10.68417695343622</v>
      </c>
      <c r="ED40" s="83">
        <v>6.7408372313627396</v>
      </c>
      <c r="EE40" s="83">
        <v>4.9903092603352572</v>
      </c>
      <c r="EF40" s="53" t="e">
        <f>VLOOKUP($DZ40,'EquityMetrics ADJ'!$EH$4:$EK$31,3,0)</f>
        <v>#N/A</v>
      </c>
      <c r="EH40" s="22">
        <v>38990</v>
      </c>
      <c r="EI40" s="82">
        <v>30</v>
      </c>
      <c r="EJ40" s="83">
        <v>35.539756762865871</v>
      </c>
      <c r="EK40" s="83">
        <v>3.002593668405229</v>
      </c>
      <c r="EL40" s="83">
        <v>6.7500043951629785</v>
      </c>
      <c r="EM40" s="83">
        <v>2.1673416458841244</v>
      </c>
      <c r="EO40" s="11">
        <v>38990</v>
      </c>
      <c r="EP40" s="2">
        <v>284</v>
      </c>
      <c r="EQ40" s="2">
        <v>357755.68713378906</v>
      </c>
      <c r="ER40" s="2">
        <v>117482.0919303894</v>
      </c>
      <c r="ES40" s="2">
        <v>32561.583314418793</v>
      </c>
      <c r="ET40" s="12">
        <v>3.0451933673922555</v>
      </c>
      <c r="EU40" s="12">
        <v>3.6079969083802643</v>
      </c>
      <c r="EV40" s="12" t="e">
        <f>VLOOKUP($EO40,'EquityMetrics ADJ'!$X$5:$AD$27,6,0)</f>
        <v>#N/A</v>
      </c>
      <c r="EW40" s="12" t="e">
        <f>VLOOKUP($EO40,'EquityMetrics ADJ'!$X$5:$AD$27,7,0)</f>
        <v>#N/A</v>
      </c>
      <c r="EY40" s="11">
        <v>38990</v>
      </c>
      <c r="EZ40" s="2">
        <v>44</v>
      </c>
      <c r="FA40" s="2">
        <v>48894.119942188263</v>
      </c>
      <c r="FB40" s="2">
        <v>22979.610229730606</v>
      </c>
      <c r="FC40" s="2">
        <v>4025.160548210144</v>
      </c>
      <c r="FD40" s="12">
        <v>2.1277175484434427</v>
      </c>
      <c r="FE40" s="12">
        <v>5.7089922139748888</v>
      </c>
      <c r="FF40" s="12"/>
      <c r="FG40" s="11">
        <v>38990</v>
      </c>
      <c r="FH40" s="2">
        <v>240</v>
      </c>
      <c r="FI40" s="2">
        <v>318215.62407684326</v>
      </c>
      <c r="FJ40" s="2">
        <v>96978.515975952148</v>
      </c>
      <c r="FK40" s="2">
        <v>29053.11931180954</v>
      </c>
      <c r="FL40" s="12">
        <v>3.2813002021576767</v>
      </c>
      <c r="FM40" s="12">
        <v>3.3379725920353147</v>
      </c>
      <c r="FN40" s="12"/>
      <c r="FO40" s="11">
        <v>38990</v>
      </c>
      <c r="FP40" s="2">
        <v>88</v>
      </c>
      <c r="FQ40" s="2">
        <v>88434.182999134064</v>
      </c>
      <c r="FR40" s="2">
        <v>43483.186184167862</v>
      </c>
      <c r="FS40" s="2">
        <v>7533.624550819397</v>
      </c>
      <c r="FT40" s="12">
        <v>2.0337558205735338</v>
      </c>
      <c r="FU40" s="12">
        <v>5.7718812360297935</v>
      </c>
      <c r="FW40" s="22">
        <v>38990</v>
      </c>
      <c r="FX40">
        <v>176</v>
      </c>
      <c r="FY40" s="2">
        <v>228605.49538850784</v>
      </c>
      <c r="FZ40" s="2">
        <v>692394.28791618347</v>
      </c>
      <c r="GA40" s="10">
        <v>0.33016663969963495</v>
      </c>
      <c r="GC40" s="22">
        <v>38990</v>
      </c>
      <c r="GD40">
        <v>173</v>
      </c>
      <c r="GE40" s="2">
        <v>690876.09279632568</v>
      </c>
      <c r="GF40" s="2">
        <v>84324.201465368271</v>
      </c>
      <c r="GG40" s="10">
        <v>8.1930938068837413</v>
      </c>
      <c r="GI40" s="22">
        <v>38990</v>
      </c>
      <c r="GJ40">
        <v>240</v>
      </c>
      <c r="GK40" s="2">
        <v>318215.62407684326</v>
      </c>
      <c r="GL40" s="2">
        <v>96978.515975952148</v>
      </c>
      <c r="GM40" s="2">
        <v>29053.11931180954</v>
      </c>
      <c r="GN40" s="12">
        <v>3.2813002021576767</v>
      </c>
      <c r="GO40" s="12">
        <v>3.3379725920353147</v>
      </c>
      <c r="GP40" s="12" t="e">
        <f>VLOOKUP($GI40,'EquityMetrics ADJ'!$AF$4:$AK$28,6,0)</f>
        <v>#N/A</v>
      </c>
      <c r="GQ40" s="12" t="e">
        <f>VLOOKUP($GI40,'EquityMetrics ADJ'!$AF$4:$AL$28,7,0)</f>
        <v>#N/A</v>
      </c>
      <c r="GS40" s="22">
        <v>42369</v>
      </c>
      <c r="GT40">
        <v>485</v>
      </c>
      <c r="GU40" s="2">
        <v>17161.426056474447</v>
      </c>
      <c r="GW40" s="22">
        <v>42369</v>
      </c>
      <c r="GX40">
        <v>487</v>
      </c>
      <c r="GY40" s="2">
        <v>16755.581046909094</v>
      </c>
      <c r="GZ40" s="2">
        <v>-47635.758250512183</v>
      </c>
      <c r="HA40" s="13">
        <f t="shared" si="11"/>
        <v>64391.339297421277</v>
      </c>
      <c r="HB40" s="13">
        <f t="shared" ref="HB40:HC40" si="66">SUM(GZ37:GZ40)</f>
        <v>-188865.36610393552</v>
      </c>
      <c r="HC40" s="13">
        <f t="shared" si="66"/>
        <v>207935.27708565025</v>
      </c>
      <c r="HD40" s="212">
        <f t="shared" si="16"/>
        <v>0.9082891982111353</v>
      </c>
      <c r="HF40" s="22">
        <v>38717</v>
      </c>
      <c r="HG40">
        <v>288</v>
      </c>
      <c r="HH40" s="2">
        <v>393192.73538208008</v>
      </c>
      <c r="HI40" s="2">
        <v>962844.31643676758</v>
      </c>
      <c r="HJ40" s="213">
        <v>0.40836584759328748</v>
      </c>
      <c r="HL40" s="22">
        <v>38990</v>
      </c>
      <c r="HM40">
        <v>31</v>
      </c>
      <c r="HN40" s="2">
        <v>48755.750290393829</v>
      </c>
      <c r="HO40" s="2">
        <v>141693.58400821686</v>
      </c>
      <c r="HP40" s="10">
        <v>0.34409285806170636</v>
      </c>
      <c r="HR40" s="22">
        <v>38717</v>
      </c>
      <c r="HS40">
        <v>256</v>
      </c>
      <c r="HT40" s="2">
        <v>342910.30479431152</v>
      </c>
      <c r="HU40" s="2">
        <v>824201.05981445313</v>
      </c>
      <c r="HV40" s="10">
        <v>0.41605176396097893</v>
      </c>
    </row>
    <row r="41" spans="1:230">
      <c r="A41" t="s">
        <v>22</v>
      </c>
      <c r="B41">
        <v>10</v>
      </c>
      <c r="C41" s="12">
        <v>3.072662601868851</v>
      </c>
      <c r="D41" s="166">
        <v>326</v>
      </c>
      <c r="E41" s="11">
        <v>39082</v>
      </c>
      <c r="F41" s="2">
        <v>326</v>
      </c>
      <c r="G41" s="2">
        <v>437278.31261444092</v>
      </c>
      <c r="H41" s="2">
        <v>145625.26587486267</v>
      </c>
      <c r="I41" s="2">
        <v>38327.787074565887</v>
      </c>
      <c r="J41" s="12">
        <v>3.0027640463860084</v>
      </c>
      <c r="K41" s="12">
        <v>3.7994697056616351</v>
      </c>
      <c r="L41" s="96">
        <v>2.9723902898378851</v>
      </c>
      <c r="M41" s="12">
        <v>3.8057697980806195</v>
      </c>
      <c r="N41" s="37"/>
      <c r="P41" s="12">
        <f t="shared" si="7"/>
        <v>3.0027640463860084</v>
      </c>
      <c r="Q41" s="12">
        <f t="shared" si="7"/>
        <v>3.7994697056616351</v>
      </c>
      <c r="U41" s="14">
        <v>39082</v>
      </c>
      <c r="V41" s="2">
        <v>247.70817345530213</v>
      </c>
      <c r="W41" s="2">
        <f t="shared" si="0"/>
        <v>82.493385969980736</v>
      </c>
      <c r="Y41" s="11">
        <f ca="1">VLOOKUP($E41,INDIRECT(VLOOKUP('Sector Charts'!$H$1,'Sector Charts'!$A$159:$B$175,2,FALSE) &amp; "1"),MATCH(Y$5,$Y$5:$AG$5,0),FALSE)</f>
        <v>39082</v>
      </c>
      <c r="Z41" s="2">
        <f ca="1">VLOOKUP($E41,INDIRECT(VLOOKUP('Sector Charts'!$H$1,'Sector Charts'!$A$159:$B$175,2,FALSE) &amp; "1"),MATCH(Z$5,$Y$5:$AG$5,0),FALSE)</f>
        <v>11</v>
      </c>
      <c r="AA41" s="2">
        <f ca="1">VLOOKUP($E41,INDIRECT(VLOOKUP('Sector Charts'!$H$1,'Sector Charts'!$A$159:$B$175,2,FALSE) &amp; "1"),MATCH(AA$5,$Y$5:$AG$5,0),FALSE)</f>
        <v>20227.616989135742</v>
      </c>
      <c r="AB41" s="2">
        <f ca="1">VLOOKUP($E41,INDIRECT(VLOOKUP('Sector Charts'!$H$1,'Sector Charts'!$A$159:$B$175,2,FALSE) &amp; "1"),MATCH(AB$5,$Y$5:$AG$5,0),FALSE)</f>
        <v>8022.4910278320313</v>
      </c>
      <c r="AC41" s="2">
        <f ca="1">VLOOKUP($E41,INDIRECT(VLOOKUP('Sector Charts'!$H$1,'Sector Charts'!$A$159:$B$175,2,FALSE) &amp; "1"),MATCH(AC$5,$Y$5:$AG$5,0),FALSE)</f>
        <v>1230.5099897384644</v>
      </c>
      <c r="AD41" s="12">
        <f ca="1">IF(OR(VLOOKUP($E41,INDIRECT(VLOOKUP('Sector Charts'!$H$1,'Sector Charts'!$A$159:$B$175,2,FALSE) &amp; "1"),MATCH(AD$5,$Y$5:$AI$5,0),FALSE)&gt;AD$1,VLOOKUP($E41,INDIRECT(VLOOKUP('Sector Charts'!$H$1,'Sector Charts'!$A$159:$B$175,2,FALSE) &amp; "1"),MATCH(AD$5,$Y$5:$AI$5,0),FALSE)&lt;AD$2),NA(),VLOOKUP($E41,INDIRECT(VLOOKUP('Sector Charts'!$H$1,'Sector Charts'!$A$159:$B$175,2,FALSE) &amp; "1"),MATCH(AD$5,$Y$5:$AI$5,0),FALSE))</f>
        <v>2.5213636162335451</v>
      </c>
      <c r="AE41" s="12">
        <f ca="1">IF(OR(VLOOKUP($E41,INDIRECT(VLOOKUP('Sector Charts'!$H$1,'Sector Charts'!$A$159:$B$175,2,FALSE) &amp; "1"),MATCH(AE$5,$Y$5:$AI$5,0),FALSE)&gt;AE$1,VLOOKUP($E41,INDIRECT(VLOOKUP('Sector Charts'!$H$1,'Sector Charts'!$A$159:$B$175,2,FALSE) &amp; "1"),MATCH(AE$5,$Y$5:$AI$5,0),FALSE)&lt;AE$2),NA(),VLOOKUP($E41,INDIRECT(VLOOKUP('Sector Charts'!$H$1,'Sector Charts'!$A$159:$B$175,2,FALSE) &amp; "1"),MATCH(AE$5,$Y$5:$AI$5,0),FALSE))</f>
        <v>6.5196472151657634</v>
      </c>
      <c r="AF41" s="2">
        <f ca="1">VLOOKUP($E41,INDIRECT(VLOOKUP('Sector Charts'!$H$1,'Sector Charts'!$A$159:$B$175,2,FALSE) &amp; "1"),MATCH(AF$5,$Y$5:$AG$5,0),FALSE)</f>
        <v>348.26765026899915</v>
      </c>
      <c r="AG41" s="2">
        <f ca="1">IF(VLOOKUP($E41,INDIRECT(VLOOKUP('Sector Charts'!$H$1,'Sector Charts'!$A$159:$B$175,2,FALSE) &amp; "1"),MATCH(AG$5,$Y$5:$AI$5,0),FALSE)="",NA(),VLOOKUP($E41,INDIRECT(VLOOKUP('Sector Charts'!$H$1,'Sector Charts'!$A$159:$B$175,2,FALSE) &amp; "1"),MATCH(AG$5,$Y$5:$AG$5,0),FALSE))</f>
        <v>138.12670573443395</v>
      </c>
      <c r="AH41" s="12" t="e">
        <f ca="1">IF(OR(VLOOKUP($E41,INDIRECT(VLOOKUP('Sector Charts'!$H$1,'Sector Charts'!$A$159:$B$175,2,FALSE) &amp; "1"),MATCH(AH$5,$Y$5:$AI$5,0),FALSE)&gt;AH$1,VLOOKUP($E41,INDIRECT(VLOOKUP('Sector Charts'!$H$1,'Sector Charts'!$A$159:$B$175,2,FALSE) &amp; "1"),MATCH(AH$5,$Y$5:$AI$5,0),FALSE)&lt;AH$2,VLOOKUP($E41,INDIRECT(VLOOKUP('Sector Charts'!$H$1,'Sector Charts'!$A$159:$B$175,2,FALSE) &amp; "1"),MATCH(AH$5,$Y$5:$AI$5,0),FALSE)=""),NA(),VLOOKUP($E41,INDIRECT(VLOOKUP('Sector Charts'!$H$1,'Sector Charts'!$A$159:$B$175,2,FALSE) &amp; "1"),MATCH(AH$5,$Y$5:$AI$5,0),FALSE))</f>
        <v>#N/A</v>
      </c>
      <c r="AI41" s="12" t="e">
        <f ca="1">IF(OR(VLOOKUP($E41,INDIRECT(VLOOKUP('Sector Charts'!$H$1,'Sector Charts'!$A$159:$B$175,2,FALSE) &amp; "1"),MATCH(AI$5,$Y$5:$AI$5,0),FALSE)&gt;AI$1,VLOOKUP($E41,INDIRECT(VLOOKUP('Sector Charts'!$H$1,'Sector Charts'!$A$159:$B$175,2,FALSE) &amp; "1"),MATCH(AI$5,$Y$5:$AI$5,0),FALSE)&lt;AI$2,VLOOKUP($E41,INDIRECT(VLOOKUP('Sector Charts'!$H$1,'Sector Charts'!$A$159:$B$175,2,FALSE) &amp; "1"),MATCH(AI$5,$Y$5:$AI$5,0),FALSE)=""),NA(),VLOOKUP($E41,INDIRECT(VLOOKUP('Sector Charts'!$H$1,'Sector Charts'!$A$159:$B$175,2,FALSE) &amp; "1"),MATCH(AI$5,$Y$5:$AI$5,0),FALSE))</f>
        <v>#N/A</v>
      </c>
      <c r="AK41" s="82">
        <v>277</v>
      </c>
      <c r="AL41" s="83">
        <v>3.7673793634318331</v>
      </c>
      <c r="AM41" s="83">
        <v>15.348242660765244</v>
      </c>
      <c r="AN41" s="83">
        <v>4.9409002147123182</v>
      </c>
      <c r="AO41" s="83">
        <v>4.7604288136791739</v>
      </c>
      <c r="AP41" s="83"/>
      <c r="AQ41" s="48"/>
      <c r="AR41" s="83">
        <v>22.575660834926136</v>
      </c>
      <c r="AS41" s="83"/>
      <c r="AT41" s="83">
        <v>-2.7499946523017647</v>
      </c>
      <c r="AU41" s="83">
        <v>5.6781420104792035</v>
      </c>
      <c r="AV41" s="83">
        <v>3.0096224342870181</v>
      </c>
      <c r="AW41" s="83">
        <v>4.0442020323014916</v>
      </c>
      <c r="AY41" s="14">
        <v>39082</v>
      </c>
      <c r="AZ41" s="2">
        <v>229</v>
      </c>
      <c r="BA41" s="2">
        <v>412271.50212860107</v>
      </c>
      <c r="BB41" s="2">
        <v>36329.336930667865</v>
      </c>
      <c r="BC41" s="2">
        <v>71704.642275631428</v>
      </c>
      <c r="BD41" s="12">
        <f t="shared" si="8"/>
        <v>17.392577926296831</v>
      </c>
      <c r="BE41" s="12">
        <f t="shared" si="9"/>
        <v>197.37393614553162</v>
      </c>
      <c r="BF41" s="12">
        <f t="shared" si="10"/>
        <v>8.8119932479193164</v>
      </c>
      <c r="BH41" s="22">
        <v>39082</v>
      </c>
      <c r="BI41">
        <v>229</v>
      </c>
      <c r="BJ41" s="12">
        <v>5.2156506368760569</v>
      </c>
      <c r="BL41" s="22">
        <v>39721</v>
      </c>
      <c r="BM41">
        <v>248</v>
      </c>
      <c r="BN41" s="2">
        <v>183780.91168212891</v>
      </c>
      <c r="BO41" s="2">
        <v>99794.657961845398</v>
      </c>
      <c r="BP41" s="2">
        <v>64088.446631208062</v>
      </c>
      <c r="BQ41" s="2">
        <v>530326.46718883514</v>
      </c>
      <c r="BR41" s="12">
        <f t="shared" si="62"/>
        <v>54.300883072368364</v>
      </c>
      <c r="BS41" s="12">
        <f t="shared" si="63"/>
        <v>18.817589567203548</v>
      </c>
      <c r="BT41" s="12">
        <f t="shared" si="64"/>
        <v>12.084715848886319</v>
      </c>
      <c r="BV41" s="22">
        <v>39082</v>
      </c>
      <c r="BW41">
        <v>268</v>
      </c>
      <c r="BX41" s="2">
        <v>466957.96756744385</v>
      </c>
      <c r="BY41" s="2">
        <v>32859.4150390625</v>
      </c>
      <c r="BZ41" s="12">
        <f t="shared" si="4"/>
        <v>7.0369106689065193</v>
      </c>
      <c r="CB41" s="22">
        <v>39082</v>
      </c>
      <c r="CC41">
        <v>266</v>
      </c>
      <c r="CD41" s="2">
        <v>-74003.092477619648</v>
      </c>
      <c r="CE41" s="2">
        <v>995493.57361602783</v>
      </c>
      <c r="CF41" s="2">
        <v>116241.18379551172</v>
      </c>
      <c r="CG41" s="12">
        <f t="shared" si="5"/>
        <v>7.4338091615007666</v>
      </c>
      <c r="CH41" s="12">
        <f t="shared" si="6"/>
        <v>63.663402299656411</v>
      </c>
      <c r="CJ41" s="22">
        <v>39082</v>
      </c>
      <c r="CK41">
        <v>266</v>
      </c>
      <c r="CL41" s="12">
        <v>19.583789085724757</v>
      </c>
      <c r="CN41" s="22">
        <v>39082</v>
      </c>
      <c r="CO41">
        <v>236</v>
      </c>
      <c r="CP41" s="2">
        <v>-48654.198724329472</v>
      </c>
      <c r="CQ41" s="2">
        <v>923344.15850067139</v>
      </c>
      <c r="CR41" s="2">
        <v>95816.446082651615</v>
      </c>
      <c r="CS41" s="12">
        <f t="shared" si="42"/>
        <v>5.2693460262243157</v>
      </c>
      <c r="CT41" s="12">
        <f t="shared" si="43"/>
        <v>50.778546599777016</v>
      </c>
      <c r="CV41" s="22">
        <v>39082</v>
      </c>
      <c r="CW41">
        <v>236</v>
      </c>
      <c r="CX41" s="12">
        <v>11.476466911981609</v>
      </c>
      <c r="CZ41" s="11">
        <f ca="1">VLOOKUP($CB41,INDIRECT(VLOOKUP('Sector Charts'!$H$1,'Sector Charts'!$A$159:$B$175,2,FALSE) &amp; "3"),MATCH(CZ$5,$CZ$5:$DF$5,0),FALSE)</f>
        <v>39082</v>
      </c>
      <c r="DA41" s="2">
        <f ca="1">VLOOKUP($CB41,INDIRECT(VLOOKUP('Sector Charts'!$H$1,'Sector Charts'!$A$159:$B$175,2,FALSE) &amp; "3"),MATCH(DA$5,$CZ$5:$DF$5,0),FALSE)</f>
        <v>9</v>
      </c>
      <c r="DB41" s="2">
        <f ca="1">VLOOKUP($CB41,INDIRECT(VLOOKUP('Sector Charts'!$H$1,'Sector Charts'!$A$159:$B$175,2,FALSE) &amp; "3"),MATCH(DB$5,$CZ$5:$DF$5,0),FALSE)</f>
        <v>-4108.9589958190918</v>
      </c>
      <c r="DC41" s="2">
        <f ca="1">VLOOKUP($CB41,INDIRECT(VLOOKUP('Sector Charts'!$H$1,'Sector Charts'!$A$159:$B$175,2,FALSE) &amp; "3"),MATCH(DC$5,$CZ$5:$DF$5,0),FALSE)</f>
        <v>75465.1962890625</v>
      </c>
      <c r="DD41" s="2">
        <f ca="1">VLOOKUP($CB41,INDIRECT(VLOOKUP('Sector Charts'!$H$1,'Sector Charts'!$A$159:$B$175,2,FALSE) &amp; "3"),MATCH(DD$5,$CZ$5:$DF$5,0),FALSE)</f>
        <v>6242.1390037536621</v>
      </c>
      <c r="DE41" s="12">
        <f ca="1">IF(OR(VLOOKUP($CB41,INDIRECT(VLOOKUP('Sector Charts'!$H$1,'Sector Charts'!$A$159:$B$175,2,FALSE) &amp; "3"),MATCH(DE$5,$CZ$5:$DF$5,0),FALSE)&gt;DE$1,VLOOKUP($CB41,INDIRECT(VLOOKUP('Sector Charts'!$H$1,'Sector Charts'!$A$159:$B$175,2,FALSE) &amp; "3"),MATCH(DE$5,$CZ$5:$DF$5,0),FALSE)&lt;DE$2),NA(),VLOOKUP($CB41,INDIRECT(VLOOKUP('Sector Charts'!$H$1,'Sector Charts'!$A$159:$B$175,2,FALSE) &amp; "3"),MATCH(DE$5,$CZ$5:$DF$5,0),FALSE))</f>
        <v>5.4448397378840729</v>
      </c>
      <c r="DF41" s="12">
        <f ca="1">IF(OR(VLOOKUP($CB41,INDIRECT(VLOOKUP('Sector Charts'!$H$1,'Sector Charts'!$A$159:$B$175,2,FALSE) &amp; "3"),MATCH(DF$5,$CZ$5:$DF$5,0),FALSE)&gt;DF$1,VLOOKUP($CB41,INDIRECT(VLOOKUP('Sector Charts'!$H$1,'Sector Charts'!$A$159:$B$175,2,FALSE) &amp; "3"),MATCH(DF$5,$CZ$5:$DF$5,0),FALSE)&lt;DF$2),NA(),VLOOKUP($CB41,INDIRECT(VLOOKUP('Sector Charts'!$H$1,'Sector Charts'!$A$159:$B$175,2,FALSE) &amp; "3"),MATCH(DF$5,$CZ$5:$DF$5,0),FALSE))</f>
        <v>65.826137376117401</v>
      </c>
      <c r="DH41" s="11">
        <f ca="1">VLOOKUP($CB41,INDIRECT(VLOOKUP('Sector Charts'!$H$1,'Sector Charts'!$A$159:$B$175,2,FALSE) &amp; "3"),MATCH(DH$5,$CZ$5:$DF$5,0),FALSE)</f>
        <v>39082</v>
      </c>
      <c r="DI41" s="2">
        <f ca="1">VLOOKUP($CB41,INDIRECT(VLOOKUP('Sector Charts'!$H$1,'Sector Charts'!$A$159:$B$175,2,FALSE) &amp; "3"),9,FALSE)</f>
        <v>9</v>
      </c>
      <c r="DJ41" s="12">
        <f ca="1">IF(OR(VLOOKUP($CB41,INDIRECT(VLOOKUP('Sector Charts'!$H$1,'Sector Charts'!$A$159:$B$175,2,FALSE) &amp; "3"),10,FALSE)&gt;DJ$1,VLOOKUP($CB41,INDIRECT(VLOOKUP('Sector Charts'!$H$1,'Sector Charts'!$A$159:$B$175,2,FALSE) &amp; "3"),10,FALSE)&lt;DJ$2),NA(),VLOOKUP($CB41,INDIRECT(VLOOKUP('Sector Charts'!$H$1,'Sector Charts'!$A$159:$B$175,2,FALSE) &amp; "3"),10,FALSE))</f>
        <v>7.5838894672966006</v>
      </c>
      <c r="DM41" s="22">
        <v>39082</v>
      </c>
      <c r="DN41">
        <v>264</v>
      </c>
      <c r="DO41" s="12">
        <v>8.0771459526214997</v>
      </c>
      <c r="DP41" s="12">
        <v>18.86806304898807</v>
      </c>
      <c r="DR41" s="22">
        <v>39082</v>
      </c>
      <c r="DS41" s="82">
        <v>246</v>
      </c>
      <c r="DT41" s="83">
        <v>1.4957975609199536</v>
      </c>
      <c r="DU41" s="83">
        <v>17.643526306906686</v>
      </c>
      <c r="DV41" s="83">
        <v>6.3016476760660245</v>
      </c>
      <c r="DW41" s="83">
        <v>6.6721873563075018</v>
      </c>
      <c r="DX41" s="83" t="e">
        <f>VLOOKUP(DR41,'EquityMetrics ADJ'!$DU$5:$DX$31,3,0)</f>
        <v>#N/A</v>
      </c>
      <c r="DY41" s="83"/>
      <c r="DZ41" s="22">
        <v>39082</v>
      </c>
      <c r="EA41" s="85">
        <v>202</v>
      </c>
      <c r="EB41" s="83">
        <v>-1.7464657818293317</v>
      </c>
      <c r="EC41" s="83">
        <v>18.798397771120889</v>
      </c>
      <c r="ED41" s="83">
        <v>5.4422633195437387</v>
      </c>
      <c r="EE41" s="83">
        <v>5.952763582501297</v>
      </c>
      <c r="EF41" s="53" t="e">
        <f>VLOOKUP($DZ41,'EquityMetrics ADJ'!$EH$4:$EK$31,3,0)</f>
        <v>#N/A</v>
      </c>
      <c r="EH41" s="22">
        <v>39082</v>
      </c>
      <c r="EI41" s="82">
        <v>32</v>
      </c>
      <c r="EJ41" s="83">
        <v>16.898864875567689</v>
      </c>
      <c r="EK41" s="83">
        <v>-0.1621349836233632</v>
      </c>
      <c r="EL41" s="83">
        <v>-11.626108399116653</v>
      </c>
      <c r="EM41" s="83">
        <v>-17.930456868543821</v>
      </c>
      <c r="EO41" s="11">
        <v>39082</v>
      </c>
      <c r="EP41" s="2">
        <v>283</v>
      </c>
      <c r="EQ41" s="2">
        <v>387768.39972686768</v>
      </c>
      <c r="ER41" s="2">
        <v>122401.20510673523</v>
      </c>
      <c r="ES41" s="2">
        <v>34433.998087882996</v>
      </c>
      <c r="ET41" s="12">
        <v>3.1680112903196442</v>
      </c>
      <c r="EU41" s="12">
        <v>3.5546614364774296</v>
      </c>
      <c r="EV41" s="12" t="e">
        <f>VLOOKUP($EO41,'EquityMetrics ADJ'!$X$5:$AD$27,6,0)</f>
        <v>#N/A</v>
      </c>
      <c r="EW41" s="12" t="e">
        <f>VLOOKUP($EO41,'EquityMetrics ADJ'!$X$5:$AD$27,7,0)</f>
        <v>#N/A</v>
      </c>
      <c r="EY41" s="11">
        <v>39082</v>
      </c>
      <c r="EZ41" s="2">
        <v>44</v>
      </c>
      <c r="FA41" s="2">
        <v>50008.084915161133</v>
      </c>
      <c r="FB41" s="2">
        <v>23308.09676361084</v>
      </c>
      <c r="FC41" s="2">
        <v>3935.217987537384</v>
      </c>
      <c r="FD41" s="12">
        <v>2.1455241679464345</v>
      </c>
      <c r="FE41" s="12">
        <v>5.9229493353166918</v>
      </c>
      <c r="FF41" s="12"/>
      <c r="FG41" s="11">
        <v>39082</v>
      </c>
      <c r="FH41" s="2">
        <v>237</v>
      </c>
      <c r="FI41" s="2">
        <v>347691.78467750549</v>
      </c>
      <c r="FJ41" s="2">
        <v>100709.74095344543</v>
      </c>
      <c r="FK41" s="2">
        <v>30836.675110816956</v>
      </c>
      <c r="FL41" s="12">
        <v>3.4524146461485903</v>
      </c>
      <c r="FM41" s="12">
        <v>3.265907903220028</v>
      </c>
      <c r="FN41" s="12"/>
      <c r="FO41" s="11">
        <v>39082</v>
      </c>
      <c r="FP41" s="2">
        <v>90</v>
      </c>
      <c r="FQ41" s="2">
        <v>90084.699964523315</v>
      </c>
      <c r="FR41" s="2">
        <v>44999.560916900635</v>
      </c>
      <c r="FS41" s="2">
        <v>7532.5409646034241</v>
      </c>
      <c r="FT41" s="12">
        <v>2.0019017547944542</v>
      </c>
      <c r="FU41" s="12">
        <v>5.9740213997322469</v>
      </c>
      <c r="FW41" s="22">
        <v>39082</v>
      </c>
      <c r="FX41">
        <v>172</v>
      </c>
      <c r="FY41" s="2">
        <v>217518.12462806702</v>
      </c>
      <c r="FZ41" s="2">
        <v>739567.33248138428</v>
      </c>
      <c r="GA41" s="10">
        <v>0.29411537675447852</v>
      </c>
      <c r="GC41" s="22">
        <v>39082</v>
      </c>
      <c r="GD41">
        <v>171</v>
      </c>
      <c r="GE41" s="2">
        <v>739039.63228607178</v>
      </c>
      <c r="GF41" s="2">
        <v>84294.724267542362</v>
      </c>
      <c r="GG41" s="10">
        <v>8.76732961294754</v>
      </c>
      <c r="GI41" s="22">
        <v>39082</v>
      </c>
      <c r="GJ41">
        <v>237</v>
      </c>
      <c r="GK41" s="2">
        <v>347691.78467750549</v>
      </c>
      <c r="GL41" s="2">
        <v>100709.74095344543</v>
      </c>
      <c r="GM41" s="2">
        <v>30836.675110816956</v>
      </c>
      <c r="GN41" s="12">
        <v>3.4524146461485903</v>
      </c>
      <c r="GO41" s="12">
        <v>3.265907903220028</v>
      </c>
      <c r="GP41" s="12" t="e">
        <f>VLOOKUP($GI41,'EquityMetrics ADJ'!$AF$4:$AK$28,6,0)</f>
        <v>#N/A</v>
      </c>
      <c r="GQ41" s="12" t="e">
        <f>VLOOKUP($GI41,'EquityMetrics ADJ'!$AF$4:$AL$28,7,0)</f>
        <v>#N/A</v>
      </c>
      <c r="GS41" s="22">
        <v>42460</v>
      </c>
      <c r="GT41">
        <v>493</v>
      </c>
      <c r="GU41" s="2">
        <v>-3673.6305540800095</v>
      </c>
      <c r="GW41" s="22">
        <v>42460</v>
      </c>
      <c r="GX41">
        <v>496</v>
      </c>
      <c r="GY41" s="2">
        <v>-6233.4895438551903</v>
      </c>
      <c r="GZ41" s="2">
        <v>-44322.7863894701</v>
      </c>
      <c r="HA41" s="13">
        <f t="shared" si="11"/>
        <v>38089.29684561491</v>
      </c>
      <c r="HB41" s="13">
        <f t="shared" ref="HB41:HC41" si="67">SUM(GZ38:GZ41)</f>
        <v>-187287.42101876019</v>
      </c>
      <c r="HC41" s="13">
        <f t="shared" si="67"/>
        <v>214128.21950845001</v>
      </c>
      <c r="HD41" s="212">
        <f t="shared" si="16"/>
        <v>0.87465081178321469</v>
      </c>
      <c r="HF41" s="22">
        <v>38807</v>
      </c>
      <c r="HG41">
        <v>293</v>
      </c>
      <c r="HH41" s="2">
        <v>411304.95970153809</v>
      </c>
      <c r="HI41" s="2">
        <v>1003185.1716461182</v>
      </c>
      <c r="HJ41" s="213">
        <v>0.40999904237682383</v>
      </c>
      <c r="HL41" s="22">
        <v>39082</v>
      </c>
      <c r="HM41">
        <v>32</v>
      </c>
      <c r="HN41" s="2">
        <v>51109.448715209961</v>
      </c>
      <c r="HO41" s="2">
        <v>147612.85293579102</v>
      </c>
      <c r="HP41" s="10">
        <v>0.34623982735054698</v>
      </c>
      <c r="HR41" s="22">
        <v>38807</v>
      </c>
      <c r="HS41">
        <v>260</v>
      </c>
      <c r="HT41" s="2">
        <v>362716.76577758789</v>
      </c>
      <c r="HU41" s="2">
        <v>866649.62019348145</v>
      </c>
      <c r="HV41" s="10">
        <v>0.4185275771500489</v>
      </c>
    </row>
    <row r="42" spans="1:230">
      <c r="A42" t="s">
        <v>80</v>
      </c>
      <c r="B42">
        <v>56</v>
      </c>
      <c r="C42" s="12">
        <v>2.87466450893027</v>
      </c>
      <c r="D42" s="166">
        <v>341</v>
      </c>
      <c r="E42" s="11">
        <v>39172</v>
      </c>
      <c r="F42" s="2">
        <v>341</v>
      </c>
      <c r="G42" s="2">
        <v>491915.59441280365</v>
      </c>
      <c r="H42" s="2">
        <v>156050.76801872253</v>
      </c>
      <c r="I42" s="2">
        <v>41360.683954238892</v>
      </c>
      <c r="J42" s="12">
        <v>3.1522792271921722</v>
      </c>
      <c r="K42" s="12">
        <v>3.7729252299448377</v>
      </c>
      <c r="L42" s="96">
        <v>3.1354945562813001</v>
      </c>
      <c r="M42" s="12">
        <v>3.7378879189828522</v>
      </c>
      <c r="N42" s="37"/>
      <c r="P42" s="12">
        <f t="shared" si="7"/>
        <v>3.1522792271921722</v>
      </c>
      <c r="Q42" s="12">
        <f t="shared" si="7"/>
        <v>3.7729252299448377</v>
      </c>
      <c r="U42" s="14">
        <v>39172</v>
      </c>
      <c r="V42" s="2">
        <v>245.06841300423599</v>
      </c>
      <c r="W42" s="2">
        <f t="shared" si="0"/>
        <v>77.743243964629883</v>
      </c>
      <c r="Y42" s="11">
        <f ca="1">VLOOKUP($E42,INDIRECT(VLOOKUP('Sector Charts'!$H$1,'Sector Charts'!$A$159:$B$175,2,FALSE) &amp; "1"),MATCH(Y$5,$Y$5:$AG$5,0),FALSE)</f>
        <v>39172</v>
      </c>
      <c r="Z42" s="2">
        <f ca="1">VLOOKUP($E42,INDIRECT(VLOOKUP('Sector Charts'!$H$1,'Sector Charts'!$A$159:$B$175,2,FALSE) &amp; "1"),MATCH(Z$5,$Y$5:$AG$5,0),FALSE)</f>
        <v>13</v>
      </c>
      <c r="AA42" s="2">
        <f ca="1">VLOOKUP($E42,INDIRECT(VLOOKUP('Sector Charts'!$H$1,'Sector Charts'!$A$159:$B$175,2,FALSE) &amp; "1"),MATCH(AA$5,$Y$5:$AG$5,0),FALSE)</f>
        <v>22056.173835754395</v>
      </c>
      <c r="AB42" s="2">
        <f ca="1">VLOOKUP($E42,INDIRECT(VLOOKUP('Sector Charts'!$H$1,'Sector Charts'!$A$159:$B$175,2,FALSE) &amp; "1"),MATCH(AB$5,$Y$5:$AG$5,0),FALSE)</f>
        <v>8068.6540679931641</v>
      </c>
      <c r="AC42" s="2">
        <f ca="1">VLOOKUP($E42,INDIRECT(VLOOKUP('Sector Charts'!$H$1,'Sector Charts'!$A$159:$B$175,2,FALSE) &amp; "1"),MATCH(AC$5,$Y$5:$AG$5,0),FALSE)</f>
        <v>1635.4079942703247</v>
      </c>
      <c r="AD42" s="12">
        <f ca="1">IF(OR(VLOOKUP($E42,INDIRECT(VLOOKUP('Sector Charts'!$H$1,'Sector Charts'!$A$159:$B$175,2,FALSE) &amp; "1"),MATCH(AD$5,$Y$5:$AI$5,0),FALSE)&gt;AD$1,VLOOKUP($E42,INDIRECT(VLOOKUP('Sector Charts'!$H$1,'Sector Charts'!$A$159:$B$175,2,FALSE) &amp; "1"),MATCH(AD$5,$Y$5:$AI$5,0),FALSE)&lt;AD$2),NA(),VLOOKUP($E42,INDIRECT(VLOOKUP('Sector Charts'!$H$1,'Sector Charts'!$A$159:$B$175,2,FALSE) &amp; "1"),MATCH(AD$5,$Y$5:$AI$5,0),FALSE))</f>
        <v>2.7335629523698501</v>
      </c>
      <c r="AE42" s="12">
        <f ca="1">IF(OR(VLOOKUP($E42,INDIRECT(VLOOKUP('Sector Charts'!$H$1,'Sector Charts'!$A$159:$B$175,2,FALSE) &amp; "1"),MATCH(AE$5,$Y$5:$AI$5,0),FALSE)&gt;AE$1,VLOOKUP($E42,INDIRECT(VLOOKUP('Sector Charts'!$H$1,'Sector Charts'!$A$159:$B$175,2,FALSE) &amp; "1"),MATCH(AE$5,$Y$5:$AI$5,0),FALSE)&lt;AE$2),NA(),VLOOKUP($E42,INDIRECT(VLOOKUP('Sector Charts'!$H$1,'Sector Charts'!$A$159:$B$175,2,FALSE) &amp; "1"),MATCH(AE$5,$Y$5:$AI$5,0),FALSE))</f>
        <v>4.9337254656096885</v>
      </c>
      <c r="AF42" s="2">
        <f ca="1">VLOOKUP($E42,INDIRECT(VLOOKUP('Sector Charts'!$H$1,'Sector Charts'!$A$159:$B$175,2,FALSE) &amp; "1"),MATCH(AF$5,$Y$5:$AG$5,0),FALSE)</f>
        <v>326.46516514201664</v>
      </c>
      <c r="AG42" s="2">
        <f ca="1">IF(VLOOKUP($E42,INDIRECT(VLOOKUP('Sector Charts'!$H$1,'Sector Charts'!$A$159:$B$175,2,FALSE) &amp; "1"),MATCH(AG$5,$Y$5:$AI$5,0),FALSE)="",NA(),VLOOKUP($E42,INDIRECT(VLOOKUP('Sector Charts'!$H$1,'Sector Charts'!$A$159:$B$175,2,FALSE) &amp; "1"),MATCH(AG$5,$Y$5:$AG$5,0),FALSE))</f>
        <v>119.42844223104105</v>
      </c>
      <c r="AH42" s="12" t="e">
        <f ca="1">IF(OR(VLOOKUP($E42,INDIRECT(VLOOKUP('Sector Charts'!$H$1,'Sector Charts'!$A$159:$B$175,2,FALSE) &amp; "1"),MATCH(AH$5,$Y$5:$AI$5,0),FALSE)&gt;AH$1,VLOOKUP($E42,INDIRECT(VLOOKUP('Sector Charts'!$H$1,'Sector Charts'!$A$159:$B$175,2,FALSE) &amp; "1"),MATCH(AH$5,$Y$5:$AI$5,0),FALSE)&lt;AH$2,VLOOKUP($E42,INDIRECT(VLOOKUP('Sector Charts'!$H$1,'Sector Charts'!$A$159:$B$175,2,FALSE) &amp; "1"),MATCH(AH$5,$Y$5:$AI$5,0),FALSE)=""),NA(),VLOOKUP($E42,INDIRECT(VLOOKUP('Sector Charts'!$H$1,'Sector Charts'!$A$159:$B$175,2,FALSE) &amp; "1"),MATCH(AH$5,$Y$5:$AI$5,0),FALSE))</f>
        <v>#N/A</v>
      </c>
      <c r="AI42" s="12" t="e">
        <f ca="1">IF(OR(VLOOKUP($E42,INDIRECT(VLOOKUP('Sector Charts'!$H$1,'Sector Charts'!$A$159:$B$175,2,FALSE) &amp; "1"),MATCH(AI$5,$Y$5:$AI$5,0),FALSE)&gt;AI$1,VLOOKUP($E42,INDIRECT(VLOOKUP('Sector Charts'!$H$1,'Sector Charts'!$A$159:$B$175,2,FALSE) &amp; "1"),MATCH(AI$5,$Y$5:$AI$5,0),FALSE)&lt;AI$2,VLOOKUP($E42,INDIRECT(VLOOKUP('Sector Charts'!$H$1,'Sector Charts'!$A$159:$B$175,2,FALSE) &amp; "1"),MATCH(AI$5,$Y$5:$AI$5,0),FALSE)=""),NA(),VLOOKUP($E42,INDIRECT(VLOOKUP('Sector Charts'!$H$1,'Sector Charts'!$A$159:$B$175,2,FALSE) &amp; "1"),MATCH(AI$5,$Y$5:$AI$5,0),FALSE))</f>
        <v>#N/A</v>
      </c>
      <c r="AK42" s="13">
        <v>344</v>
      </c>
      <c r="AL42" s="12">
        <v>3.8145533839539558</v>
      </c>
      <c r="AM42" s="12">
        <v>17.107053985485553</v>
      </c>
      <c r="AN42" s="12">
        <v>6.0928640153067537</v>
      </c>
      <c r="AO42" s="12">
        <v>5.7221802018193157</v>
      </c>
      <c r="AR42" s="12">
        <v>25.15951090487706</v>
      </c>
      <c r="AT42" s="12">
        <v>2.7839076237843807</v>
      </c>
      <c r="AU42" s="12">
        <v>5.0342505907934543</v>
      </c>
      <c r="AV42" s="12">
        <v>-2.6516813480291668</v>
      </c>
      <c r="AW42" s="12">
        <v>-4.1402619257679962</v>
      </c>
      <c r="AY42" s="14">
        <v>39172</v>
      </c>
      <c r="AZ42" s="2">
        <v>288</v>
      </c>
      <c r="BA42" s="2">
        <v>586934.23914337158</v>
      </c>
      <c r="BB42" s="2">
        <v>46466.356322014704</v>
      </c>
      <c r="BC42" s="2">
        <v>79772.544238686562</v>
      </c>
      <c r="BD42" s="12">
        <f t="shared" si="8"/>
        <v>13.591393876614577</v>
      </c>
      <c r="BE42" s="12">
        <f t="shared" si="9"/>
        <v>171.67807108837613</v>
      </c>
      <c r="BF42" s="12">
        <f t="shared" si="10"/>
        <v>7.9167908810077572</v>
      </c>
      <c r="BH42" s="22">
        <v>39172</v>
      </c>
      <c r="BI42">
        <v>288</v>
      </c>
      <c r="BJ42" s="12">
        <v>11.849481863414436</v>
      </c>
      <c r="BL42" s="22">
        <v>39813</v>
      </c>
      <c r="BM42">
        <v>214</v>
      </c>
      <c r="BN42" s="2">
        <v>153044.35498809814</v>
      </c>
      <c r="BO42" s="2">
        <v>81994.478369235992</v>
      </c>
      <c r="BP42" s="2">
        <v>52274.479139938951</v>
      </c>
      <c r="BQ42" s="2">
        <v>399228.06126022339</v>
      </c>
      <c r="BR42" s="12">
        <f t="shared" si="62"/>
        <v>53.575630656624021</v>
      </c>
      <c r="BS42" s="12">
        <f t="shared" si="63"/>
        <v>20.538255279553269</v>
      </c>
      <c r="BT42" s="12">
        <f t="shared" si="64"/>
        <v>13.093888985390128</v>
      </c>
      <c r="BV42" s="22">
        <v>39172</v>
      </c>
      <c r="BW42">
        <v>322</v>
      </c>
      <c r="BX42" s="2">
        <v>597600.12048339844</v>
      </c>
      <c r="BY42" s="2">
        <v>41141.180988311768</v>
      </c>
      <c r="BZ42" s="12">
        <f t="shared" si="4"/>
        <v>6.8843997144834388</v>
      </c>
      <c r="CB42" s="22">
        <v>39172</v>
      </c>
      <c r="CC42">
        <v>263</v>
      </c>
      <c r="CD42" s="2">
        <v>-77097.134854316711</v>
      </c>
      <c r="CE42" s="2">
        <v>995423.62005615234</v>
      </c>
      <c r="CF42" s="2">
        <v>115434.98611164093</v>
      </c>
      <c r="CG42" s="12">
        <f t="shared" si="5"/>
        <v>7.7451582724114605</v>
      </c>
      <c r="CH42" s="12">
        <f t="shared" si="6"/>
        <v>66.788360661951799</v>
      </c>
      <c r="CJ42" s="22">
        <v>39172</v>
      </c>
      <c r="CK42">
        <v>263</v>
      </c>
      <c r="CL42" s="12">
        <v>16.37404949845611</v>
      </c>
      <c r="CN42" s="22">
        <v>39172</v>
      </c>
      <c r="CO42">
        <v>232</v>
      </c>
      <c r="CP42" s="2">
        <v>-50674.895568847656</v>
      </c>
      <c r="CQ42" s="2">
        <v>922125.73944091797</v>
      </c>
      <c r="CR42" s="2">
        <v>94387.153992652893</v>
      </c>
      <c r="CS42" s="12">
        <f t="shared" ref="CS42:CS47" si="68">-CP42/CQ42*100</f>
        <v>5.4954431268312378</v>
      </c>
      <c r="CT42" s="12">
        <f t="shared" ref="CT42:CT47" si="69">-CP42/CR42*100</f>
        <v>53.688339382276737</v>
      </c>
      <c r="CV42" s="22">
        <v>39172</v>
      </c>
      <c r="CW42">
        <v>232</v>
      </c>
      <c r="CX42" s="113">
        <v>11.777282323669723</v>
      </c>
      <c r="CZ42" s="11">
        <f ca="1">VLOOKUP($CB42,INDIRECT(VLOOKUP('Sector Charts'!$H$1,'Sector Charts'!$A$159:$B$175,2,FALSE) &amp; "3"),MATCH(CZ$5,$CZ$5:$DF$5,0),FALSE)</f>
        <v>39172</v>
      </c>
      <c r="DA42" s="2">
        <f ca="1">VLOOKUP($CB42,INDIRECT(VLOOKUP('Sector Charts'!$H$1,'Sector Charts'!$A$159:$B$175,2,FALSE) &amp; "3"),MATCH(DA$5,$CZ$5:$DF$5,0),FALSE)</f>
        <v>10</v>
      </c>
      <c r="DB42" s="2">
        <f ca="1">VLOOKUP($CB42,INDIRECT(VLOOKUP('Sector Charts'!$H$1,'Sector Charts'!$A$159:$B$175,2,FALSE) &amp; "3"),MATCH(DB$5,$CZ$5:$DF$5,0),FALSE)</f>
        <v>-4675.8490791320801</v>
      </c>
      <c r="DC42" s="2">
        <f ca="1">VLOOKUP($CB42,INDIRECT(VLOOKUP('Sector Charts'!$H$1,'Sector Charts'!$A$159:$B$175,2,FALSE) &amp; "3"),MATCH(DC$5,$CZ$5:$DF$5,0),FALSE)</f>
        <v>86871.667602539063</v>
      </c>
      <c r="DD42" s="2">
        <f ca="1">VLOOKUP($CB42,INDIRECT(VLOOKUP('Sector Charts'!$H$1,'Sector Charts'!$A$159:$B$175,2,FALSE) &amp; "3"),MATCH(DD$5,$CZ$5:$DF$5,0),FALSE)</f>
        <v>6420.7640151977539</v>
      </c>
      <c r="DE42" s="12">
        <f ca="1">IF(OR(VLOOKUP($CB42,INDIRECT(VLOOKUP('Sector Charts'!$H$1,'Sector Charts'!$A$159:$B$175,2,FALSE) &amp; "3"),MATCH(DE$5,$CZ$5:$DF$5,0),FALSE)&gt;DE$1,VLOOKUP($CB42,INDIRECT(VLOOKUP('Sector Charts'!$H$1,'Sector Charts'!$A$159:$B$175,2,FALSE) &amp; "3"),MATCH(DE$5,$CZ$5:$DF$5,0),FALSE)&lt;DE$2),NA(),VLOOKUP($CB42,INDIRECT(VLOOKUP('Sector Charts'!$H$1,'Sector Charts'!$A$159:$B$175,2,FALSE) &amp; "3"),MATCH(DE$5,$CZ$5:$DF$5,0),FALSE))</f>
        <v>5.3824787852874323</v>
      </c>
      <c r="DF42" s="12">
        <f ca="1">IF(OR(VLOOKUP($CB42,INDIRECT(VLOOKUP('Sector Charts'!$H$1,'Sector Charts'!$A$159:$B$175,2,FALSE) &amp; "3"),MATCH(DF$5,$CZ$5:$DF$5,0),FALSE)&gt;DF$1,VLOOKUP($CB42,INDIRECT(VLOOKUP('Sector Charts'!$H$1,'Sector Charts'!$A$159:$B$175,2,FALSE) &amp; "3"),MATCH(DF$5,$CZ$5:$DF$5,0),FALSE)&lt;DF$2),NA(),VLOOKUP($CB42,INDIRECT(VLOOKUP('Sector Charts'!$H$1,'Sector Charts'!$A$159:$B$175,2,FALSE) &amp; "3"),MATCH(DF$5,$CZ$5:$DF$5,0),FALSE))</f>
        <v>72.823873733164561</v>
      </c>
      <c r="DH42" s="11">
        <f ca="1">VLOOKUP($CB42,INDIRECT(VLOOKUP('Sector Charts'!$H$1,'Sector Charts'!$A$159:$B$175,2,FALSE) &amp; "3"),MATCH(DH$5,$CZ$5:$DF$5,0),FALSE)</f>
        <v>39172</v>
      </c>
      <c r="DI42" s="2">
        <f ca="1">VLOOKUP($CB42,INDIRECT(VLOOKUP('Sector Charts'!$H$1,'Sector Charts'!$A$159:$B$175,2,FALSE) &amp; "3"),9,FALSE)</f>
        <v>10</v>
      </c>
      <c r="DJ42" s="12">
        <f ca="1">IF(OR(VLOOKUP($CB42,INDIRECT(VLOOKUP('Sector Charts'!$H$1,'Sector Charts'!$A$159:$B$175,2,FALSE) &amp; "3"),10,FALSE)&gt;DJ$1,VLOOKUP($CB42,INDIRECT(VLOOKUP('Sector Charts'!$H$1,'Sector Charts'!$A$159:$B$175,2,FALSE) &amp; "3"),10,FALSE)&lt;DJ$2),NA(),VLOOKUP($CB42,INDIRECT(VLOOKUP('Sector Charts'!$H$1,'Sector Charts'!$A$159:$B$175,2,FALSE) &amp; "3"),10,FALSE))</f>
        <v>18.016349547901321</v>
      </c>
      <c r="DM42" s="22">
        <v>39172</v>
      </c>
      <c r="DN42">
        <v>264</v>
      </c>
      <c r="DO42" s="12">
        <v>13.870941190500297</v>
      </c>
      <c r="DP42" s="12">
        <v>17.610179736230137</v>
      </c>
      <c r="DR42" s="22">
        <v>39172</v>
      </c>
      <c r="DS42" s="13">
        <v>297</v>
      </c>
      <c r="DT42" s="12">
        <v>4.5605892800348657</v>
      </c>
      <c r="DU42" s="12">
        <v>19.637639159594798</v>
      </c>
      <c r="DV42" s="12">
        <v>7.0164869339046643</v>
      </c>
      <c r="DW42" s="12">
        <v>6.6663043324019622</v>
      </c>
      <c r="DX42" s="83" t="e">
        <f>VLOOKUP(DR42,'EquityMetrics ADJ'!$DU$5:$DX$31,3,0)</f>
        <v>#N/A</v>
      </c>
      <c r="DY42" s="83"/>
      <c r="DZ42" s="22">
        <v>39172</v>
      </c>
      <c r="EA42" s="85">
        <v>246</v>
      </c>
      <c r="EB42" s="83">
        <v>2.4061556111209859</v>
      </c>
      <c r="EC42" s="83">
        <v>17.823619735218909</v>
      </c>
      <c r="ED42" s="83">
        <v>6.3434987637247753</v>
      </c>
      <c r="EE42" s="83">
        <v>6.0005641511935215</v>
      </c>
      <c r="EF42" s="53" t="e">
        <f>VLOOKUP($DZ42,'EquityMetrics ADJ'!$EH$4:$EK$31,3,0)</f>
        <v>#N/A</v>
      </c>
      <c r="EH42" s="22">
        <v>39172</v>
      </c>
      <c r="EI42" s="13">
        <v>48</v>
      </c>
      <c r="EJ42" s="12">
        <v>0.54857020342766738</v>
      </c>
      <c r="EK42" s="12">
        <v>-3.1204204454982065E-2</v>
      </c>
      <c r="EL42" s="12">
        <v>-3.8137839463733725</v>
      </c>
      <c r="EM42" s="12">
        <v>-4.8017023933534464</v>
      </c>
      <c r="EO42" s="11">
        <v>39172</v>
      </c>
      <c r="EP42" s="2">
        <v>300</v>
      </c>
      <c r="EQ42" s="2">
        <v>443511.79154872894</v>
      </c>
      <c r="ER42" s="2">
        <v>132518.05989646912</v>
      </c>
      <c r="ES42" s="2">
        <v>37538.430850028992</v>
      </c>
      <c r="ET42" s="12">
        <v>3.3468026312430652</v>
      </c>
      <c r="EU42" s="12">
        <v>3.5301971045592273</v>
      </c>
      <c r="EV42" s="12" t="e">
        <f>VLOOKUP($EO42,'EquityMetrics ADJ'!$X$5:$AD$27,6,0)</f>
        <v>#N/A</v>
      </c>
      <c r="EW42" s="12" t="e">
        <f>VLOOKUP($EO42,'EquityMetrics ADJ'!$X$5:$AD$27,7,0)</f>
        <v>#N/A</v>
      </c>
      <c r="EY42" s="11">
        <v>39172</v>
      </c>
      <c r="EZ42" s="2">
        <v>42</v>
      </c>
      <c r="FA42" s="2">
        <v>48834.332862854004</v>
      </c>
      <c r="FB42" s="2">
        <v>23621.486122131348</v>
      </c>
      <c r="FC42" s="2">
        <v>3863.1611051559448</v>
      </c>
      <c r="FD42" s="12">
        <v>2.0673691998193262</v>
      </c>
      <c r="FE42" s="12">
        <v>6.114548546941279</v>
      </c>
      <c r="FF42" s="12"/>
      <c r="FG42" s="11">
        <v>39172</v>
      </c>
      <c r="FH42" s="2">
        <v>249</v>
      </c>
      <c r="FI42" s="2">
        <v>378040.08985424042</v>
      </c>
      <c r="FJ42" s="2">
        <v>108467.52995300293</v>
      </c>
      <c r="FK42" s="2">
        <v>32739.385878562927</v>
      </c>
      <c r="FL42" s="12">
        <v>3.4852834762443519</v>
      </c>
      <c r="FM42" s="12">
        <v>3.313059394434922</v>
      </c>
      <c r="FN42" s="12"/>
      <c r="FO42" s="11">
        <v>39172</v>
      </c>
      <c r="FP42" s="2">
        <v>93</v>
      </c>
      <c r="FQ42" s="2">
        <v>114306.03455734253</v>
      </c>
      <c r="FR42" s="2">
        <v>47672.016065597534</v>
      </c>
      <c r="FS42" s="2">
        <v>8662.2060766220093</v>
      </c>
      <c r="FT42" s="12">
        <v>2.3977596080697618</v>
      </c>
      <c r="FU42" s="12">
        <v>5.5034497729460776</v>
      </c>
      <c r="FW42" s="22">
        <v>39172</v>
      </c>
      <c r="FX42">
        <v>173</v>
      </c>
      <c r="FY42" s="2">
        <v>245016.67068481445</v>
      </c>
      <c r="FZ42" s="2">
        <v>824834.70269775391</v>
      </c>
      <c r="GA42" s="10">
        <v>0.29704942079115759</v>
      </c>
      <c r="GC42" s="22">
        <v>39172</v>
      </c>
      <c r="GD42">
        <v>173</v>
      </c>
      <c r="GE42" s="2">
        <v>824834.70269775391</v>
      </c>
      <c r="GF42" s="2">
        <v>86903.902184486389</v>
      </c>
      <c r="GG42" s="10">
        <v>9.491342528517654</v>
      </c>
      <c r="GI42" s="22">
        <v>39172</v>
      </c>
      <c r="GJ42">
        <v>249</v>
      </c>
      <c r="GK42" s="2">
        <v>378040.08985424042</v>
      </c>
      <c r="GL42" s="2">
        <v>108467.52995300293</v>
      </c>
      <c r="GM42" s="2">
        <v>32739.385878562927</v>
      </c>
      <c r="GN42" s="12">
        <v>3.4852834762443519</v>
      </c>
      <c r="GO42" s="12">
        <v>3.313059394434922</v>
      </c>
      <c r="GP42" s="12" t="e">
        <f>VLOOKUP($GI42,'EquityMetrics ADJ'!$AF$4:$AK$28,6,0)</f>
        <v>#N/A</v>
      </c>
      <c r="GQ42" s="12" t="e">
        <f>VLOOKUP($GI42,'EquityMetrics ADJ'!$AF$4:$AL$28,7,0)</f>
        <v>#N/A</v>
      </c>
      <c r="GS42" s="22">
        <v>42551</v>
      </c>
      <c r="GT42">
        <v>484</v>
      </c>
      <c r="GU42" s="2">
        <v>8028.4817876219749</v>
      </c>
      <c r="GW42" s="22">
        <v>42551</v>
      </c>
      <c r="GX42">
        <v>503</v>
      </c>
      <c r="GY42" s="2">
        <v>8245.9727872014046</v>
      </c>
      <c r="GZ42" s="2">
        <v>-47702.910680084489</v>
      </c>
      <c r="HA42" s="13">
        <f t="shared" ref="HA42:HA43" si="70">GY42-GZ42</f>
        <v>55948.883467285894</v>
      </c>
      <c r="HB42" s="13">
        <f t="shared" ref="HB42:HB43" si="71">SUM(GZ39:GZ42)</f>
        <v>-185634.93937115977</v>
      </c>
      <c r="HC42" s="13">
        <f t="shared" ref="HC42:HC43" si="72">SUM(HA39:HA42)</f>
        <v>218680.03409650037</v>
      </c>
      <c r="HD42" s="212">
        <f t="shared" ref="HD42:HD43" si="73">-HB42/HC42</f>
        <v>0.84888837766159175</v>
      </c>
      <c r="HF42" s="22">
        <v>38898</v>
      </c>
      <c r="HG42">
        <v>288</v>
      </c>
      <c r="HH42" s="2">
        <v>418049.98336791992</v>
      </c>
      <c r="HI42" s="2">
        <v>1025603.304145813</v>
      </c>
      <c r="HJ42" s="213">
        <v>0.4076137251879256</v>
      </c>
      <c r="HL42" s="22">
        <v>39172</v>
      </c>
      <c r="HM42">
        <v>48</v>
      </c>
      <c r="HN42" s="2">
        <v>68053.665130615234</v>
      </c>
      <c r="HO42" s="2">
        <v>198070.12475585938</v>
      </c>
      <c r="HP42" s="10">
        <v>0.3435836939795841</v>
      </c>
      <c r="HR42" s="22">
        <v>38898</v>
      </c>
      <c r="HS42">
        <v>258</v>
      </c>
      <c r="HT42" s="2">
        <v>370232.21229553223</v>
      </c>
      <c r="HU42" s="2">
        <v>888362.76593780518</v>
      </c>
      <c r="HV42" s="10">
        <v>0.41675791297341747</v>
      </c>
    </row>
    <row r="43" spans="1:230">
      <c r="A43" t="s">
        <v>77</v>
      </c>
      <c r="B43">
        <v>22</v>
      </c>
      <c r="C43" s="12">
        <v>2.7895535994874923</v>
      </c>
      <c r="D43" s="166">
        <v>360</v>
      </c>
      <c r="E43" s="11">
        <v>39263</v>
      </c>
      <c r="F43" s="2">
        <v>359</v>
      </c>
      <c r="G43" s="2">
        <v>518962.1373500824</v>
      </c>
      <c r="H43" s="2">
        <v>167216.01657485962</v>
      </c>
      <c r="I43" s="2">
        <v>43984.897065401077</v>
      </c>
      <c r="J43" s="12">
        <v>3.103543236946757</v>
      </c>
      <c r="K43" s="12">
        <v>3.8016689302745528</v>
      </c>
      <c r="L43" s="96">
        <v>3.0618944364781995</v>
      </c>
      <c r="M43" s="12">
        <v>3.7801556520073345</v>
      </c>
      <c r="N43" s="37"/>
      <c r="P43" s="12">
        <f t="shared" si="7"/>
        <v>3.103543236946757</v>
      </c>
      <c r="Q43" s="12">
        <f t="shared" si="7"/>
        <v>3.8016689302745528</v>
      </c>
      <c r="U43" s="14">
        <v>39263</v>
      </c>
      <c r="V43" s="2">
        <v>264.08691755426275</v>
      </c>
      <c r="W43" s="2">
        <f t="shared" si="0"/>
        <v>85.092069738351555</v>
      </c>
      <c r="Y43" s="11">
        <f ca="1">VLOOKUP($E43,INDIRECT(VLOOKUP('Sector Charts'!$H$1,'Sector Charts'!$A$159:$B$175,2,FALSE) &amp; "1"),MATCH(Y$5,$Y$5:$AG$5,0),FALSE)</f>
        <v>39263</v>
      </c>
      <c r="Z43" s="2">
        <f ca="1">VLOOKUP($E43,INDIRECT(VLOOKUP('Sector Charts'!$H$1,'Sector Charts'!$A$159:$B$175,2,FALSE) &amp; "1"),MATCH(Z$5,$Y$5:$AG$5,0),FALSE)</f>
        <v>11</v>
      </c>
      <c r="AA43" s="2">
        <f ca="1">VLOOKUP($E43,INDIRECT(VLOOKUP('Sector Charts'!$H$1,'Sector Charts'!$A$159:$B$175,2,FALSE) &amp; "1"),MATCH(AA$5,$Y$5:$AG$5,0),FALSE)</f>
        <v>21541.945816040039</v>
      </c>
      <c r="AB43" s="2">
        <f ca="1">VLOOKUP($E43,INDIRECT(VLOOKUP('Sector Charts'!$H$1,'Sector Charts'!$A$159:$B$175,2,FALSE) &amp; "1"),MATCH(AB$5,$Y$5:$AG$5,0),FALSE)</f>
        <v>7586.3189888000488</v>
      </c>
      <c r="AC43" s="2">
        <f ca="1">VLOOKUP($E43,INDIRECT(VLOOKUP('Sector Charts'!$H$1,'Sector Charts'!$A$159:$B$175,2,FALSE) &amp; "1"),MATCH(AC$5,$Y$5:$AG$5,0),FALSE)</f>
        <v>1937.4139814376831</v>
      </c>
      <c r="AD43" s="12">
        <f ca="1">IF(OR(VLOOKUP($E43,INDIRECT(VLOOKUP('Sector Charts'!$H$1,'Sector Charts'!$A$159:$B$175,2,FALSE) &amp; "1"),MATCH(AD$5,$Y$5:$AI$5,0),FALSE)&gt;AD$1,VLOOKUP($E43,INDIRECT(VLOOKUP('Sector Charts'!$H$1,'Sector Charts'!$A$159:$B$175,2,FALSE) &amp; "1"),MATCH(AD$5,$Y$5:$AI$5,0),FALSE)&lt;AD$2),NA(),VLOOKUP($E43,INDIRECT(VLOOKUP('Sector Charts'!$H$1,'Sector Charts'!$A$159:$B$175,2,FALSE) &amp; "1"),MATCH(AD$5,$Y$5:$AI$5,0),FALSE))</f>
        <v>2.8395781732673218</v>
      </c>
      <c r="AE43" s="12">
        <f ca="1">IF(OR(VLOOKUP($E43,INDIRECT(VLOOKUP('Sector Charts'!$H$1,'Sector Charts'!$A$159:$B$175,2,FALSE) &amp; "1"),MATCH(AE$5,$Y$5:$AI$5,0),FALSE)&gt;AE$1,VLOOKUP($E43,INDIRECT(VLOOKUP('Sector Charts'!$H$1,'Sector Charts'!$A$159:$B$175,2,FALSE) &amp; "1"),MATCH(AE$5,$Y$5:$AI$5,0),FALSE)&lt;AE$2),NA(),VLOOKUP($E43,INDIRECT(VLOOKUP('Sector Charts'!$H$1,'Sector Charts'!$A$159:$B$175,2,FALSE) &amp; "1"),MATCH(AE$5,$Y$5:$AI$5,0),FALSE))</f>
        <v>3.9156933218632615</v>
      </c>
      <c r="AF43" s="2">
        <f ca="1">VLOOKUP($E43,INDIRECT(VLOOKUP('Sector Charts'!$H$1,'Sector Charts'!$A$159:$B$175,2,FALSE) &amp; "1"),MATCH(AF$5,$Y$5:$AG$5,0),FALSE)</f>
        <v>387.46663391575999</v>
      </c>
      <c r="AG43" s="2">
        <f ca="1">IF(VLOOKUP($E43,INDIRECT(VLOOKUP('Sector Charts'!$H$1,'Sector Charts'!$A$159:$B$175,2,FALSE) &amp; "1"),MATCH(AG$5,$Y$5:$AI$5,0),FALSE)="",NA(),VLOOKUP($E43,INDIRECT(VLOOKUP('Sector Charts'!$H$1,'Sector Charts'!$A$159:$B$175,2,FALSE) &amp; "1"),MATCH(AG$5,$Y$5:$AG$5,0),FALSE))</f>
        <v>136.45218066665402</v>
      </c>
      <c r="AH43" s="12" t="e">
        <f ca="1">IF(OR(VLOOKUP($E43,INDIRECT(VLOOKUP('Sector Charts'!$H$1,'Sector Charts'!$A$159:$B$175,2,FALSE) &amp; "1"),MATCH(AH$5,$Y$5:$AI$5,0),FALSE)&gt;AH$1,VLOOKUP($E43,INDIRECT(VLOOKUP('Sector Charts'!$H$1,'Sector Charts'!$A$159:$B$175,2,FALSE) &amp; "1"),MATCH(AH$5,$Y$5:$AI$5,0),FALSE)&lt;AH$2,VLOOKUP($E43,INDIRECT(VLOOKUP('Sector Charts'!$H$1,'Sector Charts'!$A$159:$B$175,2,FALSE) &amp; "1"),MATCH(AH$5,$Y$5:$AI$5,0),FALSE)=""),NA(),VLOOKUP($E43,INDIRECT(VLOOKUP('Sector Charts'!$H$1,'Sector Charts'!$A$159:$B$175,2,FALSE) &amp; "1"),MATCH(AH$5,$Y$5:$AI$5,0),FALSE))</f>
        <v>#N/A</v>
      </c>
      <c r="AI43" s="12" t="e">
        <f ca="1">IF(OR(VLOOKUP($E43,INDIRECT(VLOOKUP('Sector Charts'!$H$1,'Sector Charts'!$A$159:$B$175,2,FALSE) &amp; "1"),MATCH(AI$5,$Y$5:$AI$5,0),FALSE)&gt;AI$1,VLOOKUP($E43,INDIRECT(VLOOKUP('Sector Charts'!$H$1,'Sector Charts'!$A$159:$B$175,2,FALSE) &amp; "1"),MATCH(AI$5,$Y$5:$AI$5,0),FALSE)&lt;AI$2,VLOOKUP($E43,INDIRECT(VLOOKUP('Sector Charts'!$H$1,'Sector Charts'!$A$159:$B$175,2,FALSE) &amp; "1"),MATCH(AI$5,$Y$5:$AI$5,0),FALSE)=""),NA(),VLOOKUP($E43,INDIRECT(VLOOKUP('Sector Charts'!$H$1,'Sector Charts'!$A$159:$B$175,2,FALSE) &amp; "1"),MATCH(AI$5,$Y$5:$AI$5,0),FALSE))</f>
        <v>#N/A</v>
      </c>
      <c r="AK43" s="13">
        <v>432</v>
      </c>
      <c r="AL43" s="12">
        <v>16.471938194762426</v>
      </c>
      <c r="AM43" s="12">
        <v>19.304884910592989</v>
      </c>
      <c r="AN43" s="12">
        <v>9.0179563034011423</v>
      </c>
      <c r="AO43" s="12">
        <v>7.8199848030139796</v>
      </c>
      <c r="AR43" s="12">
        <v>26.653795770829291</v>
      </c>
      <c r="AT43" s="12">
        <v>18.734184684978473</v>
      </c>
      <c r="AU43" s="12">
        <v>4.6517928403390751</v>
      </c>
      <c r="AV43" s="12">
        <v>7.6318131509144793</v>
      </c>
      <c r="AW43" s="12">
        <v>6.659245375661671</v>
      </c>
      <c r="AY43" s="14">
        <v>39263</v>
      </c>
      <c r="AZ43" s="2">
        <v>348</v>
      </c>
      <c r="BA43" s="2">
        <v>703037.6662197113</v>
      </c>
      <c r="BB43" s="2">
        <v>54710.785739166662</v>
      </c>
      <c r="BC43" s="2">
        <v>102945.32308790833</v>
      </c>
      <c r="BD43" s="12">
        <f t="shared" si="8"/>
        <v>14.642931386799432</v>
      </c>
      <c r="BE43" s="12">
        <f t="shared" si="9"/>
        <v>188.16275748387079</v>
      </c>
      <c r="BF43" s="12">
        <f t="shared" si="10"/>
        <v>7.7820561213100925</v>
      </c>
      <c r="BH43" s="22">
        <v>39263</v>
      </c>
      <c r="BI43">
        <v>348</v>
      </c>
      <c r="BJ43" s="12">
        <v>21.212915598364269</v>
      </c>
      <c r="BL43" s="22">
        <v>39903</v>
      </c>
      <c r="BM43">
        <v>210</v>
      </c>
      <c r="BN43" s="2">
        <v>141786.87293243408</v>
      </c>
      <c r="BO43" s="2">
        <v>72200.277255415916</v>
      </c>
      <c r="BP43" s="2">
        <v>38369.960585474735</v>
      </c>
      <c r="BQ43" s="2">
        <v>366968.64733123779</v>
      </c>
      <c r="BR43" s="12">
        <f t="shared" si="62"/>
        <v>50.921693780369658</v>
      </c>
      <c r="BS43" s="12">
        <f t="shared" si="63"/>
        <v>19.674780878554348</v>
      </c>
      <c r="BT43" s="12">
        <f t="shared" si="64"/>
        <v>10.455923377792208</v>
      </c>
      <c r="BV43" s="22">
        <v>39263</v>
      </c>
      <c r="BW43">
        <v>365</v>
      </c>
      <c r="BX43" s="2">
        <v>679629.90539360046</v>
      </c>
      <c r="BY43" s="2">
        <v>46305.307067155838</v>
      </c>
      <c r="BZ43" s="12">
        <f t="shared" si="4"/>
        <v>6.8133121717677518</v>
      </c>
      <c r="CB43" s="22">
        <v>39263</v>
      </c>
      <c r="CC43">
        <v>388</v>
      </c>
      <c r="CD43" s="2">
        <v>-117364.67384263873</v>
      </c>
      <c r="CE43" s="2">
        <v>1480931.0140018463</v>
      </c>
      <c r="CF43" s="2">
        <v>182754.32353544235</v>
      </c>
      <c r="CG43" s="12">
        <f t="shared" si="5"/>
        <v>7.9250601637067488</v>
      </c>
      <c r="CH43" s="12">
        <f t="shared" si="6"/>
        <v>64.219916427792569</v>
      </c>
      <c r="CJ43" s="22">
        <v>39263</v>
      </c>
      <c r="CK43">
        <v>388</v>
      </c>
      <c r="CL43" s="12">
        <v>28.590529503718386</v>
      </c>
      <c r="CN43" s="22">
        <v>39263</v>
      </c>
      <c r="CO43">
        <v>337</v>
      </c>
      <c r="CP43" s="2">
        <v>-77436.823882311583</v>
      </c>
      <c r="CQ43" s="2">
        <v>1378605.0676879883</v>
      </c>
      <c r="CR43" s="2">
        <v>153251.23089933395</v>
      </c>
      <c r="CS43" s="12">
        <f t="shared" si="68"/>
        <v>5.6170418706046288</v>
      </c>
      <c r="CT43" s="12">
        <f t="shared" si="69"/>
        <v>50.529332409197721</v>
      </c>
      <c r="CV43" s="22">
        <v>39263</v>
      </c>
      <c r="CW43">
        <v>337</v>
      </c>
      <c r="CX43" s="12">
        <v>20.209478839780303</v>
      </c>
      <c r="CZ43" s="11">
        <f ca="1">VLOOKUP($CB43,INDIRECT(VLOOKUP('Sector Charts'!$H$1,'Sector Charts'!$A$159:$B$175,2,FALSE) &amp; "3"),MATCH(CZ$5,$CZ$5:$DF$5,0),FALSE)</f>
        <v>39263</v>
      </c>
      <c r="DA43" s="2">
        <f ca="1">VLOOKUP($CB43,INDIRECT(VLOOKUP('Sector Charts'!$H$1,'Sector Charts'!$A$159:$B$175,2,FALSE) &amp; "3"),MATCH(DA$5,$CZ$5:$DF$5,0),FALSE)</f>
        <v>13</v>
      </c>
      <c r="DB43" s="2">
        <f ca="1">VLOOKUP($CB43,INDIRECT(VLOOKUP('Sector Charts'!$H$1,'Sector Charts'!$A$159:$B$175,2,FALSE) &amp; "3"),MATCH(DB$5,$CZ$5:$DF$5,0),FALSE)</f>
        <v>-6083.7160639762878</v>
      </c>
      <c r="DC43" s="2">
        <f ca="1">VLOOKUP($CB43,INDIRECT(VLOOKUP('Sector Charts'!$H$1,'Sector Charts'!$A$159:$B$175,2,FALSE) &amp; "3"),MATCH(DC$5,$CZ$5:$DF$5,0),FALSE)</f>
        <v>76199.195877075195</v>
      </c>
      <c r="DD43" s="2">
        <f ca="1">VLOOKUP($CB43,INDIRECT(VLOOKUP('Sector Charts'!$H$1,'Sector Charts'!$A$159:$B$175,2,FALSE) &amp; "3"),MATCH(DD$5,$CZ$5:$DF$5,0),FALSE)</f>
        <v>9068.0349922180176</v>
      </c>
      <c r="DE43" s="12">
        <f ca="1">IF(OR(VLOOKUP($CB43,INDIRECT(VLOOKUP('Sector Charts'!$H$1,'Sector Charts'!$A$159:$B$175,2,FALSE) &amp; "3"),MATCH(DE$5,$CZ$5:$DF$5,0),FALSE)&gt;DE$1,VLOOKUP($CB43,INDIRECT(VLOOKUP('Sector Charts'!$H$1,'Sector Charts'!$A$159:$B$175,2,FALSE) &amp; "3"),MATCH(DE$5,$CZ$5:$DF$5,0),FALSE)&lt;DE$2),NA(),VLOOKUP($CB43,INDIRECT(VLOOKUP('Sector Charts'!$H$1,'Sector Charts'!$A$159:$B$175,2,FALSE) &amp; "3"),MATCH(DE$5,$CZ$5:$DF$5,0),FALSE))</f>
        <v>7.9839636021757494</v>
      </c>
      <c r="DF43" s="12">
        <f ca="1">IF(OR(VLOOKUP($CB43,INDIRECT(VLOOKUP('Sector Charts'!$H$1,'Sector Charts'!$A$159:$B$175,2,FALSE) &amp; "3"),MATCH(DF$5,$CZ$5:$DF$5,0),FALSE)&gt;DF$1,VLOOKUP($CB43,INDIRECT(VLOOKUP('Sector Charts'!$H$1,'Sector Charts'!$A$159:$B$175,2,FALSE) &amp; "3"),MATCH(DF$5,$CZ$5:$DF$5,0),FALSE)&lt;DF$2),NA(),VLOOKUP($CB43,INDIRECT(VLOOKUP('Sector Charts'!$H$1,'Sector Charts'!$A$159:$B$175,2,FALSE) &amp; "3"),MATCH(DF$5,$CZ$5:$DF$5,0),FALSE))</f>
        <v>67.089684470750228</v>
      </c>
      <c r="DH43" s="11">
        <f ca="1">VLOOKUP($CB43,INDIRECT(VLOOKUP('Sector Charts'!$H$1,'Sector Charts'!$A$159:$B$175,2,FALSE) &amp; "3"),MATCH(DH$5,$CZ$5:$DF$5,0),FALSE)</f>
        <v>39263</v>
      </c>
      <c r="DI43" s="2">
        <f ca="1">VLOOKUP($CB43,INDIRECT(VLOOKUP('Sector Charts'!$H$1,'Sector Charts'!$A$159:$B$175,2,FALSE) &amp; "3"),9,FALSE)</f>
        <v>13</v>
      </c>
      <c r="DJ43" s="12">
        <f ca="1">IF(OR(VLOOKUP($CB43,INDIRECT(VLOOKUP('Sector Charts'!$H$1,'Sector Charts'!$A$159:$B$175,2,FALSE) &amp; "3"),10,FALSE)&gt;DJ$1,VLOOKUP($CB43,INDIRECT(VLOOKUP('Sector Charts'!$H$1,'Sector Charts'!$A$159:$B$175,2,FALSE) &amp; "3"),10,FALSE)&lt;DJ$2),NA(),VLOOKUP($CB43,INDIRECT(VLOOKUP('Sector Charts'!$H$1,'Sector Charts'!$A$159:$B$175,2,FALSE) &amp; "3"),10,FALSE))</f>
        <v>17.320782618841733</v>
      </c>
      <c r="DM43" s="22">
        <v>39263</v>
      </c>
      <c r="DN43">
        <v>390</v>
      </c>
      <c r="DO43" s="12">
        <v>15.947602193023336</v>
      </c>
      <c r="DP43" s="12">
        <v>28.501907163719011</v>
      </c>
      <c r="DR43" s="22">
        <v>39263</v>
      </c>
      <c r="DS43" s="13">
        <v>376</v>
      </c>
      <c r="DT43" s="12">
        <v>15.468582410400256</v>
      </c>
      <c r="DU43" s="12">
        <v>18.977550387909581</v>
      </c>
      <c r="DV43" s="12">
        <v>8.8213921309839627</v>
      </c>
      <c r="DW43" s="12">
        <v>7.6863646301021937</v>
      </c>
      <c r="DX43" s="83" t="e">
        <f>VLOOKUP(DR43,'EquityMetrics ADJ'!$DU$5:$DX$31,3,0)</f>
        <v>#N/A</v>
      </c>
      <c r="DY43" s="83"/>
      <c r="DZ43" s="22">
        <v>39263</v>
      </c>
      <c r="EA43" s="85">
        <v>311</v>
      </c>
      <c r="EB43" s="83">
        <v>9.3158042360567563</v>
      </c>
      <c r="EC43" s="83">
        <v>18.788755603770269</v>
      </c>
      <c r="ED43" s="83">
        <v>7.091673980425317</v>
      </c>
      <c r="EE43" s="83">
        <v>6.2071362254161988</v>
      </c>
      <c r="EF43" s="53" t="e">
        <f>VLOOKUP($DZ43,'EquityMetrics ADJ'!$EH$4:$EK$31,3,0)</f>
        <v>#N/A</v>
      </c>
      <c r="EH43" s="22">
        <v>39263</v>
      </c>
      <c r="EI43" s="13">
        <v>57</v>
      </c>
      <c r="EJ43" s="12">
        <v>21.928862104433566</v>
      </c>
      <c r="EK43" s="12">
        <v>21.57615840765148</v>
      </c>
      <c r="EL43" s="12">
        <v>11.477997688307596</v>
      </c>
      <c r="EM43" s="12">
        <v>9.5624232168634027</v>
      </c>
      <c r="EO43" s="11">
        <v>39263</v>
      </c>
      <c r="EP43" s="2">
        <v>314</v>
      </c>
      <c r="EQ43" s="2">
        <v>461273.58278083801</v>
      </c>
      <c r="ER43" s="2">
        <v>141359.2038230896</v>
      </c>
      <c r="ES43" s="2">
        <v>39898.590776205063</v>
      </c>
      <c r="ET43" s="12">
        <v>3.2631308772658327</v>
      </c>
      <c r="EU43" s="12">
        <v>3.5429623220525914</v>
      </c>
      <c r="EV43" s="12" t="e">
        <f>VLOOKUP($EO43,'EquityMetrics ADJ'!$X$5:$AD$27,6,0)</f>
        <v>#N/A</v>
      </c>
      <c r="EW43" s="12" t="e">
        <f>VLOOKUP($EO43,'EquityMetrics ADJ'!$X$5:$AD$27,7,0)</f>
        <v>#N/A</v>
      </c>
      <c r="EY43" s="11">
        <v>39263</v>
      </c>
      <c r="EZ43" s="4">
        <v>46</v>
      </c>
      <c r="FA43" s="2">
        <v>58091.711582183838</v>
      </c>
      <c r="FB43" s="2">
        <v>25945.818748474121</v>
      </c>
      <c r="FC43" s="2">
        <v>4126.5292887687683</v>
      </c>
      <c r="FD43" s="12">
        <v>2.2389623601914748</v>
      </c>
      <c r="FE43" s="12">
        <v>6.2875644234711272</v>
      </c>
      <c r="FF43" s="12"/>
      <c r="FG43" s="11">
        <v>39263</v>
      </c>
      <c r="FH43" s="2">
        <v>261</v>
      </c>
      <c r="FI43" s="2">
        <v>396818.56506729126</v>
      </c>
      <c r="FJ43" s="2">
        <v>114033.92466545105</v>
      </c>
      <c r="FK43" s="2">
        <v>34806.053782224655</v>
      </c>
      <c r="FL43" s="12">
        <v>3.4798290616714667</v>
      </c>
      <c r="FM43" s="12">
        <v>3.2762669786969019</v>
      </c>
      <c r="FN43" s="12"/>
      <c r="FO43" s="11">
        <v>39263</v>
      </c>
      <c r="FP43" s="2">
        <v>99</v>
      </c>
      <c r="FQ43" s="2">
        <v>122546.72929573059</v>
      </c>
      <c r="FR43" s="2">
        <v>53271.097906112671</v>
      </c>
      <c r="FS43" s="2">
        <v>9219.066282749176</v>
      </c>
      <c r="FT43" s="12">
        <v>2.3004355853846365</v>
      </c>
      <c r="FU43" s="12">
        <v>5.7783615251572895</v>
      </c>
      <c r="FW43" s="22">
        <v>39263</v>
      </c>
      <c r="FX43">
        <v>364</v>
      </c>
      <c r="FY43" s="2">
        <v>538656.76163864136</v>
      </c>
      <c r="FZ43" s="2">
        <v>1801365.1382026672</v>
      </c>
      <c r="GA43" s="10">
        <v>0.29902697138687401</v>
      </c>
      <c r="GC43" s="22">
        <v>39263</v>
      </c>
      <c r="GD43">
        <v>341</v>
      </c>
      <c r="GE43" s="2">
        <v>1668805.4267807007</v>
      </c>
      <c r="GF43" s="2">
        <v>162216.45536613464</v>
      </c>
      <c r="GG43" s="10">
        <v>10.287522452725787</v>
      </c>
      <c r="GI43" s="22">
        <v>39263</v>
      </c>
      <c r="GJ43">
        <v>261</v>
      </c>
      <c r="GK43" s="2">
        <v>396818.56506729126</v>
      </c>
      <c r="GL43" s="2">
        <v>114033.92466545105</v>
      </c>
      <c r="GM43" s="2">
        <v>34806.053782224655</v>
      </c>
      <c r="GN43" s="12">
        <v>3.4798290616714667</v>
      </c>
      <c r="GO43" s="12">
        <v>3.2762669786969019</v>
      </c>
      <c r="GP43" s="12" t="e">
        <f>VLOOKUP($GI43,'EquityMetrics ADJ'!$AF$4:$AK$28,6,0)</f>
        <v>#N/A</v>
      </c>
      <c r="GQ43" s="12" t="e">
        <f>VLOOKUP($GI43,'EquityMetrics ADJ'!$AF$4:$AL$28,7,0)</f>
        <v>#N/A</v>
      </c>
      <c r="GS43" s="22">
        <v>42643</v>
      </c>
      <c r="GT43">
        <v>445</v>
      </c>
      <c r="GU43" s="2">
        <v>21112.158860102296</v>
      </c>
      <c r="GW43" s="22">
        <v>42643</v>
      </c>
      <c r="GX43">
        <v>453</v>
      </c>
      <c r="GY43" s="2">
        <v>21114.965860262513</v>
      </c>
      <c r="GZ43" s="2">
        <v>-42813.006085352972</v>
      </c>
      <c r="HA43" s="13">
        <f t="shared" si="70"/>
        <v>63927.971945615485</v>
      </c>
      <c r="HB43" s="13">
        <f t="shared" si="71"/>
        <v>-182474.46140541974</v>
      </c>
      <c r="HC43" s="13">
        <f t="shared" si="72"/>
        <v>222357.49155593757</v>
      </c>
      <c r="HD43" s="212">
        <f t="shared" si="73"/>
        <v>0.82063554561873342</v>
      </c>
      <c r="HF43" s="22">
        <v>38990</v>
      </c>
      <c r="HG43">
        <v>290</v>
      </c>
      <c r="HH43" s="2">
        <v>439752.55192613602</v>
      </c>
      <c r="HI43" s="2">
        <v>1074453.6350908279</v>
      </c>
      <c r="HJ43" s="213">
        <v>0.40928015650387922</v>
      </c>
      <c r="HL43" s="22">
        <v>39263</v>
      </c>
      <c r="HM43">
        <v>58</v>
      </c>
      <c r="HN43" s="2">
        <v>90558.01749420166</v>
      </c>
      <c r="HO43" s="2">
        <v>241152.94753646851</v>
      </c>
      <c r="HP43" s="10">
        <v>0.37552108908188636</v>
      </c>
      <c r="HR43" s="22">
        <v>38990</v>
      </c>
      <c r="HS43">
        <v>260</v>
      </c>
      <c r="HT43" s="2">
        <v>391471.47262573242</v>
      </c>
      <c r="HU43" s="2">
        <v>933696.26806259155</v>
      </c>
      <c r="HV43" s="10">
        <v>0.41927068364322689</v>
      </c>
    </row>
    <row r="44" spans="1:230">
      <c r="A44" t="s">
        <v>23</v>
      </c>
      <c r="B44">
        <v>10</v>
      </c>
      <c r="C44" s="12">
        <v>2.6642222519236798</v>
      </c>
      <c r="D44" s="166">
        <v>364</v>
      </c>
      <c r="E44" s="11">
        <v>39355</v>
      </c>
      <c r="F44" s="2">
        <v>363</v>
      </c>
      <c r="G44" s="2">
        <v>533032.03461384773</v>
      </c>
      <c r="H44" s="2">
        <v>176163.62732809782</v>
      </c>
      <c r="I44" s="2">
        <v>46643.494698286057</v>
      </c>
      <c r="J44" s="12">
        <v>3.0257780377165857</v>
      </c>
      <c r="K44" s="12">
        <v>3.7768102168933551</v>
      </c>
      <c r="L44" s="96">
        <v>2.9888345404596488</v>
      </c>
      <c r="M44" s="12">
        <v>3.7556974014845674</v>
      </c>
      <c r="N44" s="37"/>
      <c r="P44" s="12">
        <f t="shared" si="7"/>
        <v>3.0257780377165857</v>
      </c>
      <c r="Q44" s="12">
        <f t="shared" si="7"/>
        <v>3.7768102168933551</v>
      </c>
      <c r="U44" s="14">
        <v>39355</v>
      </c>
      <c r="V44" s="2">
        <v>361.90321119448555</v>
      </c>
      <c r="W44" s="2">
        <f t="shared" si="0"/>
        <v>119.6066620496714</v>
      </c>
      <c r="Y44" s="11">
        <f ca="1">VLOOKUP($E44,INDIRECT(VLOOKUP('Sector Charts'!$H$1,'Sector Charts'!$A$159:$B$175,2,FALSE) &amp; "1"),MATCH(Y$5,$Y$5:$AG$5,0),FALSE)</f>
        <v>39355</v>
      </c>
      <c r="Z44" s="2">
        <f ca="1">VLOOKUP($E44,INDIRECT(VLOOKUP('Sector Charts'!$H$1,'Sector Charts'!$A$159:$B$175,2,FALSE) &amp; "1"),MATCH(Z$5,$Y$5:$AG$5,0),FALSE)</f>
        <v>11</v>
      </c>
      <c r="AA44" s="2">
        <f ca="1">VLOOKUP($E44,INDIRECT(VLOOKUP('Sector Charts'!$H$1,'Sector Charts'!$A$159:$B$175,2,FALSE) &amp; "1"),MATCH(AA$5,$Y$5:$AG$5,0),FALSE)</f>
        <v>22513.65503692627</v>
      </c>
      <c r="AB44" s="2">
        <f ca="1">VLOOKUP($E44,INDIRECT(VLOOKUP('Sector Charts'!$H$1,'Sector Charts'!$A$159:$B$175,2,FALSE) &amp; "1"),MATCH(AB$5,$Y$5:$AG$5,0),FALSE)</f>
        <v>7597.1740226745605</v>
      </c>
      <c r="AC44" s="2">
        <f ca="1">VLOOKUP($E44,INDIRECT(VLOOKUP('Sector Charts'!$H$1,'Sector Charts'!$A$159:$B$175,2,FALSE) &amp; "1"),MATCH(AC$5,$Y$5:$AG$5,0),FALSE)</f>
        <v>2179.2739944458008</v>
      </c>
      <c r="AD44" s="12">
        <f ca="1">IF(OR(VLOOKUP($E44,INDIRECT(VLOOKUP('Sector Charts'!$H$1,'Sector Charts'!$A$159:$B$175,2,FALSE) &amp; "1"),MATCH(AD$5,$Y$5:$AI$5,0),FALSE)&gt;AD$1,VLOOKUP($E44,INDIRECT(VLOOKUP('Sector Charts'!$H$1,'Sector Charts'!$A$159:$B$175,2,FALSE) &amp; "1"),MATCH(AD$5,$Y$5:$AI$5,0),FALSE)&lt;AD$2),NA(),VLOOKUP($E44,INDIRECT(VLOOKUP('Sector Charts'!$H$1,'Sector Charts'!$A$159:$B$175,2,FALSE) &amp; "1"),MATCH(AD$5,$Y$5:$AI$5,0),FALSE))</f>
        <v>2.9634249485047874</v>
      </c>
      <c r="AE44" s="12">
        <f ca="1">IF(OR(VLOOKUP($E44,INDIRECT(VLOOKUP('Sector Charts'!$H$1,'Sector Charts'!$A$159:$B$175,2,FALSE) &amp; "1"),MATCH(AE$5,$Y$5:$AI$5,0),FALSE)&gt;AE$1,VLOOKUP($E44,INDIRECT(VLOOKUP('Sector Charts'!$H$1,'Sector Charts'!$A$159:$B$175,2,FALSE) &amp; "1"),MATCH(AE$5,$Y$5:$AI$5,0),FALSE)&lt;AE$2),NA(),VLOOKUP($E44,INDIRECT(VLOOKUP('Sector Charts'!$H$1,'Sector Charts'!$A$159:$B$175,2,FALSE) &amp; "1"),MATCH(AE$5,$Y$5:$AI$5,0),FALSE))</f>
        <v>3.4861031894277965</v>
      </c>
      <c r="AF44" s="2">
        <f ca="1">VLOOKUP($E44,INDIRECT(VLOOKUP('Sector Charts'!$H$1,'Sector Charts'!$A$159:$B$175,2,FALSE) &amp; "1"),MATCH(AF$5,$Y$5:$AG$5,0),FALSE)</f>
        <v>476.63706752428266</v>
      </c>
      <c r="AG44" s="2">
        <f ca="1">IF(VLOOKUP($E44,INDIRECT(VLOOKUP('Sector Charts'!$H$1,'Sector Charts'!$A$159:$B$175,2,FALSE) &amp; "1"),MATCH(AG$5,$Y$5:$AI$5,0),FALSE)="",NA(),VLOOKUP($E44,INDIRECT(VLOOKUP('Sector Charts'!$H$1,'Sector Charts'!$A$159:$B$175,2,FALSE) &amp; "1"),MATCH(AG$5,$Y$5:$AG$5,0),FALSE))</f>
        <v>160.8399321078715</v>
      </c>
      <c r="AH44" s="12" t="e">
        <f ca="1">IF(OR(VLOOKUP($E44,INDIRECT(VLOOKUP('Sector Charts'!$H$1,'Sector Charts'!$A$159:$B$175,2,FALSE) &amp; "1"),MATCH(AH$5,$Y$5:$AI$5,0),FALSE)&gt;AH$1,VLOOKUP($E44,INDIRECT(VLOOKUP('Sector Charts'!$H$1,'Sector Charts'!$A$159:$B$175,2,FALSE) &amp; "1"),MATCH(AH$5,$Y$5:$AI$5,0),FALSE)&lt;AH$2,VLOOKUP($E44,INDIRECT(VLOOKUP('Sector Charts'!$H$1,'Sector Charts'!$A$159:$B$175,2,FALSE) &amp; "1"),MATCH(AH$5,$Y$5:$AI$5,0),FALSE)=""),NA(),VLOOKUP($E44,INDIRECT(VLOOKUP('Sector Charts'!$H$1,'Sector Charts'!$A$159:$B$175,2,FALSE) &amp; "1"),MATCH(AH$5,$Y$5:$AI$5,0),FALSE))</f>
        <v>#N/A</v>
      </c>
      <c r="AI44" s="12" t="e">
        <f ca="1">IF(OR(VLOOKUP($E44,INDIRECT(VLOOKUP('Sector Charts'!$H$1,'Sector Charts'!$A$159:$B$175,2,FALSE) &amp; "1"),MATCH(AI$5,$Y$5:$AI$5,0),FALSE)&gt;AI$1,VLOOKUP($E44,INDIRECT(VLOOKUP('Sector Charts'!$H$1,'Sector Charts'!$A$159:$B$175,2,FALSE) &amp; "1"),MATCH(AI$5,$Y$5:$AI$5,0),FALSE)&lt;AI$2,VLOOKUP($E44,INDIRECT(VLOOKUP('Sector Charts'!$H$1,'Sector Charts'!$A$159:$B$175,2,FALSE) &amp; "1"),MATCH(AI$5,$Y$5:$AI$5,0),FALSE)=""),NA(),VLOOKUP($E44,INDIRECT(VLOOKUP('Sector Charts'!$H$1,'Sector Charts'!$A$159:$B$175,2,FALSE) &amp; "1"),MATCH(AI$5,$Y$5:$AI$5,0),FALSE))</f>
        <v>#N/A</v>
      </c>
      <c r="AK44" s="13">
        <v>434</v>
      </c>
      <c r="AL44" s="12">
        <v>16.567986376313048</v>
      </c>
      <c r="AM44" s="12">
        <v>15.541304692268509</v>
      </c>
      <c r="AN44" s="12">
        <v>7.4308520808523459</v>
      </c>
      <c r="AO44" s="12">
        <v>6.1326948499369038</v>
      </c>
      <c r="AR44" s="12">
        <v>26.418396580665547</v>
      </c>
      <c r="AT44" s="12">
        <v>0.44588031540270567</v>
      </c>
      <c r="AU44" s="12">
        <v>-0.75279106485299785</v>
      </c>
      <c r="AV44" s="12">
        <v>0.28624910447518914</v>
      </c>
      <c r="AW44" s="12">
        <v>0.31272766713292821</v>
      </c>
      <c r="AY44" s="14">
        <v>39355</v>
      </c>
      <c r="AZ44" s="2">
        <v>343</v>
      </c>
      <c r="BA44" s="2">
        <v>722365.41036605835</v>
      </c>
      <c r="BB44" s="2">
        <v>63571.220633231103</v>
      </c>
      <c r="BC44" s="2">
        <v>105761.71112795174</v>
      </c>
      <c r="BD44" s="12">
        <f t="shared" si="8"/>
        <v>14.641026495767154</v>
      </c>
      <c r="BE44" s="12">
        <f t="shared" si="9"/>
        <v>166.36728078281709</v>
      </c>
      <c r="BF44" s="12">
        <f t="shared" si="10"/>
        <v>8.8004242341859111</v>
      </c>
      <c r="BH44" s="22">
        <v>39355</v>
      </c>
      <c r="BI44">
        <v>343</v>
      </c>
      <c r="BJ44" s="12">
        <v>25.532791721280958</v>
      </c>
      <c r="BL44" s="22">
        <v>39994</v>
      </c>
      <c r="BM44">
        <v>257</v>
      </c>
      <c r="BN44" s="2">
        <v>183029.07846832275</v>
      </c>
      <c r="BO44" s="2">
        <v>96004.534744057804</v>
      </c>
      <c r="BP44" s="2">
        <v>65282.213640511036</v>
      </c>
      <c r="BQ44" s="2">
        <v>495080.13035202026</v>
      </c>
      <c r="BR44" s="12">
        <f t="shared" si="62"/>
        <v>52.453159654996306</v>
      </c>
      <c r="BS44" s="12">
        <f t="shared" si="63"/>
        <v>19.391716382516712</v>
      </c>
      <c r="BT44" s="12">
        <f t="shared" si="64"/>
        <v>13.186191413921817</v>
      </c>
      <c r="BV44" s="22">
        <v>39355</v>
      </c>
      <c r="BW44">
        <v>368</v>
      </c>
      <c r="BX44" s="2">
        <v>699142.71499252319</v>
      </c>
      <c r="BY44" s="2">
        <v>48832.690697431564</v>
      </c>
      <c r="BZ44" s="12">
        <f t="shared" si="4"/>
        <v>6.9846527254387238</v>
      </c>
      <c r="CB44" s="22">
        <v>39355</v>
      </c>
      <c r="CC44">
        <v>388</v>
      </c>
      <c r="CD44" s="2">
        <v>-117839.52264869213</v>
      </c>
      <c r="CE44" s="2">
        <v>1516935.2691555023</v>
      </c>
      <c r="CF44" s="2">
        <v>190817.19596403837</v>
      </c>
      <c r="CG44" s="12">
        <f t="shared" si="5"/>
        <v>7.7682630923529743</v>
      </c>
      <c r="CH44" s="12">
        <f t="shared" si="6"/>
        <v>61.755190381741222</v>
      </c>
      <c r="CJ44" s="22">
        <v>39355</v>
      </c>
      <c r="CK44">
        <v>388</v>
      </c>
      <c r="CL44" s="12">
        <v>18.677885906831548</v>
      </c>
      <c r="CN44" s="22">
        <v>39355</v>
      </c>
      <c r="CO44">
        <v>337</v>
      </c>
      <c r="CP44" s="2">
        <v>-80023.839028716087</v>
      </c>
      <c r="CQ44" s="2">
        <v>1412750.6379032135</v>
      </c>
      <c r="CR44" s="2">
        <v>160942.10981208086</v>
      </c>
      <c r="CS44" s="12">
        <f t="shared" si="68"/>
        <v>5.6643994263195978</v>
      </c>
      <c r="CT44" s="12">
        <f t="shared" si="69"/>
        <v>49.722126249092597</v>
      </c>
      <c r="CV44" s="22">
        <v>39355</v>
      </c>
      <c r="CW44">
        <v>337</v>
      </c>
      <c r="CX44" s="12">
        <v>18.046206606760194</v>
      </c>
      <c r="CZ44" s="11">
        <f ca="1">VLOOKUP($CB44,INDIRECT(VLOOKUP('Sector Charts'!$H$1,'Sector Charts'!$A$159:$B$175,2,FALSE) &amp; "3"),MATCH(CZ$5,$CZ$5:$DF$5,0),FALSE)</f>
        <v>39355</v>
      </c>
      <c r="DA44" s="2">
        <f ca="1">VLOOKUP($CB44,INDIRECT(VLOOKUP('Sector Charts'!$H$1,'Sector Charts'!$A$159:$B$175,2,FALSE) &amp; "3"),MATCH(DA$5,$CZ$5:$DF$5,0),FALSE)</f>
        <v>13</v>
      </c>
      <c r="DB44" s="2">
        <f ca="1">VLOOKUP($CB44,INDIRECT(VLOOKUP('Sector Charts'!$H$1,'Sector Charts'!$A$159:$B$175,2,FALSE) &amp; "3"),MATCH(DB$5,$CZ$5:$DF$5,0),FALSE)</f>
        <v>-6067.1829342842102</v>
      </c>
      <c r="DC44" s="2">
        <f ca="1">VLOOKUP($CB44,INDIRECT(VLOOKUP('Sector Charts'!$H$1,'Sector Charts'!$A$159:$B$175,2,FALSE) &amp; "3"),MATCH(DC$5,$CZ$5:$DF$5,0),FALSE)</f>
        <v>74827.902923583984</v>
      </c>
      <c r="DD44" s="2">
        <f ca="1">VLOOKUP($CB44,INDIRECT(VLOOKUP('Sector Charts'!$H$1,'Sector Charts'!$A$159:$B$175,2,FALSE) &amp; "3"),MATCH(DD$5,$CZ$5:$DF$5,0),FALSE)</f>
        <v>9502.189022064209</v>
      </c>
      <c r="DE44" s="12">
        <f ca="1">IF(OR(VLOOKUP($CB44,INDIRECT(VLOOKUP('Sector Charts'!$H$1,'Sector Charts'!$A$159:$B$175,2,FALSE) &amp; "3"),MATCH(DE$5,$CZ$5:$DF$5,0),FALSE)&gt;DE$1,VLOOKUP($CB44,INDIRECT(VLOOKUP('Sector Charts'!$H$1,'Sector Charts'!$A$159:$B$175,2,FALSE) &amp; "3"),MATCH(DE$5,$CZ$5:$DF$5,0),FALSE)&lt;DE$2),NA(),VLOOKUP($CB44,INDIRECT(VLOOKUP('Sector Charts'!$H$1,'Sector Charts'!$A$159:$B$175,2,FALSE) &amp; "3"),MATCH(DE$5,$CZ$5:$DF$5,0),FALSE))</f>
        <v>8.1081825057694861</v>
      </c>
      <c r="DF44" s="12">
        <f ca="1">IF(OR(VLOOKUP($CB44,INDIRECT(VLOOKUP('Sector Charts'!$H$1,'Sector Charts'!$A$159:$B$175,2,FALSE) &amp; "3"),MATCH(DF$5,$CZ$5:$DF$5,0),FALSE)&gt;DF$1,VLOOKUP($CB44,INDIRECT(VLOOKUP('Sector Charts'!$H$1,'Sector Charts'!$A$159:$B$175,2,FALSE) &amp; "3"),MATCH(DF$5,$CZ$5:$DF$5,0),FALSE)&lt;DF$2),NA(),VLOOKUP($CB44,INDIRECT(VLOOKUP('Sector Charts'!$H$1,'Sector Charts'!$A$159:$B$175,2,FALSE) &amp; "3"),MATCH(DF$5,$CZ$5:$DF$5,0),FALSE))</f>
        <v>63.850370900811704</v>
      </c>
      <c r="DH44" s="11">
        <f ca="1">VLOOKUP($CB44,INDIRECT(VLOOKUP('Sector Charts'!$H$1,'Sector Charts'!$A$159:$B$175,2,FALSE) &amp; "3"),MATCH(DH$5,$CZ$5:$DF$5,0),FALSE)</f>
        <v>39355</v>
      </c>
      <c r="DI44" s="2">
        <f ca="1">VLOOKUP($CB44,INDIRECT(VLOOKUP('Sector Charts'!$H$1,'Sector Charts'!$A$159:$B$175,2,FALSE) &amp; "3"),9,FALSE)</f>
        <v>13</v>
      </c>
      <c r="DJ44" s="12">
        <f ca="1">IF(OR(VLOOKUP($CB44,INDIRECT(VLOOKUP('Sector Charts'!$H$1,'Sector Charts'!$A$159:$B$175,2,FALSE) &amp; "3"),10,FALSE)&gt;DJ$1,VLOOKUP($CB44,INDIRECT(VLOOKUP('Sector Charts'!$H$1,'Sector Charts'!$A$159:$B$175,2,FALSE) &amp; "3"),10,FALSE)&lt;DJ$2),NA(),VLOOKUP($CB44,INDIRECT(VLOOKUP('Sector Charts'!$H$1,'Sector Charts'!$A$159:$B$175,2,FALSE) &amp; "3"),10,FALSE))</f>
        <v>16.629358674854267</v>
      </c>
      <c r="DM44" s="22">
        <v>39355</v>
      </c>
      <c r="DN44">
        <v>390</v>
      </c>
      <c r="DO44" s="12">
        <v>17.247106069304973</v>
      </c>
      <c r="DP44" s="12">
        <v>20.697844117143905</v>
      </c>
      <c r="DR44" s="22">
        <v>39355</v>
      </c>
      <c r="DS44" s="13">
        <v>376</v>
      </c>
      <c r="DT44" s="12">
        <v>17.098986987729138</v>
      </c>
      <c r="DU44" s="12">
        <v>14.794986565698132</v>
      </c>
      <c r="DV44" s="12">
        <v>7.1993999555379995</v>
      </c>
      <c r="DW44" s="12">
        <v>5.7715428493737786</v>
      </c>
      <c r="DX44" s="83" t="e">
        <f>VLOOKUP(DR44,'EquityMetrics ADJ'!$DU$5:$DX$31,3,0)</f>
        <v>#N/A</v>
      </c>
      <c r="DY44" s="83"/>
      <c r="DZ44" s="22">
        <v>39355</v>
      </c>
      <c r="EA44" s="85">
        <v>305</v>
      </c>
      <c r="EB44" s="83">
        <v>15.032787107440404</v>
      </c>
      <c r="EC44" s="83">
        <v>16.789586598536687</v>
      </c>
      <c r="ED44" s="83">
        <v>6.2182529550425691</v>
      </c>
      <c r="EE44" s="83">
        <v>4.7511439059517935</v>
      </c>
      <c r="EF44" s="53" t="e">
        <f>VLOOKUP($DZ44,'EquityMetrics ADJ'!$EH$4:$EK$31,3,0)</f>
        <v>#N/A</v>
      </c>
      <c r="EH44" s="22">
        <v>39355</v>
      </c>
      <c r="EI44" s="13">
        <v>59</v>
      </c>
      <c r="EJ44" s="12">
        <v>13.700197277809401</v>
      </c>
      <c r="EK44" s="12">
        <v>21.083353884775512</v>
      </c>
      <c r="EL44" s="12">
        <v>10.20245910342792</v>
      </c>
      <c r="EM44" s="12">
        <v>10.419465453941722</v>
      </c>
      <c r="EO44" s="11">
        <v>39355</v>
      </c>
      <c r="EP44" s="2">
        <v>314</v>
      </c>
      <c r="EQ44" s="2">
        <v>475084.82462239265</v>
      </c>
      <c r="ER44" s="2">
        <v>148927.4662707448</v>
      </c>
      <c r="ES44" s="2">
        <v>42476.62538599968</v>
      </c>
      <c r="ET44" s="12">
        <v>3.1900416794757351</v>
      </c>
      <c r="EU44" s="12">
        <v>3.5061040023163277</v>
      </c>
      <c r="EV44" s="12" t="e">
        <f>VLOOKUP($EO44,'EquityMetrics ADJ'!$X$5:$AD$27,6,0)</f>
        <v>#N/A</v>
      </c>
      <c r="EW44" s="12" t="e">
        <f>VLOOKUP($EO44,'EquityMetrics ADJ'!$X$5:$AD$27,7,0)</f>
        <v>#N/A</v>
      </c>
      <c r="EY44" s="11">
        <v>39355</v>
      </c>
      <c r="EZ44" s="4">
        <v>50</v>
      </c>
      <c r="FA44" s="2">
        <v>58369.684967041016</v>
      </c>
      <c r="FB44" s="2">
        <v>27321.179055094719</v>
      </c>
      <c r="FC44" s="2">
        <v>4206.4863128662109</v>
      </c>
      <c r="FD44" s="12">
        <v>2.1364262812133843</v>
      </c>
      <c r="FE44" s="12">
        <v>6.4950119941026614</v>
      </c>
      <c r="FF44" s="12"/>
      <c r="FG44" s="11">
        <v>39355</v>
      </c>
      <c r="FH44" s="2">
        <v>259</v>
      </c>
      <c r="FI44" s="2">
        <v>408476.09574818611</v>
      </c>
      <c r="FJ44" s="2">
        <v>118423.00631552935</v>
      </c>
      <c r="FK44" s="2">
        <v>36788.433389425278</v>
      </c>
      <c r="FL44" s="12">
        <v>3.4492967917047448</v>
      </c>
      <c r="FM44" s="12">
        <v>3.219028248959622</v>
      </c>
      <c r="FN44" s="12"/>
      <c r="FO44" s="11">
        <v>39355</v>
      </c>
      <c r="FP44" s="2">
        <v>105</v>
      </c>
      <c r="FQ44" s="2">
        <v>124978.41384124756</v>
      </c>
      <c r="FR44" s="2">
        <v>57825.639010310173</v>
      </c>
      <c r="FS44" s="2">
        <v>9894.6783094406128</v>
      </c>
      <c r="FT44" s="12">
        <v>2.1612975832219372</v>
      </c>
      <c r="FU44" s="12">
        <v>5.8441151093450046</v>
      </c>
      <c r="FW44" s="22">
        <v>39355</v>
      </c>
      <c r="FX44">
        <v>366</v>
      </c>
      <c r="FY44" s="2">
        <v>552478.22668099403</v>
      </c>
      <c r="FZ44" s="2">
        <v>1827711.555606842</v>
      </c>
      <c r="GA44" s="10">
        <v>0.30227867465528968</v>
      </c>
      <c r="GC44" s="22">
        <v>39355</v>
      </c>
      <c r="GD44">
        <v>341</v>
      </c>
      <c r="GE44" s="2">
        <v>1716089.6521530151</v>
      </c>
      <c r="GF44" s="2">
        <v>168673.70411795378</v>
      </c>
      <c r="GG44" s="10">
        <v>10.174020076970333</v>
      </c>
      <c r="GI44" s="22">
        <v>39355</v>
      </c>
      <c r="GJ44">
        <v>259</v>
      </c>
      <c r="GK44" s="2">
        <v>408476.09574818611</v>
      </c>
      <c r="GL44" s="2">
        <v>118423.00631552935</v>
      </c>
      <c r="GM44" s="2">
        <v>36788.433389425278</v>
      </c>
      <c r="GN44" s="12">
        <v>3.4492967917047448</v>
      </c>
      <c r="GO44" s="12">
        <v>3.219028248959622</v>
      </c>
      <c r="GP44" s="12" t="e">
        <f>VLOOKUP($GI44,'EquityMetrics ADJ'!$AF$4:$AK$28,6,0)</f>
        <v>#N/A</v>
      </c>
      <c r="GQ44" s="12" t="e">
        <f>VLOOKUP($GI44,'EquityMetrics ADJ'!$AF$4:$AL$28,7,0)</f>
        <v>#N/A</v>
      </c>
      <c r="GS44" s="22">
        <v>42735</v>
      </c>
      <c r="GT44">
        <v>438</v>
      </c>
      <c r="GU44" s="2">
        <v>12817.073632210493</v>
      </c>
      <c r="GW44" s="22">
        <v>42735</v>
      </c>
      <c r="GX44">
        <v>439</v>
      </c>
      <c r="GY44" s="2">
        <v>11802.342646569014</v>
      </c>
      <c r="GZ44" s="2">
        <v>-52337.220462664962</v>
      </c>
      <c r="HA44" s="13">
        <f t="shared" ref="HA44" si="74">GY44-GZ44</f>
        <v>64139.563109233975</v>
      </c>
      <c r="HB44" s="13">
        <f t="shared" ref="HB44" si="75">SUM(GZ41:GZ44)</f>
        <v>-187175.92361757252</v>
      </c>
      <c r="HC44" s="13">
        <f t="shared" ref="HC44" si="76">SUM(HA41:HA44)</f>
        <v>222105.71536775026</v>
      </c>
      <c r="HD44" s="212">
        <f t="shared" ref="HD44" si="77">-HB44/HC44</f>
        <v>0.8427334853029651</v>
      </c>
      <c r="HF44" s="22">
        <v>39082</v>
      </c>
      <c r="HG44">
        <v>290</v>
      </c>
      <c r="HH44" s="2">
        <v>490473.63172149658</v>
      </c>
      <c r="HI44" s="2">
        <v>1395659.9655380249</v>
      </c>
      <c r="HJ44" s="213">
        <v>0.35142774302651841</v>
      </c>
      <c r="HL44" s="22">
        <v>39355</v>
      </c>
      <c r="HM44">
        <v>61</v>
      </c>
      <c r="HN44" s="2">
        <v>94036.485324859619</v>
      </c>
      <c r="HO44" s="2">
        <v>249283.59761428833</v>
      </c>
      <c r="HP44" s="10">
        <v>0.37722692637949029</v>
      </c>
      <c r="HR44" s="22">
        <v>39082</v>
      </c>
      <c r="HS44">
        <v>259</v>
      </c>
      <c r="HT44" s="2">
        <v>439868.21102142334</v>
      </c>
      <c r="HU44" s="2">
        <v>1249078.6836471558</v>
      </c>
      <c r="HV44" s="10">
        <v>0.35215412510048</v>
      </c>
    </row>
    <row r="45" spans="1:230">
      <c r="A45" t="s">
        <v>75</v>
      </c>
      <c r="B45">
        <v>22</v>
      </c>
      <c r="C45" s="12">
        <v>2.5750708382543577</v>
      </c>
      <c r="D45" s="166">
        <v>368</v>
      </c>
      <c r="E45" s="11">
        <v>39447</v>
      </c>
      <c r="F45" s="2">
        <v>368</v>
      </c>
      <c r="G45" s="2">
        <v>585212.38745880127</v>
      </c>
      <c r="H45" s="2">
        <v>182848.81178092957</v>
      </c>
      <c r="I45" s="2">
        <v>49481.38040471077</v>
      </c>
      <c r="J45" s="12">
        <v>3.2005260617167255</v>
      </c>
      <c r="K45" s="12">
        <v>3.6953053913492244</v>
      </c>
      <c r="L45" s="96">
        <v>2.9088453196820461</v>
      </c>
      <c r="M45" s="12">
        <v>3.7782019357333239</v>
      </c>
      <c r="N45" s="59">
        <f t="shared" ref="N45:N51" si="78">J45-L45</f>
        <v>0.29168074203467942</v>
      </c>
      <c r="O45" s="59">
        <f t="shared" ref="O45:O51" si="79">M45-K45</f>
        <v>8.2896544384099435E-2</v>
      </c>
      <c r="P45" s="12">
        <f t="shared" si="7"/>
        <v>3.2005260617167255</v>
      </c>
      <c r="Q45" s="12">
        <f t="shared" si="7"/>
        <v>3.6953053913492244</v>
      </c>
      <c r="U45" s="14">
        <v>39447</v>
      </c>
      <c r="V45" s="2">
        <v>519.88146409558999</v>
      </c>
      <c r="W45" s="2">
        <f t="shared" si="0"/>
        <v>162.43625393780781</v>
      </c>
      <c r="Y45" s="11">
        <f ca="1">VLOOKUP($E45,INDIRECT(VLOOKUP('Sector Charts'!$H$1,'Sector Charts'!$A$159:$B$175,2,FALSE) &amp; "1"),MATCH(Y$5,$Y$5:$AG$5,0),FALSE)</f>
        <v>39447</v>
      </c>
      <c r="Z45" s="2">
        <f ca="1">VLOOKUP($E45,INDIRECT(VLOOKUP('Sector Charts'!$H$1,'Sector Charts'!$A$159:$B$175,2,FALSE) &amp; "1"),MATCH(Z$5,$Y$5:$AG$5,0),FALSE)</f>
        <v>14</v>
      </c>
      <c r="AA45" s="2">
        <f ca="1">VLOOKUP($E45,INDIRECT(VLOOKUP('Sector Charts'!$H$1,'Sector Charts'!$A$159:$B$175,2,FALSE) &amp; "1"),MATCH(AA$5,$Y$5:$AG$5,0),FALSE)</f>
        <v>50009.231674194336</v>
      </c>
      <c r="AB45" s="2">
        <f ca="1">VLOOKUP($E45,INDIRECT(VLOOKUP('Sector Charts'!$H$1,'Sector Charts'!$A$159:$B$175,2,FALSE) &amp; "1"),MATCH(AB$5,$Y$5:$AG$5,0),FALSE)</f>
        <v>11547.065872192383</v>
      </c>
      <c r="AC45" s="2">
        <f ca="1">VLOOKUP($E45,INDIRECT(VLOOKUP('Sector Charts'!$H$1,'Sector Charts'!$A$159:$B$175,2,FALSE) &amp; "1"),MATCH(AC$5,$Y$5:$AG$5,0),FALSE)</f>
        <v>3704.0939874649048</v>
      </c>
      <c r="AD45" s="12">
        <f ca="1">IF(OR(VLOOKUP($E45,INDIRECT(VLOOKUP('Sector Charts'!$H$1,'Sector Charts'!$A$159:$B$175,2,FALSE) &amp; "1"),MATCH(AD$5,$Y$5:$AI$5,0),FALSE)&gt;AD$1,VLOOKUP($E45,INDIRECT(VLOOKUP('Sector Charts'!$H$1,'Sector Charts'!$A$159:$B$175,2,FALSE) &amp; "1"),MATCH(AD$5,$Y$5:$AI$5,0),FALSE)&lt;AD$2),NA(),VLOOKUP($E45,INDIRECT(VLOOKUP('Sector Charts'!$H$1,'Sector Charts'!$A$159:$B$175,2,FALSE) &amp; "1"),MATCH(AD$5,$Y$5:$AI$5,0),FALSE))</f>
        <v>4.3309038181401958</v>
      </c>
      <c r="AE45" s="12">
        <f ca="1">IF(OR(VLOOKUP($E45,INDIRECT(VLOOKUP('Sector Charts'!$H$1,'Sector Charts'!$A$159:$B$175,2,FALSE) &amp; "1"),MATCH(AE$5,$Y$5:$AI$5,0),FALSE)&gt;AE$1,VLOOKUP($E45,INDIRECT(VLOOKUP('Sector Charts'!$H$1,'Sector Charts'!$A$159:$B$175,2,FALSE) &amp; "1"),MATCH(AE$5,$Y$5:$AI$5,0),FALSE)&lt;AE$2),NA(),VLOOKUP($E45,INDIRECT(VLOOKUP('Sector Charts'!$H$1,'Sector Charts'!$A$159:$B$175,2,FALSE) &amp; "1"),MATCH(AE$5,$Y$5:$AI$5,0),FALSE))</f>
        <v>3.1173792866134145</v>
      </c>
      <c r="AF45" s="2">
        <f ca="1">VLOOKUP($E45,INDIRECT(VLOOKUP('Sector Charts'!$H$1,'Sector Charts'!$A$159:$B$175,2,FALSE) &amp; "1"),MATCH(AF$5,$Y$5:$AG$5,0),FALSE)</f>
        <v>641.68155884340854</v>
      </c>
      <c r="AG45" s="2">
        <f ca="1">IF(VLOOKUP($E45,INDIRECT(VLOOKUP('Sector Charts'!$H$1,'Sector Charts'!$A$159:$B$175,2,FALSE) &amp; "1"),MATCH(AG$5,$Y$5:$AI$5,0),FALSE)="",NA(),VLOOKUP($E45,INDIRECT(VLOOKUP('Sector Charts'!$H$1,'Sector Charts'!$A$159:$B$175,2,FALSE) &amp; "1"),MATCH(AG$5,$Y$5:$AG$5,0),FALSE))</f>
        <v>148.16342864870259</v>
      </c>
      <c r="AH45" s="12" t="e">
        <f ca="1">IF(OR(VLOOKUP($E45,INDIRECT(VLOOKUP('Sector Charts'!$H$1,'Sector Charts'!$A$159:$B$175,2,FALSE) &amp; "1"),MATCH(AH$5,$Y$5:$AI$5,0),FALSE)&gt;AH$1,VLOOKUP($E45,INDIRECT(VLOOKUP('Sector Charts'!$H$1,'Sector Charts'!$A$159:$B$175,2,FALSE) &amp; "1"),MATCH(AH$5,$Y$5:$AI$5,0),FALSE)&lt;AH$2,VLOOKUP($E45,INDIRECT(VLOOKUP('Sector Charts'!$H$1,'Sector Charts'!$A$159:$B$175,2,FALSE) &amp; "1"),MATCH(AH$5,$Y$5:$AI$5,0),FALSE)=""),NA(),VLOOKUP($E45,INDIRECT(VLOOKUP('Sector Charts'!$H$1,'Sector Charts'!$A$159:$B$175,2,FALSE) &amp; "1"),MATCH(AH$5,$Y$5:$AI$5,0),FALSE))</f>
        <v>#N/A</v>
      </c>
      <c r="AI45" s="12" t="e">
        <f ca="1">IF(OR(VLOOKUP($E45,INDIRECT(VLOOKUP('Sector Charts'!$H$1,'Sector Charts'!$A$159:$B$175,2,FALSE) &amp; "1"),MATCH(AI$5,$Y$5:$AI$5,0),FALSE)&gt;AI$1,VLOOKUP($E45,INDIRECT(VLOOKUP('Sector Charts'!$H$1,'Sector Charts'!$A$159:$B$175,2,FALSE) &amp; "1"),MATCH(AI$5,$Y$5:$AI$5,0),FALSE)&lt;AI$2,VLOOKUP($E45,INDIRECT(VLOOKUP('Sector Charts'!$H$1,'Sector Charts'!$A$159:$B$175,2,FALSE) &amp; "1"),MATCH(AI$5,$Y$5:$AI$5,0),FALSE)=""),NA(),VLOOKUP($E45,INDIRECT(VLOOKUP('Sector Charts'!$H$1,'Sector Charts'!$A$159:$B$175,2,FALSE) &amp; "1"),MATCH(AI$5,$Y$5:$AI$5,0),FALSE))</f>
        <v>#N/A</v>
      </c>
      <c r="AK45" s="13">
        <v>422</v>
      </c>
      <c r="AL45" s="12">
        <v>12.974198281945281</v>
      </c>
      <c r="AM45" s="12">
        <v>13.605458485782496</v>
      </c>
      <c r="AN45" s="12">
        <v>8.0378310130024175</v>
      </c>
      <c r="AO45" s="12">
        <v>8.6930810529504363</v>
      </c>
      <c r="AR45" s="12">
        <v>24.370368701509236</v>
      </c>
      <c r="AT45" s="12">
        <v>-0.35701675516786591</v>
      </c>
      <c r="AU45" s="12">
        <v>-1.011506406918028</v>
      </c>
      <c r="AV45" s="12">
        <v>5.2772813658482187</v>
      </c>
      <c r="AW45" s="12">
        <v>7.1868032472276466</v>
      </c>
      <c r="AY45" s="14">
        <v>39447</v>
      </c>
      <c r="AZ45" s="2">
        <v>337</v>
      </c>
      <c r="BA45" s="2">
        <v>736181.46932469215</v>
      </c>
      <c r="BB45" s="2">
        <v>57746.752929271199</v>
      </c>
      <c r="BC45" s="2">
        <v>107794.28323426098</v>
      </c>
      <c r="BD45" s="12">
        <f t="shared" si="8"/>
        <v>14.642352154441204</v>
      </c>
      <c r="BE45" s="12">
        <f t="shared" si="9"/>
        <v>186.66726312090393</v>
      </c>
      <c r="BF45" s="12">
        <f t="shared" si="10"/>
        <v>7.8440921614398915</v>
      </c>
      <c r="BH45" s="22">
        <v>39447</v>
      </c>
      <c r="BI45">
        <v>336</v>
      </c>
      <c r="BJ45" s="12">
        <v>9.049733568744788</v>
      </c>
      <c r="BL45" s="22">
        <v>40086</v>
      </c>
      <c r="BM45">
        <v>260</v>
      </c>
      <c r="BN45" s="2">
        <v>193581.85247659683</v>
      </c>
      <c r="BO45" s="2">
        <v>111891.10785138234</v>
      </c>
      <c r="BP45" s="2">
        <v>84612.970836624503</v>
      </c>
      <c r="BQ45" s="2">
        <v>548191.96988773346</v>
      </c>
      <c r="BR45" s="12">
        <f t="shared" si="62"/>
        <v>57.800411774088936</v>
      </c>
      <c r="BS45" s="12">
        <f t="shared" si="63"/>
        <v>20.410935219335116</v>
      </c>
      <c r="BT45" s="12">
        <f t="shared" si="64"/>
        <v>15.434916139678725</v>
      </c>
      <c r="BV45" s="22">
        <v>39447</v>
      </c>
      <c r="BW45">
        <v>376</v>
      </c>
      <c r="BX45" s="2">
        <v>746973.81556187477</v>
      </c>
      <c r="BY45" s="2">
        <v>51619.629407167435</v>
      </c>
      <c r="BZ45" s="12">
        <f t="shared" si="4"/>
        <v>6.9105005197992213</v>
      </c>
      <c r="CB45" s="22">
        <v>39447</v>
      </c>
      <c r="CC45">
        <v>391</v>
      </c>
      <c r="CD45" s="2">
        <v>-119560.72557553649</v>
      </c>
      <c r="CE45" s="2">
        <v>1581023.6332855225</v>
      </c>
      <c r="CF45" s="2">
        <v>197685.09445381165</v>
      </c>
      <c r="CG45" s="12">
        <f t="shared" si="5"/>
        <v>7.5622351910753896</v>
      </c>
      <c r="CH45" s="12">
        <f t="shared" si="6"/>
        <v>60.480394794495439</v>
      </c>
      <c r="CJ45" s="22">
        <v>39447</v>
      </c>
      <c r="CK45">
        <v>390</v>
      </c>
      <c r="CL45" s="12">
        <v>17.556619333118984</v>
      </c>
      <c r="CN45" s="22">
        <v>39447</v>
      </c>
      <c r="CO45">
        <v>340</v>
      </c>
      <c r="CP45" s="2">
        <v>-82920.622582048178</v>
      </c>
      <c r="CQ45" s="2">
        <v>1486309.5194854736</v>
      </c>
      <c r="CR45" s="2">
        <v>168724.93228149414</v>
      </c>
      <c r="CS45" s="12">
        <f t="shared" si="68"/>
        <v>5.5789606064525108</v>
      </c>
      <c r="CT45" s="12">
        <f t="shared" si="69"/>
        <v>49.145447244101788</v>
      </c>
      <c r="CV45" s="22">
        <v>39447</v>
      </c>
      <c r="CW45">
        <v>339</v>
      </c>
      <c r="CX45" s="12">
        <v>16.525012958848361</v>
      </c>
      <c r="CZ45" s="11">
        <f ca="1">VLOOKUP($CB45,INDIRECT(VLOOKUP('Sector Charts'!$H$1,'Sector Charts'!$A$159:$B$175,2,FALSE) &amp; "3"),MATCH(CZ$5,$CZ$5:$DF$5,0),FALSE)</f>
        <v>39447</v>
      </c>
      <c r="DA45" s="2">
        <f ca="1">VLOOKUP($CB45,INDIRECT(VLOOKUP('Sector Charts'!$H$1,'Sector Charts'!$A$159:$B$175,2,FALSE) &amp; "3"),MATCH(DA$5,$CZ$5:$DF$5,0),FALSE)</f>
        <v>16</v>
      </c>
      <c r="DB45" s="2">
        <f ca="1">VLOOKUP($CB45,INDIRECT(VLOOKUP('Sector Charts'!$H$1,'Sector Charts'!$A$159:$B$175,2,FALSE) &amp; "3"),MATCH(DB$5,$CZ$5:$DF$5,0),FALSE)</f>
        <v>-6524.9770183563232</v>
      </c>
      <c r="DC45" s="2">
        <f ca="1">VLOOKUP($CB45,INDIRECT(VLOOKUP('Sector Charts'!$H$1,'Sector Charts'!$A$159:$B$175,2,FALSE) &amp; "3"),MATCH(DC$5,$CZ$5:$DF$5,0),FALSE)</f>
        <v>99825.252044677734</v>
      </c>
      <c r="DD45" s="2">
        <f ca="1">VLOOKUP($CB45,INDIRECT(VLOOKUP('Sector Charts'!$H$1,'Sector Charts'!$A$159:$B$175,2,FALSE) &amp; "3"),MATCH(DD$5,$CZ$5:$DF$5,0),FALSE)</f>
        <v>13565.842872619629</v>
      </c>
      <c r="DE45" s="12">
        <f ca="1">IF(OR(VLOOKUP($CB45,INDIRECT(VLOOKUP('Sector Charts'!$H$1,'Sector Charts'!$A$159:$B$175,2,FALSE) &amp; "3"),MATCH(DE$5,$CZ$5:$DF$5,0),FALSE)&gt;DE$1,VLOOKUP($CB45,INDIRECT(VLOOKUP('Sector Charts'!$H$1,'Sector Charts'!$A$159:$B$175,2,FALSE) &amp; "3"),MATCH(DE$5,$CZ$5:$DF$5,0),FALSE)&lt;DE$2),NA(),VLOOKUP($CB45,INDIRECT(VLOOKUP('Sector Charts'!$H$1,'Sector Charts'!$A$159:$B$175,2,FALSE) &amp; "3"),MATCH(DE$5,$CZ$5:$DF$5,0),FALSE))</f>
        <v>6.5363992423840891</v>
      </c>
      <c r="DF45" s="12">
        <f ca="1">IF(OR(VLOOKUP($CB45,INDIRECT(VLOOKUP('Sector Charts'!$H$1,'Sector Charts'!$A$159:$B$175,2,FALSE) &amp; "3"),MATCH(DF$5,$CZ$5:$DF$5,0),FALSE)&gt;DF$1,VLOOKUP($CB45,INDIRECT(VLOOKUP('Sector Charts'!$H$1,'Sector Charts'!$A$159:$B$175,2,FALSE) &amp; "3"),MATCH(DF$5,$CZ$5:$DF$5,0),FALSE)&lt;DF$2),NA(),VLOOKUP($CB45,INDIRECT(VLOOKUP('Sector Charts'!$H$1,'Sector Charts'!$A$159:$B$175,2,FALSE) &amp; "3"),MATCH(DF$5,$CZ$5:$DF$5,0),FALSE))</f>
        <v>48.098574335737673</v>
      </c>
      <c r="DH45" s="11">
        <f ca="1">VLOOKUP($CB45,INDIRECT(VLOOKUP('Sector Charts'!$H$1,'Sector Charts'!$A$159:$B$175,2,FALSE) &amp; "3"),MATCH(DH$5,$CZ$5:$DF$5,0),FALSE)</f>
        <v>39447</v>
      </c>
      <c r="DI45" s="2">
        <f ca="1">VLOOKUP($CB45,INDIRECT(VLOOKUP('Sector Charts'!$H$1,'Sector Charts'!$A$159:$B$175,2,FALSE) &amp; "3"),9,FALSE)</f>
        <v>16</v>
      </c>
      <c r="DJ45" s="12">
        <f ca="1">IF(OR(VLOOKUP($CB45,INDIRECT(VLOOKUP('Sector Charts'!$H$1,'Sector Charts'!$A$159:$B$175,2,FALSE) &amp; "3"),10,FALSE)&gt;DJ$1,VLOOKUP($CB45,INDIRECT(VLOOKUP('Sector Charts'!$H$1,'Sector Charts'!$A$159:$B$175,2,FALSE) &amp; "3"),10,FALSE)&lt;DJ$2),NA(),VLOOKUP($CB45,INDIRECT(VLOOKUP('Sector Charts'!$H$1,'Sector Charts'!$A$159:$B$175,2,FALSE) &amp; "3"),10,FALSE))</f>
        <v>2.2280473434565407</v>
      </c>
      <c r="DM45" s="22">
        <v>39447</v>
      </c>
      <c r="DN45">
        <v>395</v>
      </c>
      <c r="DO45" s="12">
        <v>9.0562980765912737</v>
      </c>
      <c r="DP45" s="12">
        <v>15.133107401902235</v>
      </c>
      <c r="DR45" s="22">
        <v>39447</v>
      </c>
      <c r="DS45" s="13">
        <v>365</v>
      </c>
      <c r="DT45" s="12">
        <v>11.078811177001601</v>
      </c>
      <c r="DU45" s="12">
        <v>12.772827447052769</v>
      </c>
      <c r="DV45" s="12">
        <v>6.4372169586796257</v>
      </c>
      <c r="DW45" s="12">
        <v>7.0553678120526486</v>
      </c>
      <c r="DX45" s="83" t="e">
        <f>VLOOKUP(DR45,'EquityMetrics ADJ'!$DU$5:$DX$31,3,0)</f>
        <v>#N/A</v>
      </c>
      <c r="DY45" s="83"/>
      <c r="DZ45" s="22">
        <v>39447</v>
      </c>
      <c r="EA45" s="85">
        <v>300</v>
      </c>
      <c r="EB45" s="83">
        <v>8.6134676609949778</v>
      </c>
      <c r="EC45" s="83">
        <v>13.050249116591385</v>
      </c>
      <c r="ED45" s="83">
        <v>4.5418332543929241</v>
      </c>
      <c r="EE45" s="83">
        <v>4.5296589794358688</v>
      </c>
      <c r="EF45" s="53" t="e">
        <f>VLOOKUP($DZ45,'EquityMetrics ADJ'!$EH$4:$EK$31,3,0)</f>
        <v>#N/A</v>
      </c>
      <c r="EH45" s="22">
        <v>39447</v>
      </c>
      <c r="EI45" s="13">
        <v>57</v>
      </c>
      <c r="EJ45" s="12">
        <v>23.931206709321518</v>
      </c>
      <c r="EK45" s="12">
        <v>20.880979945467026</v>
      </c>
      <c r="EL45" s="12">
        <v>35.077807128941217</v>
      </c>
      <c r="EM45" s="12">
        <v>37.338264308576939</v>
      </c>
      <c r="EO45" s="11">
        <v>39447</v>
      </c>
      <c r="EP45" s="2">
        <v>319</v>
      </c>
      <c r="EQ45" s="2">
        <v>529905.71678924561</v>
      </c>
      <c r="ER45" s="2">
        <v>156594.27464675903</v>
      </c>
      <c r="ES45" s="2">
        <v>45927.927698850632</v>
      </c>
      <c r="ET45" s="12">
        <v>3.3839405558382771</v>
      </c>
      <c r="EU45" s="12">
        <v>3.4095654320296687</v>
      </c>
      <c r="EV45" s="12" t="e">
        <f>VLOOKUP($EO45,'EquityMetrics ADJ'!$X$5:$AD$27,6,0)</f>
        <v>#N/A</v>
      </c>
      <c r="EW45" s="12" t="e">
        <f>VLOOKUP($EO45,'EquityMetrics ADJ'!$X$5:$AD$27,7,0)</f>
        <v>#N/A</v>
      </c>
      <c r="EY45" s="11">
        <v>39447</v>
      </c>
      <c r="EZ45" s="4">
        <v>49</v>
      </c>
      <c r="FA45" s="2">
        <v>55306.670669555664</v>
      </c>
      <c r="FB45" s="2">
        <v>26254.537134170532</v>
      </c>
      <c r="FC45" s="2">
        <v>3553.4527058601379</v>
      </c>
      <c r="FD45" s="12">
        <v>2.1065566833998188</v>
      </c>
      <c r="FE45" s="12">
        <v>7.3884582988464</v>
      </c>
      <c r="FF45" s="12"/>
      <c r="FG45" s="11">
        <v>39447</v>
      </c>
      <c r="FH45" s="2">
        <v>263</v>
      </c>
      <c r="FI45" s="2">
        <v>465263.88773727417</v>
      </c>
      <c r="FJ45" s="2">
        <v>124722.99282550812</v>
      </c>
      <c r="FK45" s="2">
        <v>40103.703704595566</v>
      </c>
      <c r="FL45" s="12">
        <v>3.7303778332852775</v>
      </c>
      <c r="FM45" s="12">
        <v>3.1100118269429529</v>
      </c>
      <c r="FN45" s="12"/>
      <c r="FO45" s="11">
        <v>39447</v>
      </c>
      <c r="FP45" s="2">
        <v>105</v>
      </c>
      <c r="FQ45" s="2">
        <v>119948.4997215271</v>
      </c>
      <c r="FR45" s="2">
        <v>58125.818955421448</v>
      </c>
      <c r="FS45" s="2">
        <v>9377.6767001152039</v>
      </c>
      <c r="FT45" s="12">
        <v>2.0636010275144585</v>
      </c>
      <c r="FU45" s="12">
        <v>6.1983176445726027</v>
      </c>
      <c r="FW45" s="22">
        <v>39447</v>
      </c>
      <c r="FX45">
        <v>364</v>
      </c>
      <c r="FY45" s="2">
        <v>521898.25550079346</v>
      </c>
      <c r="FZ45" s="2">
        <v>1681331.9128036499</v>
      </c>
      <c r="GA45" s="10">
        <v>0.3104076307161262</v>
      </c>
      <c r="GC45" s="22">
        <v>39447</v>
      </c>
      <c r="GD45">
        <v>340</v>
      </c>
      <c r="GE45" s="2">
        <v>1583632.5340423584</v>
      </c>
      <c r="GF45" s="2">
        <v>167866.98411712795</v>
      </c>
      <c r="GG45" s="10">
        <v>9.4338534904361566</v>
      </c>
      <c r="GI45" s="22">
        <v>39447</v>
      </c>
      <c r="GJ45">
        <v>263</v>
      </c>
      <c r="GK45" s="2">
        <v>465263.88773727417</v>
      </c>
      <c r="GL45" s="2">
        <v>124722.99282550812</v>
      </c>
      <c r="GM45" s="2">
        <v>40103.703704595566</v>
      </c>
      <c r="GN45" s="12">
        <v>3.7303778332852775</v>
      </c>
      <c r="GO45" s="12">
        <v>3.1100118269429529</v>
      </c>
      <c r="GP45" s="12" t="e">
        <f>VLOOKUP($GI45,'EquityMetrics ADJ'!$AF$4:$AK$28,6,0)</f>
        <v>#N/A</v>
      </c>
      <c r="GQ45" s="12" t="e">
        <f>VLOOKUP($GI45,'EquityMetrics ADJ'!$AF$4:$AL$28,7,0)</f>
        <v>#N/A</v>
      </c>
      <c r="GS45" s="22">
        <v>42825</v>
      </c>
      <c r="GT45">
        <v>431</v>
      </c>
      <c r="GU45" s="2">
        <v>-8242.2097386419773</v>
      </c>
      <c r="GW45" s="22">
        <v>42825</v>
      </c>
      <c r="GX45">
        <v>432</v>
      </c>
      <c r="GY45" s="2">
        <v>-8342.5667552053928</v>
      </c>
      <c r="GZ45" s="2">
        <v>-49498.001342698699</v>
      </c>
      <c r="HA45" s="13">
        <f t="shared" ref="HA45" si="80">GY45-GZ45</f>
        <v>41155.434587493306</v>
      </c>
      <c r="HB45" s="13">
        <f t="shared" ref="HB45" si="81">SUM(GZ42:GZ45)</f>
        <v>-192351.13857080112</v>
      </c>
      <c r="HC45" s="13">
        <f t="shared" ref="HC45" si="82">SUM(HA42:HA45)</f>
        <v>225171.85310962866</v>
      </c>
      <c r="HD45" s="212">
        <f t="shared" ref="HD45" si="83">-HB45/HC45</f>
        <v>0.85424148673303213</v>
      </c>
      <c r="HF45" s="22">
        <v>39172</v>
      </c>
      <c r="HG45">
        <v>364</v>
      </c>
      <c r="HH45" s="2">
        <v>676405.8936920166</v>
      </c>
      <c r="HI45" s="2">
        <v>1804077.6756210327</v>
      </c>
      <c r="HJ45" s="213">
        <v>0.37493169104216745</v>
      </c>
      <c r="HL45" s="22">
        <v>39447</v>
      </c>
      <c r="HM45">
        <v>59</v>
      </c>
      <c r="HN45" s="2">
        <v>83339.304656982422</v>
      </c>
      <c r="HO45" s="2">
        <v>232279.6630859375</v>
      </c>
      <c r="HP45" s="10">
        <v>0.35878864102772967</v>
      </c>
      <c r="HR45" s="22">
        <v>39172</v>
      </c>
      <c r="HS45">
        <v>317</v>
      </c>
      <c r="HT45" s="2">
        <v>608791.50556945801</v>
      </c>
      <c r="HU45" s="2">
        <v>1606995.5018539429</v>
      </c>
      <c r="HV45" s="10">
        <v>0.37883833829473285</v>
      </c>
    </row>
    <row r="46" spans="1:230">
      <c r="A46" t="s">
        <v>86</v>
      </c>
      <c r="B46">
        <v>15</v>
      </c>
      <c r="C46" s="12">
        <v>0.69267990327546014</v>
      </c>
      <c r="D46" s="166">
        <v>401</v>
      </c>
      <c r="E46" s="11">
        <v>39538</v>
      </c>
      <c r="F46" s="2">
        <v>401</v>
      </c>
      <c r="G46" s="2">
        <v>656407.23710775375</v>
      </c>
      <c r="H46" s="2">
        <v>201648.46777057648</v>
      </c>
      <c r="I46" s="2">
        <v>54841.376391530037</v>
      </c>
      <c r="J46" s="12">
        <v>3.2552056773105487</v>
      </c>
      <c r="K46" s="12">
        <v>3.6769403147532969</v>
      </c>
      <c r="L46" s="96">
        <v>2.9495013547053746</v>
      </c>
      <c r="M46" s="12">
        <v>3.8466294426570196</v>
      </c>
      <c r="N46" s="59">
        <f t="shared" si="78"/>
        <v>0.30570432260517411</v>
      </c>
      <c r="O46" s="59">
        <f t="shared" si="79"/>
        <v>0.1696891279037227</v>
      </c>
      <c r="P46" s="12">
        <f t="shared" si="7"/>
        <v>3.2552056773105487</v>
      </c>
      <c r="Q46" s="12">
        <f t="shared" si="7"/>
        <v>3.6769403147532969</v>
      </c>
      <c r="U46" s="14">
        <v>39538</v>
      </c>
      <c r="V46" s="2">
        <v>711.31391464745775</v>
      </c>
      <c r="W46" s="2">
        <f t="shared" si="0"/>
        <v>218.5158128733498</v>
      </c>
      <c r="Y46" s="11">
        <f ca="1">VLOOKUP($E46,INDIRECT(VLOOKUP('Sector Charts'!$H$1,'Sector Charts'!$A$159:$B$175,2,FALSE) &amp; "1"),MATCH(Y$5,$Y$5:$AG$5,0),FALSE)</f>
        <v>39538</v>
      </c>
      <c r="Z46" s="2">
        <f ca="1">VLOOKUP($E46,INDIRECT(VLOOKUP('Sector Charts'!$H$1,'Sector Charts'!$A$159:$B$175,2,FALSE) &amp; "1"),MATCH(Z$5,$Y$5:$AG$5,0),FALSE)</f>
        <v>15</v>
      </c>
      <c r="AA46" s="2">
        <f ca="1">VLOOKUP($E46,INDIRECT(VLOOKUP('Sector Charts'!$H$1,'Sector Charts'!$A$159:$B$175,2,FALSE) &amp; "1"),MATCH(AA$5,$Y$5:$AG$5,0),FALSE)</f>
        <v>52064.035202026367</v>
      </c>
      <c r="AB46" s="2">
        <f ca="1">VLOOKUP($E46,INDIRECT(VLOOKUP('Sector Charts'!$H$1,'Sector Charts'!$A$159:$B$175,2,FALSE) &amp; "1"),MATCH(AB$5,$Y$5:$AG$5,0),FALSE)</f>
        <v>12421.122097015381</v>
      </c>
      <c r="AC46" s="2">
        <f ca="1">VLOOKUP($E46,INDIRECT(VLOOKUP('Sector Charts'!$H$1,'Sector Charts'!$A$159:$B$175,2,FALSE) &amp; "1"),MATCH(AC$5,$Y$5:$AG$5,0),FALSE)</f>
        <v>4170.6790103912354</v>
      </c>
      <c r="AD46" s="12">
        <f ca="1">IF(OR(VLOOKUP($E46,INDIRECT(VLOOKUP('Sector Charts'!$H$1,'Sector Charts'!$A$159:$B$175,2,FALSE) &amp; "1"),MATCH(AD$5,$Y$5:$AI$5,0),FALSE)&gt;AD$1,VLOOKUP($E46,INDIRECT(VLOOKUP('Sector Charts'!$H$1,'Sector Charts'!$A$159:$B$175,2,FALSE) &amp; "1"),MATCH(AD$5,$Y$5:$AI$5,0),FALSE)&lt;AD$2),NA(),VLOOKUP($E46,INDIRECT(VLOOKUP('Sector Charts'!$H$1,'Sector Charts'!$A$159:$B$175,2,FALSE) &amp; "1"),MATCH(AD$5,$Y$5:$AI$5,0),FALSE))</f>
        <v>4.1915726127945083</v>
      </c>
      <c r="AE46" s="12">
        <f ca="1">IF(OR(VLOOKUP($E46,INDIRECT(VLOOKUP('Sector Charts'!$H$1,'Sector Charts'!$A$159:$B$175,2,FALSE) &amp; "1"),MATCH(AE$5,$Y$5:$AI$5,0),FALSE)&gt;AE$1,VLOOKUP($E46,INDIRECT(VLOOKUP('Sector Charts'!$H$1,'Sector Charts'!$A$159:$B$175,2,FALSE) &amp; "1"),MATCH(AE$5,$Y$5:$AI$5,0),FALSE)&lt;AE$2),NA(),VLOOKUP($E46,INDIRECT(VLOOKUP('Sector Charts'!$H$1,'Sector Charts'!$A$159:$B$175,2,FALSE) &amp; "1"),MATCH(AE$5,$Y$5:$AI$5,0),FALSE))</f>
        <v>2.9782014070294522</v>
      </c>
      <c r="AF46" s="2">
        <f ca="1">VLOOKUP($E46,INDIRECT(VLOOKUP('Sector Charts'!$H$1,'Sector Charts'!$A$159:$B$175,2,FALSE) &amp; "1"),MATCH(AF$5,$Y$5:$AG$5,0),FALSE)</f>
        <v>901.12267802419035</v>
      </c>
      <c r="AG46" s="2">
        <f ca="1">IF(VLOOKUP($E46,INDIRECT(VLOOKUP('Sector Charts'!$H$1,'Sector Charts'!$A$159:$B$175,2,FALSE) &amp; "1"),MATCH(AG$5,$Y$5:$AI$5,0),FALSE)="",NA(),VLOOKUP($E46,INDIRECT(VLOOKUP('Sector Charts'!$H$1,'Sector Charts'!$A$159:$B$175,2,FALSE) &amp; "1"),MATCH(AG$5,$Y$5:$AG$5,0),FALSE))</f>
        <v>214.98438921792044</v>
      </c>
      <c r="AH46" s="12" t="e">
        <f ca="1">IF(OR(VLOOKUP($E46,INDIRECT(VLOOKUP('Sector Charts'!$H$1,'Sector Charts'!$A$159:$B$175,2,FALSE) &amp; "1"),MATCH(AH$5,$Y$5:$AI$5,0),FALSE)&gt;AH$1,VLOOKUP($E46,INDIRECT(VLOOKUP('Sector Charts'!$H$1,'Sector Charts'!$A$159:$B$175,2,FALSE) &amp; "1"),MATCH(AH$5,$Y$5:$AI$5,0),FALSE)&lt;AH$2,VLOOKUP($E46,INDIRECT(VLOOKUP('Sector Charts'!$H$1,'Sector Charts'!$A$159:$B$175,2,FALSE) &amp; "1"),MATCH(AH$5,$Y$5:$AI$5,0),FALSE)=""),NA(),VLOOKUP($E46,INDIRECT(VLOOKUP('Sector Charts'!$H$1,'Sector Charts'!$A$159:$B$175,2,FALSE) &amp; "1"),MATCH(AH$5,$Y$5:$AI$5,0),FALSE))</f>
        <v>#N/A</v>
      </c>
      <c r="AI46" s="12" t="e">
        <f ca="1">IF(OR(VLOOKUP($E46,INDIRECT(VLOOKUP('Sector Charts'!$H$1,'Sector Charts'!$A$159:$B$175,2,FALSE) &amp; "1"),MATCH(AI$5,$Y$5:$AI$5,0),FALSE)&gt;AI$1,VLOOKUP($E46,INDIRECT(VLOOKUP('Sector Charts'!$H$1,'Sector Charts'!$A$159:$B$175,2,FALSE) &amp; "1"),MATCH(AI$5,$Y$5:$AI$5,0),FALSE)&lt;AI$2,VLOOKUP($E46,INDIRECT(VLOOKUP('Sector Charts'!$H$1,'Sector Charts'!$A$159:$B$175,2,FALSE) &amp; "1"),MATCH(AI$5,$Y$5:$AI$5,0),FALSE)=""),NA(),VLOOKUP($E46,INDIRECT(VLOOKUP('Sector Charts'!$H$1,'Sector Charts'!$A$159:$B$175,2,FALSE) &amp; "1"),MATCH(AI$5,$Y$5:$AI$5,0),FALSE))</f>
        <v>#N/A</v>
      </c>
      <c r="AK46" s="13">
        <v>430</v>
      </c>
      <c r="AL46" s="12">
        <v>11.914625904300546</v>
      </c>
      <c r="AM46" s="12">
        <v>11.42706287419395</v>
      </c>
      <c r="AN46" s="12">
        <v>7.6458817521765976</v>
      </c>
      <c r="AO46" s="12">
        <v>7.7650352634418995</v>
      </c>
      <c r="AR46" s="12">
        <v>25.65531849482937</v>
      </c>
      <c r="AT46" s="12">
        <v>-2.3540005578718262</v>
      </c>
      <c r="AU46" s="12">
        <v>3.8308380959175325</v>
      </c>
      <c r="AV46" s="12">
        <v>-4.5561281592321983</v>
      </c>
      <c r="AW46" s="12">
        <v>-5.8613064847136016</v>
      </c>
      <c r="AY46" s="14">
        <v>39538</v>
      </c>
      <c r="AZ46" s="2">
        <v>352</v>
      </c>
      <c r="BA46" s="2">
        <v>791599.63311386108</v>
      </c>
      <c r="BB46" s="2">
        <v>61691.682116535492</v>
      </c>
      <c r="BC46" s="2">
        <v>101923.98333780468</v>
      </c>
      <c r="BD46" s="12">
        <f t="shared" si="8"/>
        <v>12.875698658029098</v>
      </c>
      <c r="BE46" s="12">
        <f t="shared" si="9"/>
        <v>165.21511464911984</v>
      </c>
      <c r="BF46" s="12">
        <f t="shared" si="10"/>
        <v>7.7932934195362318</v>
      </c>
      <c r="BH46" s="22">
        <v>39538</v>
      </c>
      <c r="BI46">
        <v>351</v>
      </c>
      <c r="BJ46" s="12">
        <v>11.037791763196969</v>
      </c>
      <c r="BL46" s="22">
        <v>40178</v>
      </c>
      <c r="BM46">
        <v>229</v>
      </c>
      <c r="BN46" s="2">
        <v>167380.65441513062</v>
      </c>
      <c r="BO46" s="2">
        <v>98785.036142088473</v>
      </c>
      <c r="BP46" s="2">
        <v>83992.985293477774</v>
      </c>
      <c r="BQ46" s="2">
        <v>462295.24974060059</v>
      </c>
      <c r="BR46" s="12">
        <f t="shared" si="62"/>
        <v>59.018192088726032</v>
      </c>
      <c r="BS46" s="12">
        <f t="shared" si="63"/>
        <v>21.368386587904144</v>
      </c>
      <c r="BT46" s="12">
        <f t="shared" si="64"/>
        <v>18.168688806689502</v>
      </c>
      <c r="BV46" s="22">
        <v>39538</v>
      </c>
      <c r="BW46">
        <v>405</v>
      </c>
      <c r="BX46" s="2">
        <v>822728.34759807587</v>
      </c>
      <c r="BY46" s="2">
        <v>57227.037398457527</v>
      </c>
      <c r="BZ46" s="12">
        <f t="shared" si="4"/>
        <v>6.9557634139542763</v>
      </c>
      <c r="CB46" s="22">
        <v>39538</v>
      </c>
      <c r="CC46">
        <v>421</v>
      </c>
      <c r="CD46" s="2">
        <v>-131733.38668391109</v>
      </c>
      <c r="CE46" s="2">
        <v>1637027.9811782837</v>
      </c>
      <c r="CF46" s="2">
        <v>211273.76207733154</v>
      </c>
      <c r="CG46" s="12">
        <f t="shared" ref="CG46" si="84">-CD46/CE46*100</f>
        <v>8.0471065979637899</v>
      </c>
      <c r="CH46" s="12">
        <f t="shared" ref="CH46" si="85">-CD46/CF46*100</f>
        <v>62.351986062374053</v>
      </c>
      <c r="CJ46" s="22">
        <v>39538</v>
      </c>
      <c r="CK46">
        <v>420</v>
      </c>
      <c r="CL46" s="12">
        <v>18.502934376455826</v>
      </c>
      <c r="CN46" s="22">
        <v>39538</v>
      </c>
      <c r="CO46">
        <v>362</v>
      </c>
      <c r="CP46" s="2">
        <v>-86369.448556870222</v>
      </c>
      <c r="CQ46" s="2">
        <v>1527426.1853790283</v>
      </c>
      <c r="CR46" s="2">
        <v>176814.65522193909</v>
      </c>
      <c r="CS46" s="12">
        <f t="shared" si="68"/>
        <v>5.6545743017648853</v>
      </c>
      <c r="CT46" s="12">
        <f t="shared" si="69"/>
        <v>48.847449012899204</v>
      </c>
      <c r="CV46" s="22">
        <v>39538</v>
      </c>
      <c r="CW46">
        <v>361</v>
      </c>
      <c r="CX46">
        <v>14.819377818432988</v>
      </c>
      <c r="CZ46" s="11">
        <f ca="1">VLOOKUP($CB46,INDIRECT(VLOOKUP('Sector Charts'!$H$1,'Sector Charts'!$A$159:$B$175,2,FALSE) &amp; "3"),MATCH(CZ$5,$CZ$5:$DF$5,0),FALSE)</f>
        <v>39538</v>
      </c>
      <c r="DA46" s="2">
        <f ca="1">VLOOKUP($CB46,INDIRECT(VLOOKUP('Sector Charts'!$H$1,'Sector Charts'!$A$159:$B$175,2,FALSE) &amp; "3"),MATCH(DA$5,$CZ$5:$DF$5,0),FALSE)</f>
        <v>17</v>
      </c>
      <c r="DB46" s="2">
        <f ca="1">VLOOKUP($CB46,INDIRECT(VLOOKUP('Sector Charts'!$H$1,'Sector Charts'!$A$159:$B$175,2,FALSE) &amp; "3"),MATCH(DB$5,$CZ$5:$DF$5,0),FALSE)</f>
        <v>-6294.8770303726196</v>
      </c>
      <c r="DC46" s="2">
        <f ca="1">VLOOKUP($CB46,INDIRECT(VLOOKUP('Sector Charts'!$H$1,'Sector Charts'!$A$159:$B$175,2,FALSE) &amp; "3"),MATCH(DC$5,$CZ$5:$DF$5,0),FALSE)</f>
        <v>100568.17147827148</v>
      </c>
      <c r="DD46" s="2">
        <f ca="1">VLOOKUP($CB46,INDIRECT(VLOOKUP('Sector Charts'!$H$1,'Sector Charts'!$A$159:$B$175,2,FALSE) &amp; "3"),MATCH(DD$5,$CZ$5:$DF$5,0),FALSE)</f>
        <v>14119.410099029541</v>
      </c>
      <c r="DE46" s="12">
        <f ca="1">IF(OR(VLOOKUP($CB46,INDIRECT(VLOOKUP('Sector Charts'!$H$1,'Sector Charts'!$A$159:$B$175,2,FALSE) &amp; "3"),MATCH(DE$5,$CZ$5:$DF$5,0),FALSE)&gt;DE$1,VLOOKUP($CB46,INDIRECT(VLOOKUP('Sector Charts'!$H$1,'Sector Charts'!$A$159:$B$175,2,FALSE) &amp; "3"),MATCH(DE$5,$CZ$5:$DF$5,0),FALSE)&lt;DE$2),NA(),VLOOKUP($CB46,INDIRECT(VLOOKUP('Sector Charts'!$H$1,'Sector Charts'!$A$159:$B$175,2,FALSE) &amp; "3"),MATCH(DE$5,$CZ$5:$DF$5,0),FALSE))</f>
        <v>6.2593133969157178</v>
      </c>
      <c r="DF46" s="12">
        <f ca="1">IF(OR(VLOOKUP($CB46,INDIRECT(VLOOKUP('Sector Charts'!$H$1,'Sector Charts'!$A$159:$B$175,2,FALSE) &amp; "3"),MATCH(DF$5,$CZ$5:$DF$5,0),FALSE)&gt;DF$1,VLOOKUP($CB46,INDIRECT(VLOOKUP('Sector Charts'!$H$1,'Sector Charts'!$A$159:$B$175,2,FALSE) &amp; "3"),MATCH(DF$5,$CZ$5:$DF$5,0),FALSE)&lt;DF$2),NA(),VLOOKUP($CB46,INDIRECT(VLOOKUP('Sector Charts'!$H$1,'Sector Charts'!$A$159:$B$175,2,FALSE) &amp; "3"),MATCH(DF$5,$CZ$5:$DF$5,0),FALSE))</f>
        <v>44.583144665550016</v>
      </c>
      <c r="DH46" s="11">
        <f ca="1">VLOOKUP($CB46,INDIRECT(VLOOKUP('Sector Charts'!$H$1,'Sector Charts'!$A$159:$B$175,2,FALSE) &amp; "3"),MATCH(DH$5,$CZ$5:$DF$5,0),FALSE)</f>
        <v>39538</v>
      </c>
      <c r="DI46" s="2">
        <f ca="1">VLOOKUP($CB46,INDIRECT(VLOOKUP('Sector Charts'!$H$1,'Sector Charts'!$A$159:$B$175,2,FALSE) &amp; "3"),9,FALSE)</f>
        <v>17</v>
      </c>
      <c r="DJ46" s="12">
        <f ca="1">IF(OR(VLOOKUP($CB46,INDIRECT(VLOOKUP('Sector Charts'!$H$1,'Sector Charts'!$A$159:$B$175,2,FALSE) &amp; "3"),10,FALSE)&gt;DJ$1,VLOOKUP($CB46,INDIRECT(VLOOKUP('Sector Charts'!$H$1,'Sector Charts'!$A$159:$B$175,2,FALSE) &amp; "3"),10,FALSE)&lt;DJ$2),NA(),VLOOKUP($CB46,INDIRECT(VLOOKUP('Sector Charts'!$H$1,'Sector Charts'!$A$159:$B$175,2,FALSE) &amp; "3"),10,FALSE))</f>
        <v>-5.2218870250597682</v>
      </c>
      <c r="DM46" s="22">
        <v>39538</v>
      </c>
      <c r="DN46">
        <v>426</v>
      </c>
      <c r="DO46" s="12">
        <v>9.2157691324729498</v>
      </c>
      <c r="DP46" s="12">
        <v>16.511876013108797</v>
      </c>
      <c r="DR46" s="22">
        <v>39538</v>
      </c>
      <c r="DS46" s="13">
        <v>370</v>
      </c>
      <c r="DT46" s="12">
        <v>11.566240422219476</v>
      </c>
      <c r="DU46" s="12">
        <v>10.113622972553937</v>
      </c>
      <c r="DV46" s="12">
        <v>6.3384203681337237</v>
      </c>
      <c r="DW46" s="12">
        <v>6.4579072344121302</v>
      </c>
      <c r="DX46" s="83" t="e">
        <f>VLOOKUP(DR46,'EquityMetrics ADJ'!$DU$5:$DX$31,3,0)</f>
        <v>#N/A</v>
      </c>
      <c r="DY46" s="83"/>
      <c r="DZ46" s="22">
        <v>39538</v>
      </c>
      <c r="EA46" s="85">
        <v>307</v>
      </c>
      <c r="EB46" s="83">
        <v>5.8674934803157219</v>
      </c>
      <c r="EC46" s="83">
        <v>11.605043468362908</v>
      </c>
      <c r="ED46" s="83">
        <v>3.7306430138704938</v>
      </c>
      <c r="EE46" s="83">
        <v>3.7382429820286278</v>
      </c>
      <c r="EF46" s="53" t="e">
        <f>VLOOKUP($DZ46,'EquityMetrics ADJ'!$EH$4:$EK$31,3,0)</f>
        <v>#N/A</v>
      </c>
      <c r="EH46" s="22">
        <v>39538</v>
      </c>
      <c r="EI46" s="13">
        <v>60</v>
      </c>
      <c r="EJ46" s="12">
        <v>13.709795621535559</v>
      </c>
      <c r="EK46" s="12">
        <v>24.360024854531193</v>
      </c>
      <c r="EL46" s="12">
        <v>27.278534245275644</v>
      </c>
      <c r="EM46" s="12">
        <v>28.698237758640886</v>
      </c>
      <c r="EO46" s="11">
        <v>39538</v>
      </c>
      <c r="EP46" s="2">
        <v>343</v>
      </c>
      <c r="EQ46" s="2">
        <v>591191.82012939453</v>
      </c>
      <c r="ER46" s="2">
        <v>169481.14209747314</v>
      </c>
      <c r="ES46" s="2">
        <v>50728.568889260292</v>
      </c>
      <c r="ET46" s="12">
        <v>3.4882454343468154</v>
      </c>
      <c r="EU46" s="12">
        <v>3.340940732379972</v>
      </c>
      <c r="EV46" s="12" t="e">
        <f>VLOOKUP($EO46,'EquityMetrics ADJ'!$X$5:$AD$27,6,0)</f>
        <v>#N/A</v>
      </c>
      <c r="EW46" s="12" t="e">
        <f>VLOOKUP($EO46,'EquityMetrics ADJ'!$X$5:$AD$27,7,0)</f>
        <v>#N/A</v>
      </c>
      <c r="EY46" s="11">
        <v>39538</v>
      </c>
      <c r="EZ46" s="4">
        <v>58</v>
      </c>
      <c r="FA46" s="2">
        <v>65215.416978359222</v>
      </c>
      <c r="FB46" s="2">
        <v>32167.325673103333</v>
      </c>
      <c r="FC46" s="2">
        <v>4112.8075022697449</v>
      </c>
      <c r="FD46" s="12">
        <v>2.0273807540329352</v>
      </c>
      <c r="FE46" s="12">
        <v>7.8212572933090287</v>
      </c>
      <c r="FF46" s="12"/>
      <c r="FG46" s="11">
        <v>39538</v>
      </c>
      <c r="FH46" s="2">
        <v>283</v>
      </c>
      <c r="FI46" s="2">
        <v>511498.82217788696</v>
      </c>
      <c r="FJ46" s="2">
        <v>136229.7959895134</v>
      </c>
      <c r="FK46" s="2">
        <v>44335.395907044411</v>
      </c>
      <c r="FL46" s="12">
        <v>3.7546765629544123</v>
      </c>
      <c r="FM46" s="12">
        <v>3.0727095857030111</v>
      </c>
      <c r="FN46" s="12"/>
      <c r="FO46" s="11">
        <v>39538</v>
      </c>
      <c r="FP46" s="2">
        <v>118</v>
      </c>
      <c r="FQ46" s="2">
        <v>144908.41492986679</v>
      </c>
      <c r="FR46" s="2">
        <v>65418.67178106308</v>
      </c>
      <c r="FS46" s="2">
        <v>10505.980484485626</v>
      </c>
      <c r="FT46" s="12">
        <v>2.2150925872483676</v>
      </c>
      <c r="FU46" s="12">
        <v>6.2268030935016521</v>
      </c>
      <c r="FW46" s="22">
        <v>39538</v>
      </c>
      <c r="FX46">
        <v>368</v>
      </c>
      <c r="FY46" s="2">
        <v>536185.78675031662</v>
      </c>
      <c r="FZ46" s="2">
        <v>1600078.3915252686</v>
      </c>
      <c r="GA46" s="10">
        <v>0.33509969860864103</v>
      </c>
      <c r="GC46" s="22">
        <v>39538</v>
      </c>
      <c r="GD46">
        <v>354</v>
      </c>
      <c r="GE46" s="2">
        <v>1510798.1977081299</v>
      </c>
      <c r="GF46" s="2">
        <v>171340.66305303574</v>
      </c>
      <c r="GG46" s="10">
        <v>8.8175110962450685</v>
      </c>
      <c r="GI46" s="22">
        <v>39538</v>
      </c>
      <c r="GJ46">
        <v>283</v>
      </c>
      <c r="GK46" s="2">
        <v>511498.82217788696</v>
      </c>
      <c r="GL46" s="2">
        <v>136229.7959895134</v>
      </c>
      <c r="GM46" s="2">
        <v>44335.395907044411</v>
      </c>
      <c r="GN46" s="12">
        <v>3.7546765629544123</v>
      </c>
      <c r="GO46" s="12">
        <v>3.0727095857030111</v>
      </c>
      <c r="GP46" s="12" t="e">
        <f>VLOOKUP($GI46,'EquityMetrics ADJ'!$AF$4:$AK$28,6,0)</f>
        <v>#N/A</v>
      </c>
      <c r="GQ46" s="12" t="e">
        <f>VLOOKUP($GI46,'EquityMetrics ADJ'!$AF$4:$AL$28,7,0)</f>
        <v>#N/A</v>
      </c>
      <c r="GS46" s="22">
        <v>42916</v>
      </c>
      <c r="GT46">
        <v>441</v>
      </c>
      <c r="GU46" s="2">
        <v>3732.6728630959988</v>
      </c>
      <c r="GW46" s="22">
        <v>42916</v>
      </c>
      <c r="GX46">
        <v>450</v>
      </c>
      <c r="GY46" s="2">
        <v>4501.4848637282848</v>
      </c>
      <c r="GZ46" s="2">
        <v>-48299.353742949665</v>
      </c>
      <c r="HA46" s="13">
        <f t="shared" ref="HA46:HA48" si="86">GY46-GZ46</f>
        <v>52800.838606677949</v>
      </c>
      <c r="HB46" s="13">
        <f t="shared" ref="HB46:HB48" si="87">SUM(GZ43:GZ46)</f>
        <v>-192947.5816336663</v>
      </c>
      <c r="HC46" s="13">
        <f t="shared" ref="HC46:HC48" si="88">SUM(HA43:HA46)</f>
        <v>222023.80824902072</v>
      </c>
      <c r="HD46" s="212">
        <f t="shared" ref="HD46:HD48" si="89">-HB46/HC46</f>
        <v>0.86904005095371273</v>
      </c>
      <c r="HF46" s="22">
        <v>39263</v>
      </c>
      <c r="HG46">
        <v>450</v>
      </c>
      <c r="HH46" s="2">
        <v>814406.28239250183</v>
      </c>
      <c r="HI46" s="2">
        <v>2120109.8547477722</v>
      </c>
      <c r="HJ46" s="213">
        <v>0.38413400162671812</v>
      </c>
      <c r="HL46" s="22">
        <v>39538</v>
      </c>
      <c r="HM46">
        <v>62</v>
      </c>
      <c r="HN46" s="2">
        <v>83150.009582519531</v>
      </c>
      <c r="HO46" s="2">
        <v>240496.84056091309</v>
      </c>
      <c r="HP46" s="10">
        <v>0.3457426275895682</v>
      </c>
      <c r="HR46" s="22">
        <v>39263</v>
      </c>
      <c r="HS46">
        <v>393</v>
      </c>
      <c r="HT46" s="2">
        <v>724272.48190879822</v>
      </c>
      <c r="HU46" s="2">
        <v>1879901.9402313232</v>
      </c>
      <c r="HV46" s="10">
        <v>0.38527141570994705</v>
      </c>
    </row>
    <row r="47" spans="1:230">
      <c r="C47" s="12"/>
      <c r="D47" s="166">
        <v>392</v>
      </c>
      <c r="E47" s="11">
        <v>39629</v>
      </c>
      <c r="F47" s="2">
        <v>394</v>
      </c>
      <c r="G47" s="2">
        <v>682362.19102048874</v>
      </c>
      <c r="H47" s="2">
        <v>202862.69492387772</v>
      </c>
      <c r="I47" s="2">
        <v>56393.343097448349</v>
      </c>
      <c r="J47" s="12">
        <v>3.3636652183711679</v>
      </c>
      <c r="K47" s="12">
        <v>3.5972808807119065</v>
      </c>
      <c r="L47" s="96">
        <v>2.9831107184471546</v>
      </c>
      <c r="M47" s="12">
        <v>3.942449533641712</v>
      </c>
      <c r="N47" s="59">
        <f t="shared" si="78"/>
        <v>0.38055449992401336</v>
      </c>
      <c r="O47" s="59">
        <f t="shared" si="79"/>
        <v>0.34516865292980548</v>
      </c>
      <c r="P47" s="12">
        <f t="shared" si="7"/>
        <v>3.3636652183711679</v>
      </c>
      <c r="Q47" s="12">
        <f t="shared" si="7"/>
        <v>3.5972808807119065</v>
      </c>
      <c r="U47" s="14">
        <v>39629</v>
      </c>
      <c r="V47" s="2">
        <v>645.11034542426705</v>
      </c>
      <c r="W47" s="2">
        <f t="shared" si="0"/>
        <v>191.78791691304446</v>
      </c>
      <c r="Y47" s="11">
        <f ca="1">VLOOKUP($E47,INDIRECT(VLOOKUP('Sector Charts'!$H$1,'Sector Charts'!$A$159:$B$175,2,FALSE) &amp; "1"),MATCH(Y$5,$Y$5:$AG$5,0),FALSE)</f>
        <v>39629</v>
      </c>
      <c r="Z47" s="2">
        <f ca="1">VLOOKUP($E47,INDIRECT(VLOOKUP('Sector Charts'!$H$1,'Sector Charts'!$A$159:$B$175,2,FALSE) &amp; "1"),MATCH(Z$5,$Y$5:$AG$5,0),FALSE)</f>
        <v>14</v>
      </c>
      <c r="AA47" s="2">
        <f ca="1">VLOOKUP($E47,INDIRECT(VLOOKUP('Sector Charts'!$H$1,'Sector Charts'!$A$159:$B$175,2,FALSE) &amp; "1"),MATCH(AA$5,$Y$5:$AG$5,0),FALSE)</f>
        <v>47815.599655151367</v>
      </c>
      <c r="AB47" s="2">
        <f ca="1">VLOOKUP($E47,INDIRECT(VLOOKUP('Sector Charts'!$H$1,'Sector Charts'!$A$159:$B$175,2,FALSE) &amp; "1"),MATCH(AB$5,$Y$5:$AG$5,0),FALSE)</f>
        <v>11804.137031555176</v>
      </c>
      <c r="AC47" s="2">
        <f ca="1">VLOOKUP($E47,INDIRECT(VLOOKUP('Sector Charts'!$H$1,'Sector Charts'!$A$159:$B$175,2,FALSE) &amp; "1"),MATCH(AC$5,$Y$5:$AG$5,0),FALSE)</f>
        <v>4357.9619445800781</v>
      </c>
      <c r="AD47" s="12">
        <f ca="1">IF(OR(VLOOKUP($E47,INDIRECT(VLOOKUP('Sector Charts'!$H$1,'Sector Charts'!$A$159:$B$175,2,FALSE) &amp; "1"),MATCH(AD$5,$Y$5:$AI$5,0),FALSE)&gt;AD$1,VLOOKUP($E47,INDIRECT(VLOOKUP('Sector Charts'!$H$1,'Sector Charts'!$A$159:$B$175,2,FALSE) &amp; "1"),MATCH(AD$5,$Y$5:$AI$5,0),FALSE)&lt;AD$2),NA(),VLOOKUP($E47,INDIRECT(VLOOKUP('Sector Charts'!$H$1,'Sector Charts'!$A$159:$B$175,2,FALSE) &amp; "1"),MATCH(AD$5,$Y$5:$AI$5,0),FALSE))</f>
        <v>4.050749286231536</v>
      </c>
      <c r="AE47" s="12">
        <f ca="1">IF(OR(VLOOKUP($E47,INDIRECT(VLOOKUP('Sector Charts'!$H$1,'Sector Charts'!$A$159:$B$175,2,FALSE) &amp; "1"),MATCH(AE$5,$Y$5:$AI$5,0),FALSE)&gt;AE$1,VLOOKUP($E47,INDIRECT(VLOOKUP('Sector Charts'!$H$1,'Sector Charts'!$A$159:$B$175,2,FALSE) &amp; "1"),MATCH(AE$5,$Y$5:$AI$5,0),FALSE)&lt;AE$2),NA(),VLOOKUP($E47,INDIRECT(VLOOKUP('Sector Charts'!$H$1,'Sector Charts'!$A$159:$B$175,2,FALSE) &amp; "1"),MATCH(AE$5,$Y$5:$AI$5,0),FALSE))</f>
        <v>2.7086370146567655</v>
      </c>
      <c r="AF47" s="2">
        <f ca="1">VLOOKUP($E47,INDIRECT(VLOOKUP('Sector Charts'!$H$1,'Sector Charts'!$A$159:$B$175,2,FALSE) &amp; "1"),MATCH(AF$5,$Y$5:$AG$5,0),FALSE)</f>
        <v>768.46158782072803</v>
      </c>
      <c r="AG47" s="2">
        <f ca="1">IF(VLOOKUP($E47,INDIRECT(VLOOKUP('Sector Charts'!$H$1,'Sector Charts'!$A$159:$B$175,2,FALSE) &amp; "1"),MATCH(AG$5,$Y$5:$AI$5,0),FALSE)="",NA(),VLOOKUP($E47,INDIRECT(VLOOKUP('Sector Charts'!$H$1,'Sector Charts'!$A$159:$B$175,2,FALSE) &amp; "1"),MATCH(AG$5,$Y$5:$AG$5,0),FALSE))</f>
        <v>189.70850416063092</v>
      </c>
      <c r="AH47" s="12" t="e">
        <f ca="1">IF(OR(VLOOKUP($E47,INDIRECT(VLOOKUP('Sector Charts'!$H$1,'Sector Charts'!$A$159:$B$175,2,FALSE) &amp; "1"),MATCH(AH$5,$Y$5:$AI$5,0),FALSE)&gt;AH$1,VLOOKUP($E47,INDIRECT(VLOOKUP('Sector Charts'!$H$1,'Sector Charts'!$A$159:$B$175,2,FALSE) &amp; "1"),MATCH(AH$5,$Y$5:$AI$5,0),FALSE)&lt;AH$2,VLOOKUP($E47,INDIRECT(VLOOKUP('Sector Charts'!$H$1,'Sector Charts'!$A$159:$B$175,2,FALSE) &amp; "1"),MATCH(AH$5,$Y$5:$AI$5,0),FALSE)=""),NA(),VLOOKUP($E47,INDIRECT(VLOOKUP('Sector Charts'!$H$1,'Sector Charts'!$A$159:$B$175,2,FALSE) &amp; "1"),MATCH(AH$5,$Y$5:$AI$5,0),FALSE))</f>
        <v>#N/A</v>
      </c>
      <c r="AI47" s="12" t="e">
        <f ca="1">IF(OR(VLOOKUP($E47,INDIRECT(VLOOKUP('Sector Charts'!$H$1,'Sector Charts'!$A$159:$B$175,2,FALSE) &amp; "1"),MATCH(AI$5,$Y$5:$AI$5,0),FALSE)&gt;AI$1,VLOOKUP($E47,INDIRECT(VLOOKUP('Sector Charts'!$H$1,'Sector Charts'!$A$159:$B$175,2,FALSE) &amp; "1"),MATCH(AI$5,$Y$5:$AI$5,0),FALSE)&lt;AI$2,VLOOKUP($E47,INDIRECT(VLOOKUP('Sector Charts'!$H$1,'Sector Charts'!$A$159:$B$175,2,FALSE) &amp; "1"),MATCH(AI$5,$Y$5:$AI$5,0),FALSE)=""),NA(),VLOOKUP($E47,INDIRECT(VLOOKUP('Sector Charts'!$H$1,'Sector Charts'!$A$159:$B$175,2,FALSE) &amp; "1"),MATCH(AI$5,$Y$5:$AI$5,0),FALSE))</f>
        <v>#N/A</v>
      </c>
      <c r="AK47" s="13">
        <v>458</v>
      </c>
      <c r="AL47" s="12">
        <v>1.8704082728274729</v>
      </c>
      <c r="AM47" s="12">
        <v>5.7885523996612731</v>
      </c>
      <c r="AN47" s="12">
        <v>5.1781548246243814</v>
      </c>
      <c r="AO47" s="12">
        <v>6.8761997866494173</v>
      </c>
      <c r="AR47" s="12">
        <v>25.831733500726795</v>
      </c>
      <c r="AT47" s="12">
        <v>9.7464150153719959</v>
      </c>
      <c r="AU47" s="12">
        <v>1.1535660865664044</v>
      </c>
      <c r="AV47" s="12">
        <v>5.1603756828192848</v>
      </c>
      <c r="AW47" s="12">
        <v>6.0256156560102969</v>
      </c>
      <c r="AY47" s="14">
        <v>39629</v>
      </c>
      <c r="AZ47" s="2">
        <v>364</v>
      </c>
      <c r="BA47" s="2">
        <v>845000.38481903076</v>
      </c>
      <c r="BB47" s="2">
        <v>69414.225886662491</v>
      </c>
      <c r="BC47" s="2">
        <v>103171.36072574183</v>
      </c>
      <c r="BD47" s="12">
        <f t="shared" si="8"/>
        <v>12.20962292790405</v>
      </c>
      <c r="BE47" s="12">
        <f t="shared" si="9"/>
        <v>148.6314360030421</v>
      </c>
      <c r="BF47" s="12">
        <f t="shared" si="10"/>
        <v>8.2146975473305339</v>
      </c>
      <c r="BH47" s="130">
        <v>39629</v>
      </c>
      <c r="BI47">
        <v>363</v>
      </c>
      <c r="BJ47" s="12">
        <v>4.0630294497980612</v>
      </c>
      <c r="BL47" s="22">
        <v>40268</v>
      </c>
      <c r="BM47">
        <v>225</v>
      </c>
      <c r="BN47" s="2">
        <v>143482.87744140625</v>
      </c>
      <c r="BO47" s="2">
        <v>83585.549556620419</v>
      </c>
      <c r="BP47" s="2">
        <v>56251.795213568956</v>
      </c>
      <c r="BQ47" s="2">
        <v>403999.969581604</v>
      </c>
      <c r="BR47" s="12">
        <f t="shared" si="62"/>
        <v>58.254720735409038</v>
      </c>
      <c r="BS47" s="12">
        <f t="shared" si="63"/>
        <v>20.689494022285306</v>
      </c>
      <c r="BT47" s="12">
        <f t="shared" si="64"/>
        <v>13.923712734885898</v>
      </c>
      <c r="BV47" s="22">
        <v>39629</v>
      </c>
      <c r="BW47">
        <v>399</v>
      </c>
      <c r="BX47" s="2">
        <v>849437.62837600708</v>
      </c>
      <c r="BY47" s="2">
        <v>58912.233104467392</v>
      </c>
      <c r="BZ47" s="12">
        <f t="shared" si="4"/>
        <v>6.9354395351072959</v>
      </c>
      <c r="CB47" s="22">
        <v>39629</v>
      </c>
      <c r="CC47">
        <v>417</v>
      </c>
      <c r="CD47" s="2">
        <v>-142445.18887752295</v>
      </c>
      <c r="CE47" s="2">
        <v>1708367.5138015747</v>
      </c>
      <c r="CF47" s="2">
        <v>209451.49363803864</v>
      </c>
      <c r="CG47" s="12">
        <f t="shared" ref="CG47" si="90">-CD47/CE47*100</f>
        <v>8.3380881295585105</v>
      </c>
      <c r="CH47" s="12">
        <f t="shared" ref="CH47" si="91">-CD47/CF47*100</f>
        <v>68.008676569138288</v>
      </c>
      <c r="CJ47" s="130">
        <v>39629</v>
      </c>
      <c r="CK47">
        <v>416</v>
      </c>
      <c r="CL47" s="12">
        <v>13.122886565511038</v>
      </c>
      <c r="CN47" s="22">
        <v>39629</v>
      </c>
      <c r="CO47">
        <v>357</v>
      </c>
      <c r="CP47" s="2">
        <v>-91431.345619142056</v>
      </c>
      <c r="CQ47" s="2">
        <v>1578595.9717559814</v>
      </c>
      <c r="CR47" s="2">
        <v>171611.1089220047</v>
      </c>
      <c r="CS47" s="12">
        <f t="shared" si="68"/>
        <v>5.7919408927311942</v>
      </c>
      <c r="CT47" s="12">
        <f t="shared" si="69"/>
        <v>53.278220852646875</v>
      </c>
      <c r="CV47" s="22">
        <v>39629</v>
      </c>
      <c r="CW47">
        <v>356</v>
      </c>
      <c r="CX47">
        <v>5.7863369615093418</v>
      </c>
      <c r="CZ47" s="11">
        <f ca="1">VLOOKUP($CB47,INDIRECT(VLOOKUP('Sector Charts'!$H$1,'Sector Charts'!$A$159:$B$175,2,FALSE) &amp; "3"),MATCH(CZ$5,$CZ$5:$DF$5,0),FALSE)</f>
        <v>39629</v>
      </c>
      <c r="DA47" s="2">
        <f ca="1">VLOOKUP($CB47,INDIRECT(VLOOKUP('Sector Charts'!$H$1,'Sector Charts'!$A$159:$B$175,2,FALSE) &amp; "3"),MATCH(DA$5,$CZ$5:$DF$5,0),FALSE)</f>
        <v>16</v>
      </c>
      <c r="DB47" s="2">
        <f ca="1">VLOOKUP($CB47,INDIRECT(VLOOKUP('Sector Charts'!$H$1,'Sector Charts'!$A$159:$B$175,2,FALSE) &amp; "3"),MATCH(DB$5,$CZ$5:$DF$5,0),FALSE)</f>
        <v>-5504.6169991493225</v>
      </c>
      <c r="DC47" s="2">
        <f ca="1">VLOOKUP($CB47,INDIRECT(VLOOKUP('Sector Charts'!$H$1,'Sector Charts'!$A$159:$B$175,2,FALSE) &amp; "3"),MATCH(DC$5,$CZ$5:$DF$5,0),FALSE)</f>
        <v>98047.204574584961</v>
      </c>
      <c r="DD47" s="2">
        <f ca="1">VLOOKUP($CB47,INDIRECT(VLOOKUP('Sector Charts'!$H$1,'Sector Charts'!$A$159:$B$175,2,FALSE) &amp; "3"),MATCH(DD$5,$CZ$5:$DF$5,0),FALSE)</f>
        <v>13377.797035217285</v>
      </c>
      <c r="DE47" s="12">
        <f ca="1">IF(OR(VLOOKUP($CB47,INDIRECT(VLOOKUP('Sector Charts'!$H$1,'Sector Charts'!$A$159:$B$175,2,FALSE) &amp; "3"),MATCH(DE$5,$CZ$5:$DF$5,0),FALSE)&gt;DE$1,VLOOKUP($CB47,INDIRECT(VLOOKUP('Sector Charts'!$H$1,'Sector Charts'!$A$159:$B$175,2,FALSE) &amp; "3"),MATCH(DE$5,$CZ$5:$DF$5,0),FALSE)&lt;DE$2),NA(),VLOOKUP($CB47,INDIRECT(VLOOKUP('Sector Charts'!$H$1,'Sector Charts'!$A$159:$B$175,2,FALSE) &amp; "3"),MATCH(DE$5,$CZ$5:$DF$5,0),FALSE))</f>
        <v>5.6142518524961469</v>
      </c>
      <c r="DF47" s="12">
        <f ca="1">IF(OR(VLOOKUP($CB47,INDIRECT(VLOOKUP('Sector Charts'!$H$1,'Sector Charts'!$A$159:$B$175,2,FALSE) &amp; "3"),MATCH(DF$5,$CZ$5:$DF$5,0),FALSE)&gt;DF$1,VLOOKUP($CB47,INDIRECT(VLOOKUP('Sector Charts'!$H$1,'Sector Charts'!$A$159:$B$175,2,FALSE) &amp; "3"),MATCH(DF$5,$CZ$5:$DF$5,0),FALSE)&lt;DF$2),NA(),VLOOKUP($CB47,INDIRECT(VLOOKUP('Sector Charts'!$H$1,'Sector Charts'!$A$159:$B$175,2,FALSE) &amp; "3"),MATCH(DF$5,$CZ$5:$DF$5,0),FALSE))</f>
        <v>41.147410030652445</v>
      </c>
      <c r="DH47" s="11">
        <f ca="1">VLOOKUP($CB47,INDIRECT(VLOOKUP('Sector Charts'!$H$1,'Sector Charts'!$A$159:$B$175,2,FALSE) &amp; "3"),MATCH(DH$5,$CZ$5:$DF$5,0),FALSE)</f>
        <v>39629</v>
      </c>
      <c r="DI47" s="2">
        <f ca="1">VLOOKUP($CB47,INDIRECT(VLOOKUP('Sector Charts'!$H$1,'Sector Charts'!$A$159:$B$175,2,FALSE) &amp; "3"),9,FALSE)</f>
        <v>16</v>
      </c>
      <c r="DJ47" s="12">
        <f ca="1">IF(OR(VLOOKUP($CB47,INDIRECT(VLOOKUP('Sector Charts'!$H$1,'Sector Charts'!$A$159:$B$175,2,FALSE) &amp; "3"),10,FALSE)&gt;DJ$1,VLOOKUP($CB47,INDIRECT(VLOOKUP('Sector Charts'!$H$1,'Sector Charts'!$A$159:$B$175,2,FALSE) &amp; "3"),10,FALSE)&lt;DJ$2),NA(),VLOOKUP($CB47,INDIRECT(VLOOKUP('Sector Charts'!$H$1,'Sector Charts'!$A$159:$B$175,2,FALSE) &amp; "3"),10,FALSE))</f>
        <v>-19.180713688956153</v>
      </c>
      <c r="DM47" s="130">
        <v>39629</v>
      </c>
      <c r="DN47">
        <v>420</v>
      </c>
      <c r="DO47" s="12">
        <v>3.5214917006180624</v>
      </c>
      <c r="DP47" s="12">
        <v>9.3502661274567078</v>
      </c>
      <c r="DR47" s="22">
        <v>39629</v>
      </c>
      <c r="DS47" s="13">
        <v>393</v>
      </c>
      <c r="DT47" s="12">
        <v>-3.8962262535718217</v>
      </c>
      <c r="DU47" s="12">
        <v>4.9585965061130999</v>
      </c>
      <c r="DV47" s="12">
        <v>2.1019627639147442</v>
      </c>
      <c r="DW47" s="12">
        <v>3.4752390906738428</v>
      </c>
      <c r="DX47" s="83" t="e">
        <f>VLOOKUP(DR47,'EquityMetrics ADJ'!$DU$5:$DX$31,3,0)</f>
        <v>#N/A</v>
      </c>
      <c r="DY47" s="83"/>
      <c r="DZ47" s="22">
        <v>39629</v>
      </c>
      <c r="EA47" s="85">
        <v>329</v>
      </c>
      <c r="EB47" s="83">
        <v>-5.7980857736592455</v>
      </c>
      <c r="EC47" s="83">
        <v>6.0659003091372732</v>
      </c>
      <c r="ED47" s="83">
        <v>-0.28525312617962983</v>
      </c>
      <c r="EE47" s="83">
        <v>0.40817618112363174</v>
      </c>
      <c r="EF47" s="53" t="e">
        <f>VLOOKUP($DZ47,'EquityMetrics ADJ'!$EH$4:$EK$31,3,0)</f>
        <v>#N/A</v>
      </c>
      <c r="EH47" s="22">
        <v>39629</v>
      </c>
      <c r="EI47" s="13">
        <v>65</v>
      </c>
      <c r="EJ47" s="12">
        <v>34.389504644495283</v>
      </c>
      <c r="EK47" s="12">
        <v>13.081491819548564</v>
      </c>
      <c r="EL47" s="12">
        <v>49.829594762859998</v>
      </c>
      <c r="EM47" s="12">
        <v>58.337271448675111</v>
      </c>
      <c r="EO47" s="11">
        <v>39629</v>
      </c>
      <c r="EP47" s="2">
        <v>335</v>
      </c>
      <c r="EQ47" s="2">
        <v>608898.54825925827</v>
      </c>
      <c r="ER47" s="2">
        <v>166901.44533777237</v>
      </c>
      <c r="ES47" s="2">
        <v>51931.858385324478</v>
      </c>
      <c r="ET47" s="12">
        <v>3.6482520988777511</v>
      </c>
      <c r="EU47" s="12">
        <v>3.2138546650765991</v>
      </c>
      <c r="EV47" s="12" t="e">
        <f>VLOOKUP($EO47,'EquityMetrics ADJ'!$X$5:$AD$27,6,0)</f>
        <v>#N/A</v>
      </c>
      <c r="EW47" s="12" t="e">
        <f>VLOOKUP($EO47,'EquityMetrics ADJ'!$X$5:$AD$27,7,0)</f>
        <v>#N/A</v>
      </c>
      <c r="EY47" s="11">
        <v>39629</v>
      </c>
      <c r="EZ47" s="4">
        <v>59</v>
      </c>
      <c r="FA47" s="2">
        <v>73463.642761230469</v>
      </c>
      <c r="FB47" s="2">
        <v>35961.249586105347</v>
      </c>
      <c r="FC47" s="2">
        <v>4461.4847121238708</v>
      </c>
      <c r="FD47" s="12">
        <v>2.0428556740034765</v>
      </c>
      <c r="FE47" s="12">
        <v>8.0603771852859598</v>
      </c>
      <c r="FF47" s="12"/>
      <c r="FG47" s="11">
        <v>39629</v>
      </c>
      <c r="FH47" s="2">
        <v>280</v>
      </c>
      <c r="FI47" s="2">
        <v>531091.45221948624</v>
      </c>
      <c r="FJ47" s="2">
        <v>136161.83130979538</v>
      </c>
      <c r="FK47" s="2">
        <v>45795.107385873795</v>
      </c>
      <c r="FL47" s="12">
        <v>3.9004429296426473</v>
      </c>
      <c r="FM47" s="12">
        <v>2.9732833720092247</v>
      </c>
      <c r="FN47" s="12"/>
      <c r="FO47" s="11">
        <v>39629</v>
      </c>
      <c r="FP47" s="2">
        <v>114</v>
      </c>
      <c r="FQ47" s="2">
        <v>151270.7388010025</v>
      </c>
      <c r="FR47" s="2">
        <v>66700.863614082336</v>
      </c>
      <c r="FS47" s="2">
        <v>10598.235711574554</v>
      </c>
      <c r="FT47" s="12">
        <v>2.267897754311313</v>
      </c>
      <c r="FU47" s="12">
        <v>6.2935818214759021</v>
      </c>
      <c r="FW47" s="22">
        <v>39629</v>
      </c>
      <c r="FX47">
        <v>376</v>
      </c>
      <c r="FY47" s="2">
        <v>569864.41570615768</v>
      </c>
      <c r="FZ47" s="2">
        <v>1662961.3627929688</v>
      </c>
      <c r="GA47" s="10">
        <v>0.34268049063332523</v>
      </c>
      <c r="GC47" s="22">
        <v>39629</v>
      </c>
      <c r="GD47">
        <v>357</v>
      </c>
      <c r="GE47" s="2">
        <v>1561558.3317871094</v>
      </c>
      <c r="GF47" s="2">
        <v>175845.83484697342</v>
      </c>
      <c r="GG47" s="10">
        <v>8.8802690899447612</v>
      </c>
      <c r="GI47" s="22">
        <v>39629</v>
      </c>
      <c r="GJ47">
        <v>280</v>
      </c>
      <c r="GK47" s="2">
        <v>531091.45221948624</v>
      </c>
      <c r="GL47" s="2">
        <v>136161.83130979538</v>
      </c>
      <c r="GM47" s="2">
        <v>45795.107385873795</v>
      </c>
      <c r="GN47" s="12">
        <v>3.9004429296426473</v>
      </c>
      <c r="GO47" s="12">
        <v>2.9732833720092247</v>
      </c>
      <c r="GP47" s="12" t="e">
        <f>VLOOKUP($GI47,'EquityMetrics ADJ'!$AF$4:$AK$28,6,0)</f>
        <v>#N/A</v>
      </c>
      <c r="GQ47" s="12" t="e">
        <f>VLOOKUP($GI47,'EquityMetrics ADJ'!$AF$4:$AL$28,7,0)</f>
        <v>#N/A</v>
      </c>
      <c r="GS47" s="22">
        <v>43008</v>
      </c>
      <c r="GT47">
        <v>427</v>
      </c>
      <c r="GU47" s="2">
        <v>16873.505478262901</v>
      </c>
      <c r="GW47" s="22">
        <v>43008</v>
      </c>
      <c r="GX47">
        <v>433</v>
      </c>
      <c r="GY47" s="2">
        <v>18002.284445643425</v>
      </c>
      <c r="GZ47" s="2">
        <v>-50627.780208740383</v>
      </c>
      <c r="HA47" s="13">
        <f t="shared" si="86"/>
        <v>68630.064654383808</v>
      </c>
      <c r="HB47" s="13">
        <f t="shared" si="87"/>
        <v>-200762.35575705371</v>
      </c>
      <c r="HC47" s="13">
        <f t="shared" si="88"/>
        <v>226725.90095778904</v>
      </c>
      <c r="HD47" s="212">
        <f t="shared" si="89"/>
        <v>0.88548487362469841</v>
      </c>
      <c r="HF47" s="22">
        <v>39355</v>
      </c>
      <c r="HG47">
        <v>458</v>
      </c>
      <c r="HH47" s="2">
        <v>839445.3675775528</v>
      </c>
      <c r="HI47" s="2">
        <v>2199965.5368499756</v>
      </c>
      <c r="HJ47" s="213">
        <v>0.38157205352385387</v>
      </c>
      <c r="HL47" s="22">
        <v>39629</v>
      </c>
      <c r="HM47">
        <v>66</v>
      </c>
      <c r="HN47" s="2">
        <v>97042.505523681641</v>
      </c>
      <c r="HO47" s="2">
        <v>273048.40245056152</v>
      </c>
      <c r="HP47" s="10">
        <v>0.35540404064899178</v>
      </c>
      <c r="HR47" s="22">
        <v>39355</v>
      </c>
      <c r="HS47">
        <v>398</v>
      </c>
      <c r="HT47" s="2">
        <v>745836.75923633575</v>
      </c>
      <c r="HU47" s="2">
        <v>1951638.3612327576</v>
      </c>
      <c r="HV47" s="10">
        <v>0.38215930474190207</v>
      </c>
    </row>
    <row r="48" spans="1:230">
      <c r="D48" s="166">
        <v>390</v>
      </c>
      <c r="E48" s="11">
        <v>39721</v>
      </c>
      <c r="F48" s="2">
        <v>388</v>
      </c>
      <c r="G48" s="2">
        <v>716820.78029060364</v>
      </c>
      <c r="H48" s="2">
        <v>203166.03683996201</v>
      </c>
      <c r="I48" s="2">
        <v>58244.119912624359</v>
      </c>
      <c r="J48" s="12">
        <v>3.5282510376242553</v>
      </c>
      <c r="K48" s="12">
        <v>3.4881810755273506</v>
      </c>
      <c r="L48" s="96">
        <v>3.0814363114924861</v>
      </c>
      <c r="M48" s="12">
        <v>4.0059626792357674</v>
      </c>
      <c r="N48" s="59">
        <f t="shared" si="78"/>
        <v>0.4468147261317692</v>
      </c>
      <c r="O48" s="59">
        <f t="shared" si="79"/>
        <v>0.51778160370841686</v>
      </c>
      <c r="P48" s="12">
        <f t="shared" si="7"/>
        <v>3.5282510376242553</v>
      </c>
      <c r="Q48" s="12">
        <f t="shared" si="7"/>
        <v>3.4881810755273506</v>
      </c>
      <c r="U48" s="14">
        <v>39721</v>
      </c>
      <c r="V48" s="2">
        <v>963.72182550175455</v>
      </c>
      <c r="W48" s="2">
        <f t="shared" si="0"/>
        <v>273.14434693702401</v>
      </c>
      <c r="Y48" s="11">
        <f ca="1">VLOOKUP($E48,INDIRECT(VLOOKUP('Sector Charts'!$H$1,'Sector Charts'!$A$159:$B$175,2,FALSE) &amp; "1"),MATCH(Y$5,$Y$5:$AG$5,0),FALSE)</f>
        <v>39721</v>
      </c>
      <c r="Z48" s="2">
        <f ca="1">VLOOKUP($E48,INDIRECT(VLOOKUP('Sector Charts'!$H$1,'Sector Charts'!$A$159:$B$175,2,FALSE) &amp; "1"),MATCH(Z$5,$Y$5:$AG$5,0),FALSE)</f>
        <v>14</v>
      </c>
      <c r="AA48" s="2">
        <f ca="1">VLOOKUP($E48,INDIRECT(VLOOKUP('Sector Charts'!$H$1,'Sector Charts'!$A$159:$B$175,2,FALSE) &amp; "1"),MATCH(AA$5,$Y$5:$AG$5,0),FALSE)</f>
        <v>48346.397338867188</v>
      </c>
      <c r="AB48" s="2">
        <f ca="1">VLOOKUP($E48,INDIRECT(VLOOKUP('Sector Charts'!$H$1,'Sector Charts'!$A$159:$B$175,2,FALSE) &amp; "1"),MATCH(AB$5,$Y$5:$AG$5,0),FALSE)</f>
        <v>12558.82487487793</v>
      </c>
      <c r="AC48" s="2">
        <f ca="1">VLOOKUP($E48,INDIRECT(VLOOKUP('Sector Charts'!$H$1,'Sector Charts'!$A$159:$B$175,2,FALSE) &amp; "1"),MATCH(AC$5,$Y$5:$AG$5,0),FALSE)</f>
        <v>4724.1589756011963</v>
      </c>
      <c r="AD48" s="12">
        <f ca="1">IF(OR(VLOOKUP($E48,INDIRECT(VLOOKUP('Sector Charts'!$H$1,'Sector Charts'!$A$159:$B$175,2,FALSE) &amp; "1"),MATCH(AD$5,$Y$5:$AI$5,0),FALSE)&gt;AD$1,VLOOKUP($E48,INDIRECT(VLOOKUP('Sector Charts'!$H$1,'Sector Charts'!$A$159:$B$175,2,FALSE) &amp; "1"),MATCH(AD$5,$Y$5:$AI$5,0),FALSE)&lt;AD$2),NA(),VLOOKUP($E48,INDIRECT(VLOOKUP('Sector Charts'!$H$1,'Sector Charts'!$A$159:$B$175,2,FALSE) &amp; "1"),MATCH(AD$5,$Y$5:$AI$5,0),FALSE))</f>
        <v>3.8495956286146642</v>
      </c>
      <c r="AE48" s="12">
        <f ca="1">IF(OR(VLOOKUP($E48,INDIRECT(VLOOKUP('Sector Charts'!$H$1,'Sector Charts'!$A$159:$B$175,2,FALSE) &amp; "1"),MATCH(AE$5,$Y$5:$AI$5,0),FALSE)&gt;AE$1,VLOOKUP($E48,INDIRECT(VLOOKUP('Sector Charts'!$H$1,'Sector Charts'!$A$159:$B$175,2,FALSE) &amp; "1"),MATCH(AE$5,$Y$5:$AI$5,0),FALSE)&lt;AE$2),NA(),VLOOKUP($E48,INDIRECT(VLOOKUP('Sector Charts'!$H$1,'Sector Charts'!$A$159:$B$175,2,FALSE) &amp; "1"),MATCH(AE$5,$Y$5:$AI$5,0),FALSE))</f>
        <v>2.6584255398136118</v>
      </c>
      <c r="AF48" s="2">
        <f ca="1">VLOOKUP($E48,INDIRECT(VLOOKUP('Sector Charts'!$H$1,'Sector Charts'!$A$159:$B$175,2,FALSE) &amp; "1"),MATCH(AF$5,$Y$5:$AG$5,0),FALSE)</f>
        <v>1052.7582915320261</v>
      </c>
      <c r="AG48" s="2">
        <f ca="1">IF(VLOOKUP($E48,INDIRECT(VLOOKUP('Sector Charts'!$H$1,'Sector Charts'!$A$159:$B$175,2,FALSE) &amp; "1"),MATCH(AG$5,$Y$5:$AI$5,0),FALSE)="",NA(),VLOOKUP($E48,INDIRECT(VLOOKUP('Sector Charts'!$H$1,'Sector Charts'!$A$159:$B$175,2,FALSE) &amp; "1"),MATCH(AG$5,$Y$5:$AG$5,0),FALSE))</f>
        <v>273.47243531416757</v>
      </c>
      <c r="AH48" s="12" t="e">
        <f ca="1">IF(OR(VLOOKUP($E48,INDIRECT(VLOOKUP('Sector Charts'!$H$1,'Sector Charts'!$A$159:$B$175,2,FALSE) &amp; "1"),MATCH(AH$5,$Y$5:$AI$5,0),FALSE)&gt;AH$1,VLOOKUP($E48,INDIRECT(VLOOKUP('Sector Charts'!$H$1,'Sector Charts'!$A$159:$B$175,2,FALSE) &amp; "1"),MATCH(AH$5,$Y$5:$AI$5,0),FALSE)&lt;AH$2,VLOOKUP($E48,INDIRECT(VLOOKUP('Sector Charts'!$H$1,'Sector Charts'!$A$159:$B$175,2,FALSE) &amp; "1"),MATCH(AH$5,$Y$5:$AI$5,0),FALSE)=""),NA(),VLOOKUP($E48,INDIRECT(VLOOKUP('Sector Charts'!$H$1,'Sector Charts'!$A$159:$B$175,2,FALSE) &amp; "1"),MATCH(AH$5,$Y$5:$AI$5,0),FALSE))</f>
        <v>#N/A</v>
      </c>
      <c r="AI48" s="12" t="e">
        <f ca="1">IF(OR(VLOOKUP($E48,INDIRECT(VLOOKUP('Sector Charts'!$H$1,'Sector Charts'!$A$159:$B$175,2,FALSE) &amp; "1"),MATCH(AI$5,$Y$5:$AI$5,0),FALSE)&gt;AI$1,VLOOKUP($E48,INDIRECT(VLOOKUP('Sector Charts'!$H$1,'Sector Charts'!$A$159:$B$175,2,FALSE) &amp; "1"),MATCH(AI$5,$Y$5:$AI$5,0),FALSE)&lt;AI$2,VLOOKUP($E48,INDIRECT(VLOOKUP('Sector Charts'!$H$1,'Sector Charts'!$A$159:$B$175,2,FALSE) &amp; "1"),MATCH(AI$5,$Y$5:$AI$5,0),FALSE)=""),NA(),VLOOKUP($E48,INDIRECT(VLOOKUP('Sector Charts'!$H$1,'Sector Charts'!$A$159:$B$175,2,FALSE) &amp; "1"),MATCH(AI$5,$Y$5:$AI$5,0),FALSE))</f>
        <v>#N/A</v>
      </c>
      <c r="AK48" s="13">
        <v>454</v>
      </c>
      <c r="AL48" s="12">
        <v>4.330810978437527</v>
      </c>
      <c r="AM48" s="12">
        <v>5.9634652998671989</v>
      </c>
      <c r="AN48" s="12">
        <v>2.2625845953327062</v>
      </c>
      <c r="AO48" s="12">
        <v>3.2883640230226607</v>
      </c>
      <c r="AR48" s="12">
        <v>25.939645489938059</v>
      </c>
      <c r="AT48" s="12">
        <v>0.22831332656641593</v>
      </c>
      <c r="AU48" s="12">
        <v>1.8485446402240369</v>
      </c>
      <c r="AV48" s="12">
        <v>-2.6686642668977023</v>
      </c>
      <c r="AW48" s="12">
        <v>-2.6860513312502277</v>
      </c>
      <c r="AY48" s="14">
        <v>39721</v>
      </c>
      <c r="AZ48" s="2">
        <v>363</v>
      </c>
      <c r="BA48" s="2">
        <v>876015.47005462646</v>
      </c>
      <c r="BB48" s="2">
        <v>71214.109833125956</v>
      </c>
      <c r="BC48" s="2">
        <v>100827.51046599448</v>
      </c>
      <c r="BD48" s="12">
        <f t="shared" si="8"/>
        <v>11.509786517777716</v>
      </c>
      <c r="BE48" s="12">
        <f t="shared" si="9"/>
        <v>141.58361412121948</v>
      </c>
      <c r="BF48" s="12">
        <f t="shared" si="10"/>
        <v>8.129321029991079</v>
      </c>
      <c r="BH48" s="130">
        <v>39721</v>
      </c>
      <c r="BI48">
        <v>362</v>
      </c>
      <c r="BJ48" s="12">
        <v>-4.1622553322766764</v>
      </c>
      <c r="BL48" s="22">
        <v>40359</v>
      </c>
      <c r="BM48">
        <v>276</v>
      </c>
      <c r="BN48" s="2">
        <v>160161.38410949707</v>
      </c>
      <c r="BO48" s="2">
        <v>98692.408224977553</v>
      </c>
      <c r="BP48" s="2">
        <v>68234.382147073746</v>
      </c>
      <c r="BQ48" s="2">
        <v>494920.14469909668</v>
      </c>
      <c r="BR48" s="12">
        <f t="shared" si="62"/>
        <v>61.62060147875895</v>
      </c>
      <c r="BS48" s="12">
        <f t="shared" si="63"/>
        <v>19.941077218625018</v>
      </c>
      <c r="BT48" s="12">
        <f t="shared" si="64"/>
        <v>13.786947829444108</v>
      </c>
      <c r="BV48" s="22">
        <v>39721</v>
      </c>
      <c r="BW48">
        <v>395</v>
      </c>
      <c r="BX48" s="2">
        <v>879287.95754528046</v>
      </c>
      <c r="BY48" s="2">
        <v>60938.23570394516</v>
      </c>
      <c r="BZ48" s="12">
        <f t="shared" si="4"/>
        <v>6.9304071756045902</v>
      </c>
      <c r="CB48" s="22">
        <v>39721</v>
      </c>
      <c r="CC48">
        <v>409</v>
      </c>
      <c r="CD48" s="2">
        <v>-148324.71487876773</v>
      </c>
      <c r="CE48" s="2">
        <v>1701741.4697570801</v>
      </c>
      <c r="CF48" s="2">
        <v>209654.75006765127</v>
      </c>
      <c r="CG48" s="12">
        <f t="shared" ref="CG48" si="92">-CD48/CE48*100</f>
        <v>8.7160545543936685</v>
      </c>
      <c r="CH48" s="12">
        <f t="shared" ref="CH48" si="93">-CD48/CF48*100</f>
        <v>70.747128233873255</v>
      </c>
      <c r="CJ48" s="130">
        <v>39721</v>
      </c>
      <c r="CK48">
        <v>408</v>
      </c>
      <c r="CL48" s="12">
        <v>16.640989724721656</v>
      </c>
      <c r="CN48" s="22">
        <v>39721</v>
      </c>
      <c r="CO48">
        <v>349</v>
      </c>
      <c r="CP48" s="2">
        <v>-88869.528832644224</v>
      </c>
      <c r="CQ48" s="2">
        <v>1560095.5872955322</v>
      </c>
      <c r="CR48" s="2">
        <v>168835.04658025503</v>
      </c>
      <c r="CS48" s="12">
        <f t="shared" ref="CS48" si="94">-CP48/CQ48*100</f>
        <v>5.6964156271156403</v>
      </c>
      <c r="CT48" s="12">
        <f t="shared" ref="CT48" si="95">-CP48/CR48*100</f>
        <v>52.636896564245305</v>
      </c>
      <c r="CV48" s="22">
        <v>39721</v>
      </c>
      <c r="CW48">
        <v>348</v>
      </c>
      <c r="CX48">
        <v>4.1064191816404749</v>
      </c>
      <c r="CZ48" s="11">
        <f ca="1">VLOOKUP($CB48,INDIRECT(VLOOKUP('Sector Charts'!$H$1,'Sector Charts'!$A$159:$B$175,2,FALSE) &amp; "3"),MATCH(CZ$5,$CZ$5:$DF$5,0),FALSE)</f>
        <v>39721</v>
      </c>
      <c r="DA48" s="2">
        <f ca="1">VLOOKUP($CB48,INDIRECT(VLOOKUP('Sector Charts'!$H$1,'Sector Charts'!$A$159:$B$175,2,FALSE) &amp; "3"),MATCH(DA$5,$CZ$5:$DF$5,0),FALSE)</f>
        <v>16</v>
      </c>
      <c r="DB48" s="2">
        <f ca="1">VLOOKUP($CB48,INDIRECT(VLOOKUP('Sector Charts'!$H$1,'Sector Charts'!$A$159:$B$175,2,FALSE) &amp; "3"),MATCH(DB$5,$CZ$5:$DF$5,0),FALSE)</f>
        <v>-5279.4390435218811</v>
      </c>
      <c r="DC48" s="2">
        <f ca="1">VLOOKUP($CB48,INDIRECT(VLOOKUP('Sector Charts'!$H$1,'Sector Charts'!$A$159:$B$175,2,FALSE) &amp; "3"),MATCH(DC$5,$CZ$5:$DF$5,0),FALSE)</f>
        <v>99000.06037902832</v>
      </c>
      <c r="DD48" s="2">
        <f ca="1">VLOOKUP($CB48,INDIRECT(VLOOKUP('Sector Charts'!$H$1,'Sector Charts'!$A$159:$B$175,2,FALSE) &amp; "3"),MATCH(DD$5,$CZ$5:$DF$5,0),FALSE)</f>
        <v>13509.713874816895</v>
      </c>
      <c r="DE48" s="12">
        <f ca="1">IF(OR(VLOOKUP($CB48,INDIRECT(VLOOKUP('Sector Charts'!$H$1,'Sector Charts'!$A$159:$B$175,2,FALSE) &amp; "3"),MATCH(DE$5,$CZ$5:$DF$5,0),FALSE)&gt;DE$1,VLOOKUP($CB48,INDIRECT(VLOOKUP('Sector Charts'!$H$1,'Sector Charts'!$A$159:$B$175,2,FALSE) &amp; "3"),MATCH(DE$5,$CZ$5:$DF$5,0),FALSE)&lt;DE$2),NA(),VLOOKUP($CB48,INDIRECT(VLOOKUP('Sector Charts'!$H$1,'Sector Charts'!$A$159:$B$175,2,FALSE) &amp; "3"),MATCH(DE$5,$CZ$5:$DF$5,0),FALSE))</f>
        <v>5.3327634582334564</v>
      </c>
      <c r="DF48" s="12">
        <f ca="1">IF(OR(VLOOKUP($CB48,INDIRECT(VLOOKUP('Sector Charts'!$H$1,'Sector Charts'!$A$159:$B$175,2,FALSE) &amp; "3"),MATCH(DF$5,$CZ$5:$DF$5,0),FALSE)&gt;DF$1,VLOOKUP($CB48,INDIRECT(VLOOKUP('Sector Charts'!$H$1,'Sector Charts'!$A$159:$B$175,2,FALSE) &amp; "3"),MATCH(DF$5,$CZ$5:$DF$5,0),FALSE)&lt;DF$2),NA(),VLOOKUP($CB48,INDIRECT(VLOOKUP('Sector Charts'!$H$1,'Sector Charts'!$A$159:$B$175,2,FALSE) &amp; "3"),MATCH(DF$5,$CZ$5:$DF$5,0),FALSE))</f>
        <v>39.078836846153685</v>
      </c>
      <c r="DH48" s="11">
        <f ca="1">VLOOKUP($CB48,INDIRECT(VLOOKUP('Sector Charts'!$H$1,'Sector Charts'!$A$159:$B$175,2,FALSE) &amp; "3"),MATCH(DH$5,$CZ$5:$DF$5,0),FALSE)</f>
        <v>39721</v>
      </c>
      <c r="DI48" s="2">
        <f ca="1">VLOOKUP($CB48,INDIRECT(VLOOKUP('Sector Charts'!$H$1,'Sector Charts'!$A$159:$B$175,2,FALSE) &amp; "3"),9,FALSE)</f>
        <v>16</v>
      </c>
      <c r="DJ48" s="12">
        <f ca="1">IF(OR(VLOOKUP($CB48,INDIRECT(VLOOKUP('Sector Charts'!$H$1,'Sector Charts'!$A$159:$B$175,2,FALSE) &amp; "3"),10,FALSE)&gt;DJ$1,VLOOKUP($CB48,INDIRECT(VLOOKUP('Sector Charts'!$H$1,'Sector Charts'!$A$159:$B$175,2,FALSE) &amp; "3"),10,FALSE)&lt;DJ$2),NA(),VLOOKUP($CB48,INDIRECT(VLOOKUP('Sector Charts'!$H$1,'Sector Charts'!$A$159:$B$175,2,FALSE) &amp; "3"),10,FALSE))</f>
        <v>-23.210168959674739</v>
      </c>
      <c r="DM48" s="130">
        <v>39721</v>
      </c>
      <c r="DN48">
        <v>414</v>
      </c>
      <c r="DO48" s="12">
        <v>-4.8488854361346529</v>
      </c>
      <c r="DP48" s="12">
        <v>8.9294576765174938</v>
      </c>
      <c r="DR48" s="22">
        <v>39721</v>
      </c>
      <c r="DS48" s="13">
        <v>388</v>
      </c>
      <c r="DT48" s="12">
        <v>-1.2729580301946819</v>
      </c>
      <c r="DU48" s="12">
        <v>4.804231758407318</v>
      </c>
      <c r="DV48" s="12">
        <v>-1.0336644228048475</v>
      </c>
      <c r="DW48" s="12">
        <v>-0.26853019900145991</v>
      </c>
      <c r="DX48" s="83" t="e">
        <f>VLOOKUP(DR48,'EquityMetrics ADJ'!$DU$5:$DX$31,3,0)</f>
        <v>#N/A</v>
      </c>
      <c r="DY48" s="83"/>
      <c r="DZ48" s="22">
        <v>39721</v>
      </c>
      <c r="EA48" s="85">
        <v>327</v>
      </c>
      <c r="EB48" s="83">
        <v>-2.1864425859133507</v>
      </c>
      <c r="EC48" s="83">
        <v>4.4845575140966876</v>
      </c>
      <c r="ED48" s="83">
        <v>-3.1660745952277636</v>
      </c>
      <c r="EE48" s="83">
        <v>-3.1514860539913148</v>
      </c>
      <c r="EF48" s="53" t="e">
        <f>VLOOKUP($DZ48,'EquityMetrics ADJ'!$EH$4:$EK$31,3,0)</f>
        <v>#N/A</v>
      </c>
      <c r="EH48" s="22">
        <v>39721</v>
      </c>
      <c r="EI48" s="13">
        <v>66</v>
      </c>
      <c r="EJ48" s="12">
        <v>36.507916726754729</v>
      </c>
      <c r="EK48" s="12">
        <v>16.092758301680576</v>
      </c>
      <c r="EL48" s="12">
        <v>48.637320551245075</v>
      </c>
      <c r="EM48" s="12">
        <v>53.294961232180228</v>
      </c>
      <c r="EO48" s="11">
        <v>39721</v>
      </c>
      <c r="EP48" s="2">
        <v>328</v>
      </c>
      <c r="EQ48" s="2">
        <v>637527.4434876442</v>
      </c>
      <c r="ER48" s="2">
        <v>163687.32318067551</v>
      </c>
      <c r="ES48" s="2">
        <v>53684.650792598724</v>
      </c>
      <c r="ET48" s="12">
        <v>3.8947881308068761</v>
      </c>
      <c r="EU48" s="12">
        <v>3.0490525832617017</v>
      </c>
      <c r="EV48" s="12" t="e">
        <f>VLOOKUP($EO48,'EquityMetrics ADJ'!$X$5:$AD$27,6,0)</f>
        <v>#N/A</v>
      </c>
      <c r="EW48" s="12" t="e">
        <f>VLOOKUP($EO48,'EquityMetrics ADJ'!$X$5:$AD$27,7,0)</f>
        <v>#N/A</v>
      </c>
      <c r="EY48" s="11">
        <v>39721</v>
      </c>
      <c r="EZ48" s="4">
        <v>60</v>
      </c>
      <c r="FA48" s="2">
        <v>79293.336802959442</v>
      </c>
      <c r="FB48" s="2">
        <v>39478.713659286499</v>
      </c>
      <c r="FC48" s="2">
        <v>4559.4691200256348</v>
      </c>
      <c r="FD48" s="12">
        <v>2.0085086228311653</v>
      </c>
      <c r="FE48" s="12">
        <v>8.6586206902667957</v>
      </c>
      <c r="FF48" s="12"/>
      <c r="FG48" s="11">
        <v>39721</v>
      </c>
      <c r="FH48" s="2">
        <v>278</v>
      </c>
      <c r="FI48" s="2">
        <v>562348.70652103424</v>
      </c>
      <c r="FJ48" s="2">
        <v>134757.87013053894</v>
      </c>
      <c r="FK48" s="2">
        <v>47594.177778720856</v>
      </c>
      <c r="FL48" s="12">
        <v>4.1730305322894408</v>
      </c>
      <c r="FM48" s="12">
        <v>2.8313940153996859</v>
      </c>
      <c r="FN48" s="12"/>
      <c r="FO48" s="11">
        <v>39721</v>
      </c>
      <c r="FP48" s="2">
        <v>110</v>
      </c>
      <c r="FQ48" s="2">
        <v>154472.0737695694</v>
      </c>
      <c r="FR48" s="2">
        <v>68408.166709423065</v>
      </c>
      <c r="FS48" s="2">
        <v>10649.942133903503</v>
      </c>
      <c r="FT48" s="12">
        <v>2.2580940434454186</v>
      </c>
      <c r="FU48" s="12">
        <v>6.4233369392355133</v>
      </c>
      <c r="FW48" s="22">
        <v>39721</v>
      </c>
      <c r="FX48">
        <v>372</v>
      </c>
      <c r="FY48" s="2">
        <v>583100.27346611023</v>
      </c>
      <c r="FZ48" s="2">
        <v>1374187.7029495239</v>
      </c>
      <c r="GA48" s="10">
        <v>0.42432360020000004</v>
      </c>
      <c r="GC48" s="22">
        <v>39721</v>
      </c>
      <c r="GD48">
        <v>352</v>
      </c>
      <c r="GE48" s="2">
        <v>1278796.0707778931</v>
      </c>
      <c r="GF48" s="2">
        <v>179941.03593206406</v>
      </c>
      <c r="GG48" s="10">
        <v>7.1067506316941342</v>
      </c>
      <c r="GI48" s="22">
        <v>39721</v>
      </c>
      <c r="GJ48">
        <v>278</v>
      </c>
      <c r="GK48" s="2">
        <v>562348.70652103424</v>
      </c>
      <c r="GL48" s="2">
        <v>134757.87013053894</v>
      </c>
      <c r="GM48" s="2">
        <v>47594.177778720856</v>
      </c>
      <c r="GN48" s="12">
        <v>4.1730305322894408</v>
      </c>
      <c r="GO48" s="12">
        <v>2.8313940153996859</v>
      </c>
      <c r="GP48" s="12" t="e">
        <f>VLOOKUP($GI48,'EquityMetrics ADJ'!$AF$4:$AK$28,6,0)</f>
        <v>#N/A</v>
      </c>
      <c r="GQ48" s="12" t="e">
        <f>VLOOKUP($GI48,'EquityMetrics ADJ'!$AF$4:$AL$28,7,0)</f>
        <v>#N/A</v>
      </c>
      <c r="GS48" s="22">
        <v>43100</v>
      </c>
      <c r="GT48">
        <v>416</v>
      </c>
      <c r="GU48" s="2">
        <v>21094.654608771205</v>
      </c>
      <c r="GW48" s="22">
        <v>43100</v>
      </c>
      <c r="GX48">
        <v>419</v>
      </c>
      <c r="GY48" s="2">
        <v>21061.132621966302</v>
      </c>
      <c r="GZ48" s="2">
        <v>-47313.576704654843</v>
      </c>
      <c r="HA48" s="13">
        <f t="shared" si="86"/>
        <v>68374.709326621145</v>
      </c>
      <c r="HB48" s="13">
        <f t="shared" si="87"/>
        <v>-195738.71199904359</v>
      </c>
      <c r="HC48" s="13">
        <f t="shared" si="88"/>
        <v>230961.04717517621</v>
      </c>
      <c r="HD48" s="212">
        <f t="shared" si="89"/>
        <v>0.84749664236923183</v>
      </c>
      <c r="HF48" s="22">
        <v>39447</v>
      </c>
      <c r="HG48">
        <v>449</v>
      </c>
      <c r="HH48" s="2">
        <v>870513.08811627235</v>
      </c>
      <c r="HI48" s="2">
        <v>2300931.2895812988</v>
      </c>
      <c r="HJ48" s="213">
        <v>0.37833076200840393</v>
      </c>
      <c r="HL48" s="22">
        <v>39721</v>
      </c>
      <c r="HM48">
        <v>67</v>
      </c>
      <c r="HN48" s="2">
        <v>104813.24659729004</v>
      </c>
      <c r="HO48" s="2">
        <v>283441.43238830566</v>
      </c>
      <c r="HP48" s="10">
        <v>0.36978802186442261</v>
      </c>
      <c r="HR48" s="22">
        <v>39447</v>
      </c>
      <c r="HS48">
        <v>390</v>
      </c>
      <c r="HT48" s="2">
        <v>787173.78345928993</v>
      </c>
      <c r="HU48" s="2">
        <v>2068651.6264953613</v>
      </c>
      <c r="HV48" s="10">
        <v>0.3805250595978274</v>
      </c>
    </row>
    <row r="49" spans="1:230">
      <c r="A49" s="23" t="s">
        <v>26</v>
      </c>
      <c r="B49" s="23" t="s">
        <v>60</v>
      </c>
      <c r="C49" s="51" t="s">
        <v>55</v>
      </c>
      <c r="D49" s="166">
        <v>379</v>
      </c>
      <c r="E49" s="11">
        <v>39813</v>
      </c>
      <c r="F49" s="2">
        <v>375</v>
      </c>
      <c r="G49" s="2">
        <v>642202.84632349014</v>
      </c>
      <c r="H49" s="2">
        <v>183705.12455892563</v>
      </c>
      <c r="I49" s="2">
        <v>54114.78765630722</v>
      </c>
      <c r="J49" s="12">
        <v>3.4958352297760524</v>
      </c>
      <c r="K49" s="12">
        <v>3.3947305813277882</v>
      </c>
      <c r="L49" s="96">
        <v>3.1983532289861043</v>
      </c>
      <c r="M49" s="12">
        <v>3.8738559521394542</v>
      </c>
      <c r="N49" s="59">
        <f t="shared" si="78"/>
        <v>0.29748200078994813</v>
      </c>
      <c r="O49" s="59">
        <f t="shared" si="79"/>
        <v>0.47912537081166606</v>
      </c>
      <c r="P49" s="12">
        <f t="shared" si="7"/>
        <v>3.4958352297760524</v>
      </c>
      <c r="Q49" s="12">
        <f t="shared" si="7"/>
        <v>3.3947305813277882</v>
      </c>
      <c r="U49" s="14">
        <v>39813</v>
      </c>
      <c r="V49" s="2">
        <v>1629.3213468139063</v>
      </c>
      <c r="W49" s="2">
        <f t="shared" si="0"/>
        <v>466.07498343629959</v>
      </c>
      <c r="Y49" s="11">
        <f ca="1">VLOOKUP($E49,INDIRECT(VLOOKUP('Sector Charts'!$H$1,'Sector Charts'!$A$159:$B$175,2,FALSE) &amp; "1"),MATCH(Y$5,$Y$5:$AG$5,0),FALSE)</f>
        <v>39813</v>
      </c>
      <c r="Z49" s="2">
        <f ca="1">VLOOKUP($E49,INDIRECT(VLOOKUP('Sector Charts'!$H$1,'Sector Charts'!$A$159:$B$175,2,FALSE) &amp; "1"),MATCH(Z$5,$Y$5:$AG$5,0),FALSE)</f>
        <v>16</v>
      </c>
      <c r="AA49" s="2">
        <f ca="1">VLOOKUP($E49,INDIRECT(VLOOKUP('Sector Charts'!$H$1,'Sector Charts'!$A$159:$B$175,2,FALSE) &amp; "1"),MATCH(AA$5,$Y$5:$AG$5,0),FALSE)</f>
        <v>49350.360977172852</v>
      </c>
      <c r="AB49" s="2">
        <f ca="1">VLOOKUP($E49,INDIRECT(VLOOKUP('Sector Charts'!$H$1,'Sector Charts'!$A$159:$B$175,2,FALSE) &amp; "1"),MATCH(AB$5,$Y$5:$AG$5,0),FALSE)</f>
        <v>10970.65700340271</v>
      </c>
      <c r="AC49" s="2">
        <f ca="1">VLOOKUP($E49,INDIRECT(VLOOKUP('Sector Charts'!$H$1,'Sector Charts'!$A$159:$B$175,2,FALSE) &amp; "1"),MATCH(AC$5,$Y$5:$AG$5,0),FALSE)</f>
        <v>4651.4720306396484</v>
      </c>
      <c r="AD49" s="12">
        <f ca="1">IF(OR(VLOOKUP($E49,INDIRECT(VLOOKUP('Sector Charts'!$H$1,'Sector Charts'!$A$159:$B$175,2,FALSE) &amp; "1"),MATCH(AD$5,$Y$5:$AI$5,0),FALSE)&gt;AD$1,VLOOKUP($E49,INDIRECT(VLOOKUP('Sector Charts'!$H$1,'Sector Charts'!$A$159:$B$175,2,FALSE) &amp; "1"),MATCH(AD$5,$Y$5:$AI$5,0),FALSE)&lt;AD$2),NA(),VLOOKUP($E49,INDIRECT(VLOOKUP('Sector Charts'!$H$1,'Sector Charts'!$A$159:$B$175,2,FALSE) &amp; "1"),MATCH(AD$5,$Y$5:$AI$5,0),FALSE))</f>
        <v>4.4983961272206496</v>
      </c>
      <c r="AE49" s="12">
        <f ca="1">IF(OR(VLOOKUP($E49,INDIRECT(VLOOKUP('Sector Charts'!$H$1,'Sector Charts'!$A$159:$B$175,2,FALSE) &amp; "1"),MATCH(AE$5,$Y$5:$AI$5,0),FALSE)&gt;AE$1,VLOOKUP($E49,INDIRECT(VLOOKUP('Sector Charts'!$H$1,'Sector Charts'!$A$159:$B$175,2,FALSE) &amp; "1"),MATCH(AE$5,$Y$5:$AI$5,0),FALSE)&lt;AE$2),NA(),VLOOKUP($E49,INDIRECT(VLOOKUP('Sector Charts'!$H$1,'Sector Charts'!$A$159:$B$175,2,FALSE) &amp; "1"),MATCH(AE$5,$Y$5:$AI$5,0),FALSE))</f>
        <v>2.3585344448247874</v>
      </c>
      <c r="AF49" s="2">
        <f ca="1">VLOOKUP($E49,INDIRECT(VLOOKUP('Sector Charts'!$H$1,'Sector Charts'!$A$159:$B$175,2,FALSE) &amp; "1"),MATCH(AF$5,$Y$5:$AG$5,0),FALSE)</f>
        <v>2063.5904756637092</v>
      </c>
      <c r="AG49" s="2">
        <f ca="1">IF(VLOOKUP($E49,INDIRECT(VLOOKUP('Sector Charts'!$H$1,'Sector Charts'!$A$159:$B$175,2,FALSE) &amp; "1"),MATCH(AG$5,$Y$5:$AI$5,0),FALSE)="",NA(),VLOOKUP($E49,INDIRECT(VLOOKUP('Sector Charts'!$H$1,'Sector Charts'!$A$159:$B$175,2,FALSE) &amp; "1"),MATCH(AG$5,$Y$5:$AG$5,0),FALSE))</f>
        <v>458.7391633156829</v>
      </c>
      <c r="AH49" s="12" t="e">
        <f ca="1">IF(OR(VLOOKUP($E49,INDIRECT(VLOOKUP('Sector Charts'!$H$1,'Sector Charts'!$A$159:$B$175,2,FALSE) &amp; "1"),MATCH(AH$5,$Y$5:$AI$5,0),FALSE)&gt;AH$1,VLOOKUP($E49,INDIRECT(VLOOKUP('Sector Charts'!$H$1,'Sector Charts'!$A$159:$B$175,2,FALSE) &amp; "1"),MATCH(AH$5,$Y$5:$AI$5,0),FALSE)&lt;AH$2,VLOOKUP($E49,INDIRECT(VLOOKUP('Sector Charts'!$H$1,'Sector Charts'!$A$159:$B$175,2,FALSE) &amp; "1"),MATCH(AH$5,$Y$5:$AI$5,0),FALSE)=""),NA(),VLOOKUP($E49,INDIRECT(VLOOKUP('Sector Charts'!$H$1,'Sector Charts'!$A$159:$B$175,2,FALSE) &amp; "1"),MATCH(AH$5,$Y$5:$AI$5,0),FALSE))</f>
        <v>#N/A</v>
      </c>
      <c r="AI49" s="12" t="e">
        <f ca="1">IF(OR(VLOOKUP($E49,INDIRECT(VLOOKUP('Sector Charts'!$H$1,'Sector Charts'!$A$159:$B$175,2,FALSE) &amp; "1"),MATCH(AI$5,$Y$5:$AI$5,0),FALSE)&gt;AI$1,VLOOKUP($E49,INDIRECT(VLOOKUP('Sector Charts'!$H$1,'Sector Charts'!$A$159:$B$175,2,FALSE) &amp; "1"),MATCH(AI$5,$Y$5:$AI$5,0),FALSE)&lt;AI$2,VLOOKUP($E49,INDIRECT(VLOOKUP('Sector Charts'!$H$1,'Sector Charts'!$A$159:$B$175,2,FALSE) &amp; "1"),MATCH(AI$5,$Y$5:$AI$5,0),FALSE)=""),NA(),VLOOKUP($E49,INDIRECT(VLOOKUP('Sector Charts'!$H$1,'Sector Charts'!$A$159:$B$175,2,FALSE) &amp; "1"),MATCH(AI$5,$Y$5:$AI$5,0),FALSE))</f>
        <v>#N/A</v>
      </c>
      <c r="AK49" s="13">
        <v>428</v>
      </c>
      <c r="AL49" s="12">
        <v>-29.279871073462349</v>
      </c>
      <c r="AM49" s="12">
        <v>5.5508617414960382</v>
      </c>
      <c r="AN49" s="12">
        <v>-11.546234697669799</v>
      </c>
      <c r="AO49" s="12">
        <v>-10.699287105721044</v>
      </c>
      <c r="AR49" s="12">
        <v>24.839628819328794</v>
      </c>
      <c r="AT49" s="12">
        <v>-34.59086806906609</v>
      </c>
      <c r="AU49" s="12">
        <v>-0.7675725555437718</v>
      </c>
      <c r="AV49" s="12">
        <v>-9.3981640736295109</v>
      </c>
      <c r="AW49" s="12">
        <v>-7.3541285919718309</v>
      </c>
      <c r="AY49" s="14">
        <v>39813</v>
      </c>
      <c r="AZ49" s="2">
        <v>343</v>
      </c>
      <c r="BA49" s="2">
        <v>787064.56530761719</v>
      </c>
      <c r="BB49" s="2">
        <v>75102.358457168564</v>
      </c>
      <c r="BC49" s="2">
        <v>96455.220739737153</v>
      </c>
      <c r="BD49" s="12">
        <f t="shared" si="8"/>
        <v>12.255058224103697</v>
      </c>
      <c r="BE49" s="12">
        <f t="shared" si="9"/>
        <v>128.43168007133397</v>
      </c>
      <c r="BF49" s="12">
        <f t="shared" si="10"/>
        <v>9.5420835554724128</v>
      </c>
      <c r="BH49" s="22">
        <v>39813</v>
      </c>
      <c r="BI49">
        <v>342</v>
      </c>
      <c r="BJ49" s="12">
        <v>-11.665692021048478</v>
      </c>
      <c r="BL49" s="22">
        <v>40451</v>
      </c>
      <c r="BM49">
        <v>265</v>
      </c>
      <c r="BN49" s="2">
        <v>183731.91440136731</v>
      </c>
      <c r="BO49" s="2">
        <v>123520.22560467338</v>
      </c>
      <c r="BP49" s="2">
        <v>83283.910935616121</v>
      </c>
      <c r="BQ49" s="2">
        <v>516740.80316162109</v>
      </c>
      <c r="BR49" s="12">
        <f t="shared" si="62"/>
        <v>67.22850845326748</v>
      </c>
      <c r="BS49" s="12">
        <f t="shared" si="63"/>
        <v>23.903710496428506</v>
      </c>
      <c r="BT49" s="12">
        <f t="shared" si="64"/>
        <v>16.117153982432349</v>
      </c>
      <c r="BV49" s="22">
        <v>39813</v>
      </c>
      <c r="BW49">
        <v>383</v>
      </c>
      <c r="BX49" s="2">
        <v>789797.4259147644</v>
      </c>
      <c r="BY49" s="2">
        <v>56476.160655498505</v>
      </c>
      <c r="BZ49" s="12">
        <f t="shared" si="4"/>
        <v>7.150714702581654</v>
      </c>
      <c r="CB49" s="22">
        <v>39813</v>
      </c>
      <c r="CC49">
        <v>394</v>
      </c>
      <c r="CD49" s="2">
        <v>-148780.53332450241</v>
      </c>
      <c r="CE49" s="2">
        <v>1575582.7587432861</v>
      </c>
      <c r="CF49" s="2">
        <v>192012.49456167221</v>
      </c>
      <c r="CG49" s="12">
        <f t="shared" ref="CG49" si="96">-CD49/CE49*100</f>
        <v>9.4428891468178104</v>
      </c>
      <c r="CH49" s="12">
        <f t="shared" ref="CH49" si="97">-CD49/CF49*100</f>
        <v>77.484818716688153</v>
      </c>
      <c r="CJ49" s="22">
        <v>39813</v>
      </c>
      <c r="CK49">
        <v>393</v>
      </c>
      <c r="CL49" s="12">
        <v>11.546591854404408</v>
      </c>
      <c r="CN49" s="22">
        <v>39813</v>
      </c>
      <c r="CO49">
        <v>338</v>
      </c>
      <c r="CP49" s="2">
        <v>-88640.170090936124</v>
      </c>
      <c r="CQ49" s="2">
        <v>1448641.6797485352</v>
      </c>
      <c r="CR49" s="2">
        <v>152524.02198934555</v>
      </c>
      <c r="CS49" s="12">
        <f t="shared" ref="CS49" si="98">-CP49/CQ49*100</f>
        <v>6.1188471469578918</v>
      </c>
      <c r="CT49" s="12">
        <f t="shared" ref="CT49" si="99">-CP49/CR49*100</f>
        <v>58.115547265812339</v>
      </c>
      <c r="CV49" s="22">
        <v>39813</v>
      </c>
      <c r="CW49">
        <v>337</v>
      </c>
      <c r="CX49">
        <v>-7.5527725008861513E-2</v>
      </c>
      <c r="CZ49" s="11">
        <f ca="1">VLOOKUP($CB49,INDIRECT(VLOOKUP('Sector Charts'!$H$1,'Sector Charts'!$A$159:$B$175,2,FALSE) &amp; "3"),MATCH(CZ$5,$CZ$5:$DF$5,0),FALSE)</f>
        <v>39813</v>
      </c>
      <c r="DA49" s="2">
        <f ca="1">VLOOKUP($CB49,INDIRECT(VLOOKUP('Sector Charts'!$H$1,'Sector Charts'!$A$159:$B$175,2,FALSE) &amp; "3"),MATCH(DA$5,$CZ$5:$DF$5,0),FALSE)</f>
        <v>16</v>
      </c>
      <c r="DB49" s="2">
        <f ca="1">VLOOKUP($CB49,INDIRECT(VLOOKUP('Sector Charts'!$H$1,'Sector Charts'!$A$159:$B$175,2,FALSE) &amp; "3"),MATCH(DB$5,$CZ$5:$DF$5,0),FALSE)</f>
        <v>-5187.0109949111938</v>
      </c>
      <c r="DC49" s="2">
        <f ca="1">VLOOKUP($CB49,INDIRECT(VLOOKUP('Sector Charts'!$H$1,'Sector Charts'!$A$159:$B$175,2,FALSE) &amp; "3"),MATCH(DC$5,$CZ$5:$DF$5,0),FALSE)</f>
        <v>95497.720260620117</v>
      </c>
      <c r="DD49" s="2">
        <f ca="1">VLOOKUP($CB49,INDIRECT(VLOOKUP('Sector Charts'!$H$1,'Sector Charts'!$A$159:$B$175,2,FALSE) &amp; "3"),MATCH(DD$5,$CZ$5:$DF$5,0),FALSE)</f>
        <v>9015.65700340271</v>
      </c>
      <c r="DE49" s="12">
        <f ca="1">IF(OR(VLOOKUP($CB49,INDIRECT(VLOOKUP('Sector Charts'!$H$1,'Sector Charts'!$A$159:$B$175,2,FALSE) &amp; "3"),MATCH(DE$5,$CZ$5:$DF$5,0),FALSE)&gt;DE$1,VLOOKUP($CB49,INDIRECT(VLOOKUP('Sector Charts'!$H$1,'Sector Charts'!$A$159:$B$175,2,FALSE) &amp; "3"),MATCH(DE$5,$CZ$5:$DF$5,0),FALSE)&lt;DE$2),NA(),VLOOKUP($CB49,INDIRECT(VLOOKUP('Sector Charts'!$H$1,'Sector Charts'!$A$159:$B$175,2,FALSE) &amp; "3"),MATCH(DE$5,$CZ$5:$DF$5,0),FALSE))</f>
        <v>5.4315547855545345</v>
      </c>
      <c r="DF49" s="12">
        <f ca="1">IF(OR(VLOOKUP($CB49,INDIRECT(VLOOKUP('Sector Charts'!$H$1,'Sector Charts'!$A$159:$B$175,2,FALSE) &amp; "3"),MATCH(DF$5,$CZ$5:$DF$5,0),FALSE)&gt;DF$1,VLOOKUP($CB49,INDIRECT(VLOOKUP('Sector Charts'!$H$1,'Sector Charts'!$A$159:$B$175,2,FALSE) &amp; "3"),MATCH(DF$5,$CZ$5:$DF$5,0),FALSE)&lt;DF$2),NA(),VLOOKUP($CB49,INDIRECT(VLOOKUP('Sector Charts'!$H$1,'Sector Charts'!$A$159:$B$175,2,FALSE) &amp; "3"),MATCH(DF$5,$CZ$5:$DF$5,0),FALSE))</f>
        <v>57.533366597170897</v>
      </c>
      <c r="DH49" s="11">
        <f ca="1">VLOOKUP($CB49,INDIRECT(VLOOKUP('Sector Charts'!$H$1,'Sector Charts'!$A$159:$B$175,2,FALSE) &amp; "3"),MATCH(DH$5,$CZ$5:$DF$5,0),FALSE)</f>
        <v>39813</v>
      </c>
      <c r="DI49" s="2">
        <f ca="1">VLOOKUP($CB49,INDIRECT(VLOOKUP('Sector Charts'!$H$1,'Sector Charts'!$A$159:$B$175,2,FALSE) &amp; "3"),9,FALSE)</f>
        <v>16</v>
      </c>
      <c r="DJ49" s="12">
        <f ca="1">IF(OR(VLOOKUP($CB49,INDIRECT(VLOOKUP('Sector Charts'!$H$1,'Sector Charts'!$A$159:$B$175,2,FALSE) &amp; "3"),10,FALSE)&gt;DJ$1,VLOOKUP($CB49,INDIRECT(VLOOKUP('Sector Charts'!$H$1,'Sector Charts'!$A$159:$B$175,2,FALSE) &amp; "3"),10,FALSE)&lt;DJ$2),NA(),VLOOKUP($CB49,INDIRECT(VLOOKUP('Sector Charts'!$H$1,'Sector Charts'!$A$159:$B$175,2,FALSE) &amp; "3"),10,FALSE))</f>
        <v>-19.048400423097466</v>
      </c>
      <c r="DM49" s="22">
        <v>39813</v>
      </c>
      <c r="DN49">
        <v>399</v>
      </c>
      <c r="DO49" s="12">
        <v>-10.587699578198107</v>
      </c>
      <c r="DP49" s="12">
        <v>10.377130818535374</v>
      </c>
      <c r="DR49" s="22">
        <v>39813</v>
      </c>
      <c r="DS49" s="13">
        <v>367</v>
      </c>
      <c r="DT49" s="12">
        <v>-32.566652724534528</v>
      </c>
      <c r="DU49" s="12">
        <v>4.9076645155538667</v>
      </c>
      <c r="DV49" s="12">
        <v>-11.532324359178936</v>
      </c>
      <c r="DW49" s="12">
        <v>-10.678421922754723</v>
      </c>
      <c r="DX49" s="83" t="e">
        <f>VLOOKUP(DR49,'EquityMetrics ADJ'!$DU$5:$DX$31,3,0)</f>
        <v>#N/A</v>
      </c>
      <c r="DY49" s="83"/>
      <c r="DZ49" s="22">
        <v>39813</v>
      </c>
      <c r="EA49" s="85">
        <v>313</v>
      </c>
      <c r="EB49" s="83">
        <v>-27.670586822661956</v>
      </c>
      <c r="EC49" s="83">
        <v>4.6277082843055428</v>
      </c>
      <c r="ED49" s="83">
        <v>-11.729411864435912</v>
      </c>
      <c r="EE49" s="83">
        <v>-11.863600859405366</v>
      </c>
      <c r="EF49" s="53" t="e">
        <f>VLOOKUP($DZ49,'EquityMetrics ADJ'!$EH$4:$EK$31,3,0)</f>
        <v>#N/A</v>
      </c>
      <c r="EH49" s="22">
        <v>39813</v>
      </c>
      <c r="EI49" s="13">
        <v>61</v>
      </c>
      <c r="EJ49" s="12">
        <v>-12.706109492111384</v>
      </c>
      <c r="EK49" s="12">
        <v>10.920588605372906</v>
      </c>
      <c r="EL49" s="12">
        <v>-11.728047574901224</v>
      </c>
      <c r="EM49" s="12">
        <v>-10.974361737374194</v>
      </c>
      <c r="EO49" s="11">
        <v>39813</v>
      </c>
      <c r="EP49" s="2">
        <v>322</v>
      </c>
      <c r="EQ49" s="2">
        <v>571304.13220834732</v>
      </c>
      <c r="ER49" s="2">
        <v>147948.56717824936</v>
      </c>
      <c r="ES49" s="2">
        <v>50102.693556308746</v>
      </c>
      <c r="ET49" s="12">
        <v>3.8615050020730282</v>
      </c>
      <c r="EU49" s="12">
        <v>2.9529064542602863</v>
      </c>
      <c r="EV49" s="12" t="e">
        <f>VLOOKUP($EO49,'EquityMetrics ADJ'!$X$5:$AD$27,6,0)</f>
        <v>#N/A</v>
      </c>
      <c r="EW49" s="12" t="e">
        <f>VLOOKUP($EO49,'EquityMetrics ADJ'!$X$5:$AD$27,7,0)</f>
        <v>#N/A</v>
      </c>
      <c r="EY49" s="11">
        <v>39813</v>
      </c>
      <c r="EZ49" s="4">
        <v>53</v>
      </c>
      <c r="FA49" s="2">
        <v>70898.714115142822</v>
      </c>
      <c r="FB49" s="2">
        <v>35756.55738067627</v>
      </c>
      <c r="FC49" s="2">
        <v>4012.0940999984741</v>
      </c>
      <c r="FD49" s="12">
        <v>1.9828171196776971</v>
      </c>
      <c r="FE49" s="12">
        <v>8.9121931065101059</v>
      </c>
      <c r="FF49" s="12"/>
      <c r="FG49" s="11">
        <v>39813</v>
      </c>
      <c r="FH49" s="2">
        <v>275</v>
      </c>
      <c r="FI49" s="2">
        <v>517688.93829345703</v>
      </c>
      <c r="FJ49" s="2">
        <v>124814.10919809341</v>
      </c>
      <c r="FK49" s="2">
        <v>45569.31157541275</v>
      </c>
      <c r="FL49" s="12">
        <v>4.1476796302878629</v>
      </c>
      <c r="FM49" s="12">
        <v>2.738994838478924</v>
      </c>
      <c r="FN49" s="12"/>
      <c r="FO49" s="11">
        <v>39813</v>
      </c>
      <c r="FP49" s="2">
        <v>100</v>
      </c>
      <c r="FQ49" s="2">
        <v>124513.90803003311</v>
      </c>
      <c r="FR49" s="2">
        <v>58891.015360832214</v>
      </c>
      <c r="FS49" s="2">
        <v>8545.4760808944702</v>
      </c>
      <c r="FT49" s="12">
        <v>2.1143107699387023</v>
      </c>
      <c r="FU49" s="12">
        <v>6.8914844302820848</v>
      </c>
      <c r="FW49" s="22">
        <v>39813</v>
      </c>
      <c r="FX49">
        <v>356</v>
      </c>
      <c r="FY49" s="2">
        <v>548460.60467767715</v>
      </c>
      <c r="FZ49" s="2">
        <v>1031699.2782568932</v>
      </c>
      <c r="GA49" s="10">
        <v>0.53160898358320885</v>
      </c>
      <c r="GC49" s="22">
        <v>39813</v>
      </c>
      <c r="GD49">
        <v>343</v>
      </c>
      <c r="GE49" s="2">
        <v>961764.20541143417</v>
      </c>
      <c r="GF49" s="2">
        <v>160494.8053150177</v>
      </c>
      <c r="GG49" s="10">
        <v>5.9924942961467966</v>
      </c>
      <c r="GI49" s="22">
        <v>39813</v>
      </c>
      <c r="GJ49">
        <v>275</v>
      </c>
      <c r="GK49" s="2">
        <v>517688.93829345703</v>
      </c>
      <c r="GL49" s="2">
        <v>124814.10919809341</v>
      </c>
      <c r="GM49" s="2">
        <v>45569.31157541275</v>
      </c>
      <c r="GN49" s="12">
        <v>4.1476796302878629</v>
      </c>
      <c r="GO49" s="12">
        <v>2.738994838478924</v>
      </c>
      <c r="GP49" s="12" t="e">
        <f>VLOOKUP($GI49,'EquityMetrics ADJ'!$AF$4:$AK$28,6,0)</f>
        <v>#N/A</v>
      </c>
      <c r="GQ49" s="12" t="e">
        <f>VLOOKUP($GI49,'EquityMetrics ADJ'!$AF$4:$AL$28,7,0)</f>
        <v>#N/A</v>
      </c>
      <c r="GS49" s="22">
        <v>43190</v>
      </c>
      <c r="GT49">
        <v>404</v>
      </c>
      <c r="GU49" s="2">
        <v>8291.2111811116338</v>
      </c>
      <c r="GW49" s="22">
        <v>43190</v>
      </c>
      <c r="GX49">
        <v>406</v>
      </c>
      <c r="GY49" s="2">
        <v>8461.201178021729</v>
      </c>
      <c r="GZ49" s="2">
        <v>-52994.061872251332</v>
      </c>
      <c r="HA49" s="13">
        <f t="shared" ref="HA49" si="100">GY49-GZ49</f>
        <v>61455.263050273061</v>
      </c>
      <c r="HB49" s="13">
        <f t="shared" ref="HB49" si="101">SUM(GZ46:GZ49)</f>
        <v>-199234.77252859622</v>
      </c>
      <c r="HC49" s="13">
        <f t="shared" ref="HC49" si="102">SUM(HA46:HA49)</f>
        <v>251260.87563795596</v>
      </c>
      <c r="HD49" s="212">
        <f t="shared" ref="HD49" si="103">-HB49/HC49</f>
        <v>0.79293989572684365</v>
      </c>
      <c r="HF49" s="22">
        <v>39538</v>
      </c>
      <c r="HG49">
        <v>456</v>
      </c>
      <c r="HH49" s="2">
        <v>935232.78375530243</v>
      </c>
      <c r="HI49" s="2">
        <v>2381756.9030456543</v>
      </c>
      <c r="HJ49" s="213">
        <v>0.39266508792705934</v>
      </c>
      <c r="HL49" s="22">
        <v>39813</v>
      </c>
      <c r="HM49">
        <v>62</v>
      </c>
      <c r="HN49" s="2">
        <v>96656.841400146484</v>
      </c>
      <c r="HO49" s="2">
        <v>245987.30123901367</v>
      </c>
      <c r="HP49" s="10">
        <v>0.3929342730835923</v>
      </c>
      <c r="HR49" s="22">
        <v>39538</v>
      </c>
      <c r="HS49">
        <v>394</v>
      </c>
      <c r="HT49" s="2">
        <v>852082.7741727829</v>
      </c>
      <c r="HU49" s="2">
        <v>2141260.0624847412</v>
      </c>
      <c r="HV49" s="10">
        <v>0.39793521072074584</v>
      </c>
    </row>
    <row r="50" spans="1:230">
      <c r="A50" t="s">
        <v>81</v>
      </c>
      <c r="B50">
        <v>23</v>
      </c>
      <c r="C50" s="2">
        <v>180.82138218235818</v>
      </c>
      <c r="D50" s="166">
        <v>386</v>
      </c>
      <c r="E50" s="11">
        <v>39903</v>
      </c>
      <c r="F50" s="2">
        <v>382</v>
      </c>
      <c r="G50" s="2">
        <v>661878.21279621124</v>
      </c>
      <c r="H50" s="2">
        <v>174576.82602930069</v>
      </c>
      <c r="I50" s="2">
        <v>54140.785079956055</v>
      </c>
      <c r="J50" s="37">
        <v>3.7913291692284674</v>
      </c>
      <c r="K50" s="12">
        <v>3.2244974979857162</v>
      </c>
      <c r="L50" s="96">
        <v>3.4858164128019764</v>
      </c>
      <c r="M50" s="12">
        <v>3.6506476218750148</v>
      </c>
      <c r="N50" s="59">
        <f t="shared" si="78"/>
        <v>0.30551275642649101</v>
      </c>
      <c r="O50" s="59">
        <f t="shared" si="79"/>
        <v>0.42615012388929863</v>
      </c>
      <c r="P50" s="12">
        <f t="shared" si="7"/>
        <v>3.7913291692284674</v>
      </c>
      <c r="Q50" s="12">
        <f t="shared" si="7"/>
        <v>3.2244974979857162</v>
      </c>
      <c r="U50" s="14">
        <v>39903</v>
      </c>
      <c r="V50" s="2">
        <v>1523.1680904419404</v>
      </c>
      <c r="W50" s="2">
        <f t="shared" si="0"/>
        <v>401.7504211463401</v>
      </c>
      <c r="Y50" s="11">
        <f ca="1">VLOOKUP($E50,INDIRECT(VLOOKUP('Sector Charts'!$H$1,'Sector Charts'!$A$159:$B$175,2,FALSE) &amp; "1"),MATCH(Y$5,$Y$5:$AG$5,0),FALSE)</f>
        <v>39903</v>
      </c>
      <c r="Z50" s="2">
        <f ca="1">VLOOKUP($E50,INDIRECT(VLOOKUP('Sector Charts'!$H$1,'Sector Charts'!$A$159:$B$175,2,FALSE) &amp; "1"),MATCH(Z$5,$Y$5:$AG$5,0),FALSE)</f>
        <v>15</v>
      </c>
      <c r="AA50" s="2">
        <f ca="1">VLOOKUP($E50,INDIRECT(VLOOKUP('Sector Charts'!$H$1,'Sector Charts'!$A$159:$B$175,2,FALSE) &amp; "1"),MATCH(AA$5,$Y$5:$AG$5,0),FALSE)</f>
        <v>46380.602569580078</v>
      </c>
      <c r="AB50" s="2">
        <f ca="1">VLOOKUP($E50,INDIRECT(VLOOKUP('Sector Charts'!$H$1,'Sector Charts'!$A$159:$B$175,2,FALSE) &amp; "1"),MATCH(AB$5,$Y$5:$AG$5,0),FALSE)</f>
        <v>8138.1250457763672</v>
      </c>
      <c r="AC50" s="2">
        <f ca="1">VLOOKUP($E50,INDIRECT(VLOOKUP('Sector Charts'!$H$1,'Sector Charts'!$A$159:$B$175,2,FALSE) &amp; "1"),MATCH(AC$5,$Y$5:$AG$5,0),FALSE)</f>
        <v>4514.1280269622803</v>
      </c>
      <c r="AD50" s="12">
        <f ca="1">IF(OR(VLOOKUP($E50,INDIRECT(VLOOKUP('Sector Charts'!$H$1,'Sector Charts'!$A$159:$B$175,2,FALSE) &amp; "1"),MATCH(AD$5,$Y$5:$AI$5,0),FALSE)&gt;AD$1,VLOOKUP($E50,INDIRECT(VLOOKUP('Sector Charts'!$H$1,'Sector Charts'!$A$159:$B$175,2,FALSE) &amp; "1"),MATCH(AD$5,$Y$5:$AI$5,0),FALSE)&lt;AD$2),NA(),VLOOKUP($E50,INDIRECT(VLOOKUP('Sector Charts'!$H$1,'Sector Charts'!$A$159:$B$175,2,FALSE) &amp; "1"),MATCH(AD$5,$Y$5:$AI$5,0),FALSE))</f>
        <v>5.6991754622462212</v>
      </c>
      <c r="AE50" s="12">
        <f ca="1">IF(OR(VLOOKUP($E50,INDIRECT(VLOOKUP('Sector Charts'!$H$1,'Sector Charts'!$A$159:$B$175,2,FALSE) &amp; "1"),MATCH(AE$5,$Y$5:$AI$5,0),FALSE)&gt;AE$1,VLOOKUP($E50,INDIRECT(VLOOKUP('Sector Charts'!$H$1,'Sector Charts'!$A$159:$B$175,2,FALSE) &amp; "1"),MATCH(AE$5,$Y$5:$AI$5,0),FALSE)&lt;AE$2),NA(),VLOOKUP($E50,INDIRECT(VLOOKUP('Sector Charts'!$H$1,'Sector Charts'!$A$159:$B$175,2,FALSE) &amp; "1"),MATCH(AE$5,$Y$5:$AI$5,0),FALSE))</f>
        <v>1.8028121925582172</v>
      </c>
      <c r="AF50" s="2">
        <f ca="1">VLOOKUP($E50,INDIRECT(VLOOKUP('Sector Charts'!$H$1,'Sector Charts'!$A$159:$B$175,2,FALSE) &amp; "1"),MATCH(AF$5,$Y$5:$AG$5,0),FALSE)</f>
        <v>2482.8083139722867</v>
      </c>
      <c r="AG50" s="2">
        <f ca="1">IF(VLOOKUP($E50,INDIRECT(VLOOKUP('Sector Charts'!$H$1,'Sector Charts'!$A$159:$B$175,2,FALSE) &amp; "1"),MATCH(AG$5,$Y$5:$AI$5,0),FALSE)="",NA(),VLOOKUP($E50,INDIRECT(VLOOKUP('Sector Charts'!$H$1,'Sector Charts'!$A$159:$B$175,2,FALSE) &amp; "1"),MATCH(AG$5,$Y$5:$AG$5,0),FALSE))</f>
        <v>435.64342428470087</v>
      </c>
      <c r="AH50" s="12" t="e">
        <f ca="1">IF(OR(VLOOKUP($E50,INDIRECT(VLOOKUP('Sector Charts'!$H$1,'Sector Charts'!$A$159:$B$175,2,FALSE) &amp; "1"),MATCH(AH$5,$Y$5:$AI$5,0),FALSE)&gt;AH$1,VLOOKUP($E50,INDIRECT(VLOOKUP('Sector Charts'!$H$1,'Sector Charts'!$A$159:$B$175,2,FALSE) &amp; "1"),MATCH(AH$5,$Y$5:$AI$5,0),FALSE)&lt;AH$2,VLOOKUP($E50,INDIRECT(VLOOKUP('Sector Charts'!$H$1,'Sector Charts'!$A$159:$B$175,2,FALSE) &amp; "1"),MATCH(AH$5,$Y$5:$AI$5,0),FALSE)=""),NA(),VLOOKUP($E50,INDIRECT(VLOOKUP('Sector Charts'!$H$1,'Sector Charts'!$A$159:$B$175,2,FALSE) &amp; "1"),MATCH(AH$5,$Y$5:$AI$5,0),FALSE))</f>
        <v>#N/A</v>
      </c>
      <c r="AI50" s="12" t="e">
        <f ca="1">IF(OR(VLOOKUP($E50,INDIRECT(VLOOKUP('Sector Charts'!$H$1,'Sector Charts'!$A$159:$B$175,2,FALSE) &amp; "1"),MATCH(AI$5,$Y$5:$AI$5,0),FALSE)&gt;AI$1,VLOOKUP($E50,INDIRECT(VLOOKUP('Sector Charts'!$H$1,'Sector Charts'!$A$159:$B$175,2,FALSE) &amp; "1"),MATCH(AI$5,$Y$5:$AI$5,0),FALSE)&lt;AI$2,VLOOKUP($E50,INDIRECT(VLOOKUP('Sector Charts'!$H$1,'Sector Charts'!$A$159:$B$175,2,FALSE) &amp; "1"),MATCH(AI$5,$Y$5:$AI$5,0),FALSE)=""),NA(),VLOOKUP($E50,INDIRECT(VLOOKUP('Sector Charts'!$H$1,'Sector Charts'!$A$159:$B$175,2,FALSE) &amp; "1"),MATCH(AI$5,$Y$5:$AI$5,0),FALSE))</f>
        <v>#N/A</v>
      </c>
      <c r="AK50" s="13">
        <v>421</v>
      </c>
      <c r="AL50" s="12">
        <v>-24.651520542500506</v>
      </c>
      <c r="AM50" s="12">
        <v>2.1590376276840351</v>
      </c>
      <c r="AN50" s="12">
        <v>-18.566254201352073</v>
      </c>
      <c r="AO50" s="12">
        <v>-18.237988929696613</v>
      </c>
      <c r="AR50" s="12">
        <v>26.25784910153487</v>
      </c>
      <c r="AT50" s="12">
        <v>2.7208780112398592</v>
      </c>
      <c r="AU50" s="12">
        <v>-0.21795853767383466</v>
      </c>
      <c r="AV50" s="12">
        <v>-12.33777870952062</v>
      </c>
      <c r="AW50" s="12">
        <v>-14.367284265123125</v>
      </c>
      <c r="AY50" s="14">
        <v>39903</v>
      </c>
      <c r="AZ50" s="2">
        <v>335</v>
      </c>
      <c r="BA50" s="2">
        <v>768724.39283752441</v>
      </c>
      <c r="BB50" s="2">
        <v>61493.676022881176</v>
      </c>
      <c r="BC50" s="2">
        <v>94394.211222849786</v>
      </c>
      <c r="BD50" s="12">
        <f t="shared" si="8"/>
        <v>12.279330811192393</v>
      </c>
      <c r="BE50" s="12">
        <f t="shared" si="9"/>
        <v>153.50230678635418</v>
      </c>
      <c r="BF50" s="12">
        <f t="shared" si="10"/>
        <v>7.9994438313444176</v>
      </c>
      <c r="BH50" s="22">
        <v>39903</v>
      </c>
      <c r="BI50">
        <v>334</v>
      </c>
      <c r="BJ50" s="12">
        <v>-2.586937693333724</v>
      </c>
      <c r="BL50" s="22">
        <v>40543</v>
      </c>
      <c r="BM50">
        <v>231</v>
      </c>
      <c r="BN50" s="2">
        <v>158403.74691390991</v>
      </c>
      <c r="BO50" s="2">
        <v>99317.966205447912</v>
      </c>
      <c r="BP50" s="2">
        <v>76750.912961930037</v>
      </c>
      <c r="BQ50" s="2">
        <v>476719.46742248535</v>
      </c>
      <c r="BR50" s="12">
        <f t="shared" si="62"/>
        <v>62.69925310505802</v>
      </c>
      <c r="BS50" s="12">
        <f t="shared" si="63"/>
        <v>20.833629208061875</v>
      </c>
      <c r="BT50" s="12">
        <f t="shared" si="64"/>
        <v>16.099806743136568</v>
      </c>
      <c r="BV50" s="22">
        <v>39903</v>
      </c>
      <c r="BW50">
        <v>388</v>
      </c>
      <c r="BX50" s="2">
        <v>805691.54096221924</v>
      </c>
      <c r="BY50" s="2">
        <v>56238.730085372925</v>
      </c>
      <c r="BZ50" s="12">
        <f t="shared" si="4"/>
        <v>6.9801812761008106</v>
      </c>
      <c r="CB50" s="22">
        <v>39903</v>
      </c>
      <c r="CC50">
        <v>404</v>
      </c>
      <c r="CD50" s="2">
        <v>-157051.17524340004</v>
      </c>
      <c r="CE50" s="2">
        <v>1537520.919418335</v>
      </c>
      <c r="CF50" s="2">
        <v>188331.20897912979</v>
      </c>
      <c r="CG50" s="12">
        <f t="shared" ref="CG50" si="104">-CD50/CE50*100</f>
        <v>10.214571604190896</v>
      </c>
      <c r="CH50" s="12">
        <f t="shared" ref="CH50" si="105">-CD50/CF50*100</f>
        <v>83.39094518360146</v>
      </c>
      <c r="CJ50" s="22">
        <v>39903</v>
      </c>
      <c r="CK50">
        <v>403</v>
      </c>
      <c r="CL50" s="12">
        <v>-2.507409049813103</v>
      </c>
      <c r="CN50" s="11">
        <v>39903</v>
      </c>
      <c r="CO50">
        <v>345</v>
      </c>
      <c r="CP50" s="2">
        <v>-98737.263854525983</v>
      </c>
      <c r="CQ50" s="2">
        <v>1412236.9710235596</v>
      </c>
      <c r="CR50" s="2">
        <v>149762.76493310928</v>
      </c>
      <c r="CS50" s="12">
        <f t="shared" ref="CS50" si="106">-CP50/CQ50*100</f>
        <v>6.9915507015060854</v>
      </c>
      <c r="CT50" s="12">
        <f t="shared" ref="CT50" si="107">-CP50/CR50*100</f>
        <v>65.929113887972377</v>
      </c>
      <c r="CV50" s="22">
        <v>39903</v>
      </c>
      <c r="CW50">
        <v>344</v>
      </c>
      <c r="CX50">
        <v>-13.14157539702534</v>
      </c>
      <c r="CZ50" s="11">
        <f ca="1">VLOOKUP($CB50,INDIRECT(VLOOKUP('Sector Charts'!$H$1,'Sector Charts'!$A$159:$B$175,2,FALSE) &amp; "3"),MATCH(CZ$5,$CZ$5:$DF$5,0),FALSE)</f>
        <v>39903</v>
      </c>
      <c r="DA50" s="2">
        <f ca="1">VLOOKUP($CB50,INDIRECT(VLOOKUP('Sector Charts'!$H$1,'Sector Charts'!$A$159:$B$175,2,FALSE) &amp; "3"),MATCH(DA$5,$CZ$5:$DF$5,0),FALSE)</f>
        <v>14</v>
      </c>
      <c r="DB50" s="2">
        <f ca="1">VLOOKUP($CB50,INDIRECT(VLOOKUP('Sector Charts'!$H$1,'Sector Charts'!$A$159:$B$175,2,FALSE) &amp; "3"),MATCH(DB$5,$CZ$5:$DF$5,0),FALSE)</f>
        <v>-4136.005012512207</v>
      </c>
      <c r="DC50" s="2">
        <f ca="1">VLOOKUP($CB50,INDIRECT(VLOOKUP('Sector Charts'!$H$1,'Sector Charts'!$A$159:$B$175,2,FALSE) &amp; "3"),MATCH(DC$5,$CZ$5:$DF$5,0),FALSE)</f>
        <v>85110.302276611328</v>
      </c>
      <c r="DD50" s="2">
        <f ca="1">VLOOKUP($CB50,INDIRECT(VLOOKUP('Sector Charts'!$H$1,'Sector Charts'!$A$159:$B$175,2,FALSE) &amp; "3"),MATCH(DD$5,$CZ$5:$DF$5,0),FALSE)</f>
        <v>6291.1710433959961</v>
      </c>
      <c r="DE50" s="12">
        <f ca="1">IF(OR(VLOOKUP($CB50,INDIRECT(VLOOKUP('Sector Charts'!$H$1,'Sector Charts'!$A$159:$B$175,2,FALSE) &amp; "3"),MATCH(DE$5,$CZ$5:$DF$5,0),FALSE)&gt;DE$1,VLOOKUP($CB50,INDIRECT(VLOOKUP('Sector Charts'!$H$1,'Sector Charts'!$A$159:$B$175,2,FALSE) &amp; "3"),MATCH(DE$5,$CZ$5:$DF$5,0),FALSE)&lt;DE$2),NA(),VLOOKUP($CB50,INDIRECT(VLOOKUP('Sector Charts'!$H$1,'Sector Charts'!$A$159:$B$175,2,FALSE) &amp; "3"),MATCH(DE$5,$CZ$5:$DF$5,0),FALSE))</f>
        <v>4.8595820974410975</v>
      </c>
      <c r="DF50" s="12">
        <f ca="1">IF(OR(VLOOKUP($CB50,INDIRECT(VLOOKUP('Sector Charts'!$H$1,'Sector Charts'!$A$159:$B$175,2,FALSE) &amp; "3"),MATCH(DF$5,$CZ$5:$DF$5,0),FALSE)&gt;DF$1,VLOOKUP($CB50,INDIRECT(VLOOKUP('Sector Charts'!$H$1,'Sector Charts'!$A$159:$B$175,2,FALSE) &amp; "3"),MATCH(DF$5,$CZ$5:$DF$5,0),FALSE)&lt;DF$2),NA(),VLOOKUP($CB50,INDIRECT(VLOOKUP('Sector Charts'!$H$1,'Sector Charts'!$A$159:$B$175,2,FALSE) &amp; "3"),MATCH(DF$5,$CZ$5:$DF$5,0),FALSE))</f>
        <v>65.743006889852055</v>
      </c>
      <c r="DH50" s="11">
        <f ca="1">VLOOKUP($CB50,INDIRECT(VLOOKUP('Sector Charts'!$H$1,'Sector Charts'!$A$159:$B$175,2,FALSE) &amp; "3"),MATCH(DH$5,$CZ$5:$DF$5,0),FALSE)</f>
        <v>39903</v>
      </c>
      <c r="DI50" s="2">
        <f ca="1">VLOOKUP($CB50,INDIRECT(VLOOKUP('Sector Charts'!$H$1,'Sector Charts'!$A$159:$B$175,2,FALSE) &amp; "3"),9,FALSE)</f>
        <v>14</v>
      </c>
      <c r="DJ50" s="12">
        <f ca="1">IF(OR(VLOOKUP($CB50,INDIRECT(VLOOKUP('Sector Charts'!$H$1,'Sector Charts'!$A$159:$B$175,2,FALSE) &amp; "3"),10,FALSE)&gt;DJ$1,VLOOKUP($CB50,INDIRECT(VLOOKUP('Sector Charts'!$H$1,'Sector Charts'!$A$159:$B$175,2,FALSE) &amp; "3"),10,FALSE)&lt;DJ$2),NA(),VLOOKUP($CB50,INDIRECT(VLOOKUP('Sector Charts'!$H$1,'Sector Charts'!$A$159:$B$175,2,FALSE) &amp; "3"),10,FALSE))</f>
        <v>-16.170091991769663</v>
      </c>
      <c r="DM50" s="22">
        <v>39903</v>
      </c>
      <c r="DN50">
        <v>405</v>
      </c>
      <c r="DO50" s="12">
        <v>-1.8341006299061435</v>
      </c>
      <c r="DP50" s="12">
        <v>-2.272590837439048</v>
      </c>
      <c r="DR50" s="22">
        <v>39903</v>
      </c>
      <c r="DS50" s="13">
        <v>358</v>
      </c>
      <c r="DT50" s="12">
        <v>-28.679271104071614</v>
      </c>
      <c r="DU50" s="12">
        <v>0.6010673908869002</v>
      </c>
      <c r="DV50" s="12">
        <v>-18.511058291084183</v>
      </c>
      <c r="DW50" s="12">
        <v>-18.038236299557862</v>
      </c>
      <c r="DX50" s="83">
        <f>VLOOKUP(DR50,'EquityMetrics ADJ'!$DU$5:$DX$31,3,0)</f>
        <v>-28.785274900597202</v>
      </c>
      <c r="DY50" s="83"/>
      <c r="DZ50" s="22">
        <v>39903</v>
      </c>
      <c r="EA50" s="85">
        <v>304</v>
      </c>
      <c r="EB50" s="83">
        <v>-24.54616733043007</v>
      </c>
      <c r="EC50" s="83">
        <v>0.51864798920773225</v>
      </c>
      <c r="ED50" s="83">
        <v>-17.216701155341894</v>
      </c>
      <c r="EE50" s="83">
        <v>-16.967883521521433</v>
      </c>
      <c r="EF50" s="53" t="e">
        <f>VLOOKUP($DZ50,'EquityMetrics ADJ'!$EH$4:$EK$31,3,0)</f>
        <v>#N/A</v>
      </c>
      <c r="EH50" s="22">
        <v>39903</v>
      </c>
      <c r="EI50" s="13">
        <v>63</v>
      </c>
      <c r="EJ50" s="12">
        <v>-5.1075224917706441</v>
      </c>
      <c r="EK50" s="12">
        <v>15.340750226145715</v>
      </c>
      <c r="EL50" s="12">
        <v>-19.247832223376669</v>
      </c>
      <c r="EM50" s="12">
        <v>-20.80962609655338</v>
      </c>
      <c r="EO50" s="11">
        <v>39903</v>
      </c>
      <c r="EP50" s="2">
        <v>327</v>
      </c>
      <c r="EQ50" s="2">
        <v>587973.50298404694</v>
      </c>
      <c r="ER50" s="2">
        <v>140294.48600244522</v>
      </c>
      <c r="ES50" s="2">
        <v>49770.566699028015</v>
      </c>
      <c r="ET50" s="12">
        <v>4.1909950970831389</v>
      </c>
      <c r="EU50" s="12">
        <v>2.8188243636210211</v>
      </c>
      <c r="EV50" s="12" t="e">
        <f>VLOOKUP($EO50,'EquityMetrics ADJ'!$X$5:$AD$27,6,0)</f>
        <v>#N/A</v>
      </c>
      <c r="EW50" s="12" t="e">
        <f>VLOOKUP($EO50,'EquityMetrics ADJ'!$X$5:$AD$27,7,0)</f>
        <v>#N/A</v>
      </c>
      <c r="EY50" s="11">
        <v>39903</v>
      </c>
      <c r="EZ50" s="4">
        <v>55</v>
      </c>
      <c r="FA50" s="2">
        <v>73904.709812164307</v>
      </c>
      <c r="FB50" s="2">
        <v>34282.340026855469</v>
      </c>
      <c r="FC50" s="2">
        <v>4370.2183809280396</v>
      </c>
      <c r="FD50" s="12">
        <v>2.1557661978228499</v>
      </c>
      <c r="FE50" s="12">
        <v>7.844537054822287</v>
      </c>
      <c r="FF50" s="12"/>
      <c r="FG50" s="11">
        <v>39903</v>
      </c>
      <c r="FH50" s="2">
        <v>278</v>
      </c>
      <c r="FI50" s="2">
        <v>531986.16707420349</v>
      </c>
      <c r="FJ50" s="2">
        <v>119603.15290403366</v>
      </c>
      <c r="FK50" s="2">
        <v>45222.050696372986</v>
      </c>
      <c r="FL50" s="12">
        <v>4.4479276186059646</v>
      </c>
      <c r="FM50" s="12">
        <v>2.6447971965505399</v>
      </c>
      <c r="FN50" s="12"/>
      <c r="FO50" s="11">
        <v>39903</v>
      </c>
      <c r="FP50" s="2">
        <v>104</v>
      </c>
      <c r="FQ50" s="2">
        <v>129892.04572200775</v>
      </c>
      <c r="FR50" s="2">
        <v>54973.673125267029</v>
      </c>
      <c r="FS50" s="2">
        <v>8918.7343835830688</v>
      </c>
      <c r="FT50" s="12">
        <v>2.3628045633048069</v>
      </c>
      <c r="FU50" s="12">
        <v>6.1638423974659906</v>
      </c>
      <c r="FW50" s="22">
        <v>39903</v>
      </c>
      <c r="FX50">
        <v>350</v>
      </c>
      <c r="FY50" s="2">
        <v>542266.56085395813</v>
      </c>
      <c r="FZ50" s="2">
        <v>999941.72012329102</v>
      </c>
      <c r="GA50" s="10">
        <v>0.54229816592420765</v>
      </c>
      <c r="GC50" s="22">
        <v>39903</v>
      </c>
      <c r="GD50">
        <v>343</v>
      </c>
      <c r="GE50" s="2">
        <v>963680.24298095703</v>
      </c>
      <c r="GF50" s="2">
        <v>157785.99177122116</v>
      </c>
      <c r="GG50" s="10">
        <v>6.1075145655403116</v>
      </c>
      <c r="GI50" s="22">
        <v>39903</v>
      </c>
      <c r="GJ50">
        <v>278</v>
      </c>
      <c r="GK50" s="2">
        <v>531986.16707420349</v>
      </c>
      <c r="GL50" s="2">
        <v>119603.15290403366</v>
      </c>
      <c r="GM50" s="2">
        <v>45222.050696372986</v>
      </c>
      <c r="GN50" s="12">
        <v>4.4479276186059646</v>
      </c>
      <c r="GO50" s="12">
        <v>2.6447971965505399</v>
      </c>
      <c r="GP50" s="12" t="e">
        <f>VLOOKUP($GI50,'EquityMetrics ADJ'!$AF$4:$AK$28,6,0)</f>
        <v>#N/A</v>
      </c>
      <c r="GQ50" s="12" t="e">
        <f>VLOOKUP($GI50,'EquityMetrics ADJ'!$AF$4:$AL$28,7,0)</f>
        <v>#N/A</v>
      </c>
      <c r="GS50" s="22">
        <v>43281</v>
      </c>
      <c r="GT50">
        <v>398</v>
      </c>
      <c r="GU50" s="2">
        <v>9606.4142869189382</v>
      </c>
      <c r="GW50" s="22">
        <v>43281</v>
      </c>
      <c r="GX50">
        <v>405</v>
      </c>
      <c r="GY50" s="2">
        <v>9644.2622931674123</v>
      </c>
      <c r="GZ50" s="2">
        <v>-54063.942167639732</v>
      </c>
      <c r="HA50" s="13">
        <f t="shared" ref="HA50:HA51" si="108">GY50-GZ50</f>
        <v>63708.204460807145</v>
      </c>
      <c r="HB50" s="13">
        <f t="shared" ref="HB50:HB51" si="109">SUM(GZ47:GZ50)</f>
        <v>-204999.36095328629</v>
      </c>
      <c r="HC50" s="13">
        <f t="shared" ref="HC50:HC51" si="110">SUM(HA47:HA50)</f>
        <v>262168.24149208516</v>
      </c>
      <c r="HD50" s="212">
        <f t="shared" ref="HD50:HD51" si="111">-HB50/HC50</f>
        <v>0.78193819276723953</v>
      </c>
      <c r="HF50" s="22">
        <v>39629</v>
      </c>
      <c r="HG50">
        <v>476</v>
      </c>
      <c r="HH50" s="2">
        <v>999088.4072303772</v>
      </c>
      <c r="HI50" s="2">
        <v>2499594.7871551514</v>
      </c>
      <c r="HJ50" s="213">
        <v>0.39970014834582995</v>
      </c>
      <c r="HL50" s="22">
        <v>39903</v>
      </c>
      <c r="HM50">
        <v>63</v>
      </c>
      <c r="HN50" s="2">
        <v>99823.150466918945</v>
      </c>
      <c r="HO50" s="2">
        <v>229000.17651367188</v>
      </c>
      <c r="HP50" s="10">
        <v>0.43590861800475189</v>
      </c>
      <c r="HR50" s="22">
        <v>39629</v>
      </c>
      <c r="HS50">
        <v>410</v>
      </c>
      <c r="HT50" s="2">
        <v>902045.90170669556</v>
      </c>
      <c r="HU50" s="2">
        <v>2226546.3847045898</v>
      </c>
      <c r="HV50" s="10">
        <v>0.40513231967829666</v>
      </c>
    </row>
    <row r="51" spans="1:230">
      <c r="A51" t="s">
        <v>25</v>
      </c>
      <c r="B51">
        <v>13</v>
      </c>
      <c r="C51" s="2">
        <v>214.72709165802436</v>
      </c>
      <c r="D51" s="166">
        <v>397</v>
      </c>
      <c r="E51" s="11">
        <v>39994</v>
      </c>
      <c r="F51" s="2">
        <v>395</v>
      </c>
      <c r="G51" s="2">
        <v>693951.05981636047</v>
      </c>
      <c r="H51" s="2">
        <v>182742.52228033543</v>
      </c>
      <c r="I51" s="2">
        <v>58630.189099550247</v>
      </c>
      <c r="J51" s="12">
        <v>3.7974252032693721</v>
      </c>
      <c r="K51" s="12">
        <v>3.1168673525860631</v>
      </c>
      <c r="L51" s="96">
        <v>3.5479341547659509</v>
      </c>
      <c r="M51" s="12">
        <v>3.4347386585925466</v>
      </c>
      <c r="N51" s="59">
        <f t="shared" si="78"/>
        <v>0.24949104850342119</v>
      </c>
      <c r="O51" s="59">
        <f t="shared" si="79"/>
        <v>0.3178713060064835</v>
      </c>
      <c r="P51" s="12">
        <f t="shared" si="7"/>
        <v>3.7974252032693721</v>
      </c>
      <c r="Q51" s="12">
        <f t="shared" si="7"/>
        <v>3.1168673525860631</v>
      </c>
      <c r="U51" s="14">
        <v>39994</v>
      </c>
      <c r="V51" s="2">
        <v>912.71650761050682</v>
      </c>
      <c r="W51" s="2">
        <f t="shared" si="0"/>
        <v>240.35141148394672</v>
      </c>
      <c r="Y51" s="11">
        <f ca="1">VLOOKUP($E51,INDIRECT(VLOOKUP('Sector Charts'!$H$1,'Sector Charts'!$A$159:$B$175,2,FALSE) &amp; "1"),MATCH(Y$5,$Y$5:$AG$5,0),FALSE)</f>
        <v>39994</v>
      </c>
      <c r="Z51" s="2">
        <f ca="1">VLOOKUP($E51,INDIRECT(VLOOKUP('Sector Charts'!$H$1,'Sector Charts'!$A$159:$B$175,2,FALSE) &amp; "1"),MATCH(Z$5,$Y$5:$AG$5,0),FALSE)</f>
        <v>16</v>
      </c>
      <c r="AA51" s="2">
        <f ca="1">VLOOKUP($E51,INDIRECT(VLOOKUP('Sector Charts'!$H$1,'Sector Charts'!$A$159:$B$175,2,FALSE) &amp; "1"),MATCH(AA$5,$Y$5:$AG$5,0),FALSE)</f>
        <v>46680.941009521484</v>
      </c>
      <c r="AB51" s="2">
        <f ca="1">VLOOKUP($E51,INDIRECT(VLOOKUP('Sector Charts'!$H$1,'Sector Charts'!$A$159:$B$175,2,FALSE) &amp; "1"),MATCH(AB$5,$Y$5:$AG$5,0),FALSE)</f>
        <v>7536.6097030639648</v>
      </c>
      <c r="AC51" s="2">
        <f ca="1">VLOOKUP($E51,INDIRECT(VLOOKUP('Sector Charts'!$H$1,'Sector Charts'!$A$159:$B$175,2,FALSE) &amp; "1"),MATCH(AC$5,$Y$5:$AG$5,0),FALSE)</f>
        <v>4525.5106201171875</v>
      </c>
      <c r="AD51" s="12">
        <f ca="1">IF(OR(VLOOKUP($E51,INDIRECT(VLOOKUP('Sector Charts'!$H$1,'Sector Charts'!$A$159:$B$175,2,FALSE) &amp; "1"),MATCH(AD$5,$Y$5:$AI$5,0),FALSE)&gt;AD$1,VLOOKUP($E51,INDIRECT(VLOOKUP('Sector Charts'!$H$1,'Sector Charts'!$A$159:$B$175,2,FALSE) &amp; "1"),MATCH(AD$5,$Y$5:$AI$5,0),FALSE)&lt;AD$2),NA(),VLOOKUP($E51,INDIRECT(VLOOKUP('Sector Charts'!$H$1,'Sector Charts'!$A$159:$B$175,2,FALSE) &amp; "1"),MATCH(AD$5,$Y$5:$AI$5,0),FALSE))</f>
        <v>6.1938912652652851</v>
      </c>
      <c r="AE51" s="12">
        <f ca="1">IF(OR(VLOOKUP($E51,INDIRECT(VLOOKUP('Sector Charts'!$H$1,'Sector Charts'!$A$159:$B$175,2,FALSE) &amp; "1"),MATCH(AE$5,$Y$5:$AI$5,0),FALSE)&gt;AE$1,VLOOKUP($E51,INDIRECT(VLOOKUP('Sector Charts'!$H$1,'Sector Charts'!$A$159:$B$175,2,FALSE) &amp; "1"),MATCH(AE$5,$Y$5:$AI$5,0),FALSE)&lt;AE$2),NA(),VLOOKUP($E51,INDIRECT(VLOOKUP('Sector Charts'!$H$1,'Sector Charts'!$A$159:$B$175,2,FALSE) &amp; "1"),MATCH(AE$5,$Y$5:$AI$5,0),FALSE))</f>
        <v>1.6653611792582215</v>
      </c>
      <c r="AF51" s="2">
        <f ca="1">VLOOKUP($E51,INDIRECT(VLOOKUP('Sector Charts'!$H$1,'Sector Charts'!$A$159:$B$175,2,FALSE) &amp; "1"),MATCH(AF$5,$Y$5:$AG$5,0),FALSE)</f>
        <v>1471.7463780301855</v>
      </c>
      <c r="AG51" s="2">
        <f ca="1">IF(VLOOKUP($E51,INDIRECT(VLOOKUP('Sector Charts'!$H$1,'Sector Charts'!$A$159:$B$175,2,FALSE) &amp; "1"),MATCH(AG$5,$Y$5:$AI$5,0),FALSE)="",NA(),VLOOKUP($E51,INDIRECT(VLOOKUP('Sector Charts'!$H$1,'Sector Charts'!$A$159:$B$175,2,FALSE) &amp; "1"),MATCH(AG$5,$Y$5:$AG$5,0),FALSE))</f>
        <v>237.61256292689382</v>
      </c>
      <c r="AH51" s="12" t="e">
        <f ca="1">IF(OR(VLOOKUP($E51,INDIRECT(VLOOKUP('Sector Charts'!$H$1,'Sector Charts'!$A$159:$B$175,2,FALSE) &amp; "1"),MATCH(AH$5,$Y$5:$AI$5,0),FALSE)&gt;AH$1,VLOOKUP($E51,INDIRECT(VLOOKUP('Sector Charts'!$H$1,'Sector Charts'!$A$159:$B$175,2,FALSE) &amp; "1"),MATCH(AH$5,$Y$5:$AI$5,0),FALSE)&lt;AH$2,VLOOKUP($E51,INDIRECT(VLOOKUP('Sector Charts'!$H$1,'Sector Charts'!$A$159:$B$175,2,FALSE) &amp; "1"),MATCH(AH$5,$Y$5:$AI$5,0),FALSE)=""),NA(),VLOOKUP($E51,INDIRECT(VLOOKUP('Sector Charts'!$H$1,'Sector Charts'!$A$159:$B$175,2,FALSE) &amp; "1"),MATCH(AH$5,$Y$5:$AI$5,0),FALSE))</f>
        <v>#N/A</v>
      </c>
      <c r="AI51" s="12" t="e">
        <f ca="1">IF(OR(VLOOKUP($E51,INDIRECT(VLOOKUP('Sector Charts'!$H$1,'Sector Charts'!$A$159:$B$175,2,FALSE) &amp; "1"),MATCH(AI$5,$Y$5:$AI$5,0),FALSE)&gt;AI$1,VLOOKUP($E51,INDIRECT(VLOOKUP('Sector Charts'!$H$1,'Sector Charts'!$A$159:$B$175,2,FALSE) &amp; "1"),MATCH(AI$5,$Y$5:$AI$5,0),FALSE)&lt;AI$2,VLOOKUP($E51,INDIRECT(VLOOKUP('Sector Charts'!$H$1,'Sector Charts'!$A$159:$B$175,2,FALSE) &amp; "1"),MATCH(AI$5,$Y$5:$AI$5,0),FALSE)=""),NA(),VLOOKUP($E51,INDIRECT(VLOOKUP('Sector Charts'!$H$1,'Sector Charts'!$A$159:$B$175,2,FALSE) &amp; "1"),MATCH(AI$5,$Y$5:$AI$5,0),FALSE))</f>
        <v>#N/A</v>
      </c>
      <c r="AK51" s="13">
        <v>444</v>
      </c>
      <c r="AL51" s="12">
        <v>-24.121865165791068</v>
      </c>
      <c r="AM51" s="12">
        <v>-1.2680206677809891</v>
      </c>
      <c r="AN51" s="12">
        <v>-20.690508643451309</v>
      </c>
      <c r="AO51" s="12">
        <v>-21.576183018581585</v>
      </c>
      <c r="AR51" s="12">
        <v>27.24064008391397</v>
      </c>
      <c r="AT51" s="12">
        <v>13.810863970476611</v>
      </c>
      <c r="AU51" s="12">
        <v>-1.842764275409281</v>
      </c>
      <c r="AV51" s="12">
        <v>3.3102834307225937</v>
      </c>
      <c r="AW51" s="12">
        <v>2.5225678895300918</v>
      </c>
      <c r="AY51" s="14">
        <v>39994</v>
      </c>
      <c r="AZ51" s="2">
        <v>351</v>
      </c>
      <c r="BA51" s="2">
        <v>847479.81491088867</v>
      </c>
      <c r="BB51" s="2">
        <v>58631.329083963297</v>
      </c>
      <c r="BC51" s="2">
        <v>115947.34873139858</v>
      </c>
      <c r="BD51" s="12">
        <f t="shared" si="8"/>
        <v>13.681428948675348</v>
      </c>
      <c r="BE51" s="12">
        <f t="shared" si="9"/>
        <v>197.75664400401973</v>
      </c>
      <c r="BF51" s="12">
        <f t="shared" si="10"/>
        <v>6.9183156993689927</v>
      </c>
      <c r="BH51" s="22">
        <v>39994</v>
      </c>
      <c r="BI51">
        <v>349</v>
      </c>
      <c r="BJ51" s="12">
        <v>13.846992754529698</v>
      </c>
      <c r="BL51" s="22">
        <v>40633</v>
      </c>
      <c r="BM51">
        <v>237</v>
      </c>
      <c r="BN51" s="2">
        <v>157425.96551513672</v>
      </c>
      <c r="BO51" s="2">
        <v>101512.82396860421</v>
      </c>
      <c r="BP51" s="2">
        <v>59798.221001669532</v>
      </c>
      <c r="BQ51" s="2">
        <v>465693.02473449707</v>
      </c>
      <c r="BR51" s="12">
        <f t="shared" si="62"/>
        <v>64.482897491801381</v>
      </c>
      <c r="BS51" s="12">
        <f t="shared" si="63"/>
        <v>21.798227282119832</v>
      </c>
      <c r="BT51" s="12">
        <f t="shared" si="64"/>
        <v>12.84069501272044</v>
      </c>
      <c r="BV51" s="22">
        <v>39994</v>
      </c>
      <c r="BW51">
        <v>399</v>
      </c>
      <c r="BX51" s="2">
        <v>839799.97452163696</v>
      </c>
      <c r="BY51" s="2">
        <v>59082.883108377457</v>
      </c>
      <c r="BZ51" s="12">
        <f t="shared" si="4"/>
        <v>7.0353518576887293</v>
      </c>
      <c r="CB51" s="22">
        <v>39994</v>
      </c>
      <c r="CC51">
        <v>412</v>
      </c>
      <c r="CD51" s="2">
        <v>-149506.49324800819</v>
      </c>
      <c r="CE51" s="2">
        <v>1542145.0478515625</v>
      </c>
      <c r="CF51" s="2">
        <v>194780.61069738865</v>
      </c>
      <c r="CG51" s="12">
        <f t="shared" ref="CG51:CG76" si="112">-CD51/CE51*100</f>
        <v>9.6947101996853657</v>
      </c>
      <c r="CH51" s="12">
        <f t="shared" ref="CH51:CH76" si="113">-CD51/CF51*100</f>
        <v>76.756353064464733</v>
      </c>
      <c r="CJ51" s="22">
        <v>39994</v>
      </c>
      <c r="CK51">
        <v>411</v>
      </c>
      <c r="CL51" s="12">
        <v>-13.573370722925759</v>
      </c>
      <c r="CN51" s="11">
        <v>39994</v>
      </c>
      <c r="CO51">
        <v>347</v>
      </c>
      <c r="CP51" s="2">
        <v>-95010.238945089281</v>
      </c>
      <c r="CQ51" s="2">
        <v>1409711.2646026611</v>
      </c>
      <c r="CR51" s="2">
        <v>157552.55967581272</v>
      </c>
      <c r="CS51" s="12">
        <f t="shared" ref="CS51:CS75" si="114">-CP51/CQ51*100</f>
        <v>6.7396949524886365</v>
      </c>
      <c r="CT51" s="12">
        <f t="shared" ref="CT51:CT75" si="115">-CP51/CR51*100</f>
        <v>60.303837107176584</v>
      </c>
      <c r="CV51" s="22">
        <v>39994</v>
      </c>
      <c r="CW51">
        <v>346</v>
      </c>
      <c r="CX51">
        <v>-18.864612908691591</v>
      </c>
      <c r="CZ51" s="11">
        <f ca="1">VLOOKUP($CB51,INDIRECT(VLOOKUP('Sector Charts'!$H$1,'Sector Charts'!$A$159:$B$175,2,FALSE) &amp; "3"),MATCH(CZ$5,$CZ$5:$DF$5,0),FALSE)</f>
        <v>39994</v>
      </c>
      <c r="DA51" s="2">
        <f ca="1">VLOOKUP($CB51,INDIRECT(VLOOKUP('Sector Charts'!$H$1,'Sector Charts'!$A$159:$B$175,2,FALSE) &amp; "3"),MATCH(DA$5,$CZ$5:$DF$5,0),FALSE)</f>
        <v>15</v>
      </c>
      <c r="DB51" s="2">
        <f ca="1">VLOOKUP($CB51,INDIRECT(VLOOKUP('Sector Charts'!$H$1,'Sector Charts'!$A$159:$B$175,2,FALSE) &amp; "3"),MATCH(DB$5,$CZ$5:$DF$5,0),FALSE)</f>
        <v>-3644.2280025482178</v>
      </c>
      <c r="DC51" s="2">
        <f ca="1">VLOOKUP($CB51,INDIRECT(VLOOKUP('Sector Charts'!$H$1,'Sector Charts'!$A$159:$B$175,2,FALSE) &amp; "3"),MATCH(DC$5,$CZ$5:$DF$5,0),FALSE)</f>
        <v>81291.275527954102</v>
      </c>
      <c r="DD51" s="2">
        <f ca="1">VLOOKUP($CB51,INDIRECT(VLOOKUP('Sector Charts'!$H$1,'Sector Charts'!$A$159:$B$175,2,FALSE) &amp; "3"),MATCH(DD$5,$CZ$5:$DF$5,0),FALSE)</f>
        <v>5622.2537002563477</v>
      </c>
      <c r="DE51" s="12">
        <f ca="1">IF(OR(VLOOKUP($CB51,INDIRECT(VLOOKUP('Sector Charts'!$H$1,'Sector Charts'!$A$159:$B$175,2,FALSE) &amp; "3"),MATCH(DE$5,$CZ$5:$DF$5,0),FALSE)&gt;DE$1,VLOOKUP($CB51,INDIRECT(VLOOKUP('Sector Charts'!$H$1,'Sector Charts'!$A$159:$B$175,2,FALSE) &amp; "3"),MATCH(DE$5,$CZ$5:$DF$5,0),FALSE)&lt;DE$2),NA(),VLOOKUP($CB51,INDIRECT(VLOOKUP('Sector Charts'!$H$1,'Sector Charts'!$A$159:$B$175,2,FALSE) &amp; "3"),MATCH(DE$5,$CZ$5:$DF$5,0),FALSE))</f>
        <v>4.4829263397337833</v>
      </c>
      <c r="DF51" s="12">
        <f ca="1">IF(OR(VLOOKUP($CB51,INDIRECT(VLOOKUP('Sector Charts'!$H$1,'Sector Charts'!$A$159:$B$175,2,FALSE) &amp; "3"),MATCH(DF$5,$CZ$5:$DF$5,0),FALSE)&gt;DF$1,VLOOKUP($CB51,INDIRECT(VLOOKUP('Sector Charts'!$H$1,'Sector Charts'!$A$159:$B$175,2,FALSE) &amp; "3"),MATCH(DF$5,$CZ$5:$DF$5,0),FALSE)&lt;DF$2),NA(),VLOOKUP($CB51,INDIRECT(VLOOKUP('Sector Charts'!$H$1,'Sector Charts'!$A$159:$B$175,2,FALSE) &amp; "3"),MATCH(DF$5,$CZ$5:$DF$5,0),FALSE))</f>
        <v>64.81792172384641</v>
      </c>
      <c r="DH51" s="11">
        <f ca="1">VLOOKUP($CB51,INDIRECT(VLOOKUP('Sector Charts'!$H$1,'Sector Charts'!$A$159:$B$175,2,FALSE) &amp; "3"),MATCH(DH$5,$CZ$5:$DF$5,0),FALSE)</f>
        <v>39994</v>
      </c>
      <c r="DI51" s="2">
        <f ca="1">VLOOKUP($CB51,INDIRECT(VLOOKUP('Sector Charts'!$H$1,'Sector Charts'!$A$159:$B$175,2,FALSE) &amp; "3"),9,FALSE)</f>
        <v>15</v>
      </c>
      <c r="DJ51" s="12">
        <f ca="1">IF(OR(VLOOKUP($CB51,INDIRECT(VLOOKUP('Sector Charts'!$H$1,'Sector Charts'!$A$159:$B$175,2,FALSE) &amp; "3"),10,FALSE)&gt;DJ$1,VLOOKUP($CB51,INDIRECT(VLOOKUP('Sector Charts'!$H$1,'Sector Charts'!$A$159:$B$175,2,FALSE) &amp; "3"),10,FALSE)&lt;DJ$2),NA(),VLOOKUP($CB51,INDIRECT(VLOOKUP('Sector Charts'!$H$1,'Sector Charts'!$A$159:$B$175,2,FALSE) &amp; "3"),10,FALSE))</f>
        <v>-24.979471750385727</v>
      </c>
      <c r="DM51" s="22">
        <v>39994</v>
      </c>
      <c r="DN51">
        <v>411</v>
      </c>
      <c r="DO51" s="12">
        <v>10.879778837663356</v>
      </c>
      <c r="DP51" s="12">
        <v>-15.78896115223788</v>
      </c>
      <c r="DR51" s="22">
        <v>39994</v>
      </c>
      <c r="DS51" s="13">
        <v>376</v>
      </c>
      <c r="DT51" s="12">
        <v>-22.03183410515377</v>
      </c>
      <c r="DU51" s="12">
        <v>-2.5766003605694143</v>
      </c>
      <c r="DV51" s="12">
        <v>-18.350593592299735</v>
      </c>
      <c r="DW51" s="12">
        <v>-19.110049694143683</v>
      </c>
      <c r="DX51" s="83">
        <f>VLOOKUP(DR51,'EquityMetrics ADJ'!$DU$5:$DX$31,3,0)</f>
        <v>-15.141386493485475</v>
      </c>
      <c r="DY51" s="83"/>
      <c r="DZ51" s="22">
        <v>39994</v>
      </c>
      <c r="EA51" s="85">
        <v>319</v>
      </c>
      <c r="EB51" s="83">
        <v>-17.132241113881751</v>
      </c>
      <c r="EC51" s="83">
        <v>-3.0187476522934631</v>
      </c>
      <c r="ED51" s="83">
        <v>-15.943367055763369</v>
      </c>
      <c r="EE51" s="83">
        <v>-16.768525638106059</v>
      </c>
      <c r="EF51" s="83">
        <f>VLOOKUP($DZ51,'EquityMetrics ADJ'!$EH$4:$EK$31,3,0)</f>
        <v>-15.141386493485475</v>
      </c>
      <c r="EH51" s="22">
        <v>39994</v>
      </c>
      <c r="EI51" s="13">
        <v>68</v>
      </c>
      <c r="EJ51" s="12">
        <v>-32.691759896773512</v>
      </c>
      <c r="EK51" s="12">
        <v>8.9437795020435029</v>
      </c>
      <c r="EL51" s="12">
        <v>-40.572497677500564</v>
      </c>
      <c r="EM51" s="12">
        <v>-41.453806162119065</v>
      </c>
      <c r="EO51" s="11">
        <v>39994</v>
      </c>
      <c r="EP51" s="2">
        <v>335</v>
      </c>
      <c r="EQ51" s="2">
        <v>612053.88923072815</v>
      </c>
      <c r="ER51" s="2">
        <v>149729.25437796116</v>
      </c>
      <c r="ES51" s="2">
        <v>53423.49272108078</v>
      </c>
      <c r="ET51" s="12">
        <v>4.0877375084345386</v>
      </c>
      <c r="EU51" s="12">
        <v>2.802685611734224</v>
      </c>
      <c r="EV51" s="12" t="e">
        <f>VLOOKUP($EO51,'EquityMetrics ADJ'!$X$5:$AD$27,6,0)</f>
        <v>#N/A</v>
      </c>
      <c r="EW51" s="12" t="e">
        <f>VLOOKUP($EO51,'EquityMetrics ADJ'!$X$5:$AD$27,7,0)</f>
        <v>#N/A</v>
      </c>
      <c r="EY51" s="11">
        <v>39994</v>
      </c>
      <c r="EZ51" s="4">
        <v>60</v>
      </c>
      <c r="FA51" s="2">
        <v>81897.170585632324</v>
      </c>
      <c r="FB51" s="2">
        <v>33013.267902374268</v>
      </c>
      <c r="FC51" s="2">
        <v>5206.6963784694672</v>
      </c>
      <c r="FD51" s="12">
        <v>2.4807350434926922</v>
      </c>
      <c r="FE51" s="12">
        <v>6.3405402394672903</v>
      </c>
      <c r="FF51" s="12"/>
      <c r="FG51" s="11">
        <v>39994</v>
      </c>
      <c r="FH51" s="2">
        <v>287</v>
      </c>
      <c r="FI51" s="2">
        <v>559307.53205680847</v>
      </c>
      <c r="FJ51" s="2">
        <v>129457.04431545734</v>
      </c>
      <c r="FK51" s="2">
        <v>48892.06769323349</v>
      </c>
      <c r="FL51" s="12">
        <v>4.3204101794098078</v>
      </c>
      <c r="FM51" s="12">
        <v>2.6478128339287603</v>
      </c>
      <c r="FN51" s="12"/>
      <c r="FO51" s="11">
        <v>39994</v>
      </c>
      <c r="FP51" s="2">
        <v>108</v>
      </c>
      <c r="FQ51" s="2">
        <v>134643.527759552</v>
      </c>
      <c r="FR51" s="2">
        <v>53285.477964878082</v>
      </c>
      <c r="FS51" s="2">
        <v>9738.1214063167572</v>
      </c>
      <c r="FT51" s="12">
        <v>2.5268334432187931</v>
      </c>
      <c r="FU51" s="12">
        <v>5.4718436689764181</v>
      </c>
      <c r="FW51" s="22">
        <v>39994</v>
      </c>
      <c r="FX51">
        <v>358</v>
      </c>
      <c r="FY51" s="2">
        <v>558694.71707725525</v>
      </c>
      <c r="FZ51" s="2">
        <v>1199989.5046615601</v>
      </c>
      <c r="GA51" s="10">
        <v>0.46558300294036914</v>
      </c>
      <c r="GC51" s="22">
        <v>39994</v>
      </c>
      <c r="GD51">
        <v>351</v>
      </c>
      <c r="GE51" s="2">
        <v>1171876.2351608276</v>
      </c>
      <c r="GF51" s="2">
        <v>160823.43621885777</v>
      </c>
      <c r="GG51" s="10">
        <v>7.2867255091233787</v>
      </c>
      <c r="GI51" s="22">
        <v>39994</v>
      </c>
      <c r="GJ51">
        <v>287</v>
      </c>
      <c r="GK51" s="2">
        <v>559307.53205680847</v>
      </c>
      <c r="GL51" s="2">
        <v>129457.04431545734</v>
      </c>
      <c r="GM51" s="2">
        <v>48892.06769323349</v>
      </c>
      <c r="GN51" s="12">
        <v>4.3204101794098078</v>
      </c>
      <c r="GO51" s="12">
        <v>2.6478128339287603</v>
      </c>
      <c r="GP51" s="12" t="e">
        <f>VLOOKUP($GI51,'EquityMetrics ADJ'!$AF$4:$AK$28,6,0)</f>
        <v>#N/A</v>
      </c>
      <c r="GQ51" s="12" t="e">
        <f>VLOOKUP($GI51,'EquityMetrics ADJ'!$AF$4:$AL$28,7,0)</f>
        <v>#N/A</v>
      </c>
      <c r="GS51" s="22">
        <v>43373</v>
      </c>
      <c r="GT51">
        <v>386</v>
      </c>
      <c r="GU51" s="2">
        <v>21573.479455173016</v>
      </c>
      <c r="GW51" s="22">
        <v>43373</v>
      </c>
      <c r="GX51">
        <v>387</v>
      </c>
      <c r="GY51" s="2">
        <v>20959.334452331066</v>
      </c>
      <c r="GZ51" s="2">
        <v>-50600.39283759892</v>
      </c>
      <c r="HA51" s="13">
        <f t="shared" si="108"/>
        <v>71559.727289929986</v>
      </c>
      <c r="HB51" s="13">
        <f t="shared" si="109"/>
        <v>-204971.97358214483</v>
      </c>
      <c r="HC51" s="13">
        <f t="shared" si="110"/>
        <v>265097.90412763134</v>
      </c>
      <c r="HD51" s="212">
        <f t="shared" si="111"/>
        <v>0.77319348961529744</v>
      </c>
      <c r="HF51" s="22">
        <v>39721</v>
      </c>
      <c r="HG51">
        <v>474</v>
      </c>
      <c r="HH51" s="2">
        <v>1032863.1165723801</v>
      </c>
      <c r="HI51" s="2">
        <v>2429764.9306488037</v>
      </c>
      <c r="HJ51" s="213">
        <v>0.42508767146317383</v>
      </c>
      <c r="HL51" s="22">
        <v>39994</v>
      </c>
      <c r="HM51">
        <v>68</v>
      </c>
      <c r="HN51" s="2">
        <v>109618.97526550293</v>
      </c>
      <c r="HO51" s="2">
        <v>250756.6237487793</v>
      </c>
      <c r="HP51" s="10">
        <v>0.43715286011876114</v>
      </c>
      <c r="HR51" s="22">
        <v>39721</v>
      </c>
      <c r="HS51">
        <v>407</v>
      </c>
      <c r="HT51" s="2">
        <v>928049.86997509003</v>
      </c>
      <c r="HU51" s="2">
        <v>2146323.498260498</v>
      </c>
      <c r="HV51" s="10">
        <v>0.43239049040241795</v>
      </c>
    </row>
    <row r="52" spans="1:230">
      <c r="A52" t="s">
        <v>72</v>
      </c>
      <c r="B52">
        <v>5</v>
      </c>
      <c r="C52" s="2">
        <v>247.79109557533047</v>
      </c>
      <c r="D52" s="166">
        <v>415</v>
      </c>
      <c r="E52" s="11">
        <v>40086</v>
      </c>
      <c r="F52" s="2">
        <v>412</v>
      </c>
      <c r="G52" s="2">
        <v>719454.31478619576</v>
      </c>
      <c r="H52" s="2">
        <v>182825.92317548394</v>
      </c>
      <c r="I52" s="2">
        <v>62822.536702349782</v>
      </c>
      <c r="J52" s="12">
        <v>3.93518764893988</v>
      </c>
      <c r="K52" s="12">
        <v>2.9101964481584779</v>
      </c>
      <c r="L52" s="96">
        <v>3.6945471650071422</v>
      </c>
      <c r="M52" s="12">
        <v>3.1731162038498946</v>
      </c>
      <c r="N52" s="59">
        <f>J52-L52</f>
        <v>0.24064048393273785</v>
      </c>
      <c r="O52" s="59">
        <f>M52-K52</f>
        <v>0.26291975569141668</v>
      </c>
      <c r="P52" s="12">
        <f t="shared" ref="P52:Q77" si="116">J52</f>
        <v>3.93518764893988</v>
      </c>
      <c r="Q52" s="12">
        <f t="shared" si="116"/>
        <v>2.9101964481584779</v>
      </c>
      <c r="R52" s="37"/>
      <c r="S52" s="37"/>
      <c r="T52" s="37"/>
      <c r="U52" s="43">
        <v>40086</v>
      </c>
      <c r="V52" s="2">
        <v>672.18144322909313</v>
      </c>
      <c r="W52" s="2">
        <f>V52/P52</f>
        <v>170.81305980673514</v>
      </c>
      <c r="Y52" s="11">
        <f ca="1">VLOOKUP($E52,INDIRECT(VLOOKUP('Sector Charts'!$H$1,'Sector Charts'!$A$159:$B$175,2,FALSE) &amp; "1"),MATCH(Y$5,$Y$5:$AG$5,0),FALSE)</f>
        <v>40086</v>
      </c>
      <c r="Z52" s="2">
        <f ca="1">VLOOKUP($E52,INDIRECT(VLOOKUP('Sector Charts'!$H$1,'Sector Charts'!$A$159:$B$175,2,FALSE) &amp; "1"),MATCH(Z$5,$Y$5:$AG$5,0),FALSE)</f>
        <v>15</v>
      </c>
      <c r="AA52" s="2">
        <f ca="1">VLOOKUP($E52,INDIRECT(VLOOKUP('Sector Charts'!$H$1,'Sector Charts'!$A$159:$B$175,2,FALSE) &amp; "1"),MATCH(AA$5,$Y$5:$AG$5,0),FALSE)</f>
        <v>46312.774383544922</v>
      </c>
      <c r="AB52" s="2">
        <f ca="1">VLOOKUP($E52,INDIRECT(VLOOKUP('Sector Charts'!$H$1,'Sector Charts'!$A$159:$B$175,2,FALSE) &amp; "1"),MATCH(AB$5,$Y$5:$AG$5,0),FALSE)</f>
        <v>7019.2968215942383</v>
      </c>
      <c r="AC52" s="2">
        <f ca="1">VLOOKUP($E52,INDIRECT(VLOOKUP('Sector Charts'!$H$1,'Sector Charts'!$A$159:$B$175,2,FALSE) &amp; "1"),MATCH(AC$5,$Y$5:$AG$5,0),FALSE)</f>
        <v>4470.4474487304688</v>
      </c>
      <c r="AD52" s="12">
        <f ca="1">IF(OR(VLOOKUP($E52,INDIRECT(VLOOKUP('Sector Charts'!$H$1,'Sector Charts'!$A$159:$B$175,2,FALSE) &amp; "1"),MATCH(AD$5,$Y$5:$AI$5,0),FALSE)&gt;AD$1,VLOOKUP($E52,INDIRECT(VLOOKUP('Sector Charts'!$H$1,'Sector Charts'!$A$159:$B$175,2,FALSE) &amp; "1"),MATCH(AD$5,$Y$5:$AI$5,0),FALSE)&lt;AD$2),NA(),VLOOKUP($E52,INDIRECT(VLOOKUP('Sector Charts'!$H$1,'Sector Charts'!$A$159:$B$175,2,FALSE) &amp; "1"),MATCH(AD$5,$Y$5:$AI$5,0),FALSE))</f>
        <v>6.5979222079721458</v>
      </c>
      <c r="AE52" s="12">
        <f ca="1">IF(OR(VLOOKUP($E52,INDIRECT(VLOOKUP('Sector Charts'!$H$1,'Sector Charts'!$A$159:$B$175,2,FALSE) &amp; "1"),MATCH(AE$5,$Y$5:$AI$5,0),FALSE)&gt;AE$1,VLOOKUP($E52,INDIRECT(VLOOKUP('Sector Charts'!$H$1,'Sector Charts'!$A$159:$B$175,2,FALSE) &amp; "1"),MATCH(AE$5,$Y$5:$AI$5,0),FALSE)&lt;AE$2),NA(),VLOOKUP($E52,INDIRECT(VLOOKUP('Sector Charts'!$H$1,'Sector Charts'!$A$159:$B$175,2,FALSE) &amp; "1"),MATCH(AE$5,$Y$5:$AI$5,0),FALSE))</f>
        <v>1.5701553148975276</v>
      </c>
      <c r="AF52" s="2">
        <f ca="1">VLOOKUP($E52,INDIRECT(VLOOKUP('Sector Charts'!$H$1,'Sector Charts'!$A$159:$B$175,2,FALSE) &amp; "1"),MATCH(AF$5,$Y$5:$AG$5,0),FALSE)</f>
        <v>921.16641487747802</v>
      </c>
      <c r="AG52" s="2">
        <f ca="1">IF(VLOOKUP($E52,INDIRECT(VLOOKUP('Sector Charts'!$H$1,'Sector Charts'!$A$159:$B$175,2,FALSE) &amp; "1"),MATCH(AG$5,$Y$5:$AI$5,0),FALSE)="",NA(),VLOOKUP($E52,INDIRECT(VLOOKUP('Sector Charts'!$H$1,'Sector Charts'!$A$159:$B$175,2,FALSE) &amp; "1"),MATCH(AG$5,$Y$5:$AG$5,0),FALSE))</f>
        <v>139.61462197363434</v>
      </c>
      <c r="AH52" s="12" t="e">
        <f ca="1">IF(OR(VLOOKUP($E52,INDIRECT(VLOOKUP('Sector Charts'!$H$1,'Sector Charts'!$A$159:$B$175,2,FALSE) &amp; "1"),MATCH(AH$5,$Y$5:$AI$5,0),FALSE)&gt;AH$1,VLOOKUP($E52,INDIRECT(VLOOKUP('Sector Charts'!$H$1,'Sector Charts'!$A$159:$B$175,2,FALSE) &amp; "1"),MATCH(AH$5,$Y$5:$AI$5,0),FALSE)&lt;AH$2,VLOOKUP($E52,INDIRECT(VLOOKUP('Sector Charts'!$H$1,'Sector Charts'!$A$159:$B$175,2,FALSE) &amp; "1"),MATCH(AH$5,$Y$5:$AI$5,0),FALSE)=""),NA(),VLOOKUP($E52,INDIRECT(VLOOKUP('Sector Charts'!$H$1,'Sector Charts'!$A$159:$B$175,2,FALSE) &amp; "1"),MATCH(AH$5,$Y$5:$AI$5,0),FALSE))</f>
        <v>#N/A</v>
      </c>
      <c r="AI52" s="12" t="e">
        <f ca="1">IF(OR(VLOOKUP($E52,INDIRECT(VLOOKUP('Sector Charts'!$H$1,'Sector Charts'!$A$159:$B$175,2,FALSE) &amp; "1"),MATCH(AI$5,$Y$5:$AI$5,0),FALSE)&gt;AI$1,VLOOKUP($E52,INDIRECT(VLOOKUP('Sector Charts'!$H$1,'Sector Charts'!$A$159:$B$175,2,FALSE) &amp; "1"),MATCH(AI$5,$Y$5:$AI$5,0),FALSE)&lt;AI$2,VLOOKUP($E52,INDIRECT(VLOOKUP('Sector Charts'!$H$1,'Sector Charts'!$A$159:$B$175,2,FALSE) &amp; "1"),MATCH(AI$5,$Y$5:$AI$5,0),FALSE)=""),NA(),VLOOKUP($E52,INDIRECT(VLOOKUP('Sector Charts'!$H$1,'Sector Charts'!$A$159:$B$175,2,FALSE) &amp; "1"),MATCH(AI$5,$Y$5:$AI$5,0),FALSE))</f>
        <v>#N/A</v>
      </c>
      <c r="AK52" s="13">
        <v>452</v>
      </c>
      <c r="AL52" s="12">
        <v>-14.086154664511563</v>
      </c>
      <c r="AM52" s="12">
        <v>-3.336933066971981</v>
      </c>
      <c r="AN52" s="12">
        <v>-15.838696781448292</v>
      </c>
      <c r="AO52" s="12">
        <v>-17.424799526541257</v>
      </c>
      <c r="AR52" s="12">
        <v>27.957528448241554</v>
      </c>
      <c r="AT52" s="12">
        <v>13.182153711182725</v>
      </c>
      <c r="AU52" s="12">
        <v>-0.19203936555396428</v>
      </c>
      <c r="AV52" s="12">
        <v>3.3917845774737776</v>
      </c>
      <c r="AW52" s="12">
        <v>2.4362865471346584</v>
      </c>
      <c r="AY52" s="14">
        <v>40086</v>
      </c>
      <c r="AZ52" s="2">
        <v>359</v>
      </c>
      <c r="BA52" s="2">
        <v>889563.95839691162</v>
      </c>
      <c r="BB52" s="2">
        <v>57811.555809871294</v>
      </c>
      <c r="BC52" s="2">
        <v>134415.03583577275</v>
      </c>
      <c r="BD52" s="12">
        <f t="shared" si="8"/>
        <v>15.110216029660517</v>
      </c>
      <c r="BE52" s="12">
        <f t="shared" si="9"/>
        <v>232.50548087277295</v>
      </c>
      <c r="BF52" s="12">
        <f t="shared" si="10"/>
        <v>6.4988644452338011</v>
      </c>
      <c r="BH52" s="22">
        <v>40086</v>
      </c>
      <c r="BI52">
        <v>357</v>
      </c>
      <c r="BJ52" s="12">
        <v>22.664919091318314</v>
      </c>
      <c r="BL52" s="22">
        <v>40724</v>
      </c>
      <c r="BM52">
        <v>252</v>
      </c>
      <c r="BN52" s="2">
        <v>175179.7692359928</v>
      </c>
      <c r="BO52" s="2">
        <v>110792.05119872093</v>
      </c>
      <c r="BP52" s="2">
        <v>63100.61805996648</v>
      </c>
      <c r="BQ52" s="2">
        <v>496156.81802368164</v>
      </c>
      <c r="BR52" s="12">
        <f t="shared" si="62"/>
        <v>63.244775171194469</v>
      </c>
      <c r="BS52" s="12">
        <f t="shared" si="63"/>
        <v>22.330047108902736</v>
      </c>
      <c r="BT52" s="12">
        <f t="shared" si="64"/>
        <v>12.717877849852439</v>
      </c>
      <c r="BV52" s="22">
        <v>40086</v>
      </c>
      <c r="BW52">
        <v>415</v>
      </c>
      <c r="BX52" s="2">
        <v>896726.41886234283</v>
      </c>
      <c r="BY52" s="2">
        <v>63113.902699664235</v>
      </c>
      <c r="BZ52" s="12">
        <f t="shared" si="4"/>
        <v>7.0382561918645674</v>
      </c>
      <c r="CB52" s="22">
        <v>40086</v>
      </c>
      <c r="CC52">
        <v>423</v>
      </c>
      <c r="CD52" s="2">
        <v>-134597.27457979694</v>
      </c>
      <c r="CE52" s="2">
        <v>1543885.5423812866</v>
      </c>
      <c r="CF52" s="2">
        <v>195352.85397544503</v>
      </c>
      <c r="CG52" s="12">
        <f t="shared" si="112"/>
        <v>8.7180863402732758</v>
      </c>
      <c r="CH52" s="12">
        <f t="shared" si="113"/>
        <v>68.899569082679079</v>
      </c>
      <c r="CJ52" s="22">
        <v>40086</v>
      </c>
      <c r="CK52">
        <v>422</v>
      </c>
      <c r="CL52" s="12">
        <v>-28.855631323648211</v>
      </c>
      <c r="CN52" s="11">
        <v>40086</v>
      </c>
      <c r="CO52">
        <v>356</v>
      </c>
      <c r="CP52" s="2">
        <v>-90586.405228648335</v>
      </c>
      <c r="CQ52" s="2">
        <v>1428283.6403045654</v>
      </c>
      <c r="CR52" s="2">
        <v>161439.26367202401</v>
      </c>
      <c r="CS52" s="12">
        <f t="shared" si="114"/>
        <v>6.3423260389184177</v>
      </c>
      <c r="CT52" s="12">
        <f t="shared" si="115"/>
        <v>56.111755695740428</v>
      </c>
      <c r="CV52" s="22">
        <v>40086</v>
      </c>
      <c r="CW52">
        <v>355</v>
      </c>
      <c r="CX52">
        <v>-25.34373018740186</v>
      </c>
      <c r="CZ52" s="11">
        <f ca="1">VLOOKUP($CB52,INDIRECT(VLOOKUP('Sector Charts'!$H$1,'Sector Charts'!$A$159:$B$175,2,FALSE) &amp; "3"),MATCH(CZ$5,$CZ$5:$DF$5,0),FALSE)</f>
        <v>40086</v>
      </c>
      <c r="DA52" s="2">
        <f ca="1">VLOOKUP($CB52,INDIRECT(VLOOKUP('Sector Charts'!$H$1,'Sector Charts'!$A$159:$B$175,2,FALSE) &amp; "3"),MATCH(DA$5,$CZ$5:$DF$5,0),FALSE)</f>
        <v>14</v>
      </c>
      <c r="DB52" s="2">
        <f ca="1">VLOOKUP($CB52,INDIRECT(VLOOKUP('Sector Charts'!$H$1,'Sector Charts'!$A$159:$B$175,2,FALSE) &amp; "3"),MATCH(DB$5,$CZ$5:$DF$5,0),FALSE)</f>
        <v>-2863.8663929700851</v>
      </c>
      <c r="DC52" s="2">
        <f ca="1">VLOOKUP($CB52,INDIRECT(VLOOKUP('Sector Charts'!$H$1,'Sector Charts'!$A$159:$B$175,2,FALSE) &amp; "3"),MATCH(DC$5,$CZ$5:$DF$5,0),FALSE)</f>
        <v>68906.939697265625</v>
      </c>
      <c r="DD52" s="2">
        <f ca="1">VLOOKUP($CB52,INDIRECT(VLOOKUP('Sector Charts'!$H$1,'Sector Charts'!$A$159:$B$175,2,FALSE) &amp; "3"),MATCH(DD$5,$CZ$5:$DF$5,0),FALSE)</f>
        <v>7042.1798248291016</v>
      </c>
      <c r="DE52" s="12">
        <f ca="1">IF(OR(VLOOKUP($CB52,INDIRECT(VLOOKUP('Sector Charts'!$H$1,'Sector Charts'!$A$159:$B$175,2,FALSE) &amp; "3"),MATCH(DE$5,$CZ$5:$DF$5,0),FALSE)&gt;DE$1,VLOOKUP($CB52,INDIRECT(VLOOKUP('Sector Charts'!$H$1,'Sector Charts'!$A$159:$B$175,2,FALSE) &amp; "3"),MATCH(DE$5,$CZ$5:$DF$5,0),FALSE)&lt;DE$2),NA(),VLOOKUP($CB52,INDIRECT(VLOOKUP('Sector Charts'!$H$1,'Sector Charts'!$A$159:$B$175,2,FALSE) &amp; "3"),MATCH(DE$5,$CZ$5:$DF$5,0),FALSE))</f>
        <v>4.1561363856124487</v>
      </c>
      <c r="DF52" s="12">
        <f ca="1">IF(OR(VLOOKUP($CB52,INDIRECT(VLOOKUP('Sector Charts'!$H$1,'Sector Charts'!$A$159:$B$175,2,FALSE) &amp; "3"),MATCH(DF$5,$CZ$5:$DF$5,0),FALSE)&gt;DF$1,VLOOKUP($CB52,INDIRECT(VLOOKUP('Sector Charts'!$H$1,'Sector Charts'!$A$159:$B$175,2,FALSE) &amp; "3"),MATCH(DF$5,$CZ$5:$DF$5,0),FALSE)&lt;DF$2),NA(),VLOOKUP($CB52,INDIRECT(VLOOKUP('Sector Charts'!$H$1,'Sector Charts'!$A$159:$B$175,2,FALSE) &amp; "3"),MATCH(DF$5,$CZ$5:$DF$5,0),FALSE))</f>
        <v>40.667328358653279</v>
      </c>
      <c r="DH52" s="11">
        <f ca="1">VLOOKUP($CB52,INDIRECT(VLOOKUP('Sector Charts'!$H$1,'Sector Charts'!$A$159:$B$175,2,FALSE) &amp; "3"),MATCH(DH$5,$CZ$5:$DF$5,0),FALSE)</f>
        <v>40086</v>
      </c>
      <c r="DI52" s="2">
        <f ca="1">VLOOKUP($CB52,INDIRECT(VLOOKUP('Sector Charts'!$H$1,'Sector Charts'!$A$159:$B$175,2,FALSE) &amp; "3"),9,FALSE)</f>
        <v>14</v>
      </c>
      <c r="DJ52" s="12">
        <f ca="1">IF(OR(VLOOKUP($CB52,INDIRECT(VLOOKUP('Sector Charts'!$H$1,'Sector Charts'!$A$159:$B$175,2,FALSE) &amp; "3"),10,FALSE)&gt;DJ$1,VLOOKUP($CB52,INDIRECT(VLOOKUP('Sector Charts'!$H$1,'Sector Charts'!$A$159:$B$175,2,FALSE) &amp; "3"),10,FALSE)&lt;DJ$2),NA(),VLOOKUP($CB52,INDIRECT(VLOOKUP('Sector Charts'!$H$1,'Sector Charts'!$A$159:$B$175,2,FALSE) &amp; "3"),10,FALSE))</f>
        <v>-32.249457451543272</v>
      </c>
      <c r="DM52" s="22">
        <v>40086</v>
      </c>
      <c r="DN52">
        <v>421</v>
      </c>
      <c r="DO52" s="12">
        <v>24.107716425354695</v>
      </c>
      <c r="DP52" s="12">
        <v>-27.01676364129424</v>
      </c>
      <c r="DR52" s="22">
        <v>40086</v>
      </c>
      <c r="DS52" s="13">
        <v>382</v>
      </c>
      <c r="DT52" s="12">
        <v>-10.100192418827037</v>
      </c>
      <c r="DU52" s="12">
        <v>-3.7649882785584232</v>
      </c>
      <c r="DV52" s="12">
        <v>-13.275098249678107</v>
      </c>
      <c r="DW52" s="12">
        <v>-14.804794043120918</v>
      </c>
      <c r="DX52" s="83">
        <f>VLOOKUP(DR52,'EquityMetrics ADJ'!$DU$5:$DX$31,3,0)</f>
        <v>11.0309097898873</v>
      </c>
      <c r="DY52" s="83"/>
      <c r="DZ52" s="22">
        <v>40086</v>
      </c>
      <c r="EA52" s="85">
        <v>322</v>
      </c>
      <c r="EB52" s="83">
        <v>-8.432810409949564</v>
      </c>
      <c r="EC52" s="83">
        <v>-3.7442946247755349</v>
      </c>
      <c r="ED52" s="83">
        <v>-11.019974004158485</v>
      </c>
      <c r="EE52" s="83">
        <v>-12.116059539103119</v>
      </c>
      <c r="EF52" s="83">
        <f>VLOOKUP($DZ52,'EquityMetrics ADJ'!$EH$4:$EK$31,3,0)</f>
        <v>13.056373809314859</v>
      </c>
      <c r="EH52" s="22">
        <v>40086</v>
      </c>
      <c r="EI52" s="13">
        <v>70</v>
      </c>
      <c r="EJ52" s="12">
        <v>-29.994199741326135</v>
      </c>
      <c r="EK52" s="12">
        <v>-9.9481928432432198E-2</v>
      </c>
      <c r="EL52" s="12">
        <v>-37.096045864185356</v>
      </c>
      <c r="EM52" s="12">
        <v>-38.04417763569343</v>
      </c>
      <c r="EO52" s="11">
        <v>40086</v>
      </c>
      <c r="EP52" s="2">
        <v>348</v>
      </c>
      <c r="EQ52" s="2">
        <v>635120.8434689045</v>
      </c>
      <c r="ER52" s="2">
        <v>152668.92991796136</v>
      </c>
      <c r="ES52" s="2">
        <v>57116.260075569153</v>
      </c>
      <c r="ET52" s="12">
        <v>4.1601185245104881</v>
      </c>
      <c r="EU52" s="12">
        <v>2.6729503947907087</v>
      </c>
      <c r="EV52" s="12" t="e">
        <f>VLOOKUP($EO52,'EquityMetrics ADJ'!$X$5:$AD$27,6,0)</f>
        <v>#N/A</v>
      </c>
      <c r="EW52" s="12" t="e">
        <f>VLOOKUP($EO52,'EquityMetrics ADJ'!$X$5:$AD$27,7,0)</f>
        <v>#N/A</v>
      </c>
      <c r="EY52" s="11">
        <v>40086</v>
      </c>
      <c r="EZ52" s="4">
        <v>64</v>
      </c>
      <c r="FA52" s="2">
        <v>84333.47131729126</v>
      </c>
      <c r="FB52" s="2">
        <v>30156.993257522583</v>
      </c>
      <c r="FC52" s="2">
        <v>5706.2766267806292</v>
      </c>
      <c r="FD52" s="12">
        <v>2.7964814196539471</v>
      </c>
      <c r="FE52" s="12">
        <v>5.2848810581649941</v>
      </c>
      <c r="FF52" s="12"/>
      <c r="FG52" s="11">
        <v>40086</v>
      </c>
      <c r="FH52" s="2">
        <v>298</v>
      </c>
      <c r="FI52" s="2">
        <v>585026.54908561707</v>
      </c>
      <c r="FJ52" s="2">
        <v>133903.03700748086</v>
      </c>
      <c r="FK52" s="2">
        <v>52191.547474384308</v>
      </c>
      <c r="FL52" s="12">
        <v>4.3690312196050707</v>
      </c>
      <c r="FM52" s="12">
        <v>2.5656077178627568</v>
      </c>
      <c r="FN52" s="12"/>
      <c r="FO52" s="11">
        <v>40086</v>
      </c>
      <c r="FP52" s="2">
        <v>114</v>
      </c>
      <c r="FQ52" s="2">
        <v>134427.76570057869</v>
      </c>
      <c r="FR52" s="2">
        <v>48922.886168003082</v>
      </c>
      <c r="FS52" s="2">
        <v>10630.989227965474</v>
      </c>
      <c r="FT52" s="12">
        <v>2.7477480629198481</v>
      </c>
      <c r="FU52" s="12">
        <v>4.6019128717869835</v>
      </c>
      <c r="FW52" s="22">
        <v>40086</v>
      </c>
      <c r="FX52">
        <v>371</v>
      </c>
      <c r="FY52" s="2">
        <v>572881.35733985901</v>
      </c>
      <c r="FZ52" s="2">
        <v>1414943.1775588989</v>
      </c>
      <c r="GA52" s="10">
        <v>0.4048794088877905</v>
      </c>
      <c r="GC52" s="22">
        <v>40086</v>
      </c>
      <c r="GD52">
        <v>362</v>
      </c>
      <c r="GE52" s="2">
        <v>1384361.1149368286</v>
      </c>
      <c r="GF52" s="2">
        <v>157758.04690852761</v>
      </c>
      <c r="GG52" s="10">
        <v>8.7752171256247777</v>
      </c>
      <c r="GI52" s="22">
        <v>40086</v>
      </c>
      <c r="GJ52">
        <v>298</v>
      </c>
      <c r="GK52" s="2">
        <v>585026.54908561707</v>
      </c>
      <c r="GL52" s="2">
        <v>133903.03700748086</v>
      </c>
      <c r="GM52" s="2">
        <v>52191.547474384308</v>
      </c>
      <c r="GN52" s="12">
        <v>4.3690312196050707</v>
      </c>
      <c r="GO52" s="12">
        <v>2.5656077178627568</v>
      </c>
      <c r="GP52" s="12" t="e">
        <f>VLOOKUP($GI52,'EquityMetrics ADJ'!$AF$4:$AK$28,6,0)</f>
        <v>#N/A</v>
      </c>
      <c r="GQ52" s="12" t="e">
        <f>VLOOKUP($GI52,'EquityMetrics ADJ'!$AF$4:$AL$28,7,0)</f>
        <v>#N/A</v>
      </c>
      <c r="GS52" s="22">
        <v>43465</v>
      </c>
      <c r="GT52">
        <v>381</v>
      </c>
      <c r="GU52" s="2">
        <v>16051.182476934046</v>
      </c>
      <c r="GW52" s="22">
        <v>43465</v>
      </c>
      <c r="GX52">
        <v>376</v>
      </c>
      <c r="GY52" s="2">
        <v>15623.591476019472</v>
      </c>
      <c r="GZ52" s="2">
        <v>-51825.54435948655</v>
      </c>
      <c r="HA52" s="13">
        <f t="shared" ref="HA52:HA54" si="117">GY52-GZ52</f>
        <v>67449.135835506022</v>
      </c>
      <c r="HB52" s="13">
        <f t="shared" ref="HB52" si="118">SUM(GZ49:GZ52)</f>
        <v>-209483.94123697653</v>
      </c>
      <c r="HC52" s="13">
        <f t="shared" ref="HC52" si="119">SUM(HA49:HA52)</f>
        <v>264172.33063651621</v>
      </c>
      <c r="HD52" s="212">
        <f t="shared" ref="HD52" si="120">-HB52/HC52</f>
        <v>0.79298214439124093</v>
      </c>
      <c r="HF52" s="22">
        <v>39813</v>
      </c>
      <c r="HG52">
        <v>445</v>
      </c>
      <c r="HH52" s="2">
        <v>937903.08466720581</v>
      </c>
      <c r="HI52" s="2">
        <v>2127487.6705169678</v>
      </c>
      <c r="HJ52" s="213">
        <v>0.44085006821181744</v>
      </c>
      <c r="HL52" s="22">
        <v>40086</v>
      </c>
      <c r="HM52">
        <v>71</v>
      </c>
      <c r="HN52" s="2">
        <v>108977.01092529297</v>
      </c>
      <c r="HO52" s="2">
        <v>255705.73318481445</v>
      </c>
      <c r="HP52" s="10">
        <v>0.42618133574083183</v>
      </c>
      <c r="HR52" s="22">
        <v>39813</v>
      </c>
      <c r="HS52">
        <v>383</v>
      </c>
      <c r="HT52" s="2">
        <v>841246.24326705933</v>
      </c>
      <c r="HU52" s="2">
        <v>1881500.3692779541</v>
      </c>
      <c r="HV52" s="10">
        <v>0.44711457781424541</v>
      </c>
    </row>
    <row r="53" spans="1:230">
      <c r="A53" t="s">
        <v>23</v>
      </c>
      <c r="B53">
        <v>10</v>
      </c>
      <c r="C53" s="2">
        <v>257.10083010957675</v>
      </c>
      <c r="D53" s="166">
        <v>422</v>
      </c>
      <c r="E53" s="11">
        <v>40178</v>
      </c>
      <c r="F53" s="4">
        <v>419</v>
      </c>
      <c r="G53" s="2">
        <v>677137.98717786372</v>
      </c>
      <c r="H53" s="2">
        <v>187825.56332576275</v>
      </c>
      <c r="I53" s="2">
        <v>59507.890195704997</v>
      </c>
      <c r="J53" s="12">
        <v>3.6051428526980773</v>
      </c>
      <c r="K53" s="12">
        <v>3.1563136032559114</v>
      </c>
      <c r="L53" s="96">
        <v>3.3235049631613665</v>
      </c>
      <c r="M53" s="12">
        <v>3.3930651279422546</v>
      </c>
      <c r="N53" s="59">
        <f t="shared" ref="N53:N65" si="121">J53-L53</f>
        <v>0.28163788953671087</v>
      </c>
      <c r="O53" s="59">
        <f t="shared" ref="O53:O65" si="122">M53-K53</f>
        <v>0.2367515246863432</v>
      </c>
      <c r="P53" s="12">
        <f t="shared" si="116"/>
        <v>3.6051428526980773</v>
      </c>
      <c r="Q53" s="12">
        <f t="shared" si="116"/>
        <v>3.1563136032559114</v>
      </c>
      <c r="R53" s="157"/>
      <c r="S53" s="157"/>
      <c r="T53" s="37"/>
      <c r="U53" s="43">
        <v>40178</v>
      </c>
      <c r="V53" s="2">
        <v>555.16082323490446</v>
      </c>
      <c r="W53" s="2">
        <f t="shared" ref="W53:W91" si="123">V53/P53</f>
        <v>153.99135233141286</v>
      </c>
      <c r="Y53" s="11">
        <f ca="1">VLOOKUP($E53,INDIRECT(VLOOKUP('Sector Charts'!$H$1,'Sector Charts'!$A$159:$B$175,2,FALSE) &amp; "1"),MATCH(Y$5,$Y$5:$AG$5,0),FALSE)</f>
        <v>40178</v>
      </c>
      <c r="Z53" s="2">
        <f ca="1">VLOOKUP($E53,INDIRECT(VLOOKUP('Sector Charts'!$H$1,'Sector Charts'!$A$159:$B$175,2,FALSE) &amp; "1"),MATCH(Z$5,$Y$5:$AG$5,0),FALSE)</f>
        <v>18</v>
      </c>
      <c r="AA53" s="2">
        <f ca="1">VLOOKUP($E53,INDIRECT(VLOOKUP('Sector Charts'!$H$1,'Sector Charts'!$A$159:$B$175,2,FALSE) &amp; "1"),MATCH(AA$5,$Y$5:$AG$5,0),FALSE)</f>
        <v>43503.547668457031</v>
      </c>
      <c r="AB53" s="2">
        <f ca="1">VLOOKUP($E53,INDIRECT(VLOOKUP('Sector Charts'!$H$1,'Sector Charts'!$A$159:$B$175,2,FALSE) &amp; "1"),MATCH(AB$5,$Y$5:$AG$5,0),FALSE)</f>
        <v>10573.522636413574</v>
      </c>
      <c r="AC53" s="2">
        <f ca="1">VLOOKUP($E53,INDIRECT(VLOOKUP('Sector Charts'!$H$1,'Sector Charts'!$A$159:$B$175,2,FALSE) &amp; "1"),MATCH(AC$5,$Y$5:$AG$5,0),FALSE)</f>
        <v>4566.5730228424072</v>
      </c>
      <c r="AD53" s="12">
        <f ca="1">IF(OR(VLOOKUP($E53,INDIRECT(VLOOKUP('Sector Charts'!$H$1,'Sector Charts'!$A$159:$B$175,2,FALSE) &amp; "1"),MATCH(AD$5,$Y$5:$AI$5,0),FALSE)&gt;AD$1,VLOOKUP($E53,INDIRECT(VLOOKUP('Sector Charts'!$H$1,'Sector Charts'!$A$159:$B$175,2,FALSE) &amp; "1"),MATCH(AD$5,$Y$5:$AI$5,0),FALSE)&lt;AD$2),NA(),VLOOKUP($E53,INDIRECT(VLOOKUP('Sector Charts'!$H$1,'Sector Charts'!$A$159:$B$175,2,FALSE) &amp; "1"),MATCH(AD$5,$Y$5:$AI$5,0),FALSE))</f>
        <v>4.1143854479147333</v>
      </c>
      <c r="AE53" s="12">
        <f ca="1">IF(OR(VLOOKUP($E53,INDIRECT(VLOOKUP('Sector Charts'!$H$1,'Sector Charts'!$A$159:$B$175,2,FALSE) &amp; "1"),MATCH(AE$5,$Y$5:$AI$5,0),FALSE)&gt;AE$1,VLOOKUP($E53,INDIRECT(VLOOKUP('Sector Charts'!$H$1,'Sector Charts'!$A$159:$B$175,2,FALSE) &amp; "1"),MATCH(AE$5,$Y$5:$AI$5,0),FALSE)&lt;AE$2),NA(),VLOOKUP($E53,INDIRECT(VLOOKUP('Sector Charts'!$H$1,'Sector Charts'!$A$159:$B$175,2,FALSE) &amp; "1"),MATCH(AE$5,$Y$5:$AI$5,0),FALSE))</f>
        <v>2.3154174002088364</v>
      </c>
      <c r="AF53" s="2">
        <f ca="1">VLOOKUP($E53,INDIRECT(VLOOKUP('Sector Charts'!$H$1,'Sector Charts'!$A$159:$B$175,2,FALSE) &amp; "1"),MATCH(AF$5,$Y$5:$AG$5,0),FALSE)</f>
        <v>761.61478754596078</v>
      </c>
      <c r="AG53" s="2">
        <f ca="1">IF(VLOOKUP($E53,INDIRECT(VLOOKUP('Sector Charts'!$H$1,'Sector Charts'!$A$159:$B$175,2,FALSE) &amp; "1"),MATCH(AG$5,$Y$5:$AI$5,0),FALSE)="",NA(),VLOOKUP($E53,INDIRECT(VLOOKUP('Sector Charts'!$H$1,'Sector Charts'!$A$159:$B$175,2,FALSE) &amp; "1"),MATCH(AG$5,$Y$5:$AG$5,0),FALSE))</f>
        <v>185.11021808420136</v>
      </c>
      <c r="AH53" s="12" t="e">
        <f ca="1">IF(OR(VLOOKUP($E53,INDIRECT(VLOOKUP('Sector Charts'!$H$1,'Sector Charts'!$A$159:$B$175,2,FALSE) &amp; "1"),MATCH(AH$5,$Y$5:$AI$5,0),FALSE)&gt;AH$1,VLOOKUP($E53,INDIRECT(VLOOKUP('Sector Charts'!$H$1,'Sector Charts'!$A$159:$B$175,2,FALSE) &amp; "1"),MATCH(AH$5,$Y$5:$AI$5,0),FALSE)&lt;AH$2,VLOOKUP($E53,INDIRECT(VLOOKUP('Sector Charts'!$H$1,'Sector Charts'!$A$159:$B$175,2,FALSE) &amp; "1"),MATCH(AH$5,$Y$5:$AI$5,0),FALSE)=""),NA(),VLOOKUP($E53,INDIRECT(VLOOKUP('Sector Charts'!$H$1,'Sector Charts'!$A$159:$B$175,2,FALSE) &amp; "1"),MATCH(AH$5,$Y$5:$AI$5,0),FALSE))</f>
        <v>#N/A</v>
      </c>
      <c r="AI53" s="12" t="e">
        <f ca="1">IF(OR(VLOOKUP($E53,INDIRECT(VLOOKUP('Sector Charts'!$H$1,'Sector Charts'!$A$159:$B$175,2,FALSE) &amp; "1"),MATCH(AI$5,$Y$5:$AI$5,0),FALSE)&gt;AI$1,VLOOKUP($E53,INDIRECT(VLOOKUP('Sector Charts'!$H$1,'Sector Charts'!$A$159:$B$175,2,FALSE) &amp; "1"),MATCH(AI$5,$Y$5:$AI$5,0),FALSE)&lt;AI$2,VLOOKUP($E53,INDIRECT(VLOOKUP('Sector Charts'!$H$1,'Sector Charts'!$A$159:$B$175,2,FALSE) &amp; "1"),MATCH(AI$5,$Y$5:$AI$5,0),FALSE)=""),NA(),VLOOKUP($E53,INDIRECT(VLOOKUP('Sector Charts'!$H$1,'Sector Charts'!$A$159:$B$175,2,FALSE) &amp; "1"),MATCH(AI$5,$Y$5:$AI$5,0),FALSE))</f>
        <v>#N/A</v>
      </c>
      <c r="AK53" s="13">
        <v>456</v>
      </c>
      <c r="AL53" s="12">
        <v>36.777973999600164</v>
      </c>
      <c r="AM53" s="12">
        <v>-1.521086761919721</v>
      </c>
      <c r="AN53" s="12">
        <v>-0.20281087222212557</v>
      </c>
      <c r="AO53" s="12">
        <v>-3.4825407724361157</v>
      </c>
      <c r="AR53" s="12">
        <v>27.481792781615479</v>
      </c>
      <c r="AT53" s="12">
        <v>7.1811116135476922</v>
      </c>
      <c r="AU53" s="12">
        <v>-2.5088620816204887E-2</v>
      </c>
      <c r="AV53" s="12">
        <v>6.6186744362716876</v>
      </c>
      <c r="AW53" s="12">
        <v>6.9682038046521066</v>
      </c>
      <c r="AY53" s="14">
        <v>40178</v>
      </c>
      <c r="AZ53" s="2">
        <v>366</v>
      </c>
      <c r="BA53" s="2">
        <v>863778.28644561768</v>
      </c>
      <c r="BB53" s="2">
        <v>59773.208704099525</v>
      </c>
      <c r="BC53" s="2">
        <v>142180.63738560677</v>
      </c>
      <c r="BD53" s="12">
        <f t="shared" si="8"/>
        <v>16.460316219648139</v>
      </c>
      <c r="BE53" s="12">
        <f t="shared" si="9"/>
        <v>237.86683109059084</v>
      </c>
      <c r="BF53" s="12">
        <f t="shared" si="10"/>
        <v>6.9199712058127512</v>
      </c>
      <c r="BH53" s="22">
        <v>40178</v>
      </c>
      <c r="BI53">
        <v>364</v>
      </c>
      <c r="BJ53" s="12">
        <v>35.442250897849647</v>
      </c>
      <c r="BL53" s="22">
        <v>40816</v>
      </c>
      <c r="BM53">
        <v>242</v>
      </c>
      <c r="BN53" s="2">
        <v>157229.29326202162</v>
      </c>
      <c r="BO53" s="2">
        <v>101320.49665718712</v>
      </c>
      <c r="BP53" s="2">
        <v>61052.076066499576</v>
      </c>
      <c r="BQ53" s="2">
        <v>487924.65037536621</v>
      </c>
      <c r="BR53" s="12">
        <f t="shared" si="62"/>
        <v>64.441233917102934</v>
      </c>
      <c r="BS53" s="12">
        <f t="shared" si="63"/>
        <v>20.765603168284297</v>
      </c>
      <c r="BT53" s="12">
        <f t="shared" si="64"/>
        <v>12.512603333226041</v>
      </c>
      <c r="BV53" s="22">
        <v>40178</v>
      </c>
      <c r="BW53">
        <v>424</v>
      </c>
      <c r="BX53" s="2">
        <v>872258.1178894043</v>
      </c>
      <c r="BY53" s="2">
        <v>60547.431418038905</v>
      </c>
      <c r="BZ53" s="12">
        <f t="shared" si="4"/>
        <v>6.9414580588306833</v>
      </c>
      <c r="CB53" s="22">
        <v>40178</v>
      </c>
      <c r="CC53">
        <v>429</v>
      </c>
      <c r="CD53" s="2">
        <v>-123062.8866322916</v>
      </c>
      <c r="CE53" s="2">
        <v>1544508.0574874878</v>
      </c>
      <c r="CF53" s="2">
        <v>201218.75830769539</v>
      </c>
      <c r="CG53" s="12">
        <f t="shared" si="112"/>
        <v>7.9677723943041681</v>
      </c>
      <c r="CH53" s="12">
        <f t="shared" si="113"/>
        <v>61.15875461477053</v>
      </c>
      <c r="CJ53" s="22">
        <v>40178</v>
      </c>
      <c r="CK53">
        <v>428</v>
      </c>
      <c r="CL53" s="12">
        <v>-34.124791972004566</v>
      </c>
      <c r="CN53" s="11">
        <v>40178</v>
      </c>
      <c r="CO53">
        <v>361</v>
      </c>
      <c r="CP53" s="2">
        <v>-84741.942021785304</v>
      </c>
      <c r="CQ53" s="2">
        <v>1423237.6896057129</v>
      </c>
      <c r="CR53" s="2">
        <v>167676.46193146706</v>
      </c>
      <c r="CS53" s="12">
        <f t="shared" si="114"/>
        <v>5.9541665205101344</v>
      </c>
      <c r="CT53" s="12">
        <f t="shared" si="115"/>
        <v>50.538961190880293</v>
      </c>
      <c r="CV53" s="22">
        <v>40178</v>
      </c>
      <c r="CW53">
        <v>360</v>
      </c>
      <c r="CX53">
        <v>-28.224225592413109</v>
      </c>
      <c r="CZ53" s="11">
        <f ca="1">VLOOKUP($CB53,INDIRECT(VLOOKUP('Sector Charts'!$H$1,'Sector Charts'!$A$159:$B$175,2,FALSE) &amp; "3"),MATCH(CZ$5,$CZ$5:$DF$5,0),FALSE)</f>
        <v>40178</v>
      </c>
      <c r="DA53" s="2">
        <f ca="1">VLOOKUP($CB53,INDIRECT(VLOOKUP('Sector Charts'!$H$1,'Sector Charts'!$A$159:$B$175,2,FALSE) &amp; "3"),MATCH(DA$5,$CZ$5:$DF$5,0),FALSE)</f>
        <v>14</v>
      </c>
      <c r="DB53" s="2">
        <f ca="1">VLOOKUP($CB53,INDIRECT(VLOOKUP('Sector Charts'!$H$1,'Sector Charts'!$A$159:$B$175,2,FALSE) &amp; "3"),MATCH(DB$5,$CZ$5:$DF$5,0),FALSE)</f>
        <v>-2388.9510023593903</v>
      </c>
      <c r="DC53" s="2">
        <f ca="1">VLOOKUP($CB53,INDIRECT(VLOOKUP('Sector Charts'!$H$1,'Sector Charts'!$A$159:$B$175,2,FALSE) &amp; "3"),MATCH(DC$5,$CZ$5:$DF$5,0),FALSE)</f>
        <v>64084.831085205078</v>
      </c>
      <c r="DD53" s="2">
        <f ca="1">VLOOKUP($CB53,INDIRECT(VLOOKUP('Sector Charts'!$H$1,'Sector Charts'!$A$159:$B$175,2,FALSE) &amp; "3"),MATCH(DD$5,$CZ$5:$DF$5,0),FALSE)</f>
        <v>8759.5846557617188</v>
      </c>
      <c r="DE53" s="12">
        <f ca="1">IF(OR(VLOOKUP($CB53,INDIRECT(VLOOKUP('Sector Charts'!$H$1,'Sector Charts'!$A$159:$B$175,2,FALSE) &amp; "3"),MATCH(DE$5,$CZ$5:$DF$5,0),FALSE)&gt;DE$1,VLOOKUP($CB53,INDIRECT(VLOOKUP('Sector Charts'!$H$1,'Sector Charts'!$A$159:$B$175,2,FALSE) &amp; "3"),MATCH(DE$5,$CZ$5:$DF$5,0),FALSE)&lt;DE$2),NA(),VLOOKUP($CB53,INDIRECT(VLOOKUP('Sector Charts'!$H$1,'Sector Charts'!$A$159:$B$175,2,FALSE) &amp; "3"),MATCH(DE$5,$CZ$5:$DF$5,0),FALSE))</f>
        <v>3.727794802459758</v>
      </c>
      <c r="DF53" s="12">
        <f ca="1">IF(OR(VLOOKUP($CB53,INDIRECT(VLOOKUP('Sector Charts'!$H$1,'Sector Charts'!$A$159:$B$175,2,FALSE) &amp; "3"),MATCH(DF$5,$CZ$5:$DF$5,0),FALSE)&gt;DF$1,VLOOKUP($CB53,INDIRECT(VLOOKUP('Sector Charts'!$H$1,'Sector Charts'!$A$159:$B$175,2,FALSE) &amp; "3"),MATCH(DF$5,$CZ$5:$DF$5,0),FALSE)&lt;DF$2),NA(),VLOOKUP($CB53,INDIRECT(VLOOKUP('Sector Charts'!$H$1,'Sector Charts'!$A$159:$B$175,2,FALSE) &amp; "3"),MATCH(DF$5,$CZ$5:$DF$5,0),FALSE))</f>
        <v>27.272423251118759</v>
      </c>
      <c r="DH53" s="11">
        <f ca="1">VLOOKUP($CB53,INDIRECT(VLOOKUP('Sector Charts'!$H$1,'Sector Charts'!$A$159:$B$175,2,FALSE) &amp; "3"),MATCH(DH$5,$CZ$5:$DF$5,0),FALSE)</f>
        <v>40178</v>
      </c>
      <c r="DI53" s="2">
        <f ca="1">VLOOKUP($CB53,INDIRECT(VLOOKUP('Sector Charts'!$H$1,'Sector Charts'!$A$159:$B$175,2,FALSE) &amp; "3"),9,FALSE)</f>
        <v>14</v>
      </c>
      <c r="DJ53" s="12">
        <f ca="1">IF(OR(VLOOKUP($CB53,INDIRECT(VLOOKUP('Sector Charts'!$H$1,'Sector Charts'!$A$159:$B$175,2,FALSE) &amp; "3"),10,FALSE)&gt;DJ$1,VLOOKUP($CB53,INDIRECT(VLOOKUP('Sector Charts'!$H$1,'Sector Charts'!$A$159:$B$175,2,FALSE) &amp; "3"),10,FALSE)&lt;DJ$2),NA(),VLOOKUP($CB53,INDIRECT(VLOOKUP('Sector Charts'!$H$1,'Sector Charts'!$A$159:$B$175,2,FALSE) &amp; "3"),10,FALSE))</f>
        <v>-39.837750461364571</v>
      </c>
      <c r="DM53" s="22">
        <v>40178</v>
      </c>
      <c r="DN53">
        <v>429</v>
      </c>
      <c r="DO53" s="12">
        <v>34.053955419937566</v>
      </c>
      <c r="DP53" s="12">
        <v>-34.139536635746779</v>
      </c>
      <c r="DR53" s="22">
        <v>40178</v>
      </c>
      <c r="DS53" s="13">
        <v>386</v>
      </c>
      <c r="DT53" s="12">
        <v>48.472670001525842</v>
      </c>
      <c r="DU53" s="12">
        <v>-1.7691061275725728</v>
      </c>
      <c r="DV53" s="12">
        <v>-0.49178939059848492</v>
      </c>
      <c r="DW53" s="12">
        <v>-4.0643239685931087</v>
      </c>
      <c r="DX53" s="83">
        <f>VLOOKUP(DR53,'EquityMetrics ADJ'!$DU$5:$DX$31,3,0)</f>
        <v>39.520107012644502</v>
      </c>
      <c r="DY53" s="83"/>
      <c r="DZ53" s="22">
        <v>40178</v>
      </c>
      <c r="EA53" s="85">
        <v>325</v>
      </c>
      <c r="EB53" s="83">
        <v>37.142141495614652</v>
      </c>
      <c r="EC53" s="83">
        <v>-1.2441573029607356</v>
      </c>
      <c r="ED53" s="83">
        <v>-9.6013710548159548E-2</v>
      </c>
      <c r="EE53" s="83">
        <v>-2.396672211515205</v>
      </c>
      <c r="EF53" s="83">
        <f>VLOOKUP($DZ53,'EquityMetrics ADJ'!$EH$4:$EK$31,3,0)</f>
        <v>41.051665868652606</v>
      </c>
      <c r="EH53" s="22">
        <v>40178</v>
      </c>
      <c r="EI53" s="13">
        <v>70</v>
      </c>
      <c r="EJ53" s="12">
        <v>-5.9726218148066774</v>
      </c>
      <c r="EK53" s="12">
        <v>0.19002976003643646</v>
      </c>
      <c r="EL53" s="12">
        <v>3.1062208127581759</v>
      </c>
      <c r="EM53" s="12">
        <v>2.9842981447251393</v>
      </c>
      <c r="EO53" s="11">
        <v>40178</v>
      </c>
      <c r="EP53" s="2">
        <v>354</v>
      </c>
      <c r="EQ53" s="2">
        <v>588988.84428693354</v>
      </c>
      <c r="ER53" s="2">
        <v>157617.4338568449</v>
      </c>
      <c r="ES53" s="2">
        <v>53659.495392560959</v>
      </c>
      <c r="ET53" s="12">
        <v>3.736825488618722</v>
      </c>
      <c r="EU53" s="12">
        <v>2.9373633259826755</v>
      </c>
      <c r="EV53" s="12" t="e">
        <f>VLOOKUP($EO53,'EquityMetrics ADJ'!$X$5:$AD$27,6,0)</f>
        <v>#N/A</v>
      </c>
      <c r="EW53" s="12" t="e">
        <f>VLOOKUP($EO53,'EquityMetrics ADJ'!$X$5:$AD$27,7,0)</f>
        <v>#N/A</v>
      </c>
      <c r="EY53" s="11">
        <v>40178</v>
      </c>
      <c r="EZ53" s="4">
        <v>65</v>
      </c>
      <c r="FA53" s="2">
        <v>88149.142890930176</v>
      </c>
      <c r="FB53" s="2">
        <v>30208.129468917847</v>
      </c>
      <c r="FC53" s="2">
        <v>5848.3948031440377</v>
      </c>
      <c r="FD53" s="12">
        <v>2.9180602851172819</v>
      </c>
      <c r="FE53" s="12">
        <v>5.1652001080156662</v>
      </c>
      <c r="FF53" s="12"/>
      <c r="FG53" s="11">
        <v>40178</v>
      </c>
      <c r="FH53" s="2">
        <v>301</v>
      </c>
      <c r="FI53" s="2">
        <v>535508.9867515713</v>
      </c>
      <c r="FJ53" s="2">
        <v>132841.49697852135</v>
      </c>
      <c r="FK53" s="2">
        <v>48223.985822916031</v>
      </c>
      <c r="FL53" s="12">
        <v>4.0311875350076471</v>
      </c>
      <c r="FM53" s="12">
        <v>2.7546768420663206</v>
      </c>
      <c r="FN53" s="12"/>
      <c r="FO53" s="11">
        <v>40178</v>
      </c>
      <c r="FP53" s="2">
        <v>118</v>
      </c>
      <c r="FQ53" s="2">
        <v>141629.00042629242</v>
      </c>
      <c r="FR53" s="2">
        <v>54984.066347241402</v>
      </c>
      <c r="FS53" s="2">
        <v>11283.904372788966</v>
      </c>
      <c r="FT53" s="12">
        <v>2.5758189569294756</v>
      </c>
      <c r="FU53" s="12">
        <v>4.8727873376732065</v>
      </c>
      <c r="FW53" s="22">
        <v>40178</v>
      </c>
      <c r="FX53">
        <v>388</v>
      </c>
      <c r="FY53" s="2">
        <v>563799.71093179286</v>
      </c>
      <c r="FZ53" s="2">
        <v>1453076.0202713013</v>
      </c>
      <c r="GA53" s="10">
        <v>0.38800427717919866</v>
      </c>
      <c r="GC53" s="22">
        <v>40178</v>
      </c>
      <c r="GD53">
        <v>380</v>
      </c>
      <c r="GE53" s="2">
        <v>1440720.8479995728</v>
      </c>
      <c r="GF53" s="2">
        <v>173253.68560481071</v>
      </c>
      <c r="GG53" s="10">
        <v>8.3156721484461649</v>
      </c>
      <c r="GI53" s="22">
        <v>40178</v>
      </c>
      <c r="GJ53">
        <v>301</v>
      </c>
      <c r="GK53" s="2">
        <v>535508.9867515713</v>
      </c>
      <c r="GL53" s="2">
        <v>132841.49697852135</v>
      </c>
      <c r="GM53" s="2">
        <v>48223.985822916031</v>
      </c>
      <c r="GN53" s="12">
        <v>4.0311875350076471</v>
      </c>
      <c r="GO53" s="12">
        <v>2.7546768420663206</v>
      </c>
      <c r="GP53" s="12" t="e">
        <f>VLOOKUP($GI53,'EquityMetrics ADJ'!$AF$4:$AK$28,6,0)</f>
        <v>#N/A</v>
      </c>
      <c r="GQ53" s="12" t="e">
        <f>VLOOKUP($GI53,'EquityMetrics ADJ'!$AF$4:$AL$28,7,0)</f>
        <v>#N/A</v>
      </c>
      <c r="GS53" s="22">
        <v>43555</v>
      </c>
      <c r="GT53">
        <v>371</v>
      </c>
      <c r="GU53" s="2">
        <v>-5998.1224418394268</v>
      </c>
      <c r="GW53" s="22">
        <v>43555</v>
      </c>
      <c r="GX53">
        <v>366</v>
      </c>
      <c r="GY53" s="2">
        <v>-6408.4654374830425</v>
      </c>
      <c r="GZ53" s="2">
        <v>-45622.585603271611</v>
      </c>
      <c r="HA53" s="13">
        <f t="shared" si="117"/>
        <v>39214.120165788569</v>
      </c>
      <c r="HB53" s="13">
        <f t="shared" ref="HB53:HB54" si="124">SUM(GZ50:GZ53)</f>
        <v>-202112.46496799681</v>
      </c>
      <c r="HC53" s="13">
        <f t="shared" ref="HC53:HC54" si="125">SUM(HA50:HA53)</f>
        <v>241931.18775203172</v>
      </c>
      <c r="HD53" s="212">
        <f t="shared" ref="HD53:HD54" si="126">-HB53/HC53</f>
        <v>0.83541302320704824</v>
      </c>
      <c r="HF53" s="22">
        <v>39903</v>
      </c>
      <c r="HG53">
        <v>436</v>
      </c>
      <c r="HH53" s="2">
        <v>925181.014503479</v>
      </c>
      <c r="HI53" s="2">
        <v>2040125.7841339111</v>
      </c>
      <c r="HJ53" s="213">
        <v>0.45349214332695842</v>
      </c>
      <c r="HL53" s="22">
        <v>40178</v>
      </c>
      <c r="HM53">
        <v>72</v>
      </c>
      <c r="HN53" s="2">
        <v>111842.13090515137</v>
      </c>
      <c r="HO53" s="2">
        <v>273062.78536987305</v>
      </c>
      <c r="HP53" s="10">
        <v>0.40958393782461899</v>
      </c>
      <c r="HR53" s="22">
        <v>39903</v>
      </c>
      <c r="HS53">
        <v>373</v>
      </c>
      <c r="HT53" s="2">
        <v>825357.86403656006</v>
      </c>
      <c r="HU53" s="2">
        <v>1811125.6076202393</v>
      </c>
      <c r="HV53" s="10">
        <v>0.45571541839168944</v>
      </c>
    </row>
    <row r="54" spans="1:230">
      <c r="A54" t="s">
        <v>76</v>
      </c>
      <c r="B54">
        <v>24</v>
      </c>
      <c r="C54" s="2">
        <v>266.94062492734372</v>
      </c>
      <c r="D54" s="166">
        <v>440</v>
      </c>
      <c r="E54" s="11">
        <v>40268</v>
      </c>
      <c r="F54" s="4">
        <v>437</v>
      </c>
      <c r="G54" s="2">
        <v>708514.41176319122</v>
      </c>
      <c r="H54" s="2">
        <v>206251.3456081748</v>
      </c>
      <c r="I54" s="2">
        <v>63861.650989055634</v>
      </c>
      <c r="J54" s="12">
        <v>3.4351989785763082</v>
      </c>
      <c r="K54" s="12">
        <v>3.2296588392855892</v>
      </c>
      <c r="L54" s="96">
        <v>3.1909706817892651</v>
      </c>
      <c r="M54" s="12">
        <v>3.4792204768774604</v>
      </c>
      <c r="N54" s="59">
        <f t="shared" si="121"/>
        <v>0.24422829678704305</v>
      </c>
      <c r="O54" s="59">
        <f t="shared" si="122"/>
        <v>0.24956163759187122</v>
      </c>
      <c r="P54" s="12">
        <f t="shared" si="116"/>
        <v>3.4351989785763082</v>
      </c>
      <c r="Q54" s="12">
        <f t="shared" si="116"/>
        <v>3.2296588392855892</v>
      </c>
      <c r="R54" s="157"/>
      <c r="S54" s="157"/>
      <c r="T54" s="37"/>
      <c r="U54" s="43">
        <v>40268</v>
      </c>
      <c r="V54" s="2">
        <v>534.79787765586855</v>
      </c>
      <c r="W54" s="2">
        <f t="shared" si="123"/>
        <v>155.6817759294722</v>
      </c>
      <c r="Y54" s="11">
        <f ca="1">VLOOKUP($E54,INDIRECT(VLOOKUP('Sector Charts'!$H$1,'Sector Charts'!$A$159:$B$175,2,FALSE) &amp; "1"),MATCH(Y$5,$Y$5:$AG$5,0),FALSE)</f>
        <v>40268</v>
      </c>
      <c r="Z54" s="2">
        <f ca="1">VLOOKUP($E54,INDIRECT(VLOOKUP('Sector Charts'!$H$1,'Sector Charts'!$A$159:$B$175,2,FALSE) &amp; "1"),MATCH(Z$5,$Y$5:$AG$5,0),FALSE)</f>
        <v>18</v>
      </c>
      <c r="AA54" s="2">
        <f ca="1">VLOOKUP($E54,INDIRECT(VLOOKUP('Sector Charts'!$H$1,'Sector Charts'!$A$159:$B$175,2,FALSE) &amp; "1"),MATCH(AA$5,$Y$5:$AG$5,0),FALSE)</f>
        <v>42452.71021270752</v>
      </c>
      <c r="AB54" s="2">
        <f ca="1">VLOOKUP($E54,INDIRECT(VLOOKUP('Sector Charts'!$H$1,'Sector Charts'!$A$159:$B$175,2,FALSE) &amp; "1"),MATCH(AB$5,$Y$5:$AG$5,0),FALSE)</f>
        <v>12254.377853393555</v>
      </c>
      <c r="AC54" s="2">
        <f ca="1">VLOOKUP($E54,INDIRECT(VLOOKUP('Sector Charts'!$H$1,'Sector Charts'!$A$159:$B$175,2,FALSE) &amp; "1"),MATCH(AC$5,$Y$5:$AG$5,0),FALSE)</f>
        <v>4484.0659809112549</v>
      </c>
      <c r="AD54" s="12">
        <f ca="1">IF(OR(VLOOKUP($E54,INDIRECT(VLOOKUP('Sector Charts'!$H$1,'Sector Charts'!$A$159:$B$175,2,FALSE) &amp; "1"),MATCH(AD$5,$Y$5:$AI$5,0),FALSE)&gt;AD$1,VLOOKUP($E54,INDIRECT(VLOOKUP('Sector Charts'!$H$1,'Sector Charts'!$A$159:$B$175,2,FALSE) &amp; "1"),MATCH(AD$5,$Y$5:$AI$5,0),FALSE)&lt;AD$2),NA(),VLOOKUP($E54,INDIRECT(VLOOKUP('Sector Charts'!$H$1,'Sector Charts'!$A$159:$B$175,2,FALSE) &amp; "1"),MATCH(AD$5,$Y$5:$AI$5,0),FALSE))</f>
        <v>3.4642893111828816</v>
      </c>
      <c r="AE54" s="12">
        <f ca="1">IF(OR(VLOOKUP($E54,INDIRECT(VLOOKUP('Sector Charts'!$H$1,'Sector Charts'!$A$159:$B$175,2,FALSE) &amp; "1"),MATCH(AE$5,$Y$5:$AI$5,0),FALSE)&gt;AE$1,VLOOKUP($E54,INDIRECT(VLOOKUP('Sector Charts'!$H$1,'Sector Charts'!$A$159:$B$175,2,FALSE) &amp; "1"),MATCH(AE$5,$Y$5:$AI$5,0),FALSE)&lt;AE$2),NA(),VLOOKUP($E54,INDIRECT(VLOOKUP('Sector Charts'!$H$1,'Sector Charts'!$A$159:$B$175,2,FALSE) &amp; "1"),MATCH(AE$5,$Y$5:$AI$5,0),FALSE))</f>
        <v>2.7328718858198453</v>
      </c>
      <c r="AF54" s="2">
        <f ca="1">VLOOKUP($E54,INDIRECT(VLOOKUP('Sector Charts'!$H$1,'Sector Charts'!$A$159:$B$175,2,FALSE) &amp; "1"),MATCH(AF$5,$Y$5:$AG$5,0),FALSE)</f>
        <v>776.40345095097246</v>
      </c>
      <c r="AG54" s="2">
        <f ca="1">IF(VLOOKUP($E54,INDIRECT(VLOOKUP('Sector Charts'!$H$1,'Sector Charts'!$A$159:$B$175,2,FALSE) &amp; "1"),MATCH(AG$5,$Y$5:$AI$5,0),FALSE)="",NA(),VLOOKUP($E54,INDIRECT(VLOOKUP('Sector Charts'!$H$1,'Sector Charts'!$A$159:$B$175,2,FALSE) &amp; "1"),MATCH(AG$5,$Y$5:$AG$5,0),FALSE))</f>
        <v>224.11622737301622</v>
      </c>
      <c r="AH54" s="12" t="e">
        <f ca="1">IF(OR(VLOOKUP($E54,INDIRECT(VLOOKUP('Sector Charts'!$H$1,'Sector Charts'!$A$159:$B$175,2,FALSE) &amp; "1"),MATCH(AH$5,$Y$5:$AI$5,0),FALSE)&gt;AH$1,VLOOKUP($E54,INDIRECT(VLOOKUP('Sector Charts'!$H$1,'Sector Charts'!$A$159:$B$175,2,FALSE) &amp; "1"),MATCH(AH$5,$Y$5:$AI$5,0),FALSE)&lt;AH$2,VLOOKUP($E54,INDIRECT(VLOOKUP('Sector Charts'!$H$1,'Sector Charts'!$A$159:$B$175,2,FALSE) &amp; "1"),MATCH(AH$5,$Y$5:$AI$5,0),FALSE)=""),NA(),VLOOKUP($E54,INDIRECT(VLOOKUP('Sector Charts'!$H$1,'Sector Charts'!$A$159:$B$175,2,FALSE) &amp; "1"),MATCH(AH$5,$Y$5:$AI$5,0),FALSE))</f>
        <v>#N/A</v>
      </c>
      <c r="AI54" s="12" t="e">
        <f ca="1">IF(OR(VLOOKUP($E54,INDIRECT(VLOOKUP('Sector Charts'!$H$1,'Sector Charts'!$A$159:$B$175,2,FALSE) &amp; "1"),MATCH(AI$5,$Y$5:$AI$5,0),FALSE)&gt;AI$1,VLOOKUP($E54,INDIRECT(VLOOKUP('Sector Charts'!$H$1,'Sector Charts'!$A$159:$B$175,2,FALSE) &amp; "1"),MATCH(AI$5,$Y$5:$AI$5,0),FALSE)&lt;AI$2,VLOOKUP($E54,INDIRECT(VLOOKUP('Sector Charts'!$H$1,'Sector Charts'!$A$159:$B$175,2,FALSE) &amp; "1"),MATCH(AI$5,$Y$5:$AI$5,0),FALSE)=""),NA(),VLOOKUP($E54,INDIRECT(VLOOKUP('Sector Charts'!$H$1,'Sector Charts'!$A$159:$B$175,2,FALSE) &amp; "1"),MATCH(AI$5,$Y$5:$AI$5,0),FALSE))</f>
        <v>#N/A</v>
      </c>
      <c r="AK54" s="13">
        <v>461</v>
      </c>
      <c r="AL54" s="12">
        <v>36.81280040923285</v>
      </c>
      <c r="AM54" s="12">
        <v>-2.2611143688338387</v>
      </c>
      <c r="AN54" s="12">
        <v>9.6589205721766103</v>
      </c>
      <c r="AO54" s="12">
        <v>7.4025349429049481</v>
      </c>
      <c r="AR54" s="12">
        <v>28.19769684472304</v>
      </c>
      <c r="AT54" s="12">
        <v>-1.4376289869075951</v>
      </c>
      <c r="AU54" s="12">
        <v>4.7957829467626389E-2</v>
      </c>
      <c r="AV54" s="12">
        <v>-4.9946163285022998</v>
      </c>
      <c r="AW54" s="12">
        <v>-6.1057322701503765</v>
      </c>
      <c r="AY54" s="14">
        <v>40268</v>
      </c>
      <c r="AZ54" s="2">
        <v>371</v>
      </c>
      <c r="BA54" s="2">
        <v>861970.64387512207</v>
      </c>
      <c r="BB54" s="2">
        <v>68562.813494650647</v>
      </c>
      <c r="BC54" s="2">
        <v>143667.03203883767</v>
      </c>
      <c r="BD54" s="12">
        <f t="shared" si="8"/>
        <v>16.667276671159051</v>
      </c>
      <c r="BE54" s="12">
        <f t="shared" si="9"/>
        <v>209.54074769706867</v>
      </c>
      <c r="BF54" s="12">
        <f t="shared" si="10"/>
        <v>7.9541935658523046</v>
      </c>
      <c r="BH54" s="22">
        <v>40268</v>
      </c>
      <c r="BI54">
        <v>369</v>
      </c>
      <c r="BJ54" s="12">
        <v>27.363760066928556</v>
      </c>
      <c r="BL54" s="22">
        <v>40908</v>
      </c>
      <c r="BM54">
        <v>209</v>
      </c>
      <c r="BN54" s="2">
        <v>148025.82206535339</v>
      </c>
      <c r="BO54" s="2">
        <v>92196.910693183541</v>
      </c>
      <c r="BP54" s="2">
        <v>54121.424130357802</v>
      </c>
      <c r="BQ54" s="2">
        <v>433284.5436706543</v>
      </c>
      <c r="BR54" s="12">
        <f t="shared" si="62"/>
        <v>62.284342965836473</v>
      </c>
      <c r="BS54" s="12">
        <f t="shared" si="63"/>
        <v>21.278605950749935</v>
      </c>
      <c r="BT54" s="12">
        <f t="shared" si="64"/>
        <v>12.490965791638359</v>
      </c>
      <c r="BV54" s="22">
        <v>40268</v>
      </c>
      <c r="BW54">
        <v>443</v>
      </c>
      <c r="BX54" s="2">
        <v>902399.42930603027</v>
      </c>
      <c r="BY54" s="2">
        <v>64874.161072731018</v>
      </c>
      <c r="BZ54" s="12">
        <f t="shared" si="4"/>
        <v>7.1890738143109214</v>
      </c>
      <c r="CB54" s="22">
        <v>40268</v>
      </c>
      <c r="CC54">
        <v>450</v>
      </c>
      <c r="CD54" s="2">
        <v>-123542.71240502596</v>
      </c>
      <c r="CE54" s="2">
        <v>1629174.2197685242</v>
      </c>
      <c r="CF54" s="2">
        <v>219587.07508510351</v>
      </c>
      <c r="CG54" s="12">
        <f t="shared" si="112"/>
        <v>7.5831492363400592</v>
      </c>
      <c r="CH54" s="12">
        <f t="shared" si="113"/>
        <v>56.261377112995184</v>
      </c>
      <c r="CJ54" s="22">
        <v>40268</v>
      </c>
      <c r="CK54">
        <v>448</v>
      </c>
      <c r="CL54" s="12">
        <v>-28.667096790876634</v>
      </c>
      <c r="CN54" s="11">
        <v>40268</v>
      </c>
      <c r="CO54">
        <v>379</v>
      </c>
      <c r="CP54" s="2">
        <v>-86718.462343901396</v>
      </c>
      <c r="CQ54" s="2">
        <v>1500816.3154754639</v>
      </c>
      <c r="CR54" s="2">
        <v>185962.92588466406</v>
      </c>
      <c r="CS54" s="12">
        <f t="shared" si="114"/>
        <v>5.7780863287342852</v>
      </c>
      <c r="CT54" s="12">
        <f t="shared" si="115"/>
        <v>46.63212408138007</v>
      </c>
      <c r="CV54" s="22">
        <v>40268</v>
      </c>
      <c r="CW54">
        <v>377</v>
      </c>
      <c r="CX54">
        <v>-18.130599096221278</v>
      </c>
      <c r="CZ54" s="11">
        <f ca="1">VLOOKUP($CB54,INDIRECT(VLOOKUP('Sector Charts'!$H$1,'Sector Charts'!$A$159:$B$175,2,FALSE) &amp; "3"),MATCH(CZ$5,$CZ$5:$DF$5,0),FALSE)</f>
        <v>40268</v>
      </c>
      <c r="DA54" s="2">
        <f ca="1">VLOOKUP($CB54,INDIRECT(VLOOKUP('Sector Charts'!$H$1,'Sector Charts'!$A$159:$B$175,2,FALSE) &amp; "3"),MATCH(DA$5,$CZ$5:$DF$5,0),FALSE)</f>
        <v>16</v>
      </c>
      <c r="DB54" s="2">
        <f ca="1">VLOOKUP($CB54,INDIRECT(VLOOKUP('Sector Charts'!$H$1,'Sector Charts'!$A$159:$B$175,2,FALSE) &amp; "3"),MATCH(DB$5,$CZ$5:$DF$5,0),FALSE)</f>
        <v>-2709.8929960727692</v>
      </c>
      <c r="DC54" s="2">
        <f ca="1">VLOOKUP($CB54,INDIRECT(VLOOKUP('Sector Charts'!$H$1,'Sector Charts'!$A$159:$B$175,2,FALSE) &amp; "3"),MATCH(DC$5,$CZ$5:$DF$5,0),FALSE)</f>
        <v>71376.217315673828</v>
      </c>
      <c r="DD54" s="2">
        <f ca="1">VLOOKUP($CB54,INDIRECT(VLOOKUP('Sector Charts'!$H$1,'Sector Charts'!$A$159:$B$175,2,FALSE) &amp; "3"),MATCH(DD$5,$CZ$5:$DF$5,0),FALSE)</f>
        <v>11759.107856750488</v>
      </c>
      <c r="DE54" s="12">
        <f ca="1">IF(OR(VLOOKUP($CB54,INDIRECT(VLOOKUP('Sector Charts'!$H$1,'Sector Charts'!$A$159:$B$175,2,FALSE) &amp; "3"),MATCH(DE$5,$CZ$5:$DF$5,0),FALSE)&gt;DE$1,VLOOKUP($CB54,INDIRECT(VLOOKUP('Sector Charts'!$H$1,'Sector Charts'!$A$159:$B$175,2,FALSE) &amp; "3"),MATCH(DE$5,$CZ$5:$DF$5,0),FALSE)&lt;DE$2),NA(),VLOOKUP($CB54,INDIRECT(VLOOKUP('Sector Charts'!$H$1,'Sector Charts'!$A$159:$B$175,2,FALSE) &amp; "3"),MATCH(DE$5,$CZ$5:$DF$5,0),FALSE))</f>
        <v>3.7966329654145059</v>
      </c>
      <c r="DF54" s="12">
        <f ca="1">IF(OR(VLOOKUP($CB54,INDIRECT(VLOOKUP('Sector Charts'!$H$1,'Sector Charts'!$A$159:$B$175,2,FALSE) &amp; "3"),MATCH(DF$5,$CZ$5:$DF$5,0),FALSE)&gt;DF$1,VLOOKUP($CB54,INDIRECT(VLOOKUP('Sector Charts'!$H$1,'Sector Charts'!$A$159:$B$175,2,FALSE) &amp; "3"),MATCH(DF$5,$CZ$5:$DF$5,0),FALSE)&lt;DF$2),NA(),VLOOKUP($CB54,INDIRECT(VLOOKUP('Sector Charts'!$H$1,'Sector Charts'!$A$159:$B$175,2,FALSE) &amp; "3"),MATCH(DF$5,$CZ$5:$DF$5,0),FALSE))</f>
        <v>23.04505604578765</v>
      </c>
      <c r="DH54" s="11">
        <f ca="1">VLOOKUP($CB54,INDIRECT(VLOOKUP('Sector Charts'!$H$1,'Sector Charts'!$A$159:$B$175,2,FALSE) &amp; "3"),MATCH(DH$5,$CZ$5:$DF$5,0),FALSE)</f>
        <v>40268</v>
      </c>
      <c r="DI54" s="2">
        <f ca="1">VLOOKUP($CB54,INDIRECT(VLOOKUP('Sector Charts'!$H$1,'Sector Charts'!$A$159:$B$175,2,FALSE) &amp; "3"),9,FALSE)</f>
        <v>16</v>
      </c>
      <c r="DJ54" s="12">
        <f ca="1">IF(OR(VLOOKUP($CB54,INDIRECT(VLOOKUP('Sector Charts'!$H$1,'Sector Charts'!$A$159:$B$175,2,FALSE) &amp; "3"),10,FALSE)&gt;DJ$1,VLOOKUP($CB54,INDIRECT(VLOOKUP('Sector Charts'!$H$1,'Sector Charts'!$A$159:$B$175,2,FALSE) &amp; "3"),10,FALSE)&lt;DJ$2),NA(),VLOOKUP($CB54,INDIRECT(VLOOKUP('Sector Charts'!$H$1,'Sector Charts'!$A$159:$B$175,2,FALSE) &amp; "3"),10,FALSE))</f>
        <v>-24.128507804388256</v>
      </c>
      <c r="DM54" s="22">
        <v>40268</v>
      </c>
      <c r="DN54">
        <v>448</v>
      </c>
      <c r="DO54" s="12">
        <v>26.665405329048355</v>
      </c>
      <c r="DP54" s="12">
        <v>-28.678417321523487</v>
      </c>
      <c r="DR54" s="22">
        <v>40268</v>
      </c>
      <c r="DS54" s="13">
        <v>387</v>
      </c>
      <c r="DT54" s="12">
        <v>46.363637492206465</v>
      </c>
      <c r="DU54" s="12">
        <v>-2.4900302654775053</v>
      </c>
      <c r="DV54" s="12">
        <v>8.3932935566117131</v>
      </c>
      <c r="DW54" s="12">
        <v>5.263399918743672</v>
      </c>
      <c r="DX54" s="83">
        <f>VLOOKUP(DR54,'EquityMetrics ADJ'!$DU$5:$DX$31,3,0)</f>
        <v>49.914459704317252</v>
      </c>
      <c r="DY54" s="83"/>
      <c r="DZ54" s="22">
        <v>40268</v>
      </c>
      <c r="EA54" s="85">
        <v>329</v>
      </c>
      <c r="EB54" s="83">
        <v>39.690270458594348</v>
      </c>
      <c r="EC54" s="83">
        <v>-2.2307806703217303</v>
      </c>
      <c r="ED54" s="83">
        <v>6.9448854184620323</v>
      </c>
      <c r="EE54" s="83">
        <v>4.254635491693648</v>
      </c>
      <c r="EF54" s="83">
        <f>VLOOKUP($DZ54,'EquityMetrics ADJ'!$EH$4:$EK$31,3,0)</f>
        <v>56.493493375851322</v>
      </c>
      <c r="EH54" s="22">
        <v>40268</v>
      </c>
      <c r="EI54" s="13">
        <v>74</v>
      </c>
      <c r="EJ54" s="12">
        <v>3.6133995595538648</v>
      </c>
      <c r="EK54" s="12">
        <v>-0.76758835295489547</v>
      </c>
      <c r="EL54" s="12">
        <v>23.859090901891889</v>
      </c>
      <c r="EM54" s="12">
        <v>31.967671277160292</v>
      </c>
      <c r="EO54" s="11">
        <v>40268</v>
      </c>
      <c r="EP54" s="2">
        <v>369</v>
      </c>
      <c r="EQ54" s="2">
        <v>616286.96206760406</v>
      </c>
      <c r="ER54" s="2">
        <v>175841.76729530096</v>
      </c>
      <c r="ES54" s="2">
        <v>57853.04247713089</v>
      </c>
      <c r="ET54" s="12">
        <v>3.5047814381473925</v>
      </c>
      <c r="EU54" s="12">
        <v>3.039455830949783</v>
      </c>
      <c r="EV54" s="12">
        <f>VLOOKUP($EO54,'EquityMetrics ADJ'!$X$5:$AD$27,6,0)</f>
        <v>2.6028215903301493</v>
      </c>
      <c r="EW54" s="12">
        <f>VLOOKUP($EO54,'EquityMetrics ADJ'!$X$5:$AD$27,7,0)</f>
        <v>4.1725846997391622</v>
      </c>
      <c r="EY54" s="11">
        <v>40268</v>
      </c>
      <c r="EZ54" s="4">
        <v>68</v>
      </c>
      <c r="FA54" s="2">
        <v>92227.449695587158</v>
      </c>
      <c r="FB54" s="2">
        <v>30409.57831287384</v>
      </c>
      <c r="FC54" s="2">
        <v>6008.6085119247437</v>
      </c>
      <c r="FD54" s="12">
        <v>3.0328421113469646</v>
      </c>
      <c r="FE54" s="12">
        <v>5.0610017697978975</v>
      </c>
      <c r="FF54" s="12"/>
      <c r="FG54" s="11">
        <v>40268</v>
      </c>
      <c r="FH54" s="2">
        <v>314</v>
      </c>
      <c r="FI54" s="2">
        <v>559565.76309108734</v>
      </c>
      <c r="FJ54" s="2">
        <v>147351.30363124609</v>
      </c>
      <c r="FK54" s="2">
        <v>51819.9298620224</v>
      </c>
      <c r="FL54" s="12">
        <v>3.7974944863156983</v>
      </c>
      <c r="FM54" s="12">
        <v>2.843525725017169</v>
      </c>
      <c r="FN54" s="12"/>
      <c r="FO54" s="11">
        <v>40268</v>
      </c>
      <c r="FP54" s="2">
        <v>123</v>
      </c>
      <c r="FQ54" s="2">
        <v>148948.64867210388</v>
      </c>
      <c r="FR54" s="2">
        <v>58900.041976928711</v>
      </c>
      <c r="FS54" s="2">
        <v>12041.721127033234</v>
      </c>
      <c r="FT54" s="12">
        <v>2.5288377337735586</v>
      </c>
      <c r="FU54" s="12">
        <v>4.8913308451148421</v>
      </c>
      <c r="FW54" s="22">
        <v>40268</v>
      </c>
      <c r="FX54">
        <v>396</v>
      </c>
      <c r="FY54" s="2">
        <v>571837.27672672272</v>
      </c>
      <c r="FZ54" s="2">
        <v>1680748.3881988525</v>
      </c>
      <c r="GA54" s="10">
        <v>0.34022777040382773</v>
      </c>
      <c r="GC54" s="22">
        <v>40268</v>
      </c>
      <c r="GD54">
        <v>387</v>
      </c>
      <c r="GE54" s="2">
        <v>1667129.3236541748</v>
      </c>
      <c r="GF54" s="2">
        <v>190319.02744430304</v>
      </c>
      <c r="GG54" s="10">
        <v>8.7596565936743289</v>
      </c>
      <c r="GI54" s="22">
        <v>40268</v>
      </c>
      <c r="GJ54">
        <v>314</v>
      </c>
      <c r="GK54" s="2">
        <v>559565.76309108734</v>
      </c>
      <c r="GL54" s="2">
        <v>147351.30363124609</v>
      </c>
      <c r="GM54" s="2">
        <v>51819.9298620224</v>
      </c>
      <c r="GN54" s="12">
        <v>3.7974944863156983</v>
      </c>
      <c r="GO54" s="12">
        <v>2.843525725017169</v>
      </c>
      <c r="GP54" s="12">
        <f>VLOOKUP($GI54,'EquityMetrics ADJ'!$AF$4:$AK$28,6,0)</f>
        <v>2.6028215903301493</v>
      </c>
      <c r="GQ54" s="12">
        <f>VLOOKUP($GI54,'EquityMetrics ADJ'!$AF$4:$AL$28,7,0)</f>
        <v>4.1725846997391622</v>
      </c>
      <c r="GS54" s="22">
        <v>43646</v>
      </c>
      <c r="GT54">
        <v>374</v>
      </c>
      <c r="GU54" s="2">
        <v>11277.668682903051</v>
      </c>
      <c r="GW54" s="22">
        <v>43646</v>
      </c>
      <c r="GX54">
        <v>377</v>
      </c>
      <c r="GY54" s="2">
        <v>11493.40868934989</v>
      </c>
      <c r="GZ54" s="2">
        <v>-49020.988521510269</v>
      </c>
      <c r="HA54" s="13">
        <f t="shared" si="117"/>
        <v>60514.397210860159</v>
      </c>
      <c r="HB54" s="13">
        <f t="shared" si="124"/>
        <v>-197069.51132186735</v>
      </c>
      <c r="HC54" s="13">
        <f t="shared" si="125"/>
        <v>238737.38050208474</v>
      </c>
      <c r="HD54" s="212">
        <f t="shared" si="126"/>
        <v>0.82546566820584877</v>
      </c>
      <c r="HF54" s="22">
        <v>39994</v>
      </c>
      <c r="HG54">
        <v>463</v>
      </c>
      <c r="HH54" s="2">
        <v>988123.06997299194</v>
      </c>
      <c r="HI54" s="2">
        <v>2199449.9822845459</v>
      </c>
      <c r="HJ54" s="213">
        <v>0.44925916839747304</v>
      </c>
      <c r="HL54" s="22">
        <v>40268</v>
      </c>
      <c r="HM54">
        <v>75</v>
      </c>
      <c r="HN54" s="2">
        <v>116434.79644775391</v>
      </c>
      <c r="HO54" s="2">
        <v>284088.59439086914</v>
      </c>
      <c r="HP54" s="10">
        <v>0.40985382288017763</v>
      </c>
      <c r="HR54" s="22">
        <v>39994</v>
      </c>
      <c r="HS54">
        <v>395</v>
      </c>
      <c r="HT54" s="2">
        <v>878504.09470748901</v>
      </c>
      <c r="HU54" s="2">
        <v>1948693.3585357666</v>
      </c>
      <c r="HV54" s="10">
        <v>0.45081700045798395</v>
      </c>
    </row>
    <row r="55" spans="1:230">
      <c r="A55" t="s">
        <v>71</v>
      </c>
      <c r="B55">
        <v>15</v>
      </c>
      <c r="C55" s="2">
        <v>272.66954875319914</v>
      </c>
      <c r="D55" s="166">
        <v>452</v>
      </c>
      <c r="E55" s="11">
        <v>40359</v>
      </c>
      <c r="F55" s="4">
        <v>451</v>
      </c>
      <c r="G55" s="2">
        <v>742676.11785507202</v>
      </c>
      <c r="H55" s="2">
        <v>227102.95827245712</v>
      </c>
      <c r="I55" s="2">
        <v>68007.804188013077</v>
      </c>
      <c r="J55" s="12">
        <v>3.2702177175696581</v>
      </c>
      <c r="K55" s="12">
        <v>3.3393661357542528</v>
      </c>
      <c r="L55" s="96">
        <v>2.9697005556371616</v>
      </c>
      <c r="M55" s="12">
        <v>3.7002379665562084</v>
      </c>
      <c r="N55" s="59">
        <f t="shared" si="121"/>
        <v>0.30051716193249645</v>
      </c>
      <c r="O55" s="59">
        <f t="shared" si="122"/>
        <v>0.36087183080195562</v>
      </c>
      <c r="P55" s="12">
        <f t="shared" si="116"/>
        <v>3.2702177175696581</v>
      </c>
      <c r="Q55" s="12">
        <f t="shared" si="116"/>
        <v>3.3393661357542528</v>
      </c>
      <c r="R55" s="157"/>
      <c r="S55" s="157"/>
      <c r="T55" s="37"/>
      <c r="U55" s="43">
        <v>40359</v>
      </c>
      <c r="V55" s="2">
        <v>656.1433871324657</v>
      </c>
      <c r="W55" s="2">
        <f t="shared" si="123"/>
        <v>200.64211125982604</v>
      </c>
      <c r="Y55" s="11">
        <f ca="1">VLOOKUP($E55,INDIRECT(VLOOKUP('Sector Charts'!$H$1,'Sector Charts'!$A$159:$B$175,2,FALSE) &amp; "1"),MATCH(Y$5,$Y$5:$AG$5,0),FALSE)</f>
        <v>40359</v>
      </c>
      <c r="Z55" s="2">
        <f ca="1">VLOOKUP($E55,INDIRECT(VLOOKUP('Sector Charts'!$H$1,'Sector Charts'!$A$159:$B$175,2,FALSE) &amp; "1"),MATCH(Z$5,$Y$5:$AG$5,0),FALSE)</f>
        <v>17</v>
      </c>
      <c r="AA55" s="2">
        <f ca="1">VLOOKUP($E55,INDIRECT(VLOOKUP('Sector Charts'!$H$1,'Sector Charts'!$A$159:$B$175,2,FALSE) &amp; "1"),MATCH(AA$5,$Y$5:$AG$5,0),FALSE)</f>
        <v>42782.972137451172</v>
      </c>
      <c r="AB55" s="2">
        <f ca="1">VLOOKUP($E55,INDIRECT(VLOOKUP('Sector Charts'!$H$1,'Sector Charts'!$A$159:$B$175,2,FALSE) &amp; "1"),MATCH(AB$5,$Y$5:$AG$5,0),FALSE)</f>
        <v>12863.577980041504</v>
      </c>
      <c r="AC55" s="2">
        <f ca="1">VLOOKUP($E55,INDIRECT(VLOOKUP('Sector Charts'!$H$1,'Sector Charts'!$A$159:$B$175,2,FALSE) &amp; "1"),MATCH(AC$5,$Y$5:$AG$5,0),FALSE)</f>
        <v>4415.5770225524902</v>
      </c>
      <c r="AD55" s="12">
        <f ca="1">IF(OR(VLOOKUP($E55,INDIRECT(VLOOKUP('Sector Charts'!$H$1,'Sector Charts'!$A$159:$B$175,2,FALSE) &amp; "1"),MATCH(AD$5,$Y$5:$AI$5,0),FALSE)&gt;AD$1,VLOOKUP($E55,INDIRECT(VLOOKUP('Sector Charts'!$H$1,'Sector Charts'!$A$159:$B$175,2,FALSE) &amp; "1"),MATCH(AD$5,$Y$5:$AI$5,0),FALSE)&lt;AD$2),NA(),VLOOKUP($E55,INDIRECT(VLOOKUP('Sector Charts'!$H$1,'Sector Charts'!$A$159:$B$175,2,FALSE) &amp; "1"),MATCH(AD$5,$Y$5:$AI$5,0),FALSE))</f>
        <v>3.3258998549105958</v>
      </c>
      <c r="AE55" s="12">
        <f ca="1">IF(OR(VLOOKUP($E55,INDIRECT(VLOOKUP('Sector Charts'!$H$1,'Sector Charts'!$A$159:$B$175,2,FALSE) &amp; "1"),MATCH(AE$5,$Y$5:$AI$5,0),FALSE)&gt;AE$1,VLOOKUP($E55,INDIRECT(VLOOKUP('Sector Charts'!$H$1,'Sector Charts'!$A$159:$B$175,2,FALSE) &amp; "1"),MATCH(AE$5,$Y$5:$AI$5,0),FALSE)&lt;AE$2),NA(),VLOOKUP($E55,INDIRECT(VLOOKUP('Sector Charts'!$H$1,'Sector Charts'!$A$159:$B$175,2,FALSE) &amp; "1"),MATCH(AE$5,$Y$5:$AI$5,0),FALSE))</f>
        <v>2.9132269495789522</v>
      </c>
      <c r="AF55" s="2">
        <f ca="1">VLOOKUP($E55,INDIRECT(VLOOKUP('Sector Charts'!$H$1,'Sector Charts'!$A$159:$B$175,2,FALSE) &amp; "1"),MATCH(AF$5,$Y$5:$AG$5,0),FALSE)</f>
        <v>1004.8198704928677</v>
      </c>
      <c r="AG55" s="2">
        <f ca="1">IF(VLOOKUP($E55,INDIRECT(VLOOKUP('Sector Charts'!$H$1,'Sector Charts'!$A$159:$B$175,2,FALSE) &amp; "1"),MATCH(AG$5,$Y$5:$AI$5,0),FALSE)="",NA(),VLOOKUP($E55,INDIRECT(VLOOKUP('Sector Charts'!$H$1,'Sector Charts'!$A$159:$B$175,2,FALSE) &amp; "1"),MATCH(AG$5,$Y$5:$AG$5,0),FALSE))</f>
        <v>302.1197012319177</v>
      </c>
      <c r="AH55" s="12">
        <f ca="1">IF(OR(VLOOKUP($E55,INDIRECT(VLOOKUP('Sector Charts'!$H$1,'Sector Charts'!$A$159:$B$175,2,FALSE) &amp; "1"),MATCH(AH$5,$Y$5:$AI$5,0),FALSE)&gt;AH$1,VLOOKUP($E55,INDIRECT(VLOOKUP('Sector Charts'!$H$1,'Sector Charts'!$A$159:$B$175,2,FALSE) &amp; "1"),MATCH(AH$5,$Y$5:$AI$5,0),FALSE)&lt;AH$2,VLOOKUP($E55,INDIRECT(VLOOKUP('Sector Charts'!$H$1,'Sector Charts'!$A$159:$B$175,2,FALSE) &amp; "1"),MATCH(AH$5,$Y$5:$AI$5,0),FALSE)=""),NA(),VLOOKUP($E55,INDIRECT(VLOOKUP('Sector Charts'!$H$1,'Sector Charts'!$A$159:$B$175,2,FALSE) &amp; "1"),MATCH(AH$5,$Y$5:$AI$5,0),FALSE))</f>
        <v>6.2072725901867294</v>
      </c>
      <c r="AI55" s="12">
        <f ca="1">IF(OR(VLOOKUP($E55,INDIRECT(VLOOKUP('Sector Charts'!$H$1,'Sector Charts'!$A$159:$B$175,2,FALSE) &amp; "1"),MATCH(AI$5,$Y$5:$AI$5,0),FALSE)&gt;AI$1,VLOOKUP($E55,INDIRECT(VLOOKUP('Sector Charts'!$H$1,'Sector Charts'!$A$159:$B$175,2,FALSE) &amp; "1"),MATCH(AI$5,$Y$5:$AI$5,0),FALSE)&lt;AI$2,VLOOKUP($E55,INDIRECT(VLOOKUP('Sector Charts'!$H$1,'Sector Charts'!$A$159:$B$175,2,FALSE) &amp; "1"),MATCH(AI$5,$Y$5:$AI$5,0),FALSE)=""),NA(),VLOOKUP($E55,INDIRECT(VLOOKUP('Sector Charts'!$H$1,'Sector Charts'!$A$159:$B$175,2,FALSE) &amp; "1"),MATCH(AI$5,$Y$5:$AI$5,0),FALSE))</f>
        <v>1.336928375818754</v>
      </c>
      <c r="AK55" s="13">
        <v>500</v>
      </c>
      <c r="AL55" s="12">
        <v>22.479280276039315</v>
      </c>
      <c r="AM55" s="12">
        <v>-1.725108729237157</v>
      </c>
      <c r="AN55" s="12">
        <v>10.099923390588739</v>
      </c>
      <c r="AO55" s="12">
        <v>8.764668736463177</v>
      </c>
      <c r="AP55" s="157">
        <f>VLOOKUP(E55,'EquityMetrics ADJ'!AN:AS,3,FALSE)</f>
        <v>22.328630549271455</v>
      </c>
      <c r="AR55" s="12">
        <v>28.602357909426622</v>
      </c>
      <c r="AT55" s="12">
        <v>4.8349700564567257</v>
      </c>
      <c r="AU55" s="12">
        <v>3.8244933165021422E-2</v>
      </c>
      <c r="AV55" s="12">
        <v>4.3114481111812708</v>
      </c>
      <c r="AW55" s="12">
        <v>4.0983050133133192</v>
      </c>
      <c r="AY55" s="14">
        <v>40359</v>
      </c>
      <c r="AZ55" s="2">
        <v>392</v>
      </c>
      <c r="BA55" s="2">
        <v>908482.16841888428</v>
      </c>
      <c r="BB55" s="2">
        <v>68139.665130186826</v>
      </c>
      <c r="BC55" s="2">
        <v>134517.5926887393</v>
      </c>
      <c r="BD55" s="12">
        <f t="shared" si="8"/>
        <v>14.806850080816966</v>
      </c>
      <c r="BE55" s="12">
        <f t="shared" si="9"/>
        <v>197.4145197686716</v>
      </c>
      <c r="BF55" s="12">
        <f t="shared" si="10"/>
        <v>7.5003855330233504</v>
      </c>
      <c r="BH55" s="22">
        <v>40359</v>
      </c>
      <c r="BI55">
        <v>391</v>
      </c>
      <c r="BJ55" s="12">
        <v>0.81393939397498283</v>
      </c>
      <c r="BL55" s="22">
        <v>40999</v>
      </c>
      <c r="BM55">
        <v>211</v>
      </c>
      <c r="BN55" s="2">
        <v>159981.6241569519</v>
      </c>
      <c r="BO55" s="2">
        <v>98663.631824493408</v>
      </c>
      <c r="BP55" s="2">
        <v>57056.702014425769</v>
      </c>
      <c r="BQ55" s="2">
        <v>521482.7982711792</v>
      </c>
      <c r="BR55" s="12">
        <f t="shared" si="62"/>
        <v>61.671852842110333</v>
      </c>
      <c r="BS55" s="12">
        <f t="shared" si="63"/>
        <v>18.919824805647142</v>
      </c>
      <c r="BT55" s="12">
        <f t="shared" si="64"/>
        <v>10.941243355213299</v>
      </c>
      <c r="BV55" s="22">
        <v>40359</v>
      </c>
      <c r="BW55">
        <v>456</v>
      </c>
      <c r="BX55" s="2">
        <v>930747.96591949463</v>
      </c>
      <c r="BY55" s="2">
        <v>68951.224177122116</v>
      </c>
      <c r="BZ55" s="12">
        <f t="shared" si="4"/>
        <v>7.4081520134190741</v>
      </c>
      <c r="CB55" s="22">
        <v>40359</v>
      </c>
      <c r="CC55">
        <v>462</v>
      </c>
      <c r="CD55" s="2">
        <v>-133445.52838050574</v>
      </c>
      <c r="CE55" s="2">
        <v>1707723.3020744324</v>
      </c>
      <c r="CF55" s="2">
        <v>239019.02902269363</v>
      </c>
      <c r="CG55" s="12">
        <f t="shared" si="112"/>
        <v>7.8142359607323213</v>
      </c>
      <c r="CH55" s="12">
        <f t="shared" si="113"/>
        <v>55.830503925206628</v>
      </c>
      <c r="CJ55" s="22">
        <v>40359</v>
      </c>
      <c r="CK55">
        <v>461</v>
      </c>
      <c r="CL55" s="12">
        <v>-17.755853360699238</v>
      </c>
      <c r="CN55" s="11">
        <v>40359</v>
      </c>
      <c r="CO55">
        <v>388</v>
      </c>
      <c r="CP55" s="2">
        <v>-90446.963008545339</v>
      </c>
      <c r="CQ55" s="2">
        <v>1572637.4333114624</v>
      </c>
      <c r="CR55" s="2">
        <v>203592.23324108124</v>
      </c>
      <c r="CS55" s="12">
        <f t="shared" si="114"/>
        <v>5.7512914987718107</v>
      </c>
      <c r="CT55" s="12">
        <f t="shared" si="115"/>
        <v>44.425546873118527</v>
      </c>
      <c r="CV55" s="22">
        <v>40359</v>
      </c>
      <c r="CW55">
        <v>387</v>
      </c>
      <c r="CX55">
        <v>-11.091661031567867</v>
      </c>
      <c r="CZ55" s="11">
        <f ca="1">VLOOKUP($CB55,INDIRECT(VLOOKUP('Sector Charts'!$H$1,'Sector Charts'!$A$159:$B$175,2,FALSE) &amp; "3"),MATCH(CZ$5,$CZ$5:$DF$5,0),FALSE)</f>
        <v>40359</v>
      </c>
      <c r="DA55" s="2">
        <f ca="1">VLOOKUP($CB55,INDIRECT(VLOOKUP('Sector Charts'!$H$1,'Sector Charts'!$A$159:$B$175,2,FALSE) &amp; "3"),MATCH(DA$5,$CZ$5:$DF$5,0),FALSE)</f>
        <v>16</v>
      </c>
      <c r="DB55" s="2">
        <f ca="1">VLOOKUP($CB55,INDIRECT(VLOOKUP('Sector Charts'!$H$1,'Sector Charts'!$A$159:$B$175,2,FALSE) &amp; "3"),MATCH(DB$5,$CZ$5:$DF$5,0),FALSE)</f>
        <v>-2965.5779938697815</v>
      </c>
      <c r="DC55" s="2">
        <f ca="1">VLOOKUP($CB55,INDIRECT(VLOOKUP('Sector Charts'!$H$1,'Sector Charts'!$A$159:$B$175,2,FALSE) &amp; "3"),MATCH(DC$5,$CZ$5:$DF$5,0),FALSE)</f>
        <v>72547.040008544922</v>
      </c>
      <c r="DD55" s="2">
        <f ca="1">VLOOKUP($CB55,INDIRECT(VLOOKUP('Sector Charts'!$H$1,'Sector Charts'!$A$159:$B$175,2,FALSE) &amp; "3"),MATCH(DD$5,$CZ$5:$DF$5,0),FALSE)</f>
        <v>12218.839981079102</v>
      </c>
      <c r="DE55" s="12">
        <f ca="1">IF(OR(VLOOKUP($CB55,INDIRECT(VLOOKUP('Sector Charts'!$H$1,'Sector Charts'!$A$159:$B$175,2,FALSE) &amp; "3"),MATCH(DE$5,$CZ$5:$DF$5,0),FALSE)&gt;DE$1,VLOOKUP($CB55,INDIRECT(VLOOKUP('Sector Charts'!$H$1,'Sector Charts'!$A$159:$B$175,2,FALSE) &amp; "3"),MATCH(DE$5,$CZ$5:$DF$5,0),FALSE)&lt;DE$2),NA(),VLOOKUP($CB55,INDIRECT(VLOOKUP('Sector Charts'!$H$1,'Sector Charts'!$A$159:$B$175,2,FALSE) &amp; "3"),MATCH(DE$5,$CZ$5:$DF$5,0),FALSE))</f>
        <v>4.087800127366302</v>
      </c>
      <c r="DF55" s="12">
        <f ca="1">IF(OR(VLOOKUP($CB55,INDIRECT(VLOOKUP('Sector Charts'!$H$1,'Sector Charts'!$A$159:$B$175,2,FALSE) &amp; "3"),MATCH(DF$5,$CZ$5:$DF$5,0),FALSE)&gt;DF$1,VLOOKUP($CB55,INDIRECT(VLOOKUP('Sector Charts'!$H$1,'Sector Charts'!$A$159:$B$175,2,FALSE) &amp; "3"),MATCH(DF$5,$CZ$5:$DF$5,0),FALSE)&lt;DF$2),NA(),VLOOKUP($CB55,INDIRECT(VLOOKUP('Sector Charts'!$H$1,'Sector Charts'!$A$159:$B$175,2,FALSE) &amp; "3"),MATCH(DF$5,$CZ$5:$DF$5,0),FALSE))</f>
        <v>24.27053630673603</v>
      </c>
      <c r="DH55" s="11">
        <f ca="1">VLOOKUP($CB55,INDIRECT(VLOOKUP('Sector Charts'!$H$1,'Sector Charts'!$A$159:$B$175,2,FALSE) &amp; "3"),MATCH(DH$5,$CZ$5:$DF$5,0),FALSE)</f>
        <v>40359</v>
      </c>
      <c r="DI55" s="2">
        <f ca="1">VLOOKUP($CB55,INDIRECT(VLOOKUP('Sector Charts'!$H$1,'Sector Charts'!$A$159:$B$175,2,FALSE) &amp; "3"),9,FALSE)</f>
        <v>16</v>
      </c>
      <c r="DJ55" s="12">
        <f ca="1">IF(OR(VLOOKUP($CB55,INDIRECT(VLOOKUP('Sector Charts'!$H$1,'Sector Charts'!$A$159:$B$175,2,FALSE) &amp; "3"),10,FALSE)&gt;DJ$1,VLOOKUP($CB55,INDIRECT(VLOOKUP('Sector Charts'!$H$1,'Sector Charts'!$A$159:$B$175,2,FALSE) &amp; "3"),10,FALSE)&lt;DJ$2),NA(),VLOOKUP($CB55,INDIRECT(VLOOKUP('Sector Charts'!$H$1,'Sector Charts'!$A$159:$B$175,2,FALSE) &amp; "3"),10,FALSE))</f>
        <v>-3.5200042261599784</v>
      </c>
      <c r="DM55" s="22">
        <v>40359</v>
      </c>
      <c r="DN55">
        <v>460</v>
      </c>
      <c r="DO55" s="12">
        <v>2.3667953896370442</v>
      </c>
      <c r="DP55" s="12">
        <v>-16.636819101661594</v>
      </c>
      <c r="DR55" s="22">
        <v>40359</v>
      </c>
      <c r="DS55" s="13">
        <v>422</v>
      </c>
      <c r="DT55" s="12">
        <v>25.008812627109055</v>
      </c>
      <c r="DU55" s="12">
        <v>-2.0265934029291222</v>
      </c>
      <c r="DV55" s="12">
        <v>9.230935607436507</v>
      </c>
      <c r="DW55" s="12">
        <v>7.8814823217120633</v>
      </c>
      <c r="DX55" s="83">
        <f>VLOOKUP(DR55,'EquityMetrics ADJ'!$DU$5:$DX$31,3,0)</f>
        <v>22.163873874207376</v>
      </c>
      <c r="DY55" s="83"/>
      <c r="DZ55" s="22">
        <v>40359</v>
      </c>
      <c r="EA55" s="85">
        <v>357</v>
      </c>
      <c r="EB55" s="83">
        <v>22.87645616587124</v>
      </c>
      <c r="EC55" s="83">
        <v>-2.1267719896895465</v>
      </c>
      <c r="ED55" s="83">
        <v>6.9990403440286064</v>
      </c>
      <c r="EE55" s="83">
        <v>5.2644072247109763</v>
      </c>
      <c r="EF55" s="83">
        <f>VLOOKUP($DZ55,'EquityMetrics ADJ'!$EH$4:$EK$31,3,0)</f>
        <v>18.962880823575933</v>
      </c>
      <c r="EH55" s="22">
        <v>40359</v>
      </c>
      <c r="EI55" s="13">
        <v>78</v>
      </c>
      <c r="EJ55" s="12">
        <v>9.1391780388130996</v>
      </c>
      <c r="EK55" s="12">
        <v>0.55206730538164273</v>
      </c>
      <c r="EL55" s="12">
        <v>20.904124359363173</v>
      </c>
      <c r="EM55" s="12">
        <v>19.136172021965891</v>
      </c>
      <c r="EO55" s="11">
        <v>40359</v>
      </c>
      <c r="EP55" s="2">
        <v>379</v>
      </c>
      <c r="EQ55" s="2">
        <v>649893.19676589966</v>
      </c>
      <c r="ER55" s="2">
        <v>194761.85249137878</v>
      </c>
      <c r="ES55" s="2">
        <v>61486.760987520218</v>
      </c>
      <c r="ET55" s="12">
        <v>3.3368608300471339</v>
      </c>
      <c r="EU55" s="12">
        <v>3.1675412619459498</v>
      </c>
      <c r="EV55" s="12">
        <f>VLOOKUP($EO55,'EquityMetrics ADJ'!$X$5:$AD$27,6,0)</f>
        <v>3.0233363227116525</v>
      </c>
      <c r="EW55" s="12">
        <f>VLOOKUP($EO55,'EquityMetrics ADJ'!$X$5:$AD$27,7,0)</f>
        <v>3.6856937876797966</v>
      </c>
      <c r="EY55" s="11">
        <v>40359</v>
      </c>
      <c r="EZ55" s="4">
        <v>72</v>
      </c>
      <c r="FA55" s="2">
        <v>92782.921089172363</v>
      </c>
      <c r="FB55" s="2">
        <v>32341.105781078339</v>
      </c>
      <c r="FC55" s="2">
        <v>6521.0432004928589</v>
      </c>
      <c r="FD55" s="12">
        <v>2.8688852421198425</v>
      </c>
      <c r="FE55" s="12">
        <v>4.9594987775320991</v>
      </c>
      <c r="FF55" s="12"/>
      <c r="FG55" s="11">
        <v>40359</v>
      </c>
      <c r="FH55" s="2">
        <v>321</v>
      </c>
      <c r="FI55" s="2">
        <v>586256.13674354553</v>
      </c>
      <c r="FJ55" s="2">
        <v>161745.27336502075</v>
      </c>
      <c r="FK55" s="2">
        <v>55120.076984643936</v>
      </c>
      <c r="FL55" s="12">
        <v>3.6245642580262878</v>
      </c>
      <c r="FM55" s="12">
        <v>2.9344166810594592</v>
      </c>
      <c r="FN55" s="12"/>
      <c r="FO55" s="11">
        <v>40359</v>
      </c>
      <c r="FP55" s="2">
        <v>130</v>
      </c>
      <c r="FQ55" s="2">
        <v>156419.98111152649</v>
      </c>
      <c r="FR55" s="2">
        <v>65357.684907436371</v>
      </c>
      <c r="FS55" s="2">
        <v>12887.727203369141</v>
      </c>
      <c r="FT55" s="12">
        <v>2.3932913372476126</v>
      </c>
      <c r="FU55" s="12">
        <v>5.0713119447741262</v>
      </c>
      <c r="FW55" s="22">
        <v>40359</v>
      </c>
      <c r="FX55">
        <v>409</v>
      </c>
      <c r="FY55" s="2">
        <v>610504.95385360718</v>
      </c>
      <c r="FZ55" s="2">
        <v>1630403.4151306152</v>
      </c>
      <c r="GA55" s="10">
        <v>0.37445024230686996</v>
      </c>
      <c r="GC55" s="22">
        <v>40359</v>
      </c>
      <c r="GD55">
        <v>402</v>
      </c>
      <c r="GE55" s="2">
        <v>1607587.1013793945</v>
      </c>
      <c r="GF55" s="2">
        <v>210368.14224243164</v>
      </c>
      <c r="GG55" s="10">
        <v>7.6417801870721718</v>
      </c>
      <c r="GI55" s="22">
        <v>40359</v>
      </c>
      <c r="GJ55">
        <v>321</v>
      </c>
      <c r="GK55" s="2">
        <v>586256.13674354553</v>
      </c>
      <c r="GL55" s="2">
        <v>161745.27336502075</v>
      </c>
      <c r="GM55" s="2">
        <v>55120.076984643936</v>
      </c>
      <c r="GN55" s="12">
        <v>3.6245642580262878</v>
      </c>
      <c r="GO55" s="12">
        <v>2.9344166810594592</v>
      </c>
      <c r="GP55" s="12">
        <f>VLOOKUP($GI55,'EquityMetrics ADJ'!$AF$4:$AK$28,6,0)</f>
        <v>3.0233363227116525</v>
      </c>
      <c r="GQ55" s="12">
        <f>VLOOKUP($GI55,'EquityMetrics ADJ'!$AF$4:$AL$28,7,0)</f>
        <v>3.6856937876797966</v>
      </c>
      <c r="HF55" s="22">
        <v>40086</v>
      </c>
      <c r="HG55">
        <v>475</v>
      </c>
      <c r="HH55" s="2">
        <v>1034355.7244119644</v>
      </c>
      <c r="HI55" s="2">
        <v>2345647.1281738281</v>
      </c>
      <c r="HJ55" s="213">
        <v>0.4409681712087905</v>
      </c>
      <c r="HL55" s="22">
        <v>40359</v>
      </c>
      <c r="HM55">
        <v>78</v>
      </c>
      <c r="HN55" s="2">
        <v>118520.89686584473</v>
      </c>
      <c r="HO55" s="2">
        <v>300833.00836181641</v>
      </c>
      <c r="HP55" s="10">
        <v>0.39397570602790322</v>
      </c>
      <c r="HR55" s="22">
        <v>40086</v>
      </c>
      <c r="HS55">
        <v>404</v>
      </c>
      <c r="HT55" s="2">
        <v>925378.71348667145</v>
      </c>
      <c r="HU55" s="2">
        <v>2089941.3949890137</v>
      </c>
      <c r="HV55" s="10">
        <v>0.44277735045844957</v>
      </c>
    </row>
    <row r="56" spans="1:230">
      <c r="A56" t="s">
        <v>79</v>
      </c>
      <c r="B56">
        <v>47</v>
      </c>
      <c r="C56" s="2">
        <v>280.70922127073788</v>
      </c>
      <c r="D56" s="166">
        <v>453</v>
      </c>
      <c r="E56" s="11">
        <v>40451</v>
      </c>
      <c r="F56" s="4">
        <v>453</v>
      </c>
      <c r="G56" s="2">
        <v>765469.08674311638</v>
      </c>
      <c r="H56" s="2">
        <v>241599.60297107697</v>
      </c>
      <c r="I56" s="2">
        <v>69765.429894447327</v>
      </c>
      <c r="J56" s="12">
        <v>3.1683375193077379</v>
      </c>
      <c r="K56" s="12">
        <v>3.463027509994689</v>
      </c>
      <c r="L56" s="96">
        <v>2.8817390413583293</v>
      </c>
      <c r="M56" s="12">
        <v>3.8455338532542762</v>
      </c>
      <c r="N56" s="59">
        <f t="shared" si="121"/>
        <v>0.28659847794940863</v>
      </c>
      <c r="O56" s="59">
        <f t="shared" si="122"/>
        <v>0.38250634325958721</v>
      </c>
      <c r="P56" s="12">
        <f t="shared" si="116"/>
        <v>3.1683375193077379</v>
      </c>
      <c r="Q56" s="12">
        <f t="shared" si="116"/>
        <v>3.463027509994689</v>
      </c>
      <c r="R56" s="157"/>
      <c r="S56" s="157"/>
      <c r="T56" s="37"/>
      <c r="U56" s="43">
        <v>40451</v>
      </c>
      <c r="V56" s="2">
        <v>568.73420560976433</v>
      </c>
      <c r="W56" s="2">
        <f t="shared" si="123"/>
        <v>179.50556155836239</v>
      </c>
      <c r="Y56" s="11">
        <f ca="1">VLOOKUP($E56,INDIRECT(VLOOKUP('Sector Charts'!$H$1,'Sector Charts'!$A$159:$B$175,2,FALSE) &amp; "1"),MATCH(Y$5,$Y$5:$AG$5,0),FALSE)</f>
        <v>40451</v>
      </c>
      <c r="Z56" s="2">
        <f ca="1">VLOOKUP($E56,INDIRECT(VLOOKUP('Sector Charts'!$H$1,'Sector Charts'!$A$159:$B$175,2,FALSE) &amp; "1"),MATCH(Z$5,$Y$5:$AG$5,0),FALSE)</f>
        <v>19</v>
      </c>
      <c r="AA56" s="2">
        <f ca="1">VLOOKUP($E56,INDIRECT(VLOOKUP('Sector Charts'!$H$1,'Sector Charts'!$A$159:$B$175,2,FALSE) &amp; "1"),MATCH(AA$5,$Y$5:$AG$5,0),FALSE)</f>
        <v>47633.39038848877</v>
      </c>
      <c r="AB56" s="2">
        <f ca="1">VLOOKUP($E56,INDIRECT(VLOOKUP('Sector Charts'!$H$1,'Sector Charts'!$A$159:$B$175,2,FALSE) &amp; "1"),MATCH(AB$5,$Y$5:$AG$5,0),FALSE)</f>
        <v>14843.203948974609</v>
      </c>
      <c r="AC56" s="2">
        <f ca="1">VLOOKUP($E56,INDIRECT(VLOOKUP('Sector Charts'!$H$1,'Sector Charts'!$A$159:$B$175,2,FALSE) &amp; "1"),MATCH(AC$5,$Y$5:$AG$5,0),FALSE)</f>
        <v>4526.8369407653809</v>
      </c>
      <c r="AD56" s="12">
        <f ca="1">IF(OR(VLOOKUP($E56,INDIRECT(VLOOKUP('Sector Charts'!$H$1,'Sector Charts'!$A$159:$B$175,2,FALSE) &amp; "1"),MATCH(AD$5,$Y$5:$AI$5,0),FALSE)&gt;AD$1,VLOOKUP($E56,INDIRECT(VLOOKUP('Sector Charts'!$H$1,'Sector Charts'!$A$159:$B$175,2,FALSE) &amp; "1"),MATCH(AD$5,$Y$5:$AI$5,0),FALSE)&lt;AD$2),NA(),VLOOKUP($E56,INDIRECT(VLOOKUP('Sector Charts'!$H$1,'Sector Charts'!$A$159:$B$175,2,FALSE) &amp; "1"),MATCH(AD$5,$Y$5:$AI$5,0),FALSE))</f>
        <v>3.2091043518794575</v>
      </c>
      <c r="AE56" s="12">
        <f ca="1">IF(OR(VLOOKUP($E56,INDIRECT(VLOOKUP('Sector Charts'!$H$1,'Sector Charts'!$A$159:$B$175,2,FALSE) &amp; "1"),MATCH(AE$5,$Y$5:$AI$5,0),FALSE)&gt;AE$1,VLOOKUP($E56,INDIRECT(VLOOKUP('Sector Charts'!$H$1,'Sector Charts'!$A$159:$B$175,2,FALSE) &amp; "1"),MATCH(AE$5,$Y$5:$AI$5,0),FALSE)&lt;AE$2),NA(),VLOOKUP($E56,INDIRECT(VLOOKUP('Sector Charts'!$H$1,'Sector Charts'!$A$159:$B$175,2,FALSE) &amp; "1"),MATCH(AE$5,$Y$5:$AI$5,0),FALSE))</f>
        <v>3.2789349700908326</v>
      </c>
      <c r="AF56" s="2">
        <f ca="1">VLOOKUP($E56,INDIRECT(VLOOKUP('Sector Charts'!$H$1,'Sector Charts'!$A$159:$B$175,2,FALSE) &amp; "1"),MATCH(AF$5,$Y$5:$AG$5,0),FALSE)</f>
        <v>867.74260605566724</v>
      </c>
      <c r="AG56" s="2">
        <f ca="1">IF(VLOOKUP($E56,INDIRECT(VLOOKUP('Sector Charts'!$H$1,'Sector Charts'!$A$159:$B$175,2,FALSE) &amp; "1"),MATCH(AG$5,$Y$5:$AI$5,0),FALSE)="",NA(),VLOOKUP($E56,INDIRECT(VLOOKUP('Sector Charts'!$H$1,'Sector Charts'!$A$159:$B$175,2,FALSE) &amp; "1"),MATCH(AG$5,$Y$5:$AG$5,0),FALSE))</f>
        <v>270.40024595880203</v>
      </c>
      <c r="AH56" s="12">
        <f ca="1">IF(OR(VLOOKUP($E56,INDIRECT(VLOOKUP('Sector Charts'!$H$1,'Sector Charts'!$A$159:$B$175,2,FALSE) &amp; "1"),MATCH(AH$5,$Y$5:$AI$5,0),FALSE)&gt;AH$1,VLOOKUP($E56,INDIRECT(VLOOKUP('Sector Charts'!$H$1,'Sector Charts'!$A$159:$B$175,2,FALSE) &amp; "1"),MATCH(AH$5,$Y$5:$AI$5,0),FALSE)&lt;AH$2,VLOOKUP($E56,INDIRECT(VLOOKUP('Sector Charts'!$H$1,'Sector Charts'!$A$159:$B$175,2,FALSE) &amp; "1"),MATCH(AH$5,$Y$5:$AI$5,0),FALSE)=""),NA(),VLOOKUP($E56,INDIRECT(VLOOKUP('Sector Charts'!$H$1,'Sector Charts'!$A$159:$B$175,2,FALSE) &amp; "1"),MATCH(AH$5,$Y$5:$AI$5,0),FALSE))</f>
        <v>0.26372888470251832</v>
      </c>
      <c r="AI56" s="12" t="e">
        <f ca="1">IF(OR(VLOOKUP($E56,INDIRECT(VLOOKUP('Sector Charts'!$H$1,'Sector Charts'!$A$159:$B$175,2,FALSE) &amp; "1"),MATCH(AI$5,$Y$5:$AI$5,0),FALSE)&gt;AI$1,VLOOKUP($E56,INDIRECT(VLOOKUP('Sector Charts'!$H$1,'Sector Charts'!$A$159:$B$175,2,FALSE) &amp; "1"),MATCH(AI$5,$Y$5:$AI$5,0),FALSE)&lt;AI$2,VLOOKUP($E56,INDIRECT(VLOOKUP('Sector Charts'!$H$1,'Sector Charts'!$A$159:$B$175,2,FALSE) &amp; "1"),MATCH(AI$5,$Y$5:$AI$5,0),FALSE)=""),NA(),VLOOKUP($E56,INDIRECT(VLOOKUP('Sector Charts'!$H$1,'Sector Charts'!$A$159:$B$175,2,FALSE) &amp; "1"),MATCH(AI$5,$Y$5:$AI$5,0),FALSE))</f>
        <v>#N/A</v>
      </c>
      <c r="AK56" s="13">
        <v>497</v>
      </c>
      <c r="AL56" s="12">
        <v>12.099092733425421</v>
      </c>
      <c r="AM56" s="12">
        <v>1.429153243077308</v>
      </c>
      <c r="AN56" s="12">
        <v>7.3440781871857208</v>
      </c>
      <c r="AO56" s="12">
        <v>6.3164478174232874</v>
      </c>
      <c r="AP56" s="157">
        <f>VLOOKUP(E56,'EquityMetrics ADJ'!AN:AS,3,FALSE)</f>
        <v>15.000475588824692</v>
      </c>
      <c r="AR56" s="12">
        <v>28.716965123091644</v>
      </c>
      <c r="AT56" s="12">
        <v>1.8005180494553668</v>
      </c>
      <c r="AU56" s="12">
        <v>2.1254932854553932</v>
      </c>
      <c r="AV56" s="12">
        <v>0.68281527426488076</v>
      </c>
      <c r="AW56" s="12">
        <v>0.38553010419237754</v>
      </c>
      <c r="AY56" s="14">
        <v>40451</v>
      </c>
      <c r="AZ56" s="2">
        <v>394</v>
      </c>
      <c r="BA56" s="2">
        <v>935144.51129150391</v>
      </c>
      <c r="BB56" s="2">
        <v>72204.048280630726</v>
      </c>
      <c r="BC56" s="2">
        <v>141724.97470875457</v>
      </c>
      <c r="BD56" s="12">
        <f t="shared" si="8"/>
        <v>15.155408923164385</v>
      </c>
      <c r="BE56" s="12">
        <f t="shared" si="9"/>
        <v>196.28397310621898</v>
      </c>
      <c r="BF56" s="12">
        <f t="shared" si="10"/>
        <v>7.7211647407213659</v>
      </c>
      <c r="BH56" s="22">
        <v>40451</v>
      </c>
      <c r="BI56">
        <v>393</v>
      </c>
      <c r="BJ56" s="12">
        <v>-2.3389328388688235</v>
      </c>
      <c r="BL56" s="22">
        <v>41090</v>
      </c>
      <c r="BM56">
        <v>236</v>
      </c>
      <c r="BN56" s="2">
        <v>168420.41413497925</v>
      </c>
      <c r="BO56" s="2">
        <v>107877.46195220947</v>
      </c>
      <c r="BP56" s="2">
        <v>61042.76793368347</v>
      </c>
      <c r="BQ56" s="2">
        <v>545380.41226196289</v>
      </c>
      <c r="BR56" s="12">
        <f t="shared" si="62"/>
        <v>64.052485861810027</v>
      </c>
      <c r="BS56" s="12">
        <f t="shared" si="63"/>
        <v>19.780223038225405</v>
      </c>
      <c r="BT56" s="12">
        <f t="shared" si="64"/>
        <v>11.192695329945726</v>
      </c>
      <c r="BV56" s="22">
        <v>40451</v>
      </c>
      <c r="BW56">
        <v>458</v>
      </c>
      <c r="BX56" s="2">
        <v>966161.51766967773</v>
      </c>
      <c r="BY56" s="2">
        <v>70603.619811058044</v>
      </c>
      <c r="BZ56" s="12">
        <f t="shared" si="4"/>
        <v>7.3076414781401811</v>
      </c>
      <c r="CB56" s="22">
        <v>40451</v>
      </c>
      <c r="CC56">
        <v>462</v>
      </c>
      <c r="CD56" s="2">
        <v>-141075.40934905037</v>
      </c>
      <c r="CE56" s="2">
        <v>1765321.4486618042</v>
      </c>
      <c r="CF56" s="2">
        <v>253090.98968029022</v>
      </c>
      <c r="CG56" s="12">
        <f t="shared" si="112"/>
        <v>7.9914855991803702</v>
      </c>
      <c r="CH56" s="12">
        <f t="shared" si="113"/>
        <v>55.740984508085312</v>
      </c>
      <c r="CJ56" s="22">
        <v>40451</v>
      </c>
      <c r="CK56">
        <v>461</v>
      </c>
      <c r="CL56" s="12">
        <v>0.35499207286009415</v>
      </c>
      <c r="CN56" s="11">
        <v>40451</v>
      </c>
      <c r="CO56">
        <v>387</v>
      </c>
      <c r="CP56" s="2">
        <v>-92660.339188393205</v>
      </c>
      <c r="CQ56" s="2">
        <v>1620852.012260437</v>
      </c>
      <c r="CR56" s="2">
        <v>215751.37536334991</v>
      </c>
      <c r="CS56" s="12">
        <f t="shared" si="114"/>
        <v>5.7167673845294047</v>
      </c>
      <c r="CT56" s="12">
        <f t="shared" si="115"/>
        <v>42.947739745502261</v>
      </c>
      <c r="CV56" s="22">
        <v>40451</v>
      </c>
      <c r="CW56">
        <v>386</v>
      </c>
      <c r="CX56">
        <v>-0.56628074839378817</v>
      </c>
      <c r="CZ56" s="11">
        <f ca="1">VLOOKUP($CB56,INDIRECT(VLOOKUP('Sector Charts'!$H$1,'Sector Charts'!$A$159:$B$175,2,FALSE) &amp; "3"),MATCH(CZ$5,$CZ$5:$DF$5,0),FALSE)</f>
        <v>40451</v>
      </c>
      <c r="DA56" s="2">
        <f ca="1">VLOOKUP($CB56,INDIRECT(VLOOKUP('Sector Charts'!$H$1,'Sector Charts'!$A$159:$B$175,2,FALSE) &amp; "3"),MATCH(DA$5,$CZ$5:$DF$5,0),FALSE)</f>
        <v>18</v>
      </c>
      <c r="DB56" s="2">
        <f ca="1">VLOOKUP($CB56,INDIRECT(VLOOKUP('Sector Charts'!$H$1,'Sector Charts'!$A$159:$B$175,2,FALSE) &amp; "3"),MATCH(DB$5,$CZ$5:$DF$5,0),FALSE)</f>
        <v>-3525.351010799408</v>
      </c>
      <c r="DC56" s="2">
        <f ca="1">VLOOKUP($CB56,INDIRECT(VLOOKUP('Sector Charts'!$H$1,'Sector Charts'!$A$159:$B$175,2,FALSE) &amp; "3"),MATCH(DC$5,$CZ$5:$DF$5,0),FALSE)</f>
        <v>80362.869049072266</v>
      </c>
      <c r="DD56" s="2">
        <f ca="1">VLOOKUP($CB56,INDIRECT(VLOOKUP('Sector Charts'!$H$1,'Sector Charts'!$A$159:$B$175,2,FALSE) &amp; "3"),MATCH(DD$5,$CZ$5:$DF$5,0),FALSE)</f>
        <v>13908.000953674316</v>
      </c>
      <c r="DE56" s="12">
        <f ca="1">IF(OR(VLOOKUP($CB56,INDIRECT(VLOOKUP('Sector Charts'!$H$1,'Sector Charts'!$A$159:$B$175,2,FALSE) &amp; "3"),MATCH(DE$5,$CZ$5:$DF$5,0),FALSE)&gt;DE$1,VLOOKUP($CB56,INDIRECT(VLOOKUP('Sector Charts'!$H$1,'Sector Charts'!$A$159:$B$175,2,FALSE) &amp; "3"),MATCH(DE$5,$CZ$5:$DF$5,0),FALSE)&lt;DE$2),NA(),VLOOKUP($CB56,INDIRECT(VLOOKUP('Sector Charts'!$H$1,'Sector Charts'!$A$159:$B$175,2,FALSE) &amp; "3"),MATCH(DE$5,$CZ$5:$DF$5,0),FALSE))</f>
        <v>4.386790880557923</v>
      </c>
      <c r="DF56" s="12">
        <f ca="1">IF(OR(VLOOKUP($CB56,INDIRECT(VLOOKUP('Sector Charts'!$H$1,'Sector Charts'!$A$159:$B$175,2,FALSE) &amp; "3"),MATCH(DF$5,$CZ$5:$DF$5,0),FALSE)&gt;DF$1,VLOOKUP($CB56,INDIRECT(VLOOKUP('Sector Charts'!$H$1,'Sector Charts'!$A$159:$B$175,2,FALSE) &amp; "3"),MATCH(DF$5,$CZ$5:$DF$5,0),FALSE)&lt;DF$2),NA(),VLOOKUP($CB56,INDIRECT(VLOOKUP('Sector Charts'!$H$1,'Sector Charts'!$A$159:$B$175,2,FALSE) &amp; "3"),MATCH(DF$5,$CZ$5:$DF$5,0),FALSE))</f>
        <v>25.347647174758464</v>
      </c>
      <c r="DH56" s="11">
        <f ca="1">VLOOKUP($CB56,INDIRECT(VLOOKUP('Sector Charts'!$H$1,'Sector Charts'!$A$159:$B$175,2,FALSE) &amp; "3"),MATCH(DH$5,$CZ$5:$DF$5,0),FALSE)</f>
        <v>40451</v>
      </c>
      <c r="DI56" s="2">
        <f ca="1">VLOOKUP($CB56,INDIRECT(VLOOKUP('Sector Charts'!$H$1,'Sector Charts'!$A$159:$B$175,2,FALSE) &amp; "3"),9,FALSE)</f>
        <v>18</v>
      </c>
      <c r="DJ56" s="12">
        <f ca="1">IF(OR(VLOOKUP($CB56,INDIRECT(VLOOKUP('Sector Charts'!$H$1,'Sector Charts'!$A$159:$B$175,2,FALSE) &amp; "3"),10,FALSE)&gt;DJ$1,VLOOKUP($CB56,INDIRECT(VLOOKUP('Sector Charts'!$H$1,'Sector Charts'!$A$159:$B$175,2,FALSE) &amp; "3"),10,FALSE)&lt;DJ$2),NA(),VLOOKUP($CB56,INDIRECT(VLOOKUP('Sector Charts'!$H$1,'Sector Charts'!$A$159:$B$175,2,FALSE) &amp; "3"),10,FALSE))</f>
        <v>27.492335362865461</v>
      </c>
      <c r="DM56" s="22">
        <v>40451</v>
      </c>
      <c r="DN56">
        <v>459</v>
      </c>
      <c r="DO56" s="12">
        <v>-0.17379812354544333</v>
      </c>
      <c r="DP56" s="12">
        <v>1.5970566803852559</v>
      </c>
      <c r="DR56" s="22">
        <v>40451</v>
      </c>
      <c r="DS56" s="13">
        <v>418</v>
      </c>
      <c r="DT56" s="12">
        <v>13.340334015019106</v>
      </c>
      <c r="DU56" s="12">
        <v>0.89272658324368592</v>
      </c>
      <c r="DV56" s="12">
        <v>6.4660790772672394</v>
      </c>
      <c r="DW56" s="12">
        <v>5.403165542750421</v>
      </c>
      <c r="DX56" s="83">
        <f>VLOOKUP(DR56,'EquityMetrics ADJ'!$DU$5:$DX$31,3,0)</f>
        <v>14.256226982361619</v>
      </c>
      <c r="DY56" s="83"/>
      <c r="DZ56" s="22">
        <v>40451</v>
      </c>
      <c r="EA56" s="85">
        <v>353</v>
      </c>
      <c r="EB56" s="83">
        <v>13.281353504962357</v>
      </c>
      <c r="EC56" s="83">
        <v>0.55228951701642437</v>
      </c>
      <c r="ED56" s="83">
        <v>4.8660130191323203</v>
      </c>
      <c r="EE56" s="83">
        <v>3.2220991617633477</v>
      </c>
      <c r="EF56" s="83">
        <f>VLOOKUP($DZ56,'EquityMetrics ADJ'!$EH$4:$EK$31,3,0)</f>
        <v>15.655459765402945</v>
      </c>
      <c r="EH56" s="22">
        <v>40451</v>
      </c>
      <c r="EI56" s="13">
        <v>79</v>
      </c>
      <c r="EJ56" s="12">
        <v>5.397318322635436</v>
      </c>
      <c r="EK56" s="12">
        <v>5.4819158965720538</v>
      </c>
      <c r="EL56" s="12">
        <v>17.62281441919793</v>
      </c>
      <c r="EM56" s="12">
        <v>16.340740440645064</v>
      </c>
      <c r="EO56" s="11">
        <v>40451</v>
      </c>
      <c r="EP56" s="2">
        <v>380</v>
      </c>
      <c r="EQ56" s="2">
        <v>668589.57147097588</v>
      </c>
      <c r="ER56" s="2">
        <v>207147.30874919891</v>
      </c>
      <c r="ES56" s="2">
        <v>62905.850843906403</v>
      </c>
      <c r="ET56" s="12">
        <v>3.2276044304319811</v>
      </c>
      <c r="EU56" s="12">
        <v>3.2929736418828672</v>
      </c>
      <c r="EV56" s="12">
        <f>VLOOKUP($EO56,'EquityMetrics ADJ'!$X$5:$AD$27,6,0)</f>
        <v>2.5873577985611482</v>
      </c>
      <c r="EW56" s="12">
        <f>VLOOKUP($EO56,'EquityMetrics ADJ'!$X$5:$AD$27,7,0)</f>
        <v>4.2970443497995019</v>
      </c>
      <c r="EY56" s="11">
        <v>40451</v>
      </c>
      <c r="EZ56" s="4">
        <v>73</v>
      </c>
      <c r="FA56" s="2">
        <v>96879.515272140503</v>
      </c>
      <c r="FB56" s="2">
        <v>34452.294221878052</v>
      </c>
      <c r="FC56" s="2">
        <v>6859.5790505409241</v>
      </c>
      <c r="FD56" s="12">
        <v>2.8119902450681975</v>
      </c>
      <c r="FE56" s="12">
        <v>5.0225085195513941</v>
      </c>
      <c r="FF56" s="12"/>
      <c r="FG56" s="11">
        <v>40451</v>
      </c>
      <c r="FH56" s="2">
        <v>321</v>
      </c>
      <c r="FI56" s="2">
        <v>602486.43534731865</v>
      </c>
      <c r="FJ56" s="2">
        <v>172163.56975841522</v>
      </c>
      <c r="FK56" s="2">
        <v>56242.82187128067</v>
      </c>
      <c r="FL56" s="12">
        <v>3.4995001334646152</v>
      </c>
      <c r="FM56" s="12">
        <v>3.0610763121458398</v>
      </c>
      <c r="FN56" s="12"/>
      <c r="FO56" s="11">
        <v>40451</v>
      </c>
      <c r="FP56" s="2">
        <v>132</v>
      </c>
      <c r="FQ56" s="2">
        <v>162982.65139579773</v>
      </c>
      <c r="FR56" s="2">
        <v>69436.033212661743</v>
      </c>
      <c r="FS56" s="2">
        <v>13522.608023166656</v>
      </c>
      <c r="FT56" s="12">
        <v>2.3472344812185737</v>
      </c>
      <c r="FU56" s="12">
        <v>5.1348107623696073</v>
      </c>
      <c r="FW56" s="22">
        <v>40451</v>
      </c>
      <c r="FX56">
        <v>414</v>
      </c>
      <c r="FY56" s="2">
        <v>638574.80285525322</v>
      </c>
      <c r="FZ56" s="2">
        <v>1832215.0459594727</v>
      </c>
      <c r="GA56" s="10">
        <v>0.34852612102683173</v>
      </c>
      <c r="GC56" s="22">
        <v>40451</v>
      </c>
      <c r="GD56">
        <v>408</v>
      </c>
      <c r="GE56" s="2">
        <v>1808037.1742248535</v>
      </c>
      <c r="GF56" s="2">
        <v>225115.58802890778</v>
      </c>
      <c r="GG56" s="10">
        <v>8.0315947467515123</v>
      </c>
      <c r="GI56" s="22">
        <v>40451</v>
      </c>
      <c r="GJ56">
        <v>321</v>
      </c>
      <c r="GK56" s="2">
        <v>602486.43534731865</v>
      </c>
      <c r="GL56" s="2">
        <v>172163.56975841522</v>
      </c>
      <c r="GM56" s="2">
        <v>56242.82187128067</v>
      </c>
      <c r="GN56" s="12">
        <v>3.4995001334646152</v>
      </c>
      <c r="GO56" s="12">
        <v>3.0610763121458398</v>
      </c>
      <c r="GP56" s="12">
        <f>VLOOKUP($GI56,'EquityMetrics ADJ'!$AF$4:$AK$28,6,0)</f>
        <v>2.5873577985611482</v>
      </c>
      <c r="GQ56" s="12">
        <f>VLOOKUP($GI56,'EquityMetrics ADJ'!$AF$4:$AL$28,7,0)</f>
        <v>4.2970443497995019</v>
      </c>
      <c r="HF56" s="22">
        <v>40178</v>
      </c>
      <c r="HG56">
        <v>480</v>
      </c>
      <c r="HH56" s="2">
        <v>1012049.249786377</v>
      </c>
      <c r="HI56" s="2">
        <v>2318435.4450759888</v>
      </c>
      <c r="HJ56" s="213">
        <v>0.43652250569918549</v>
      </c>
      <c r="HL56" s="22">
        <v>40451</v>
      </c>
      <c r="HM56">
        <v>79</v>
      </c>
      <c r="HN56" s="2">
        <v>123963.18043518066</v>
      </c>
      <c r="HO56" s="2">
        <v>321341.49420166016</v>
      </c>
      <c r="HP56" s="10">
        <v>0.3857677351726842</v>
      </c>
      <c r="HR56" s="22">
        <v>40178</v>
      </c>
      <c r="HS56">
        <v>408</v>
      </c>
      <c r="HT56" s="2">
        <v>900207.11888122559</v>
      </c>
      <c r="HU56" s="2">
        <v>2045372.6597061157</v>
      </c>
      <c r="HV56" s="10">
        <v>0.44011887741306249</v>
      </c>
    </row>
    <row r="57" spans="1:230">
      <c r="A57" t="s">
        <v>74</v>
      </c>
      <c r="B57">
        <v>28</v>
      </c>
      <c r="C57" s="2">
        <v>290.71824089207934</v>
      </c>
      <c r="D57" s="166">
        <v>436</v>
      </c>
      <c r="E57" s="11">
        <v>40543</v>
      </c>
      <c r="F57" s="4">
        <v>439</v>
      </c>
      <c r="G57" s="2">
        <v>736494.78673315048</v>
      </c>
      <c r="H57" s="2">
        <v>229835.30455255508</v>
      </c>
      <c r="I57" s="2">
        <v>66870.381954669952</v>
      </c>
      <c r="J57" s="12">
        <v>3.2044458451105391</v>
      </c>
      <c r="K57" s="12">
        <v>3.4370269442808876</v>
      </c>
      <c r="L57" s="96">
        <v>2.9091855121446648</v>
      </c>
      <c r="M57" s="12">
        <v>3.8183852696405172</v>
      </c>
      <c r="N57" s="59">
        <f t="shared" si="121"/>
        <v>0.29526033296587428</v>
      </c>
      <c r="O57" s="59">
        <f t="shared" si="122"/>
        <v>0.38135832535962955</v>
      </c>
      <c r="P57" s="12">
        <f t="shared" si="116"/>
        <v>3.2044458451105391</v>
      </c>
      <c r="Q57" s="12">
        <f t="shared" si="116"/>
        <v>3.4370269442808876</v>
      </c>
      <c r="R57" s="157"/>
      <c r="S57" s="157"/>
      <c r="T57" s="37"/>
      <c r="U57" s="43">
        <v>40543</v>
      </c>
      <c r="V57" s="2">
        <v>482.02901479929841</v>
      </c>
      <c r="W57" s="2">
        <f t="shared" si="123"/>
        <v>150.42507756365924</v>
      </c>
      <c r="Y57" s="11">
        <f ca="1">VLOOKUP($E57,INDIRECT(VLOOKUP('Sector Charts'!$H$1,'Sector Charts'!$A$159:$B$175,2,FALSE) &amp; "1"),MATCH(Y$5,$Y$5:$AG$5,0),FALSE)</f>
        <v>40543</v>
      </c>
      <c r="Z57" s="2">
        <f ca="1">VLOOKUP($E57,INDIRECT(VLOOKUP('Sector Charts'!$H$1,'Sector Charts'!$A$159:$B$175,2,FALSE) &amp; "1"),MATCH(Z$5,$Y$5:$AG$5,0),FALSE)</f>
        <v>20</v>
      </c>
      <c r="AA57" s="2">
        <f ca="1">VLOOKUP($E57,INDIRECT(VLOOKUP('Sector Charts'!$H$1,'Sector Charts'!$A$159:$B$175,2,FALSE) &amp; "1"),MATCH(AA$5,$Y$5:$AG$5,0),FALSE)</f>
        <v>48126.275019645691</v>
      </c>
      <c r="AB57" s="2">
        <f ca="1">VLOOKUP($E57,INDIRECT(VLOOKUP('Sector Charts'!$H$1,'Sector Charts'!$A$159:$B$175,2,FALSE) &amp; "1"),MATCH(AB$5,$Y$5:$AG$5,0),FALSE)</f>
        <v>13367.825965881348</v>
      </c>
      <c r="AC57" s="2">
        <f ca="1">VLOOKUP($E57,INDIRECT(VLOOKUP('Sector Charts'!$H$1,'Sector Charts'!$A$159:$B$175,2,FALSE) &amp; "1"),MATCH(AC$5,$Y$5:$AG$5,0),FALSE)</f>
        <v>4493.4049797058105</v>
      </c>
      <c r="AD57" s="12">
        <f ca="1">IF(OR(VLOOKUP($E57,INDIRECT(VLOOKUP('Sector Charts'!$H$1,'Sector Charts'!$A$159:$B$175,2,FALSE) &amp; "1"),MATCH(AD$5,$Y$5:$AI$5,0),FALSE)&gt;AD$1,VLOOKUP($E57,INDIRECT(VLOOKUP('Sector Charts'!$H$1,'Sector Charts'!$A$159:$B$175,2,FALSE) &amp; "1"),MATCH(AD$5,$Y$5:$AI$5,0),FALSE)&lt;AD$2),NA(),VLOOKUP($E57,INDIRECT(VLOOKUP('Sector Charts'!$H$1,'Sector Charts'!$A$159:$B$175,2,FALSE) &amp; "1"),MATCH(AD$5,$Y$5:$AI$5,0),FALSE))</f>
        <v>3.6001572089940579</v>
      </c>
      <c r="AE57" s="12">
        <f ca="1">IF(OR(VLOOKUP($E57,INDIRECT(VLOOKUP('Sector Charts'!$H$1,'Sector Charts'!$A$159:$B$175,2,FALSE) &amp; "1"),MATCH(AE$5,$Y$5:$AI$5,0),FALSE)&gt;AE$1,VLOOKUP($E57,INDIRECT(VLOOKUP('Sector Charts'!$H$1,'Sector Charts'!$A$159:$B$175,2,FALSE) &amp; "1"),MATCH(AE$5,$Y$5:$AI$5,0),FALSE)&lt;AE$2),NA(),VLOOKUP($E57,INDIRECT(VLOOKUP('Sector Charts'!$H$1,'Sector Charts'!$A$159:$B$175,2,FALSE) &amp; "1"),MATCH(AE$5,$Y$5:$AI$5,0),FALSE))</f>
        <v>2.9749880160493696</v>
      </c>
      <c r="AF57" s="2">
        <f ca="1">VLOOKUP($E57,INDIRECT(VLOOKUP('Sector Charts'!$H$1,'Sector Charts'!$A$159:$B$175,2,FALSE) &amp; "1"),MATCH(AF$5,$Y$5:$AG$5,0),FALSE)</f>
        <v>628.47378256910645</v>
      </c>
      <c r="AG57" s="2">
        <f ca="1">IF(VLOOKUP($E57,INDIRECT(VLOOKUP('Sector Charts'!$H$1,'Sector Charts'!$A$159:$B$175,2,FALSE) &amp; "1"),MATCH(AG$5,$Y$5:$AI$5,0),FALSE)="",NA(),VLOOKUP($E57,INDIRECT(VLOOKUP('Sector Charts'!$H$1,'Sector Charts'!$A$159:$B$175,2,FALSE) &amp; "1"),MATCH(AG$5,$Y$5:$AG$5,0),FALSE))</f>
        <v>174.5684274561755</v>
      </c>
      <c r="AH57" s="12">
        <f ca="1">IF(OR(VLOOKUP($E57,INDIRECT(VLOOKUP('Sector Charts'!$H$1,'Sector Charts'!$A$159:$B$175,2,FALSE) &amp; "1"),MATCH(AH$5,$Y$5:$AI$5,0),FALSE)&gt;AH$1,VLOOKUP($E57,INDIRECT(VLOOKUP('Sector Charts'!$H$1,'Sector Charts'!$A$159:$B$175,2,FALSE) &amp; "1"),MATCH(AH$5,$Y$5:$AI$5,0),FALSE)&lt;AH$2,VLOOKUP($E57,INDIRECT(VLOOKUP('Sector Charts'!$H$1,'Sector Charts'!$A$159:$B$175,2,FALSE) &amp; "1"),MATCH(AH$5,$Y$5:$AI$5,0),FALSE)=""),NA(),VLOOKUP($E57,INDIRECT(VLOOKUP('Sector Charts'!$H$1,'Sector Charts'!$A$159:$B$175,2,FALSE) &amp; "1"),MATCH(AH$5,$Y$5:$AI$5,0),FALSE))</f>
        <v>0.69267696364690567</v>
      </c>
      <c r="AI57" s="12">
        <f ca="1">IF(OR(VLOOKUP($E57,INDIRECT(VLOOKUP('Sector Charts'!$H$1,'Sector Charts'!$A$159:$B$175,2,FALSE) &amp; "1"),MATCH(AI$5,$Y$5:$AI$5,0),FALSE)&gt;AI$1,VLOOKUP($E57,INDIRECT(VLOOKUP('Sector Charts'!$H$1,'Sector Charts'!$A$159:$B$175,2,FALSE) &amp; "1"),MATCH(AI$5,$Y$5:$AI$5,0),FALSE)&lt;AI$2,VLOOKUP($E57,INDIRECT(VLOOKUP('Sector Charts'!$H$1,'Sector Charts'!$A$159:$B$175,2,FALSE) &amp; "1"),MATCH(AI$5,$Y$5:$AI$5,0),FALSE)=""),NA(),VLOOKUP($E57,INDIRECT(VLOOKUP('Sector Charts'!$H$1,'Sector Charts'!$A$159:$B$175,2,FALSE) &amp; "1"),MATCH(AI$5,$Y$5:$AI$5,0),FALSE))</f>
        <v>7.2013289597361592</v>
      </c>
      <c r="AK57" s="13">
        <v>475</v>
      </c>
      <c r="AL57" s="12">
        <v>9.5015845561091883</v>
      </c>
      <c r="AM57" s="12">
        <v>0.98605368688371442</v>
      </c>
      <c r="AN57" s="12">
        <v>6.2041321082025647</v>
      </c>
      <c r="AO57" s="12">
        <v>4.9752956807648463</v>
      </c>
      <c r="AP57" s="157">
        <f>VLOOKUP(E57,'EquityMetrics ADJ'!AN:AS,3,FALSE)</f>
        <v>7.6685694141502614</v>
      </c>
      <c r="AR57" s="12">
        <v>27.929262247327291</v>
      </c>
      <c r="AT57" s="12">
        <v>1.7333238180703869</v>
      </c>
      <c r="AU57" s="12">
        <v>0.32208668152382547</v>
      </c>
      <c r="AV57" s="12">
        <v>6.0089889141458741</v>
      </c>
      <c r="AW57" s="12">
        <v>6.3481419463548683</v>
      </c>
      <c r="AY57" s="14">
        <v>40543</v>
      </c>
      <c r="AZ57" s="2">
        <v>378</v>
      </c>
      <c r="BA57" s="2">
        <v>881665.51224517822</v>
      </c>
      <c r="BB57" s="2">
        <v>74779.837407287094</v>
      </c>
      <c r="BC57" s="2">
        <v>133900.8958722353</v>
      </c>
      <c r="BD57" s="12">
        <f t="shared" si="8"/>
        <v>15.187267054515278</v>
      </c>
      <c r="BE57" s="12">
        <f t="shared" si="9"/>
        <v>179.0601591481757</v>
      </c>
      <c r="BF57" s="12">
        <f t="shared" si="10"/>
        <v>8.481656180115154</v>
      </c>
      <c r="BH57" s="22">
        <v>40543</v>
      </c>
      <c r="BI57">
        <v>377</v>
      </c>
      <c r="BJ57" s="12">
        <v>-6.3313349323981694</v>
      </c>
      <c r="BL57" s="22">
        <v>41182</v>
      </c>
      <c r="BM57">
        <v>237</v>
      </c>
      <c r="BN57" s="2">
        <v>165830.62184143066</v>
      </c>
      <c r="BO57" s="2">
        <v>99863.317080885172</v>
      </c>
      <c r="BP57" s="2">
        <v>59071.749862069264</v>
      </c>
      <c r="BQ57" s="2">
        <v>515192.32835388184</v>
      </c>
      <c r="BR57" s="12">
        <f t="shared" si="62"/>
        <v>60.220070317516949</v>
      </c>
      <c r="BS57" s="12">
        <f t="shared" si="63"/>
        <v>19.383696453703749</v>
      </c>
      <c r="BT57" s="12">
        <f t="shared" si="64"/>
        <v>11.465960692934331</v>
      </c>
      <c r="BV57" s="22">
        <v>40543</v>
      </c>
      <c r="BW57">
        <v>448</v>
      </c>
      <c r="BX57" s="2">
        <v>935433.56007671356</v>
      </c>
      <c r="BY57" s="2">
        <v>68141.989566326141</v>
      </c>
      <c r="BZ57" s="12">
        <f t="shared" si="4"/>
        <v>7.2845354790069665</v>
      </c>
      <c r="CB57" s="22">
        <v>40543</v>
      </c>
      <c r="CC57">
        <v>450</v>
      </c>
      <c r="CD57" s="2">
        <v>-140749.8650875017</v>
      </c>
      <c r="CE57" s="2">
        <v>1710883.0485534668</v>
      </c>
      <c r="CF57" s="2">
        <v>239853.06503534317</v>
      </c>
      <c r="CG57" s="12">
        <f t="shared" si="112"/>
        <v>8.2267379530415123</v>
      </c>
      <c r="CH57" s="12">
        <f t="shared" si="113"/>
        <v>58.68170376174335</v>
      </c>
      <c r="CJ57" s="22">
        <v>40543</v>
      </c>
      <c r="CK57">
        <v>449</v>
      </c>
      <c r="CL57" s="12">
        <v>16.411416999105555</v>
      </c>
      <c r="CN57" s="11">
        <v>40543</v>
      </c>
      <c r="CO57">
        <v>373</v>
      </c>
      <c r="CP57" s="2">
        <v>-88599.113087587059</v>
      </c>
      <c r="CQ57" s="2">
        <v>1567009.5614318848</v>
      </c>
      <c r="CR57" s="2">
        <v>203856.15814828873</v>
      </c>
      <c r="CS57" s="12">
        <f t="shared" si="114"/>
        <v>5.6540250467028379</v>
      </c>
      <c r="CT57" s="12">
        <f t="shared" si="115"/>
        <v>43.461582859389722</v>
      </c>
      <c r="CV57" s="22">
        <v>40543</v>
      </c>
      <c r="CW57">
        <v>372</v>
      </c>
      <c r="CX57">
        <v>5.7779469073012013</v>
      </c>
      <c r="CZ57" s="11">
        <f ca="1">VLOOKUP($CB57,INDIRECT(VLOOKUP('Sector Charts'!$H$1,'Sector Charts'!$A$159:$B$175,2,FALSE) &amp; "3"),MATCH(CZ$5,$CZ$5:$DF$5,0),FALSE)</f>
        <v>40543</v>
      </c>
      <c r="DA57" s="2">
        <f ca="1">VLOOKUP($CB57,INDIRECT(VLOOKUP('Sector Charts'!$H$1,'Sector Charts'!$A$159:$B$175,2,FALSE) &amp; "3"),MATCH(DA$5,$CZ$5:$DF$5,0),FALSE)</f>
        <v>19</v>
      </c>
      <c r="DB57" s="2">
        <f ca="1">VLOOKUP($CB57,INDIRECT(VLOOKUP('Sector Charts'!$H$1,'Sector Charts'!$A$159:$B$175,2,FALSE) &amp; "3"),MATCH(DB$5,$CZ$5:$DF$5,0),FALSE)</f>
        <v>-3528.4950375556946</v>
      </c>
      <c r="DC57" s="2">
        <f ca="1">VLOOKUP($CB57,INDIRECT(VLOOKUP('Sector Charts'!$H$1,'Sector Charts'!$A$159:$B$175,2,FALSE) &amp; "3"),MATCH(DC$5,$CZ$5:$DF$5,0),FALSE)</f>
        <v>80975.388854980469</v>
      </c>
      <c r="DD57" s="2">
        <f ca="1">VLOOKUP($CB57,INDIRECT(VLOOKUP('Sector Charts'!$H$1,'Sector Charts'!$A$159:$B$175,2,FALSE) &amp; "3"),MATCH(DD$5,$CZ$5:$DF$5,0),FALSE)</f>
        <v>12556.355972290039</v>
      </c>
      <c r="DE57" s="12">
        <f ca="1">IF(OR(VLOOKUP($CB57,INDIRECT(VLOOKUP('Sector Charts'!$H$1,'Sector Charts'!$A$159:$B$175,2,FALSE) &amp; "3"),MATCH(DE$5,$CZ$5:$DF$5,0),FALSE)&gt;DE$1,VLOOKUP($CB57,INDIRECT(VLOOKUP('Sector Charts'!$H$1,'Sector Charts'!$A$159:$B$175,2,FALSE) &amp; "3"),MATCH(DE$5,$CZ$5:$DF$5,0),FALSE)&lt;DE$2),NA(),VLOOKUP($CB57,INDIRECT(VLOOKUP('Sector Charts'!$H$1,'Sector Charts'!$A$159:$B$175,2,FALSE) &amp; "3"),MATCH(DE$5,$CZ$5:$DF$5,0),FALSE))</f>
        <v>4.3574906986552513</v>
      </c>
      <c r="DF57" s="12">
        <f ca="1">IF(OR(VLOOKUP($CB57,INDIRECT(VLOOKUP('Sector Charts'!$H$1,'Sector Charts'!$A$159:$B$175,2,FALSE) &amp; "3"),MATCH(DF$5,$CZ$5:$DF$5,0),FALSE)&gt;DF$1,VLOOKUP($CB57,INDIRECT(VLOOKUP('Sector Charts'!$H$1,'Sector Charts'!$A$159:$B$175,2,FALSE) &amp; "3"),MATCH(DF$5,$CZ$5:$DF$5,0),FALSE)&lt;DF$2),NA(),VLOOKUP($CB57,INDIRECT(VLOOKUP('Sector Charts'!$H$1,'Sector Charts'!$A$159:$B$175,2,FALSE) &amp; "3"),MATCH(DF$5,$CZ$5:$DF$5,0),FALSE))</f>
        <v>28.101266365357468</v>
      </c>
      <c r="DH57" s="11">
        <f ca="1">VLOOKUP($CB57,INDIRECT(VLOOKUP('Sector Charts'!$H$1,'Sector Charts'!$A$159:$B$175,2,FALSE) &amp; "3"),MATCH(DH$5,$CZ$5:$DF$5,0),FALSE)</f>
        <v>40543</v>
      </c>
      <c r="DI57" s="2">
        <f ca="1">VLOOKUP($CB57,INDIRECT(VLOOKUP('Sector Charts'!$H$1,'Sector Charts'!$A$159:$B$175,2,FALSE) &amp; "3"),9,FALSE)</f>
        <v>19</v>
      </c>
      <c r="DJ57" s="12">
        <f ca="1">IF(OR(VLOOKUP($CB57,INDIRECT(VLOOKUP('Sector Charts'!$H$1,'Sector Charts'!$A$159:$B$175,2,FALSE) &amp; "3"),10,FALSE)&gt;DJ$1,VLOOKUP($CB57,INDIRECT(VLOOKUP('Sector Charts'!$H$1,'Sector Charts'!$A$159:$B$175,2,FALSE) &amp; "3"),10,FALSE)&lt;DJ$2),NA(),VLOOKUP($CB57,INDIRECT(VLOOKUP('Sector Charts'!$H$1,'Sector Charts'!$A$159:$B$175,2,FALSE) &amp; "3"),10,FALSE))</f>
        <v>32.526431689147131</v>
      </c>
      <c r="DM57" s="22">
        <v>40543</v>
      </c>
      <c r="DN57">
        <v>448</v>
      </c>
      <c r="DO57" s="12">
        <v>-6.2688228906833228</v>
      </c>
      <c r="DP57" s="12">
        <v>16.959332679745032</v>
      </c>
      <c r="DR57" s="22">
        <v>40543</v>
      </c>
      <c r="DS57" s="13">
        <v>395</v>
      </c>
      <c r="DT57" s="12">
        <v>9.5624291187327071</v>
      </c>
      <c r="DU57" s="12">
        <v>-3.4540026041640637E-2</v>
      </c>
      <c r="DV57" s="12">
        <v>5.1741264400757991</v>
      </c>
      <c r="DW57" s="12">
        <v>3.9563074605459825</v>
      </c>
      <c r="DX57" s="83">
        <f>VLOOKUP(DR57,'EquityMetrics ADJ'!$DU$5:$DX$31,3,0)</f>
        <v>6.9731037821042063</v>
      </c>
      <c r="DY57" s="83"/>
      <c r="DZ57" s="22">
        <v>40543</v>
      </c>
      <c r="EA57" s="85">
        <v>332</v>
      </c>
      <c r="EB57" s="83">
        <v>7.5064749291338329</v>
      </c>
      <c r="EC57" s="83">
        <v>-0.88360327255675442</v>
      </c>
      <c r="ED57" s="83">
        <v>3.9036251071627781</v>
      </c>
      <c r="EE57" s="83">
        <v>2.5644460994579177</v>
      </c>
      <c r="EF57" s="83">
        <f>VLOOKUP($DZ57,'EquityMetrics ADJ'!$EH$4:$EK$31,3,0)</f>
        <v>4.5211352089240098</v>
      </c>
      <c r="EH57" s="22">
        <v>40543</v>
      </c>
      <c r="EI57" s="13">
        <v>80</v>
      </c>
      <c r="EJ57" s="12">
        <v>9.1298887683192618</v>
      </c>
      <c r="EK57" s="12">
        <v>9.2508381361191105</v>
      </c>
      <c r="EL57" s="12">
        <v>17.906380924364939</v>
      </c>
      <c r="EM57" s="12">
        <v>15.797712381616291</v>
      </c>
      <c r="EO57" s="11">
        <v>40543</v>
      </c>
      <c r="EP57" s="2">
        <v>361</v>
      </c>
      <c r="EQ57" s="2">
        <v>632985.84216070175</v>
      </c>
      <c r="ER57" s="2">
        <v>194190.8076748848</v>
      </c>
      <c r="ES57" s="2">
        <v>59892.441960334778</v>
      </c>
      <c r="ET57" s="12">
        <v>3.2596076495054791</v>
      </c>
      <c r="EU57" s="12">
        <v>3.2423257646347494</v>
      </c>
      <c r="EV57" s="12">
        <f>VLOOKUP($EO57,'EquityMetrics ADJ'!$X$5:$AD$27,6,0)</f>
        <v>2.326684614407589</v>
      </c>
      <c r="EW57" s="12">
        <f>VLOOKUP($EO57,'EquityMetrics ADJ'!$X$5:$AD$27,7,0)</f>
        <v>4.3895637280174418</v>
      </c>
      <c r="EY57" s="11">
        <v>40543</v>
      </c>
      <c r="EZ57" s="4">
        <v>78</v>
      </c>
      <c r="FA57" s="2">
        <v>103508.94457244873</v>
      </c>
      <c r="FB57" s="2">
        <v>35644.496877670288</v>
      </c>
      <c r="FC57" s="2">
        <v>6977.9399943351746</v>
      </c>
      <c r="FD57" s="12">
        <v>2.9039249712987965</v>
      </c>
      <c r="FE57" s="12">
        <v>5.1081690164442763</v>
      </c>
      <c r="FF57" s="12"/>
      <c r="FG57" s="11">
        <v>40543</v>
      </c>
      <c r="FH57" s="2">
        <v>304</v>
      </c>
      <c r="FI57" s="2">
        <v>568904.06307888031</v>
      </c>
      <c r="FJ57" s="2">
        <v>167999.47171640396</v>
      </c>
      <c r="FK57" s="2">
        <v>53534.264963150024</v>
      </c>
      <c r="FL57" s="12">
        <v>3.3863443573158025</v>
      </c>
      <c r="FM57" s="12">
        <v>3.1381671501802693</v>
      </c>
      <c r="FN57" s="12"/>
      <c r="FO57" s="11">
        <v>40543</v>
      </c>
      <c r="FP57" s="2">
        <v>135</v>
      </c>
      <c r="FQ57" s="2">
        <v>167590.72365427017</v>
      </c>
      <c r="FR57" s="2">
        <v>61835.832836151123</v>
      </c>
      <c r="FS57" s="2">
        <v>13336.116991519928</v>
      </c>
      <c r="FT57" s="12">
        <v>2.7102525504644208</v>
      </c>
      <c r="FU57" s="12">
        <v>4.6367194345603622</v>
      </c>
      <c r="FW57" s="22">
        <v>40543</v>
      </c>
      <c r="FX57">
        <v>410</v>
      </c>
      <c r="FY57" s="2">
        <v>615535.90746831894</v>
      </c>
      <c r="FZ57" s="2">
        <v>1923955.3862228394</v>
      </c>
      <c r="GA57" s="10">
        <v>0.31993252643802489</v>
      </c>
      <c r="GC57" s="22">
        <v>40543</v>
      </c>
      <c r="GD57">
        <v>400</v>
      </c>
      <c r="GE57" s="2">
        <v>1895935.5781784058</v>
      </c>
      <c r="GF57" s="2">
        <v>214818.06522226334</v>
      </c>
      <c r="GG57" s="10">
        <v>8.8257734572590998</v>
      </c>
      <c r="GI57" s="22">
        <v>40543</v>
      </c>
      <c r="GJ57">
        <v>304</v>
      </c>
      <c r="GK57" s="2">
        <v>568904.06307888031</v>
      </c>
      <c r="GL57" s="2">
        <v>167999.47171640396</v>
      </c>
      <c r="GM57" s="2">
        <v>53534.264963150024</v>
      </c>
      <c r="GN57" s="12">
        <v>3.3863443573158025</v>
      </c>
      <c r="GO57" s="12">
        <v>3.1381671501802693</v>
      </c>
      <c r="GP57" s="12">
        <f>VLOOKUP($GI57,'EquityMetrics ADJ'!$AF$4:$AK$28,6,0)</f>
        <v>2.3446157311064937</v>
      </c>
      <c r="GQ57" s="12">
        <f>VLOOKUP($GI57,'EquityMetrics ADJ'!$AF$4:$AL$28,7,0)</f>
        <v>4.3668434245248031</v>
      </c>
      <c r="HF57" s="22">
        <v>40268</v>
      </c>
      <c r="HG57">
        <v>486</v>
      </c>
      <c r="HH57" s="2">
        <v>1006097.8226165771</v>
      </c>
      <c r="HI57" s="2">
        <v>2328387.529510498</v>
      </c>
      <c r="HJ57" s="213">
        <v>0.43210067476529185</v>
      </c>
      <c r="HL57" s="22">
        <v>40543</v>
      </c>
      <c r="HM57">
        <v>81</v>
      </c>
      <c r="HN57" s="2">
        <v>113273.98368835449</v>
      </c>
      <c r="HO57" s="2">
        <v>302033.48446655273</v>
      </c>
      <c r="HP57" s="10">
        <v>0.37503783359787873</v>
      </c>
      <c r="HR57" s="22">
        <v>40268</v>
      </c>
      <c r="HS57">
        <v>411</v>
      </c>
      <c r="HT57" s="2">
        <v>889663.02616882324</v>
      </c>
      <c r="HU57" s="2">
        <v>2044298.9351196289</v>
      </c>
      <c r="HV57" s="10">
        <v>0.43519223675414265</v>
      </c>
    </row>
    <row r="58" spans="1:230">
      <c r="A58" t="s">
        <v>86</v>
      </c>
      <c r="B58">
        <v>15</v>
      </c>
      <c r="C58" s="2">
        <v>335.05545240055375</v>
      </c>
      <c r="D58" s="166">
        <v>454</v>
      </c>
      <c r="E58" s="11">
        <v>40633</v>
      </c>
      <c r="F58" s="4">
        <v>458</v>
      </c>
      <c r="G58" s="2">
        <v>749073.06818461418</v>
      </c>
      <c r="H58" s="2">
        <v>236913.78084659576</v>
      </c>
      <c r="I58" s="2">
        <v>68338.053066968918</v>
      </c>
      <c r="J58" s="12">
        <v>3.1617960994411174</v>
      </c>
      <c r="K58" s="12">
        <v>3.4667914904515715</v>
      </c>
      <c r="L58" s="12">
        <v>2.9329494532354401</v>
      </c>
      <c r="M58" s="12">
        <v>3.7541530884295073</v>
      </c>
      <c r="N58" s="59">
        <f t="shared" si="121"/>
        <v>0.2288466462056773</v>
      </c>
      <c r="O58" s="59">
        <f t="shared" si="122"/>
        <v>0.28736159797793581</v>
      </c>
      <c r="P58" s="12">
        <f t="shared" si="116"/>
        <v>3.1617960994411174</v>
      </c>
      <c r="Q58" s="12">
        <f t="shared" si="116"/>
        <v>3.4667914904515715</v>
      </c>
      <c r="R58" s="157">
        <f>VLOOKUP(E58,'EquityMetrics ADJ'!$G:$AE,7,FALSE)</f>
        <v>2.9656584043598757</v>
      </c>
      <c r="S58" s="157">
        <f>VLOOKUP(E58,'EquityMetrics ADJ'!$G:$AE,8,FALSE)</f>
        <v>3.9834749260089972</v>
      </c>
      <c r="T58" s="37"/>
      <c r="U58" s="43">
        <v>40633</v>
      </c>
      <c r="V58" s="2">
        <v>422.53610332074885</v>
      </c>
      <c r="W58" s="2">
        <f t="shared" si="123"/>
        <v>133.63799879297619</v>
      </c>
      <c r="Y58" s="11">
        <f ca="1">VLOOKUP($E58,INDIRECT(VLOOKUP('Sector Charts'!$H$1,'Sector Charts'!$A$159:$B$175,2,FALSE) &amp; "1"),MATCH(Y$5,$Y$5:$AG$5,0),FALSE)</f>
        <v>40633</v>
      </c>
      <c r="Z58" s="2">
        <f ca="1">VLOOKUP($E58,INDIRECT(VLOOKUP('Sector Charts'!$H$1,'Sector Charts'!$A$159:$B$175,2,FALSE) &amp; "1"),MATCH(Z$5,$Y$5:$AG$5,0),FALSE)</f>
        <v>19</v>
      </c>
      <c r="AA58" s="2">
        <f ca="1">VLOOKUP($E58,INDIRECT(VLOOKUP('Sector Charts'!$H$1,'Sector Charts'!$A$159:$B$175,2,FALSE) &amp; "1"),MATCH(AA$5,$Y$5:$AG$5,0),FALSE)</f>
        <v>47727.891803741455</v>
      </c>
      <c r="AB58" s="2">
        <f ca="1">VLOOKUP($E58,INDIRECT(VLOOKUP('Sector Charts'!$H$1,'Sector Charts'!$A$159:$B$175,2,FALSE) &amp; "1"),MATCH(AB$5,$Y$5:$AG$5,0),FALSE)</f>
        <v>12336.701950073242</v>
      </c>
      <c r="AC58" s="2">
        <f ca="1">VLOOKUP($E58,INDIRECT(VLOOKUP('Sector Charts'!$H$1,'Sector Charts'!$A$159:$B$175,2,FALSE) &amp; "1"),MATCH(AC$5,$Y$5:$AG$5,0),FALSE)</f>
        <v>4474.0770092010498</v>
      </c>
      <c r="AD58" s="12">
        <f ca="1">IF(OR(VLOOKUP($E58,INDIRECT(VLOOKUP('Sector Charts'!$H$1,'Sector Charts'!$A$159:$B$175,2,FALSE) &amp; "1"),MATCH(AD$5,$Y$5:$AI$5,0),FALSE)&gt;AD$1,VLOOKUP($E58,INDIRECT(VLOOKUP('Sector Charts'!$H$1,'Sector Charts'!$A$159:$B$175,2,FALSE) &amp; "1"),MATCH(AD$5,$Y$5:$AI$5,0),FALSE)&lt;AD$2),NA(),VLOOKUP($E58,INDIRECT(VLOOKUP('Sector Charts'!$H$1,'Sector Charts'!$A$159:$B$175,2,FALSE) &amp; "1"),MATCH(AD$5,$Y$5:$AI$5,0),FALSE))</f>
        <v>3.8687723831617817</v>
      </c>
      <c r="AE58" s="12">
        <f ca="1">IF(OR(VLOOKUP($E58,INDIRECT(VLOOKUP('Sector Charts'!$H$1,'Sector Charts'!$A$159:$B$175,2,FALSE) &amp; "1"),MATCH(AE$5,$Y$5:$AI$5,0),FALSE)&gt;AE$1,VLOOKUP($E58,INDIRECT(VLOOKUP('Sector Charts'!$H$1,'Sector Charts'!$A$159:$B$175,2,FALSE) &amp; "1"),MATCH(AE$5,$Y$5:$AI$5,0),FALSE)&lt;AE$2),NA(),VLOOKUP($E58,INDIRECT(VLOOKUP('Sector Charts'!$H$1,'Sector Charts'!$A$159:$B$175,2,FALSE) &amp; "1"),MATCH(AE$5,$Y$5:$AI$5,0),FALSE))</f>
        <v>2.7573736269408218</v>
      </c>
      <c r="AF58" s="2">
        <f ca="1">VLOOKUP($E58,INDIRECT(VLOOKUP('Sector Charts'!$H$1,'Sector Charts'!$A$159:$B$175,2,FALSE) &amp; "1"),MATCH(AF$5,$Y$5:$AG$5,0),FALSE)</f>
        <v>531.87720436978702</v>
      </c>
      <c r="AG58" s="2">
        <f ca="1">IF(VLOOKUP($E58,INDIRECT(VLOOKUP('Sector Charts'!$H$1,'Sector Charts'!$A$159:$B$175,2,FALSE) &amp; "1"),MATCH(AG$5,$Y$5:$AI$5,0),FALSE)="",NA(),VLOOKUP($E58,INDIRECT(VLOOKUP('Sector Charts'!$H$1,'Sector Charts'!$A$159:$B$175,2,FALSE) &amp; "1"),MATCH(AG$5,$Y$5:$AG$5,0),FALSE))</f>
        <v>137.47958052138145</v>
      </c>
      <c r="AH58" s="12">
        <f ca="1">IF(OR(VLOOKUP($E58,INDIRECT(VLOOKUP('Sector Charts'!$H$1,'Sector Charts'!$A$159:$B$175,2,FALSE) &amp; "1"),MATCH(AH$5,$Y$5:$AI$5,0),FALSE)&gt;AH$1,VLOOKUP($E58,INDIRECT(VLOOKUP('Sector Charts'!$H$1,'Sector Charts'!$A$159:$B$175,2,FALSE) &amp; "1"),MATCH(AH$5,$Y$5:$AI$5,0),FALSE)&lt;AH$2,VLOOKUP($E58,INDIRECT(VLOOKUP('Sector Charts'!$H$1,'Sector Charts'!$A$159:$B$175,2,FALSE) &amp; "1"),MATCH(AH$5,$Y$5:$AI$5,0),FALSE)=""),NA(),VLOOKUP($E58,INDIRECT(VLOOKUP('Sector Charts'!$H$1,'Sector Charts'!$A$159:$B$175,2,FALSE) &amp; "1"),MATCH(AH$5,$Y$5:$AI$5,0),FALSE))</f>
        <v>1.256470751345556</v>
      </c>
      <c r="AI58" s="12">
        <f ca="1">IF(OR(VLOOKUP($E58,INDIRECT(VLOOKUP('Sector Charts'!$H$1,'Sector Charts'!$A$159:$B$175,2,FALSE) &amp; "1"),MATCH(AI$5,$Y$5:$AI$5,0),FALSE)&gt;AI$1,VLOOKUP($E58,INDIRECT(VLOOKUP('Sector Charts'!$H$1,'Sector Charts'!$A$159:$B$175,2,FALSE) &amp; "1"),MATCH(AI$5,$Y$5:$AI$5,0),FALSE)&lt;AI$2,VLOOKUP($E58,INDIRECT(VLOOKUP('Sector Charts'!$H$1,'Sector Charts'!$A$159:$B$175,2,FALSE) &amp; "1"),MATCH(AI$5,$Y$5:$AI$5,0),FALSE)=""),NA(),VLOOKUP($E58,INDIRECT(VLOOKUP('Sector Charts'!$H$1,'Sector Charts'!$A$159:$B$175,2,FALSE) &amp; "1"),MATCH(AI$5,$Y$5:$AI$5,0),FALSE))</f>
        <v>5.9714731846816624</v>
      </c>
      <c r="AK58" s="13">
        <v>479</v>
      </c>
      <c r="AL58" s="12">
        <v>10.141454366202796</v>
      </c>
      <c r="AM58" s="12">
        <v>2.6116467857300485</v>
      </c>
      <c r="AN58" s="12">
        <v>10.356765743342899</v>
      </c>
      <c r="AO58" s="12">
        <v>10.234954568627641</v>
      </c>
      <c r="AP58" s="157">
        <f>VLOOKUP(E58,'EquityMetrics ADJ'!AN:AS,3,FALSE)</f>
        <v>10.647193589800374</v>
      </c>
      <c r="AR58" s="12">
        <v>27.710012080801384</v>
      </c>
      <c r="AT58" s="12">
        <v>-0.91274941162679257</v>
      </c>
      <c r="AU58" s="12">
        <v>0.33787618620559901</v>
      </c>
      <c r="AV58" s="12">
        <v>-1.2509713034719039</v>
      </c>
      <c r="AW58" s="12">
        <v>-0.88485973793539507</v>
      </c>
      <c r="AY58" s="14">
        <v>40633</v>
      </c>
      <c r="AZ58" s="2">
        <v>369</v>
      </c>
      <c r="BA58" s="2">
        <v>872484.60726928711</v>
      </c>
      <c r="BB58" s="2">
        <v>71408.963865248021</v>
      </c>
      <c r="BC58" s="2">
        <v>128718.59329319373</v>
      </c>
      <c r="BD58" s="12">
        <f t="shared" si="8"/>
        <v>14.753107644621805</v>
      </c>
      <c r="BE58" s="12">
        <f t="shared" si="9"/>
        <v>180.25551180954201</v>
      </c>
      <c r="BF58" s="12">
        <f t="shared" si="10"/>
        <v>8.1845528586165734</v>
      </c>
      <c r="BH58" s="22">
        <v>40633</v>
      </c>
      <c r="BI58">
        <v>368</v>
      </c>
      <c r="BJ58" s="12">
        <v>-8.1852911846450596</v>
      </c>
      <c r="BL58" s="22">
        <v>41274</v>
      </c>
      <c r="BM58">
        <v>208</v>
      </c>
      <c r="BN58" s="2">
        <v>153048.13604736328</v>
      </c>
      <c r="BO58" s="2">
        <v>91941.678005218506</v>
      </c>
      <c r="BP58" s="2">
        <v>51358.797034369782</v>
      </c>
      <c r="BQ58" s="2">
        <v>457671.89253997803</v>
      </c>
      <c r="BR58" s="12">
        <f t="shared" si="62"/>
        <v>60.073699935009749</v>
      </c>
      <c r="BS58" s="12">
        <f t="shared" si="63"/>
        <v>20.088993775641864</v>
      </c>
      <c r="BT58" s="12">
        <f t="shared" si="64"/>
        <v>11.221750313164261</v>
      </c>
      <c r="BV58" s="22">
        <v>40633</v>
      </c>
      <c r="BW58">
        <v>465</v>
      </c>
      <c r="BX58" s="2">
        <v>936413.28692626953</v>
      </c>
      <c r="BY58" s="2">
        <v>69430.753478765488</v>
      </c>
      <c r="BZ58" s="12">
        <f t="shared" si="4"/>
        <v>7.4145416824091122</v>
      </c>
      <c r="CB58" s="22">
        <v>40633</v>
      </c>
      <c r="CC58">
        <v>466</v>
      </c>
      <c r="CD58" s="2">
        <v>-155205.86726575717</v>
      </c>
      <c r="CE58" s="2">
        <v>1746524.4814834595</v>
      </c>
      <c r="CF58" s="2">
        <v>246002.12882518768</v>
      </c>
      <c r="CG58" s="12">
        <f t="shared" si="112"/>
        <v>8.8865554941393512</v>
      </c>
      <c r="CH58" s="12">
        <f t="shared" si="113"/>
        <v>63.091269984922974</v>
      </c>
      <c r="CJ58" s="22">
        <v>40633</v>
      </c>
      <c r="CK58">
        <v>465</v>
      </c>
      <c r="CL58" s="12">
        <v>24.407482454649255</v>
      </c>
      <c r="CN58" s="11">
        <v>40633</v>
      </c>
      <c r="CO58">
        <v>386</v>
      </c>
      <c r="CP58" s="2">
        <v>-96625.231440778822</v>
      </c>
      <c r="CQ58" s="2">
        <v>1595115.7302856445</v>
      </c>
      <c r="CR58" s="2">
        <v>207667.4618730545</v>
      </c>
      <c r="CS58" s="12">
        <f t="shared" si="114"/>
        <v>6.0575687146835238</v>
      </c>
      <c r="CT58" s="12">
        <f t="shared" si="115"/>
        <v>46.528825733828768</v>
      </c>
      <c r="CV58" s="22">
        <v>40633</v>
      </c>
      <c r="CW58">
        <v>385</v>
      </c>
      <c r="CX58">
        <v>9.2683275352894778</v>
      </c>
      <c r="CZ58" s="11">
        <f ca="1">VLOOKUP($CB58,INDIRECT(VLOOKUP('Sector Charts'!$H$1,'Sector Charts'!$A$159:$B$175,2,FALSE) &amp; "3"),MATCH(CZ$5,$CZ$5:$DF$5,0),FALSE)</f>
        <v>40633</v>
      </c>
      <c r="DA58" s="2">
        <f ca="1">VLOOKUP($CB58,INDIRECT(VLOOKUP('Sector Charts'!$H$1,'Sector Charts'!$A$159:$B$175,2,FALSE) &amp; "3"),MATCH(DA$5,$CZ$5:$DF$5,0),FALSE)</f>
        <v>17</v>
      </c>
      <c r="DB58" s="2">
        <f ca="1">VLOOKUP($CB58,INDIRECT(VLOOKUP('Sector Charts'!$H$1,'Sector Charts'!$A$159:$B$175,2,FALSE) &amp; "3"),MATCH(DB$5,$CZ$5:$DF$5,0),FALSE)</f>
        <v>-4164.3120007514954</v>
      </c>
      <c r="DC58" s="2">
        <f ca="1">VLOOKUP($CB58,INDIRECT(VLOOKUP('Sector Charts'!$H$1,'Sector Charts'!$A$159:$B$175,2,FALSE) &amp; "3"),MATCH(DC$5,$CZ$5:$DF$5,0),FALSE)</f>
        <v>82491.888916015625</v>
      </c>
      <c r="DD58" s="2">
        <f ca="1">VLOOKUP($CB58,INDIRECT(VLOOKUP('Sector Charts'!$H$1,'Sector Charts'!$A$159:$B$175,2,FALSE) &amp; "3"),MATCH(DD$5,$CZ$5:$DF$5,0),FALSE)</f>
        <v>11187.149948120117</v>
      </c>
      <c r="DE58" s="12">
        <f ca="1">IF(OR(VLOOKUP($CB58,INDIRECT(VLOOKUP('Sector Charts'!$H$1,'Sector Charts'!$A$159:$B$175,2,FALSE) &amp; "3"),MATCH(DE$5,$CZ$5:$DF$5,0),FALSE)&gt;DE$1,VLOOKUP($CB58,INDIRECT(VLOOKUP('Sector Charts'!$H$1,'Sector Charts'!$A$159:$B$175,2,FALSE) &amp; "3"),MATCH(DE$5,$CZ$5:$DF$5,0),FALSE)&lt;DE$2),NA(),VLOOKUP($CB58,INDIRECT(VLOOKUP('Sector Charts'!$H$1,'Sector Charts'!$A$159:$B$175,2,FALSE) &amp; "3"),MATCH(DE$5,$CZ$5:$DF$5,0),FALSE))</f>
        <v>5.0481472245000356</v>
      </c>
      <c r="DF58" s="12">
        <f ca="1">IF(OR(VLOOKUP($CB58,INDIRECT(VLOOKUP('Sector Charts'!$H$1,'Sector Charts'!$A$159:$B$175,2,FALSE) &amp; "3"),MATCH(DF$5,$CZ$5:$DF$5,0),FALSE)&gt;DF$1,VLOOKUP($CB58,INDIRECT(VLOOKUP('Sector Charts'!$H$1,'Sector Charts'!$A$159:$B$175,2,FALSE) &amp; "3"),MATCH(DF$5,$CZ$5:$DF$5,0),FALSE)&lt;DF$2),NA(),VLOOKUP($CB58,INDIRECT(VLOOKUP('Sector Charts'!$H$1,'Sector Charts'!$A$159:$B$175,2,FALSE) &amp; "3"),MATCH(DF$5,$CZ$5:$DF$5,0),FALSE))</f>
        <v>37.224065289759203</v>
      </c>
      <c r="DH58" s="11">
        <f ca="1">VLOOKUP($CB58,INDIRECT(VLOOKUP('Sector Charts'!$H$1,'Sector Charts'!$A$159:$B$175,2,FALSE) &amp; "3"),MATCH(DH$5,$CZ$5:$DF$5,0),FALSE)</f>
        <v>40633</v>
      </c>
      <c r="DI58" s="2">
        <f ca="1">VLOOKUP($CB58,INDIRECT(VLOOKUP('Sector Charts'!$H$1,'Sector Charts'!$A$159:$B$175,2,FALSE) &amp; "3"),9,FALSE)</f>
        <v>17</v>
      </c>
      <c r="DJ58" s="12">
        <f ca="1">IF(OR(VLOOKUP($CB58,INDIRECT(VLOOKUP('Sector Charts'!$H$1,'Sector Charts'!$A$159:$B$175,2,FALSE) &amp; "3"),10,FALSE)&gt;DJ$1,VLOOKUP($CB58,INDIRECT(VLOOKUP('Sector Charts'!$H$1,'Sector Charts'!$A$159:$B$175,2,FALSE) &amp; "3"),10,FALSE)&lt;DJ$2),NA(),VLOOKUP($CB58,INDIRECT(VLOOKUP('Sector Charts'!$H$1,'Sector Charts'!$A$159:$B$175,2,FALSE) &amp; "3"),10,FALSE))</f>
        <v>44.999865209010181</v>
      </c>
      <c r="DM58" s="22">
        <v>40633</v>
      </c>
      <c r="DN58">
        <v>461</v>
      </c>
      <c r="DO58" s="12">
        <v>-7.479954165179203</v>
      </c>
      <c r="DP58" s="12">
        <v>24.514871691345654</v>
      </c>
      <c r="DR58" s="22">
        <v>40633</v>
      </c>
      <c r="DS58" s="13">
        <v>394</v>
      </c>
      <c r="DT58" s="12">
        <v>11.839717204159683</v>
      </c>
      <c r="DU58" s="12">
        <v>2.055182320163107</v>
      </c>
      <c r="DV58" s="12">
        <v>9.4156099939863189</v>
      </c>
      <c r="DW58" s="12">
        <v>9.4041810912082635</v>
      </c>
      <c r="DX58" s="83">
        <f>VLOOKUP(DR58,'EquityMetrics ADJ'!$DU$5:$DX$31,3,0)</f>
        <v>12.601220714205086</v>
      </c>
      <c r="DY58" s="83"/>
      <c r="DZ58" s="22">
        <v>40633</v>
      </c>
      <c r="EA58" s="85">
        <v>332</v>
      </c>
      <c r="EB58" s="83">
        <v>7.2101072335254646</v>
      </c>
      <c r="EC58" s="83">
        <v>1.3924775888461749</v>
      </c>
      <c r="ED58" s="83">
        <v>7.950018447697027</v>
      </c>
      <c r="EE58" s="83">
        <v>8.2112450537035642</v>
      </c>
      <c r="EF58" s="83">
        <f>VLOOKUP($DZ58,'EquityMetrics ADJ'!$EH$4:$EK$31,3,0)</f>
        <v>7.9223051088733953</v>
      </c>
      <c r="EH58" s="22">
        <v>40633</v>
      </c>
      <c r="EI58" s="13">
        <v>85</v>
      </c>
      <c r="EJ58" s="12">
        <v>2.1079884677075889</v>
      </c>
      <c r="EK58" s="12">
        <v>6.8155775025789955</v>
      </c>
      <c r="EL58" s="12">
        <v>19.67456575222981</v>
      </c>
      <c r="EM58" s="12">
        <v>17.955091352216623</v>
      </c>
      <c r="EO58" s="11">
        <v>40633</v>
      </c>
      <c r="EP58" s="2">
        <v>375</v>
      </c>
      <c r="EQ58" s="2">
        <v>643625.18788218498</v>
      </c>
      <c r="ER58" s="2">
        <v>198229.45390033722</v>
      </c>
      <c r="ES58" s="2">
        <v>60731.858092546463</v>
      </c>
      <c r="ET58" s="12">
        <v>3.2468696009513147</v>
      </c>
      <c r="EU58" s="12">
        <v>3.2640110170557359</v>
      </c>
      <c r="EV58" s="12">
        <f>VLOOKUP($EO58,'EquityMetrics ADJ'!$X$5:$AD$27,6,0)</f>
        <v>2.9985405869298116</v>
      </c>
      <c r="EW58" s="12">
        <f>VLOOKUP($EO58,'EquityMetrics ADJ'!$X$5:$AD$27,7,0)</f>
        <v>3.8063653727455464</v>
      </c>
      <c r="EY58" s="11">
        <v>40633</v>
      </c>
      <c r="EZ58" s="4">
        <v>83</v>
      </c>
      <c r="FA58" s="2">
        <v>105447.8803024292</v>
      </c>
      <c r="FB58" s="2">
        <v>38684.326946258545</v>
      </c>
      <c r="FC58" s="2">
        <v>7606.1949744224548</v>
      </c>
      <c r="FD58" s="12">
        <v>2.7258553689953202</v>
      </c>
      <c r="FE58" s="12">
        <v>5.0858973608148768</v>
      </c>
      <c r="FF58" s="12"/>
      <c r="FG58" s="11">
        <v>40633</v>
      </c>
      <c r="FH58" s="2">
        <v>317</v>
      </c>
      <c r="FI58" s="2">
        <v>577140.46377706528</v>
      </c>
      <c r="FJ58" s="2">
        <v>169532.52299880981</v>
      </c>
      <c r="FK58" s="2">
        <v>54313.784081697464</v>
      </c>
      <c r="FL58" s="12">
        <v>3.4043052835420671</v>
      </c>
      <c r="FM58" s="12">
        <v>3.121353554445832</v>
      </c>
      <c r="FN58" s="12"/>
      <c r="FO58" s="11">
        <v>40633</v>
      </c>
      <c r="FP58" s="2">
        <v>141</v>
      </c>
      <c r="FQ58" s="2">
        <v>171932.6044075489</v>
      </c>
      <c r="FR58" s="2">
        <v>67381.25784778595</v>
      </c>
      <c r="FS58" s="2">
        <v>14024.268985271454</v>
      </c>
      <c r="FT58" s="12">
        <v>2.5516383917311862</v>
      </c>
      <c r="FU58" s="12">
        <v>4.8046181885523582</v>
      </c>
      <c r="FW58" s="22">
        <v>40633</v>
      </c>
      <c r="FX58">
        <v>416</v>
      </c>
      <c r="FY58" s="2">
        <v>616201.86085391045</v>
      </c>
      <c r="FZ58" s="2">
        <v>2067700.7184143066</v>
      </c>
      <c r="GA58" s="10">
        <v>0.29801308060020787</v>
      </c>
      <c r="GC58" s="22">
        <v>40633</v>
      </c>
      <c r="GD58">
        <v>407</v>
      </c>
      <c r="GE58" s="2">
        <v>2050024.6400756836</v>
      </c>
      <c r="GF58" s="2">
        <v>219034.81478691101</v>
      </c>
      <c r="GG58" s="10">
        <v>9.3593552334137353</v>
      </c>
      <c r="GI58" s="22">
        <v>40633</v>
      </c>
      <c r="GJ58">
        <v>317</v>
      </c>
      <c r="GK58" s="2">
        <v>577140.46377706528</v>
      </c>
      <c r="GL58" s="2">
        <v>169532.52299880981</v>
      </c>
      <c r="GM58" s="2">
        <v>54313.784081697464</v>
      </c>
      <c r="GN58" s="12">
        <v>3.4043052835420671</v>
      </c>
      <c r="GO58" s="12">
        <v>3.121353554445832</v>
      </c>
      <c r="GP58" s="12">
        <f>VLOOKUP($GI58,'EquityMetrics ADJ'!$AF$4:$AK$28,6,0)</f>
        <v>3.1795202345544173</v>
      </c>
      <c r="GQ58" s="12">
        <f>VLOOKUP($GI58,'EquityMetrics ADJ'!$AF$4:$AL$28,7,0)</f>
        <v>3.6642661564288583</v>
      </c>
      <c r="HF58" s="22">
        <v>40359</v>
      </c>
      <c r="HG58">
        <v>520</v>
      </c>
      <c r="HH58" s="2">
        <v>1061233.2229690552</v>
      </c>
      <c r="HI58" s="2">
        <v>2440682.3588409424</v>
      </c>
      <c r="HJ58" s="213">
        <v>0.4348100518385461</v>
      </c>
      <c r="HL58" s="22">
        <v>40633</v>
      </c>
      <c r="HM58">
        <v>86</v>
      </c>
      <c r="HN58" s="2">
        <v>116216.2200012207</v>
      </c>
      <c r="HO58" s="2">
        <v>316076.07855224609</v>
      </c>
      <c r="HP58" s="10">
        <v>0.36768432629744435</v>
      </c>
      <c r="HR58" s="22">
        <v>40359</v>
      </c>
      <c r="HS58">
        <v>442</v>
      </c>
      <c r="HT58" s="2">
        <v>942712.32610321045</v>
      </c>
      <c r="HU58" s="2">
        <v>2139849.350479126</v>
      </c>
      <c r="HV58" s="10">
        <v>0.44055079199483416</v>
      </c>
    </row>
    <row r="59" spans="1:230">
      <c r="A59" t="s">
        <v>78</v>
      </c>
      <c r="B59">
        <v>22</v>
      </c>
      <c r="C59" s="2">
        <v>364.11098653891253</v>
      </c>
      <c r="D59" s="166">
        <v>464</v>
      </c>
      <c r="E59" s="11">
        <v>40724</v>
      </c>
      <c r="F59" s="4">
        <v>467</v>
      </c>
      <c r="G59" s="4">
        <v>801754.65219783783</v>
      </c>
      <c r="H59" s="4">
        <v>247020.80253314972</v>
      </c>
      <c r="I59" s="4">
        <v>67258.395481467247</v>
      </c>
      <c r="J59" s="12">
        <v>3.2456968966823911</v>
      </c>
      <c r="K59" s="12">
        <v>3.6727132838191956</v>
      </c>
      <c r="L59" s="12">
        <v>3.0248841358098466</v>
      </c>
      <c r="M59" s="12">
        <v>4.0029368333103896</v>
      </c>
      <c r="N59" s="59">
        <f t="shared" si="121"/>
        <v>0.22081276087254453</v>
      </c>
      <c r="O59" s="59">
        <f t="shared" si="122"/>
        <v>0.33022354949119403</v>
      </c>
      <c r="P59" s="12">
        <f t="shared" si="116"/>
        <v>3.2456968966823911</v>
      </c>
      <c r="Q59" s="12">
        <f t="shared" si="116"/>
        <v>3.6727132838191956</v>
      </c>
      <c r="R59" s="157">
        <f>VLOOKUP(E59,'EquityMetrics ADJ'!G:AE,7,FALSE)</f>
        <v>3.0586085451758906</v>
      </c>
      <c r="S59" s="157">
        <f>VLOOKUP(E59,'EquityMetrics ADJ'!$G:$AE,8,FALSE)</f>
        <v>4.1693406036320013</v>
      </c>
      <c r="T59" s="37"/>
      <c r="U59" s="43">
        <v>40724</v>
      </c>
      <c r="V59" s="2">
        <v>487.28192522991986</v>
      </c>
      <c r="W59" s="2">
        <f t="shared" si="123"/>
        <v>150.13167918667884</v>
      </c>
      <c r="Y59" s="11">
        <f ca="1">VLOOKUP($E59,INDIRECT(VLOOKUP('Sector Charts'!$H$1,'Sector Charts'!$A$159:$B$175,2,FALSE) &amp; "1"),MATCH(Y$5,$Y$5:$AG$5,0),FALSE)</f>
        <v>40724</v>
      </c>
      <c r="Z59" s="2">
        <f ca="1">VLOOKUP($E59,INDIRECT(VLOOKUP('Sector Charts'!$H$1,'Sector Charts'!$A$159:$B$175,2,FALSE) &amp; "1"),MATCH(Z$5,$Y$5:$AG$5,0),FALSE)</f>
        <v>19</v>
      </c>
      <c r="AA59" s="2">
        <f ca="1">VLOOKUP($E59,INDIRECT(VLOOKUP('Sector Charts'!$H$1,'Sector Charts'!$A$159:$B$175,2,FALSE) &amp; "1"),MATCH(AA$5,$Y$5:$AG$5,0),FALSE)</f>
        <v>47531.024839401245</v>
      </c>
      <c r="AB59" s="2">
        <f ca="1">VLOOKUP($E59,INDIRECT(VLOOKUP('Sector Charts'!$H$1,'Sector Charts'!$A$159:$B$175,2,FALSE) &amp; "1"),MATCH(AB$5,$Y$5:$AG$5,0),FALSE)</f>
        <v>12192.148006439209</v>
      </c>
      <c r="AC59" s="2">
        <f ca="1">VLOOKUP($E59,INDIRECT(VLOOKUP('Sector Charts'!$H$1,'Sector Charts'!$A$159:$B$175,2,FALSE) &amp; "1"),MATCH(AC$5,$Y$5:$AG$5,0),FALSE)</f>
        <v>4521.7410268783569</v>
      </c>
      <c r="AD59" s="12">
        <f ca="1">IF(OR(VLOOKUP($E59,INDIRECT(VLOOKUP('Sector Charts'!$H$1,'Sector Charts'!$A$159:$B$175,2,FALSE) &amp; "1"),MATCH(AD$5,$Y$5:$AI$5,0),FALSE)&gt;AD$1,VLOOKUP($E59,INDIRECT(VLOOKUP('Sector Charts'!$H$1,'Sector Charts'!$A$159:$B$175,2,FALSE) &amp; "1"),MATCH(AD$5,$Y$5:$AI$5,0),FALSE)&lt;AD$2),NA(),VLOOKUP($E59,INDIRECT(VLOOKUP('Sector Charts'!$H$1,'Sector Charts'!$A$159:$B$175,2,FALSE) &amp; "1"),MATCH(AD$5,$Y$5:$AI$5,0),FALSE))</f>
        <v>3.8984947372930532</v>
      </c>
      <c r="AE59" s="12">
        <f ca="1">IF(OR(VLOOKUP($E59,INDIRECT(VLOOKUP('Sector Charts'!$H$1,'Sector Charts'!$A$159:$B$175,2,FALSE) &amp; "1"),MATCH(AE$5,$Y$5:$AI$5,0),FALSE)&gt;AE$1,VLOOKUP($E59,INDIRECT(VLOOKUP('Sector Charts'!$H$1,'Sector Charts'!$A$159:$B$175,2,FALSE) &amp; "1"),MATCH(AE$5,$Y$5:$AI$5,0),FALSE)&lt;AE$2),NA(),VLOOKUP($E59,INDIRECT(VLOOKUP('Sector Charts'!$H$1,'Sector Charts'!$A$159:$B$175,2,FALSE) &amp; "1"),MATCH(AE$5,$Y$5:$AI$5,0),FALSE))</f>
        <v>2.696339293640666</v>
      </c>
      <c r="AF59" s="2">
        <f ca="1">VLOOKUP($E59,INDIRECT(VLOOKUP('Sector Charts'!$H$1,'Sector Charts'!$A$159:$B$175,2,FALSE) &amp; "1"),MATCH(AF$5,$Y$5:$AG$5,0),FALSE)</f>
        <v>591.68909345220698</v>
      </c>
      <c r="AG59" s="2">
        <f ca="1">IF(VLOOKUP($E59,INDIRECT(VLOOKUP('Sector Charts'!$H$1,'Sector Charts'!$A$159:$B$175,2,FALSE) &amp; "1"),MATCH(AG$5,$Y$5:$AI$5,0),FALSE)="",NA(),VLOOKUP($E59,INDIRECT(VLOOKUP('Sector Charts'!$H$1,'Sector Charts'!$A$159:$B$175,2,FALSE) &amp; "1"),MATCH(AG$5,$Y$5:$AG$5,0),FALSE))</f>
        <v>151.7737314846423</v>
      </c>
      <c r="AH59" s="12">
        <f ca="1">IF(OR(VLOOKUP($E59,INDIRECT(VLOOKUP('Sector Charts'!$H$1,'Sector Charts'!$A$159:$B$175,2,FALSE) &amp; "1"),MATCH(AH$5,$Y$5:$AI$5,0),FALSE)&gt;AH$1,VLOOKUP($E59,INDIRECT(VLOOKUP('Sector Charts'!$H$1,'Sector Charts'!$A$159:$B$175,2,FALSE) &amp; "1"),MATCH(AH$5,$Y$5:$AI$5,0),FALSE)&lt;AH$2,VLOOKUP($E59,INDIRECT(VLOOKUP('Sector Charts'!$H$1,'Sector Charts'!$A$159:$B$175,2,FALSE) &amp; "1"),MATCH(AH$5,$Y$5:$AI$5,0),FALSE)=""),NA(),VLOOKUP($E59,INDIRECT(VLOOKUP('Sector Charts'!$H$1,'Sector Charts'!$A$159:$B$175,2,FALSE) &amp; "1"),MATCH(AH$5,$Y$5:$AI$5,0),FALSE))</f>
        <v>1.3288477761882567</v>
      </c>
      <c r="AI59" s="12">
        <f ca="1">IF(OR(VLOOKUP($E59,INDIRECT(VLOOKUP('Sector Charts'!$H$1,'Sector Charts'!$A$159:$B$175,2,FALSE) &amp; "1"),MATCH(AI$5,$Y$5:$AI$5,0),FALSE)&gt;AI$1,VLOOKUP($E59,INDIRECT(VLOOKUP('Sector Charts'!$H$1,'Sector Charts'!$A$159:$B$175,2,FALSE) &amp; "1"),MATCH(AI$5,$Y$5:$AI$5,0),FALSE)&lt;AI$2,VLOOKUP($E59,INDIRECT(VLOOKUP('Sector Charts'!$H$1,'Sector Charts'!$A$159:$B$175,2,FALSE) &amp; "1"),MATCH(AI$5,$Y$5:$AI$5,0),FALSE)=""),NA(),VLOOKUP($E59,INDIRECT(VLOOKUP('Sector Charts'!$H$1,'Sector Charts'!$A$159:$B$175,2,FALSE) &amp; "1"),MATCH(AI$5,$Y$5:$AI$5,0),FALSE))</f>
        <v>5.5274137201135414</v>
      </c>
      <c r="AK59" s="13">
        <v>510</v>
      </c>
      <c r="AL59" s="12">
        <v>14.073970790023772</v>
      </c>
      <c r="AM59" s="12">
        <v>5.0359492779089576</v>
      </c>
      <c r="AN59" s="12">
        <v>12.245220628545162</v>
      </c>
      <c r="AO59" s="12">
        <v>12.310422665170083</v>
      </c>
      <c r="AP59" s="157">
        <f>VLOOKUP(E59,'EquityMetrics ADJ'!AN:AS,3,FALSE)</f>
        <v>18.700505955222567</v>
      </c>
      <c r="AR59" s="12">
        <v>28.297752090010274</v>
      </c>
      <c r="AT59" s="12">
        <v>13.447732109202219</v>
      </c>
      <c r="AU59" s="12">
        <v>2.0813955449152655</v>
      </c>
      <c r="AV59" s="12">
        <v>6.8880983866503431</v>
      </c>
      <c r="AW59" s="12">
        <v>6.451087573462555</v>
      </c>
      <c r="AY59" s="14">
        <v>40724</v>
      </c>
      <c r="AZ59" s="2">
        <v>383</v>
      </c>
      <c r="BA59" s="2">
        <v>950964.83642578125</v>
      </c>
      <c r="BB59" s="2">
        <v>74639.472156655509</v>
      </c>
      <c r="BC59" s="2">
        <v>128733.39573109895</v>
      </c>
      <c r="BD59" s="12">
        <f t="shared" si="8"/>
        <v>13.537135212585333</v>
      </c>
      <c r="BE59" s="12">
        <f t="shared" si="9"/>
        <v>172.47361484672552</v>
      </c>
      <c r="BF59" s="12">
        <f t="shared" si="10"/>
        <v>7.8488151504307284</v>
      </c>
      <c r="BH59" s="22">
        <v>40724</v>
      </c>
      <c r="BI59">
        <v>380</v>
      </c>
      <c r="BJ59" s="12">
        <v>1.7548761721870365</v>
      </c>
      <c r="BL59" s="22">
        <v>41364</v>
      </c>
      <c r="BM59">
        <v>229</v>
      </c>
      <c r="BN59" s="2">
        <v>159418.51098060608</v>
      </c>
      <c r="BO59" s="2">
        <v>99292.328185081482</v>
      </c>
      <c r="BP59" s="2">
        <v>54601.303199708462</v>
      </c>
      <c r="BQ59" s="2">
        <v>530066.60678100586</v>
      </c>
      <c r="BR59" s="12">
        <f t="shared" si="62"/>
        <v>62.284064488069902</v>
      </c>
      <c r="BS59" s="12">
        <f t="shared" si="63"/>
        <v>18.732047428542046</v>
      </c>
      <c r="BT59" s="12">
        <f t="shared" si="64"/>
        <v>10.300838140189935</v>
      </c>
      <c r="BV59" s="22">
        <v>40724</v>
      </c>
      <c r="BW59">
        <v>474</v>
      </c>
      <c r="BX59" s="2">
        <v>989566.74026489258</v>
      </c>
      <c r="BY59" s="2">
        <v>67952.135475516319</v>
      </c>
      <c r="BZ59" s="12">
        <f t="shared" si="4"/>
        <v>6.8668572528343592</v>
      </c>
      <c r="CB59" s="22">
        <v>40724</v>
      </c>
      <c r="CC59">
        <v>474</v>
      </c>
      <c r="CD59" s="2">
        <v>-163402.65020429157</v>
      </c>
      <c r="CE59" s="2">
        <v>1756221.8072662354</v>
      </c>
      <c r="CF59" s="2">
        <v>249572.97620296478</v>
      </c>
      <c r="CG59" s="12">
        <f t="shared" si="112"/>
        <v>9.3042148507794078</v>
      </c>
      <c r="CH59" s="12">
        <f t="shared" si="113"/>
        <v>65.472894016940614</v>
      </c>
      <c r="CJ59" s="22">
        <v>40724</v>
      </c>
      <c r="CK59">
        <v>471</v>
      </c>
      <c r="CL59" s="12">
        <v>24.841382972626612</v>
      </c>
      <c r="CN59" s="11">
        <v>40724</v>
      </c>
      <c r="CO59">
        <v>392</v>
      </c>
      <c r="CP59" s="2">
        <v>-100364.50015639327</v>
      </c>
      <c r="CQ59" s="2">
        <v>1593877.9191894531</v>
      </c>
      <c r="CR59" s="2">
        <v>207112.44724941254</v>
      </c>
      <c r="CS59" s="12">
        <f t="shared" si="114"/>
        <v>6.2968749957608043</v>
      </c>
      <c r="CT59" s="12">
        <f t="shared" si="115"/>
        <v>48.458941743627122</v>
      </c>
      <c r="CV59" s="22">
        <v>40724</v>
      </c>
      <c r="CW59">
        <v>389</v>
      </c>
      <c r="CX59">
        <v>11.378614251637021</v>
      </c>
      <c r="CZ59" s="11">
        <f ca="1">VLOOKUP($CB59,INDIRECT(VLOOKUP('Sector Charts'!$H$1,'Sector Charts'!$A$159:$B$175,2,FALSE) &amp; "3"),MATCH(CZ$5,$CZ$5:$DF$5,0),FALSE)</f>
        <v>40724</v>
      </c>
      <c r="DA59" s="2">
        <f ca="1">VLOOKUP($CB59,INDIRECT(VLOOKUP('Sector Charts'!$H$1,'Sector Charts'!$A$159:$B$175,2,FALSE) &amp; "3"),MATCH(DA$5,$CZ$5:$DF$5,0),FALSE)</f>
        <v>17</v>
      </c>
      <c r="DB59" s="2">
        <f ca="1">VLOOKUP($CB59,INDIRECT(VLOOKUP('Sector Charts'!$H$1,'Sector Charts'!$A$159:$B$175,2,FALSE) &amp; "3"),MATCH(DB$5,$CZ$5:$DF$5,0),FALSE)</f>
        <v>-3981.9740257263184</v>
      </c>
      <c r="DC59" s="2">
        <f ca="1">VLOOKUP($CB59,INDIRECT(VLOOKUP('Sector Charts'!$H$1,'Sector Charts'!$A$159:$B$175,2,FALSE) &amp; "3"),MATCH(DC$5,$CZ$5:$DF$5,0),FALSE)</f>
        <v>83706.400054931641</v>
      </c>
      <c r="DD59" s="2">
        <f ca="1">VLOOKUP($CB59,INDIRECT(VLOOKUP('Sector Charts'!$H$1,'Sector Charts'!$A$159:$B$175,2,FALSE) &amp; "3"),MATCH(DD$5,$CZ$5:$DF$5,0),FALSE)</f>
        <v>10980.183010101318</v>
      </c>
      <c r="DE59" s="12">
        <f ca="1">IF(OR(VLOOKUP($CB59,INDIRECT(VLOOKUP('Sector Charts'!$H$1,'Sector Charts'!$A$159:$B$175,2,FALSE) &amp; "3"),MATCH(DE$5,$CZ$5:$DF$5,0),FALSE)&gt;DE$1,VLOOKUP($CB59,INDIRECT(VLOOKUP('Sector Charts'!$H$1,'Sector Charts'!$A$159:$B$175,2,FALSE) &amp; "3"),MATCH(DE$5,$CZ$5:$DF$5,0),FALSE)&lt;DE$2),NA(),VLOOKUP($CB59,INDIRECT(VLOOKUP('Sector Charts'!$H$1,'Sector Charts'!$A$159:$B$175,2,FALSE) &amp; "3"),MATCH(DE$5,$CZ$5:$DF$5,0),FALSE))</f>
        <v>4.7570723661669607</v>
      </c>
      <c r="DF59" s="12">
        <f ca="1">IF(OR(VLOOKUP($CB59,INDIRECT(VLOOKUP('Sector Charts'!$H$1,'Sector Charts'!$A$159:$B$175,2,FALSE) &amp; "3"),MATCH(DF$5,$CZ$5:$DF$5,0),FALSE)&gt;DF$1,VLOOKUP($CB59,INDIRECT(VLOOKUP('Sector Charts'!$H$1,'Sector Charts'!$A$159:$B$175,2,FALSE) &amp; "3"),MATCH(DF$5,$CZ$5:$DF$5,0),FALSE)&lt;DF$2),NA(),VLOOKUP($CB59,INDIRECT(VLOOKUP('Sector Charts'!$H$1,'Sector Charts'!$A$159:$B$175,2,FALSE) &amp; "3"),MATCH(DF$5,$CZ$5:$DF$5,0),FALSE))</f>
        <v>36.265097057699904</v>
      </c>
      <c r="DH59" s="11">
        <f ca="1">VLOOKUP($CB59,INDIRECT(VLOOKUP('Sector Charts'!$H$1,'Sector Charts'!$A$159:$B$175,2,FALSE) &amp; "3"),MATCH(DH$5,$CZ$5:$DF$5,0),FALSE)</f>
        <v>40724</v>
      </c>
      <c r="DI59" s="2">
        <f ca="1">VLOOKUP($CB59,INDIRECT(VLOOKUP('Sector Charts'!$H$1,'Sector Charts'!$A$159:$B$175,2,FALSE) &amp; "3"),9,FALSE)</f>
        <v>17</v>
      </c>
      <c r="DJ59" s="12">
        <f ca="1">IF(OR(VLOOKUP($CB59,INDIRECT(VLOOKUP('Sector Charts'!$H$1,'Sector Charts'!$A$159:$B$175,2,FALSE) &amp; "3"),10,FALSE)&gt;DJ$1,VLOOKUP($CB59,INDIRECT(VLOOKUP('Sector Charts'!$H$1,'Sector Charts'!$A$159:$B$175,2,FALSE) &amp; "3"),10,FALSE)&lt;DJ$2),NA(),VLOOKUP($CB59,INDIRECT(VLOOKUP('Sector Charts'!$H$1,'Sector Charts'!$A$159:$B$175,2,FALSE) &amp; "3"),10,FALSE))</f>
        <v>22.306754746363254</v>
      </c>
      <c r="DM59" s="22">
        <v>40724</v>
      </c>
      <c r="DN59">
        <v>468</v>
      </c>
      <c r="DO59" s="12">
        <v>-0.8540799504068386</v>
      </c>
      <c r="DP59" s="12">
        <v>25.243104732904698</v>
      </c>
      <c r="DR59" s="22">
        <v>40724</v>
      </c>
      <c r="DS59" s="13">
        <v>416</v>
      </c>
      <c r="DT59" s="12">
        <v>8.4398649520683655</v>
      </c>
      <c r="DU59" s="12">
        <v>3.9713152867031365</v>
      </c>
      <c r="DV59" s="12">
        <v>10.034357752138035</v>
      </c>
      <c r="DW59" s="12">
        <v>10.568144172244299</v>
      </c>
      <c r="DX59" s="83">
        <f>VLOOKUP(DR59,'EquityMetrics ADJ'!$DU$5:$DX$31,3,0)</f>
        <v>12.40575693490802</v>
      </c>
      <c r="DY59" s="83"/>
      <c r="DZ59" s="22">
        <v>40724</v>
      </c>
      <c r="EA59" s="85">
        <v>353</v>
      </c>
      <c r="EB59" s="83">
        <v>6.0358641720438699</v>
      </c>
      <c r="EC59" s="83">
        <v>3.209027523501562</v>
      </c>
      <c r="ED59" s="83">
        <v>8.9259747687751023</v>
      </c>
      <c r="EE59" s="83">
        <v>9.8428841110594902</v>
      </c>
      <c r="EF59" s="83">
        <f>VLOOKUP($DZ59,'EquityMetrics ADJ'!$EH$4:$EK$31,3,0)</f>
        <v>10.400476025602146</v>
      </c>
      <c r="EH59" s="22">
        <v>40724</v>
      </c>
      <c r="EI59" s="13">
        <v>94</v>
      </c>
      <c r="EJ59" s="12">
        <v>44.5946629794731</v>
      </c>
      <c r="EK59" s="12">
        <v>12.430690853297177</v>
      </c>
      <c r="EL59" s="12">
        <v>34.861427435486611</v>
      </c>
      <c r="EM59" s="12">
        <v>29.193937430654259</v>
      </c>
      <c r="EO59" s="11">
        <v>40724</v>
      </c>
      <c r="EP59" s="2">
        <v>382</v>
      </c>
      <c r="EQ59" s="2">
        <v>690314.67785549164</v>
      </c>
      <c r="ER59" s="2">
        <v>204075.10954380035</v>
      </c>
      <c r="ES59" s="2">
        <v>59655.323467373848</v>
      </c>
      <c r="ET59" s="12">
        <v>3.3826500419314014</v>
      </c>
      <c r="EU59" s="12">
        <v>3.4209035787964721</v>
      </c>
      <c r="EV59" s="12">
        <f>VLOOKUP($EO59,'EquityMetrics ADJ'!$X$5:$AD$27,6,0)</f>
        <v>3.1560820059949655</v>
      </c>
      <c r="EW59" s="12">
        <f>VLOOKUP($EO59,'EquityMetrics ADJ'!$X$5:$AD$27,7,0)</f>
        <v>3.9244951192529065</v>
      </c>
      <c r="EY59" s="11">
        <v>40724</v>
      </c>
      <c r="EZ59" s="4">
        <v>85</v>
      </c>
      <c r="FA59" s="2">
        <v>111439.97434234619</v>
      </c>
      <c r="FB59" s="2">
        <v>42945.692989349365</v>
      </c>
      <c r="FC59" s="2">
        <v>7603.072014093399</v>
      </c>
      <c r="FD59" s="12">
        <v>2.594904554689188</v>
      </c>
      <c r="FE59" s="12">
        <v>5.6484658976980988</v>
      </c>
      <c r="FF59" s="12"/>
      <c r="FG59" s="11">
        <v>40724</v>
      </c>
      <c r="FH59" s="2">
        <v>324</v>
      </c>
      <c r="FI59" s="2">
        <v>615705.41761684418</v>
      </c>
      <c r="FJ59" s="2">
        <v>174706.56357479095</v>
      </c>
      <c r="FK59" s="2">
        <v>53456.519456982613</v>
      </c>
      <c r="FL59" s="12">
        <v>3.5242260222997515</v>
      </c>
      <c r="FM59" s="12">
        <v>3.2681993767922051</v>
      </c>
      <c r="FN59" s="12"/>
      <c r="FO59" s="11">
        <v>40724</v>
      </c>
      <c r="FP59" s="2">
        <v>143</v>
      </c>
      <c r="FQ59" s="2">
        <v>186049.23458099365</v>
      </c>
      <c r="FR59" s="2">
        <v>72314.238958358765</v>
      </c>
      <c r="FS59" s="2">
        <v>13801.876024484634</v>
      </c>
      <c r="FT59" s="12">
        <v>2.5727883921744339</v>
      </c>
      <c r="FU59" s="12">
        <v>5.2394499726031984</v>
      </c>
      <c r="FW59" s="22">
        <v>40724</v>
      </c>
      <c r="FX59">
        <v>427</v>
      </c>
      <c r="FY59" s="2">
        <v>662002.60606098175</v>
      </c>
      <c r="FZ59" s="2">
        <v>2073850.2561035156</v>
      </c>
      <c r="GA59" s="10">
        <v>0.3192142750483804</v>
      </c>
      <c r="GC59" s="22">
        <v>40724</v>
      </c>
      <c r="GD59">
        <v>414</v>
      </c>
      <c r="GE59" s="2">
        <v>2036328.3143615723</v>
      </c>
      <c r="GF59" s="2">
        <v>221944.4502954483</v>
      </c>
      <c r="GG59" s="10">
        <v>9.1749458553743963</v>
      </c>
      <c r="GI59" s="22">
        <v>40724</v>
      </c>
      <c r="GJ59">
        <v>324</v>
      </c>
      <c r="GK59" s="2">
        <v>615705.41761684418</v>
      </c>
      <c r="GL59" s="2">
        <v>174706.56357479095</v>
      </c>
      <c r="GM59" s="2">
        <v>53456.519456982613</v>
      </c>
      <c r="GN59" s="12">
        <v>3.5242260222997515</v>
      </c>
      <c r="GO59" s="12">
        <v>3.2681993767922051</v>
      </c>
      <c r="GP59" s="12">
        <f>VLOOKUP($GI59,'EquityMetrics ADJ'!$AF$4:$AK$28,6,0)</f>
        <v>3.3271322614511263</v>
      </c>
      <c r="GQ59" s="12">
        <f>VLOOKUP($GI59,'EquityMetrics ADJ'!$AF$4:$AL$28,7,0)</f>
        <v>3.7441928272381149</v>
      </c>
      <c r="HF59" s="22">
        <v>40451</v>
      </c>
      <c r="HG59">
        <v>518</v>
      </c>
      <c r="HH59" s="2">
        <v>1090572.2723083496</v>
      </c>
      <c r="HI59" s="2">
        <v>2546305.595489502</v>
      </c>
      <c r="HJ59" s="213">
        <v>0.42829591005894085</v>
      </c>
      <c r="HL59" s="22">
        <v>40724</v>
      </c>
      <c r="HM59">
        <v>94</v>
      </c>
      <c r="HN59" s="2">
        <v>139998.84413146973</v>
      </c>
      <c r="HO59" s="2">
        <v>367576.99353027344</v>
      </c>
      <c r="HP59" s="10">
        <v>0.38086944122072619</v>
      </c>
      <c r="HR59" s="22">
        <v>40451</v>
      </c>
      <c r="HS59">
        <v>439</v>
      </c>
      <c r="HT59" s="2">
        <v>966609.09187316895</v>
      </c>
      <c r="HU59" s="2">
        <v>2224964.1012878418</v>
      </c>
      <c r="HV59" s="10">
        <v>0.43443806186072009</v>
      </c>
    </row>
    <row r="60" spans="1:230">
      <c r="A60" t="s">
        <v>82</v>
      </c>
      <c r="B60">
        <v>12</v>
      </c>
      <c r="C60" s="2">
        <v>386.29441245734785</v>
      </c>
      <c r="D60" s="166">
        <v>465</v>
      </c>
      <c r="E60" s="11">
        <v>40816</v>
      </c>
      <c r="F60" s="4">
        <v>468</v>
      </c>
      <c r="G60" s="4">
        <v>818769.21836495399</v>
      </c>
      <c r="H60" s="4">
        <v>252745.33387708664</v>
      </c>
      <c r="I60" s="4">
        <v>67987.128183305264</v>
      </c>
      <c r="J60" s="12">
        <v>3.2395028062640008</v>
      </c>
      <c r="K60" s="12">
        <v>3.717546844979843</v>
      </c>
      <c r="L60" s="12">
        <v>3.0236421441623897</v>
      </c>
      <c r="M60" s="12">
        <v>4.0801846914400368</v>
      </c>
      <c r="N60" s="59">
        <f t="shared" si="121"/>
        <v>0.21586066210161103</v>
      </c>
      <c r="O60" s="59">
        <f t="shared" si="122"/>
        <v>0.36263784646019381</v>
      </c>
      <c r="P60" s="12">
        <f t="shared" si="116"/>
        <v>3.2395028062640008</v>
      </c>
      <c r="Q60" s="12">
        <f t="shared" si="116"/>
        <v>3.717546844979843</v>
      </c>
      <c r="R60" s="157">
        <f>VLOOKUP(E60,'EquityMetrics ADJ'!G:AE,7,FALSE)</f>
        <v>3.0020748629451539</v>
      </c>
      <c r="S60" s="157">
        <f>VLOOKUP(E60,'EquityMetrics ADJ'!$G:$AE,8,FALSE)</f>
        <v>4.3191397457698804</v>
      </c>
      <c r="T60" s="37"/>
      <c r="U60" s="43">
        <v>40816</v>
      </c>
      <c r="V60" s="2">
        <v>774.51401377274294</v>
      </c>
      <c r="W60" s="2">
        <f t="shared" si="123"/>
        <v>239.08422375036045</v>
      </c>
      <c r="Y60" s="11">
        <f ca="1">VLOOKUP($E60,INDIRECT(VLOOKUP('Sector Charts'!$H$1,'Sector Charts'!$A$159:$B$175,2,FALSE) &amp; "1"),MATCH(Y$5,$Y$5:$AG$5,0),FALSE)</f>
        <v>40816</v>
      </c>
      <c r="Z60" s="2">
        <f ca="1">VLOOKUP($E60,INDIRECT(VLOOKUP('Sector Charts'!$H$1,'Sector Charts'!$A$159:$B$175,2,FALSE) &amp; "1"),MATCH(Z$5,$Y$5:$AG$5,0),FALSE)</f>
        <v>20</v>
      </c>
      <c r="AA60" s="2">
        <f ca="1">VLOOKUP($E60,INDIRECT(VLOOKUP('Sector Charts'!$H$1,'Sector Charts'!$A$159:$B$175,2,FALSE) &amp; "1"),MATCH(AA$5,$Y$5:$AG$5,0),FALSE)</f>
        <v>53195.213617324829</v>
      </c>
      <c r="AB60" s="2">
        <f ca="1">VLOOKUP($E60,INDIRECT(VLOOKUP('Sector Charts'!$H$1,'Sector Charts'!$A$159:$B$175,2,FALSE) &amp; "1"),MATCH(AB$5,$Y$5:$AG$5,0),FALSE)</f>
        <v>11940.993988037109</v>
      </c>
      <c r="AC60" s="2">
        <f ca="1">VLOOKUP($E60,INDIRECT(VLOOKUP('Sector Charts'!$H$1,'Sector Charts'!$A$159:$B$175,2,FALSE) &amp; "1"),MATCH(AC$5,$Y$5:$AG$5,0),FALSE)</f>
        <v>4856.0410404205322</v>
      </c>
      <c r="AD60" s="12">
        <f ca="1">IF(OR(VLOOKUP($E60,INDIRECT(VLOOKUP('Sector Charts'!$H$1,'Sector Charts'!$A$159:$B$175,2,FALSE) &amp; "1"),MATCH(AD$5,$Y$5:$AI$5,0),FALSE)&gt;AD$1,VLOOKUP($E60,INDIRECT(VLOOKUP('Sector Charts'!$H$1,'Sector Charts'!$A$159:$B$175,2,FALSE) &amp; "1"),MATCH(AD$5,$Y$5:$AI$5,0),FALSE)&lt;AD$2),NA(),VLOOKUP($E60,INDIRECT(VLOOKUP('Sector Charts'!$H$1,'Sector Charts'!$A$159:$B$175,2,FALSE) &amp; "1"),MATCH(AD$5,$Y$5:$AI$5,0),FALSE))</f>
        <v>4.4548396616410315</v>
      </c>
      <c r="AE60" s="12">
        <f ca="1">IF(OR(VLOOKUP($E60,INDIRECT(VLOOKUP('Sector Charts'!$H$1,'Sector Charts'!$A$159:$B$175,2,FALSE) &amp; "1"),MATCH(AE$5,$Y$5:$AI$5,0),FALSE)&gt;AE$1,VLOOKUP($E60,INDIRECT(VLOOKUP('Sector Charts'!$H$1,'Sector Charts'!$A$159:$B$175,2,FALSE) &amp; "1"),MATCH(AE$5,$Y$5:$AI$5,0),FALSE)&lt;AE$2),NA(),VLOOKUP($E60,INDIRECT(VLOOKUP('Sector Charts'!$H$1,'Sector Charts'!$A$159:$B$175,2,FALSE) &amp; "1"),MATCH(AE$5,$Y$5:$AI$5,0),FALSE))</f>
        <v>2.4589977491217869</v>
      </c>
      <c r="AF60" s="2">
        <f ca="1">VLOOKUP($E60,INDIRECT(VLOOKUP('Sector Charts'!$H$1,'Sector Charts'!$A$159:$B$175,2,FALSE) &amp; "1"),MATCH(AF$5,$Y$5:$AG$5,0),FALSE)</f>
        <v>988.90978576249472</v>
      </c>
      <c r="AG60" s="2">
        <f ca="1">IF(VLOOKUP($E60,INDIRECT(VLOOKUP('Sector Charts'!$H$1,'Sector Charts'!$A$159:$B$175,2,FALSE) &amp; "1"),MATCH(AG$5,$Y$5:$AI$5,0),FALSE)="",NA(),VLOOKUP($E60,INDIRECT(VLOOKUP('Sector Charts'!$H$1,'Sector Charts'!$A$159:$B$175,2,FALSE) &amp; "1"),MATCH(AG$5,$Y$5:$AG$5,0),FALSE))</f>
        <v>221.98549462456063</v>
      </c>
      <c r="AH60" s="12">
        <f ca="1">IF(OR(VLOOKUP($E60,INDIRECT(VLOOKUP('Sector Charts'!$H$1,'Sector Charts'!$A$159:$B$175,2,FALSE) &amp; "1"),MATCH(AH$5,$Y$5:$AI$5,0),FALSE)&gt;AH$1,VLOOKUP($E60,INDIRECT(VLOOKUP('Sector Charts'!$H$1,'Sector Charts'!$A$159:$B$175,2,FALSE) &amp; "1"),MATCH(AH$5,$Y$5:$AI$5,0),FALSE)&lt;AH$2,VLOOKUP($E60,INDIRECT(VLOOKUP('Sector Charts'!$H$1,'Sector Charts'!$A$159:$B$175,2,FALSE) &amp; "1"),MATCH(AH$5,$Y$5:$AI$5,0),FALSE)=""),NA(),VLOOKUP($E60,INDIRECT(VLOOKUP('Sector Charts'!$H$1,'Sector Charts'!$A$159:$B$175,2,FALSE) &amp; "1"),MATCH(AH$5,$Y$5:$AI$5,0),FALSE))</f>
        <v>1.4444589641206027</v>
      </c>
      <c r="AI60" s="12">
        <f ca="1">IF(OR(VLOOKUP($E60,INDIRECT(VLOOKUP('Sector Charts'!$H$1,'Sector Charts'!$A$159:$B$175,2,FALSE) &amp; "1"),MATCH(AI$5,$Y$5:$AI$5,0),FALSE)&gt;AI$1,VLOOKUP($E60,INDIRECT(VLOOKUP('Sector Charts'!$H$1,'Sector Charts'!$A$159:$B$175,2,FALSE) &amp; "1"),MATCH(AI$5,$Y$5:$AI$5,0),FALSE)&lt;AI$2,VLOOKUP($E60,INDIRECT(VLOOKUP('Sector Charts'!$H$1,'Sector Charts'!$A$159:$B$175,2,FALSE) &amp; "1"),MATCH(AI$5,$Y$5:$AI$5,0),FALSE)=""),NA(),VLOOKUP($E60,INDIRECT(VLOOKUP('Sector Charts'!$H$1,'Sector Charts'!$A$159:$B$175,2,FALSE) &amp; "1"),MATCH(AI$5,$Y$5:$AI$5,0),FALSE))</f>
        <v>5.2073051114402791</v>
      </c>
      <c r="AK60" s="13">
        <v>517</v>
      </c>
      <c r="AL60" s="12">
        <v>12.502407039451157</v>
      </c>
      <c r="AM60" s="12">
        <v>3.0104960164664352</v>
      </c>
      <c r="AN60" s="12">
        <v>10.133839318426441</v>
      </c>
      <c r="AO60" s="12">
        <v>10.035542726168845</v>
      </c>
      <c r="AP60" s="157">
        <f>VLOOKUP(E60,'EquityMetrics ADJ'!AN:AS,3,FALSE)</f>
        <v>20.739811944564536</v>
      </c>
      <c r="AR60" s="12">
        <v>27.864237828840231</v>
      </c>
      <c r="AT60" s="12">
        <v>9.0941294845954965E-2</v>
      </c>
      <c r="AU60" s="12">
        <v>6.4315963649952401E-2</v>
      </c>
      <c r="AV60" s="12">
        <v>-1.0369891161020162</v>
      </c>
      <c r="AW60" s="12">
        <v>-1.2747248676291845</v>
      </c>
      <c r="AY60" s="14">
        <v>40816</v>
      </c>
      <c r="AZ60" s="2">
        <v>394</v>
      </c>
      <c r="BA60" s="2">
        <v>971257.46881866455</v>
      </c>
      <c r="BB60" s="2">
        <v>81147.76597916754</v>
      </c>
      <c r="BC60" s="2">
        <v>121496.60622662865</v>
      </c>
      <c r="BD60" s="12">
        <f t="shared" si="8"/>
        <v>12.509206891804329</v>
      </c>
      <c r="BE60" s="12">
        <f t="shared" si="9"/>
        <v>149.72267536954692</v>
      </c>
      <c r="BF60" s="12">
        <f t="shared" si="10"/>
        <v>8.3549180916844996</v>
      </c>
      <c r="BH60" s="22">
        <v>40816</v>
      </c>
      <c r="BI60">
        <v>391</v>
      </c>
      <c r="BJ60" s="12">
        <v>-7.0317575607767751</v>
      </c>
      <c r="BL60" s="22">
        <v>41455</v>
      </c>
      <c r="BM60">
        <v>272</v>
      </c>
      <c r="BN60" s="2">
        <v>192982.90394210815</v>
      </c>
      <c r="BO60" s="2">
        <v>126755.7828783989</v>
      </c>
      <c r="BP60" s="2">
        <v>62752.637892659754</v>
      </c>
      <c r="BQ60" s="2">
        <v>629342.21421813965</v>
      </c>
      <c r="BR60" s="12">
        <f t="shared" si="62"/>
        <v>65.682389625779308</v>
      </c>
      <c r="BS60" s="12">
        <f t="shared" si="63"/>
        <v>20.140994837899655</v>
      </c>
      <c r="BT60" s="12">
        <f t="shared" si="64"/>
        <v>9.9711470921460759</v>
      </c>
      <c r="BV60" s="22">
        <v>40816</v>
      </c>
      <c r="BW60">
        <v>474</v>
      </c>
      <c r="BX60" s="2">
        <v>995587.92392730713</v>
      </c>
      <c r="BY60" s="2">
        <v>68680.442393481731</v>
      </c>
      <c r="BZ60" s="12">
        <f t="shared" si="4"/>
        <v>6.8984808616959921</v>
      </c>
      <c r="CB60" s="22">
        <v>40816</v>
      </c>
      <c r="CC60">
        <v>476</v>
      </c>
      <c r="CD60" s="2">
        <v>-173673.97198625654</v>
      </c>
      <c r="CE60" s="2">
        <v>1803329.2588500977</v>
      </c>
      <c r="CF60" s="2">
        <v>256872.60239744186</v>
      </c>
      <c r="CG60" s="12">
        <f t="shared" si="112"/>
        <v>9.6307410936703075</v>
      </c>
      <c r="CH60" s="12">
        <f t="shared" si="113"/>
        <v>67.610936458510423</v>
      </c>
      <c r="CJ60" s="22">
        <v>40816</v>
      </c>
      <c r="CK60">
        <v>471</v>
      </c>
      <c r="CL60" s="12">
        <v>24.857258377820777</v>
      </c>
      <c r="CN60" s="11">
        <v>40816</v>
      </c>
      <c r="CO60">
        <v>392</v>
      </c>
      <c r="CP60" s="2">
        <v>-107003.36494322866</v>
      </c>
      <c r="CQ60" s="2">
        <v>1620774.9709854126</v>
      </c>
      <c r="CR60" s="2">
        <v>209109.4258685112</v>
      </c>
      <c r="CS60" s="12">
        <f t="shared" si="114"/>
        <v>6.6019877440587473</v>
      </c>
      <c r="CT60" s="12">
        <f t="shared" si="115"/>
        <v>51.170990737888964</v>
      </c>
      <c r="CV60" s="22">
        <v>40816</v>
      </c>
      <c r="CW60">
        <v>387</v>
      </c>
      <c r="CX60">
        <v>15.006388907298817</v>
      </c>
      <c r="CZ60" s="11">
        <f ca="1">VLOOKUP($CB60,INDIRECT(VLOOKUP('Sector Charts'!$H$1,'Sector Charts'!$A$159:$B$175,2,FALSE) &amp; "3"),MATCH(CZ$5,$CZ$5:$DF$5,0),FALSE)</f>
        <v>40816</v>
      </c>
      <c r="DA60" s="2">
        <f ca="1">VLOOKUP($CB60,INDIRECT(VLOOKUP('Sector Charts'!$H$1,'Sector Charts'!$A$159:$B$175,2,FALSE) &amp; "3"),MATCH(DA$5,$CZ$5:$DF$5,0),FALSE)</f>
        <v>19</v>
      </c>
      <c r="DB60" s="2">
        <f ca="1">VLOOKUP($CB60,INDIRECT(VLOOKUP('Sector Charts'!$H$1,'Sector Charts'!$A$159:$B$175,2,FALSE) &amp; "3"),MATCH(DB$5,$CZ$5:$DF$5,0),FALSE)</f>
        <v>-3719.910026550293</v>
      </c>
      <c r="DC60" s="2">
        <f ca="1">VLOOKUP($CB60,INDIRECT(VLOOKUP('Sector Charts'!$H$1,'Sector Charts'!$A$159:$B$175,2,FALSE) &amp; "3"),MATCH(DC$5,$CZ$5:$DF$5,0),FALSE)</f>
        <v>85783.415161132813</v>
      </c>
      <c r="DD60" s="2">
        <f ca="1">VLOOKUP($CB60,INDIRECT(VLOOKUP('Sector Charts'!$H$1,'Sector Charts'!$A$159:$B$175,2,FALSE) &amp; "3"),MATCH(DD$5,$CZ$5:$DF$5,0),FALSE)</f>
        <v>11116.126991271973</v>
      </c>
      <c r="DE60" s="12">
        <f ca="1">IF(OR(VLOOKUP($CB60,INDIRECT(VLOOKUP('Sector Charts'!$H$1,'Sector Charts'!$A$159:$B$175,2,FALSE) &amp; "3"),MATCH(DE$5,$CZ$5:$DF$5,0),FALSE)&gt;DE$1,VLOOKUP($CB60,INDIRECT(VLOOKUP('Sector Charts'!$H$1,'Sector Charts'!$A$159:$B$175,2,FALSE) &amp; "3"),MATCH(DE$5,$CZ$5:$DF$5,0),FALSE)&lt;DE$2),NA(),VLOOKUP($CB60,INDIRECT(VLOOKUP('Sector Charts'!$H$1,'Sector Charts'!$A$159:$B$175,2,FALSE) &amp; "3"),MATCH(DE$5,$CZ$5:$DF$5,0),FALSE))</f>
        <v>4.3363976819562771</v>
      </c>
      <c r="DF60" s="12">
        <f ca="1">IF(OR(VLOOKUP($CB60,INDIRECT(VLOOKUP('Sector Charts'!$H$1,'Sector Charts'!$A$159:$B$175,2,FALSE) &amp; "3"),MATCH(DF$5,$CZ$5:$DF$5,0),FALSE)&gt;DF$1,VLOOKUP($CB60,INDIRECT(VLOOKUP('Sector Charts'!$H$1,'Sector Charts'!$A$159:$B$175,2,FALSE) &amp; "3"),MATCH(DF$5,$CZ$5:$DF$5,0),FALSE)&lt;DF$2),NA(),VLOOKUP($CB60,INDIRECT(VLOOKUP('Sector Charts'!$H$1,'Sector Charts'!$A$159:$B$175,2,FALSE) &amp; "3"),MATCH(DF$5,$CZ$5:$DF$5,0),FALSE))</f>
        <v>33.464083573991623</v>
      </c>
      <c r="DH60" s="11">
        <f ca="1">VLOOKUP($CB60,INDIRECT(VLOOKUP('Sector Charts'!$H$1,'Sector Charts'!$A$159:$B$175,2,FALSE) &amp; "3"),MATCH(DH$5,$CZ$5:$DF$5,0),FALSE)</f>
        <v>40816</v>
      </c>
      <c r="DI60" s="2">
        <f ca="1">VLOOKUP($CB60,INDIRECT(VLOOKUP('Sector Charts'!$H$1,'Sector Charts'!$A$159:$B$175,2,FALSE) &amp; "3"),9,FALSE)</f>
        <v>19</v>
      </c>
      <c r="DJ60" s="12">
        <f ca="1">IF(OR(VLOOKUP($CB60,INDIRECT(VLOOKUP('Sector Charts'!$H$1,'Sector Charts'!$A$159:$B$175,2,FALSE) &amp; "3"),10,FALSE)&gt;DJ$1,VLOOKUP($CB60,INDIRECT(VLOOKUP('Sector Charts'!$H$1,'Sector Charts'!$A$159:$B$175,2,FALSE) &amp; "3"),10,FALSE)&lt;DJ$2),NA(),VLOOKUP($CB60,INDIRECT(VLOOKUP('Sector Charts'!$H$1,'Sector Charts'!$A$159:$B$175,2,FALSE) &amp; "3"),10,FALSE))</f>
        <v>-3.9740472347693179</v>
      </c>
      <c r="DM60" s="22">
        <v>40816</v>
      </c>
      <c r="DN60">
        <v>469</v>
      </c>
      <c r="DO60" s="12">
        <v>-6.334346064714202</v>
      </c>
      <c r="DP60" s="12">
        <v>25.308372013028691</v>
      </c>
      <c r="DR60" s="22">
        <v>40816</v>
      </c>
      <c r="DS60" s="13">
        <v>421</v>
      </c>
      <c r="DT60" s="12">
        <v>6.7700497891758582</v>
      </c>
      <c r="DU60" s="12">
        <v>1.4810974415237155</v>
      </c>
      <c r="DV60" s="12">
        <v>9.3497626262384124</v>
      </c>
      <c r="DW60" s="12">
        <v>10.397270420178305</v>
      </c>
      <c r="DX60" s="83">
        <f>VLOOKUP(DR60,'EquityMetrics ADJ'!$DU$5:$DX$31,3,0)</f>
        <v>11.426085627957438</v>
      </c>
      <c r="DY60" s="83"/>
      <c r="DZ60" s="22">
        <v>40816</v>
      </c>
      <c r="EA60" s="85">
        <v>361</v>
      </c>
      <c r="EB60" s="83">
        <v>4.7243775880563055</v>
      </c>
      <c r="EC60" s="83">
        <v>0.70606687385810218</v>
      </c>
      <c r="ED60" s="83">
        <v>8.2849629438711538</v>
      </c>
      <c r="EE60" s="83">
        <v>9.5538730462413568</v>
      </c>
      <c r="EF60" s="83">
        <f>VLOOKUP($DZ60,'EquityMetrics ADJ'!$EH$4:$EK$31,3,0)</f>
        <v>7.6226976637383093</v>
      </c>
      <c r="EH60" s="22">
        <v>40816</v>
      </c>
      <c r="EI60" s="13">
        <v>96</v>
      </c>
      <c r="EJ60" s="12">
        <v>40.228591440848845</v>
      </c>
      <c r="EK60" s="12">
        <v>13.303479404194473</v>
      </c>
      <c r="EL60" s="12">
        <v>16.34841648929757</v>
      </c>
      <c r="EM60" s="12">
        <v>7.4440990305276955</v>
      </c>
      <c r="EO60" s="11">
        <v>40816</v>
      </c>
      <c r="EP60" s="2">
        <v>382</v>
      </c>
      <c r="EQ60" s="2">
        <v>705325.38093972206</v>
      </c>
      <c r="ER60" s="2">
        <v>204991.55928373337</v>
      </c>
      <c r="ES60" s="2">
        <v>60078.51018089056</v>
      </c>
      <c r="ET60" s="12">
        <v>3.4407532846923981</v>
      </c>
      <c r="EU60" s="12">
        <v>3.4120612955701413</v>
      </c>
      <c r="EV60" s="12">
        <f>VLOOKUP($EO60,'EquityMetrics ADJ'!$X$5:$AD$27,6,0)</f>
        <v>3.1837089986218188</v>
      </c>
      <c r="EW60" s="12">
        <f>VLOOKUP($EO60,'EquityMetrics ADJ'!$X$5:$AD$27,7,0)</f>
        <v>3.9789669378047718</v>
      </c>
      <c r="EY60" s="11">
        <v>40816</v>
      </c>
      <c r="EZ60" s="4">
        <v>86</v>
      </c>
      <c r="FA60" s="2">
        <v>113443.83742523193</v>
      </c>
      <c r="FB60" s="2">
        <v>47753.774593353271</v>
      </c>
      <c r="FC60" s="2">
        <v>7908.6180024147034</v>
      </c>
      <c r="FD60" s="12">
        <v>2.3755993822742107</v>
      </c>
      <c r="FE60" s="12">
        <v>6.0381946098259931</v>
      </c>
      <c r="FF60" s="12"/>
      <c r="FG60" s="11">
        <v>40816</v>
      </c>
      <c r="FH60" s="2">
        <v>326</v>
      </c>
      <c r="FI60" s="2">
        <v>633235.3178217411</v>
      </c>
      <c r="FJ60" s="2">
        <v>175277.37123823166</v>
      </c>
      <c r="FK60" s="2">
        <v>54093.050167500973</v>
      </c>
      <c r="FL60" s="12">
        <v>3.6127613812798858</v>
      </c>
      <c r="FM60" s="12">
        <v>3.2402937289629499</v>
      </c>
      <c r="FN60" s="12"/>
      <c r="FO60" s="11">
        <v>40816</v>
      </c>
      <c r="FP60" s="2">
        <v>142</v>
      </c>
      <c r="FQ60" s="2">
        <v>185533.90054321289</v>
      </c>
      <c r="FR60" s="2">
        <v>77467.96263885498</v>
      </c>
      <c r="FS60" s="2">
        <v>13894.078015804291</v>
      </c>
      <c r="FT60" s="12">
        <v>2.3949758612879299</v>
      </c>
      <c r="FU60" s="12">
        <v>5.5756101664850606</v>
      </c>
      <c r="FW60" s="22">
        <v>40816</v>
      </c>
      <c r="FX60">
        <v>435</v>
      </c>
      <c r="FY60" s="2">
        <v>680520.25807785988</v>
      </c>
      <c r="FZ60" s="2">
        <v>1763024.2621612549</v>
      </c>
      <c r="GA60" s="10">
        <v>0.38599596879263831</v>
      </c>
      <c r="GC60" s="22">
        <v>40816</v>
      </c>
      <c r="GD60">
        <v>417</v>
      </c>
      <c r="GE60" s="2">
        <v>1723546.2779083252</v>
      </c>
      <c r="GF60" s="2">
        <v>230027.818379879</v>
      </c>
      <c r="GG60" s="10">
        <v>7.4927732221586263</v>
      </c>
      <c r="GI60" s="22">
        <v>40816</v>
      </c>
      <c r="GJ60">
        <v>326</v>
      </c>
      <c r="GK60" s="2">
        <v>633235.3178217411</v>
      </c>
      <c r="GL60" s="2">
        <v>175277.37123823166</v>
      </c>
      <c r="GM60" s="2">
        <v>54093.050167500973</v>
      </c>
      <c r="GN60" s="12">
        <v>3.6127613812798858</v>
      </c>
      <c r="GO60" s="12">
        <v>3.2402937289629499</v>
      </c>
      <c r="GP60" s="12">
        <f>VLOOKUP($GI60,'EquityMetrics ADJ'!$AF$4:$AK$28,6,0)</f>
        <v>3.3868786752191897</v>
      </c>
      <c r="GQ60" s="12">
        <f>VLOOKUP($GI60,'EquityMetrics ADJ'!$AF$4:$AL$28,7,0)</f>
        <v>3.7653721857547433</v>
      </c>
      <c r="HF60" s="22">
        <v>40543</v>
      </c>
      <c r="HG60">
        <v>500</v>
      </c>
      <c r="HH60" s="2">
        <v>1042675.9151258469</v>
      </c>
      <c r="HI60" s="2">
        <v>2431097.8373718262</v>
      </c>
      <c r="HJ60" s="213">
        <v>0.42889097225846201</v>
      </c>
      <c r="HL60" s="22">
        <v>40816</v>
      </c>
      <c r="HM60">
        <v>96</v>
      </c>
      <c r="HN60" s="2">
        <v>148933.87084960938</v>
      </c>
      <c r="HO60" s="2">
        <v>401166.69244384766</v>
      </c>
      <c r="HP60" s="10">
        <v>0.37125183534636547</v>
      </c>
      <c r="HR60" s="22">
        <v>40543</v>
      </c>
      <c r="HS60">
        <v>419</v>
      </c>
      <c r="HT60" s="2">
        <v>929401.93143749237</v>
      </c>
      <c r="HU60" s="2">
        <v>2129064.3529052734</v>
      </c>
      <c r="HV60" s="10">
        <v>0.43653069019226748</v>
      </c>
    </row>
    <row r="61" spans="1:230">
      <c r="A61" t="s">
        <v>73</v>
      </c>
      <c r="B61">
        <v>6</v>
      </c>
      <c r="C61" s="2">
        <v>399.85989628022548</v>
      </c>
      <c r="D61" s="166">
        <v>470</v>
      </c>
      <c r="E61" s="11">
        <v>40908</v>
      </c>
      <c r="F61" s="4">
        <v>472</v>
      </c>
      <c r="G61" s="4">
        <v>837546.1357460022</v>
      </c>
      <c r="H61" s="4">
        <v>263315.05253374577</v>
      </c>
      <c r="I61" s="4">
        <v>70207.762697398663</v>
      </c>
      <c r="J61" s="12">
        <v>3.1807757577347937</v>
      </c>
      <c r="K61" s="12">
        <v>3.7505119436529504</v>
      </c>
      <c r="L61" s="12">
        <v>2.9694232236932288</v>
      </c>
      <c r="M61" s="12">
        <v>4.1427617940981154</v>
      </c>
      <c r="N61" s="59">
        <f t="shared" si="121"/>
        <v>0.21135253404156495</v>
      </c>
      <c r="O61" s="59">
        <f t="shared" si="122"/>
        <v>0.39224985044516503</v>
      </c>
      <c r="P61" s="12">
        <f t="shared" si="116"/>
        <v>3.1807757577347937</v>
      </c>
      <c r="Q61" s="12">
        <f t="shared" si="116"/>
        <v>3.7505119436529504</v>
      </c>
      <c r="R61" s="157">
        <f>VLOOKUP(E61,'EquityMetrics ADJ'!G:AE,7,FALSE)</f>
        <v>2.9212041979118188</v>
      </c>
      <c r="S61" s="157">
        <f>VLOOKUP(E61,'EquityMetrics ADJ'!$G:$AE,8,FALSE)</f>
        <v>4.4218913555209864</v>
      </c>
      <c r="T61" s="37"/>
      <c r="U61" s="43">
        <v>40908</v>
      </c>
      <c r="V61" s="2">
        <v>635.55605835536255</v>
      </c>
      <c r="W61" s="2">
        <f t="shared" si="123"/>
        <v>199.81165186192729</v>
      </c>
      <c r="Y61" s="11">
        <f ca="1">VLOOKUP($E61,INDIRECT(VLOOKUP('Sector Charts'!$H$1,'Sector Charts'!$A$159:$B$175,2,FALSE) &amp; "1"),MATCH(Y$5,$Y$5:$AG$5,0),FALSE)</f>
        <v>40908</v>
      </c>
      <c r="Z61" s="2">
        <f ca="1">VLOOKUP($E61,INDIRECT(VLOOKUP('Sector Charts'!$H$1,'Sector Charts'!$A$159:$B$175,2,FALSE) &amp; "1"),MATCH(Z$5,$Y$5:$AG$5,0),FALSE)</f>
        <v>20</v>
      </c>
      <c r="AA61" s="2">
        <f ca="1">VLOOKUP($E61,INDIRECT(VLOOKUP('Sector Charts'!$H$1,'Sector Charts'!$A$159:$B$175,2,FALSE) &amp; "1"),MATCH(AA$5,$Y$5:$AG$5,0),FALSE)</f>
        <v>52256.391298294067</v>
      </c>
      <c r="AB61" s="2">
        <f ca="1">VLOOKUP($E61,INDIRECT(VLOOKUP('Sector Charts'!$H$1,'Sector Charts'!$A$159:$B$175,2,FALSE) &amp; "1"),MATCH(AB$5,$Y$5:$AG$5,0),FALSE)</f>
        <v>12854.321166992188</v>
      </c>
      <c r="AC61" s="2">
        <f ca="1">VLOOKUP($E61,INDIRECT(VLOOKUP('Sector Charts'!$H$1,'Sector Charts'!$A$159:$B$175,2,FALSE) &amp; "1"),MATCH(AC$5,$Y$5:$AG$5,0),FALSE)</f>
        <v>4879.8399486541748</v>
      </c>
      <c r="AD61" s="12">
        <f ca="1">IF(OR(VLOOKUP($E61,INDIRECT(VLOOKUP('Sector Charts'!$H$1,'Sector Charts'!$A$159:$B$175,2,FALSE) &amp; "1"),MATCH(AD$5,$Y$5:$AI$5,0),FALSE)&gt;AD$1,VLOOKUP($E61,INDIRECT(VLOOKUP('Sector Charts'!$H$1,'Sector Charts'!$A$159:$B$175,2,FALSE) &amp; "1"),MATCH(AD$5,$Y$5:$AI$5,0),FALSE)&lt;AD$2),NA(),VLOOKUP($E61,INDIRECT(VLOOKUP('Sector Charts'!$H$1,'Sector Charts'!$A$159:$B$175,2,FALSE) &amp; "1"),MATCH(AD$5,$Y$5:$AI$5,0),FALSE))</f>
        <v>4.0652781752863003</v>
      </c>
      <c r="AE61" s="12">
        <f ca="1">IF(OR(VLOOKUP($E61,INDIRECT(VLOOKUP('Sector Charts'!$H$1,'Sector Charts'!$A$159:$B$175,2,FALSE) &amp; "1"),MATCH(AE$5,$Y$5:$AI$5,0),FALSE)&gt;AE$1,VLOOKUP($E61,INDIRECT(VLOOKUP('Sector Charts'!$H$1,'Sector Charts'!$A$159:$B$175,2,FALSE) &amp; "1"),MATCH(AE$5,$Y$5:$AI$5,0),FALSE)&lt;AE$2),NA(),VLOOKUP($E61,INDIRECT(VLOOKUP('Sector Charts'!$H$1,'Sector Charts'!$A$159:$B$175,2,FALSE) &amp; "1"),MATCH(AE$5,$Y$5:$AI$5,0),FALSE))</f>
        <v>2.6341686002503666</v>
      </c>
      <c r="AF61" s="2">
        <f ca="1">VLOOKUP($E61,INDIRECT(VLOOKUP('Sector Charts'!$H$1,'Sector Charts'!$A$159:$B$175,2,FALSE) &amp; "1"),MATCH(AF$5,$Y$5:$AG$5,0),FALSE)</f>
        <v>829.32816131795948</v>
      </c>
      <c r="AG61" s="2">
        <f ca="1">IF(VLOOKUP($E61,INDIRECT(VLOOKUP('Sector Charts'!$H$1,'Sector Charts'!$A$159:$B$175,2,FALSE) &amp; "1"),MATCH(AG$5,$Y$5:$AI$5,0),FALSE)="",NA(),VLOOKUP($E61,INDIRECT(VLOOKUP('Sector Charts'!$H$1,'Sector Charts'!$A$159:$B$175,2,FALSE) &amp; "1"),MATCH(AG$5,$Y$5:$AG$5,0),FALSE))</f>
        <v>204.00280757160078</v>
      </c>
      <c r="AH61" s="12">
        <f ca="1">IF(OR(VLOOKUP($E61,INDIRECT(VLOOKUP('Sector Charts'!$H$1,'Sector Charts'!$A$159:$B$175,2,FALSE) &amp; "1"),MATCH(AH$5,$Y$5:$AI$5,0),FALSE)&gt;AH$1,VLOOKUP($E61,INDIRECT(VLOOKUP('Sector Charts'!$H$1,'Sector Charts'!$A$159:$B$175,2,FALSE) &amp; "1"),MATCH(AH$5,$Y$5:$AI$5,0),FALSE)&lt;AH$2,VLOOKUP($E61,INDIRECT(VLOOKUP('Sector Charts'!$H$1,'Sector Charts'!$A$159:$B$175,2,FALSE) &amp; "1"),MATCH(AH$5,$Y$5:$AI$5,0),FALSE)=""),NA(),VLOOKUP($E61,INDIRECT(VLOOKUP('Sector Charts'!$H$1,'Sector Charts'!$A$159:$B$175,2,FALSE) &amp; "1"),MATCH(AH$5,$Y$5:$AI$5,0),FALSE))</f>
        <v>1.358214303110798</v>
      </c>
      <c r="AI61" s="12">
        <f ca="1">IF(OR(VLOOKUP($E61,INDIRECT(VLOOKUP('Sector Charts'!$H$1,'Sector Charts'!$A$159:$B$175,2,FALSE) &amp; "1"),MATCH(AI$5,$Y$5:$AI$5,0),FALSE)&gt;AI$1,VLOOKUP($E61,INDIRECT(VLOOKUP('Sector Charts'!$H$1,'Sector Charts'!$A$159:$B$175,2,FALSE) &amp; "1"),MATCH(AI$5,$Y$5:$AI$5,0),FALSE)&lt;AI$2,VLOOKUP($E61,INDIRECT(VLOOKUP('Sector Charts'!$H$1,'Sector Charts'!$A$159:$B$175,2,FALSE) &amp; "1"),MATCH(AI$5,$Y$5:$AI$5,0),FALSE)=""),NA(),VLOOKUP($E61,INDIRECT(VLOOKUP('Sector Charts'!$H$1,'Sector Charts'!$A$159:$B$175,2,FALSE) &amp; "1"),MATCH(AI$5,$Y$5:$AI$5,0),FALSE))</f>
        <v>5.3500134156078492</v>
      </c>
      <c r="AK61" s="13">
        <v>503</v>
      </c>
      <c r="AL61" s="12">
        <v>7.8971818129399018</v>
      </c>
      <c r="AM61" s="12">
        <v>4.2941125004660741</v>
      </c>
      <c r="AN61" s="12">
        <v>9.4820545211958596</v>
      </c>
      <c r="AO61" s="12">
        <v>10.942463801883484</v>
      </c>
      <c r="AP61" s="157">
        <f>VLOOKUP(E61,'EquityMetrics ADJ'!AN:AS,3,FALSE)</f>
        <v>14.500667985661607</v>
      </c>
      <c r="AR61" s="12">
        <v>25.923679672547816</v>
      </c>
      <c r="AT61" s="12">
        <v>-6.6543477846214314</v>
      </c>
      <c r="AU61" s="12">
        <v>1.1663919501278652</v>
      </c>
      <c r="AV61" s="12">
        <v>3.3921745791398283</v>
      </c>
      <c r="AW61" s="12">
        <v>5.1768548884093102</v>
      </c>
      <c r="AY61" s="14">
        <v>40908</v>
      </c>
      <c r="AZ61" s="2">
        <v>390</v>
      </c>
      <c r="BA61" s="2">
        <v>958267.65322363377</v>
      </c>
      <c r="BB61" s="2">
        <v>74899.350023138337</v>
      </c>
      <c r="BC61" s="2">
        <v>120896.22396648675</v>
      </c>
      <c r="BD61" s="12">
        <f t="shared" si="8"/>
        <v>12.616122808673461</v>
      </c>
      <c r="BE61" s="12">
        <f t="shared" si="9"/>
        <v>161.41157957864627</v>
      </c>
      <c r="BF61" s="12">
        <f t="shared" si="10"/>
        <v>7.8161200340192281</v>
      </c>
      <c r="BH61" s="22">
        <v>40908</v>
      </c>
      <c r="BI61">
        <v>385</v>
      </c>
      <c r="BJ61" s="12">
        <v>-6.0118553441643634</v>
      </c>
      <c r="BL61" s="22">
        <v>41547</v>
      </c>
      <c r="BM61">
        <v>278</v>
      </c>
      <c r="BN61" s="2">
        <v>180266.64873504639</v>
      </c>
      <c r="BO61" s="2">
        <v>122927.50079154968</v>
      </c>
      <c r="BP61" s="2">
        <v>64630.020993398502</v>
      </c>
      <c r="BQ61" s="2">
        <v>591760.91240692139</v>
      </c>
      <c r="BR61" s="12">
        <f t="shared" si="62"/>
        <v>68.192037547792296</v>
      </c>
      <c r="BS61" s="12">
        <f t="shared" si="63"/>
        <v>20.773170078360838</v>
      </c>
      <c r="BT61" s="12">
        <f t="shared" si="64"/>
        <v>10.921644136738115</v>
      </c>
      <c r="BV61" s="22">
        <v>40908</v>
      </c>
      <c r="BW61">
        <v>474</v>
      </c>
      <c r="BX61" s="2">
        <v>1017819.6502838135</v>
      </c>
      <c r="BY61" s="2">
        <v>70852.995506465435</v>
      </c>
      <c r="BZ61" s="12">
        <f t="shared" si="4"/>
        <v>6.9612524661621986</v>
      </c>
      <c r="CB61" s="22">
        <v>40908</v>
      </c>
      <c r="CC61">
        <v>478</v>
      </c>
      <c r="CD61" s="2">
        <v>-178085.3505384624</v>
      </c>
      <c r="CE61" s="2">
        <v>1924924.8566970825</v>
      </c>
      <c r="CF61" s="2">
        <v>267156.73457872868</v>
      </c>
      <c r="CG61" s="12">
        <f t="shared" si="112"/>
        <v>9.2515481796018477</v>
      </c>
      <c r="CH61" s="12">
        <f t="shared" si="113"/>
        <v>66.659502639632038</v>
      </c>
      <c r="CJ61" s="22">
        <v>40908</v>
      </c>
      <c r="CK61">
        <v>471</v>
      </c>
      <c r="CL61" s="12">
        <v>19.411851228596721</v>
      </c>
      <c r="CN61" s="11">
        <v>40908</v>
      </c>
      <c r="CO61">
        <v>396</v>
      </c>
      <c r="CP61" s="2">
        <v>-105417.23876091838</v>
      </c>
      <c r="CQ61" s="2">
        <v>1686034.2613983154</v>
      </c>
      <c r="CR61" s="2">
        <v>214869.33572161198</v>
      </c>
      <c r="CS61" s="12">
        <f t="shared" si="114"/>
        <v>6.2523782092951317</v>
      </c>
      <c r="CT61" s="12">
        <f t="shared" si="115"/>
        <v>49.061090269994864</v>
      </c>
      <c r="CV61" s="22">
        <v>40908</v>
      </c>
      <c r="CW61">
        <v>389</v>
      </c>
      <c r="CX61">
        <v>13.14271592133549</v>
      </c>
      <c r="CZ61" s="11">
        <f ca="1">VLOOKUP($CB61,INDIRECT(VLOOKUP('Sector Charts'!$H$1,'Sector Charts'!$A$159:$B$175,2,FALSE) &amp; "3"),MATCH(CZ$5,$CZ$5:$DF$5,0),FALSE)</f>
        <v>40908</v>
      </c>
      <c r="DA61" s="2">
        <f ca="1">VLOOKUP($CB61,INDIRECT(VLOOKUP('Sector Charts'!$H$1,'Sector Charts'!$A$159:$B$175,2,FALSE) &amp; "3"),MATCH(DA$5,$CZ$5:$DF$5,0),FALSE)</f>
        <v>19</v>
      </c>
      <c r="DB61" s="2">
        <f ca="1">VLOOKUP($CB61,INDIRECT(VLOOKUP('Sector Charts'!$H$1,'Sector Charts'!$A$159:$B$175,2,FALSE) &amp; "3"),MATCH(DB$5,$CZ$5:$DF$5,0),FALSE)</f>
        <v>-3558.4690065383911</v>
      </c>
      <c r="DC61" s="2">
        <f ca="1">VLOOKUP($CB61,INDIRECT(VLOOKUP('Sector Charts'!$H$1,'Sector Charts'!$A$159:$B$175,2,FALSE) &amp; "3"),MATCH(DC$5,$CZ$5:$DF$5,0),FALSE)</f>
        <v>86464.559783935547</v>
      </c>
      <c r="DD61" s="2">
        <f ca="1">VLOOKUP($CB61,INDIRECT(VLOOKUP('Sector Charts'!$H$1,'Sector Charts'!$A$159:$B$175,2,FALSE) &amp; "3"),MATCH(DD$5,$CZ$5:$DF$5,0),FALSE)</f>
        <v>12119.090179443359</v>
      </c>
      <c r="DE61" s="12">
        <f ca="1">IF(OR(VLOOKUP($CB61,INDIRECT(VLOOKUP('Sector Charts'!$H$1,'Sector Charts'!$A$159:$B$175,2,FALSE) &amp; "3"),MATCH(DE$5,$CZ$5:$DF$5,0),FALSE)&gt;DE$1,VLOOKUP($CB61,INDIRECT(VLOOKUP('Sector Charts'!$H$1,'Sector Charts'!$A$159:$B$175,2,FALSE) &amp; "3"),MATCH(DE$5,$CZ$5:$DF$5,0),FALSE)&lt;DE$2),NA(),VLOOKUP($CB61,INDIRECT(VLOOKUP('Sector Charts'!$H$1,'Sector Charts'!$A$159:$B$175,2,FALSE) &amp; "3"),MATCH(DE$5,$CZ$5:$DF$5,0),FALSE))</f>
        <v>4.1155231871076126</v>
      </c>
      <c r="DF61" s="12">
        <f ca="1">IF(OR(VLOOKUP($CB61,INDIRECT(VLOOKUP('Sector Charts'!$H$1,'Sector Charts'!$A$159:$B$175,2,FALSE) &amp; "3"),MATCH(DF$5,$CZ$5:$DF$5,0),FALSE)&gt;DF$1,VLOOKUP($CB61,INDIRECT(VLOOKUP('Sector Charts'!$H$1,'Sector Charts'!$A$159:$B$175,2,FALSE) &amp; "3"),MATCH(DF$5,$CZ$5:$DF$5,0),FALSE)&lt;DF$2),NA(),VLOOKUP($CB61,INDIRECT(VLOOKUP('Sector Charts'!$H$1,'Sector Charts'!$A$159:$B$175,2,FALSE) &amp; "3"),MATCH(DF$5,$CZ$5:$DF$5,0),FALSE))</f>
        <v>29.362509510609442</v>
      </c>
      <c r="DH61" s="11">
        <f ca="1">VLOOKUP($CB61,INDIRECT(VLOOKUP('Sector Charts'!$H$1,'Sector Charts'!$A$159:$B$175,2,FALSE) &amp; "3"),MATCH(DH$5,$CZ$5:$DF$5,0),FALSE)</f>
        <v>40908</v>
      </c>
      <c r="DI61" s="2">
        <f ca="1">VLOOKUP($CB61,INDIRECT(VLOOKUP('Sector Charts'!$H$1,'Sector Charts'!$A$159:$B$175,2,FALSE) &amp; "3"),9,FALSE)</f>
        <v>19</v>
      </c>
      <c r="DJ61" s="12">
        <f ca="1">IF(OR(VLOOKUP($CB61,INDIRECT(VLOOKUP('Sector Charts'!$H$1,'Sector Charts'!$A$159:$B$175,2,FALSE) &amp; "3"),10,FALSE)&gt;DJ$1,VLOOKUP($CB61,INDIRECT(VLOOKUP('Sector Charts'!$H$1,'Sector Charts'!$A$159:$B$175,2,FALSE) &amp; "3"),10,FALSE)&lt;DJ$2),NA(),VLOOKUP($CB61,INDIRECT(VLOOKUP('Sector Charts'!$H$1,'Sector Charts'!$A$159:$B$175,2,FALSE) &amp; "3"),10,FALSE))</f>
        <v>-11.391534836319138</v>
      </c>
      <c r="DM61" s="22">
        <v>40908</v>
      </c>
      <c r="DN61">
        <v>464</v>
      </c>
      <c r="DO61" s="12">
        <v>-5.6225205885072409</v>
      </c>
      <c r="DP61" s="12">
        <v>19.33262504866584</v>
      </c>
      <c r="DR61" s="22">
        <v>40908</v>
      </c>
      <c r="DS61" s="13">
        <v>412</v>
      </c>
      <c r="DT61" s="12">
        <v>2.9868169267098788</v>
      </c>
      <c r="DU61" s="12">
        <v>3.3047058013264463</v>
      </c>
      <c r="DV61" s="12">
        <v>6.6561264368859341</v>
      </c>
      <c r="DW61" s="12">
        <v>7.9666801925778019</v>
      </c>
      <c r="DX61" s="83">
        <f>VLOOKUP(DR61,'EquityMetrics ADJ'!$DU$5:$DX$31,3,0)</f>
        <v>8.5248127515032301</v>
      </c>
      <c r="DY61" s="83"/>
      <c r="DZ61" s="22">
        <v>40908</v>
      </c>
      <c r="EA61" s="85">
        <v>353</v>
      </c>
      <c r="EB61" s="83">
        <v>2.7049669404688448</v>
      </c>
      <c r="EC61" s="83">
        <v>2.2668760106273389</v>
      </c>
      <c r="ED61" s="83">
        <v>6.0804282945998489</v>
      </c>
      <c r="EE61" s="83">
        <v>7.3131946050548402</v>
      </c>
      <c r="EF61" s="83">
        <f>VLOOKUP($DZ61,'EquityMetrics ADJ'!$EH$4:$EK$31,3,0)</f>
        <v>7.3743167637186025</v>
      </c>
      <c r="EH61" s="22">
        <v>40908</v>
      </c>
      <c r="EI61" s="13">
        <v>91</v>
      </c>
      <c r="EJ61" s="12">
        <v>31.411157712317173</v>
      </c>
      <c r="EK61" s="12">
        <v>10.808730976228809</v>
      </c>
      <c r="EL61" s="12">
        <v>31.159196385041497</v>
      </c>
      <c r="EM61" s="12">
        <v>31.858580393972314</v>
      </c>
      <c r="EO61" s="11">
        <v>40908</v>
      </c>
      <c r="EP61" s="2">
        <v>387</v>
      </c>
      <c r="EQ61" s="2">
        <v>715721.39747047424</v>
      </c>
      <c r="ER61" s="2">
        <v>209728.42072069645</v>
      </c>
      <c r="ES61" s="2">
        <v>61691.980315387249</v>
      </c>
      <c r="ET61" s="12">
        <v>3.4126104369213195</v>
      </c>
      <c r="EU61" s="12">
        <v>3.3996059074210958</v>
      </c>
      <c r="EV61" s="12">
        <f>VLOOKUP($EO61,'EquityMetrics ADJ'!$X$5:$AD$27,6,0)</f>
        <v>3.1309630062572515</v>
      </c>
      <c r="EW61" s="12">
        <f>VLOOKUP($EO61,'EquityMetrics ADJ'!$X$5:$AD$27,7,0)</f>
        <v>4.0210146640488151</v>
      </c>
      <c r="EY61" s="11">
        <v>40908</v>
      </c>
      <c r="EZ61" s="4">
        <v>85</v>
      </c>
      <c r="FA61" s="2">
        <v>121824.73827552795</v>
      </c>
      <c r="FB61" s="2">
        <v>53586.631813049316</v>
      </c>
      <c r="FC61" s="2">
        <v>8515.7823820114136</v>
      </c>
      <c r="FD61" s="12">
        <v>2.2734165995083391</v>
      </c>
      <c r="FE61" s="12">
        <v>6.2926257869441047</v>
      </c>
      <c r="FF61" s="12"/>
      <c r="FG61" s="11">
        <v>40908</v>
      </c>
      <c r="FH61" s="2">
        <v>331</v>
      </c>
      <c r="FI61" s="2">
        <v>635345.35869407654</v>
      </c>
      <c r="FJ61" s="2">
        <v>180155.21392595768</v>
      </c>
      <c r="FK61" s="2">
        <v>55496.654299914837</v>
      </c>
      <c r="FL61" s="12">
        <v>3.5266554036853925</v>
      </c>
      <c r="FM61" s="12">
        <v>3.2462355830022376</v>
      </c>
      <c r="FN61" s="12"/>
      <c r="FO61" s="11">
        <v>40908</v>
      </c>
      <c r="FP61" s="2">
        <v>141</v>
      </c>
      <c r="FQ61" s="2">
        <v>202200.77705192566</v>
      </c>
      <c r="FR61" s="2">
        <v>83159.838607788086</v>
      </c>
      <c r="FS61" s="2">
        <v>14711.108397483826</v>
      </c>
      <c r="FT61" s="12">
        <v>2.4314714943781666</v>
      </c>
      <c r="FU61" s="12">
        <v>5.6528601625973787</v>
      </c>
      <c r="FW61" s="22">
        <v>40908</v>
      </c>
      <c r="FX61">
        <v>436</v>
      </c>
      <c r="FY61" s="2">
        <v>686993.37161254883</v>
      </c>
      <c r="FZ61" s="2">
        <v>1922409.3807220459</v>
      </c>
      <c r="GA61" s="10">
        <v>0.35736060097382488</v>
      </c>
      <c r="GC61" s="22">
        <v>40908</v>
      </c>
      <c r="GD61">
        <v>421</v>
      </c>
      <c r="GE61" s="2">
        <v>1880415.1119842529</v>
      </c>
      <c r="GF61" s="2">
        <v>239484.07029020786</v>
      </c>
      <c r="GG61" s="10">
        <v>7.8519423429940769</v>
      </c>
      <c r="GI61" s="22">
        <v>40908</v>
      </c>
      <c r="GJ61">
        <v>331</v>
      </c>
      <c r="GK61" s="2">
        <v>635345.35869407654</v>
      </c>
      <c r="GL61" s="2">
        <v>180155.21392595768</v>
      </c>
      <c r="GM61" s="2">
        <v>55496.654299914837</v>
      </c>
      <c r="GN61" s="12">
        <v>3.5266554036853925</v>
      </c>
      <c r="GO61" s="12">
        <v>3.2462355830022376</v>
      </c>
      <c r="GP61" s="12">
        <f>VLOOKUP($GI61,'EquityMetrics ADJ'!$AF$4:$AK$28,6,0)</f>
        <v>3.280827036288632</v>
      </c>
      <c r="GQ61" s="12">
        <f>VLOOKUP($GI61,'EquityMetrics ADJ'!$AF$4:$AL$28,7,0)</f>
        <v>3.8137886295002161</v>
      </c>
      <c r="HF61" s="22">
        <v>40633</v>
      </c>
      <c r="HG61">
        <v>503</v>
      </c>
      <c r="HH61" s="2">
        <v>1042763.1899719238</v>
      </c>
      <c r="HI61" s="2">
        <v>2472707.4703674316</v>
      </c>
      <c r="HJ61" s="213">
        <v>0.42170907900277205</v>
      </c>
      <c r="HL61" s="22">
        <v>40908</v>
      </c>
      <c r="HM61">
        <v>91</v>
      </c>
      <c r="HN61" s="2">
        <v>141044.25411987305</v>
      </c>
      <c r="HO61" s="2">
        <v>387689.76834106445</v>
      </c>
      <c r="HP61" s="10">
        <v>0.36380700662647203</v>
      </c>
      <c r="HR61" s="22">
        <v>40633</v>
      </c>
      <c r="HS61">
        <v>417</v>
      </c>
      <c r="HT61" s="2">
        <v>926546.96997070313</v>
      </c>
      <c r="HU61" s="2">
        <v>2156631.3918151855</v>
      </c>
      <c r="HV61" s="10">
        <v>0.42962695131264433</v>
      </c>
    </row>
    <row r="62" spans="1:230">
      <c r="A62" t="s">
        <v>22</v>
      </c>
      <c r="B62">
        <v>10</v>
      </c>
      <c r="C62" s="2">
        <v>417.21392229761648</v>
      </c>
      <c r="D62" s="166">
        <v>487</v>
      </c>
      <c r="E62" s="11">
        <v>40999</v>
      </c>
      <c r="F62" s="4">
        <v>491</v>
      </c>
      <c r="G62" s="4">
        <v>928901.96081411839</v>
      </c>
      <c r="H62" s="4">
        <v>269533.41380119324</v>
      </c>
      <c r="I62" s="4">
        <v>75708.925580620766</v>
      </c>
      <c r="J62" s="12">
        <v>3.4463332308745689</v>
      </c>
      <c r="K62" s="12">
        <v>3.5601273130494113</v>
      </c>
      <c r="L62" s="12">
        <v>3.2446413420260916</v>
      </c>
      <c r="M62" s="12">
        <v>3.9129092621475845</v>
      </c>
      <c r="N62" s="59">
        <f t="shared" si="121"/>
        <v>0.20169188884847733</v>
      </c>
      <c r="O62" s="59">
        <f t="shared" si="122"/>
        <v>0.35278194909817318</v>
      </c>
      <c r="P62" s="12">
        <f t="shared" si="116"/>
        <v>3.4463332308745689</v>
      </c>
      <c r="Q62" s="12">
        <f t="shared" si="116"/>
        <v>3.5601273130494113</v>
      </c>
      <c r="R62" s="157">
        <f>VLOOKUP(E62,'EquityMetrics ADJ'!G:AE,7,FALSE)</f>
        <v>3.0688924400056701</v>
      </c>
      <c r="S62" s="157">
        <f>VLOOKUP(E62,'EquityMetrics ADJ'!$G:$AE,8,FALSE)</f>
        <v>4.2932143583382816</v>
      </c>
      <c r="T62" s="37"/>
      <c r="U62" s="43">
        <v>40999</v>
      </c>
      <c r="V62" s="2">
        <v>556.77052050322573</v>
      </c>
      <c r="W62" s="2">
        <f t="shared" si="123"/>
        <v>161.5544647613589</v>
      </c>
      <c r="Y62" s="11">
        <f ca="1">VLOOKUP($E62,INDIRECT(VLOOKUP('Sector Charts'!$H$1,'Sector Charts'!$A$159:$B$175,2,FALSE) &amp; "1"),MATCH(Y$5,$Y$5:$AG$5,0),FALSE)</f>
        <v>40999</v>
      </c>
      <c r="Z62" s="2">
        <f ca="1">VLOOKUP($E62,INDIRECT(VLOOKUP('Sector Charts'!$H$1,'Sector Charts'!$A$159:$B$175,2,FALSE) &amp; "1"),MATCH(Z$5,$Y$5:$AG$5,0),FALSE)</f>
        <v>20</v>
      </c>
      <c r="AA62" s="2">
        <f ca="1">VLOOKUP($E62,INDIRECT(VLOOKUP('Sector Charts'!$H$1,'Sector Charts'!$A$159:$B$175,2,FALSE) &amp; "1"),MATCH(AA$5,$Y$5:$AG$5,0),FALSE)</f>
        <v>51606.918235778809</v>
      </c>
      <c r="AB62" s="2">
        <f ca="1">VLOOKUP($E62,INDIRECT(VLOOKUP('Sector Charts'!$H$1,'Sector Charts'!$A$159:$B$175,2,FALSE) &amp; "1"),MATCH(AB$5,$Y$5:$AG$5,0),FALSE)</f>
        <v>13607.381988525391</v>
      </c>
      <c r="AC62" s="2">
        <f ca="1">VLOOKUP($E62,INDIRECT(VLOOKUP('Sector Charts'!$H$1,'Sector Charts'!$A$159:$B$175,2,FALSE) &amp; "1"),MATCH(AC$5,$Y$5:$AG$5,0),FALSE)</f>
        <v>4755.7980098724365</v>
      </c>
      <c r="AD62" s="12">
        <f ca="1">IF(OR(VLOOKUP($E62,INDIRECT(VLOOKUP('Sector Charts'!$H$1,'Sector Charts'!$A$159:$B$175,2,FALSE) &amp; "1"),MATCH(AD$5,$Y$5:$AI$5,0),FALSE)&gt;AD$1,VLOOKUP($E62,INDIRECT(VLOOKUP('Sector Charts'!$H$1,'Sector Charts'!$A$159:$B$175,2,FALSE) &amp; "1"),MATCH(AD$5,$Y$5:$AI$5,0),FALSE)&lt;AD$2),NA(),VLOOKUP($E62,INDIRECT(VLOOKUP('Sector Charts'!$H$1,'Sector Charts'!$A$159:$B$175,2,FALSE) &amp; "1"),MATCH(AD$5,$Y$5:$AI$5,0),FALSE))</f>
        <v>3.7925677605947303</v>
      </c>
      <c r="AE62" s="12">
        <f ca="1">IF(OR(VLOOKUP($E62,INDIRECT(VLOOKUP('Sector Charts'!$H$1,'Sector Charts'!$A$159:$B$175,2,FALSE) &amp; "1"),MATCH(AE$5,$Y$5:$AI$5,0),FALSE)&gt;AE$1,VLOOKUP($E62,INDIRECT(VLOOKUP('Sector Charts'!$H$1,'Sector Charts'!$A$159:$B$175,2,FALSE) &amp; "1"),MATCH(AE$5,$Y$5:$AI$5,0),FALSE)&lt;AE$2),NA(),VLOOKUP($E62,INDIRECT(VLOOKUP('Sector Charts'!$H$1,'Sector Charts'!$A$159:$B$175,2,FALSE) &amp; "1"),MATCH(AE$5,$Y$5:$AI$5,0),FALSE))</f>
        <v>2.8612194967654605</v>
      </c>
      <c r="AF62" s="2">
        <f ca="1">VLOOKUP($E62,INDIRECT(VLOOKUP('Sector Charts'!$H$1,'Sector Charts'!$A$159:$B$175,2,FALSE) &amp; "1"),MATCH(AF$5,$Y$5:$AG$5,0),FALSE)</f>
        <v>628.00546189325712</v>
      </c>
      <c r="AG62" s="2">
        <f ca="1">IF(VLOOKUP($E62,INDIRECT(VLOOKUP('Sector Charts'!$H$1,'Sector Charts'!$A$159:$B$175,2,FALSE) &amp; "1"),MATCH(AG$5,$Y$5:$AI$5,0),FALSE)="",NA(),VLOOKUP($E62,INDIRECT(VLOOKUP('Sector Charts'!$H$1,'Sector Charts'!$A$159:$B$175,2,FALSE) &amp; "1"),MATCH(AG$5,$Y$5:$AG$5,0),FALSE))</f>
        <v>165.5884618379967</v>
      </c>
      <c r="AH62" s="12">
        <f ca="1">IF(OR(VLOOKUP($E62,INDIRECT(VLOOKUP('Sector Charts'!$H$1,'Sector Charts'!$A$159:$B$175,2,FALSE) &amp; "1"),MATCH(AH$5,$Y$5:$AI$5,0),FALSE)&gt;AH$1,VLOOKUP($E62,INDIRECT(VLOOKUP('Sector Charts'!$H$1,'Sector Charts'!$A$159:$B$175,2,FALSE) &amp; "1"),MATCH(AH$5,$Y$5:$AI$5,0),FALSE)&lt;AH$2,VLOOKUP($E62,INDIRECT(VLOOKUP('Sector Charts'!$H$1,'Sector Charts'!$A$159:$B$175,2,FALSE) &amp; "1"),MATCH(AH$5,$Y$5:$AI$5,0),FALSE)=""),NA(),VLOOKUP($E62,INDIRECT(VLOOKUP('Sector Charts'!$H$1,'Sector Charts'!$A$159:$B$175,2,FALSE) &amp; "1"),MATCH(AH$5,$Y$5:$AI$5,0),FALSE))</f>
        <v>1.8467864895775867</v>
      </c>
      <c r="AI62" s="12">
        <f ca="1">IF(OR(VLOOKUP($E62,INDIRECT(VLOOKUP('Sector Charts'!$H$1,'Sector Charts'!$A$159:$B$175,2,FALSE) &amp; "1"),MATCH(AI$5,$Y$5:$AI$5,0),FALSE)&gt;AI$1,VLOOKUP($E62,INDIRECT(VLOOKUP('Sector Charts'!$H$1,'Sector Charts'!$A$159:$B$175,2,FALSE) &amp; "1"),MATCH(AI$5,$Y$5:$AI$5,0),FALSE)&lt;AI$2,VLOOKUP($E62,INDIRECT(VLOOKUP('Sector Charts'!$H$1,'Sector Charts'!$A$159:$B$175,2,FALSE) &amp; "1"),MATCH(AI$5,$Y$5:$AI$5,0),FALSE)=""),NA(),VLOOKUP($E62,INDIRECT(VLOOKUP('Sector Charts'!$H$1,'Sector Charts'!$A$159:$B$175,2,FALSE) &amp; "1"),MATCH(AI$5,$Y$5:$AI$5,0),FALSE))</f>
        <v>5.3249938576179963</v>
      </c>
      <c r="AK62" s="13">
        <v>494</v>
      </c>
      <c r="AL62" s="12">
        <v>12.293501970421294</v>
      </c>
      <c r="AM62" s="12">
        <v>8.3910459888655744</v>
      </c>
      <c r="AN62" s="12">
        <v>6.0275213390983629</v>
      </c>
      <c r="AO62" s="12">
        <v>5.6069795873781247</v>
      </c>
      <c r="AP62" s="157">
        <f>VLOOKUP(E62,'EquityMetrics ADJ'!AN:AS,3,FALSE)</f>
        <v>13.90937051146488</v>
      </c>
      <c r="AR62" s="12">
        <v>27.569388992712174</v>
      </c>
      <c r="AT62" s="12">
        <v>1.1623770459402127</v>
      </c>
      <c r="AU62" s="12">
        <v>2.6081312813035273</v>
      </c>
      <c r="AV62" s="12">
        <v>-3.9496076743862685</v>
      </c>
      <c r="AW62" s="12">
        <v>-4.935313602417823</v>
      </c>
      <c r="AY62" s="14">
        <v>40999</v>
      </c>
      <c r="AZ62" s="2">
        <v>383</v>
      </c>
      <c r="BA62" s="2">
        <v>960669.7900646925</v>
      </c>
      <c r="BB62" s="2">
        <v>67901.044364440255</v>
      </c>
      <c r="BC62" s="2">
        <v>114578.06145251892</v>
      </c>
      <c r="BD62" s="12">
        <f t="shared" si="8"/>
        <v>11.926893365180465</v>
      </c>
      <c r="BE62" s="12">
        <f t="shared" si="9"/>
        <v>168.74270863575023</v>
      </c>
      <c r="BF62" s="12">
        <f t="shared" si="10"/>
        <v>7.0680940596526645</v>
      </c>
      <c r="BH62" s="22">
        <v>40999</v>
      </c>
      <c r="BI62">
        <v>377</v>
      </c>
      <c r="BJ62" s="12">
        <v>-5.2291204470553581</v>
      </c>
      <c r="BL62" s="22">
        <v>41639</v>
      </c>
      <c r="BM62">
        <v>256</v>
      </c>
      <c r="BN62" s="2">
        <v>171261.90591144562</v>
      </c>
      <c r="BO62" s="2">
        <v>110896.44705581665</v>
      </c>
      <c r="BP62" s="2">
        <v>58405.115029398352</v>
      </c>
      <c r="BQ62" s="2">
        <v>542895.03144836426</v>
      </c>
      <c r="BR62" s="12">
        <f t="shared" si="62"/>
        <v>64.752547547355846</v>
      </c>
      <c r="BS62" s="12">
        <f t="shared" si="63"/>
        <v>20.42686719013825</v>
      </c>
      <c r="BT62" s="12">
        <f t="shared" si="64"/>
        <v>10.758086120917717</v>
      </c>
      <c r="BV62" s="22">
        <v>40999</v>
      </c>
      <c r="BW62">
        <v>496</v>
      </c>
      <c r="BX62" s="2">
        <v>1094033.0815991163</v>
      </c>
      <c r="BY62" s="2">
        <v>76130.744466423988</v>
      </c>
      <c r="BZ62" s="12">
        <f t="shared" si="4"/>
        <v>6.9587241690302353</v>
      </c>
      <c r="CB62" s="22">
        <v>40999</v>
      </c>
      <c r="CC62">
        <v>494</v>
      </c>
      <c r="CD62" s="2">
        <v>-190612.35655319691</v>
      </c>
      <c r="CE62" s="2">
        <v>1891839.0626220703</v>
      </c>
      <c r="CF62" s="2">
        <v>279880.30591011047</v>
      </c>
      <c r="CG62" s="12">
        <f t="shared" si="112"/>
        <v>10.075505909525415</v>
      </c>
      <c r="CH62" s="12">
        <f t="shared" si="113"/>
        <v>68.104955056900693</v>
      </c>
      <c r="CJ62" s="22">
        <v>40999</v>
      </c>
      <c r="CK62">
        <v>485</v>
      </c>
      <c r="CL62" s="12">
        <v>22.365384853501237</v>
      </c>
      <c r="CN62" s="11">
        <v>40999</v>
      </c>
      <c r="CO62">
        <v>406</v>
      </c>
      <c r="CP62" s="2">
        <v>-115774.1244956255</v>
      </c>
      <c r="CQ62" s="2">
        <v>1648015.289642334</v>
      </c>
      <c r="CR62" s="2">
        <v>229320.42917823792</v>
      </c>
      <c r="CS62" s="12">
        <f t="shared" si="114"/>
        <v>7.025063737166648</v>
      </c>
      <c r="CT62" s="12">
        <f t="shared" si="115"/>
        <v>50.485743860892896</v>
      </c>
      <c r="CV62" s="22">
        <v>40999</v>
      </c>
      <c r="CW62">
        <v>397</v>
      </c>
      <c r="CX62">
        <v>17.562256595097914</v>
      </c>
      <c r="CZ62" s="11">
        <f ca="1">VLOOKUP($CB62,INDIRECT(VLOOKUP('Sector Charts'!$H$1,'Sector Charts'!$A$159:$B$175,2,FALSE) &amp; "3"),MATCH(CZ$5,$CZ$5:$DF$5,0),FALSE)</f>
        <v>40999</v>
      </c>
      <c r="DA62" s="2">
        <f ca="1">VLOOKUP($CB62,INDIRECT(VLOOKUP('Sector Charts'!$H$1,'Sector Charts'!$A$159:$B$175,2,FALSE) &amp; "3"),MATCH(DA$5,$CZ$5:$DF$5,0),FALSE)</f>
        <v>19</v>
      </c>
      <c r="DB62" s="2">
        <f ca="1">VLOOKUP($CB62,INDIRECT(VLOOKUP('Sector Charts'!$H$1,'Sector Charts'!$A$159:$B$175,2,FALSE) &amp; "3"),MATCH(DB$5,$CZ$5:$DF$5,0),FALSE)</f>
        <v>-3129.0639915466309</v>
      </c>
      <c r="DC62" s="2">
        <f ca="1">VLOOKUP($CB62,INDIRECT(VLOOKUP('Sector Charts'!$H$1,'Sector Charts'!$A$159:$B$175,2,FALSE) &amp; "3"),MATCH(DC$5,$CZ$5:$DF$5,0),FALSE)</f>
        <v>83948.782592773438</v>
      </c>
      <c r="DD62" s="2">
        <f ca="1">VLOOKUP($CB62,INDIRECT(VLOOKUP('Sector Charts'!$H$1,'Sector Charts'!$A$159:$B$175,2,FALSE) &amp; "3"),MATCH(DD$5,$CZ$5:$DF$5,0),FALSE)</f>
        <v>12957.966972351074</v>
      </c>
      <c r="DE62" s="12">
        <f ca="1">IF(OR(VLOOKUP($CB62,INDIRECT(VLOOKUP('Sector Charts'!$H$1,'Sector Charts'!$A$159:$B$175,2,FALSE) &amp; "3"),MATCH(DE$5,$CZ$5:$DF$5,0),FALSE)&gt;DE$1,VLOOKUP($CB62,INDIRECT(VLOOKUP('Sector Charts'!$H$1,'Sector Charts'!$A$159:$B$175,2,FALSE) &amp; "3"),MATCH(DE$5,$CZ$5:$DF$5,0),FALSE)&lt;DE$2),NA(),VLOOKUP($CB62,INDIRECT(VLOOKUP('Sector Charts'!$H$1,'Sector Charts'!$A$159:$B$175,2,FALSE) &amp; "3"),MATCH(DE$5,$CZ$5:$DF$5,0),FALSE))</f>
        <v>3.7273488607040148</v>
      </c>
      <c r="DF62" s="12">
        <f ca="1">IF(OR(VLOOKUP($CB62,INDIRECT(VLOOKUP('Sector Charts'!$H$1,'Sector Charts'!$A$159:$B$175,2,FALSE) &amp; "3"),MATCH(DF$5,$CZ$5:$DF$5,0),FALSE)&gt;DF$1,VLOOKUP($CB62,INDIRECT(VLOOKUP('Sector Charts'!$H$1,'Sector Charts'!$A$159:$B$175,2,FALSE) &amp; "3"),MATCH(DF$5,$CZ$5:$DF$5,0),FALSE)&lt;DF$2),NA(),VLOOKUP($CB62,INDIRECT(VLOOKUP('Sector Charts'!$H$1,'Sector Charts'!$A$159:$B$175,2,FALSE) &amp; "3"),MATCH(DF$5,$CZ$5:$DF$5,0),FALSE))</f>
        <v>24.147800331820864</v>
      </c>
      <c r="DH62" s="11">
        <f ca="1">VLOOKUP($CB62,INDIRECT(VLOOKUP('Sector Charts'!$H$1,'Sector Charts'!$A$159:$B$175,2,FALSE) &amp; "3"),MATCH(DH$5,$CZ$5:$DF$5,0),FALSE)</f>
        <v>40999</v>
      </c>
      <c r="DI62" s="2">
        <f ca="1">VLOOKUP($CB62,INDIRECT(VLOOKUP('Sector Charts'!$H$1,'Sector Charts'!$A$159:$B$175,2,FALSE) &amp; "3"),9,FALSE)</f>
        <v>18</v>
      </c>
      <c r="DJ62" s="12">
        <f ca="1">IF(OR(VLOOKUP($CB62,INDIRECT(VLOOKUP('Sector Charts'!$H$1,'Sector Charts'!$A$159:$B$175,2,FALSE) &amp; "3"),10,FALSE)&gt;DJ$1,VLOOKUP($CB62,INDIRECT(VLOOKUP('Sector Charts'!$H$1,'Sector Charts'!$A$159:$B$175,2,FALSE) &amp; "3"),10,FALSE)&lt;DJ$2),NA(),VLOOKUP($CB62,INDIRECT(VLOOKUP('Sector Charts'!$H$1,'Sector Charts'!$A$159:$B$175,2,FALSE) &amp; "3"),10,FALSE))</f>
        <v>-28.356035662942425</v>
      </c>
      <c r="DM62" s="22">
        <v>40999</v>
      </c>
      <c r="DN62">
        <v>480</v>
      </c>
      <c r="DO62" s="12">
        <v>-4.3068719591216826</v>
      </c>
      <c r="DP62" s="12">
        <v>19.752246084164994</v>
      </c>
      <c r="DR62" s="22">
        <v>40999</v>
      </c>
      <c r="DS62" s="13">
        <v>402</v>
      </c>
      <c r="DT62" s="12">
        <v>9.2027021382505616</v>
      </c>
      <c r="DU62" s="12">
        <v>6.2292218550784817</v>
      </c>
      <c r="DV62" s="12">
        <v>6.329079159863138</v>
      </c>
      <c r="DW62" s="12">
        <v>6.4212484084802179</v>
      </c>
      <c r="DX62" s="83">
        <f>VLOOKUP(DR62,'EquityMetrics ADJ'!$DU$5:$DX$31,3,0)</f>
        <v>9.4617139540061679</v>
      </c>
      <c r="DY62" s="83"/>
      <c r="DZ62" s="22">
        <v>40999</v>
      </c>
      <c r="EA62" s="85">
        <v>345</v>
      </c>
      <c r="EB62" s="83">
        <v>10.215453437095579</v>
      </c>
      <c r="EC62" s="83">
        <v>5.2421448674874638</v>
      </c>
      <c r="ED62" s="83">
        <v>6.6362054628661848</v>
      </c>
      <c r="EE62" s="83">
        <v>6.7355691037721765</v>
      </c>
      <c r="EF62" s="83">
        <f>VLOOKUP($DZ62,'EquityMetrics ADJ'!$EH$4:$EK$31,3,0)</f>
        <v>9.8309593895454341</v>
      </c>
      <c r="EH62" s="22">
        <v>40999</v>
      </c>
      <c r="EI62" s="13">
        <v>92</v>
      </c>
      <c r="EJ62" s="12">
        <v>26.856285101173771</v>
      </c>
      <c r="EK62" s="12">
        <v>23.724449537927896</v>
      </c>
      <c r="EL62" s="12">
        <v>3.9750063751967879</v>
      </c>
      <c r="EM62" s="12">
        <v>0.63665145735687378</v>
      </c>
      <c r="EO62" s="11">
        <v>40999</v>
      </c>
      <c r="EP62" s="2">
        <v>403</v>
      </c>
      <c r="EQ62" s="2">
        <v>801140.03706073761</v>
      </c>
      <c r="ER62" s="2">
        <v>218917.27512168884</v>
      </c>
      <c r="ES62" s="2">
        <v>67322.173176884651</v>
      </c>
      <c r="ET62" s="12">
        <v>3.6595560428724068</v>
      </c>
      <c r="EU62" s="12">
        <v>3.251785627099379</v>
      </c>
      <c r="EV62" s="12">
        <f>VLOOKUP($EO62,'EquityMetrics ADJ'!$X$5:$AD$27,6,0)</f>
        <v>3.2243392968908315</v>
      </c>
      <c r="EW62" s="12">
        <f>VLOOKUP($EO62,'EquityMetrics ADJ'!$X$5:$AD$27,7,0)</f>
        <v>3.9417332489257815</v>
      </c>
      <c r="EY62" s="11">
        <v>40999</v>
      </c>
      <c r="EZ62" s="4">
        <v>88</v>
      </c>
      <c r="FA62" s="2">
        <v>127761.92375338078</v>
      </c>
      <c r="FB62" s="2">
        <v>50616.138679504395</v>
      </c>
      <c r="FC62" s="2">
        <v>8386.7524037361145</v>
      </c>
      <c r="FD62" s="12">
        <v>2.5241341415305238</v>
      </c>
      <c r="FE62" s="12">
        <v>6.0352489548822277</v>
      </c>
      <c r="FF62" s="12"/>
      <c r="FG62" s="11">
        <v>40999</v>
      </c>
      <c r="FH62" s="2">
        <v>345</v>
      </c>
      <c r="FI62" s="2">
        <v>715207.29183292389</v>
      </c>
      <c r="FJ62" s="2">
        <v>188251.59510612488</v>
      </c>
      <c r="FK62" s="2">
        <v>60778.845194935799</v>
      </c>
      <c r="FL62" s="12">
        <v>3.7992097300940966</v>
      </c>
      <c r="FM62" s="12">
        <v>3.0973210251419903</v>
      </c>
      <c r="FN62" s="12"/>
      <c r="FO62" s="11">
        <v>40999</v>
      </c>
      <c r="FP62" s="2">
        <v>146</v>
      </c>
      <c r="FQ62" s="2">
        <v>213694.6689811945</v>
      </c>
      <c r="FR62" s="2">
        <v>81281.818695068359</v>
      </c>
      <c r="FS62" s="2">
        <v>14930.080385684967</v>
      </c>
      <c r="FT62" s="12">
        <v>2.6290586555755802</v>
      </c>
      <c r="FU62" s="12">
        <v>5.4441648400635376</v>
      </c>
      <c r="FW62" s="22">
        <v>40999</v>
      </c>
      <c r="FX62">
        <v>434</v>
      </c>
      <c r="FY62" s="2">
        <v>727360.99383413792</v>
      </c>
      <c r="FZ62" s="2">
        <v>1925513.3968505859</v>
      </c>
      <c r="GA62" s="10">
        <v>0.3777491213635939</v>
      </c>
      <c r="GC62" s="22">
        <v>40999</v>
      </c>
      <c r="GD62">
        <v>427</v>
      </c>
      <c r="GE62" s="2">
        <v>1908300.9401245117</v>
      </c>
      <c r="GF62" s="2">
        <v>235997.04887962341</v>
      </c>
      <c r="GG62" s="10">
        <v>8.086122047644297</v>
      </c>
      <c r="GI62" s="22">
        <v>40999</v>
      </c>
      <c r="GJ62">
        <v>345</v>
      </c>
      <c r="GK62" s="2">
        <v>715207.29183292389</v>
      </c>
      <c r="GL62" s="2">
        <v>188251.59510612488</v>
      </c>
      <c r="GM62" s="2">
        <v>60778.845194935799</v>
      </c>
      <c r="GN62" s="12">
        <v>3.7992097300940966</v>
      </c>
      <c r="GO62" s="12">
        <v>3.0973210251419903</v>
      </c>
      <c r="GP62" s="12">
        <f>VLOOKUP($GI62,'EquityMetrics ADJ'!$AF$4:$AK$28,6,0)</f>
        <v>3.379755951410937</v>
      </c>
      <c r="GQ62" s="12">
        <f>VLOOKUP($GI62,'EquityMetrics ADJ'!$AF$4:$AL$28,7,0)</f>
        <v>3.7422379437825706</v>
      </c>
      <c r="HF62" s="22">
        <v>40724</v>
      </c>
      <c r="HG62">
        <v>536</v>
      </c>
      <c r="HH62" s="2">
        <v>1146767.8065185547</v>
      </c>
      <c r="HI62" s="2">
        <v>2663402.8527755737</v>
      </c>
      <c r="HJ62" s="213">
        <v>0.4305649088433956</v>
      </c>
      <c r="HL62" s="22">
        <v>40999</v>
      </c>
      <c r="HM62">
        <v>92</v>
      </c>
      <c r="HN62" s="2">
        <v>143621.58130156994</v>
      </c>
      <c r="HO62" s="2">
        <v>387558.93911743164</v>
      </c>
      <c r="HP62" s="10">
        <v>0.37057997327743775</v>
      </c>
      <c r="HR62" s="22">
        <v>40724</v>
      </c>
      <c r="HS62">
        <v>442</v>
      </c>
      <c r="HT62" s="2">
        <v>1006768.962387085</v>
      </c>
      <c r="HU62" s="2">
        <v>2295825.8592453003</v>
      </c>
      <c r="HV62" s="10">
        <v>0.43852148381935074</v>
      </c>
    </row>
    <row r="63" spans="1:230">
      <c r="A63" t="s">
        <v>24</v>
      </c>
      <c r="B63">
        <v>17</v>
      </c>
      <c r="C63" s="2">
        <v>434.51034947103085</v>
      </c>
      <c r="D63" s="166">
        <v>485</v>
      </c>
      <c r="E63" s="11">
        <v>41090</v>
      </c>
      <c r="F63" s="4">
        <v>496</v>
      </c>
      <c r="G63" s="4">
        <v>958411.71515830979</v>
      </c>
      <c r="H63" s="4">
        <v>266599.05347394943</v>
      </c>
      <c r="I63" s="4">
        <v>76911.742831230164</v>
      </c>
      <c r="J63" s="12">
        <v>3.5949554308975085</v>
      </c>
      <c r="K63" s="12">
        <v>3.4662984306434983</v>
      </c>
      <c r="L63" s="12">
        <v>3.3378090622973291</v>
      </c>
      <c r="M63" s="12">
        <v>3.8470538502341425</v>
      </c>
      <c r="N63" s="59">
        <f t="shared" si="121"/>
        <v>0.25714636860017936</v>
      </c>
      <c r="O63" s="59">
        <f t="shared" si="122"/>
        <v>0.38075541959064418</v>
      </c>
      <c r="P63" s="12">
        <f t="shared" si="116"/>
        <v>3.5949554308975085</v>
      </c>
      <c r="Q63" s="12">
        <f t="shared" si="116"/>
        <v>3.4662984306434983</v>
      </c>
      <c r="R63" s="157">
        <f>VLOOKUP(E63,'EquityMetrics ADJ'!G:AE,7,FALSE)</f>
        <v>3.1694593692345743</v>
      </c>
      <c r="S63" s="157">
        <f>VLOOKUP(E63,'EquityMetrics ADJ'!$G:$AE,8,FALSE)</f>
        <v>4.2110668277332293</v>
      </c>
      <c r="T63" s="37"/>
      <c r="U63" s="43">
        <v>41090</v>
      </c>
      <c r="V63" s="2">
        <v>615.57001797195903</v>
      </c>
      <c r="W63" s="2">
        <f t="shared" si="123"/>
        <v>171.23161324374951</v>
      </c>
      <c r="Y63" s="11">
        <f ca="1">VLOOKUP($E63,INDIRECT(VLOOKUP('Sector Charts'!$H$1,'Sector Charts'!$A$159:$B$175,2,FALSE) &amp; "1"),MATCH(Y$5,$Y$5:$AG$5,0),FALSE)</f>
        <v>41090</v>
      </c>
      <c r="Z63" s="2">
        <f ca="1">VLOOKUP($E63,INDIRECT(VLOOKUP('Sector Charts'!$H$1,'Sector Charts'!$A$159:$B$175,2,FALSE) &amp; "1"),MATCH(Z$5,$Y$5:$AG$5,0),FALSE)</f>
        <v>20</v>
      </c>
      <c r="AA63" s="2">
        <f ca="1">VLOOKUP($E63,INDIRECT(VLOOKUP('Sector Charts'!$H$1,'Sector Charts'!$A$159:$B$175,2,FALSE) &amp; "1"),MATCH(AA$5,$Y$5:$AG$5,0),FALSE)</f>
        <v>50634.345806121826</v>
      </c>
      <c r="AB63" s="2">
        <f ca="1">VLOOKUP($E63,INDIRECT(VLOOKUP('Sector Charts'!$H$1,'Sector Charts'!$A$159:$B$175,2,FALSE) &amp; "1"),MATCH(AB$5,$Y$5:$AG$5,0),FALSE)</f>
        <v>14377.743936538696</v>
      </c>
      <c r="AC63" s="2">
        <f ca="1">VLOOKUP($E63,INDIRECT(VLOOKUP('Sector Charts'!$H$1,'Sector Charts'!$A$159:$B$175,2,FALSE) &amp; "1"),MATCH(AC$5,$Y$5:$AG$5,0),FALSE)</f>
        <v>4694.4910526275635</v>
      </c>
      <c r="AD63" s="12">
        <f ca="1">IF(OR(VLOOKUP($E63,INDIRECT(VLOOKUP('Sector Charts'!$H$1,'Sector Charts'!$A$159:$B$175,2,FALSE) &amp; "1"),MATCH(AD$5,$Y$5:$AI$5,0),FALSE)&gt;AD$1,VLOOKUP($E63,INDIRECT(VLOOKUP('Sector Charts'!$H$1,'Sector Charts'!$A$159:$B$175,2,FALSE) &amp; "1"),MATCH(AD$5,$Y$5:$AI$5,0),FALSE)&lt;AD$2),NA(),VLOOKUP($E63,INDIRECT(VLOOKUP('Sector Charts'!$H$1,'Sector Charts'!$A$159:$B$175,2,FALSE) &amp; "1"),MATCH(AD$5,$Y$5:$AI$5,0),FALSE))</f>
        <v>3.5217170391693289</v>
      </c>
      <c r="AE63" s="12">
        <f ca="1">IF(OR(VLOOKUP($E63,INDIRECT(VLOOKUP('Sector Charts'!$H$1,'Sector Charts'!$A$159:$B$175,2,FALSE) &amp; "1"),MATCH(AE$5,$Y$5:$AI$5,0),FALSE)&gt;AE$1,VLOOKUP($E63,INDIRECT(VLOOKUP('Sector Charts'!$H$1,'Sector Charts'!$A$159:$B$175,2,FALSE) &amp; "1"),MATCH(AE$5,$Y$5:$AI$5,0),FALSE)&lt;AE$2),NA(),VLOOKUP($E63,INDIRECT(VLOOKUP('Sector Charts'!$H$1,'Sector Charts'!$A$159:$B$175,2,FALSE) &amp; "1"),MATCH(AE$5,$Y$5:$AI$5,0),FALSE))</f>
        <v>3.0626842772426413</v>
      </c>
      <c r="AF63" s="2">
        <f ca="1">VLOOKUP($E63,INDIRECT(VLOOKUP('Sector Charts'!$H$1,'Sector Charts'!$A$159:$B$175,2,FALSE) &amp; "1"),MATCH(AF$5,$Y$5:$AG$5,0),FALSE)</f>
        <v>651.51466196244144</v>
      </c>
      <c r="AG63" s="2">
        <f ca="1">IF(VLOOKUP($E63,INDIRECT(VLOOKUP('Sector Charts'!$H$1,'Sector Charts'!$A$159:$B$175,2,FALSE) &amp; "1"),MATCH(AG$5,$Y$5:$AI$5,0),FALSE)="",NA(),VLOOKUP($E63,INDIRECT(VLOOKUP('Sector Charts'!$H$1,'Sector Charts'!$A$159:$B$175,2,FALSE) &amp; "1"),MATCH(AG$5,$Y$5:$AG$5,0),FALSE))</f>
        <v>184.99915090171893</v>
      </c>
      <c r="AH63" s="12">
        <f ca="1">IF(OR(VLOOKUP($E63,INDIRECT(VLOOKUP('Sector Charts'!$H$1,'Sector Charts'!$A$159:$B$175,2,FALSE) &amp; "1"),MATCH(AH$5,$Y$5:$AI$5,0),FALSE)&gt;AH$1,VLOOKUP($E63,INDIRECT(VLOOKUP('Sector Charts'!$H$1,'Sector Charts'!$A$159:$B$175,2,FALSE) &amp; "1"),MATCH(AH$5,$Y$5:$AI$5,0),FALSE)&lt;AH$2,VLOOKUP($E63,INDIRECT(VLOOKUP('Sector Charts'!$H$1,'Sector Charts'!$A$159:$B$175,2,FALSE) &amp; "1"),MATCH(AH$5,$Y$5:$AI$5,0),FALSE)=""),NA(),VLOOKUP($E63,INDIRECT(VLOOKUP('Sector Charts'!$H$1,'Sector Charts'!$A$159:$B$175,2,FALSE) &amp; "1"),MATCH(AH$5,$Y$5:$AI$5,0),FALSE))</f>
        <v>1.6294778799431122</v>
      </c>
      <c r="AI63" s="12">
        <f ca="1">IF(OR(VLOOKUP($E63,INDIRECT(VLOOKUP('Sector Charts'!$H$1,'Sector Charts'!$A$159:$B$175,2,FALSE) &amp; "1"),MATCH(AI$5,$Y$5:$AI$5,0),FALSE)&gt;AI$1,VLOOKUP($E63,INDIRECT(VLOOKUP('Sector Charts'!$H$1,'Sector Charts'!$A$159:$B$175,2,FALSE) &amp; "1"),MATCH(AI$5,$Y$5:$AI$5,0),FALSE)&lt;AI$2,VLOOKUP($E63,INDIRECT(VLOOKUP('Sector Charts'!$H$1,'Sector Charts'!$A$159:$B$175,2,FALSE) &amp; "1"),MATCH(AI$5,$Y$5:$AI$5,0),FALSE)=""),NA(),VLOOKUP($E63,INDIRECT(VLOOKUP('Sector Charts'!$H$1,'Sector Charts'!$A$159:$B$175,2,FALSE) &amp; "1"),MATCH(AI$5,$Y$5:$AI$5,0),FALSE))</f>
        <v>5.8640358533607966</v>
      </c>
      <c r="AK63" s="13">
        <v>529</v>
      </c>
      <c r="AL63" s="12">
        <v>3.310280006867905</v>
      </c>
      <c r="AM63" s="12">
        <v>7.512257293744784</v>
      </c>
      <c r="AN63" s="12">
        <v>0.32646599242915908</v>
      </c>
      <c r="AO63" s="12">
        <v>0.66262436462616314</v>
      </c>
      <c r="AP63" s="157">
        <f>VLOOKUP(E63,'EquityMetrics ADJ'!AN:AS,3,FALSE)</f>
        <v>4.848951989010164</v>
      </c>
      <c r="AR63" s="12">
        <v>27.46795215921798</v>
      </c>
      <c r="AT63" s="12">
        <v>6.3860341397843632</v>
      </c>
      <c r="AU63" s="12">
        <v>1.7964188435600992</v>
      </c>
      <c r="AV63" s="12">
        <v>1.7343135309260127</v>
      </c>
      <c r="AW63" s="12">
        <v>1.570325691380936</v>
      </c>
      <c r="AY63" s="14">
        <v>41090</v>
      </c>
      <c r="AZ63" s="2">
        <v>402</v>
      </c>
      <c r="BA63" s="2">
        <v>1015949.1648401022</v>
      </c>
      <c r="BB63" s="2">
        <v>74431.856973716058</v>
      </c>
      <c r="BC63" s="2">
        <v>114578.71468248218</v>
      </c>
      <c r="BD63" s="12">
        <f t="shared" si="8"/>
        <v>11.277996837618884</v>
      </c>
      <c r="BE63" s="12">
        <f t="shared" si="9"/>
        <v>153.93773491764836</v>
      </c>
      <c r="BF63" s="12">
        <f t="shared" si="10"/>
        <v>7.3263367449522638</v>
      </c>
      <c r="BH63" s="22">
        <v>41090</v>
      </c>
      <c r="BI63">
        <v>395</v>
      </c>
      <c r="BJ63" s="12">
        <v>-5.7058630206514689</v>
      </c>
      <c r="BL63" s="22">
        <v>41729</v>
      </c>
      <c r="BM63">
        <v>245</v>
      </c>
      <c r="BN63" s="2">
        <v>168575.65056765079</v>
      </c>
      <c r="BO63" s="2">
        <v>107604.45713347197</v>
      </c>
      <c r="BP63" s="2">
        <v>45228.934728944674</v>
      </c>
      <c r="BQ63" s="2">
        <v>553148.63133239746</v>
      </c>
      <c r="BR63" s="12">
        <f t="shared" si="62"/>
        <v>63.831553828285195</v>
      </c>
      <c r="BS63" s="12">
        <f t="shared" si="63"/>
        <v>19.453082053964337</v>
      </c>
      <c r="BT63" s="12">
        <f t="shared" si="64"/>
        <v>8.1766332170070495</v>
      </c>
      <c r="BV63" s="22">
        <v>41090</v>
      </c>
      <c r="BW63">
        <v>505</v>
      </c>
      <c r="BX63" s="2">
        <v>1127515.0211633444</v>
      </c>
      <c r="BY63" s="2">
        <v>77962.291621208191</v>
      </c>
      <c r="BZ63" s="12">
        <f t="shared" si="4"/>
        <v>6.9145235458387484</v>
      </c>
      <c r="CB63" s="22">
        <v>41090</v>
      </c>
      <c r="CC63">
        <v>503</v>
      </c>
      <c r="CD63" s="2">
        <v>-184374.66973173618</v>
      </c>
      <c r="CE63" s="2">
        <v>1890680.4468383789</v>
      </c>
      <c r="CF63" s="2">
        <v>270311.55527067184</v>
      </c>
      <c r="CG63" s="12">
        <f t="shared" si="112"/>
        <v>9.7517626545538132</v>
      </c>
      <c r="CH63" s="12">
        <f t="shared" si="113"/>
        <v>68.208208689826733</v>
      </c>
      <c r="CJ63" s="22">
        <v>41090</v>
      </c>
      <c r="CK63">
        <v>494</v>
      </c>
      <c r="CL63" s="12">
        <v>18.640980137825736</v>
      </c>
      <c r="CN63" s="11">
        <v>41090</v>
      </c>
      <c r="CO63">
        <v>412</v>
      </c>
      <c r="CP63" s="2">
        <v>-111121.92764604092</v>
      </c>
      <c r="CQ63" s="2">
        <v>1648950.578125</v>
      </c>
      <c r="CR63" s="2">
        <v>221475.85806798935</v>
      </c>
      <c r="CS63" s="12">
        <f t="shared" si="114"/>
        <v>6.7389483420659086</v>
      </c>
      <c r="CT63" s="12">
        <f t="shared" si="115"/>
        <v>50.173381701913698</v>
      </c>
      <c r="CV63" s="22">
        <v>41090</v>
      </c>
      <c r="CW63">
        <v>403</v>
      </c>
      <c r="CX63">
        <v>12.297881587205417</v>
      </c>
      <c r="CZ63" s="11">
        <f ca="1">VLOOKUP($CB63,INDIRECT(VLOOKUP('Sector Charts'!$H$1,'Sector Charts'!$A$159:$B$175,2,FALSE) &amp; "3"),MATCH(CZ$5,$CZ$5:$DF$5,0),FALSE)</f>
        <v>41090</v>
      </c>
      <c r="DA63" s="2">
        <f ca="1">VLOOKUP($CB63,INDIRECT(VLOOKUP('Sector Charts'!$H$1,'Sector Charts'!$A$159:$B$175,2,FALSE) &amp; "3"),MATCH(DA$5,$CZ$5:$DF$5,0),FALSE)</f>
        <v>19</v>
      </c>
      <c r="DB63" s="2">
        <f ca="1">VLOOKUP($CB63,INDIRECT(VLOOKUP('Sector Charts'!$H$1,'Sector Charts'!$A$159:$B$175,2,FALSE) &amp; "3"),MATCH(DB$5,$CZ$5:$DF$5,0),FALSE)</f>
        <v>-3090.6650085449219</v>
      </c>
      <c r="DC63" s="2">
        <f ca="1">VLOOKUP($CB63,INDIRECT(VLOOKUP('Sector Charts'!$H$1,'Sector Charts'!$A$159:$B$175,2,FALSE) &amp; "3"),MATCH(DC$5,$CZ$5:$DF$5,0),FALSE)</f>
        <v>85792.376281738281</v>
      </c>
      <c r="DD63" s="2">
        <f ca="1">VLOOKUP($CB63,INDIRECT(VLOOKUP('Sector Charts'!$H$1,'Sector Charts'!$A$159:$B$175,2,FALSE) &amp; "3"),MATCH(DD$5,$CZ$5:$DF$5,0),FALSE)</f>
        <v>13903.739923477173</v>
      </c>
      <c r="DE63" s="12">
        <f ca="1">IF(OR(VLOOKUP($CB63,INDIRECT(VLOOKUP('Sector Charts'!$H$1,'Sector Charts'!$A$159:$B$175,2,FALSE) &amp; "3"),MATCH(DE$5,$CZ$5:$DF$5,0),FALSE)&gt;DE$1,VLOOKUP($CB63,INDIRECT(VLOOKUP('Sector Charts'!$H$1,'Sector Charts'!$A$159:$B$175,2,FALSE) &amp; "3"),MATCH(DE$5,$CZ$5:$DF$5,0),FALSE)&lt;DE$2),NA(),VLOOKUP($CB63,INDIRECT(VLOOKUP('Sector Charts'!$H$1,'Sector Charts'!$A$159:$B$175,2,FALSE) &amp; "3"),MATCH(DE$5,$CZ$5:$DF$5,0),FALSE))</f>
        <v>3.6024937675060049</v>
      </c>
      <c r="DF63" s="12">
        <f ca="1">IF(OR(VLOOKUP($CB63,INDIRECT(VLOOKUP('Sector Charts'!$H$1,'Sector Charts'!$A$159:$B$175,2,FALSE) &amp; "3"),MATCH(DF$5,$CZ$5:$DF$5,0),FALSE)&gt;DF$1,VLOOKUP($CB63,INDIRECT(VLOOKUP('Sector Charts'!$H$1,'Sector Charts'!$A$159:$B$175,2,FALSE) &amp; "3"),MATCH(DF$5,$CZ$5:$DF$5,0),FALSE)&lt;DF$2),NA(),VLOOKUP($CB63,INDIRECT(VLOOKUP('Sector Charts'!$H$1,'Sector Charts'!$A$159:$B$175,2,FALSE) &amp; "3"),MATCH(DF$5,$CZ$5:$DF$5,0),FALSE))</f>
        <v>22.229019138413086</v>
      </c>
      <c r="DH63" s="11">
        <f ca="1">VLOOKUP($CB63,INDIRECT(VLOOKUP('Sector Charts'!$H$1,'Sector Charts'!$A$159:$B$175,2,FALSE) &amp; "3"),MATCH(DH$5,$CZ$5:$DF$5,0),FALSE)</f>
        <v>41090</v>
      </c>
      <c r="DI63" s="2">
        <f ca="1">VLOOKUP($CB63,INDIRECT(VLOOKUP('Sector Charts'!$H$1,'Sector Charts'!$A$159:$B$175,2,FALSE) &amp; "3"),9,FALSE)</f>
        <v>18</v>
      </c>
      <c r="DJ63" s="12">
        <f ca="1">IF(OR(VLOOKUP($CB63,INDIRECT(VLOOKUP('Sector Charts'!$H$1,'Sector Charts'!$A$159:$B$175,2,FALSE) &amp; "3"),10,FALSE)&gt;DJ$1,VLOOKUP($CB63,INDIRECT(VLOOKUP('Sector Charts'!$H$1,'Sector Charts'!$A$159:$B$175,2,FALSE) &amp; "3"),10,FALSE)&lt;DJ$2),NA(),VLOOKUP($CB63,INDIRECT(VLOOKUP('Sector Charts'!$H$1,'Sector Charts'!$A$159:$B$175,2,FALSE) &amp; "3"),10,FALSE))</f>
        <v>-24.547667652452198</v>
      </c>
      <c r="DM63" s="22">
        <v>41090</v>
      </c>
      <c r="DN63">
        <v>494</v>
      </c>
      <c r="DO63" s="12">
        <v>-3.082351913249981</v>
      </c>
      <c r="DP63" s="12">
        <v>17.974623288193481</v>
      </c>
      <c r="DR63" s="22">
        <v>41090</v>
      </c>
      <c r="DS63" s="13">
        <v>434</v>
      </c>
      <c r="DT63" s="12">
        <v>1.097404776679145</v>
      </c>
      <c r="DU63" s="12">
        <v>4.778082469642797</v>
      </c>
      <c r="DV63" s="12">
        <v>1.8720778211995359</v>
      </c>
      <c r="DW63" s="12">
        <v>2.8822960390946895</v>
      </c>
      <c r="DX63" s="83">
        <f>VLOOKUP(DR63,'EquityMetrics ADJ'!$DU$5:$DX$31,3,0)</f>
        <v>2.1042862233394688</v>
      </c>
      <c r="DY63" s="83"/>
      <c r="DZ63" s="22">
        <v>41090</v>
      </c>
      <c r="EA63" s="85">
        <v>375</v>
      </c>
      <c r="EB63" s="83">
        <v>3.2612709024274933</v>
      </c>
      <c r="EC63" s="83">
        <v>4.4557695801313635</v>
      </c>
      <c r="ED63" s="83">
        <v>2.740908195940106</v>
      </c>
      <c r="EE63" s="83">
        <v>3.4969047162554778</v>
      </c>
      <c r="EF63" s="83">
        <f>VLOOKUP($DZ63,'EquityMetrics ADJ'!$EH$4:$EK$31,3,0)</f>
        <v>5.3814029723028289</v>
      </c>
      <c r="EH63" s="22">
        <v>41090</v>
      </c>
      <c r="EI63" s="13">
        <v>95</v>
      </c>
      <c r="EJ63" s="12">
        <v>13.136259196335942</v>
      </c>
      <c r="EK63" s="12">
        <v>31.739417788975601</v>
      </c>
      <c r="EL63" s="12">
        <v>-10.482644482006453</v>
      </c>
      <c r="EM63" s="12">
        <v>-13.242899563495136</v>
      </c>
      <c r="EO63" s="11">
        <v>41090</v>
      </c>
      <c r="EP63" s="2">
        <v>405</v>
      </c>
      <c r="EQ63" s="2">
        <v>837690.67840766907</v>
      </c>
      <c r="ER63" s="2">
        <v>217871.90424489975</v>
      </c>
      <c r="ES63" s="2">
        <v>69473.78839635849</v>
      </c>
      <c r="ET63" s="12">
        <v>3.8448770221701447</v>
      </c>
      <c r="EU63" s="12">
        <v>3.1360302824125199</v>
      </c>
      <c r="EV63" s="12">
        <f>VLOOKUP($EO63,'EquityMetrics ADJ'!$X$5:$AD$27,6,0)</f>
        <v>3.3532488654226831</v>
      </c>
      <c r="EW63" s="12">
        <f>VLOOKUP($EO63,'EquityMetrics ADJ'!$X$5:$AD$27,7,0)</f>
        <v>3.8171203123086466</v>
      </c>
      <c r="EY63" s="11">
        <v>41090</v>
      </c>
      <c r="EZ63" s="4">
        <v>91</v>
      </c>
      <c r="FA63" s="2">
        <v>120721.03675064072</v>
      </c>
      <c r="FB63" s="2">
        <v>48727.149229049683</v>
      </c>
      <c r="FC63" s="2">
        <v>7437.9544348716736</v>
      </c>
      <c r="FD63" s="12">
        <v>2.4774902423117831</v>
      </c>
      <c r="FE63" s="12">
        <v>6.5511491977686962</v>
      </c>
      <c r="FF63" s="12"/>
      <c r="FG63" s="11">
        <v>41090</v>
      </c>
      <c r="FH63" s="2">
        <v>345</v>
      </c>
      <c r="FI63" s="2">
        <v>751827.97646522522</v>
      </c>
      <c r="FJ63" s="2">
        <v>191069.42912244797</v>
      </c>
      <c r="FK63" s="2">
        <v>63020.246383190155</v>
      </c>
      <c r="FL63" s="12">
        <v>3.9348418002725691</v>
      </c>
      <c r="FM63" s="12">
        <v>3.0318737245275718</v>
      </c>
      <c r="FN63" s="12"/>
      <c r="FO63" s="11">
        <v>41090</v>
      </c>
      <c r="FP63" s="2">
        <v>151</v>
      </c>
      <c r="FQ63" s="2">
        <v>206583.73869308457</v>
      </c>
      <c r="FR63" s="2">
        <v>75529.624351501465</v>
      </c>
      <c r="FS63" s="2">
        <v>13891.496448040009</v>
      </c>
      <c r="FT63" s="12">
        <v>2.7351352594007423</v>
      </c>
      <c r="FU63" s="12">
        <v>5.4371121667139146</v>
      </c>
      <c r="FW63" s="22">
        <v>41090</v>
      </c>
      <c r="FX63">
        <v>437</v>
      </c>
      <c r="FY63" s="2">
        <v>806658.9951303862</v>
      </c>
      <c r="FZ63" s="2">
        <v>1920590.7770080566</v>
      </c>
      <c r="GA63" s="10">
        <v>0.42000565908528381</v>
      </c>
      <c r="GC63" s="22">
        <v>41090</v>
      </c>
      <c r="GD63">
        <v>429</v>
      </c>
      <c r="GE63" s="2">
        <v>1830334.8861999512</v>
      </c>
      <c r="GF63" s="2">
        <v>237665.89894247055</v>
      </c>
      <c r="GG63" s="10">
        <v>7.7012936830411771</v>
      </c>
      <c r="GI63" s="22">
        <v>41090</v>
      </c>
      <c r="GJ63">
        <v>345</v>
      </c>
      <c r="GK63" s="2">
        <v>751827.97646522522</v>
      </c>
      <c r="GL63" s="2">
        <v>191069.42912244797</v>
      </c>
      <c r="GM63" s="2">
        <v>63020.246383190155</v>
      </c>
      <c r="GN63" s="12">
        <v>3.9348418002725691</v>
      </c>
      <c r="GO63" s="12">
        <v>3.0318737245275718</v>
      </c>
      <c r="GP63" s="12">
        <f>VLOOKUP($GI63,'EquityMetrics ADJ'!$AF$4:$AK$28,6,0)</f>
        <v>3.4388615883430087</v>
      </c>
      <c r="GQ63" s="12">
        <f>VLOOKUP($GI63,'EquityMetrics ADJ'!$AF$4:$AL$28,7,0)</f>
        <v>3.708279008284241</v>
      </c>
      <c r="HF63" s="22">
        <v>40816</v>
      </c>
      <c r="HG63">
        <v>544</v>
      </c>
      <c r="HH63" s="2">
        <v>1162577.8423233032</v>
      </c>
      <c r="HI63" s="2">
        <v>2665437.6104888916</v>
      </c>
      <c r="HJ63" s="213">
        <v>0.43616771885726657</v>
      </c>
      <c r="HL63" s="22">
        <v>41090</v>
      </c>
      <c r="HM63">
        <v>96</v>
      </c>
      <c r="HN63" s="2">
        <v>171645.28513276577</v>
      </c>
      <c r="HO63" s="2">
        <v>435184.19271850586</v>
      </c>
      <c r="HP63" s="10">
        <v>0.39441985256985806</v>
      </c>
      <c r="HR63" s="22">
        <v>40816</v>
      </c>
      <c r="HS63">
        <v>448</v>
      </c>
      <c r="HT63" s="2">
        <v>1013643.9714736938</v>
      </c>
      <c r="HU63" s="2">
        <v>2264270.9180450439</v>
      </c>
      <c r="HV63" s="10">
        <v>0.44766903262126739</v>
      </c>
    </row>
    <row r="64" spans="1:230">
      <c r="A64" t="s">
        <v>75</v>
      </c>
      <c r="B64">
        <v>22</v>
      </c>
      <c r="C64" s="2">
        <v>440.776299263699</v>
      </c>
      <c r="D64" s="166">
        <v>486</v>
      </c>
      <c r="E64" s="11">
        <v>41182</v>
      </c>
      <c r="F64" s="4">
        <v>500</v>
      </c>
      <c r="G64" s="4">
        <v>968230.19333076477</v>
      </c>
      <c r="H64" s="4">
        <v>269605.106808424</v>
      </c>
      <c r="I64" s="4">
        <v>76964.776002049446</v>
      </c>
      <c r="J64" s="12">
        <v>3.5912902570453529</v>
      </c>
      <c r="K64" s="12">
        <v>3.5029674717853378</v>
      </c>
      <c r="L64" s="12">
        <v>3.3299277734589969</v>
      </c>
      <c r="M64" s="12">
        <v>3.8652068705935236</v>
      </c>
      <c r="N64" s="59">
        <f t="shared" si="121"/>
        <v>0.26136248358635594</v>
      </c>
      <c r="O64" s="59">
        <f t="shared" si="122"/>
        <v>0.36223939880818579</v>
      </c>
      <c r="P64" s="12">
        <f t="shared" si="116"/>
        <v>3.5912902570453529</v>
      </c>
      <c r="Q64" s="12">
        <f t="shared" si="116"/>
        <v>3.5029674717853378</v>
      </c>
      <c r="R64" s="157">
        <f>VLOOKUP(E64,'EquityMetrics ADJ'!G:AE,7,FALSE)</f>
        <v>3.1925814054329633</v>
      </c>
      <c r="S64" s="157">
        <f>VLOOKUP(E64,'EquityMetrics ADJ'!$G:$AE,8,FALSE)</f>
        <v>4.191184685915589</v>
      </c>
      <c r="T64" s="37"/>
      <c r="U64" s="43">
        <v>41182</v>
      </c>
      <c r="V64" s="2">
        <v>539.33591020305005</v>
      </c>
      <c r="W64" s="2">
        <f t="shared" si="123"/>
        <v>150.17886932001304</v>
      </c>
      <c r="Y64" s="11">
        <f ca="1">VLOOKUP($E64,INDIRECT(VLOOKUP('Sector Charts'!$H$1,'Sector Charts'!$A$159:$B$175,2,FALSE) &amp; "1"),MATCH(Y$5,$Y$5:$AG$5,0),FALSE)</f>
        <v>41182</v>
      </c>
      <c r="Z64" s="2">
        <f ca="1">VLOOKUP($E64,INDIRECT(VLOOKUP('Sector Charts'!$H$1,'Sector Charts'!$A$159:$B$175,2,FALSE) &amp; "1"),MATCH(Z$5,$Y$5:$AG$5,0),FALSE)</f>
        <v>23</v>
      </c>
      <c r="AA64" s="2">
        <f ca="1">VLOOKUP($E64,INDIRECT(VLOOKUP('Sector Charts'!$H$1,'Sector Charts'!$A$159:$B$175,2,FALSE) &amp; "1"),MATCH(AA$5,$Y$5:$AG$5,0),FALSE)</f>
        <v>51173.73095703125</v>
      </c>
      <c r="AB64" s="2">
        <f ca="1">VLOOKUP($E64,INDIRECT(VLOOKUP('Sector Charts'!$H$1,'Sector Charts'!$A$159:$B$175,2,FALSE) &amp; "1"),MATCH(AB$5,$Y$5:$AG$5,0),FALSE)</f>
        <v>15166.045873641968</v>
      </c>
      <c r="AC64" s="2">
        <f ca="1">VLOOKUP($E64,INDIRECT(VLOOKUP('Sector Charts'!$H$1,'Sector Charts'!$A$159:$B$175,2,FALSE) &amp; "1"),MATCH(AC$5,$Y$5:$AG$5,0),FALSE)</f>
        <v>4805.9169659614563</v>
      </c>
      <c r="AD64" s="12">
        <f ca="1">IF(OR(VLOOKUP($E64,INDIRECT(VLOOKUP('Sector Charts'!$H$1,'Sector Charts'!$A$159:$B$175,2,FALSE) &amp; "1"),MATCH(AD$5,$Y$5:$AI$5,0),FALSE)&gt;AD$1,VLOOKUP($E64,INDIRECT(VLOOKUP('Sector Charts'!$H$1,'Sector Charts'!$A$159:$B$175,2,FALSE) &amp; "1"),MATCH(AD$5,$Y$5:$AI$5,0),FALSE)&lt;AD$2),NA(),VLOOKUP($E64,INDIRECT(VLOOKUP('Sector Charts'!$H$1,'Sector Charts'!$A$159:$B$175,2,FALSE) &amp; "1"),MATCH(AD$5,$Y$5:$AI$5,0),FALSE))</f>
        <v>3.3742302630093794</v>
      </c>
      <c r="AE64" s="12">
        <f ca="1">IF(OR(VLOOKUP($E64,INDIRECT(VLOOKUP('Sector Charts'!$H$1,'Sector Charts'!$A$159:$B$175,2,FALSE) &amp; "1"),MATCH(AE$5,$Y$5:$AI$5,0),FALSE)&gt;AE$1,VLOOKUP($E64,INDIRECT(VLOOKUP('Sector Charts'!$H$1,'Sector Charts'!$A$159:$B$175,2,FALSE) &amp; "1"),MATCH(AE$5,$Y$5:$AI$5,0),FALSE)&lt;AE$2),NA(),VLOOKUP($E64,INDIRECT(VLOOKUP('Sector Charts'!$H$1,'Sector Charts'!$A$159:$B$175,2,FALSE) &amp; "1"),MATCH(AE$5,$Y$5:$AI$5,0),FALSE))</f>
        <v>3.1557028515177223</v>
      </c>
      <c r="AF64" s="2">
        <f ca="1">VLOOKUP($E64,INDIRECT(VLOOKUP('Sector Charts'!$H$1,'Sector Charts'!$A$159:$B$175,2,FALSE) &amp; "1"),MATCH(AF$5,$Y$5:$AG$5,0),FALSE)</f>
        <v>612.19460275123811</v>
      </c>
      <c r="AG64" s="2">
        <f ca="1">IF(VLOOKUP($E64,INDIRECT(VLOOKUP('Sector Charts'!$H$1,'Sector Charts'!$A$159:$B$175,2,FALSE) &amp; "1"),MATCH(AG$5,$Y$5:$AI$5,0),FALSE)="",NA(),VLOOKUP($E64,INDIRECT(VLOOKUP('Sector Charts'!$H$1,'Sector Charts'!$A$159:$B$175,2,FALSE) &amp; "1"),MATCH(AG$5,$Y$5:$AG$5,0),FALSE))</f>
        <v>181.43237272883661</v>
      </c>
      <c r="AH64" s="12">
        <f ca="1">IF(OR(VLOOKUP($E64,INDIRECT(VLOOKUP('Sector Charts'!$H$1,'Sector Charts'!$A$159:$B$175,2,FALSE) &amp; "1"),MATCH(AH$5,$Y$5:$AI$5,0),FALSE)&gt;AH$1,VLOOKUP($E64,INDIRECT(VLOOKUP('Sector Charts'!$H$1,'Sector Charts'!$A$159:$B$175,2,FALSE) &amp; "1"),MATCH(AH$5,$Y$5:$AI$5,0),FALSE)&lt;AH$2,VLOOKUP($E64,INDIRECT(VLOOKUP('Sector Charts'!$H$1,'Sector Charts'!$A$159:$B$175,2,FALSE) &amp; "1"),MATCH(AH$5,$Y$5:$AI$5,0),FALSE)=""),NA(),VLOOKUP($E64,INDIRECT(VLOOKUP('Sector Charts'!$H$1,'Sector Charts'!$A$159:$B$175,2,FALSE) &amp; "1"),MATCH(AH$5,$Y$5:$AI$5,0),FALSE))</f>
        <v>1.51117305325732</v>
      </c>
      <c r="AI64" s="12">
        <f ca="1">IF(OR(VLOOKUP($E64,INDIRECT(VLOOKUP('Sector Charts'!$H$1,'Sector Charts'!$A$159:$B$175,2,FALSE) &amp; "1"),MATCH(AI$5,$Y$5:$AI$5,0),FALSE)&gt;AI$1,VLOOKUP($E64,INDIRECT(VLOOKUP('Sector Charts'!$H$1,'Sector Charts'!$A$159:$B$175,2,FALSE) &amp; "1"),MATCH(AI$5,$Y$5:$AI$5,0),FALSE)&lt;AI$2,VLOOKUP($E64,INDIRECT(VLOOKUP('Sector Charts'!$H$1,'Sector Charts'!$A$159:$B$175,2,FALSE) &amp; "1"),MATCH(AI$5,$Y$5:$AI$5,0),FALSE)=""),NA(),VLOOKUP($E64,INDIRECT(VLOOKUP('Sector Charts'!$H$1,'Sector Charts'!$A$159:$B$175,2,FALSE) &amp; "1"),MATCH(AI$5,$Y$5:$AI$5,0),FALSE))</f>
        <v>6.019508165854238</v>
      </c>
      <c r="AK64" s="13">
        <v>540</v>
      </c>
      <c r="AL64" s="12">
        <v>1.117348876305102</v>
      </c>
      <c r="AM64" s="12">
        <v>11.197911058944232</v>
      </c>
      <c r="AN64" s="12">
        <v>1.790516857111335</v>
      </c>
      <c r="AO64" s="12">
        <v>1.5794784254840488</v>
      </c>
      <c r="AP64" s="157">
        <f>VLOOKUP(E64,'EquityMetrics ADJ'!AN:AS,3,FALSE)</f>
        <v>1.3643435324893538</v>
      </c>
      <c r="AR64" s="12">
        <v>28.195290416365015</v>
      </c>
      <c r="AT64" s="12">
        <v>2.5160883826903242</v>
      </c>
      <c r="AU64" s="12">
        <v>4.2393771145033732</v>
      </c>
      <c r="AV64" s="12">
        <v>1.1770698680428238</v>
      </c>
      <c r="AW64" s="12">
        <v>0.39039104290161664</v>
      </c>
      <c r="AY64" s="14">
        <v>41182</v>
      </c>
      <c r="AZ64" s="2">
        <v>407</v>
      </c>
      <c r="BA64" s="2">
        <v>1040699.5259399414</v>
      </c>
      <c r="BB64" s="2">
        <v>81620.721093380824</v>
      </c>
      <c r="BC64" s="2">
        <v>124045.47712416574</v>
      </c>
      <c r="BD64" s="12">
        <f t="shared" si="8"/>
        <v>11.919432461750192</v>
      </c>
      <c r="BE64" s="12">
        <f t="shared" si="9"/>
        <v>151.97792357439172</v>
      </c>
      <c r="BF64" s="12">
        <f t="shared" si="10"/>
        <v>7.8428709785048127</v>
      </c>
      <c r="BH64" s="22">
        <v>41182</v>
      </c>
      <c r="BI64">
        <v>404</v>
      </c>
      <c r="BJ64" s="12">
        <v>10.183193537809476</v>
      </c>
      <c r="BL64" s="22">
        <v>41820</v>
      </c>
      <c r="BM64">
        <v>262</v>
      </c>
      <c r="BN64" s="2">
        <v>182925.56872558594</v>
      </c>
      <c r="BO64" s="4">
        <v>112959.56235325336</v>
      </c>
      <c r="BP64" s="2">
        <v>49291.737946029752</v>
      </c>
      <c r="BQ64" s="2">
        <v>596141.63885498047</v>
      </c>
      <c r="BR64" s="12">
        <f t="shared" si="62"/>
        <v>61.75165294836863</v>
      </c>
      <c r="BS64" s="37">
        <f t="shared" si="63"/>
        <v>18.94844362326657</v>
      </c>
      <c r="BT64" s="12">
        <f t="shared" si="64"/>
        <v>8.268460837713878</v>
      </c>
      <c r="BV64" s="22">
        <v>41182</v>
      </c>
      <c r="BW64">
        <v>504</v>
      </c>
      <c r="BX64" s="2">
        <v>1157282.2710113525</v>
      </c>
      <c r="BY64" s="2">
        <v>77384.798008561134</v>
      </c>
      <c r="BZ64" s="12">
        <f t="shared" si="4"/>
        <v>6.6867695070567637</v>
      </c>
      <c r="CB64" s="22">
        <v>41182</v>
      </c>
      <c r="CC64">
        <v>510</v>
      </c>
      <c r="CD64" s="2">
        <v>-200005.52766668797</v>
      </c>
      <c r="CE64" s="2">
        <v>1899429.008354187</v>
      </c>
      <c r="CF64" s="2">
        <v>276249.25847315788</v>
      </c>
      <c r="CG64" s="12">
        <f t="shared" si="112"/>
        <v>10.529771146329301</v>
      </c>
      <c r="CH64" s="12">
        <f t="shared" si="113"/>
        <v>72.40038535202865</v>
      </c>
      <c r="CJ64" s="22">
        <v>41182</v>
      </c>
      <c r="CK64">
        <v>504</v>
      </c>
      <c r="CL64" s="12">
        <v>21.141191035640936</v>
      </c>
      <c r="CN64" s="11">
        <v>41182</v>
      </c>
      <c r="CO64">
        <v>421</v>
      </c>
      <c r="CP64" s="2">
        <v>-121748.5746127367</v>
      </c>
      <c r="CQ64" s="2">
        <v>1702379.9408111572</v>
      </c>
      <c r="CR64" s="2">
        <v>228681.3240032196</v>
      </c>
      <c r="CS64" s="12">
        <f t="shared" si="114"/>
        <v>7.1516687722909502</v>
      </c>
      <c r="CT64" s="12">
        <f t="shared" si="115"/>
        <v>53.239404286037193</v>
      </c>
      <c r="CV64" s="22">
        <v>41182</v>
      </c>
      <c r="CW64">
        <v>415</v>
      </c>
      <c r="CX64">
        <v>14.458375014767388</v>
      </c>
      <c r="CZ64" s="11">
        <f ca="1">VLOOKUP($CB64,INDIRECT(VLOOKUP('Sector Charts'!$H$1,'Sector Charts'!$A$159:$B$175,2,FALSE) &amp; "3"),MATCH(CZ$5,$CZ$5:$DF$5,0),FALSE)</f>
        <v>41182</v>
      </c>
      <c r="DA64" s="2">
        <f ca="1">VLOOKUP($CB64,INDIRECT(VLOOKUP('Sector Charts'!$H$1,'Sector Charts'!$A$159:$B$175,2,FALSE) &amp; "3"),MATCH(DA$5,$CZ$5:$DF$5,0),FALSE)</f>
        <v>23</v>
      </c>
      <c r="DB64" s="2">
        <f ca="1">VLOOKUP($CB64,INDIRECT(VLOOKUP('Sector Charts'!$H$1,'Sector Charts'!$A$159:$B$175,2,FALSE) &amp; "3"),MATCH(DB$5,$CZ$5:$DF$5,0),FALSE)</f>
        <v>-3317.9620213508606</v>
      </c>
      <c r="DC64" s="2">
        <f ca="1">VLOOKUP($CB64,INDIRECT(VLOOKUP('Sector Charts'!$H$1,'Sector Charts'!$A$159:$B$175,2,FALSE) &amp; "3"),MATCH(DC$5,$CZ$5:$DF$5,0),FALSE)</f>
        <v>93994.572036743164</v>
      </c>
      <c r="DD64" s="2">
        <f ca="1">VLOOKUP($CB64,INDIRECT(VLOOKUP('Sector Charts'!$H$1,'Sector Charts'!$A$159:$B$175,2,FALSE) &amp; "3"),MATCH(DD$5,$CZ$5:$DF$5,0),FALSE)</f>
        <v>15261.807897567749</v>
      </c>
      <c r="DE64" s="12">
        <f ca="1">IF(OR(VLOOKUP($CB64,INDIRECT(VLOOKUP('Sector Charts'!$H$1,'Sector Charts'!$A$159:$B$175,2,FALSE) &amp; "3"),MATCH(DE$5,$CZ$5:$DF$5,0),FALSE)&gt;DE$1,VLOOKUP($CB64,INDIRECT(VLOOKUP('Sector Charts'!$H$1,'Sector Charts'!$A$159:$B$175,2,FALSE) &amp; "3"),MATCH(DE$5,$CZ$5:$DF$5,0),FALSE)&lt;DE$2),NA(),VLOOKUP($CB64,INDIRECT(VLOOKUP('Sector Charts'!$H$1,'Sector Charts'!$A$159:$B$175,2,FALSE) &amp; "3"),MATCH(DE$5,$CZ$5:$DF$5,0),FALSE))</f>
        <v>3.5299506657191282</v>
      </c>
      <c r="DF64" s="12">
        <f ca="1">IF(OR(VLOOKUP($CB64,INDIRECT(VLOOKUP('Sector Charts'!$H$1,'Sector Charts'!$A$159:$B$175,2,FALSE) &amp; "3"),MATCH(DF$5,$CZ$5:$DF$5,0),FALSE)&gt;DF$1,VLOOKUP($CB64,INDIRECT(VLOOKUP('Sector Charts'!$H$1,'Sector Charts'!$A$159:$B$175,2,FALSE) &amp; "3"),MATCH(DF$5,$CZ$5:$DF$5,0),FALSE)&lt;DF$2),NA(),VLOOKUP($CB64,INDIRECT(VLOOKUP('Sector Charts'!$H$1,'Sector Charts'!$A$159:$B$175,2,FALSE) &amp; "3"),MATCH(DF$5,$CZ$5:$DF$5,0),FALSE))</f>
        <v>21.740294751578148</v>
      </c>
      <c r="DH64" s="11">
        <f ca="1">VLOOKUP($CB64,INDIRECT(VLOOKUP('Sector Charts'!$H$1,'Sector Charts'!$A$159:$B$175,2,FALSE) &amp; "3"),MATCH(DH$5,$CZ$5:$DF$5,0),FALSE)</f>
        <v>41182</v>
      </c>
      <c r="DI64" s="2">
        <f ca="1">VLOOKUP($CB64,INDIRECT(VLOOKUP('Sector Charts'!$H$1,'Sector Charts'!$A$159:$B$175,2,FALSE) &amp; "3"),9,FALSE)</f>
        <v>23</v>
      </c>
      <c r="DJ64" s="12">
        <f ca="1">IF(OR(VLOOKUP($CB64,INDIRECT(VLOOKUP('Sector Charts'!$H$1,'Sector Charts'!$A$159:$B$175,2,FALSE) &amp; "3"),10,FALSE)&gt;DJ$1,VLOOKUP($CB64,INDIRECT(VLOOKUP('Sector Charts'!$H$1,'Sector Charts'!$A$159:$B$175,2,FALSE) &amp; "3"),10,FALSE)&lt;DJ$2),NA(),VLOOKUP($CB64,INDIRECT(VLOOKUP('Sector Charts'!$H$1,'Sector Charts'!$A$159:$B$175,2,FALSE) &amp; "3"),10,FALSE))</f>
        <v>-12.077923484644204</v>
      </c>
      <c r="DM64" s="22">
        <v>41182</v>
      </c>
      <c r="DN64">
        <v>499</v>
      </c>
      <c r="DO64" s="12">
        <v>11.468277015280016</v>
      </c>
      <c r="DP64" s="12">
        <v>19.063413729349143</v>
      </c>
      <c r="DR64" s="22">
        <v>41182</v>
      </c>
      <c r="DS64" s="13">
        <v>441</v>
      </c>
      <c r="DT64" s="12">
        <v>2.4926608361721891</v>
      </c>
      <c r="DU64" s="12">
        <v>7.8242814391735527</v>
      </c>
      <c r="DV64" s="12">
        <v>1.4363027793353522</v>
      </c>
      <c r="DW64" s="12">
        <v>1.5459694899901955</v>
      </c>
      <c r="DX64" s="83">
        <f>VLOOKUP(DR64,'EquityMetrics ADJ'!$DU$5:$DX$31,3,0)</f>
        <v>1.8099757788840209</v>
      </c>
      <c r="DY64" s="83"/>
      <c r="DZ64" s="22">
        <v>41182</v>
      </c>
      <c r="EA64" s="85">
        <v>382</v>
      </c>
      <c r="EB64" s="83">
        <v>4.6908881270982361</v>
      </c>
      <c r="EC64" s="83">
        <v>7.5180100689021367</v>
      </c>
      <c r="ED64" s="83">
        <v>2.7564321445106454</v>
      </c>
      <c r="EE64" s="83">
        <v>3.2147753187182326</v>
      </c>
      <c r="EF64" s="83">
        <f>VLOOKUP($DZ64,'EquityMetrics ADJ'!$EH$4:$EK$31,3,0)</f>
        <v>4.4871259548989517</v>
      </c>
      <c r="EH64" s="22">
        <v>41182</v>
      </c>
      <c r="EI64" s="13">
        <v>99</v>
      </c>
      <c r="EJ64" s="12">
        <v>-3.9189580052608197</v>
      </c>
      <c r="EK64" s="12">
        <v>34.15367076792262</v>
      </c>
      <c r="EL64" s="12">
        <v>4.4219077114969085</v>
      </c>
      <c r="EM64" s="12">
        <v>1.8170408728515275</v>
      </c>
      <c r="EO64" s="11">
        <v>41182</v>
      </c>
      <c r="EP64" s="2">
        <v>412</v>
      </c>
      <c r="EQ64" s="2">
        <v>845468.06484985352</v>
      </c>
      <c r="ER64" s="2">
        <v>223490.2033290863</v>
      </c>
      <c r="ES64" s="2">
        <v>69723.428631901741</v>
      </c>
      <c r="ET64" s="12">
        <v>3.7830206973542961</v>
      </c>
      <c r="EU64" s="12">
        <v>3.2053817162231324</v>
      </c>
      <c r="EV64" s="12">
        <f>VLOOKUP($EO64,'EquityMetrics ADJ'!$X$5:$AD$27,6,0)</f>
        <v>3.3285268005511806</v>
      </c>
      <c r="EW64" s="12">
        <f>VLOOKUP($EO64,'EquityMetrics ADJ'!$X$5:$AD$27,7,0)</f>
        <v>3.8469212445987888</v>
      </c>
      <c r="EY64" s="11">
        <v>41182</v>
      </c>
      <c r="EZ64" s="4">
        <v>88</v>
      </c>
      <c r="FA64" s="2">
        <v>122762.12848091125</v>
      </c>
      <c r="FB64" s="2">
        <v>46114.903479337692</v>
      </c>
      <c r="FC64" s="2">
        <v>7241.3473701477051</v>
      </c>
      <c r="FD64" s="12">
        <v>2.6620922786039491</v>
      </c>
      <c r="FE64" s="12">
        <v>6.3682766648435294</v>
      </c>
      <c r="FF64" s="12"/>
      <c r="FG64" s="11">
        <v>41182</v>
      </c>
      <c r="FH64" s="2">
        <v>353</v>
      </c>
      <c r="FI64" s="2">
        <v>763681.59688949585</v>
      </c>
      <c r="FJ64" s="2">
        <v>198009.81128025055</v>
      </c>
      <c r="FK64" s="2">
        <v>63296.418633580208</v>
      </c>
      <c r="FL64" s="12">
        <v>3.8567866508828152</v>
      </c>
      <c r="FM64" s="12">
        <v>3.1282940734217433</v>
      </c>
      <c r="FN64" s="12"/>
      <c r="FO64" s="11">
        <v>41182</v>
      </c>
      <c r="FP64" s="2">
        <v>147</v>
      </c>
      <c r="FQ64" s="2">
        <v>204548.59644126892</v>
      </c>
      <c r="FR64" s="2">
        <v>71595.295528173447</v>
      </c>
      <c r="FS64" s="2">
        <v>13668.357368469238</v>
      </c>
      <c r="FT64" s="12">
        <v>2.8570116923503313</v>
      </c>
      <c r="FU64" s="12">
        <v>5.238032164225717</v>
      </c>
      <c r="FW64" s="22">
        <v>41182</v>
      </c>
      <c r="FX64">
        <v>451</v>
      </c>
      <c r="FY64" s="2">
        <v>835150.89820289612</v>
      </c>
      <c r="FZ64" s="2">
        <v>2089287.1266784668</v>
      </c>
      <c r="GA64" s="10">
        <v>0.39973007421464984</v>
      </c>
      <c r="GC64" s="22">
        <v>41182</v>
      </c>
      <c r="GD64">
        <v>439</v>
      </c>
      <c r="GE64" s="2">
        <v>1987053.307800293</v>
      </c>
      <c r="GF64" s="2">
        <v>245235.73686671257</v>
      </c>
      <c r="GG64" s="10">
        <v>8.1026253888937525</v>
      </c>
      <c r="GI64" s="22">
        <v>41182</v>
      </c>
      <c r="GJ64">
        <v>353</v>
      </c>
      <c r="GK64" s="2">
        <v>763681.59688949585</v>
      </c>
      <c r="GL64" s="2">
        <v>198009.81128025055</v>
      </c>
      <c r="GM64" s="2">
        <v>63296.418633580208</v>
      </c>
      <c r="GN64" s="12">
        <v>3.8567866508828152</v>
      </c>
      <c r="GO64" s="12">
        <v>3.1282940734217433</v>
      </c>
      <c r="GP64" s="12">
        <f>VLOOKUP($GI64,'EquityMetrics ADJ'!$AF$4:$AK$28,6,0)</f>
        <v>3.4065015627809743</v>
      </c>
      <c r="GQ64" s="12">
        <f>VLOOKUP($GI64,'EquityMetrics ADJ'!$AF$4:$AL$28,7,0)</f>
        <v>3.7649053072435303</v>
      </c>
      <c r="HF64" s="22">
        <v>40908</v>
      </c>
      <c r="HG64">
        <v>530</v>
      </c>
      <c r="HH64" s="2">
        <v>1144314.6593881845</v>
      </c>
      <c r="HI64" s="2">
        <v>2653789.2119979858</v>
      </c>
      <c r="HJ64" s="213">
        <v>0.43120028305739194</v>
      </c>
      <c r="HL64" s="22">
        <v>41182</v>
      </c>
      <c r="HM64">
        <v>100</v>
      </c>
      <c r="HN64" s="2">
        <v>185055.44358825684</v>
      </c>
      <c r="HO64" s="2">
        <v>453808.96789550781</v>
      </c>
      <c r="HP64" s="10">
        <v>0.40778269421697927</v>
      </c>
      <c r="HR64" s="22">
        <v>40908</v>
      </c>
      <c r="HS64">
        <v>439</v>
      </c>
      <c r="HT64" s="2">
        <v>1003270.4052683115</v>
      </c>
      <c r="HU64" s="2">
        <v>2266099.4436569214</v>
      </c>
      <c r="HV64" s="10">
        <v>0.44273008762990662</v>
      </c>
    </row>
    <row r="65" spans="1:230">
      <c r="A65" t="s">
        <v>77</v>
      </c>
      <c r="B65">
        <v>22</v>
      </c>
      <c r="C65" s="2">
        <v>447.28407511804909</v>
      </c>
      <c r="D65" s="166">
        <v>481</v>
      </c>
      <c r="E65" s="11">
        <v>41274</v>
      </c>
      <c r="F65" s="19">
        <v>496</v>
      </c>
      <c r="G65" s="19">
        <v>990697.80303072929</v>
      </c>
      <c r="H65" s="19">
        <v>269942.66079425812</v>
      </c>
      <c r="I65" s="19">
        <v>76370.704671680927</v>
      </c>
      <c r="J65" s="12">
        <v>3.6700305172801428</v>
      </c>
      <c r="K65" s="12">
        <v>3.5346362450725919</v>
      </c>
      <c r="L65" s="12">
        <v>3.4035229624313925</v>
      </c>
      <c r="M65" s="12">
        <v>3.896996439207606</v>
      </c>
      <c r="N65" s="59">
        <f t="shared" si="121"/>
        <v>0.26650755484875033</v>
      </c>
      <c r="O65" s="59">
        <f t="shared" si="122"/>
        <v>0.36236019413501408</v>
      </c>
      <c r="P65" s="12">
        <f t="shared" si="116"/>
        <v>3.6700305172801428</v>
      </c>
      <c r="Q65" s="12">
        <f t="shared" si="116"/>
        <v>3.5346362450725919</v>
      </c>
      <c r="R65" s="157">
        <f>VLOOKUP(E65,'EquityMetrics ADJ'!G:AE,7,FALSE)</f>
        <v>3.3230658548579162</v>
      </c>
      <c r="S65" s="157">
        <f>VLOOKUP(E65,'EquityMetrics ADJ'!$G:$AE,8,FALSE)</f>
        <v>4.1078084099776433</v>
      </c>
      <c r="T65" s="37"/>
      <c r="U65" s="43">
        <v>41274</v>
      </c>
      <c r="V65" s="2">
        <v>500.52758932244819</v>
      </c>
      <c r="W65" s="2">
        <f t="shared" si="123"/>
        <v>136.38240525950417</v>
      </c>
      <c r="Y65" s="11">
        <f ca="1">VLOOKUP($E65,INDIRECT(VLOOKUP('Sector Charts'!$H$1,'Sector Charts'!$A$159:$B$175,2,FALSE) &amp; "1"),MATCH(Y$5,$Y$5:$AG$5,0),FALSE)</f>
        <v>41274</v>
      </c>
      <c r="Z65" s="2">
        <f ca="1">VLOOKUP($E65,INDIRECT(VLOOKUP('Sector Charts'!$H$1,'Sector Charts'!$A$159:$B$175,2,FALSE) &amp; "1"),MATCH(Z$5,$Y$5:$AG$5,0),FALSE)</f>
        <v>21</v>
      </c>
      <c r="AA65" s="2">
        <f ca="1">VLOOKUP($E65,INDIRECT(VLOOKUP('Sector Charts'!$H$1,'Sector Charts'!$A$159:$B$175,2,FALSE) &amp; "1"),MATCH(AA$5,$Y$5:$AG$5,0),FALSE)</f>
        <v>52200.301300048828</v>
      </c>
      <c r="AB65" s="2">
        <f ca="1">VLOOKUP($E65,INDIRECT(VLOOKUP('Sector Charts'!$H$1,'Sector Charts'!$A$159:$B$175,2,FALSE) &amp; "1"),MATCH(AB$5,$Y$5:$AG$5,0),FALSE)</f>
        <v>13733.726928710938</v>
      </c>
      <c r="AC65" s="2">
        <f ca="1">VLOOKUP($E65,INDIRECT(VLOOKUP('Sector Charts'!$H$1,'Sector Charts'!$A$159:$B$175,2,FALSE) &amp; "1"),MATCH(AC$5,$Y$5:$AG$5,0),FALSE)</f>
        <v>4709.7280311584473</v>
      </c>
      <c r="AD65" s="12">
        <f ca="1">IF(OR(VLOOKUP($E65,INDIRECT(VLOOKUP('Sector Charts'!$H$1,'Sector Charts'!$A$159:$B$175,2,FALSE) &amp; "1"),MATCH(AD$5,$Y$5:$AI$5,0),FALSE)&gt;AD$1,VLOOKUP($E65,INDIRECT(VLOOKUP('Sector Charts'!$H$1,'Sector Charts'!$A$159:$B$175,2,FALSE) &amp; "1"),MATCH(AD$5,$Y$5:$AI$5,0),FALSE)&lt;AD$2),NA(),VLOOKUP($E65,INDIRECT(VLOOKUP('Sector Charts'!$H$1,'Sector Charts'!$A$159:$B$175,2,FALSE) &amp; "1"),MATCH(AD$5,$Y$5:$AI$5,0),FALSE))</f>
        <v>3.8008838803196157</v>
      </c>
      <c r="AE65" s="12">
        <f ca="1">IF(OR(VLOOKUP($E65,INDIRECT(VLOOKUP('Sector Charts'!$H$1,'Sector Charts'!$A$159:$B$175,2,FALSE) &amp; "1"),MATCH(AE$5,$Y$5:$AI$5,0),FALSE)&gt;AE$1,VLOOKUP($E65,INDIRECT(VLOOKUP('Sector Charts'!$H$1,'Sector Charts'!$A$159:$B$175,2,FALSE) &amp; "1"),MATCH(AE$5,$Y$5:$AI$5,0),FALSE)&lt;AE$2),NA(),VLOOKUP($E65,INDIRECT(VLOOKUP('Sector Charts'!$H$1,'Sector Charts'!$A$159:$B$175,2,FALSE) &amp; "1"),MATCH(AE$5,$Y$5:$AI$5,0),FALSE))</f>
        <v>2.9160339700831654</v>
      </c>
      <c r="AF65" s="2">
        <f ca="1">VLOOKUP($E65,INDIRECT(VLOOKUP('Sector Charts'!$H$1,'Sector Charts'!$A$159:$B$175,2,FALSE) &amp; "1"),MATCH(AF$5,$Y$5:$AG$5,0),FALSE)</f>
        <v>631.57067590873351</v>
      </c>
      <c r="AG65" s="2">
        <f ca="1">IF(VLOOKUP($E65,INDIRECT(VLOOKUP('Sector Charts'!$H$1,'Sector Charts'!$A$159:$B$175,2,FALSE) &amp; "1"),MATCH(AG$5,$Y$5:$AI$5,0),FALSE)="",NA(),VLOOKUP($E65,INDIRECT(VLOOKUP('Sector Charts'!$H$1,'Sector Charts'!$A$159:$B$175,2,FALSE) &amp; "1"),MATCH(AG$5,$Y$5:$AG$5,0),FALSE))</f>
        <v>166.16415965215566</v>
      </c>
      <c r="AH65" s="12">
        <f ca="1">IF(OR(VLOOKUP($E65,INDIRECT(VLOOKUP('Sector Charts'!$H$1,'Sector Charts'!$A$159:$B$175,2,FALSE) &amp; "1"),MATCH(AH$5,$Y$5:$AI$5,0),FALSE)&gt;AH$1,VLOOKUP($E65,INDIRECT(VLOOKUP('Sector Charts'!$H$1,'Sector Charts'!$A$159:$B$175,2,FALSE) &amp; "1"),MATCH(AH$5,$Y$5:$AI$5,0),FALSE)&lt;AH$2,VLOOKUP($E65,INDIRECT(VLOOKUP('Sector Charts'!$H$1,'Sector Charts'!$A$159:$B$175,2,FALSE) &amp; "1"),MATCH(AH$5,$Y$5:$AI$5,0),FALSE)=""),NA(),VLOOKUP($E65,INDIRECT(VLOOKUP('Sector Charts'!$H$1,'Sector Charts'!$A$159:$B$175,2,FALSE) &amp; "1"),MATCH(AH$5,$Y$5:$AI$5,0),FALSE))</f>
        <v>1.7871897704638726</v>
      </c>
      <c r="AI65" s="12">
        <f ca="1">IF(OR(VLOOKUP($E65,INDIRECT(VLOOKUP('Sector Charts'!$H$1,'Sector Charts'!$A$159:$B$175,2,FALSE) &amp; "1"),MATCH(AI$5,$Y$5:$AI$5,0),FALSE)&gt;AI$1,VLOOKUP($E65,INDIRECT(VLOOKUP('Sector Charts'!$H$1,'Sector Charts'!$A$159:$B$175,2,FALSE) &amp; "1"),MATCH(AI$5,$Y$5:$AI$5,0),FALSE)&lt;AI$2,VLOOKUP($E65,INDIRECT(VLOOKUP('Sector Charts'!$H$1,'Sector Charts'!$A$159:$B$175,2,FALSE) &amp; "1"),MATCH(AI$5,$Y$5:$AI$5,0),FALSE)=""),NA(),VLOOKUP($E65,INDIRECT(VLOOKUP('Sector Charts'!$H$1,'Sector Charts'!$A$159:$B$175,2,FALSE) &amp; "1"),MATCH(AI$5,$Y$5:$AI$5,0),FALSE))</f>
        <v>5.3971294534544549</v>
      </c>
      <c r="AK65" s="13">
        <v>531</v>
      </c>
      <c r="AL65" s="12">
        <v>5.2316696545605668</v>
      </c>
      <c r="AM65" s="12">
        <v>13.268074519785756</v>
      </c>
      <c r="AN65" s="12">
        <v>3.2727072338327057</v>
      </c>
      <c r="AO65" s="12">
        <v>3.1081619790413129</v>
      </c>
      <c r="AP65" s="157">
        <f>VLOOKUP(E65,'EquityMetrics ADJ'!AN:AS,3,FALSE)</f>
        <v>6.656976434901174</v>
      </c>
      <c r="AR65" s="12">
        <v>28.041958709761317</v>
      </c>
      <c r="AS65" s="18"/>
      <c r="AT65" s="18">
        <v>-3.1994639128668054</v>
      </c>
      <c r="AU65" s="18">
        <v>3.39001739211644</v>
      </c>
      <c r="AV65" s="18">
        <v>3.2536123558703611</v>
      </c>
      <c r="AW65" s="18">
        <v>4.0790001624815719</v>
      </c>
      <c r="AX65" s="18"/>
      <c r="AY65" s="21">
        <v>41274</v>
      </c>
      <c r="AZ65" s="20">
        <v>400</v>
      </c>
      <c r="BA65" s="2">
        <v>1061745.7779846191</v>
      </c>
      <c r="BB65" s="2">
        <v>83240.656811306253</v>
      </c>
      <c r="BC65" s="2">
        <v>127011.38272127695</v>
      </c>
      <c r="BD65" s="12">
        <f t="shared" si="8"/>
        <v>11.962504146931197</v>
      </c>
      <c r="BE65" s="12">
        <f t="shared" si="9"/>
        <v>152.58334999589468</v>
      </c>
      <c r="BF65" s="12">
        <f t="shared" si="10"/>
        <v>7.8399800156786785</v>
      </c>
      <c r="BH65" s="22">
        <v>41274</v>
      </c>
      <c r="BI65">
        <v>393</v>
      </c>
      <c r="BJ65" s="12">
        <v>10.0701201487025</v>
      </c>
      <c r="BL65" s="22">
        <v>41912</v>
      </c>
      <c r="BM65">
        <v>274</v>
      </c>
      <c r="BN65" s="2">
        <v>207551.21969604492</v>
      </c>
      <c r="BO65" s="2">
        <v>121032.98840218782</v>
      </c>
      <c r="BP65" s="2">
        <v>54849.438495442271</v>
      </c>
      <c r="BQ65" s="2">
        <v>652605.47481536865</v>
      </c>
      <c r="BR65" s="12">
        <f t="shared" si="62"/>
        <v>58.314756511399203</v>
      </c>
      <c r="BS65" s="12">
        <f t="shared" si="63"/>
        <v>18.546119067792034</v>
      </c>
      <c r="BT65" s="12">
        <f t="shared" si="64"/>
        <v>8.4046856197398512</v>
      </c>
      <c r="BV65" s="22">
        <v>41274</v>
      </c>
      <c r="BW65">
        <v>502</v>
      </c>
      <c r="BX65" s="2">
        <v>1181634.8774108887</v>
      </c>
      <c r="BY65" s="2">
        <v>76906.048673450947</v>
      </c>
      <c r="BZ65" s="12">
        <f t="shared" si="4"/>
        <v>6.5084443717472036</v>
      </c>
      <c r="CB65" s="22">
        <v>41274</v>
      </c>
      <c r="CC65">
        <v>502</v>
      </c>
      <c r="CD65" s="2">
        <v>-213387.15384453535</v>
      </c>
      <c r="CE65" s="2">
        <v>1888763.6465759277</v>
      </c>
      <c r="CF65" s="2">
        <v>277672.43148136139</v>
      </c>
      <c r="CG65" s="12">
        <f t="shared" si="112"/>
        <v>11.297716060523365</v>
      </c>
      <c r="CH65" s="12">
        <f t="shared" si="113"/>
        <v>76.848519929087317</v>
      </c>
      <c r="CJ65" s="22">
        <v>41274</v>
      </c>
      <c r="CK65">
        <v>494</v>
      </c>
      <c r="CL65" s="12">
        <v>25.19644496418141</v>
      </c>
      <c r="CN65" s="11">
        <v>41274</v>
      </c>
      <c r="CO65">
        <v>409</v>
      </c>
      <c r="CP65" s="2">
        <v>-124126.65792328119</v>
      </c>
      <c r="CQ65" s="2">
        <v>1677773.6455993652</v>
      </c>
      <c r="CR65" s="2">
        <v>228413.2453660965</v>
      </c>
      <c r="CS65" s="12">
        <f t="shared" si="114"/>
        <v>7.3982958457389749</v>
      </c>
      <c r="CT65" s="12">
        <f t="shared" si="115"/>
        <v>54.343021011909052</v>
      </c>
      <c r="CV65" s="22">
        <v>41274</v>
      </c>
      <c r="CW65">
        <v>402</v>
      </c>
      <c r="CX65">
        <v>17.443988069707839</v>
      </c>
      <c r="CZ65" s="11">
        <f ca="1">VLOOKUP($CB65,INDIRECT(VLOOKUP('Sector Charts'!$H$1,'Sector Charts'!$A$159:$B$175,2,FALSE) &amp; "3"),MATCH(CZ$5,$CZ$5:$DF$5,0),FALSE)</f>
        <v>41274</v>
      </c>
      <c r="DA65" s="2">
        <f ca="1">VLOOKUP($CB65,INDIRECT(VLOOKUP('Sector Charts'!$H$1,'Sector Charts'!$A$159:$B$175,2,FALSE) &amp; "3"),MATCH(DA$5,$CZ$5:$DF$5,0),FALSE)</f>
        <v>22</v>
      </c>
      <c r="DB65" s="2">
        <f ca="1">VLOOKUP($CB65,INDIRECT(VLOOKUP('Sector Charts'!$H$1,'Sector Charts'!$A$159:$B$175,2,FALSE) &amp; "3"),MATCH(DB$5,$CZ$5:$DF$5,0),FALSE)</f>
        <v>-3039.0480058193207</v>
      </c>
      <c r="DC65" s="2">
        <f ca="1">VLOOKUP($CB65,INDIRECT(VLOOKUP('Sector Charts'!$H$1,'Sector Charts'!$A$159:$B$175,2,FALSE) &amp; "3"),MATCH(DC$5,$CZ$5:$DF$5,0),FALSE)</f>
        <v>80357.759750366211</v>
      </c>
      <c r="DD65" s="2">
        <f ca="1">VLOOKUP($CB65,INDIRECT(VLOOKUP('Sector Charts'!$H$1,'Sector Charts'!$A$159:$B$175,2,FALSE) &amp; "3"),MATCH(DD$5,$CZ$5:$DF$5,0),FALSE)</f>
        <v>14682.226959228516</v>
      </c>
      <c r="DE65" s="12">
        <f ca="1">IF(OR(VLOOKUP($CB65,INDIRECT(VLOOKUP('Sector Charts'!$H$1,'Sector Charts'!$A$159:$B$175,2,FALSE) &amp; "3"),MATCH(DE$5,$CZ$5:$DF$5,0),FALSE)&gt;DE$1,VLOOKUP($CB65,INDIRECT(VLOOKUP('Sector Charts'!$H$1,'Sector Charts'!$A$159:$B$175,2,FALSE) &amp; "3"),MATCH(DE$5,$CZ$5:$DF$5,0),FALSE)&lt;DE$2),NA(),VLOOKUP($CB65,INDIRECT(VLOOKUP('Sector Charts'!$H$1,'Sector Charts'!$A$159:$B$175,2,FALSE) &amp; "3"),MATCH(DE$5,$CZ$5:$DF$5,0),FALSE))</f>
        <v>3.7818973740186563</v>
      </c>
      <c r="DF65" s="12">
        <f ca="1">IF(OR(VLOOKUP($CB65,INDIRECT(VLOOKUP('Sector Charts'!$H$1,'Sector Charts'!$A$159:$B$175,2,FALSE) &amp; "3"),MATCH(DF$5,$CZ$5:$DF$5,0),FALSE)&gt;DF$1,VLOOKUP($CB65,INDIRECT(VLOOKUP('Sector Charts'!$H$1,'Sector Charts'!$A$159:$B$175,2,FALSE) &amp; "3"),MATCH(DF$5,$CZ$5:$DF$5,0),FALSE)&lt;DF$2),NA(),VLOOKUP($CB65,INDIRECT(VLOOKUP('Sector Charts'!$H$1,'Sector Charts'!$A$159:$B$175,2,FALSE) &amp; "3"),MATCH(DF$5,$CZ$5:$DF$5,0),FALSE))</f>
        <v>20.698821876671282</v>
      </c>
      <c r="DH65" s="11">
        <f ca="1">VLOOKUP($CB65,INDIRECT(VLOOKUP('Sector Charts'!$H$1,'Sector Charts'!$A$159:$B$175,2,FALSE) &amp; "3"),MATCH(DH$5,$CZ$5:$DF$5,0),FALSE)</f>
        <v>41274</v>
      </c>
      <c r="DI65" s="2">
        <f ca="1">VLOOKUP($CB65,INDIRECT(VLOOKUP('Sector Charts'!$H$1,'Sector Charts'!$A$159:$B$175,2,FALSE) &amp; "3"),9,FALSE)</f>
        <v>22</v>
      </c>
      <c r="DJ65" s="12">
        <f ca="1">IF(OR(VLOOKUP($CB65,INDIRECT(VLOOKUP('Sector Charts'!$H$1,'Sector Charts'!$A$159:$B$175,2,FALSE) &amp; "3"),10,FALSE)&gt;DJ$1,VLOOKUP($CB65,INDIRECT(VLOOKUP('Sector Charts'!$H$1,'Sector Charts'!$A$159:$B$175,2,FALSE) &amp; "3"),10,FALSE)&lt;DJ$2),NA(),VLOOKUP($CB65,INDIRECT(VLOOKUP('Sector Charts'!$H$1,'Sector Charts'!$A$159:$B$175,2,FALSE) &amp; "3"),10,FALSE))</f>
        <v>-5.8932381812344836</v>
      </c>
      <c r="DM65" s="22">
        <v>41274</v>
      </c>
      <c r="DN65">
        <v>491</v>
      </c>
      <c r="DO65" s="12">
        <v>7.9920939135623259</v>
      </c>
      <c r="DP65" s="12">
        <v>24.521955845195119</v>
      </c>
      <c r="DR65" s="22">
        <v>41274</v>
      </c>
      <c r="DS65" s="13">
        <v>428</v>
      </c>
      <c r="DT65" s="12">
        <v>2.1276600417885483</v>
      </c>
      <c r="DU65" s="12">
        <v>10.41667287033874</v>
      </c>
      <c r="DV65" s="12">
        <v>2.4525628405030142</v>
      </c>
      <c r="DW65" s="12">
        <v>2.2258063605903322</v>
      </c>
      <c r="DX65" s="83">
        <f>VLOOKUP(DR65,'EquityMetrics ADJ'!$DU$5:$DX$31,3,0)</f>
        <v>3.9068497591623119</v>
      </c>
      <c r="DY65" s="83"/>
      <c r="DZ65" s="22">
        <v>41274</v>
      </c>
      <c r="EA65" s="85">
        <v>368</v>
      </c>
      <c r="EB65" s="83">
        <v>2.9547527360621162</v>
      </c>
      <c r="EC65" s="83">
        <v>10.959128424713738</v>
      </c>
      <c r="ED65" s="83">
        <v>3.1340995851057318</v>
      </c>
      <c r="EE65" s="83">
        <v>3.0960642404750605</v>
      </c>
      <c r="EF65" s="83">
        <f>VLOOKUP($DZ65,'EquityMetrics ADJ'!$EH$4:$EK$31,3,0)</f>
        <v>6.2079429857555102</v>
      </c>
      <c r="EH65" s="22">
        <v>41274</v>
      </c>
      <c r="EI65" s="13">
        <v>104</v>
      </c>
      <c r="EJ65" s="12">
        <v>17.886320473009619</v>
      </c>
      <c r="EK65" s="12">
        <v>31.888306377212405</v>
      </c>
      <c r="EL65" s="12">
        <v>9.402508205616833</v>
      </c>
      <c r="EM65" s="12">
        <v>9.3851782376441317</v>
      </c>
      <c r="EO65" s="11">
        <v>41274</v>
      </c>
      <c r="EP65" s="2">
        <v>402</v>
      </c>
      <c r="EQ65" s="2">
        <v>852388.92676639557</v>
      </c>
      <c r="ER65" s="2">
        <v>221680.52327823639</v>
      </c>
      <c r="ES65" s="2">
        <v>68563.202253162861</v>
      </c>
      <c r="ET65" s="12">
        <v>3.8451232167859075</v>
      </c>
      <c r="EU65" s="12">
        <v>3.2332288456963099</v>
      </c>
      <c r="EV65" s="12">
        <f>VLOOKUP($EO65,'EquityMetrics ADJ'!$X$5:$AD$27,6,0)</f>
        <v>3.4599373382347012</v>
      </c>
      <c r="EW65" s="12">
        <f>VLOOKUP($EO65,'EquityMetrics ADJ'!$X$5:$AD$27,7,0)</f>
        <v>3.7497560095229776</v>
      </c>
      <c r="EY65" s="11">
        <v>41274</v>
      </c>
      <c r="EZ65" s="4">
        <v>95</v>
      </c>
      <c r="FA65" s="2">
        <v>140465.9873483181</v>
      </c>
      <c r="FB65" s="2">
        <v>48497.313510894775</v>
      </c>
      <c r="FC65" s="2">
        <v>7929.8744201660156</v>
      </c>
      <c r="FD65" s="12">
        <v>2.8963663588656892</v>
      </c>
      <c r="FE65" s="12">
        <v>6.1157732066429702</v>
      </c>
      <c r="FF65" s="12"/>
      <c r="FG65" s="11">
        <v>41274</v>
      </c>
      <c r="FH65" s="2">
        <v>342</v>
      </c>
      <c r="FI65" s="2">
        <v>767133.0523519516</v>
      </c>
      <c r="FJ65" s="2">
        <v>194874.75543308258</v>
      </c>
      <c r="FK65" s="2">
        <v>61846.224247276783</v>
      </c>
      <c r="FL65" s="12">
        <v>3.9365440159096181</v>
      </c>
      <c r="FM65" s="12">
        <v>3.1509563890905326</v>
      </c>
      <c r="FN65" s="12"/>
      <c r="FO65" s="11">
        <v>41274</v>
      </c>
      <c r="FP65" s="2">
        <v>155</v>
      </c>
      <c r="FQ65" s="2">
        <v>225721.86176276207</v>
      </c>
      <c r="FR65" s="2">
        <v>75303.081356048584</v>
      </c>
      <c r="FS65" s="2">
        <v>14646.852426052094</v>
      </c>
      <c r="FT65" s="12">
        <v>2.997511624995826</v>
      </c>
      <c r="FU65" s="12">
        <v>5.1412466764605576</v>
      </c>
      <c r="FW65" s="22">
        <v>41274</v>
      </c>
      <c r="FX65">
        <v>444</v>
      </c>
      <c r="FY65" s="2">
        <v>855653.64689517021</v>
      </c>
      <c r="FZ65" s="2">
        <v>2174571.5766906738</v>
      </c>
      <c r="GA65" s="10">
        <v>0.39348148208454409</v>
      </c>
      <c r="GC65" s="22">
        <v>41274</v>
      </c>
      <c r="GD65">
        <v>436</v>
      </c>
      <c r="GE65" s="2">
        <v>2082505.977142334</v>
      </c>
      <c r="GF65" s="2">
        <v>245254.77215480804</v>
      </c>
      <c r="GG65" s="10">
        <v>8.4911945192561991</v>
      </c>
      <c r="GI65" s="22">
        <v>41274</v>
      </c>
      <c r="GJ65">
        <v>342</v>
      </c>
      <c r="GK65" s="2">
        <v>767133.0523519516</v>
      </c>
      <c r="GL65" s="2">
        <v>194874.75543308258</v>
      </c>
      <c r="GM65" s="2">
        <v>61846.224247276783</v>
      </c>
      <c r="GN65" s="12">
        <v>3.9365440159096181</v>
      </c>
      <c r="GO65" s="12">
        <v>3.1509563890905326</v>
      </c>
      <c r="GP65" s="12">
        <f>VLOOKUP($GI65,'EquityMetrics ADJ'!$AF$4:$AK$28,6,0)</f>
        <v>3.5599376287337474</v>
      </c>
      <c r="GQ65" s="12">
        <f>VLOOKUP($GI65,'EquityMetrics ADJ'!$AF$4:$AL$28,7,0)</f>
        <v>3.6585676897915422</v>
      </c>
      <c r="HF65" s="22">
        <v>40999</v>
      </c>
      <c r="HG65">
        <v>528</v>
      </c>
      <c r="HH65" s="2">
        <v>1166481.1036175489</v>
      </c>
      <c r="HI65" s="2">
        <v>2563381.0467834473</v>
      </c>
      <c r="HJ65" s="213">
        <v>0.45505567932682484</v>
      </c>
      <c r="HL65" s="22">
        <v>41274</v>
      </c>
      <c r="HM65">
        <v>105</v>
      </c>
      <c r="HN65" s="2">
        <v>198850.97179412842</v>
      </c>
      <c r="HO65" s="2">
        <v>490899.8987121582</v>
      </c>
      <c r="HP65" s="10">
        <v>0.4050743793506581</v>
      </c>
      <c r="HR65" s="22">
        <v>40999</v>
      </c>
      <c r="HS65">
        <v>436</v>
      </c>
      <c r="HT65" s="2">
        <v>1022859.522315979</v>
      </c>
      <c r="HU65" s="2">
        <v>2175822.1076660156</v>
      </c>
      <c r="HV65" s="10">
        <v>0.47010255053120636</v>
      </c>
    </row>
    <row r="66" spans="1:230">
      <c r="A66" t="s">
        <v>80</v>
      </c>
      <c r="B66">
        <v>56</v>
      </c>
      <c r="C66" s="2">
        <v>645.29235868202761</v>
      </c>
      <c r="D66" s="166">
        <v>506</v>
      </c>
      <c r="E66" s="11">
        <v>41364</v>
      </c>
      <c r="F66" s="19">
        <v>521</v>
      </c>
      <c r="G66" s="19">
        <v>1063638.5831532478</v>
      </c>
      <c r="H66" s="19">
        <v>273832.87243378162</v>
      </c>
      <c r="I66" s="19">
        <v>79776.188443005085</v>
      </c>
      <c r="J66" s="12">
        <v>3.8842618627186818</v>
      </c>
      <c r="K66" s="12">
        <v>3.4325138588116109</v>
      </c>
      <c r="L66" s="12">
        <v>3.6274877897351239</v>
      </c>
      <c r="M66" s="12">
        <v>3.7652953349657845</v>
      </c>
      <c r="N66" s="59">
        <f t="shared" ref="N66:N71" si="127">J66-L66</f>
        <v>0.25677407298355792</v>
      </c>
      <c r="O66" s="59">
        <f t="shared" ref="O66:O71" si="128">M66-K66</f>
        <v>0.33278147615417364</v>
      </c>
      <c r="P66" s="12">
        <f t="shared" si="116"/>
        <v>3.8842618627186818</v>
      </c>
      <c r="Q66" s="12">
        <f t="shared" si="116"/>
        <v>3.4325138588116109</v>
      </c>
      <c r="R66" s="157">
        <f>VLOOKUP(E66,'EquityMetrics ADJ'!G:AE,7,FALSE)</f>
        <v>3.4608673331168265</v>
      </c>
      <c r="S66" s="157">
        <f>VLOOKUP(E66,'EquityMetrics ADJ'!$G:$AE,8,FALSE)</f>
        <v>3.9811727095375526</v>
      </c>
      <c r="T66" s="37"/>
      <c r="U66" s="14">
        <v>41364</v>
      </c>
      <c r="V66" s="2">
        <v>467.88963413218426</v>
      </c>
      <c r="W66" s="2">
        <f t="shared" si="123"/>
        <v>120.45779884796383</v>
      </c>
      <c r="Y66" s="11">
        <f ca="1">VLOOKUP($E66,INDIRECT(VLOOKUP('Sector Charts'!$H$1,'Sector Charts'!$A$159:$B$175,2,FALSE) &amp; "1"),MATCH(Y$5,$Y$5:$AG$5,0),FALSE)</f>
        <v>41364</v>
      </c>
      <c r="Z66" s="2">
        <f ca="1">VLOOKUP($E66,INDIRECT(VLOOKUP('Sector Charts'!$H$1,'Sector Charts'!$A$159:$B$175,2,FALSE) &amp; "1"),MATCH(Z$5,$Y$5:$AG$5,0),FALSE)</f>
        <v>26</v>
      </c>
      <c r="AA66" s="2">
        <f ca="1">VLOOKUP($E66,INDIRECT(VLOOKUP('Sector Charts'!$H$1,'Sector Charts'!$A$159:$B$175,2,FALSE) &amp; "1"),MATCH(AA$5,$Y$5:$AG$5,0),FALSE)</f>
        <v>52878.040431976318</v>
      </c>
      <c r="AB66" s="2">
        <f ca="1">VLOOKUP($E66,INDIRECT(VLOOKUP('Sector Charts'!$H$1,'Sector Charts'!$A$159:$B$175,2,FALSE) &amp; "1"),MATCH(AB$5,$Y$5:$AG$5,0),FALSE)</f>
        <v>13005.546913146973</v>
      </c>
      <c r="AC66" s="2">
        <f ca="1">VLOOKUP($E66,INDIRECT(VLOOKUP('Sector Charts'!$H$1,'Sector Charts'!$A$159:$B$175,2,FALSE) &amp; "1"),MATCH(AC$5,$Y$5:$AG$5,0),FALSE)</f>
        <v>5027.0739593505859</v>
      </c>
      <c r="AD66" s="12">
        <f ca="1">IF(OR(VLOOKUP($E66,INDIRECT(VLOOKUP('Sector Charts'!$H$1,'Sector Charts'!$A$159:$B$175,2,FALSE) &amp; "1"),MATCH(AD$5,$Y$5:$AI$5,0),FALSE)&gt;AD$1,VLOOKUP($E66,INDIRECT(VLOOKUP('Sector Charts'!$H$1,'Sector Charts'!$A$159:$B$175,2,FALSE) &amp; "1"),MATCH(AD$5,$Y$5:$AI$5,0),FALSE)&lt;AD$2),NA(),VLOOKUP($E66,INDIRECT(VLOOKUP('Sector Charts'!$H$1,'Sector Charts'!$A$159:$B$175,2,FALSE) &amp; "1"),MATCH(AD$5,$Y$5:$AI$5,0),FALSE))</f>
        <v>4.0658067503891946</v>
      </c>
      <c r="AE66" s="12">
        <f ca="1">IF(OR(VLOOKUP($E66,INDIRECT(VLOOKUP('Sector Charts'!$H$1,'Sector Charts'!$A$159:$B$175,2,FALSE) &amp; "1"),MATCH(AE$5,$Y$5:$AI$5,0),FALSE)&gt;AE$1,VLOOKUP($E66,INDIRECT(VLOOKUP('Sector Charts'!$H$1,'Sector Charts'!$A$159:$B$175,2,FALSE) &amp; "1"),MATCH(AE$5,$Y$5:$AI$5,0),FALSE)&lt;AE$2),NA(),VLOOKUP($E66,INDIRECT(VLOOKUP('Sector Charts'!$H$1,'Sector Charts'!$A$159:$B$175,2,FALSE) &amp; "1"),MATCH(AE$5,$Y$5:$AI$5,0),FALSE))</f>
        <v>2.5871007704106015</v>
      </c>
      <c r="AF66" s="2">
        <f ca="1">VLOOKUP($E66,INDIRECT(VLOOKUP('Sector Charts'!$H$1,'Sector Charts'!$A$159:$B$175,2,FALSE) &amp; "1"),MATCH(AF$5,$Y$5:$AG$5,0),FALSE)</f>
        <v>558.58643502560744</v>
      </c>
      <c r="AG66" s="2">
        <f ca="1">IF(VLOOKUP($E66,INDIRECT(VLOOKUP('Sector Charts'!$H$1,'Sector Charts'!$A$159:$B$175,2,FALSE) &amp; "1"),MATCH(AG$5,$Y$5:$AI$5,0),FALSE)="",NA(),VLOOKUP($E66,INDIRECT(VLOOKUP('Sector Charts'!$H$1,'Sector Charts'!$A$159:$B$175,2,FALSE) &amp; "1"),MATCH(AG$5,$Y$5:$AG$5,0),FALSE))</f>
        <v>137.38637109895529</v>
      </c>
      <c r="AH66" s="12">
        <f ca="1">IF(OR(VLOOKUP($E66,INDIRECT(VLOOKUP('Sector Charts'!$H$1,'Sector Charts'!$A$159:$B$175,2,FALSE) &amp; "1"),MATCH(AH$5,$Y$5:$AI$5,0),FALSE)&gt;AH$1,VLOOKUP($E66,INDIRECT(VLOOKUP('Sector Charts'!$H$1,'Sector Charts'!$A$159:$B$175,2,FALSE) &amp; "1"),MATCH(AH$5,$Y$5:$AI$5,0),FALSE)&lt;AH$2,VLOOKUP($E66,INDIRECT(VLOOKUP('Sector Charts'!$H$1,'Sector Charts'!$A$159:$B$175,2,FALSE) &amp; "1"),MATCH(AH$5,$Y$5:$AI$5,0),FALSE)=""),NA(),VLOOKUP($E66,INDIRECT(VLOOKUP('Sector Charts'!$H$1,'Sector Charts'!$A$159:$B$175,2,FALSE) &amp; "1"),MATCH(AH$5,$Y$5:$AI$5,0),FALSE))</f>
        <v>1.8573526159690077</v>
      </c>
      <c r="AI66" s="12">
        <f ca="1">IF(OR(VLOOKUP($E66,INDIRECT(VLOOKUP('Sector Charts'!$H$1,'Sector Charts'!$A$159:$B$175,2,FALSE) &amp; "1"),MATCH(AI$5,$Y$5:$AI$5,0),FALSE)&gt;AI$1,VLOOKUP($E66,INDIRECT(VLOOKUP('Sector Charts'!$H$1,'Sector Charts'!$A$159:$B$175,2,FALSE) &amp; "1"),MATCH(AI$5,$Y$5:$AI$5,0),FALSE)&lt;AI$2,VLOOKUP($E66,INDIRECT(VLOOKUP('Sector Charts'!$H$1,'Sector Charts'!$A$159:$B$175,2,FALSE) &amp; "1"),MATCH(AI$5,$Y$5:$AI$5,0),FALSE)=""),NA(),VLOOKUP($E66,INDIRECT(VLOOKUP('Sector Charts'!$H$1,'Sector Charts'!$A$159:$B$175,2,FALSE) &amp; "1"),MATCH(AI$5,$Y$5:$AI$5,0),FALSE))</f>
        <v>4.5341331786532519</v>
      </c>
      <c r="AK66" s="13">
        <v>529</v>
      </c>
      <c r="AL66" s="12">
        <v>-0.2348342445870899</v>
      </c>
      <c r="AM66" s="12">
        <v>13.566198063757584</v>
      </c>
      <c r="AN66" s="12">
        <v>1.3432959877432538</v>
      </c>
      <c r="AO66" s="12">
        <v>1.8376765879470236</v>
      </c>
      <c r="AP66" s="157">
        <f>VLOOKUP(E66,'EquityMetrics ADJ'!AN:AS,3,FALSE)</f>
        <v>3.1017356200909285</v>
      </c>
      <c r="AR66" s="12">
        <v>26.74775249616307</v>
      </c>
      <c r="AS66" s="18"/>
      <c r="AT66" s="18">
        <v>-0.72003598340601993</v>
      </c>
      <c r="AU66" s="18">
        <v>2.6447407713629634</v>
      </c>
      <c r="AV66" s="18">
        <v>-1.9047180668375407</v>
      </c>
      <c r="AW66" s="18">
        <v>-1.3198841898712677</v>
      </c>
      <c r="AX66" s="18"/>
      <c r="AY66" s="21">
        <v>41364</v>
      </c>
      <c r="AZ66" s="20">
        <v>396</v>
      </c>
      <c r="BA66" s="2">
        <v>1061360.8186798096</v>
      </c>
      <c r="BB66" s="2">
        <v>74149.394462263212</v>
      </c>
      <c r="BC66" s="2">
        <v>122139.41854704916</v>
      </c>
      <c r="BD66" s="12">
        <f t="shared" si="8"/>
        <v>11.507813026202927</v>
      </c>
      <c r="BE66" s="12">
        <f t="shared" si="9"/>
        <v>164.72072284988042</v>
      </c>
      <c r="BF66" s="12">
        <f t="shared" si="10"/>
        <v>6.9862569973607194</v>
      </c>
      <c r="BH66" s="22">
        <v>41364</v>
      </c>
      <c r="BI66">
        <v>388</v>
      </c>
      <c r="BJ66" s="12">
        <v>8.53895551004371</v>
      </c>
      <c r="BL66" s="22">
        <v>42004</v>
      </c>
      <c r="BM66">
        <v>285</v>
      </c>
      <c r="BN66" s="2">
        <v>218971.22900390625</v>
      </c>
      <c r="BO66" s="2">
        <v>130892.50704321265</v>
      </c>
      <c r="BP66" s="2">
        <v>81258.583149638027</v>
      </c>
      <c r="BQ66" s="2">
        <v>740563.42636871338</v>
      </c>
      <c r="BR66" s="12">
        <f t="shared" si="62"/>
        <v>59.776121108987176</v>
      </c>
      <c r="BS66" s="12">
        <f t="shared" si="63"/>
        <v>17.674719326207125</v>
      </c>
      <c r="BT66" s="12">
        <f t="shared" si="64"/>
        <v>10.972535269272239</v>
      </c>
      <c r="BV66" s="22">
        <v>41364</v>
      </c>
      <c r="BW66">
        <v>524</v>
      </c>
      <c r="BX66" s="2">
        <v>1253627.5111465454</v>
      </c>
      <c r="BY66" s="2">
        <v>80207.182448208332</v>
      </c>
      <c r="BZ66" s="12">
        <f t="shared" si="4"/>
        <v>6.3980075209782425</v>
      </c>
      <c r="CB66" s="22">
        <v>41364</v>
      </c>
      <c r="CC66">
        <v>527</v>
      </c>
      <c r="CD66" s="2">
        <v>-209670.52727812529</v>
      </c>
      <c r="CE66" s="2">
        <v>1880377.9555511475</v>
      </c>
      <c r="CF66" s="2">
        <v>280263.81930935383</v>
      </c>
      <c r="CG66" s="12">
        <f t="shared" si="112"/>
        <v>11.150445933443731</v>
      </c>
      <c r="CH66" s="12">
        <f t="shared" si="113"/>
        <v>74.811842568480799</v>
      </c>
      <c r="CJ66" s="22">
        <v>41364</v>
      </c>
      <c r="CK66">
        <v>518</v>
      </c>
      <c r="CL66" s="12">
        <v>14.408545594154587</v>
      </c>
      <c r="CN66" s="22">
        <v>41364</v>
      </c>
      <c r="CO66">
        <v>431</v>
      </c>
      <c r="CP66" s="2">
        <v>-120239.23007589579</v>
      </c>
      <c r="CQ66" s="2">
        <v>1646365.6896057129</v>
      </c>
      <c r="CR66" s="2">
        <v>221912.82656872272</v>
      </c>
      <c r="CS66" s="12">
        <f t="shared" si="114"/>
        <v>7.3033124314375018</v>
      </c>
      <c r="CT66" s="12">
        <f t="shared" si="115"/>
        <v>54.183091592796998</v>
      </c>
      <c r="CV66" s="22">
        <v>41364</v>
      </c>
      <c r="CW66">
        <v>424</v>
      </c>
      <c r="CX66">
        <v>9.7967045532110664</v>
      </c>
      <c r="CZ66" s="11">
        <f ca="1">VLOOKUP($CB66,INDIRECT(VLOOKUP('Sector Charts'!$H$1,'Sector Charts'!$A$159:$B$175,2,FALSE) &amp; "3"),MATCH(CZ$5,$CZ$5:$DF$5,0),FALSE)</f>
        <v>41364</v>
      </c>
      <c r="DA66" s="2">
        <f ca="1">VLOOKUP($CB66,INDIRECT(VLOOKUP('Sector Charts'!$H$1,'Sector Charts'!$A$159:$B$175,2,FALSE) &amp; "3"),MATCH(DA$5,$CZ$5:$DF$5,0),FALSE)</f>
        <v>26</v>
      </c>
      <c r="DB66" s="2">
        <f ca="1">VLOOKUP($CB66,INDIRECT(VLOOKUP('Sector Charts'!$H$1,'Sector Charts'!$A$159:$B$175,2,FALSE) &amp; "3"),MATCH(DB$5,$CZ$5:$DF$5,0),FALSE)</f>
        <v>-3216.9619956016541</v>
      </c>
      <c r="DC66" s="2">
        <f ca="1">VLOOKUP($CB66,INDIRECT(VLOOKUP('Sector Charts'!$H$1,'Sector Charts'!$A$159:$B$175,2,FALSE) &amp; "3"),MATCH(DC$5,$CZ$5:$DF$5,0),FALSE)</f>
        <v>85789.881210327148</v>
      </c>
      <c r="DD66" s="2">
        <f ca="1">VLOOKUP($CB66,INDIRECT(VLOOKUP('Sector Charts'!$H$1,'Sector Charts'!$A$159:$B$175,2,FALSE) &amp; "3"),MATCH(DD$5,$CZ$5:$DF$5,0),FALSE)</f>
        <v>14397.698913574219</v>
      </c>
      <c r="DE66" s="12">
        <f ca="1">IF(OR(VLOOKUP($CB66,INDIRECT(VLOOKUP('Sector Charts'!$H$1,'Sector Charts'!$A$159:$B$175,2,FALSE) &amp; "3"),MATCH(DE$5,$CZ$5:$DF$5,0),FALSE)&gt;DE$1,VLOOKUP($CB66,INDIRECT(VLOOKUP('Sector Charts'!$H$1,'Sector Charts'!$A$159:$B$175,2,FALSE) &amp; "3"),MATCH(DE$5,$CZ$5:$DF$5,0),FALSE)&lt;DE$2),NA(),VLOOKUP($CB66,INDIRECT(VLOOKUP('Sector Charts'!$H$1,'Sector Charts'!$A$159:$B$175,2,FALSE) &amp; "3"),MATCH(DE$5,$CZ$5:$DF$5,0),FALSE))</f>
        <v>3.7498151882443742</v>
      </c>
      <c r="DF66" s="12">
        <f ca="1">IF(OR(VLOOKUP($CB66,INDIRECT(VLOOKUP('Sector Charts'!$H$1,'Sector Charts'!$A$159:$B$175,2,FALSE) &amp; "3"),MATCH(DF$5,$CZ$5:$DF$5,0),FALSE)&gt;DF$1,VLOOKUP($CB66,INDIRECT(VLOOKUP('Sector Charts'!$H$1,'Sector Charts'!$A$159:$B$175,2,FALSE) &amp; "3"),MATCH(DF$5,$CZ$5:$DF$5,0),FALSE)&lt;DF$2),NA(),VLOOKUP($CB66,INDIRECT(VLOOKUP('Sector Charts'!$H$1,'Sector Charts'!$A$159:$B$175,2,FALSE) &amp; "3"),MATCH(DF$5,$CZ$5:$DF$5,0),FALSE))</f>
        <v>22.343584311022692</v>
      </c>
      <c r="DH66" s="11">
        <f ca="1">VLOOKUP($CB66,INDIRECT(VLOOKUP('Sector Charts'!$H$1,'Sector Charts'!$A$159:$B$175,2,FALSE) &amp; "3"),MATCH(DH$5,$CZ$5:$DF$5,0),FALSE)</f>
        <v>41364</v>
      </c>
      <c r="DI66" s="2">
        <f ca="1">VLOOKUP($CB66,INDIRECT(VLOOKUP('Sector Charts'!$H$1,'Sector Charts'!$A$159:$B$175,2,FALSE) &amp; "3"),9,FALSE)</f>
        <v>25</v>
      </c>
      <c r="DJ66" s="12">
        <f ca="1">IF(OR(VLOOKUP($CB66,INDIRECT(VLOOKUP('Sector Charts'!$H$1,'Sector Charts'!$A$159:$B$175,2,FALSE) &amp; "3"),10,FALSE)&gt;DJ$1,VLOOKUP($CB66,INDIRECT(VLOOKUP('Sector Charts'!$H$1,'Sector Charts'!$A$159:$B$175,2,FALSE) &amp; "3"),10,FALSE)&lt;DJ$2),NA(),VLOOKUP($CB66,INDIRECT(VLOOKUP('Sector Charts'!$H$1,'Sector Charts'!$A$159:$B$175,2,FALSE) &amp; "3"),10,FALSE))</f>
        <v>14.458827767564797</v>
      </c>
      <c r="DM66" s="22">
        <v>41364</v>
      </c>
      <c r="DN66">
        <v>513</v>
      </c>
      <c r="DO66" s="12">
        <v>6.8432928940467486</v>
      </c>
      <c r="DP66" s="12">
        <v>12.809611369768458</v>
      </c>
      <c r="DR66" s="22">
        <v>41364</v>
      </c>
      <c r="DS66" s="13">
        <v>422</v>
      </c>
      <c r="DT66" s="12">
        <v>-4.5228901620492756</v>
      </c>
      <c r="DU66" s="12">
        <v>11.438181200823493</v>
      </c>
      <c r="DV66" s="12">
        <v>1.2803944103439324</v>
      </c>
      <c r="DW66" s="12">
        <v>2.4289515157154273</v>
      </c>
      <c r="DX66" s="83">
        <f>VLOOKUP(DR66,'EquityMetrics ADJ'!$DU$5:$DX$31,3,0)</f>
        <v>-1.7676141170999138</v>
      </c>
      <c r="DY66" s="83"/>
      <c r="DZ66" s="22">
        <v>41364</v>
      </c>
      <c r="EA66" s="85">
        <v>359</v>
      </c>
      <c r="EB66" s="83">
        <v>-3.0902992762091186</v>
      </c>
      <c r="EC66" s="83">
        <v>11.980841077839921</v>
      </c>
      <c r="ED66" s="83">
        <v>2.2743186959795603</v>
      </c>
      <c r="EE66" s="83">
        <v>3.6283119287559007</v>
      </c>
      <c r="EF66" s="83">
        <f>VLOOKUP($DZ66,'EquityMetrics ADJ'!$EH$4:$EK$31,3,0)</f>
        <v>0.8289172581183335</v>
      </c>
      <c r="EH66" s="22">
        <v>41364</v>
      </c>
      <c r="EI66" s="13">
        <v>108</v>
      </c>
      <c r="EJ66" s="12">
        <v>15.107658540969581</v>
      </c>
      <c r="EK66" s="12">
        <v>25.445418061559977</v>
      </c>
      <c r="EL66" s="12">
        <v>1.6737299710497755</v>
      </c>
      <c r="EM66" s="12">
        <v>-1.1110603325894419</v>
      </c>
      <c r="EO66" s="11">
        <v>41364</v>
      </c>
      <c r="EP66" s="2">
        <v>422</v>
      </c>
      <c r="EQ66" s="2">
        <v>882974.9039349556</v>
      </c>
      <c r="ER66" s="2">
        <v>214979.53238785267</v>
      </c>
      <c r="ES66" s="2">
        <v>69350.50534516573</v>
      </c>
      <c r="ET66" s="12">
        <v>4.1072510211899953</v>
      </c>
      <c r="EU66" s="12">
        <v>3.0998985705709559</v>
      </c>
      <c r="EV66" s="12">
        <f>VLOOKUP($EO66,'EquityMetrics ADJ'!$X$5:$AD$27,6,0)</f>
        <v>3.6223197160296401</v>
      </c>
      <c r="EW66" s="12">
        <f>VLOOKUP($EO66,'EquityMetrics ADJ'!$X$5:$AD$27,7,0)</f>
        <v>3.6135514153967758</v>
      </c>
      <c r="EY66" s="11">
        <v>41364</v>
      </c>
      <c r="EZ66" s="4">
        <v>100</v>
      </c>
      <c r="FA66" s="2">
        <v>183028.67921829224</v>
      </c>
      <c r="FB66" s="2">
        <v>59582.03804397583</v>
      </c>
      <c r="FC66" s="2">
        <v>10555.683097839355</v>
      </c>
      <c r="FD66" s="12">
        <v>3.0718767807708072</v>
      </c>
      <c r="FE66" s="12">
        <v>5.6445459276976289</v>
      </c>
      <c r="FF66" s="12"/>
      <c r="FG66" s="11">
        <v>41364</v>
      </c>
      <c r="FH66" s="2">
        <v>361</v>
      </c>
      <c r="FI66" s="2">
        <v>797559.24589014053</v>
      </c>
      <c r="FJ66" s="2">
        <v>190005.45326471329</v>
      </c>
      <c r="FK66" s="2">
        <v>62502.89934951067</v>
      </c>
      <c r="FL66" s="12">
        <v>4.1975597657136223</v>
      </c>
      <c r="FM66" s="12">
        <v>3.0399462303695648</v>
      </c>
      <c r="FN66" s="12"/>
      <c r="FO66" s="11">
        <v>41364</v>
      </c>
      <c r="FP66" s="2">
        <v>161</v>
      </c>
      <c r="FQ66" s="2">
        <v>268444.3372631073</v>
      </c>
      <c r="FR66" s="2">
        <v>84556.117167115211</v>
      </c>
      <c r="FS66" s="2">
        <v>17403.289093494415</v>
      </c>
      <c r="FT66" s="12">
        <v>3.1747476854046961</v>
      </c>
      <c r="FU66" s="12">
        <v>4.8586285450331017</v>
      </c>
      <c r="FW66" s="22">
        <v>41364</v>
      </c>
      <c r="FX66">
        <v>446</v>
      </c>
      <c r="FY66" s="2">
        <v>877118.24435019493</v>
      </c>
      <c r="FZ66" s="2">
        <v>2345094.716003418</v>
      </c>
      <c r="GA66" s="10">
        <v>0.37402252385140616</v>
      </c>
      <c r="GC66" s="22">
        <v>41364</v>
      </c>
      <c r="GD66">
        <v>439</v>
      </c>
      <c r="GE66" s="2">
        <v>2317113.3831787109</v>
      </c>
      <c r="GF66" s="2">
        <v>244557.37235844135</v>
      </c>
      <c r="GG66" s="10">
        <v>9.4747230918991825</v>
      </c>
      <c r="GI66" s="22">
        <v>41364</v>
      </c>
      <c r="GJ66">
        <v>361</v>
      </c>
      <c r="GK66" s="2">
        <v>797559.24589014053</v>
      </c>
      <c r="GL66" s="2">
        <v>190005.45326471329</v>
      </c>
      <c r="GM66" s="2">
        <v>62502.89934951067</v>
      </c>
      <c r="GN66" s="12">
        <v>4.1975597657136223</v>
      </c>
      <c r="GO66" s="12">
        <v>3.0399462303695648</v>
      </c>
      <c r="GP66" s="12">
        <f>VLOOKUP($GI66,'EquityMetrics ADJ'!$AF$4:$AK$28,6,0)</f>
        <v>3.7202312914627118</v>
      </c>
      <c r="GQ66" s="12">
        <f>VLOOKUP($GI66,'EquityMetrics ADJ'!$AF$4:$AL$28,7,0)</f>
        <v>3.5509571556648662</v>
      </c>
      <c r="HF66" s="22">
        <v>41090</v>
      </c>
      <c r="HG66">
        <v>561</v>
      </c>
      <c r="HH66" s="2">
        <v>1242962.7653955221</v>
      </c>
      <c r="HI66" s="2">
        <v>2645038.7200241089</v>
      </c>
      <c r="HJ66" s="213">
        <v>0.4699223326999889</v>
      </c>
      <c r="HL66" s="22">
        <v>41364</v>
      </c>
      <c r="HM66">
        <v>107</v>
      </c>
      <c r="HN66" s="2">
        <v>205834.84310150146</v>
      </c>
      <c r="HO66" s="2">
        <v>510346.44174194336</v>
      </c>
      <c r="HP66" s="10">
        <v>0.40332375473988674</v>
      </c>
      <c r="HR66" s="22">
        <v>41090</v>
      </c>
      <c r="HS66">
        <v>465</v>
      </c>
      <c r="HT66" s="2">
        <v>1071317.4802627563</v>
      </c>
      <c r="HU66" s="2">
        <v>2209854.527305603</v>
      </c>
      <c r="HV66" s="10">
        <v>0.48479095208541878</v>
      </c>
    </row>
    <row r="67" spans="1:230">
      <c r="D67" s="166">
        <v>512</v>
      </c>
      <c r="E67" s="11">
        <v>41455</v>
      </c>
      <c r="F67" s="19">
        <v>529</v>
      </c>
      <c r="G67" s="19">
        <v>1080375.9887205362</v>
      </c>
      <c r="H67" s="19">
        <v>277787.19856798649</v>
      </c>
      <c r="I67" s="20">
        <v>80921.347311615944</v>
      </c>
      <c r="J67" s="12">
        <v>3.889221657045228</v>
      </c>
      <c r="K67" s="12">
        <v>3.432804912383252</v>
      </c>
      <c r="L67" s="12">
        <v>3.6317055233076547</v>
      </c>
      <c r="M67" s="12">
        <v>3.742522905813598</v>
      </c>
      <c r="N67" s="59">
        <f t="shared" si="127"/>
        <v>0.25751613373757332</v>
      </c>
      <c r="O67" s="59">
        <f t="shared" si="128"/>
        <v>0.30971799343034601</v>
      </c>
      <c r="P67" s="12">
        <f t="shared" si="116"/>
        <v>3.889221657045228</v>
      </c>
      <c r="Q67" s="12">
        <f t="shared" si="116"/>
        <v>3.432804912383252</v>
      </c>
      <c r="R67" s="157">
        <f>VLOOKUP(E67,'EquityMetrics ADJ'!G:AE,7,FALSE)</f>
        <v>3.429281267469197</v>
      </c>
      <c r="S67" s="157">
        <f>VLOOKUP(E67,'EquityMetrics ADJ'!$G:$AE,8,FALSE)</f>
        <v>3.9542596214207664</v>
      </c>
      <c r="U67" s="14">
        <v>41455</v>
      </c>
      <c r="V67" s="2">
        <v>498.25553192023767</v>
      </c>
      <c r="W67" s="2">
        <f t="shared" si="123"/>
        <v>128.11188866483354</v>
      </c>
      <c r="Y67" s="11">
        <f ca="1">VLOOKUP($E67,INDIRECT(VLOOKUP('Sector Charts'!$H$1,'Sector Charts'!$A$159:$B$175,2,FALSE) &amp; "1"),MATCH(Y$5,$Y$5:$AG$5,0),FALSE)</f>
        <v>41455</v>
      </c>
      <c r="Z67" s="2">
        <f ca="1">VLOOKUP($E67,INDIRECT(VLOOKUP('Sector Charts'!$H$1,'Sector Charts'!$A$159:$B$175,2,FALSE) &amp; "1"),MATCH(Z$5,$Y$5:$AG$5,0),FALSE)</f>
        <v>27</v>
      </c>
      <c r="AA67" s="2">
        <f ca="1">VLOOKUP($E67,INDIRECT(VLOOKUP('Sector Charts'!$H$1,'Sector Charts'!$A$159:$B$175,2,FALSE) &amp; "1"),MATCH(AA$5,$Y$5:$AG$5,0),FALSE)</f>
        <v>52922.44393157959</v>
      </c>
      <c r="AB67" s="2">
        <f ca="1">VLOOKUP($E67,INDIRECT(VLOOKUP('Sector Charts'!$H$1,'Sector Charts'!$A$159:$B$175,2,FALSE) &amp; "1"),MATCH(AB$5,$Y$5:$AG$5,0),FALSE)</f>
        <v>13571.687076568604</v>
      </c>
      <c r="AC67" s="2">
        <f ca="1">VLOOKUP($E67,INDIRECT(VLOOKUP('Sector Charts'!$H$1,'Sector Charts'!$A$159:$B$175,2,FALSE) &amp; "1"),MATCH(AC$5,$Y$5:$AG$5,0),FALSE)</f>
        <v>5005.6969738006592</v>
      </c>
      <c r="AD67" s="12">
        <f ca="1">IF(OR(VLOOKUP($E67,INDIRECT(VLOOKUP('Sector Charts'!$H$1,'Sector Charts'!$A$159:$B$175,2,FALSE) &amp; "1"),MATCH(AD$5,$Y$5:$AI$5,0),FALSE)&gt;AD$1,VLOOKUP($E67,INDIRECT(VLOOKUP('Sector Charts'!$H$1,'Sector Charts'!$A$159:$B$175,2,FALSE) &amp; "1"),MATCH(AD$5,$Y$5:$AI$5,0),FALSE)&lt;AD$2),NA(),VLOOKUP($E67,INDIRECT(VLOOKUP('Sector Charts'!$H$1,'Sector Charts'!$A$159:$B$175,2,FALSE) &amp; "1"),MATCH(AD$5,$Y$5:$AI$5,0),FALSE))</f>
        <v>3.899474224022577</v>
      </c>
      <c r="AE67" s="12">
        <f ca="1">IF(OR(VLOOKUP($E67,INDIRECT(VLOOKUP('Sector Charts'!$H$1,'Sector Charts'!$A$159:$B$175,2,FALSE) &amp; "1"),MATCH(AE$5,$Y$5:$AI$5,0),FALSE)&gt;AE$1,VLOOKUP($E67,INDIRECT(VLOOKUP('Sector Charts'!$H$1,'Sector Charts'!$A$159:$B$175,2,FALSE) &amp; "1"),MATCH(AE$5,$Y$5:$AI$5,0),FALSE)&lt;AE$2),NA(),VLOOKUP($E67,INDIRECT(VLOOKUP('Sector Charts'!$H$1,'Sector Charts'!$A$159:$B$175,2,FALSE) &amp; "1"),MATCH(AE$5,$Y$5:$AI$5,0),FALSE))</f>
        <v>2.711248233283301</v>
      </c>
      <c r="AF67" s="2">
        <f ca="1">VLOOKUP($E67,INDIRECT(VLOOKUP('Sector Charts'!$H$1,'Sector Charts'!$A$159:$B$175,2,FALSE) &amp; "1"),MATCH(AF$5,$Y$5:$AG$5,0),FALSE)</f>
        <v>590.6266394950452</v>
      </c>
      <c r="AG67" s="2">
        <f ca="1">IF(VLOOKUP($E67,INDIRECT(VLOOKUP('Sector Charts'!$H$1,'Sector Charts'!$A$159:$B$175,2,FALSE) &amp; "1"),MATCH(AG$5,$Y$5:$AI$5,0),FALSE)="",NA(),VLOOKUP($E67,INDIRECT(VLOOKUP('Sector Charts'!$H$1,'Sector Charts'!$A$159:$B$175,2,FALSE) &amp; "1"),MATCH(AG$5,$Y$5:$AG$5,0),FALSE))</f>
        <v>151.46314748191182</v>
      </c>
      <c r="AH67" s="12">
        <f ca="1">IF(OR(VLOOKUP($E67,INDIRECT(VLOOKUP('Sector Charts'!$H$1,'Sector Charts'!$A$159:$B$175,2,FALSE) &amp; "1"),MATCH(AH$5,$Y$5:$AI$5,0),FALSE)&gt;AH$1,VLOOKUP($E67,INDIRECT(VLOOKUP('Sector Charts'!$H$1,'Sector Charts'!$A$159:$B$175,2,FALSE) &amp; "1"),MATCH(AH$5,$Y$5:$AI$5,0),FALSE)&lt;AH$2,VLOOKUP($E67,INDIRECT(VLOOKUP('Sector Charts'!$H$1,'Sector Charts'!$A$159:$B$175,2,FALSE) &amp; "1"),MATCH(AH$5,$Y$5:$AI$5,0),FALSE)=""),NA(),VLOOKUP($E67,INDIRECT(VLOOKUP('Sector Charts'!$H$1,'Sector Charts'!$A$159:$B$175,2,FALSE) &amp; "1"),MATCH(AH$5,$Y$5:$AI$5,0),FALSE))</f>
        <v>1.7670956694625251</v>
      </c>
      <c r="AI67" s="12">
        <f ca="1">IF(OR(VLOOKUP($E67,INDIRECT(VLOOKUP('Sector Charts'!$H$1,'Sector Charts'!$A$159:$B$175,2,FALSE) &amp; "1"),MATCH(AI$5,$Y$5:$AI$5,0),FALSE)&gt;AI$1,VLOOKUP($E67,INDIRECT(VLOOKUP('Sector Charts'!$H$1,'Sector Charts'!$A$159:$B$175,2,FALSE) &amp; "1"),MATCH(AI$5,$Y$5:$AI$5,0),FALSE)&lt;AI$2,VLOOKUP($E67,INDIRECT(VLOOKUP('Sector Charts'!$H$1,'Sector Charts'!$A$159:$B$175,2,FALSE) &amp; "1"),MATCH(AI$5,$Y$5:$AI$5,0),FALSE)=""),NA(),VLOOKUP($E67,INDIRECT(VLOOKUP('Sector Charts'!$H$1,'Sector Charts'!$A$159:$B$175,2,FALSE) &amp; "1"),MATCH(AI$5,$Y$5:$AI$5,0),FALSE))</f>
        <v>4.8865370045139285</v>
      </c>
      <c r="AK67" s="13">
        <v>541</v>
      </c>
      <c r="AL67" s="12">
        <v>2.5711343652383256</v>
      </c>
      <c r="AM67" s="12">
        <v>13.155081445460048</v>
      </c>
      <c r="AN67" s="12">
        <v>4.2405084446446306</v>
      </c>
      <c r="AO67" s="12">
        <v>4.510749554004434</v>
      </c>
      <c r="AP67" s="157">
        <f>VLOOKUP(E67,'EquityMetrics ADJ'!AN:AS,3,FALSE)</f>
        <v>4.8639853301333913</v>
      </c>
      <c r="AR67" s="12">
        <v>27.439037388794929</v>
      </c>
      <c r="AS67" s="18"/>
      <c r="AT67" s="18">
        <v>11.136717532160489</v>
      </c>
      <c r="AU67" s="18">
        <v>1.0366907791433011</v>
      </c>
      <c r="AV67" s="18">
        <v>2.773745640972769</v>
      </c>
      <c r="AW67" s="18">
        <v>1.6947343515186342</v>
      </c>
      <c r="AX67" s="18"/>
      <c r="AY67" s="21">
        <v>41455</v>
      </c>
      <c r="AZ67" s="20">
        <v>401</v>
      </c>
      <c r="BA67" s="2">
        <v>1068824.7895050049</v>
      </c>
      <c r="BB67" s="2">
        <v>72983.659530497156</v>
      </c>
      <c r="BC67" s="2">
        <v>124776.39743158594</v>
      </c>
      <c r="BD67" s="12">
        <f t="shared" si="8"/>
        <v>11.674167614448061</v>
      </c>
      <c r="BE67" s="12">
        <f t="shared" si="9"/>
        <v>170.96484094422058</v>
      </c>
      <c r="BF67" s="12">
        <f t="shared" si="10"/>
        <v>6.8284025826438217</v>
      </c>
      <c r="BH67" s="22">
        <v>41455</v>
      </c>
      <c r="BI67">
        <v>394</v>
      </c>
      <c r="BJ67" s="12">
        <v>5.4570236891561263</v>
      </c>
      <c r="BL67" s="22">
        <v>42094</v>
      </c>
      <c r="BM67">
        <v>263</v>
      </c>
      <c r="BN67" s="2">
        <v>210724.60162353516</v>
      </c>
      <c r="BO67" s="2">
        <v>123182.4730014801</v>
      </c>
      <c r="BP67" s="2">
        <v>58422.585137084126</v>
      </c>
      <c r="BQ67" s="2">
        <v>636671.3995513916</v>
      </c>
      <c r="BR67" s="12">
        <f t="shared" si="62"/>
        <v>58.456616860307896</v>
      </c>
      <c r="BS67" s="12">
        <f t="shared" si="63"/>
        <v>19.347888579301088</v>
      </c>
      <c r="BT67" s="12">
        <f t="shared" si="64"/>
        <v>9.1762540579409677</v>
      </c>
      <c r="BV67" s="22">
        <v>41455</v>
      </c>
      <c r="BW67">
        <v>534</v>
      </c>
      <c r="BX67" s="2">
        <v>1282626.1131210327</v>
      </c>
      <c r="BY67" s="2">
        <v>82124.529718995094</v>
      </c>
      <c r="BZ67" s="12">
        <f t="shared" si="4"/>
        <v>6.4028424869005898</v>
      </c>
      <c r="CB67" s="22">
        <v>41455</v>
      </c>
      <c r="CC67">
        <v>534</v>
      </c>
      <c r="CD67" s="2">
        <v>-199240.05118632317</v>
      </c>
      <c r="CE67" s="2">
        <v>1897031.5874557495</v>
      </c>
      <c r="CF67" s="2">
        <v>276243.42525446415</v>
      </c>
      <c r="CG67" s="12">
        <f t="shared" si="112"/>
        <v>10.502727129258762</v>
      </c>
      <c r="CH67" s="12">
        <f t="shared" si="113"/>
        <v>72.124812021423267</v>
      </c>
      <c r="CJ67" s="22">
        <v>41455</v>
      </c>
      <c r="CK67">
        <v>525</v>
      </c>
      <c r="CL67" s="12">
        <v>8.2833304953609179</v>
      </c>
      <c r="CN67" s="22">
        <v>41455</v>
      </c>
      <c r="CO67">
        <v>435</v>
      </c>
      <c r="CP67" s="2">
        <v>-118561.95095545053</v>
      </c>
      <c r="CQ67" s="2">
        <v>1647464.2449493408</v>
      </c>
      <c r="CR67" s="2">
        <v>218740.00546228886</v>
      </c>
      <c r="CS67" s="12">
        <f t="shared" si="114"/>
        <v>7.1966327232246723</v>
      </c>
      <c r="CT67" s="12">
        <f t="shared" si="115"/>
        <v>54.202225470772788</v>
      </c>
      <c r="CV67" s="22">
        <v>41455</v>
      </c>
      <c r="CW67">
        <v>428</v>
      </c>
      <c r="CX67">
        <v>10.290175850604522</v>
      </c>
      <c r="CZ67" s="11">
        <f ca="1">VLOOKUP($CB67,INDIRECT(VLOOKUP('Sector Charts'!$H$1,'Sector Charts'!$A$159:$B$175,2,FALSE) &amp; "3"),MATCH(CZ$5,$CZ$5:$DF$5,0),FALSE)</f>
        <v>41455</v>
      </c>
      <c r="DA67" s="2">
        <f ca="1">VLOOKUP($CB67,INDIRECT(VLOOKUP('Sector Charts'!$H$1,'Sector Charts'!$A$159:$B$175,2,FALSE) &amp; "3"),MATCH(DA$5,$CZ$5:$DF$5,0),FALSE)</f>
        <v>27</v>
      </c>
      <c r="DB67" s="2">
        <f ca="1">VLOOKUP($CB67,INDIRECT(VLOOKUP('Sector Charts'!$H$1,'Sector Charts'!$A$159:$B$175,2,FALSE) &amp; "3"),MATCH(DB$5,$CZ$5:$DF$5,0),FALSE)</f>
        <v>-2957.0160039663315</v>
      </c>
      <c r="DC67" s="2">
        <f ca="1">VLOOKUP($CB67,INDIRECT(VLOOKUP('Sector Charts'!$H$1,'Sector Charts'!$A$159:$B$175,2,FALSE) &amp; "3"),MATCH(DC$5,$CZ$5:$DF$5,0),FALSE)</f>
        <v>84094.044296264648</v>
      </c>
      <c r="DD67" s="2">
        <f ca="1">VLOOKUP($CB67,INDIRECT(VLOOKUP('Sector Charts'!$H$1,'Sector Charts'!$A$159:$B$175,2,FALSE) &amp; "3"),MATCH(DD$5,$CZ$5:$DF$5,0),FALSE)</f>
        <v>14237.53910446167</v>
      </c>
      <c r="DE67" s="12">
        <f ca="1">IF(OR(VLOOKUP($CB67,INDIRECT(VLOOKUP('Sector Charts'!$H$1,'Sector Charts'!$A$159:$B$175,2,FALSE) &amp; "3"),MATCH(DE$5,$CZ$5:$DF$5,0),FALSE)&gt;DE$1,VLOOKUP($CB67,INDIRECT(VLOOKUP('Sector Charts'!$H$1,'Sector Charts'!$A$159:$B$175,2,FALSE) &amp; "3"),MATCH(DE$5,$CZ$5:$DF$5,0),FALSE)&lt;DE$2),NA(),VLOOKUP($CB67,INDIRECT(VLOOKUP('Sector Charts'!$H$1,'Sector Charts'!$A$159:$B$175,2,FALSE) &amp; "3"),MATCH(DE$5,$CZ$5:$DF$5,0),FALSE))</f>
        <v>3.5163203633645175</v>
      </c>
      <c r="DF67" s="12">
        <f ca="1">IF(OR(VLOOKUP($CB67,INDIRECT(VLOOKUP('Sector Charts'!$H$1,'Sector Charts'!$A$159:$B$175,2,FALSE) &amp; "3"),MATCH(DF$5,$CZ$5:$DF$5,0),FALSE)&gt;DF$1,VLOOKUP($CB67,INDIRECT(VLOOKUP('Sector Charts'!$H$1,'Sector Charts'!$A$159:$B$175,2,FALSE) &amp; "3"),MATCH(DF$5,$CZ$5:$DF$5,0),FALSE)&lt;DF$2),NA(),VLOOKUP($CB67,INDIRECT(VLOOKUP('Sector Charts'!$H$1,'Sector Charts'!$A$159:$B$175,2,FALSE) &amp; "3"),MATCH(DF$5,$CZ$5:$DF$5,0),FALSE))</f>
        <v>20.76915106094199</v>
      </c>
      <c r="DH67" s="11">
        <f ca="1">VLOOKUP($CB67,INDIRECT(VLOOKUP('Sector Charts'!$H$1,'Sector Charts'!$A$159:$B$175,2,FALSE) &amp; "3"),MATCH(DH$5,$CZ$5:$DF$5,0),FALSE)</f>
        <v>41455</v>
      </c>
      <c r="DI67" s="2">
        <f ca="1">VLOOKUP($CB67,INDIRECT(VLOOKUP('Sector Charts'!$H$1,'Sector Charts'!$A$159:$B$175,2,FALSE) &amp; "3"),9,FALSE)</f>
        <v>26</v>
      </c>
      <c r="DJ67" s="12">
        <f ca="1">IF(OR(VLOOKUP($CB67,INDIRECT(VLOOKUP('Sector Charts'!$H$1,'Sector Charts'!$A$159:$B$175,2,FALSE) &amp; "3"),10,FALSE)&gt;DJ$1,VLOOKUP($CB67,INDIRECT(VLOOKUP('Sector Charts'!$H$1,'Sector Charts'!$A$159:$B$175,2,FALSE) &amp; "3"),10,FALSE)&lt;DJ$2),NA(),VLOOKUP($CB67,INDIRECT(VLOOKUP('Sector Charts'!$H$1,'Sector Charts'!$A$159:$B$175,2,FALSE) &amp; "3"),10,FALSE))</f>
        <v>3.7317040385401734</v>
      </c>
      <c r="DM67" s="22">
        <v>41455</v>
      </c>
      <c r="DN67">
        <v>517</v>
      </c>
      <c r="DO67" s="12">
        <v>6.0327392181164452</v>
      </c>
      <c r="DP67" s="12">
        <v>6.4368609480629946</v>
      </c>
      <c r="DR67" s="22">
        <v>41455</v>
      </c>
      <c r="DS67" s="13">
        <v>433</v>
      </c>
      <c r="DT67" s="12">
        <v>1.3220109555118764</v>
      </c>
      <c r="DU67" s="12">
        <v>11.564111820683109</v>
      </c>
      <c r="DV67" s="12">
        <v>3.5260135082208155</v>
      </c>
      <c r="DW67" s="12">
        <v>4.0269055423606703</v>
      </c>
      <c r="DX67" s="83">
        <f>VLOOKUP(DR67,'EquityMetrics ADJ'!$DU$5:$DX$31,3,0)</f>
        <v>3.2280182315534311</v>
      </c>
      <c r="DY67" s="83"/>
      <c r="DZ67" s="22">
        <v>41455</v>
      </c>
      <c r="EA67" s="85">
        <v>366</v>
      </c>
      <c r="EB67" s="83">
        <v>3.545901707323873</v>
      </c>
      <c r="EC67" s="83">
        <v>11.812646565955887</v>
      </c>
      <c r="ED67" s="83">
        <v>4.6722967216765499</v>
      </c>
      <c r="EE67" s="83">
        <v>5.2015685296430414</v>
      </c>
      <c r="EF67" s="83">
        <f>VLOOKUP($DZ67,'EquityMetrics ADJ'!$EH$4:$EK$31,3,0)</f>
        <v>6.4632236748577876</v>
      </c>
      <c r="EH67" s="22">
        <v>41455</v>
      </c>
      <c r="EI67" s="13">
        <v>109</v>
      </c>
      <c r="EJ67" s="12">
        <v>7.5249563337262737</v>
      </c>
      <c r="EK67" s="12">
        <v>24.349326655665628</v>
      </c>
      <c r="EL67" s="12">
        <v>9.0969686780860037</v>
      </c>
      <c r="EM67" s="12">
        <v>7.7328500641772324</v>
      </c>
      <c r="EO67" s="11">
        <v>41455</v>
      </c>
      <c r="EP67" s="2">
        <v>426</v>
      </c>
      <c r="EQ67" s="2">
        <v>896520.05621016026</v>
      </c>
      <c r="ER67" s="2">
        <v>219052.08717119694</v>
      </c>
      <c r="ES67" s="2">
        <v>70201.087906956673</v>
      </c>
      <c r="ET67" s="12">
        <v>4.0927254690319304</v>
      </c>
      <c r="EU67" s="12">
        <v>3.1203517452824214</v>
      </c>
      <c r="EV67" s="12">
        <f>VLOOKUP($EO67,'EquityMetrics ADJ'!$X$5:$AD$27,6,0)</f>
        <v>3.5833178476938725</v>
      </c>
      <c r="EW67" s="12">
        <f>VLOOKUP($EO67,'EquityMetrics ADJ'!$X$5:$AD$27,7,0)</f>
        <v>3.5969040808169712</v>
      </c>
      <c r="EY67" s="11">
        <v>41455</v>
      </c>
      <c r="EZ67" s="2">
        <v>104</v>
      </c>
      <c r="FA67" s="2">
        <v>186846.93251037598</v>
      </c>
      <c r="FB67" s="2">
        <v>59481.111396789551</v>
      </c>
      <c r="FC67" s="2">
        <v>10863.259404659271</v>
      </c>
      <c r="FD67" s="12">
        <v>3.1412817972406093</v>
      </c>
      <c r="FE67" s="12">
        <v>5.4754387409066192</v>
      </c>
      <c r="FF67" s="12"/>
      <c r="FG67" s="11">
        <v>41455</v>
      </c>
      <c r="FH67" s="2">
        <v>366</v>
      </c>
      <c r="FI67" s="2">
        <v>813145.09204542637</v>
      </c>
      <c r="FJ67" s="2">
        <v>196195.17916202545</v>
      </c>
      <c r="FK67" s="2">
        <v>63600.181901097298</v>
      </c>
      <c r="FL67" s="12">
        <v>4.144572234233646</v>
      </c>
      <c r="FM67" s="12">
        <v>3.0848210382027301</v>
      </c>
      <c r="FN67" s="12"/>
      <c r="FO67" s="11">
        <v>41455</v>
      </c>
      <c r="FP67" s="2">
        <v>164</v>
      </c>
      <c r="FQ67" s="2">
        <v>270221.89667510986</v>
      </c>
      <c r="FR67" s="2">
        <v>82338.019405961037</v>
      </c>
      <c r="FS67" s="2">
        <v>17464.165410518646</v>
      </c>
      <c r="FT67" s="12">
        <v>3.2818605381166912</v>
      </c>
      <c r="FU67" s="12">
        <v>4.7146838953076422</v>
      </c>
      <c r="FW67" s="22">
        <v>41455</v>
      </c>
      <c r="FX67">
        <v>456</v>
      </c>
      <c r="FY67" s="2">
        <v>891745.97159862518</v>
      </c>
      <c r="FZ67" s="2">
        <v>2407940.4724578857</v>
      </c>
      <c r="GA67" s="10">
        <v>0.37033555513454314</v>
      </c>
      <c r="GC67" s="22">
        <v>41455</v>
      </c>
      <c r="GD67">
        <v>446</v>
      </c>
      <c r="GE67" s="2">
        <v>2372606.2014007568</v>
      </c>
      <c r="GF67" s="2">
        <v>245397.60033762455</v>
      </c>
      <c r="GG67" s="10">
        <v>9.6684164724368209</v>
      </c>
      <c r="GI67" s="22">
        <v>41455</v>
      </c>
      <c r="GJ67">
        <v>366</v>
      </c>
      <c r="GK67" s="2">
        <v>813145.09204542637</v>
      </c>
      <c r="GL67" s="2">
        <v>196195.17916202545</v>
      </c>
      <c r="GM67" s="2">
        <v>63600.181901097298</v>
      </c>
      <c r="GN67" s="12">
        <v>4.144572234233646</v>
      </c>
      <c r="GO67" s="12">
        <v>3.0848210382027301</v>
      </c>
      <c r="GP67" s="12">
        <f>VLOOKUP($GI67,'EquityMetrics ADJ'!$AF$4:$AK$28,6,0)</f>
        <v>3.6411024947151094</v>
      </c>
      <c r="GQ67" s="12">
        <f>VLOOKUP($GI67,'EquityMetrics ADJ'!$AF$4:$AL$28,7,0)</f>
        <v>3.5616918748196764</v>
      </c>
      <c r="HF67" s="22">
        <v>41182</v>
      </c>
      <c r="HG67">
        <v>568</v>
      </c>
      <c r="HH67" s="2">
        <v>1284105.995765686</v>
      </c>
      <c r="HI67" s="2">
        <v>2699256.8986968994</v>
      </c>
      <c r="HJ67" s="213">
        <v>0.47572574377251919</v>
      </c>
      <c r="HL67" s="22">
        <v>41455</v>
      </c>
      <c r="HM67">
        <v>111</v>
      </c>
      <c r="HN67" s="2">
        <v>208746.7105178833</v>
      </c>
      <c r="HO67" s="2">
        <v>525280.96997070313</v>
      </c>
      <c r="HP67" s="10">
        <v>0.3974001009964741</v>
      </c>
      <c r="HR67" s="22">
        <v>41182</v>
      </c>
      <c r="HS67">
        <v>468</v>
      </c>
      <c r="HT67" s="2">
        <v>1099050.5521774292</v>
      </c>
      <c r="HU67" s="2">
        <v>2245447.9308013916</v>
      </c>
      <c r="HV67" s="10">
        <v>0.48945715333741108</v>
      </c>
    </row>
    <row r="68" spans="1:230">
      <c r="D68" s="166">
        <v>509</v>
      </c>
      <c r="E68" s="11">
        <v>41547</v>
      </c>
      <c r="F68" s="2">
        <v>525</v>
      </c>
      <c r="G68" s="2">
        <v>1083624.7798500061</v>
      </c>
      <c r="H68" s="2">
        <v>275812.31722736359</v>
      </c>
      <c r="I68" s="2">
        <v>79831.978259980679</v>
      </c>
      <c r="J68" s="12">
        <v>3.928848394963917</v>
      </c>
      <c r="K68" s="12">
        <v>3.4549102156676326</v>
      </c>
      <c r="L68" s="12">
        <v>3.6712584015543137</v>
      </c>
      <c r="M68" s="12">
        <v>3.7526457149477066</v>
      </c>
      <c r="N68" s="59">
        <f t="shared" si="127"/>
        <v>0.25758999340960331</v>
      </c>
      <c r="O68" s="59">
        <f t="shared" si="128"/>
        <v>0.29773549928007403</v>
      </c>
      <c r="P68" s="12">
        <f t="shared" si="116"/>
        <v>3.928848394963917</v>
      </c>
      <c r="Q68" s="12">
        <f t="shared" si="116"/>
        <v>3.4549102156676326</v>
      </c>
      <c r="R68" s="157">
        <f>VLOOKUP(E68,'EquityMetrics ADJ'!G:AE,7,FALSE)</f>
        <v>3.4277318911827952</v>
      </c>
      <c r="S68" s="157">
        <f>VLOOKUP(E68,'EquityMetrics ADJ'!$G:$AE,8,FALSE)</f>
        <v>3.9743615189007193</v>
      </c>
      <c r="U68" s="43">
        <v>41547</v>
      </c>
      <c r="V68" s="2">
        <v>481.27635260839486</v>
      </c>
      <c r="W68" s="2">
        <f t="shared" si="123"/>
        <v>122.49807175693145</v>
      </c>
      <c r="Y68" s="11">
        <f ca="1">VLOOKUP($E68,INDIRECT(VLOOKUP('Sector Charts'!$H$1,'Sector Charts'!$A$159:$B$175,2,FALSE) &amp; "1"),MATCH(Y$5,$Y$5:$AG$5,0),FALSE)</f>
        <v>41547</v>
      </c>
      <c r="Z68" s="2">
        <f ca="1">VLOOKUP($E68,INDIRECT(VLOOKUP('Sector Charts'!$H$1,'Sector Charts'!$A$159:$B$175,2,FALSE) &amp; "1"),MATCH(Z$5,$Y$5:$AG$5,0),FALSE)</f>
        <v>29</v>
      </c>
      <c r="AA68" s="2">
        <f ca="1">VLOOKUP($E68,INDIRECT(VLOOKUP('Sector Charts'!$H$1,'Sector Charts'!$A$159:$B$175,2,FALSE) &amp; "1"),MATCH(AA$5,$Y$5:$AG$5,0),FALSE)</f>
        <v>58357.117446899414</v>
      </c>
      <c r="AB68" s="2">
        <f ca="1">VLOOKUP($E68,INDIRECT(VLOOKUP('Sector Charts'!$H$1,'Sector Charts'!$A$159:$B$175,2,FALSE) &amp; "1"),MATCH(AB$5,$Y$5:$AG$5,0),FALSE)</f>
        <v>14540.912071228027</v>
      </c>
      <c r="AC68" s="2">
        <f ca="1">VLOOKUP($E68,INDIRECT(VLOOKUP('Sector Charts'!$H$1,'Sector Charts'!$A$159:$B$175,2,FALSE) &amp; "1"),MATCH(AC$5,$Y$5:$AG$5,0),FALSE)</f>
        <v>5392.0489625930786</v>
      </c>
      <c r="AD68" s="12">
        <f ca="1">IF(OR(VLOOKUP($E68,INDIRECT(VLOOKUP('Sector Charts'!$H$1,'Sector Charts'!$A$159:$B$175,2,FALSE) &amp; "1"),MATCH(AD$5,$Y$5:$AI$5,0),FALSE)&gt;AD$1,VLOOKUP($E68,INDIRECT(VLOOKUP('Sector Charts'!$H$1,'Sector Charts'!$A$159:$B$175,2,FALSE) &amp; "1"),MATCH(AD$5,$Y$5:$AI$5,0),FALSE)&lt;AD$2),NA(),VLOOKUP($E68,INDIRECT(VLOOKUP('Sector Charts'!$H$1,'Sector Charts'!$A$159:$B$175,2,FALSE) &amp; "1"),MATCH(AD$5,$Y$5:$AI$5,0),FALSE))</f>
        <v>4.0133051600229477</v>
      </c>
      <c r="AE68" s="12">
        <f ca="1">IF(OR(VLOOKUP($E68,INDIRECT(VLOOKUP('Sector Charts'!$H$1,'Sector Charts'!$A$159:$B$175,2,FALSE) &amp; "1"),MATCH(AE$5,$Y$5:$AI$5,0),FALSE)&gt;AE$1,VLOOKUP($E68,INDIRECT(VLOOKUP('Sector Charts'!$H$1,'Sector Charts'!$A$159:$B$175,2,FALSE) &amp; "1"),MATCH(AE$5,$Y$5:$AI$5,0),FALSE)&lt;AE$2),NA(),VLOOKUP($E68,INDIRECT(VLOOKUP('Sector Charts'!$H$1,'Sector Charts'!$A$159:$B$175,2,FALSE) &amp; "1"),MATCH(AE$5,$Y$5:$AI$5,0),FALSE))</f>
        <v>2.6967322018224382</v>
      </c>
      <c r="AF68" s="2">
        <f ca="1">VLOOKUP($E68,INDIRECT(VLOOKUP('Sector Charts'!$H$1,'Sector Charts'!$A$159:$B$175,2,FALSE) &amp; "1"),MATCH(AF$5,$Y$5:$AG$5,0),FALSE)</f>
        <v>527.4443419967098</v>
      </c>
      <c r="AG68" s="2">
        <f ca="1">IF(VLOOKUP($E68,INDIRECT(VLOOKUP('Sector Charts'!$H$1,'Sector Charts'!$A$159:$B$175,2,FALSE) &amp; "1"),MATCH(AG$5,$Y$5:$AI$5,0),FALSE)="",NA(),VLOOKUP($E68,INDIRECT(VLOOKUP('Sector Charts'!$H$1,'Sector Charts'!$A$159:$B$175,2,FALSE) &amp; "1"),MATCH(AG$5,$Y$5:$AG$5,0),FALSE))</f>
        <v>131.42393138968129</v>
      </c>
      <c r="AH68" s="12">
        <f ca="1">IF(OR(VLOOKUP($E68,INDIRECT(VLOOKUP('Sector Charts'!$H$1,'Sector Charts'!$A$159:$B$175,2,FALSE) &amp; "1"),MATCH(AH$5,$Y$5:$AI$5,0),FALSE)&gt;AH$1,VLOOKUP($E68,INDIRECT(VLOOKUP('Sector Charts'!$H$1,'Sector Charts'!$A$159:$B$175,2,FALSE) &amp; "1"),MATCH(AH$5,$Y$5:$AI$5,0),FALSE)&lt;AH$2,VLOOKUP($E68,INDIRECT(VLOOKUP('Sector Charts'!$H$1,'Sector Charts'!$A$159:$B$175,2,FALSE) &amp; "1"),MATCH(AH$5,$Y$5:$AI$5,0),FALSE)=""),NA(),VLOOKUP($E68,INDIRECT(VLOOKUP('Sector Charts'!$H$1,'Sector Charts'!$A$159:$B$175,2,FALSE) &amp; "1"),MATCH(AH$5,$Y$5:$AI$5,0),FALSE))</f>
        <v>2.4539081531563927</v>
      </c>
      <c r="AI68" s="12">
        <f ca="1">IF(OR(VLOOKUP($E68,INDIRECT(VLOOKUP('Sector Charts'!$H$1,'Sector Charts'!$A$159:$B$175,2,FALSE) &amp; "1"),MATCH(AI$5,$Y$5:$AI$5,0),FALSE)&gt;AI$1,VLOOKUP($E68,INDIRECT(VLOOKUP('Sector Charts'!$H$1,'Sector Charts'!$A$159:$B$175,2,FALSE) &amp; "1"),MATCH(AI$5,$Y$5:$AI$5,0),FALSE)&lt;AI$2,VLOOKUP($E68,INDIRECT(VLOOKUP('Sector Charts'!$H$1,'Sector Charts'!$A$159:$B$175,2,FALSE) &amp; "1"),MATCH(AI$5,$Y$5:$AI$5,0),FALSE)=""),NA(),VLOOKUP($E68,INDIRECT(VLOOKUP('Sector Charts'!$H$1,'Sector Charts'!$A$159:$B$175,2,FALSE) &amp; "1"),MATCH(AI$5,$Y$5:$AI$5,0),FALSE))</f>
        <v>3.9860901935085709</v>
      </c>
      <c r="AK68" s="13">
        <v>538</v>
      </c>
      <c r="AL68" s="12">
        <v>6.1592525483564309</v>
      </c>
      <c r="AM68" s="12">
        <v>12.346055371289566</v>
      </c>
      <c r="AN68" s="12">
        <v>7.4730180616626063</v>
      </c>
      <c r="AO68" s="12">
        <v>8.0253780287214518</v>
      </c>
      <c r="AP68" s="157">
        <f>VLOOKUP(E68,'EquityMetrics ADJ'!AN:AS,3,FALSE)</f>
        <v>9.0513691486380221</v>
      </c>
      <c r="AR68" s="12">
        <v>28.443029337651605</v>
      </c>
      <c r="AT68" s="12">
        <v>0.78838466319545975</v>
      </c>
      <c r="AU68" s="12">
        <v>4.4427536109352017</v>
      </c>
      <c r="AV68" s="12">
        <v>1.7698379975966239</v>
      </c>
      <c r="AW68" s="12">
        <v>1.632428300940969</v>
      </c>
      <c r="AY68" s="21">
        <v>41547</v>
      </c>
      <c r="AZ68" s="20">
        <v>396</v>
      </c>
      <c r="BA68" s="2">
        <v>1061387.7008514404</v>
      </c>
      <c r="BB68" s="2">
        <v>69056.80547010235</v>
      </c>
      <c r="BC68" s="2">
        <v>143164.27012839541</v>
      </c>
      <c r="BD68" s="12">
        <f t="shared" si="8"/>
        <v>13.488404850889987</v>
      </c>
      <c r="BE68" s="12">
        <f t="shared" si="9"/>
        <v>207.3137747305403</v>
      </c>
      <c r="BF68" s="12">
        <f t="shared" si="10"/>
        <v>6.5062752672473305</v>
      </c>
      <c r="BH68" s="22">
        <v>41547</v>
      </c>
      <c r="BI68">
        <v>391</v>
      </c>
      <c r="BJ68" s="12">
        <v>8.0518483083674255</v>
      </c>
      <c r="BL68" s="22">
        <v>42185</v>
      </c>
      <c r="BM68">
        <v>267</v>
      </c>
      <c r="BN68" s="2">
        <v>222376.31399536133</v>
      </c>
      <c r="BO68" s="2">
        <v>127582.48537170887</v>
      </c>
      <c r="BP68" s="2">
        <v>54992.872286703438</v>
      </c>
      <c r="BQ68" s="2">
        <v>664883.45297241211</v>
      </c>
      <c r="BR68" s="12">
        <f t="shared" si="62"/>
        <v>57.372335695055263</v>
      </c>
      <c r="BS68" s="12">
        <f t="shared" si="63"/>
        <v>19.188699132357957</v>
      </c>
      <c r="BT68" s="12">
        <f t="shared" si="64"/>
        <v>8.2710544292918726</v>
      </c>
      <c r="BV68" s="22">
        <v>41547</v>
      </c>
      <c r="BW68">
        <v>529</v>
      </c>
      <c r="BX68" s="2">
        <v>1270325.3250350952</v>
      </c>
      <c r="BY68" s="2">
        <v>80170.46626085043</v>
      </c>
      <c r="BZ68" s="12">
        <f t="shared" si="4"/>
        <v>6.3110184990317784</v>
      </c>
      <c r="CB68" s="22">
        <v>41547</v>
      </c>
      <c r="CC68">
        <v>533</v>
      </c>
      <c r="CD68" s="2">
        <v>-194383.20397278666</v>
      </c>
      <c r="CE68" s="2">
        <v>1939631.0383834839</v>
      </c>
      <c r="CF68" s="2">
        <v>278354.6926317215</v>
      </c>
      <c r="CG68" s="12">
        <f t="shared" si="112"/>
        <v>10.021658765307674</v>
      </c>
      <c r="CH68" s="12">
        <f t="shared" si="113"/>
        <v>69.832917898735161</v>
      </c>
      <c r="CJ68" s="22">
        <v>41547</v>
      </c>
      <c r="CK68">
        <v>525</v>
      </c>
      <c r="CL68" s="12">
        <v>-3.1264301842644615</v>
      </c>
      <c r="CN68" s="22">
        <v>41547</v>
      </c>
      <c r="CO68">
        <v>434</v>
      </c>
      <c r="CP68" s="2">
        <v>-114495.72412636876</v>
      </c>
      <c r="CQ68" s="2">
        <v>1671642.8816680908</v>
      </c>
      <c r="CR68" s="2">
        <v>220122.25956916809</v>
      </c>
      <c r="CS68" s="12">
        <f t="shared" si="114"/>
        <v>6.8492933138994569</v>
      </c>
      <c r="CT68" s="12">
        <f t="shared" si="115"/>
        <v>52.014605133739899</v>
      </c>
      <c r="CV68" s="22">
        <v>41547</v>
      </c>
      <c r="CW68">
        <v>428</v>
      </c>
      <c r="CX68">
        <v>1.783371358696062</v>
      </c>
      <c r="CZ68" s="11">
        <f ca="1">VLOOKUP($CB68,INDIRECT(VLOOKUP('Sector Charts'!$H$1,'Sector Charts'!$A$159:$B$175,2,FALSE) &amp; "3"),MATCH(CZ$5,$CZ$5:$DF$5,0),FALSE)</f>
        <v>41547</v>
      </c>
      <c r="DA68" s="2">
        <f ca="1">VLOOKUP($CB68,INDIRECT(VLOOKUP('Sector Charts'!$H$1,'Sector Charts'!$A$159:$B$175,2,FALSE) &amp; "3"),MATCH(DA$5,$CZ$5:$DF$5,0),FALSE)</f>
        <v>30</v>
      </c>
      <c r="DB68" s="2">
        <f ca="1">VLOOKUP($CB68,INDIRECT(VLOOKUP('Sector Charts'!$H$1,'Sector Charts'!$A$159:$B$175,2,FALSE) &amp; "3"),MATCH(DB$5,$CZ$5:$DF$5,0),FALSE)</f>
        <v>-3600.5349836349487</v>
      </c>
      <c r="DC68" s="2">
        <f ca="1">VLOOKUP($CB68,INDIRECT(VLOOKUP('Sector Charts'!$H$1,'Sector Charts'!$A$159:$B$175,2,FALSE) &amp; "3"),MATCH(DC$5,$CZ$5:$DF$5,0),FALSE)</f>
        <v>146838.9423828125</v>
      </c>
      <c r="DD68" s="2">
        <f ca="1">VLOOKUP($CB68,INDIRECT(VLOOKUP('Sector Charts'!$H$1,'Sector Charts'!$A$159:$B$175,2,FALSE) &amp; "3"),MATCH(DD$5,$CZ$5:$DF$5,0),FALSE)</f>
        <v>19916.260070800781</v>
      </c>
      <c r="DE68" s="12">
        <f ca="1">IF(OR(VLOOKUP($CB68,INDIRECT(VLOOKUP('Sector Charts'!$H$1,'Sector Charts'!$A$159:$B$175,2,FALSE) &amp; "3"),MATCH(DE$5,$CZ$5:$DF$5,0),FALSE)&gt;DE$1,VLOOKUP($CB68,INDIRECT(VLOOKUP('Sector Charts'!$H$1,'Sector Charts'!$A$159:$B$175,2,FALSE) &amp; "3"),MATCH(DE$5,$CZ$5:$DF$5,0),FALSE)&lt;DE$2),NA(),VLOOKUP($CB68,INDIRECT(VLOOKUP('Sector Charts'!$H$1,'Sector Charts'!$A$159:$B$175,2,FALSE) &amp; "3"),MATCH(DE$5,$CZ$5:$DF$5,0),FALSE))</f>
        <v>2.4520300440793634</v>
      </c>
      <c r="DF68" s="12">
        <f ca="1">IF(OR(VLOOKUP($CB68,INDIRECT(VLOOKUP('Sector Charts'!$H$1,'Sector Charts'!$A$159:$B$175,2,FALSE) &amp; "3"),MATCH(DF$5,$CZ$5:$DF$5,0),FALSE)&gt;DF$1,VLOOKUP($CB68,INDIRECT(VLOOKUP('Sector Charts'!$H$1,'Sector Charts'!$A$159:$B$175,2,FALSE) &amp; "3"),MATCH(DF$5,$CZ$5:$DF$5,0),FALSE)&lt;DF$2),NA(),VLOOKUP($CB68,INDIRECT(VLOOKUP('Sector Charts'!$H$1,'Sector Charts'!$A$159:$B$175,2,FALSE) &amp; "3"),MATCH(DF$5,$CZ$5:$DF$5,0),FALSE))</f>
        <v>18.078368985117297</v>
      </c>
      <c r="DH68" s="11">
        <f ca="1">VLOOKUP($CB68,INDIRECT(VLOOKUP('Sector Charts'!$H$1,'Sector Charts'!$A$159:$B$175,2,FALSE) &amp; "3"),MATCH(DH$5,$CZ$5:$DF$5,0),FALSE)</f>
        <v>41547</v>
      </c>
      <c r="DI68" s="2">
        <f ca="1">VLOOKUP($CB68,INDIRECT(VLOOKUP('Sector Charts'!$H$1,'Sector Charts'!$A$159:$B$175,2,FALSE) &amp; "3"),9,FALSE)</f>
        <v>30</v>
      </c>
      <c r="DJ68" s="12">
        <f ca="1">IF(OR(VLOOKUP($CB68,INDIRECT(VLOOKUP('Sector Charts'!$H$1,'Sector Charts'!$A$159:$B$175,2,FALSE) &amp; "3"),10,FALSE)&gt;DJ$1,VLOOKUP($CB68,INDIRECT(VLOOKUP('Sector Charts'!$H$1,'Sector Charts'!$A$159:$B$175,2,FALSE) &amp; "3"),10,FALSE)&lt;DJ$2),NA(),VLOOKUP($CB68,INDIRECT(VLOOKUP('Sector Charts'!$H$1,'Sector Charts'!$A$159:$B$175,2,FALSE) &amp; "3"),10,FALSE))</f>
        <v>-0.77168996200807083</v>
      </c>
      <c r="DM68" s="22">
        <v>41547</v>
      </c>
      <c r="DN68">
        <v>520</v>
      </c>
      <c r="DO68" s="12">
        <v>8.3609813703906521</v>
      </c>
      <c r="DP68" s="12">
        <v>-2.8622567762108475</v>
      </c>
      <c r="DR68" s="22">
        <v>41547</v>
      </c>
      <c r="DS68" s="13">
        <v>431</v>
      </c>
      <c r="DT68" s="12">
        <v>6.6594251606502342</v>
      </c>
      <c r="DU68" s="12">
        <v>11.937081236557656</v>
      </c>
      <c r="DV68" s="12">
        <v>6.2832862095712594</v>
      </c>
      <c r="DW68" s="12">
        <v>6.0738829296762109</v>
      </c>
      <c r="DX68" s="83">
        <f>VLOOKUP(DR68,'EquityMetrics ADJ'!$DU$5:$DX$31,3,0)</f>
        <v>10.681290785421439</v>
      </c>
      <c r="DY68" s="83"/>
      <c r="DZ68" s="22">
        <v>41547</v>
      </c>
      <c r="EA68" s="85">
        <v>362</v>
      </c>
      <c r="EB68" s="83">
        <v>8.0612474866728512</v>
      </c>
      <c r="EC68" s="83">
        <v>12.345277824512802</v>
      </c>
      <c r="ED68" s="83">
        <v>7.4289059226133825</v>
      </c>
      <c r="EE68" s="83">
        <v>7.1015204514116137</v>
      </c>
      <c r="EF68" s="83">
        <f>VLOOKUP($DZ68,'EquityMetrics ADJ'!$EH$4:$EK$31,3,0)</f>
        <v>13.70724292164498</v>
      </c>
      <c r="EH68" s="22">
        <v>41547</v>
      </c>
      <c r="EI68" s="13">
        <v>108</v>
      </c>
      <c r="EJ68" s="12">
        <v>4.514462995716384</v>
      </c>
      <c r="EK68" s="12">
        <v>15.241753640444223</v>
      </c>
      <c r="EL68" s="12">
        <v>16.833151276135428</v>
      </c>
      <c r="EM68" s="12">
        <v>22.915449152320356</v>
      </c>
      <c r="EO68" s="11">
        <v>41547</v>
      </c>
      <c r="EP68" s="2">
        <v>423</v>
      </c>
      <c r="EQ68" s="2">
        <v>902125.23792648315</v>
      </c>
      <c r="ER68" s="2">
        <v>216521.43217658997</v>
      </c>
      <c r="ES68" s="2">
        <v>69362.268152654171</v>
      </c>
      <c r="ET68" s="12">
        <v>4.1664477685088022</v>
      </c>
      <c r="EU68" s="12">
        <v>3.1216025361233042</v>
      </c>
      <c r="EV68" s="12">
        <f>VLOOKUP($EO68,'EquityMetrics ADJ'!$X$5:$AD$27,6,0)</f>
        <v>3.5938288727021055</v>
      </c>
      <c r="EW68" s="12">
        <f>VLOOKUP($EO68,'EquityMetrics ADJ'!$X$5:$AD$27,7,0)</f>
        <v>3.6042106709905219</v>
      </c>
      <c r="EY68" s="11">
        <v>41547</v>
      </c>
      <c r="EZ68" s="2">
        <v>103</v>
      </c>
      <c r="FA68" s="2">
        <v>184495.54192352295</v>
      </c>
      <c r="FB68" s="2">
        <v>60067.885050773621</v>
      </c>
      <c r="FC68" s="2">
        <v>10624.710107326508</v>
      </c>
      <c r="FD68" s="12">
        <v>3.071450605720083</v>
      </c>
      <c r="FE68" s="12">
        <v>5.6536022577550105</v>
      </c>
      <c r="FF68" s="12"/>
      <c r="FG68" s="11">
        <v>41547</v>
      </c>
      <c r="FH68" s="2">
        <v>361</v>
      </c>
      <c r="FI68" s="2">
        <v>819712.85781860352</v>
      </c>
      <c r="FJ68" s="2">
        <v>193151.80617284775</v>
      </c>
      <c r="FK68" s="2">
        <v>62691.295156419277</v>
      </c>
      <c r="FL68" s="12">
        <v>4.2438788125287248</v>
      </c>
      <c r="FM68" s="12">
        <v>3.0809988163575204</v>
      </c>
      <c r="FN68" s="12"/>
      <c r="FO68" s="11">
        <v>41547</v>
      </c>
      <c r="FP68" s="2">
        <v>165</v>
      </c>
      <c r="FQ68" s="2">
        <v>266907.92203140259</v>
      </c>
      <c r="FR68" s="2">
        <v>83437.511054515839</v>
      </c>
      <c r="FS68" s="2">
        <v>17295.683103561401</v>
      </c>
      <c r="FT68" s="12">
        <v>3.1988960200048644</v>
      </c>
      <c r="FU68" s="12">
        <v>4.8241813032140373</v>
      </c>
      <c r="FW68" s="22">
        <v>41547</v>
      </c>
      <c r="FX68">
        <v>453</v>
      </c>
      <c r="FY68" s="2">
        <v>882760.52047348022</v>
      </c>
      <c r="FZ68" s="2">
        <v>2514769.0465087891</v>
      </c>
      <c r="GA68" s="10">
        <v>0.35103045414806644</v>
      </c>
      <c r="GC68" s="22">
        <v>41547</v>
      </c>
      <c r="GD68">
        <v>445</v>
      </c>
      <c r="GE68" s="2">
        <v>2483489.8160400391</v>
      </c>
      <c r="GF68" s="2">
        <v>246659.07352495193</v>
      </c>
      <c r="GG68" s="10">
        <v>10.068511895990763</v>
      </c>
      <c r="GI68" s="22">
        <v>41547</v>
      </c>
      <c r="GJ68">
        <v>361</v>
      </c>
      <c r="GK68" s="2">
        <v>819712.85781860352</v>
      </c>
      <c r="GL68" s="2">
        <v>193151.80617284775</v>
      </c>
      <c r="GM68" s="2">
        <v>62691.295156419277</v>
      </c>
      <c r="GN68" s="12">
        <v>4.2438788125287248</v>
      </c>
      <c r="GO68" s="12">
        <v>3.0809988163575204</v>
      </c>
      <c r="GP68" s="12">
        <f>VLOOKUP($GI68,'EquityMetrics ADJ'!$AF$4:$AK$28,6,0)</f>
        <v>3.655878241547696</v>
      </c>
      <c r="GQ68" s="12">
        <f>VLOOKUP($GI68,'EquityMetrics ADJ'!$AF$4:$AL$28,7,0)</f>
        <v>3.5656076125558136</v>
      </c>
      <c r="HF68" s="22">
        <v>41274</v>
      </c>
      <c r="HG68">
        <v>563</v>
      </c>
      <c r="HH68" s="2">
        <v>1307883.3675918579</v>
      </c>
      <c r="HI68" s="2">
        <v>2700369.3943786621</v>
      </c>
      <c r="HJ68" s="213">
        <v>0.48433498406346498</v>
      </c>
      <c r="HL68" s="22">
        <v>41547</v>
      </c>
      <c r="HM68">
        <v>111</v>
      </c>
      <c r="HN68" s="2">
        <v>215093.71595001221</v>
      </c>
      <c r="HO68" s="2">
        <v>537882.25765991211</v>
      </c>
      <c r="HP68" s="10">
        <v>0.3998899626951628</v>
      </c>
      <c r="HR68" s="22">
        <v>41274</v>
      </c>
      <c r="HS68">
        <v>459</v>
      </c>
      <c r="HT68" s="2">
        <v>1111189.5068817139</v>
      </c>
      <c r="HU68" s="2">
        <v>2215626.6426391602</v>
      </c>
      <c r="HV68" s="10">
        <v>0.50152380617616699</v>
      </c>
    </row>
    <row r="69" spans="1:230">
      <c r="D69" s="166">
        <v>480</v>
      </c>
      <c r="E69" s="11">
        <v>41639</v>
      </c>
      <c r="F69" s="2">
        <v>500</v>
      </c>
      <c r="G69" s="2">
        <v>1097748.2868800163</v>
      </c>
      <c r="H69" s="2">
        <v>267358.26624429226</v>
      </c>
      <c r="I69" s="2">
        <v>79285.88144671917</v>
      </c>
      <c r="J69" s="12">
        <v>4.1059074114318763</v>
      </c>
      <c r="K69" s="12">
        <v>3.3720791314398069</v>
      </c>
      <c r="L69" s="12">
        <v>3.8491534142335899</v>
      </c>
      <c r="M69" s="12">
        <v>3.6668263935265637</v>
      </c>
      <c r="N69" s="59">
        <f t="shared" si="127"/>
        <v>0.2567539971982864</v>
      </c>
      <c r="O69" s="59">
        <f t="shared" si="128"/>
        <v>0.29474726208675683</v>
      </c>
      <c r="P69" s="12">
        <f t="shared" si="116"/>
        <v>4.1059074114318763</v>
      </c>
      <c r="Q69" s="12">
        <f t="shared" si="116"/>
        <v>3.3720791314398069</v>
      </c>
      <c r="R69" s="157">
        <f>VLOOKUP(E69,'EquityMetrics ADJ'!G:AE,7,FALSE)</f>
        <v>3.5285002615733885</v>
      </c>
      <c r="S69" s="157">
        <f>VLOOKUP(E69,'EquityMetrics ADJ'!$G:$AE,8,FALSE)</f>
        <v>3.9267225747488901</v>
      </c>
      <c r="U69" s="43">
        <v>41639</v>
      </c>
      <c r="V69" s="2">
        <v>405.85110194896845</v>
      </c>
      <c r="W69" s="2">
        <f t="shared" si="123"/>
        <v>98.84565365964589</v>
      </c>
      <c r="Y69" s="41">
        <f ca="1">VLOOKUP($E69,INDIRECT(VLOOKUP('Sector Charts'!$H$1,'Sector Charts'!$A$159:$B$175,2,FALSE) &amp; "1"),MATCH(Y$5,$Y$5:$AG$5,0),FALSE)</f>
        <v>41639</v>
      </c>
      <c r="Z69" s="4">
        <f ca="1">VLOOKUP($E69,INDIRECT(VLOOKUP('Sector Charts'!$H$1,'Sector Charts'!$A$159:$B$175,2,FALSE) &amp; "1"),MATCH(Z$5,$Y$5:$AG$5,0),FALSE)</f>
        <v>25</v>
      </c>
      <c r="AA69" s="4">
        <f ca="1">VLOOKUP($E69,INDIRECT(VLOOKUP('Sector Charts'!$H$1,'Sector Charts'!$A$159:$B$175,2,FALSE) &amp; "1"),MATCH(AA$5,$Y$5:$AG$5,0),FALSE)</f>
        <v>58019.04557800293</v>
      </c>
      <c r="AB69" s="4">
        <f ca="1">VLOOKUP($E69,INDIRECT(VLOOKUP('Sector Charts'!$H$1,'Sector Charts'!$A$159:$B$175,2,FALSE) &amp; "1"),MATCH(AB$5,$Y$5:$AG$5,0),FALSE)</f>
        <v>11850.345022201538</v>
      </c>
      <c r="AC69" s="4">
        <f ca="1">VLOOKUP($E69,INDIRECT(VLOOKUP('Sector Charts'!$H$1,'Sector Charts'!$A$159:$B$175,2,FALSE) &amp; "1"),MATCH(AC$5,$Y$5:$AG$5,0),FALSE)</f>
        <v>4984.7189655303955</v>
      </c>
      <c r="AD69" s="12">
        <f ca="1">IF(OR(VLOOKUP($E69,INDIRECT(VLOOKUP('Sector Charts'!$H$1,'Sector Charts'!$A$159:$B$175,2,FALSE) &amp; "1"),MATCH(AD$5,$Y$5:$AI$5,0),FALSE)&gt;AD$1,VLOOKUP($E69,INDIRECT(VLOOKUP('Sector Charts'!$H$1,'Sector Charts'!$A$159:$B$175,2,FALSE) &amp; "1"),MATCH(AD$5,$Y$5:$AI$5,0),FALSE)&lt;AD$2),NA(),VLOOKUP($E69,INDIRECT(VLOOKUP('Sector Charts'!$H$1,'Sector Charts'!$A$159:$B$175,2,FALSE) &amp; "1"),MATCH(AD$5,$Y$5:$AI$5,0),FALSE))</f>
        <v>4.8959794393584879</v>
      </c>
      <c r="AE69" s="12">
        <f ca="1">IF(OR(VLOOKUP($E69,INDIRECT(VLOOKUP('Sector Charts'!$H$1,'Sector Charts'!$A$159:$B$175,2,FALSE) &amp; "1"),MATCH(AE$5,$Y$5:$AI$5,0),FALSE)&gt;AE$1,VLOOKUP($E69,INDIRECT(VLOOKUP('Sector Charts'!$H$1,'Sector Charts'!$A$159:$B$175,2,FALSE) &amp; "1"),MATCH(AE$5,$Y$5:$AI$5,0),FALSE)&lt;AE$2),NA(),VLOOKUP($E69,INDIRECT(VLOOKUP('Sector Charts'!$H$1,'Sector Charts'!$A$159:$B$175,2,FALSE) &amp; "1"),MATCH(AE$5,$Y$5:$AI$5,0),FALSE))</f>
        <v>2.3773346309285084</v>
      </c>
      <c r="AF69" s="4">
        <f ca="1">VLOOKUP($E69,INDIRECT(VLOOKUP('Sector Charts'!$H$1,'Sector Charts'!$A$159:$B$175,2,FALSE) &amp; "1"),MATCH(AF$5,$Y$5:$AG$5,0),FALSE)</f>
        <v>451.24403390292071</v>
      </c>
      <c r="AG69" s="2">
        <f ca="1">IF(VLOOKUP($E69,INDIRECT(VLOOKUP('Sector Charts'!$H$1,'Sector Charts'!$A$159:$B$175,2,FALSE) &amp; "1"),MATCH(AG$5,$Y$5:$AI$5,0),FALSE)="",NA(),VLOOKUP($E69,INDIRECT(VLOOKUP('Sector Charts'!$H$1,'Sector Charts'!$A$159:$B$175,2,FALSE) &amp; "1"),MATCH(AG$5,$Y$5:$AG$5,0),FALSE))</f>
        <v>92.166243647879057</v>
      </c>
      <c r="AH69" s="12">
        <f ca="1">IF(OR(VLOOKUP($E69,INDIRECT(VLOOKUP('Sector Charts'!$H$1,'Sector Charts'!$A$159:$B$175,2,FALSE) &amp; "1"),MATCH(AH$5,$Y$5:$AI$5,0),FALSE)&gt;AH$1,VLOOKUP($E69,INDIRECT(VLOOKUP('Sector Charts'!$H$1,'Sector Charts'!$A$159:$B$175,2,FALSE) &amp; "1"),MATCH(AH$5,$Y$5:$AI$5,0),FALSE)&lt;AH$2,VLOOKUP($E69,INDIRECT(VLOOKUP('Sector Charts'!$H$1,'Sector Charts'!$A$159:$B$175,2,FALSE) &amp; "1"),MATCH(AH$5,$Y$5:$AI$5,0),FALSE)=""),NA(),VLOOKUP($E69,INDIRECT(VLOOKUP('Sector Charts'!$H$1,'Sector Charts'!$A$159:$B$175,2,FALSE) &amp; "1"),MATCH(AH$5,$Y$5:$AI$5,0),FALSE))</f>
        <v>3.3152536080281734</v>
      </c>
      <c r="AI69" s="12">
        <f ca="1">IF(OR(VLOOKUP($E69,INDIRECT(VLOOKUP('Sector Charts'!$H$1,'Sector Charts'!$A$159:$B$175,2,FALSE) &amp; "1"),MATCH(AI$5,$Y$5:$AI$5,0),FALSE)&gt;AI$1,VLOOKUP($E69,INDIRECT(VLOOKUP('Sector Charts'!$H$1,'Sector Charts'!$A$159:$B$175,2,FALSE) &amp; "1"),MATCH(AI$5,$Y$5:$AI$5,0),FALSE)&lt;AI$2,VLOOKUP($E69,INDIRECT(VLOOKUP('Sector Charts'!$H$1,'Sector Charts'!$A$159:$B$175,2,FALSE) &amp; "1"),MATCH(AI$5,$Y$5:$AI$5,0),FALSE)=""),NA(),VLOOKUP($E69,INDIRECT(VLOOKUP('Sector Charts'!$H$1,'Sector Charts'!$A$159:$B$175,2,FALSE) &amp; "1"),MATCH(AI$5,$Y$5:$AI$5,0),FALSE))</f>
        <v>3.3509677886554319</v>
      </c>
      <c r="AK69" s="13">
        <v>511</v>
      </c>
      <c r="AL69" s="12">
        <v>3.294656569487131</v>
      </c>
      <c r="AM69" s="12">
        <v>11.502584533310834</v>
      </c>
      <c r="AN69" s="12">
        <v>7.1857767498112901</v>
      </c>
      <c r="AO69" s="12">
        <v>6.6931074715069316</v>
      </c>
      <c r="AP69" s="157">
        <f>VLOOKUP(E69,'EquityMetrics ADJ'!AN:AS,3,FALSE)</f>
        <v>12.979392848341487</v>
      </c>
      <c r="AR69" s="12">
        <v>28.39816661001392</v>
      </c>
      <c r="AT69" s="12">
        <v>-9.0374467403176677</v>
      </c>
      <c r="AU69" s="12">
        <v>2.4657418586080837</v>
      </c>
      <c r="AV69" s="12">
        <v>2.8174228076324637</v>
      </c>
      <c r="AW69" s="12">
        <v>2.5796345864019798</v>
      </c>
      <c r="AY69" s="21">
        <v>41639</v>
      </c>
      <c r="AZ69" s="20">
        <v>372</v>
      </c>
      <c r="BA69" s="2">
        <v>1087595.2658996582</v>
      </c>
      <c r="BB69" s="2">
        <v>105891.63739688322</v>
      </c>
      <c r="BC69" s="2">
        <v>137468.87486776896</v>
      </c>
      <c r="BD69" s="12">
        <f t="shared" si="8"/>
        <v>12.639708830844789</v>
      </c>
      <c r="BE69" s="12">
        <f t="shared" si="9"/>
        <v>129.82033165899009</v>
      </c>
      <c r="BF69" s="12">
        <f t="shared" si="10"/>
        <v>9.7363091507473332</v>
      </c>
      <c r="BH69" s="22">
        <v>41639</v>
      </c>
      <c r="BI69">
        <v>367</v>
      </c>
      <c r="BJ69" s="12">
        <v>13.323650629220985</v>
      </c>
      <c r="BL69" s="22">
        <v>42277</v>
      </c>
      <c r="BM69">
        <v>297</v>
      </c>
      <c r="BN69" s="2">
        <v>251602.60762786865</v>
      </c>
      <c r="BO69" s="2">
        <v>143745.88641700894</v>
      </c>
      <c r="BP69" s="2">
        <v>69141.167343307287</v>
      </c>
      <c r="BQ69" s="2">
        <v>779855.46759033203</v>
      </c>
      <c r="BR69" s="12">
        <f t="shared" ref="BR69" si="129">BO69/BN69*100</f>
        <v>57.132113125637964</v>
      </c>
      <c r="BS69" s="12">
        <f t="shared" ref="BS69" si="130">BO69/BQ69*100</f>
        <v>18.432375278610021</v>
      </c>
      <c r="BT69" s="12">
        <f t="shared" ref="BT69" si="131">BP69/BQ69*100</f>
        <v>8.8658950557782106</v>
      </c>
      <c r="BV69" s="22">
        <v>41639</v>
      </c>
      <c r="BW69">
        <v>505</v>
      </c>
      <c r="BX69" s="2">
        <v>1286742.5576782227</v>
      </c>
      <c r="BY69" s="2">
        <v>79518.521449923515</v>
      </c>
      <c r="BZ69" s="12">
        <f t="shared" si="4"/>
        <v>6.1798314647652157</v>
      </c>
      <c r="CB69" s="22">
        <v>41639</v>
      </c>
      <c r="CC69">
        <v>510</v>
      </c>
      <c r="CD69" s="2">
        <v>-192138.1361681819</v>
      </c>
      <c r="CE69" s="2">
        <v>1896413.5172042847</v>
      </c>
      <c r="CF69" s="2">
        <v>272894.43823373318</v>
      </c>
      <c r="CG69" s="12">
        <f t="shared" si="112"/>
        <v>10.131658228814684</v>
      </c>
      <c r="CH69" s="12">
        <f t="shared" si="113"/>
        <v>70.407494345346905</v>
      </c>
      <c r="CJ69" s="22">
        <v>41639</v>
      </c>
      <c r="CK69">
        <v>503</v>
      </c>
      <c r="CL69" s="12">
        <v>-6.0818734899725673</v>
      </c>
      <c r="CN69" s="22">
        <v>41639</v>
      </c>
      <c r="CO69">
        <v>410</v>
      </c>
      <c r="CP69" s="2">
        <v>-117610.77649599314</v>
      </c>
      <c r="CQ69" s="2">
        <v>1634943.2294006348</v>
      </c>
      <c r="CR69" s="2">
        <v>217856.40016543865</v>
      </c>
      <c r="CS69" s="12">
        <f t="shared" si="114"/>
        <v>7.1935694390507301</v>
      </c>
      <c r="CT69" s="12">
        <f t="shared" si="115"/>
        <v>53.985458497744531</v>
      </c>
      <c r="CV69" s="22">
        <v>41639</v>
      </c>
      <c r="CW69">
        <v>405</v>
      </c>
      <c r="CX69">
        <v>-0.92707547658943401</v>
      </c>
      <c r="CZ69" s="11">
        <f ca="1">VLOOKUP($CB69,INDIRECT(VLOOKUP('Sector Charts'!$H$1,'Sector Charts'!$A$159:$B$175,2,FALSE) &amp; "3"),MATCH(CZ$5,$CZ$5:$DF$5,0),FALSE)</f>
        <v>41639</v>
      </c>
      <c r="DA69" s="2">
        <f ca="1">VLOOKUP($CB69,INDIRECT(VLOOKUP('Sector Charts'!$H$1,'Sector Charts'!$A$159:$B$175,2,FALSE) &amp; "3"),MATCH(DA$5,$CZ$5:$DF$5,0),FALSE)</f>
        <v>25</v>
      </c>
      <c r="DB69" s="2">
        <f ca="1">VLOOKUP($CB69,INDIRECT(VLOOKUP('Sector Charts'!$H$1,'Sector Charts'!$A$159:$B$175,2,FALSE) &amp; "3"),MATCH(DB$5,$CZ$5:$DF$5,0),FALSE)</f>
        <v>-2342.796989440918</v>
      </c>
      <c r="DC69" s="2">
        <f ca="1">VLOOKUP($CB69,INDIRECT(VLOOKUP('Sector Charts'!$H$1,'Sector Charts'!$A$159:$B$175,2,FALSE) &amp; "3"),MATCH(DC$5,$CZ$5:$DF$5,0),FALSE)</f>
        <v>74548.777648925781</v>
      </c>
      <c r="DD69" s="2">
        <f ca="1">VLOOKUP($CB69,INDIRECT(VLOOKUP('Sector Charts'!$H$1,'Sector Charts'!$A$159:$B$175,2,FALSE) &amp; "3"),MATCH(DD$5,$CZ$5:$DF$5,0),FALSE)</f>
        <v>13442.45502281189</v>
      </c>
      <c r="DE69" s="12">
        <f ca="1">IF(OR(VLOOKUP($CB69,INDIRECT(VLOOKUP('Sector Charts'!$H$1,'Sector Charts'!$A$159:$B$175,2,FALSE) &amp; "3"),MATCH(DE$5,$CZ$5:$DF$5,0),FALSE)&gt;DE$1,VLOOKUP($CB69,INDIRECT(VLOOKUP('Sector Charts'!$H$1,'Sector Charts'!$A$159:$B$175,2,FALSE) &amp; "3"),MATCH(DE$5,$CZ$5:$DF$5,0),FALSE)&lt;DE$2),NA(),VLOOKUP($CB69,INDIRECT(VLOOKUP('Sector Charts'!$H$1,'Sector Charts'!$A$159:$B$175,2,FALSE) &amp; "3"),MATCH(DE$5,$CZ$5:$DF$5,0),FALSE))</f>
        <v>3.142636356123643</v>
      </c>
      <c r="DF69" s="12">
        <f ca="1">IF(OR(VLOOKUP($CB69,INDIRECT(VLOOKUP('Sector Charts'!$H$1,'Sector Charts'!$A$159:$B$175,2,FALSE) &amp; "3"),MATCH(DF$5,$CZ$5:$DF$5,0),FALSE)&gt;DF$1,VLOOKUP($CB69,INDIRECT(VLOOKUP('Sector Charts'!$H$1,'Sector Charts'!$A$159:$B$175,2,FALSE) &amp; "3"),MATCH(DF$5,$CZ$5:$DF$5,0),FALSE)&lt;DF$2),NA(),VLOOKUP($CB69,INDIRECT(VLOOKUP('Sector Charts'!$H$1,'Sector Charts'!$A$159:$B$175,2,FALSE) &amp; "3"),MATCH(DF$5,$CZ$5:$DF$5,0),FALSE))</f>
        <v>17.428341664265819</v>
      </c>
      <c r="DH69" s="11">
        <f ca="1">VLOOKUP($CB69,INDIRECT(VLOOKUP('Sector Charts'!$H$1,'Sector Charts'!$A$159:$B$175,2,FALSE) &amp; "3"),MATCH(DH$5,$CZ$5:$DF$5,0),FALSE)</f>
        <v>41639</v>
      </c>
      <c r="DI69" s="2">
        <f ca="1">VLOOKUP($CB69,INDIRECT(VLOOKUP('Sector Charts'!$H$1,'Sector Charts'!$A$159:$B$175,2,FALSE) &amp; "3"),9,FALSE)</f>
        <v>25</v>
      </c>
      <c r="DJ69" s="12">
        <f ca="1">IF(OR(VLOOKUP($CB69,INDIRECT(VLOOKUP('Sector Charts'!$H$1,'Sector Charts'!$A$159:$B$175,2,FALSE) &amp; "3"),10,FALSE)&gt;DJ$1,VLOOKUP($CB69,INDIRECT(VLOOKUP('Sector Charts'!$H$1,'Sector Charts'!$A$159:$B$175,2,FALSE) &amp; "3"),10,FALSE)&lt;DJ$2),NA(),VLOOKUP($CB69,INDIRECT(VLOOKUP('Sector Charts'!$H$1,'Sector Charts'!$A$159:$B$175,2,FALSE) &amp; "3"),10,FALSE))</f>
        <v>7.5250654256638239</v>
      </c>
      <c r="DM69" s="22">
        <v>41639</v>
      </c>
      <c r="DN69">
        <v>499</v>
      </c>
      <c r="DO69" s="12">
        <v>9.0796289936667449</v>
      </c>
      <c r="DP69" s="12">
        <v>-5.8005575266805165</v>
      </c>
      <c r="DR69" s="22">
        <v>41639</v>
      </c>
      <c r="DS69" s="13">
        <v>406</v>
      </c>
      <c r="DT69" s="12">
        <v>3.6982117836406481</v>
      </c>
      <c r="DU69" s="12">
        <v>10.155489490238523</v>
      </c>
      <c r="DV69" s="12">
        <v>5.6051479544168226</v>
      </c>
      <c r="DW69" s="12">
        <v>4.9684630463093127</v>
      </c>
      <c r="DX69" s="83">
        <f>VLOOKUP(DR69,'EquityMetrics ADJ'!$DU$5:$DX$31,3,0)</f>
        <v>13.327768591790345</v>
      </c>
      <c r="DY69" s="83"/>
      <c r="DZ69" s="22">
        <v>41639</v>
      </c>
      <c r="EA69" s="85">
        <v>337</v>
      </c>
      <c r="EB69" s="83">
        <v>7.5773548503848431</v>
      </c>
      <c r="EC69" s="83">
        <v>10.50658931161983</v>
      </c>
      <c r="ED69" s="83">
        <v>6.5762993830059679</v>
      </c>
      <c r="EE69" s="83">
        <v>6.1466917804929633</v>
      </c>
      <c r="EF69" s="83">
        <f>VLOOKUP($DZ69,'EquityMetrics ADJ'!$EH$4:$EK$31,3,0)</f>
        <v>14.210536665482177</v>
      </c>
      <c r="EH69" s="22">
        <v>41639</v>
      </c>
      <c r="EI69" s="13">
        <v>106</v>
      </c>
      <c r="EJ69" s="12">
        <v>5.7709308587424291</v>
      </c>
      <c r="EK69" s="12">
        <v>19.099177589322181</v>
      </c>
      <c r="EL69" s="12">
        <v>17.338448321894685</v>
      </c>
      <c r="EM69" s="12">
        <v>16.008176314974108</v>
      </c>
      <c r="EO69" s="11">
        <v>41639</v>
      </c>
      <c r="EP69" s="2">
        <v>398</v>
      </c>
      <c r="EQ69" s="2">
        <v>907190.40038251877</v>
      </c>
      <c r="ER69" s="2">
        <v>212593.24721515179</v>
      </c>
      <c r="ES69" s="2">
        <v>68766.178330302238</v>
      </c>
      <c r="ET69" s="12">
        <v>4.267258778282879</v>
      </c>
      <c r="EU69" s="12">
        <v>3.0915379097266378</v>
      </c>
      <c r="EV69" s="12">
        <f>VLOOKUP($EO69,'EquityMetrics ADJ'!$X$5:$AD$27,6,0)</f>
        <v>3.6265755697965916</v>
      </c>
      <c r="EW69" s="12">
        <f>VLOOKUP($EO69,'EquityMetrics ADJ'!$X$5:$AD$27,7,0)</f>
        <v>3.6157685123921586</v>
      </c>
      <c r="EY69" s="11">
        <v>41639</v>
      </c>
      <c r="EZ69" s="2">
        <v>103</v>
      </c>
      <c r="FA69" s="2">
        <v>193848.88649749756</v>
      </c>
      <c r="FB69" s="2">
        <v>55622.019029140472</v>
      </c>
      <c r="FC69" s="2">
        <v>10683.703116416931</v>
      </c>
      <c r="FD69" s="12">
        <v>3.4851105709762136</v>
      </c>
      <c r="FE69" s="12">
        <v>5.20624903397679</v>
      </c>
      <c r="FF69" s="12"/>
      <c r="FG69" s="11">
        <v>41639</v>
      </c>
      <c r="FH69" s="2">
        <v>336</v>
      </c>
      <c r="FI69" s="2">
        <v>823120.62356519699</v>
      </c>
      <c r="FJ69" s="2">
        <v>187942.45582520962</v>
      </c>
      <c r="FK69" s="2">
        <v>61742.533307671547</v>
      </c>
      <c r="FL69" s="12">
        <v>4.379641736355282</v>
      </c>
      <c r="FM69" s="12">
        <v>3.0439705946088491</v>
      </c>
      <c r="FN69" s="12"/>
      <c r="FO69" s="11">
        <v>41639</v>
      </c>
      <c r="FP69" s="2">
        <v>165</v>
      </c>
      <c r="FQ69" s="2">
        <v>277918.66331481934</v>
      </c>
      <c r="FR69" s="2">
        <v>80272.810419082642</v>
      </c>
      <c r="FS69" s="2">
        <v>17707.348139047623</v>
      </c>
      <c r="FT69" s="12">
        <v>3.4621768175784693</v>
      </c>
      <c r="FU69" s="12">
        <v>4.5333050318284451</v>
      </c>
      <c r="FW69" s="22">
        <v>41639</v>
      </c>
      <c r="FX69">
        <v>436</v>
      </c>
      <c r="FY69" s="2">
        <v>925558.88365888596</v>
      </c>
      <c r="FZ69" s="2">
        <v>2621989.4582061768</v>
      </c>
      <c r="GA69" s="10">
        <v>0.35299870514815235</v>
      </c>
      <c r="GC69" s="22">
        <v>41639</v>
      </c>
      <c r="GD69">
        <v>429</v>
      </c>
      <c r="GE69" s="2">
        <v>2585355.741104126</v>
      </c>
      <c r="GF69" s="2">
        <v>238604.73035085201</v>
      </c>
      <c r="GG69" s="10">
        <v>10.835307989504384</v>
      </c>
      <c r="GI69" s="22">
        <v>41639</v>
      </c>
      <c r="GJ69">
        <v>336</v>
      </c>
      <c r="GK69" s="2">
        <v>823120.62356519699</v>
      </c>
      <c r="GL69" s="2">
        <v>187942.45582520962</v>
      </c>
      <c r="GM69" s="2">
        <v>61742.533307671547</v>
      </c>
      <c r="GN69" s="12">
        <v>4.379641736355282</v>
      </c>
      <c r="GO69" s="12">
        <v>3.0439705946088491</v>
      </c>
      <c r="GP69" s="12">
        <f>VLOOKUP($GI69,'EquityMetrics ADJ'!$AF$4:$AK$28,6,0)</f>
        <v>3.7130279087517803</v>
      </c>
      <c r="GQ69" s="12">
        <f>VLOOKUP($GI69,'EquityMetrics ADJ'!$AF$4:$AL$28,7,0)</f>
        <v>3.5738464521297653</v>
      </c>
      <c r="HF69" s="22">
        <v>41364</v>
      </c>
      <c r="HG69">
        <v>559</v>
      </c>
      <c r="HH69" s="2">
        <v>1325156.9981079102</v>
      </c>
      <c r="HI69" s="2">
        <v>2763592.8862228394</v>
      </c>
      <c r="HJ69" s="213">
        <v>0.47950514155472374</v>
      </c>
      <c r="HL69" s="22">
        <v>41639</v>
      </c>
      <c r="HM69">
        <v>108</v>
      </c>
      <c r="HN69" s="2">
        <v>221824.76715087891</v>
      </c>
      <c r="HO69" s="2">
        <v>531913.46154785156</v>
      </c>
      <c r="HP69" s="10">
        <v>0.41703168501390386</v>
      </c>
      <c r="HR69" s="22">
        <v>41364</v>
      </c>
      <c r="HS69">
        <v>453</v>
      </c>
      <c r="HT69" s="2">
        <v>1121731.1550064087</v>
      </c>
      <c r="HU69" s="2">
        <v>2259519.444480896</v>
      </c>
      <c r="HV69" s="10">
        <v>0.49644678108274309</v>
      </c>
    </row>
    <row r="70" spans="1:230">
      <c r="A70" s="23" t="s">
        <v>26</v>
      </c>
      <c r="B70" s="23" t="s">
        <v>60</v>
      </c>
      <c r="C70" s="24" t="s">
        <v>152</v>
      </c>
      <c r="D70" s="166">
        <v>470</v>
      </c>
      <c r="E70" s="11">
        <v>41729</v>
      </c>
      <c r="F70" s="13">
        <v>496</v>
      </c>
      <c r="G70" s="2">
        <v>1164311.0910367966</v>
      </c>
      <c r="H70" s="2">
        <v>276483.47342777252</v>
      </c>
      <c r="I70" s="2">
        <v>81496.610286295414</v>
      </c>
      <c r="J70" s="12">
        <v>4.2111417243206644</v>
      </c>
      <c r="K70" s="12">
        <v>3.3925763593908198</v>
      </c>
      <c r="L70" s="12">
        <v>3.9612454094737353</v>
      </c>
      <c r="M70" s="12">
        <v>3.6880579129402156</v>
      </c>
      <c r="N70" s="59">
        <f t="shared" si="127"/>
        <v>0.24989631484692909</v>
      </c>
      <c r="O70" s="59">
        <f t="shared" si="128"/>
        <v>0.29548155354939576</v>
      </c>
      <c r="P70" s="12">
        <f t="shared" si="116"/>
        <v>4.2111417243206644</v>
      </c>
      <c r="Q70" s="12">
        <f t="shared" si="116"/>
        <v>3.3925763593908198</v>
      </c>
      <c r="R70" s="157">
        <f>VLOOKUP(E70,'EquityMetrics ADJ'!G:AE,7,FALSE)</f>
        <v>3.5494572861051648</v>
      </c>
      <c r="S70" s="157">
        <f>VLOOKUP(E70,'EquityMetrics ADJ'!$G:$AE,8,FALSE)</f>
        <v>4.0163518628328312</v>
      </c>
      <c r="U70" s="14">
        <v>41729</v>
      </c>
      <c r="V70" s="2">
        <v>387.28475112875054</v>
      </c>
      <c r="W70" s="2">
        <f t="shared" si="123"/>
        <v>91.966686585744583</v>
      </c>
      <c r="Y70" s="41">
        <f ca="1">VLOOKUP($E70,INDIRECT(VLOOKUP('Sector Charts'!$H$1,'Sector Charts'!$A$159:$B$175,2,FALSE) &amp; "1"),MATCH(Y$5,$Y$5:$AG$5,0),FALSE)</f>
        <v>41729</v>
      </c>
      <c r="Z70" s="4">
        <f ca="1">VLOOKUP($E70,INDIRECT(VLOOKUP('Sector Charts'!$H$1,'Sector Charts'!$A$159:$B$175,2,FALSE) &amp; "1"),MATCH(Z$5,$Y$5:$AG$5,0),FALSE)</f>
        <v>26</v>
      </c>
      <c r="AA70" s="4">
        <f ca="1">VLOOKUP($E70,INDIRECT(VLOOKUP('Sector Charts'!$H$1,'Sector Charts'!$A$159:$B$175,2,FALSE) &amp; "1"),MATCH(AA$5,$Y$5:$AG$5,0),FALSE)</f>
        <v>58676.049522399902</v>
      </c>
      <c r="AB70" s="4">
        <f ca="1">VLOOKUP($E70,INDIRECT(VLOOKUP('Sector Charts'!$H$1,'Sector Charts'!$A$159:$B$175,2,FALSE) &amp; "1"),MATCH(AB$5,$Y$5:$AG$5,0),FALSE)</f>
        <v>15645.114053726196</v>
      </c>
      <c r="AC70" s="4">
        <f ca="1">VLOOKUP($E70,INDIRECT(VLOOKUP('Sector Charts'!$H$1,'Sector Charts'!$A$159:$B$175,2,FALSE) &amp; "1"),MATCH(AC$5,$Y$5:$AG$5,0),FALSE)</f>
        <v>5232.4300756454468</v>
      </c>
      <c r="AD70" s="12">
        <f ca="1">IF(OR(VLOOKUP($E70,INDIRECT(VLOOKUP('Sector Charts'!$H$1,'Sector Charts'!$A$159:$B$175,2,FALSE) &amp; "1"),MATCH(AD$5,$Y$5:$AI$5,0),FALSE)&gt;AD$1,VLOOKUP($E70,INDIRECT(VLOOKUP('Sector Charts'!$H$1,'Sector Charts'!$A$159:$B$175,2,FALSE) &amp; "1"),MATCH(AD$5,$Y$5:$AI$5,0),FALSE)&lt;AD$2),NA(),VLOOKUP($E70,INDIRECT(VLOOKUP('Sector Charts'!$H$1,'Sector Charts'!$A$159:$B$175,2,FALSE) &amp; "1"),MATCH(AD$5,$Y$5:$AI$5,0),FALSE))</f>
        <v>3.750439231117336</v>
      </c>
      <c r="AE70" s="12">
        <f ca="1">IF(OR(VLOOKUP($E70,INDIRECT(VLOOKUP('Sector Charts'!$H$1,'Sector Charts'!$A$159:$B$175,2,FALSE) &amp; "1"),MATCH(AE$5,$Y$5:$AI$5,0),FALSE)&gt;AE$1,VLOOKUP($E70,INDIRECT(VLOOKUP('Sector Charts'!$H$1,'Sector Charts'!$A$159:$B$175,2,FALSE) &amp; "1"),MATCH(AE$5,$Y$5:$AI$5,0),FALSE)&lt;AE$2),NA(),VLOOKUP($E70,INDIRECT(VLOOKUP('Sector Charts'!$H$1,'Sector Charts'!$A$159:$B$175,2,FALSE) &amp; "1"),MATCH(AE$5,$Y$5:$AI$5,0),FALSE))</f>
        <v>2.9900283095128208</v>
      </c>
      <c r="AF70" s="4">
        <f ca="1">VLOOKUP($E70,INDIRECT(VLOOKUP('Sector Charts'!$H$1,'Sector Charts'!$A$159:$B$175,2,FALSE) &amp; "1"),MATCH(AF$5,$Y$5:$AG$5,0),FALSE)</f>
        <v>404.48096324327037</v>
      </c>
      <c r="AG70" s="2">
        <f ca="1">IF(VLOOKUP($E70,INDIRECT(VLOOKUP('Sector Charts'!$H$1,'Sector Charts'!$A$159:$B$175,2,FALSE) &amp; "1"),MATCH(AG$5,$Y$5:$AI$5,0),FALSE)="",NA(),VLOOKUP($E70,INDIRECT(VLOOKUP('Sector Charts'!$H$1,'Sector Charts'!$A$159:$B$175,2,FALSE) &amp; "1"),MATCH(AG$5,$Y$5:$AG$5,0),FALSE))</f>
        <v>107.84895803331463</v>
      </c>
      <c r="AH70" s="12">
        <f ca="1">IF(OR(VLOOKUP($E70,INDIRECT(VLOOKUP('Sector Charts'!$H$1,'Sector Charts'!$A$159:$B$175,2,FALSE) &amp; "1"),MATCH(AH$5,$Y$5:$AI$5,0),FALSE)&gt;AH$1,VLOOKUP($E70,INDIRECT(VLOOKUP('Sector Charts'!$H$1,'Sector Charts'!$A$159:$B$175,2,FALSE) &amp; "1"),MATCH(AH$5,$Y$5:$AI$5,0),FALSE)&lt;AH$2,VLOOKUP($E70,INDIRECT(VLOOKUP('Sector Charts'!$H$1,'Sector Charts'!$A$159:$B$175,2,FALSE) &amp; "1"),MATCH(AH$5,$Y$5:$AI$5,0),FALSE)=""),NA(),VLOOKUP($E70,INDIRECT(VLOOKUP('Sector Charts'!$H$1,'Sector Charts'!$A$159:$B$175,2,FALSE) &amp; "1"),MATCH(AH$5,$Y$5:$AI$5,0),FALSE))</f>
        <v>2.3720775292941689</v>
      </c>
      <c r="AI70" s="12">
        <f ca="1">IF(OR(VLOOKUP($E70,INDIRECT(VLOOKUP('Sector Charts'!$H$1,'Sector Charts'!$A$159:$B$175,2,FALSE) &amp; "1"),MATCH(AI$5,$Y$5:$AI$5,0),FALSE)&gt;AI$1,VLOOKUP($E70,INDIRECT(VLOOKUP('Sector Charts'!$H$1,'Sector Charts'!$A$159:$B$175,2,FALSE) &amp; "1"),MATCH(AI$5,$Y$5:$AI$5,0),FALSE)&lt;AI$2,VLOOKUP($E70,INDIRECT(VLOOKUP('Sector Charts'!$H$1,'Sector Charts'!$A$159:$B$175,2,FALSE) &amp; "1"),MATCH(AI$5,$Y$5:$AI$5,0),FALSE)=""),NA(),VLOOKUP($E70,INDIRECT(VLOOKUP('Sector Charts'!$H$1,'Sector Charts'!$A$159:$B$175,2,FALSE) &amp; "1"),MATCH(AI$5,$Y$5:$AI$5,0),FALSE))</f>
        <v>4.4760034386643373</v>
      </c>
      <c r="AK70" s="13">
        <v>488</v>
      </c>
      <c r="AL70" s="12">
        <v>10.003214549295647</v>
      </c>
      <c r="AM70" s="12">
        <v>10.836441744247427</v>
      </c>
      <c r="AN70" s="12">
        <v>9.5637914730713813</v>
      </c>
      <c r="AO70" s="12">
        <v>9.0029230677341587</v>
      </c>
      <c r="AP70" s="157">
        <f>VLOOKUP(E70,'EquityMetrics ADJ'!AN:AS,3,FALSE)</f>
        <v>12.298381912852175</v>
      </c>
      <c r="AR70" s="12">
        <v>27.776426683831545</v>
      </c>
      <c r="AT70" s="12">
        <v>7.3769734271949332</v>
      </c>
      <c r="AU70" s="12">
        <v>1.4048808230180176</v>
      </c>
      <c r="AV70" s="12">
        <v>-0.64851037965055758</v>
      </c>
      <c r="AW70" s="12">
        <v>0.10016200814075837</v>
      </c>
      <c r="AY70" s="21">
        <v>41729</v>
      </c>
      <c r="AZ70" s="20">
        <v>368</v>
      </c>
      <c r="BA70" s="2">
        <v>1118891.6454162598</v>
      </c>
      <c r="BB70" s="2">
        <v>109656.52099131607</v>
      </c>
      <c r="BC70" s="2">
        <v>128838.89413026161</v>
      </c>
      <c r="BD70" s="12">
        <f t="shared" si="8"/>
        <v>11.514867829970242</v>
      </c>
      <c r="BE70" s="12">
        <f t="shared" si="9"/>
        <v>117.49314401508748</v>
      </c>
      <c r="BF70" s="12">
        <f t="shared" si="10"/>
        <v>9.8004593599875083</v>
      </c>
      <c r="BH70" s="22">
        <v>41729</v>
      </c>
      <c r="BI70">
        <v>363</v>
      </c>
      <c r="BJ70" s="12">
        <v>4.9373006228627947</v>
      </c>
      <c r="BL70" s="22">
        <v>42369</v>
      </c>
      <c r="BM70">
        <v>304</v>
      </c>
      <c r="BN70" s="2">
        <v>267812.69598770142</v>
      </c>
      <c r="BO70" s="2">
        <v>156065.56893348694</v>
      </c>
      <c r="BP70" s="2">
        <v>80315.360344532877</v>
      </c>
      <c r="BQ70" s="2">
        <v>822325.70417785645</v>
      </c>
      <c r="BR70" s="12">
        <f t="shared" ref="BR70" si="132">BO70/BN70*100</f>
        <v>58.274148788171651</v>
      </c>
      <c r="BS70" s="12">
        <f t="shared" ref="BS70" si="133">BO70/BQ70*100</f>
        <v>18.978558999261484</v>
      </c>
      <c r="BT70" s="12">
        <f t="shared" ref="BT70" si="134">BP70/BQ70*100</f>
        <v>9.7668551446814433</v>
      </c>
      <c r="BV70" s="22">
        <v>41729</v>
      </c>
      <c r="BW70">
        <v>498</v>
      </c>
      <c r="BX70" s="2">
        <v>1356929.3625793457</v>
      </c>
      <c r="BY70" s="2">
        <v>81828.415271341801</v>
      </c>
      <c r="BZ70" s="12">
        <f t="shared" ref="BZ70:BZ91" si="135">BY70/BX70*100</f>
        <v>6.030410832572497</v>
      </c>
      <c r="CB70" s="22">
        <v>41729</v>
      </c>
      <c r="CC70">
        <v>509</v>
      </c>
      <c r="CD70" s="2">
        <v>-187668.34465926886</v>
      </c>
      <c r="CE70" s="2">
        <v>1918284.2575149536</v>
      </c>
      <c r="CF70" s="2">
        <v>274938.52960300446</v>
      </c>
      <c r="CG70" s="12">
        <f t="shared" si="112"/>
        <v>9.7831353160550005</v>
      </c>
      <c r="CH70" s="12">
        <f t="shared" si="113"/>
        <v>68.258292109967726</v>
      </c>
      <c r="CJ70" s="22">
        <v>41729</v>
      </c>
      <c r="CK70">
        <v>502</v>
      </c>
      <c r="CL70" s="12">
        <v>1.0354453186446566</v>
      </c>
      <c r="CN70" s="22">
        <v>41729</v>
      </c>
      <c r="CO70">
        <v>403</v>
      </c>
      <c r="CP70" s="2">
        <v>-105767.53835314512</v>
      </c>
      <c r="CQ70" s="2">
        <v>1625732.3151245117</v>
      </c>
      <c r="CR70" s="2">
        <v>213120.89671993256</v>
      </c>
      <c r="CS70" s="12">
        <f t="shared" si="114"/>
        <v>6.5058396987725864</v>
      </c>
      <c r="CT70" s="12">
        <f t="shared" si="115"/>
        <v>49.627952951106835</v>
      </c>
      <c r="CV70" s="22">
        <v>41729</v>
      </c>
      <c r="CW70">
        <v>398</v>
      </c>
      <c r="CX70">
        <v>3.2392769660624765</v>
      </c>
      <c r="CZ70" s="11">
        <f ca="1">VLOOKUP($CB70,INDIRECT(VLOOKUP('Sector Charts'!$H$1,'Sector Charts'!$A$159:$B$175,2,FALSE) &amp; "3"),MATCH(CZ$5,$CZ$5:$DF$5,0),FALSE)</f>
        <v>41729</v>
      </c>
      <c r="DA70" s="2">
        <f ca="1">VLOOKUP($CB70,INDIRECT(VLOOKUP('Sector Charts'!$H$1,'Sector Charts'!$A$159:$B$175,2,FALSE) &amp; "3"),MATCH(DA$5,$CZ$5:$DF$5,0),FALSE)</f>
        <v>26</v>
      </c>
      <c r="DB70" s="2">
        <f ca="1">VLOOKUP($CB70,INDIRECT(VLOOKUP('Sector Charts'!$H$1,'Sector Charts'!$A$159:$B$175,2,FALSE) &amp; "3"),MATCH(DB$5,$CZ$5:$DF$5,0),FALSE)</f>
        <v>-4137.7109684944153</v>
      </c>
      <c r="DC70" s="2">
        <f ca="1">VLOOKUP($CB70,INDIRECT(VLOOKUP('Sector Charts'!$H$1,'Sector Charts'!$A$159:$B$175,2,FALSE) &amp; "3"),MATCH(DC$5,$CZ$5:$DF$5,0),FALSE)</f>
        <v>88727.918090820313</v>
      </c>
      <c r="DD70" s="2">
        <f ca="1">VLOOKUP($CB70,INDIRECT(VLOOKUP('Sector Charts'!$H$1,'Sector Charts'!$A$159:$B$175,2,FALSE) &amp; "3"),MATCH(DD$5,$CZ$5:$DF$5,0),FALSE)</f>
        <v>17046.435052871704</v>
      </c>
      <c r="DE70" s="12">
        <f ca="1">IF(OR(VLOOKUP($CB70,INDIRECT(VLOOKUP('Sector Charts'!$H$1,'Sector Charts'!$A$159:$B$175,2,FALSE) &amp; "3"),MATCH(DE$5,$CZ$5:$DF$5,0),FALSE)&gt;DE$1,VLOOKUP($CB70,INDIRECT(VLOOKUP('Sector Charts'!$H$1,'Sector Charts'!$A$159:$B$175,2,FALSE) &amp; "3"),MATCH(DE$5,$CZ$5:$DF$5,0),FALSE)&lt;DE$2),NA(),VLOOKUP($CB70,INDIRECT(VLOOKUP('Sector Charts'!$H$1,'Sector Charts'!$A$159:$B$175,2,FALSE) &amp; "3"),MATCH(DE$5,$CZ$5:$DF$5,0),FALSE))</f>
        <v>4.6633698361536311</v>
      </c>
      <c r="DF70" s="12">
        <f ca="1">IF(OR(VLOOKUP($CB70,INDIRECT(VLOOKUP('Sector Charts'!$H$1,'Sector Charts'!$A$159:$B$175,2,FALSE) &amp; "3"),MATCH(DF$5,$CZ$5:$DF$5,0),FALSE)&gt;DF$1,VLOOKUP($CB70,INDIRECT(VLOOKUP('Sector Charts'!$H$1,'Sector Charts'!$A$159:$B$175,2,FALSE) &amp; "3"),MATCH(DF$5,$CZ$5:$DF$5,0),FALSE)&lt;DF$2),NA(),VLOOKUP($CB70,INDIRECT(VLOOKUP('Sector Charts'!$H$1,'Sector Charts'!$A$159:$B$175,2,FALSE) &amp; "3"),MATCH(DF$5,$CZ$5:$DF$5,0),FALSE))</f>
        <v>24.273174746865102</v>
      </c>
      <c r="DH70" s="11">
        <f ca="1">VLOOKUP($CB70,INDIRECT(VLOOKUP('Sector Charts'!$H$1,'Sector Charts'!$A$159:$B$175,2,FALSE) &amp; "3"),MATCH(DH$5,$CZ$5:$DF$5,0),FALSE)</f>
        <v>41729</v>
      </c>
      <c r="DI70" s="2">
        <f ca="1">VLOOKUP($CB70,INDIRECT(VLOOKUP('Sector Charts'!$H$1,'Sector Charts'!$A$159:$B$175,2,FALSE) &amp; "3"),9,FALSE)</f>
        <v>25</v>
      </c>
      <c r="DJ70" s="12">
        <f ca="1">IF(OR(VLOOKUP($CB70,INDIRECT(VLOOKUP('Sector Charts'!$H$1,'Sector Charts'!$A$159:$B$175,2,FALSE) &amp; "3"),10,FALSE)&gt;DJ$1,VLOOKUP($CB70,INDIRECT(VLOOKUP('Sector Charts'!$H$1,'Sector Charts'!$A$159:$B$175,2,FALSE) &amp; "3"),10,FALSE)&lt;DJ$2),NA(),VLOOKUP($CB70,INDIRECT(VLOOKUP('Sector Charts'!$H$1,'Sector Charts'!$A$159:$B$175,2,FALSE) &amp; "3"),10,FALSE))</f>
        <v>9.7226517984224436</v>
      </c>
      <c r="DM70" s="22">
        <v>41729</v>
      </c>
      <c r="DN70">
        <v>496</v>
      </c>
      <c r="DO70" s="12">
        <v>3.611026390784966</v>
      </c>
      <c r="DP70" s="12">
        <v>0.8645767000941218</v>
      </c>
      <c r="DR70" s="22">
        <v>41729</v>
      </c>
      <c r="DS70" s="13">
        <v>384</v>
      </c>
      <c r="DT70" s="12">
        <v>5.6644214314768071</v>
      </c>
      <c r="DU70" s="12">
        <v>9.2408196752153948</v>
      </c>
      <c r="DV70" s="12">
        <v>6.5000773022010128</v>
      </c>
      <c r="DW70" s="12">
        <v>5.6165814434279149</v>
      </c>
      <c r="DX70" s="83">
        <f>VLOOKUP(DR70,'EquityMetrics ADJ'!$DU$5:$DX$31,3,0)</f>
        <v>7.8711734333804406</v>
      </c>
      <c r="DY70" s="83"/>
      <c r="DZ70" s="22">
        <v>41729</v>
      </c>
      <c r="EA70" s="85">
        <v>319</v>
      </c>
      <c r="EB70" s="83">
        <v>8.1369619410390115</v>
      </c>
      <c r="EC70" s="83">
        <v>9.9735954760460821</v>
      </c>
      <c r="ED70" s="83">
        <v>8.0148789622082504</v>
      </c>
      <c r="EE70" s="83">
        <v>7.0607006784491277</v>
      </c>
      <c r="EF70" s="83">
        <f>VLOOKUP($DZ70,'EquityMetrics ADJ'!$EH$4:$EK$31,3,0)</f>
        <v>9.4142600134227816</v>
      </c>
      <c r="EH70" s="22">
        <v>41729</v>
      </c>
      <c r="EI70" s="13">
        <v>104</v>
      </c>
      <c r="EJ70" s="12">
        <v>23.399056072422432</v>
      </c>
      <c r="EK70" s="12">
        <v>18.371651159965886</v>
      </c>
      <c r="EL70" s="12">
        <v>26.254836352614252</v>
      </c>
      <c r="EM70" s="12">
        <v>25.840434019547253</v>
      </c>
      <c r="EO70" s="11">
        <v>41729</v>
      </c>
      <c r="EP70" s="2">
        <v>389</v>
      </c>
      <c r="EQ70" s="2">
        <v>947529.73054027557</v>
      </c>
      <c r="ER70" s="2">
        <v>214798.84154605865</v>
      </c>
      <c r="ES70" s="2">
        <v>69740.56825786829</v>
      </c>
      <c r="ET70" s="12">
        <v>4.4112422754249341</v>
      </c>
      <c r="EU70" s="12">
        <v>3.0799697638228603</v>
      </c>
      <c r="EV70" s="12">
        <f>VLOOKUP($EO70,'EquityMetrics ADJ'!$X$5:$AD$27,6,0)</f>
        <v>3.6467840400842486</v>
      </c>
      <c r="EW70" s="12">
        <f>VLOOKUP($EO70,'EquityMetrics ADJ'!$X$5:$AD$27,7,0)</f>
        <v>3.6903920203136664</v>
      </c>
      <c r="EY70" s="11">
        <v>41729</v>
      </c>
      <c r="EZ70" s="2">
        <v>108</v>
      </c>
      <c r="FA70" s="2">
        <v>222364.360496521</v>
      </c>
      <c r="FB70" s="2">
        <v>62124.631881713867</v>
      </c>
      <c r="FC70" s="2">
        <v>11939.042028427124</v>
      </c>
      <c r="FD70" s="12">
        <v>3.5793268106587051</v>
      </c>
      <c r="FE70" s="12">
        <v>5.2034854834913675</v>
      </c>
      <c r="FF70" s="12"/>
      <c r="FG70" s="11">
        <v>41729</v>
      </c>
      <c r="FH70" s="2">
        <v>330</v>
      </c>
      <c r="FI70" s="2">
        <v>861451.26958751678</v>
      </c>
      <c r="FJ70" s="2">
        <v>192346.65812563896</v>
      </c>
      <c r="FK70" s="2">
        <v>62998.949227392673</v>
      </c>
      <c r="FL70" s="12">
        <v>4.4786391299027679</v>
      </c>
      <c r="FM70" s="12">
        <v>3.0531724812007566</v>
      </c>
      <c r="FN70" s="12"/>
      <c r="FO70" s="11">
        <v>41729</v>
      </c>
      <c r="FP70" s="2">
        <v>167</v>
      </c>
      <c r="FQ70" s="2">
        <v>308442.82144927979</v>
      </c>
      <c r="FR70" s="2">
        <v>84576.81530213356</v>
      </c>
      <c r="FS70" s="2">
        <v>18680.66105890274</v>
      </c>
      <c r="FT70" s="12">
        <v>3.6468956693087842</v>
      </c>
      <c r="FU70" s="12">
        <v>4.5275065499797362</v>
      </c>
      <c r="FW70" s="22">
        <v>41729</v>
      </c>
      <c r="FX70">
        <v>435</v>
      </c>
      <c r="FY70" s="2">
        <v>977684.27061367035</v>
      </c>
      <c r="FZ70" s="2">
        <v>2752596.2834243774</v>
      </c>
      <c r="GA70" s="10">
        <v>0.35518622055152188</v>
      </c>
      <c r="GC70" s="22">
        <v>41729</v>
      </c>
      <c r="GD70">
        <v>430</v>
      </c>
      <c r="GE70" s="2">
        <v>2731226.9772109985</v>
      </c>
      <c r="GF70" s="2">
        <v>245411.20877838135</v>
      </c>
      <c r="GG70" s="10">
        <v>11.129185952046036</v>
      </c>
      <c r="GI70" s="22">
        <v>41729</v>
      </c>
      <c r="GJ70">
        <v>330</v>
      </c>
      <c r="GK70" s="2">
        <v>861451.26958751678</v>
      </c>
      <c r="GL70" s="2">
        <v>192346.65812563896</v>
      </c>
      <c r="GM70" s="2">
        <v>62998.949227392673</v>
      </c>
      <c r="GN70" s="12">
        <v>4.4786391299027679</v>
      </c>
      <c r="GO70" s="12">
        <v>3.0531724812007566</v>
      </c>
      <c r="GP70" s="12">
        <f>VLOOKUP($GI70,'EquityMetrics ADJ'!$AF$4:$AK$28,6,0)</f>
        <v>3.6861120725071039</v>
      </c>
      <c r="GQ70" s="12">
        <f>VLOOKUP($GI70,'EquityMetrics ADJ'!$AF$4:$AL$28,7,0)</f>
        <v>3.6753231724710287</v>
      </c>
      <c r="HF70" s="22">
        <v>41455</v>
      </c>
      <c r="HG70">
        <v>572</v>
      </c>
      <c r="HH70" s="2">
        <v>1336540.2284011841</v>
      </c>
      <c r="HI70" s="2">
        <v>2846477.2534561157</v>
      </c>
      <c r="HJ70" s="213">
        <v>0.46954186153372318</v>
      </c>
      <c r="HL70" s="22">
        <v>41729</v>
      </c>
      <c r="HM70">
        <v>109</v>
      </c>
      <c r="HN70" s="2">
        <v>235660.8468170166</v>
      </c>
      <c r="HO70" s="2">
        <v>565768.52572631836</v>
      </c>
      <c r="HP70" s="10">
        <v>0.41653226735170812</v>
      </c>
      <c r="HR70" s="22">
        <v>41455</v>
      </c>
      <c r="HS70">
        <v>462</v>
      </c>
      <c r="HT70" s="2">
        <v>1130801.5178833008</v>
      </c>
      <c r="HU70" s="2">
        <v>2329717.2834854126</v>
      </c>
      <c r="HV70" s="10">
        <v>0.48538143486300889</v>
      </c>
    </row>
    <row r="71" spans="1:230">
      <c r="A71" t="s">
        <v>86</v>
      </c>
      <c r="B71">
        <v>15</v>
      </c>
      <c r="C71" s="2">
        <v>13.094483726888589</v>
      </c>
      <c r="D71" s="166">
        <v>470</v>
      </c>
      <c r="E71" s="11">
        <v>41820</v>
      </c>
      <c r="F71" s="13">
        <v>496</v>
      </c>
      <c r="G71" s="2">
        <v>1158556.3745219707</v>
      </c>
      <c r="H71" s="2">
        <v>266852.09861254692</v>
      </c>
      <c r="I71" s="2">
        <v>79016.674143970013</v>
      </c>
      <c r="J71" s="37">
        <v>4.3415674096088877</v>
      </c>
      <c r="K71" s="12">
        <v>3.3771618649291275</v>
      </c>
      <c r="L71" s="12">
        <v>4.2513481576900221</v>
      </c>
      <c r="M71" s="12">
        <v>3.4820450981587947</v>
      </c>
      <c r="N71" s="59">
        <f t="shared" si="127"/>
        <v>9.0219251918865595E-2</v>
      </c>
      <c r="O71" s="59">
        <f t="shared" si="128"/>
        <v>0.10488323322966719</v>
      </c>
      <c r="P71" s="12">
        <f t="shared" si="116"/>
        <v>4.3415674096088877</v>
      </c>
      <c r="Q71" s="12">
        <f t="shared" si="116"/>
        <v>3.3771618649291275</v>
      </c>
      <c r="R71" s="157">
        <f>VLOOKUP(E71,'EquityMetrics ADJ'!G:AE,7,FALSE)</f>
        <v>3.5186550884254961</v>
      </c>
      <c r="S71" s="157">
        <f>VLOOKUP(E71,'EquityMetrics ADJ'!$G:$AE,8,FALSE)</f>
        <v>4.1626118620036001</v>
      </c>
      <c r="U71" s="14">
        <v>41820</v>
      </c>
      <c r="V71" s="2">
        <v>335.18490784511607</v>
      </c>
      <c r="W71" s="2">
        <f t="shared" si="123"/>
        <v>77.203663152453828</v>
      </c>
      <c r="Y71" s="41">
        <f ca="1">VLOOKUP($E71,INDIRECT(VLOOKUP('Sector Charts'!$H$1,'Sector Charts'!$A$159:$B$175,2,FALSE) &amp; "1"),MATCH(Y$5,$Y$5:$AG$5,0),FALSE)</f>
        <v>41820</v>
      </c>
      <c r="Z71" s="4">
        <f ca="1">VLOOKUP($E71,INDIRECT(VLOOKUP('Sector Charts'!$H$1,'Sector Charts'!$A$159:$B$175,2,FALSE) &amp; "1"),MATCH(Z$5,$Y$5:$AG$5,0),FALSE)</f>
        <v>27</v>
      </c>
      <c r="AA71" s="4">
        <f ca="1">VLOOKUP($E71,INDIRECT(VLOOKUP('Sector Charts'!$H$1,'Sector Charts'!$A$159:$B$175,2,FALSE) &amp; "1"),MATCH(AA$5,$Y$5:$AG$5,0),FALSE)</f>
        <v>62934.467464447021</v>
      </c>
      <c r="AB71" s="4">
        <f ca="1">VLOOKUP($E71,INDIRECT(VLOOKUP('Sector Charts'!$H$1,'Sector Charts'!$A$159:$B$175,2,FALSE) &amp; "1"),MATCH(AB$5,$Y$5:$AG$5,0),FALSE)</f>
        <v>17509.32098197937</v>
      </c>
      <c r="AC71" s="4">
        <f ca="1">VLOOKUP($E71,INDIRECT(VLOOKUP('Sector Charts'!$H$1,'Sector Charts'!$A$159:$B$175,2,FALSE) &amp; "1"),MATCH(AC$5,$Y$5:$AG$5,0),FALSE)</f>
        <v>5561.3156986236572</v>
      </c>
      <c r="AD71" s="12">
        <f ca="1">IF(OR(VLOOKUP($E71,INDIRECT(VLOOKUP('Sector Charts'!$H$1,'Sector Charts'!$A$159:$B$175,2,FALSE) &amp; "1"),MATCH(AD$5,$Y$5:$AI$5,0),FALSE)&gt;AD$1,VLOOKUP($E71,INDIRECT(VLOOKUP('Sector Charts'!$H$1,'Sector Charts'!$A$159:$B$175,2,FALSE) &amp; "1"),MATCH(AD$5,$Y$5:$AI$5,0),FALSE)&lt;AD$2),NA(),VLOOKUP($E71,INDIRECT(VLOOKUP('Sector Charts'!$H$1,'Sector Charts'!$A$159:$B$175,2,FALSE) &amp; "1"),MATCH(AD$5,$Y$5:$AI$5,0),FALSE))</f>
        <v>3.5943408387577853</v>
      </c>
      <c r="AE71" s="12">
        <f ca="1">IF(OR(VLOOKUP($E71,INDIRECT(VLOOKUP('Sector Charts'!$H$1,'Sector Charts'!$A$159:$B$175,2,FALSE) &amp; "1"),MATCH(AE$5,$Y$5:$AI$5,0),FALSE)&gt;AE$1,VLOOKUP($E71,INDIRECT(VLOOKUP('Sector Charts'!$H$1,'Sector Charts'!$A$159:$B$175,2,FALSE) &amp; "1"),MATCH(AE$5,$Y$5:$AI$5,0),FALSE)&lt;AE$2),NA(),VLOOKUP($E71,INDIRECT(VLOOKUP('Sector Charts'!$H$1,'Sector Charts'!$A$159:$B$175,2,FALSE) &amp; "1"),MATCH(AE$5,$Y$5:$AI$5,0),FALSE))</f>
        <v>3.1484134206430081</v>
      </c>
      <c r="AF71" s="4">
        <f ca="1">VLOOKUP($E71,INDIRECT(VLOOKUP('Sector Charts'!$H$1,'Sector Charts'!$A$159:$B$175,2,FALSE) &amp; "1"),MATCH(AF$5,$Y$5:$AG$5,0),FALSE)</f>
        <v>387.8401045783981</v>
      </c>
      <c r="AG71" s="2">
        <f ca="1">IF(VLOOKUP($E71,INDIRECT(VLOOKUP('Sector Charts'!$H$1,'Sector Charts'!$A$159:$B$175,2,FALSE) &amp; "1"),MATCH(AG$5,$Y$5:$AI$5,0),FALSE)="",NA(),VLOOKUP($E71,INDIRECT(VLOOKUP('Sector Charts'!$H$1,'Sector Charts'!$A$159:$B$175,2,FALSE) &amp; "1"),MATCH(AG$5,$Y$5:$AG$5,0),FALSE))</f>
        <v>107.90298471316838</v>
      </c>
      <c r="AH71" s="12">
        <f ca="1">IF(OR(VLOOKUP($E71,INDIRECT(VLOOKUP('Sector Charts'!$H$1,'Sector Charts'!$A$159:$B$175,2,FALSE) &amp; "1"),MATCH(AH$5,$Y$5:$AI$5,0),FALSE)&gt;AH$1,VLOOKUP($E71,INDIRECT(VLOOKUP('Sector Charts'!$H$1,'Sector Charts'!$A$159:$B$175,2,FALSE) &amp; "1"),MATCH(AH$5,$Y$5:$AI$5,0),FALSE)&lt;AH$2,VLOOKUP($E71,INDIRECT(VLOOKUP('Sector Charts'!$H$1,'Sector Charts'!$A$159:$B$175,2,FALSE) &amp; "1"),MATCH(AH$5,$Y$5:$AI$5,0),FALSE)=""),NA(),VLOOKUP($E71,INDIRECT(VLOOKUP('Sector Charts'!$H$1,'Sector Charts'!$A$159:$B$175,2,FALSE) &amp; "1"),MATCH(AH$5,$Y$5:$AI$5,0),FALSE))</f>
        <v>2.1057029835348571</v>
      </c>
      <c r="AI71" s="12">
        <f ca="1">IF(OR(VLOOKUP($E71,INDIRECT(VLOOKUP('Sector Charts'!$H$1,'Sector Charts'!$A$159:$B$175,2,FALSE) &amp; "1"),MATCH(AI$5,$Y$5:$AI$5,0),FALSE)&gt;AI$1,VLOOKUP($E71,INDIRECT(VLOOKUP('Sector Charts'!$H$1,'Sector Charts'!$A$159:$B$175,2,FALSE) &amp; "1"),MATCH(AI$5,$Y$5:$AI$5,0),FALSE)&lt;AI$2,VLOOKUP($E71,INDIRECT(VLOOKUP('Sector Charts'!$H$1,'Sector Charts'!$A$159:$B$175,2,FALSE) &amp; "1"),MATCH(AI$5,$Y$5:$AI$5,0),FALSE)=""),NA(),VLOOKUP($E71,INDIRECT(VLOOKUP('Sector Charts'!$H$1,'Sector Charts'!$A$159:$B$175,2,FALSE) &amp; "1"),MATCH(AI$5,$Y$5:$AI$5,0),FALSE))</f>
        <v>4.9815716756372561</v>
      </c>
      <c r="AK71" s="13">
        <v>493</v>
      </c>
      <c r="AL71" s="12">
        <v>4.469074323919453</v>
      </c>
      <c r="AM71" s="12">
        <v>10.185043862323685</v>
      </c>
      <c r="AN71" s="12">
        <v>8.112481716657193</v>
      </c>
      <c r="AO71" s="12">
        <v>8.0652848738955498</v>
      </c>
      <c r="AP71" s="157">
        <f>VLOOKUP(E71,'EquityMetrics ADJ'!AN:AS,3,FALSE)</f>
        <v>9.0703760944058409</v>
      </c>
      <c r="AR71" s="12">
        <v>27.406994288545185</v>
      </c>
      <c r="AT71" s="12">
        <v>8.631459192971521</v>
      </c>
      <c r="AU71" s="12">
        <v>2.4211712034556188</v>
      </c>
      <c r="AV71" s="12">
        <v>3.9287877477894417</v>
      </c>
      <c r="AW71" s="12">
        <v>2.7260701128447806</v>
      </c>
      <c r="AY71" s="21">
        <v>41820</v>
      </c>
      <c r="AZ71" s="20">
        <v>374</v>
      </c>
      <c r="BA71" s="2">
        <v>1107218.0673522949</v>
      </c>
      <c r="BB71" s="2">
        <v>75038.940615620464</v>
      </c>
      <c r="BC71" s="2">
        <v>125500.03498518467</v>
      </c>
      <c r="BD71" s="12">
        <f t="shared" ref="BD71:BD79" si="136">(BC71/BA71)*100</f>
        <v>11.334717043165178</v>
      </c>
      <c r="BE71" s="12">
        <f t="shared" ref="BE71:BE79" si="137">(BC71/BB71)*100</f>
        <v>167.24654420169145</v>
      </c>
      <c r="BF71" s="12">
        <f t="shared" ref="BF71:BF79" si="138">(BB71/BA71)*100</f>
        <v>6.777250374450813</v>
      </c>
      <c r="BH71" s="22">
        <v>41820</v>
      </c>
      <c r="BI71">
        <v>367</v>
      </c>
      <c r="BJ71" s="12">
        <v>3.4845192284289173</v>
      </c>
      <c r="BL71" s="22">
        <v>42460</v>
      </c>
      <c r="BM71">
        <v>297</v>
      </c>
      <c r="BN71" s="2">
        <v>274380.16989135742</v>
      </c>
      <c r="BO71" s="2">
        <v>146130.62186986208</v>
      </c>
      <c r="BP71" s="2">
        <v>71337.802042778581</v>
      </c>
      <c r="BQ71" s="2">
        <v>824013.44969177246</v>
      </c>
      <c r="BR71" s="12">
        <f t="shared" ref="BR71" si="139">BO71/BN71*100</f>
        <v>53.258448643618607</v>
      </c>
      <c r="BS71" s="12">
        <f t="shared" ref="BS71" si="140">BO71/BQ71*100</f>
        <v>17.734009308285341</v>
      </c>
      <c r="BT71" s="12">
        <f t="shared" ref="BT71" si="141">BP71/BQ71*100</f>
        <v>8.6573589386754488</v>
      </c>
      <c r="BV71" s="22">
        <v>41820</v>
      </c>
      <c r="BW71">
        <v>497</v>
      </c>
      <c r="BX71" s="2">
        <v>1346885.8703765869</v>
      </c>
      <c r="BY71" s="2">
        <v>79281.025143802166</v>
      </c>
      <c r="BZ71" s="12">
        <f t="shared" si="135"/>
        <v>5.8862467034148436</v>
      </c>
      <c r="CB71" s="22">
        <v>41820</v>
      </c>
      <c r="CC71">
        <v>510</v>
      </c>
      <c r="CD71" s="2">
        <v>-192886.28652536869</v>
      </c>
      <c r="CE71" s="2">
        <v>1980234.8569641113</v>
      </c>
      <c r="CF71" s="2">
        <v>264922.66448283195</v>
      </c>
      <c r="CG71" s="12">
        <f t="shared" si="112"/>
        <v>9.7405762678615684</v>
      </c>
      <c r="CH71" s="12">
        <f t="shared" si="113"/>
        <v>72.80852580201514</v>
      </c>
      <c r="CJ71" s="22">
        <v>41820</v>
      </c>
      <c r="CK71">
        <v>498</v>
      </c>
      <c r="CL71" s="12">
        <v>0.18451177348175474</v>
      </c>
      <c r="CN71" s="22">
        <v>41820</v>
      </c>
      <c r="CO71">
        <v>403</v>
      </c>
      <c r="CP71" s="2">
        <v>-106726.6141409874</v>
      </c>
      <c r="CQ71" s="2">
        <v>1672434.8035430908</v>
      </c>
      <c r="CR71" s="2">
        <v>207382.4434440136</v>
      </c>
      <c r="CS71" s="12">
        <f t="shared" si="114"/>
        <v>6.3815111904442947</v>
      </c>
      <c r="CT71" s="12">
        <f t="shared" si="115"/>
        <v>51.463668943509219</v>
      </c>
      <c r="CV71" s="22">
        <v>41820</v>
      </c>
      <c r="CW71">
        <v>396</v>
      </c>
      <c r="CX71">
        <v>-1.2642139878019099</v>
      </c>
      <c r="CZ71" s="11">
        <f ca="1">VLOOKUP($CB71,INDIRECT(VLOOKUP('Sector Charts'!$H$1,'Sector Charts'!$A$159:$B$175,2,FALSE) &amp; "3"),MATCH(CZ$5,$CZ$5:$DF$5,0),FALSE)</f>
        <v>41820</v>
      </c>
      <c r="DA71" s="2">
        <f ca="1">VLOOKUP($CB71,INDIRECT(VLOOKUP('Sector Charts'!$H$1,'Sector Charts'!$A$159:$B$175,2,FALSE) &amp; "3"),MATCH(DA$5,$CZ$5:$DF$5,0),FALSE)</f>
        <v>29</v>
      </c>
      <c r="DB71" s="2">
        <f ca="1">VLOOKUP($CB71,INDIRECT(VLOOKUP('Sector Charts'!$H$1,'Sector Charts'!$A$159:$B$175,2,FALSE) &amp; "3"),MATCH(DB$5,$CZ$5:$DF$5,0),FALSE)</f>
        <v>-4632.0129885673523</v>
      </c>
      <c r="DC71" s="2">
        <f ca="1">VLOOKUP($CB71,INDIRECT(VLOOKUP('Sector Charts'!$H$1,'Sector Charts'!$A$159:$B$175,2,FALSE) &amp; "3"),MATCH(DC$5,$CZ$5:$DF$5,0),FALSE)</f>
        <v>96957.949157714844</v>
      </c>
      <c r="DD71" s="2">
        <f ca="1">VLOOKUP($CB71,INDIRECT(VLOOKUP('Sector Charts'!$H$1,'Sector Charts'!$A$159:$B$175,2,FALSE) &amp; "3"),MATCH(DD$5,$CZ$5:$DF$5,0),FALSE)</f>
        <v>19011.760984420776</v>
      </c>
      <c r="DE71" s="12">
        <f ca="1">IF(OR(VLOOKUP($CB71,INDIRECT(VLOOKUP('Sector Charts'!$H$1,'Sector Charts'!$A$159:$B$175,2,FALSE) &amp; "3"),MATCH(DE$5,$CZ$5:$DF$5,0),FALSE)&gt;DE$1,VLOOKUP($CB71,INDIRECT(VLOOKUP('Sector Charts'!$H$1,'Sector Charts'!$A$159:$B$175,2,FALSE) &amp; "3"),MATCH(DE$5,$CZ$5:$DF$5,0),FALSE)&lt;DE$2),NA(),VLOOKUP($CB71,INDIRECT(VLOOKUP('Sector Charts'!$H$1,'Sector Charts'!$A$159:$B$175,2,FALSE) &amp; "3"),MATCH(DE$5,$CZ$5:$DF$5,0),FALSE))</f>
        <v>4.7773421661722386</v>
      </c>
      <c r="DF71" s="12">
        <f ca="1">IF(OR(VLOOKUP($CB71,INDIRECT(VLOOKUP('Sector Charts'!$H$1,'Sector Charts'!$A$159:$B$175,2,FALSE) &amp; "3"),MATCH(DF$5,$CZ$5:$DF$5,0),FALSE)&gt;DF$1,VLOOKUP($CB71,INDIRECT(VLOOKUP('Sector Charts'!$H$1,'Sector Charts'!$A$159:$B$175,2,FALSE) &amp; "3"),MATCH(DF$5,$CZ$5:$DF$5,0),FALSE)&lt;DF$2),NA(),VLOOKUP($CB71,INDIRECT(VLOOKUP('Sector Charts'!$H$1,'Sector Charts'!$A$159:$B$175,2,FALSE) &amp; "3"),MATCH(DF$5,$CZ$5:$DF$5,0),FALSE))</f>
        <v>24.363934473839979</v>
      </c>
      <c r="DH71" s="11">
        <f ca="1">VLOOKUP($CB71,INDIRECT(VLOOKUP('Sector Charts'!$H$1,'Sector Charts'!$A$159:$B$175,2,FALSE) &amp; "3"),MATCH(DH$5,$CZ$5:$DF$5,0),FALSE)</f>
        <v>41820</v>
      </c>
      <c r="DI71" s="2">
        <f ca="1">VLOOKUP($CB71,INDIRECT(VLOOKUP('Sector Charts'!$H$1,'Sector Charts'!$A$159:$B$175,2,FALSE) &amp; "3"),9,FALSE)</f>
        <v>28</v>
      </c>
      <c r="DJ71" s="12">
        <f ca="1">IF(OR(VLOOKUP($CB71,INDIRECT(VLOOKUP('Sector Charts'!$H$1,'Sector Charts'!$A$159:$B$175,2,FALSE) &amp; "3"),10,FALSE)&gt;DJ$1,VLOOKUP($CB71,INDIRECT(VLOOKUP('Sector Charts'!$H$1,'Sector Charts'!$A$159:$B$175,2,FALSE) &amp; "3"),10,FALSE)&lt;DJ$2),NA(),VLOOKUP($CB71,INDIRECT(VLOOKUP('Sector Charts'!$H$1,'Sector Charts'!$A$159:$B$175,2,FALSE) &amp; "3"),10,FALSE))</f>
        <v>11.519409361542277</v>
      </c>
      <c r="DM71" s="22">
        <v>41820</v>
      </c>
      <c r="DN71">
        <v>493</v>
      </c>
      <c r="DO71" s="12">
        <v>7.8704916672616143</v>
      </c>
      <c r="DP71" s="12">
        <v>0.48311522973911725</v>
      </c>
      <c r="DR71" s="22">
        <v>41820</v>
      </c>
      <c r="DS71" s="13">
        <v>387</v>
      </c>
      <c r="DT71" s="12">
        <v>3.3155981414392466</v>
      </c>
      <c r="DU71" s="12">
        <v>8.684021349590898</v>
      </c>
      <c r="DV71" s="12">
        <v>5.2797714797423456</v>
      </c>
      <c r="DW71" s="12">
        <v>4.9542943521913907</v>
      </c>
      <c r="DX71" s="83">
        <f>VLOOKUP(DR71,'EquityMetrics ADJ'!$DU$5:$DX$31,3,0)</f>
        <v>6.0863073565989412</v>
      </c>
      <c r="DY71" s="83"/>
      <c r="DZ71" s="22">
        <v>41820</v>
      </c>
      <c r="EA71" s="85">
        <v>321</v>
      </c>
      <c r="EB71" s="83">
        <v>4.091342157099942</v>
      </c>
      <c r="EC71" s="83">
        <v>9.2154364807760949</v>
      </c>
      <c r="ED71" s="83">
        <v>6.2608126234274808</v>
      </c>
      <c r="EE71" s="83">
        <v>6.2921590873181943</v>
      </c>
      <c r="EF71" s="83">
        <f>VLOOKUP($DZ71,'EquityMetrics ADJ'!$EH$4:$EK$31,3,0)</f>
        <v>5.7290995105054643</v>
      </c>
      <c r="EH71" s="22">
        <v>41820</v>
      </c>
      <c r="EI71" s="13">
        <v>106</v>
      </c>
      <c r="EJ71" s="12">
        <v>8.0907115177550217</v>
      </c>
      <c r="EK71" s="12">
        <v>16.385438037824841</v>
      </c>
      <c r="EL71" s="12">
        <v>23.13436262194406</v>
      </c>
      <c r="EM71" s="12">
        <v>23.241175269767034</v>
      </c>
      <c r="EO71" s="11">
        <v>41820</v>
      </c>
      <c r="EP71" s="2">
        <v>389</v>
      </c>
      <c r="EQ71" s="2">
        <v>931834.42779040337</v>
      </c>
      <c r="ER71" s="2">
        <v>209003.92256808281</v>
      </c>
      <c r="ES71" s="2">
        <v>66946.46693533659</v>
      </c>
      <c r="ET71" s="12">
        <v>4.458454254545674</v>
      </c>
      <c r="EU71" s="12">
        <v>3.1219559767053746</v>
      </c>
      <c r="EV71" s="12">
        <f>VLOOKUP($EO71,'EquityMetrics ADJ'!$X$5:$AD$27,6,0)</f>
        <v>3.6247474771994987</v>
      </c>
      <c r="EW71" s="12">
        <f>VLOOKUP($EO71,'EquityMetrics ADJ'!$X$5:$AD$27,7,0)</f>
        <v>3.8331226851575613</v>
      </c>
      <c r="EY71" s="11">
        <v>41820</v>
      </c>
      <c r="EZ71" s="2">
        <v>108</v>
      </c>
      <c r="FA71" s="2">
        <v>232193.94673156738</v>
      </c>
      <c r="FB71" s="2">
        <v>58344.176044464111</v>
      </c>
      <c r="FC71" s="2">
        <v>12290.207208633423</v>
      </c>
      <c r="FD71" s="12">
        <v>3.9797279261363179</v>
      </c>
      <c r="FE71" s="12">
        <v>4.7472084932367498</v>
      </c>
      <c r="FF71" s="12"/>
      <c r="FG71" s="11">
        <v>41820</v>
      </c>
      <c r="FH71" s="2">
        <v>329</v>
      </c>
      <c r="FI71" s="2">
        <v>834568.30475878716</v>
      </c>
      <c r="FJ71" s="2">
        <v>190384.05189013481</v>
      </c>
      <c r="FK71" s="2">
        <v>59610.237401664257</v>
      </c>
      <c r="FL71" s="12">
        <v>4.3836040701581069</v>
      </c>
      <c r="FM71" s="12">
        <v>3.1938146900387867</v>
      </c>
      <c r="FN71" s="12"/>
      <c r="FO71" s="11">
        <v>41820</v>
      </c>
      <c r="FP71" s="2">
        <v>168</v>
      </c>
      <c r="FQ71" s="2">
        <v>329460.06976318359</v>
      </c>
      <c r="FR71" s="2">
        <v>76964.046722412109</v>
      </c>
      <c r="FS71" s="2">
        <v>19626.436742305756</v>
      </c>
      <c r="FT71" s="12">
        <v>4.2807009739424737</v>
      </c>
      <c r="FU71" s="12">
        <v>3.921447776432708</v>
      </c>
      <c r="FW71" s="22">
        <v>41820</v>
      </c>
      <c r="FX71">
        <v>444</v>
      </c>
      <c r="FY71" s="2">
        <v>988162.5456340313</v>
      </c>
      <c r="FZ71" s="2">
        <v>2874064.0889282227</v>
      </c>
      <c r="GA71" s="10">
        <v>0.34382063693037912</v>
      </c>
      <c r="GC71" s="22">
        <v>41820</v>
      </c>
      <c r="GD71">
        <v>438</v>
      </c>
      <c r="GE71" s="2">
        <v>2852148.1383666992</v>
      </c>
      <c r="GF71" s="2">
        <v>231734.67844462395</v>
      </c>
      <c r="GG71" s="10">
        <v>12.307817533007938</v>
      </c>
      <c r="GI71" s="22">
        <v>41820</v>
      </c>
      <c r="GJ71">
        <v>329</v>
      </c>
      <c r="GK71" s="2">
        <v>834568.30475878716</v>
      </c>
      <c r="GL71" s="2">
        <v>190384.05189013481</v>
      </c>
      <c r="GM71" s="2">
        <v>59610.237401664257</v>
      </c>
      <c r="GN71" s="12">
        <v>4.3836040701581069</v>
      </c>
      <c r="GO71" s="12">
        <v>3.1938146900387867</v>
      </c>
      <c r="GP71" s="12">
        <f>VLOOKUP($GI71,'EquityMetrics ADJ'!$AF$4:$AK$28,6,0)</f>
        <v>3.6750358803204195</v>
      </c>
      <c r="GQ71" s="12">
        <f>VLOOKUP($GI71,'EquityMetrics ADJ'!$AF$4:$AL$28,7,0)</f>
        <v>3.8167198664983424</v>
      </c>
      <c r="HF71" s="22">
        <v>41547</v>
      </c>
      <c r="HG71">
        <v>565</v>
      </c>
      <c r="HH71" s="2">
        <v>1339692.0210494995</v>
      </c>
      <c r="HI71" s="2">
        <v>2882035.0802078247</v>
      </c>
      <c r="HJ71" s="213">
        <v>0.46484237136797579</v>
      </c>
      <c r="HL71" s="22">
        <v>41820</v>
      </c>
      <c r="HM71">
        <v>113</v>
      </c>
      <c r="HN71" s="2">
        <v>256719.5895690918</v>
      </c>
      <c r="HO71" s="2">
        <v>612889.9736328125</v>
      </c>
      <c r="HP71" s="10">
        <v>0.41886733445389113</v>
      </c>
      <c r="HR71" s="22">
        <v>41547</v>
      </c>
      <c r="HS71">
        <v>455</v>
      </c>
      <c r="HT71" s="2">
        <v>1127606.3050994873</v>
      </c>
      <c r="HU71" s="2">
        <v>2352718.8225479126</v>
      </c>
      <c r="HV71" s="10">
        <v>0.47927797163552632</v>
      </c>
    </row>
    <row r="72" spans="1:230">
      <c r="A72" t="s">
        <v>23</v>
      </c>
      <c r="B72">
        <v>10</v>
      </c>
      <c r="C72" s="2">
        <v>41.322343320630857</v>
      </c>
      <c r="D72" s="166">
        <v>458</v>
      </c>
      <c r="E72" s="11">
        <v>41912</v>
      </c>
      <c r="F72" s="13">
        <v>494</v>
      </c>
      <c r="G72" s="2">
        <v>1109998.2412292957</v>
      </c>
      <c r="H72" s="2">
        <v>276445.13327872753</v>
      </c>
      <c r="I72" s="2">
        <v>74578.685854256153</v>
      </c>
      <c r="J72" s="12">
        <v>4.0152569447121831</v>
      </c>
      <c r="K72" s="12">
        <v>3.7067579042484695</v>
      </c>
      <c r="L72" s="12">
        <v>3.9783280192818467</v>
      </c>
      <c r="M72" s="12">
        <v>3.7639843911252693</v>
      </c>
      <c r="N72" s="59">
        <f t="shared" ref="N72:N79" si="142">J72-L72</f>
        <v>3.6928925430336434E-2</v>
      </c>
      <c r="O72" s="59">
        <f t="shared" ref="O72:O78" si="143">M72-K72</f>
        <v>5.7226486876799765E-2</v>
      </c>
      <c r="P72" s="12">
        <f t="shared" si="116"/>
        <v>4.0152569447121831</v>
      </c>
      <c r="Q72" s="12">
        <f t="shared" si="116"/>
        <v>3.7067579042484695</v>
      </c>
      <c r="R72" s="157">
        <f>VLOOKUP(E72,'EquityMetrics ADJ'!G:AE,7,FALSE)</f>
        <v>3.3625299364688273</v>
      </c>
      <c r="S72" s="157">
        <f>VLOOKUP(E72,'EquityMetrics ADJ'!$G:$AE,8,FALSE)</f>
        <v>4.460843848096526</v>
      </c>
      <c r="U72" s="14">
        <v>41912</v>
      </c>
      <c r="V72" s="2">
        <v>411.753156375402</v>
      </c>
      <c r="W72" s="2">
        <f t="shared" si="123"/>
        <v>102.54715004419644</v>
      </c>
      <c r="Y72" s="41">
        <f ca="1">VLOOKUP($E72,INDIRECT(VLOOKUP('Sector Charts'!$H$1,'Sector Charts'!$A$159:$B$175,2,FALSE) &amp; "1"),MATCH(Y$5,$Y$5:$AG$5,0),FALSE)</f>
        <v>41912</v>
      </c>
      <c r="Z72" s="4">
        <f ca="1">VLOOKUP($E72,INDIRECT(VLOOKUP('Sector Charts'!$H$1,'Sector Charts'!$A$159:$B$175,2,FALSE) &amp; "1"),MATCH(Z$5,$Y$5:$AG$5,0),FALSE)</f>
        <v>25</v>
      </c>
      <c r="AA72" s="4">
        <f ca="1">VLOOKUP($E72,INDIRECT(VLOOKUP('Sector Charts'!$H$1,'Sector Charts'!$A$159:$B$175,2,FALSE) &amp; "1"),MATCH(AA$5,$Y$5:$AG$5,0),FALSE)</f>
        <v>56524.38708114624</v>
      </c>
      <c r="AB72" s="4">
        <f ca="1">VLOOKUP($E72,INDIRECT(VLOOKUP('Sector Charts'!$H$1,'Sector Charts'!$A$159:$B$175,2,FALSE) &amp; "1"),MATCH(AB$5,$Y$5:$AG$5,0),FALSE)</f>
        <v>17462.687084197998</v>
      </c>
      <c r="AC72" s="4">
        <f ca="1">VLOOKUP($E72,INDIRECT(VLOOKUP('Sector Charts'!$H$1,'Sector Charts'!$A$159:$B$175,2,FALSE) &amp; "1"),MATCH(AC$5,$Y$5:$AG$5,0),FALSE)</f>
        <v>5066.6368398666382</v>
      </c>
      <c r="AD72" s="12">
        <f ca="1">IF(OR(VLOOKUP($E72,INDIRECT(VLOOKUP('Sector Charts'!$H$1,'Sector Charts'!$A$159:$B$175,2,FALSE) &amp; "1"),MATCH(AD$5,$Y$5:$AI$5,0),FALSE)&gt;AD$1,VLOOKUP($E72,INDIRECT(VLOOKUP('Sector Charts'!$H$1,'Sector Charts'!$A$159:$B$175,2,FALSE) &amp; "1"),MATCH(AD$5,$Y$5:$AI$5,0),FALSE)&lt;AD$2),NA(),VLOOKUP($E72,INDIRECT(VLOOKUP('Sector Charts'!$H$1,'Sector Charts'!$A$159:$B$175,2,FALSE) &amp; "1"),MATCH(AD$5,$Y$5:$AI$5,0),FALSE))</f>
        <v>3.2368665147928586</v>
      </c>
      <c r="AE72" s="12">
        <f ca="1">IF(OR(VLOOKUP($E72,INDIRECT(VLOOKUP('Sector Charts'!$H$1,'Sector Charts'!$A$159:$B$175,2,FALSE) &amp; "1"),MATCH(AE$5,$Y$5:$AI$5,0),FALSE)&gt;AE$1,VLOOKUP($E72,INDIRECT(VLOOKUP('Sector Charts'!$H$1,'Sector Charts'!$A$159:$B$175,2,FALSE) &amp; "1"),MATCH(AE$5,$Y$5:$AI$5,0),FALSE)&lt;AE$2),NA(),VLOOKUP($E72,INDIRECT(VLOOKUP('Sector Charts'!$H$1,'Sector Charts'!$A$159:$B$175,2,FALSE) &amp; "1"),MATCH(AE$5,$Y$5:$AI$5,0),FALSE))</f>
        <v>3.4466032668442925</v>
      </c>
      <c r="AF72" s="4">
        <f ca="1">VLOOKUP($E72,INDIRECT(VLOOKUP('Sector Charts'!$H$1,'Sector Charts'!$A$159:$B$175,2,FALSE) &amp; "1"),MATCH(AF$5,$Y$5:$AG$5,0),FALSE)</f>
        <v>471.29685935403222</v>
      </c>
      <c r="AG72" s="2">
        <f ca="1">IF(VLOOKUP($E72,INDIRECT(VLOOKUP('Sector Charts'!$H$1,'Sector Charts'!$A$159:$B$175,2,FALSE) &amp; "1"),MATCH(AG$5,$Y$5:$AI$5,0),FALSE)="",NA(),VLOOKUP($E72,INDIRECT(VLOOKUP('Sector Charts'!$H$1,'Sector Charts'!$A$159:$B$175,2,FALSE) &amp; "1"),MATCH(AG$5,$Y$5:$AG$5,0),FALSE))</f>
        <v>145.60280975448029</v>
      </c>
      <c r="AH72" s="12">
        <f ca="1">IF(OR(VLOOKUP($E72,INDIRECT(VLOOKUP('Sector Charts'!$H$1,'Sector Charts'!$A$159:$B$175,2,FALSE) &amp; "1"),MATCH(AH$5,$Y$5:$AI$5,0),FALSE)&gt;AH$1,VLOOKUP($E72,INDIRECT(VLOOKUP('Sector Charts'!$H$1,'Sector Charts'!$A$159:$B$175,2,FALSE) &amp; "1"),MATCH(AH$5,$Y$5:$AI$5,0),FALSE)&lt;AH$2,VLOOKUP($E72,INDIRECT(VLOOKUP('Sector Charts'!$H$1,'Sector Charts'!$A$159:$B$175,2,FALSE) &amp; "1"),MATCH(AH$5,$Y$5:$AI$5,0),FALSE)=""),NA(),VLOOKUP($E72,INDIRECT(VLOOKUP('Sector Charts'!$H$1,'Sector Charts'!$A$159:$B$175,2,FALSE) &amp; "1"),MATCH(AH$5,$Y$5:$AI$5,0),FALSE))</f>
        <v>1.8094940476057257</v>
      </c>
      <c r="AI72" s="12">
        <f ca="1">IF(OR(VLOOKUP($E72,INDIRECT(VLOOKUP('Sector Charts'!$H$1,'Sector Charts'!$A$159:$B$175,2,FALSE) &amp; "1"),MATCH(AI$5,$Y$5:$AI$5,0),FALSE)&gt;AI$1,VLOOKUP($E72,INDIRECT(VLOOKUP('Sector Charts'!$H$1,'Sector Charts'!$A$159:$B$175,2,FALSE) &amp; "1"),MATCH(AI$5,$Y$5:$AI$5,0),FALSE)&lt;AI$2,VLOOKUP($E72,INDIRECT(VLOOKUP('Sector Charts'!$H$1,'Sector Charts'!$A$159:$B$175,2,FALSE) &amp; "1"),MATCH(AI$5,$Y$5:$AI$5,0),FALSE)=""),NA(),VLOOKUP($E72,INDIRECT(VLOOKUP('Sector Charts'!$H$1,'Sector Charts'!$A$159:$B$175,2,FALSE) &amp; "1"),MATCH(AI$5,$Y$5:$AI$5,0),FALSE))</f>
        <v>5.7899897831952929</v>
      </c>
      <c r="AK72" s="13">
        <v>484</v>
      </c>
      <c r="AL72" s="12">
        <v>6.7465508129345153</v>
      </c>
      <c r="AM72" s="12">
        <v>10.939696797206055</v>
      </c>
      <c r="AN72" s="12">
        <v>8.7411358429599453</v>
      </c>
      <c r="AO72" s="12">
        <v>8.3645461924001694</v>
      </c>
      <c r="AP72" s="157">
        <f>VLOOKUP(E72,'EquityMetrics ADJ'!AN:AS,3,FALSE)</f>
        <v>12.76781516206109</v>
      </c>
      <c r="AR72" s="12">
        <v>27.867725461574089</v>
      </c>
      <c r="AT72" s="12">
        <v>2.6178986054812174</v>
      </c>
      <c r="AU72" s="12">
        <v>2.4758337610851555</v>
      </c>
      <c r="AV72" s="12">
        <v>2.3595500203004161</v>
      </c>
      <c r="AW72" s="12">
        <v>2.0441506612619342</v>
      </c>
      <c r="AY72" s="21">
        <v>41912</v>
      </c>
      <c r="AZ72" s="20">
        <v>374</v>
      </c>
      <c r="BA72" s="2">
        <v>1096944.7133636475</v>
      </c>
      <c r="BB72" s="2">
        <v>71554.645085502416</v>
      </c>
      <c r="BC72" s="2">
        <v>133833.32547223568</v>
      </c>
      <c r="BD72" s="12">
        <f t="shared" si="136"/>
        <v>12.200553395426109</v>
      </c>
      <c r="BE72" s="12">
        <f t="shared" si="137"/>
        <v>187.0365303500771</v>
      </c>
      <c r="BF72" s="12">
        <f t="shared" si="138"/>
        <v>6.5230858231759736</v>
      </c>
      <c r="BH72" s="22">
        <v>41912</v>
      </c>
      <c r="BI72">
        <v>365</v>
      </c>
      <c r="BJ72" s="12">
        <v>4.9208386193084541</v>
      </c>
      <c r="BL72" s="22">
        <v>42551</v>
      </c>
      <c r="BM72">
        <v>310</v>
      </c>
      <c r="BN72" s="2">
        <v>262640.49494552612</v>
      </c>
      <c r="BO72" s="2">
        <v>158870.31375537626</v>
      </c>
      <c r="BP72" s="2">
        <v>79017.392899831757</v>
      </c>
      <c r="BQ72" s="2">
        <v>907849.81134033203</v>
      </c>
      <c r="BR72" s="12">
        <f t="shared" ref="BR72" si="144">BO72/BN72*100</f>
        <v>60.489649087939512</v>
      </c>
      <c r="BS72" s="12">
        <f t="shared" ref="BS72" si="145">BO72/BQ72*100</f>
        <v>17.499625133018775</v>
      </c>
      <c r="BT72" s="12">
        <f t="shared" ref="BT72" si="146">BP72/BQ72*100</f>
        <v>8.7037957063814329</v>
      </c>
      <c r="BV72" s="22">
        <v>41912</v>
      </c>
      <c r="BW72">
        <v>494</v>
      </c>
      <c r="BX72" s="2">
        <v>1291929.5014724731</v>
      </c>
      <c r="BY72" s="2">
        <v>74458.551858723164</v>
      </c>
      <c r="BZ72" s="12">
        <f t="shared" si="135"/>
        <v>5.7633602896953153</v>
      </c>
      <c r="CB72" s="22">
        <v>41912</v>
      </c>
      <c r="CC72">
        <v>503</v>
      </c>
      <c r="CD72" s="2">
        <v>-196282.49321359396</v>
      </c>
      <c r="CE72" s="2">
        <v>1970552.4060707092</v>
      </c>
      <c r="CF72" s="2">
        <v>271880.99669158459</v>
      </c>
      <c r="CG72" s="12">
        <f t="shared" si="112"/>
        <v>9.9607852401643129</v>
      </c>
      <c r="CH72" s="12">
        <f t="shared" si="113"/>
        <v>72.194267198546498</v>
      </c>
      <c r="CJ72" s="22">
        <v>41912</v>
      </c>
      <c r="CK72">
        <v>484</v>
      </c>
      <c r="CL72" s="12">
        <v>3.5048989339694137</v>
      </c>
      <c r="CN72" s="22">
        <v>41912</v>
      </c>
      <c r="CO72">
        <v>394</v>
      </c>
      <c r="CP72" s="2">
        <v>-104679.99283593893</v>
      </c>
      <c r="CQ72" s="2">
        <v>1647815.039276123</v>
      </c>
      <c r="CR72" s="2">
        <v>209803.00591552258</v>
      </c>
      <c r="CS72" s="12">
        <f t="shared" si="114"/>
        <v>6.3526542931617094</v>
      </c>
      <c r="CT72" s="12">
        <f t="shared" si="115"/>
        <v>49.894419948438895</v>
      </c>
      <c r="CV72" s="22">
        <v>41912</v>
      </c>
      <c r="CW72">
        <v>381</v>
      </c>
      <c r="CX72">
        <v>2.0775761896071998</v>
      </c>
      <c r="CZ72" s="11">
        <f ca="1">VLOOKUP($CB72,INDIRECT(VLOOKUP('Sector Charts'!$H$1,'Sector Charts'!$A$159:$B$175,2,FALSE) &amp; "3"),MATCH(CZ$5,$CZ$5:$DF$5,0),FALSE)</f>
        <v>41912</v>
      </c>
      <c r="DA72" s="2">
        <f ca="1">VLOOKUP($CB72,INDIRECT(VLOOKUP('Sector Charts'!$H$1,'Sector Charts'!$A$159:$B$175,2,FALSE) &amp; "3"),MATCH(DA$5,$CZ$5:$DF$5,0),FALSE)</f>
        <v>27</v>
      </c>
      <c r="DB72" s="2">
        <f ca="1">VLOOKUP($CB72,INDIRECT(VLOOKUP('Sector Charts'!$H$1,'Sector Charts'!$A$159:$B$175,2,FALSE) &amp; "3"),MATCH(DB$5,$CZ$5:$DF$5,0),FALSE)</f>
        <v>-5809.5299940109253</v>
      </c>
      <c r="DC72" s="2">
        <f ca="1">VLOOKUP($CB72,INDIRECT(VLOOKUP('Sector Charts'!$H$1,'Sector Charts'!$A$159:$B$175,2,FALSE) &amp; "3"),MATCH(DC$5,$CZ$5:$DF$5,0),FALSE)</f>
        <v>96508.191040039063</v>
      </c>
      <c r="DD72" s="2">
        <f ca="1">VLOOKUP($CB72,INDIRECT(VLOOKUP('Sector Charts'!$H$1,'Sector Charts'!$A$159:$B$175,2,FALSE) &amp; "3"),MATCH(DD$5,$CZ$5:$DF$5,0),FALSE)</f>
        <v>18886.135082244873</v>
      </c>
      <c r="DE72" s="12">
        <f ca="1">IF(OR(VLOOKUP($CB72,INDIRECT(VLOOKUP('Sector Charts'!$H$1,'Sector Charts'!$A$159:$B$175,2,FALSE) &amp; "3"),MATCH(DE$5,$CZ$5:$DF$5,0),FALSE)&gt;DE$1,VLOOKUP($CB72,INDIRECT(VLOOKUP('Sector Charts'!$H$1,'Sector Charts'!$A$159:$B$175,2,FALSE) &amp; "3"),MATCH(DE$5,$CZ$5:$DF$5,0),FALSE)&lt;DE$2),NA(),VLOOKUP($CB72,INDIRECT(VLOOKUP('Sector Charts'!$H$1,'Sector Charts'!$A$159:$B$175,2,FALSE) &amp; "3"),MATCH(DE$5,$CZ$5:$DF$5,0),FALSE))</f>
        <v>6.0197273738150194</v>
      </c>
      <c r="DF72" s="12">
        <f ca="1">IF(OR(VLOOKUP($CB72,INDIRECT(VLOOKUP('Sector Charts'!$H$1,'Sector Charts'!$A$159:$B$175,2,FALSE) &amp; "3"),MATCH(DF$5,$CZ$5:$DF$5,0),FALSE)&gt;DF$1,VLOOKUP($CB72,INDIRECT(VLOOKUP('Sector Charts'!$H$1,'Sector Charts'!$A$159:$B$175,2,FALSE) &amp; "3"),MATCH(DF$5,$CZ$5:$DF$5,0),FALSE)&lt;DF$2),NA(),VLOOKUP($CB72,INDIRECT(VLOOKUP('Sector Charts'!$H$1,'Sector Charts'!$A$159:$B$175,2,FALSE) &amp; "3"),MATCH(DF$5,$CZ$5:$DF$5,0),FALSE))</f>
        <v>30.760819875065636</v>
      </c>
      <c r="DH72" s="11">
        <f ca="1">VLOOKUP($CB72,INDIRECT(VLOOKUP('Sector Charts'!$H$1,'Sector Charts'!$A$159:$B$175,2,FALSE) &amp; "3"),MATCH(DH$5,$CZ$5:$DF$5,0),FALSE)</f>
        <v>41912</v>
      </c>
      <c r="DI72" s="2">
        <f ca="1">VLOOKUP($CB72,INDIRECT(VLOOKUP('Sector Charts'!$H$1,'Sector Charts'!$A$159:$B$175,2,FALSE) &amp; "3"),9,FALSE)</f>
        <v>25</v>
      </c>
      <c r="DJ72" s="12">
        <f ca="1">IF(OR(VLOOKUP($CB72,INDIRECT(VLOOKUP('Sector Charts'!$H$1,'Sector Charts'!$A$159:$B$175,2,FALSE) &amp; "3"),10,FALSE)&gt;DJ$1,VLOOKUP($CB72,INDIRECT(VLOOKUP('Sector Charts'!$H$1,'Sector Charts'!$A$159:$B$175,2,FALSE) &amp; "3"),10,FALSE)&lt;DJ$2),NA(),VLOOKUP($CB72,INDIRECT(VLOOKUP('Sector Charts'!$H$1,'Sector Charts'!$A$159:$B$175,2,FALSE) &amp; "3"),10,FALSE))</f>
        <v>23.314433549070458</v>
      </c>
      <c r="DM72" s="22">
        <v>41912</v>
      </c>
      <c r="DN72">
        <v>481</v>
      </c>
      <c r="DO72" s="12">
        <v>3.2557225809971335</v>
      </c>
      <c r="DP72" s="12">
        <v>1.8748379934216963</v>
      </c>
      <c r="DR72" s="22">
        <v>41912</v>
      </c>
      <c r="DS72" s="13">
        <v>376</v>
      </c>
      <c r="DT72" s="12">
        <v>4.4916024189473491</v>
      </c>
      <c r="DU72" s="12">
        <v>8.5832825558563197</v>
      </c>
      <c r="DV72" s="12">
        <v>6.1654305970160195</v>
      </c>
      <c r="DW72" s="12">
        <v>5.761756750883551</v>
      </c>
      <c r="DX72" s="83">
        <f>VLOOKUP(DR72,'EquityMetrics ADJ'!$DU$5:$DX$31,3,0)</f>
        <v>9.6215889773950458</v>
      </c>
      <c r="DY72" s="83"/>
      <c r="DZ72" s="22">
        <v>41912</v>
      </c>
      <c r="EA72" s="85">
        <v>309</v>
      </c>
      <c r="EB72" s="83">
        <v>7.3482990887688615</v>
      </c>
      <c r="EC72" s="83">
        <v>8.8355671576463948</v>
      </c>
      <c r="ED72" s="83">
        <v>6.7407565500643196</v>
      </c>
      <c r="EE72" s="83">
        <v>6.710630146446217</v>
      </c>
      <c r="EF72" s="83">
        <f>VLOOKUP($DZ72,'EquityMetrics ADJ'!$EH$4:$EK$31,3,0)</f>
        <v>10.714981182568595</v>
      </c>
      <c r="EH72" s="22">
        <v>41912</v>
      </c>
      <c r="EI72" s="13">
        <v>108</v>
      </c>
      <c r="EJ72" s="12">
        <v>13.9637337068097</v>
      </c>
      <c r="EK72" s="12">
        <v>19.805218771398579</v>
      </c>
      <c r="EL72" s="12">
        <v>21.043536649741057</v>
      </c>
      <c r="EM72" s="12">
        <v>19.637472652619593</v>
      </c>
      <c r="EO72" s="11">
        <v>41912</v>
      </c>
      <c r="EP72" s="2">
        <v>386</v>
      </c>
      <c r="EQ72" s="2">
        <v>872133.21570134163</v>
      </c>
      <c r="ER72" s="2">
        <v>213974.94950950146</v>
      </c>
      <c r="ES72" s="2">
        <v>62100.991596519947</v>
      </c>
      <c r="ET72" s="12">
        <v>4.0758659726315996</v>
      </c>
      <c r="EU72" s="12">
        <v>3.4455963424824332</v>
      </c>
      <c r="EV72" s="12">
        <f>VLOOKUP($EO72,'EquityMetrics ADJ'!$X$5:$AD$27,6,0)</f>
        <v>3.4356844287419337</v>
      </c>
      <c r="EW72" s="12">
        <f>VLOOKUP($EO72,'EquityMetrics ADJ'!$X$5:$AD$27,7,0)</f>
        <v>4.1292756539533775</v>
      </c>
      <c r="EY72" s="11">
        <v>41912</v>
      </c>
      <c r="EZ72" s="2">
        <v>109</v>
      </c>
      <c r="FA72" s="2">
        <v>244277.0255279541</v>
      </c>
      <c r="FB72" s="2">
        <v>63111.183769226074</v>
      </c>
      <c r="FC72" s="2">
        <v>12742.694257736206</v>
      </c>
      <c r="FD72" s="12">
        <v>3.8705822160012646</v>
      </c>
      <c r="FE72" s="12">
        <v>4.9527346801804253</v>
      </c>
      <c r="FF72" s="12"/>
      <c r="FG72" s="11">
        <v>41912</v>
      </c>
      <c r="FH72" s="2">
        <v>324</v>
      </c>
      <c r="FI72" s="2">
        <v>773937.58391880989</v>
      </c>
      <c r="FJ72" s="2">
        <v>193621.6095842123</v>
      </c>
      <c r="FK72" s="2">
        <v>54782.792575180531</v>
      </c>
      <c r="FL72" s="12">
        <v>3.9971653245770553</v>
      </c>
      <c r="FM72" s="12">
        <v>3.5343508514739903</v>
      </c>
      <c r="FN72" s="12"/>
      <c r="FO72" s="11">
        <v>41912</v>
      </c>
      <c r="FP72" s="2">
        <v>171</v>
      </c>
      <c r="FQ72" s="2">
        <v>342472.65731048584</v>
      </c>
      <c r="FR72" s="2">
        <v>83464.523694515228</v>
      </c>
      <c r="FS72" s="2">
        <v>20060.893279075623</v>
      </c>
      <c r="FT72" s="12">
        <v>4.1032122649373131</v>
      </c>
      <c r="FU72" s="12">
        <v>4.160558681680059</v>
      </c>
      <c r="FW72" s="22">
        <v>41912</v>
      </c>
      <c r="FX72">
        <v>450</v>
      </c>
      <c r="FY72" s="2">
        <v>962825.62639737129</v>
      </c>
      <c r="FZ72" s="2">
        <v>2795461.9993209839</v>
      </c>
      <c r="GA72" s="10">
        <v>0.34442450894744447</v>
      </c>
      <c r="GC72" s="22">
        <v>41912</v>
      </c>
      <c r="GD72">
        <v>443</v>
      </c>
      <c r="GE72" s="2">
        <v>2762792.4843597412</v>
      </c>
      <c r="GF72" s="2">
        <v>245406.32270777225</v>
      </c>
      <c r="GG72" s="10">
        <v>11.258033019995377</v>
      </c>
      <c r="GI72" s="22">
        <v>41912</v>
      </c>
      <c r="GJ72">
        <v>324</v>
      </c>
      <c r="GK72" s="2">
        <v>773937.58391880989</v>
      </c>
      <c r="GL72" s="2">
        <v>193621.6095842123</v>
      </c>
      <c r="GM72" s="2">
        <v>54782.792575180531</v>
      </c>
      <c r="GN72" s="12">
        <v>3.9971653245770553</v>
      </c>
      <c r="GO72" s="12">
        <v>3.5343508514739903</v>
      </c>
      <c r="GP72" s="12">
        <f>VLOOKUP($GI72,'EquityMetrics ADJ'!$AF$4:$AK$28,6,0)</f>
        <v>3.4683698717690437</v>
      </c>
      <c r="GQ72" s="12">
        <f>VLOOKUP($GI72,'EquityMetrics ADJ'!$AF$4:$AL$28,7,0)</f>
        <v>4.1266617182837084</v>
      </c>
      <c r="HF72" s="22">
        <v>41639</v>
      </c>
      <c r="HG72">
        <v>538</v>
      </c>
      <c r="HH72" s="2">
        <v>1352549.9774150848</v>
      </c>
      <c r="HI72" s="2">
        <v>2802737.0860137939</v>
      </c>
      <c r="HJ72" s="213">
        <v>0.48258182480425071</v>
      </c>
      <c r="HL72" s="22">
        <v>41912</v>
      </c>
      <c r="HM72">
        <v>115</v>
      </c>
      <c r="HN72" s="2">
        <v>270006.62177276611</v>
      </c>
      <c r="HO72" s="2">
        <v>638143.66491699219</v>
      </c>
      <c r="HP72" s="10">
        <v>0.42311259457208239</v>
      </c>
      <c r="HR72" s="22">
        <v>41639</v>
      </c>
      <c r="HS72">
        <v>431</v>
      </c>
      <c r="HT72" s="2">
        <v>1134035.2102642059</v>
      </c>
      <c r="HU72" s="2">
        <v>2279605.6244659424</v>
      </c>
      <c r="HV72" s="10">
        <v>0.49746991238007826</v>
      </c>
    </row>
    <row r="73" spans="1:230">
      <c r="A73" t="s">
        <v>81</v>
      </c>
      <c r="B73">
        <v>23</v>
      </c>
      <c r="C73" s="2">
        <v>45.017266895503433</v>
      </c>
      <c r="D73" s="166">
        <v>409</v>
      </c>
      <c r="E73" s="11">
        <v>42004</v>
      </c>
      <c r="F73" s="13">
        <v>457</v>
      </c>
      <c r="G73" s="2">
        <v>1070006.9419498444</v>
      </c>
      <c r="H73" s="2">
        <v>261526.3492231369</v>
      </c>
      <c r="I73" s="2">
        <v>71722.417224884033</v>
      </c>
      <c r="J73" s="12">
        <v>4.0913924930634948</v>
      </c>
      <c r="K73" s="12">
        <v>3.6463683091316748</v>
      </c>
      <c r="L73" s="12">
        <v>4.0534469286139192</v>
      </c>
      <c r="M73" s="12">
        <v>3.7003792434877854</v>
      </c>
      <c r="N73" s="59">
        <f t="shared" si="142"/>
        <v>3.7945564449575642E-2</v>
      </c>
      <c r="O73" s="59">
        <f t="shared" si="143"/>
        <v>5.4010934356110596E-2</v>
      </c>
      <c r="P73" s="12">
        <f t="shared" si="116"/>
        <v>4.0913924930634948</v>
      </c>
      <c r="Q73" s="12">
        <f t="shared" si="116"/>
        <v>3.6463683091316748</v>
      </c>
      <c r="R73" s="157">
        <f>VLOOKUP(E73,'EquityMetrics ADJ'!G:AE,7,FALSE)</f>
        <v>3.3984544634089748</v>
      </c>
      <c r="S73" s="157">
        <f>VLOOKUP(E73,'EquityMetrics ADJ'!$G:$AE,8,FALSE)</f>
        <v>4.3994008759730061</v>
      </c>
      <c r="U73" s="14">
        <v>42004</v>
      </c>
      <c r="V73" s="2">
        <v>475.80243892819476</v>
      </c>
      <c r="W73" s="2">
        <f t="shared" si="123"/>
        <v>116.29352102856555</v>
      </c>
      <c r="Y73" s="41">
        <f ca="1">VLOOKUP($E73,INDIRECT(VLOOKUP('Sector Charts'!$H$1,'Sector Charts'!$A$159:$B$175,2,FALSE) &amp; "1"),MATCH(Y$5,$Y$5:$AG$5,0),FALSE)</f>
        <v>42004</v>
      </c>
      <c r="Z73" s="4">
        <f ca="1">VLOOKUP($E73,INDIRECT(VLOOKUP('Sector Charts'!$H$1,'Sector Charts'!$A$159:$B$175,2,FALSE) &amp; "1"),MATCH(Z$5,$Y$5:$AG$5,0),FALSE)</f>
        <v>26</v>
      </c>
      <c r="AA73" s="4">
        <f ca="1">VLOOKUP($E73,INDIRECT(VLOOKUP('Sector Charts'!$H$1,'Sector Charts'!$A$159:$B$175,2,FALSE) &amp; "1"),MATCH(AA$5,$Y$5:$AG$5,0),FALSE)</f>
        <v>56257.71883392334</v>
      </c>
      <c r="AB73" s="4">
        <f ca="1">VLOOKUP($E73,INDIRECT(VLOOKUP('Sector Charts'!$H$1,'Sector Charts'!$A$159:$B$175,2,FALSE) &amp; "1"),MATCH(AB$5,$Y$5:$AG$5,0),FALSE)</f>
        <v>17818.490177154541</v>
      </c>
      <c r="AC73" s="4">
        <f ca="1">VLOOKUP($E73,INDIRECT(VLOOKUP('Sector Charts'!$H$1,'Sector Charts'!$A$159:$B$175,2,FALSE) &amp; "1"),MATCH(AC$5,$Y$5:$AG$5,0),FALSE)</f>
        <v>4978.9269342422485</v>
      </c>
      <c r="AD73" s="12">
        <f ca="1">IF(OR(VLOOKUP($E73,INDIRECT(VLOOKUP('Sector Charts'!$H$1,'Sector Charts'!$A$159:$B$175,2,FALSE) &amp; "1"),MATCH(AD$5,$Y$5:$AI$5,0),FALSE)&gt;AD$1,VLOOKUP($E73,INDIRECT(VLOOKUP('Sector Charts'!$H$1,'Sector Charts'!$A$159:$B$175,2,FALSE) &amp; "1"),MATCH(AD$5,$Y$5:$AI$5,0),FALSE)&lt;AD$2),NA(),VLOOKUP($E73,INDIRECT(VLOOKUP('Sector Charts'!$H$1,'Sector Charts'!$A$159:$B$175,2,FALSE) &amp; "1"),MATCH(AD$5,$Y$5:$AI$5,0),FALSE))</f>
        <v>3.1572663157539878</v>
      </c>
      <c r="AE73" s="12">
        <f ca="1">IF(OR(VLOOKUP($E73,INDIRECT(VLOOKUP('Sector Charts'!$H$1,'Sector Charts'!$A$159:$B$175,2,FALSE) &amp; "1"),MATCH(AE$5,$Y$5:$AI$5,0),FALSE)&gt;AE$1,VLOOKUP($E73,INDIRECT(VLOOKUP('Sector Charts'!$H$1,'Sector Charts'!$A$159:$B$175,2,FALSE) &amp; "1"),MATCH(AE$5,$Y$5:$AI$5,0),FALSE)&lt;AE$2),NA(),VLOOKUP($E73,INDIRECT(VLOOKUP('Sector Charts'!$H$1,'Sector Charts'!$A$159:$B$175,2,FALSE) &amp; "1"),MATCH(AE$5,$Y$5:$AI$5,0),FALSE))</f>
        <v>3.5787812138011157</v>
      </c>
      <c r="AF73" s="4">
        <f ca="1">VLOOKUP($E73,INDIRECT(VLOOKUP('Sector Charts'!$H$1,'Sector Charts'!$A$159:$B$175,2,FALSE) &amp; "1"),MATCH(AF$5,$Y$5:$AG$5,0),FALSE)</f>
        <v>459.3377557223846</v>
      </c>
      <c r="AG73" s="2">
        <f ca="1">IF(VLOOKUP($E73,INDIRECT(VLOOKUP('Sector Charts'!$H$1,'Sector Charts'!$A$159:$B$175,2,FALSE) &amp; "1"),MATCH(AG$5,$Y$5:$AI$5,0),FALSE)="",NA(),VLOOKUP($E73,INDIRECT(VLOOKUP('Sector Charts'!$H$1,'Sector Charts'!$A$159:$B$175,2,FALSE) &amp; "1"),MATCH(AG$5,$Y$5:$AG$5,0),FALSE))</f>
        <v>145.48590767601752</v>
      </c>
      <c r="AH73" s="12">
        <f ca="1">IF(OR(VLOOKUP($E73,INDIRECT(VLOOKUP('Sector Charts'!$H$1,'Sector Charts'!$A$159:$B$175,2,FALSE) &amp; "1"),MATCH(AH$5,$Y$5:$AI$5,0),FALSE)&gt;AH$1,VLOOKUP($E73,INDIRECT(VLOOKUP('Sector Charts'!$H$1,'Sector Charts'!$A$159:$B$175,2,FALSE) &amp; "1"),MATCH(AH$5,$Y$5:$AI$5,0),FALSE)&lt;AH$2,VLOOKUP($E73,INDIRECT(VLOOKUP('Sector Charts'!$H$1,'Sector Charts'!$A$159:$B$175,2,FALSE) &amp; "1"),MATCH(AH$5,$Y$5:$AI$5,0),FALSE)=""),NA(),VLOOKUP($E73,INDIRECT(VLOOKUP('Sector Charts'!$H$1,'Sector Charts'!$A$159:$B$175,2,FALSE) &amp; "1"),MATCH(AH$5,$Y$5:$AI$5,0),FALSE))</f>
        <v>1.7133204443853134</v>
      </c>
      <c r="AI73" s="12">
        <f ca="1">IF(OR(VLOOKUP($E73,INDIRECT(VLOOKUP('Sector Charts'!$H$1,'Sector Charts'!$A$159:$B$175,2,FALSE) &amp; "1"),MATCH(AI$5,$Y$5:$AI$5,0),FALSE)&gt;AI$1,VLOOKUP($E73,INDIRECT(VLOOKUP('Sector Charts'!$H$1,'Sector Charts'!$A$159:$B$175,2,FALSE) &amp; "1"),MATCH(AI$5,$Y$5:$AI$5,0),FALSE)&lt;AI$2,VLOOKUP($E73,INDIRECT(VLOOKUP('Sector Charts'!$H$1,'Sector Charts'!$A$159:$B$175,2,FALSE) &amp; "1"),MATCH(AI$5,$Y$5:$AI$5,0),FALSE)=""),NA(),VLOOKUP($E73,INDIRECT(VLOOKUP('Sector Charts'!$H$1,'Sector Charts'!$A$159:$B$175,2,FALSE) &amp; "1"),MATCH(AI$5,$Y$5:$AI$5,0),FALSE))</f>
        <v>6.0751238496200184</v>
      </c>
      <c r="AK73" s="13">
        <v>473</v>
      </c>
      <c r="AL73" s="12">
        <v>-7.1733480170699249</v>
      </c>
      <c r="AM73" s="12">
        <v>10.49246009799063</v>
      </c>
      <c r="AN73" s="12">
        <v>5.0832117922591458</v>
      </c>
      <c r="AO73" s="12">
        <v>2.4260467067467983</v>
      </c>
      <c r="AP73" s="157">
        <f>VLOOKUP(E73,'EquityMetrics ADJ'!AN:AS,3,FALSE)</f>
        <v>2.7452460689644687</v>
      </c>
      <c r="AR73" s="12">
        <v>28.809005158023528</v>
      </c>
      <c r="AT73" s="12">
        <v>-23.922672322593751</v>
      </c>
      <c r="AU73" s="12">
        <v>3.6332983287997278</v>
      </c>
      <c r="AV73" s="12">
        <v>0.62839216343373305</v>
      </c>
      <c r="AW73" s="12">
        <v>-2.1762748483119765</v>
      </c>
      <c r="AY73" s="21">
        <v>42004</v>
      </c>
      <c r="AZ73" s="20">
        <v>362</v>
      </c>
      <c r="BA73" s="2">
        <v>1083012.5659790039</v>
      </c>
      <c r="BB73" s="2">
        <v>59122.955417251214</v>
      </c>
      <c r="BC73" s="2">
        <v>135289.16970270872</v>
      </c>
      <c r="BD73" s="12">
        <f t="shared" si="136"/>
        <v>12.491929821738703</v>
      </c>
      <c r="BE73" s="12">
        <f t="shared" si="137"/>
        <v>228.82680466144851</v>
      </c>
      <c r="BF73" s="12">
        <f t="shared" si="138"/>
        <v>5.4591199838762918</v>
      </c>
      <c r="BH73" s="22">
        <v>42004</v>
      </c>
      <c r="BI73">
        <v>347</v>
      </c>
      <c r="BJ73" s="12">
        <v>-9.1624751382272329</v>
      </c>
      <c r="BL73" s="22">
        <v>42643</v>
      </c>
      <c r="BM73">
        <v>299</v>
      </c>
      <c r="BN73" s="2">
        <v>275443.65402984619</v>
      </c>
      <c r="BO73" s="2">
        <v>167273.97132172994</v>
      </c>
      <c r="BP73" s="2">
        <v>87020.281394639984</v>
      </c>
      <c r="BQ73" s="2">
        <v>941431.37579345703</v>
      </c>
      <c r="BR73" s="12">
        <f t="shared" ref="BR73" si="147">BO73/BN73*100</f>
        <v>60.728925453335968</v>
      </c>
      <c r="BS73" s="12">
        <f t="shared" ref="BS73" si="148">BO73/BQ73*100</f>
        <v>17.768047212230222</v>
      </c>
      <c r="BT73" s="12">
        <f t="shared" ref="BT73" si="149">BP73/BQ73*100</f>
        <v>9.2434014450917967</v>
      </c>
      <c r="BV73" s="22">
        <v>42004</v>
      </c>
      <c r="BW73">
        <v>457</v>
      </c>
      <c r="BX73" s="2">
        <v>1258677.0144424438</v>
      </c>
      <c r="BY73" s="2">
        <v>71554.869227409363</v>
      </c>
      <c r="BZ73" s="12">
        <f t="shared" si="135"/>
        <v>5.6849269833616543</v>
      </c>
      <c r="CB73" s="22">
        <v>42004</v>
      </c>
      <c r="CC73">
        <v>493</v>
      </c>
      <c r="CD73" s="2">
        <v>-202446.09010863304</v>
      </c>
      <c r="CE73" s="2">
        <v>2037397.5621986389</v>
      </c>
      <c r="CF73" s="2">
        <v>270256.05584526062</v>
      </c>
      <c r="CG73" s="12">
        <f t="shared" si="112"/>
        <v>9.9365039923855214</v>
      </c>
      <c r="CH73" s="12">
        <f t="shared" si="113"/>
        <v>74.908993056772331</v>
      </c>
      <c r="CJ73" s="22">
        <v>42004</v>
      </c>
      <c r="CK73">
        <v>464</v>
      </c>
      <c r="CL73" s="12">
        <v>9.4772191581536482</v>
      </c>
      <c r="CN73" s="22">
        <v>42004</v>
      </c>
      <c r="CO73">
        <v>389</v>
      </c>
      <c r="CP73" s="2">
        <v>-112877.84266448021</v>
      </c>
      <c r="CQ73" s="2">
        <v>1720759.0988006592</v>
      </c>
      <c r="CR73" s="2">
        <v>217448.13744354248</v>
      </c>
      <c r="CS73" s="12">
        <f t="shared" si="114"/>
        <v>6.5597702050888014</v>
      </c>
      <c r="CT73" s="12">
        <f t="shared" si="115"/>
        <v>51.91023661620806</v>
      </c>
      <c r="CV73" s="22">
        <v>42004</v>
      </c>
      <c r="CW73">
        <v>369</v>
      </c>
      <c r="CX73">
        <v>3.2684620460954772</v>
      </c>
      <c r="CZ73" s="11">
        <f ca="1">VLOOKUP($CB73,INDIRECT(VLOOKUP('Sector Charts'!$H$1,'Sector Charts'!$A$159:$B$175,2,FALSE) &amp; "3"),MATCH(CZ$5,$CZ$5:$DF$5,0),FALSE)</f>
        <v>42004</v>
      </c>
      <c r="DA73" s="2">
        <f ca="1">VLOOKUP($CB73,INDIRECT(VLOOKUP('Sector Charts'!$H$1,'Sector Charts'!$A$159:$B$175,2,FALSE) &amp; "3"),MATCH(DA$5,$CZ$5:$DF$5,0),FALSE)</f>
        <v>29</v>
      </c>
      <c r="DB73" s="2">
        <f ca="1">VLOOKUP($CB73,INDIRECT(VLOOKUP('Sector Charts'!$H$1,'Sector Charts'!$A$159:$B$175,2,FALSE) &amp; "3"),MATCH(DB$5,$CZ$5:$DF$5,0),FALSE)</f>
        <v>-5928.6679859161377</v>
      </c>
      <c r="DC73" s="2">
        <f ca="1">VLOOKUP($CB73,INDIRECT(VLOOKUP('Sector Charts'!$H$1,'Sector Charts'!$A$159:$B$175,2,FALSE) &amp; "3"),MATCH(DC$5,$CZ$5:$DF$5,0),FALSE)</f>
        <v>100347.51184082031</v>
      </c>
      <c r="DD73" s="2">
        <f ca="1">VLOOKUP($CB73,INDIRECT(VLOOKUP('Sector Charts'!$H$1,'Sector Charts'!$A$159:$B$175,2,FALSE) &amp; "3"),MATCH(DD$5,$CZ$5:$DF$5,0),FALSE)</f>
        <v>19611.697170257568</v>
      </c>
      <c r="DE73" s="12">
        <f ca="1">IF(OR(VLOOKUP($CB73,INDIRECT(VLOOKUP('Sector Charts'!$H$1,'Sector Charts'!$A$159:$B$175,2,FALSE) &amp; "3"),MATCH(DE$5,$CZ$5:$DF$5,0),FALSE)&gt;DE$1,VLOOKUP($CB73,INDIRECT(VLOOKUP('Sector Charts'!$H$1,'Sector Charts'!$A$159:$B$175,2,FALSE) &amp; "3"),MATCH(DE$5,$CZ$5:$DF$5,0),FALSE)&lt;DE$2),NA(),VLOOKUP($CB73,INDIRECT(VLOOKUP('Sector Charts'!$H$1,'Sector Charts'!$A$159:$B$175,2,FALSE) &amp; "3"),MATCH(DE$5,$CZ$5:$DF$5,0),FALSE))</f>
        <v>5.9081365119652309</v>
      </c>
      <c r="DF73" s="12">
        <f ca="1">IF(OR(VLOOKUP($CB73,INDIRECT(VLOOKUP('Sector Charts'!$H$1,'Sector Charts'!$A$159:$B$175,2,FALSE) &amp; "3"),MATCH(DF$5,$CZ$5:$DF$5,0),FALSE)&gt;DF$1,VLOOKUP($CB73,INDIRECT(VLOOKUP('Sector Charts'!$H$1,'Sector Charts'!$A$159:$B$175,2,FALSE) &amp; "3"),MATCH(DF$5,$CZ$5:$DF$5,0),FALSE)&lt;DF$2),NA(),VLOOKUP($CB73,INDIRECT(VLOOKUP('Sector Charts'!$H$1,'Sector Charts'!$A$159:$B$175,2,FALSE) &amp; "3"),MATCH(DF$5,$CZ$5:$DF$5,0),FALSE))</f>
        <v>30.230264797823587</v>
      </c>
      <c r="DH73" s="11">
        <f ca="1">VLOOKUP($CB73,INDIRECT(VLOOKUP('Sector Charts'!$H$1,'Sector Charts'!$A$159:$B$175,2,FALSE) &amp; "3"),MATCH(DH$5,$CZ$5:$DF$5,0),FALSE)</f>
        <v>42004</v>
      </c>
      <c r="DI73" s="2">
        <f ca="1">VLOOKUP($CB73,INDIRECT(VLOOKUP('Sector Charts'!$H$1,'Sector Charts'!$A$159:$B$175,2,FALSE) &amp; "3"),9,FALSE)</f>
        <v>27</v>
      </c>
      <c r="DJ73" s="12">
        <f ca="1">IF(OR(VLOOKUP($CB73,INDIRECT(VLOOKUP('Sector Charts'!$H$1,'Sector Charts'!$A$159:$B$175,2,FALSE) &amp; "3"),10,FALSE)&gt;DJ$1,VLOOKUP($CB73,INDIRECT(VLOOKUP('Sector Charts'!$H$1,'Sector Charts'!$A$159:$B$175,2,FALSE) &amp; "3"),10,FALSE)&lt;DJ$2),NA(),VLOOKUP($CB73,INDIRECT(VLOOKUP('Sector Charts'!$H$1,'Sector Charts'!$A$159:$B$175,2,FALSE) &amp; "3"),10,FALSE))</f>
        <v>11.863392189317024</v>
      </c>
      <c r="DM73" s="22">
        <v>42004</v>
      </c>
      <c r="DN73">
        <v>459</v>
      </c>
      <c r="DO73" s="12">
        <v>-8.6782106596664974</v>
      </c>
      <c r="DP73" s="12">
        <v>7.7554180661772776</v>
      </c>
      <c r="DR73" s="22">
        <v>42004</v>
      </c>
      <c r="DS73" s="13">
        <v>374</v>
      </c>
      <c r="DT73" s="12">
        <v>3.5410194669273976</v>
      </c>
      <c r="DU73" s="12">
        <v>6.7043842237149542</v>
      </c>
      <c r="DV73" s="12">
        <v>4.2889360892521378</v>
      </c>
      <c r="DW73" s="12">
        <v>0.84002414477108989</v>
      </c>
      <c r="DX73" s="83">
        <f>VLOOKUP(DR73,'EquityMetrics ADJ'!$DU$5:$DX$31,3,0)</f>
        <v>2.4893196217874669</v>
      </c>
      <c r="DY73" s="83"/>
      <c r="DZ73" s="22">
        <v>42004</v>
      </c>
      <c r="EA73" s="85">
        <v>307</v>
      </c>
      <c r="EB73" s="83">
        <v>-4.5949383020243317</v>
      </c>
      <c r="EC73" s="83">
        <v>7.0407584962765446</v>
      </c>
      <c r="ED73" s="83">
        <v>4.5697322050053613</v>
      </c>
      <c r="EE73" s="83">
        <v>0.97690867901327749</v>
      </c>
      <c r="EF73" s="83">
        <f>VLOOKUP($DZ73,'EquityMetrics ADJ'!$EH$4:$EK$31,3,0)</f>
        <v>1.7323382362467221</v>
      </c>
      <c r="EH73" s="22">
        <v>42004</v>
      </c>
      <c r="EI73" s="13">
        <v>99</v>
      </c>
      <c r="EJ73" s="12">
        <v>-51.384910665340968</v>
      </c>
      <c r="EK73" s="12">
        <v>32.220192275212355</v>
      </c>
      <c r="EL73" s="12">
        <v>9.7261700779706075</v>
      </c>
      <c r="EM73" s="12">
        <v>10.289060726788035</v>
      </c>
      <c r="EO73" s="11">
        <v>42004</v>
      </c>
      <c r="EP73" s="2">
        <v>360</v>
      </c>
      <c r="EQ73" s="2">
        <v>859070.337266922</v>
      </c>
      <c r="ER73" s="2">
        <v>210022.22482013702</v>
      </c>
      <c r="ES73" s="2">
        <v>61161.314037322998</v>
      </c>
      <c r="ET73" s="12">
        <v>4.0903782349826532</v>
      </c>
      <c r="EU73" s="12">
        <v>3.4339063528290668</v>
      </c>
      <c r="EV73" s="12">
        <f>VLOOKUP($EO73,'EquityMetrics ADJ'!$X$5:$AD$27,6,0)</f>
        <v>3.4436889890900004</v>
      </c>
      <c r="EW73" s="12">
        <f>VLOOKUP($EO73,'EquityMetrics ADJ'!$X$5:$AD$27,7,0)</f>
        <v>4.1159209853417895</v>
      </c>
      <c r="EY73" s="11">
        <v>42004</v>
      </c>
      <c r="EZ73" s="2">
        <v>98</v>
      </c>
      <c r="FA73" s="2">
        <v>217553.60468292236</v>
      </c>
      <c r="FB73" s="2">
        <v>52012.124402999878</v>
      </c>
      <c r="FC73" s="2">
        <v>10865.103187561035</v>
      </c>
      <c r="FD73" s="12">
        <v>4.1827479108000949</v>
      </c>
      <c r="FE73" s="12">
        <v>4.7870805739375033</v>
      </c>
      <c r="FF73" s="12"/>
      <c r="FG73" s="11">
        <v>42004</v>
      </c>
      <c r="FH73" s="2">
        <v>299</v>
      </c>
      <c r="FI73" s="2">
        <v>764746.47253608704</v>
      </c>
      <c r="FJ73" s="2">
        <v>188593.77676010132</v>
      </c>
      <c r="FK73" s="2">
        <v>54080.792018890381</v>
      </c>
      <c r="FL73" s="12">
        <v>4.054993148097747</v>
      </c>
      <c r="FM73" s="12">
        <v>3.4872598887646773</v>
      </c>
      <c r="FN73" s="12"/>
      <c r="FO73" s="11">
        <v>42004</v>
      </c>
      <c r="FP73" s="2">
        <v>159</v>
      </c>
      <c r="FQ73" s="2">
        <v>311877.46941375732</v>
      </c>
      <c r="FR73" s="2">
        <v>73440.572463035583</v>
      </c>
      <c r="FS73" s="2">
        <v>17945.625205993652</v>
      </c>
      <c r="FT73" s="12">
        <v>4.2466644656226338</v>
      </c>
      <c r="FU73" s="12">
        <v>4.0923941974731086</v>
      </c>
      <c r="FW73" s="22">
        <v>42004</v>
      </c>
      <c r="FX73">
        <v>450</v>
      </c>
      <c r="FY73" s="2">
        <v>999770.16251564026</v>
      </c>
      <c r="FZ73" s="2">
        <v>2818123.4801177979</v>
      </c>
      <c r="GA73" s="10">
        <v>0.35476449828019946</v>
      </c>
      <c r="GC73" s="22">
        <v>42004</v>
      </c>
      <c r="GD73">
        <v>445</v>
      </c>
      <c r="GE73" s="2">
        <v>2791153.0594024658</v>
      </c>
      <c r="GF73" s="2">
        <v>250282.65780627728</v>
      </c>
      <c r="GG73" s="10">
        <v>11.152003434304515</v>
      </c>
      <c r="GI73" s="22">
        <v>42004</v>
      </c>
      <c r="GJ73">
        <v>299</v>
      </c>
      <c r="GK73" s="2">
        <v>764746.47253608704</v>
      </c>
      <c r="GL73" s="2">
        <v>188593.77676010132</v>
      </c>
      <c r="GM73" s="2">
        <v>54080.792018890381</v>
      </c>
      <c r="GN73" s="12">
        <v>4.054993148097747</v>
      </c>
      <c r="GO73" s="12">
        <v>3.4872598887646773</v>
      </c>
      <c r="GP73" s="12">
        <f>VLOOKUP($GI73,'EquityMetrics ADJ'!$AF$4:$AK$28,6,0)</f>
        <v>3.4612226068296801</v>
      </c>
      <c r="GQ73" s="12">
        <f>VLOOKUP($GI73,'EquityMetrics ADJ'!$AF$4:$AL$28,7,0)</f>
        <v>4.1304000722451555</v>
      </c>
      <c r="HF73" s="22">
        <v>41729</v>
      </c>
      <c r="HG73">
        <v>527</v>
      </c>
      <c r="HH73" s="2">
        <v>1393215.4870452881</v>
      </c>
      <c r="HI73" s="2">
        <v>2878917.6943893433</v>
      </c>
      <c r="HJ73" s="213">
        <v>0.48393724133221794</v>
      </c>
      <c r="HL73" s="22">
        <v>42004</v>
      </c>
      <c r="HM73">
        <v>110</v>
      </c>
      <c r="HN73" s="2">
        <v>249363.35608673096</v>
      </c>
      <c r="HO73" s="2">
        <v>613670.36807250977</v>
      </c>
      <c r="HP73" s="10">
        <v>0.40634739602950293</v>
      </c>
      <c r="HR73" s="22">
        <v>41729</v>
      </c>
      <c r="HS73">
        <v>419</v>
      </c>
      <c r="HT73" s="2">
        <v>1163150.6402282715</v>
      </c>
      <c r="HU73" s="2">
        <v>2328346.1686630249</v>
      </c>
      <c r="HV73" s="10">
        <v>0.49956087109511382</v>
      </c>
    </row>
    <row r="74" spans="1:230">
      <c r="A74" t="s">
        <v>72</v>
      </c>
      <c r="B74">
        <v>5</v>
      </c>
      <c r="C74" s="2">
        <v>45.689016089688415</v>
      </c>
      <c r="D74" s="166">
        <v>400</v>
      </c>
      <c r="E74" s="11">
        <v>42094</v>
      </c>
      <c r="F74" s="13">
        <v>463</v>
      </c>
      <c r="G74" s="2">
        <v>1126108.796456337</v>
      </c>
      <c r="H74" s="2">
        <v>249793.16626865417</v>
      </c>
      <c r="I74" s="2">
        <v>72425.32078564167</v>
      </c>
      <c r="J74" s="12">
        <v>4.5081649481363302</v>
      </c>
      <c r="K74" s="12">
        <v>3.4489756283989523</v>
      </c>
      <c r="L74" s="12">
        <v>4.470954069783228</v>
      </c>
      <c r="M74" s="12">
        <v>3.4951520605458102</v>
      </c>
      <c r="N74" s="59">
        <f t="shared" si="142"/>
        <v>3.7210878353102217E-2</v>
      </c>
      <c r="O74" s="59">
        <f t="shared" si="143"/>
        <v>4.6176432146857849E-2</v>
      </c>
      <c r="P74" s="12">
        <f t="shared" si="116"/>
        <v>4.5081649481363302</v>
      </c>
      <c r="Q74" s="12">
        <f t="shared" si="116"/>
        <v>3.4489756283989523</v>
      </c>
      <c r="R74" s="157">
        <f>VLOOKUP(E74,'EquityMetrics ADJ'!G:AE,7,FALSE)</f>
        <v>3.4956120563595552</v>
      </c>
      <c r="S74" s="157">
        <f>VLOOKUP(E74,'EquityMetrics ADJ'!$G:$AE,8,FALSE)</f>
        <v>4.4751598039512412</v>
      </c>
      <c r="U74" s="14">
        <v>42094</v>
      </c>
      <c r="V74" s="2">
        <v>468.92401089203685</v>
      </c>
      <c r="W74" s="2">
        <f t="shared" si="123"/>
        <v>104.01660460225384</v>
      </c>
      <c r="Y74" s="41">
        <f ca="1">VLOOKUP($E74,INDIRECT(VLOOKUP('Sector Charts'!$H$1,'Sector Charts'!$A$159:$B$175,2,FALSE) &amp; "1"),MATCH(Y$5,$Y$5:$AG$5,0),FALSE)</f>
        <v>42094</v>
      </c>
      <c r="Z74" s="4">
        <f ca="1">VLOOKUP($E74,INDIRECT(VLOOKUP('Sector Charts'!$H$1,'Sector Charts'!$A$159:$B$175,2,FALSE) &amp; "1"),MATCH(Z$5,$Y$5:$AG$5,0),FALSE)</f>
        <v>26</v>
      </c>
      <c r="AA74" s="4">
        <f ca="1">VLOOKUP($E74,INDIRECT(VLOOKUP('Sector Charts'!$H$1,'Sector Charts'!$A$159:$B$175,2,FALSE) &amp; "1"),MATCH(AA$5,$Y$5:$AG$5,0),FALSE)</f>
        <v>56210.263186454773</v>
      </c>
      <c r="AB74" s="4">
        <f ca="1">VLOOKUP($E74,INDIRECT(VLOOKUP('Sector Charts'!$H$1,'Sector Charts'!$A$159:$B$175,2,FALSE) &amp; "1"),MATCH(AB$5,$Y$5:$AG$5,0),FALSE)</f>
        <v>17956.44616317749</v>
      </c>
      <c r="AC74" s="4">
        <f ca="1">VLOOKUP($E74,INDIRECT(VLOOKUP('Sector Charts'!$H$1,'Sector Charts'!$A$159:$B$175,2,FALSE) &amp; "1"),MATCH(AC$5,$Y$5:$AG$5,0),FALSE)</f>
        <v>4863.4749345779419</v>
      </c>
      <c r="AD74" s="12">
        <f ca="1">IF(OR(VLOOKUP($E74,INDIRECT(VLOOKUP('Sector Charts'!$H$1,'Sector Charts'!$A$159:$B$175,2,FALSE) &amp; "1"),MATCH(AD$5,$Y$5:$AI$5,0),FALSE)&gt;AD$1,VLOOKUP($E74,INDIRECT(VLOOKUP('Sector Charts'!$H$1,'Sector Charts'!$A$159:$B$175,2,FALSE) &amp; "1"),MATCH(AD$5,$Y$5:$AI$5,0),FALSE)&lt;AD$2),NA(),VLOOKUP($E74,INDIRECT(VLOOKUP('Sector Charts'!$H$1,'Sector Charts'!$A$159:$B$175,2,FALSE) &amp; "1"),MATCH(AD$5,$Y$5:$AI$5,0),FALSE))</f>
        <v>3.1303668151063619</v>
      </c>
      <c r="AE74" s="12">
        <f ca="1">IF(OR(VLOOKUP($E74,INDIRECT(VLOOKUP('Sector Charts'!$H$1,'Sector Charts'!$A$159:$B$175,2,FALSE) &amp; "1"),MATCH(AE$5,$Y$5:$AI$5,0),FALSE)&gt;AE$1,VLOOKUP($E74,INDIRECT(VLOOKUP('Sector Charts'!$H$1,'Sector Charts'!$A$159:$B$175,2,FALSE) &amp; "1"),MATCH(AE$5,$Y$5:$AI$5,0),FALSE)&lt;AE$2),NA(),VLOOKUP($E74,INDIRECT(VLOOKUP('Sector Charts'!$H$1,'Sector Charts'!$A$159:$B$175,2,FALSE) &amp; "1"),MATCH(AE$5,$Y$5:$AI$5,0),FALSE))</f>
        <v>3.6921021295930196</v>
      </c>
      <c r="AF74" s="4">
        <f ca="1">VLOOKUP($E74,INDIRECT(VLOOKUP('Sector Charts'!$H$1,'Sector Charts'!$A$159:$B$175,2,FALSE) &amp; "1"),MATCH(AF$5,$Y$5:$AG$5,0),FALSE)</f>
        <v>420.65669526863201</v>
      </c>
      <c r="AG74" s="2">
        <f ca="1">IF(VLOOKUP($E74,INDIRECT(VLOOKUP('Sector Charts'!$H$1,'Sector Charts'!$A$159:$B$175,2,FALSE) &amp; "1"),MATCH(AG$5,$Y$5:$AI$5,0),FALSE)="",NA(),VLOOKUP($E74,INDIRECT(VLOOKUP('Sector Charts'!$H$1,'Sector Charts'!$A$159:$B$175,2,FALSE) &amp; "1"),MATCH(AG$5,$Y$5:$AG$5,0),FALSE))</f>
        <v>134.37936194526748</v>
      </c>
      <c r="AH74" s="12">
        <f ca="1">IF(OR(VLOOKUP($E74,INDIRECT(VLOOKUP('Sector Charts'!$H$1,'Sector Charts'!$A$159:$B$175,2,FALSE) &amp; "1"),MATCH(AH$5,$Y$5:$AI$5,0),FALSE)&gt;AH$1,VLOOKUP($E74,INDIRECT(VLOOKUP('Sector Charts'!$H$1,'Sector Charts'!$A$159:$B$175,2,FALSE) &amp; "1"),MATCH(AH$5,$Y$5:$AI$5,0),FALSE)&lt;AH$2,VLOOKUP($E74,INDIRECT(VLOOKUP('Sector Charts'!$H$1,'Sector Charts'!$A$159:$B$175,2,FALSE) &amp; "1"),MATCH(AH$5,$Y$5:$AI$5,0),FALSE)=""),NA(),VLOOKUP($E74,INDIRECT(VLOOKUP('Sector Charts'!$H$1,'Sector Charts'!$A$159:$B$175,2,FALSE) &amp; "1"),MATCH(AH$5,$Y$5:$AI$5,0),FALSE))</f>
        <v>1.6904238750285865</v>
      </c>
      <c r="AI74" s="12">
        <f ca="1">IF(OR(VLOOKUP($E74,INDIRECT(VLOOKUP('Sector Charts'!$H$1,'Sector Charts'!$A$159:$B$175,2,FALSE) &amp; "1"),MATCH(AI$5,$Y$5:$AI$5,0),FALSE)&gt;AI$1,VLOOKUP($E74,INDIRECT(VLOOKUP('Sector Charts'!$H$1,'Sector Charts'!$A$159:$B$175,2,FALSE) &amp; "1"),MATCH(AI$5,$Y$5:$AI$5,0),FALSE)&lt;AI$2,VLOOKUP($E74,INDIRECT(VLOOKUP('Sector Charts'!$H$1,'Sector Charts'!$A$159:$B$175,2,FALSE) &amp; "1"),MATCH(AI$5,$Y$5:$AI$5,0),FALSE)=""),NA(),VLOOKUP($E74,INDIRECT(VLOOKUP('Sector Charts'!$H$1,'Sector Charts'!$A$159:$B$175,2,FALSE) &amp; "1"),MATCH(AI$5,$Y$5:$AI$5,0),FALSE))</f>
        <v>6.2374930156365336</v>
      </c>
      <c r="AK74" s="13">
        <v>467</v>
      </c>
      <c r="AL74" s="12">
        <v>-18.228843038536745</v>
      </c>
      <c r="AM74" s="12">
        <v>12.486109159200787</v>
      </c>
      <c r="AN74" s="12">
        <v>-3.4759518608281748</v>
      </c>
      <c r="AO74" s="12">
        <v>-5.0163303903841054</v>
      </c>
      <c r="AP74" s="157">
        <f>VLOOKUP(E74,'EquityMetrics ADJ'!AN:AS,3,FALSE)</f>
        <v>0.84854371440843401</v>
      </c>
      <c r="AR74" s="12">
        <v>27.847096318106857</v>
      </c>
      <c r="AT74" s="12">
        <v>6.8955759387718265</v>
      </c>
      <c r="AU74" s="12">
        <v>4.0154226284204064</v>
      </c>
      <c r="AV74" s="12">
        <v>-7.910293878867714</v>
      </c>
      <c r="AW74" s="12">
        <v>-8.4346409975623597</v>
      </c>
      <c r="AY74" s="21">
        <v>42094</v>
      </c>
      <c r="AZ74" s="20">
        <v>369</v>
      </c>
      <c r="BA74" s="2">
        <v>1134793.1856384277</v>
      </c>
      <c r="BB74" s="2">
        <v>71027.778859274462</v>
      </c>
      <c r="BC74" s="2">
        <v>126490.6157699544</v>
      </c>
      <c r="BD74" s="12">
        <f t="shared" si="136"/>
        <v>11.146578722077146</v>
      </c>
      <c r="BE74" s="12">
        <f t="shared" si="137"/>
        <v>178.08612039039971</v>
      </c>
      <c r="BF74" s="12">
        <f t="shared" si="138"/>
        <v>6.2590945872938661</v>
      </c>
      <c r="BH74" s="22">
        <v>42094</v>
      </c>
      <c r="BI74">
        <v>357</v>
      </c>
      <c r="BJ74" s="12">
        <v>-5.926189965511119</v>
      </c>
      <c r="BL74" s="22">
        <v>42735</v>
      </c>
      <c r="BM74">
        <v>280</v>
      </c>
      <c r="BN74" s="2">
        <v>257531.7472076416</v>
      </c>
      <c r="BO74" s="2">
        <v>151192.41201210022</v>
      </c>
      <c r="BP74" s="2">
        <v>83049.751360754482</v>
      </c>
      <c r="BQ74" s="2">
        <v>831375.45852661133</v>
      </c>
      <c r="BR74" s="12">
        <f t="shared" ref="BR74" si="150">BO74/BN74*100</f>
        <v>58.70826166150205</v>
      </c>
      <c r="BS74" s="12">
        <f t="shared" ref="BS74" si="151">BO74/BQ74*100</f>
        <v>18.185816102877027</v>
      </c>
      <c r="BT74" s="12">
        <f t="shared" ref="BT74" si="152">BP74/BQ74*100</f>
        <v>9.9894398504302444</v>
      </c>
      <c r="BV74" s="22">
        <v>42094</v>
      </c>
      <c r="BW74">
        <v>462</v>
      </c>
      <c r="BX74" s="2">
        <v>1311877.7461242676</v>
      </c>
      <c r="BY74" s="2">
        <v>72164.38377392292</v>
      </c>
      <c r="BZ74" s="12">
        <f t="shared" si="135"/>
        <v>5.5008467051995522</v>
      </c>
      <c r="CB74" s="22">
        <v>42094</v>
      </c>
      <c r="CC74">
        <v>512</v>
      </c>
      <c r="CD74" s="2">
        <v>-205688.65566521883</v>
      </c>
      <c r="CE74" s="2">
        <v>2068286.7819900513</v>
      </c>
      <c r="CF74" s="2">
        <v>264844.72720272094</v>
      </c>
      <c r="CG74" s="12">
        <f t="shared" si="112"/>
        <v>9.944880828726788</v>
      </c>
      <c r="CH74" s="12">
        <f t="shared" si="113"/>
        <v>77.663866612597459</v>
      </c>
      <c r="CJ74" s="22">
        <v>42094</v>
      </c>
      <c r="CK74">
        <v>482</v>
      </c>
      <c r="CL74" s="12">
        <v>8.0088430066653782</v>
      </c>
      <c r="CN74" s="22">
        <v>42094</v>
      </c>
      <c r="CO74">
        <v>404</v>
      </c>
      <c r="CP74" s="2">
        <v>-111593.00446969271</v>
      </c>
      <c r="CQ74" s="2">
        <v>1746662.5538253784</v>
      </c>
      <c r="CR74" s="2">
        <v>229344.98772651702</v>
      </c>
      <c r="CS74" s="12">
        <f t="shared" si="114"/>
        <v>6.3889275135195431</v>
      </c>
      <c r="CT74" s="12">
        <f t="shared" si="115"/>
        <v>48.657267628086146</v>
      </c>
      <c r="CV74" s="22">
        <v>42094</v>
      </c>
      <c r="CW74">
        <v>381</v>
      </c>
      <c r="CX74">
        <v>5.6944972439421093</v>
      </c>
      <c r="CZ74" s="11">
        <f ca="1">VLOOKUP($CB74,INDIRECT(VLOOKUP('Sector Charts'!$H$1,'Sector Charts'!$A$159:$B$175,2,FALSE) &amp; "3"),MATCH(CZ$5,$CZ$5:$DF$5,0),FALSE)</f>
        <v>42094</v>
      </c>
      <c r="DA74" s="2">
        <f ca="1">VLOOKUP($CB74,INDIRECT(VLOOKUP('Sector Charts'!$H$1,'Sector Charts'!$A$159:$B$175,2,FALSE) &amp; "3"),MATCH(DA$5,$CZ$5:$DF$5,0),FALSE)</f>
        <v>30</v>
      </c>
      <c r="DB74" s="2">
        <f ca="1">VLOOKUP($CB74,INDIRECT(VLOOKUP('Sector Charts'!$H$1,'Sector Charts'!$A$159:$B$175,2,FALSE) &amp; "3"),MATCH(DB$5,$CZ$5:$DF$5,0),FALSE)</f>
        <v>-6171.7310037612915</v>
      </c>
      <c r="DC74" s="2">
        <f ca="1">VLOOKUP($CB74,INDIRECT(VLOOKUP('Sector Charts'!$H$1,'Sector Charts'!$A$159:$B$175,2,FALSE) &amp; "3"),MATCH(DC$5,$CZ$5:$DF$5,0),FALSE)</f>
        <v>102990.78515625</v>
      </c>
      <c r="DD74" s="2">
        <f ca="1">VLOOKUP($CB74,INDIRECT(VLOOKUP('Sector Charts'!$H$1,'Sector Charts'!$A$159:$B$175,2,FALSE) &amp; "3"),MATCH(DD$5,$CZ$5:$DF$5,0),FALSE)</f>
        <v>20609.822154998779</v>
      </c>
      <c r="DE74" s="12">
        <f ca="1">IF(OR(VLOOKUP($CB74,INDIRECT(VLOOKUP('Sector Charts'!$H$1,'Sector Charts'!$A$159:$B$175,2,FALSE) &amp; "3"),MATCH(DE$5,$CZ$5:$DF$5,0),FALSE)&gt;DE$1,VLOOKUP($CB74,INDIRECT(VLOOKUP('Sector Charts'!$H$1,'Sector Charts'!$A$159:$B$175,2,FALSE) &amp; "3"),MATCH(DE$5,$CZ$5:$DF$5,0),FALSE)&lt;DE$2),NA(),VLOOKUP($CB74,INDIRECT(VLOOKUP('Sector Charts'!$H$1,'Sector Charts'!$A$159:$B$175,2,FALSE) &amp; "3"),MATCH(DE$5,$CZ$5:$DF$5,0),FALSE))</f>
        <v>5.9925079650553181</v>
      </c>
      <c r="DF74" s="12">
        <f ca="1">IF(OR(VLOOKUP($CB74,INDIRECT(VLOOKUP('Sector Charts'!$H$1,'Sector Charts'!$A$159:$B$175,2,FALSE) &amp; "3"),MATCH(DF$5,$CZ$5:$DF$5,0),FALSE)&gt;DF$1,VLOOKUP($CB74,INDIRECT(VLOOKUP('Sector Charts'!$H$1,'Sector Charts'!$A$159:$B$175,2,FALSE) &amp; "3"),MATCH(DF$5,$CZ$5:$DF$5,0),FALSE)&lt;DF$2),NA(),VLOOKUP($CB74,INDIRECT(VLOOKUP('Sector Charts'!$H$1,'Sector Charts'!$A$159:$B$175,2,FALSE) &amp; "3"),MATCH(DF$5,$CZ$5:$DF$5,0),FALSE))</f>
        <v>29.945581079477574</v>
      </c>
      <c r="DH74" s="11">
        <f ca="1">VLOOKUP($CB74,INDIRECT(VLOOKUP('Sector Charts'!$H$1,'Sector Charts'!$A$159:$B$175,2,FALSE) &amp; "3"),MATCH(DH$5,$CZ$5:$DF$5,0),FALSE)</f>
        <v>42094</v>
      </c>
      <c r="DI74" s="2">
        <f ca="1">VLOOKUP($CB74,INDIRECT(VLOOKUP('Sector Charts'!$H$1,'Sector Charts'!$A$159:$B$175,2,FALSE) &amp; "3"),9,FALSE)</f>
        <v>28</v>
      </c>
      <c r="DJ74" s="12">
        <f ca="1">IF(OR(VLOOKUP($CB74,INDIRECT(VLOOKUP('Sector Charts'!$H$1,'Sector Charts'!$A$159:$B$175,2,FALSE) &amp; "3"),10,FALSE)&gt;DJ$1,VLOOKUP($CB74,INDIRECT(VLOOKUP('Sector Charts'!$H$1,'Sector Charts'!$A$159:$B$175,2,FALSE) &amp; "3"),10,FALSE)&lt;DJ$2),NA(),VLOOKUP($CB74,INDIRECT(VLOOKUP('Sector Charts'!$H$1,'Sector Charts'!$A$159:$B$175,2,FALSE) &amp; "3"),10,FALSE))</f>
        <v>9.94712293302773</v>
      </c>
      <c r="DM74" s="22">
        <v>42094</v>
      </c>
      <c r="DN74">
        <v>473</v>
      </c>
      <c r="DO74" s="12">
        <v>-2.2915738388526341</v>
      </c>
      <c r="DP74" s="12">
        <v>7.6360669419279104</v>
      </c>
      <c r="DR74" s="22">
        <v>42094</v>
      </c>
      <c r="DS74" s="13">
        <v>368</v>
      </c>
      <c r="DT74" s="12">
        <v>2.9507697082021167</v>
      </c>
      <c r="DU74" s="12">
        <v>10.273210228596309</v>
      </c>
      <c r="DV74" s="12">
        <v>0.34245940497645844</v>
      </c>
      <c r="DW74" s="12">
        <v>-1.0393434602181895</v>
      </c>
      <c r="DX74" s="83">
        <f>VLOOKUP(DR74,'EquityMetrics ADJ'!$DU$5:$DX$31,3,0)</f>
        <v>7.1535638041783312</v>
      </c>
      <c r="DY74" s="83"/>
      <c r="DZ74" s="22">
        <v>42094</v>
      </c>
      <c r="EA74" s="85">
        <v>301</v>
      </c>
      <c r="EB74" s="83">
        <v>3.4280738649125286</v>
      </c>
      <c r="EC74" s="83">
        <v>10.878189964980955</v>
      </c>
      <c r="ED74" s="83">
        <v>1.1746153286574579</v>
      </c>
      <c r="EE74" s="83">
        <v>5.9267572202115204E-2</v>
      </c>
      <c r="EF74" s="83">
        <f>VLOOKUP($DZ74,'EquityMetrics ADJ'!$EH$4:$EK$31,3,0)</f>
        <v>7.5563593468190859</v>
      </c>
      <c r="EH74" s="22">
        <v>42094</v>
      </c>
      <c r="EI74" s="13">
        <v>99</v>
      </c>
      <c r="EJ74" s="12">
        <v>-86.712533622313728</v>
      </c>
      <c r="EK74" s="12">
        <v>23.336310505811596</v>
      </c>
      <c r="EL74" s="12">
        <v>-22.120382245603544</v>
      </c>
      <c r="EM74" s="12">
        <v>-21.808716043996391</v>
      </c>
      <c r="EO74" s="11">
        <v>42094</v>
      </c>
      <c r="EP74" s="2">
        <v>363</v>
      </c>
      <c r="EQ74" s="2">
        <v>904811.72867679596</v>
      </c>
      <c r="ER74" s="2">
        <v>215597.56779319793</v>
      </c>
      <c r="ES74" s="2">
        <v>61046.591003537178</v>
      </c>
      <c r="ET74" s="12">
        <v>4.1967622266717548</v>
      </c>
      <c r="EU74" s="12">
        <v>3.531688899396622</v>
      </c>
      <c r="EV74" s="12">
        <f>VLOOKUP($EO74,'EquityMetrics ADJ'!$X$5:$AD$27,6,0)</f>
        <v>3.5642564977761531</v>
      </c>
      <c r="EW74" s="12">
        <f>VLOOKUP($EO74,'EquityMetrics ADJ'!$X$5:$AD$27,7,0)</f>
        <v>4.2297949441236806</v>
      </c>
      <c r="EY74" s="11">
        <v>42094</v>
      </c>
      <c r="EZ74" s="2">
        <v>101</v>
      </c>
      <c r="FA74" s="2">
        <v>228492.06777954102</v>
      </c>
      <c r="FB74" s="2">
        <v>34773.598475456238</v>
      </c>
      <c r="FC74" s="2">
        <v>11708.729782104492</v>
      </c>
      <c r="FD74" s="12">
        <v>6.5708490865797042</v>
      </c>
      <c r="FE74" s="12">
        <v>2.9698864968772161</v>
      </c>
      <c r="FF74" s="12"/>
      <c r="FG74" s="11">
        <v>42094</v>
      </c>
      <c r="FH74" s="2">
        <v>300</v>
      </c>
      <c r="FI74" s="2">
        <v>801553.80920886993</v>
      </c>
      <c r="FJ74" s="2">
        <v>193391.7483356595</v>
      </c>
      <c r="FK74" s="2">
        <v>53668.914418339729</v>
      </c>
      <c r="FL74" s="12">
        <v>4.1447156670700176</v>
      </c>
      <c r="FM74" s="12">
        <v>3.6034220261696541</v>
      </c>
      <c r="FN74" s="12"/>
      <c r="FO74" s="11">
        <v>42094</v>
      </c>
      <c r="FP74" s="2">
        <v>164</v>
      </c>
      <c r="FQ74" s="2">
        <v>331749.98724746704</v>
      </c>
      <c r="FR74" s="2">
        <v>56979.417932994664</v>
      </c>
      <c r="FS74" s="2">
        <v>19086.406367301941</v>
      </c>
      <c r="FT74" s="12">
        <v>5.8222775746426665</v>
      </c>
      <c r="FU74" s="12">
        <v>2.985340290700794</v>
      </c>
      <c r="FW74" s="22">
        <v>42094</v>
      </c>
      <c r="FX74">
        <v>461</v>
      </c>
      <c r="FY74" s="2">
        <v>1070114.8010263443</v>
      </c>
      <c r="FZ74" s="2">
        <v>3083736.3086051941</v>
      </c>
      <c r="GA74" s="10">
        <v>0.3470189062664597</v>
      </c>
      <c r="GC74" s="22">
        <v>42094</v>
      </c>
      <c r="GD74">
        <v>458</v>
      </c>
      <c r="GE74" s="2">
        <v>3039291.7668571472</v>
      </c>
      <c r="GF74" s="2">
        <v>246173.1572618559</v>
      </c>
      <c r="GG74" s="10">
        <v>12.346154230065927</v>
      </c>
      <c r="GI74" s="22">
        <v>42094</v>
      </c>
      <c r="GJ74">
        <v>300</v>
      </c>
      <c r="GK74" s="2">
        <v>801553.80920886993</v>
      </c>
      <c r="GL74" s="2">
        <v>193391.7483356595</v>
      </c>
      <c r="GM74" s="2">
        <v>53668.914418339729</v>
      </c>
      <c r="GN74" s="12">
        <v>4.1447156670700176</v>
      </c>
      <c r="GO74" s="12">
        <v>3.6034220261696541</v>
      </c>
      <c r="GP74" s="12">
        <f>VLOOKUP($GI74,'EquityMetrics ADJ'!$AF$4:$AK$28,6,0)</f>
        <v>3.5709325003045032</v>
      </c>
      <c r="GQ74" s="12">
        <f>VLOOKUP($GI74,'EquityMetrics ADJ'!$AF$4:$AL$28,7,0)</f>
        <v>4.2667028410269809</v>
      </c>
      <c r="HF74" s="22">
        <v>41820</v>
      </c>
      <c r="HG74">
        <v>538</v>
      </c>
      <c r="HH74" s="2">
        <v>1410274.9219055176</v>
      </c>
      <c r="HI74" s="2">
        <v>3012793.5543365479</v>
      </c>
      <c r="HJ74" s="213">
        <v>0.46809543915665885</v>
      </c>
      <c r="HL74" s="22">
        <v>42094</v>
      </c>
      <c r="HM74">
        <v>110</v>
      </c>
      <c r="HN74" s="2">
        <v>258474.04214477539</v>
      </c>
      <c r="HO74" s="2">
        <v>600546.92289733887</v>
      </c>
      <c r="HP74" s="10">
        <v>0.43039774627062821</v>
      </c>
      <c r="HR74" s="22">
        <v>41820</v>
      </c>
      <c r="HS74">
        <v>426</v>
      </c>
      <c r="HT74" s="2">
        <v>1159077.3323364258</v>
      </c>
      <c r="HU74" s="2">
        <v>2415362.5807037354</v>
      </c>
      <c r="HV74" s="10">
        <v>0.47987715864949737</v>
      </c>
    </row>
    <row r="75" spans="1:230">
      <c r="A75" t="s">
        <v>25</v>
      </c>
      <c r="B75">
        <v>13</v>
      </c>
      <c r="C75" s="2">
        <v>51.916452461216615</v>
      </c>
      <c r="D75" s="166">
        <v>106</v>
      </c>
      <c r="E75" s="11">
        <v>42185</v>
      </c>
      <c r="F75" s="13">
        <v>460</v>
      </c>
      <c r="G75" s="2">
        <v>1138484.6647911072</v>
      </c>
      <c r="H75" s="2">
        <v>221925.71950483322</v>
      </c>
      <c r="I75" s="2">
        <v>73588.550954580307</v>
      </c>
      <c r="J75" s="12">
        <v>5.1300257912031357</v>
      </c>
      <c r="K75" s="12">
        <v>3.0157642272614975</v>
      </c>
      <c r="L75" s="12">
        <v>5.0960907114295724</v>
      </c>
      <c r="M75" s="12">
        <v>3.0484660668634147</v>
      </c>
      <c r="N75" s="59">
        <f t="shared" si="142"/>
        <v>3.3935079773563359E-2</v>
      </c>
      <c r="O75" s="59">
        <f t="shared" si="143"/>
        <v>3.2701839601917193E-2</v>
      </c>
      <c r="P75" s="12">
        <f t="shared" si="116"/>
        <v>5.1300257912031357</v>
      </c>
      <c r="Q75" s="12">
        <f t="shared" si="116"/>
        <v>3.0157642272614975</v>
      </c>
      <c r="R75" s="157">
        <f>VLOOKUP(E75,'EquityMetrics ADJ'!G:AE,7,FALSE)</f>
        <v>3.5423497621045033</v>
      </c>
      <c r="S75" s="157">
        <f>VLOOKUP(E75,'EquityMetrics ADJ'!$G:$AE,8,FALSE)</f>
        <v>4.3427366600332444</v>
      </c>
      <c r="U75" s="14">
        <v>42185</v>
      </c>
      <c r="V75" s="2">
        <v>486.47943852989039</v>
      </c>
      <c r="W75" s="2">
        <f t="shared" si="123"/>
        <v>94.829823149056182</v>
      </c>
      <c r="Y75" s="41">
        <f ca="1">VLOOKUP($E75,INDIRECT(VLOOKUP('Sector Charts'!$H$1,'Sector Charts'!$A$159:$B$175,2,FALSE) &amp; "1"),MATCH(Y$5,$Y$5:$AG$5,0),FALSE)</f>
        <v>42185</v>
      </c>
      <c r="Z75" s="4">
        <f ca="1">VLOOKUP($E75,INDIRECT(VLOOKUP('Sector Charts'!$H$1,'Sector Charts'!$A$159:$B$175,2,FALSE) &amp; "1"),MATCH(Z$5,$Y$5:$AG$5,0),FALSE)</f>
        <v>24</v>
      </c>
      <c r="AA75" s="4">
        <f ca="1">VLOOKUP($E75,INDIRECT(VLOOKUP('Sector Charts'!$H$1,'Sector Charts'!$A$159:$B$175,2,FALSE) &amp; "1"),MATCH(AA$5,$Y$5:$AG$5,0),FALSE)</f>
        <v>54118.381988525391</v>
      </c>
      <c r="AB75" s="4">
        <f ca="1">VLOOKUP($E75,INDIRECT(VLOOKUP('Sector Charts'!$H$1,'Sector Charts'!$A$159:$B$175,2,FALSE) &amp; "1"),MATCH(AB$5,$Y$5:$AG$5,0),FALSE)</f>
        <v>16574.625894546509</v>
      </c>
      <c r="AC75" s="4">
        <f ca="1">VLOOKUP($E75,INDIRECT(VLOOKUP('Sector Charts'!$H$1,'Sector Charts'!$A$159:$B$175,2,FALSE) &amp; "1"),MATCH(AC$5,$Y$5:$AG$5,0),FALSE)</f>
        <v>4690.2779531478882</v>
      </c>
      <c r="AD75" s="12">
        <f ca="1">IF(OR(VLOOKUP($E75,INDIRECT(VLOOKUP('Sector Charts'!$H$1,'Sector Charts'!$A$159:$B$175,2,FALSE) &amp; "1"),MATCH(AD$5,$Y$5:$AI$5,0),FALSE)&gt;AD$1,VLOOKUP($E75,INDIRECT(VLOOKUP('Sector Charts'!$H$1,'Sector Charts'!$A$159:$B$175,2,FALSE) &amp; "1"),MATCH(AD$5,$Y$5:$AI$5,0),FALSE)&lt;AD$2),NA(),VLOOKUP($E75,INDIRECT(VLOOKUP('Sector Charts'!$H$1,'Sector Charts'!$A$159:$B$175,2,FALSE) &amp; "1"),MATCH(AD$5,$Y$5:$AI$5,0),FALSE))</f>
        <v>3.2651344490575664</v>
      </c>
      <c r="AE75" s="12">
        <f ca="1">IF(OR(VLOOKUP($E75,INDIRECT(VLOOKUP('Sector Charts'!$H$1,'Sector Charts'!$A$159:$B$175,2,FALSE) &amp; "1"),MATCH(AE$5,$Y$5:$AI$5,0),FALSE)&gt;AE$1,VLOOKUP($E75,INDIRECT(VLOOKUP('Sector Charts'!$H$1,'Sector Charts'!$A$159:$B$175,2,FALSE) &amp; "1"),MATCH(AE$5,$Y$5:$AI$5,0),FALSE)&lt;AE$2),NA(),VLOOKUP($E75,INDIRECT(VLOOKUP('Sector Charts'!$H$1,'Sector Charts'!$A$159:$B$175,2,FALSE) &amp; "1"),MATCH(AE$5,$Y$5:$AI$5,0),FALSE))</f>
        <v>3.5338259395527762</v>
      </c>
      <c r="AF75" s="4">
        <f ca="1">VLOOKUP($E75,INDIRECT(VLOOKUP('Sector Charts'!$H$1,'Sector Charts'!$A$159:$B$175,2,FALSE) &amp; "1"),MATCH(AF$5,$Y$5:$AG$5,0),FALSE)</f>
        <v>486.10218184991726</v>
      </c>
      <c r="AG75" s="2">
        <f ca="1">IF(VLOOKUP($E75,INDIRECT(VLOOKUP('Sector Charts'!$H$1,'Sector Charts'!$A$159:$B$175,2,FALSE) &amp; "1"),MATCH(AG$5,$Y$5:$AI$5,0),FALSE)="",NA(),VLOOKUP($E75,INDIRECT(VLOOKUP('Sector Charts'!$H$1,'Sector Charts'!$A$159:$B$175,2,FALSE) &amp; "1"),MATCH(AG$5,$Y$5:$AG$5,0),FALSE))</f>
        <v>148.87662037629832</v>
      </c>
      <c r="AH75" s="12">
        <f ca="1">IF(OR(VLOOKUP($E75,INDIRECT(VLOOKUP('Sector Charts'!$H$1,'Sector Charts'!$A$159:$B$175,2,FALSE) &amp; "1"),MATCH(AH$5,$Y$5:$AI$5,0),FALSE)&gt;AH$1,VLOOKUP($E75,INDIRECT(VLOOKUP('Sector Charts'!$H$1,'Sector Charts'!$A$159:$B$175,2,FALSE) &amp; "1"),MATCH(AH$5,$Y$5:$AI$5,0),FALSE)&lt;AH$2,VLOOKUP($E75,INDIRECT(VLOOKUP('Sector Charts'!$H$1,'Sector Charts'!$A$159:$B$175,2,FALSE) &amp; "1"),MATCH(AH$5,$Y$5:$AI$5,0),FALSE)=""),NA(),VLOOKUP($E75,INDIRECT(VLOOKUP('Sector Charts'!$H$1,'Sector Charts'!$A$159:$B$175,2,FALSE) &amp; "1"),MATCH(AH$5,$Y$5:$AI$5,0),FALSE))</f>
        <v>1.6321050029933226</v>
      </c>
      <c r="AI75" s="12">
        <f ca="1">IF(OR(VLOOKUP($E75,INDIRECT(VLOOKUP('Sector Charts'!$H$1,'Sector Charts'!$A$159:$B$175,2,FALSE) &amp; "1"),MATCH(AI$5,$Y$5:$AI$5,0),FALSE)&gt;AI$1,VLOOKUP($E75,INDIRECT(VLOOKUP('Sector Charts'!$H$1,'Sector Charts'!$A$159:$B$175,2,FALSE) &amp; "1"),MATCH(AI$5,$Y$5:$AI$5,0),FALSE)&lt;AI$2,VLOOKUP($E75,INDIRECT(VLOOKUP('Sector Charts'!$H$1,'Sector Charts'!$A$159:$B$175,2,FALSE) &amp; "1"),MATCH(AI$5,$Y$5:$AI$5,0),FALSE)=""),NA(),VLOOKUP($E75,INDIRECT(VLOOKUP('Sector Charts'!$H$1,'Sector Charts'!$A$159:$B$175,2,FALSE) &amp; "1"),MATCH(AI$5,$Y$5:$AI$5,0),FALSE))</f>
        <v>6.249415093732833</v>
      </c>
      <c r="AK75" s="13">
        <v>465</v>
      </c>
      <c r="AL75" s="12">
        <v>-25.370801001911026</v>
      </c>
      <c r="AM75" s="12">
        <v>10.457123738009289</v>
      </c>
      <c r="AN75" s="12">
        <v>-3.7951287421262747</v>
      </c>
      <c r="AO75" s="12">
        <v>-5.8839959381669864</v>
      </c>
      <c r="AP75" s="157">
        <f>VLOOKUP(E75,'EquityMetrics ADJ'!AN:AS,3,FALSE)</f>
        <v>-2.84908555113631</v>
      </c>
      <c r="AR75" s="12">
        <v>28.575947868218588</v>
      </c>
      <c r="AT75" s="12">
        <v>-8.2100576668126113</v>
      </c>
      <c r="AU75" s="12">
        <v>1.5742112686667031</v>
      </c>
      <c r="AV75" s="12">
        <v>1.8451230232237936</v>
      </c>
      <c r="AW75" s="12">
        <v>0.25868587053194947</v>
      </c>
      <c r="AY75" s="21">
        <v>42185</v>
      </c>
      <c r="AZ75" s="20">
        <v>372</v>
      </c>
      <c r="BA75" s="2">
        <v>1162844.6541290283</v>
      </c>
      <c r="BB75" s="2">
        <v>75865.047827797011</v>
      </c>
      <c r="BC75" s="2">
        <v>127528.23543551564</v>
      </c>
      <c r="BD75" s="12">
        <f t="shared" si="136"/>
        <v>10.96691935442008</v>
      </c>
      <c r="BE75" s="12">
        <f t="shared" si="137"/>
        <v>168.09880055040207</v>
      </c>
      <c r="BF75" s="12">
        <f t="shared" si="138"/>
        <v>6.5240913787078467</v>
      </c>
      <c r="BH75" s="22">
        <v>42185</v>
      </c>
      <c r="BI75">
        <v>354</v>
      </c>
      <c r="BJ75" s="12">
        <v>-6.3138945405949221</v>
      </c>
      <c r="BL75" s="22">
        <v>42825</v>
      </c>
      <c r="BM75">
        <v>276</v>
      </c>
      <c r="BN75" s="2">
        <v>263532.57525253296</v>
      </c>
      <c r="BO75" s="2">
        <v>147966.2929110527</v>
      </c>
      <c r="BP75" s="2">
        <v>84538.177273418754</v>
      </c>
      <c r="BQ75" s="2">
        <v>858621.08071899414</v>
      </c>
      <c r="BR75" s="12">
        <f t="shared" ref="BR75" si="153">BO75/BN75*100</f>
        <v>56.14724964049033</v>
      </c>
      <c r="BS75" s="12">
        <f t="shared" ref="BS75" si="154">BO75/BQ75*100</f>
        <v>17.233014217068646</v>
      </c>
      <c r="BT75" s="12">
        <f t="shared" ref="BT75" si="155">BP75/BQ75*100</f>
        <v>9.8458073266298065</v>
      </c>
      <c r="BV75" s="22">
        <v>42185</v>
      </c>
      <c r="BW75">
        <v>459</v>
      </c>
      <c r="BX75" s="2">
        <v>1319289.7706375122</v>
      </c>
      <c r="BY75" s="2">
        <v>73549.361953020096</v>
      </c>
      <c r="BZ75" s="12">
        <f t="shared" si="135"/>
        <v>5.5749209605012933</v>
      </c>
      <c r="CB75" s="22">
        <v>42185</v>
      </c>
      <c r="CC75">
        <v>507</v>
      </c>
      <c r="CD75" s="2">
        <v>-199436.02021545172</v>
      </c>
      <c r="CE75" s="2">
        <v>2050590.5470848083</v>
      </c>
      <c r="CF75" s="2">
        <v>233821.75337004662</v>
      </c>
      <c r="CG75" s="12">
        <f t="shared" si="112"/>
        <v>9.7257846281880589</v>
      </c>
      <c r="CH75" s="12">
        <f t="shared" si="113"/>
        <v>85.29404015708667</v>
      </c>
      <c r="CJ75" s="22">
        <v>42185</v>
      </c>
      <c r="CK75">
        <v>475</v>
      </c>
      <c r="CL75" s="12">
        <v>2.8832540230899983</v>
      </c>
      <c r="CN75" s="22">
        <v>42185</v>
      </c>
      <c r="CO75">
        <v>400</v>
      </c>
      <c r="CP75" s="2">
        <v>-111382.31944841146</v>
      </c>
      <c r="CQ75" s="2">
        <v>1748082.1727142334</v>
      </c>
      <c r="CR75" s="2">
        <v>221416.58906459808</v>
      </c>
      <c r="CS75" s="12">
        <f t="shared" si="114"/>
        <v>6.3716867082666386</v>
      </c>
      <c r="CT75" s="12">
        <f t="shared" si="115"/>
        <v>50.304414822285871</v>
      </c>
      <c r="CV75" s="22">
        <v>42185</v>
      </c>
      <c r="CW75">
        <v>375</v>
      </c>
      <c r="CX75">
        <v>4.173221192135701</v>
      </c>
      <c r="CZ75" s="11">
        <f ca="1">VLOOKUP($CB75,INDIRECT(VLOOKUP('Sector Charts'!$H$1,'Sector Charts'!$A$159:$B$175,2,FALSE) &amp; "3"),MATCH(CZ$5,$CZ$5:$DF$5,0),FALSE)</f>
        <v>42185</v>
      </c>
      <c r="DA75" s="2">
        <f ca="1">VLOOKUP($CB75,INDIRECT(VLOOKUP('Sector Charts'!$H$1,'Sector Charts'!$A$159:$B$175,2,FALSE) &amp; "3"),MATCH(DA$5,$CZ$5:$DF$5,0),FALSE)</f>
        <v>28</v>
      </c>
      <c r="DB75" s="2">
        <f ca="1">VLOOKUP($CB75,INDIRECT(VLOOKUP('Sector Charts'!$H$1,'Sector Charts'!$A$159:$B$175,2,FALSE) &amp; "3"),MATCH(DB$5,$CZ$5:$DF$5,0),FALSE)</f>
        <v>-6232.7680134773254</v>
      </c>
      <c r="DC75" s="2">
        <f ca="1">VLOOKUP($CB75,INDIRECT(VLOOKUP('Sector Charts'!$H$1,'Sector Charts'!$A$159:$B$175,2,FALSE) &amp; "3"),MATCH(DC$5,$CZ$5:$DF$5,0),FALSE)</f>
        <v>98859.439544677734</v>
      </c>
      <c r="DD75" s="2">
        <f ca="1">VLOOKUP($CB75,INDIRECT(VLOOKUP('Sector Charts'!$H$1,'Sector Charts'!$A$159:$B$175,2,FALSE) &amp; "3"),MATCH(DD$5,$CZ$5:$DF$5,0),FALSE)</f>
        <v>18888.615869522095</v>
      </c>
      <c r="DE75" s="12">
        <f ca="1">IF(OR(VLOOKUP($CB75,INDIRECT(VLOOKUP('Sector Charts'!$H$1,'Sector Charts'!$A$159:$B$175,2,FALSE) &amp; "3"),MATCH(DE$5,$CZ$5:$DF$5,0),FALSE)&gt;DE$1,VLOOKUP($CB75,INDIRECT(VLOOKUP('Sector Charts'!$H$1,'Sector Charts'!$A$159:$B$175,2,FALSE) &amp; "3"),MATCH(DE$5,$CZ$5:$DF$5,0),FALSE)&lt;DE$2),NA(),VLOOKUP($CB75,INDIRECT(VLOOKUP('Sector Charts'!$H$1,'Sector Charts'!$A$159:$B$175,2,FALSE) &amp; "3"),MATCH(DE$5,$CZ$5:$DF$5,0),FALSE))</f>
        <v>6.3046766623237218</v>
      </c>
      <c r="DF75" s="12">
        <f ca="1">IF(OR(VLOOKUP($CB75,INDIRECT(VLOOKUP('Sector Charts'!$H$1,'Sector Charts'!$A$159:$B$175,2,FALSE) &amp; "3"),MATCH(DF$5,$CZ$5:$DF$5,0),FALSE)&gt;DF$1,VLOOKUP($CB75,INDIRECT(VLOOKUP('Sector Charts'!$H$1,'Sector Charts'!$A$159:$B$175,2,FALSE) &amp; "3"),MATCH(DF$5,$CZ$5:$DF$5,0),FALSE)&lt;DF$2),NA(),VLOOKUP($CB75,INDIRECT(VLOOKUP('Sector Charts'!$H$1,'Sector Charts'!$A$159:$B$175,2,FALSE) &amp; "3"),MATCH(DF$5,$CZ$5:$DF$5,0),FALSE))</f>
        <v>32.997484074702726</v>
      </c>
      <c r="DH75" s="11">
        <f ca="1">VLOOKUP($CB75,INDIRECT(VLOOKUP('Sector Charts'!$H$1,'Sector Charts'!$A$159:$B$175,2,FALSE) &amp; "3"),MATCH(DH$5,$CZ$5:$DF$5,0),FALSE)</f>
        <v>42185</v>
      </c>
      <c r="DI75" s="2">
        <f ca="1">VLOOKUP($CB75,INDIRECT(VLOOKUP('Sector Charts'!$H$1,'Sector Charts'!$A$159:$B$175,2,FALSE) &amp; "3"),9,FALSE)</f>
        <v>26</v>
      </c>
      <c r="DJ75" s="12">
        <f ca="1">IF(OR(VLOOKUP($CB75,INDIRECT(VLOOKUP('Sector Charts'!$H$1,'Sector Charts'!$A$159:$B$175,2,FALSE) &amp; "3"),10,FALSE)&gt;DJ$1,VLOOKUP($CB75,INDIRECT(VLOOKUP('Sector Charts'!$H$1,'Sector Charts'!$A$159:$B$175,2,FALSE) &amp; "3"),10,FALSE)&lt;DJ$2),NA(),VLOOKUP($CB75,INDIRECT(VLOOKUP('Sector Charts'!$H$1,'Sector Charts'!$A$159:$B$175,2,FALSE) &amp; "3"),10,FALSE))</f>
        <v>9.2635697217192003</v>
      </c>
      <c r="DM75" s="22">
        <v>42185</v>
      </c>
      <c r="DN75">
        <v>467</v>
      </c>
      <c r="DO75" s="12">
        <v>-4.347392875484779</v>
      </c>
      <c r="DP75" s="12">
        <v>2.5234259430502393</v>
      </c>
      <c r="DR75" s="22">
        <v>42185</v>
      </c>
      <c r="DS75" s="13">
        <v>367</v>
      </c>
      <c r="DT75" s="12">
        <v>-11.941547952779786</v>
      </c>
      <c r="DU75" s="12">
        <v>8.3218739519126395</v>
      </c>
      <c r="DV75" s="12">
        <v>-0.606073082231251</v>
      </c>
      <c r="DW75" s="12">
        <v>-1.9959623081417077</v>
      </c>
      <c r="DX75" s="83">
        <f>VLOOKUP(DR75,'EquityMetrics ADJ'!$DU$5:$DX$31,3,0)</f>
        <v>-0.17517515513501003</v>
      </c>
      <c r="DY75" s="83"/>
      <c r="DZ75" s="22">
        <v>42185</v>
      </c>
      <c r="EA75" s="85">
        <v>300</v>
      </c>
      <c r="EB75" s="83">
        <v>0.74057099565607576</v>
      </c>
      <c r="EC75" s="83">
        <v>8.6693155213740436</v>
      </c>
      <c r="ED75" s="83">
        <v>1.3638147525743216</v>
      </c>
      <c r="EE75" s="83">
        <v>0.4249866855568607</v>
      </c>
      <c r="EF75" s="83">
        <f>VLOOKUP($DZ75,'EquityMetrics ADJ'!$EH$4:$EK$31,3,0)</f>
        <v>2.1633790909226791</v>
      </c>
      <c r="EH75" s="22">
        <v>42185</v>
      </c>
      <c r="EI75" s="13">
        <v>98</v>
      </c>
      <c r="EJ75" s="12">
        <v>-79.140974801391479</v>
      </c>
      <c r="EK75" s="12">
        <v>20.427344577355399</v>
      </c>
      <c r="EL75" s="12">
        <v>-19.295488257893378</v>
      </c>
      <c r="EM75" s="12">
        <v>-22.114986241117673</v>
      </c>
      <c r="EO75" s="11">
        <v>42185</v>
      </c>
      <c r="EP75" s="2">
        <v>360</v>
      </c>
      <c r="EQ75" s="2">
        <v>912764.11379551888</v>
      </c>
      <c r="ER75" s="2">
        <v>209310.23519587517</v>
      </c>
      <c r="ES75" s="2">
        <v>61610.806714773178</v>
      </c>
      <c r="ET75" s="12">
        <v>4.3608193022254387</v>
      </c>
      <c r="EU75" s="12">
        <v>3.3972974281099013</v>
      </c>
      <c r="EV75" s="12">
        <f>VLOOKUP($EO75,'EquityMetrics ADJ'!$X$5:$AD$27,6,0)</f>
        <v>3.550947487564716</v>
      </c>
      <c r="EW75" s="12">
        <f>VLOOKUP($EO75,'EquityMetrics ADJ'!$X$5:$AD$27,7,0)</f>
        <v>4.1832036581724044</v>
      </c>
      <c r="EY75" s="11">
        <v>42185</v>
      </c>
      <c r="EZ75" s="2">
        <v>100</v>
      </c>
      <c r="FA75" s="2">
        <v>225720.5509955883</v>
      </c>
      <c r="FB75" s="2">
        <v>12615.484308958054</v>
      </c>
      <c r="FC75" s="2">
        <v>11977.744239807129</v>
      </c>
      <c r="FD75" s="12">
        <v>17.89234130593843</v>
      </c>
      <c r="FE75" s="12">
        <v>1.0532437541145221</v>
      </c>
      <c r="FF75" s="12"/>
      <c r="FG75" s="11">
        <v>42185</v>
      </c>
      <c r="FH75" s="2">
        <v>297</v>
      </c>
      <c r="FI75" s="2">
        <v>815526.62455749512</v>
      </c>
      <c r="FJ75" s="2">
        <v>194397.62660098076</v>
      </c>
      <c r="FK75" s="2">
        <v>54504.149087667465</v>
      </c>
      <c r="FL75" s="12">
        <v>4.1951470232269834</v>
      </c>
      <c r="FM75" s="12">
        <v>3.566657398656035</v>
      </c>
      <c r="FN75" s="12"/>
      <c r="FO75" s="11">
        <v>42185</v>
      </c>
      <c r="FP75" s="2">
        <v>163</v>
      </c>
      <c r="FQ75" s="2">
        <v>322958.04023361206</v>
      </c>
      <c r="FR75" s="2">
        <v>27528.092903852463</v>
      </c>
      <c r="FS75" s="2">
        <v>19084.401866912842</v>
      </c>
      <c r="FT75" s="12">
        <v>11.731943849565226</v>
      </c>
      <c r="FU75" s="12">
        <v>1.4424393856209181</v>
      </c>
      <c r="FW75" s="22">
        <v>42185</v>
      </c>
      <c r="FX75">
        <v>464</v>
      </c>
      <c r="FY75" s="2">
        <v>1087778.7663764954</v>
      </c>
      <c r="FZ75" s="2">
        <v>3077802.9514923096</v>
      </c>
      <c r="GA75" s="10">
        <v>0.35342703334827619</v>
      </c>
      <c r="GC75" s="22">
        <v>42185</v>
      </c>
      <c r="GD75">
        <v>456</v>
      </c>
      <c r="GE75" s="2">
        <v>3005822.9230499268</v>
      </c>
      <c r="GF75" s="2">
        <v>216894.74154829979</v>
      </c>
      <c r="GG75" s="10">
        <v>13.858440742237022</v>
      </c>
      <c r="GI75" s="22">
        <v>42185</v>
      </c>
      <c r="GJ75">
        <v>297</v>
      </c>
      <c r="GK75" s="2">
        <v>815526.62455749512</v>
      </c>
      <c r="GL75" s="2">
        <v>194397.62660098076</v>
      </c>
      <c r="GM75" s="2">
        <v>54504.149087667465</v>
      </c>
      <c r="GN75" s="12">
        <v>4.1951470232269834</v>
      </c>
      <c r="GO75" s="12">
        <v>3.566657398656035</v>
      </c>
      <c r="GP75" s="12">
        <f>VLOOKUP($GI75,'EquityMetrics ADJ'!$AF$4:$AK$28,6,0)</f>
        <v>3.5634664927572213</v>
      </c>
      <c r="GQ75" s="12">
        <f>VLOOKUP($GI75,'EquityMetrics ADJ'!$AF$4:$AL$28,7,0)</f>
        <v>4.2148554225921</v>
      </c>
      <c r="HF75" s="22">
        <v>41912</v>
      </c>
      <c r="HG75">
        <v>537</v>
      </c>
      <c r="HH75" s="2">
        <v>1375057.7047653198</v>
      </c>
      <c r="HI75" s="2">
        <v>2983402.6733093262</v>
      </c>
      <c r="HJ75" s="213">
        <v>0.46090248462506173</v>
      </c>
      <c r="HL75" s="22">
        <v>42185</v>
      </c>
      <c r="HM75">
        <v>109</v>
      </c>
      <c r="HN75" s="2">
        <v>258992.86066436768</v>
      </c>
      <c r="HO75" s="2">
        <v>567322.1728515625</v>
      </c>
      <c r="HP75" s="10">
        <v>0.45651813565223032</v>
      </c>
      <c r="HR75" s="22">
        <v>41912</v>
      </c>
      <c r="HS75">
        <v>423</v>
      </c>
      <c r="HT75" s="2">
        <v>1111478.0829925537</v>
      </c>
      <c r="HU75" s="2">
        <v>2362439.008392334</v>
      </c>
      <c r="HV75" s="10">
        <v>0.47047905958381836</v>
      </c>
    </row>
    <row r="76" spans="1:230">
      <c r="A76" t="s">
        <v>76</v>
      </c>
      <c r="B76">
        <v>24</v>
      </c>
      <c r="C76" s="2">
        <v>55.979712745129838</v>
      </c>
      <c r="D76" s="166"/>
      <c r="E76" s="11">
        <v>42277</v>
      </c>
      <c r="F76" s="13">
        <v>447</v>
      </c>
      <c r="G76" s="2">
        <v>1182638.2947845459</v>
      </c>
      <c r="H76" s="2">
        <v>183383.66964149475</v>
      </c>
      <c r="I76" s="2">
        <v>74591.14467471838</v>
      </c>
      <c r="J76" s="12">
        <v>6.4489836913861547</v>
      </c>
      <c r="K76" s="12">
        <v>2.4585179707484777</v>
      </c>
      <c r="L76" s="12">
        <v>6.4273242891490758</v>
      </c>
      <c r="M76" s="12">
        <v>2.4767648587446018</v>
      </c>
      <c r="N76" s="59">
        <f t="shared" si="142"/>
        <v>2.1659402237078851E-2</v>
      </c>
      <c r="O76" s="59">
        <f t="shared" si="143"/>
        <v>1.8246887996124173E-2</v>
      </c>
      <c r="P76" s="12">
        <f t="shared" si="116"/>
        <v>6.4489836913861547</v>
      </c>
      <c r="Q76" s="12">
        <f t="shared" si="116"/>
        <v>2.4585179707484777</v>
      </c>
      <c r="R76" s="157">
        <f>VLOOKUP(E76,'EquityMetrics ADJ'!G:AE,7,FALSE)</f>
        <v>3.8737408039570451</v>
      </c>
      <c r="S76" s="157">
        <f>VLOOKUP(E76,'EquityMetrics ADJ'!$G:$AE,8,FALSE)</f>
        <v>4.0831522292971734</v>
      </c>
      <c r="U76" s="14">
        <v>42277</v>
      </c>
      <c r="V76" s="2">
        <v>663.22597130383872</v>
      </c>
      <c r="W76" s="2">
        <f t="shared" si="123"/>
        <v>102.84193650384064</v>
      </c>
      <c r="Y76" s="41">
        <f ca="1">VLOOKUP($E76,INDIRECT(VLOOKUP('Sector Charts'!$H$1,'Sector Charts'!$A$159:$B$175,2,FALSE) &amp; "1"),MATCH(Y$5,$Y$5:$AG$5,0),FALSE)</f>
        <v>42277</v>
      </c>
      <c r="Z76" s="4">
        <f ca="1">VLOOKUP($E76,INDIRECT(VLOOKUP('Sector Charts'!$H$1,'Sector Charts'!$A$159:$B$175,2,FALSE) &amp; "1"),MATCH(Z$5,$Y$5:$AG$5,0),FALSE)</f>
        <v>24</v>
      </c>
      <c r="AA76" s="4">
        <f ca="1">VLOOKUP($E76,INDIRECT(VLOOKUP('Sector Charts'!$H$1,'Sector Charts'!$A$159:$B$175,2,FALSE) &amp; "1"),MATCH(AA$5,$Y$5:$AG$5,0),FALSE)</f>
        <v>56279.815017700195</v>
      </c>
      <c r="AB76" s="4">
        <f ca="1">VLOOKUP($E76,INDIRECT(VLOOKUP('Sector Charts'!$H$1,'Sector Charts'!$A$159:$B$175,2,FALSE) &amp; "1"),MATCH(AB$5,$Y$5:$AG$5,0),FALSE)</f>
        <v>16335.747077941895</v>
      </c>
      <c r="AC76" s="4">
        <f ca="1">VLOOKUP($E76,INDIRECT(VLOOKUP('Sector Charts'!$H$1,'Sector Charts'!$A$159:$B$175,2,FALSE) &amp; "1"),MATCH(AC$5,$Y$5:$AG$5,0),FALSE)</f>
        <v>4686.3639488220215</v>
      </c>
      <c r="AD76" s="12">
        <f ca="1">IF(OR(VLOOKUP($E76,INDIRECT(VLOOKUP('Sector Charts'!$H$1,'Sector Charts'!$A$159:$B$175,2,FALSE) &amp; "1"),MATCH(AD$5,$Y$5:$AI$5,0),FALSE)&gt;AD$1,VLOOKUP($E76,INDIRECT(VLOOKUP('Sector Charts'!$H$1,'Sector Charts'!$A$159:$B$175,2,FALSE) &amp; "1"),MATCH(AD$5,$Y$5:$AI$5,0),FALSE)&lt;AD$2),NA(),VLOOKUP($E76,INDIRECT(VLOOKUP('Sector Charts'!$H$1,'Sector Charts'!$A$159:$B$175,2,FALSE) &amp; "1"),MATCH(AD$5,$Y$5:$AI$5,0),FALSE))</f>
        <v>3.4451938285512909</v>
      </c>
      <c r="AE76" s="12">
        <f ca="1">IF(OR(VLOOKUP($E76,INDIRECT(VLOOKUP('Sector Charts'!$H$1,'Sector Charts'!$A$159:$B$175,2,FALSE) &amp; "1"),MATCH(AE$5,$Y$5:$AI$5,0),FALSE)&gt;AE$1,VLOOKUP($E76,INDIRECT(VLOOKUP('Sector Charts'!$H$1,'Sector Charts'!$A$159:$B$175,2,FALSE) &amp; "1"),MATCH(AE$5,$Y$5:$AI$5,0),FALSE)&lt;AE$2),NA(),VLOOKUP($E76,INDIRECT(VLOOKUP('Sector Charts'!$H$1,'Sector Charts'!$A$159:$B$175,2,FALSE) &amp; "1"),MATCH(AE$5,$Y$5:$AI$5,0),FALSE))</f>
        <v>3.4858041877110497</v>
      </c>
      <c r="AF76" s="4">
        <f ca="1">VLOOKUP($E76,INDIRECT(VLOOKUP('Sector Charts'!$H$1,'Sector Charts'!$A$159:$B$175,2,FALSE) &amp; "1"),MATCH(AF$5,$Y$5:$AG$5,0),FALSE)</f>
        <v>628.46182888489682</v>
      </c>
      <c r="AG76" s="2">
        <f ca="1">IF(VLOOKUP($E76,INDIRECT(VLOOKUP('Sector Charts'!$H$1,'Sector Charts'!$A$159:$B$175,2,FALSE) &amp; "1"),MATCH(AG$5,$Y$5:$AI$5,0),FALSE)="",NA(),VLOOKUP($E76,INDIRECT(VLOOKUP('Sector Charts'!$H$1,'Sector Charts'!$A$159:$B$175,2,FALSE) &amp; "1"),MATCH(AG$5,$Y$5:$AG$5,0),FALSE))</f>
        <v>182.41697279167772</v>
      </c>
      <c r="AH76" s="12">
        <f ca="1">IF(OR(VLOOKUP($E76,INDIRECT(VLOOKUP('Sector Charts'!$H$1,'Sector Charts'!$A$159:$B$175,2,FALSE) &amp; "1"),MATCH(AH$5,$Y$5:$AI$5,0),FALSE)&gt;AH$1,VLOOKUP($E76,INDIRECT(VLOOKUP('Sector Charts'!$H$1,'Sector Charts'!$A$159:$B$175,2,FALSE) &amp; "1"),MATCH(AH$5,$Y$5:$AI$5,0),FALSE)&lt;AH$2,VLOOKUP($E76,INDIRECT(VLOOKUP('Sector Charts'!$H$1,'Sector Charts'!$A$159:$B$175,2,FALSE) &amp; "1"),MATCH(AH$5,$Y$5:$AI$5,0),FALSE)=""),NA(),VLOOKUP($E76,INDIRECT(VLOOKUP('Sector Charts'!$H$1,'Sector Charts'!$A$159:$B$175,2,FALSE) &amp; "1"),MATCH(AH$5,$Y$5:$AI$5,0),FALSE))</f>
        <v>1.8202065542951738</v>
      </c>
      <c r="AI76" s="12">
        <f ca="1">IF(OR(VLOOKUP($E76,INDIRECT(VLOOKUP('Sector Charts'!$H$1,'Sector Charts'!$A$159:$B$175,2,FALSE) &amp; "1"),MATCH(AI$5,$Y$5:$AI$5,0),FALSE)&gt;AI$1,VLOOKUP($E76,INDIRECT(VLOOKUP('Sector Charts'!$H$1,'Sector Charts'!$A$159:$B$175,2,FALSE) &amp; "1"),MATCH(AI$5,$Y$5:$AI$5,0),FALSE)&lt;AI$2,VLOOKUP($E76,INDIRECT(VLOOKUP('Sector Charts'!$H$1,'Sector Charts'!$A$159:$B$175,2,FALSE) &amp; "1"),MATCH(AI$5,$Y$5:$AI$5,0),FALSE)=""),NA(),VLOOKUP($E76,INDIRECT(VLOOKUP('Sector Charts'!$H$1,'Sector Charts'!$A$159:$B$175,2,FALSE) &amp; "1"),MATCH(AI$5,$Y$5:$AI$5,0),FALSE))</f>
        <v>6.0423341182624357</v>
      </c>
      <c r="AK76" s="13">
        <v>450</v>
      </c>
      <c r="AL76" s="12">
        <v>-47.411661914473783</v>
      </c>
      <c r="AM76" s="12">
        <v>11.050349069658537</v>
      </c>
      <c r="AN76" s="12">
        <v>-7.1387426609061393</v>
      </c>
      <c r="AO76" s="12">
        <v>-9.8911280448427785</v>
      </c>
      <c r="AP76" s="157">
        <f>VLOOKUP(E76,'EquityMetrics ADJ'!AN:AS,3,FALSE)</f>
        <v>-2.9193757523149566</v>
      </c>
      <c r="AR76" s="12">
        <v>29.017142666919071</v>
      </c>
      <c r="AT76" s="12">
        <v>-32.151716731102468</v>
      </c>
      <c r="AU76" s="12">
        <v>3.398031224381981</v>
      </c>
      <c r="AV76" s="12">
        <v>-0.34416051870826969</v>
      </c>
      <c r="AW76" s="12">
        <v>-0.73863076927910276</v>
      </c>
      <c r="AY76" s="14">
        <v>42277</v>
      </c>
      <c r="AZ76" s="2">
        <v>366</v>
      </c>
      <c r="BA76" s="2">
        <v>1174252.5765533447</v>
      </c>
      <c r="BB76">
        <v>70604.829349964857</v>
      </c>
      <c r="BC76" s="2">
        <v>117006.34586527944</v>
      </c>
      <c r="BD76" s="12">
        <f t="shared" si="136"/>
        <v>9.9643252398658024</v>
      </c>
      <c r="BE76" s="12">
        <f t="shared" si="137"/>
        <v>165.72003210335311</v>
      </c>
      <c r="BF76" s="12">
        <f t="shared" si="138"/>
        <v>6.0127463852115612</v>
      </c>
      <c r="BH76" s="22">
        <v>42277</v>
      </c>
      <c r="BI76">
        <v>343</v>
      </c>
      <c r="BJ76" s="12">
        <v>-14.25033765365702</v>
      </c>
      <c r="BL76" s="22">
        <v>42916</v>
      </c>
      <c r="BM76">
        <v>279</v>
      </c>
      <c r="BN76" s="2">
        <v>272968.32305908203</v>
      </c>
      <c r="BO76" s="2">
        <v>152858.60402669944</v>
      </c>
      <c r="BP76" s="2">
        <v>96453.15245260112</v>
      </c>
      <c r="BQ76" s="2">
        <v>949071.06826782227</v>
      </c>
      <c r="BR76" s="12">
        <f t="shared" ref="BR76:BR77" si="156">BO76/BN76*100</f>
        <v>55.998660325731024</v>
      </c>
      <c r="BS76" s="12">
        <f t="shared" ref="BS76:BS77" si="157">BO76/BQ76*100</f>
        <v>16.106128311938349</v>
      </c>
      <c r="BT76" s="12">
        <f t="shared" ref="BT76:BT77" si="158">BP76/BQ76*100</f>
        <v>10.162900933081927</v>
      </c>
      <c r="BV76" s="22">
        <v>42277</v>
      </c>
      <c r="BW76">
        <v>447</v>
      </c>
      <c r="BX76" s="2">
        <v>1347202.2208251953</v>
      </c>
      <c r="BY76" s="2">
        <v>74689.703670918941</v>
      </c>
      <c r="BZ76" s="12">
        <f t="shared" si="135"/>
        <v>5.5440603137641515</v>
      </c>
      <c r="CB76" s="22">
        <v>42277</v>
      </c>
      <c r="CC76">
        <v>495</v>
      </c>
      <c r="CD76" s="2">
        <v>-195789.50338077545</v>
      </c>
      <c r="CE76" s="2">
        <v>1952435.9336013794</v>
      </c>
      <c r="CF76" s="2">
        <v>198423.18847703934</v>
      </c>
      <c r="CG76" s="12">
        <f t="shared" si="112"/>
        <v>10.02796045756188</v>
      </c>
      <c r="CH76" s="12">
        <f t="shared" si="113"/>
        <v>98.672692886109601</v>
      </c>
      <c r="CJ76" s="22">
        <v>42277</v>
      </c>
      <c r="CK76">
        <v>458</v>
      </c>
      <c r="CL76" s="12">
        <v>-3.5698111960061563</v>
      </c>
      <c r="CN76" s="22">
        <v>42277</v>
      </c>
      <c r="CO76">
        <v>389</v>
      </c>
      <c r="CP76" s="2">
        <v>-118835.00986176729</v>
      </c>
      <c r="CQ76" s="2">
        <v>1662364.721824646</v>
      </c>
      <c r="CR76" s="2">
        <v>217587.73402357101</v>
      </c>
      <c r="CS76" s="12">
        <f t="shared" ref="CS76" si="159">-CP76/CQ76*100</f>
        <v>7.1485521980598525</v>
      </c>
      <c r="CT76" s="12">
        <f t="shared" ref="CT76" si="160">-CP76/CR76*100</f>
        <v>54.614755925944813</v>
      </c>
      <c r="CV76" s="22">
        <v>42277</v>
      </c>
      <c r="CW76">
        <v>358</v>
      </c>
      <c r="CX76">
        <v>6.7351198113979827</v>
      </c>
      <c r="CZ76" s="11">
        <f ca="1">VLOOKUP($CB76,INDIRECT(VLOOKUP('Sector Charts'!$H$1,'Sector Charts'!$A$159:$B$175,2,FALSE) &amp; "3"),MATCH(CZ$5,$CZ$5:$DF$5,0),FALSE)</f>
        <v>42277</v>
      </c>
      <c r="DA76" s="2">
        <f ca="1">VLOOKUP($CB76,INDIRECT(VLOOKUP('Sector Charts'!$H$1,'Sector Charts'!$A$159:$B$175,2,FALSE) &amp; "3"),MATCH(DA$5,$CZ$5:$DF$5,0),FALSE)</f>
        <v>28</v>
      </c>
      <c r="DB76" s="2">
        <f ca="1">VLOOKUP($CB76,INDIRECT(VLOOKUP('Sector Charts'!$H$1,'Sector Charts'!$A$159:$B$175,2,FALSE) &amp; "3"),MATCH(DB$5,$CZ$5:$DF$5,0),FALSE)</f>
        <v>-6701.6560053825378</v>
      </c>
      <c r="DC76" s="2">
        <f ca="1">VLOOKUP($CB76,INDIRECT(VLOOKUP('Sector Charts'!$H$1,'Sector Charts'!$A$159:$B$175,2,FALSE) &amp; "3"),MATCH(DC$5,$CZ$5:$DF$5,0),FALSE)</f>
        <v>98369.514282226563</v>
      </c>
      <c r="DD76" s="2">
        <f ca="1">VLOOKUP($CB76,INDIRECT(VLOOKUP('Sector Charts'!$H$1,'Sector Charts'!$A$159:$B$175,2,FALSE) &amp; "3"),MATCH(DD$5,$CZ$5:$DF$5,0),FALSE)</f>
        <v>18837.16707611084</v>
      </c>
      <c r="DE76" s="12">
        <f ca="1">IF(OR(VLOOKUP($CB76,INDIRECT(VLOOKUP('Sector Charts'!$H$1,'Sector Charts'!$A$159:$B$175,2,FALSE) &amp; "3"),MATCH(DE$5,$CZ$5:$DF$5,0),FALSE)&gt;DE$1,VLOOKUP($CB76,INDIRECT(VLOOKUP('Sector Charts'!$H$1,'Sector Charts'!$A$159:$B$175,2,FALSE) &amp; "3"),MATCH(DE$5,$CZ$5:$DF$5,0),FALSE)&lt;DE$2),NA(),VLOOKUP($CB76,INDIRECT(VLOOKUP('Sector Charts'!$H$1,'Sector Charts'!$A$159:$B$175,2,FALSE) &amp; "3"),MATCH(DE$5,$CZ$5:$DF$5,0),FALSE))</f>
        <v>6.812736704336249</v>
      </c>
      <c r="DF76" s="12">
        <f ca="1">IF(OR(VLOOKUP($CB76,INDIRECT(VLOOKUP('Sector Charts'!$H$1,'Sector Charts'!$A$159:$B$175,2,FALSE) &amp; "3"),MATCH(DF$5,$CZ$5:$DF$5,0),FALSE)&gt;DF$1,VLOOKUP($CB76,INDIRECT(VLOOKUP('Sector Charts'!$H$1,'Sector Charts'!$A$159:$B$175,2,FALSE) &amp; "3"),MATCH(DF$5,$CZ$5:$DF$5,0),FALSE)&lt;DF$2),NA(),VLOOKUP($CB76,INDIRECT(VLOOKUP('Sector Charts'!$H$1,'Sector Charts'!$A$159:$B$175,2,FALSE) &amp; "3"),MATCH(DF$5,$CZ$5:$DF$5,0),FALSE))</f>
        <v>35.576772124517227</v>
      </c>
      <c r="DH76" s="11">
        <f ca="1">VLOOKUP($CB76,INDIRECT(VLOOKUP('Sector Charts'!$H$1,'Sector Charts'!$A$159:$B$175,2,FALSE) &amp; "3"),MATCH(DH$5,$CZ$5:$DF$5,0),FALSE)</f>
        <v>42277</v>
      </c>
      <c r="DI76" s="2">
        <f ca="1">VLOOKUP($CB76,INDIRECT(VLOOKUP('Sector Charts'!$H$1,'Sector Charts'!$A$159:$B$175,2,FALSE) &amp; "3"),9,FALSE)</f>
        <v>26</v>
      </c>
      <c r="DJ76" s="12">
        <f ca="1">IF(OR(VLOOKUP($CB76,INDIRECT(VLOOKUP('Sector Charts'!$H$1,'Sector Charts'!$A$159:$B$175,2,FALSE) &amp; "3"),10,FALSE)&gt;DJ$1,VLOOKUP($CB76,INDIRECT(VLOOKUP('Sector Charts'!$H$1,'Sector Charts'!$A$159:$B$175,2,FALSE) &amp; "3"),10,FALSE)&lt;DJ$2),NA(),VLOOKUP($CB76,INDIRECT(VLOOKUP('Sector Charts'!$H$1,'Sector Charts'!$A$159:$B$175,2,FALSE) &amp; "3"),10,FALSE))</f>
        <v>-8.9742176206279005</v>
      </c>
      <c r="DM76" s="22">
        <v>42277</v>
      </c>
      <c r="DN76">
        <v>449</v>
      </c>
      <c r="DO76" s="12">
        <v>-12.518704814469094</v>
      </c>
      <c r="DP76" s="12">
        <v>-2.7986799799085693</v>
      </c>
      <c r="DR76" s="22">
        <v>42277</v>
      </c>
      <c r="DS76" s="13">
        <v>352</v>
      </c>
      <c r="DT76" s="12">
        <v>-16.8018998071068</v>
      </c>
      <c r="DU76" s="12">
        <v>9.7502634276863898</v>
      </c>
      <c r="DV76" s="12">
        <v>-2.2933736458346288</v>
      </c>
      <c r="DW76" s="12">
        <v>-3.9287037827197113</v>
      </c>
      <c r="DX76" s="83">
        <f>VLOOKUP(DR76,'EquityMetrics ADJ'!$DU$5:$DX$31,3,0)</f>
        <v>1.1878824869617333</v>
      </c>
      <c r="DY76" s="83"/>
      <c r="DZ76" s="22">
        <v>42277</v>
      </c>
      <c r="EA76" s="85">
        <v>286</v>
      </c>
      <c r="EB76" s="83">
        <v>-6.9182044876326509</v>
      </c>
      <c r="EC76" s="83">
        <v>10.24055893708633</v>
      </c>
      <c r="ED76" s="83">
        <v>0.18502033981013799</v>
      </c>
      <c r="EE76" s="83">
        <v>-1.4380218499502107</v>
      </c>
      <c r="EF76" s="83">
        <f>VLOOKUP($DZ76,'EquityMetrics ADJ'!$EH$4:$EK$31,3,0)</f>
        <v>4.8238401174661272</v>
      </c>
      <c r="EH76" s="22">
        <v>42277</v>
      </c>
      <c r="EI76" s="13">
        <v>98</v>
      </c>
      <c r="EJ76" s="12">
        <v>-180.10747055234097</v>
      </c>
      <c r="EK76" s="12">
        <v>16.722947703960944</v>
      </c>
      <c r="EL76" s="12">
        <v>-27.33057926952106</v>
      </c>
      <c r="EM76" s="12">
        <v>-30.709250283324639</v>
      </c>
      <c r="EO76" s="11">
        <v>42277</v>
      </c>
      <c r="EP76" s="2">
        <v>351</v>
      </c>
      <c r="EQ76" s="2">
        <v>955667.46350097656</v>
      </c>
      <c r="ER76" s="2">
        <v>205408.55316829681</v>
      </c>
      <c r="ES76" s="2">
        <v>62441.876578748226</v>
      </c>
      <c r="ET76" s="12">
        <v>4.65252030044714</v>
      </c>
      <c r="EU76" s="12">
        <v>3.2895960919631708</v>
      </c>
      <c r="EV76" s="12">
        <f>VLOOKUP($EO76,'EquityMetrics ADJ'!$X$5:$AD$27,6,0)</f>
        <v>3.8329967105091436</v>
      </c>
      <c r="EW76" s="12">
        <f>VLOOKUP($EO76,'EquityMetrics ADJ'!$X$5:$AD$27,7,0)</f>
        <v>4.0299687553173955</v>
      </c>
      <c r="EY76" s="11">
        <v>42277</v>
      </c>
      <c r="EZ76" s="2">
        <v>96</v>
      </c>
      <c r="FA76" s="2">
        <v>226970.83128356934</v>
      </c>
      <c r="FB76" s="2">
        <v>-22024.883526802063</v>
      </c>
      <c r="FC76" s="2">
        <v>12149.268095970154</v>
      </c>
      <c r="FD76" s="12">
        <v>-10.305200070972848</v>
      </c>
      <c r="FE76" s="12">
        <v>-1.8128568200834745</v>
      </c>
      <c r="FF76" s="12"/>
      <c r="FG76" s="11">
        <v>42277</v>
      </c>
      <c r="FH76" s="2">
        <v>291</v>
      </c>
      <c r="FI76" s="2">
        <v>862798.02490997314</v>
      </c>
      <c r="FJ76" s="2">
        <v>193103.92044460773</v>
      </c>
      <c r="FK76" s="2">
        <v>55990.909932553768</v>
      </c>
      <c r="FL76" s="12">
        <v>4.4680502753307305</v>
      </c>
      <c r="FM76" s="12">
        <v>3.4488441191118215</v>
      </c>
      <c r="FN76" s="12"/>
      <c r="FO76" s="11">
        <v>42277</v>
      </c>
      <c r="FP76" s="2">
        <v>156</v>
      </c>
      <c r="FQ76" s="2">
        <v>319840.26987457275</v>
      </c>
      <c r="FR76" s="2">
        <v>-9720.2508031129837</v>
      </c>
      <c r="FS76" s="2">
        <v>18600.234742164612</v>
      </c>
      <c r="FT76" s="12">
        <v>-32.904528530492392</v>
      </c>
      <c r="FU76" s="12">
        <v>-0.52258753385935952</v>
      </c>
      <c r="FW76" s="22">
        <v>42277</v>
      </c>
      <c r="FX76">
        <v>456</v>
      </c>
      <c r="FY76" s="2">
        <v>1136933.108215332</v>
      </c>
      <c r="FZ76" s="2">
        <v>2840376.459854126</v>
      </c>
      <c r="GA76" s="10">
        <v>0.40027550019680203</v>
      </c>
      <c r="GC76" s="22">
        <v>42277</v>
      </c>
      <c r="GD76">
        <v>445</v>
      </c>
      <c r="GE76" s="2">
        <v>2767507.9915924072</v>
      </c>
      <c r="GF76" s="2">
        <v>181957.78050708771</v>
      </c>
      <c r="GG76" s="10">
        <v>15.209616120177976</v>
      </c>
      <c r="GI76" s="22">
        <v>42277</v>
      </c>
      <c r="GJ76">
        <v>291</v>
      </c>
      <c r="GK76" s="2">
        <v>862798.02490997314</v>
      </c>
      <c r="GL76" s="2">
        <v>193103.92044460773</v>
      </c>
      <c r="GM76" s="2">
        <v>55990.909932553768</v>
      </c>
      <c r="GN76" s="12">
        <v>4.4680502753307305</v>
      </c>
      <c r="GO76" s="12">
        <v>3.4488441191118215</v>
      </c>
      <c r="GP76" s="12">
        <f>VLOOKUP($GI76,'EquityMetrics ADJ'!$AF$4:$AK$28,6,0)</f>
        <v>3.8672557670018959</v>
      </c>
      <c r="GQ76" s="12">
        <f>VLOOKUP($GI76,'EquityMetrics ADJ'!$AF$4:$AL$28,7,0)</f>
        <v>4.0242346203147905</v>
      </c>
      <c r="HF76" s="22">
        <v>42004</v>
      </c>
      <c r="HG76">
        <v>522</v>
      </c>
      <c r="HH76" s="2">
        <v>1383568.1159744263</v>
      </c>
      <c r="HI76" s="2">
        <v>3025797.3132629395</v>
      </c>
      <c r="HJ76" s="213">
        <v>0.45725736813561485</v>
      </c>
      <c r="HL76" s="22">
        <v>42277</v>
      </c>
      <c r="HM76">
        <v>108</v>
      </c>
      <c r="HN76" s="2">
        <v>260856.77844238281</v>
      </c>
      <c r="HO76" s="2">
        <v>544670.57211303711</v>
      </c>
      <c r="HP76" s="10">
        <v>0.47892577972478828</v>
      </c>
      <c r="HR76" s="22">
        <v>42004</v>
      </c>
      <c r="HS76">
        <v>413</v>
      </c>
      <c r="HT76" s="2">
        <v>1140845.7598876953</v>
      </c>
      <c r="HU76" s="2">
        <v>2429229.9451904297</v>
      </c>
      <c r="HV76" s="10">
        <v>0.46963267604469749</v>
      </c>
    </row>
    <row r="77" spans="1:230">
      <c r="A77" t="s">
        <v>75</v>
      </c>
      <c r="B77">
        <v>22</v>
      </c>
      <c r="C77" s="2">
        <v>61.334977978586124</v>
      </c>
      <c r="D77" s="166"/>
      <c r="E77" s="11">
        <v>42369</v>
      </c>
      <c r="F77" s="13">
        <v>426</v>
      </c>
      <c r="G77" s="2">
        <v>1157495.4183235168</v>
      </c>
      <c r="H77" s="2">
        <v>159496.75738954544</v>
      </c>
      <c r="I77" s="2">
        <v>74142.609235584736</v>
      </c>
      <c r="J77" s="12">
        <v>7.2571721034836996</v>
      </c>
      <c r="K77" s="12">
        <v>2.151215866746095</v>
      </c>
      <c r="L77" s="12">
        <v>7.2415815820382212</v>
      </c>
      <c r="M77" s="12">
        <v>2.1671313216581631</v>
      </c>
      <c r="N77" s="59">
        <f t="shared" si="142"/>
        <v>1.5590521445478345E-2</v>
      </c>
      <c r="O77" s="59">
        <f t="shared" si="143"/>
        <v>1.5915454912068139E-2</v>
      </c>
      <c r="P77" s="12">
        <f t="shared" si="116"/>
        <v>7.2571721034836996</v>
      </c>
      <c r="Q77" s="12">
        <f t="shared" si="116"/>
        <v>2.151215866746095</v>
      </c>
      <c r="R77" s="157">
        <f>VLOOKUP(E77,'EquityMetrics ADJ'!G:AE,7,FALSE)</f>
        <v>3.8262605815123778</v>
      </c>
      <c r="S77" s="157">
        <f>VLOOKUP(E77,'EquityMetrics ADJ'!$G:$AE,8,FALSE)</f>
        <v>4.0865990734990953</v>
      </c>
      <c r="U77" s="14">
        <v>42369</v>
      </c>
      <c r="V77" s="2">
        <v>699.61123441133498</v>
      </c>
      <c r="W77" s="2">
        <f t="shared" si="123"/>
        <v>96.402734348203865</v>
      </c>
      <c r="Y77" s="41">
        <f ca="1">VLOOKUP($E77,INDIRECT(VLOOKUP('Sector Charts'!$H$1,'Sector Charts'!$A$159:$B$175,2,FALSE) &amp; "1"),MATCH(Y$5,$Y$5:$AG$5,0),FALSE)</f>
        <v>42369</v>
      </c>
      <c r="Z77" s="4">
        <f ca="1">VLOOKUP($E77,INDIRECT(VLOOKUP('Sector Charts'!$H$1,'Sector Charts'!$A$159:$B$175,2,FALSE) &amp; "1"),MATCH(Z$5,$Y$5:$AG$5,0),FALSE)</f>
        <v>19</v>
      </c>
      <c r="AA77" s="4">
        <f ca="1">VLOOKUP($E77,INDIRECT(VLOOKUP('Sector Charts'!$H$1,'Sector Charts'!$A$159:$B$175,2,FALSE) &amp; "1"),MATCH(AA$5,$Y$5:$AG$5,0),FALSE)</f>
        <v>40132.119041442871</v>
      </c>
      <c r="AB77" s="4">
        <f ca="1">VLOOKUP($E77,INDIRECT(VLOOKUP('Sector Charts'!$H$1,'Sector Charts'!$A$159:$B$175,2,FALSE) &amp; "1"),MATCH(AB$5,$Y$5:$AG$5,0),FALSE)</f>
        <v>13740.348030090332</v>
      </c>
      <c r="AC77" s="4">
        <f ca="1">VLOOKUP($E77,INDIRECT(VLOOKUP('Sector Charts'!$H$1,'Sector Charts'!$A$159:$B$175,2,FALSE) &amp; "1"),MATCH(AC$5,$Y$5:$AG$5,0),FALSE)</f>
        <v>3596.4669485092163</v>
      </c>
      <c r="AD77" s="12">
        <f ca="1">IF(OR(VLOOKUP($E77,INDIRECT(VLOOKUP('Sector Charts'!$H$1,'Sector Charts'!$A$159:$B$175,2,FALSE) &amp; "1"),MATCH(AD$5,$Y$5:$AI$5,0),FALSE)&gt;AD$1,VLOOKUP($E77,INDIRECT(VLOOKUP('Sector Charts'!$H$1,'Sector Charts'!$A$159:$B$175,2,FALSE) &amp; "1"),MATCH(AD$5,$Y$5:$AI$5,0),FALSE)&lt;AD$2),NA(),VLOOKUP($E77,INDIRECT(VLOOKUP('Sector Charts'!$H$1,'Sector Charts'!$A$159:$B$175,2,FALSE) &amp; "1"),MATCH(AD$5,$Y$5:$AI$5,0),FALSE))</f>
        <v>2.9207498204235103</v>
      </c>
      <c r="AE77" s="12">
        <f ca="1">IF(OR(VLOOKUP($E77,INDIRECT(VLOOKUP('Sector Charts'!$H$1,'Sector Charts'!$A$159:$B$175,2,FALSE) &amp; "1"),MATCH(AE$5,$Y$5:$AI$5,0),FALSE)&gt;AE$1,VLOOKUP($E77,INDIRECT(VLOOKUP('Sector Charts'!$H$1,'Sector Charts'!$A$159:$B$175,2,FALSE) &amp; "1"),MATCH(AE$5,$Y$5:$AI$5,0),FALSE)&lt;AE$2),NA(),VLOOKUP($E77,INDIRECT(VLOOKUP('Sector Charts'!$H$1,'Sector Charts'!$A$159:$B$175,2,FALSE) &amp; "1"),MATCH(AE$5,$Y$5:$AI$5,0),FALSE))</f>
        <v>3.8205128051533714</v>
      </c>
      <c r="AF77" s="4">
        <f ca="1">VLOOKUP($E77,INDIRECT(VLOOKUP('Sector Charts'!$H$1,'Sector Charts'!$A$159:$B$175,2,FALSE) &amp; "1"),MATCH(AF$5,$Y$5:$AG$5,0),FALSE)</f>
        <v>603.54856240076958</v>
      </c>
      <c r="AG77" s="2">
        <f ca="1">IF(VLOOKUP($E77,INDIRECT(VLOOKUP('Sector Charts'!$H$1,'Sector Charts'!$A$159:$B$175,2,FALSE) &amp; "1"),MATCH(AG$5,$Y$5:$AI$5,0),FALSE)="",NA(),VLOOKUP($E77,INDIRECT(VLOOKUP('Sector Charts'!$H$1,'Sector Charts'!$A$159:$B$175,2,FALSE) &amp; "1"),MATCH(AG$5,$Y$5:$AG$5,0),FALSE))</f>
        <v>206.64165009287058</v>
      </c>
      <c r="AH77" s="12">
        <f ca="1">IF(OR(VLOOKUP($E77,INDIRECT(VLOOKUP('Sector Charts'!$H$1,'Sector Charts'!$A$159:$B$175,2,FALSE) &amp; "1"),MATCH(AH$5,$Y$5:$AI$5,0),FALSE)&gt;AH$1,VLOOKUP($E77,INDIRECT(VLOOKUP('Sector Charts'!$H$1,'Sector Charts'!$A$159:$B$175,2,FALSE) &amp; "1"),MATCH(AH$5,$Y$5:$AI$5,0),FALSE)&lt;AH$2,VLOOKUP($E77,INDIRECT(VLOOKUP('Sector Charts'!$H$1,'Sector Charts'!$A$159:$B$175,2,FALSE) &amp; "1"),MATCH(AH$5,$Y$5:$AI$5,0),FALSE)=""),NA(),VLOOKUP($E77,INDIRECT(VLOOKUP('Sector Charts'!$H$1,'Sector Charts'!$A$159:$B$175,2,FALSE) &amp; "1"),MATCH(AH$5,$Y$5:$AI$5,0),FALSE))</f>
        <v>1.2610220309680173</v>
      </c>
      <c r="AI77" s="12">
        <f ca="1">IF(OR(VLOOKUP($E77,INDIRECT(VLOOKUP('Sector Charts'!$H$1,'Sector Charts'!$A$159:$B$175,2,FALSE) &amp; "1"),MATCH(AI$5,$Y$5:$AI$5,0),FALSE)&gt;AI$1,VLOOKUP($E77,INDIRECT(VLOOKUP('Sector Charts'!$H$1,'Sector Charts'!$A$159:$B$175,2,FALSE) &amp; "1"),MATCH(AI$5,$Y$5:$AI$5,0),FALSE)&lt;AI$2,VLOOKUP($E77,INDIRECT(VLOOKUP('Sector Charts'!$H$1,'Sector Charts'!$A$159:$B$175,2,FALSE) &amp; "1"),MATCH(AI$5,$Y$5:$AI$5,0),FALSE)=""),NA(),VLOOKUP($E77,INDIRECT(VLOOKUP('Sector Charts'!$H$1,'Sector Charts'!$A$159:$B$175,2,FALSE) &amp; "1"),MATCH(AI$5,$Y$5:$AI$5,0),FALSE))</f>
        <v>7.9396299123809637</v>
      </c>
      <c r="AK77" s="13">
        <v>428</v>
      </c>
      <c r="AL77" s="12">
        <v>-50.124139042994422</v>
      </c>
      <c r="AM77" s="12">
        <v>9.9321445641088246</v>
      </c>
      <c r="AN77" s="12">
        <v>-7.5239829045005813</v>
      </c>
      <c r="AO77" s="12">
        <v>-10.150813086943721</v>
      </c>
      <c r="AP77" s="157">
        <f>VLOOKUP(E77,'EquityMetrics ADJ'!AN:AS,3,FALSE)</f>
        <v>-2.1542792247547404</v>
      </c>
      <c r="AR77" s="12">
        <v>29.367995722407024</v>
      </c>
      <c r="AT77" s="12">
        <v>-30.799062955411596</v>
      </c>
      <c r="AU77" s="12">
        <v>0.4223738117327569</v>
      </c>
      <c r="AV77" s="12">
        <v>-0.26911310166665148</v>
      </c>
      <c r="AW77" s="12">
        <v>-0.28850499650143746</v>
      </c>
      <c r="AY77" s="14">
        <v>42369</v>
      </c>
      <c r="AZ77" s="2">
        <v>352</v>
      </c>
      <c r="BA77" s="2">
        <v>1180022.175201416</v>
      </c>
      <c r="BB77">
        <v>89960.749998327345</v>
      </c>
      <c r="BC77" s="2">
        <v>118322.14793995768</v>
      </c>
      <c r="BD77" s="12">
        <f t="shared" si="136"/>
        <v>10.027112237934126</v>
      </c>
      <c r="BE77" s="12">
        <f t="shared" si="137"/>
        <v>131.52641339935212</v>
      </c>
      <c r="BF77" s="12">
        <f t="shared" si="138"/>
        <v>7.6236491049816157</v>
      </c>
      <c r="BH77" s="22">
        <v>42369</v>
      </c>
      <c r="BI77">
        <v>323</v>
      </c>
      <c r="BJ77" s="12">
        <v>-13.240864398245511</v>
      </c>
      <c r="BL77" s="22">
        <v>43008</v>
      </c>
      <c r="BM77">
        <v>274</v>
      </c>
      <c r="BN77" s="2">
        <v>267780.02415466309</v>
      </c>
      <c r="BO77" s="2">
        <v>150816.12820738554</v>
      </c>
      <c r="BP77" s="2">
        <v>102725.92647472303</v>
      </c>
      <c r="BQ77" s="2">
        <v>963900.41502380371</v>
      </c>
      <c r="BR77" s="12">
        <f t="shared" si="156"/>
        <v>56.32090320534062</v>
      </c>
      <c r="BS77" s="12">
        <f t="shared" si="157"/>
        <v>15.646442916373379</v>
      </c>
      <c r="BT77" s="12">
        <f t="shared" si="158"/>
        <v>10.657317381919189</v>
      </c>
      <c r="BV77" s="22">
        <v>42369</v>
      </c>
      <c r="BW77">
        <v>425</v>
      </c>
      <c r="BX77" s="2">
        <v>1322247.5862426758</v>
      </c>
      <c r="BY77" s="2">
        <v>74256.987239658833</v>
      </c>
      <c r="BZ77" s="12">
        <f t="shared" si="135"/>
        <v>5.6159669348059786</v>
      </c>
      <c r="CB77" s="22">
        <v>42369</v>
      </c>
      <c r="CC77">
        <v>480</v>
      </c>
      <c r="CD77" s="2">
        <v>-185356.43834194541</v>
      </c>
      <c r="CE77" s="2">
        <v>1958055.5038833618</v>
      </c>
      <c r="CF77" s="2">
        <v>175438.96745491028</v>
      </c>
      <c r="CG77" s="12">
        <f t="shared" ref="CG77" si="161">-CD77/CE77*100</f>
        <v>9.466352612289727</v>
      </c>
      <c r="CH77" s="12">
        <f t="shared" ref="CH77" si="162">-CD77/CF77*100</f>
        <v>105.65294645249439</v>
      </c>
      <c r="CJ77" s="22">
        <v>42369</v>
      </c>
      <c r="CK77">
        <v>441</v>
      </c>
      <c r="CL77" s="12">
        <v>-6.2847385105261004</v>
      </c>
      <c r="CN77" s="22">
        <v>42369</v>
      </c>
      <c r="CO77">
        <v>382</v>
      </c>
      <c r="CP77" s="2">
        <v>-121088.50488710403</v>
      </c>
      <c r="CQ77" s="2">
        <v>1692894.6362762451</v>
      </c>
      <c r="CR77" s="2">
        <v>220608.93180847168</v>
      </c>
      <c r="CS77" s="12">
        <f t="shared" ref="CS77" si="163">-CP77/CQ77*100</f>
        <v>7.1527490425189644</v>
      </c>
      <c r="CT77" s="12">
        <f t="shared" ref="CT77" si="164">-CP77/CR77*100</f>
        <v>54.888305697536623</v>
      </c>
      <c r="CV77" s="22">
        <v>42369</v>
      </c>
      <c r="CW77">
        <v>349</v>
      </c>
      <c r="CX77">
        <v>8.4547677388342013</v>
      </c>
      <c r="CZ77" s="11">
        <f ca="1">VLOOKUP($CB77,INDIRECT(VLOOKUP('Sector Charts'!$H$1,'Sector Charts'!$A$159:$B$175,2,FALSE) &amp; "3"),MATCH(CZ$5,$CZ$5:$DF$5,0),FALSE)</f>
        <v>42369</v>
      </c>
      <c r="DA77" s="2">
        <f ca="1">VLOOKUP($CB77,INDIRECT(VLOOKUP('Sector Charts'!$H$1,'Sector Charts'!$A$159:$B$175,2,FALSE) &amp; "3"),MATCH(DA$5,$CZ$5:$DF$5,0),FALSE)</f>
        <v>26</v>
      </c>
      <c r="DB77" s="2">
        <f ca="1">VLOOKUP($CB77,INDIRECT(VLOOKUP('Sector Charts'!$H$1,'Sector Charts'!$A$159:$B$175,2,FALSE) &amp; "3"),MATCH(DB$5,$CZ$5:$DF$5,0),FALSE)</f>
        <v>-7689.528981924057</v>
      </c>
      <c r="DC77" s="2">
        <f ca="1">VLOOKUP($CB77,INDIRECT(VLOOKUP('Sector Charts'!$H$1,'Sector Charts'!$A$159:$B$175,2,FALSE) &amp; "3"),MATCH(DC$5,$CZ$5:$DF$5,0),FALSE)</f>
        <v>104680.71392822266</v>
      </c>
      <c r="DD77" s="2">
        <f ca="1">VLOOKUP($CB77,INDIRECT(VLOOKUP('Sector Charts'!$H$1,'Sector Charts'!$A$159:$B$175,2,FALSE) &amp; "3"),MATCH(DD$5,$CZ$5:$DF$5,0),FALSE)</f>
        <v>19391.00902557373</v>
      </c>
      <c r="DE77" s="12">
        <f ca="1">IF(OR(VLOOKUP($CB77,INDIRECT(VLOOKUP('Sector Charts'!$H$1,'Sector Charts'!$A$159:$B$175,2,FALSE) &amp; "3"),MATCH(DE$5,$CZ$5:$DF$5,0),FALSE)&gt;DE$1,VLOOKUP($CB77,INDIRECT(VLOOKUP('Sector Charts'!$H$1,'Sector Charts'!$A$159:$B$175,2,FALSE) &amp; "3"),MATCH(DE$5,$CZ$5:$DF$5,0),FALSE)&lt;DE$2),NA(),VLOOKUP($CB77,INDIRECT(VLOOKUP('Sector Charts'!$H$1,'Sector Charts'!$A$159:$B$175,2,FALSE) &amp; "3"),MATCH(DE$5,$CZ$5:$DF$5,0),FALSE))</f>
        <v>7.3456978782133682</v>
      </c>
      <c r="DF77" s="12">
        <f ca="1">IF(OR(VLOOKUP($CB77,INDIRECT(VLOOKUP('Sector Charts'!$H$1,'Sector Charts'!$A$159:$B$175,2,FALSE) &amp; "3"),MATCH(DF$5,$CZ$5:$DF$5,0),FALSE)&gt;DF$1,VLOOKUP($CB77,INDIRECT(VLOOKUP('Sector Charts'!$H$1,'Sector Charts'!$A$159:$B$175,2,FALSE) &amp; "3"),MATCH(DF$5,$CZ$5:$DF$5,0),FALSE)&lt;DF$2),NA(),VLOOKUP($CB77,INDIRECT(VLOOKUP('Sector Charts'!$H$1,'Sector Charts'!$A$159:$B$175,2,FALSE) &amp; "3"),MATCH(DF$5,$CZ$5:$DF$5,0),FALSE))</f>
        <v>39.655125588270117</v>
      </c>
      <c r="DH77" s="11">
        <f ca="1">VLOOKUP($CB77,INDIRECT(VLOOKUP('Sector Charts'!$H$1,'Sector Charts'!$A$159:$B$175,2,FALSE) &amp; "3"),MATCH(DH$5,$CZ$5:$DF$5,0),FALSE)</f>
        <v>42369</v>
      </c>
      <c r="DI77" s="2">
        <f ca="1">VLOOKUP($CB77,INDIRECT(VLOOKUP('Sector Charts'!$H$1,'Sector Charts'!$A$159:$B$175,2,FALSE) &amp; "3"),9,FALSE)</f>
        <v>25</v>
      </c>
      <c r="DJ77" s="12">
        <f ca="1">IF(OR(VLOOKUP($CB77,INDIRECT(VLOOKUP('Sector Charts'!$H$1,'Sector Charts'!$A$159:$B$175,2,FALSE) &amp; "3"),10,FALSE)&gt;DJ$1,VLOOKUP($CB77,INDIRECT(VLOOKUP('Sector Charts'!$H$1,'Sector Charts'!$A$159:$B$175,2,FALSE) &amp; "3"),10,FALSE)&lt;DJ$2),NA(),VLOOKUP($CB77,INDIRECT(VLOOKUP('Sector Charts'!$H$1,'Sector Charts'!$A$159:$B$175,2,FALSE) &amp; "3"),10,FALSE))</f>
        <v>19.916280509000895</v>
      </c>
      <c r="DM77" s="22">
        <v>42369</v>
      </c>
      <c r="DN77">
        <v>433</v>
      </c>
      <c r="DO77" s="12">
        <v>-10.178876966388618</v>
      </c>
      <c r="DP77" s="12">
        <v>-4.844779547257505</v>
      </c>
      <c r="DR77" s="22">
        <v>42369</v>
      </c>
      <c r="DS77" s="13">
        <v>339</v>
      </c>
      <c r="DT77" s="12">
        <v>-12.714958162143752</v>
      </c>
      <c r="DU77" s="12">
        <v>10.705572270092878</v>
      </c>
      <c r="DV77" s="12">
        <v>-3.9458904482175927</v>
      </c>
      <c r="DW77" s="12">
        <v>-5.3983029486275651</v>
      </c>
      <c r="DX77" s="83">
        <f>VLOOKUP(DR77,'EquityMetrics ADJ'!$DU$5:$DX$32,3,0)</f>
        <v>0.20077949587637978</v>
      </c>
      <c r="DY77" s="83"/>
      <c r="DZ77" s="22">
        <v>42369</v>
      </c>
      <c r="EA77" s="85">
        <v>278</v>
      </c>
      <c r="EB77" s="83">
        <v>9.1285991241352171E-2</v>
      </c>
      <c r="EC77" s="83">
        <v>11.171460920260001</v>
      </c>
      <c r="ED77" s="83">
        <v>-1.5511415120513905</v>
      </c>
      <c r="EE77" s="83">
        <v>-2.8913656553816391</v>
      </c>
      <c r="EF77" s="83">
        <f>VLOOKUP($DZ77,'EquityMetrics ADJ'!$EH$4:$EK$31,3,0)</f>
        <v>4.3753405501365306</v>
      </c>
      <c r="EH77" s="22">
        <v>42369</v>
      </c>
      <c r="EI77" s="13">
        <v>89</v>
      </c>
      <c r="EJ77" s="12">
        <v>-536.51263830182279</v>
      </c>
      <c r="EK77" s="12">
        <v>6.6482699458227268</v>
      </c>
      <c r="EL77" s="12">
        <v>-24.535247030000129</v>
      </c>
      <c r="EM77" s="12">
        <v>-28.492671184143028</v>
      </c>
      <c r="EO77" s="22">
        <v>42369</v>
      </c>
      <c r="EP77">
        <v>337</v>
      </c>
      <c r="EQ77" s="2">
        <v>951093.23042678833</v>
      </c>
      <c r="ER77" s="2">
        <v>204139.47776269913</v>
      </c>
      <c r="ES77" s="2">
        <v>62617.01318436861</v>
      </c>
      <c r="ET77" s="12">
        <v>4.6590362670192667</v>
      </c>
      <c r="EU77" s="12">
        <v>3.2601279968693788</v>
      </c>
      <c r="EV77" s="12">
        <f>VLOOKUP($EO77,'EquityMetrics ADJ'!$X$5:$AD$28,6,0)</f>
        <v>3.7707552953917429</v>
      </c>
      <c r="EW77" s="12">
        <f>VLOOKUP($EO77,'EquityMetrics ADJ'!$X$5:$AD$28,7,0)</f>
        <v>4.0873484414219989</v>
      </c>
      <c r="EY77" s="22">
        <v>42369</v>
      </c>
      <c r="EZ77" s="2">
        <v>89</v>
      </c>
      <c r="FA77" s="2">
        <v>206402.18789672852</v>
      </c>
      <c r="FB77" s="2">
        <v>-44642.720373153687</v>
      </c>
      <c r="FC77" s="2">
        <v>11525.596051216125</v>
      </c>
      <c r="FD77" s="12">
        <v>-4.6234231733971658</v>
      </c>
      <c r="FE77" s="12">
        <v>-3.873354590493669</v>
      </c>
      <c r="FG77" s="22">
        <v>42369</v>
      </c>
      <c r="FH77" s="2">
        <v>281</v>
      </c>
      <c r="FI77" s="2">
        <v>856283.35583114624</v>
      </c>
      <c r="FJ77" s="2">
        <v>195416.99275875092</v>
      </c>
      <c r="FK77" s="2">
        <v>56302.336175262928</v>
      </c>
      <c r="FL77" s="12">
        <v>4.3818264918663337</v>
      </c>
      <c r="FM77" s="12">
        <v>3.4708505194249755</v>
      </c>
      <c r="FO77" s="11">
        <v>42369</v>
      </c>
      <c r="FP77" s="2">
        <v>145</v>
      </c>
      <c r="FQ77" s="2">
        <v>301212.06249237061</v>
      </c>
      <c r="FR77" s="2">
        <v>-35920.235369205475</v>
      </c>
      <c r="FS77" s="2">
        <v>17840.273060321808</v>
      </c>
      <c r="FT77" s="12">
        <v>-8.3855815363225759</v>
      </c>
      <c r="FU77" s="12">
        <v>-2.0134352903541006</v>
      </c>
      <c r="FW77" s="22">
        <v>42369</v>
      </c>
      <c r="FX77">
        <v>446</v>
      </c>
      <c r="FY77" s="2">
        <v>1136768.8468589783</v>
      </c>
      <c r="FZ77" s="2">
        <v>2863024.9946899414</v>
      </c>
      <c r="GA77" s="10">
        <v>0.3970516670190955</v>
      </c>
      <c r="GC77" s="22">
        <v>42369</v>
      </c>
      <c r="GD77">
        <v>435</v>
      </c>
      <c r="GE77" s="2">
        <v>2807852.9685058594</v>
      </c>
      <c r="GF77" s="2">
        <v>164909.58841705322</v>
      </c>
      <c r="GG77" s="10">
        <v>17.026620437647644</v>
      </c>
      <c r="GI77" s="22">
        <v>42369</v>
      </c>
      <c r="GJ77">
        <v>281</v>
      </c>
      <c r="GK77" s="2">
        <v>856283.35583114624</v>
      </c>
      <c r="GL77" s="2">
        <v>195416.99275875092</v>
      </c>
      <c r="GM77" s="2">
        <v>56302.336175262928</v>
      </c>
      <c r="GN77" s="12">
        <v>4.3818264918663337</v>
      </c>
      <c r="GO77" s="12">
        <v>3.4708505194249755</v>
      </c>
      <c r="GP77" s="12">
        <f>VLOOKUP($GI77,'EquityMetrics ADJ'!$AF$4:$AK$28,6,0)</f>
        <v>3.7375941517381497</v>
      </c>
      <c r="GQ77" s="12">
        <f>VLOOKUP($GI77,'EquityMetrics ADJ'!$AF$4:$AL$28,7,0)</f>
        <v>4.1273067944522186</v>
      </c>
      <c r="HF77" s="22">
        <v>42094</v>
      </c>
      <c r="HG77">
        <v>527</v>
      </c>
      <c r="HH77" s="2">
        <v>1438718.3746490479</v>
      </c>
      <c r="HI77" s="2">
        <v>3039607.4374084473</v>
      </c>
      <c r="HJ77" s="213">
        <v>0.47332374468582405</v>
      </c>
      <c r="HL77" s="22">
        <v>42369</v>
      </c>
      <c r="HM77">
        <v>100</v>
      </c>
      <c r="HN77" s="2">
        <v>246537.84928894043</v>
      </c>
      <c r="HO77" s="2">
        <v>483928.01959991455</v>
      </c>
      <c r="HP77" s="10">
        <v>0.50945148721242584</v>
      </c>
      <c r="HR77" s="22">
        <v>42094</v>
      </c>
      <c r="HS77">
        <v>418</v>
      </c>
      <c r="HT77" s="2">
        <v>1187498.3325042725</v>
      </c>
      <c r="HU77" s="2">
        <v>2456476.5145111084</v>
      </c>
      <c r="HV77" s="10">
        <v>0.48341530052877796</v>
      </c>
    </row>
    <row r="78" spans="1:230">
      <c r="A78" t="s">
        <v>22</v>
      </c>
      <c r="B78">
        <v>10</v>
      </c>
      <c r="C78" s="2">
        <v>63.007277646228459</v>
      </c>
      <c r="D78" s="166"/>
      <c r="E78" s="11">
        <v>42460</v>
      </c>
      <c r="F78" s="13">
        <v>428</v>
      </c>
      <c r="G78" s="2">
        <v>1222074.6368818283</v>
      </c>
      <c r="H78" s="2">
        <v>160769.38387537003</v>
      </c>
      <c r="I78" s="2">
        <v>76965.328245934099</v>
      </c>
      <c r="J78" s="12">
        <v>7.6014139472549846</v>
      </c>
      <c r="K78" s="12">
        <v>2.0888546510403936</v>
      </c>
      <c r="L78" s="12">
        <v>7.5892678595914305</v>
      </c>
      <c r="M78" s="12">
        <v>2.0988730491912584</v>
      </c>
      <c r="N78" s="59">
        <f t="shared" si="142"/>
        <v>1.2146087663554184E-2</v>
      </c>
      <c r="O78" s="59">
        <f t="shared" si="143"/>
        <v>1.0018398150864805E-2</v>
      </c>
      <c r="P78" s="12">
        <f t="shared" ref="P78" si="165">J78</f>
        <v>7.6014139472549846</v>
      </c>
      <c r="Q78" s="12">
        <f t="shared" ref="Q78" si="166">K78</f>
        <v>2.0888546510403936</v>
      </c>
      <c r="R78" s="157">
        <f>VLOOKUP(E78,'EquityMetrics ADJ'!G:AE,7,FALSE)</f>
        <v>3.9470176673667292</v>
      </c>
      <c r="S78" s="157">
        <f>VLOOKUP(E78,'EquityMetrics ADJ'!$G:$AE,8,FALSE)</f>
        <v>4.0782404765669398</v>
      </c>
      <c r="U78" s="14">
        <v>42460</v>
      </c>
      <c r="V78" s="2">
        <v>678.91164655617013</v>
      </c>
      <c r="W78" s="2">
        <f t="shared" si="123"/>
        <v>89.313863350559672</v>
      </c>
      <c r="Y78" s="41">
        <f ca="1">VLOOKUP($E78,INDIRECT(VLOOKUP('Sector Charts'!$H$1,'Sector Charts'!$A$159:$B$175,2,FALSE) &amp; "1"),MATCH(Y$5,$Y$5:$AG$5,0),FALSE)</f>
        <v>42460</v>
      </c>
      <c r="Z78" s="4">
        <f ca="1">VLOOKUP($E78,INDIRECT(VLOOKUP('Sector Charts'!$H$1,'Sector Charts'!$A$159:$B$175,2,FALSE) &amp; "1"),MATCH(Z$5,$Y$5:$AG$5,0),FALSE)</f>
        <v>19</v>
      </c>
      <c r="AA78" s="4">
        <f ca="1">VLOOKUP($E78,INDIRECT(VLOOKUP('Sector Charts'!$H$1,'Sector Charts'!$A$159:$B$175,2,FALSE) &amp; "1"),MATCH(AA$5,$Y$5:$AG$5,0),FALSE)</f>
        <v>41330.706037521362</v>
      </c>
      <c r="AB78" s="4">
        <f ca="1">VLOOKUP($E78,INDIRECT(VLOOKUP('Sector Charts'!$H$1,'Sector Charts'!$A$159:$B$175,2,FALSE) &amp; "1"),MATCH(AB$5,$Y$5:$AG$5,0),FALSE)</f>
        <v>13238.512982845306</v>
      </c>
      <c r="AC78" s="4">
        <f ca="1">VLOOKUP($E78,INDIRECT(VLOOKUP('Sector Charts'!$H$1,'Sector Charts'!$A$159:$B$175,2,FALSE) &amp; "1"),MATCH(AC$5,$Y$5:$AG$5,0),FALSE)</f>
        <v>3486.8880033493042</v>
      </c>
      <c r="AD78" s="12">
        <f ca="1">IF(OR(VLOOKUP($E78,INDIRECT(VLOOKUP('Sector Charts'!$H$1,'Sector Charts'!$A$159:$B$175,2,FALSE) &amp; "1"),MATCH(AD$5,$Y$5:$AI$5,0),FALSE)&gt;AD$1,VLOOKUP($E78,INDIRECT(VLOOKUP('Sector Charts'!$H$1,'Sector Charts'!$A$159:$B$175,2,FALSE) &amp; "1"),MATCH(AD$5,$Y$5:$AI$5,0),FALSE)&lt;AD$2),NA(),VLOOKUP($E78,INDIRECT(VLOOKUP('Sector Charts'!$H$1,'Sector Charts'!$A$159:$B$175,2,FALSE) &amp; "1"),MATCH(AD$5,$Y$5:$AI$5,0),FALSE))</f>
        <v>3.1220051746807518</v>
      </c>
      <c r="AE78" s="12">
        <f ca="1">IF(OR(VLOOKUP($E78,INDIRECT(VLOOKUP('Sector Charts'!$H$1,'Sector Charts'!$A$159:$B$175,2,FALSE) &amp; "1"),MATCH(AE$5,$Y$5:$AI$5,0),FALSE)&gt;AE$1,VLOOKUP($E78,INDIRECT(VLOOKUP('Sector Charts'!$H$1,'Sector Charts'!$A$159:$B$175,2,FALSE) &amp; "1"),MATCH(AE$5,$Y$5:$AI$5,0),FALSE)&lt;AE$2),NA(),VLOOKUP($E78,INDIRECT(VLOOKUP('Sector Charts'!$H$1,'Sector Charts'!$A$159:$B$175,2,FALSE) &amp; "1"),MATCH(AE$5,$Y$5:$AI$5,0),FALSE))</f>
        <v>3.7966556339432618</v>
      </c>
      <c r="AF78" s="4">
        <f ca="1">VLOOKUP($E78,INDIRECT(VLOOKUP('Sector Charts'!$H$1,'Sector Charts'!$A$159:$B$175,2,FALSE) &amp; "1"),MATCH(AF$5,$Y$5:$AG$5,0),FALSE)</f>
        <v>654.26422124883402</v>
      </c>
      <c r="AG78" s="2">
        <f ca="1">IF(VLOOKUP($E78,INDIRECT(VLOOKUP('Sector Charts'!$H$1,'Sector Charts'!$A$159:$B$175,2,FALSE) &amp; "1"),MATCH(AG$5,$Y$5:$AI$5,0),FALSE)="",NA(),VLOOKUP($E78,INDIRECT(VLOOKUP('Sector Charts'!$H$1,'Sector Charts'!$A$159:$B$175,2,FALSE) &amp; "1"),MATCH(AG$5,$Y$5:$AG$5,0),FALSE))</f>
        <v>209.56538655184562</v>
      </c>
      <c r="AH78" s="12">
        <f ca="1">IF(OR(VLOOKUP($E78,INDIRECT(VLOOKUP('Sector Charts'!$H$1,'Sector Charts'!$A$159:$B$175,2,FALSE) &amp; "1"),MATCH(AH$5,$Y$5:$AI$5,0),FALSE)&gt;AH$1,VLOOKUP($E78,INDIRECT(VLOOKUP('Sector Charts'!$H$1,'Sector Charts'!$A$159:$B$175,2,FALSE) &amp; "1"),MATCH(AH$5,$Y$5:$AI$5,0),FALSE)&lt;AH$2,VLOOKUP($E78,INDIRECT(VLOOKUP('Sector Charts'!$H$1,'Sector Charts'!$A$159:$B$175,2,FALSE) &amp; "1"),MATCH(AH$5,$Y$5:$AI$5,0),FALSE)=""),NA(),VLOOKUP($E78,INDIRECT(VLOOKUP('Sector Charts'!$H$1,'Sector Charts'!$A$159:$B$175,2,FALSE) &amp; "1"),MATCH(AH$5,$Y$5:$AI$5,0),FALSE))</f>
        <v>1.4280052762884257</v>
      </c>
      <c r="AI78" s="12">
        <f ca="1">IF(OR(VLOOKUP($E78,INDIRECT(VLOOKUP('Sector Charts'!$H$1,'Sector Charts'!$A$159:$B$175,2,FALSE) &amp; "1"),MATCH(AI$5,$Y$5:$AI$5,0),FALSE)&gt;AI$1,VLOOKUP($E78,INDIRECT(VLOOKUP('Sector Charts'!$H$1,'Sector Charts'!$A$159:$B$175,2,FALSE) &amp; "1"),MATCH(AI$5,$Y$5:$AI$5,0),FALSE)&lt;AI$2,VLOOKUP($E78,INDIRECT(VLOOKUP('Sector Charts'!$H$1,'Sector Charts'!$A$159:$B$175,2,FALSE) &amp; "1"),MATCH(AI$5,$Y$5:$AI$5,0),FALSE)=""),NA(),VLOOKUP($E78,INDIRECT(VLOOKUP('Sector Charts'!$H$1,'Sector Charts'!$A$159:$B$175,2,FALSE) &amp; "1"),MATCH(AI$5,$Y$5:$AI$5,0),FALSE))</f>
        <v>7.3450801257025837</v>
      </c>
      <c r="AK78" s="13">
        <v>430</v>
      </c>
      <c r="AL78" s="12">
        <v>-1.5921958577762574</v>
      </c>
      <c r="AM78" s="12">
        <v>7.0089407009033655</v>
      </c>
      <c r="AN78" s="12">
        <v>-6.1133006800019434</v>
      </c>
      <c r="AO78" s="12">
        <v>-8.218636390827017</v>
      </c>
      <c r="AP78" s="157">
        <f>VLOOKUP(E78,'EquityMetrics ADJ'!AN:AS,3,FALSE)</f>
        <v>-3.8297913457758681</v>
      </c>
      <c r="AR78" s="12">
        <v>30.144335581174708</v>
      </c>
      <c r="AT78" s="12">
        <v>92.912822302071447</v>
      </c>
      <c r="AU78" s="12">
        <v>1.4399719124568833</v>
      </c>
      <c r="AV78" s="12">
        <v>-8.4153878375938689</v>
      </c>
      <c r="AW78" s="12">
        <v>-9.4065624222382525</v>
      </c>
      <c r="AY78" s="14">
        <v>42460</v>
      </c>
      <c r="AZ78" s="2">
        <v>354</v>
      </c>
      <c r="BA78" s="2">
        <v>1251971.6266174316</v>
      </c>
      <c r="BB78">
        <v>93278.204257179052</v>
      </c>
      <c r="BC78" s="2">
        <v>115860.33485126495</v>
      </c>
      <c r="BD78" s="12">
        <f t="shared" si="136"/>
        <v>9.2542300790230865</v>
      </c>
      <c r="BE78" s="12">
        <f t="shared" si="137"/>
        <v>124.20943967984664</v>
      </c>
      <c r="BF78" s="12">
        <f t="shared" si="138"/>
        <v>7.450504649949413</v>
      </c>
      <c r="BH78" s="22">
        <v>42460</v>
      </c>
      <c r="BI78">
        <v>329</v>
      </c>
      <c r="BJ78" s="12">
        <v>-10.895121969715582</v>
      </c>
      <c r="BL78" s="22">
        <v>43100</v>
      </c>
      <c r="BM78">
        <v>241</v>
      </c>
      <c r="BN78" s="2">
        <v>233254.57024383545</v>
      </c>
      <c r="BO78" s="2">
        <v>135713.06214761734</v>
      </c>
      <c r="BP78" s="2">
        <v>81704.624899944291</v>
      </c>
      <c r="BQ78" s="2">
        <v>789016.07209777832</v>
      </c>
      <c r="BR78" s="12">
        <f t="shared" ref="BR78" si="167">BO78/BN78*100</f>
        <v>58.1823807378128</v>
      </c>
      <c r="BS78" s="12">
        <f t="shared" ref="BS78" si="168">BO78/BQ78*100</f>
        <v>17.200291216729383</v>
      </c>
      <c r="BT78" s="12">
        <f t="shared" ref="BT78" si="169">BP78/BQ78*100</f>
        <v>10.355254828043488</v>
      </c>
      <c r="BV78" s="22">
        <v>42460</v>
      </c>
      <c r="BW78">
        <v>427</v>
      </c>
      <c r="BX78" s="2">
        <v>1401970.0716247559</v>
      </c>
      <c r="BY78" s="2">
        <v>76940.928246315569</v>
      </c>
      <c r="BZ78" s="12">
        <f t="shared" si="135"/>
        <v>5.4880578268798583</v>
      </c>
      <c r="CB78" s="22">
        <v>42460</v>
      </c>
      <c r="CC78">
        <v>487</v>
      </c>
      <c r="CD78" s="2">
        <v>-198544.62244024873</v>
      </c>
      <c r="CE78" s="2">
        <v>2004933.0884628296</v>
      </c>
      <c r="CF78" s="2">
        <v>183098.1178971529</v>
      </c>
      <c r="CG78" s="12">
        <f t="shared" ref="CG78" si="170">-CD78/CE78*100</f>
        <v>9.9028054144426196</v>
      </c>
      <c r="CH78" s="12">
        <f t="shared" ref="CH78" si="171">-CD78/CF78*100</f>
        <v>108.43618968916557</v>
      </c>
      <c r="CJ78" s="22">
        <v>42460</v>
      </c>
      <c r="CK78">
        <v>446</v>
      </c>
      <c r="CL78" s="12">
        <v>-11.358983905313435</v>
      </c>
      <c r="CN78" s="22">
        <v>42460</v>
      </c>
      <c r="CO78">
        <v>384</v>
      </c>
      <c r="CP78" s="2">
        <v>-134129.83755159378</v>
      </c>
      <c r="CQ78" s="2">
        <v>1741491.5683288574</v>
      </c>
      <c r="CR78" s="2">
        <v>218901.23389685154</v>
      </c>
      <c r="CS78" s="12">
        <f t="shared" ref="CS78" si="172">-CP78/CQ78*100</f>
        <v>7.7020090129006666</v>
      </c>
      <c r="CT78" s="12">
        <f t="shared" ref="CT78" si="173">-CP78/CR78*100</f>
        <v>61.274134989479819</v>
      </c>
      <c r="CV78" s="22">
        <v>42460</v>
      </c>
      <c r="CW78">
        <v>350</v>
      </c>
      <c r="CX78">
        <v>6.9471216056716356</v>
      </c>
      <c r="CZ78" s="11">
        <f ca="1">VLOOKUP($CB78,INDIRECT(VLOOKUP('Sector Charts'!$H$1,'Sector Charts'!$A$159:$B$175,2,FALSE) &amp; "3"),MATCH(CZ$5,$CZ$5:$DF$5,0),FALSE)</f>
        <v>42460</v>
      </c>
      <c r="DA78" s="2">
        <f ca="1">VLOOKUP($CB78,INDIRECT(VLOOKUP('Sector Charts'!$H$1,'Sector Charts'!$A$159:$B$175,2,FALSE) &amp; "3"),MATCH(DA$5,$CZ$5:$DF$5,0),FALSE)</f>
        <v>27</v>
      </c>
      <c r="DB78" s="2">
        <f ca="1">VLOOKUP($CB78,INDIRECT(VLOOKUP('Sector Charts'!$H$1,'Sector Charts'!$A$159:$B$175,2,FALSE) &amp; "3"),MATCH(DB$5,$CZ$5:$DF$5,0),FALSE)</f>
        <v>-8136.3489918708801</v>
      </c>
      <c r="DC78" s="2">
        <f ca="1">VLOOKUP($CB78,INDIRECT(VLOOKUP('Sector Charts'!$H$1,'Sector Charts'!$A$159:$B$175,2,FALSE) &amp; "3"),MATCH(DC$5,$CZ$5:$DF$5,0),FALSE)</f>
        <v>104561.63101196289</v>
      </c>
      <c r="DD78" s="2">
        <f ca="1">VLOOKUP($CB78,INDIRECT(VLOOKUP('Sector Charts'!$H$1,'Sector Charts'!$A$159:$B$175,2,FALSE) &amp; "3"),MATCH(DD$5,$CZ$5:$DF$5,0),FALSE)</f>
        <v>18646.8229804039</v>
      </c>
      <c r="DE78" s="12">
        <f ca="1">IF(OR(VLOOKUP($CB78,INDIRECT(VLOOKUP('Sector Charts'!$H$1,'Sector Charts'!$A$159:$B$175,2,FALSE) &amp; "3"),MATCH(DE$5,$CZ$5:$DF$5,0),FALSE)&gt;DE$1,VLOOKUP($CB78,INDIRECT(VLOOKUP('Sector Charts'!$H$1,'Sector Charts'!$A$159:$B$175,2,FALSE) &amp; "3"),MATCH(DE$5,$CZ$5:$DF$5,0),FALSE)&lt;DE$2),NA(),VLOOKUP($CB78,INDIRECT(VLOOKUP('Sector Charts'!$H$1,'Sector Charts'!$A$159:$B$175,2,FALSE) &amp; "3"),MATCH(DE$5,$CZ$5:$DF$5,0),FALSE))</f>
        <v>7.7813906622592759</v>
      </c>
      <c r="DF78" s="12">
        <f ca="1">IF(OR(VLOOKUP($CB78,INDIRECT(VLOOKUP('Sector Charts'!$H$1,'Sector Charts'!$A$159:$B$175,2,FALSE) &amp; "3"),MATCH(DF$5,$CZ$5:$DF$5,0),FALSE)&gt;DF$1,VLOOKUP($CB78,INDIRECT(VLOOKUP('Sector Charts'!$H$1,'Sector Charts'!$A$159:$B$175,2,FALSE) &amp; "3"),MATCH(DF$5,$CZ$5:$DF$5,0),FALSE)&lt;DF$2),NA(),VLOOKUP($CB78,INDIRECT(VLOOKUP('Sector Charts'!$H$1,'Sector Charts'!$A$159:$B$175,2,FALSE) &amp; "3"),MATCH(DF$5,$CZ$5:$DF$5,0),FALSE))</f>
        <v>43.633969177598978</v>
      </c>
      <c r="DH78" s="11">
        <f ca="1">VLOOKUP($CB78,INDIRECT(VLOOKUP('Sector Charts'!$H$1,'Sector Charts'!$A$159:$B$175,2,FALSE) &amp; "3"),MATCH(DH$5,$CZ$5:$DF$5,0),FALSE)</f>
        <v>42460</v>
      </c>
      <c r="DI78" s="2">
        <f ca="1">VLOOKUP($CB78,INDIRECT(VLOOKUP('Sector Charts'!$H$1,'Sector Charts'!$A$159:$B$175,2,FALSE) &amp; "3"),9,FALSE)</f>
        <v>25</v>
      </c>
      <c r="DJ78" s="12">
        <f ca="1">IF(OR(VLOOKUP($CB78,INDIRECT(VLOOKUP('Sector Charts'!$H$1,'Sector Charts'!$A$159:$B$175,2,FALSE) &amp; "3"),10,FALSE)&gt;DJ$1,VLOOKUP($CB78,INDIRECT(VLOOKUP('Sector Charts'!$H$1,'Sector Charts'!$A$159:$B$175,2,FALSE) &amp; "3"),10,FALSE)&lt;DJ$2),NA(),VLOOKUP($CB78,INDIRECT(VLOOKUP('Sector Charts'!$H$1,'Sector Charts'!$A$159:$B$175,2,FALSE) &amp; "3"),10,FALSE))</f>
        <v>23.75592779359814</v>
      </c>
      <c r="DM78" s="22">
        <v>42460</v>
      </c>
      <c r="DN78">
        <v>441</v>
      </c>
      <c r="DO78" s="12">
        <v>-7.4508064767222493</v>
      </c>
      <c r="DP78" s="12">
        <v>-11.0461060942045</v>
      </c>
      <c r="DR78" s="22">
        <v>42460</v>
      </c>
      <c r="DS78" s="13">
        <v>338</v>
      </c>
      <c r="DT78" s="12">
        <v>3.1585194053164178</v>
      </c>
      <c r="DU78" s="12">
        <v>7.5349768936073813</v>
      </c>
      <c r="DV78" s="12">
        <v>-2.6411629475608711</v>
      </c>
      <c r="DW78" s="12">
        <v>-4.0074145681230693</v>
      </c>
      <c r="DX78" s="83">
        <f>VLOOKUP(DR78,'EquityMetrics ADJ'!$DU$5:$DX$34,3,0)</f>
        <v>2.0711359043430688</v>
      </c>
      <c r="DY78" s="83"/>
      <c r="DZ78" s="22">
        <v>42460</v>
      </c>
      <c r="EA78" s="85">
        <v>279</v>
      </c>
      <c r="EB78" s="83">
        <v>5.3547158752906832</v>
      </c>
      <c r="EC78" s="83">
        <v>7.4528741825333977</v>
      </c>
      <c r="ED78" s="83">
        <v>-0.95395297328627615</v>
      </c>
      <c r="EE78" s="83">
        <v>-1.977671522797575</v>
      </c>
      <c r="EF78" s="83">
        <f>VLOOKUP($DZ78,'EquityMetrics ADJ'!$EH$4:$EK$42,3,0)</f>
        <v>4.9980656222371467</v>
      </c>
      <c r="EH78" s="22">
        <v>42460</v>
      </c>
      <c r="EI78" s="13">
        <v>92</v>
      </c>
      <c r="EJ78" s="12">
        <v>-40.535880727030047</v>
      </c>
      <c r="EK78" s="12">
        <v>4.8776893330605642</v>
      </c>
      <c r="EL78" s="12">
        <v>-24.994340986893391</v>
      </c>
      <c r="EM78" s="12">
        <v>-27.734805488125335</v>
      </c>
      <c r="EO78" s="22">
        <v>42460</v>
      </c>
      <c r="EP78">
        <v>334</v>
      </c>
      <c r="EQ78" s="2">
        <v>983563.5680141449</v>
      </c>
      <c r="ER78" s="2">
        <v>198345.28487873077</v>
      </c>
      <c r="ES78" s="2">
        <v>63632.574791725725</v>
      </c>
      <c r="ET78" s="12">
        <v>4.9588452209262259</v>
      </c>
      <c r="EU78" s="12">
        <v>3.1170400620740248</v>
      </c>
      <c r="EV78" s="12">
        <f>VLOOKUP($EO78,'EquityMetrics ADJ'!$X$5:$AD$33,6,0)</f>
        <v>3.8483110787128134</v>
      </c>
      <c r="EW78" s="12">
        <f>VLOOKUP($EO78,'EquityMetrics ADJ'!$X$5:$AD$33,7,0)</f>
        <v>4.1329231216446471</v>
      </c>
      <c r="EY78" s="22">
        <v>42460</v>
      </c>
      <c r="EZ78" s="2">
        <v>94</v>
      </c>
      <c r="FA78" s="2">
        <v>238511.06886768341</v>
      </c>
      <c r="FB78" s="2">
        <v>-37575.901003360748</v>
      </c>
      <c r="FC78" s="2">
        <v>13332.753454208374</v>
      </c>
      <c r="FD78" s="12">
        <v>-6.3474477656929968</v>
      </c>
      <c r="FE78" s="12">
        <v>-2.8183151464111282</v>
      </c>
      <c r="FG78" s="22">
        <v>42460</v>
      </c>
      <c r="FH78" s="2">
        <v>278</v>
      </c>
      <c r="FI78" s="2">
        <v>865755.23711204529</v>
      </c>
      <c r="FJ78" s="2">
        <v>197020.86283636093</v>
      </c>
      <c r="FK78" s="2">
        <v>57012.752800758928</v>
      </c>
      <c r="FL78" s="12">
        <v>4.3942312740306759</v>
      </c>
      <c r="FM78" s="12">
        <v>3.4557332027956082</v>
      </c>
      <c r="FO78" s="11">
        <v>42460</v>
      </c>
      <c r="FP78" s="2">
        <v>150</v>
      </c>
      <c r="FQ78" s="2">
        <v>356319.39976978302</v>
      </c>
      <c r="FR78" s="2">
        <v>-36251.478960990906</v>
      </c>
      <c r="FS78" s="2">
        <v>19952.575445175171</v>
      </c>
      <c r="FT78" s="12">
        <v>-9.829099666615182</v>
      </c>
      <c r="FU78" s="12">
        <v>-1.8168821894998548</v>
      </c>
      <c r="FW78" s="22">
        <v>42460</v>
      </c>
      <c r="FX78">
        <v>445</v>
      </c>
      <c r="FY78" s="2">
        <v>1212879.1233472824</v>
      </c>
      <c r="FZ78" s="2">
        <v>2932989.4348907471</v>
      </c>
      <c r="GA78" s="10">
        <v>0.41353000079676788</v>
      </c>
      <c r="GC78" s="22">
        <v>42460</v>
      </c>
      <c r="GD78">
        <v>439</v>
      </c>
      <c r="GE78" s="2">
        <v>2900019.5888214111</v>
      </c>
      <c r="GF78" s="2">
        <v>168369.61075365543</v>
      </c>
      <c r="GG78" s="10">
        <v>17.224127179722956</v>
      </c>
      <c r="GI78" s="22">
        <v>42460</v>
      </c>
      <c r="GJ78">
        <v>278</v>
      </c>
      <c r="GK78" s="2">
        <v>865755.23711204529</v>
      </c>
      <c r="GL78" s="2">
        <v>197020.86283636093</v>
      </c>
      <c r="GM78" s="2">
        <v>57012.752800758928</v>
      </c>
      <c r="GN78" s="12">
        <v>4.3942312740306759</v>
      </c>
      <c r="GO78" s="12">
        <v>3.4557332027956082</v>
      </c>
      <c r="GP78" s="12">
        <f>VLOOKUP($GI78,'EquityMetrics ADJ'!$AF$4:$AK$33,6,0)</f>
        <v>3.7899141270750629</v>
      </c>
      <c r="GQ78" s="12">
        <f>VLOOKUP($GI78,'EquityMetrics ADJ'!$AF$4:$AL$33,7,0)</f>
        <v>4.1224156303455342</v>
      </c>
      <c r="HF78" s="22">
        <v>42185</v>
      </c>
      <c r="HG78">
        <v>532</v>
      </c>
      <c r="HH78" s="2">
        <v>1462685.1384048462</v>
      </c>
      <c r="HI78" s="2">
        <v>3089736.2218017578</v>
      </c>
      <c r="HJ78" s="213">
        <v>0.47340129817033111</v>
      </c>
      <c r="HL78" s="22">
        <v>42460</v>
      </c>
      <c r="HM78">
        <v>103</v>
      </c>
      <c r="HN78" s="2">
        <v>281930.15182495117</v>
      </c>
      <c r="HO78" s="2">
        <v>560341.38333892822</v>
      </c>
      <c r="HP78" s="10">
        <v>0.50313997896247264</v>
      </c>
      <c r="HR78" s="22">
        <v>42185</v>
      </c>
      <c r="HS78">
        <v>423</v>
      </c>
      <c r="HT78" s="2">
        <v>1203692.2777404785</v>
      </c>
      <c r="HU78" s="2">
        <v>2522414.0489501953</v>
      </c>
      <c r="HV78" s="10">
        <v>0.47719853060660034</v>
      </c>
    </row>
    <row r="79" spans="1:230">
      <c r="A79" t="s">
        <v>74</v>
      </c>
      <c r="B79">
        <v>28</v>
      </c>
      <c r="C79" s="2">
        <v>64.760042162682893</v>
      </c>
      <c r="D79" s="166"/>
      <c r="E79" s="11">
        <v>42551</v>
      </c>
      <c r="F79" s="13">
        <v>423</v>
      </c>
      <c r="G79" s="2">
        <v>1218283.2456207275</v>
      </c>
      <c r="H79" s="2">
        <v>172078.72849479318</v>
      </c>
      <c r="I79" s="2">
        <v>76123.557677729987</v>
      </c>
      <c r="J79" s="12">
        <v>7.079801531992322</v>
      </c>
      <c r="K79" s="12">
        <v>2.2605187374884732</v>
      </c>
      <c r="L79" s="12">
        <v>7.0635381753773174</v>
      </c>
      <c r="M79" s="12">
        <v>2.2686270134808764</v>
      </c>
      <c r="N79" s="59">
        <f t="shared" si="142"/>
        <v>1.6263356615004554E-2</v>
      </c>
      <c r="O79" s="59">
        <f t="shared" ref="O79:O84" si="174">M79-K79</f>
        <v>8.1082759924031578E-3</v>
      </c>
      <c r="P79" s="12">
        <f t="shared" ref="P79" si="175">J79</f>
        <v>7.079801531992322</v>
      </c>
      <c r="Q79" s="12">
        <f t="shared" ref="Q79" si="176">K79</f>
        <v>2.2605187374884732</v>
      </c>
      <c r="R79" s="157">
        <f>VLOOKUP(E79,'EquityMetrics ADJ'!G:AE,7,FALSE)</f>
        <v>3.9722692974574572</v>
      </c>
      <c r="S79" s="157">
        <f>VLOOKUP(E79,'EquityMetrics ADJ'!$G:$AE,8,FALSE)</f>
        <v>4.0938365535512435</v>
      </c>
      <c r="U79" s="14">
        <v>42551</v>
      </c>
      <c r="V79" s="2">
        <v>592.20240759768626</v>
      </c>
      <c r="W79" s="2">
        <f t="shared" si="123"/>
        <v>83.646752655654595</v>
      </c>
      <c r="Y79" s="41">
        <f ca="1">VLOOKUP($E79,INDIRECT(VLOOKUP('Sector Charts'!$H$1,'Sector Charts'!$A$159:$B$175,2,FALSE) &amp; "1"),MATCH(Y$5,$Y$5:$AG$5,0),FALSE)</f>
        <v>42551</v>
      </c>
      <c r="Z79" s="4">
        <f ca="1">VLOOKUP($E79,INDIRECT(VLOOKUP('Sector Charts'!$H$1,'Sector Charts'!$A$159:$B$175,2,FALSE) &amp; "1"),MATCH(Z$5,$Y$5:$AG$5,0),FALSE)</f>
        <v>22</v>
      </c>
      <c r="AA79" s="4">
        <f ca="1">VLOOKUP($E79,INDIRECT(VLOOKUP('Sector Charts'!$H$1,'Sector Charts'!$A$159:$B$175,2,FALSE) &amp; "1"),MATCH(AA$5,$Y$5:$AG$5,0),FALSE)</f>
        <v>46483.438121795654</v>
      </c>
      <c r="AB79" s="4">
        <f ca="1">VLOOKUP($E79,INDIRECT(VLOOKUP('Sector Charts'!$H$1,'Sector Charts'!$A$159:$B$175,2,FALSE) &amp; "1"),MATCH(AB$5,$Y$5:$AG$5,0),FALSE)</f>
        <v>14113.733043670654</v>
      </c>
      <c r="AC79" s="4">
        <f ca="1">VLOOKUP($E79,INDIRECT(VLOOKUP('Sector Charts'!$H$1,'Sector Charts'!$A$159:$B$175,2,FALSE) &amp; "1"),MATCH(AC$5,$Y$5:$AG$5,0),FALSE)</f>
        <v>3569.0920009613037</v>
      </c>
      <c r="AD79" s="12">
        <f ca="1">IF(OR(VLOOKUP($E79,INDIRECT(VLOOKUP('Sector Charts'!$H$1,'Sector Charts'!$A$159:$B$175,2,FALSE) &amp; "1"),MATCH(AD$5,$Y$5:$AI$5,0),FALSE)&gt;AD$1,VLOOKUP($E79,INDIRECT(VLOOKUP('Sector Charts'!$H$1,'Sector Charts'!$A$159:$B$175,2,FALSE) &amp; "1"),MATCH(AD$5,$Y$5:$AI$5,0),FALSE)&lt;AD$2),NA(),VLOOKUP($E79,INDIRECT(VLOOKUP('Sector Charts'!$H$1,'Sector Charts'!$A$159:$B$175,2,FALSE) &amp; "1"),MATCH(AD$5,$Y$5:$AI$5,0),FALSE))</f>
        <v>3.2934899631420542</v>
      </c>
      <c r="AE79" s="12">
        <f ca="1">IF(OR(VLOOKUP($E79,INDIRECT(VLOOKUP('Sector Charts'!$H$1,'Sector Charts'!$A$159:$B$175,2,FALSE) &amp; "1"),MATCH(AE$5,$Y$5:$AI$5,0),FALSE)&gt;AE$1,VLOOKUP($E79,INDIRECT(VLOOKUP('Sector Charts'!$H$1,'Sector Charts'!$A$159:$B$175,2,FALSE) &amp; "1"),MATCH(AE$5,$Y$5:$AI$5,0),FALSE)&lt;AE$2),NA(),VLOOKUP($E79,INDIRECT(VLOOKUP('Sector Charts'!$H$1,'Sector Charts'!$A$159:$B$175,2,FALSE) &amp; "1"),MATCH(AE$5,$Y$5:$AI$5,0),FALSE))</f>
        <v>3.9544323990161208</v>
      </c>
      <c r="AF79" s="4">
        <f ca="1">VLOOKUP($E79,INDIRECT(VLOOKUP('Sector Charts'!$H$1,'Sector Charts'!$A$159:$B$175,2,FALSE) &amp; "1"),MATCH(AF$5,$Y$5:$AG$5,0),FALSE)</f>
        <v>622.67115327310671</v>
      </c>
      <c r="AG79" s="2">
        <f ca="1">IF(VLOOKUP($E79,INDIRECT(VLOOKUP('Sector Charts'!$H$1,'Sector Charts'!$A$159:$B$175,2,FALSE) &amp; "1"),MATCH(AG$5,$Y$5:$AI$5,0),FALSE)="",NA(),VLOOKUP($E79,INDIRECT(VLOOKUP('Sector Charts'!$H$1,'Sector Charts'!$A$159:$B$175,2,FALSE) &amp; "1"),MATCH(AG$5,$Y$5:$AG$5,0),FALSE))</f>
        <v>189.06119655487464</v>
      </c>
      <c r="AH79" s="12">
        <f ca="1">IF(OR(VLOOKUP($E79,INDIRECT(VLOOKUP('Sector Charts'!$H$1,'Sector Charts'!$A$159:$B$175,2,FALSE) &amp; "1"),MATCH(AH$5,$Y$5:$AI$5,0),FALSE)&gt;AH$1,VLOOKUP($E79,INDIRECT(VLOOKUP('Sector Charts'!$H$1,'Sector Charts'!$A$159:$B$175,2,FALSE) &amp; "1"),MATCH(AH$5,$Y$5:$AI$5,0),FALSE)&lt;AH$2,VLOOKUP($E79,INDIRECT(VLOOKUP('Sector Charts'!$H$1,'Sector Charts'!$A$159:$B$175,2,FALSE) &amp; "1"),MATCH(AH$5,$Y$5:$AI$5,0),FALSE)=""),NA(),VLOOKUP($E79,INDIRECT(VLOOKUP('Sector Charts'!$H$1,'Sector Charts'!$A$159:$B$175,2,FALSE) &amp; "1"),MATCH(AH$5,$Y$5:$AI$5,0),FALSE))</f>
        <v>1.8372665632074912</v>
      </c>
      <c r="AI79" s="12">
        <f ca="1">IF(OR(VLOOKUP($E79,INDIRECT(VLOOKUP('Sector Charts'!$H$1,'Sector Charts'!$A$159:$B$175,2,FALSE) &amp; "1"),MATCH(AI$5,$Y$5:$AI$5,0),FALSE)&gt;AI$1,VLOOKUP($E79,INDIRECT(VLOOKUP('Sector Charts'!$H$1,'Sector Charts'!$A$159:$B$175,2,FALSE) &amp; "1"),MATCH(AI$5,$Y$5:$AI$5,0),FALSE)&lt;AI$2,VLOOKUP($E79,INDIRECT(VLOOKUP('Sector Charts'!$H$1,'Sector Charts'!$A$159:$B$175,2,FALSE) &amp; "1"),MATCH(AI$5,$Y$5:$AI$5,0),FALSE)=""),NA(),VLOOKUP($E79,INDIRECT(VLOOKUP('Sector Charts'!$H$1,'Sector Charts'!$A$159:$B$175,2,FALSE) &amp; "1"),MATCH(AI$5,$Y$5:$AI$5,0),FALSE))</f>
        <v>6.5273687331534491</v>
      </c>
      <c r="AK79" s="13">
        <v>432</v>
      </c>
      <c r="AL79" s="12">
        <v>8.0879165690832533</v>
      </c>
      <c r="AM79" s="12">
        <v>6.8010998263229316</v>
      </c>
      <c r="AN79" s="12">
        <v>-4.2790758732128786</v>
      </c>
      <c r="AO79" s="12">
        <v>-5.9339094324367121</v>
      </c>
      <c r="AP79" s="157">
        <f>VLOOKUP(E79,'EquityMetrics ADJ'!AN:AS,3,FALSE)</f>
        <v>-1.4315989656003114</v>
      </c>
      <c r="AR79" s="12">
        <v>30.801240999519607</v>
      </c>
      <c r="AT79" s="12">
        <v>14.469217669944207</v>
      </c>
      <c r="AU79" s="12">
        <v>3.7589093497101711</v>
      </c>
      <c r="AV79" s="12">
        <v>6.1617659018442517</v>
      </c>
      <c r="AW79" s="12">
        <v>5.4189856430985728</v>
      </c>
      <c r="AY79" s="14">
        <v>42551</v>
      </c>
      <c r="AZ79" s="2">
        <v>356</v>
      </c>
      <c r="BA79" s="2">
        <v>1313988.7412567139</v>
      </c>
      <c r="BB79">
        <v>85589.448645927012</v>
      </c>
      <c r="BC79" s="2">
        <v>134776.81490021944</v>
      </c>
      <c r="BD79" s="12">
        <f t="shared" si="136"/>
        <v>10.257075321004452</v>
      </c>
      <c r="BE79" s="12">
        <f t="shared" si="137"/>
        <v>157.46896028945633</v>
      </c>
      <c r="BF79" s="12">
        <f t="shared" si="138"/>
        <v>6.5137124815900851</v>
      </c>
      <c r="BH79" s="22">
        <v>42551</v>
      </c>
      <c r="BI79">
        <v>326</v>
      </c>
      <c r="BJ79" s="12">
        <v>5.8671276001504014</v>
      </c>
      <c r="BL79" s="22">
        <v>43190</v>
      </c>
      <c r="BM79">
        <v>223</v>
      </c>
      <c r="BN79" s="2">
        <v>212639.42557525635</v>
      </c>
      <c r="BO79" s="2">
        <v>122071.56390881538</v>
      </c>
      <c r="BP79" s="2">
        <v>71196.98498249799</v>
      </c>
      <c r="BQ79" s="2">
        <v>738365.98226928711</v>
      </c>
      <c r="BR79" s="12">
        <f t="shared" ref="BR79" si="177">BO79/BN79*100</f>
        <v>57.407775429496908</v>
      </c>
      <c r="BS79" s="12">
        <f t="shared" ref="BS79" si="178">BO79/BQ79*100</f>
        <v>16.532663589625539</v>
      </c>
      <c r="BT79" s="12">
        <f t="shared" ref="BT79" si="179">BP79/BQ79*100</f>
        <v>9.6425061137949282</v>
      </c>
      <c r="BV79" s="22">
        <v>42551</v>
      </c>
      <c r="BW79">
        <v>423</v>
      </c>
      <c r="BX79" s="2">
        <v>1410441.3396911621</v>
      </c>
      <c r="BY79" s="2">
        <v>76143.266679271124</v>
      </c>
      <c r="BZ79" s="12">
        <f t="shared" si="135"/>
        <v>5.3985418986615823</v>
      </c>
      <c r="CB79" s="22">
        <v>42551</v>
      </c>
      <c r="CC79">
        <v>478</v>
      </c>
      <c r="CD79" s="2">
        <v>-191518.51458591223</v>
      </c>
      <c r="CE79" s="2">
        <v>1980548.4420852661</v>
      </c>
      <c r="CF79" s="2">
        <v>193143.5205103457</v>
      </c>
      <c r="CG79" s="12">
        <f t="shared" ref="CG79:CG80" si="180">-CD79/CE79*100</f>
        <v>9.6699737565756045</v>
      </c>
      <c r="CH79" s="12">
        <f t="shared" ref="CH79:CH80" si="181">-CD79/CF79*100</f>
        <v>99.158653668453539</v>
      </c>
      <c r="CJ79" s="22">
        <v>42551</v>
      </c>
      <c r="CK79">
        <v>440</v>
      </c>
      <c r="CL79" s="12">
        <v>-16.518210216936325</v>
      </c>
      <c r="CN79" s="22">
        <v>42551</v>
      </c>
      <c r="CO79">
        <v>382</v>
      </c>
      <c r="CP79" s="2">
        <v>-130301.76771593094</v>
      </c>
      <c r="CQ79" s="2">
        <v>1731423.2501296997</v>
      </c>
      <c r="CR79" s="2">
        <v>216839.41345229745</v>
      </c>
      <c r="CS79" s="12">
        <f t="shared" ref="CS79" si="182">-CP79/CQ79*100</f>
        <v>7.5257027827349621</v>
      </c>
      <c r="CT79" s="12">
        <f t="shared" ref="CT79" si="183">-CP79/CR79*100</f>
        <v>60.091366989699054</v>
      </c>
      <c r="CV79" s="22">
        <v>42551</v>
      </c>
      <c r="CW79">
        <v>349</v>
      </c>
      <c r="CX79">
        <v>4.0743574926028758</v>
      </c>
      <c r="CZ79" s="11">
        <f ca="1">VLOOKUP($CB79,INDIRECT(VLOOKUP('Sector Charts'!$H$1,'Sector Charts'!$A$159:$B$175,2,FALSE) &amp; "3"),MATCH(CZ$5,$CZ$5:$DF$5,0),FALSE)</f>
        <v>42551</v>
      </c>
      <c r="DA79" s="2">
        <f ca="1">VLOOKUP($CB79,INDIRECT(VLOOKUP('Sector Charts'!$H$1,'Sector Charts'!$A$159:$B$175,2,FALSE) &amp; "3"),MATCH(DA$5,$CZ$5:$DF$5,0),FALSE)</f>
        <v>27</v>
      </c>
      <c r="DB79" s="2">
        <f ca="1">VLOOKUP($CB79,INDIRECT(VLOOKUP('Sector Charts'!$H$1,'Sector Charts'!$A$159:$B$175,2,FALSE) &amp; "3"),MATCH(DB$5,$CZ$5:$DF$5,0),FALSE)</f>
        <v>-9040.2809867858887</v>
      </c>
      <c r="DC79" s="2">
        <f ca="1">VLOOKUP($CB79,INDIRECT(VLOOKUP('Sector Charts'!$H$1,'Sector Charts'!$A$159:$B$175,2,FALSE) &amp; "3"),MATCH(DC$5,$CZ$5:$DF$5,0),FALSE)</f>
        <v>101615.45751953125</v>
      </c>
      <c r="DD79" s="2">
        <f ca="1">VLOOKUP($CB79,INDIRECT(VLOOKUP('Sector Charts'!$H$1,'Sector Charts'!$A$159:$B$175,2,FALSE) &amp; "3"),MATCH(DD$5,$CZ$5:$DF$5,0),FALSE)</f>
        <v>16912.546035766602</v>
      </c>
      <c r="DE79" s="12">
        <f ca="1">IF(OR(VLOOKUP($CB79,INDIRECT(VLOOKUP('Sector Charts'!$H$1,'Sector Charts'!$A$159:$B$175,2,FALSE) &amp; "3"),MATCH(DE$5,$CZ$5:$DF$5,0),FALSE)&gt;DE$1,VLOOKUP($CB79,INDIRECT(VLOOKUP('Sector Charts'!$H$1,'Sector Charts'!$A$159:$B$175,2,FALSE) &amp; "3"),MATCH(DE$5,$CZ$5:$DF$5,0),FALSE)&lt;DE$2),NA(),VLOOKUP($CB79,INDIRECT(VLOOKUP('Sector Charts'!$H$1,'Sector Charts'!$A$159:$B$175,2,FALSE) &amp; "3"),MATCH(DE$5,$CZ$5:$DF$5,0),FALSE))</f>
        <v>8.8965608259435136</v>
      </c>
      <c r="DF79" s="12">
        <f ca="1">IF(OR(VLOOKUP($CB79,INDIRECT(VLOOKUP('Sector Charts'!$H$1,'Sector Charts'!$A$159:$B$175,2,FALSE) &amp; "3"),MATCH(DF$5,$CZ$5:$DF$5,0),FALSE)&gt;DF$1,VLOOKUP($CB79,INDIRECT(VLOOKUP('Sector Charts'!$H$1,'Sector Charts'!$A$159:$B$175,2,FALSE) &amp; "3"),MATCH(DF$5,$CZ$5:$DF$5,0),FALSE)&lt;DF$2),NA(),VLOOKUP($CB79,INDIRECT(VLOOKUP('Sector Charts'!$H$1,'Sector Charts'!$A$159:$B$175,2,FALSE) &amp; "3"),MATCH(DF$5,$CZ$5:$DF$5,0),FALSE))</f>
        <v>53.453104977024338</v>
      </c>
      <c r="DH79" s="11">
        <f ca="1">VLOOKUP($CB79,INDIRECT(VLOOKUP('Sector Charts'!$H$1,'Sector Charts'!$A$159:$B$175,2,FALSE) &amp; "3"),MATCH(DH$5,$CZ$5:$DF$5,0),FALSE)</f>
        <v>42551</v>
      </c>
      <c r="DI79" s="2">
        <f ca="1">VLOOKUP($CB79,INDIRECT(VLOOKUP('Sector Charts'!$H$1,'Sector Charts'!$A$159:$B$175,2,FALSE) &amp; "3"),9,FALSE)</f>
        <v>25</v>
      </c>
      <c r="DJ79" s="12">
        <f ca="1">IF(OR(VLOOKUP($CB79,INDIRECT(VLOOKUP('Sector Charts'!$H$1,'Sector Charts'!$A$159:$B$175,2,FALSE) &amp; "3"),10,FALSE)&gt;DJ$1,VLOOKUP($CB79,INDIRECT(VLOOKUP('Sector Charts'!$H$1,'Sector Charts'!$A$159:$B$175,2,FALSE) &amp; "3"),10,FALSE)&lt;DJ$2),NA(),VLOOKUP($CB79,INDIRECT(VLOOKUP('Sector Charts'!$H$1,'Sector Charts'!$A$159:$B$175,2,FALSE) &amp; "3"),10,FALSE))</f>
        <v>35.387162617142806</v>
      </c>
      <c r="DM79" s="22">
        <v>42551</v>
      </c>
      <c r="DN79">
        <v>437</v>
      </c>
      <c r="DO79" s="12">
        <v>7.3377226543654528</v>
      </c>
      <c r="DP79" s="12">
        <v>-16.138212494092631</v>
      </c>
      <c r="DR79" s="22">
        <v>42551</v>
      </c>
      <c r="DS79" s="13">
        <v>342</v>
      </c>
      <c r="DT79" s="12">
        <v>6.8256845566052382</v>
      </c>
      <c r="DU79" s="12">
        <v>7.2702981640558217</v>
      </c>
      <c r="DV79" s="12">
        <v>-1.387094588106963</v>
      </c>
      <c r="DW79" s="12">
        <v>-2.998420268855706</v>
      </c>
      <c r="DX79" s="83">
        <f>VLOOKUP(DR79,'EquityMetrics ADJ'!$DU$5:$DX$34,3,0)</f>
        <v>3.9302028808542389</v>
      </c>
      <c r="DY79" s="83"/>
      <c r="DZ79" s="22">
        <v>42551</v>
      </c>
      <c r="EA79" s="85">
        <v>284</v>
      </c>
      <c r="EB79" s="83">
        <v>2.3587044649996614</v>
      </c>
      <c r="EC79" s="83">
        <v>7.2433562837023846</v>
      </c>
      <c r="ED79" s="83">
        <v>-0.47151640557823171</v>
      </c>
      <c r="EE79" s="83">
        <v>-1.6566779753489747</v>
      </c>
      <c r="EF79" s="83">
        <f>VLOOKUP($DZ79,'EquityMetrics ADJ'!$EH$4:$EK$42,3,0)</f>
        <v>3.3661469312253223</v>
      </c>
      <c r="EH79" s="22">
        <v>42551</v>
      </c>
      <c r="EI79" s="13">
        <v>90</v>
      </c>
      <c r="EJ79" s="12">
        <v>20.359008248047861</v>
      </c>
      <c r="EK79" s="12">
        <v>5.0181928288367761</v>
      </c>
      <c r="EL79" s="12">
        <v>-19.217738285434983</v>
      </c>
      <c r="EM79" s="12">
        <v>-19.062098233481716</v>
      </c>
      <c r="EO79" s="22">
        <v>42551</v>
      </c>
      <c r="EP79">
        <v>336</v>
      </c>
      <c r="EQ79" s="2">
        <v>971846.75770568848</v>
      </c>
      <c r="ER79" s="2">
        <v>197718.7443844378</v>
      </c>
      <c r="ES79" s="2">
        <v>63545.141445620917</v>
      </c>
      <c r="ET79" s="12">
        <v>4.9152990564013583</v>
      </c>
      <c r="EU79" s="12">
        <v>3.1114691050556025</v>
      </c>
      <c r="EV79" s="12">
        <f>VLOOKUP($EO79,'EquityMetrics ADJ'!$X$5:$AD$33,6,0)</f>
        <v>3.7535383729227587</v>
      </c>
      <c r="EW79" s="12">
        <f>VLOOKUP($EO79,'EquityMetrics ADJ'!$X$5:$AD$33,7,0)</f>
        <v>4.1838389743654227</v>
      </c>
      <c r="EY79" s="22">
        <v>42551</v>
      </c>
      <c r="EZ79" s="2">
        <v>87</v>
      </c>
      <c r="FA79" s="2">
        <v>246436.48791503906</v>
      </c>
      <c r="FB79" s="2">
        <v>-25640.015889644623</v>
      </c>
      <c r="FC79" s="2">
        <v>12578.41623210907</v>
      </c>
      <c r="FD79" s="12">
        <v>-9.611401528599238</v>
      </c>
      <c r="FE79" s="12">
        <v>-2.0384136934658796</v>
      </c>
      <c r="FG79" s="22">
        <v>42551</v>
      </c>
      <c r="FH79" s="2">
        <v>279</v>
      </c>
      <c r="FI79" s="2">
        <v>861140.66873168945</v>
      </c>
      <c r="FJ79" s="2">
        <v>190429.47447514534</v>
      </c>
      <c r="FK79" s="2">
        <v>57139.098453029059</v>
      </c>
      <c r="FL79" s="12">
        <v>4.5220975960004797</v>
      </c>
      <c r="FM79" s="12">
        <v>3.3327350208664397</v>
      </c>
      <c r="FO79" s="11">
        <v>42551</v>
      </c>
      <c r="FP79" s="2">
        <v>144</v>
      </c>
      <c r="FQ79" s="2">
        <v>357142.57688903809</v>
      </c>
      <c r="FR79" s="2">
        <v>-18350.745980352163</v>
      </c>
      <c r="FS79" s="2">
        <v>18984.459224700928</v>
      </c>
      <c r="FT79" s="12">
        <v>-19.462019542498417</v>
      </c>
      <c r="FU79" s="12">
        <v>-0.96661936814485439</v>
      </c>
      <c r="FW79" s="22">
        <v>42551</v>
      </c>
      <c r="FX79">
        <v>440</v>
      </c>
      <c r="FY79" s="2">
        <v>1225441.3214263916</v>
      </c>
      <c r="FZ79" s="2">
        <v>2966549.0690612793</v>
      </c>
      <c r="GA79" s="10">
        <v>0.41308648294638339</v>
      </c>
      <c r="GC79" s="22">
        <v>42551</v>
      </c>
      <c r="GD79">
        <v>432</v>
      </c>
      <c r="GE79" s="2">
        <v>2937585.5027160645</v>
      </c>
      <c r="GF79" s="2">
        <v>178626.4133169651</v>
      </c>
      <c r="GG79" s="10">
        <v>16.445415032229537</v>
      </c>
      <c r="GI79" s="22">
        <v>42551</v>
      </c>
      <c r="GJ79">
        <v>279</v>
      </c>
      <c r="GK79" s="2">
        <v>861140.66873168945</v>
      </c>
      <c r="GL79" s="2">
        <v>190429.47447514534</v>
      </c>
      <c r="GM79" s="2">
        <v>57139.098453029059</v>
      </c>
      <c r="GN79" s="12">
        <v>4.5220975960004797</v>
      </c>
      <c r="GO79" s="12">
        <v>3.3327350208664397</v>
      </c>
      <c r="GP79" s="12">
        <f>VLOOKUP($GI79,'EquityMetrics ADJ'!$AF$4:$AK$33,6,0)</f>
        <v>3.7487858468624888</v>
      </c>
      <c r="GQ79" s="12">
        <f>VLOOKUP($GI79,'EquityMetrics ADJ'!$AF$4:$AL$33,7,0)</f>
        <v>4.1293762968826409</v>
      </c>
      <c r="HF79" s="22">
        <v>42277</v>
      </c>
      <c r="HG79">
        <v>520</v>
      </c>
      <c r="HH79" s="2">
        <v>1484812.166595459</v>
      </c>
      <c r="HI79" s="2">
        <v>3024736.4844512939</v>
      </c>
      <c r="HJ79" s="213">
        <v>0.49088975989417905</v>
      </c>
      <c r="HL79" s="22">
        <v>42551</v>
      </c>
      <c r="HM79">
        <v>97</v>
      </c>
      <c r="HN79" s="2">
        <v>295836.79470825195</v>
      </c>
      <c r="HO79" s="2">
        <v>578589.14410400391</v>
      </c>
      <c r="HP79" s="10">
        <v>0.51130719911169642</v>
      </c>
      <c r="HR79" s="22">
        <v>42277</v>
      </c>
      <c r="HS79">
        <v>412</v>
      </c>
      <c r="HT79" s="2">
        <v>1223955.3881530762</v>
      </c>
      <c r="HU79" s="2">
        <v>2480065.9123382568</v>
      </c>
      <c r="HV79" s="10">
        <v>0.49351728196574662</v>
      </c>
    </row>
    <row r="80" spans="1:230">
      <c r="A80" t="s">
        <v>24</v>
      </c>
      <c r="B80">
        <v>17</v>
      </c>
      <c r="C80" s="2">
        <v>68.656582967475586</v>
      </c>
      <c r="D80" s="166"/>
      <c r="E80" s="11">
        <v>42643</v>
      </c>
      <c r="F80" s="13">
        <v>398</v>
      </c>
      <c r="G80" s="2">
        <v>1230853.1469573975</v>
      </c>
      <c r="H80" s="2">
        <v>201968.44650554657</v>
      </c>
      <c r="I80" s="2">
        <v>77722.251821058802</v>
      </c>
      <c r="J80" s="12">
        <v>6.0942843709182819</v>
      </c>
      <c r="K80" s="12">
        <v>2.5985923178157755</v>
      </c>
      <c r="L80" s="12">
        <v>6.0723737659709816</v>
      </c>
      <c r="M80" s="12">
        <v>2.6074619308345177</v>
      </c>
      <c r="N80" s="59">
        <f t="shared" ref="N80" si="184">J80-L80</f>
        <v>2.1910604947300349E-2</v>
      </c>
      <c r="O80" s="59">
        <f t="shared" si="174"/>
        <v>8.8696130187422284E-3</v>
      </c>
      <c r="P80" s="12">
        <f t="shared" ref="P80" si="185">J80</f>
        <v>6.0942843709182819</v>
      </c>
      <c r="Q80" s="12">
        <f t="shared" ref="Q80" si="186">K80</f>
        <v>2.5985923178157755</v>
      </c>
      <c r="R80" s="157">
        <f>VLOOKUP(E80,'EquityMetrics ADJ'!G:AE,7,FALSE)</f>
        <v>4.0770746778702796</v>
      </c>
      <c r="S80" s="157">
        <f>VLOOKUP(E80,'EquityMetrics ADJ'!$G:$AE,8,FALSE)</f>
        <v>3.9007905805223002</v>
      </c>
      <c r="U80" s="14">
        <v>42643</v>
      </c>
      <c r="V80" s="2">
        <v>469.3635993713574</v>
      </c>
      <c r="W80" s="2">
        <f t="shared" si="123"/>
        <v>77.017016404935831</v>
      </c>
      <c r="Y80" s="41">
        <f ca="1">VLOOKUP($E80,INDIRECT(VLOOKUP('Sector Charts'!$H$1,'Sector Charts'!$A$159:$B$175,2,FALSE) &amp; "1"),MATCH(Y$5,$Y$5:$AG$5,0),FALSE)</f>
        <v>42643</v>
      </c>
      <c r="Z80" s="4">
        <f ca="1">VLOOKUP($E80,INDIRECT(VLOOKUP('Sector Charts'!$H$1,'Sector Charts'!$A$159:$B$175,2,FALSE) &amp; "1"),MATCH(Z$5,$Y$5:$AG$5,0),FALSE)</f>
        <v>20</v>
      </c>
      <c r="AA80" s="4">
        <f ca="1">VLOOKUP($E80,INDIRECT(VLOOKUP('Sector Charts'!$H$1,'Sector Charts'!$A$159:$B$175,2,FALSE) &amp; "1"),MATCH(AA$5,$Y$5:$AG$5,0),FALSE)</f>
        <v>38845.467163085938</v>
      </c>
      <c r="AB80" s="4">
        <f ca="1">VLOOKUP($E80,INDIRECT(VLOOKUP('Sector Charts'!$H$1,'Sector Charts'!$A$159:$B$175,2,FALSE) &amp; "1"),MATCH(AB$5,$Y$5:$AG$5,0),FALSE)</f>
        <v>13012.288051605225</v>
      </c>
      <c r="AC80" s="4">
        <f ca="1">VLOOKUP($E80,INDIRECT(VLOOKUP('Sector Charts'!$H$1,'Sector Charts'!$A$159:$B$175,2,FALSE) &amp; "1"),MATCH(AC$5,$Y$5:$AG$5,0),FALSE)</f>
        <v>2984.1989974975586</v>
      </c>
      <c r="AD80" s="12">
        <f ca="1">IF(OR(VLOOKUP($E80,INDIRECT(VLOOKUP('Sector Charts'!$H$1,'Sector Charts'!$A$159:$B$175,2,FALSE) &amp; "1"),MATCH(AD$5,$Y$5:$AI$5,0),FALSE)&gt;AD$1,VLOOKUP($E80,INDIRECT(VLOOKUP('Sector Charts'!$H$1,'Sector Charts'!$A$159:$B$175,2,FALSE) &amp; "1"),MATCH(AD$5,$Y$5:$AI$5,0),FALSE)&lt;AD$2),NA(),VLOOKUP($E80,INDIRECT(VLOOKUP('Sector Charts'!$H$1,'Sector Charts'!$A$159:$B$175,2,FALSE) &amp; "1"),MATCH(AD$5,$Y$5:$AI$5,0),FALSE))</f>
        <v>2.9852910578853868</v>
      </c>
      <c r="AE80" s="12">
        <f ca="1">IF(OR(VLOOKUP($E80,INDIRECT(VLOOKUP('Sector Charts'!$H$1,'Sector Charts'!$A$159:$B$175,2,FALSE) &amp; "1"),MATCH(AE$5,$Y$5:$AI$5,0),FALSE)&gt;AE$1,VLOOKUP($E80,INDIRECT(VLOOKUP('Sector Charts'!$H$1,'Sector Charts'!$A$159:$B$175,2,FALSE) &amp; "1"),MATCH(AE$5,$Y$5:$AI$5,0),FALSE)&lt;AE$2),NA(),VLOOKUP($E80,INDIRECT(VLOOKUP('Sector Charts'!$H$1,'Sector Charts'!$A$159:$B$175,2,FALSE) &amp; "1"),MATCH(AE$5,$Y$5:$AI$5,0),FALSE))</f>
        <v>4.3603955575740283</v>
      </c>
      <c r="AF80" s="4">
        <f ca="1">VLOOKUP($E80,INDIRECT(VLOOKUP('Sector Charts'!$H$1,'Sector Charts'!$A$159:$B$175,2,FALSE) &amp; "1"),MATCH(AF$5,$Y$5:$AG$5,0),FALSE)</f>
        <v>375.39473137330685</v>
      </c>
      <c r="AG80" s="2">
        <f ca="1">IF(VLOOKUP($E80,INDIRECT(VLOOKUP('Sector Charts'!$H$1,'Sector Charts'!$A$159:$B$175,2,FALSE) &amp; "1"),MATCH(AG$5,$Y$5:$AI$5,0),FALSE)="",NA(),VLOOKUP($E80,INDIRECT(VLOOKUP('Sector Charts'!$H$1,'Sector Charts'!$A$159:$B$175,2,FALSE) &amp; "1"),MATCH(AG$5,$Y$5:$AG$5,0),FALSE))</f>
        <v>125.74811771928714</v>
      </c>
      <c r="AH80" s="12">
        <f ca="1">IF(OR(VLOOKUP($E80,INDIRECT(VLOOKUP('Sector Charts'!$H$1,'Sector Charts'!$A$159:$B$175,2,FALSE) &amp; "1"),MATCH(AH$5,$Y$5:$AI$5,0),FALSE)&gt;AH$1,VLOOKUP($E80,INDIRECT(VLOOKUP('Sector Charts'!$H$1,'Sector Charts'!$A$159:$B$175,2,FALSE) &amp; "1"),MATCH(AH$5,$Y$5:$AI$5,0),FALSE)&lt;AH$2,VLOOKUP($E80,INDIRECT(VLOOKUP('Sector Charts'!$H$1,'Sector Charts'!$A$159:$B$175,2,FALSE) &amp; "1"),MATCH(AH$5,$Y$5:$AI$5,0),FALSE)=""),NA(),VLOOKUP($E80,INDIRECT(VLOOKUP('Sector Charts'!$H$1,'Sector Charts'!$A$159:$B$175,2,FALSE) &amp; "1"),MATCH(AH$5,$Y$5:$AI$5,0),FALSE))</f>
        <v>1.7959016811103494</v>
      </c>
      <c r="AI80" s="12">
        <f ca="1">IF(OR(VLOOKUP($E80,INDIRECT(VLOOKUP('Sector Charts'!$H$1,'Sector Charts'!$A$159:$B$175,2,FALSE) &amp; "1"),MATCH(AI$5,$Y$5:$AI$5,0),FALSE)&gt;AI$1,VLOOKUP($E80,INDIRECT(VLOOKUP('Sector Charts'!$H$1,'Sector Charts'!$A$159:$B$175,2,FALSE) &amp; "1"),MATCH(AI$5,$Y$5:$AI$5,0),FALSE)&lt;AI$2,VLOOKUP($E80,INDIRECT(VLOOKUP('Sector Charts'!$H$1,'Sector Charts'!$A$159:$B$175,2,FALSE) &amp; "1"),MATCH(AI$5,$Y$5:$AI$5,0),FALSE)=""),NA(),VLOOKUP($E80,INDIRECT(VLOOKUP('Sector Charts'!$H$1,'Sector Charts'!$A$159:$B$175,2,FALSE) &amp; "1"),MATCH(AI$5,$Y$5:$AI$5,0),FALSE))</f>
        <v>6.1951915177941226</v>
      </c>
      <c r="AK80" s="13">
        <v>407</v>
      </c>
      <c r="AL80" s="12">
        <v>36.549955826164918</v>
      </c>
      <c r="AM80" s="12">
        <v>6.2636934672219535</v>
      </c>
      <c r="AN80" s="12">
        <v>-2.2893252348068382</v>
      </c>
      <c r="AO80" s="12">
        <v>-3.7065397940301947</v>
      </c>
      <c r="AP80" s="157">
        <f>VLOOKUP(E80,'EquityMetrics ADJ'!AN:AS,3,FALSE)</f>
        <v>-2.0104986480605547</v>
      </c>
      <c r="AR80" s="12">
        <v>30.882757513094695</v>
      </c>
      <c r="AT80" s="12">
        <v>2.7081793731751551</v>
      </c>
      <c r="AU80" s="12">
        <v>-0.33504798696404325</v>
      </c>
      <c r="AV80" s="12">
        <v>0.11924465658426087</v>
      </c>
      <c r="AW80" s="12">
        <v>-9.7129474858181908E-2</v>
      </c>
      <c r="AY80" s="14">
        <v>42643</v>
      </c>
      <c r="AZ80" s="2">
        <v>337</v>
      </c>
      <c r="BA80" s="2">
        <v>1320056.8452758789</v>
      </c>
      <c r="BB80">
        <v>86637.97470721975</v>
      </c>
      <c r="BC80" s="2">
        <v>132170.59038984776</v>
      </c>
      <c r="BD80" s="12">
        <f t="shared" ref="BD80" si="187">(BC80/BA80)*100</f>
        <v>10.012492330375773</v>
      </c>
      <c r="BE80" s="12">
        <f t="shared" ref="BE80" si="188">(BC80/BB80)*100</f>
        <v>152.55503240524581</v>
      </c>
      <c r="BF80" s="12">
        <f t="shared" ref="BF80" si="189">(BB80/BA80)*100</f>
        <v>6.5632002907506051</v>
      </c>
      <c r="BH80" s="22">
        <v>42643</v>
      </c>
      <c r="BI80">
        <v>317</v>
      </c>
      <c r="BJ80" s="12">
        <v>9.7330952606889287</v>
      </c>
      <c r="BL80" s="22">
        <v>43281</v>
      </c>
      <c r="BM80">
        <v>236</v>
      </c>
      <c r="BN80" s="2">
        <v>257991.35439682007</v>
      </c>
      <c r="BO80" s="2">
        <v>147788.67314501107</v>
      </c>
      <c r="BP80" s="2">
        <v>92266.109611660242</v>
      </c>
      <c r="BQ80" s="2">
        <v>871948.82461547852</v>
      </c>
      <c r="BR80" s="12">
        <f t="shared" ref="BR80" si="190">BO80/BN80*100</f>
        <v>57.284351055305237</v>
      </c>
      <c r="BS80" s="12">
        <f t="shared" ref="BS80" si="191">BO80/BQ80*100</f>
        <v>16.949237039247635</v>
      </c>
      <c r="BT80" s="12">
        <f t="shared" ref="BT80" si="192">BP80/BQ80*100</f>
        <v>10.581596878962335</v>
      </c>
      <c r="BV80" s="22">
        <v>42643</v>
      </c>
      <c r="BW80">
        <v>397</v>
      </c>
      <c r="BX80" s="2">
        <v>1425446.2202606201</v>
      </c>
      <c r="BY80" s="2">
        <v>77728.97281982284</v>
      </c>
      <c r="BZ80" s="12">
        <f t="shared" si="135"/>
        <v>5.4529572364793486</v>
      </c>
      <c r="CB80" s="22">
        <v>42643</v>
      </c>
      <c r="CC80">
        <v>436</v>
      </c>
      <c r="CD80" s="2">
        <v>-189982.48091517389</v>
      </c>
      <c r="CE80" s="2">
        <v>1899648.0365066528</v>
      </c>
      <c r="CF80" s="2">
        <v>222000.86433315277</v>
      </c>
      <c r="CG80" s="12">
        <f t="shared" si="180"/>
        <v>10.000930554722185</v>
      </c>
      <c r="CH80" s="12">
        <f t="shared" si="181"/>
        <v>85.577360919672159</v>
      </c>
      <c r="CJ80" s="22">
        <v>42643</v>
      </c>
      <c r="CK80">
        <v>413</v>
      </c>
      <c r="CL80" s="12">
        <v>-17.067441620740553</v>
      </c>
      <c r="CN80" s="22">
        <v>42643</v>
      </c>
      <c r="CO80">
        <v>346</v>
      </c>
      <c r="CP80" s="2">
        <v>-134951.24317860603</v>
      </c>
      <c r="CQ80" s="2">
        <v>1661757.6878433228</v>
      </c>
      <c r="CR80" s="2">
        <v>220147.28324317932</v>
      </c>
      <c r="CS80" s="12">
        <f t="shared" ref="CS80" si="193">-CP80/CQ80*100</f>
        <v>8.1209940634455364</v>
      </c>
      <c r="CT80" s="12">
        <f t="shared" ref="CT80" si="194">-CP80/CR80*100</f>
        <v>61.300435413293762</v>
      </c>
      <c r="CV80" s="22">
        <v>42643</v>
      </c>
      <c r="CW80">
        <v>326</v>
      </c>
      <c r="CX80">
        <v>-3.2103769700699503</v>
      </c>
      <c r="CZ80" s="11">
        <f ca="1">VLOOKUP($CB80,INDIRECT(VLOOKUP('Sector Charts'!$H$1,'Sector Charts'!$A$159:$B$175,2,FALSE) &amp; "3"),MATCH(CZ$5,$CZ$5:$DF$5,0),FALSE)</f>
        <v>42643</v>
      </c>
      <c r="DA80" s="2">
        <f ca="1">VLOOKUP($CB80,INDIRECT(VLOOKUP('Sector Charts'!$H$1,'Sector Charts'!$A$159:$B$175,2,FALSE) &amp; "3"),MATCH(DA$5,$CZ$5:$DF$5,0),FALSE)</f>
        <v>24</v>
      </c>
      <c r="DB80" s="2">
        <f ca="1">VLOOKUP($CB80,INDIRECT(VLOOKUP('Sector Charts'!$H$1,'Sector Charts'!$A$159:$B$175,2,FALSE) &amp; "3"),MATCH(DB$5,$CZ$5:$DF$5,0),FALSE)</f>
        <v>-8850.7099647521973</v>
      </c>
      <c r="DC80" s="2">
        <f ca="1">VLOOKUP($CB80,INDIRECT(VLOOKUP('Sector Charts'!$H$1,'Sector Charts'!$A$159:$B$175,2,FALSE) &amp; "3"),MATCH(DC$5,$CZ$5:$DF$5,0),FALSE)</f>
        <v>96200.906555175781</v>
      </c>
      <c r="DD80" s="2">
        <f ca="1">VLOOKUP($CB80,INDIRECT(VLOOKUP('Sector Charts'!$H$1,'Sector Charts'!$A$159:$B$175,2,FALSE) &amp; "3"),MATCH(DD$5,$CZ$5:$DF$5,0),FALSE)</f>
        <v>15786.775054931641</v>
      </c>
      <c r="DE80" s="12">
        <f ca="1">IF(OR(VLOOKUP($CB80,INDIRECT(VLOOKUP('Sector Charts'!$H$1,'Sector Charts'!$A$159:$B$175,2,FALSE) &amp; "3"),MATCH(DE$5,$CZ$5:$DF$5,0),FALSE)&gt;DE$1,VLOOKUP($CB80,INDIRECT(VLOOKUP('Sector Charts'!$H$1,'Sector Charts'!$A$159:$B$175,2,FALSE) &amp; "3"),MATCH(DE$5,$CZ$5:$DF$5,0),FALSE)&lt;DE$2),NA(),VLOOKUP($CB80,INDIRECT(VLOOKUP('Sector Charts'!$H$1,'Sector Charts'!$A$159:$B$175,2,FALSE) &amp; "3"),MATCH(DE$5,$CZ$5:$DF$5,0),FALSE))</f>
        <v>9.2002355088783858</v>
      </c>
      <c r="DF80" s="12">
        <f ca="1">IF(OR(VLOOKUP($CB80,INDIRECT(VLOOKUP('Sector Charts'!$H$1,'Sector Charts'!$A$159:$B$175,2,FALSE) &amp; "3"),MATCH(DF$5,$CZ$5:$DF$5,0),FALSE)&gt;DF$1,VLOOKUP($CB80,INDIRECT(VLOOKUP('Sector Charts'!$H$1,'Sector Charts'!$A$159:$B$175,2,FALSE) &amp; "3"),MATCH(DF$5,$CZ$5:$DF$5,0),FALSE)&lt;DF$2),NA(),VLOOKUP($CB80,INDIRECT(VLOOKUP('Sector Charts'!$H$1,'Sector Charts'!$A$159:$B$175,2,FALSE) &amp; "3"),MATCH(DF$5,$CZ$5:$DF$5,0),FALSE))</f>
        <v>56.064078533806175</v>
      </c>
      <c r="DH80" s="11">
        <f ca="1">VLOOKUP($CB80,INDIRECT(VLOOKUP('Sector Charts'!$H$1,'Sector Charts'!$A$159:$B$175,2,FALSE) &amp; "3"),MATCH(DH$5,$CZ$5:$DF$5,0),FALSE)</f>
        <v>42643</v>
      </c>
      <c r="DI80" s="2">
        <f ca="1">VLOOKUP($CB80,INDIRECT(VLOOKUP('Sector Charts'!$H$1,'Sector Charts'!$A$159:$B$175,2,FALSE) &amp; "3"),9,FALSE)</f>
        <v>23</v>
      </c>
      <c r="DJ80" s="12">
        <f ca="1">IF(OR(VLOOKUP($CB80,INDIRECT(VLOOKUP('Sector Charts'!$H$1,'Sector Charts'!$A$159:$B$175,2,FALSE) &amp; "3"),10,FALSE)&gt;DJ$1,VLOOKUP($CB80,INDIRECT(VLOOKUP('Sector Charts'!$H$1,'Sector Charts'!$A$159:$B$175,2,FALSE) &amp; "3"),10,FALSE)&lt;DJ$2),NA(),VLOOKUP($CB80,INDIRECT(VLOOKUP('Sector Charts'!$H$1,'Sector Charts'!$A$159:$B$175,2,FALSE) &amp; "3"),10,FALSE))</f>
        <v>26.540765966885616</v>
      </c>
      <c r="DM80" s="22">
        <v>42643</v>
      </c>
      <c r="DN80">
        <v>413</v>
      </c>
      <c r="DO80" s="12">
        <v>15.271383180953446</v>
      </c>
      <c r="DP80" s="12">
        <v>-17.060535935850353</v>
      </c>
      <c r="DR80" s="22">
        <v>42643</v>
      </c>
      <c r="DS80" s="13">
        <v>320</v>
      </c>
      <c r="DT80" s="12">
        <v>15.801023768455625</v>
      </c>
      <c r="DU80" s="12">
        <v>6.7930262440922817</v>
      </c>
      <c r="DV80" s="12">
        <v>-7.6510998825263243E-2</v>
      </c>
      <c r="DW80" s="12">
        <v>-1.4120188337640394</v>
      </c>
      <c r="DX80" s="83">
        <f>VLOOKUP(DR80,'EquityMetrics ADJ'!$DU$5:$DX$340,3,0)</f>
        <v>4.2522965899892906</v>
      </c>
      <c r="DY80" s="83"/>
      <c r="DZ80" s="22">
        <v>42643</v>
      </c>
      <c r="EA80" s="85">
        <v>263</v>
      </c>
      <c r="EB80" s="83">
        <v>15.256950276389759</v>
      </c>
      <c r="EC80" s="83">
        <v>6.699014860135688</v>
      </c>
      <c r="ED80" s="83">
        <v>1.3022998750251702</v>
      </c>
      <c r="EE80" s="83">
        <v>0.58351050155462936</v>
      </c>
      <c r="EF80" s="83">
        <f>VLOOKUP($DZ80,'EquityMetrics ADJ'!$EH$4:$EK$42,3,0)</f>
        <v>3.2501898544976093</v>
      </c>
      <c r="EH80" s="22">
        <v>42643</v>
      </c>
      <c r="EI80" s="13">
        <v>87</v>
      </c>
      <c r="EJ80" s="12">
        <v>-612.79662452134903</v>
      </c>
      <c r="EK80" s="12">
        <v>4.2756258564531802</v>
      </c>
      <c r="EL80" s="12">
        <v>-13.912884397494174</v>
      </c>
      <c r="EM80" s="12">
        <v>-14.081596123680306</v>
      </c>
      <c r="EO80" s="22">
        <v>42643</v>
      </c>
      <c r="EP80">
        <v>314</v>
      </c>
      <c r="EQ80" s="2">
        <v>977450.79127883911</v>
      </c>
      <c r="ER80" s="2">
        <v>205870.02236747742</v>
      </c>
      <c r="ES80" s="2">
        <v>64187.034453886561</v>
      </c>
      <c r="ET80" s="12">
        <v>4.7479024873961118</v>
      </c>
      <c r="EU80" s="12">
        <v>3.2073459090149923</v>
      </c>
      <c r="EV80" s="12">
        <f>VLOOKUP($EO80,'EquityMetrics ADJ'!$X$5:$AD$33,6,0)</f>
        <v>3.8143501212397455</v>
      </c>
      <c r="EW80" s="12">
        <f>VLOOKUP($EO80,'EquityMetrics ADJ'!$X$5:$AD$33,7,0)</f>
        <v>4.0450974454703053</v>
      </c>
      <c r="EY80" s="22">
        <v>42643</v>
      </c>
      <c r="EZ80" s="2">
        <v>84</v>
      </c>
      <c r="FA80" s="2">
        <v>253402.35567855835</v>
      </c>
      <c r="FB80" s="2">
        <v>-3901.5758619308472</v>
      </c>
      <c r="FC80" s="2">
        <v>13535.217367172241</v>
      </c>
      <c r="FD80" s="12">
        <v>-64.948719349814795</v>
      </c>
      <c r="FE80" s="12">
        <v>-0.28825365386399843</v>
      </c>
      <c r="FG80" s="22">
        <v>42643</v>
      </c>
      <c r="FH80" s="2">
        <v>262</v>
      </c>
      <c r="FI80" s="2">
        <v>872360.00714111328</v>
      </c>
      <c r="FJ80" s="2">
        <v>194687.90437889099</v>
      </c>
      <c r="FK80" s="2">
        <v>58017.789453047328</v>
      </c>
      <c r="FL80" s="12">
        <v>4.4808125595895971</v>
      </c>
      <c r="FM80" s="12">
        <v>3.3556587766317456</v>
      </c>
      <c r="FO80" s="11">
        <v>42643</v>
      </c>
      <c r="FP80" s="2">
        <v>136</v>
      </c>
      <c r="FQ80" s="2">
        <v>358493.13981628418</v>
      </c>
      <c r="FR80" s="2">
        <v>7280.5421266555786</v>
      </c>
      <c r="FS80" s="2">
        <v>19704.462368011475</v>
      </c>
      <c r="FT80" s="12">
        <v>49.239896367574914</v>
      </c>
      <c r="FU80" s="12">
        <v>0.36948697156411242</v>
      </c>
      <c r="FW80" s="22">
        <v>42643</v>
      </c>
      <c r="FX80">
        <v>405</v>
      </c>
      <c r="FY80" s="2">
        <v>1186268.3205871582</v>
      </c>
      <c r="FZ80" s="2">
        <v>2960973.1118469238</v>
      </c>
      <c r="GA80" s="10">
        <v>0.40063461428976521</v>
      </c>
      <c r="GC80" s="22">
        <v>42643</v>
      </c>
      <c r="GD80">
        <v>397</v>
      </c>
      <c r="GE80" s="2">
        <v>2937364.3539123535</v>
      </c>
      <c r="GF80" s="2">
        <v>197478.47427272797</v>
      </c>
      <c r="GG80" s="10">
        <v>14.874352076751929</v>
      </c>
      <c r="GI80" s="22">
        <v>42643</v>
      </c>
      <c r="GJ80">
        <v>262</v>
      </c>
      <c r="GK80" s="2">
        <v>872360.00714111328</v>
      </c>
      <c r="GL80" s="2">
        <v>194687.90437889099</v>
      </c>
      <c r="GM80" s="2">
        <v>58017.789453047328</v>
      </c>
      <c r="GN80" s="12">
        <v>4.4808125595895971</v>
      </c>
      <c r="GO80" s="12">
        <v>3.3556587766317456</v>
      </c>
      <c r="GP80" s="12">
        <f>VLOOKUP($GI80,'EquityMetrics ADJ'!$AF$4:$AK$33,6,0)</f>
        <v>3.8310862161464403</v>
      </c>
      <c r="GQ80" s="12">
        <f>VLOOKUP($GI80,'EquityMetrics ADJ'!$AF$4:$AL$33,7,0)</f>
        <v>3.9721249282653166</v>
      </c>
      <c r="HF80" s="22">
        <v>42369</v>
      </c>
      <c r="HG80">
        <v>506</v>
      </c>
      <c r="HH80" s="2">
        <v>1478970.2061157227</v>
      </c>
      <c r="HI80" s="2">
        <v>2970230.7223892212</v>
      </c>
      <c r="HJ80" s="213">
        <v>0.49793108493809368</v>
      </c>
      <c r="HL80" s="22">
        <v>42643</v>
      </c>
      <c r="HM80">
        <v>91</v>
      </c>
      <c r="HN80" s="2">
        <v>292231.28576660156</v>
      </c>
      <c r="HO80" s="2">
        <v>595340.0622253418</v>
      </c>
      <c r="HP80" s="10">
        <v>0.4908644727758793</v>
      </c>
      <c r="HR80" s="22">
        <v>42369</v>
      </c>
      <c r="HS80">
        <v>406</v>
      </c>
      <c r="HT80" s="2">
        <v>1232432.3568267822</v>
      </c>
      <c r="HU80" s="2">
        <v>2486302.7027893066</v>
      </c>
      <c r="HV80" s="10">
        <v>0.49568878135560657</v>
      </c>
    </row>
    <row r="81" spans="1:230">
      <c r="A81" t="s">
        <v>71</v>
      </c>
      <c r="B81">
        <v>15</v>
      </c>
      <c r="C81" s="2">
        <v>76.363667161003093</v>
      </c>
      <c r="D81" s="166"/>
      <c r="E81" s="11">
        <v>42735</v>
      </c>
      <c r="F81" s="13">
        <v>389</v>
      </c>
      <c r="G81" s="2">
        <v>1145976.5361843109</v>
      </c>
      <c r="H81" s="2">
        <v>228957.33557718992</v>
      </c>
      <c r="I81" s="2">
        <v>75064.928431932814</v>
      </c>
      <c r="J81" s="12">
        <v>5.0051968559791353</v>
      </c>
      <c r="K81" s="12">
        <v>3.0501239441639285</v>
      </c>
      <c r="L81" s="12">
        <v>4.9840953080312032</v>
      </c>
      <c r="M81" s="12">
        <v>3.0581584989078321</v>
      </c>
      <c r="N81" s="59">
        <f t="shared" ref="N81" si="195">J81-L81</f>
        <v>2.1101547947932175E-2</v>
      </c>
      <c r="O81" s="59">
        <f t="shared" si="174"/>
        <v>8.0345547439035769E-3</v>
      </c>
      <c r="P81" s="12">
        <f t="shared" ref="P81" si="196">J81</f>
        <v>5.0051968559791353</v>
      </c>
      <c r="Q81" s="12">
        <f t="shared" ref="Q81" si="197">K81</f>
        <v>3.0501239441639285</v>
      </c>
      <c r="R81" s="157">
        <f>VLOOKUP(E81,'EquityMetrics ADJ'!G:AE,7,FALSE)</f>
        <v>3.8498262651763802</v>
      </c>
      <c r="S81" s="157">
        <f>VLOOKUP(E81,'EquityMetrics ADJ'!$G:$AE,8,FALSE)</f>
        <v>3.9426400676699611</v>
      </c>
      <c r="U81" s="14">
        <v>42735</v>
      </c>
      <c r="V81" s="2">
        <v>411.60489492001312</v>
      </c>
      <c r="W81" s="2">
        <f t="shared" si="123"/>
        <v>82.235505768033065</v>
      </c>
      <c r="Y81" s="41">
        <f ca="1">VLOOKUP($E81,INDIRECT(VLOOKUP('Sector Charts'!$H$1,'Sector Charts'!$A$159:$B$175,2,FALSE) &amp; "1"),MATCH(Y$5,$Y$5:$AG$5,0),FALSE)</f>
        <v>42735</v>
      </c>
      <c r="Z81" s="4">
        <f ca="1">VLOOKUP($E81,INDIRECT(VLOOKUP('Sector Charts'!$H$1,'Sector Charts'!$A$159:$B$175,2,FALSE) &amp; "1"),MATCH(Z$5,$Y$5:$AG$5,0),FALSE)</f>
        <v>20</v>
      </c>
      <c r="AA81" s="4">
        <f ca="1">VLOOKUP($E81,INDIRECT(VLOOKUP('Sector Charts'!$H$1,'Sector Charts'!$A$159:$B$175,2,FALSE) &amp; "1"),MATCH(AA$5,$Y$5:$AG$5,0),FALSE)</f>
        <v>39198.448907852173</v>
      </c>
      <c r="AB81" s="4">
        <f ca="1">VLOOKUP($E81,INDIRECT(VLOOKUP('Sector Charts'!$H$1,'Sector Charts'!$A$159:$B$175,2,FALSE) &amp; "1"),MATCH(AB$5,$Y$5:$AG$5,0),FALSE)</f>
        <v>14199.621994018555</v>
      </c>
      <c r="AC81" s="4">
        <f ca="1">VLOOKUP($E81,INDIRECT(VLOOKUP('Sector Charts'!$H$1,'Sector Charts'!$A$159:$B$175,2,FALSE) &amp; "1"),MATCH(AC$5,$Y$5:$AG$5,0),FALSE)</f>
        <v>3013.588996887207</v>
      </c>
      <c r="AD81" s="12">
        <f ca="1">IF(OR(VLOOKUP($E81,INDIRECT(VLOOKUP('Sector Charts'!$H$1,'Sector Charts'!$A$159:$B$175,2,FALSE) &amp; "1"),MATCH(AD$5,$Y$5:$AI$5,0),FALSE)&gt;AD$1,VLOOKUP($E81,INDIRECT(VLOOKUP('Sector Charts'!$H$1,'Sector Charts'!$A$159:$B$175,2,FALSE) &amp; "1"),MATCH(AD$5,$Y$5:$AI$5,0),FALSE)&lt;AD$2),NA(),VLOOKUP($E81,INDIRECT(VLOOKUP('Sector Charts'!$H$1,'Sector Charts'!$A$159:$B$175,2,FALSE) &amp; "1"),MATCH(AD$5,$Y$5:$AI$5,0),FALSE))</f>
        <v>2.7605276340711122</v>
      </c>
      <c r="AE81" s="12">
        <f ca="1">IF(OR(VLOOKUP($E81,INDIRECT(VLOOKUP('Sector Charts'!$H$1,'Sector Charts'!$A$159:$B$175,2,FALSE) &amp; "1"),MATCH(AE$5,$Y$5:$AI$5,0),FALSE)&gt;AE$1,VLOOKUP($E81,INDIRECT(VLOOKUP('Sector Charts'!$H$1,'Sector Charts'!$A$159:$B$175,2,FALSE) &amp; "1"),MATCH(AE$5,$Y$5:$AI$5,0),FALSE)&lt;AE$2),NA(),VLOOKUP($E81,INDIRECT(VLOOKUP('Sector Charts'!$H$1,'Sector Charts'!$A$159:$B$175,2,FALSE) &amp; "1"),MATCH(AE$5,$Y$5:$AI$5,0),FALSE))</f>
        <v>4.7118641621951802</v>
      </c>
      <c r="AF81" s="4">
        <f ca="1">VLOOKUP($E81,INDIRECT(VLOOKUP('Sector Charts'!$H$1,'Sector Charts'!$A$159:$B$175,2,FALSE) &amp; "1"),MATCH(AF$5,$Y$5:$AG$5,0),FALSE)</f>
        <v>254.37995303696522</v>
      </c>
      <c r="AG81" s="2">
        <f ca="1">IF(VLOOKUP($E81,INDIRECT(VLOOKUP('Sector Charts'!$H$1,'Sector Charts'!$A$159:$B$175,2,FALSE) &amp; "1"),MATCH(AG$5,$Y$5:$AI$5,0),FALSE)="",NA(),VLOOKUP($E81,INDIRECT(VLOOKUP('Sector Charts'!$H$1,'Sector Charts'!$A$159:$B$175,2,FALSE) &amp; "1"),MATCH(AG$5,$Y$5:$AG$5,0),FALSE))</f>
        <v>92.149033357733927</v>
      </c>
      <c r="AH81" s="12">
        <f ca="1">IF(OR(VLOOKUP($E81,INDIRECT(VLOOKUP('Sector Charts'!$H$1,'Sector Charts'!$A$159:$B$175,2,FALSE) &amp; "1"),MATCH(AH$5,$Y$5:$AI$5,0),FALSE)&gt;AH$1,VLOOKUP($E81,INDIRECT(VLOOKUP('Sector Charts'!$H$1,'Sector Charts'!$A$159:$B$175,2,FALSE) &amp; "1"),MATCH(AH$5,$Y$5:$AI$5,0),FALSE)&lt;AH$2,VLOOKUP($E81,INDIRECT(VLOOKUP('Sector Charts'!$H$1,'Sector Charts'!$A$159:$B$175,2,FALSE) &amp; "1"),MATCH(AH$5,$Y$5:$AI$5,0),FALSE)=""),NA(),VLOOKUP($E81,INDIRECT(VLOOKUP('Sector Charts'!$H$1,'Sector Charts'!$A$159:$B$175,2,FALSE) &amp; "1"),MATCH(AH$5,$Y$5:$AI$5,0),FALSE))</f>
        <v>1.6964319211035781</v>
      </c>
      <c r="AI81" s="12">
        <f ca="1">IF(OR(VLOOKUP($E81,INDIRECT(VLOOKUP('Sector Charts'!$H$1,'Sector Charts'!$A$159:$B$175,2,FALSE) &amp; "1"),MATCH(AI$5,$Y$5:$AI$5,0),FALSE)&gt;AI$1,VLOOKUP($E81,INDIRECT(VLOOKUP('Sector Charts'!$H$1,'Sector Charts'!$A$159:$B$175,2,FALSE) &amp; "1"),MATCH(AI$5,$Y$5:$AI$5,0),FALSE)&lt;AI$2,VLOOKUP($E81,INDIRECT(VLOOKUP('Sector Charts'!$H$1,'Sector Charts'!$A$159:$B$175,2,FALSE) &amp; "1"),MATCH(AI$5,$Y$5:$AI$5,0),FALSE)=""),NA(),VLOOKUP($E81,INDIRECT(VLOOKUP('Sector Charts'!$H$1,'Sector Charts'!$A$159:$B$175,2,FALSE) &amp; "1"),MATCH(AI$5,$Y$5:$AI$5,0),FALSE))</f>
        <v>6.3911740770122485</v>
      </c>
      <c r="AK81" s="13">
        <v>394</v>
      </c>
      <c r="AL81" s="12">
        <v>70.754861345809104</v>
      </c>
      <c r="AM81" s="12">
        <v>3.5811575925103423</v>
      </c>
      <c r="AN81" s="12">
        <v>-0.19777612851306081</v>
      </c>
      <c r="AO81" s="12">
        <v>-1.1166971297774886</v>
      </c>
      <c r="AP81" s="157">
        <f>VLOOKUP(E81,'EquityMetrics ADJ'!AN:AS,3,FALSE)</f>
        <v>2.6375061042094305</v>
      </c>
      <c r="AR81" s="12">
        <v>29.697030217704558</v>
      </c>
      <c r="AT81" s="12">
        <v>-10.759998373846582</v>
      </c>
      <c r="AU81" s="12">
        <v>-1.3657003685657587</v>
      </c>
      <c r="AV81" s="12">
        <v>2.4127925860322863</v>
      </c>
      <c r="AW81" s="12">
        <v>3.1179595367108126</v>
      </c>
      <c r="AY81" s="14">
        <v>42735</v>
      </c>
      <c r="AZ81" s="2">
        <v>326</v>
      </c>
      <c r="BA81" s="2">
        <v>1244330.4560546875</v>
      </c>
      <c r="BB81">
        <v>78615.32364398241</v>
      </c>
      <c r="BC81" s="2">
        <v>132751.66519704461</v>
      </c>
      <c r="BD81" s="12">
        <f t="shared" ref="BD81" si="198">(BC81/BA81)*100</f>
        <v>10.668521738023767</v>
      </c>
      <c r="BE81" s="12">
        <f t="shared" ref="BE81" si="199">(BC81/BB81)*100</f>
        <v>168.86232739843979</v>
      </c>
      <c r="BF81" s="12">
        <f t="shared" ref="BF81" si="200">(BB81/BA81)*100</f>
        <v>6.3178814969491768</v>
      </c>
      <c r="BH81" s="22">
        <v>42735</v>
      </c>
      <c r="BI81">
        <v>304</v>
      </c>
      <c r="BJ81" s="12">
        <v>12.73455959419223</v>
      </c>
      <c r="BL81" s="22">
        <v>43373</v>
      </c>
      <c r="BM81">
        <v>218</v>
      </c>
      <c r="BN81" s="2">
        <v>251102.0320930481</v>
      </c>
      <c r="BO81" s="2">
        <v>141646.39004421234</v>
      </c>
      <c r="BP81" s="2">
        <v>84533.25132521987</v>
      </c>
      <c r="BQ81" s="2">
        <v>776447.09823608398</v>
      </c>
      <c r="BR81" s="12">
        <f t="shared" ref="BR81" si="201">BO81/BN81*100</f>
        <v>56.409893963631482</v>
      </c>
      <c r="BS81" s="12">
        <f t="shared" ref="BS81" si="202">BO81/BQ81*100</f>
        <v>18.242890000619695</v>
      </c>
      <c r="BT81" s="12">
        <f t="shared" ref="BT81" si="203">BP81/BQ81*100</f>
        <v>10.887187487371737</v>
      </c>
      <c r="BV81" s="22">
        <v>42735</v>
      </c>
      <c r="BW81">
        <v>391</v>
      </c>
      <c r="BX81" s="2">
        <v>1347872.2769470215</v>
      </c>
      <c r="BY81" s="2">
        <v>75128.578431551345</v>
      </c>
      <c r="BZ81" s="12">
        <f t="shared" si="135"/>
        <v>5.573864802807595</v>
      </c>
      <c r="CB81" s="22">
        <v>42735</v>
      </c>
      <c r="CC81">
        <v>431</v>
      </c>
      <c r="CD81" s="2">
        <v>-183829.67643532157</v>
      </c>
      <c r="CE81" s="2">
        <v>1913043.9636955261</v>
      </c>
      <c r="CF81" s="2">
        <v>249934.08853131533</v>
      </c>
      <c r="CG81" s="12">
        <f t="shared" ref="CG81" si="204">-CD81/CE81*100</f>
        <v>9.6092761025840865</v>
      </c>
      <c r="CH81" s="12">
        <f t="shared" ref="CH81" si="205">-CD81/CF81*100</f>
        <v>73.551262060952823</v>
      </c>
      <c r="CJ81" s="22">
        <v>42735</v>
      </c>
      <c r="CK81">
        <v>406</v>
      </c>
      <c r="CL81" s="12">
        <v>-12.364172582918009</v>
      </c>
      <c r="CN81" s="22">
        <v>42735</v>
      </c>
      <c r="CO81">
        <v>344</v>
      </c>
      <c r="CP81" s="2">
        <v>-127745.38317847252</v>
      </c>
      <c r="CQ81" s="2">
        <v>1684893.6611328125</v>
      </c>
      <c r="CR81" s="2">
        <v>228613.12237179279</v>
      </c>
      <c r="CS81" s="12">
        <f t="shared" ref="CS81" si="206">-CP81/CQ81*100</f>
        <v>7.5818068597032333</v>
      </c>
      <c r="CT81" s="12">
        <f t="shared" ref="CT81" si="207">-CP81/CR81*100</f>
        <v>55.878412338343644</v>
      </c>
      <c r="CV81" s="22">
        <v>42735</v>
      </c>
      <c r="CW81">
        <v>323</v>
      </c>
      <c r="CX81">
        <v>-3.84473191364334</v>
      </c>
      <c r="CZ81" s="11">
        <f ca="1">VLOOKUP($CB81,INDIRECT(VLOOKUP('Sector Charts'!$H$1,'Sector Charts'!$A$159:$B$175,2,FALSE) &amp; "3"),MATCH(CZ$5,$CZ$5:$DF$5,0),FALSE)</f>
        <v>42735</v>
      </c>
      <c r="DA81" s="2">
        <f ca="1">VLOOKUP($CB81,INDIRECT(VLOOKUP('Sector Charts'!$H$1,'Sector Charts'!$A$159:$B$175,2,FALSE) &amp; "3"),MATCH(DA$5,$CZ$5:$DF$5,0),FALSE)</f>
        <v>26</v>
      </c>
      <c r="DB81" s="2">
        <f ca="1">VLOOKUP($CB81,INDIRECT(VLOOKUP('Sector Charts'!$H$1,'Sector Charts'!$A$159:$B$175,2,FALSE) &amp; "3"),MATCH(DB$5,$CZ$5:$DF$5,0),FALSE)</f>
        <v>-8921.4430370330811</v>
      </c>
      <c r="DC81" s="2">
        <f ca="1">VLOOKUP($CB81,INDIRECT(VLOOKUP('Sector Charts'!$H$1,'Sector Charts'!$A$159:$B$175,2,FALSE) &amp; "3"),MATCH(DC$5,$CZ$5:$DF$5,0),FALSE)</f>
        <v>143224.97906494141</v>
      </c>
      <c r="DD81" s="2">
        <f ca="1">VLOOKUP($CB81,INDIRECT(VLOOKUP('Sector Charts'!$H$1,'Sector Charts'!$A$159:$B$175,2,FALSE) &amp; "3"),MATCH(DD$5,$CZ$5:$DF$5,0),FALSE)</f>
        <v>17960.704986572266</v>
      </c>
      <c r="DE81" s="12">
        <f ca="1">IF(OR(VLOOKUP($CB81,INDIRECT(VLOOKUP('Sector Charts'!$H$1,'Sector Charts'!$A$159:$B$175,2,FALSE) &amp; "3"),MATCH(DE$5,$CZ$5:$DF$5,0),FALSE)&gt;DE$1,VLOOKUP($CB81,INDIRECT(VLOOKUP('Sector Charts'!$H$1,'Sector Charts'!$A$159:$B$175,2,FALSE) &amp; "3"),MATCH(DE$5,$CZ$5:$DF$5,0),FALSE)&lt;DE$2),NA(),VLOOKUP($CB81,INDIRECT(VLOOKUP('Sector Charts'!$H$1,'Sector Charts'!$A$159:$B$175,2,FALSE) &amp; "3"),MATCH(DE$5,$CZ$5:$DF$5,0),FALSE))</f>
        <v>6.2289714372992853</v>
      </c>
      <c r="DF81" s="12">
        <f ca="1">IF(OR(VLOOKUP($CB81,INDIRECT(VLOOKUP('Sector Charts'!$H$1,'Sector Charts'!$A$159:$B$175,2,FALSE) &amp; "3"),MATCH(DF$5,$CZ$5:$DF$5,0),FALSE)&gt;DF$1,VLOOKUP($CB81,INDIRECT(VLOOKUP('Sector Charts'!$H$1,'Sector Charts'!$A$159:$B$175,2,FALSE) &amp; "3"),MATCH(DF$5,$CZ$5:$DF$5,0),FALSE)&lt;DF$2),NA(),VLOOKUP($CB81,INDIRECT(VLOOKUP('Sector Charts'!$H$1,'Sector Charts'!$A$159:$B$175,2,FALSE) &amp; "3"),MATCH(DF$5,$CZ$5:$DF$5,0),FALSE))</f>
        <v>49.672009220701007</v>
      </c>
      <c r="DH81" s="11">
        <f ca="1">VLOOKUP($CB81,INDIRECT(VLOOKUP('Sector Charts'!$H$1,'Sector Charts'!$A$159:$B$175,2,FALSE) &amp; "3"),MATCH(DH$5,$CZ$5:$DF$5,0),FALSE)</f>
        <v>42735</v>
      </c>
      <c r="DI81" s="2">
        <f ca="1">VLOOKUP($CB81,INDIRECT(VLOOKUP('Sector Charts'!$H$1,'Sector Charts'!$A$159:$B$175,2,FALSE) &amp; "3"),9,FALSE)</f>
        <v>25</v>
      </c>
      <c r="DJ81" s="12">
        <f ca="1">IF(OR(VLOOKUP($CB81,INDIRECT(VLOOKUP('Sector Charts'!$H$1,'Sector Charts'!$A$159:$B$175,2,FALSE) &amp; "3"),10,FALSE)&gt;DJ$1,VLOOKUP($CB81,INDIRECT(VLOOKUP('Sector Charts'!$H$1,'Sector Charts'!$A$159:$B$175,2,FALSE) &amp; "3"),10,FALSE)&lt;DJ$2),NA(),VLOOKUP($CB81,INDIRECT(VLOOKUP('Sector Charts'!$H$1,'Sector Charts'!$A$159:$B$175,2,FALSE) &amp; "3"),10,FALSE))</f>
        <v>26.102955795320891</v>
      </c>
      <c r="DM81" s="22">
        <v>42735</v>
      </c>
      <c r="DN81">
        <v>404</v>
      </c>
      <c r="DO81" s="12">
        <v>15.111079164363073</v>
      </c>
      <c r="DP81" s="12">
        <v>-12.246205821957123</v>
      </c>
      <c r="DR81" s="22">
        <v>42735</v>
      </c>
      <c r="DS81" s="13">
        <v>312</v>
      </c>
      <c r="DT81" s="12">
        <v>20.813391229411348</v>
      </c>
      <c r="DU81" s="12">
        <v>3.098667151965695</v>
      </c>
      <c r="DV81" s="12">
        <v>0.93770799225030288</v>
      </c>
      <c r="DW81" s="12">
        <v>0.17050288450199957</v>
      </c>
      <c r="DX81" s="83">
        <f>VLOOKUP(DR81,'EquityMetrics ADJ'!$DU$5:$DX$340,3,0)</f>
        <v>5.4850940231245593</v>
      </c>
      <c r="DY81" s="83"/>
      <c r="DZ81" s="22">
        <v>42735</v>
      </c>
      <c r="EA81" s="85">
        <v>257</v>
      </c>
      <c r="EB81" s="83">
        <v>11.17647762584415</v>
      </c>
      <c r="EC81" s="83">
        <v>4.6821068208535044</v>
      </c>
      <c r="ED81" s="83">
        <v>2.0893823322152061</v>
      </c>
      <c r="EE81" s="83">
        <v>2.1397999801338496</v>
      </c>
      <c r="EF81" s="83">
        <f>VLOOKUP($DZ81,'EquityMetrics ADJ'!$EH$4:$EK$42,3,0)</f>
        <v>4.1220942269565963</v>
      </c>
      <c r="EH81" s="22">
        <v>42735</v>
      </c>
      <c r="EI81" s="13">
        <v>82</v>
      </c>
      <c r="EJ81" s="12">
        <v>-189.52461826727145</v>
      </c>
      <c r="EK81" s="12">
        <v>5.5594671704779497</v>
      </c>
      <c r="EL81" s="12">
        <v>-6.5372005260267763</v>
      </c>
      <c r="EM81" s="12">
        <v>-7.4383686278254535</v>
      </c>
      <c r="EO81" s="22">
        <v>42735</v>
      </c>
      <c r="EP81">
        <v>311</v>
      </c>
      <c r="EQ81" s="2">
        <v>909549.78990745544</v>
      </c>
      <c r="ER81" s="2">
        <v>211847.5243897438</v>
      </c>
      <c r="ES81" s="2">
        <v>62170.808858339675</v>
      </c>
      <c r="ET81" s="12">
        <v>4.2934171287936449</v>
      </c>
      <c r="EU81" s="12">
        <v>3.4075079330631275</v>
      </c>
      <c r="EV81" s="12">
        <f>VLOOKUP($EO81,'EquityMetrics ADJ'!$X$5:$AD$33,6,0)</f>
        <v>3.5568648863121455</v>
      </c>
      <c r="EW81" s="12">
        <f>VLOOKUP($EO81,'EquityMetrics ADJ'!$X$5:$AD$33,7,0)</f>
        <v>4.1202075699193408</v>
      </c>
      <c r="EY81" s="22">
        <v>42735</v>
      </c>
      <c r="EZ81" s="2">
        <v>78</v>
      </c>
      <c r="FA81" s="2">
        <v>236426.74627685547</v>
      </c>
      <c r="FB81" s="2">
        <v>17109.811187446117</v>
      </c>
      <c r="FC81" s="2">
        <v>12894.11957359314</v>
      </c>
      <c r="FD81" s="12">
        <v>13.818197272119958</v>
      </c>
      <c r="FE81" s="12">
        <v>1.3269468372611199</v>
      </c>
      <c r="FG81" s="22">
        <v>42735</v>
      </c>
      <c r="FH81" s="2">
        <v>260</v>
      </c>
      <c r="FI81" s="2">
        <v>817559.24682044983</v>
      </c>
      <c r="FJ81" s="2">
        <v>192450.11748313904</v>
      </c>
      <c r="FK81" s="2">
        <v>55714.144890253432</v>
      </c>
      <c r="FL81" s="12">
        <v>4.2481618484440675</v>
      </c>
      <c r="FM81" s="12">
        <v>3.4542416088810159</v>
      </c>
      <c r="FO81" s="11">
        <v>42735</v>
      </c>
      <c r="FP81" s="2">
        <v>129</v>
      </c>
      <c r="FQ81" s="2">
        <v>328417.28936386108</v>
      </c>
      <c r="FR81" s="2">
        <v>36507.218094050884</v>
      </c>
      <c r="FS81" s="2">
        <v>19350.783541679382</v>
      </c>
      <c r="FT81" s="12">
        <v>8.9959549510944257</v>
      </c>
      <c r="FU81" s="12">
        <v>1.8866015433131427</v>
      </c>
      <c r="FW81" s="22">
        <v>42735</v>
      </c>
      <c r="FX81">
        <v>404</v>
      </c>
      <c r="FY81" s="2">
        <v>1130983.892156601</v>
      </c>
      <c r="FZ81" s="2">
        <v>2988981.3758544922</v>
      </c>
      <c r="GA81" s="10">
        <v>0.3783843891744807</v>
      </c>
      <c r="GC81" s="22">
        <v>42735</v>
      </c>
      <c r="GD81">
        <v>393</v>
      </c>
      <c r="GE81" s="2">
        <v>2945642.6875610352</v>
      </c>
      <c r="GF81" s="2">
        <v>227984.73370486498</v>
      </c>
      <c r="GG81" s="10">
        <v>12.920350585290869</v>
      </c>
      <c r="GI81" s="22">
        <v>42735</v>
      </c>
      <c r="GJ81">
        <v>260</v>
      </c>
      <c r="GK81" s="2">
        <v>817559.24682044983</v>
      </c>
      <c r="GL81" s="2">
        <v>192450.11748313904</v>
      </c>
      <c r="GM81" s="2">
        <v>55714.144890253432</v>
      </c>
      <c r="GN81" s="12">
        <v>4.2481618484440675</v>
      </c>
      <c r="GO81" s="12">
        <v>3.4542416088810159</v>
      </c>
      <c r="GP81" s="12">
        <f>VLOOKUP($GI81,'EquityMetrics ADJ'!$AF$4:$AK$33,6,0)</f>
        <v>3.6469076653269372</v>
      </c>
      <c r="GQ81" s="12">
        <f>VLOOKUP($GI81,'EquityMetrics ADJ'!$AF$4:$AL$33,7,0)</f>
        <v>4.0251356565519094</v>
      </c>
      <c r="HF81" s="22">
        <v>42460</v>
      </c>
      <c r="HG81">
        <v>505</v>
      </c>
      <c r="HH81" s="2">
        <v>1583119.6835784912</v>
      </c>
      <c r="HI81" s="2">
        <v>3155551.5846633911</v>
      </c>
      <c r="HJ81" s="213">
        <v>0.50169348879377162</v>
      </c>
      <c r="HL81" s="22">
        <v>42735</v>
      </c>
      <c r="HM81">
        <v>88</v>
      </c>
      <c r="HN81" s="2">
        <v>284971.57647705078</v>
      </c>
      <c r="HO81" s="2">
        <v>582696.80847167969</v>
      </c>
      <c r="HP81" s="10">
        <v>0.48905635372276285</v>
      </c>
      <c r="HR81" s="22">
        <v>42460</v>
      </c>
      <c r="HS81">
        <v>402</v>
      </c>
      <c r="HT81" s="2">
        <v>1301189.53175354</v>
      </c>
      <c r="HU81" s="2">
        <v>2595210.2013244629</v>
      </c>
      <c r="HV81" s="10">
        <v>0.50138117177925678</v>
      </c>
    </row>
    <row r="82" spans="1:230">
      <c r="A82" t="s">
        <v>77</v>
      </c>
      <c r="B82">
        <v>22</v>
      </c>
      <c r="C82" s="2">
        <v>77.29923898371969</v>
      </c>
      <c r="D82" s="166"/>
      <c r="E82" s="11">
        <v>42825</v>
      </c>
      <c r="F82" s="13">
        <v>384</v>
      </c>
      <c r="G82" s="2">
        <v>1224044.7818450928</v>
      </c>
      <c r="H82" s="2">
        <v>262149.70151270926</v>
      </c>
      <c r="I82" s="2">
        <v>78773.87803845806</v>
      </c>
      <c r="J82" s="12">
        <v>4.6692587280544737</v>
      </c>
      <c r="K82" s="12">
        <v>3.3278760426740144</v>
      </c>
      <c r="L82" s="12">
        <v>4.6488481993932105</v>
      </c>
      <c r="M82" s="12">
        <v>3.3370181835800143</v>
      </c>
      <c r="N82" s="59">
        <f t="shared" ref="N82" si="208">J82-L82</f>
        <v>2.041052866126325E-2</v>
      </c>
      <c r="O82" s="59">
        <f t="shared" si="174"/>
        <v>9.1421409059999625E-3</v>
      </c>
      <c r="P82" s="12">
        <f t="shared" ref="P82" si="209">J82</f>
        <v>4.6692587280544737</v>
      </c>
      <c r="Q82" s="12">
        <f t="shared" ref="Q82" si="210">K82</f>
        <v>3.3278760426740144</v>
      </c>
      <c r="R82" s="157">
        <f>VLOOKUP(E82,'EquityMetrics ADJ'!G:AE,7,FALSE)</f>
        <v>3.9536015859011533</v>
      </c>
      <c r="S82" s="157">
        <f>VLOOKUP(E82,'EquityMetrics ADJ'!$G:$AE,8,FALSE)</f>
        <v>3.934496075040415</v>
      </c>
      <c r="U82" s="14">
        <v>42825</v>
      </c>
      <c r="V82" s="2">
        <v>387.52514693577353</v>
      </c>
      <c r="W82" s="2">
        <f t="shared" si="123"/>
        <v>82.995004026526175</v>
      </c>
      <c r="Y82" s="41">
        <f ca="1">VLOOKUP($E82,INDIRECT(VLOOKUP('Sector Charts'!$H$1,'Sector Charts'!$A$159:$B$1750,2,FALSE) &amp; "1"),MATCH(Y$5,$Y$5:$AG$5,0),FALSE)</f>
        <v>42825</v>
      </c>
      <c r="Z82" s="4">
        <f ca="1">VLOOKUP($E82,INDIRECT(VLOOKUP('Sector Charts'!$H$1,'Sector Charts'!$A$159:$B$175,2,FALSE) &amp; "1"),MATCH(Z$5,$Y$5:$AG$5,0),FALSE)</f>
        <v>20</v>
      </c>
      <c r="AA82" s="4">
        <f ca="1">VLOOKUP($E82,INDIRECT(VLOOKUP('Sector Charts'!$H$1,'Sector Charts'!$A$159:$B$175,2,FALSE) &amp; "1"),MATCH(AA$5,$Y$5:$AG$5,0),FALSE)</f>
        <v>46674.292121887207</v>
      </c>
      <c r="AB82" s="4">
        <f ca="1">VLOOKUP($E82,INDIRECT(VLOOKUP('Sector Charts'!$H$1,'Sector Charts'!$A$159:$B$175,2,FALSE) &amp; "1"),MATCH(AB$5,$Y$5:$AG$5,0),FALSE)</f>
        <v>15252.722038269043</v>
      </c>
      <c r="AC82" s="4">
        <f ca="1">VLOOKUP($E82,INDIRECT(VLOOKUP('Sector Charts'!$H$1,'Sector Charts'!$A$159:$B$175,2,FALSE) &amp; "1"),MATCH(AC$5,$Y$5:$AG$5,0),FALSE)</f>
        <v>3261.8790073394775</v>
      </c>
      <c r="AD82" s="12">
        <f ca="1">IF(OR(VLOOKUP($E82,INDIRECT(VLOOKUP('Sector Charts'!$H$1,'Sector Charts'!$A$159:$B$175,2,FALSE) &amp; "1"),MATCH(AD$5,$Y$5:$AI$5,0),FALSE)&gt;AD$1,VLOOKUP($E82,INDIRECT(VLOOKUP('Sector Charts'!$H$1,'Sector Charts'!$A$159:$B$175,2,FALSE) &amp; "1"),MATCH(AD$5,$Y$5:$AI$5,0),FALSE)&lt;AD$2),NA(),VLOOKUP($E82,INDIRECT(VLOOKUP('Sector Charts'!$H$1,'Sector Charts'!$A$159:$B$175,2,FALSE) &amp; "1"),MATCH(AD$5,$Y$5:$AI$5,0),FALSE))</f>
        <v>3.0600631156053013</v>
      </c>
      <c r="AE82" s="12">
        <f ca="1">IF(OR(VLOOKUP($E82,INDIRECT(VLOOKUP('Sector Charts'!$H$1,'Sector Charts'!$A$159:$B$175,2,FALSE) &amp; "1"),MATCH(AE$5,$Y$5:$AI$5,0),FALSE)&gt;AE$1,VLOOKUP($E82,INDIRECT(VLOOKUP('Sector Charts'!$H$1,'Sector Charts'!$A$159:$B$175,2,FALSE) &amp; "1"),MATCH(AE$5,$Y$5:$AI$5,0),FALSE)&lt;AE$2),NA(),VLOOKUP($E82,INDIRECT(VLOOKUP('Sector Charts'!$H$1,'Sector Charts'!$A$159:$B$175,2,FALSE) &amp; "1"),MATCH(AE$5,$Y$5:$AI$5,0),FALSE))</f>
        <v>4.6760538953006074</v>
      </c>
      <c r="AF82" s="4">
        <f ca="1">VLOOKUP($E82,INDIRECT(VLOOKUP('Sector Charts'!$H$1,'Sector Charts'!$A$159:$B$175,2,FALSE) &amp; "1"),MATCH(AF$5,$Y$5:$AG$5,0),FALSE)</f>
        <v>236.44196780886861</v>
      </c>
      <c r="AG82" s="2">
        <f ca="1">IF(VLOOKUP($E82,INDIRECT(VLOOKUP('Sector Charts'!$H$1,'Sector Charts'!$A$159:$B$175,2,FALSE) &amp; "1"),MATCH(AG$5,$Y$5:$AI$5,0),FALSE)="",NA(),VLOOKUP($E82,INDIRECT(VLOOKUP('Sector Charts'!$H$1,'Sector Charts'!$A$159:$B$175,2,FALSE) &amp; "1"),MATCH(AG$5,$Y$5:$AG$5,0),FALSE))</f>
        <v>77.267023220237988</v>
      </c>
      <c r="AH82" s="12">
        <f ca="1">IF(OR(VLOOKUP($E82,INDIRECT(VLOOKUP('Sector Charts'!$H$1,'Sector Charts'!$A$159:$B$175,2,FALSE) &amp; "1"),MATCH(AH$5,$Y$5:$AI$5,0),FALSE)&gt;AH$1,VLOOKUP($E82,INDIRECT(VLOOKUP('Sector Charts'!$H$1,'Sector Charts'!$A$159:$B$175,2,FALSE) &amp; "1"),MATCH(AH$5,$Y$5:$AI$5,0),FALSE)&lt;AH$2,VLOOKUP($E82,INDIRECT(VLOOKUP('Sector Charts'!$H$1,'Sector Charts'!$A$159:$B$175,2,FALSE) &amp; "1"),MATCH(AH$5,$Y$5:$AI$5,0),FALSE)=""),NA(),VLOOKUP($E82,INDIRECT(VLOOKUP('Sector Charts'!$H$1,'Sector Charts'!$A$159:$B$175,2,FALSE) &amp; "1"),MATCH(AH$5,$Y$5:$AI$5,0),FALSE))</f>
        <v>2.809545234502695</v>
      </c>
      <c r="AI82" s="12">
        <f ca="1">IF(OR(VLOOKUP($E82,INDIRECT(VLOOKUP('Sector Charts'!$H$1,'Sector Charts'!$A$159:$B$175,2,FALSE) &amp; "1"),MATCH(AI$5,$Y$5:$AI$5,0),FALSE)&gt;AI$1,VLOOKUP($E82,INDIRECT(VLOOKUP('Sector Charts'!$H$1,'Sector Charts'!$A$159:$B$175,2,FALSE) &amp; "1"),MATCH(AI$5,$Y$5:$AI$5,0),FALSE)&lt;AI$2,VLOOKUP($E82,INDIRECT(VLOOKUP('Sector Charts'!$H$1,'Sector Charts'!$A$159:$B$175,2,FALSE) &amp; "1"),MATCH(AI$5,$Y$5:$AI$5,0),FALSE)=""),NA(),VLOOKUP($E82,INDIRECT(VLOOKUP('Sector Charts'!$H$1,'Sector Charts'!$A$159:$B$175,2,FALSE) &amp; "1"),MATCH(AI$5,$Y$5:$AI$5,0),FALSE))</f>
        <v>5.0930021968927859</v>
      </c>
      <c r="AK82" s="13">
        <v>384</v>
      </c>
      <c r="AL82" s="12">
        <v>36.359343889114726</v>
      </c>
      <c r="AM82" s="12">
        <v>4.7831106617497454</v>
      </c>
      <c r="AN82" s="12">
        <v>5.7193303233106008</v>
      </c>
      <c r="AO82" s="12">
        <v>4.470166795295194</v>
      </c>
      <c r="AP82" s="157">
        <f>VLOOKUP(E82,'EquityMetrics ADJ'!AN:AS,3,FALSE)</f>
        <v>9.918355315376326</v>
      </c>
      <c r="AR82" s="12">
        <v>31.186618807659183</v>
      </c>
      <c r="AT82" s="12">
        <v>25.320084043221854</v>
      </c>
      <c r="AU82" s="12">
        <v>2.0845316223023991</v>
      </c>
      <c r="AV82" s="12">
        <v>-2.5091061179064678</v>
      </c>
      <c r="AW82" s="12">
        <v>-3.1894149546481509</v>
      </c>
      <c r="AY82" s="14">
        <v>42825</v>
      </c>
      <c r="AZ82" s="2">
        <v>320</v>
      </c>
      <c r="BA82">
        <v>1271217.3576660156</v>
      </c>
      <c r="BB82">
        <v>93433.362127901986</v>
      </c>
      <c r="BC82">
        <v>141286.99719548225</v>
      </c>
      <c r="BD82" s="12">
        <f t="shared" ref="BD82" si="211">(BC82/BA82)*100</f>
        <v>11.114306797610791</v>
      </c>
      <c r="BE82" s="12">
        <f t="shared" ref="BE82" si="212">(BC82/BB82)*100</f>
        <v>151.21686084898977</v>
      </c>
      <c r="BF82" s="12">
        <f t="shared" ref="BF82" si="213">(BB82/BA82)*100</f>
        <v>7.349912394167414</v>
      </c>
      <c r="BH82" s="22">
        <v>42825</v>
      </c>
      <c r="BI82">
        <v>299</v>
      </c>
      <c r="BJ82" s="12">
        <v>18.132343103978865</v>
      </c>
      <c r="BL82" s="22">
        <v>43465</v>
      </c>
      <c r="BM82">
        <v>197</v>
      </c>
      <c r="BN82" s="2">
        <v>216221.48795700073</v>
      </c>
      <c r="BO82" s="2">
        <v>116864.82440471649</v>
      </c>
      <c r="BP82" s="2">
        <v>66591.61519908905</v>
      </c>
      <c r="BQ82" s="2">
        <v>646416.63259887695</v>
      </c>
      <c r="BR82" s="12">
        <f t="shared" ref="BR82" si="214">BO82/BN82*100</f>
        <v>54.048663483417073</v>
      </c>
      <c r="BS82" s="12">
        <f t="shared" ref="BS82" si="215">BO82/BQ82*100</f>
        <v>18.078870268988734</v>
      </c>
      <c r="BT82" s="12">
        <f t="shared" ref="BT82" si="216">BP82/BQ82*100</f>
        <v>10.301655594993232</v>
      </c>
      <c r="BV82" s="22">
        <v>42825</v>
      </c>
      <c r="BW82">
        <v>386</v>
      </c>
      <c r="BX82" s="2">
        <v>1437563.228012085</v>
      </c>
      <c r="BY82" s="2">
        <v>78882.816038183402</v>
      </c>
      <c r="BZ82" s="12">
        <f t="shared" si="135"/>
        <v>5.4872588906760962</v>
      </c>
      <c r="CB82" s="22">
        <v>42825</v>
      </c>
      <c r="CC82">
        <v>427</v>
      </c>
      <c r="CD82" s="2">
        <v>-191182.58106261492</v>
      </c>
      <c r="CE82" s="2">
        <v>1938658.5262145996</v>
      </c>
      <c r="CF82" s="2">
        <v>287480.259533301</v>
      </c>
      <c r="CG82" s="12">
        <f t="shared" ref="CG82" si="217">-CD82/CE82*100</f>
        <v>9.8615913260348957</v>
      </c>
      <c r="CH82" s="12">
        <f t="shared" ref="CH82" si="218">-CD82/CF82*100</f>
        <v>66.502855317086158</v>
      </c>
      <c r="CJ82" s="22">
        <v>42825</v>
      </c>
      <c r="CK82">
        <v>401</v>
      </c>
      <c r="CL82" s="12">
        <v>-8.7303816750444962</v>
      </c>
      <c r="CN82" s="22">
        <v>42825</v>
      </c>
      <c r="CO82">
        <v>348</v>
      </c>
      <c r="CP82">
        <v>-135404.20959097147</v>
      </c>
      <c r="CQ82">
        <v>1705838.0597457886</v>
      </c>
      <c r="CR82">
        <v>255276.14699530602</v>
      </c>
      <c r="CS82" s="12">
        <f t="shared" ref="CS82" si="219">-CP82/CQ82*100</f>
        <v>7.9376942504817833</v>
      </c>
      <c r="CT82" s="12">
        <f t="shared" ref="CT82" si="220">-CP82/CR82*100</f>
        <v>53.042249025116028</v>
      </c>
      <c r="CV82" s="22">
        <v>42825</v>
      </c>
      <c r="CW82">
        <v>323</v>
      </c>
      <c r="CX82">
        <v>-6.6643063777467759</v>
      </c>
      <c r="CZ82" s="11">
        <f ca="1">VLOOKUP($CB82,INDIRECT(VLOOKUP('Sector Charts'!$H$1,'Sector Charts'!$A$159:$B$175,2,FALSE) &amp; "3"),MATCH(CZ$5,$CZ$5:$DF$5,0),FALSE)</f>
        <v>42825</v>
      </c>
      <c r="DA82" s="2">
        <f ca="1">VLOOKUP($CB82,INDIRECT(VLOOKUP('Sector Charts'!$H$1,'Sector Charts'!$A$159:$B$175,2,FALSE) &amp; "3"),MATCH(DA$5,$CZ$5:$DF$5,0),FALSE)</f>
        <v>26</v>
      </c>
      <c r="DB82" s="2">
        <f ca="1">VLOOKUP($CB82,INDIRECT(VLOOKUP('Sector Charts'!$H$1,'Sector Charts'!$A$159:$B$175,2,FALSE) &amp; "3"),MATCH(DB$5,$CZ$5:$DF$5,0),FALSE)</f>
        <v>-8765.3019771575928</v>
      </c>
      <c r="DC82" s="2">
        <f ca="1">VLOOKUP($CB82,INDIRECT(VLOOKUP('Sector Charts'!$H$1,'Sector Charts'!$A$159:$B$175,2,FALSE) &amp; "3"),MATCH(DC$5,$CZ$5:$DF$5,0),FALSE)</f>
        <v>108995.75360107422</v>
      </c>
      <c r="DD82" s="2">
        <f ca="1">VLOOKUP($CB82,INDIRECT(VLOOKUP('Sector Charts'!$H$1,'Sector Charts'!$A$159:$B$175,2,FALSE) &amp; "3"),MATCH(DD$5,$CZ$5:$DF$5,0),FALSE)</f>
        <v>20013.353034973145</v>
      </c>
      <c r="DE82" s="12">
        <f ca="1">IF(OR(VLOOKUP($CB82,INDIRECT(VLOOKUP('Sector Charts'!$H$1,'Sector Charts'!$A$159:$B$175,2,FALSE) &amp; "3"),MATCH(DE$5,$CZ$5:$DF$5,0),FALSE)&gt;DE$1,VLOOKUP($CB82,INDIRECT(VLOOKUP('Sector Charts'!$H$1,'Sector Charts'!$A$159:$B$175,2,FALSE) &amp; "3"),MATCH(DE$5,$CZ$5:$DF$5,0),FALSE)&lt;DE$2),NA(),VLOOKUP($CB82,INDIRECT(VLOOKUP('Sector Charts'!$H$1,'Sector Charts'!$A$159:$B$175,2,FALSE) &amp; "3"),MATCH(DE$5,$CZ$5:$DF$5,0),FALSE))</f>
        <v>8.0418747405873301</v>
      </c>
      <c r="DF82" s="12">
        <f ca="1">IF(OR(VLOOKUP($CB82,INDIRECT(VLOOKUP('Sector Charts'!$H$1,'Sector Charts'!$A$159:$B$175,2,FALSE) &amp; "3"),MATCH(DF$5,$CZ$5:$DF$5,0),FALSE)&gt;DF$1,VLOOKUP($CB82,INDIRECT(VLOOKUP('Sector Charts'!$H$1,'Sector Charts'!$A$159:$B$175,2,FALSE) &amp; "3"),MATCH(DF$5,$CZ$5:$DF$5,0),FALSE)&lt;DF$2),NA(),VLOOKUP($CB82,INDIRECT(VLOOKUP('Sector Charts'!$H$1,'Sector Charts'!$A$159:$B$175,2,FALSE) &amp; "3"),MATCH(DF$5,$CZ$5:$DF$5,0),FALSE))</f>
        <v>43.797268562845574</v>
      </c>
      <c r="DH82" s="11">
        <f ca="1">VLOOKUP($CB82,INDIRECT(VLOOKUP('Sector Charts'!$H$1,'Sector Charts'!$A$159:$B$175,2,FALSE) &amp; "3"),MATCH(DH$5,$CZ$5:$DF$5,0),FALSE)</f>
        <v>42825</v>
      </c>
      <c r="DI82" s="2">
        <f ca="1">VLOOKUP($CB82,INDIRECT(VLOOKUP('Sector Charts'!$H$1,'Sector Charts'!$A$159:$B$175,2,FALSE) &amp; "3"),9,FALSE)</f>
        <v>25</v>
      </c>
      <c r="DJ82" s="12">
        <f ca="1">IF(OR(VLOOKUP($CB82,INDIRECT(VLOOKUP('Sector Charts'!$H$1,'Sector Charts'!$A$159:$B$175,2,FALSE) &amp; "3"),10,FALSE)&gt;DJ$1,VLOOKUP($CB82,INDIRECT(VLOOKUP('Sector Charts'!$H$1,'Sector Charts'!$A$159:$B$175,2,FALSE) &amp; "3"),10,FALSE)&lt;DJ$2),NA(),VLOOKUP($CB82,INDIRECT(VLOOKUP('Sector Charts'!$H$1,'Sector Charts'!$A$159:$B$175,2,FALSE) &amp; "3"),10,FALSE))</f>
        <v>14.515240064888291</v>
      </c>
      <c r="DM82" s="22">
        <v>42825</v>
      </c>
      <c r="DN82">
        <v>398</v>
      </c>
      <c r="DO82" s="12">
        <v>14.482389123283435</v>
      </c>
      <c r="DP82" s="12">
        <v>-9.0578844938411613</v>
      </c>
      <c r="DR82" s="22">
        <v>42825</v>
      </c>
      <c r="DS82" s="13">
        <v>308</v>
      </c>
      <c r="DT82" s="12">
        <v>17.327024074523511</v>
      </c>
      <c r="DU82" s="12">
        <v>5.5211372656325253</v>
      </c>
      <c r="DV82" s="12">
        <v>2.7826942659659792</v>
      </c>
      <c r="DW82" s="12">
        <v>0.93199709733040592</v>
      </c>
      <c r="DX82" s="83">
        <f>VLOOKUP(DR82,'EquityMetrics ADJ'!$DU$5:$DX$340,3,0)</f>
        <v>10.124495741091621</v>
      </c>
      <c r="DZ82" s="22">
        <v>42825</v>
      </c>
      <c r="EA82" s="2">
        <v>254</v>
      </c>
      <c r="EB82" s="83">
        <v>15.076320523033448</v>
      </c>
      <c r="EC82" s="83">
        <v>7.2194067193642741</v>
      </c>
      <c r="ED82" s="83">
        <v>3.6597995241119285</v>
      </c>
      <c r="EE82" s="83">
        <v>2.3010027661332533</v>
      </c>
      <c r="EF82" s="83">
        <f>VLOOKUP($DZ82,'EquityMetrics ADJ'!$EH$4:$EK$42,3,0)</f>
        <v>8.1228889121135026</v>
      </c>
      <c r="EH82" s="22">
        <v>42825</v>
      </c>
      <c r="EI82" s="13">
        <v>76</v>
      </c>
      <c r="EJ82" s="12">
        <v>305.34137110827862</v>
      </c>
      <c r="EK82" s="12">
        <v>1.6758257411809696</v>
      </c>
      <c r="EL82" s="12">
        <v>24.36841543255872</v>
      </c>
      <c r="EM82" s="12">
        <v>24.694049462307511</v>
      </c>
      <c r="EO82" s="22">
        <v>42825</v>
      </c>
      <c r="EP82">
        <v>314</v>
      </c>
      <c r="EQ82" s="2">
        <v>1006666.3922576904</v>
      </c>
      <c r="ER82" s="2">
        <v>235526.07196879387</v>
      </c>
      <c r="ES82" s="2">
        <v>66628.242382101249</v>
      </c>
      <c r="ET82" s="12">
        <v>4.2741187157873082</v>
      </c>
      <c r="EU82" s="12">
        <v>3.5349284860028765</v>
      </c>
      <c r="EV82" s="12">
        <f>VLOOKUP($EO82,'EquityMetrics ADJ'!$X$5:$AD$33,6,0)</f>
        <v>3.7233272684211203</v>
      </c>
      <c r="EW82" s="12">
        <f>VLOOKUP($EO82,'EquityMetrics ADJ'!$X$5:$AD$33,7,0)</f>
        <v>4.0573321009386207</v>
      </c>
      <c r="EY82" s="22">
        <v>42825</v>
      </c>
      <c r="EZ82" s="2">
        <v>70</v>
      </c>
      <c r="FA82" s="2">
        <v>217378.38958740234</v>
      </c>
      <c r="FB82" s="2">
        <v>26623.629543915391</v>
      </c>
      <c r="FC82" s="2">
        <v>12145.635656356812</v>
      </c>
      <c r="FD82" s="12">
        <v>8.1648668236176825</v>
      </c>
      <c r="FE82" s="12">
        <v>2.1920326195509623</v>
      </c>
      <c r="FG82" s="22">
        <v>42825</v>
      </c>
      <c r="FH82" s="2">
        <v>262</v>
      </c>
      <c r="FI82" s="2">
        <v>904913.6312713623</v>
      </c>
      <c r="FJ82" s="2">
        <v>209980.29592084885</v>
      </c>
      <c r="FK82" s="2">
        <v>59945.247374586295</v>
      </c>
      <c r="FL82" s="12">
        <v>4.3095168873010135</v>
      </c>
      <c r="FM82" s="12">
        <v>3.5028681191141384</v>
      </c>
      <c r="FO82" s="11">
        <v>42825</v>
      </c>
      <c r="FP82" s="2">
        <v>122</v>
      </c>
      <c r="FQ82" s="2">
        <v>319131.15057373047</v>
      </c>
      <c r="FR82" s="2">
        <v>52169.405591860414</v>
      </c>
      <c r="FS82" s="2">
        <v>18828.630663871765</v>
      </c>
      <c r="FT82" s="12">
        <v>6.117208868937583</v>
      </c>
      <c r="FU82" s="12">
        <v>2.7707487880126447</v>
      </c>
      <c r="FW82" s="22">
        <v>42825</v>
      </c>
      <c r="FX82">
        <v>391</v>
      </c>
      <c r="FY82" s="2">
        <v>1201508.0544319153</v>
      </c>
      <c r="FZ82" s="2">
        <v>3200133.587890625</v>
      </c>
      <c r="GA82" s="10">
        <v>0.37545559315975052</v>
      </c>
      <c r="GC82" s="22">
        <v>42825</v>
      </c>
      <c r="GD82">
        <v>384</v>
      </c>
      <c r="GE82" s="2">
        <v>3167161.5158081055</v>
      </c>
      <c r="GF82" s="2">
        <v>265996.31951703131</v>
      </c>
      <c r="GG82" s="10">
        <v>11.906786986973017</v>
      </c>
      <c r="GI82" s="22">
        <v>42825</v>
      </c>
      <c r="GJ82">
        <v>262</v>
      </c>
      <c r="GK82" s="2">
        <v>904913.6312713623</v>
      </c>
      <c r="GL82" s="2">
        <v>209980.29592084885</v>
      </c>
      <c r="GM82" s="2">
        <v>59945.247374586295</v>
      </c>
      <c r="GN82" s="12">
        <v>4.3095168873010135</v>
      </c>
      <c r="GO82" s="12">
        <v>3.5028681191141384</v>
      </c>
      <c r="GP82" s="12">
        <f>VLOOKUP($GI82,'EquityMetrics ADJ'!$AF$4:$AK$33,6,0)</f>
        <v>3.7986720982193245</v>
      </c>
      <c r="GQ82" s="12">
        <f>VLOOKUP($GI82,'EquityMetrics ADJ'!$AF$4:$AL$33,7,0)</f>
        <v>3.9733245822138001</v>
      </c>
      <c r="HF82" s="22">
        <v>42551</v>
      </c>
      <c r="HG82">
        <v>504</v>
      </c>
      <c r="HH82" s="2">
        <v>1614403.7095184326</v>
      </c>
      <c r="HI82" s="2">
        <v>3221682.314201355</v>
      </c>
      <c r="HJ82" s="213">
        <v>0.50110580500195545</v>
      </c>
      <c r="HL82" s="22">
        <v>42825</v>
      </c>
      <c r="HM82">
        <v>79</v>
      </c>
      <c r="HN82" s="2">
        <v>259220.81535339355</v>
      </c>
      <c r="HO82" s="2">
        <v>558453.35040283203</v>
      </c>
      <c r="HP82" s="10">
        <v>0.46417630974262841</v>
      </c>
      <c r="HR82" s="22">
        <v>42551</v>
      </c>
      <c r="HS82">
        <v>407</v>
      </c>
      <c r="HT82" s="2">
        <v>1318566.9148101807</v>
      </c>
      <c r="HU82" s="2">
        <v>2643093.1700973511</v>
      </c>
      <c r="HV82" s="10">
        <v>0.49887265788727941</v>
      </c>
    </row>
    <row r="83" spans="1:230">
      <c r="A83" t="s">
        <v>78</v>
      </c>
      <c r="B83">
        <v>22</v>
      </c>
      <c r="C83" s="2">
        <v>78.476176943219599</v>
      </c>
      <c r="D83" s="166"/>
      <c r="E83" s="11">
        <v>42916</v>
      </c>
      <c r="F83" s="13">
        <v>414</v>
      </c>
      <c r="G83" s="2">
        <v>1290449.056804657</v>
      </c>
      <c r="H83" s="2">
        <v>278560.62105941772</v>
      </c>
      <c r="I83" s="2">
        <v>83024.117498913314</v>
      </c>
      <c r="J83" s="12">
        <v>4.6325609553024396</v>
      </c>
      <c r="K83" s="12">
        <v>3.3551771394988177</v>
      </c>
      <c r="L83" s="12">
        <v>4.6147649552221059</v>
      </c>
      <c r="M83" s="12">
        <v>3.3618293821618481</v>
      </c>
      <c r="N83" s="59">
        <f t="shared" ref="N83" si="221">J83-L83</f>
        <v>1.7796000080333663E-2</v>
      </c>
      <c r="O83" s="59">
        <f t="shared" si="174"/>
        <v>6.6522426630304388E-3</v>
      </c>
      <c r="P83" s="12">
        <f t="shared" ref="P83" si="222">J83</f>
        <v>4.6325609553024396</v>
      </c>
      <c r="Q83" s="12">
        <f t="shared" ref="Q83" si="223">K83</f>
        <v>3.3551771394988177</v>
      </c>
      <c r="R83" s="157">
        <f>VLOOKUP(E83,'EquityMetrics ADJ'!G:AE,7,FALSE)</f>
        <v>3.9378467269387087</v>
      </c>
      <c r="S83" s="157">
        <f>VLOOKUP(E83,'EquityMetrics ADJ'!$G:$AE,8,FALSE)</f>
        <v>3.9524914759724283</v>
      </c>
      <c r="U83" s="14">
        <v>42916</v>
      </c>
      <c r="V83" s="2">
        <v>367.77787373880682</v>
      </c>
      <c r="W83" s="2">
        <f t="shared" si="123"/>
        <v>79.389753807307699</v>
      </c>
      <c r="Y83" s="41">
        <f ca="1">VLOOKUP($E83,INDIRECT(VLOOKUP('Sector Charts'!$H$1,'Sector Charts'!$A$159:$B$1750,2,FALSE) &amp; "1"),MATCH(Y$5,$Y$5:$AG$5,0),FALSE)</f>
        <v>42916</v>
      </c>
      <c r="Z83" s="4">
        <f ca="1">VLOOKUP($E83,INDIRECT(VLOOKUP('Sector Charts'!$H$1,'Sector Charts'!$A$159:$B$175,2,FALSE) &amp; "1"),MATCH(Z$5,$Y$5:$AG$5,0),FALSE)</f>
        <v>24</v>
      </c>
      <c r="AA83" s="4">
        <f ca="1">VLOOKUP($E83,INDIRECT(VLOOKUP('Sector Charts'!$H$1,'Sector Charts'!$A$159:$B$175,2,FALSE) &amp; "1"),MATCH(AA$5,$Y$5:$AG$5,0),FALSE)</f>
        <v>85368.964065790176</v>
      </c>
      <c r="AB83" s="4">
        <f ca="1">VLOOKUP($E83,INDIRECT(VLOOKUP('Sector Charts'!$H$1,'Sector Charts'!$A$159:$B$175,2,FALSE) &amp; "1"),MATCH(AB$5,$Y$5:$AG$5,0),FALSE)</f>
        <v>21107.104942321777</v>
      </c>
      <c r="AC83" s="4">
        <f ca="1">VLOOKUP($E83,INDIRECT(VLOOKUP('Sector Charts'!$H$1,'Sector Charts'!$A$159:$B$175,2,FALSE) &amp; "1"),MATCH(AC$5,$Y$5:$AG$5,0),FALSE)</f>
        <v>5681.2330169677734</v>
      </c>
      <c r="AD83" s="12">
        <f ca="1">IF(OR(VLOOKUP($E83,INDIRECT(VLOOKUP('Sector Charts'!$H$1,'Sector Charts'!$A$159:$B$175,2,FALSE) &amp; "1"),MATCH(AD$5,$Y$5:$AI$5,0),FALSE)&gt;AD$1,VLOOKUP($E83,INDIRECT(VLOOKUP('Sector Charts'!$H$1,'Sector Charts'!$A$159:$B$175,2,FALSE) &amp; "1"),MATCH(AD$5,$Y$5:$AI$5,0),FALSE)&lt;AD$2),NA(),VLOOKUP($E83,INDIRECT(VLOOKUP('Sector Charts'!$H$1,'Sector Charts'!$A$159:$B$175,2,FALSE) &amp; "1"),MATCH(AD$5,$Y$5:$AI$5,0),FALSE))</f>
        <v>4.04456055432866</v>
      </c>
      <c r="AE83" s="12">
        <f ca="1">IF(OR(VLOOKUP($E83,INDIRECT(VLOOKUP('Sector Charts'!$H$1,'Sector Charts'!$A$159:$B$175,2,FALSE) &amp; "1"),MATCH(AE$5,$Y$5:$AI$5,0),FALSE)&gt;AE$1,VLOOKUP($E83,INDIRECT(VLOOKUP('Sector Charts'!$H$1,'Sector Charts'!$A$159:$B$175,2,FALSE) &amp; "1"),MATCH(AE$5,$Y$5:$AI$5,0),FALSE)&lt;AE$2),NA(),VLOOKUP($E83,INDIRECT(VLOOKUP('Sector Charts'!$H$1,'Sector Charts'!$A$159:$B$175,2,FALSE) &amp; "1"),MATCH(AE$5,$Y$5:$AI$5,0),FALSE))</f>
        <v>3.7152330980409611</v>
      </c>
      <c r="AF83" s="4">
        <f ca="1">VLOOKUP($E83,INDIRECT(VLOOKUP('Sector Charts'!$H$1,'Sector Charts'!$A$159:$B$175,2,FALSE) &amp; "1"),MATCH(AF$5,$Y$5:$AG$5,0),FALSE)</f>
        <v>203.99074449023789</v>
      </c>
      <c r="AG83" s="2">
        <f ca="1">IF(VLOOKUP($E83,INDIRECT(VLOOKUP('Sector Charts'!$H$1,'Sector Charts'!$A$159:$B$175,2,FALSE) &amp; "1"),MATCH(AG$5,$Y$5:$AI$5,0),FALSE)="",NA(),VLOOKUP($E83,INDIRECT(VLOOKUP('Sector Charts'!$H$1,'Sector Charts'!$A$159:$B$175,2,FALSE) &amp; "1"),MATCH(AG$5,$Y$5:$AG$5,0),FALSE))</f>
        <v>50.435824053102223</v>
      </c>
      <c r="AH83" s="12">
        <f ca="1">IF(OR(VLOOKUP($E83,INDIRECT(VLOOKUP('Sector Charts'!$H$1,'Sector Charts'!$A$159:$B$175,2,FALSE) &amp; "1"),MATCH(AH$5,$Y$5:$AI$5,0),FALSE)&gt;AH$1,VLOOKUP($E83,INDIRECT(VLOOKUP('Sector Charts'!$H$1,'Sector Charts'!$A$159:$B$175,2,FALSE) &amp; "1"),MATCH(AH$5,$Y$5:$AI$5,0),FALSE)&lt;AH$2,VLOOKUP($E83,INDIRECT(VLOOKUP('Sector Charts'!$H$1,'Sector Charts'!$A$159:$B$175,2,FALSE) &amp; "1"),MATCH(AH$5,$Y$5:$AI$5,0),FALSE)=""),NA(),VLOOKUP($E83,INDIRECT(VLOOKUP('Sector Charts'!$H$1,'Sector Charts'!$A$159:$B$175,2,FALSE) &amp; "1"),MATCH(AH$5,$Y$5:$AI$5,0),FALSE))</f>
        <v>3.1033239812387889</v>
      </c>
      <c r="AI83" s="12">
        <f ca="1">IF(OR(VLOOKUP($E83,INDIRECT(VLOOKUP('Sector Charts'!$H$1,'Sector Charts'!$A$159:$B$175,2,FALSE) &amp; "1"),MATCH(AI$5,$Y$5:$AI$5,0),FALSE)&gt;AI$1,VLOOKUP($E83,INDIRECT(VLOOKUP('Sector Charts'!$H$1,'Sector Charts'!$A$159:$B$175,2,FALSE) &amp; "1"),MATCH(AI$5,$Y$5:$AI$5,0),FALSE)&lt;AI$2,VLOOKUP($E83,INDIRECT(VLOOKUP('Sector Charts'!$H$1,'Sector Charts'!$A$159:$B$175,2,FALSE) &amp; "1"),MATCH(AI$5,$Y$5:$AI$5,0),FALSE)=""),NA(),VLOOKUP($E83,INDIRECT(VLOOKUP('Sector Charts'!$H$1,'Sector Charts'!$A$159:$B$175,2,FALSE) &amp; "1"),MATCH(AI$5,$Y$5:$AI$5,0),FALSE))</f>
        <v>4.897045736815179</v>
      </c>
      <c r="AK83" s="13">
        <v>402</v>
      </c>
      <c r="AL83" s="12">
        <v>18.256381432052994</v>
      </c>
      <c r="AM83" s="12">
        <v>5.3950503249826642</v>
      </c>
      <c r="AN83" s="12">
        <v>4.9936617284174645</v>
      </c>
      <c r="AO83" s="12">
        <v>4.3492493398441745</v>
      </c>
      <c r="AP83" s="157">
        <f>VLOOKUP(E83,'EquityMetrics ADJ'!AN:AS,3,FALSE)</f>
        <v>9.7942589868578622</v>
      </c>
      <c r="AR83" s="12">
        <v>31.173932369396606</v>
      </c>
      <c r="AT83" s="12">
        <v>-2.6670263347681229</v>
      </c>
      <c r="AU83" s="12">
        <v>0.992123324950267</v>
      </c>
      <c r="AV83" s="12">
        <v>3.3220942680874055</v>
      </c>
      <c r="AW83" s="12">
        <v>3.0771153093548387</v>
      </c>
      <c r="AY83" s="14">
        <v>42916</v>
      </c>
      <c r="AZ83" s="2">
        <v>328</v>
      </c>
      <c r="BA83">
        <v>1328906.0050964355</v>
      </c>
      <c r="BB83">
        <v>96215.05237510521</v>
      </c>
      <c r="BC83">
        <v>140603.33575589024</v>
      </c>
      <c r="BD83" s="12">
        <f t="shared" ref="BD83:BD84" si="224">(BC83/BA83)*100</f>
        <v>10.580382300679497</v>
      </c>
      <c r="BE83" s="12">
        <f t="shared" ref="BE83:BE84" si="225">(BC83/BB83)*100</f>
        <v>146.13444807755477</v>
      </c>
      <c r="BF83" s="12">
        <f t="shared" ref="BF83:BF84" si="226">(BB83/BA83)*100</f>
        <v>7.2401698845602782</v>
      </c>
      <c r="BH83" s="22">
        <v>42916</v>
      </c>
      <c r="BI83">
        <v>313</v>
      </c>
      <c r="BJ83" s="12">
        <v>1.0529003068898923</v>
      </c>
      <c r="BL83" s="22">
        <v>43555</v>
      </c>
      <c r="BM83">
        <v>198</v>
      </c>
      <c r="BN83" s="2">
        <v>214479.83604812622</v>
      </c>
      <c r="BO83" s="2">
        <v>113779.33213996887</v>
      </c>
      <c r="BP83" s="2">
        <v>58807.084620000795</v>
      </c>
      <c r="BQ83" s="2">
        <v>700038.5007019043</v>
      </c>
      <c r="BR83" s="12">
        <f t="shared" ref="BR83" si="227">BO83/BN83*100</f>
        <v>53.048964525708797</v>
      </c>
      <c r="BS83" s="12">
        <f t="shared" ref="BS83" si="228">BO83/BQ83*100</f>
        <v>16.253296358112632</v>
      </c>
      <c r="BT83" s="12">
        <f t="shared" ref="BT83" si="229">BP83/BQ83*100</f>
        <v>8.4005500498953936</v>
      </c>
      <c r="BV83" s="22">
        <v>42916</v>
      </c>
      <c r="BW83">
        <v>416</v>
      </c>
      <c r="BX83" s="2">
        <v>1523139.5314483643</v>
      </c>
      <c r="BY83" s="2">
        <v>83123.790499249008</v>
      </c>
      <c r="BZ83" s="12">
        <f t="shared" si="135"/>
        <v>5.45739827395892</v>
      </c>
      <c r="CB83" s="22">
        <v>42916</v>
      </c>
      <c r="CC83">
        <v>435</v>
      </c>
      <c r="CD83" s="2">
        <v>-187861.14075946808</v>
      </c>
      <c r="CE83" s="2">
        <v>1972686.1598739624</v>
      </c>
      <c r="CF83" s="2">
        <v>292438.02684593201</v>
      </c>
      <c r="CG83" s="12">
        <f t="shared" ref="CG83:CG85" si="230">-CD83/CE83*100</f>
        <v>9.523113436932654</v>
      </c>
      <c r="CH83" s="12">
        <f t="shared" ref="CH83:CH85" si="231">-CD83/CF83*100</f>
        <v>64.239641740723684</v>
      </c>
      <c r="CJ83" s="22">
        <v>42916</v>
      </c>
      <c r="CK83">
        <v>418</v>
      </c>
      <c r="CL83" s="12">
        <v>-1.9681005786967631</v>
      </c>
      <c r="CN83" s="22">
        <v>42916</v>
      </c>
      <c r="CO83">
        <v>354</v>
      </c>
      <c r="CP83">
        <v>-131174.9788402617</v>
      </c>
      <c r="CQ83">
        <v>1765085.0181808472</v>
      </c>
      <c r="CR83">
        <v>257785.737159729</v>
      </c>
      <c r="CS83" s="12">
        <f t="shared" ref="CS83:CS85" si="232">-CP83/CQ83*100</f>
        <v>7.431652157778486</v>
      </c>
      <c r="CT83" s="12">
        <f t="shared" ref="CT83:CT85" si="233">-CP83/CR83*100</f>
        <v>50.885274059589712</v>
      </c>
      <c r="CV83" s="22">
        <v>42916</v>
      </c>
      <c r="CW83">
        <v>338</v>
      </c>
      <c r="CX83">
        <v>-3.9918506755943883</v>
      </c>
      <c r="CZ83" s="11">
        <f ca="1">VLOOKUP($CB83,INDIRECT(VLOOKUP('Sector Charts'!$H$1,'Sector Charts'!$A$159:$B$175,2,FALSE) &amp; "3"),MATCH(CZ$5,$CZ$5:$DF$5,0),FALSE)</f>
        <v>42916</v>
      </c>
      <c r="DA83" s="2">
        <f ca="1">VLOOKUP($CB83,INDIRECT(VLOOKUP('Sector Charts'!$H$1,'Sector Charts'!$A$159:$B$175,2,FALSE) &amp; "3"),MATCH(DA$5,$CZ$5:$DF$5,0),FALSE)</f>
        <v>29</v>
      </c>
      <c r="DB83" s="2">
        <f ca="1">VLOOKUP($CB83,INDIRECT(VLOOKUP('Sector Charts'!$H$1,'Sector Charts'!$A$159:$B$175,2,FALSE) &amp; "3"),MATCH(DB$5,$CZ$5:$DF$5,0),FALSE)</f>
        <v>-9629.2170143127441</v>
      </c>
      <c r="DC83" s="2">
        <f ca="1">VLOOKUP($CB83,INDIRECT(VLOOKUP('Sector Charts'!$H$1,'Sector Charts'!$A$159:$B$175,2,FALSE) &amp; "3"),MATCH(DC$5,$CZ$5:$DF$5,0),FALSE)</f>
        <v>187754.69171142578</v>
      </c>
      <c r="DD83" s="2">
        <f ca="1">VLOOKUP($CB83,INDIRECT(VLOOKUP('Sector Charts'!$H$1,'Sector Charts'!$A$159:$B$175,2,FALSE) &amp; "3"),MATCH(DD$5,$CZ$5:$DF$5,0),FALSE)</f>
        <v>26470.55394744873</v>
      </c>
      <c r="DE83" s="12">
        <f ca="1">IF(OR(VLOOKUP($CB83,INDIRECT(VLOOKUP('Sector Charts'!$H$1,'Sector Charts'!$A$159:$B$175,2,FALSE) &amp; "3"),MATCH(DE$5,$CZ$5:$DF$5,0),FALSE)&gt;DE$1,VLOOKUP($CB83,INDIRECT(VLOOKUP('Sector Charts'!$H$1,'Sector Charts'!$A$159:$B$175,2,FALSE) &amp; "3"),MATCH(DE$5,$CZ$5:$DF$5,0),FALSE)&lt;DE$2),NA(),VLOOKUP($CB83,INDIRECT(VLOOKUP('Sector Charts'!$H$1,'Sector Charts'!$A$159:$B$175,2,FALSE) &amp; "3"),MATCH(DE$5,$CZ$5:$DF$5,0),FALSE))</f>
        <v>5.1286159224785752</v>
      </c>
      <c r="DF83" s="12">
        <f ca="1">IF(OR(VLOOKUP($CB83,INDIRECT(VLOOKUP('Sector Charts'!$H$1,'Sector Charts'!$A$159:$B$175,2,FALSE) &amp; "3"),MATCH(DF$5,$CZ$5:$DF$5,0),FALSE)&gt;DF$1,VLOOKUP($CB83,INDIRECT(VLOOKUP('Sector Charts'!$H$1,'Sector Charts'!$A$159:$B$175,2,FALSE) &amp; "3"),MATCH(DF$5,$CZ$5:$DF$5,0),FALSE)&lt;DF$2),NA(),VLOOKUP($CB83,INDIRECT(VLOOKUP('Sector Charts'!$H$1,'Sector Charts'!$A$159:$B$175,2,FALSE) &amp; "3"),MATCH(DF$5,$CZ$5:$DF$5,0),FALSE))</f>
        <v>36.377089173990719</v>
      </c>
      <c r="DH83" s="11">
        <f ca="1">VLOOKUP($CB83,INDIRECT(VLOOKUP('Sector Charts'!$H$1,'Sector Charts'!$A$159:$B$175,2,FALSE) &amp; "3"),MATCH(DH$5,$CZ$5:$DF$5,0),FALSE)</f>
        <v>42916</v>
      </c>
      <c r="DI83" s="2">
        <f ca="1">VLOOKUP($CB83,INDIRECT(VLOOKUP('Sector Charts'!$H$1,'Sector Charts'!$A$159:$B$175,2,FALSE) &amp; "3"),9,FALSE)</f>
        <v>29</v>
      </c>
      <c r="DJ83" s="12">
        <f ca="1">IF(OR(VLOOKUP($CB83,INDIRECT(VLOOKUP('Sector Charts'!$H$1,'Sector Charts'!$A$159:$B$175,2,FALSE) &amp; "3"),10,FALSE)&gt;DJ$1,VLOOKUP($CB83,INDIRECT(VLOOKUP('Sector Charts'!$H$1,'Sector Charts'!$A$159:$B$175,2,FALSE) &amp; "3"),10,FALSE)&lt;DJ$2),NA(),VLOOKUP($CB83,INDIRECT(VLOOKUP('Sector Charts'!$H$1,'Sector Charts'!$A$159:$B$175,2,FALSE) &amp; "3"),10,FALSE))</f>
        <v>0.33455920147897888</v>
      </c>
      <c r="DM83" s="22">
        <v>42916</v>
      </c>
      <c r="DN83">
        <v>413</v>
      </c>
      <c r="DO83" s="12">
        <v>-0.64471229278130204</v>
      </c>
      <c r="DP83" s="12">
        <v>-2.5668833184759099</v>
      </c>
      <c r="DR83" s="22">
        <v>42916</v>
      </c>
      <c r="DS83" s="13">
        <v>322</v>
      </c>
      <c r="DT83" s="12">
        <v>8.893210358153425</v>
      </c>
      <c r="DU83" s="12">
        <v>5.9369345070369617</v>
      </c>
      <c r="DV83" s="12">
        <v>4.2790933880755944</v>
      </c>
      <c r="DW83" s="12">
        <v>3.4536368336403056</v>
      </c>
      <c r="DX83" s="83">
        <f>VLOOKUP(DR83,'EquityMetrics ADJ'!$DU$5:$DX$340,3,0)</f>
        <v>9.8699605668882473</v>
      </c>
      <c r="DZ83" s="22">
        <v>42916</v>
      </c>
      <c r="EA83" s="2">
        <v>266</v>
      </c>
      <c r="EB83" s="83">
        <v>7.9412267142245252</v>
      </c>
      <c r="EC83" s="83">
        <v>8.0761164747152883</v>
      </c>
      <c r="ED83" s="83">
        <v>5.3782763393740662</v>
      </c>
      <c r="EE83" s="83">
        <v>4.6949605342006651</v>
      </c>
      <c r="EF83" s="83">
        <f>VLOOKUP($DZ83,'EquityMetrics ADJ'!$EH$4:$EK$42,3,0)</f>
        <v>10.482609726705672</v>
      </c>
      <c r="EH83" s="22">
        <v>42916</v>
      </c>
      <c r="EI83" s="13">
        <v>80</v>
      </c>
      <c r="EJ83" s="12">
        <v>159.01554868510647</v>
      </c>
      <c r="EK83" s="12">
        <v>3.1559708910093631</v>
      </c>
      <c r="EL83" s="12">
        <v>10.378254929568742</v>
      </c>
      <c r="EM83" s="12">
        <v>10.371626770788911</v>
      </c>
      <c r="EO83" s="22">
        <v>42916</v>
      </c>
      <c r="EP83">
        <v>339</v>
      </c>
      <c r="EQ83" s="2">
        <v>1056849.2372398376</v>
      </c>
      <c r="ER83" s="2">
        <v>246118.86738777161</v>
      </c>
      <c r="ES83" s="2">
        <v>69945.286896744277</v>
      </c>
      <c r="ET83" s="12">
        <v>4.2940602175562717</v>
      </c>
      <c r="EU83" s="12">
        <v>3.5187341178698865</v>
      </c>
      <c r="EV83" s="12">
        <f>VLOOKUP($EO83,'EquityMetrics ADJ'!$X$5:$AD$40,6,0)</f>
        <v>3.7030913005719817</v>
      </c>
      <c r="EW83" s="12">
        <f>VLOOKUP($EO83,'EquityMetrics ADJ'!$X$5:$AD$40,7,0)</f>
        <v>4.0832644235831026</v>
      </c>
      <c r="EY83" s="22">
        <v>42916</v>
      </c>
      <c r="EZ83" s="2">
        <v>75</v>
      </c>
      <c r="FA83" s="2">
        <v>233599.81956481934</v>
      </c>
      <c r="FB83" s="2">
        <v>32441.753671646118</v>
      </c>
      <c r="FC83" s="2">
        <v>13078.830602169037</v>
      </c>
      <c r="FD83" s="12">
        <v>7.2005916181092289</v>
      </c>
      <c r="FE83" s="12">
        <v>2.4804781603537145</v>
      </c>
      <c r="FG83" s="22">
        <v>42916</v>
      </c>
      <c r="FH83" s="2">
        <v>282</v>
      </c>
      <c r="FI83" s="2">
        <v>961973.58422875404</v>
      </c>
      <c r="FJ83" s="2">
        <v>217036.55552387238</v>
      </c>
      <c r="FK83" s="2">
        <v>63024.761899033096</v>
      </c>
      <c r="FL83" s="12">
        <v>4.4323113307193278</v>
      </c>
      <c r="FM83" s="12">
        <v>3.4436711696201119</v>
      </c>
      <c r="FO83" s="11">
        <v>42916</v>
      </c>
      <c r="FP83" s="2">
        <v>132</v>
      </c>
      <c r="FQ83" s="2">
        <v>328475.47257590294</v>
      </c>
      <c r="FR83" s="2">
        <v>61524.065535545349</v>
      </c>
      <c r="FS83" s="2">
        <v>19999.355599880219</v>
      </c>
      <c r="FT83" s="12">
        <v>5.3389754028222853</v>
      </c>
      <c r="FU83" s="12">
        <v>3.0763023952588671</v>
      </c>
      <c r="FW83" s="22">
        <v>42916</v>
      </c>
      <c r="FX83">
        <v>403</v>
      </c>
      <c r="FY83" s="2">
        <v>1185633.2621421814</v>
      </c>
      <c r="FZ83" s="2">
        <v>3090444.3432617188</v>
      </c>
      <c r="GA83" s="10">
        <v>0.38364491654000782</v>
      </c>
      <c r="GC83" s="22">
        <v>42916</v>
      </c>
      <c r="GD83">
        <v>394</v>
      </c>
      <c r="GE83" s="2">
        <v>3057480.5464477539</v>
      </c>
      <c r="GF83" s="2">
        <v>266376.36581611633</v>
      </c>
      <c r="GG83" s="10">
        <v>11.478047375112773</v>
      </c>
      <c r="GI83" s="22">
        <v>42916</v>
      </c>
      <c r="GJ83">
        <v>282</v>
      </c>
      <c r="GK83" s="2">
        <v>961973.58422875404</v>
      </c>
      <c r="GL83" s="2">
        <v>217036.55552387238</v>
      </c>
      <c r="GM83" s="2">
        <v>63024.761899033096</v>
      </c>
      <c r="GN83" s="12">
        <v>4.4323113307193278</v>
      </c>
      <c r="GO83" s="12">
        <v>3.4436711696201119</v>
      </c>
      <c r="GP83" s="12">
        <f>VLOOKUP($GI83,'EquityMetrics ADJ'!$AF$4:$AK$40,6,0)</f>
        <v>3.8407918762864446</v>
      </c>
      <c r="GQ83" s="12">
        <f>VLOOKUP($GI83,'EquityMetrics ADJ'!$AF$4:$AL$40,7,0)</f>
        <v>3.9764755049351979</v>
      </c>
      <c r="HF83" s="22">
        <v>42643</v>
      </c>
      <c r="HG83">
        <v>465</v>
      </c>
      <c r="HH83" s="2">
        <v>1597001.6339874268</v>
      </c>
      <c r="HI83" s="2">
        <v>3186725.5254364014</v>
      </c>
      <c r="HJ83" s="213">
        <v>0.50114188411903715</v>
      </c>
      <c r="HL83" s="22">
        <v>42916</v>
      </c>
      <c r="HM83">
        <v>83</v>
      </c>
      <c r="HN83" s="2">
        <v>268863.13726806641</v>
      </c>
      <c r="HO83" s="2">
        <v>556268.5436706543</v>
      </c>
      <c r="HP83" s="10">
        <v>0.48333334740432521</v>
      </c>
      <c r="HR83" s="22">
        <v>42643</v>
      </c>
      <c r="HS83">
        <v>374</v>
      </c>
      <c r="HT83" s="2">
        <v>1304770.3482208252</v>
      </c>
      <c r="HU83" s="2">
        <v>2591385.4632110596</v>
      </c>
      <c r="HV83" s="10">
        <v>0.50350299742904592</v>
      </c>
    </row>
    <row r="84" spans="1:230">
      <c r="A84" t="s">
        <v>79</v>
      </c>
      <c r="B84">
        <v>47</v>
      </c>
      <c r="C84" s="2">
        <v>94.09300338783018</v>
      </c>
      <c r="D84" s="166"/>
      <c r="E84" s="11">
        <v>43008</v>
      </c>
      <c r="F84" s="13">
        <v>402</v>
      </c>
      <c r="G84" s="2">
        <v>1277640.4995546341</v>
      </c>
      <c r="H84" s="2">
        <v>284114.15682435036</v>
      </c>
      <c r="I84" s="2">
        <v>82230.734801522922</v>
      </c>
      <c r="J84" s="12">
        <v>4.4969265658399333</v>
      </c>
      <c r="K84" s="12">
        <v>3.4550847382077454</v>
      </c>
      <c r="L84" s="12">
        <v>4.4766208428374679</v>
      </c>
      <c r="M84" s="12">
        <v>3.4620457867722516</v>
      </c>
      <c r="N84" s="59">
        <f t="shared" ref="N84" si="234">J84-L84</f>
        <v>2.030572300246547E-2</v>
      </c>
      <c r="O84" s="59">
        <f t="shared" si="174"/>
        <v>6.9610485645061893E-3</v>
      </c>
      <c r="P84" s="12">
        <f t="shared" ref="P84" si="235">J84</f>
        <v>4.4969265658399333</v>
      </c>
      <c r="Q84" s="12">
        <f t="shared" ref="Q84" si="236">K84</f>
        <v>3.4550847382077454</v>
      </c>
      <c r="R84" s="157">
        <f>VLOOKUP(E84,'EquityMetrics ADJ'!G:AE,7,FALSE)</f>
        <v>3.8422113133252069</v>
      </c>
      <c r="S84" s="157">
        <f>VLOOKUP(E84,'EquityMetrics ADJ'!$G:$AE,8,FALSE)</f>
        <v>4.0477291426099935</v>
      </c>
      <c r="U84" s="14">
        <v>43008</v>
      </c>
      <c r="V84" s="2">
        <v>346.55007217455727</v>
      </c>
      <c r="W84" s="2">
        <f t="shared" si="123"/>
        <v>77.063760570844195</v>
      </c>
      <c r="Y84" s="41">
        <f ca="1">VLOOKUP($E84,INDIRECT(VLOOKUP('Sector Charts'!$H$1,'Sector Charts'!$A$159:$B$1750,2,FALSE) &amp; "1"),MATCH(Y$5,$Y$5:$AG$5,0),FALSE)</f>
        <v>43008</v>
      </c>
      <c r="Z84" s="4">
        <f ca="1">VLOOKUP($E84,INDIRECT(VLOOKUP('Sector Charts'!$H$1,'Sector Charts'!$A$159:$B$175,2,FALSE) &amp; "1"),MATCH(Z$5,$Y$5:$AG$5,0),FALSE)</f>
        <v>23</v>
      </c>
      <c r="AA84" s="4">
        <f ca="1">VLOOKUP($E84,INDIRECT(VLOOKUP('Sector Charts'!$H$1,'Sector Charts'!$A$159:$B$175,2,FALSE) &amp; "1"),MATCH(AA$5,$Y$5:$AG$5,0),FALSE)</f>
        <v>84152.001057624817</v>
      </c>
      <c r="AB84" s="4">
        <f ca="1">VLOOKUP($E84,INDIRECT(VLOOKUP('Sector Charts'!$H$1,'Sector Charts'!$A$159:$B$175,2,FALSE) &amp; "1"),MATCH(AB$5,$Y$5:$AG$5,0),FALSE)</f>
        <v>23973.84398651123</v>
      </c>
      <c r="AC84" s="4">
        <f ca="1">VLOOKUP($E84,INDIRECT(VLOOKUP('Sector Charts'!$H$1,'Sector Charts'!$A$159:$B$175,2,FALSE) &amp; "1"),MATCH(AC$5,$Y$5:$AG$5,0),FALSE)</f>
        <v>5929.9170265197754</v>
      </c>
      <c r="AD84" s="12">
        <f ca="1">IF(OR(VLOOKUP($E84,INDIRECT(VLOOKUP('Sector Charts'!$H$1,'Sector Charts'!$A$159:$B$175,2,FALSE) &amp; "1"),MATCH(AD$5,$Y$5:$AI$5,0),FALSE)&gt;AD$1,VLOOKUP($E84,INDIRECT(VLOOKUP('Sector Charts'!$H$1,'Sector Charts'!$A$159:$B$175,2,FALSE) &amp; "1"),MATCH(AD$5,$Y$5:$AI$5,0),FALSE)&lt;AD$2),NA(),VLOOKUP($E84,INDIRECT(VLOOKUP('Sector Charts'!$H$1,'Sector Charts'!$A$159:$B$175,2,FALSE) &amp; "1"),MATCH(AD$5,$Y$5:$AI$5,0),FALSE))</f>
        <v>3.5101588675129669</v>
      </c>
      <c r="AE84" s="12">
        <f ca="1">IF(OR(VLOOKUP($E84,INDIRECT(VLOOKUP('Sector Charts'!$H$1,'Sector Charts'!$A$159:$B$175,2,FALSE) &amp; "1"),MATCH(AE$5,$Y$5:$AI$5,0),FALSE)&gt;AE$1,VLOOKUP($E84,INDIRECT(VLOOKUP('Sector Charts'!$H$1,'Sector Charts'!$A$159:$B$175,2,FALSE) &amp; "1"),MATCH(AE$5,$Y$5:$AI$5,0),FALSE)&lt;AE$2),NA(),VLOOKUP($E84,INDIRECT(VLOOKUP('Sector Charts'!$H$1,'Sector Charts'!$A$159:$B$175,2,FALSE) &amp; "1"),MATCH(AE$5,$Y$5:$AI$5,0),FALSE))</f>
        <v>4.0428633114587278</v>
      </c>
      <c r="AF84" s="4">
        <f ca="1">VLOOKUP($E84,INDIRECT(VLOOKUP('Sector Charts'!$H$1,'Sector Charts'!$A$159:$B$175,2,FALSE) &amp; "1"),MATCH(AF$5,$Y$5:$AG$5,0),FALSE)</f>
        <v>186.08204177501838</v>
      </c>
      <c r="AG84" s="2">
        <f ca="1">IF(VLOOKUP($E84,INDIRECT(VLOOKUP('Sector Charts'!$H$1,'Sector Charts'!$A$159:$B$175,2,FALSE) &amp; "1"),MATCH(AG$5,$Y$5:$AI$5,0),FALSE)="",NA(),VLOOKUP($E84,INDIRECT(VLOOKUP('Sector Charts'!$H$1,'Sector Charts'!$A$159:$B$175,2,FALSE) &amp; "1"),MATCH(AG$5,$Y$5:$AG$5,0),FALSE))</f>
        <v>53.012427299868065</v>
      </c>
      <c r="AH84" s="12">
        <f ca="1">IF(OR(VLOOKUP($E84,INDIRECT(VLOOKUP('Sector Charts'!$H$1,'Sector Charts'!$A$159:$B$175,2,FALSE) &amp; "1"),MATCH(AH$5,$Y$5:$AI$5,0),FALSE)&gt;AH$1,VLOOKUP($E84,INDIRECT(VLOOKUP('Sector Charts'!$H$1,'Sector Charts'!$A$159:$B$175,2,FALSE) &amp; "1"),MATCH(AH$5,$Y$5:$AI$5,0),FALSE)&lt;AH$2,VLOOKUP($E84,INDIRECT(VLOOKUP('Sector Charts'!$H$1,'Sector Charts'!$A$159:$B$175,2,FALSE) &amp; "1"),MATCH(AH$5,$Y$5:$AI$5,0),FALSE)=""),NA(),VLOOKUP($E84,INDIRECT(VLOOKUP('Sector Charts'!$H$1,'Sector Charts'!$A$159:$B$175,2,FALSE) &amp; "1"),MATCH(AH$5,$Y$5:$AI$5,0),FALSE))</f>
        <v>2.618599114731238</v>
      </c>
      <c r="AI84" s="12">
        <f ca="1">IF(OR(VLOOKUP($E84,INDIRECT(VLOOKUP('Sector Charts'!$H$1,'Sector Charts'!$A$159:$B$175,2,FALSE) &amp; "1"),MATCH(AI$5,$Y$5:$AI$5,0),FALSE)&gt;AI$1,VLOOKUP($E84,INDIRECT(VLOOKUP('Sector Charts'!$H$1,'Sector Charts'!$A$159:$B$175,2,FALSE) &amp; "1"),MATCH(AI$5,$Y$5:$AI$5,0),FALSE)&lt;AI$2,VLOOKUP($E84,INDIRECT(VLOOKUP('Sector Charts'!$H$1,'Sector Charts'!$A$159:$B$175,2,FALSE) &amp; "1"),MATCH(AI$5,$Y$5:$AI$5,0),FALSE)=""),NA(),VLOOKUP($E84,INDIRECT(VLOOKUP('Sector Charts'!$H$1,'Sector Charts'!$A$159:$B$175,2,FALSE) &amp; "1"),MATCH(AI$5,$Y$5:$AI$5,0),FALSE))</f>
        <v>5.4447977006697119</v>
      </c>
      <c r="AK84" s="13">
        <v>409</v>
      </c>
      <c r="AL84" s="12">
        <v>22.859641576569032</v>
      </c>
      <c r="AM84" s="12">
        <v>2.3501733710476813</v>
      </c>
      <c r="AN84" s="12">
        <v>8.1376702270338654</v>
      </c>
      <c r="AO84" s="12">
        <v>6.3754634356510076</v>
      </c>
      <c r="AP84" s="157">
        <f>VLOOKUP(E84,'EquityMetrics ADJ'!AN:AS,3,FALSE)</f>
        <v>18.39293797759489</v>
      </c>
      <c r="AR84" s="12">
        <v>31.230764224136575</v>
      </c>
      <c r="AT84" s="12">
        <v>6.0253004227460973</v>
      </c>
      <c r="AU84" s="12">
        <v>-0.34424622407381866</v>
      </c>
      <c r="AV84" s="12">
        <v>3.070724232137545</v>
      </c>
      <c r="AW84" s="12">
        <v>2.5795042365554188</v>
      </c>
      <c r="AY84" s="14">
        <v>43008</v>
      </c>
      <c r="AZ84" s="2">
        <v>312</v>
      </c>
      <c r="BA84">
        <v>1298518.1913604736</v>
      </c>
      <c r="BB84">
        <v>83736.380618640222</v>
      </c>
      <c r="BC84">
        <v>146001.11863578437</v>
      </c>
      <c r="BD84" s="12">
        <f t="shared" si="224"/>
        <v>11.243671410010604</v>
      </c>
      <c r="BE84" s="12">
        <f t="shared" si="225"/>
        <v>174.35804790837071</v>
      </c>
      <c r="BF84" s="12">
        <f t="shared" si="226"/>
        <v>6.4486105143362353</v>
      </c>
      <c r="BH84" s="22">
        <v>43008</v>
      </c>
      <c r="BI84">
        <v>313</v>
      </c>
      <c r="BJ84" s="12">
        <v>8.8813677153230195</v>
      </c>
      <c r="BL84" s="22">
        <v>43646</v>
      </c>
      <c r="BM84">
        <v>208</v>
      </c>
      <c r="BN84" s="2">
        <v>250994.63319206238</v>
      </c>
      <c r="BO84" s="2">
        <v>140001.97436952591</v>
      </c>
      <c r="BP84" s="2">
        <v>72222.36925470992</v>
      </c>
      <c r="BQ84" s="2">
        <v>786035.49157714844</v>
      </c>
      <c r="BR84" s="12">
        <f t="shared" ref="BR84" si="237">BO84/BN84*100</f>
        <v>55.778871679059236</v>
      </c>
      <c r="BS84" s="12">
        <f t="shared" ref="BS84" si="238">BO84/BQ84*100</f>
        <v>17.811151769828818</v>
      </c>
      <c r="BT84" s="12">
        <f t="shared" ref="BT84" si="239">BP84/BQ84*100</f>
        <v>9.1881817079021015</v>
      </c>
      <c r="BV84" s="22">
        <v>43008</v>
      </c>
      <c r="BW84">
        <v>405</v>
      </c>
      <c r="BX84" s="2">
        <v>1502290.7211914063</v>
      </c>
      <c r="BY84" s="2">
        <v>82382.361804238986</v>
      </c>
      <c r="BZ84" s="12">
        <f t="shared" si="135"/>
        <v>5.4837829084709284</v>
      </c>
      <c r="CB84" s="22">
        <v>43008</v>
      </c>
      <c r="CC84">
        <v>416</v>
      </c>
      <c r="CD84" s="2">
        <v>-196736.39019806683</v>
      </c>
      <c r="CE84" s="2">
        <v>1951364.8162536621</v>
      </c>
      <c r="CF84" s="2">
        <v>296448.38685917854</v>
      </c>
      <c r="CG84" s="12">
        <f t="shared" si="230"/>
        <v>10.081989208751454</v>
      </c>
      <c r="CH84" s="12">
        <f t="shared" si="231"/>
        <v>66.364466436284658</v>
      </c>
      <c r="CJ84" s="22">
        <v>43008</v>
      </c>
      <c r="CK84">
        <v>417</v>
      </c>
      <c r="CL84" s="12">
        <v>7.5646939018254145</v>
      </c>
      <c r="CN84" s="22">
        <v>43008</v>
      </c>
      <c r="CO84">
        <v>339</v>
      </c>
      <c r="CP84">
        <v>-135767.18364723027</v>
      </c>
      <c r="CQ84">
        <v>1747502.2665939331</v>
      </c>
      <c r="CR84">
        <v>259187.93497300148</v>
      </c>
      <c r="CS84" s="12">
        <f t="shared" si="232"/>
        <v>7.769213593745711</v>
      </c>
      <c r="CT84" s="12">
        <f t="shared" si="233"/>
        <v>52.38175290118059</v>
      </c>
      <c r="CV84" s="22">
        <v>43008</v>
      </c>
      <c r="CW84">
        <v>340</v>
      </c>
      <c r="CX84">
        <v>2.6286877885524973</v>
      </c>
      <c r="CZ84" s="11">
        <f ca="1">VLOOKUP($CB84,INDIRECT(VLOOKUP('Sector Charts'!$H$1,'Sector Charts'!$A$159:$B$175,2,FALSE) &amp; "3"),MATCH(CZ$5,$CZ$5:$DF$5,0),FALSE)</f>
        <v>43008</v>
      </c>
      <c r="DA84" s="2">
        <f ca="1">VLOOKUP($CB84,INDIRECT(VLOOKUP('Sector Charts'!$H$1,'Sector Charts'!$A$159:$B$175,2,FALSE) &amp; "3"),MATCH(DA$5,$CZ$5:$DF$5,0),FALSE)</f>
        <v>28</v>
      </c>
      <c r="DB84" s="2">
        <f ca="1">VLOOKUP($CB84,INDIRECT(VLOOKUP('Sector Charts'!$H$1,'Sector Charts'!$A$159:$B$175,2,FALSE) &amp; "3"),MATCH(DB$5,$CZ$5:$DF$5,0),FALSE)</f>
        <v>-9241.2339487075806</v>
      </c>
      <c r="DC84" s="2">
        <f ca="1">VLOOKUP($CB84,INDIRECT(VLOOKUP('Sector Charts'!$H$1,'Sector Charts'!$A$159:$B$175,2,FALSE) &amp; "3"),MATCH(DC$5,$CZ$5:$DF$5,0),FALSE)</f>
        <v>201293.51586914063</v>
      </c>
      <c r="DD84" s="2">
        <f ca="1">VLOOKUP($CB84,INDIRECT(VLOOKUP('Sector Charts'!$H$1,'Sector Charts'!$A$159:$B$175,2,FALSE) &amp; "3"),MATCH(DD$5,$CZ$5:$DF$5,0),FALSE)</f>
        <v>30140.823989868164</v>
      </c>
      <c r="DE84" s="12">
        <f ca="1">IF(OR(VLOOKUP($CB84,INDIRECT(VLOOKUP('Sector Charts'!$H$1,'Sector Charts'!$A$159:$B$175,2,FALSE) &amp; "3"),MATCH(DE$5,$CZ$5:$DF$5,0),FALSE)&gt;DE$1,VLOOKUP($CB84,INDIRECT(VLOOKUP('Sector Charts'!$H$1,'Sector Charts'!$A$159:$B$175,2,FALSE) &amp; "3"),MATCH(DE$5,$CZ$5:$DF$5,0),FALSE)&lt;DE$2),NA(),VLOOKUP($CB84,INDIRECT(VLOOKUP('Sector Charts'!$H$1,'Sector Charts'!$A$159:$B$175,2,FALSE) &amp; "3"),MATCH(DE$5,$CZ$5:$DF$5,0),FALSE))</f>
        <v>4.5909248039143185</v>
      </c>
      <c r="DF84" s="12">
        <f ca="1">IF(OR(VLOOKUP($CB84,INDIRECT(VLOOKUP('Sector Charts'!$H$1,'Sector Charts'!$A$159:$B$175,2,FALSE) &amp; "3"),MATCH(DF$5,$CZ$5:$DF$5,0),FALSE)&gt;DF$1,VLOOKUP($CB84,INDIRECT(VLOOKUP('Sector Charts'!$H$1,'Sector Charts'!$A$159:$B$175,2,FALSE) &amp; "3"),MATCH(DF$5,$CZ$5:$DF$5,0),FALSE)&lt;DF$2),NA(),VLOOKUP($CB84,INDIRECT(VLOOKUP('Sector Charts'!$H$1,'Sector Charts'!$A$159:$B$175,2,FALSE) &amp; "3"),MATCH(DF$5,$CZ$5:$DF$5,0),FALSE))</f>
        <v>30.660190152114026</v>
      </c>
      <c r="DH84" s="11">
        <f ca="1">VLOOKUP($CB84,INDIRECT(VLOOKUP('Sector Charts'!$H$1,'Sector Charts'!$A$159:$B$175,2,FALSE) &amp; "3"),MATCH(DH$5,$CZ$5:$DF$5,0),FALSE)</f>
        <v>43008</v>
      </c>
      <c r="DI84" s="2">
        <f ca="1">VLOOKUP($CB84,INDIRECT(VLOOKUP('Sector Charts'!$H$1,'Sector Charts'!$A$159:$B$175,2,FALSE) &amp; "3"),9,FALSE)</f>
        <v>28</v>
      </c>
      <c r="DJ84" s="12">
        <f ca="1">IF(OR(VLOOKUP($CB84,INDIRECT(VLOOKUP('Sector Charts'!$H$1,'Sector Charts'!$A$159:$B$175,2,FALSE) &amp; "3"),10,FALSE)&gt;DJ$1,VLOOKUP($CB84,INDIRECT(VLOOKUP('Sector Charts'!$H$1,'Sector Charts'!$A$159:$B$175,2,FALSE) &amp; "3"),10,FALSE)&lt;DJ$2),NA(),VLOOKUP($CB84,INDIRECT(VLOOKUP('Sector Charts'!$H$1,'Sector Charts'!$A$159:$B$175,2,FALSE) &amp; "3"),10,FALSE))</f>
        <v>-5.8446276254374041</v>
      </c>
      <c r="DM84" s="22">
        <v>43008</v>
      </c>
      <c r="DN84">
        <v>415</v>
      </c>
      <c r="DO84" s="12">
        <v>3.0765051687172695</v>
      </c>
      <c r="DP84" s="12">
        <v>8.2338876130026772</v>
      </c>
      <c r="DR84" s="22">
        <v>43008</v>
      </c>
      <c r="DS84" s="13">
        <v>331</v>
      </c>
      <c r="DT84" s="12">
        <v>15.008824273774547</v>
      </c>
      <c r="DU84" s="12">
        <v>1.8273517779434201</v>
      </c>
      <c r="DV84" s="12">
        <v>6.5448674898091586</v>
      </c>
      <c r="DW84" s="12">
        <v>4.6749077060305622</v>
      </c>
      <c r="DX84" s="83">
        <f>VLOOKUP(DR84,'EquityMetrics ADJ'!$DU$5:$DX$340,3,0)</f>
        <v>14.001105787363599</v>
      </c>
      <c r="DZ84" s="22">
        <v>43008</v>
      </c>
      <c r="EA84" s="2">
        <v>272</v>
      </c>
      <c r="EB84" s="83">
        <v>10.828794634918037</v>
      </c>
      <c r="EC84" s="83">
        <v>4.5494860936587278</v>
      </c>
      <c r="ED84" s="83">
        <v>6.0990296699337643</v>
      </c>
      <c r="EE84" s="83">
        <v>4.3860117538606858</v>
      </c>
      <c r="EF84" s="83">
        <f>VLOOKUP($DZ84,'EquityMetrics ADJ'!$EH$4:$EK$42,3,0)</f>
        <v>13.053369254947178</v>
      </c>
      <c r="EH84" s="22">
        <v>43008</v>
      </c>
      <c r="EI84" s="13">
        <v>78</v>
      </c>
      <c r="EJ84" s="12">
        <v>127.79958913468903</v>
      </c>
      <c r="EK84" s="12">
        <v>4.7081407042272039</v>
      </c>
      <c r="EL84" s="12">
        <v>22.606691052484805</v>
      </c>
      <c r="EM84" s="12">
        <v>20.572531719681987</v>
      </c>
      <c r="EO84" s="22">
        <v>43008</v>
      </c>
      <c r="EP84">
        <v>330</v>
      </c>
      <c r="EQ84" s="2">
        <v>1042177.5046358109</v>
      </c>
      <c r="ER84" s="2">
        <v>249861.85795712471</v>
      </c>
      <c r="ES84" s="2">
        <v>69339.760977498721</v>
      </c>
      <c r="ET84" s="12">
        <v>4.1710147885582609</v>
      </c>
      <c r="EU84" s="12">
        <v>3.6034427352324849</v>
      </c>
      <c r="EV84" s="12">
        <f>VLOOKUP($EO84,'EquityMetrics ADJ'!$X$5:$AD$40,6,0)</f>
        <v>3.5938581602422599</v>
      </c>
      <c r="EW84" s="12">
        <f>VLOOKUP($EO84,'EquityMetrics ADJ'!$X$5:$AD$40,7,0)</f>
        <v>4.1826195115398175</v>
      </c>
      <c r="EY84" s="22">
        <v>43008</v>
      </c>
      <c r="EZ84" s="2">
        <v>72</v>
      </c>
      <c r="FA84" s="2">
        <v>235462.99491882324</v>
      </c>
      <c r="FB84" s="2">
        <v>34252.298867225647</v>
      </c>
      <c r="FC84" s="2">
        <v>12890.9738240242</v>
      </c>
      <c r="FD84" s="12">
        <v>6.8743705592305888</v>
      </c>
      <c r="FE84" s="12">
        <v>2.6570761320910852</v>
      </c>
      <c r="FG84" s="22">
        <v>43008</v>
      </c>
      <c r="FH84" s="2">
        <v>274</v>
      </c>
      <c r="FI84" s="2">
        <v>953357.65887928009</v>
      </c>
      <c r="FJ84" s="2">
        <v>217686.14497685432</v>
      </c>
      <c r="FK84" s="2">
        <v>62348.874987355899</v>
      </c>
      <c r="FL84" s="12">
        <v>4.3795054525893082</v>
      </c>
      <c r="FM84" s="12">
        <v>3.4914205752870471</v>
      </c>
      <c r="FO84" s="11">
        <v>43008</v>
      </c>
      <c r="FP84" s="2">
        <v>128</v>
      </c>
      <c r="FQ84" s="2">
        <v>324282.840675354</v>
      </c>
      <c r="FR84" s="2">
        <v>66428.011847496033</v>
      </c>
      <c r="FS84" s="2">
        <v>19881.859814167023</v>
      </c>
      <c r="FT84" s="12">
        <v>4.8817182940810486</v>
      </c>
      <c r="FU84" s="12">
        <v>3.3411367180127725</v>
      </c>
      <c r="FW84" s="22">
        <v>43008</v>
      </c>
      <c r="FX84">
        <v>394</v>
      </c>
      <c r="FY84" s="2">
        <v>1181444.2290582657</v>
      </c>
      <c r="FZ84" s="2">
        <v>3101700.5172119141</v>
      </c>
      <c r="GA84" s="10">
        <v>0.3809020962862828</v>
      </c>
      <c r="GC84" s="22">
        <v>43008</v>
      </c>
      <c r="GD84">
        <v>388</v>
      </c>
      <c r="GE84" s="2">
        <v>3083005.8668212891</v>
      </c>
      <c r="GF84" s="2">
        <v>275881.73890304565</v>
      </c>
      <c r="GG84" s="10">
        <v>11.175099443260953</v>
      </c>
      <c r="GI84" s="22">
        <v>43008</v>
      </c>
      <c r="GJ84">
        <v>274</v>
      </c>
      <c r="GK84" s="2">
        <v>953357.65887928009</v>
      </c>
      <c r="GL84" s="2">
        <v>217686.14497685432</v>
      </c>
      <c r="GM84" s="2">
        <v>62348.874987355899</v>
      </c>
      <c r="GN84" s="12">
        <v>4.3795054525893082</v>
      </c>
      <c r="GO84" s="12">
        <v>3.4914205752870471</v>
      </c>
      <c r="GP84" s="12">
        <f>VLOOKUP($GI84,'EquityMetrics ADJ'!$AF$4:$AK$40,6,0)</f>
        <v>3.7593319499169287</v>
      </c>
      <c r="GQ84" s="12">
        <f>VLOOKUP($GI84,'EquityMetrics ADJ'!$AF$4:$AL$40,7,0)</f>
        <v>4.0674466626438885</v>
      </c>
      <c r="HF84" s="22">
        <v>42735</v>
      </c>
      <c r="HG84">
        <v>457</v>
      </c>
      <c r="HH84" s="2">
        <v>1527319.544128418</v>
      </c>
      <c r="HI84" s="2">
        <v>3090440.3037414551</v>
      </c>
      <c r="HJ84" s="213">
        <v>0.49420774841674237</v>
      </c>
      <c r="HL84" s="22">
        <v>43008</v>
      </c>
      <c r="HM84">
        <v>79</v>
      </c>
      <c r="HN84" s="2">
        <v>268539.9259185791</v>
      </c>
      <c r="HO84" s="2">
        <v>539653.78796386719</v>
      </c>
      <c r="HP84" s="10">
        <v>0.49761519683163852</v>
      </c>
      <c r="HR84" s="22">
        <v>42735</v>
      </c>
      <c r="HS84">
        <v>369</v>
      </c>
      <c r="HT84" s="2">
        <v>1242347.9676513672</v>
      </c>
      <c r="HU84" s="2">
        <v>2507743.4952697754</v>
      </c>
      <c r="HV84" s="10">
        <v>0.49540472141379005</v>
      </c>
    </row>
    <row r="85" spans="1:230">
      <c r="A85" s="53" t="s">
        <v>73</v>
      </c>
      <c r="B85">
        <v>6</v>
      </c>
      <c r="C85" s="2">
        <v>97.221694599089545</v>
      </c>
      <c r="D85" s="166"/>
      <c r="E85" s="11">
        <v>43100</v>
      </c>
      <c r="F85" s="13">
        <v>388</v>
      </c>
      <c r="G85" s="2">
        <v>1254007.427315712</v>
      </c>
      <c r="H85" s="2">
        <v>285776.56869125366</v>
      </c>
      <c r="I85" s="2">
        <v>79861.106466456316</v>
      </c>
      <c r="J85" s="12">
        <v>4.388069438507789</v>
      </c>
      <c r="K85" s="12">
        <v>3.5784198508605316</v>
      </c>
      <c r="L85" s="12">
        <v>4.327381635637173</v>
      </c>
      <c r="M85" s="12">
        <v>3.6062262127052516</v>
      </c>
      <c r="N85" s="59">
        <f t="shared" ref="N85" si="240">J85-L85</f>
        <v>6.0687802870615926E-2</v>
      </c>
      <c r="O85" s="59">
        <f t="shared" ref="O85" si="241">M85-K85</f>
        <v>2.7806361844719962E-2</v>
      </c>
      <c r="P85" s="12">
        <f t="shared" ref="P85" si="242">J85</f>
        <v>4.388069438507789</v>
      </c>
      <c r="Q85" s="12">
        <f t="shared" ref="Q85" si="243">K85</f>
        <v>3.5784198508605316</v>
      </c>
      <c r="R85" s="157">
        <f>VLOOKUP(E85,'EquityMetrics ADJ'!G:AE,7,FALSE)</f>
        <v>3.8039347493082682</v>
      </c>
      <c r="S85" s="157">
        <f>VLOOKUP(E85,'EquityMetrics ADJ'!$G:$AE,8,FALSE)</f>
        <v>4.1289797570676745</v>
      </c>
      <c r="U85" s="14">
        <v>43100</v>
      </c>
      <c r="V85" s="2">
        <v>356.18283133660134</v>
      </c>
      <c r="W85" s="2">
        <f t="shared" si="123"/>
        <v>81.170737229200554</v>
      </c>
      <c r="Y85" s="41">
        <f ca="1">VLOOKUP($E85,INDIRECT(VLOOKUP('Sector Charts'!$H$1,'Sector Charts'!$A$159:$B$1750,2,FALSE) &amp; "1"),MATCH(Y$5,$Y$5:$AG$5,0),FALSE)</f>
        <v>43100</v>
      </c>
      <c r="Z85" s="4">
        <f ca="1">VLOOKUP($E85,INDIRECT(VLOOKUP('Sector Charts'!$H$1,'Sector Charts'!$A$159:$B$175,2,FALSE) &amp; "1"),MATCH(Z$5,$Y$5:$AG$5,0),FALSE)</f>
        <v>23</v>
      </c>
      <c r="AA85" s="4">
        <f ca="1">VLOOKUP($E85,INDIRECT(VLOOKUP('Sector Charts'!$H$1,'Sector Charts'!$A$159:$B$175,2,FALSE) &amp; "1"),MATCH(AA$5,$Y$5:$AG$5,0),FALSE)</f>
        <v>78886.740929603577</v>
      </c>
      <c r="AB85" s="4">
        <f ca="1">VLOOKUP($E85,INDIRECT(VLOOKUP('Sector Charts'!$H$1,'Sector Charts'!$A$159:$B$175,2,FALSE) &amp; "1"),MATCH(AB$5,$Y$5:$AG$5,0),FALSE)</f>
        <v>29710.378005981445</v>
      </c>
      <c r="AC85" s="4">
        <f ca="1">VLOOKUP($E85,INDIRECT(VLOOKUP('Sector Charts'!$H$1,'Sector Charts'!$A$159:$B$175,2,FALSE) &amp; "1"),MATCH(AC$5,$Y$5:$AG$5,0),FALSE)</f>
        <v>5836.5539989471436</v>
      </c>
      <c r="AD85" s="12">
        <f ca="1">IF(OR(VLOOKUP($E85,INDIRECT(VLOOKUP('Sector Charts'!$H$1,'Sector Charts'!$A$159:$B$175,2,FALSE) &amp; "1"),MATCH(AD$5,$Y$5:$AI$5,0),FALSE)&gt;AD$1,VLOOKUP($E85,INDIRECT(VLOOKUP('Sector Charts'!$H$1,'Sector Charts'!$A$159:$B$175,2,FALSE) &amp; "1"),MATCH(AD$5,$Y$5:$AI$5,0),FALSE)&lt;AD$2),NA(),VLOOKUP($E85,INDIRECT(VLOOKUP('Sector Charts'!$H$1,'Sector Charts'!$A$159:$B$175,2,FALSE) &amp; "1"),MATCH(AD$5,$Y$5:$AI$5,0),FALSE))</f>
        <v>2.6551914254918496</v>
      </c>
      <c r="AE85" s="12">
        <f ca="1">IF(OR(VLOOKUP($E85,INDIRECT(VLOOKUP('Sector Charts'!$H$1,'Sector Charts'!$A$159:$B$175,2,FALSE) &amp; "1"),MATCH(AE$5,$Y$5:$AI$5,0),FALSE)&gt;AE$1,VLOOKUP($E85,INDIRECT(VLOOKUP('Sector Charts'!$H$1,'Sector Charts'!$A$159:$B$175,2,FALSE) &amp; "1"),MATCH(AE$5,$Y$5:$AI$5,0),FALSE)&lt;AE$2),NA(),VLOOKUP($E85,INDIRECT(VLOOKUP('Sector Charts'!$H$1,'Sector Charts'!$A$159:$B$175,2,FALSE) &amp; "1"),MATCH(AE$5,$Y$5:$AI$5,0),FALSE))</f>
        <v>5.0903971780850314</v>
      </c>
      <c r="AF85" s="4">
        <f ca="1">VLOOKUP($E85,INDIRECT(VLOOKUP('Sector Charts'!$H$1,'Sector Charts'!$A$159:$B$175,2,FALSE) &amp; "1"),MATCH(AF$5,$Y$5:$AG$5,0),FALSE)</f>
        <v>190.46818725910362</v>
      </c>
      <c r="AG85" s="2">
        <f ca="1">IF(VLOOKUP($E85,INDIRECT(VLOOKUP('Sector Charts'!$H$1,'Sector Charts'!$A$159:$B$175,2,FALSE) &amp; "1"),MATCH(AG$5,$Y$5:$AI$5,0),FALSE)="",NA(),VLOOKUP($E85,INDIRECT(VLOOKUP('Sector Charts'!$H$1,'Sector Charts'!$A$159:$B$175,2,FALSE) &amp; "1"),MATCH(AG$5,$Y$5:$AG$5,0),FALSE))</f>
        <v>71.734258189622295</v>
      </c>
      <c r="AH85" s="12">
        <f ca="1">IF(OR(VLOOKUP($E85,INDIRECT(VLOOKUP('Sector Charts'!$H$1,'Sector Charts'!$A$159:$B$175,2,FALSE) &amp; "1"),MATCH(AH$5,$Y$5:$AI$5,0),FALSE)&gt;AH$1,VLOOKUP($E85,INDIRECT(VLOOKUP('Sector Charts'!$H$1,'Sector Charts'!$A$159:$B$175,2,FALSE) &amp; "1"),MATCH(AH$5,$Y$5:$AI$5,0),FALSE)&lt;AH$2,VLOOKUP($E85,INDIRECT(VLOOKUP('Sector Charts'!$H$1,'Sector Charts'!$A$159:$B$175,2,FALSE) &amp; "1"),MATCH(AH$5,$Y$5:$AI$5,0),FALSE)=""),NA(),VLOOKUP($E85,INDIRECT(VLOOKUP('Sector Charts'!$H$1,'Sector Charts'!$A$159:$B$175,2,FALSE) &amp; "1"),MATCH(AH$5,$Y$5:$AI$5,0),FALSE))</f>
        <v>2.2125286754652738</v>
      </c>
      <c r="AI85" s="12">
        <f ca="1">IF(OR(VLOOKUP($E85,INDIRECT(VLOOKUP('Sector Charts'!$H$1,'Sector Charts'!$A$159:$B$175,2,FALSE) &amp; "1"),MATCH(AI$5,$Y$5:$AI$5,0),FALSE)&gt;AI$1,VLOOKUP($E85,INDIRECT(VLOOKUP('Sector Charts'!$H$1,'Sector Charts'!$A$159:$B$175,2,FALSE) &amp; "1"),MATCH(AI$5,$Y$5:$AI$5,0),FALSE)&lt;AI$2,VLOOKUP($E85,INDIRECT(VLOOKUP('Sector Charts'!$H$1,'Sector Charts'!$A$159:$B$175,2,FALSE) &amp; "1"),MATCH(AI$5,$Y$5:$AI$5,0),FALSE)=""),NA(),VLOOKUP($E85,INDIRECT(VLOOKUP('Sector Charts'!$H$1,'Sector Charts'!$A$159:$B$175,2,FALSE) &amp; "1"),MATCH(AI$5,$Y$5:$AI$5,0),FALSE))</f>
        <v>6.1088378602627609</v>
      </c>
      <c r="AK85" s="13">
        <v>395</v>
      </c>
      <c r="AL85" s="12">
        <v>25.877275474680683</v>
      </c>
      <c r="AM85" s="12">
        <v>3.7985249341185856</v>
      </c>
      <c r="AN85" s="12">
        <v>10.308295904708675</v>
      </c>
      <c r="AO85" s="12">
        <v>9.5537930435486871</v>
      </c>
      <c r="AP85" s="157">
        <f>VLOOKUP(E85,'EquityMetrics ADJ'!AN:AS,3,FALSE)</f>
        <v>13.513716302521495</v>
      </c>
      <c r="AR85" s="12">
        <v>30.866097186251352</v>
      </c>
      <c r="AT85" s="12">
        <v>-7.9063394247263101</v>
      </c>
      <c r="AU85" s="12">
        <v>0.88616777684227266</v>
      </c>
      <c r="AV85" s="12">
        <v>4.1086238092618244</v>
      </c>
      <c r="AW85" s="12">
        <v>4.8003588915119799</v>
      </c>
      <c r="AY85" s="14">
        <v>43100</v>
      </c>
      <c r="AZ85" s="2">
        <v>302</v>
      </c>
      <c r="BA85">
        <v>1270857.6850738525</v>
      </c>
      <c r="BB85">
        <v>93745.597412094474</v>
      </c>
      <c r="BC85">
        <v>152914.0126112937</v>
      </c>
      <c r="BD85" s="12">
        <f t="shared" ref="BD85" si="244">(BC85/BA85)*100</f>
        <v>12.032347477397321</v>
      </c>
      <c r="BE85" s="12">
        <f t="shared" ref="BE85" si="245">(BC85/BB85)*100</f>
        <v>163.11594019621199</v>
      </c>
      <c r="BF85" s="12">
        <f t="shared" ref="BF85" si="246">(BB85/BA85)*100</f>
        <v>7.3765613973248865</v>
      </c>
      <c r="BH85" s="22">
        <v>43100</v>
      </c>
      <c r="BI85">
        <v>302</v>
      </c>
      <c r="BJ85" s="12">
        <v>8.131795739150105</v>
      </c>
      <c r="BV85" s="22">
        <v>43100</v>
      </c>
      <c r="BW85">
        <v>391</v>
      </c>
      <c r="BX85" s="2">
        <v>1462580.2482299805</v>
      </c>
      <c r="BY85" s="2">
        <v>80125.266466303729</v>
      </c>
      <c r="BZ85" s="12">
        <f t="shared" si="135"/>
        <v>5.4783500982781357</v>
      </c>
      <c r="CB85" s="22">
        <v>43100</v>
      </c>
      <c r="CC85">
        <v>408</v>
      </c>
      <c r="CD85" s="2">
        <v>-188439.15259182453</v>
      </c>
      <c r="CE85" s="2">
        <v>1971215.4779663086</v>
      </c>
      <c r="CF85" s="2">
        <v>297590.27969646454</v>
      </c>
      <c r="CG85" s="12">
        <f t="shared" si="230"/>
        <v>9.5595410394319806</v>
      </c>
      <c r="CH85" s="12">
        <f t="shared" si="231"/>
        <v>63.321675957974257</v>
      </c>
      <c r="CJ85" s="22">
        <v>43100</v>
      </c>
      <c r="CK85">
        <v>408</v>
      </c>
      <c r="CL85" s="12">
        <v>9.1889731924234219</v>
      </c>
      <c r="CN85" s="22">
        <v>43100</v>
      </c>
      <c r="CO85">
        <v>332</v>
      </c>
      <c r="CP85">
        <v>-131334.02613121271</v>
      </c>
      <c r="CQ85">
        <v>1767945.9323425293</v>
      </c>
      <c r="CR85">
        <v>259392.9821805954</v>
      </c>
      <c r="CS85" s="12">
        <f t="shared" si="232"/>
        <v>7.4286223197558456</v>
      </c>
      <c r="CT85" s="12">
        <f t="shared" si="233"/>
        <v>50.631295043971122</v>
      </c>
      <c r="CV85" s="22">
        <v>43100</v>
      </c>
      <c r="CW85">
        <v>332</v>
      </c>
      <c r="CX85">
        <v>6.4921773190340426</v>
      </c>
      <c r="CZ85" s="11">
        <f ca="1">VLOOKUP($CB85,INDIRECT(VLOOKUP('Sector Charts'!$H$1,'Sector Charts'!$A$159:$B$175,2,FALSE) &amp; "3"),MATCH(CZ$5,$CZ$5:$DF$5,0),FALSE)</f>
        <v>43100</v>
      </c>
      <c r="DA85" s="2">
        <f ca="1">VLOOKUP($CB85,INDIRECT(VLOOKUP('Sector Charts'!$H$1,'Sector Charts'!$A$159:$B$175,2,FALSE) &amp; "3"),MATCH(DA$5,$CZ$5:$DF$5,0),FALSE)</f>
        <v>28</v>
      </c>
      <c r="DB85" s="2">
        <f ca="1">VLOOKUP($CB85,INDIRECT(VLOOKUP('Sector Charts'!$H$1,'Sector Charts'!$A$159:$B$175,2,FALSE) &amp; "3"),MATCH(DB$5,$CZ$5:$DF$5,0),FALSE)</f>
        <v>-10112.916009902954</v>
      </c>
      <c r="DC85" s="2">
        <f ca="1">VLOOKUP($CB85,INDIRECT(VLOOKUP('Sector Charts'!$H$1,'Sector Charts'!$A$159:$B$175,2,FALSE) &amp; "3"),MATCH(DC$5,$CZ$5:$DF$5,0),FALSE)</f>
        <v>207695.57501220703</v>
      </c>
      <c r="DD85" s="2">
        <f ca="1">VLOOKUP($CB85,INDIRECT(VLOOKUP('Sector Charts'!$H$1,'Sector Charts'!$A$159:$B$175,2,FALSE) &amp; "3"),MATCH(DD$5,$CZ$5:$DF$5,0),FALSE)</f>
        <v>36357.236030578613</v>
      </c>
      <c r="DE85" s="12">
        <f ca="1">IF(OR(VLOOKUP($CB85,INDIRECT(VLOOKUP('Sector Charts'!$H$1,'Sector Charts'!$A$159:$B$175,2,FALSE) &amp; "3"),MATCH(DE$5,$CZ$5:$DF$5,0),FALSE)&gt;DE$1,VLOOKUP($CB85,INDIRECT(VLOOKUP('Sector Charts'!$H$1,'Sector Charts'!$A$159:$B$175,2,FALSE) &amp; "3"),MATCH(DE$5,$CZ$5:$DF$5,0),FALSE)&lt;DE$2),NA(),VLOOKUP($CB85,INDIRECT(VLOOKUP('Sector Charts'!$H$1,'Sector Charts'!$A$159:$B$175,2,FALSE) &amp; "3"),MATCH(DE$5,$CZ$5:$DF$5,0),FALSE))</f>
        <v>4.8691051840216533</v>
      </c>
      <c r="DF85" s="12">
        <f ca="1">IF(OR(VLOOKUP($CB85,INDIRECT(VLOOKUP('Sector Charts'!$H$1,'Sector Charts'!$A$159:$B$175,2,FALSE) &amp; "3"),MATCH(DF$5,$CZ$5:$DF$5,0),FALSE)&gt;DF$1,VLOOKUP($CB85,INDIRECT(VLOOKUP('Sector Charts'!$H$1,'Sector Charts'!$A$159:$B$175,2,FALSE) &amp; "3"),MATCH(DF$5,$CZ$5:$DF$5,0),FALSE)&lt;DF$2),NA(),VLOOKUP($CB85,INDIRECT(VLOOKUP('Sector Charts'!$H$1,'Sector Charts'!$A$159:$B$175,2,FALSE) &amp; "3"),MATCH(DF$5,$CZ$5:$DF$5,0),FALSE))</f>
        <v>27.81541479500088</v>
      </c>
      <c r="DH85" s="11">
        <f ca="1">VLOOKUP($CB85,INDIRECT(VLOOKUP('Sector Charts'!$H$1,'Sector Charts'!$A$159:$B$175,2,FALSE) &amp; "3"),MATCH(DH$5,$CZ$5:$DF$5,0),FALSE)</f>
        <v>43100</v>
      </c>
      <c r="DI85" s="2">
        <f ca="1">VLOOKUP($CB85,INDIRECT(VLOOKUP('Sector Charts'!$H$1,'Sector Charts'!$A$159:$B$175,2,FALSE) &amp; "3"),9,FALSE)</f>
        <v>28</v>
      </c>
      <c r="DJ85" s="12">
        <f ca="1">IF(OR(VLOOKUP($CB85,INDIRECT(VLOOKUP('Sector Charts'!$H$1,'Sector Charts'!$A$159:$B$175,2,FALSE) &amp; "3"),10,FALSE)&gt;DJ$1,VLOOKUP($CB85,INDIRECT(VLOOKUP('Sector Charts'!$H$1,'Sector Charts'!$A$159:$B$175,2,FALSE) &amp; "3"),10,FALSE)&lt;DJ$2),NA(),VLOOKUP($CB85,INDIRECT(VLOOKUP('Sector Charts'!$H$1,'Sector Charts'!$A$159:$B$175,2,FALSE) &amp; "3"),10,FALSE))</f>
        <v>1.3746080669704286</v>
      </c>
      <c r="DM85" s="22">
        <v>43100</v>
      </c>
      <c r="DN85">
        <v>405</v>
      </c>
      <c r="DO85" s="12">
        <v>5.4071931625365499</v>
      </c>
      <c r="DP85" s="12">
        <v>9.7132519965366537</v>
      </c>
      <c r="DR85" s="22">
        <v>43100</v>
      </c>
      <c r="DS85" s="13">
        <v>320</v>
      </c>
      <c r="DT85" s="12">
        <v>24.429904068015574</v>
      </c>
      <c r="DU85" s="12">
        <v>4.0276705675598379</v>
      </c>
      <c r="DV85" s="12">
        <v>8.6443987950459054</v>
      </c>
      <c r="DW85" s="12">
        <v>7.5609431787723391</v>
      </c>
      <c r="DX85" s="83">
        <f>VLOOKUP(DR85,'EquityMetrics ADJ'!$DU$5:$DX$340,3,0)</f>
        <v>12.268962379953607</v>
      </c>
      <c r="DZ85" s="22">
        <v>43100</v>
      </c>
      <c r="EA85" s="2">
        <v>261</v>
      </c>
      <c r="EB85" s="83">
        <v>19.954227819942805</v>
      </c>
      <c r="EC85" s="83">
        <v>5.9946855146102207</v>
      </c>
      <c r="ED85" s="83">
        <v>8.6089461335753015</v>
      </c>
      <c r="EE85" s="83">
        <v>8.035749363313748</v>
      </c>
      <c r="EF85" s="83">
        <f>VLOOKUP($DZ85,'EquityMetrics ADJ'!$EH$4:$EK$42,3,0)</f>
        <v>11.505185856169287</v>
      </c>
      <c r="EH85" s="22">
        <v>43100</v>
      </c>
      <c r="EI85" s="13">
        <v>75</v>
      </c>
      <c r="EJ85" s="12">
        <v>36.455229842740678</v>
      </c>
      <c r="EK85" s="12">
        <v>2.8183379822234178</v>
      </c>
      <c r="EL85" s="12">
        <v>24.230415876247125</v>
      </c>
      <c r="EM85" s="12">
        <v>25.286986355126185</v>
      </c>
      <c r="EO85" s="22">
        <v>43100</v>
      </c>
      <c r="EP85">
        <v>319</v>
      </c>
      <c r="EQ85" s="2">
        <v>1024685.9684724808</v>
      </c>
      <c r="ER85" s="2">
        <v>250951.76414108276</v>
      </c>
      <c r="ES85" s="2">
        <v>67332.732147856615</v>
      </c>
      <c r="ET85" s="12">
        <v>4.0831989046963297</v>
      </c>
      <c r="EU85" s="12">
        <v>3.7270396749981165</v>
      </c>
      <c r="EV85" s="12">
        <f>VLOOKUP($EO85,'EquityMetrics ADJ'!$X$5:$AD$40,6,0)</f>
        <v>3.5870919605922778</v>
      </c>
      <c r="EW85" s="12">
        <f>VLOOKUP($EO85,'EquityMetrics ADJ'!$X$5:$AD$40,7,0)</f>
        <v>4.2403481868619544</v>
      </c>
      <c r="EY85" s="22">
        <v>43100</v>
      </c>
      <c r="EZ85" s="2">
        <v>69</v>
      </c>
      <c r="FA85" s="2">
        <v>229321.4588432312</v>
      </c>
      <c r="FB85" s="2">
        <v>34824.804550170898</v>
      </c>
      <c r="FC85" s="2">
        <v>12528.374318599701</v>
      </c>
      <c r="FD85" s="12">
        <v>6.5850034710993324</v>
      </c>
      <c r="FE85" s="12">
        <v>2.7796746540746136</v>
      </c>
      <c r="FG85" s="22">
        <v>43100</v>
      </c>
      <c r="FH85" s="2">
        <v>266</v>
      </c>
      <c r="FI85" s="2">
        <v>941244.22515583038</v>
      </c>
      <c r="FJ85" s="2">
        <v>216221.6561050415</v>
      </c>
      <c r="FK85" s="2">
        <v>60748.445153399371</v>
      </c>
      <c r="FL85" s="12">
        <v>4.3531450184553648</v>
      </c>
      <c r="FM85" s="12">
        <v>3.5592953129754652</v>
      </c>
      <c r="FO85" s="11">
        <v>43100</v>
      </c>
      <c r="FP85" s="2">
        <v>122</v>
      </c>
      <c r="FQ85" s="2">
        <v>312763.20215988159</v>
      </c>
      <c r="FR85" s="2">
        <v>69554.912586212158</v>
      </c>
      <c r="FS85" s="2">
        <v>19112.661313056946</v>
      </c>
      <c r="FT85" s="12">
        <v>4.4966371249797321</v>
      </c>
      <c r="FU85" s="12">
        <v>3.6392060449841823</v>
      </c>
      <c r="FW85" s="22">
        <v>43100</v>
      </c>
      <c r="FX85">
        <v>388</v>
      </c>
      <c r="FY85" s="2">
        <v>1181350.1391305923</v>
      </c>
      <c r="FZ85" s="2">
        <v>3165747.5931053162</v>
      </c>
      <c r="GA85" s="10">
        <v>0.37316624411354071</v>
      </c>
      <c r="GC85" s="22">
        <v>43100</v>
      </c>
      <c r="GD85">
        <v>381</v>
      </c>
      <c r="GE85" s="2">
        <v>3141279.8310203552</v>
      </c>
      <c r="GF85" s="2">
        <v>277937.83982372284</v>
      </c>
      <c r="GG85" s="10">
        <v>11.302094860536645</v>
      </c>
      <c r="GI85" s="22">
        <v>43100</v>
      </c>
      <c r="GJ85">
        <v>266</v>
      </c>
      <c r="GK85" s="2">
        <v>941244.22515583038</v>
      </c>
      <c r="GL85" s="2">
        <v>216221.6561050415</v>
      </c>
      <c r="GM85" s="2">
        <v>60748.445153399371</v>
      </c>
      <c r="GN85" s="12">
        <v>4.3531450184553648</v>
      </c>
      <c r="GO85" s="12">
        <v>3.5592953129754652</v>
      </c>
      <c r="GP85" s="12">
        <f>VLOOKUP($GI85,'EquityMetrics ADJ'!$AF$4:$AK$40,6,0)</f>
        <v>3.7878307344872533</v>
      </c>
      <c r="GQ85" s="12">
        <f>VLOOKUP($GI85,'EquityMetrics ADJ'!$AF$4:$AL$40,7,0)</f>
        <v>4.0881424815114693</v>
      </c>
      <c r="HF85" s="22">
        <v>42825</v>
      </c>
      <c r="HG85">
        <v>449</v>
      </c>
      <c r="HH85" s="2">
        <v>1609743.1555938721</v>
      </c>
      <c r="HI85" s="2">
        <v>3260470.2330322266</v>
      </c>
      <c r="HJ85" s="213">
        <v>0.49371502898120811</v>
      </c>
      <c r="HL85" s="22">
        <v>43100</v>
      </c>
      <c r="HM85">
        <v>77</v>
      </c>
      <c r="HN85" s="2">
        <v>263418.53524780273</v>
      </c>
      <c r="HO85" s="2">
        <v>528839.20755004883</v>
      </c>
      <c r="HP85" s="10">
        <v>0.49810704555764818</v>
      </c>
      <c r="HR85" s="22">
        <v>42825</v>
      </c>
      <c r="HS85">
        <v>370</v>
      </c>
      <c r="HT85" s="2">
        <v>1350522.3402404785</v>
      </c>
      <c r="HU85" s="2">
        <v>2702016.8826293945</v>
      </c>
      <c r="HV85" s="10">
        <v>0.49982009695152396</v>
      </c>
    </row>
    <row r="86" spans="1:230">
      <c r="A86" s="53" t="s">
        <v>82</v>
      </c>
      <c r="B86">
        <v>12</v>
      </c>
      <c r="C86" s="2">
        <v>98.043716441093494</v>
      </c>
      <c r="D86" s="166"/>
      <c r="E86" s="11">
        <v>43190</v>
      </c>
      <c r="F86" s="13">
        <v>380</v>
      </c>
      <c r="G86" s="2">
        <v>1289792.4720096588</v>
      </c>
      <c r="H86" s="2">
        <v>297100.34277194738</v>
      </c>
      <c r="I86" s="2">
        <v>79609.108477409929</v>
      </c>
      <c r="J86" s="12">
        <v>4.3412688789783607</v>
      </c>
      <c r="K86" s="12">
        <v>3.7319893220039422</v>
      </c>
      <c r="L86" s="12">
        <v>4.320226827183097</v>
      </c>
      <c r="M86" s="12">
        <v>3.740570932905837</v>
      </c>
      <c r="N86" s="59">
        <f t="shared" ref="N86" si="247">J86-L86</f>
        <v>2.1042051795263639E-2</v>
      </c>
      <c r="O86" s="59">
        <f t="shared" ref="O86" si="248">M86-K86</f>
        <v>8.5816109018947984E-3</v>
      </c>
      <c r="P86" s="12">
        <f t="shared" ref="P86" si="249">J86</f>
        <v>4.3412688789783607</v>
      </c>
      <c r="Q86" s="12">
        <f t="shared" ref="Q86" si="250">K86</f>
        <v>3.7319893220039422</v>
      </c>
      <c r="R86" s="157">
        <f>VLOOKUP(E86,'EquityMetrics ADJ'!G:AE,7,FALSE)</f>
        <v>3.6984644512299023</v>
      </c>
      <c r="S86" s="157">
        <f>VLOOKUP(E86,'EquityMetrics ADJ'!$G:$AE,8,FALSE)</f>
        <v>4.3904317176423531</v>
      </c>
      <c r="U86" s="14">
        <v>43190</v>
      </c>
      <c r="V86" s="2">
        <v>358.30340166711909</v>
      </c>
      <c r="W86" s="2">
        <f t="shared" si="123"/>
        <v>82.534257069891353</v>
      </c>
      <c r="Y86" s="41">
        <f ca="1">VLOOKUP($E86,INDIRECT(VLOOKUP('Sector Charts'!$H$1,'Sector Charts'!$A$159:$B$1750,2,FALSE) &amp; "1"),MATCH(Y$5,$Y$5:$AG$5,0),FALSE)</f>
        <v>43190</v>
      </c>
      <c r="Z86" s="4">
        <f ca="1">VLOOKUP($E86,INDIRECT(VLOOKUP('Sector Charts'!$H$1,'Sector Charts'!$A$159:$B$175,2,FALSE) &amp; "1"),MATCH(Z$5,$Y$5:$AG$5,0),FALSE)</f>
        <v>23</v>
      </c>
      <c r="AA86" s="4">
        <f ca="1">VLOOKUP($E86,INDIRECT(VLOOKUP('Sector Charts'!$H$1,'Sector Charts'!$A$159:$B$175,2,FALSE) &amp; "1"),MATCH(AA$5,$Y$5:$AG$5,0),FALSE)</f>
        <v>75000.53293800354</v>
      </c>
      <c r="AB86" s="4">
        <f ca="1">VLOOKUP($E86,INDIRECT(VLOOKUP('Sector Charts'!$H$1,'Sector Charts'!$A$159:$B$175,2,FALSE) &amp; "1"),MATCH(AB$5,$Y$5:$AG$5,0),FALSE)</f>
        <v>34316.675064086914</v>
      </c>
      <c r="AC86" s="4">
        <f ca="1">VLOOKUP($E86,INDIRECT(VLOOKUP('Sector Charts'!$H$1,'Sector Charts'!$A$159:$B$175,2,FALSE) &amp; "1"),MATCH(AC$5,$Y$5:$AG$5,0),FALSE)</f>
        <v>5734.9609966278076</v>
      </c>
      <c r="AD86" s="12">
        <f ca="1">IF(OR(VLOOKUP($E86,INDIRECT(VLOOKUP('Sector Charts'!$H$1,'Sector Charts'!$A$159:$B$175,2,FALSE) &amp; "1"),MATCH(AD$5,$Y$5:$AI$5,0),FALSE)&gt;AD$1,VLOOKUP($E86,INDIRECT(VLOOKUP('Sector Charts'!$H$1,'Sector Charts'!$A$159:$B$175,2,FALSE) &amp; "1"),MATCH(AD$5,$Y$5:$AI$5,0),FALSE)&lt;AD$2),NA(),VLOOKUP($E86,INDIRECT(VLOOKUP('Sector Charts'!$H$1,'Sector Charts'!$A$159:$B$175,2,FALSE) &amp; "1"),MATCH(AD$5,$Y$5:$AI$5,0),FALSE))</f>
        <v>2.1855419500268862</v>
      </c>
      <c r="AE86" s="12">
        <f ca="1">IF(OR(VLOOKUP($E86,INDIRECT(VLOOKUP('Sector Charts'!$H$1,'Sector Charts'!$A$159:$B$175,2,FALSE) &amp; "1"),MATCH(AE$5,$Y$5:$AI$5,0),FALSE)&gt;AE$1,VLOOKUP($E86,INDIRECT(VLOOKUP('Sector Charts'!$H$1,'Sector Charts'!$A$159:$B$175,2,FALSE) &amp; "1"),MATCH(AE$5,$Y$5:$AI$5,0),FALSE)&lt;AE$2),NA(),VLOOKUP($E86,INDIRECT(VLOOKUP('Sector Charts'!$H$1,'Sector Charts'!$A$159:$B$175,2,FALSE) &amp; "1"),MATCH(AE$5,$Y$5:$AI$5,0),FALSE))</f>
        <v>5.9837678206120897</v>
      </c>
      <c r="AF86" s="4">
        <f ca="1">VLOOKUP($E86,INDIRECT(VLOOKUP('Sector Charts'!$H$1,'Sector Charts'!$A$159:$B$175,2,FALSE) &amp; "1"),MATCH(AF$5,$Y$5:$AG$5,0),FALSE)</f>
        <v>216.71524290821213</v>
      </c>
      <c r="AG86" s="2">
        <f ca="1">IF(VLOOKUP($E86,INDIRECT(VLOOKUP('Sector Charts'!$H$1,'Sector Charts'!$A$159:$B$175,2,FALSE) &amp; "1"),MATCH(AG$5,$Y$5:$AI$5,0),FALSE)="",NA(),VLOOKUP($E86,INDIRECT(VLOOKUP('Sector Charts'!$H$1,'Sector Charts'!$A$159:$B$175,2,FALSE) &amp; "1"),MATCH(AG$5,$Y$5:$AG$5,0),FALSE))</f>
        <v>99.158583025846809</v>
      </c>
      <c r="AH86" s="12">
        <f ca="1">IF(OR(VLOOKUP($E86,INDIRECT(VLOOKUP('Sector Charts'!$H$1,'Sector Charts'!$A$159:$B$175,2,FALSE) &amp; "1"),MATCH(AH$5,$Y$5:$AI$5,0),FALSE)&gt;AH$1,VLOOKUP($E86,INDIRECT(VLOOKUP('Sector Charts'!$H$1,'Sector Charts'!$A$159:$B$175,2,FALSE) &amp; "1"),MATCH(AH$5,$Y$5:$AI$5,0),FALSE)&lt;AH$2,VLOOKUP($E86,INDIRECT(VLOOKUP('Sector Charts'!$H$1,'Sector Charts'!$A$159:$B$175,2,FALSE) &amp; "1"),MATCH(AH$5,$Y$5:$AI$5,0),FALSE)=""),NA(),VLOOKUP($E86,INDIRECT(VLOOKUP('Sector Charts'!$H$1,'Sector Charts'!$A$159:$B$175,2,FALSE) &amp; "1"),MATCH(AH$5,$Y$5:$AI$5,0),FALSE))</f>
        <v>1.9169658367645752</v>
      </c>
      <c r="AI86" s="12">
        <f ca="1">IF(OR(VLOOKUP($E86,INDIRECT(VLOOKUP('Sector Charts'!$H$1,'Sector Charts'!$A$159:$B$175,2,FALSE) &amp; "1"),MATCH(AI$5,$Y$5:$AI$5,0),FALSE)&gt;AI$1,VLOOKUP($E86,INDIRECT(VLOOKUP('Sector Charts'!$H$1,'Sector Charts'!$A$159:$B$175,2,FALSE) &amp; "1"),MATCH(AI$5,$Y$5:$AI$5,0),FALSE)&lt;AI$2,VLOOKUP($E86,INDIRECT(VLOOKUP('Sector Charts'!$H$1,'Sector Charts'!$A$159:$B$175,2,FALSE) &amp; "1"),MATCH(AI$5,$Y$5:$AI$5,0),FALSE)=""),NA(),VLOOKUP($E86,INDIRECT(VLOOKUP('Sector Charts'!$H$1,'Sector Charts'!$A$159:$B$175,2,FALSE) &amp; "1"),MATCH(AI$5,$Y$5:$AI$5,0),FALSE))</f>
        <v>6.8221224084207686</v>
      </c>
      <c r="AK86" s="13">
        <v>383</v>
      </c>
      <c r="AL86" s="12">
        <v>8.7326100215785019</v>
      </c>
      <c r="AM86" s="12">
        <v>3.3157577136841088</v>
      </c>
      <c r="AN86" s="12">
        <v>10.30008818442254</v>
      </c>
      <c r="AO86" s="12">
        <v>8.5006789848633311</v>
      </c>
      <c r="AP86" s="157">
        <f>VLOOKUP(E86,'EquityMetrics ADJ'!AN:AS,3,FALSE)</f>
        <v>17.193701095302849</v>
      </c>
      <c r="AR86" s="12">
        <v>31.638398234078792</v>
      </c>
      <c r="AT86" s="12">
        <v>14.638738836882933</v>
      </c>
      <c r="AU86" s="12">
        <v>1.2464269637018965</v>
      </c>
      <c r="AV86" s="12">
        <v>-0.35430677857344328</v>
      </c>
      <c r="AW86" s="12">
        <v>-1.3507176056484438</v>
      </c>
      <c r="AY86" s="14">
        <v>43190</v>
      </c>
      <c r="AZ86" s="2">
        <v>290</v>
      </c>
      <c r="BA86">
        <v>1280034.3957061768</v>
      </c>
      <c r="BB86">
        <v>83626.494575516321</v>
      </c>
      <c r="BC86">
        <v>148361.1051120935</v>
      </c>
      <c r="BD86" s="12">
        <f t="shared" ref="BD86" si="251">(BC86/BA86)*100</f>
        <v>11.590399883765997</v>
      </c>
      <c r="BE86" s="12">
        <f t="shared" ref="BE86" si="252">(BC86/BB86)*100</f>
        <v>177.409212074674</v>
      </c>
      <c r="BF86" s="12">
        <f t="shared" ref="BF86" si="253">(BB86/BA86)*100</f>
        <v>6.5331443323740359</v>
      </c>
      <c r="BH86" s="22">
        <v>43190</v>
      </c>
      <c r="BI86">
        <v>290</v>
      </c>
      <c r="BJ86" s="12">
        <v>0.44044876430000546</v>
      </c>
      <c r="BV86" s="22">
        <v>43190</v>
      </c>
      <c r="BW86">
        <v>384</v>
      </c>
      <c r="BX86" s="2">
        <v>1498765.7060852051</v>
      </c>
      <c r="BY86" s="2">
        <v>80060.382490929216</v>
      </c>
      <c r="BZ86" s="12">
        <f t="shared" si="135"/>
        <v>5.3417543626647257</v>
      </c>
      <c r="CB86" s="22">
        <v>43190</v>
      </c>
      <c r="CC86">
        <v>404</v>
      </c>
      <c r="CD86" s="2">
        <v>-203826.04137094319</v>
      </c>
      <c r="CE86" s="2">
        <v>2040835.9484100342</v>
      </c>
      <c r="CF86" s="2">
        <v>314132.89191430807</v>
      </c>
      <c r="CG86" s="12">
        <f t="shared" ref="CG86" si="254">-CD86/CE86*100</f>
        <v>9.987380001304814</v>
      </c>
      <c r="CH86" s="12">
        <f t="shared" ref="CH86" si="255">-CD86/CF86*100</f>
        <v>64.885291103659597</v>
      </c>
      <c r="CJ86" s="22">
        <v>43190</v>
      </c>
      <c r="CK86">
        <v>404</v>
      </c>
      <c r="CL86" s="12">
        <v>10.78850559336364</v>
      </c>
      <c r="CN86" s="22">
        <v>43190</v>
      </c>
      <c r="CO86">
        <v>328</v>
      </c>
      <c r="CP86">
        <v>-145398.95329831541</v>
      </c>
      <c r="CQ86">
        <v>1813833.6620864868</v>
      </c>
      <c r="CR86">
        <v>273295.73804563284</v>
      </c>
      <c r="CS86" s="12">
        <f t="shared" ref="CS86" si="256">-CP86/CQ86*100</f>
        <v>8.0161128518841291</v>
      </c>
      <c r="CT86" s="12">
        <f t="shared" ref="CT86" si="257">-CP86/CR86*100</f>
        <v>53.202056621182216</v>
      </c>
      <c r="CV86" s="22">
        <v>43190</v>
      </c>
      <c r="CW86">
        <v>328</v>
      </c>
      <c r="CX86">
        <v>11.160296349708698</v>
      </c>
      <c r="CZ86" s="11">
        <f ca="1">VLOOKUP($CB86,INDIRECT(VLOOKUP('Sector Charts'!$H$1,'Sector Charts'!$A$159:$B$175,2,FALSE) &amp; "3"),MATCH(CZ$5,$CZ$5:$DF$5,0),FALSE)</f>
        <v>43190</v>
      </c>
      <c r="DA86" s="2">
        <f ca="1">VLOOKUP($CB86,INDIRECT(VLOOKUP('Sector Charts'!$H$1,'Sector Charts'!$A$159:$B$175,2,FALSE) &amp; "3"),MATCH(DA$5,$CZ$5:$DF$5,0),FALSE)</f>
        <v>27</v>
      </c>
      <c r="DB86" s="2">
        <f ca="1">VLOOKUP($CB86,INDIRECT(VLOOKUP('Sector Charts'!$H$1,'Sector Charts'!$A$159:$B$175,2,FALSE) &amp; "3"),MATCH(DB$5,$CZ$5:$DF$5,0),FALSE)</f>
        <v>-11430.639989852905</v>
      </c>
      <c r="DC86" s="2">
        <f ca="1">VLOOKUP($CB86,INDIRECT(VLOOKUP('Sector Charts'!$H$1,'Sector Charts'!$A$159:$B$175,2,FALSE) &amp; "3"),MATCH(DC$5,$CZ$5:$DF$5,0),FALSE)</f>
        <v>212548.3603515625</v>
      </c>
      <c r="DD86" s="2">
        <f ca="1">VLOOKUP($CB86,INDIRECT(VLOOKUP('Sector Charts'!$H$1,'Sector Charts'!$A$159:$B$175,2,FALSE) &amp; "3"),MATCH(DD$5,$CZ$5:$DF$5,0),FALSE)</f>
        <v>40938.075063705444</v>
      </c>
      <c r="DE86" s="12">
        <f ca="1">IF(OR(VLOOKUP($CB86,INDIRECT(VLOOKUP('Sector Charts'!$H$1,'Sector Charts'!$A$159:$B$175,2,FALSE) &amp; "3"),MATCH(DE$5,$CZ$5:$DF$5,0),FALSE)&gt;DE$1,VLOOKUP($CB86,INDIRECT(VLOOKUP('Sector Charts'!$H$1,'Sector Charts'!$A$159:$B$175,2,FALSE) &amp; "3"),MATCH(DE$5,$CZ$5:$DF$5,0),FALSE)&lt;DE$2),NA(),VLOOKUP($CB86,INDIRECT(VLOOKUP('Sector Charts'!$H$1,'Sector Charts'!$A$159:$B$175,2,FALSE) &amp; "3"),MATCH(DE$5,$CZ$5:$DF$5,0),FALSE))</f>
        <v>5.3779008085248092</v>
      </c>
      <c r="DF86" s="12">
        <f ca="1">IF(OR(VLOOKUP($CB86,INDIRECT(VLOOKUP('Sector Charts'!$H$1,'Sector Charts'!$A$159:$B$175,2,FALSE) &amp; "3"),MATCH(DF$5,$CZ$5:$DF$5,0),FALSE)&gt;DF$1,VLOOKUP($CB86,INDIRECT(VLOOKUP('Sector Charts'!$H$1,'Sector Charts'!$A$159:$B$175,2,FALSE) &amp; "3"),MATCH(DF$5,$CZ$5:$DF$5,0),FALSE)&lt;DF$2),NA(),VLOOKUP($CB86,INDIRECT(VLOOKUP('Sector Charts'!$H$1,'Sector Charts'!$A$159:$B$175,2,FALSE) &amp; "3"),MATCH(DF$5,$CZ$5:$DF$5,0),FALSE))</f>
        <v>27.921781793758527</v>
      </c>
      <c r="DH86" s="11">
        <f ca="1">VLOOKUP($CB86,INDIRECT(VLOOKUP('Sector Charts'!$H$1,'Sector Charts'!$A$159:$B$175,2,FALSE) &amp; "3"),MATCH(DH$5,$CZ$5:$DF$5,0),FALSE)</f>
        <v>43190</v>
      </c>
      <c r="DI86" s="2">
        <f ca="1">VLOOKUP($CB86,INDIRECT(VLOOKUP('Sector Charts'!$H$1,'Sector Charts'!$A$159:$B$175,2,FALSE) &amp; "3"),9,FALSE)</f>
        <v>27</v>
      </c>
      <c r="DJ86" s="12">
        <f ca="1">IF(OR(VLOOKUP($CB86,INDIRECT(VLOOKUP('Sector Charts'!$H$1,'Sector Charts'!$A$159:$B$175,2,FALSE) &amp; "3"),10,FALSE)&gt;DJ$1,VLOOKUP($CB86,INDIRECT(VLOOKUP('Sector Charts'!$H$1,'Sector Charts'!$A$159:$B$175,2,FALSE) &amp; "3"),10,FALSE)&lt;DJ$2),NA(),VLOOKUP($CB86,INDIRECT(VLOOKUP('Sector Charts'!$H$1,'Sector Charts'!$A$159:$B$175,2,FALSE) &amp; "3"),10,FALSE))</f>
        <v>14.424463440006029</v>
      </c>
      <c r="DM86" s="22">
        <v>43190</v>
      </c>
      <c r="DN86">
        <v>399</v>
      </c>
      <c r="DO86" s="12">
        <v>1.242280622710723</v>
      </c>
      <c r="DP86" s="12">
        <v>10.293591389067513</v>
      </c>
      <c r="DR86" s="22">
        <v>43190</v>
      </c>
      <c r="DS86" s="13">
        <v>307</v>
      </c>
      <c r="DT86" s="12">
        <v>6.6419037963168837</v>
      </c>
      <c r="DU86" s="12">
        <v>3.2811943265617538</v>
      </c>
      <c r="DV86" s="12">
        <v>8.7138523052328054</v>
      </c>
      <c r="DW86" s="12">
        <v>6.6323950729702874</v>
      </c>
      <c r="DX86" s="83">
        <f>VLOOKUP(DR86,'EquityMetrics ADJ'!$DU$5:$DX$340,3,0)</f>
        <v>13.981798389008858</v>
      </c>
      <c r="DZ86" s="22">
        <v>43190</v>
      </c>
      <c r="EA86" s="2">
        <v>250</v>
      </c>
      <c r="EB86" s="83">
        <v>2.7921314217058235</v>
      </c>
      <c r="EC86" s="83">
        <v>5.1227823938485129</v>
      </c>
      <c r="ED86" s="83">
        <v>7.9353406223233058</v>
      </c>
      <c r="EE86" s="83">
        <v>5.6332159117178815</v>
      </c>
      <c r="EF86" s="83">
        <f>VLOOKUP($DZ86,'EquityMetrics ADJ'!$EH$4:$EK$42,3,0)</f>
        <v>12.138501565649861</v>
      </c>
      <c r="EH86" s="22">
        <v>43190</v>
      </c>
      <c r="EI86" s="13">
        <v>76</v>
      </c>
      <c r="EJ86" s="12">
        <v>18.634996277179859</v>
      </c>
      <c r="EK86" s="12">
        <v>3.4654469860564419</v>
      </c>
      <c r="EL86" s="12">
        <v>21.857751146645054</v>
      </c>
      <c r="EM86" s="12">
        <v>21.333630021303286</v>
      </c>
      <c r="EO86" s="22">
        <v>43190</v>
      </c>
      <c r="EP86">
        <v>309</v>
      </c>
      <c r="EQ86" s="2">
        <v>1052628.622592926</v>
      </c>
      <c r="ER86" s="2">
        <v>258505.06387275457</v>
      </c>
      <c r="ES86" s="2">
        <v>66182.183144863695</v>
      </c>
      <c r="ET86" s="12">
        <v>4.071984536098169</v>
      </c>
      <c r="EU86" s="12">
        <v>3.9059615683411733</v>
      </c>
      <c r="EV86" s="12">
        <f>VLOOKUP($EO86,'EquityMetrics ADJ'!$X$5:$AD$40,6,0)</f>
        <v>3.4962138699806924</v>
      </c>
      <c r="EW86" s="12">
        <f>VLOOKUP($EO86,'EquityMetrics ADJ'!$X$5:$AD$40,7,0)</f>
        <v>4.5564258248887413</v>
      </c>
      <c r="EY86" s="22">
        <v>43190</v>
      </c>
      <c r="EZ86" s="2">
        <v>71</v>
      </c>
      <c r="FA86" s="2">
        <v>237163.84941673279</v>
      </c>
      <c r="FB86" s="2">
        <v>38595.27889919281</v>
      </c>
      <c r="FC86" s="2">
        <v>13426.925332546234</v>
      </c>
      <c r="FD86" s="12">
        <v>6.1448927480529978</v>
      </c>
      <c r="FE86" s="12">
        <v>2.8744688708173323</v>
      </c>
      <c r="FG86" s="22">
        <v>43190</v>
      </c>
      <c r="FH86" s="2">
        <v>257</v>
      </c>
      <c r="FI86" s="2">
        <v>962473.83657455444</v>
      </c>
      <c r="FJ86" s="2">
        <v>221546.04703849554</v>
      </c>
      <c r="FK86" s="2">
        <v>59318.28613787517</v>
      </c>
      <c r="FL86" s="12">
        <v>4.3443512057216545</v>
      </c>
      <c r="FM86" s="12">
        <v>3.7348693204579413</v>
      </c>
      <c r="FO86" s="11">
        <v>43190</v>
      </c>
      <c r="FP86" s="2">
        <v>123</v>
      </c>
      <c r="FQ86" s="2">
        <v>327318.63543510437</v>
      </c>
      <c r="FR86" s="2">
        <v>75554.295733451843</v>
      </c>
      <c r="FS86" s="2">
        <v>20290.82233953476</v>
      </c>
      <c r="FT86" s="12">
        <v>4.332230646287174</v>
      </c>
      <c r="FU86" s="12">
        <v>3.7235699208819844</v>
      </c>
      <c r="FW86" s="22">
        <v>43190</v>
      </c>
      <c r="FX86">
        <v>382</v>
      </c>
      <c r="FY86" s="2">
        <v>1224125.8703250885</v>
      </c>
      <c r="FZ86" s="2">
        <v>3249391.7584095001</v>
      </c>
      <c r="GA86" s="10">
        <v>0.37672461843267213</v>
      </c>
      <c r="GC86" s="22">
        <v>43190</v>
      </c>
      <c r="GD86">
        <v>377</v>
      </c>
      <c r="GE86" s="2">
        <v>3232682.0945606232</v>
      </c>
      <c r="GF86" s="2">
        <v>287436.31470674276</v>
      </c>
      <c r="GG86" s="10">
        <v>11.246602913966424</v>
      </c>
      <c r="GI86" s="22">
        <v>43190</v>
      </c>
      <c r="GJ86">
        <v>257</v>
      </c>
      <c r="GK86" s="2">
        <v>962473.83657455444</v>
      </c>
      <c r="GL86" s="2">
        <v>221546.04703849554</v>
      </c>
      <c r="GM86" s="2">
        <v>59318.28613787517</v>
      </c>
      <c r="GN86" s="12">
        <v>4.3443512057216545</v>
      </c>
      <c r="GO86" s="12">
        <v>3.7348693204579413</v>
      </c>
      <c r="GP86" s="12">
        <f>VLOOKUP($GI86,'EquityMetrics ADJ'!$AF$4:$AK$40,6,0)</f>
        <v>3.6775549048240297</v>
      </c>
      <c r="GQ86" s="12">
        <f>VLOOKUP($GI86,'EquityMetrics ADJ'!$AF$4:$AL$40,7,0)</f>
        <v>4.4069947816205062</v>
      </c>
      <c r="HF86" s="22">
        <v>42916</v>
      </c>
      <c r="HG86">
        <v>459</v>
      </c>
      <c r="HH86" s="2">
        <v>1631397.0403289795</v>
      </c>
      <c r="HI86" s="2">
        <v>3305807.3527526855</v>
      </c>
      <c r="HJ86" s="213">
        <v>0.49349428634144238</v>
      </c>
      <c r="HL86" s="22">
        <v>43190</v>
      </c>
      <c r="HM86">
        <v>77</v>
      </c>
      <c r="HN86" s="2">
        <v>267911.71882629395</v>
      </c>
      <c r="HO86" s="2">
        <v>539178.64093017578</v>
      </c>
      <c r="HP86" s="10">
        <v>0.49688859774582356</v>
      </c>
      <c r="HR86" s="22">
        <v>42916</v>
      </c>
      <c r="HS86">
        <v>376</v>
      </c>
      <c r="HT86" s="2">
        <v>1362533.9030609131</v>
      </c>
      <c r="HU86" s="2">
        <v>2749538.8090820313</v>
      </c>
      <c r="HV86" s="10">
        <v>0.49554998044046977</v>
      </c>
    </row>
    <row r="87" spans="1:230">
      <c r="A87" t="s">
        <v>80</v>
      </c>
      <c r="B87">
        <v>56</v>
      </c>
      <c r="C87" s="2">
        <v>108.13044270862162</v>
      </c>
      <c r="E87" s="11">
        <v>43281</v>
      </c>
      <c r="F87" s="216">
        <v>376</v>
      </c>
      <c r="G87" s="2">
        <v>1302007.1146841049</v>
      </c>
      <c r="H87" s="2">
        <v>308050.16880679131</v>
      </c>
      <c r="I87" s="2">
        <v>80161.356974168681</v>
      </c>
      <c r="J87" s="12">
        <v>4.2266073728423184</v>
      </c>
      <c r="K87" s="12">
        <v>3.8428761741902382</v>
      </c>
      <c r="L87" s="12">
        <v>4.2074932802147931</v>
      </c>
      <c r="M87" s="12">
        <v>3.8515290349545737</v>
      </c>
      <c r="N87" s="59">
        <f t="shared" ref="N87" si="258">J87-L87</f>
        <v>1.9114092627525281E-2</v>
      </c>
      <c r="O87" s="59">
        <f t="shared" ref="O87" si="259">M87-K87</f>
        <v>8.6528607643354682E-3</v>
      </c>
      <c r="P87" s="12">
        <f t="shared" ref="P87" si="260">J87</f>
        <v>4.2266073728423184</v>
      </c>
      <c r="Q87" s="12">
        <f t="shared" ref="Q87" si="261">K87</f>
        <v>3.8428761741902382</v>
      </c>
      <c r="R87" s="157">
        <f>VLOOKUP(E87,'EquityMetrics ADJ'!G:AE,7,FALSE)</f>
        <v>3.593768073118992</v>
      </c>
      <c r="S87" s="157">
        <f>VLOOKUP(E87,'EquityMetrics ADJ'!$G:$AE,8,FALSE)</f>
        <v>4.5330000712972396</v>
      </c>
      <c r="U87" s="14">
        <v>43281</v>
      </c>
      <c r="V87" s="2">
        <v>347.9592445907972</v>
      </c>
      <c r="W87" s="2">
        <f t="shared" si="123"/>
        <v>82.325897320526551</v>
      </c>
      <c r="Y87" s="41">
        <f ca="1">VLOOKUP($E87,INDIRECT(VLOOKUP('Sector Charts'!$H$1,'Sector Charts'!$A$159:$B$1750,2,FALSE) &amp; "1"),MATCH(Y$5,$Y$5:$AG$5,0),FALSE)</f>
        <v>43281</v>
      </c>
      <c r="Z87" s="4">
        <f ca="1">VLOOKUP($E87,INDIRECT(VLOOKUP('Sector Charts'!$H$1,'Sector Charts'!$A$159:$B$175,2,FALSE) &amp; "1"),MATCH(Z$5,$Y$5:$AG$5,0),FALSE)</f>
        <v>24</v>
      </c>
      <c r="AA87" s="4">
        <f ca="1">VLOOKUP($E87,INDIRECT(VLOOKUP('Sector Charts'!$H$1,'Sector Charts'!$A$159:$B$175,2,FALSE) &amp; "1"),MATCH(AA$5,$Y$5:$AG$5,0),FALSE)</f>
        <v>73996.843215942383</v>
      </c>
      <c r="AB87" s="4">
        <f ca="1">VLOOKUP($E87,INDIRECT(VLOOKUP('Sector Charts'!$H$1,'Sector Charts'!$A$159:$B$175,2,FALSE) &amp; "1"),MATCH(AB$5,$Y$5:$AG$5,0),FALSE)</f>
        <v>38705.844924926758</v>
      </c>
      <c r="AC87" s="4">
        <f ca="1">VLOOKUP($E87,INDIRECT(VLOOKUP('Sector Charts'!$H$1,'Sector Charts'!$A$159:$B$175,2,FALSE) &amp; "1"),MATCH(AC$5,$Y$5:$AG$5,0),FALSE)</f>
        <v>5772.7679958343506</v>
      </c>
      <c r="AD87" s="12">
        <f ca="1">IF(OR(VLOOKUP($E87,INDIRECT(VLOOKUP('Sector Charts'!$H$1,'Sector Charts'!$A$159:$B$175,2,FALSE) &amp; "1"),MATCH(AD$5,$Y$5:$AI$5,0),FALSE)&gt;AD$1,VLOOKUP($E87,INDIRECT(VLOOKUP('Sector Charts'!$H$1,'Sector Charts'!$A$159:$B$175,2,FALSE) &amp; "1"),MATCH(AD$5,$Y$5:$AI$5,0),FALSE)&lt;AD$2),NA(),VLOOKUP($E87,INDIRECT(VLOOKUP('Sector Charts'!$H$1,'Sector Charts'!$A$159:$B$175,2,FALSE) &amp; "1"),MATCH(AD$5,$Y$5:$AI$5,0),FALSE))</f>
        <v>1.9117743937502329</v>
      </c>
      <c r="AE87" s="12">
        <f ca="1">IF(OR(VLOOKUP($E87,INDIRECT(VLOOKUP('Sector Charts'!$H$1,'Sector Charts'!$A$159:$B$175,2,FALSE) &amp; "1"),MATCH(AE$5,$Y$5:$AI$5,0),FALSE)&gt;AE$1,VLOOKUP($E87,INDIRECT(VLOOKUP('Sector Charts'!$H$1,'Sector Charts'!$A$159:$B$175,2,FALSE) &amp; "1"),MATCH(AE$5,$Y$5:$AI$5,0),FALSE)&lt;AE$2),NA(),VLOOKUP($E87,INDIRECT(VLOOKUP('Sector Charts'!$H$1,'Sector Charts'!$A$159:$B$175,2,FALSE) &amp; "1"),MATCH(AE$5,$Y$5:$AI$5,0),FALSE))</f>
        <v>6.7049022155155082</v>
      </c>
      <c r="AF87" s="4">
        <f ca="1">VLOOKUP($E87,INDIRECT(VLOOKUP('Sector Charts'!$H$1,'Sector Charts'!$A$159:$B$175,2,FALSE) &amp; "1"),MATCH(AF$5,$Y$5:$AG$5,0),FALSE)</f>
        <v>226.39403445266009</v>
      </c>
      <c r="AG87" s="2">
        <f ca="1">IF(VLOOKUP($E87,INDIRECT(VLOOKUP('Sector Charts'!$H$1,'Sector Charts'!$A$159:$B$175,2,FALSE) &amp; "1"),MATCH(AG$5,$Y$5:$AI$5,0),FALSE)="",NA(),VLOOKUP($E87,INDIRECT(VLOOKUP('Sector Charts'!$H$1,'Sector Charts'!$A$159:$B$175,2,FALSE) &amp; "1"),MATCH(AG$5,$Y$5:$AG$5,0),FALSE))</f>
        <v>118.4208948465693</v>
      </c>
      <c r="AH87" s="12">
        <f ca="1">IF(OR(VLOOKUP($E87,INDIRECT(VLOOKUP('Sector Charts'!$H$1,'Sector Charts'!$A$159:$B$175,2,FALSE) &amp; "1"),MATCH(AH$5,$Y$5:$AI$5,0),FALSE)&gt;AH$1,VLOOKUP($E87,INDIRECT(VLOOKUP('Sector Charts'!$H$1,'Sector Charts'!$A$159:$B$175,2,FALSE) &amp; "1"),MATCH(AH$5,$Y$5:$AI$5,0),FALSE)&lt;AH$2,VLOOKUP($E87,INDIRECT(VLOOKUP('Sector Charts'!$H$1,'Sector Charts'!$A$159:$B$175,2,FALSE) &amp; "1"),MATCH(AH$5,$Y$5:$AI$5,0),FALSE)=""),NA(),VLOOKUP($E87,INDIRECT(VLOOKUP('Sector Charts'!$H$1,'Sector Charts'!$A$159:$B$175,2,FALSE) &amp; "1"),MATCH(AH$5,$Y$5:$AI$5,0),FALSE))</f>
        <v>1.727156525516401</v>
      </c>
      <c r="AI87" s="12">
        <f ca="1">IF(OR(VLOOKUP($E87,INDIRECT(VLOOKUP('Sector Charts'!$H$1,'Sector Charts'!$A$159:$B$175,2,FALSE) &amp; "1"),MATCH(AI$5,$Y$5:$AI$5,0),FALSE)&gt;AI$1,VLOOKUP($E87,INDIRECT(VLOOKUP('Sector Charts'!$H$1,'Sector Charts'!$A$159:$B$175,2,FALSE) &amp; "1"),MATCH(AI$5,$Y$5:$AI$5,0),FALSE)&lt;AI$2,VLOOKUP($E87,INDIRECT(VLOOKUP('Sector Charts'!$H$1,'Sector Charts'!$A$159:$B$175,2,FALSE) &amp; "1"),MATCH(AI$5,$Y$5:$AI$5,0),FALSE)=""),NA(),VLOOKUP($E87,INDIRECT(VLOOKUP('Sector Charts'!$H$1,'Sector Charts'!$A$159:$B$175,2,FALSE) &amp; "1"),MATCH(AI$5,$Y$5:$AI$5,0),FALSE))</f>
        <v>7.4215973936636894</v>
      </c>
      <c r="AK87" s="13">
        <v>380</v>
      </c>
      <c r="AL87" s="12">
        <v>18.448108045687572</v>
      </c>
      <c r="AM87" s="12">
        <v>2.8571301552628769</v>
      </c>
      <c r="AN87" s="12">
        <v>11.884114144776614</v>
      </c>
      <c r="AO87" s="12">
        <v>10.416189521494701</v>
      </c>
      <c r="AP87" s="157">
        <f>VLOOKUP(E87,'EquityMetrics ADJ'!AN:AS,3,FALSE)</f>
        <v>16.464413042312167</v>
      </c>
      <c r="AR87" s="12">
        <v>31.675728591005459</v>
      </c>
      <c r="AT87" s="12">
        <v>8.3743953216123916</v>
      </c>
      <c r="AU87" s="12">
        <v>0.96104166900736754</v>
      </c>
      <c r="AV87" s="12">
        <v>5.5004436785521582</v>
      </c>
      <c r="AW87" s="12">
        <v>5.6973962235550957</v>
      </c>
      <c r="AY87" s="14">
        <v>43281</v>
      </c>
      <c r="AZ87" s="2">
        <v>287</v>
      </c>
      <c r="BA87">
        <v>1208040.081451416</v>
      </c>
      <c r="BB87">
        <v>77020.193197465502</v>
      </c>
      <c r="BC87">
        <v>135019.71555518731</v>
      </c>
      <c r="BD87" s="12">
        <f t="shared" ref="BD87" si="262">(BC87/BA87)*100</f>
        <v>11.176757926191163</v>
      </c>
      <c r="BE87" s="12">
        <f t="shared" ref="BE87" si="263">(BC87/BB87)*100</f>
        <v>175.30430650702445</v>
      </c>
      <c r="BF87" s="12">
        <f t="shared" ref="BF87" si="264">(BB87/BA87)*100</f>
        <v>6.3756322641984315</v>
      </c>
      <c r="BH87" s="22">
        <v>43281</v>
      </c>
      <c r="BI87">
        <v>287</v>
      </c>
      <c r="BJ87" s="12">
        <v>4.5526470596273461</v>
      </c>
      <c r="BV87" s="22">
        <v>43281</v>
      </c>
      <c r="BW87">
        <v>379</v>
      </c>
      <c r="BX87" s="2">
        <v>1504167.4107818604</v>
      </c>
      <c r="BY87" s="2">
        <v>80456.437971635722</v>
      </c>
      <c r="BZ87" s="12">
        <f t="shared" si="135"/>
        <v>5.3489018173724947</v>
      </c>
      <c r="CB87" s="22">
        <v>43281</v>
      </c>
      <c r="CC87">
        <v>397</v>
      </c>
      <c r="CD87" s="2">
        <v>-207779.67162233591</v>
      </c>
      <c r="CE87" s="2">
        <v>2082677.4970245361</v>
      </c>
      <c r="CF87" s="2">
        <v>326100.20975500345</v>
      </c>
      <c r="CG87" s="12">
        <f t="shared" ref="CG87" si="265">-CD87/CE87*100</f>
        <v>9.976564874743449</v>
      </c>
      <c r="CH87" s="12">
        <f t="shared" ref="CH87" si="266">-CD87/CF87*100</f>
        <v>63.71650965156973</v>
      </c>
      <c r="CJ87" s="22">
        <v>43281</v>
      </c>
      <c r="CK87">
        <v>397</v>
      </c>
      <c r="CL87" s="12">
        <v>11.501143674398651</v>
      </c>
      <c r="CN87" s="22">
        <v>43281</v>
      </c>
      <c r="CO87">
        <v>328</v>
      </c>
      <c r="CP87">
        <v>-149186.45733627677</v>
      </c>
      <c r="CQ87">
        <v>1841428.1904678345</v>
      </c>
      <c r="CR87">
        <v>285392.64570146799</v>
      </c>
      <c r="CS87" s="12">
        <f t="shared" ref="CS87" si="267">-CP87/CQ87*100</f>
        <v>8.1016711978529212</v>
      </c>
      <c r="CT87" s="12">
        <f t="shared" ref="CT87" si="268">-CP87/CR87*100</f>
        <v>52.274107123395083</v>
      </c>
      <c r="CV87" s="22">
        <v>43281</v>
      </c>
      <c r="CW87">
        <v>328</v>
      </c>
      <c r="CX87">
        <v>11.22902284868179</v>
      </c>
      <c r="CZ87" s="11">
        <f ca="1">VLOOKUP($CB87,INDIRECT(VLOOKUP('Sector Charts'!$H$1,'Sector Charts'!$A$159:$B$175,2,FALSE) &amp; "3"),MATCH(CZ$5,$CZ$5:$DF$5,0),FALSE)</f>
        <v>43281</v>
      </c>
      <c r="DA87" s="2">
        <f ca="1">VLOOKUP($CB87,INDIRECT(VLOOKUP('Sector Charts'!$H$1,'Sector Charts'!$A$159:$B$175,2,FALSE) &amp; "3"),MATCH(DA$5,$CZ$5:$DF$5,0),FALSE)</f>
        <v>26</v>
      </c>
      <c r="DB87" s="2">
        <f ca="1">VLOOKUP($CB87,INDIRECT(VLOOKUP('Sector Charts'!$H$1,'Sector Charts'!$A$159:$B$175,2,FALSE) &amp; "3"),MATCH(DB$5,$CZ$5:$DF$5,0),FALSE)</f>
        <v>-12848.88497543335</v>
      </c>
      <c r="DC87" s="2">
        <f ca="1">VLOOKUP($CB87,INDIRECT(VLOOKUP('Sector Charts'!$H$1,'Sector Charts'!$A$159:$B$175,2,FALSE) &amp; "3"),MATCH(DC$5,$CZ$5:$DF$5,0),FALSE)</f>
        <v>217056.46771240234</v>
      </c>
      <c r="DD87" s="2">
        <f ca="1">VLOOKUP($CB87,INDIRECT(VLOOKUP('Sector Charts'!$H$1,'Sector Charts'!$A$159:$B$175,2,FALSE) &amp; "3"),MATCH(DD$5,$CZ$5:$DF$5,0),FALSE)</f>
        <v>44615.544921875</v>
      </c>
      <c r="DE87" s="12">
        <f ca="1">IF(OR(VLOOKUP($CB87,INDIRECT(VLOOKUP('Sector Charts'!$H$1,'Sector Charts'!$A$159:$B$175,2,FALSE) &amp; "3"),MATCH(DE$5,$CZ$5:$DF$5,0),FALSE)&gt;DE$1,VLOOKUP($CB87,INDIRECT(VLOOKUP('Sector Charts'!$H$1,'Sector Charts'!$A$159:$B$175,2,FALSE) &amp; "3"),MATCH(DE$5,$CZ$5:$DF$5,0),FALSE)&lt;DE$2),NA(),VLOOKUP($CB87,INDIRECT(VLOOKUP('Sector Charts'!$H$1,'Sector Charts'!$A$159:$B$175,2,FALSE) &amp; "3"),MATCH(DE$5,$CZ$5:$DF$5,0),FALSE))</f>
        <v>5.9196047511737788</v>
      </c>
      <c r="DF87" s="12">
        <f ca="1">IF(OR(VLOOKUP($CB87,INDIRECT(VLOOKUP('Sector Charts'!$H$1,'Sector Charts'!$A$159:$B$175,2,FALSE) &amp; "3"),MATCH(DF$5,$CZ$5:$DF$5,0),FALSE)&gt;DF$1,VLOOKUP($CB87,INDIRECT(VLOOKUP('Sector Charts'!$H$1,'Sector Charts'!$A$159:$B$175,2,FALSE) &amp; "3"),MATCH(DF$5,$CZ$5:$DF$5,0),FALSE)&lt;DF$2),NA(),VLOOKUP($CB87,INDIRECT(VLOOKUP('Sector Charts'!$H$1,'Sector Charts'!$A$159:$B$175,2,FALSE) &amp; "3"),MATCH(DF$5,$CZ$5:$DF$5,0),FALSE))</f>
        <v>28.799121467490004</v>
      </c>
      <c r="DH87" s="11">
        <f ca="1">VLOOKUP($CB87,INDIRECT(VLOOKUP('Sector Charts'!$H$1,'Sector Charts'!$A$159:$B$175,2,FALSE) &amp; "3"),MATCH(DH$5,$CZ$5:$DF$5,0),FALSE)</f>
        <v>43281</v>
      </c>
      <c r="DI87" s="2">
        <f ca="1">VLOOKUP($CB87,INDIRECT(VLOOKUP('Sector Charts'!$H$1,'Sector Charts'!$A$159:$B$175,2,FALSE) &amp; "3"),9,FALSE)</f>
        <v>26</v>
      </c>
      <c r="DJ87" s="12">
        <f ca="1">IF(OR(VLOOKUP($CB87,INDIRECT(VLOOKUP('Sector Charts'!$H$1,'Sector Charts'!$A$159:$B$175,2,FALSE) &amp; "3"),10,FALSE)&gt;DJ$1,VLOOKUP($CB87,INDIRECT(VLOOKUP('Sector Charts'!$H$1,'Sector Charts'!$A$159:$B$175,2,FALSE) &amp; "3"),10,FALSE)&lt;DJ$2),NA(),VLOOKUP($CB87,INDIRECT(VLOOKUP('Sector Charts'!$H$1,'Sector Charts'!$A$159:$B$175,2,FALSE) &amp; "3"),10,FALSE))</f>
        <v>34.736387257426586</v>
      </c>
      <c r="DM87" s="22">
        <v>43281</v>
      </c>
      <c r="DN87">
        <v>393</v>
      </c>
      <c r="DO87" s="12">
        <v>4.0536498194735593</v>
      </c>
      <c r="DP87" s="12">
        <v>11.526321852055732</v>
      </c>
      <c r="DR87" s="22">
        <v>43281</v>
      </c>
      <c r="DS87" s="13">
        <v>310</v>
      </c>
      <c r="DT87" s="12">
        <v>17.919277302689917</v>
      </c>
      <c r="DU87" s="12">
        <v>2.6256472279307053</v>
      </c>
      <c r="DV87" s="12">
        <v>8.8321523581198491</v>
      </c>
      <c r="DW87" s="12">
        <v>6.724288015890223</v>
      </c>
      <c r="DX87" s="83">
        <f>VLOOKUP(DR87,'EquityMetrics ADJ'!$DU$5:$DX$340,3,0)</f>
        <v>13.361535956822813</v>
      </c>
      <c r="DZ87" s="22">
        <v>43281</v>
      </c>
      <c r="EA87" s="2">
        <v>252</v>
      </c>
      <c r="EB87" s="83">
        <v>16.593366294662324</v>
      </c>
      <c r="EC87" s="83">
        <v>3.4446298227047256</v>
      </c>
      <c r="ED87" s="83">
        <v>7.4906635020842049</v>
      </c>
      <c r="EE87" s="83">
        <v>5.4297550291330543</v>
      </c>
      <c r="EF87" s="83">
        <f>VLOOKUP($DZ87,'EquityMetrics ADJ'!$EH$4:$EK$42,3,0)</f>
        <v>9.584225720828222</v>
      </c>
      <c r="EH87" s="22">
        <v>43281</v>
      </c>
      <c r="EI87" s="13">
        <v>70</v>
      </c>
      <c r="EJ87" s="12">
        <v>22.487015141376119</v>
      </c>
      <c r="EK87" s="12">
        <v>3.8817102179681484</v>
      </c>
      <c r="EL87" s="12">
        <v>35.877174749929395</v>
      </c>
      <c r="EM87" s="12">
        <v>36.476133009624981</v>
      </c>
      <c r="EO87" s="22">
        <v>43281</v>
      </c>
      <c r="EP87">
        <v>312</v>
      </c>
      <c r="EQ87" s="2">
        <v>1066981.8549642563</v>
      </c>
      <c r="ER87" s="2">
        <v>270279.97474837303</v>
      </c>
      <c r="ES87" s="2">
        <v>66875.786012812518</v>
      </c>
      <c r="ET87" s="12">
        <v>3.9476911153244032</v>
      </c>
      <c r="EU87" s="12">
        <v>4.0415222139832636</v>
      </c>
      <c r="EV87" s="12">
        <f>VLOOKUP($EO87,'EquityMetrics ADJ'!$X$5:$AD$40,6,0)</f>
        <v>3.4098755110514749</v>
      </c>
      <c r="EW87" s="12">
        <f>VLOOKUP($EO87,'EquityMetrics ADJ'!$X$5:$AD$40,7,0)</f>
        <v>4.6910387208783071</v>
      </c>
      <c r="EY87" s="22">
        <v>43281</v>
      </c>
      <c r="EZ87" s="2">
        <v>64</v>
      </c>
      <c r="FA87" s="2">
        <v>235025.25971984863</v>
      </c>
      <c r="FB87" s="2">
        <v>37770.194058418274</v>
      </c>
      <c r="FC87" s="2">
        <v>13285.570961356163</v>
      </c>
      <c r="FD87" s="12">
        <v>6.2225060150959397</v>
      </c>
      <c r="FE87" s="12">
        <v>2.8429485016700231</v>
      </c>
      <c r="FG87" s="22">
        <v>43281</v>
      </c>
      <c r="FH87" s="2">
        <v>259</v>
      </c>
      <c r="FI87" s="2">
        <v>971295.78888225555</v>
      </c>
      <c r="FJ87" s="2">
        <v>230334.2828233242</v>
      </c>
      <c r="FK87" s="2">
        <v>60057.080026074313</v>
      </c>
      <c r="FL87" s="12">
        <v>4.2168963168512743</v>
      </c>
      <c r="FM87" s="12">
        <v>3.8352561050807421</v>
      </c>
      <c r="FO87" s="11">
        <v>43281</v>
      </c>
      <c r="FP87" s="2">
        <v>117</v>
      </c>
      <c r="FQ87" s="2">
        <v>330711.32580184937</v>
      </c>
      <c r="FR87" s="2">
        <v>77715.885983467102</v>
      </c>
      <c r="FS87" s="2">
        <v>20104.276948094368</v>
      </c>
      <c r="FT87" s="12">
        <v>4.2553889930844164</v>
      </c>
      <c r="FU87" s="12">
        <v>3.8656394449855402</v>
      </c>
      <c r="FW87" s="22">
        <v>43281</v>
      </c>
      <c r="FX87">
        <v>371</v>
      </c>
      <c r="FY87" s="2">
        <v>1217457.4638700485</v>
      </c>
      <c r="FZ87" s="2">
        <v>3296574.3851013184</v>
      </c>
      <c r="GA87" s="10">
        <v>0.369309871899836</v>
      </c>
      <c r="GC87" s="22">
        <v>43281</v>
      </c>
      <c r="GD87">
        <v>367</v>
      </c>
      <c r="GE87" s="2">
        <v>3289423.0905456543</v>
      </c>
      <c r="GF87" s="2">
        <v>293576.78187376261</v>
      </c>
      <c r="GG87" s="10">
        <v>11.204643192662624</v>
      </c>
      <c r="GI87" s="22">
        <v>43281</v>
      </c>
      <c r="GJ87">
        <v>259</v>
      </c>
      <c r="GK87" s="2">
        <v>971295.78888225555</v>
      </c>
      <c r="GL87" s="2">
        <v>230334.2828233242</v>
      </c>
      <c r="GM87" s="2">
        <v>60057.080026074313</v>
      </c>
      <c r="GN87" s="12">
        <v>4.2168963168512743</v>
      </c>
      <c r="GO87" s="12">
        <v>3.8352561050807421</v>
      </c>
      <c r="GP87" s="12">
        <f>VLOOKUP($GI87,'EquityMetrics ADJ'!$AF$4:$AK$40,6,0)</f>
        <v>3.6007942702777931</v>
      </c>
      <c r="GQ87" s="12">
        <f>VLOOKUP($GI87,'EquityMetrics ADJ'!$AF$4:$AL$40,7,0)</f>
        <v>4.4960623395067838</v>
      </c>
      <c r="HF87" s="22">
        <v>43008</v>
      </c>
      <c r="HG87">
        <v>442</v>
      </c>
      <c r="HH87" s="2">
        <v>1602822.2176208496</v>
      </c>
      <c r="HI87" s="2">
        <v>3269846.005645752</v>
      </c>
      <c r="HJ87" s="213">
        <v>0.49018278379269214</v>
      </c>
      <c r="HL87" s="22">
        <v>43281</v>
      </c>
      <c r="HM87">
        <v>71</v>
      </c>
      <c r="HN87" s="2">
        <v>267645.57528686523</v>
      </c>
      <c r="HO87" s="2">
        <v>538783.91613769531</v>
      </c>
      <c r="HP87" s="10">
        <v>0.49675865828642124</v>
      </c>
      <c r="HR87" s="22">
        <v>43008</v>
      </c>
      <c r="HS87">
        <v>363</v>
      </c>
      <c r="HT87" s="2">
        <v>1334282.2917022705</v>
      </c>
      <c r="HU87" s="2">
        <v>2730192.2176818848</v>
      </c>
      <c r="HV87" s="10">
        <v>0.48871368215794164</v>
      </c>
    </row>
    <row r="88" spans="1:230">
      <c r="C88" s="2"/>
      <c r="E88" s="11">
        <v>43373</v>
      </c>
      <c r="F88" s="2">
        <v>363</v>
      </c>
      <c r="G88" s="2">
        <v>1231419.6781554222</v>
      </c>
      <c r="H88" s="2">
        <v>323367.02165699005</v>
      </c>
      <c r="I88" s="2">
        <v>77194.693794414401</v>
      </c>
      <c r="J88" s="12">
        <v>3.8081176981048008</v>
      </c>
      <c r="K88" s="12">
        <v>4.1889799125077687</v>
      </c>
      <c r="L88" s="12">
        <v>3.7895706490630459</v>
      </c>
      <c r="M88" s="12">
        <v>4.2014044023612804</v>
      </c>
      <c r="N88" s="59">
        <f t="shared" ref="N88" si="269">J88-L88</f>
        <v>1.854704904175497E-2</v>
      </c>
      <c r="O88" s="59">
        <f t="shared" ref="O88" si="270">M88-K88</f>
        <v>1.2424489853511744E-2</v>
      </c>
      <c r="P88" s="12">
        <f t="shared" ref="P88" si="271">J88</f>
        <v>3.8081176981048008</v>
      </c>
      <c r="Q88" s="12">
        <f t="shared" ref="Q88" si="272">K88</f>
        <v>4.1889799125077687</v>
      </c>
      <c r="R88" s="157">
        <f>VLOOKUP(E88,'EquityMetrics ADJ'!G:AE,7,FALSE)</f>
        <v>3.3293413767089888</v>
      </c>
      <c r="S88" s="157">
        <f>VLOOKUP(E88,'EquityMetrics ADJ'!$G:$AE,8,FALSE)</f>
        <v>4.8000087639858036</v>
      </c>
      <c r="U88" s="14">
        <v>43373</v>
      </c>
      <c r="V88" s="2">
        <v>299.66383543917783</v>
      </c>
      <c r="W88" s="2">
        <f t="shared" si="123"/>
        <v>78.690801912008283</v>
      </c>
      <c r="Y88" s="41">
        <f ca="1">VLOOKUP($E88,INDIRECT(VLOOKUP('Sector Charts'!$H$1,'Sector Charts'!$A$159:$B$1750,2,FALSE) &amp; "1"),MATCH(Y$5,$Y$5:$AG$5,0),FALSE)</f>
        <v>43373</v>
      </c>
      <c r="Z88" s="4">
        <f ca="1">VLOOKUP($E88,INDIRECT(VLOOKUP('Sector Charts'!$H$1,'Sector Charts'!$A$159:$B$175,2,FALSE) &amp; "1"),MATCH(Z$5,$Y$5:$AG$5,0),FALSE)</f>
        <v>24</v>
      </c>
      <c r="AA88" s="4">
        <f ca="1">VLOOKUP($E88,INDIRECT(VLOOKUP('Sector Charts'!$H$1,'Sector Charts'!$A$159:$B$175,2,FALSE) &amp; "1"),MATCH(AA$5,$Y$5:$AG$5,0),FALSE)</f>
        <v>75503.588943481445</v>
      </c>
      <c r="AB88" s="4">
        <f ca="1">VLOOKUP($E88,INDIRECT(VLOOKUP('Sector Charts'!$H$1,'Sector Charts'!$A$159:$B$175,2,FALSE) &amp; "1"),MATCH(AB$5,$Y$5:$AG$5,0),FALSE)</f>
        <v>46178.698944091797</v>
      </c>
      <c r="AC88" s="4">
        <f ca="1">VLOOKUP($E88,INDIRECT(VLOOKUP('Sector Charts'!$H$1,'Sector Charts'!$A$159:$B$175,2,FALSE) &amp; "1"),MATCH(AC$5,$Y$5:$AG$5,0),FALSE)</f>
        <v>6184.0950107574463</v>
      </c>
      <c r="AD88" s="12">
        <f ca="1">IF(OR(VLOOKUP($E88,INDIRECT(VLOOKUP('Sector Charts'!$H$1,'Sector Charts'!$A$159:$B$175,2,FALSE) &amp; "1"),MATCH(AD$5,$Y$5:$AI$5,0),FALSE)&gt;AD$1,VLOOKUP($E88,INDIRECT(VLOOKUP('Sector Charts'!$H$1,'Sector Charts'!$A$159:$B$175,2,FALSE) &amp; "1"),MATCH(AD$5,$Y$5:$AI$5,0),FALSE)&lt;AD$2),NA(),VLOOKUP($E88,INDIRECT(VLOOKUP('Sector Charts'!$H$1,'Sector Charts'!$A$159:$B$175,2,FALSE) &amp; "1"),MATCH(AD$5,$Y$5:$AI$5,0),FALSE))</f>
        <v>1.6350306671674113</v>
      </c>
      <c r="AE88" s="12">
        <f ca="1">IF(OR(VLOOKUP($E88,INDIRECT(VLOOKUP('Sector Charts'!$H$1,'Sector Charts'!$A$159:$B$175,2,FALSE) &amp; "1"),MATCH(AE$5,$Y$5:$AI$5,0),FALSE)&gt;AE$1,VLOOKUP($E88,INDIRECT(VLOOKUP('Sector Charts'!$H$1,'Sector Charts'!$A$159:$B$175,2,FALSE) &amp; "1"),MATCH(AE$5,$Y$5:$AI$5,0),FALSE)&lt;AE$2),NA(),VLOOKUP($E88,INDIRECT(VLOOKUP('Sector Charts'!$H$1,'Sector Charts'!$A$159:$B$175,2,FALSE) &amp; "1"),MATCH(AE$5,$Y$5:$AI$5,0),FALSE))</f>
        <v>7.4673333549633956</v>
      </c>
      <c r="AF88" s="4">
        <f ca="1">VLOOKUP($E88,INDIRECT(VLOOKUP('Sector Charts'!$H$1,'Sector Charts'!$A$159:$B$175,2,FALSE) &amp; "1"),MATCH(AF$5,$Y$5:$AG$5,0),FALSE)</f>
        <v>163.49965850628772</v>
      </c>
      <c r="AG88" s="2">
        <f ca="1">IF(VLOOKUP($E88,INDIRECT(VLOOKUP('Sector Charts'!$H$1,'Sector Charts'!$A$159:$B$175,2,FALSE) &amp; "1"),MATCH(AG$5,$Y$5:$AI$5,0),FALSE)="",NA(),VLOOKUP($E88,INDIRECT(VLOOKUP('Sector Charts'!$H$1,'Sector Charts'!$A$159:$B$175,2,FALSE) &amp; "1"),MATCH(AG$5,$Y$5:$AG$5,0),FALSE))</f>
        <v>99.997915506710754</v>
      </c>
      <c r="AH88" s="12">
        <f ca="1">IF(OR(VLOOKUP($E88,INDIRECT(VLOOKUP('Sector Charts'!$H$1,'Sector Charts'!$A$159:$B$175,2,FALSE) &amp; "1"),MATCH(AH$5,$Y$5:$AI$5,0),FALSE)&gt;AH$1,VLOOKUP($E88,INDIRECT(VLOOKUP('Sector Charts'!$H$1,'Sector Charts'!$A$159:$B$175,2,FALSE) &amp; "1"),MATCH(AH$5,$Y$5:$AI$5,0),FALSE)&lt;AH$2,VLOOKUP($E88,INDIRECT(VLOOKUP('Sector Charts'!$H$1,'Sector Charts'!$A$159:$B$175,2,FALSE) &amp; "1"),MATCH(AH$5,$Y$5:$AI$5,0),FALSE)=""),NA(),VLOOKUP($E88,INDIRECT(VLOOKUP('Sector Charts'!$H$1,'Sector Charts'!$A$159:$B$175,2,FALSE) &amp; "1"),MATCH(AH$5,$Y$5:$AI$5,0),FALSE))</f>
        <v>1.4789411075338339</v>
      </c>
      <c r="AI88" s="12">
        <f ca="1">IF(OR(VLOOKUP($E88,INDIRECT(VLOOKUP('Sector Charts'!$H$1,'Sector Charts'!$A$159:$B$175,2,FALSE) &amp; "1"),MATCH(AI$5,$Y$5:$AI$5,0),FALSE)&gt;AI$1,VLOOKUP($E88,INDIRECT(VLOOKUP('Sector Charts'!$H$1,'Sector Charts'!$A$159:$B$175,2,FALSE) &amp; "1"),MATCH(AI$5,$Y$5:$AI$5,0),FALSE)&lt;AI$2,VLOOKUP($E88,INDIRECT(VLOOKUP('Sector Charts'!$H$1,'Sector Charts'!$A$159:$B$175,2,FALSE) &amp; "1"),MATCH(AI$5,$Y$5:$AI$5,0),FALSE)=""),NA(),VLOOKUP($E88,INDIRECT(VLOOKUP('Sector Charts'!$H$1,'Sector Charts'!$A$159:$B$175,2,FALSE) &amp; "1"),MATCH(AI$5,$Y$5:$AI$5,0),FALSE))</f>
        <v>8.2554463968389964</v>
      </c>
      <c r="AK88" s="13">
        <v>366</v>
      </c>
      <c r="AL88" s="12">
        <v>17.880119989963926</v>
      </c>
      <c r="AM88" s="12">
        <v>1.577931998751203</v>
      </c>
      <c r="AN88" s="12">
        <v>12.446742677200252</v>
      </c>
      <c r="AO88" s="12">
        <v>11.948422589326114</v>
      </c>
      <c r="AP88" s="157">
        <f>VLOOKUP(E88,'EquityMetrics ADJ'!AN:AS,3,FALSE)</f>
        <v>13.835294701721335</v>
      </c>
      <c r="AR88" s="12">
        <v>31.070973411004811</v>
      </c>
      <c r="AT88" s="12">
        <v>5.0893405725427465</v>
      </c>
      <c r="AU88" s="12">
        <v>-1.5200042881462705</v>
      </c>
      <c r="AV88" s="12">
        <v>3.1583264507929254</v>
      </c>
      <c r="AW88" s="12">
        <v>3.5657499816239335</v>
      </c>
      <c r="AY88" s="14">
        <v>43373</v>
      </c>
      <c r="AZ88" s="2">
        <v>274</v>
      </c>
      <c r="BA88">
        <v>1126073.3500061035</v>
      </c>
      <c r="BB88">
        <v>73443.007174399681</v>
      </c>
      <c r="BC88">
        <v>130466.13440523669</v>
      </c>
      <c r="BD88" s="12">
        <f t="shared" ref="BD88" si="273">(BC88/BA88)*100</f>
        <v>11.585935712316568</v>
      </c>
      <c r="BE88" s="12">
        <f t="shared" ref="BE88" si="274">(BC88/BB88)*100</f>
        <v>177.64269114883655</v>
      </c>
      <c r="BF88" s="12">
        <f t="shared" ref="BF88" si="275">(BB88/BA88)*100</f>
        <v>6.5220446939803347</v>
      </c>
      <c r="BH88" s="22">
        <v>43373</v>
      </c>
      <c r="BI88">
        <v>274</v>
      </c>
      <c r="BJ88" s="12">
        <v>-1.7821984704058158</v>
      </c>
      <c r="BV88" s="22">
        <v>43373</v>
      </c>
      <c r="BW88">
        <v>366</v>
      </c>
      <c r="BX88" s="2">
        <v>1425597.253112793</v>
      </c>
      <c r="BY88" s="2">
        <v>77468.05179707706</v>
      </c>
      <c r="BZ88" s="12">
        <f t="shared" si="135"/>
        <v>5.4340769546185292</v>
      </c>
      <c r="CB88" s="22">
        <v>43373</v>
      </c>
      <c r="CC88">
        <v>384</v>
      </c>
      <c r="CD88" s="2">
        <v>-205869.80498373508</v>
      </c>
      <c r="CE88" s="2">
        <v>2097805.5828895569</v>
      </c>
      <c r="CF88" s="2">
        <v>335754.66881656647</v>
      </c>
      <c r="CG88" s="12">
        <f t="shared" ref="CG88" si="276">-CD88/CE88*100</f>
        <v>9.8135788493882323</v>
      </c>
      <c r="CH88" s="12">
        <f t="shared" ref="CH88" si="277">-CD88/CF88*100</f>
        <v>61.315544980912343</v>
      </c>
      <c r="CJ88" s="22">
        <v>43373</v>
      </c>
      <c r="CK88">
        <v>384</v>
      </c>
      <c r="CL88" s="12">
        <v>7.4922239186490325</v>
      </c>
      <c r="CN88" s="22">
        <v>43373</v>
      </c>
      <c r="CO88">
        <v>315</v>
      </c>
      <c r="CP88">
        <v>-149347.73651099205</v>
      </c>
      <c r="CQ88">
        <v>1838354.50938797</v>
      </c>
      <c r="CR88">
        <v>291566.58165073395</v>
      </c>
      <c r="CS88" s="12">
        <f t="shared" ref="CS88" si="278">-CP88/CQ88*100</f>
        <v>8.1239900002047651</v>
      </c>
      <c r="CT88" s="12">
        <f t="shared" ref="CT88" si="279">-CP88/CR88*100</f>
        <v>51.222515168043124</v>
      </c>
      <c r="CV88" s="22">
        <v>43373</v>
      </c>
      <c r="CW88">
        <v>315</v>
      </c>
      <c r="CX88">
        <v>9.095702496361735</v>
      </c>
      <c r="CZ88" s="11">
        <f ca="1">VLOOKUP($CB88,INDIRECT(VLOOKUP('Sector Charts'!$H$1,'Sector Charts'!$A$159:$B$175,2,FALSE) &amp; "3"),MATCH(CZ$5,$CZ$5:$DF$5,0),FALSE)</f>
        <v>43373</v>
      </c>
      <c r="DA88" s="2">
        <f ca="1">VLOOKUP($CB88,INDIRECT(VLOOKUP('Sector Charts'!$H$1,'Sector Charts'!$A$159:$B$175,2,FALSE) &amp; "3"),MATCH(DA$5,$CZ$5:$DF$5,0),FALSE)</f>
        <v>25</v>
      </c>
      <c r="DB88" s="2">
        <f ca="1">VLOOKUP($CB88,INDIRECT(VLOOKUP('Sector Charts'!$H$1,'Sector Charts'!$A$159:$B$175,2,FALSE) &amp; "3"),MATCH(DB$5,$CZ$5:$DF$5,0),FALSE)</f>
        <v>-13605.934000968933</v>
      </c>
      <c r="DC88" s="2">
        <f ca="1">VLOOKUP($CB88,INDIRECT(VLOOKUP('Sector Charts'!$H$1,'Sector Charts'!$A$159:$B$175,2,FALSE) &amp; "3"),MATCH(DC$5,$CZ$5:$DF$5,0),FALSE)</f>
        <v>217336.68139648438</v>
      </c>
      <c r="DD88" s="2">
        <f ca="1">VLOOKUP($CB88,INDIRECT(VLOOKUP('Sector Charts'!$H$1,'Sector Charts'!$A$159:$B$175,2,FALSE) &amp; "3"),MATCH(DD$5,$CZ$5:$DF$5,0),FALSE)</f>
        <v>46428.598937988281</v>
      </c>
      <c r="DE88" s="12">
        <f ca="1">IF(OR(VLOOKUP($CB88,INDIRECT(VLOOKUP('Sector Charts'!$H$1,'Sector Charts'!$A$159:$B$175,2,FALSE) &amp; "3"),MATCH(DE$5,$CZ$5:$DF$5,0),FALSE)&gt;DE$1,VLOOKUP($CB88,INDIRECT(VLOOKUP('Sector Charts'!$H$1,'Sector Charts'!$A$159:$B$175,2,FALSE) &amp; "3"),MATCH(DE$5,$CZ$5:$DF$5,0),FALSE)&lt;DE$2),NA(),VLOOKUP($CB88,INDIRECT(VLOOKUP('Sector Charts'!$H$1,'Sector Charts'!$A$159:$B$175,2,FALSE) &amp; "3"),MATCH(DE$5,$CZ$5:$DF$5,0),FALSE))</f>
        <v>6.2603026389953058</v>
      </c>
      <c r="DF88" s="12">
        <f ca="1">IF(OR(VLOOKUP($CB88,INDIRECT(VLOOKUP('Sector Charts'!$H$1,'Sector Charts'!$A$159:$B$175,2,FALSE) &amp; "3"),MATCH(DF$5,$CZ$5:$DF$5,0),FALSE)&gt;DF$1,VLOOKUP($CB88,INDIRECT(VLOOKUP('Sector Charts'!$H$1,'Sector Charts'!$A$159:$B$175,2,FALSE) &amp; "3"),MATCH(DF$5,$CZ$5:$DF$5,0),FALSE)&lt;DF$2),NA(),VLOOKUP($CB88,INDIRECT(VLOOKUP('Sector Charts'!$H$1,'Sector Charts'!$A$159:$B$175,2,FALSE) &amp; "3"),MATCH(DF$5,$CZ$5:$DF$5,0),FALSE))</f>
        <v>29.305071253908633</v>
      </c>
      <c r="DH88" s="11">
        <f ca="1">VLOOKUP($CB88,INDIRECT(VLOOKUP('Sector Charts'!$H$1,'Sector Charts'!$A$159:$B$175,2,FALSE) &amp; "3"),MATCH(DH$5,$CZ$5:$DF$5,0),FALSE)</f>
        <v>43373</v>
      </c>
      <c r="DI88" s="2">
        <f ca="1">VLOOKUP($CB88,INDIRECT(VLOOKUP('Sector Charts'!$H$1,'Sector Charts'!$A$159:$B$175,2,FALSE) &amp; "3"),9,FALSE)</f>
        <v>25</v>
      </c>
      <c r="DJ88" s="12">
        <f ca="1">IF(OR(VLOOKUP($CB88,INDIRECT(VLOOKUP('Sector Charts'!$H$1,'Sector Charts'!$A$159:$B$175,2,FALSE) &amp; "3"),10,FALSE)&gt;DJ$1,VLOOKUP($CB88,INDIRECT(VLOOKUP('Sector Charts'!$H$1,'Sector Charts'!$A$159:$B$175,2,FALSE) &amp; "3"),10,FALSE)&lt;DJ$2),NA(),VLOOKUP($CB88,INDIRECT(VLOOKUP('Sector Charts'!$H$1,'Sector Charts'!$A$159:$B$175,2,FALSE) &amp; "3"),10,FALSE))</f>
        <v>52.10435800170761</v>
      </c>
      <c r="DM88" s="22">
        <v>43373</v>
      </c>
      <c r="DN88">
        <v>381</v>
      </c>
      <c r="DO88" s="12">
        <v>-1.4923559980467571</v>
      </c>
      <c r="DP88" s="12">
        <v>8.1698610908400795</v>
      </c>
      <c r="DR88" s="22">
        <v>43373</v>
      </c>
      <c r="DS88" s="13">
        <v>297</v>
      </c>
      <c r="DT88" s="12">
        <v>12.692201476347975</v>
      </c>
      <c r="DU88" s="12">
        <v>1.0073365294937631</v>
      </c>
      <c r="DV88" s="12">
        <v>8.9325743344838227</v>
      </c>
      <c r="DW88" s="12">
        <v>7.7349660502763262</v>
      </c>
      <c r="DX88" s="83">
        <f>VLOOKUP(DR88,'EquityMetrics ADJ'!$DU$5:$DX$340,3,0)</f>
        <v>12.053565874473238</v>
      </c>
      <c r="DZ88" s="22">
        <v>43373</v>
      </c>
      <c r="EA88" s="2">
        <v>242</v>
      </c>
      <c r="EB88" s="83">
        <v>11.044502765209918</v>
      </c>
      <c r="EC88" s="83">
        <v>1.4852087286884919</v>
      </c>
      <c r="ED88" s="83">
        <v>8.5659238205681767</v>
      </c>
      <c r="EE88" s="83">
        <v>7.3071102531256038</v>
      </c>
      <c r="EF88" s="83">
        <f>VLOOKUP($DZ88,'EquityMetrics ADJ'!$EH$4:$EK$42,3,0)</f>
        <v>10.9756920717615</v>
      </c>
      <c r="EH88" s="22">
        <v>43373</v>
      </c>
      <c r="EI88" s="13">
        <v>69</v>
      </c>
      <c r="EJ88" s="12">
        <v>56.369982079230361</v>
      </c>
      <c r="EK88" s="12">
        <v>4.1579632497624974</v>
      </c>
      <c r="EL88" s="12">
        <v>39.410718236059196</v>
      </c>
      <c r="EM88" s="12">
        <v>40.937157881542333</v>
      </c>
      <c r="EO88" s="22">
        <v>43373</v>
      </c>
      <c r="EP88">
        <v>299</v>
      </c>
      <c r="EQ88" s="2">
        <v>1004904.9712004662</v>
      </c>
      <c r="ER88" s="2">
        <v>281829.48749637604</v>
      </c>
      <c r="ES88" s="2">
        <v>64457.774858400226</v>
      </c>
      <c r="ET88" s="12">
        <v>3.5656487904353442</v>
      </c>
      <c r="EU88" s="12">
        <v>4.3723117671296352</v>
      </c>
      <c r="EV88" s="12">
        <f>VLOOKUP($EO88,'EquityMetrics ADJ'!$X$5:$AD$40,6,0)</f>
        <v>3.1556523709825184</v>
      </c>
      <c r="EW88" s="12">
        <f>VLOOKUP($EO88,'EquityMetrics ADJ'!$X$5:$AD$40,7,0)</f>
        <v>4.9469934700101419</v>
      </c>
      <c r="EY88" s="22">
        <v>43373</v>
      </c>
      <c r="EZ88" s="2">
        <v>64</v>
      </c>
      <c r="FA88" s="2">
        <v>226514.70695495605</v>
      </c>
      <c r="FB88" s="2">
        <v>41537.534160614014</v>
      </c>
      <c r="FC88" s="2">
        <v>12736.918936014175</v>
      </c>
      <c r="FD88" s="12">
        <v>5.4532535821478261</v>
      </c>
      <c r="FE88" s="12">
        <v>3.2611916876666998</v>
      </c>
      <c r="FG88" s="22">
        <v>43373</v>
      </c>
      <c r="FH88" s="2">
        <v>248</v>
      </c>
      <c r="FI88" s="2">
        <v>913801.5987610817</v>
      </c>
      <c r="FJ88" s="2">
        <v>240307.97545719147</v>
      </c>
      <c r="FK88" s="2">
        <v>57929.173866197467</v>
      </c>
      <c r="FL88" s="12">
        <v>3.8026270123684123</v>
      </c>
      <c r="FM88" s="12">
        <v>4.1483066202919687</v>
      </c>
      <c r="FO88" s="11">
        <v>43373</v>
      </c>
      <c r="FP88" s="2">
        <v>115</v>
      </c>
      <c r="FQ88" s="2">
        <v>317618.07939434052</v>
      </c>
      <c r="FR88" s="2">
        <v>83059.046199798584</v>
      </c>
      <c r="FS88" s="2">
        <v>19265.519928216934</v>
      </c>
      <c r="FT88" s="12">
        <v>3.8240034520780557</v>
      </c>
      <c r="FU88" s="12">
        <v>4.3112797634984918</v>
      </c>
      <c r="FW88" s="22">
        <v>43373</v>
      </c>
      <c r="FX88">
        <v>357</v>
      </c>
      <c r="FY88" s="2">
        <v>1142382.8501143456</v>
      </c>
      <c r="FZ88" s="2">
        <v>3259786.5077819824</v>
      </c>
      <c r="GA88" s="10">
        <v>0.35044713737760802</v>
      </c>
      <c r="GC88" s="22">
        <v>43373</v>
      </c>
      <c r="GD88">
        <v>354</v>
      </c>
      <c r="GE88" s="2">
        <v>3256078.7566223145</v>
      </c>
      <c r="GF88" s="2">
        <v>303318.60867023468</v>
      </c>
      <c r="GG88" s="10">
        <v>10.734846671284499</v>
      </c>
      <c r="GI88" s="22">
        <v>43373</v>
      </c>
      <c r="GJ88">
        <v>248</v>
      </c>
      <c r="GK88" s="2">
        <v>913801.5987610817</v>
      </c>
      <c r="GL88" s="2">
        <v>240307.97545719147</v>
      </c>
      <c r="GM88" s="2">
        <v>57929.173866197467</v>
      </c>
      <c r="GN88" s="12">
        <v>3.8026270123684123</v>
      </c>
      <c r="GO88" s="12">
        <v>4.1483066202919687</v>
      </c>
      <c r="GP88" s="12">
        <f>VLOOKUP($GI88,'EquityMetrics ADJ'!$AF$4:$AK$40,6,0)</f>
        <v>3.3402390140205815</v>
      </c>
      <c r="GQ88" s="12">
        <f>VLOOKUP($GI88,'EquityMetrics ADJ'!$AF$4:$AL$40,7,0)</f>
        <v>4.728459105429641</v>
      </c>
      <c r="HF88" s="22">
        <v>43100</v>
      </c>
      <c r="HG88">
        <v>428</v>
      </c>
      <c r="HH88" s="2">
        <v>1549366.9820861816</v>
      </c>
      <c r="HI88" s="2">
        <v>3167049.4317932129</v>
      </c>
      <c r="HJ88" s="213">
        <v>0.48921465087739902</v>
      </c>
      <c r="HL88" s="22">
        <v>43373</v>
      </c>
      <c r="HM88">
        <v>70</v>
      </c>
      <c r="HN88" s="2">
        <v>251282.55563354492</v>
      </c>
      <c r="HO88" s="2">
        <v>506258.94284057617</v>
      </c>
      <c r="HP88" s="10">
        <v>0.49635183572979419</v>
      </c>
      <c r="HR88" s="22">
        <v>43100</v>
      </c>
      <c r="HS88">
        <v>351</v>
      </c>
      <c r="HT88" s="2">
        <v>1285948.4468383789</v>
      </c>
      <c r="HU88" s="2">
        <v>2638210.2242431641</v>
      </c>
      <c r="HV88" s="10">
        <v>0.48743213676509994</v>
      </c>
    </row>
    <row r="89" spans="1:230">
      <c r="E89" s="11">
        <v>43465</v>
      </c>
      <c r="F89" s="2">
        <v>356</v>
      </c>
      <c r="G89" s="2">
        <v>1218515.2681145668</v>
      </c>
      <c r="H89" s="2">
        <v>287818.43744933605</v>
      </c>
      <c r="I89" s="2">
        <v>75363.30312474072</v>
      </c>
      <c r="J89" s="12">
        <v>4.2336247771793944</v>
      </c>
      <c r="K89" s="12">
        <v>3.8190793863286663</v>
      </c>
      <c r="L89" s="12">
        <v>4.2181538757305317</v>
      </c>
      <c r="M89" s="12">
        <v>3.8260252758565447</v>
      </c>
      <c r="N89" s="59">
        <f t="shared" ref="N89" si="280">J89-L89</f>
        <v>1.5470901448862762E-2</v>
      </c>
      <c r="O89" s="59">
        <f t="shared" ref="O89" si="281">M89-K89</f>
        <v>6.945889527878446E-3</v>
      </c>
      <c r="P89" s="12">
        <f t="shared" ref="P89" si="282">J89</f>
        <v>4.2336247771793944</v>
      </c>
      <c r="Q89" s="12">
        <f t="shared" ref="Q89" si="283">K89</f>
        <v>3.8190793863286663</v>
      </c>
      <c r="R89" s="157">
        <f>VLOOKUP(E89,'EquityMetrics ADJ'!G:AE,7,FALSE)</f>
        <v>3.5133602409818518</v>
      </c>
      <c r="S89" s="157">
        <f>VLOOKUP(E89,'EquityMetrics ADJ'!$G:$AE,8,FALSE)</f>
        <v>4.6139900826243405</v>
      </c>
      <c r="U89" s="14">
        <v>43465</v>
      </c>
      <c r="V89" s="2">
        <v>498.70765561584437</v>
      </c>
      <c r="W89" s="2">
        <f t="shared" si="123"/>
        <v>117.79684829511575</v>
      </c>
      <c r="Y89" s="41">
        <f ca="1">VLOOKUP($E89,INDIRECT(VLOOKUP('Sector Charts'!$H$1,'Sector Charts'!$A$159:$B$1750,2,FALSE) &amp; "1"),MATCH(Y$5,$Y$5:$AG$5,0),FALSE)</f>
        <v>43465</v>
      </c>
      <c r="Z89" s="4">
        <f ca="1">VLOOKUP($E89,INDIRECT(VLOOKUP('Sector Charts'!$H$1,'Sector Charts'!$A$159:$B$175,2,FALSE) &amp; "1"),MATCH(Z$5,$Y$5:$AG$5,0),FALSE)</f>
        <v>24</v>
      </c>
      <c r="AA89" s="4">
        <f ca="1">VLOOKUP($E89,INDIRECT(VLOOKUP('Sector Charts'!$H$1,'Sector Charts'!$A$159:$B$175,2,FALSE) &amp; "1"),MATCH(AA$5,$Y$5:$AG$5,0),FALSE)</f>
        <v>79544.486141204834</v>
      </c>
      <c r="AB89" s="4">
        <f ca="1">VLOOKUP($E89,INDIRECT(VLOOKUP('Sector Charts'!$H$1,'Sector Charts'!$A$159:$B$175,2,FALSE) &amp; "1"),MATCH(AB$5,$Y$5:$AG$5,0),FALSE)</f>
        <v>25702.553909301758</v>
      </c>
      <c r="AC89" s="4">
        <f ca="1">VLOOKUP($E89,INDIRECT(VLOOKUP('Sector Charts'!$H$1,'Sector Charts'!$A$159:$B$175,2,FALSE) &amp; "1"),MATCH(AC$5,$Y$5:$AG$5,0),FALSE)</f>
        <v>5838.6710052490234</v>
      </c>
      <c r="AD89" s="12">
        <f ca="1">IF(OR(VLOOKUP($E89,INDIRECT(VLOOKUP('Sector Charts'!$H$1,'Sector Charts'!$A$159:$B$175,2,FALSE) &amp; "1"),MATCH(AD$5,$Y$5:$AI$5,0),FALSE)&gt;AD$1,VLOOKUP($E89,INDIRECT(VLOOKUP('Sector Charts'!$H$1,'Sector Charts'!$A$159:$B$175,2,FALSE) &amp; "1"),MATCH(AD$5,$Y$5:$AI$5,0),FALSE)&lt;AD$2),NA(),VLOOKUP($E89,INDIRECT(VLOOKUP('Sector Charts'!$H$1,'Sector Charts'!$A$159:$B$175,2,FALSE) &amp; "1"),MATCH(AD$5,$Y$5:$AI$5,0),FALSE))</f>
        <v>3.0948086490509286</v>
      </c>
      <c r="AE89" s="12">
        <f ca="1">IF(OR(VLOOKUP($E89,INDIRECT(VLOOKUP('Sector Charts'!$H$1,'Sector Charts'!$A$159:$B$175,2,FALSE) &amp; "1"),MATCH(AE$5,$Y$5:$AI$5,0),FALSE)&gt;AE$1,VLOOKUP($E89,INDIRECT(VLOOKUP('Sector Charts'!$H$1,'Sector Charts'!$A$159:$B$175,2,FALSE) &amp; "1"),MATCH(AE$5,$Y$5:$AI$5,0),FALSE)&lt;AE$2),NA(),VLOOKUP($E89,INDIRECT(VLOOKUP('Sector Charts'!$H$1,'Sector Charts'!$A$159:$B$175,2,FALSE) &amp; "1"),MATCH(AE$5,$Y$5:$AI$5,0),FALSE))</f>
        <v>4.4021240255179483</v>
      </c>
      <c r="AF89" s="4">
        <f ca="1">VLOOKUP($E89,INDIRECT(VLOOKUP('Sector Charts'!$H$1,'Sector Charts'!$A$159:$B$175,2,FALSE) &amp; "1"),MATCH(AF$5,$Y$5:$AG$5,0),FALSE)</f>
        <v>340.69403625170605</v>
      </c>
      <c r="AG89" s="2">
        <f ca="1">IF(VLOOKUP($E89,INDIRECT(VLOOKUP('Sector Charts'!$H$1,'Sector Charts'!$A$159:$B$175,2,FALSE) &amp; "1"),MATCH(AG$5,$Y$5:$AI$5,0),FALSE)="",NA(),VLOOKUP($E89,INDIRECT(VLOOKUP('Sector Charts'!$H$1,'Sector Charts'!$A$159:$B$175,2,FALSE) &amp; "1"),MATCH(AG$5,$Y$5:$AG$5,0),FALSE))</f>
        <v>110.08565468375087</v>
      </c>
      <c r="AH89" s="12">
        <f ca="1">IF(OR(VLOOKUP($E89,INDIRECT(VLOOKUP('Sector Charts'!$H$1,'Sector Charts'!$A$159:$B$175,2,FALSE) &amp; "1"),MATCH(AH$5,$Y$5:$AI$5,0),FALSE)&gt;AH$1,VLOOKUP($E89,INDIRECT(VLOOKUP('Sector Charts'!$H$1,'Sector Charts'!$A$159:$B$175,2,FALSE) &amp; "1"),MATCH(AH$5,$Y$5:$AI$5,0),FALSE)&lt;AH$2,VLOOKUP($E89,INDIRECT(VLOOKUP('Sector Charts'!$H$1,'Sector Charts'!$A$159:$B$175,2,FALSE) &amp; "1"),MATCH(AH$5,$Y$5:$AI$5,0),FALSE)=""),NA(),VLOOKUP($E89,INDIRECT(VLOOKUP('Sector Charts'!$H$1,'Sector Charts'!$A$159:$B$175,2,FALSE) &amp; "1"),MATCH(AH$5,$Y$5:$AI$5,0),FALSE))</f>
        <v>2.5685223414610312</v>
      </c>
      <c r="AI89" s="12">
        <f ca="1">IF(OR(VLOOKUP($E89,INDIRECT(VLOOKUP('Sector Charts'!$H$1,'Sector Charts'!$A$159:$B$175,2,FALSE) &amp; "1"),MATCH(AI$5,$Y$5:$AI$5,0),FALSE)&gt;AI$1,VLOOKUP($E89,INDIRECT(VLOOKUP('Sector Charts'!$H$1,'Sector Charts'!$A$159:$B$175,2,FALSE) &amp; "1"),MATCH(AI$5,$Y$5:$AI$5,0),FALSE)&lt;AI$2,VLOOKUP($E89,INDIRECT(VLOOKUP('Sector Charts'!$H$1,'Sector Charts'!$A$159:$B$175,2,FALSE) &amp; "1"),MATCH(AI$5,$Y$5:$AI$5,0),FALSE)=""),NA(),VLOOKUP($E89,INDIRECT(VLOOKUP('Sector Charts'!$H$1,'Sector Charts'!$A$159:$B$175,2,FALSE) &amp; "1"),MATCH(AI$5,$Y$5:$AI$5,0),FALSE))</f>
        <v>5.2932727959987416</v>
      </c>
      <c r="AK89" s="13">
        <v>364</v>
      </c>
      <c r="AL89" s="12">
        <v>-13.588372847369957</v>
      </c>
      <c r="AM89" s="12">
        <v>2.2277418211759104</v>
      </c>
      <c r="AN89" s="12">
        <v>9.1471817583709925</v>
      </c>
      <c r="AO89" s="12">
        <v>10.311194706598137</v>
      </c>
      <c r="AP89" s="157">
        <f>VLOOKUP(E89,'EquityMetrics ADJ'!AN:AS,3,FALSE)</f>
        <v>6.600206172723122</v>
      </c>
      <c r="AR89" s="12">
        <v>29.377199507155815</v>
      </c>
      <c r="AT89" s="12">
        <v>-32.679425146701249</v>
      </c>
      <c r="AU89" s="12">
        <v>0.62130407797575948</v>
      </c>
      <c r="AV89" s="12">
        <v>0.2397619098124748</v>
      </c>
      <c r="AW89" s="12">
        <v>1.5157041341212096</v>
      </c>
      <c r="AY89" s="14">
        <v>43465</v>
      </c>
      <c r="AZ89" s="2">
        <v>271</v>
      </c>
      <c r="BA89">
        <v>1176035.3975219727</v>
      </c>
      <c r="BB89">
        <v>98524.364920069464</v>
      </c>
      <c r="BC89">
        <v>121198.50441947579</v>
      </c>
      <c r="BD89" s="12">
        <f t="shared" ref="BD89" si="284">(BC89/BA89)*100</f>
        <v>10.305685073328021</v>
      </c>
      <c r="BE89" s="12">
        <f t="shared" ref="BE89" si="285">(BC89/BB89)*100</f>
        <v>123.01373829488912</v>
      </c>
      <c r="BF89" s="12">
        <f t="shared" ref="BF89" si="286">(BB89/BA89)*100</f>
        <v>8.3776700197689991</v>
      </c>
      <c r="BH89" s="22">
        <v>43465</v>
      </c>
      <c r="BI89">
        <v>271</v>
      </c>
      <c r="BJ89" s="12">
        <v>-7.5929077890970138</v>
      </c>
      <c r="BV89" s="22">
        <v>43465</v>
      </c>
      <c r="BW89">
        <v>360</v>
      </c>
      <c r="BX89" s="2">
        <v>1405227.2392730713</v>
      </c>
      <c r="BY89" s="2">
        <v>75781.939140632749</v>
      </c>
      <c r="BZ89" s="12">
        <f t="shared" si="135"/>
        <v>5.3928601028140468</v>
      </c>
      <c r="CB89" s="22">
        <v>43465</v>
      </c>
      <c r="CC89">
        <v>379</v>
      </c>
      <c r="CD89" s="2">
        <v>-192389.45381779969</v>
      </c>
      <c r="CE89" s="2">
        <v>2080727.3296661377</v>
      </c>
      <c r="CF89" s="2">
        <v>299953.01444900036</v>
      </c>
      <c r="CG89" s="12">
        <f t="shared" ref="CG89" si="287">-CD89/CE89*100</f>
        <v>9.2462597609399158</v>
      </c>
      <c r="CH89" s="12">
        <f t="shared" ref="CH89" si="288">-CD89/CF89*100</f>
        <v>64.139863428680684</v>
      </c>
      <c r="CJ89" s="22">
        <v>43465</v>
      </c>
      <c r="CK89">
        <v>379</v>
      </c>
      <c r="CL89" s="12">
        <v>7.6895440808099069</v>
      </c>
      <c r="CN89" s="22">
        <v>43465</v>
      </c>
      <c r="CO89">
        <v>312</v>
      </c>
      <c r="CP89">
        <v>-145424.04969830811</v>
      </c>
      <c r="CQ89">
        <v>1863809.6932067871</v>
      </c>
      <c r="CR89">
        <v>270388.88204336166</v>
      </c>
      <c r="CS89" s="12">
        <f t="shared" ref="CS89" si="289">-CP89/CQ89*100</f>
        <v>7.8025160094589925</v>
      </c>
      <c r="CT89" s="12">
        <f t="shared" ref="CT89" si="290">-CP89/CR89*100</f>
        <v>53.783294860099609</v>
      </c>
      <c r="CV89" s="22">
        <v>43465</v>
      </c>
      <c r="CW89">
        <v>312</v>
      </c>
      <c r="CX89">
        <v>7.064663009646166</v>
      </c>
      <c r="CZ89" s="11">
        <f ca="1">VLOOKUP($CB89,INDIRECT(VLOOKUP('Sector Charts'!$H$1,'Sector Charts'!$A$159:$B$175,2,FALSE) &amp; "3"),MATCH(CZ$5,$CZ$5:$DF$5,0),FALSE)</f>
        <v>43465</v>
      </c>
      <c r="DA89" s="2">
        <f ca="1">VLOOKUP($CB89,INDIRECT(VLOOKUP('Sector Charts'!$H$1,'Sector Charts'!$A$159:$B$175,2,FALSE) &amp; "3"),MATCH(DA$5,$CZ$5:$DF$5,0),FALSE)</f>
        <v>25</v>
      </c>
      <c r="DB89" s="2">
        <f ca="1">VLOOKUP($CB89,INDIRECT(VLOOKUP('Sector Charts'!$H$1,'Sector Charts'!$A$159:$B$175,2,FALSE) &amp; "3"),MATCH(DB$5,$CZ$5:$DF$5,0),FALSE)</f>
        <v>-4720.1650047302246</v>
      </c>
      <c r="DC89" s="2">
        <f ca="1">VLOOKUP($CB89,INDIRECT(VLOOKUP('Sector Charts'!$H$1,'Sector Charts'!$A$159:$B$175,2,FALSE) &amp; "3"),MATCH(DC$5,$CZ$5:$DF$5,0),FALSE)</f>
        <v>192345.67407226563</v>
      </c>
      <c r="DD89" s="2">
        <f ca="1">VLOOKUP($CB89,INDIRECT(VLOOKUP('Sector Charts'!$H$1,'Sector Charts'!$A$159:$B$175,2,FALSE) &amp; "3"),MATCH(DD$5,$CZ$5:$DF$5,0),FALSE)</f>
        <v>25971.353897094727</v>
      </c>
      <c r="DE89" s="12">
        <f ca="1">IF(OR(VLOOKUP($CB89,INDIRECT(VLOOKUP('Sector Charts'!$H$1,'Sector Charts'!$A$159:$B$175,2,FALSE) &amp; "3"),MATCH(DE$5,$CZ$5:$DF$5,0),FALSE)&gt;DE$1,VLOOKUP($CB89,INDIRECT(VLOOKUP('Sector Charts'!$H$1,'Sector Charts'!$A$159:$B$175,2,FALSE) &amp; "3"),MATCH(DE$5,$CZ$5:$DF$5,0),FALSE)&lt;DE$2),NA(),VLOOKUP($CB89,INDIRECT(VLOOKUP('Sector Charts'!$H$1,'Sector Charts'!$A$159:$B$175,2,FALSE) &amp; "3"),MATCH(DE$5,$CZ$5:$DF$5,0),FALSE))</f>
        <v>2.4540011245362479</v>
      </c>
      <c r="DF89" s="12">
        <f ca="1">IF(OR(VLOOKUP($CB89,INDIRECT(VLOOKUP('Sector Charts'!$H$1,'Sector Charts'!$A$159:$B$175,2,FALSE) &amp; "3"),MATCH(DF$5,$CZ$5:$DF$5,0),FALSE)&gt;DF$1,VLOOKUP($CB89,INDIRECT(VLOOKUP('Sector Charts'!$H$1,'Sector Charts'!$A$159:$B$175,2,FALSE) &amp; "3"),MATCH(DF$5,$CZ$5:$DF$5,0),FALSE)&lt;DF$2),NA(),VLOOKUP($CB89,INDIRECT(VLOOKUP('Sector Charts'!$H$1,'Sector Charts'!$A$159:$B$175,2,FALSE) &amp; "3"),MATCH(DF$5,$CZ$5:$DF$5,0),FALSE))</f>
        <v>18.174504969716825</v>
      </c>
      <c r="DH89" s="11">
        <f ca="1">VLOOKUP($CB89,INDIRECT(VLOOKUP('Sector Charts'!$H$1,'Sector Charts'!$A$159:$B$175,2,FALSE) &amp; "3"),MATCH(DH$5,$CZ$5:$DF$5,0),FALSE)</f>
        <v>43465</v>
      </c>
      <c r="DI89" s="2">
        <f ca="1">VLOOKUP($CB89,INDIRECT(VLOOKUP('Sector Charts'!$H$1,'Sector Charts'!$A$159:$B$175,2,FALSE) &amp; "3"),9,FALSE)</f>
        <v>25</v>
      </c>
      <c r="DJ89" s="12">
        <f ca="1">IF(OR(VLOOKUP($CB89,INDIRECT(VLOOKUP('Sector Charts'!$H$1,'Sector Charts'!$A$159:$B$175,2,FALSE) &amp; "3"),10,FALSE)&gt;DJ$1,VLOOKUP($CB89,INDIRECT(VLOOKUP('Sector Charts'!$H$1,'Sector Charts'!$A$159:$B$175,2,FALSE) &amp; "3"),10,FALSE)&lt;DJ$2),NA(),VLOOKUP($CB89,INDIRECT(VLOOKUP('Sector Charts'!$H$1,'Sector Charts'!$A$159:$B$175,2,FALSE) &amp; "3"),10,FALSE))</f>
        <v>2.8140214256738405</v>
      </c>
      <c r="DM89" s="22">
        <v>43465</v>
      </c>
      <c r="DN89">
        <v>377</v>
      </c>
      <c r="DO89" s="12">
        <v>-7.5943184890049036</v>
      </c>
      <c r="DP89" s="12">
        <v>9.5829164070046602</v>
      </c>
      <c r="DR89" s="22">
        <v>43465</v>
      </c>
      <c r="DS89" s="13">
        <v>296</v>
      </c>
      <c r="DT89" s="12">
        <v>-3.4916078447222221</v>
      </c>
      <c r="DU89" s="12">
        <v>1.8897554496077218</v>
      </c>
      <c r="DV89" s="12">
        <v>8.1879120381299852</v>
      </c>
      <c r="DW89" s="12">
        <v>8.9812694043001287</v>
      </c>
      <c r="DX89" s="83">
        <f>VLOOKUP(DR89,'EquityMetrics ADJ'!$DU$5:$DX$340,3,0)</f>
        <v>5.0144255566091589</v>
      </c>
      <c r="DZ89" s="22">
        <v>43465</v>
      </c>
      <c r="EA89" s="2">
        <v>242</v>
      </c>
      <c r="EB89" s="83">
        <v>0.56092565275887019</v>
      </c>
      <c r="EC89" s="83">
        <v>2.0259082030603004</v>
      </c>
      <c r="ED89" s="83">
        <v>8.7696705827463806</v>
      </c>
      <c r="EE89" s="83">
        <v>8.9566554503087481</v>
      </c>
      <c r="EF89" s="83">
        <f>VLOOKUP($DZ89,'EquityMetrics ADJ'!$EH$4:$EK$43,3,0)</f>
        <v>6.6945257248363088</v>
      </c>
      <c r="EH89" s="22">
        <v>43465</v>
      </c>
      <c r="EI89" s="13">
        <v>66</v>
      </c>
      <c r="EJ89" s="12">
        <v>-86.40164755186558</v>
      </c>
      <c r="EK89" s="12">
        <v>4.6478582177769345</v>
      </c>
      <c r="EL89" s="12">
        <v>17.644903695185366</v>
      </c>
      <c r="EM89" s="12">
        <v>20.489778762540478</v>
      </c>
      <c r="EO89" s="22">
        <v>43465</v>
      </c>
      <c r="EP89">
        <v>295</v>
      </c>
      <c r="EQ89" s="2">
        <v>1037626.7807183266</v>
      </c>
      <c r="ER89" s="2">
        <v>261046.17103338242</v>
      </c>
      <c r="ES89" s="2">
        <v>64453.263882949948</v>
      </c>
      <c r="ET89" s="12">
        <v>3.9748783773029772</v>
      </c>
      <c r="EU89" s="12">
        <v>4.050162168784099</v>
      </c>
      <c r="EV89" s="12">
        <f>VLOOKUP($EO89,'EquityMetrics ADJ'!$X$5:$AD$40,6,0)</f>
        <v>3.4233920657857557</v>
      </c>
      <c r="EW89" s="12">
        <f>VLOOKUP($EO89,'EquityMetrics ADJ'!$X$5:$AD$40,7,0)</f>
        <v>4.7132051887697477</v>
      </c>
      <c r="EY89" s="22">
        <v>43465</v>
      </c>
      <c r="EZ89" s="2">
        <v>61</v>
      </c>
      <c r="FA89" s="2">
        <v>180888.48739624023</v>
      </c>
      <c r="FB89" s="2">
        <v>26772.266415953636</v>
      </c>
      <c r="FC89" s="2">
        <v>10910.039241790771</v>
      </c>
      <c r="FD89" s="12">
        <v>6.7565623539607573</v>
      </c>
      <c r="FE89" s="12">
        <v>2.4539111017495516</v>
      </c>
      <c r="FG89" s="22">
        <v>43465</v>
      </c>
      <c r="FH89" s="2">
        <v>247</v>
      </c>
      <c r="FI89" s="2">
        <v>952763.23089075089</v>
      </c>
      <c r="FJ89" s="2">
        <v>223277.45686912537</v>
      </c>
      <c r="FK89" s="2">
        <v>58152.153877809644</v>
      </c>
      <c r="FL89" s="12">
        <v>4.2671716359131384</v>
      </c>
      <c r="FM89" s="12">
        <v>3.8395388989078545</v>
      </c>
      <c r="FO89" s="11">
        <v>43465</v>
      </c>
      <c r="FP89" s="2">
        <v>109</v>
      </c>
      <c r="FQ89" s="2">
        <v>265752.03722381592</v>
      </c>
      <c r="FR89" s="2">
        <v>64540.980580210686</v>
      </c>
      <c r="FS89" s="2">
        <v>17211.149246931076</v>
      </c>
      <c r="FT89" s="12">
        <v>4.1175704929605583</v>
      </c>
      <c r="FU89" s="12">
        <v>3.7499518279826085</v>
      </c>
      <c r="FW89" s="22">
        <v>43465</v>
      </c>
      <c r="FX89">
        <v>357</v>
      </c>
      <c r="FY89" s="2">
        <v>1143212.8499569893</v>
      </c>
      <c r="FZ89" s="2">
        <v>2836582.103515625</v>
      </c>
      <c r="GA89" s="10">
        <v>0.40302477003577841</v>
      </c>
      <c r="GC89" s="22">
        <v>43465</v>
      </c>
      <c r="GD89">
        <v>353</v>
      </c>
      <c r="GE89" s="2">
        <v>2828351.535949707</v>
      </c>
      <c r="GF89" s="2">
        <v>270555.81634604931</v>
      </c>
      <c r="GG89" s="10">
        <v>10.453855970082556</v>
      </c>
      <c r="GI89" s="22">
        <v>43465</v>
      </c>
      <c r="GJ89">
        <v>247</v>
      </c>
      <c r="GK89" s="2">
        <v>952763.23089075089</v>
      </c>
      <c r="GL89" s="2">
        <v>223277.45686912537</v>
      </c>
      <c r="GM89" s="2">
        <v>58152.153877809644</v>
      </c>
      <c r="GN89" s="12">
        <v>4.2671716359131384</v>
      </c>
      <c r="GO89" s="12">
        <v>3.8395388989078545</v>
      </c>
      <c r="GP89" s="12">
        <f>VLOOKUP($GI89,'EquityMetrics ADJ'!$AF$4:$AK$40,6,0)</f>
        <v>3.6555846487056693</v>
      </c>
      <c r="GQ89" s="12">
        <f>VLOOKUP($GI89,'EquityMetrics ADJ'!$AF$4:$AL$40,7,0)</f>
        <v>4.493506783254535</v>
      </c>
      <c r="HF89" s="22">
        <v>43190</v>
      </c>
      <c r="HG89">
        <v>415</v>
      </c>
      <c r="HH89" s="2">
        <v>1581468.7929382324</v>
      </c>
      <c r="HI89" s="2">
        <v>3232757.4263038635</v>
      </c>
      <c r="HJ89" s="213">
        <v>0.48920119402413276</v>
      </c>
      <c r="HL89" s="22">
        <v>43465</v>
      </c>
      <c r="HM89">
        <v>68</v>
      </c>
      <c r="HN89" s="2">
        <v>206038.58032226563</v>
      </c>
      <c r="HO89" s="2">
        <v>414800.48040771484</v>
      </c>
      <c r="HP89" s="10">
        <v>0.49671731363412741</v>
      </c>
      <c r="HR89" s="22">
        <v>43190</v>
      </c>
      <c r="HS89">
        <v>338</v>
      </c>
      <c r="HT89" s="2">
        <v>1313557.0741119385</v>
      </c>
      <c r="HU89" s="2">
        <v>2693578.7853736877</v>
      </c>
      <c r="HV89" s="10">
        <v>0.48766239222132313</v>
      </c>
    </row>
    <row r="90" spans="1:230">
      <c r="A90" s="23" t="s">
        <v>26</v>
      </c>
      <c r="B90" s="23" t="s">
        <v>60</v>
      </c>
      <c r="C90" s="24" t="s">
        <v>27</v>
      </c>
      <c r="E90" s="11">
        <v>43555</v>
      </c>
      <c r="F90" s="2">
        <v>351</v>
      </c>
      <c r="G90" s="2">
        <v>1356184.043006897</v>
      </c>
      <c r="H90" s="2">
        <v>278964.51753044128</v>
      </c>
      <c r="I90" s="2">
        <v>75839.12726841867</v>
      </c>
      <c r="J90" s="12">
        <v>4.8614929777185978</v>
      </c>
      <c r="K90" s="12">
        <v>3.6783719377874378</v>
      </c>
      <c r="L90" s="12">
        <v>4.8530891421378257</v>
      </c>
      <c r="M90" s="12">
        <v>3.6811832777253</v>
      </c>
      <c r="N90" s="59">
        <f t="shared" ref="N90" si="291">J90-L90</f>
        <v>8.4038355807720677E-3</v>
      </c>
      <c r="O90" s="59">
        <f t="shared" ref="O90" si="292">M90-K90</f>
        <v>2.8113399378622006E-3</v>
      </c>
      <c r="P90" s="12">
        <f t="shared" ref="P90" si="293">J90</f>
        <v>4.8614929777185978</v>
      </c>
      <c r="Q90" s="12">
        <f t="shared" ref="Q90" si="294">K90</f>
        <v>3.6783719377874378</v>
      </c>
      <c r="R90" s="157">
        <f>VLOOKUP(E90,'EquityMetrics ADJ'!G:AE,7,FALSE)</f>
        <v>3.9146397360648426</v>
      </c>
      <c r="S90" s="157">
        <f>VLOOKUP(E90,'EquityMetrics ADJ'!$G:$AE,8,FALSE)</f>
        <v>4.5810117704894653</v>
      </c>
      <c r="U90" s="14">
        <v>43555</v>
      </c>
      <c r="V90" s="2">
        <v>363.01139808148099</v>
      </c>
      <c r="W90" s="2">
        <f t="shared" si="123"/>
        <v>74.670764669464774</v>
      </c>
      <c r="Y90" s="41">
        <f ca="1">VLOOKUP($E90,INDIRECT(VLOOKUP('Sector Charts'!$H$1,'Sector Charts'!$A$159:$B$1750,2,FALSE) &amp; "1"),MATCH(Y$5,$Y$5:$AG$5,0),FALSE)</f>
        <v>43555</v>
      </c>
      <c r="Z90" s="4">
        <f ca="1">VLOOKUP($E90,INDIRECT(VLOOKUP('Sector Charts'!$H$1,'Sector Charts'!$A$159:$B$175,2,FALSE) &amp; "1"),MATCH(Z$5,$Y$5:$AG$5,0),FALSE)</f>
        <v>24</v>
      </c>
      <c r="AA90" s="4">
        <f ca="1">VLOOKUP($E90,INDIRECT(VLOOKUP('Sector Charts'!$H$1,'Sector Charts'!$A$159:$B$175,2,FALSE) &amp; "1"),MATCH(AA$5,$Y$5:$AG$5,0),FALSE)</f>
        <v>94084.247825622559</v>
      </c>
      <c r="AB90" s="4">
        <f ca="1">VLOOKUP($E90,INDIRECT(VLOOKUP('Sector Charts'!$H$1,'Sector Charts'!$A$159:$B$175,2,FALSE) &amp; "1"),MATCH(AB$5,$Y$5:$AG$5,0),FALSE)</f>
        <v>24928.882919311523</v>
      </c>
      <c r="AC90" s="4">
        <f ca="1">VLOOKUP($E90,INDIRECT(VLOOKUP('Sector Charts'!$H$1,'Sector Charts'!$A$159:$B$175,2,FALSE) &amp; "1"),MATCH(AC$5,$Y$5:$AG$5,0),FALSE)</f>
        <v>5841.1059951782227</v>
      </c>
      <c r="AD90" s="12">
        <f ca="1">IF(OR(VLOOKUP($E90,INDIRECT(VLOOKUP('Sector Charts'!$H$1,'Sector Charts'!$A$159:$B$175,2,FALSE) &amp; "1"),MATCH(AD$5,$Y$5:$AI$5,0),FALSE)&gt;AD$1,VLOOKUP($E90,INDIRECT(VLOOKUP('Sector Charts'!$H$1,'Sector Charts'!$A$159:$B$175,2,FALSE) &amp; "1"),MATCH(AD$5,$Y$5:$AI$5,0),FALSE)&lt;AD$2),NA(),VLOOKUP($E90,INDIRECT(VLOOKUP('Sector Charts'!$H$1,'Sector Charts'!$A$159:$B$175,2,FALSE) &amp; "1"),MATCH(AD$5,$Y$5:$AI$5,0),FALSE))</f>
        <v>3.7741060492020209</v>
      </c>
      <c r="AE90" s="12">
        <f ca="1">IF(OR(VLOOKUP($E90,INDIRECT(VLOOKUP('Sector Charts'!$H$1,'Sector Charts'!$A$159:$B$175,2,FALSE) &amp; "1"),MATCH(AE$5,$Y$5:$AI$5,0),FALSE)&gt;AE$1,VLOOKUP($E90,INDIRECT(VLOOKUP('Sector Charts'!$H$1,'Sector Charts'!$A$159:$B$175,2,FALSE) &amp; "1"),MATCH(AE$5,$Y$5:$AI$5,0),FALSE)&lt;AE$2),NA(),VLOOKUP($E90,INDIRECT(VLOOKUP('Sector Charts'!$H$1,'Sector Charts'!$A$159:$B$175,2,FALSE) &amp; "1"),MATCH(AE$5,$Y$5:$AI$5,0),FALSE))</f>
        <v>4.2678360810247371</v>
      </c>
      <c r="AF90" s="4">
        <f ca="1">VLOOKUP($E90,INDIRECT(VLOOKUP('Sector Charts'!$H$1,'Sector Charts'!$A$159:$B$175,2,FALSE) &amp; "1"),MATCH(AF$5,$Y$5:$AG$5,0),FALSE)</f>
        <v>187.35159855825694</v>
      </c>
      <c r="AG90" s="2">
        <f ca="1">IF(VLOOKUP($E90,INDIRECT(VLOOKUP('Sector Charts'!$H$1,'Sector Charts'!$A$159:$B$175,2,FALSE) &amp; "1"),MATCH(AG$5,$Y$5:$AI$5,0),FALSE)="",NA(),VLOOKUP($E90,INDIRECT(VLOOKUP('Sector Charts'!$H$1,'Sector Charts'!$A$159:$B$175,2,FALSE) &amp; "1"),MATCH(AG$5,$Y$5:$AG$5,0),FALSE))</f>
        <v>49.641318001085232</v>
      </c>
      <c r="AH90" s="12">
        <f ca="1">IF(OR(VLOOKUP($E90,INDIRECT(VLOOKUP('Sector Charts'!$H$1,'Sector Charts'!$A$159:$B$175,2,FALSE) &amp; "1"),MATCH(AH$5,$Y$5:$AI$5,0),FALSE)&gt;AH$1,VLOOKUP($E90,INDIRECT(VLOOKUP('Sector Charts'!$H$1,'Sector Charts'!$A$159:$B$175,2,FALSE) &amp; "1"),MATCH(AH$5,$Y$5:$AI$5,0),FALSE)&lt;AH$2,VLOOKUP($E90,INDIRECT(VLOOKUP('Sector Charts'!$H$1,'Sector Charts'!$A$159:$B$175,2,FALSE) &amp; "1"),MATCH(AH$5,$Y$5:$AI$5,0),FALSE)=""),NA(),VLOOKUP($E90,INDIRECT(VLOOKUP('Sector Charts'!$H$1,'Sector Charts'!$A$159:$B$175,2,FALSE) &amp; "1"),MATCH(AH$5,$Y$5:$AI$5,0),FALSE))</f>
        <v>3.0926288548770926</v>
      </c>
      <c r="AI90" s="12">
        <f ca="1">IF(OR(VLOOKUP($E90,INDIRECT(VLOOKUP('Sector Charts'!$H$1,'Sector Charts'!$A$159:$B$175,2,FALSE) &amp; "1"),MATCH(AI$5,$Y$5:$AI$5,0),FALSE)&gt;AI$1,VLOOKUP($E90,INDIRECT(VLOOKUP('Sector Charts'!$H$1,'Sector Charts'!$A$159:$B$175,2,FALSE) &amp; "1"),MATCH(AI$5,$Y$5:$AI$5,0),FALSE)&lt;AI$2,VLOOKUP($E90,INDIRECT(VLOOKUP('Sector Charts'!$H$1,'Sector Charts'!$A$159:$B$175,2,FALSE) &amp; "1"),MATCH(AI$5,$Y$5:$AI$5,0),FALSE)=""),NA(),VLOOKUP($E90,INDIRECT(VLOOKUP('Sector Charts'!$H$1,'Sector Charts'!$A$159:$B$175,2,FALSE) &amp; "1"),MATCH(AI$5,$Y$5:$AI$5,0),FALSE))</f>
        <v>5.2165319070465728</v>
      </c>
      <c r="AK90" s="13">
        <v>354</v>
      </c>
      <c r="AL90" s="12">
        <v>-11.221257267277895</v>
      </c>
      <c r="AM90" s="12">
        <v>10.255538463193137</v>
      </c>
      <c r="AN90" s="12">
        <v>4.7496208091998726</v>
      </c>
      <c r="AO90" s="12">
        <v>5.9734553889175812</v>
      </c>
      <c r="AP90" s="157">
        <f>VLOOKUP(E90,'EquityMetrics ADJ'!AN:AS,3,FALSE)</f>
        <v>7.6118056147407298</v>
      </c>
      <c r="AR90" s="12">
        <v>29.876981168679006</v>
      </c>
      <c r="AT90" s="12">
        <v>16.284545107851763</v>
      </c>
      <c r="AU90" s="12">
        <v>9.2490024646167726</v>
      </c>
      <c r="AV90" s="12">
        <v>-4.5821379831785469</v>
      </c>
      <c r="AW90" s="12">
        <v>-5.2303618048995855</v>
      </c>
      <c r="AY90" s="14">
        <v>43555</v>
      </c>
      <c r="AZ90" s="2">
        <v>268</v>
      </c>
      <c r="BA90">
        <v>1292609.0966491699</v>
      </c>
      <c r="BB90">
        <v>105603.35017702449</v>
      </c>
      <c r="BC90">
        <v>115214.49669163628</v>
      </c>
      <c r="BD90" s="12">
        <f t="shared" ref="BD90" si="295">(BC90/BA90)*100</f>
        <v>8.9133286304658359</v>
      </c>
      <c r="BE90" s="12">
        <f t="shared" ref="BE90" si="296">(BC90/BB90)*100</f>
        <v>109.10117576620483</v>
      </c>
      <c r="BF90" s="12">
        <f t="shared" ref="BF90" si="297">(BB90/BA90)*100</f>
        <v>8.1697823766504509</v>
      </c>
      <c r="BH90" s="22">
        <v>43555</v>
      </c>
      <c r="BI90">
        <v>268</v>
      </c>
      <c r="BJ90" s="12">
        <v>-15.445341353483165</v>
      </c>
      <c r="BV90" s="22">
        <v>43555</v>
      </c>
      <c r="BW90">
        <v>354</v>
      </c>
      <c r="BX90" s="2">
        <v>1520976.0022888184</v>
      </c>
      <c r="BY90" s="2">
        <v>76235.515276536345</v>
      </c>
      <c r="BZ90" s="12">
        <f t="shared" si="135"/>
        <v>5.0122760097341743</v>
      </c>
      <c r="CB90" s="22">
        <v>43555</v>
      </c>
      <c r="CC90">
        <v>369</v>
      </c>
      <c r="CD90" s="2">
        <v>-185522.99126587808</v>
      </c>
      <c r="CE90" s="2">
        <v>2078844.1638183594</v>
      </c>
      <c r="CF90" s="2">
        <v>288193.72256565094</v>
      </c>
      <c r="CG90" s="12">
        <f t="shared" ref="CG90" si="298">-CD90/CE90*100</f>
        <v>8.9243337473221143</v>
      </c>
      <c r="CH90" s="12">
        <f t="shared" ref="CH90" si="299">-CD90/CF90*100</f>
        <v>64.374403999592914</v>
      </c>
      <c r="CJ90" s="22">
        <v>43555</v>
      </c>
      <c r="CK90">
        <v>369</v>
      </c>
      <c r="CL90" s="12">
        <v>4.8248401550092135</v>
      </c>
      <c r="CN90" s="22">
        <v>43555</v>
      </c>
      <c r="CO90">
        <v>307</v>
      </c>
      <c r="CP90">
        <v>-142664.9105335325</v>
      </c>
      <c r="CQ90">
        <v>1866912.9679718018</v>
      </c>
      <c r="CR90">
        <v>261637.52826881409</v>
      </c>
      <c r="CS90" s="12">
        <f t="shared" ref="CS90" si="300">-CP90/CQ90*100</f>
        <v>7.6417547567052599</v>
      </c>
      <c r="CT90" s="12">
        <f t="shared" ref="CT90" si="301">-CP90/CR90*100</f>
        <v>54.527693896784704</v>
      </c>
      <c r="CV90" s="22">
        <v>43555</v>
      </c>
      <c r="CW90">
        <v>307</v>
      </c>
      <c r="CX90">
        <v>2.5930291159147911</v>
      </c>
      <c r="CZ90" s="11">
        <f ca="1">VLOOKUP($CB90,INDIRECT(VLOOKUP('Sector Charts'!$H$1,'Sector Charts'!$A$159:$B$175,2,FALSE) &amp; "3"),MATCH(CZ$5,$CZ$5:$DF$5,0),FALSE)</f>
        <v>43555</v>
      </c>
      <c r="DA90" s="2">
        <f ca="1">VLOOKUP($CB90,INDIRECT(VLOOKUP('Sector Charts'!$H$1,'Sector Charts'!$A$159:$B$175,2,FALSE) &amp; "3"),MATCH(DA$5,$CZ$5:$DF$5,0),FALSE)</f>
        <v>26</v>
      </c>
      <c r="DB90" s="2">
        <f ca="1">VLOOKUP($CB90,INDIRECT(VLOOKUP('Sector Charts'!$H$1,'Sector Charts'!$A$159:$B$175,2,FALSE) &amp; "3"),MATCH(DB$5,$CZ$5:$DF$5,0),FALSE)</f>
        <v>-5140.4669780731201</v>
      </c>
      <c r="DC90" s="2">
        <f ca="1">VLOOKUP($CB90,INDIRECT(VLOOKUP('Sector Charts'!$H$1,'Sector Charts'!$A$159:$B$175,2,FALSE) &amp; "3"),MATCH(DC$5,$CZ$5:$DF$5,0),FALSE)</f>
        <v>197547.96026611328</v>
      </c>
      <c r="DD90" s="2">
        <f ca="1">VLOOKUP($CB90,INDIRECT(VLOOKUP('Sector Charts'!$H$1,'Sector Charts'!$A$159:$B$175,2,FALSE) &amp; "3"),MATCH(DD$5,$CZ$5:$DF$5,0),FALSE)</f>
        <v>26834.282974243164</v>
      </c>
      <c r="DE90" s="12">
        <f ca="1">IF(OR(VLOOKUP($CB90,INDIRECT(VLOOKUP('Sector Charts'!$H$1,'Sector Charts'!$A$159:$B$175,2,FALSE) &amp; "3"),MATCH(DE$5,$CZ$5:$DF$5,0),FALSE)&gt;DE$1,VLOOKUP($CB90,INDIRECT(VLOOKUP('Sector Charts'!$H$1,'Sector Charts'!$A$159:$B$175,2,FALSE) &amp; "3"),MATCH(DE$5,$CZ$5:$DF$5,0),FALSE)&lt;DE$2),NA(),VLOOKUP($CB90,INDIRECT(VLOOKUP('Sector Charts'!$H$1,'Sector Charts'!$A$159:$B$175,2,FALSE) &amp; "3"),MATCH(DE$5,$CZ$5:$DF$5,0),FALSE))</f>
        <v>2.6021361957615206</v>
      </c>
      <c r="DF90" s="12">
        <f ca="1">IF(OR(VLOOKUP($CB90,INDIRECT(VLOOKUP('Sector Charts'!$H$1,'Sector Charts'!$A$159:$B$175,2,FALSE) &amp; "3"),MATCH(DF$5,$CZ$5:$DF$5,0),FALSE)&gt;DF$1,VLOOKUP($CB90,INDIRECT(VLOOKUP('Sector Charts'!$H$1,'Sector Charts'!$A$159:$B$175,2,FALSE) &amp; "3"),MATCH(DF$5,$CZ$5:$DF$5,0),FALSE)&lt;DF$2),NA(),VLOOKUP($CB90,INDIRECT(VLOOKUP('Sector Charts'!$H$1,'Sector Charts'!$A$159:$B$175,2,FALSE) &amp; "3"),MATCH(DF$5,$CZ$5:$DF$5,0),FALSE))</f>
        <v>19.156341844524736</v>
      </c>
      <c r="DH90" s="11">
        <f ca="1">VLOOKUP($CB90,INDIRECT(VLOOKUP('Sector Charts'!$H$1,'Sector Charts'!$A$159:$B$175,2,FALSE) &amp; "3"),MATCH(DH$5,$CZ$5:$DF$5,0),FALSE)</f>
        <v>43555</v>
      </c>
      <c r="DI90" s="2">
        <f ca="1">VLOOKUP($CB90,INDIRECT(VLOOKUP('Sector Charts'!$H$1,'Sector Charts'!$A$159:$B$175,2,FALSE) &amp; "3"),9,FALSE)</f>
        <v>26</v>
      </c>
      <c r="DJ90" s="12">
        <f ca="1">IF(OR(VLOOKUP($CB90,INDIRECT(VLOOKUP('Sector Charts'!$H$1,'Sector Charts'!$A$159:$B$175,2,FALSE) &amp; "3"),10,FALSE)&gt;DJ$1,VLOOKUP($CB90,INDIRECT(VLOOKUP('Sector Charts'!$H$1,'Sector Charts'!$A$159:$B$175,2,FALSE) &amp; "3"),10,FALSE)&lt;DJ$2),NA(),VLOOKUP($CB90,INDIRECT(VLOOKUP('Sector Charts'!$H$1,'Sector Charts'!$A$159:$B$175,2,FALSE) &amp; "3"),10,FALSE))</f>
        <v>0.3624042295809371</v>
      </c>
      <c r="DM90" s="22">
        <v>43555</v>
      </c>
      <c r="DN90">
        <v>368</v>
      </c>
      <c r="DO90" s="12">
        <v>-15.793737692378308</v>
      </c>
      <c r="DP90" s="12">
        <v>7.0510953742968896</v>
      </c>
      <c r="DR90" s="22">
        <v>43555</v>
      </c>
      <c r="DS90" s="13">
        <v>293</v>
      </c>
      <c r="DT90" s="12">
        <v>-12.531790819948741</v>
      </c>
      <c r="DU90" s="12">
        <v>10.191613164435198</v>
      </c>
      <c r="DV90" s="12">
        <v>4.8938890334558227</v>
      </c>
      <c r="DW90" s="12">
        <v>6.1151247830921296</v>
      </c>
      <c r="DX90" s="83">
        <f>VLOOKUP(DR90,'EquityMetrics ADJ'!$DU$5:$DX$340,3,0)</f>
        <v>7.1574843092413465</v>
      </c>
      <c r="DZ90" s="22">
        <v>43555</v>
      </c>
      <c r="EA90" s="2">
        <v>240</v>
      </c>
      <c r="EB90" s="83">
        <v>-10.561604627346489</v>
      </c>
      <c r="EC90" s="83">
        <v>10.811013571905592</v>
      </c>
      <c r="ED90" s="83">
        <v>5.8835271059280325</v>
      </c>
      <c r="EE90" s="83">
        <v>6.6436214521874648</v>
      </c>
      <c r="EF90" s="83">
        <f>VLOOKUP($DZ90,'EquityMetrics ADJ'!$EH$4:$EK$44,3,0)</f>
        <v>11.687311174410242</v>
      </c>
      <c r="EH90" s="22">
        <v>43555</v>
      </c>
      <c r="EI90" s="13">
        <v>59</v>
      </c>
      <c r="EJ90" s="12">
        <v>-2.8910757212712856</v>
      </c>
      <c r="EK90" s="12">
        <v>10.996343133717911</v>
      </c>
      <c r="EL90" s="12">
        <v>3.984024697792754</v>
      </c>
      <c r="EM90" s="12">
        <v>5.091435355356011</v>
      </c>
      <c r="EO90" s="22">
        <v>43555</v>
      </c>
      <c r="EP90">
        <v>294</v>
      </c>
      <c r="EQ90" s="2">
        <v>1172403.9672317505</v>
      </c>
      <c r="ER90" s="2">
        <v>254202.76418972015</v>
      </c>
      <c r="ES90" s="2">
        <v>65198.336870536208</v>
      </c>
      <c r="ET90" s="12">
        <v>4.6120818983571148</v>
      </c>
      <c r="EU90" s="12">
        <v>3.8989148556732123</v>
      </c>
      <c r="EV90" s="12">
        <f>VLOOKUP($EO90,'EquityMetrics ADJ'!$X$5:$AD$41,6,0)</f>
        <v>3.8329559142164986</v>
      </c>
      <c r="EW90" s="12">
        <f>VLOOKUP($EO90,'EquityMetrics ADJ'!$X$5:$AD$41,7,0)</f>
        <v>4.6916577114468199</v>
      </c>
      <c r="EY90" s="22">
        <v>43555</v>
      </c>
      <c r="EZ90" s="2">
        <v>56</v>
      </c>
      <c r="FA90" s="2">
        <v>180494.07577514648</v>
      </c>
      <c r="FB90" s="2">
        <v>24156.75334072113</v>
      </c>
      <c r="FC90" s="2">
        <v>10309.790397882462</v>
      </c>
      <c r="FD90" s="12">
        <v>7.4717853524996229</v>
      </c>
      <c r="FE90" s="12">
        <v>2.3430886961273929</v>
      </c>
      <c r="FG90" s="22">
        <v>43555</v>
      </c>
      <c r="FH90" s="2">
        <v>246</v>
      </c>
      <c r="FI90" s="2">
        <v>1076460.385597229</v>
      </c>
      <c r="FJ90" s="2">
        <v>219618.63621616364</v>
      </c>
      <c r="FK90" s="2">
        <v>58995.113878116012</v>
      </c>
      <c r="FL90" s="12">
        <v>4.9014983616313108</v>
      </c>
      <c r="FM90" s="12">
        <v>3.7226580606301742</v>
      </c>
      <c r="FO90" s="11">
        <v>43555</v>
      </c>
      <c r="FP90" s="2">
        <v>104</v>
      </c>
      <c r="FQ90" s="2">
        <v>276437.65740966797</v>
      </c>
      <c r="FR90" s="2">
        <v>58740.881314277649</v>
      </c>
      <c r="FS90" s="2">
        <v>16513.013390302658</v>
      </c>
      <c r="FT90" s="12">
        <v>4.7060522624892354</v>
      </c>
      <c r="FU90" s="12">
        <v>3.5572478460396271</v>
      </c>
      <c r="FW90" s="22">
        <v>43555</v>
      </c>
      <c r="FX90">
        <v>348</v>
      </c>
      <c r="FY90" s="2">
        <v>1245955.3549957275</v>
      </c>
      <c r="FZ90" s="2">
        <v>3142349.9406433105</v>
      </c>
      <c r="GA90" s="10">
        <v>0.39650432909475769</v>
      </c>
      <c r="GC90" s="22">
        <v>43555</v>
      </c>
      <c r="GD90">
        <v>346</v>
      </c>
      <c r="GE90" s="2">
        <v>3134808.2143249512</v>
      </c>
      <c r="GF90" s="2">
        <v>262184.11060428619</v>
      </c>
      <c r="GG90" s="10">
        <v>11.956514859347481</v>
      </c>
      <c r="GI90" s="22">
        <v>43555</v>
      </c>
      <c r="GJ90">
        <v>246</v>
      </c>
      <c r="GK90" s="2">
        <v>1076460.385597229</v>
      </c>
      <c r="GL90" s="2">
        <v>219618.63621616364</v>
      </c>
      <c r="GM90" s="2">
        <v>58995.113878116012</v>
      </c>
      <c r="GN90" s="12">
        <v>4.9014983616313108</v>
      </c>
      <c r="GO90" s="12">
        <v>3.7226580606301742</v>
      </c>
      <c r="GP90" s="12">
        <f>VLOOKUP($GI90,'EquityMetrics ADJ'!$AF$4:$AK$41,6,0)</f>
        <v>4.0437744141214864</v>
      </c>
      <c r="GQ90" s="12">
        <f>VLOOKUP($GI90,'EquityMetrics ADJ'!$AF$4:$AL$41,7,0)</f>
        <v>4.5137041385938153</v>
      </c>
      <c r="HF90" s="22">
        <v>43281</v>
      </c>
      <c r="HG90">
        <v>407</v>
      </c>
      <c r="HH90" s="2">
        <v>1575665.2001190186</v>
      </c>
      <c r="HI90" s="2">
        <v>3225894.2104911804</v>
      </c>
      <c r="HJ90" s="213">
        <v>0.48844292382393562</v>
      </c>
      <c r="HL90" s="22">
        <v>43555</v>
      </c>
      <c r="HM90">
        <v>61</v>
      </c>
      <c r="HN90" s="2">
        <v>196549.95028686523</v>
      </c>
      <c r="HO90" s="2">
        <v>386910.16802978516</v>
      </c>
      <c r="HP90" s="10">
        <v>0.50799892721282636</v>
      </c>
      <c r="HR90" s="22">
        <v>43281</v>
      </c>
      <c r="HS90">
        <v>336</v>
      </c>
      <c r="HT90" s="2">
        <v>1308019.6248321533</v>
      </c>
      <c r="HU90" s="2">
        <v>2687110.2943534851</v>
      </c>
      <c r="HV90" s="10">
        <v>0.48677556242508496</v>
      </c>
    </row>
    <row r="91" spans="1:230">
      <c r="A91" t="s">
        <v>86</v>
      </c>
      <c r="B91">
        <v>14</v>
      </c>
      <c r="C91" s="10">
        <v>-247.79539803416483</v>
      </c>
      <c r="E91" s="11">
        <v>43646</v>
      </c>
      <c r="F91" s="2">
        <v>350</v>
      </c>
      <c r="G91" s="2">
        <v>1391180.3029785156</v>
      </c>
      <c r="H91" s="2">
        <v>280141.60185337067</v>
      </c>
      <c r="I91" s="2">
        <v>77477.132614776492</v>
      </c>
      <c r="J91" s="12">
        <v>4.9659896772728365</v>
      </c>
      <c r="K91" s="12">
        <v>3.615797234601605</v>
      </c>
      <c r="L91" s="12">
        <v>4.9606105201134492</v>
      </c>
      <c r="M91" s="12">
        <v>3.6160779189789571</v>
      </c>
      <c r="N91" s="59">
        <f t="shared" ref="N91" si="302">J91-L91</f>
        <v>5.3791571593873044E-3</v>
      </c>
      <c r="O91" s="59">
        <f t="shared" ref="O91" si="303">M91-K91</f>
        <v>2.8068437735218055E-4</v>
      </c>
      <c r="P91" s="12">
        <f t="shared" ref="P91" si="304">J91</f>
        <v>4.9659896772728365</v>
      </c>
      <c r="Q91" s="12">
        <f t="shared" ref="Q91" si="305">K91</f>
        <v>3.615797234601605</v>
      </c>
      <c r="R91" s="157">
        <f>VLOOKUP(E91,'EquityMetrics ADJ'!G:AE,7,FALSE)</f>
        <v>3.9376106605246028</v>
      </c>
      <c r="S91" s="157">
        <f>VLOOKUP(E91,'EquityMetrics ADJ'!$G:$AE,8,FALSE)</f>
        <v>4.5791297697113302</v>
      </c>
      <c r="U91" s="14">
        <v>43646</v>
      </c>
      <c r="V91" s="2">
        <v>374.32030766734545</v>
      </c>
      <c r="W91" s="2">
        <f t="shared" si="123"/>
        <v>75.376779251162333</v>
      </c>
      <c r="Y91" s="41">
        <f ca="1">VLOOKUP($E91,INDIRECT(VLOOKUP('Sector Charts'!$H$1,'Sector Charts'!$A$159:$B$1750,2,FALSE) &amp; "1"),MATCH(Y$5,$Y$5:$AG$5,0),FALSE)</f>
        <v>43646</v>
      </c>
      <c r="Z91" s="4">
        <f ca="1">VLOOKUP($E91,INDIRECT(VLOOKUP('Sector Charts'!$H$1,'Sector Charts'!$A$159:$B$175,2,FALSE) &amp; "1"),MATCH(Z$5,$Y$5:$AG$5,0),FALSE)</f>
        <v>23</v>
      </c>
      <c r="AA91" s="4">
        <f ca="1">VLOOKUP($E91,INDIRECT(VLOOKUP('Sector Charts'!$H$1,'Sector Charts'!$A$159:$B$175,2,FALSE) &amp; "1"),MATCH(AA$5,$Y$5:$AG$5,0),FALSE)</f>
        <v>97350.053024291992</v>
      </c>
      <c r="AB91" s="4">
        <f ca="1">VLOOKUP($E91,INDIRECT(VLOOKUP('Sector Charts'!$H$1,'Sector Charts'!$A$159:$B$175,2,FALSE) &amp; "1"),MATCH(AB$5,$Y$5:$AG$5,0),FALSE)</f>
        <v>24236.256057739258</v>
      </c>
      <c r="AC91" s="4">
        <f ca="1">VLOOKUP($E91,INDIRECT(VLOOKUP('Sector Charts'!$H$1,'Sector Charts'!$A$159:$B$175,2,FALSE) &amp; "1"),MATCH(AC$5,$Y$5:$AG$5,0),FALSE)</f>
        <v>5909.0400161743164</v>
      </c>
      <c r="AD91" s="12">
        <f ca="1">IF(OR(VLOOKUP($E91,INDIRECT(VLOOKUP('Sector Charts'!$H$1,'Sector Charts'!$A$159:$B$175,2,FALSE) &amp; "1"),MATCH(AD$5,$Y$5:$AI$5,0),FALSE)&gt;AD$1,VLOOKUP($E91,INDIRECT(VLOOKUP('Sector Charts'!$H$1,'Sector Charts'!$A$159:$B$175,2,FALSE) &amp; "1"),MATCH(AD$5,$Y$5:$AI$5,0),FALSE)&lt;AD$2),NA(),VLOOKUP($E91,INDIRECT(VLOOKUP('Sector Charts'!$H$1,'Sector Charts'!$A$159:$B$175,2,FALSE) &amp; "1"),MATCH(AD$5,$Y$5:$AI$5,0),FALSE))</f>
        <v>4.0167116898076189</v>
      </c>
      <c r="AE91" s="12">
        <f ca="1">IF(OR(VLOOKUP($E91,INDIRECT(VLOOKUP('Sector Charts'!$H$1,'Sector Charts'!$A$159:$B$175,2,FALSE) &amp; "1"),MATCH(AE$5,$Y$5:$AI$5,0),FALSE)&gt;AE$1,VLOOKUP($E91,INDIRECT(VLOOKUP('Sector Charts'!$H$1,'Sector Charts'!$A$159:$B$175,2,FALSE) &amp; "1"),MATCH(AE$5,$Y$5:$AI$5,0),FALSE)&lt;AE$2),NA(),VLOOKUP($E91,INDIRECT(VLOOKUP('Sector Charts'!$H$1,'Sector Charts'!$A$159:$B$175,2,FALSE) &amp; "1"),MATCH(AE$5,$Y$5:$AI$5,0),FALSE))</f>
        <v>4.1015555811772133</v>
      </c>
      <c r="AF91" s="4">
        <f ca="1">VLOOKUP($E91,INDIRECT(VLOOKUP('Sector Charts'!$H$1,'Sector Charts'!$A$159:$B$175,2,FALSE) &amp; "1"),MATCH(AF$5,$Y$5:$AG$5,0),FALSE)</f>
        <v>180.82138218235818</v>
      </c>
      <c r="AG91" s="2">
        <f ca="1">IF(VLOOKUP($E91,INDIRECT(VLOOKUP('Sector Charts'!$H$1,'Sector Charts'!$A$159:$B$175,2,FALSE) &amp; "1"),MATCH(AG$5,$Y$5:$AI$5,0),FALSE)="",NA(),VLOOKUP($E91,INDIRECT(VLOOKUP('Sector Charts'!$H$1,'Sector Charts'!$A$159:$B$175,2,FALSE) &amp; "1"),MATCH(AG$5,$Y$5:$AG$5,0),FALSE))</f>
        <v>45.017266895503433</v>
      </c>
      <c r="AH91" s="12">
        <f ca="1">IF(OR(VLOOKUP($E91,INDIRECT(VLOOKUP('Sector Charts'!$H$1,'Sector Charts'!$A$159:$B$175,2,FALSE) &amp; "1"),MATCH(AH$5,$Y$5:$AI$5,0),FALSE)&gt;AH$1,VLOOKUP($E91,INDIRECT(VLOOKUP('Sector Charts'!$H$1,'Sector Charts'!$A$159:$B$175,2,FALSE) &amp; "1"),MATCH(AH$5,$Y$5:$AI$5,0),FALSE)&lt;AH$2,VLOOKUP($E91,INDIRECT(VLOOKUP('Sector Charts'!$H$1,'Sector Charts'!$A$159:$B$175,2,FALSE) &amp; "1"),MATCH(AH$5,$Y$5:$AI$5,0),FALSE)=""),NA(),VLOOKUP($E91,INDIRECT(VLOOKUP('Sector Charts'!$H$1,'Sector Charts'!$A$159:$B$175,2,FALSE) &amp; "1"),MATCH(AH$5,$Y$5:$AI$5,0),FALSE))</f>
        <v>3.3207462457063341</v>
      </c>
      <c r="AI91" s="12">
        <f ca="1">IF(OR(VLOOKUP($E91,INDIRECT(VLOOKUP('Sector Charts'!$H$1,'Sector Charts'!$A$159:$B$175,2,FALSE) &amp; "1"),MATCH(AI$5,$Y$5:$AI$5,0),FALSE)&gt;AI$1,VLOOKUP($E91,INDIRECT(VLOOKUP('Sector Charts'!$H$1,'Sector Charts'!$A$159:$B$175,2,FALSE) &amp; "1"),MATCH(AI$5,$Y$5:$AI$5,0),FALSE)&lt;AI$2,VLOOKUP($E91,INDIRECT(VLOOKUP('Sector Charts'!$H$1,'Sector Charts'!$A$159:$B$175,2,FALSE) &amp; "1"),MATCH(AI$5,$Y$5:$AI$5,0),FALSE)=""),NA(),VLOOKUP($E91,INDIRECT(VLOOKUP('Sector Charts'!$H$1,'Sector Charts'!$A$159:$B$175,2,FALSE) &amp; "1"),MATCH(AI$5,$Y$5:$AI$5,0),FALSE))</f>
        <v>4.9729565655976158</v>
      </c>
      <c r="AK91" s="13">
        <v>359</v>
      </c>
      <c r="AL91" s="12">
        <v>-0.21898498441874636</v>
      </c>
      <c r="AM91" s="12">
        <v>11.692767915735768</v>
      </c>
      <c r="AN91" s="12">
        <v>3.9436304058194205</v>
      </c>
      <c r="AO91" s="12">
        <v>5.3056620520150144</v>
      </c>
      <c r="AP91" s="157">
        <f>VLOOKUP(E91,'EquityMetrics ADJ'!AN:AS,3,FALSE)</f>
        <v>8.1705057412482684</v>
      </c>
      <c r="AR91" s="12">
        <v>30.047510201466231</v>
      </c>
      <c r="AT91" s="12">
        <v>18.850377441375681</v>
      </c>
      <c r="AU91" s="12">
        <v>2.5013389198253133</v>
      </c>
      <c r="AV91" s="12">
        <v>4.6353278279902765</v>
      </c>
      <c r="AW91" s="12">
        <v>4.7113717334155147</v>
      </c>
      <c r="AY91" s="14">
        <v>43646</v>
      </c>
      <c r="AZ91" s="2">
        <v>271</v>
      </c>
      <c r="BA91">
        <v>1324413.7570800781</v>
      </c>
      <c r="BB91">
        <v>103142.79221969843</v>
      </c>
      <c r="BC91">
        <v>119719.7253411077</v>
      </c>
      <c r="BD91" s="12">
        <f t="shared" ref="BD91" si="306">(BC91/BA91)*100</f>
        <v>9.0394504512738205</v>
      </c>
      <c r="BE91" s="12">
        <f t="shared" ref="BE91" si="307">(BC91/BB91)*100</f>
        <v>116.07182893216591</v>
      </c>
      <c r="BF91" s="12">
        <f t="shared" ref="BF91" si="308">(BB91/BA91)*100</f>
        <v>7.7878073727576131</v>
      </c>
      <c r="BH91" s="22">
        <v>43646</v>
      </c>
      <c r="BI91">
        <v>271</v>
      </c>
      <c r="BJ91" s="12">
        <v>-5.8053513107742756</v>
      </c>
      <c r="BV91" s="22">
        <v>43646</v>
      </c>
      <c r="BW91">
        <v>352</v>
      </c>
      <c r="BX91" s="2">
        <v>1561610.748046875</v>
      </c>
      <c r="BY91" s="2">
        <v>77696.944611236453</v>
      </c>
      <c r="BZ91" s="12">
        <f t="shared" si="135"/>
        <v>4.9754360815211438</v>
      </c>
      <c r="CB91" s="22">
        <v>43646</v>
      </c>
      <c r="CC91">
        <v>370</v>
      </c>
      <c r="CD91" s="2">
        <v>-188790.77193040401</v>
      </c>
      <c r="CE91" s="2">
        <v>2084137.8316192627</v>
      </c>
      <c r="CF91" s="2">
        <v>289502.06480503082</v>
      </c>
      <c r="CG91" s="12">
        <f t="shared" ref="CG91" si="309">-CD91/CE91*100</f>
        <v>9.058459045567238</v>
      </c>
      <c r="CH91" s="12">
        <f t="shared" ref="CH91" si="310">-CD91/CF91*100</f>
        <v>65.212236761609205</v>
      </c>
      <c r="CJ91" s="22">
        <v>43646</v>
      </c>
      <c r="CK91">
        <v>370</v>
      </c>
      <c r="CL91" s="12">
        <v>5.1795700816479773</v>
      </c>
      <c r="CN91" s="22">
        <v>43646</v>
      </c>
      <c r="CO91">
        <v>307</v>
      </c>
      <c r="CP91">
        <v>-144187.8357674554</v>
      </c>
      <c r="CQ91">
        <v>1877421.7246551514</v>
      </c>
      <c r="CR91">
        <v>258083.70126438141</v>
      </c>
      <c r="CS91" s="12">
        <f t="shared" ref="CS91" si="311">-CP91/CQ91*100</f>
        <v>7.6800983963227614</v>
      </c>
      <c r="CT91" s="12">
        <f t="shared" ref="CT91" si="312">-CP91/CR91*100</f>
        <v>55.868632951659791</v>
      </c>
      <c r="CV91" s="22">
        <v>43646</v>
      </c>
      <c r="CW91">
        <v>307</v>
      </c>
      <c r="CX91">
        <v>2.3627767054387849</v>
      </c>
      <c r="CZ91" s="11">
        <f ca="1">VLOOKUP($CB91,INDIRECT(VLOOKUP('Sector Charts'!$H$1,'Sector Charts'!$A$159:$B$175,2,FALSE) &amp; "3"),MATCH(CZ$5,$CZ$5:$DF$5,0),FALSE)</f>
        <v>43646</v>
      </c>
      <c r="DA91" s="2">
        <f ca="1">VLOOKUP($CB91,INDIRECT(VLOOKUP('Sector Charts'!$H$1,'Sector Charts'!$A$159:$B$175,2,FALSE) &amp; "3"),MATCH(DA$5,$CZ$5:$DF$5,0),FALSE)</f>
        <v>24</v>
      </c>
      <c r="DB91" s="2">
        <f ca="1">VLOOKUP($CB91,INDIRECT(VLOOKUP('Sector Charts'!$H$1,'Sector Charts'!$A$159:$B$175,2,FALSE) &amp; "3"),MATCH(DB$5,$CZ$5:$DF$5,0),FALSE)</f>
        <v>-5170.4880123138428</v>
      </c>
      <c r="DC91" s="2">
        <f ca="1">VLOOKUP($CB91,INDIRECT(VLOOKUP('Sector Charts'!$H$1,'Sector Charts'!$A$159:$B$175,2,FALSE) &amp; "3"),MATCH(DC$5,$CZ$5:$DF$5,0),FALSE)</f>
        <v>187760.11071777344</v>
      </c>
      <c r="DD91" s="2">
        <f ca="1">VLOOKUP($CB91,INDIRECT(VLOOKUP('Sector Charts'!$H$1,'Sector Charts'!$A$159:$B$175,2,FALSE) &amp; "3"),MATCH(DD$5,$CZ$5:$DF$5,0),FALSE)</f>
        <v>25951.456008911133</v>
      </c>
      <c r="DE91" s="12">
        <f ca="1">IF(OR(VLOOKUP($CB91,INDIRECT(VLOOKUP('Sector Charts'!$H$1,'Sector Charts'!$A$159:$B$175,2,FALSE) &amp; "3"),MATCH(DE$5,$CZ$5:$DF$5,0),FALSE)&gt;DE$1,VLOOKUP($CB91,INDIRECT(VLOOKUP('Sector Charts'!$H$1,'Sector Charts'!$A$159:$B$175,2,FALSE) &amp; "3"),MATCH(DE$5,$CZ$5:$DF$5,0),FALSE)&lt;DE$2),NA(),VLOOKUP($CB91,INDIRECT(VLOOKUP('Sector Charts'!$H$1,'Sector Charts'!$A$159:$B$175,2,FALSE) &amp; "3"),MATCH(DE$5,$CZ$5:$DF$5,0),FALSE))</f>
        <v>2.7537734146768389</v>
      </c>
      <c r="DF91" s="12">
        <f ca="1">IF(OR(VLOOKUP($CB91,INDIRECT(VLOOKUP('Sector Charts'!$H$1,'Sector Charts'!$A$159:$B$175,2,FALSE) &amp; "3"),MATCH(DF$5,$CZ$5:$DF$5,0),FALSE)&gt;DF$1,VLOOKUP($CB91,INDIRECT(VLOOKUP('Sector Charts'!$H$1,'Sector Charts'!$A$159:$B$175,2,FALSE) &amp; "3"),MATCH(DF$5,$CZ$5:$DF$5,0),FALSE)&lt;DF$2),NA(),VLOOKUP($CB91,INDIRECT(VLOOKUP('Sector Charts'!$H$1,'Sector Charts'!$A$159:$B$175,2,FALSE) &amp; "3"),MATCH(DF$5,$CZ$5:$DF$5,0),FALSE))</f>
        <v>19.923691412683805</v>
      </c>
      <c r="DH91" s="11">
        <f ca="1">VLOOKUP($CB91,INDIRECT(VLOOKUP('Sector Charts'!$H$1,'Sector Charts'!$A$159:$B$175,2,FALSE) &amp; "3"),MATCH(DH$5,$CZ$5:$DF$5,0),FALSE)</f>
        <v>43646</v>
      </c>
      <c r="DI91" s="2">
        <f ca="1">VLOOKUP($CB91,INDIRECT(VLOOKUP('Sector Charts'!$H$1,'Sector Charts'!$A$159:$B$175,2,FALSE) &amp; "3"),9,FALSE)</f>
        <v>24</v>
      </c>
      <c r="DJ91" s="12">
        <f ca="1">IF(OR(VLOOKUP($CB91,INDIRECT(VLOOKUP('Sector Charts'!$H$1,'Sector Charts'!$A$159:$B$175,2,FALSE) &amp; "3"),10,FALSE)&gt;DJ$1,VLOOKUP($CB91,INDIRECT(VLOOKUP('Sector Charts'!$H$1,'Sector Charts'!$A$159:$B$175,2,FALSE) &amp; "3"),10,FALSE)&lt;DJ$2),NA(),VLOOKUP($CB91,INDIRECT(VLOOKUP('Sector Charts'!$H$1,'Sector Charts'!$A$159:$B$175,2,FALSE) &amp; "3"),10,FALSE))</f>
        <v>2.6878857660899369</v>
      </c>
      <c r="DM91" s="22">
        <v>43646</v>
      </c>
      <c r="DN91">
        <v>368</v>
      </c>
      <c r="DO91" s="12">
        <v>-6.3041504333294469</v>
      </c>
      <c r="DP91" s="12">
        <v>7.1287290303357675</v>
      </c>
      <c r="DR91" s="22">
        <v>43646</v>
      </c>
      <c r="DS91" s="13">
        <v>295</v>
      </c>
      <c r="DT91" s="12">
        <v>-7.5393636064081786</v>
      </c>
      <c r="DU91" s="12">
        <v>11.742477917856519</v>
      </c>
      <c r="DV91" s="12">
        <v>4.1313974708896195</v>
      </c>
      <c r="DW91" s="12">
        <v>5.4147511079458699</v>
      </c>
      <c r="DX91" s="83">
        <f>VLOOKUP(DR91,'EquityMetrics ADJ'!$DU$5:$DX$340,3,0)</f>
        <v>7.1494175338330246</v>
      </c>
      <c r="DZ91" s="22">
        <v>43646</v>
      </c>
      <c r="EA91" s="2">
        <v>242</v>
      </c>
      <c r="EB91" s="83">
        <v>-3.6941699759974633</v>
      </c>
      <c r="EC91" s="83">
        <v>12.589733732892761</v>
      </c>
      <c r="ED91" s="83">
        <v>5.6794520999726261</v>
      </c>
      <c r="EE91" s="83">
        <v>6.4997913306937827</v>
      </c>
      <c r="EF91" s="83">
        <f>VLOOKUP($DZ91,'EquityMetrics ADJ'!$EH$4:$EK$45,3,0)</f>
        <v>13.005183232558082</v>
      </c>
      <c r="EH91" s="22">
        <v>43646</v>
      </c>
      <c r="EI91" s="13">
        <v>62</v>
      </c>
      <c r="EJ91" s="12">
        <v>88.408941959415131</v>
      </c>
      <c r="EK91" s="12">
        <v>11.254093644277251</v>
      </c>
      <c r="EL91" s="12">
        <v>3.0759295889477345</v>
      </c>
      <c r="EM91" s="12">
        <v>5.125682346822158</v>
      </c>
      <c r="EO91" s="22">
        <v>43646</v>
      </c>
      <c r="EP91">
        <v>293</v>
      </c>
      <c r="EQ91" s="2">
        <v>1209057.1614379883</v>
      </c>
      <c r="ER91" s="2">
        <v>249875.60530185699</v>
      </c>
      <c r="ES91" s="2">
        <v>66583.618604585528</v>
      </c>
      <c r="ET91" s="12">
        <v>4.8386362485341943</v>
      </c>
      <c r="EU91" s="12">
        <v>3.7528090322902394</v>
      </c>
      <c r="EV91" s="12">
        <f>VLOOKUP($EO91,'EquityMetrics ADJ'!$X$5:$AD$42,6,0)</f>
        <v>3.8903256997825557</v>
      </c>
      <c r="EW91" s="12">
        <f>VLOOKUP($EO91,'EquityMetrics ADJ'!$X$5:$AD$42,7,0)</f>
        <v>4.6668338885924268</v>
      </c>
      <c r="EY91" s="22">
        <v>43646</v>
      </c>
      <c r="EZ91" s="2">
        <v>56</v>
      </c>
      <c r="FA91" s="2">
        <v>178011.14154052734</v>
      </c>
      <c r="FB91" s="2">
        <v>29828.996551513672</v>
      </c>
      <c r="FC91" s="2">
        <v>10376.514010190964</v>
      </c>
      <c r="FD91" s="12">
        <v>5.9677214160760688</v>
      </c>
      <c r="FE91" s="12">
        <v>2.87466450893027</v>
      </c>
      <c r="FG91" s="22">
        <v>43646</v>
      </c>
      <c r="FH91" s="2">
        <v>245</v>
      </c>
      <c r="FI91" s="2">
        <v>1109746.3344573975</v>
      </c>
      <c r="FJ91" s="2">
        <v>216324.3132648468</v>
      </c>
      <c r="FK91" s="2">
        <v>60278.402605935931</v>
      </c>
      <c r="FL91" s="12">
        <v>5.1300120532393887</v>
      </c>
      <c r="FM91" s="12">
        <v>3.5887532501324815</v>
      </c>
      <c r="FO91" s="11">
        <v>43646</v>
      </c>
      <c r="FP91" s="2">
        <v>104</v>
      </c>
      <c r="FQ91" s="2">
        <v>277321.96852111816</v>
      </c>
      <c r="FR91" s="2">
        <v>63380.288588523865</v>
      </c>
      <c r="FS91" s="2">
        <v>16681.730008840561</v>
      </c>
      <c r="FT91" s="12">
        <v>4.3755239159850126</v>
      </c>
      <c r="FU91" s="12">
        <v>3.7993834305515786</v>
      </c>
      <c r="FW91" s="22">
        <v>43646</v>
      </c>
      <c r="FX91">
        <v>356</v>
      </c>
      <c r="FY91" s="2">
        <v>1305043.2042160034</v>
      </c>
      <c r="FZ91" s="2">
        <v>3271606.8510437012</v>
      </c>
      <c r="GA91" s="10">
        <v>0.39889976504960284</v>
      </c>
      <c r="GC91" s="22">
        <v>43646</v>
      </c>
      <c r="GD91">
        <v>352</v>
      </c>
      <c r="GE91" s="2">
        <v>3262939.5474243164</v>
      </c>
      <c r="GF91" s="2">
        <v>267254.51990222931</v>
      </c>
      <c r="GG91" s="10">
        <v>12.209108937121099</v>
      </c>
      <c r="GI91" s="22">
        <v>43646</v>
      </c>
      <c r="GJ91">
        <v>245</v>
      </c>
      <c r="GK91" s="2">
        <v>1109746.3344573975</v>
      </c>
      <c r="GL91" s="2">
        <v>216324.3132648468</v>
      </c>
      <c r="GM91" s="2">
        <v>60278.402605935931</v>
      </c>
      <c r="GN91" s="12">
        <v>5.1300120532393887</v>
      </c>
      <c r="GO91" s="12">
        <v>3.5887532501324815</v>
      </c>
      <c r="GP91" s="12">
        <f>VLOOKUP($GI91,'EquityMetrics ADJ'!$AF$4:$AK$42,6,0)</f>
        <v>4.0665592415773899</v>
      </c>
      <c r="GQ91" s="12">
        <f>VLOOKUP($GI91,'EquityMetrics ADJ'!$AF$4:$AL$42,7,0)</f>
        <v>4.5314002247938552</v>
      </c>
      <c r="HF91" s="22">
        <v>43373</v>
      </c>
      <c r="HG91">
        <v>393</v>
      </c>
      <c r="HH91" s="2">
        <v>1493163.2565307617</v>
      </c>
      <c r="HI91" s="2">
        <v>3118981.1311988831</v>
      </c>
      <c r="HJ91" s="213">
        <v>0.47873430255630156</v>
      </c>
      <c r="HL91" s="22">
        <v>43646</v>
      </c>
      <c r="HM91">
        <v>64</v>
      </c>
      <c r="HN91" s="2">
        <v>198069.53237915039</v>
      </c>
      <c r="HO91" s="2">
        <v>390574.67114257813</v>
      </c>
      <c r="HP91" s="10">
        <v>0.50712334161281469</v>
      </c>
      <c r="HR91" s="22">
        <v>43373</v>
      </c>
      <c r="HS91">
        <v>323</v>
      </c>
      <c r="HT91" s="2">
        <v>1241880.7008972168</v>
      </c>
      <c r="HU91" s="2">
        <v>2612722.1883583069</v>
      </c>
      <c r="HV91" s="10">
        <v>0.47532060868574294</v>
      </c>
    </row>
    <row r="92" spans="1:230">
      <c r="A92" t="s">
        <v>75</v>
      </c>
      <c r="B92">
        <v>20</v>
      </c>
      <c r="C92" s="10">
        <v>-43.296639737029196</v>
      </c>
      <c r="HF92" s="22">
        <v>43465</v>
      </c>
      <c r="HG92">
        <v>389</v>
      </c>
      <c r="HH92" s="2">
        <v>1474597.4183502197</v>
      </c>
      <c r="HI92" s="2">
        <v>3026055.2039642334</v>
      </c>
      <c r="HJ92" s="213">
        <v>0.48730023709364184</v>
      </c>
      <c r="HR92" s="22">
        <v>43465</v>
      </c>
      <c r="HS92">
        <v>319</v>
      </c>
      <c r="HT92" s="2">
        <v>1263956.037979126</v>
      </c>
      <c r="HU92" s="2">
        <v>2599122.9235076904</v>
      </c>
      <c r="HV92" s="10">
        <v>0.48630098505434777</v>
      </c>
    </row>
    <row r="93" spans="1:230">
      <c r="A93" t="s">
        <v>79</v>
      </c>
      <c r="B93">
        <v>53</v>
      </c>
      <c r="C93" s="10">
        <v>-25.846240979056933</v>
      </c>
      <c r="HF93" s="22">
        <v>43555</v>
      </c>
      <c r="HG93">
        <v>377</v>
      </c>
      <c r="HH93" s="2">
        <v>1572297.9735412598</v>
      </c>
      <c r="HI93" s="2">
        <v>3106755.5878295898</v>
      </c>
      <c r="HJ93" s="213">
        <v>0.5060900122624975</v>
      </c>
      <c r="HR93" s="22">
        <v>43555</v>
      </c>
      <c r="HS93">
        <v>314</v>
      </c>
      <c r="HT93" s="2">
        <v>1371098.5232543945</v>
      </c>
      <c r="HU93" s="2">
        <v>2707745.9197998047</v>
      </c>
      <c r="HV93" s="10">
        <v>0.50636158777990725</v>
      </c>
    </row>
    <row r="94" spans="1:230">
      <c r="A94" t="s">
        <v>71</v>
      </c>
      <c r="B94">
        <v>23</v>
      </c>
      <c r="C94" s="10">
        <v>-12.865245448354612</v>
      </c>
      <c r="HF94" s="22">
        <v>43646</v>
      </c>
      <c r="HG94">
        <v>383</v>
      </c>
      <c r="HH94" s="2">
        <v>1624854.4081726074</v>
      </c>
      <c r="HI94" s="2">
        <v>3175984.7333374023</v>
      </c>
      <c r="HJ94" s="213">
        <v>0.51160649203284136</v>
      </c>
      <c r="HR94" s="22">
        <v>43646</v>
      </c>
      <c r="HS94">
        <v>317</v>
      </c>
      <c r="HT94" s="2">
        <v>1421267.5757446289</v>
      </c>
      <c r="HU94" s="2">
        <v>2770837.8622436523</v>
      </c>
      <c r="HV94" s="10">
        <v>0.51293783555915995</v>
      </c>
    </row>
    <row r="95" spans="1:230">
      <c r="A95" t="s">
        <v>81</v>
      </c>
      <c r="B95">
        <v>24</v>
      </c>
      <c r="C95" s="10">
        <v>-5.1539498211000341</v>
      </c>
    </row>
    <row r="96" spans="1:230">
      <c r="A96" t="s">
        <v>72</v>
      </c>
      <c r="B96">
        <v>5</v>
      </c>
      <c r="C96" s="10">
        <v>7.8814013706607255</v>
      </c>
    </row>
    <row r="97" spans="1:4">
      <c r="A97" t="s">
        <v>25</v>
      </c>
      <c r="B97">
        <v>12</v>
      </c>
      <c r="C97" s="10">
        <v>8.5239108180319398</v>
      </c>
    </row>
    <row r="98" spans="1:4">
      <c r="A98" t="s">
        <v>76</v>
      </c>
      <c r="B98">
        <v>24</v>
      </c>
      <c r="C98" s="10">
        <v>9.2649233875189143</v>
      </c>
    </row>
    <row r="99" spans="1:4">
      <c r="A99" t="s">
        <v>22</v>
      </c>
      <c r="B99">
        <v>10</v>
      </c>
      <c r="C99" s="10">
        <v>14.486642872147101</v>
      </c>
    </row>
    <row r="100" spans="1:4">
      <c r="A100" t="s">
        <v>23</v>
      </c>
      <c r="B100">
        <v>10</v>
      </c>
      <c r="C100" s="10">
        <v>21.234368538656351</v>
      </c>
    </row>
    <row r="101" spans="1:4">
      <c r="A101" t="s">
        <v>77</v>
      </c>
      <c r="B101">
        <v>15</v>
      </c>
      <c r="C101" s="10">
        <v>21.559325478018945</v>
      </c>
    </row>
    <row r="102" spans="1:4">
      <c r="A102" t="s">
        <v>24</v>
      </c>
      <c r="B102">
        <v>18</v>
      </c>
      <c r="C102" s="10">
        <v>22.967260827895462</v>
      </c>
    </row>
    <row r="103" spans="1:4">
      <c r="A103" t="s">
        <v>74</v>
      </c>
      <c r="B103">
        <v>28</v>
      </c>
      <c r="C103" s="10">
        <v>26.978951161128965</v>
      </c>
    </row>
    <row r="104" spans="1:4">
      <c r="A104" t="s">
        <v>78</v>
      </c>
      <c r="B104">
        <v>24</v>
      </c>
      <c r="C104" s="10">
        <v>31.949437514076862</v>
      </c>
    </row>
    <row r="105" spans="1:4">
      <c r="A105" t="s">
        <v>82</v>
      </c>
      <c r="B105">
        <v>12</v>
      </c>
      <c r="C105" s="10">
        <v>37.268919634299337</v>
      </c>
    </row>
    <row r="106" spans="1:4">
      <c r="A106" t="s">
        <v>73</v>
      </c>
      <c r="B106">
        <v>4</v>
      </c>
      <c r="C106" s="10">
        <v>58.311451461184809</v>
      </c>
    </row>
    <row r="107" spans="1:4">
      <c r="A107" t="s">
        <v>80</v>
      </c>
      <c r="B107">
        <v>62</v>
      </c>
      <c r="C107" s="10">
        <v>88.408941959415145</v>
      </c>
    </row>
    <row r="108" spans="1:4">
      <c r="A108" s="6" t="s">
        <v>59</v>
      </c>
      <c r="B108" s="6"/>
      <c r="C108" s="10" t="s">
        <v>59</v>
      </c>
    </row>
    <row r="109" spans="1:4">
      <c r="A109" t="s">
        <v>85</v>
      </c>
      <c r="B109">
        <v>360</v>
      </c>
      <c r="C109" s="10">
        <v>-0.22996441464557815</v>
      </c>
      <c r="D109" s="168"/>
    </row>
    <row r="111" spans="1:4">
      <c r="A111" s="23" t="s">
        <v>26</v>
      </c>
      <c r="B111" s="23" t="s">
        <v>60</v>
      </c>
      <c r="C111" s="24" t="s">
        <v>28</v>
      </c>
    </row>
    <row r="112" spans="1:4">
      <c r="A112" t="s">
        <v>86</v>
      </c>
      <c r="B112">
        <v>14</v>
      </c>
      <c r="C112" s="10">
        <v>-237.1235088822288</v>
      </c>
    </row>
    <row r="113" spans="1:3">
      <c r="A113" t="s">
        <v>24</v>
      </c>
      <c r="B113">
        <v>18</v>
      </c>
      <c r="C113" s="10">
        <v>-22.130967275925258</v>
      </c>
    </row>
    <row r="114" spans="1:3">
      <c r="A114" t="s">
        <v>79</v>
      </c>
      <c r="B114">
        <v>53</v>
      </c>
      <c r="C114" s="10">
        <v>3.9758292655953906</v>
      </c>
    </row>
    <row r="115" spans="1:3">
      <c r="A115" t="s">
        <v>81</v>
      </c>
      <c r="B115">
        <v>24</v>
      </c>
      <c r="C115" s="10">
        <v>5.5089215088443311</v>
      </c>
    </row>
    <row r="116" spans="1:3">
      <c r="A116" t="s">
        <v>72</v>
      </c>
      <c r="B116">
        <v>5</v>
      </c>
      <c r="C116" s="10">
        <v>8.639179180542861</v>
      </c>
    </row>
    <row r="117" spans="1:3">
      <c r="A117" t="s">
        <v>76</v>
      </c>
      <c r="B117">
        <v>24</v>
      </c>
      <c r="C117" s="10">
        <v>10.069843766140959</v>
      </c>
    </row>
    <row r="118" spans="1:3">
      <c r="A118" t="s">
        <v>23</v>
      </c>
      <c r="B118">
        <v>10</v>
      </c>
      <c r="C118" s="10">
        <v>10.668992005474466</v>
      </c>
    </row>
    <row r="119" spans="1:3">
      <c r="A119" t="s">
        <v>80</v>
      </c>
      <c r="B119">
        <v>62</v>
      </c>
      <c r="C119" s="10">
        <v>10.672831536412597</v>
      </c>
    </row>
    <row r="120" spans="1:3">
      <c r="A120" t="s">
        <v>73</v>
      </c>
      <c r="B120">
        <v>4</v>
      </c>
      <c r="C120" s="10">
        <v>12.942433516910448</v>
      </c>
    </row>
    <row r="121" spans="1:3">
      <c r="A121" t="s">
        <v>78</v>
      </c>
      <c r="B121">
        <v>24</v>
      </c>
      <c r="C121" s="10">
        <v>13.73321047375102</v>
      </c>
    </row>
    <row r="122" spans="1:3">
      <c r="A122" t="s">
        <v>22</v>
      </c>
      <c r="B122">
        <v>10</v>
      </c>
      <c r="C122" s="10">
        <v>23.640164985250269</v>
      </c>
    </row>
    <row r="123" spans="1:3">
      <c r="A123" t="s">
        <v>77</v>
      </c>
      <c r="B123">
        <v>15</v>
      </c>
      <c r="C123" s="10">
        <v>24.582492424516442</v>
      </c>
    </row>
    <row r="124" spans="1:3">
      <c r="A124" t="s">
        <v>74</v>
      </c>
      <c r="B124">
        <v>28</v>
      </c>
      <c r="C124" s="10">
        <v>27.556998855723172</v>
      </c>
    </row>
    <row r="125" spans="1:3">
      <c r="A125" t="s">
        <v>25</v>
      </c>
      <c r="B125">
        <v>12</v>
      </c>
      <c r="C125" s="10">
        <v>41.367899077275531</v>
      </c>
    </row>
    <row r="126" spans="1:3">
      <c r="A126" t="s">
        <v>71</v>
      </c>
      <c r="B126">
        <v>23</v>
      </c>
      <c r="C126" s="10">
        <v>42.397837992841247</v>
      </c>
    </row>
    <row r="127" spans="1:3">
      <c r="A127" t="s">
        <v>82</v>
      </c>
      <c r="B127">
        <v>12</v>
      </c>
      <c r="C127" s="10">
        <v>54.51246048536504</v>
      </c>
    </row>
    <row r="128" spans="1:3">
      <c r="A128" t="s">
        <v>75</v>
      </c>
      <c r="B128">
        <v>20</v>
      </c>
      <c r="C128" s="10">
        <v>1499.3147343021167</v>
      </c>
    </row>
    <row r="129" spans="1:3">
      <c r="A129" s="6" t="s">
        <v>59</v>
      </c>
    </row>
    <row r="130" spans="1:3">
      <c r="A130" t="s">
        <v>85</v>
      </c>
      <c r="B130">
        <v>360</v>
      </c>
      <c r="C130" s="10">
        <v>18.782508612694947</v>
      </c>
    </row>
    <row r="133" spans="1:3">
      <c r="A133" s="23" t="s">
        <v>26</v>
      </c>
      <c r="B133" s="23" t="s">
        <v>60</v>
      </c>
      <c r="C133" s="24" t="s">
        <v>43</v>
      </c>
    </row>
    <row r="134" spans="1:3">
      <c r="A134" t="s">
        <v>80</v>
      </c>
      <c r="B134">
        <v>61</v>
      </c>
      <c r="C134" s="2">
        <v>144.68350780753511</v>
      </c>
    </row>
    <row r="135" spans="1:3">
      <c r="A135" t="s">
        <v>74</v>
      </c>
      <c r="B135">
        <v>30</v>
      </c>
      <c r="C135" s="2">
        <v>121.92588277438108</v>
      </c>
    </row>
    <row r="136" spans="1:3">
      <c r="A136" t="s">
        <v>75</v>
      </c>
      <c r="B136">
        <v>23</v>
      </c>
      <c r="C136" s="2">
        <v>109.9790144348827</v>
      </c>
    </row>
    <row r="137" spans="1:3">
      <c r="A137" t="s">
        <v>86</v>
      </c>
      <c r="B137">
        <v>14</v>
      </c>
      <c r="C137" s="2">
        <v>108.20299192416346</v>
      </c>
    </row>
    <row r="138" spans="1:3">
      <c r="A138" t="s">
        <v>73</v>
      </c>
      <c r="B138">
        <v>4</v>
      </c>
      <c r="C138" s="2">
        <v>73.81894177730041</v>
      </c>
    </row>
    <row r="139" spans="1:3">
      <c r="A139" t="s">
        <v>82</v>
      </c>
      <c r="B139">
        <v>12</v>
      </c>
      <c r="C139" s="2">
        <v>51.667892647830506</v>
      </c>
    </row>
    <row r="140" spans="1:3">
      <c r="A140" t="s">
        <v>77</v>
      </c>
      <c r="B140">
        <v>24</v>
      </c>
      <c r="C140" s="2">
        <v>50.066185930545629</v>
      </c>
    </row>
    <row r="141" spans="1:3">
      <c r="A141" t="s">
        <v>79</v>
      </c>
      <c r="B141">
        <v>51</v>
      </c>
      <c r="C141" s="2">
        <v>46.971068931424121</v>
      </c>
    </row>
    <row r="142" spans="1:3">
      <c r="A142" t="s">
        <v>22</v>
      </c>
      <c r="B142">
        <v>10</v>
      </c>
      <c r="C142" s="2">
        <v>42.492419063416108</v>
      </c>
    </row>
    <row r="143" spans="1:3">
      <c r="A143" t="s">
        <v>78</v>
      </c>
      <c r="B143">
        <v>23</v>
      </c>
      <c r="C143" s="2">
        <v>42.443536797255128</v>
      </c>
    </row>
    <row r="144" spans="1:3">
      <c r="A144" t="s">
        <v>72</v>
      </c>
      <c r="B144">
        <v>5</v>
      </c>
      <c r="C144" s="2">
        <v>37.586727550233931</v>
      </c>
    </row>
    <row r="145" spans="1:3">
      <c r="A145" t="s">
        <v>76</v>
      </c>
      <c r="B145">
        <v>25</v>
      </c>
      <c r="C145" s="2">
        <v>32.198882427581715</v>
      </c>
    </row>
    <row r="146" spans="1:3">
      <c r="A146" t="s">
        <v>23</v>
      </c>
      <c r="B146">
        <v>10</v>
      </c>
      <c r="C146" s="2">
        <v>31.811212942137796</v>
      </c>
    </row>
    <row r="147" spans="1:3">
      <c r="A147" t="s">
        <v>24</v>
      </c>
      <c r="B147">
        <v>18</v>
      </c>
      <c r="C147" s="2">
        <v>30.911997570243472</v>
      </c>
    </row>
    <row r="148" spans="1:3">
      <c r="A148" t="s">
        <v>25</v>
      </c>
      <c r="B148">
        <v>13</v>
      </c>
      <c r="C148" s="2">
        <v>25.510774538742982</v>
      </c>
    </row>
    <row r="149" spans="1:3">
      <c r="A149" t="s">
        <v>81</v>
      </c>
      <c r="B149">
        <v>24</v>
      </c>
      <c r="C149" s="2">
        <v>19.923691412683805</v>
      </c>
    </row>
    <row r="150" spans="1:3">
      <c r="A150" t="s">
        <v>71</v>
      </c>
      <c r="B150">
        <v>22</v>
      </c>
      <c r="C150" s="2">
        <v>11.628509333774135</v>
      </c>
    </row>
    <row r="153" spans="1:3">
      <c r="A153" s="23" t="s">
        <v>26</v>
      </c>
      <c r="B153" s="23" t="s">
        <v>60</v>
      </c>
      <c r="C153" s="24" t="s">
        <v>44</v>
      </c>
    </row>
    <row r="154" spans="1:3">
      <c r="A154" t="s">
        <v>80</v>
      </c>
      <c r="B154">
        <v>61</v>
      </c>
      <c r="C154" s="2">
        <v>19.507979075000712</v>
      </c>
    </row>
    <row r="155" spans="1:3">
      <c r="A155" t="s">
        <v>74</v>
      </c>
      <c r="B155">
        <v>30</v>
      </c>
      <c r="C155" s="2">
        <v>13.321470164394372</v>
      </c>
    </row>
    <row r="156" spans="1:3">
      <c r="A156" t="s">
        <v>78</v>
      </c>
      <c r="B156">
        <v>23</v>
      </c>
      <c r="C156" s="2">
        <v>9.2167224746089396</v>
      </c>
    </row>
    <row r="157" spans="1:3">
      <c r="A157" t="s">
        <v>79</v>
      </c>
      <c r="B157">
        <v>51</v>
      </c>
      <c r="C157" s="2">
        <v>7.7997207281051288</v>
      </c>
    </row>
    <row r="158" spans="1:3">
      <c r="A158" t="s">
        <v>73</v>
      </c>
      <c r="B158">
        <v>4</v>
      </c>
      <c r="C158" s="2">
        <v>6.7328848283534874</v>
      </c>
    </row>
    <row r="159" spans="1:3">
      <c r="A159" t="s">
        <v>77</v>
      </c>
      <c r="B159">
        <v>24</v>
      </c>
      <c r="C159" s="2">
        <v>4.8449511049309129</v>
      </c>
    </row>
    <row r="160" spans="1:3">
      <c r="A160" t="s">
        <v>22</v>
      </c>
      <c r="B160">
        <v>10</v>
      </c>
      <c r="C160" s="2">
        <v>4.1895702318252726</v>
      </c>
    </row>
    <row r="161" spans="1:3">
      <c r="A161" t="s">
        <v>71</v>
      </c>
      <c r="B161">
        <v>22</v>
      </c>
      <c r="C161" s="2">
        <v>1.731352399992778</v>
      </c>
    </row>
    <row r="162" spans="1:3">
      <c r="A162" t="s">
        <v>81</v>
      </c>
      <c r="B162">
        <v>24</v>
      </c>
      <c r="C162" s="2">
        <v>0.52150851248517638</v>
      </c>
    </row>
    <row r="163" spans="1:3">
      <c r="A163" t="s">
        <v>75</v>
      </c>
      <c r="B163">
        <v>23</v>
      </c>
      <c r="C163" s="2">
        <v>-2.3434070196617713</v>
      </c>
    </row>
    <row r="164" spans="1:3">
      <c r="A164" t="s">
        <v>24</v>
      </c>
      <c r="B164">
        <v>18</v>
      </c>
      <c r="C164" s="2">
        <v>-3.176251599755326</v>
      </c>
    </row>
    <row r="165" spans="1:3">
      <c r="A165" t="s">
        <v>76</v>
      </c>
      <c r="B165">
        <v>25</v>
      </c>
      <c r="C165" s="2">
        <v>-4.4359466932261462</v>
      </c>
    </row>
    <row r="166" spans="1:3">
      <c r="A166" t="s">
        <v>25</v>
      </c>
      <c r="B166">
        <v>13</v>
      </c>
      <c r="C166" s="2">
        <v>-5.4201243032516571</v>
      </c>
    </row>
    <row r="167" spans="1:3">
      <c r="A167" t="s">
        <v>23</v>
      </c>
      <c r="B167">
        <v>10</v>
      </c>
      <c r="C167" s="2">
        <v>-8.7343258777725445</v>
      </c>
    </row>
    <row r="168" spans="1:3">
      <c r="A168" t="s">
        <v>72</v>
      </c>
      <c r="B168">
        <v>5</v>
      </c>
      <c r="C168" s="2">
        <v>-10.598416818597919</v>
      </c>
    </row>
    <row r="169" spans="1:3">
      <c r="A169" t="s">
        <v>82</v>
      </c>
      <c r="B169">
        <v>12</v>
      </c>
      <c r="C169" s="2">
        <v>-15.61203989003209</v>
      </c>
    </row>
    <row r="170" spans="1:3">
      <c r="A170" t="s">
        <v>86</v>
      </c>
      <c r="B170">
        <v>14</v>
      </c>
      <c r="C170" s="2">
        <v>-20.083757706232927</v>
      </c>
    </row>
    <row r="172" spans="1:3">
      <c r="A172" s="227" t="s">
        <v>150</v>
      </c>
      <c r="B172" s="227"/>
      <c r="C172" s="227"/>
    </row>
    <row r="174" spans="1:3">
      <c r="A174" s="23" t="s">
        <v>26</v>
      </c>
      <c r="B174" s="23" t="s">
        <v>60</v>
      </c>
      <c r="C174" s="51" t="s">
        <v>55</v>
      </c>
    </row>
    <row r="175" spans="1:3">
      <c r="A175" t="s">
        <v>25</v>
      </c>
      <c r="B175">
        <v>13</v>
      </c>
      <c r="C175" s="2">
        <v>188.82563085659041</v>
      </c>
    </row>
    <row r="176" spans="1:3">
      <c r="A176" t="s">
        <v>81</v>
      </c>
      <c r="B176">
        <v>22</v>
      </c>
      <c r="C176" s="2">
        <v>200.33437044677098</v>
      </c>
    </row>
    <row r="177" spans="1:3">
      <c r="A177" t="s">
        <v>72</v>
      </c>
      <c r="B177">
        <v>5</v>
      </c>
      <c r="C177" s="2">
        <v>235.57450939471016</v>
      </c>
    </row>
    <row r="178" spans="1:3">
      <c r="A178" t="s">
        <v>23</v>
      </c>
      <c r="B178">
        <v>10</v>
      </c>
      <c r="C178" s="2">
        <v>243.63389415044287</v>
      </c>
    </row>
    <row r="179" spans="1:3">
      <c r="A179" t="s">
        <v>71</v>
      </c>
      <c r="B179">
        <v>15</v>
      </c>
      <c r="C179" s="2">
        <v>266.85271325855388</v>
      </c>
    </row>
    <row r="180" spans="1:3">
      <c r="A180" t="s">
        <v>76</v>
      </c>
      <c r="B180">
        <v>23</v>
      </c>
      <c r="C180" s="2">
        <v>268.88046841483327</v>
      </c>
    </row>
    <row r="181" spans="1:3">
      <c r="A181" t="s">
        <v>74</v>
      </c>
      <c r="B181">
        <v>27</v>
      </c>
      <c r="C181" s="2">
        <v>290.45725816806447</v>
      </c>
    </row>
    <row r="182" spans="1:3">
      <c r="A182" t="s">
        <v>79</v>
      </c>
      <c r="B182">
        <v>47</v>
      </c>
      <c r="C182" s="2">
        <v>321.08838722963344</v>
      </c>
    </row>
    <row r="183" spans="1:3">
      <c r="A183" t="s">
        <v>86</v>
      </c>
      <c r="B183">
        <v>15</v>
      </c>
      <c r="C183" s="2">
        <v>362.45523630489856</v>
      </c>
    </row>
    <row r="184" spans="1:3">
      <c r="A184" t="s">
        <v>78</v>
      </c>
      <c r="B184">
        <v>22</v>
      </c>
      <c r="C184" s="2">
        <v>367.07312846116525</v>
      </c>
    </row>
    <row r="185" spans="1:3">
      <c r="A185" t="s">
        <v>22</v>
      </c>
      <c r="B185">
        <v>10</v>
      </c>
      <c r="C185" s="2">
        <v>400.55184992314099</v>
      </c>
    </row>
    <row r="186" spans="1:3">
      <c r="A186" t="s">
        <v>82</v>
      </c>
      <c r="B186">
        <v>12</v>
      </c>
      <c r="C186" s="2">
        <v>419.44408029110406</v>
      </c>
    </row>
    <row r="187" spans="1:3">
      <c r="A187" t="s">
        <v>24</v>
      </c>
      <c r="B187">
        <v>16</v>
      </c>
      <c r="C187" s="2">
        <v>442.05872983518719</v>
      </c>
    </row>
    <row r="188" spans="1:3">
      <c r="A188" t="s">
        <v>75</v>
      </c>
      <c r="B188">
        <v>22</v>
      </c>
      <c r="C188" s="2">
        <v>474.16778654776687</v>
      </c>
    </row>
    <row r="189" spans="1:3">
      <c r="A189" t="s">
        <v>73</v>
      </c>
      <c r="B189">
        <v>6</v>
      </c>
      <c r="C189" s="2">
        <v>482.34896236776183</v>
      </c>
    </row>
    <row r="190" spans="1:3">
      <c r="A190" t="s">
        <v>77</v>
      </c>
      <c r="B190">
        <v>22</v>
      </c>
      <c r="C190" s="2">
        <v>532.0429420779509</v>
      </c>
    </row>
    <row r="191" spans="1:3">
      <c r="A191" t="s">
        <v>80</v>
      </c>
      <c r="B191">
        <v>54</v>
      </c>
      <c r="C191" s="2">
        <v>762.8605800020747</v>
      </c>
    </row>
    <row r="193" spans="1:3">
      <c r="A193" s="215" t="s">
        <v>26</v>
      </c>
      <c r="B193" s="23" t="s">
        <v>60</v>
      </c>
      <c r="C193" s="24" t="s">
        <v>84</v>
      </c>
    </row>
    <row r="194" spans="1:3">
      <c r="A194" t="s">
        <v>86</v>
      </c>
      <c r="B194">
        <v>15</v>
      </c>
      <c r="C194" s="2">
        <v>14.165309531647569</v>
      </c>
    </row>
    <row r="195" spans="1:3">
      <c r="A195" t="s">
        <v>23</v>
      </c>
      <c r="B195">
        <v>10</v>
      </c>
      <c r="C195" s="2">
        <v>39.157879865016561</v>
      </c>
    </row>
    <row r="196" spans="1:3">
      <c r="A196" t="s">
        <v>72</v>
      </c>
      <c r="B196">
        <v>5</v>
      </c>
      <c r="C196" s="2">
        <v>43.436458138518049</v>
      </c>
    </row>
    <row r="197" spans="1:3">
      <c r="A197" t="s">
        <v>25</v>
      </c>
      <c r="B197">
        <v>13</v>
      </c>
      <c r="C197" s="2">
        <v>45.654029084685689</v>
      </c>
    </row>
    <row r="198" spans="1:3">
      <c r="A198" t="s">
        <v>81</v>
      </c>
      <c r="B198">
        <v>22</v>
      </c>
      <c r="C198" s="2">
        <v>49.875217819371549</v>
      </c>
    </row>
    <row r="199" spans="1:3">
      <c r="A199" t="s">
        <v>76</v>
      </c>
      <c r="B199">
        <v>23</v>
      </c>
      <c r="C199" s="2">
        <v>56.386514374629783</v>
      </c>
    </row>
    <row r="200" spans="1:3">
      <c r="A200" t="s">
        <v>22</v>
      </c>
      <c r="B200">
        <v>10</v>
      </c>
      <c r="C200" s="2">
        <v>60.490986208783951</v>
      </c>
    </row>
    <row r="201" spans="1:3">
      <c r="A201" t="s">
        <v>74</v>
      </c>
      <c r="B201">
        <v>27</v>
      </c>
      <c r="C201" s="2">
        <v>64.701905968135648</v>
      </c>
    </row>
    <row r="202" spans="1:3">
      <c r="A202" t="s">
        <v>75</v>
      </c>
      <c r="B202">
        <v>22</v>
      </c>
      <c r="C202" s="2">
        <v>65.981475852137322</v>
      </c>
    </row>
    <row r="203" spans="1:3">
      <c r="A203" t="s">
        <v>24</v>
      </c>
      <c r="B203">
        <v>16</v>
      </c>
      <c r="C203" s="2">
        <v>69.84929564594843</v>
      </c>
    </row>
    <row r="204" spans="1:3">
      <c r="A204" t="s">
        <v>71</v>
      </c>
      <c r="B204">
        <v>15</v>
      </c>
      <c r="C204" s="2">
        <v>74.734607767775969</v>
      </c>
    </row>
    <row r="205" spans="1:3">
      <c r="A205" t="s">
        <v>78</v>
      </c>
      <c r="B205">
        <v>22</v>
      </c>
      <c r="C205" s="2">
        <v>79.114601990019963</v>
      </c>
    </row>
    <row r="206" spans="1:3">
      <c r="A206" t="s">
        <v>77</v>
      </c>
      <c r="B206">
        <v>22</v>
      </c>
      <c r="C206" s="2">
        <v>91.947191543608113</v>
      </c>
    </row>
    <row r="207" spans="1:3">
      <c r="A207" t="s">
        <v>82</v>
      </c>
      <c r="B207">
        <v>12</v>
      </c>
      <c r="C207" s="2">
        <v>106.457290462354</v>
      </c>
    </row>
    <row r="208" spans="1:3">
      <c r="A208" t="s">
        <v>79</v>
      </c>
      <c r="B208">
        <v>47</v>
      </c>
      <c r="C208" s="2">
        <v>107.6279951567813</v>
      </c>
    </row>
    <row r="209" spans="1:3">
      <c r="A209" t="s">
        <v>73</v>
      </c>
      <c r="B209">
        <v>6</v>
      </c>
      <c r="C209" s="2">
        <v>117.27803649666828</v>
      </c>
    </row>
    <row r="210" spans="1:3">
      <c r="A210" t="s">
        <v>80</v>
      </c>
      <c r="B210">
        <v>54</v>
      </c>
      <c r="C210" s="2">
        <v>127.83113131706394</v>
      </c>
    </row>
  </sheetData>
  <mergeCells count="28">
    <mergeCell ref="HF4:HJ4"/>
    <mergeCell ref="HL4:HP4"/>
    <mergeCell ref="HR4:HV4"/>
    <mergeCell ref="GS4:GU4"/>
    <mergeCell ref="CB4:CL4"/>
    <mergeCell ref="FW4:GA4"/>
    <mergeCell ref="EI4:EM4"/>
    <mergeCell ref="DM4:DP4"/>
    <mergeCell ref="EO4:EU4"/>
    <mergeCell ref="EY4:FE4"/>
    <mergeCell ref="EA4:EF4"/>
    <mergeCell ref="DS4:DX4"/>
    <mergeCell ref="GI4:GQ4"/>
    <mergeCell ref="GC4:GG4"/>
    <mergeCell ref="FG4:FM4"/>
    <mergeCell ref="FO4:FU4"/>
    <mergeCell ref="CZ4:DJ4"/>
    <mergeCell ref="BV4:BZ4"/>
    <mergeCell ref="CN4:CX4"/>
    <mergeCell ref="A172:C172"/>
    <mergeCell ref="A6:C6"/>
    <mergeCell ref="A4:C4"/>
    <mergeCell ref="AY4:BF4"/>
    <mergeCell ref="BL4:BT4"/>
    <mergeCell ref="AT4:AW4"/>
    <mergeCell ref="E4:W4"/>
    <mergeCell ref="Y4:AG4"/>
    <mergeCell ref="AK4:AO4"/>
  </mergeCells>
  <phoneticPr fontId="5" type="noConversion"/>
  <pageMargins left="0.75" right="0.24" top="0.5" bottom="0.17" header="0.5" footer="0.17"/>
  <pageSetup scale="13" orientation="landscape" r:id="rId1"/>
  <headerFooter alignWithMargins="0"/>
  <drawing r:id="rId2"/>
  <legacyDrawing r:id="rId3"/>
  <controls>
    <mc:AlternateContent xmlns:mc="http://schemas.openxmlformats.org/markup-compatibility/2006">
      <mc:Choice Requires="x14">
        <control shapeId="1030" r:id="rId4" name="CheckBoxInterpolatedData">
          <controlPr defaultSize="0" autoLine="0" autoPict="0" r:id="rId5">
            <anchor moveWithCells="1">
              <from>
                <xdr:col>0</xdr:col>
                <xdr:colOff>0</xdr:colOff>
                <xdr:row>0</xdr:row>
                <xdr:rowOff>9525</xdr:rowOff>
              </from>
              <to>
                <xdr:col>0</xdr:col>
                <xdr:colOff>209550</xdr:colOff>
                <xdr:row>0</xdr:row>
                <xdr:rowOff>47625</xdr:rowOff>
              </to>
            </anchor>
          </controlPr>
        </control>
      </mc:Choice>
      <mc:Fallback>
        <control shapeId="1030" r:id="rId4" name="CheckBoxInterpolatedData"/>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LeverageStats1">
    <pageSetUpPr fitToPage="1"/>
  </sheetPr>
  <dimension ref="A1:DB209"/>
  <sheetViews>
    <sheetView zoomScale="85" workbookViewId="0">
      <pane ySplit="4" topLeftCell="A14" activePane="bottomLeft" state="frozen"/>
      <selection activeCell="H1" sqref="H1:J1"/>
      <selection pane="bottomLeft" activeCell="G74" sqref="G74"/>
    </sheetView>
  </sheetViews>
  <sheetFormatPr defaultRowHeight="12.75"/>
  <cols>
    <col min="1" max="1" width="18.7109375" bestFit="1" customWidth="1"/>
    <col min="2" max="2" width="7.42578125" customWidth="1"/>
    <col min="3" max="3" width="7.42578125" style="10" customWidth="1"/>
    <col min="4" max="4" width="10.28515625" bestFit="1" customWidth="1"/>
    <col min="5" max="5" width="9.85546875" style="11" customWidth="1"/>
    <col min="6" max="6" width="5.140625" style="2" customWidth="1"/>
    <col min="7" max="8" width="7.42578125" style="2" customWidth="1"/>
    <col min="9" max="10" width="5.140625" style="12" customWidth="1"/>
    <col min="11" max="11" width="7.28515625" style="12" customWidth="1"/>
    <col min="12" max="12" width="6.42578125" style="12" customWidth="1"/>
    <col min="13" max="13" width="5.140625" style="12" customWidth="1"/>
    <col min="14" max="14" width="1.42578125" style="12" customWidth="1"/>
    <col min="15" max="15" width="9.85546875" style="14" customWidth="1"/>
    <col min="16" max="16" width="5.85546875" style="2" customWidth="1"/>
    <col min="17" max="17" width="5.140625" style="2" customWidth="1"/>
    <col min="18" max="18" width="1.5703125" style="13" customWidth="1"/>
    <col min="19" max="19" width="9.85546875" style="11" hidden="1" customWidth="1"/>
    <col min="20" max="20" width="4.28515625" style="2" hidden="1" customWidth="1"/>
    <col min="21" max="23" width="7.42578125" style="2" hidden="1" customWidth="1"/>
    <col min="24" max="24" width="5.140625" style="10" hidden="1" customWidth="1"/>
    <col min="25" max="25" width="5.85546875" style="14" hidden="1" customWidth="1"/>
    <col min="26" max="26" width="5.85546875" style="2" hidden="1" customWidth="1"/>
    <col min="27" max="27" width="6.85546875" style="2" hidden="1" customWidth="1"/>
    <col min="28" max="28" width="1.5703125" style="13" customWidth="1"/>
    <col min="29" max="29" width="10.42578125" style="22" customWidth="1"/>
    <col min="30" max="30" width="6.140625" style="13" customWidth="1"/>
    <col min="31" max="31" width="6.7109375" style="12" customWidth="1"/>
    <col min="32" max="32" width="7" style="12" customWidth="1"/>
    <col min="33" max="33" width="10.28515625" style="14" bestFit="1" customWidth="1"/>
    <col min="34" max="36" width="7.140625" style="12" customWidth="1"/>
    <col min="37" max="37" width="1.85546875" style="12" customWidth="1"/>
    <col min="38" max="38" width="10.85546875" style="14" customWidth="1"/>
    <col min="39" max="39" width="7.7109375" style="14" customWidth="1"/>
    <col min="40" max="40" width="8.140625" style="12" customWidth="1"/>
    <col min="41" max="41" width="2.140625" style="12" customWidth="1"/>
    <col min="42" max="45" width="0" style="12" hidden="1" customWidth="1"/>
    <col min="46" max="46" width="2.140625" style="12" customWidth="1"/>
    <col min="47" max="47" width="10.7109375" style="14" hidden="1" customWidth="1"/>
    <col min="48" max="48" width="7" style="2" hidden="1" customWidth="1"/>
    <col min="49" max="49" width="9.7109375" hidden="1" customWidth="1"/>
    <col min="50" max="50" width="8.7109375" hidden="1" customWidth="1"/>
    <col min="51" max="51" width="8.5703125" hidden="1" customWidth="1"/>
    <col min="52" max="54" width="7" hidden="1" customWidth="1"/>
    <col min="55" max="55" width="1.85546875" hidden="1" customWidth="1"/>
    <col min="56" max="56" width="10.7109375" style="22" hidden="1" customWidth="1"/>
    <col min="57" max="57" width="7" hidden="1" customWidth="1"/>
    <col min="58" max="58" width="10" style="2" hidden="1" customWidth="1"/>
    <col min="59" max="59" width="7.85546875" style="2" hidden="1" customWidth="1"/>
    <col min="60" max="60" width="8.140625" style="2" hidden="1" customWidth="1"/>
    <col min="61" max="61" width="8.85546875" style="2" hidden="1" customWidth="1"/>
    <col min="62" max="64" width="7.42578125" style="12" hidden="1" customWidth="1"/>
    <col min="65" max="65" width="1.85546875" hidden="1" customWidth="1"/>
    <col min="66" max="66" width="10.85546875" style="22" hidden="1" customWidth="1"/>
    <col min="67" max="67" width="6.28515625" hidden="1" customWidth="1"/>
    <col min="68" max="68" width="10.140625" style="2" hidden="1" customWidth="1"/>
    <col min="69" max="69" width="8.140625" style="2" hidden="1" customWidth="1"/>
    <col min="70" max="70" width="7" style="12" hidden="1" customWidth="1"/>
    <col min="71" max="71" width="1.85546875" customWidth="1"/>
    <col min="72" max="72" width="10.28515625" style="22" bestFit="1" customWidth="1"/>
    <col min="73" max="73" width="7.140625" customWidth="1"/>
    <col min="74" max="74" width="10.140625" style="2" customWidth="1"/>
    <col min="75" max="75" width="10.7109375" style="2" customWidth="1"/>
    <col min="76" max="76" width="9.42578125" style="2" customWidth="1"/>
    <col min="77" max="77" width="7.42578125" style="12" customWidth="1"/>
    <col min="78" max="78" width="7.7109375" style="12" customWidth="1"/>
    <col min="79" max="79" width="2.140625" customWidth="1"/>
    <col min="80" max="80" width="10.28515625" style="22" bestFit="1" customWidth="1"/>
    <col min="82" max="82" width="9.140625" style="12"/>
    <col min="83" max="83" width="1.7109375" customWidth="1"/>
    <col min="84" max="84" width="11" style="22" hidden="1" customWidth="1"/>
    <col min="85" max="90" width="0" hidden="1" customWidth="1"/>
    <col min="91" max="91" width="2.140625" hidden="1" customWidth="1"/>
    <col min="92" max="92" width="10.28515625" style="22" hidden="1" customWidth="1"/>
    <col min="93" max="94" width="0" hidden="1" customWidth="1"/>
    <col min="95" max="95" width="1.5703125" customWidth="1"/>
    <col min="96" max="96" width="10.28515625" style="22" hidden="1" customWidth="1"/>
    <col min="97" max="97" width="10.28515625" hidden="1" customWidth="1"/>
    <col min="98" max="98" width="10.140625" style="2" hidden="1" customWidth="1"/>
    <col min="99" max="99" width="10.7109375" style="2" hidden="1" customWidth="1"/>
    <col min="100" max="100" width="9.42578125" style="2" hidden="1" customWidth="1"/>
    <col min="101" max="101" width="7.42578125" style="12" hidden="1" customWidth="1"/>
    <col min="102" max="102" width="7.7109375" style="12" hidden="1" customWidth="1"/>
    <col min="103" max="103" width="2.140625" hidden="1" customWidth="1"/>
    <col min="104" max="104" width="10.28515625" style="22" hidden="1" customWidth="1"/>
    <col min="105" max="105" width="6.42578125" hidden="1" customWidth="1"/>
    <col min="106" max="106" width="0" style="12" hidden="1" customWidth="1"/>
    <col min="107" max="107" width="1.7109375" customWidth="1"/>
  </cols>
  <sheetData>
    <row r="1" spans="1:106" ht="18">
      <c r="A1" s="9"/>
      <c r="B1" s="9"/>
      <c r="E1" s="14"/>
    </row>
    <row r="2" spans="1:106">
      <c r="E2" s="14"/>
      <c r="O2" s="90">
        <v>41411</v>
      </c>
      <c r="P2" s="65">
        <v>397.91045097975933</v>
      </c>
      <c r="X2" s="54" t="str">
        <f>'Sector Charts'!$H$1&amp;" Leverage Ratio"</f>
        <v>Technology Leverage Ratio</v>
      </c>
      <c r="Y2" s="54" t="str">
        <f>'Sector Charts'!$H$1&amp;" Coverage Ratio"</f>
        <v>Technology Coverage Ratio</v>
      </c>
      <c r="AA2" s="54" t="str">
        <f>'Sector Charts'!$H$1&amp;" Spread per turn of Leverage"</f>
        <v>Technology Spread per turn of Leverage</v>
      </c>
      <c r="CW2" s="54" t="str">
        <f>'Sector Charts'!$H$1</f>
        <v>Technology</v>
      </c>
      <c r="CX2" s="54" t="str">
        <f>'Sector Charts'!$H$1</f>
        <v>Technology</v>
      </c>
      <c r="DB2" s="54" t="str">
        <f>'Sector Charts'!$H$1</f>
        <v>Technology</v>
      </c>
    </row>
    <row r="3" spans="1:106">
      <c r="A3" s="228" t="s">
        <v>51</v>
      </c>
      <c r="B3" s="228"/>
      <c r="C3" s="228"/>
      <c r="E3" s="221" t="s">
        <v>49</v>
      </c>
      <c r="F3" s="221"/>
      <c r="G3" s="221"/>
      <c r="H3" s="221"/>
      <c r="I3" s="221"/>
      <c r="J3" s="221"/>
      <c r="K3" s="221"/>
      <c r="L3" s="221"/>
      <c r="M3" s="221"/>
      <c r="N3" s="221"/>
      <c r="O3" s="221"/>
      <c r="P3" s="221"/>
      <c r="Q3" s="221"/>
      <c r="R3" s="36"/>
      <c r="S3" s="229" t="s">
        <v>157</v>
      </c>
      <c r="T3" s="229"/>
      <c r="U3" s="229"/>
      <c r="V3" s="229"/>
      <c r="W3" s="229"/>
      <c r="X3" s="229"/>
      <c r="Y3" s="229"/>
      <c r="Z3" s="229"/>
      <c r="AA3" s="229"/>
      <c r="AB3" s="36"/>
      <c r="AC3" s="88"/>
      <c r="AD3" s="222" t="s">
        <v>46</v>
      </c>
      <c r="AE3" s="222"/>
      <c r="AF3" s="222"/>
      <c r="AG3" s="222"/>
      <c r="AH3" s="222"/>
      <c r="AI3" s="222"/>
      <c r="AJ3" s="222"/>
      <c r="AK3" s="36"/>
      <c r="AL3" s="222" t="s">
        <v>50</v>
      </c>
      <c r="AM3" s="222"/>
      <c r="AN3" s="222"/>
      <c r="AP3" s="222" t="s">
        <v>47</v>
      </c>
      <c r="AQ3" s="222"/>
      <c r="AR3" s="222"/>
      <c r="AS3" s="222"/>
      <c r="AU3" s="221" t="s">
        <v>54</v>
      </c>
      <c r="AV3" s="221"/>
      <c r="AW3" s="221"/>
      <c r="AX3" s="221"/>
      <c r="AY3" s="221"/>
      <c r="AZ3" s="221"/>
      <c r="BA3" s="221"/>
      <c r="BB3" s="221"/>
      <c r="BD3" s="221" t="s">
        <v>19</v>
      </c>
      <c r="BE3" s="221"/>
      <c r="BF3" s="221"/>
      <c r="BG3" s="221"/>
      <c r="BH3" s="221"/>
      <c r="BI3" s="221"/>
      <c r="BJ3" s="221"/>
      <c r="BK3" s="221"/>
      <c r="BL3" s="221"/>
      <c r="BN3" s="221" t="s">
        <v>18</v>
      </c>
      <c r="BO3" s="221"/>
      <c r="BP3" s="221"/>
      <c r="BQ3" s="221"/>
      <c r="BR3" s="221"/>
      <c r="BT3" s="221" t="s">
        <v>39</v>
      </c>
      <c r="BU3" s="221"/>
      <c r="BV3" s="221"/>
      <c r="BW3" s="221"/>
      <c r="BX3" s="221"/>
      <c r="BY3" s="221"/>
      <c r="BZ3" s="221"/>
      <c r="CA3" s="221"/>
      <c r="CB3" s="221"/>
      <c r="CC3" s="221"/>
      <c r="CD3" s="221"/>
      <c r="CF3" s="221" t="s">
        <v>106</v>
      </c>
      <c r="CG3" s="221"/>
      <c r="CH3" s="221"/>
      <c r="CI3" s="221"/>
      <c r="CJ3" s="221"/>
      <c r="CK3" s="221"/>
      <c r="CL3" s="221"/>
      <c r="CM3" s="221"/>
      <c r="CN3" s="221"/>
      <c r="CO3" s="221"/>
      <c r="CP3" s="221"/>
      <c r="CR3" s="221" t="s">
        <v>0</v>
      </c>
      <c r="CS3" s="221"/>
      <c r="CT3" s="221"/>
      <c r="CU3" s="221"/>
      <c r="CV3" s="221"/>
      <c r="CW3" s="221"/>
      <c r="CX3" s="221"/>
      <c r="CY3" s="221"/>
      <c r="CZ3" s="221"/>
      <c r="DA3" s="221"/>
      <c r="DB3" s="221"/>
    </row>
    <row r="4" spans="1:106">
      <c r="A4" s="1"/>
      <c r="B4" s="1"/>
      <c r="C4" s="14"/>
      <c r="E4" s="25" t="s">
        <v>69</v>
      </c>
      <c r="F4" s="7" t="s">
        <v>60</v>
      </c>
      <c r="G4" s="26" t="s">
        <v>101</v>
      </c>
      <c r="H4" s="26" t="s">
        <v>102</v>
      </c>
      <c r="I4" s="33" t="s">
        <v>120</v>
      </c>
      <c r="J4" s="7" t="s">
        <v>60</v>
      </c>
      <c r="K4" s="33" t="s">
        <v>20</v>
      </c>
      <c r="L4" s="39" t="s">
        <v>21</v>
      </c>
      <c r="M4" s="33" t="s">
        <v>121</v>
      </c>
      <c r="N4" s="37"/>
      <c r="O4" s="64" t="s">
        <v>69</v>
      </c>
      <c r="P4" s="26" t="s">
        <v>38</v>
      </c>
      <c r="Q4" s="26" t="s">
        <v>123</v>
      </c>
      <c r="R4" s="35"/>
      <c r="S4" s="25" t="s">
        <v>69</v>
      </c>
      <c r="T4" s="7" t="s">
        <v>60</v>
      </c>
      <c r="U4" s="26" t="s">
        <v>101</v>
      </c>
      <c r="V4" s="26" t="s">
        <v>102</v>
      </c>
      <c r="W4" s="26" t="s">
        <v>103</v>
      </c>
      <c r="X4" s="27" t="s">
        <v>61</v>
      </c>
      <c r="Y4" s="25" t="s">
        <v>62</v>
      </c>
      <c r="Z4" s="26" t="s">
        <v>38</v>
      </c>
      <c r="AA4" s="26" t="s">
        <v>64</v>
      </c>
      <c r="AB4" s="35"/>
      <c r="AC4" s="89" t="s">
        <v>69</v>
      </c>
      <c r="AD4" s="33" t="s">
        <v>60</v>
      </c>
      <c r="AE4" s="33" t="s">
        <v>124</v>
      </c>
      <c r="AF4" s="33" t="s">
        <v>125</v>
      </c>
      <c r="AG4" s="64" t="s">
        <v>69</v>
      </c>
      <c r="AH4" s="33" t="s">
        <v>60</v>
      </c>
      <c r="AI4" s="33" t="s">
        <v>126</v>
      </c>
      <c r="AJ4" s="33" t="s">
        <v>127</v>
      </c>
      <c r="AK4" s="37"/>
      <c r="AL4" s="43" t="s">
        <v>69</v>
      </c>
      <c r="AM4" s="33" t="s">
        <v>133</v>
      </c>
      <c r="AN4" s="33" t="s">
        <v>128</v>
      </c>
      <c r="AO4" s="15"/>
      <c r="AP4" s="33" t="s">
        <v>4</v>
      </c>
      <c r="AQ4" s="33" t="s">
        <v>5</v>
      </c>
      <c r="AR4" s="39" t="s">
        <v>6</v>
      </c>
      <c r="AS4" s="33" t="s">
        <v>7</v>
      </c>
      <c r="AT4" s="15"/>
      <c r="AU4" s="25" t="s">
        <v>69</v>
      </c>
      <c r="AV4" s="7" t="s">
        <v>60</v>
      </c>
      <c r="AW4" s="26" t="s">
        <v>87</v>
      </c>
      <c r="AX4" s="26" t="s">
        <v>88</v>
      </c>
      <c r="AY4" s="26" t="s">
        <v>104</v>
      </c>
      <c r="AZ4" s="28" t="s">
        <v>90</v>
      </c>
      <c r="BA4" s="28" t="s">
        <v>91</v>
      </c>
      <c r="BB4" s="28" t="s">
        <v>52</v>
      </c>
      <c r="BD4" s="25" t="s">
        <v>69</v>
      </c>
      <c r="BE4" s="45" t="s">
        <v>60</v>
      </c>
      <c r="BF4" s="7" t="s">
        <v>96</v>
      </c>
      <c r="BG4" s="7" t="s">
        <v>97</v>
      </c>
      <c r="BH4" s="7" t="s">
        <v>89</v>
      </c>
      <c r="BI4" s="7" t="s">
        <v>92</v>
      </c>
      <c r="BJ4" s="33" t="s">
        <v>93</v>
      </c>
      <c r="BK4" s="33" t="s">
        <v>94</v>
      </c>
      <c r="BL4" s="33" t="s">
        <v>95</v>
      </c>
      <c r="BN4" s="38" t="s">
        <v>69</v>
      </c>
      <c r="BO4" s="46" t="s">
        <v>60</v>
      </c>
      <c r="BP4" s="7" t="s">
        <v>92</v>
      </c>
      <c r="BQ4" s="7" t="s">
        <v>16</v>
      </c>
      <c r="BR4" s="33" t="s">
        <v>17</v>
      </c>
      <c r="BT4" s="38" t="s">
        <v>69</v>
      </c>
      <c r="BU4" s="46" t="s">
        <v>60</v>
      </c>
      <c r="BV4" s="7" t="s">
        <v>40</v>
      </c>
      <c r="BW4" s="7" t="s">
        <v>41</v>
      </c>
      <c r="BX4" s="7" t="s">
        <v>42</v>
      </c>
      <c r="BY4" s="33" t="s">
        <v>129</v>
      </c>
      <c r="BZ4" s="33" t="s">
        <v>130</v>
      </c>
      <c r="CB4" s="38" t="s">
        <v>45</v>
      </c>
      <c r="CC4" s="45" t="s">
        <v>60</v>
      </c>
      <c r="CD4" s="39" t="s">
        <v>131</v>
      </c>
      <c r="CF4" s="38" t="s">
        <v>69</v>
      </c>
      <c r="CG4" s="46" t="s">
        <v>60</v>
      </c>
      <c r="CH4" s="7" t="s">
        <v>40</v>
      </c>
      <c r="CI4" s="7" t="s">
        <v>41</v>
      </c>
      <c r="CJ4" s="7" t="s">
        <v>42</v>
      </c>
      <c r="CK4" s="33" t="s">
        <v>107</v>
      </c>
      <c r="CL4" s="33" t="s">
        <v>108</v>
      </c>
      <c r="CN4" s="38" t="s">
        <v>45</v>
      </c>
      <c r="CO4" s="45" t="s">
        <v>60</v>
      </c>
      <c r="CP4" s="39" t="s">
        <v>109</v>
      </c>
      <c r="CR4" s="38" t="s">
        <v>69</v>
      </c>
      <c r="CS4" s="46" t="s">
        <v>60</v>
      </c>
      <c r="CT4" s="7" t="s">
        <v>40</v>
      </c>
      <c r="CU4" s="7" t="s">
        <v>41</v>
      </c>
      <c r="CV4" s="7" t="s">
        <v>42</v>
      </c>
      <c r="CW4" s="33" t="s">
        <v>1</v>
      </c>
      <c r="CX4" s="33" t="s">
        <v>2</v>
      </c>
      <c r="CZ4" s="38" t="s">
        <v>45</v>
      </c>
      <c r="DA4" s="45" t="s">
        <v>60</v>
      </c>
      <c r="DB4" s="39" t="s">
        <v>48</v>
      </c>
    </row>
    <row r="5" spans="1:106">
      <c r="A5" s="227" t="s">
        <v>151</v>
      </c>
      <c r="B5" s="227"/>
      <c r="C5" s="227"/>
      <c r="E5" s="11">
        <v>38077</v>
      </c>
      <c r="F5" s="4">
        <v>14</v>
      </c>
      <c r="G5" s="4">
        <v>19271.142852783203</v>
      </c>
      <c r="H5" s="4">
        <v>6301.6451301574707</v>
      </c>
      <c r="I5" s="37">
        <v>3.0581129934718554</v>
      </c>
      <c r="J5" s="4">
        <v>4</v>
      </c>
      <c r="K5" s="4">
        <v>1950.9736022949219</v>
      </c>
      <c r="L5" s="4">
        <v>505.58550071716309</v>
      </c>
      <c r="M5" s="37">
        <v>3.8588400963388074</v>
      </c>
      <c r="N5" s="37"/>
      <c r="O5" s="43">
        <v>38077</v>
      </c>
      <c r="P5" s="4">
        <v>273.70041947822637</v>
      </c>
      <c r="Q5" s="4">
        <f t="shared" ref="Q5:Q41" si="0">P5/I5</f>
        <v>89.499773246604633</v>
      </c>
      <c r="R5" s="42"/>
      <c r="S5" s="41">
        <f ca="1">VLOOKUP($E5,INDIRECT(VLOOKUP('Sector Charts'!$H$1,'Sector Charts'!$A$159:$B$175,2,FALSE) &amp; "1"),MATCH(S$4,$S$4:$AA$4,0),FALSE)</f>
        <v>38077</v>
      </c>
      <c r="T5" s="4">
        <f ca="1">VLOOKUP($E5,INDIRECT(VLOOKUP('Sector Charts'!$H$1,'Sector Charts'!$A$159:$B$175,2,FALSE) &amp; "1"),MATCH(T$4,$S$4:$AA$4,0),FALSE)</f>
        <v>11</v>
      </c>
      <c r="U5" s="4">
        <f ca="1">VLOOKUP($E5,INDIRECT(VLOOKUP('Sector Charts'!$H$1,'Sector Charts'!$A$159:$B$175,2,FALSE) &amp; "1"),MATCH(U$4,$S$4:$AA$4,0),FALSE)</f>
        <v>5972.1430740356445</v>
      </c>
      <c r="V5" s="4">
        <f ca="1">VLOOKUP($E5,INDIRECT(VLOOKUP('Sector Charts'!$H$1,'Sector Charts'!$A$159:$B$175,2,FALSE) &amp; "1"),MATCH(V$4,$S$4:$AA$4,0),FALSE)</f>
        <v>3472.5219841003418</v>
      </c>
      <c r="W5" s="4">
        <f ca="1">VLOOKUP($E5,INDIRECT(VLOOKUP('Sector Charts'!$H$1,'Sector Charts'!$A$159:$B$175,2,FALSE) &amp; "1"),MATCH(W$4,$S$4:$AA$4,0),FALSE)</f>
        <v>864.32099533081055</v>
      </c>
      <c r="X5" s="37">
        <f ca="1">VLOOKUP($E5,INDIRECT(VLOOKUP('Sector Charts'!$H$1,'Sector Charts'!$A$159:$B$175,2,FALSE) &amp; "1"),MATCH(X$4,$S$4:$AA$4,0),FALSE)</f>
        <v>1.7198287300642972</v>
      </c>
      <c r="Y5" s="37">
        <f ca="1">VLOOKUP($E5,INDIRECT(VLOOKUP('Sector Charts'!$H$1,'Sector Charts'!$A$159:$B$175,2,FALSE) &amp; "1"),MATCH(Y$4,$S$4:$AA$4,0),FALSE)</f>
        <v>4.017630027338706</v>
      </c>
      <c r="Z5" s="4">
        <f ca="1">VLOOKUP($E5,INDIRECT(VLOOKUP('Sector Charts'!$H$1,'Sector Charts'!$A$159:$B$175,2,FALSE) &amp; "1"),MATCH(Z$4,$S$4:$AA$4,0),FALSE)</f>
        <v>299.84208865390212</v>
      </c>
      <c r="AA5" s="4">
        <f ca="1">IF(VLOOKUP($E5,INDIRECT(VLOOKUP('Sector Charts'!$H$1,'Sector Charts'!$A$159:$B$175,2,FALSE) &amp; "1"),MATCH(AA$4,$S$4:$AA$4,0),FALSE)="",NA(),VLOOKUP($E5,INDIRECT(VLOOKUP('Sector Charts'!$H$1,'Sector Charts'!$A$159:$B$175,2,FALSE) &amp; "1"),MATCH(AA$4,$S$4:$AA$4,0),FALSE))</f>
        <v>174.34415614320636</v>
      </c>
      <c r="AB5" s="42"/>
      <c r="AC5" s="44">
        <v>38077</v>
      </c>
      <c r="AD5" s="114">
        <v>13</v>
      </c>
      <c r="AE5" s="87">
        <v>128.45710614233954</v>
      </c>
      <c r="AF5" s="87">
        <v>-8.9773537120066962</v>
      </c>
      <c r="AG5" s="86">
        <v>38077</v>
      </c>
      <c r="AH5" s="115">
        <v>15</v>
      </c>
      <c r="AI5" s="87">
        <v>-6.2643459262895052</v>
      </c>
      <c r="AJ5" s="87">
        <v>-9.0186392562782594</v>
      </c>
      <c r="AK5" s="49"/>
      <c r="AL5" s="86">
        <v>38077</v>
      </c>
      <c r="AM5" s="115">
        <v>18</v>
      </c>
      <c r="AN5" s="87">
        <v>19.971192671248517</v>
      </c>
      <c r="AO5" s="48"/>
      <c r="AP5" s="48">
        <v>14.69297651921757</v>
      </c>
      <c r="AQ5" s="48">
        <v>-1.1252996819350547</v>
      </c>
      <c r="AR5" s="48">
        <v>4.9028799963702907</v>
      </c>
      <c r="AS5" s="48">
        <v>2.6443204906214879</v>
      </c>
      <c r="AU5" s="14">
        <v>39172</v>
      </c>
      <c r="AV5" s="2">
        <v>247</v>
      </c>
      <c r="AW5" s="2">
        <v>579305.66091156006</v>
      </c>
      <c r="AX5" s="2">
        <v>46939.05145069398</v>
      </c>
      <c r="AY5" s="2">
        <v>92205.697574973106</v>
      </c>
      <c r="AZ5" s="12">
        <f t="shared" ref="AZ5:AZ29" si="1">AY5/AW5*100</f>
        <v>15.916588391331072</v>
      </c>
      <c r="BA5" s="12">
        <f t="shared" ref="BA5:BA29" si="2">AY5/AX5*100</f>
        <v>196.43707046749424</v>
      </c>
      <c r="BB5" s="12">
        <f t="shared" ref="BB5:BB29" si="3">AX5/AW5*100</f>
        <v>8.1026398700875024</v>
      </c>
      <c r="BD5" s="22">
        <v>39172</v>
      </c>
      <c r="BE5">
        <v>128</v>
      </c>
      <c r="BF5" s="2">
        <v>133455.31799316406</v>
      </c>
      <c r="BG5" s="2">
        <v>81784.799791887403</v>
      </c>
      <c r="BH5" s="2">
        <v>38334.723404943943</v>
      </c>
      <c r="BI5" s="2">
        <v>285606.39185333252</v>
      </c>
      <c r="BJ5" s="12">
        <f t="shared" ref="BJ5:BJ29" si="4">BG5/BF5*100</f>
        <v>61.282533376509306</v>
      </c>
      <c r="BK5" s="12">
        <f t="shared" ref="BK5:BK29" si="5">BG5/BI5*100</f>
        <v>28.635493506001907</v>
      </c>
      <c r="BL5" s="12">
        <f t="shared" ref="BL5:BL29" si="6">BH5/BI5*100</f>
        <v>13.42222180539642</v>
      </c>
      <c r="BN5" s="22">
        <v>39172</v>
      </c>
      <c r="BO5">
        <v>257</v>
      </c>
      <c r="BP5" s="2">
        <v>551432.08476257324</v>
      </c>
      <c r="BQ5" s="2">
        <v>38633.788410186768</v>
      </c>
      <c r="BR5" s="12">
        <f t="shared" ref="BR5:BR29" si="7">BQ5/BP5*100</f>
        <v>7.0060827938260211</v>
      </c>
      <c r="BT5" s="22">
        <v>38077</v>
      </c>
      <c r="BU5">
        <v>12</v>
      </c>
      <c r="BV5" s="2">
        <v>-3719.1047105789185</v>
      </c>
      <c r="BW5" s="2">
        <v>89418.239318847656</v>
      </c>
      <c r="BX5" s="2">
        <v>8927.7604331970215</v>
      </c>
      <c r="BY5" s="12">
        <f t="shared" ref="BY5:BY40" si="8">-BV5/BW5*100</f>
        <v>4.1592238215710449</v>
      </c>
      <c r="BZ5" s="12">
        <f t="shared" ref="BZ5:BZ40" si="9">-BV5/BX5*100</f>
        <v>41.657756594249371</v>
      </c>
      <c r="CB5" s="22">
        <v>38077</v>
      </c>
      <c r="CC5">
        <v>9</v>
      </c>
      <c r="CD5" s="12">
        <v>-24.725426242193681</v>
      </c>
      <c r="CF5" s="22">
        <v>38077</v>
      </c>
      <c r="CG5">
        <v>11</v>
      </c>
      <c r="CH5" s="2">
        <v>-3670.2047090530396</v>
      </c>
      <c r="CI5" s="2">
        <v>88800.739318847656</v>
      </c>
      <c r="CJ5" s="2">
        <v>8805.0604362487793</v>
      </c>
      <c r="CK5" s="12">
        <f t="shared" ref="CK5:CK40" si="10">-CH5/CI5*100</f>
        <v>4.1330790004741003</v>
      </c>
      <c r="CL5" s="12">
        <f t="shared" ref="CL5:CL40" si="11">-CH5/CJ5*100</f>
        <v>41.682901958781528</v>
      </c>
      <c r="CN5" s="22">
        <v>38077</v>
      </c>
      <c r="CO5">
        <v>8</v>
      </c>
      <c r="CP5" s="12">
        <v>-23.890070593816858</v>
      </c>
      <c r="CR5" s="11">
        <v>38168</v>
      </c>
      <c r="CS5" s="2">
        <v>258</v>
      </c>
      <c r="CT5" s="2">
        <v>-29875.428614735603</v>
      </c>
      <c r="CU5" s="2">
        <v>679202.81111508608</v>
      </c>
      <c r="CV5" s="2">
        <v>79068.548923134804</v>
      </c>
      <c r="CW5" s="12">
        <f ca="1">VLOOKUP($BT5,INDIRECT(VLOOKUP('Sector Charts'!$H$1,'Sector Charts'!$A$159:$B$175,2,FALSE) &amp; "3"),MATCH(CW$4,$CR$4:$CX$4,0),FALSE)</f>
        <v>3.3310539892850768</v>
      </c>
      <c r="CX5" s="12">
        <f ca="1">VLOOKUP($BT5,INDIRECT(VLOOKUP('Sector Charts'!$H$1,'Sector Charts'!$A$159:$B$175,2,FALSE) &amp; "3"),MATCH(CX$4,$CR$4:$CX$4,0),FALSE)</f>
        <v>58.879433329412997</v>
      </c>
      <c r="CZ5" s="11">
        <v>38168</v>
      </c>
      <c r="DA5" s="2">
        <v>258</v>
      </c>
      <c r="DB5" s="84">
        <v>3.8195034071526024</v>
      </c>
    </row>
    <row r="6" spans="1:106">
      <c r="A6" s="1"/>
      <c r="B6" s="1"/>
      <c r="C6" s="14"/>
      <c r="E6" s="11">
        <v>38168</v>
      </c>
      <c r="F6" s="4">
        <v>14</v>
      </c>
      <c r="G6" s="4">
        <v>16152.628936767578</v>
      </c>
      <c r="H6" s="4">
        <v>6616.6279468536377</v>
      </c>
      <c r="I6" s="37">
        <v>2.4412176514244743</v>
      </c>
      <c r="J6" s="4">
        <v>5</v>
      </c>
      <c r="K6" s="4">
        <v>2768.2048797607422</v>
      </c>
      <c r="L6" s="4">
        <v>794.04100513458252</v>
      </c>
      <c r="M6" s="37">
        <v>3.4862240890085485</v>
      </c>
      <c r="N6" s="37"/>
      <c r="O6" s="43">
        <v>38168</v>
      </c>
      <c r="P6" s="4">
        <v>242.28859854573244</v>
      </c>
      <c r="Q6" s="4">
        <f t="shared" si="0"/>
        <v>99.2490769531978</v>
      </c>
      <c r="R6" s="42"/>
      <c r="S6" s="41">
        <f ca="1">VLOOKUP($E6,INDIRECT(VLOOKUP('Sector Charts'!$H$1,'Sector Charts'!$A$159:$B$175,2,FALSE) &amp; "1"),MATCH(S$4,$S$4:$AA$4,0),FALSE)</f>
        <v>38168</v>
      </c>
      <c r="T6" s="4">
        <f ca="1">VLOOKUP($E6,INDIRECT(VLOOKUP('Sector Charts'!$H$1,'Sector Charts'!$A$159:$B$175,2,FALSE) &amp; "1"),MATCH(T$4,$S$4:$AA$4,0),FALSE)</f>
        <v>11</v>
      </c>
      <c r="U6" s="4">
        <f ca="1">VLOOKUP($E6,INDIRECT(VLOOKUP('Sector Charts'!$H$1,'Sector Charts'!$A$159:$B$175,2,FALSE) &amp; "1"),MATCH(U$4,$S$4:$AA$4,0),FALSE)</f>
        <v>6100.5878143310547</v>
      </c>
      <c r="V6" s="4">
        <f ca="1">VLOOKUP($E6,INDIRECT(VLOOKUP('Sector Charts'!$H$1,'Sector Charts'!$A$159:$B$175,2,FALSE) &amp; "1"),MATCH(V$4,$S$4:$AA$4,0),FALSE)</f>
        <v>3694.0979843139648</v>
      </c>
      <c r="W6" s="4">
        <f ca="1">VLOOKUP($E6,INDIRECT(VLOOKUP('Sector Charts'!$H$1,'Sector Charts'!$A$159:$B$175,2,FALSE) &amp; "1"),MATCH(W$4,$S$4:$AA$4,0),FALSE)</f>
        <v>816.69699716567993</v>
      </c>
      <c r="X6" s="37">
        <f ca="1">VLOOKUP($E6,INDIRECT(VLOOKUP('Sector Charts'!$H$1,'Sector Charts'!$A$159:$B$175,2,FALSE) &amp; "1"),MATCH(X$4,$S$4:$AA$4,0),FALSE)</f>
        <v>1.6514417972223878</v>
      </c>
      <c r="Y6" s="37">
        <f ca="1">VLOOKUP($E6,INDIRECT(VLOOKUP('Sector Charts'!$H$1,'Sector Charts'!$A$159:$B$175,2,FALSE) &amp; "1"),MATCH(Y$4,$S$4:$AA$4,0),FALSE)</f>
        <v>4.5232172973994151</v>
      </c>
      <c r="Z6" s="4">
        <f ca="1">VLOOKUP($E6,INDIRECT(VLOOKUP('Sector Charts'!$H$1,'Sector Charts'!$A$159:$B$175,2,FALSE) &amp; "1"),MATCH(Z$4,$S$4:$AA$4,0),FALSE)</f>
        <v>285.966353754941</v>
      </c>
      <c r="AA6" s="4">
        <f ca="1">IF(VLOOKUP($E6,INDIRECT(VLOOKUP('Sector Charts'!$H$1,'Sector Charts'!$A$159:$B$175,2,FALSE) &amp; "1"),MATCH(AA$4,$S$4:$AA$4,0),FALSE)="",NA(),VLOOKUP($E6,INDIRECT(VLOOKUP('Sector Charts'!$H$1,'Sector Charts'!$A$159:$B$175,2,FALSE) &amp; "1"),MATCH(AA$4,$S$4:$AA$4,0),FALSE))</f>
        <v>173.16163018031688</v>
      </c>
      <c r="AB6" s="42"/>
      <c r="AC6" s="44">
        <v>38168</v>
      </c>
      <c r="AD6" s="114">
        <v>14</v>
      </c>
      <c r="AE6" s="87">
        <v>29.142888453635329</v>
      </c>
      <c r="AF6" s="87">
        <v>-12.213525922210422</v>
      </c>
      <c r="AG6" s="86">
        <v>38168</v>
      </c>
      <c r="AH6" s="115">
        <v>17</v>
      </c>
      <c r="AI6" s="87">
        <v>1.5530555899061493</v>
      </c>
      <c r="AJ6" s="87">
        <v>6.550386957369092E-2</v>
      </c>
      <c r="AK6" s="49"/>
      <c r="AL6" s="86">
        <v>38168</v>
      </c>
      <c r="AM6" s="115">
        <v>17</v>
      </c>
      <c r="AN6" s="87">
        <v>20.338924464795195</v>
      </c>
      <c r="AO6" s="48"/>
      <c r="AP6" s="48">
        <v>16.321694985797098</v>
      </c>
      <c r="AQ6" s="48">
        <v>28.61980368534369</v>
      </c>
      <c r="AR6" s="48">
        <v>11.320525500716316</v>
      </c>
      <c r="AS6" s="48">
        <v>12.762615458203008</v>
      </c>
      <c r="AU6" s="14">
        <v>39263</v>
      </c>
      <c r="AV6" s="2">
        <v>326</v>
      </c>
      <c r="AW6" s="2">
        <v>721597.15341758728</v>
      </c>
      <c r="AX6" s="2">
        <v>67590.096614105627</v>
      </c>
      <c r="AY6" s="2">
        <v>116461.05048146099</v>
      </c>
      <c r="AZ6" s="12">
        <f t="shared" si="1"/>
        <v>16.139344498503743</v>
      </c>
      <c r="BA6" s="12">
        <f t="shared" si="2"/>
        <v>172.30490310788565</v>
      </c>
      <c r="BB6" s="12">
        <f t="shared" si="3"/>
        <v>9.3667354830862717</v>
      </c>
      <c r="BD6" s="22">
        <v>39263</v>
      </c>
      <c r="BE6">
        <v>193</v>
      </c>
      <c r="BF6" s="2">
        <v>145213.89894104004</v>
      </c>
      <c r="BG6" s="2">
        <v>85842.733825683594</v>
      </c>
      <c r="BH6" s="2">
        <v>45612.563467539847</v>
      </c>
      <c r="BI6" s="2">
        <v>355668.25623893738</v>
      </c>
      <c r="BJ6" s="12">
        <f t="shared" si="4"/>
        <v>59.114681481376373</v>
      </c>
      <c r="BK6" s="12">
        <f t="shared" si="5"/>
        <v>24.135618605224803</v>
      </c>
      <c r="BL6" s="12">
        <f t="shared" si="6"/>
        <v>12.824468494848581</v>
      </c>
      <c r="BN6" s="22">
        <v>39263</v>
      </c>
      <c r="BO6">
        <v>324</v>
      </c>
      <c r="BP6" s="2">
        <v>657541.11021232605</v>
      </c>
      <c r="BQ6" s="2">
        <v>44788.589064121246</v>
      </c>
      <c r="BR6" s="12">
        <f t="shared" si="7"/>
        <v>6.8115268184005417</v>
      </c>
      <c r="BT6" s="22">
        <v>38168</v>
      </c>
      <c r="BU6">
        <v>12</v>
      </c>
      <c r="BV6" s="2">
        <v>-3231.2341718673706</v>
      </c>
      <c r="BW6" s="2">
        <v>90453.212005615234</v>
      </c>
      <c r="BX6" s="2">
        <v>8940.663158416748</v>
      </c>
      <c r="BY6" s="12">
        <f t="shared" si="8"/>
        <v>3.5722713436276634</v>
      </c>
      <c r="BZ6" s="12">
        <f t="shared" si="9"/>
        <v>36.140878082689916</v>
      </c>
      <c r="CB6" s="22">
        <v>38168</v>
      </c>
      <c r="CC6">
        <v>9</v>
      </c>
      <c r="CD6" s="12">
        <v>-27.253368694440759</v>
      </c>
      <c r="CF6" s="22">
        <v>38168</v>
      </c>
      <c r="CG6">
        <v>11</v>
      </c>
      <c r="CH6" s="2">
        <v>-3174.7341718673706</v>
      </c>
      <c r="CI6" s="2">
        <v>89838.311981201172</v>
      </c>
      <c r="CJ6" s="2">
        <v>8824.4631614685059</v>
      </c>
      <c r="CK6" s="12">
        <f t="shared" si="10"/>
        <v>3.5338310592163502</v>
      </c>
      <c r="CL6" s="12">
        <f t="shared" si="11"/>
        <v>35.976513401173889</v>
      </c>
      <c r="CN6" s="22">
        <v>38168</v>
      </c>
      <c r="CO6">
        <v>8</v>
      </c>
      <c r="CP6" s="12">
        <v>-27.308174847204604</v>
      </c>
      <c r="CR6" s="11">
        <v>38260</v>
      </c>
      <c r="CS6" s="2">
        <v>250</v>
      </c>
      <c r="CT6" s="2">
        <v>-33013.686335802078</v>
      </c>
      <c r="CU6" s="2">
        <v>687079.19479113817</v>
      </c>
      <c r="CV6" s="2">
        <v>81777.56417632103</v>
      </c>
      <c r="CW6" s="12">
        <f ca="1">VLOOKUP($BT6,INDIRECT(VLOOKUP('Sector Charts'!$H$1,'Sector Charts'!$A$159:$B$175,2,FALSE) &amp; "3"),MATCH(CW$4,$CR$4:$CX$4,0),FALSE)</f>
        <v>2.6613849117318877</v>
      </c>
      <c r="CX6" s="12">
        <f ca="1">VLOOKUP($BT6,INDIRECT(VLOOKUP('Sector Charts'!$H$1,'Sector Charts'!$A$159:$B$175,2,FALSE) &amp; "3"),MATCH(CX$4,$CR$4:$CX$4,0),FALSE)</f>
        <v>47.774251927999522</v>
      </c>
      <c r="CZ6" s="11">
        <v>38260</v>
      </c>
      <c r="DA6" s="2">
        <v>250</v>
      </c>
      <c r="DB6" s="12">
        <v>15.113734253322807</v>
      </c>
    </row>
    <row r="7" spans="1:106">
      <c r="A7" s="23" t="s">
        <v>26</v>
      </c>
      <c r="B7" s="23" t="s">
        <v>60</v>
      </c>
      <c r="C7" s="24" t="s">
        <v>70</v>
      </c>
      <c r="E7" s="11">
        <v>38260</v>
      </c>
      <c r="F7" s="4">
        <v>17</v>
      </c>
      <c r="G7" s="4">
        <v>18831.241912841797</v>
      </c>
      <c r="H7" s="4">
        <v>10851.969259262085</v>
      </c>
      <c r="I7" s="37">
        <v>1.7352833815640838</v>
      </c>
      <c r="J7" s="4">
        <v>5</v>
      </c>
      <c r="K7" s="4">
        <v>2881.0148315429688</v>
      </c>
      <c r="L7" s="4">
        <v>834.85851669311523</v>
      </c>
      <c r="M7" s="37">
        <v>3.4509018880884197</v>
      </c>
      <c r="N7" s="37"/>
      <c r="O7" s="43">
        <v>38260</v>
      </c>
      <c r="P7" s="4">
        <v>220.86034195316674</v>
      </c>
      <c r="Q7" s="4">
        <f t="shared" si="0"/>
        <v>127.27623873980515</v>
      </c>
      <c r="R7" s="42"/>
      <c r="S7" s="41">
        <f ca="1">VLOOKUP($E7,INDIRECT(VLOOKUP('Sector Charts'!$H$1,'Sector Charts'!$A$159:$B$175,2,FALSE) &amp; "1"),MATCH(S$4,$S$4:$AA$4,0),FALSE)</f>
        <v>38260</v>
      </c>
      <c r="T7" s="4">
        <f ca="1">VLOOKUP($E7,INDIRECT(VLOOKUP('Sector Charts'!$H$1,'Sector Charts'!$A$159:$B$175,2,FALSE) &amp; "1"),MATCH(T$4,$S$4:$AA$4,0),FALSE)</f>
        <v>12</v>
      </c>
      <c r="U7" s="4">
        <f ca="1">VLOOKUP($E7,INDIRECT(VLOOKUP('Sector Charts'!$H$1,'Sector Charts'!$A$159:$B$175,2,FALSE) &amp; "1"),MATCH(U$4,$S$4:$AA$4,0),FALSE)</f>
        <v>5410.216064453125</v>
      </c>
      <c r="V7" s="4">
        <f ca="1">VLOOKUP($E7,INDIRECT(VLOOKUP('Sector Charts'!$H$1,'Sector Charts'!$A$159:$B$175,2,FALSE) &amp; "1"),MATCH(V$4,$S$4:$AA$4,0),FALSE)</f>
        <v>4612.309009552002</v>
      </c>
      <c r="W7" s="4">
        <f ca="1">VLOOKUP($E7,INDIRECT(VLOOKUP('Sector Charts'!$H$1,'Sector Charts'!$A$159:$B$175,2,FALSE) &amp; "1"),MATCH(W$4,$S$4:$AA$4,0),FALSE)</f>
        <v>835.74999809265137</v>
      </c>
      <c r="X7" s="37">
        <f ca="1">VLOOKUP($E7,INDIRECT(VLOOKUP('Sector Charts'!$H$1,'Sector Charts'!$A$159:$B$175,2,FALSE) &amp; "1"),MATCH(X$4,$S$4:$AA$4,0),FALSE)</f>
        <v>1.172995142617</v>
      </c>
      <c r="Y7" s="37">
        <f ca="1">VLOOKUP($E7,INDIRECT(VLOOKUP('Sector Charts'!$H$1,'Sector Charts'!$A$159:$B$175,2,FALSE) &amp; "1"),MATCH(Y$4,$S$4:$AA$4,0),FALSE)</f>
        <v>5.5187664015294207</v>
      </c>
      <c r="Z7" s="4">
        <f ca="1">VLOOKUP($E7,INDIRECT(VLOOKUP('Sector Charts'!$H$1,'Sector Charts'!$A$159:$B$175,2,FALSE) &amp; "1"),MATCH(Z$4,$S$4:$AA$4,0),FALSE)</f>
        <v>348.74196502951929</v>
      </c>
      <c r="AA7" s="4">
        <f ca="1">IF(VLOOKUP($E7,INDIRECT(VLOOKUP('Sector Charts'!$H$1,'Sector Charts'!$A$159:$B$175,2,FALSE) &amp; "1"),MATCH(AA$4,$S$4:$AA$4,0),FALSE)="",NA(),VLOOKUP($E7,INDIRECT(VLOOKUP('Sector Charts'!$H$1,'Sector Charts'!$A$159:$B$175,2,FALSE) &amp; "1"),MATCH(AA$4,$S$4:$AA$4,0),FALSE))</f>
        <v>297.308959226772</v>
      </c>
      <c r="AB7" s="42"/>
      <c r="AC7" s="44">
        <v>38260</v>
      </c>
      <c r="AD7" s="114">
        <v>15</v>
      </c>
      <c r="AE7" s="87">
        <v>18.923287027466106</v>
      </c>
      <c r="AF7" s="87">
        <v>-19.089055879283499</v>
      </c>
      <c r="AG7" s="86">
        <v>38260</v>
      </c>
      <c r="AH7" s="115">
        <v>19</v>
      </c>
      <c r="AI7" s="87">
        <v>2.8200332038799347</v>
      </c>
      <c r="AJ7" s="87">
        <v>1.8997249625547941</v>
      </c>
      <c r="AK7" s="49"/>
      <c r="AL7" s="86">
        <v>38260</v>
      </c>
      <c r="AM7" s="115">
        <v>21</v>
      </c>
      <c r="AN7" s="87">
        <v>20.181403476117655</v>
      </c>
      <c r="AO7" s="48"/>
      <c r="AP7" s="48">
        <v>-2.6447282132089134</v>
      </c>
      <c r="AQ7" s="48">
        <v>-1.4184900747956863</v>
      </c>
      <c r="AR7" s="48">
        <v>-1.8674512644632379</v>
      </c>
      <c r="AS7" s="48">
        <v>-3.4612629669409145</v>
      </c>
      <c r="AU7" s="14">
        <v>39355</v>
      </c>
      <c r="AV7" s="2">
        <v>326</v>
      </c>
      <c r="AW7" s="2">
        <v>737556.04929733276</v>
      </c>
      <c r="AX7" s="2">
        <v>77012.076392970979</v>
      </c>
      <c r="AY7" s="2">
        <v>120361.07642288506</v>
      </c>
      <c r="AZ7" s="12">
        <f t="shared" si="1"/>
        <v>16.31890573435777</v>
      </c>
      <c r="BA7" s="12">
        <f t="shared" si="2"/>
        <v>156.28857454604434</v>
      </c>
      <c r="BB7" s="12">
        <f t="shared" si="3"/>
        <v>10.441521897398868</v>
      </c>
      <c r="BD7" s="22">
        <v>39355</v>
      </c>
      <c r="BE7">
        <v>211</v>
      </c>
      <c r="BF7" s="2">
        <v>155924.12156677246</v>
      </c>
      <c r="BG7" s="2">
        <v>94356.651490926743</v>
      </c>
      <c r="BH7" s="2">
        <v>51839.270417200401</v>
      </c>
      <c r="BI7" s="2">
        <v>376319.7803850174</v>
      </c>
      <c r="BJ7" s="12">
        <f t="shared" si="4"/>
        <v>60.514467256767411</v>
      </c>
      <c r="BK7" s="12">
        <f t="shared" si="5"/>
        <v>25.073529590814836</v>
      </c>
      <c r="BL7" s="12">
        <f t="shared" si="6"/>
        <v>13.77532437018405</v>
      </c>
      <c r="BN7" s="22">
        <v>39355</v>
      </c>
      <c r="BO7">
        <v>332</v>
      </c>
      <c r="BP7" s="2">
        <v>683177.78553390503</v>
      </c>
      <c r="BQ7" s="2">
        <v>47482.16969704628</v>
      </c>
      <c r="BR7" s="12">
        <f t="shared" si="7"/>
        <v>6.9501922782718788</v>
      </c>
      <c r="BT7" s="22">
        <v>38260</v>
      </c>
      <c r="BU7">
        <v>14</v>
      </c>
      <c r="BV7" s="2">
        <v>-3204.5848045349121</v>
      </c>
      <c r="BW7" s="2">
        <v>93705.917266845703</v>
      </c>
      <c r="BX7" s="2">
        <v>9584.2329444885254</v>
      </c>
      <c r="BY7" s="12">
        <f t="shared" si="8"/>
        <v>3.41983185054284</v>
      </c>
      <c r="BZ7" s="12">
        <f t="shared" si="9"/>
        <v>33.436007065935613</v>
      </c>
      <c r="CB7" s="22">
        <v>38260</v>
      </c>
      <c r="CC7">
        <v>10</v>
      </c>
      <c r="CD7" s="12">
        <v>-24.88852834307772</v>
      </c>
      <c r="CF7" s="22">
        <v>38260</v>
      </c>
      <c r="CG7">
        <v>13</v>
      </c>
      <c r="CH7" s="2">
        <v>-3157.1848030090332</v>
      </c>
      <c r="CI7" s="2">
        <v>93059.917266845703</v>
      </c>
      <c r="CJ7" s="2">
        <v>9478.7329444885254</v>
      </c>
      <c r="CK7" s="12">
        <f t="shared" si="10"/>
        <v>3.3926365891299133</v>
      </c>
      <c r="CL7" s="12">
        <f t="shared" si="11"/>
        <v>33.308088976647454</v>
      </c>
      <c r="CN7" s="22">
        <v>38260</v>
      </c>
      <c r="CO7">
        <v>9</v>
      </c>
      <c r="CP7" s="12">
        <v>-25.085080478860455</v>
      </c>
      <c r="CR7" s="11">
        <v>38352</v>
      </c>
      <c r="CS7" s="2">
        <v>232</v>
      </c>
      <c r="CT7" s="2">
        <v>-33468.752349615097</v>
      </c>
      <c r="CU7" s="2">
        <v>672559.48493632674</v>
      </c>
      <c r="CV7" s="2">
        <v>79486.141641378403</v>
      </c>
      <c r="CW7" s="12">
        <f ca="1">VLOOKUP($BT7,INDIRECT(VLOOKUP('Sector Charts'!$H$1,'Sector Charts'!$A$159:$B$175,2,FALSE) &amp; "3"),MATCH(CW$4,$CR$4:$CX$4,0),FALSE)</f>
        <v>3.4564425791713855</v>
      </c>
      <c r="CX7" s="12">
        <f ca="1">VLOOKUP($BT7,INDIRECT(VLOOKUP('Sector Charts'!$H$1,'Sector Charts'!$A$159:$B$175,2,FALSE) &amp; "3"),MATCH(CX$4,$CR$4:$CX$4,0),FALSE)</f>
        <v>55.988964009961762</v>
      </c>
      <c r="CZ7" s="11">
        <v>38352</v>
      </c>
      <c r="DA7" s="2">
        <v>232</v>
      </c>
      <c r="DB7" s="12">
        <v>21.364035132417424</v>
      </c>
    </row>
    <row r="8" spans="1:106">
      <c r="A8" t="s">
        <v>72</v>
      </c>
      <c r="B8">
        <v>10</v>
      </c>
      <c r="C8" s="12">
        <v>10.026144442201275</v>
      </c>
      <c r="E8" s="11">
        <v>38352</v>
      </c>
      <c r="F8" s="4">
        <v>20</v>
      </c>
      <c r="G8" s="4">
        <v>40785.021926879883</v>
      </c>
      <c r="H8" s="4">
        <v>11789.191478729248</v>
      </c>
      <c r="I8" s="37">
        <v>3.4595266350933915</v>
      </c>
      <c r="J8" s="4">
        <v>7</v>
      </c>
      <c r="K8" s="4">
        <v>4537.3847045898438</v>
      </c>
      <c r="L8" s="4">
        <v>1347.5859069824219</v>
      </c>
      <c r="M8" s="37">
        <v>3.3670467174520771</v>
      </c>
      <c r="N8" s="37"/>
      <c r="O8" s="43">
        <v>38352</v>
      </c>
      <c r="P8" s="4">
        <v>232.57105282382955</v>
      </c>
      <c r="Q8" s="4">
        <f t="shared" si="0"/>
        <v>67.226264560195006</v>
      </c>
      <c r="R8" s="42"/>
      <c r="S8" s="41">
        <f ca="1">VLOOKUP($E8,INDIRECT(VLOOKUP('Sector Charts'!$H$1,'Sector Charts'!$A$159:$B$175,2,FALSE) &amp; "1"),MATCH(S$4,$S$4:$AA$4,0),FALSE)</f>
        <v>38352</v>
      </c>
      <c r="T8" s="4">
        <f ca="1">VLOOKUP($E8,INDIRECT(VLOOKUP('Sector Charts'!$H$1,'Sector Charts'!$A$159:$B$175,2,FALSE) &amp; "1"),MATCH(T$4,$S$4:$AA$4,0),FALSE)</f>
        <v>14</v>
      </c>
      <c r="U8" s="4">
        <f ca="1">VLOOKUP($E8,INDIRECT(VLOOKUP('Sector Charts'!$H$1,'Sector Charts'!$A$159:$B$175,2,FALSE) &amp; "1"),MATCH(U$4,$S$4:$AA$4,0),FALSE)</f>
        <v>6044.187126159668</v>
      </c>
      <c r="V8" s="4">
        <f ca="1">VLOOKUP($E8,INDIRECT(VLOOKUP('Sector Charts'!$H$1,'Sector Charts'!$A$159:$B$175,2,FALSE) &amp; "1"),MATCH(V$4,$S$4:$AA$4,0),FALSE)</f>
        <v>6248.9280090332031</v>
      </c>
      <c r="W8" s="4">
        <f ca="1">VLOOKUP($E8,INDIRECT(VLOOKUP('Sector Charts'!$H$1,'Sector Charts'!$A$159:$B$175,2,FALSE) &amp; "1"),MATCH(W$4,$S$4:$AA$4,0),FALSE)</f>
        <v>1083.7960071563721</v>
      </c>
      <c r="X8" s="37">
        <f ca="1">VLOOKUP($E8,INDIRECT(VLOOKUP('Sector Charts'!$H$1,'Sector Charts'!$A$159:$B$175,2,FALSE) &amp; "1"),MATCH(X$4,$S$4:$AA$4,0),FALSE)</f>
        <v>0.96723583907870758</v>
      </c>
      <c r="Y8" s="37">
        <f ca="1">VLOOKUP($E8,INDIRECT(VLOOKUP('Sector Charts'!$H$1,'Sector Charts'!$A$159:$B$175,2,FALSE) &amp; "1"),MATCH(Y$4,$S$4:$AA$4,0),FALSE)</f>
        <v>5.7657787699633003</v>
      </c>
      <c r="Z8" s="4">
        <f ca="1">VLOOKUP($E8,INDIRECT(VLOOKUP('Sector Charts'!$H$1,'Sector Charts'!$A$159:$B$175,2,FALSE) &amp; "1"),MATCH(Z$4,$S$4:$AA$4,0),FALSE)</f>
        <v>222.98611491123569</v>
      </c>
      <c r="AA8" s="4">
        <f ca="1">IF(VLOOKUP($E8,INDIRECT(VLOOKUP('Sector Charts'!$H$1,'Sector Charts'!$A$159:$B$175,2,FALSE) &amp; "1"),MATCH(AA$4,$S$4:$AA$4,0),FALSE)="",NA(),VLOOKUP($E8,INDIRECT(VLOOKUP('Sector Charts'!$H$1,'Sector Charts'!$A$159:$B$175,2,FALSE) &amp; "1"),MATCH(AA$4,$S$4:$AA$4,0),FALSE))</f>
        <v>230.53954982026931</v>
      </c>
      <c r="AB8" s="42"/>
      <c r="AC8" s="44">
        <v>38352</v>
      </c>
      <c r="AD8" s="114">
        <v>19</v>
      </c>
      <c r="AE8" s="87">
        <v>90.789990298115768</v>
      </c>
      <c r="AF8" s="87">
        <v>-15.971804896991859</v>
      </c>
      <c r="AG8" s="86">
        <v>38352</v>
      </c>
      <c r="AH8" s="115">
        <v>20</v>
      </c>
      <c r="AI8" s="87">
        <v>4.9696841310427953</v>
      </c>
      <c r="AJ8" s="87">
        <v>5.9142315761607556</v>
      </c>
      <c r="AK8" s="49"/>
      <c r="AL8" s="86">
        <v>38352</v>
      </c>
      <c r="AM8" s="115">
        <v>22</v>
      </c>
      <c r="AN8" s="87">
        <v>22.893953606001659</v>
      </c>
      <c r="AO8" s="48"/>
      <c r="AP8" s="48">
        <v>17.358635610549534</v>
      </c>
      <c r="AQ8" s="48">
        <v>1.7138846588191647</v>
      </c>
      <c r="AR8" s="48">
        <v>-1.5949149634558624</v>
      </c>
      <c r="AS8" s="48">
        <v>-4.366805850305866</v>
      </c>
      <c r="AU8" s="14">
        <v>39447</v>
      </c>
      <c r="AV8" s="2">
        <v>323</v>
      </c>
      <c r="AW8" s="2">
        <v>760226.07355748024</v>
      </c>
      <c r="AX8" s="2">
        <v>68863.41870128829</v>
      </c>
      <c r="AY8" s="2">
        <v>123632.97905602306</v>
      </c>
      <c r="AZ8" s="12">
        <f t="shared" si="1"/>
        <v>16.262659668785385</v>
      </c>
      <c r="BA8" s="12">
        <f t="shared" si="2"/>
        <v>179.53360635827704</v>
      </c>
      <c r="BB8" s="12">
        <f t="shared" si="3"/>
        <v>9.0582816212869037</v>
      </c>
      <c r="BD8" s="22">
        <v>39447</v>
      </c>
      <c r="BE8">
        <v>199</v>
      </c>
      <c r="BF8" s="2">
        <v>158712.81295776367</v>
      </c>
      <c r="BG8" s="2">
        <v>92747.939187526703</v>
      </c>
      <c r="BH8" s="2">
        <v>57322.540893308818</v>
      </c>
      <c r="BI8" s="2">
        <v>364252.18743573036</v>
      </c>
      <c r="BJ8" s="12">
        <f t="shared" si="4"/>
        <v>58.437587652238633</v>
      </c>
      <c r="BK8" s="12">
        <f t="shared" si="5"/>
        <v>25.462562034412329</v>
      </c>
      <c r="BL8" s="12">
        <f t="shared" si="6"/>
        <v>15.737047812080185</v>
      </c>
      <c r="BN8" s="22">
        <v>39447</v>
      </c>
      <c r="BO8">
        <v>339</v>
      </c>
      <c r="BP8" s="2">
        <v>732659.20931492653</v>
      </c>
      <c r="BQ8" s="2">
        <v>49890.55441570282</v>
      </c>
      <c r="BR8" s="12">
        <f t="shared" si="7"/>
        <v>6.8095171372175916</v>
      </c>
      <c r="BT8" s="22">
        <v>38352</v>
      </c>
      <c r="BU8">
        <v>16</v>
      </c>
      <c r="BV8" s="2">
        <v>-5529.7752914428711</v>
      </c>
      <c r="BW8" s="2">
        <v>104721.78192138672</v>
      </c>
      <c r="BX8" s="2">
        <v>10955.062271118164</v>
      </c>
      <c r="BY8" s="12">
        <f t="shared" si="8"/>
        <v>5.2804442304028036</v>
      </c>
      <c r="BZ8" s="12">
        <f t="shared" si="9"/>
        <v>50.476895106489039</v>
      </c>
      <c r="CB8" s="22">
        <v>38352</v>
      </c>
      <c r="CC8">
        <v>12</v>
      </c>
      <c r="CD8" s="12">
        <v>13.651397497132223</v>
      </c>
      <c r="CF8" s="22">
        <v>38352</v>
      </c>
      <c r="CG8">
        <v>15</v>
      </c>
      <c r="CH8" s="2">
        <v>-5485.3752899169922</v>
      </c>
      <c r="CI8" s="2">
        <v>104034.38189697266</v>
      </c>
      <c r="CJ8" s="2">
        <v>10843.862274169922</v>
      </c>
      <c r="CK8" s="12">
        <f t="shared" si="10"/>
        <v>5.2726562025900918</v>
      </c>
      <c r="CL8" s="12">
        <f t="shared" si="11"/>
        <v>50.585069703284177</v>
      </c>
      <c r="CN8" s="22">
        <v>38352</v>
      </c>
      <c r="CO8">
        <v>11</v>
      </c>
      <c r="CP8" s="12">
        <v>14.435484610394589</v>
      </c>
      <c r="CR8" s="11">
        <v>38442</v>
      </c>
      <c r="CS8" s="2">
        <v>230</v>
      </c>
      <c r="CT8" s="2">
        <v>-34739.301786005497</v>
      </c>
      <c r="CU8" s="2">
        <v>672531.3236618042</v>
      </c>
      <c r="CV8" s="2">
        <v>82058.569354534149</v>
      </c>
      <c r="CW8" s="12">
        <f ca="1">VLOOKUP($BT8,INDIRECT(VLOOKUP('Sector Charts'!$H$1,'Sector Charts'!$A$159:$B$175,2,FALSE) &amp; "3"),MATCH(CW$4,$CR$4:$CX$4,0),FALSE)</f>
        <v>3.1264011719162097</v>
      </c>
      <c r="CX8" s="12">
        <f ca="1">VLOOKUP($BT8,INDIRECT(VLOOKUP('Sector Charts'!$H$1,'Sector Charts'!$A$159:$B$175,2,FALSE) &amp; "3"),MATCH(CX$4,$CR$4:$CX$4,0),FALSE)</f>
        <v>59.171817762303071</v>
      </c>
      <c r="CZ8" s="11">
        <v>38442</v>
      </c>
      <c r="DA8" s="2">
        <v>230</v>
      </c>
      <c r="DB8" s="12">
        <v>27.589209444036598</v>
      </c>
    </row>
    <row r="9" spans="1:106">
      <c r="A9" t="s">
        <v>23</v>
      </c>
      <c r="B9">
        <v>4</v>
      </c>
      <c r="C9" s="12">
        <v>8.8761538267147166</v>
      </c>
      <c r="D9" s="1"/>
      <c r="E9" s="41">
        <v>38442</v>
      </c>
      <c r="F9" s="4">
        <v>19</v>
      </c>
      <c r="G9" s="4">
        <v>40303.008003234863</v>
      </c>
      <c r="H9" s="4">
        <v>11343.715730667114</v>
      </c>
      <c r="I9" s="37">
        <v>3.5528929814661954</v>
      </c>
      <c r="J9" s="4">
        <v>7</v>
      </c>
      <c r="K9" s="4">
        <v>4082.4838790893555</v>
      </c>
      <c r="L9" s="4">
        <v>1304.2788925170898</v>
      </c>
      <c r="M9" s="37">
        <v>3.1300697285767529</v>
      </c>
      <c r="N9" s="37"/>
      <c r="O9" s="43">
        <v>38442</v>
      </c>
      <c r="P9" s="35">
        <v>246.68358886049759</v>
      </c>
      <c r="Q9" s="4">
        <f t="shared" si="0"/>
        <v>69.431753263420021</v>
      </c>
      <c r="R9" s="42"/>
      <c r="S9" s="41">
        <f ca="1">VLOOKUP($E9,INDIRECT(VLOOKUP('Sector Charts'!$H$1,'Sector Charts'!$A$159:$B$175,2,FALSE) &amp; "1"),MATCH(S$4,$S$4:$AA$4,0),FALSE)</f>
        <v>38442</v>
      </c>
      <c r="T9" s="4">
        <f ca="1">VLOOKUP($E9,INDIRECT(VLOOKUP('Sector Charts'!$H$1,'Sector Charts'!$A$159:$B$175,2,FALSE) &amp; "1"),MATCH(T$4,$S$4:$AA$4,0),FALSE)</f>
        <v>15</v>
      </c>
      <c r="U9" s="4">
        <f ca="1">VLOOKUP($E9,INDIRECT(VLOOKUP('Sector Charts'!$H$1,'Sector Charts'!$A$159:$B$175,2,FALSE) &amp; "1"),MATCH(U$4,$S$4:$AA$4,0),FALSE)</f>
        <v>5830.5609130859375</v>
      </c>
      <c r="V9" s="4">
        <f ca="1">VLOOKUP($E9,INDIRECT(VLOOKUP('Sector Charts'!$H$1,'Sector Charts'!$A$159:$B$175,2,FALSE) &amp; "1"),MATCH(V$4,$S$4:$AA$4,0),FALSE)</f>
        <v>6422.3879852294922</v>
      </c>
      <c r="W9" s="4">
        <f ca="1">VLOOKUP($E9,INDIRECT(VLOOKUP('Sector Charts'!$H$1,'Sector Charts'!$A$159:$B$175,2,FALSE) &amp; "1"),MATCH(W$4,$S$4:$AA$4,0),FALSE)</f>
        <v>1087.2649917602539</v>
      </c>
      <c r="X9" s="37">
        <f ca="1">VLOOKUP($E9,INDIRECT(VLOOKUP('Sector Charts'!$H$1,'Sector Charts'!$A$159:$B$175,2,FALSE) &amp; "1"),MATCH(X$4,$S$4:$AA$4,0),FALSE)</f>
        <v>0.90784937417286748</v>
      </c>
      <c r="Y9" s="37">
        <f ca="1">VLOOKUP($E9,INDIRECT(VLOOKUP('Sector Charts'!$H$1,'Sector Charts'!$A$159:$B$175,2,FALSE) &amp; "1"),MATCH(Y$4,$S$4:$AA$4,0),FALSE)</f>
        <v>5.9069206071206359</v>
      </c>
      <c r="Z9" s="4">
        <f ca="1">VLOOKUP($E9,INDIRECT(VLOOKUP('Sector Charts'!$H$1,'Sector Charts'!$A$159:$B$175,2,FALSE) &amp; "1"),MATCH(Z$4,$S$4:$AA$4,0),FALSE)</f>
        <v>274.7746440391611</v>
      </c>
      <c r="AA9" s="4">
        <f ca="1">IF(VLOOKUP($E9,INDIRECT(VLOOKUP('Sector Charts'!$H$1,'Sector Charts'!$A$159:$B$175,2,FALSE) &amp; "1"),MATCH(AA$4,$S$4:$AA$4,0),FALSE)="",NA(),VLOOKUP($E9,INDIRECT(VLOOKUP('Sector Charts'!$H$1,'Sector Charts'!$A$159:$B$175,2,FALSE) &amp; "1"),MATCH(AA$4,$S$4:$AA$4,0),FALSE))</f>
        <v>302.66545514723248</v>
      </c>
      <c r="AB9" s="42"/>
      <c r="AC9" s="44">
        <v>38442</v>
      </c>
      <c r="AD9" s="115">
        <v>20</v>
      </c>
      <c r="AE9" s="87">
        <v>-7.0685410441334913</v>
      </c>
      <c r="AF9" s="87">
        <v>8.0270283409204382</v>
      </c>
      <c r="AG9" s="86">
        <v>38442</v>
      </c>
      <c r="AH9" s="115">
        <v>22</v>
      </c>
      <c r="AI9" s="87">
        <v>-4.3879898369328485</v>
      </c>
      <c r="AJ9" s="87">
        <v>-2.2885484948337753</v>
      </c>
      <c r="AK9" s="49"/>
      <c r="AL9" s="86">
        <v>38442</v>
      </c>
      <c r="AM9" s="115">
        <v>27</v>
      </c>
      <c r="AN9" s="87">
        <v>20.973629198512832</v>
      </c>
      <c r="AO9" s="49"/>
      <c r="AP9" s="49">
        <v>33.456264055766695</v>
      </c>
      <c r="AQ9" s="49">
        <v>14.336459063804853</v>
      </c>
      <c r="AR9" s="49">
        <v>13.905634393752209</v>
      </c>
      <c r="AS9" s="49">
        <v>15.474133822751002</v>
      </c>
      <c r="AT9" s="37"/>
      <c r="AU9" s="43">
        <v>39538</v>
      </c>
      <c r="AV9" s="4">
        <v>338</v>
      </c>
      <c r="AW9" s="35">
        <v>817216.25616455078</v>
      </c>
      <c r="AX9" s="35">
        <v>72673.254631516524</v>
      </c>
      <c r="AY9" s="35">
        <v>119612.62243518233</v>
      </c>
      <c r="AZ9" s="37">
        <f t="shared" si="1"/>
        <v>14.636593622912184</v>
      </c>
      <c r="BA9" s="37">
        <f t="shared" si="2"/>
        <v>164.58960458241182</v>
      </c>
      <c r="BB9" s="37">
        <f t="shared" si="3"/>
        <v>8.8927813272578096</v>
      </c>
      <c r="BC9" s="6"/>
      <c r="BD9" s="44">
        <v>39538</v>
      </c>
      <c r="BE9" s="6">
        <v>199</v>
      </c>
      <c r="BF9" s="4">
        <v>152839.78099822998</v>
      </c>
      <c r="BG9" s="4">
        <v>88574.188302952796</v>
      </c>
      <c r="BH9" s="4">
        <v>51266.070038855076</v>
      </c>
      <c r="BI9" s="4">
        <v>410806.596991539</v>
      </c>
      <c r="BJ9" s="37">
        <f t="shared" si="4"/>
        <v>57.952313019853499</v>
      </c>
      <c r="BK9" s="37">
        <f t="shared" si="5"/>
        <v>21.56104331128282</v>
      </c>
      <c r="BL9" s="37">
        <f t="shared" si="6"/>
        <v>12.479368738061176</v>
      </c>
      <c r="BM9" s="6"/>
      <c r="BN9" s="44">
        <v>39538</v>
      </c>
      <c r="BO9" s="4">
        <v>373</v>
      </c>
      <c r="BP9" s="4">
        <v>823302.73834896088</v>
      </c>
      <c r="BQ9" s="4">
        <v>55819.528772950172</v>
      </c>
      <c r="BR9" s="37">
        <f t="shared" si="7"/>
        <v>6.7799517932965738</v>
      </c>
      <c r="BT9" s="22">
        <v>38442</v>
      </c>
      <c r="BU9">
        <v>17</v>
      </c>
      <c r="BV9" s="2">
        <v>-5271.5397090911865</v>
      </c>
      <c r="BW9" s="2">
        <v>108606.9091796875</v>
      </c>
      <c r="BX9" s="2">
        <v>11292.331371307373</v>
      </c>
      <c r="BY9" s="12">
        <f t="shared" si="8"/>
        <v>4.8537793303458736</v>
      </c>
      <c r="BZ9" s="12">
        <f t="shared" si="9"/>
        <v>46.682474466571314</v>
      </c>
      <c r="CB9" s="22">
        <v>38442</v>
      </c>
      <c r="CC9">
        <v>13</v>
      </c>
      <c r="CD9" s="12">
        <v>9.2720005094375058</v>
      </c>
      <c r="CF9" s="22">
        <v>38442</v>
      </c>
      <c r="CG9">
        <v>16</v>
      </c>
      <c r="CH9" s="2">
        <v>-5300.4973049163818</v>
      </c>
      <c r="CI9" s="2">
        <v>110150.89013671875</v>
      </c>
      <c r="CJ9" s="2">
        <v>11458.2819480896</v>
      </c>
      <c r="CK9" s="12">
        <f t="shared" si="10"/>
        <v>4.8120331105245091</v>
      </c>
      <c r="CL9" s="12">
        <f t="shared" si="11"/>
        <v>46.25909302048651</v>
      </c>
      <c r="CN9" s="22">
        <v>38442</v>
      </c>
      <c r="CO9">
        <v>12</v>
      </c>
      <c r="CP9" s="12">
        <v>9.0590569742129432</v>
      </c>
      <c r="CR9" s="11">
        <v>38533</v>
      </c>
      <c r="CS9" s="2">
        <v>225</v>
      </c>
      <c r="CT9" s="2">
        <v>-36571.849761486053</v>
      </c>
      <c r="CU9" s="2">
        <v>681336.57559204102</v>
      </c>
      <c r="CV9" s="2">
        <v>83043.3590528965</v>
      </c>
      <c r="CW9" s="12">
        <f ca="1">VLOOKUP($BT9,INDIRECT(VLOOKUP('Sector Charts'!$H$1,'Sector Charts'!$A$159:$B$175,2,FALSE) &amp; "3"),MATCH(CW$4,$CR$4:$CX$4,0),FALSE)</f>
        <v>3.2411493387658785</v>
      </c>
      <c r="CX9" s="12">
        <f ca="1">VLOOKUP($BT9,INDIRECT(VLOOKUP('Sector Charts'!$H$1,'Sector Charts'!$A$159:$B$175,2,FALSE) &amp; "3"),MATCH(CX$4,$CR$4:$CX$4,0),FALSE)</f>
        <v>59.59634011829754</v>
      </c>
      <c r="CZ9" s="11">
        <v>38533</v>
      </c>
      <c r="DA9" s="2">
        <v>225</v>
      </c>
      <c r="DB9" s="12">
        <v>33.848094458643388</v>
      </c>
    </row>
    <row r="10" spans="1:106">
      <c r="A10" t="s">
        <v>71</v>
      </c>
      <c r="B10">
        <v>15</v>
      </c>
      <c r="C10" s="12">
        <v>5.5437668234412447</v>
      </c>
      <c r="D10" s="1"/>
      <c r="E10" s="11">
        <v>38533</v>
      </c>
      <c r="F10" s="4">
        <v>21</v>
      </c>
      <c r="G10" s="4">
        <v>38816.124571323395</v>
      </c>
      <c r="H10" s="4">
        <v>12328.066413879395</v>
      </c>
      <c r="I10" s="37">
        <v>3.14859794457489</v>
      </c>
      <c r="J10" s="4">
        <v>8</v>
      </c>
      <c r="K10" s="4">
        <v>4504.300121307373</v>
      </c>
      <c r="L10" s="4">
        <v>1437.4493217468262</v>
      </c>
      <c r="M10" s="37">
        <v>3.1335366424143767</v>
      </c>
      <c r="N10" s="37"/>
      <c r="O10" s="43">
        <v>38533</v>
      </c>
      <c r="P10" s="4">
        <v>309.12835227559464</v>
      </c>
      <c r="Q10" s="4">
        <f t="shared" si="0"/>
        <v>98.17968432845808</v>
      </c>
      <c r="R10" s="42"/>
      <c r="S10" s="41">
        <f ca="1">VLOOKUP($E10,INDIRECT(VLOOKUP('Sector Charts'!$H$1,'Sector Charts'!$A$159:$B$175,2,FALSE) &amp; "1"),MATCH(S$4,$S$4:$AA$4,0),FALSE)</f>
        <v>38533</v>
      </c>
      <c r="T10" s="4">
        <f ca="1">VLOOKUP($E10,INDIRECT(VLOOKUP('Sector Charts'!$H$1,'Sector Charts'!$A$159:$B$175,2,FALSE) &amp; "1"),MATCH(T$4,$S$4:$AA$4,0),FALSE)</f>
        <v>14</v>
      </c>
      <c r="U10" s="4">
        <f ca="1">VLOOKUP($E10,INDIRECT(VLOOKUP('Sector Charts'!$H$1,'Sector Charts'!$A$159:$B$175,2,FALSE) &amp; "1"),MATCH(U$4,$S$4:$AA$4,0),FALSE)</f>
        <v>8252.0859832763672</v>
      </c>
      <c r="V10" s="4">
        <f ca="1">VLOOKUP($E10,INDIRECT(VLOOKUP('Sector Charts'!$H$1,'Sector Charts'!$A$159:$B$175,2,FALSE) &amp; "1"),MATCH(V$4,$S$4:$AA$4,0),FALSE)</f>
        <v>7552.9470710754395</v>
      </c>
      <c r="W10" s="4">
        <f ca="1">VLOOKUP($E10,INDIRECT(VLOOKUP('Sector Charts'!$H$1,'Sector Charts'!$A$159:$B$175,2,FALSE) &amp; "1"),MATCH(W$4,$S$4:$AA$4,0),FALSE)</f>
        <v>1150.0269966125488</v>
      </c>
      <c r="X10" s="37">
        <f ca="1">VLOOKUP($E10,INDIRECT(VLOOKUP('Sector Charts'!$H$1,'Sector Charts'!$A$159:$B$175,2,FALSE) &amp; "1"),MATCH(X$4,$S$4:$AA$4,0),FALSE)</f>
        <v>1.0925650485329537</v>
      </c>
      <c r="Y10" s="37">
        <f ca="1">VLOOKUP($E10,INDIRECT(VLOOKUP('Sector Charts'!$H$1,'Sector Charts'!$A$159:$B$175,2,FALSE) &amp; "1"),MATCH(Y$4,$S$4:$AA$4,0),FALSE)</f>
        <v>6.5676258847165778</v>
      </c>
      <c r="Z10" s="4">
        <f ca="1">VLOOKUP($E10,INDIRECT(VLOOKUP('Sector Charts'!$H$1,'Sector Charts'!$A$159:$B$175,2,FALSE) &amp; "1"),MATCH(Z$4,$S$4:$AA$4,0),FALSE)</f>
        <v>296.24241542908038</v>
      </c>
      <c r="AA10" s="4">
        <f ca="1">IF(VLOOKUP($E10,INDIRECT(VLOOKUP('Sector Charts'!$H$1,'Sector Charts'!$A$159:$B$175,2,FALSE) &amp; "1"),MATCH(AA$4,$S$4:$AA$4,0),FALSE)="",NA(),VLOOKUP($E10,INDIRECT(VLOOKUP('Sector Charts'!$H$1,'Sector Charts'!$A$159:$B$175,2,FALSE) &amp; "1"),MATCH(AA$4,$S$4:$AA$4,0),FALSE))</f>
        <v>271.14396147566788</v>
      </c>
      <c r="AB10" s="42"/>
      <c r="AC10" s="44">
        <v>38533</v>
      </c>
      <c r="AD10" s="114">
        <v>22</v>
      </c>
      <c r="AE10" s="87">
        <v>42.438735457963126</v>
      </c>
      <c r="AF10" s="87">
        <v>7.1579625964121707</v>
      </c>
      <c r="AG10" s="86">
        <v>38533</v>
      </c>
      <c r="AH10" s="115">
        <v>21</v>
      </c>
      <c r="AI10" s="87">
        <v>0.37516703330646717</v>
      </c>
      <c r="AJ10" s="87">
        <v>-0.20108164326170241</v>
      </c>
      <c r="AK10" s="49"/>
      <c r="AL10" s="86">
        <v>38533</v>
      </c>
      <c r="AM10" s="115">
        <v>27</v>
      </c>
      <c r="AN10" s="87">
        <v>22.829824562367595</v>
      </c>
      <c r="AO10" s="48"/>
      <c r="AP10" s="48">
        <v>-3.573660990926486E-2</v>
      </c>
      <c r="AQ10" s="48">
        <v>-5.9414249415584708</v>
      </c>
      <c r="AR10" s="48">
        <v>3.5756626168006234</v>
      </c>
      <c r="AS10" s="48">
        <v>2.9939634982109276</v>
      </c>
      <c r="AU10" s="14">
        <v>39629</v>
      </c>
      <c r="AV10" s="2">
        <v>350</v>
      </c>
      <c r="AW10" s="2">
        <v>864294.94103240967</v>
      </c>
      <c r="AX10" s="2">
        <v>80613.342382033356</v>
      </c>
      <c r="AY10" s="2">
        <v>118806.55153141543</v>
      </c>
      <c r="AZ10" s="12">
        <f t="shared" si="1"/>
        <v>13.746065826730366</v>
      </c>
      <c r="BA10" s="12">
        <f t="shared" si="2"/>
        <v>147.37827265414859</v>
      </c>
      <c r="BB10" s="12">
        <f t="shared" si="3"/>
        <v>9.3270640096238271</v>
      </c>
      <c r="BD10" s="22">
        <v>39629</v>
      </c>
      <c r="BE10">
        <v>236</v>
      </c>
      <c r="BF10" s="2">
        <v>173822.30099487305</v>
      </c>
      <c r="BG10" s="2">
        <v>101925.28842163086</v>
      </c>
      <c r="BH10" s="2">
        <v>63405.723993014544</v>
      </c>
      <c r="BI10" s="2">
        <v>488992.84279251099</v>
      </c>
      <c r="BJ10" s="12">
        <f t="shared" si="4"/>
        <v>58.637636159607155</v>
      </c>
      <c r="BK10" s="12">
        <f t="shared" si="5"/>
        <v>20.843922344458466</v>
      </c>
      <c r="BL10" s="12">
        <f t="shared" si="6"/>
        <v>12.966595509030549</v>
      </c>
      <c r="BN10" s="22">
        <v>39629</v>
      </c>
      <c r="BO10">
        <v>367</v>
      </c>
      <c r="BP10" s="2">
        <v>841758.8345375061</v>
      </c>
      <c r="BQ10" s="2">
        <v>57534.273111104965</v>
      </c>
      <c r="BR10" s="12">
        <f t="shared" si="7"/>
        <v>6.8350067442673721</v>
      </c>
      <c r="BT10" s="22">
        <v>38533</v>
      </c>
      <c r="BU10">
        <v>20</v>
      </c>
      <c r="BV10" s="2">
        <v>-5118.1907033920288</v>
      </c>
      <c r="BW10" s="2">
        <v>112000.64852905273</v>
      </c>
      <c r="BX10" s="2">
        <v>12932.48424911499</v>
      </c>
      <c r="BY10" s="12">
        <f t="shared" si="8"/>
        <v>4.5697866669623624</v>
      </c>
      <c r="BZ10" s="12">
        <f t="shared" si="9"/>
        <v>39.576237672528251</v>
      </c>
      <c r="CB10" s="22">
        <v>38533</v>
      </c>
      <c r="CC10">
        <v>13</v>
      </c>
      <c r="CD10" s="12">
        <v>8.594845294459752</v>
      </c>
      <c r="CF10" s="22">
        <v>38533</v>
      </c>
      <c r="CG10">
        <v>17</v>
      </c>
      <c r="CH10" s="2">
        <v>-4682.0001058578491</v>
      </c>
      <c r="CI10" s="2">
        <v>105198.7731628418</v>
      </c>
      <c r="CJ10" s="2">
        <v>11523.776210784912</v>
      </c>
      <c r="CK10" s="12">
        <f t="shared" si="10"/>
        <v>4.45062234576669</v>
      </c>
      <c r="CL10" s="12">
        <f t="shared" si="11"/>
        <v>40.629043988862286</v>
      </c>
      <c r="CN10" s="22">
        <v>38533</v>
      </c>
      <c r="CO10">
        <v>12</v>
      </c>
      <c r="CP10" s="12">
        <v>7.8588172375175569</v>
      </c>
      <c r="CR10" s="11">
        <v>38625</v>
      </c>
      <c r="CS10" s="2">
        <v>215</v>
      </c>
      <c r="CT10" s="2">
        <v>-35489.236228227615</v>
      </c>
      <c r="CU10" s="2">
        <v>667099.67125701904</v>
      </c>
      <c r="CV10" s="2">
        <v>82390.211554288864</v>
      </c>
      <c r="CW10" s="12">
        <f ca="1">VLOOKUP($BT10,INDIRECT(VLOOKUP('Sector Charts'!$H$1,'Sector Charts'!$A$159:$B$175,2,FALSE) &amp; "3"),MATCH(CW$4,$CR$4:$CX$4,0),FALSE)</f>
        <v>3.7419099142307588</v>
      </c>
      <c r="CX10" s="12">
        <f ca="1">VLOOKUP($BT10,INDIRECT(VLOOKUP('Sector Charts'!$H$1,'Sector Charts'!$A$159:$B$175,2,FALSE) &amp; "3"),MATCH(CX$4,$CR$4:$CX$4,0),FALSE)</f>
        <v>65.223086981707056</v>
      </c>
      <c r="CZ10" s="11">
        <v>38625</v>
      </c>
      <c r="DA10" s="2">
        <v>215</v>
      </c>
      <c r="DB10" s="12">
        <v>20.352973515382146</v>
      </c>
    </row>
    <row r="11" spans="1:106">
      <c r="A11" t="s">
        <v>25</v>
      </c>
      <c r="B11">
        <v>8</v>
      </c>
      <c r="C11" s="12">
        <v>4.68235716433405</v>
      </c>
      <c r="D11" s="1"/>
      <c r="E11" s="11">
        <v>38625</v>
      </c>
      <c r="F11" s="4">
        <v>21</v>
      </c>
      <c r="G11" s="4">
        <v>36980.885116577148</v>
      </c>
      <c r="H11" s="4">
        <v>12127.856689453125</v>
      </c>
      <c r="I11" s="37">
        <v>3.0492514929482324</v>
      </c>
      <c r="J11" s="4">
        <v>8</v>
      </c>
      <c r="K11" s="4">
        <v>4567.3109664916992</v>
      </c>
      <c r="L11" s="4">
        <v>1294.6051139831543</v>
      </c>
      <c r="M11" s="37">
        <v>3.5279568396260252</v>
      </c>
      <c r="N11" s="37"/>
      <c r="O11" s="43">
        <v>38625</v>
      </c>
      <c r="P11" s="4">
        <v>245.75766135825521</v>
      </c>
      <c r="Q11" s="4">
        <f t="shared" si="0"/>
        <v>80.59606166516599</v>
      </c>
      <c r="R11" s="42"/>
      <c r="S11" s="41">
        <f ca="1">VLOOKUP($E11,INDIRECT(VLOOKUP('Sector Charts'!$H$1,'Sector Charts'!$A$159:$B$175,2,FALSE) &amp; "1"),MATCH(S$4,$S$4:$AA$4,0),FALSE)</f>
        <v>38625</v>
      </c>
      <c r="T11" s="4">
        <f ca="1">VLOOKUP($E11,INDIRECT(VLOOKUP('Sector Charts'!$H$1,'Sector Charts'!$A$159:$B$175,2,FALSE) &amp; "1"),MATCH(T$4,$S$4:$AA$4,0),FALSE)</f>
        <v>9</v>
      </c>
      <c r="U11" s="4">
        <f ca="1">VLOOKUP($E11,INDIRECT(VLOOKUP('Sector Charts'!$H$1,'Sector Charts'!$A$159:$B$175,2,FALSE) &amp; "1"),MATCH(U$4,$S$4:$AA$4,0),FALSE)</f>
        <v>7327.5689697265625</v>
      </c>
      <c r="V11" s="4">
        <f ca="1">VLOOKUP($E11,INDIRECT(VLOOKUP('Sector Charts'!$H$1,'Sector Charts'!$A$159:$B$175,2,FALSE) &amp; "1"),MATCH(V$4,$S$4:$AA$4,0),FALSE)</f>
        <v>5478.8929557800293</v>
      </c>
      <c r="W11" s="4">
        <f ca="1">VLOOKUP($E11,INDIRECT(VLOOKUP('Sector Charts'!$H$1,'Sector Charts'!$A$159:$B$175,2,FALSE) &amp; "1"),MATCH(W$4,$S$4:$AA$4,0),FALSE)</f>
        <v>860.60700607299805</v>
      </c>
      <c r="X11" s="37">
        <f ca="1">VLOOKUP($E11,INDIRECT(VLOOKUP('Sector Charts'!$H$1,'Sector Charts'!$A$159:$B$175,2,FALSE) &amp; "1"),MATCH(X$4,$S$4:$AA$4,0),FALSE)</f>
        <v>1.3374178011629609</v>
      </c>
      <c r="Y11" s="37">
        <f ca="1">VLOOKUP($E11,INDIRECT(VLOOKUP('Sector Charts'!$H$1,'Sector Charts'!$A$159:$B$175,2,FALSE) &amp; "1"),MATCH(Y$4,$S$4:$AA$4,0),FALSE)</f>
        <v>6.3663122855350087</v>
      </c>
      <c r="Z11" s="4">
        <f ca="1">VLOOKUP($E11,INDIRECT(VLOOKUP('Sector Charts'!$H$1,'Sector Charts'!$A$159:$B$175,2,FALSE) &amp; "1"),MATCH(Z$4,$S$4:$AA$4,0),FALSE)</f>
        <v>348.84654241227702</v>
      </c>
      <c r="AA11" s="4">
        <f ca="1">IF(VLOOKUP($E11,INDIRECT(VLOOKUP('Sector Charts'!$H$1,'Sector Charts'!$A$159:$B$175,2,FALSE) &amp; "1"),MATCH(AA$4,$S$4:$AA$4,0),FALSE)="",NA(),VLOOKUP($E11,INDIRECT(VLOOKUP('Sector Charts'!$H$1,'Sector Charts'!$A$159:$B$175,2,FALSE) &amp; "1"),MATCH(AA$4,$S$4:$AA$4,0),FALSE))</f>
        <v>260.83587500400779</v>
      </c>
      <c r="AB11" s="42"/>
      <c r="AC11" s="44">
        <v>38625</v>
      </c>
      <c r="AD11" s="114">
        <v>24</v>
      </c>
      <c r="AE11" s="87">
        <v>24.845414329590952</v>
      </c>
      <c r="AF11" s="87">
        <v>4.9407243407597612</v>
      </c>
      <c r="AG11" s="86">
        <v>38625</v>
      </c>
      <c r="AH11" s="115">
        <v>23</v>
      </c>
      <c r="AI11" s="87">
        <v>2.6756281426559392</v>
      </c>
      <c r="AJ11" s="87">
        <v>1.3333294327193101</v>
      </c>
      <c r="AK11" s="49"/>
      <c r="AL11" s="86">
        <v>38625</v>
      </c>
      <c r="AM11" s="115">
        <v>29</v>
      </c>
      <c r="AN11" s="87">
        <v>23.73147267794975</v>
      </c>
      <c r="AO11" s="48"/>
      <c r="AP11" s="48">
        <v>18.150821727409671</v>
      </c>
      <c r="AQ11" s="48">
        <v>-1.3663651085800699</v>
      </c>
      <c r="AR11" s="48">
        <v>8.0644477940592587</v>
      </c>
      <c r="AS11" s="48">
        <v>10.590557568877458</v>
      </c>
      <c r="AU11" s="14">
        <v>39721</v>
      </c>
      <c r="AV11" s="2">
        <v>350</v>
      </c>
      <c r="AW11" s="2">
        <v>892864.81392669678</v>
      </c>
      <c r="AX11" s="2">
        <v>82982.902290229686</v>
      </c>
      <c r="AY11" s="2">
        <v>112119.31457866728</v>
      </c>
      <c r="AZ11" s="12">
        <f t="shared" si="1"/>
        <v>12.557255345922073</v>
      </c>
      <c r="BA11" s="12">
        <f t="shared" si="2"/>
        <v>135.11134400497835</v>
      </c>
      <c r="BB11" s="12">
        <f t="shared" si="3"/>
        <v>9.2940052061501088</v>
      </c>
      <c r="BD11" s="22">
        <v>39721</v>
      </c>
      <c r="BE11">
        <v>241</v>
      </c>
      <c r="BF11" s="2">
        <v>169306.56164550781</v>
      </c>
      <c r="BG11" s="2">
        <v>95982.857974052429</v>
      </c>
      <c r="BH11" s="2">
        <v>61958.165024057031</v>
      </c>
      <c r="BI11" s="2">
        <v>504386.66610240936</v>
      </c>
      <c r="BJ11" s="12">
        <f t="shared" si="4"/>
        <v>56.69175313773146</v>
      </c>
      <c r="BK11" s="12">
        <f t="shared" si="5"/>
        <v>19.029618430587998</v>
      </c>
      <c r="BL11" s="12">
        <f t="shared" si="6"/>
        <v>12.283862597485321</v>
      </c>
      <c r="BN11" s="22">
        <v>39721</v>
      </c>
      <c r="BO11">
        <v>361</v>
      </c>
      <c r="BP11" s="2">
        <v>864293.93380260468</v>
      </c>
      <c r="BQ11" s="2">
        <v>59640.300078630447</v>
      </c>
      <c r="BR11" s="12">
        <f t="shared" si="7"/>
        <v>6.9004649629129116</v>
      </c>
      <c r="BT11" s="22">
        <v>38625</v>
      </c>
      <c r="BU11">
        <v>19</v>
      </c>
      <c r="BV11" s="2">
        <v>-4381.6920051574707</v>
      </c>
      <c r="BW11" s="2">
        <v>107178.66290283203</v>
      </c>
      <c r="BX11" s="2">
        <v>12142.035758972168</v>
      </c>
      <c r="BY11" s="12">
        <f t="shared" si="8"/>
        <v>4.0882129768029518</v>
      </c>
      <c r="BZ11" s="12">
        <f t="shared" si="9"/>
        <v>36.0869634395508</v>
      </c>
      <c r="CB11" s="22">
        <v>38625</v>
      </c>
      <c r="CC11">
        <v>12</v>
      </c>
      <c r="CD11" s="12">
        <v>10.144908688914844</v>
      </c>
      <c r="CF11" s="22">
        <v>38625</v>
      </c>
      <c r="CG11">
        <v>16</v>
      </c>
      <c r="CH11" s="2">
        <v>-3905.534496307373</v>
      </c>
      <c r="CI11" s="2">
        <v>100224.39849853516</v>
      </c>
      <c r="CJ11" s="2">
        <v>10729.358879089355</v>
      </c>
      <c r="CK11" s="12">
        <f t="shared" si="10"/>
        <v>3.8967901577024233</v>
      </c>
      <c r="CL11" s="12">
        <f t="shared" si="11"/>
        <v>36.400446106047781</v>
      </c>
      <c r="CN11" s="22">
        <v>38625</v>
      </c>
      <c r="CO11">
        <v>11</v>
      </c>
      <c r="CP11" s="12">
        <v>7.2291150342653765</v>
      </c>
      <c r="CR11" s="11">
        <v>38717</v>
      </c>
      <c r="CS11" s="2">
        <v>206</v>
      </c>
      <c r="CT11" s="2">
        <v>-39054.225150346756</v>
      </c>
      <c r="CU11" s="2">
        <v>643516.8712310791</v>
      </c>
      <c r="CV11" s="2">
        <v>81613.82615852356</v>
      </c>
      <c r="CW11" s="12">
        <f ca="1">VLOOKUP($BT11,INDIRECT(VLOOKUP('Sector Charts'!$H$1,'Sector Charts'!$A$159:$B$175,2,FALSE) &amp; "3"),MATCH(CW$4,$CR$4:$CX$4,0),FALSE)</f>
        <v>3.7118724604429048</v>
      </c>
      <c r="CX11" s="12">
        <f ca="1">VLOOKUP($BT11,INDIRECT(VLOOKUP('Sector Charts'!$H$1,'Sector Charts'!$A$159:$B$175,2,FALSE) &amp; "3"),MATCH(CX$4,$CR$4:$CX$4,0),FALSE)</f>
        <v>55.394012768496339</v>
      </c>
      <c r="CZ11" s="11">
        <v>38717</v>
      </c>
      <c r="DA11" s="2">
        <v>206</v>
      </c>
      <c r="DB11" s="12">
        <v>26.345674480602142</v>
      </c>
    </row>
    <row r="12" spans="1:106">
      <c r="A12" t="s">
        <v>75</v>
      </c>
      <c r="B12">
        <v>12</v>
      </c>
      <c r="C12" s="12">
        <v>4.5344449504403403</v>
      </c>
      <c r="D12" s="1"/>
      <c r="E12" s="11">
        <v>38717</v>
      </c>
      <c r="F12" s="4">
        <v>26</v>
      </c>
      <c r="G12" s="4">
        <v>39883.973457336426</v>
      </c>
      <c r="H12" s="4">
        <v>14164.987030029297</v>
      </c>
      <c r="I12" s="37">
        <v>2.815673136359655</v>
      </c>
      <c r="J12" s="4">
        <v>8</v>
      </c>
      <c r="K12" s="4">
        <v>5386.2297210693359</v>
      </c>
      <c r="L12" s="4">
        <v>1173.2670097351074</v>
      </c>
      <c r="M12" s="37">
        <v>3.8907961924927901</v>
      </c>
      <c r="N12" s="37"/>
      <c r="O12" s="43">
        <v>38717</v>
      </c>
      <c r="P12" s="4">
        <v>263.20172825379058</v>
      </c>
      <c r="Q12" s="4">
        <f t="shared" si="0"/>
        <v>93.477373085315037</v>
      </c>
      <c r="R12" s="42"/>
      <c r="S12" s="41">
        <f ca="1">VLOOKUP($E12,INDIRECT(VLOOKUP('Sector Charts'!$H$1,'Sector Charts'!$A$159:$B$175,2,FALSE) &amp; "1"),MATCH(S$4,$S$4:$AA$4,0),FALSE)</f>
        <v>38717</v>
      </c>
      <c r="T12" s="4">
        <f ca="1">VLOOKUP($E12,INDIRECT(VLOOKUP('Sector Charts'!$H$1,'Sector Charts'!$A$159:$B$175,2,FALSE) &amp; "1"),MATCH(T$4,$S$4:$AA$4,0),FALSE)</f>
        <v>9</v>
      </c>
      <c r="U12" s="4">
        <f ca="1">VLOOKUP($E12,INDIRECT(VLOOKUP('Sector Charts'!$H$1,'Sector Charts'!$A$159:$B$175,2,FALSE) &amp; "1"),MATCH(U$4,$S$4:$AA$4,0),FALSE)</f>
        <v>4955.0460052490234</v>
      </c>
      <c r="V12" s="4">
        <f ca="1">VLOOKUP($E12,INDIRECT(VLOOKUP('Sector Charts'!$H$1,'Sector Charts'!$A$159:$B$175,2,FALSE) &amp; "1"),MATCH(V$4,$S$4:$AA$4,0),FALSE)</f>
        <v>6032.3299713134766</v>
      </c>
      <c r="W12" s="4">
        <f ca="1">VLOOKUP($E12,INDIRECT(VLOOKUP('Sector Charts'!$H$1,'Sector Charts'!$A$159:$B$175,2,FALSE) &amp; "1"),MATCH(W$4,$S$4:$AA$4,0),FALSE)</f>
        <v>891.36699295043945</v>
      </c>
      <c r="X12" s="37">
        <f ca="1">VLOOKUP($E12,INDIRECT(VLOOKUP('Sector Charts'!$H$1,'Sector Charts'!$A$159:$B$175,2,FALSE) &amp; "1"),MATCH(X$4,$S$4:$AA$4,0),FALSE)</f>
        <v>0.82141494726126763</v>
      </c>
      <c r="Y12" s="37">
        <f ca="1">VLOOKUP($E12,INDIRECT(VLOOKUP('Sector Charts'!$H$1,'Sector Charts'!$A$159:$B$175,2,FALSE) &amp; "1"),MATCH(Y$4,$S$4:$AA$4,0),FALSE)</f>
        <v>6.7675043153060503</v>
      </c>
      <c r="Z12" s="4">
        <f ca="1">VLOOKUP($E12,INDIRECT(VLOOKUP('Sector Charts'!$H$1,'Sector Charts'!$A$159:$B$175,2,FALSE) &amp; "1"),MATCH(Z$4,$S$4:$AA$4,0),FALSE)</f>
        <v>331.67900590211195</v>
      </c>
      <c r="AA12" s="4">
        <f ca="1">IF(VLOOKUP($E12,INDIRECT(VLOOKUP('Sector Charts'!$H$1,'Sector Charts'!$A$159:$B$175,2,FALSE) &amp; "1"),MATCH(AA$4,$S$4:$AA$4,0),FALSE)="",NA(),VLOOKUP($E12,INDIRECT(VLOOKUP('Sector Charts'!$H$1,'Sector Charts'!$A$159:$B$175,2,FALSE) &amp; "1"),MATCH(AA$4,$S$4:$AA$4,0),FALSE))</f>
        <v>403.78983485506836</v>
      </c>
      <c r="AB12" s="42"/>
      <c r="AC12" s="44">
        <v>38717</v>
      </c>
      <c r="AD12" s="114">
        <v>21</v>
      </c>
      <c r="AE12" s="87">
        <v>-2.1541256868058745</v>
      </c>
      <c r="AF12" s="87">
        <v>-2.4480153693805851</v>
      </c>
      <c r="AG12" s="86">
        <v>38717</v>
      </c>
      <c r="AH12" s="115">
        <v>22</v>
      </c>
      <c r="AI12" s="87">
        <v>-5.3636832584885834</v>
      </c>
      <c r="AJ12" s="87">
        <v>-14.014757831004909</v>
      </c>
      <c r="AK12" s="49"/>
      <c r="AL12" s="86">
        <v>38717</v>
      </c>
      <c r="AM12" s="115">
        <v>28</v>
      </c>
      <c r="AN12" s="87">
        <v>25.39392477093174</v>
      </c>
      <c r="AO12" s="48"/>
      <c r="AP12" s="48">
        <v>-16.531540325029447</v>
      </c>
      <c r="AQ12" s="48">
        <v>7.2214406590736191</v>
      </c>
      <c r="AR12" s="48">
        <v>7.4958312710499353</v>
      </c>
      <c r="AS12" s="48">
        <v>12.922782722446268</v>
      </c>
      <c r="AU12" s="14">
        <v>39813</v>
      </c>
      <c r="AV12" s="2">
        <v>331</v>
      </c>
      <c r="AW12" s="2">
        <v>810215.55657958984</v>
      </c>
      <c r="AX12" s="2">
        <v>91108.475344022736</v>
      </c>
      <c r="AY12" s="2">
        <v>101637.81281806529</v>
      </c>
      <c r="AZ12" s="12">
        <f t="shared" si="1"/>
        <v>12.544539782368533</v>
      </c>
      <c r="BA12" s="12">
        <f t="shared" si="2"/>
        <v>111.55692424254067</v>
      </c>
      <c r="BB12" s="12">
        <f t="shared" si="3"/>
        <v>11.24496741689912</v>
      </c>
      <c r="BD12" s="22">
        <v>39813</v>
      </c>
      <c r="BE12">
        <v>211</v>
      </c>
      <c r="BF12" s="2">
        <v>141352.35498809814</v>
      </c>
      <c r="BG12" s="2">
        <v>80388.477364063263</v>
      </c>
      <c r="BH12" s="2">
        <v>50977.392145171762</v>
      </c>
      <c r="BI12" s="2">
        <v>384868.05228805542</v>
      </c>
      <c r="BJ12" s="12">
        <f t="shared" si="4"/>
        <v>56.870985538820321</v>
      </c>
      <c r="BK12" s="12">
        <f t="shared" si="5"/>
        <v>20.887282507901254</v>
      </c>
      <c r="BL12" s="12">
        <f t="shared" si="6"/>
        <v>13.245420564816746</v>
      </c>
      <c r="BN12" s="22">
        <v>39813</v>
      </c>
      <c r="BO12">
        <v>349</v>
      </c>
      <c r="BP12" s="2">
        <v>785891.39323043823</v>
      </c>
      <c r="BQ12" s="2">
        <v>55011.360604763031</v>
      </c>
      <c r="BR12" s="12">
        <f t="shared" si="7"/>
        <v>6.9998680579305761</v>
      </c>
      <c r="BT12" s="22">
        <v>38717</v>
      </c>
      <c r="BU12">
        <v>19</v>
      </c>
      <c r="BV12" s="2">
        <v>-2334.9718799591064</v>
      </c>
      <c r="BW12" s="2">
        <v>106240.34130859375</v>
      </c>
      <c r="BX12" s="2">
        <v>12180.095581054688</v>
      </c>
      <c r="BY12" s="12">
        <f t="shared" si="8"/>
        <v>2.1978203864921424</v>
      </c>
      <c r="BZ12" s="12">
        <f t="shared" si="9"/>
        <v>19.170390449078223</v>
      </c>
      <c r="CB12" s="22">
        <v>38717</v>
      </c>
      <c r="CC12">
        <v>10</v>
      </c>
      <c r="CD12" s="12">
        <v>-6.7492118294352981</v>
      </c>
      <c r="CF12" s="22">
        <v>38717</v>
      </c>
      <c r="CG12">
        <v>17</v>
      </c>
      <c r="CH12" s="2">
        <v>-2080.5728778839111</v>
      </c>
      <c r="CI12" s="2">
        <v>54244.814453125</v>
      </c>
      <c r="CJ12" s="2">
        <v>7082.810302734375</v>
      </c>
      <c r="CK12" s="12">
        <f t="shared" si="10"/>
        <v>3.8355240014357741</v>
      </c>
      <c r="CL12" s="12">
        <f t="shared" si="11"/>
        <v>29.374962606025036</v>
      </c>
      <c r="CN12" s="22">
        <v>38717</v>
      </c>
      <c r="CO12">
        <v>10</v>
      </c>
      <c r="CP12" s="12">
        <v>-6.7492118294352981</v>
      </c>
      <c r="CR12" s="11">
        <v>38807</v>
      </c>
      <c r="CS12" s="2">
        <v>195</v>
      </c>
      <c r="CT12" s="2">
        <v>-41309.861926317215</v>
      </c>
      <c r="CU12" s="2">
        <v>613166.11534118652</v>
      </c>
      <c r="CV12" s="2">
        <v>78747.828957080841</v>
      </c>
      <c r="CW12" s="12">
        <f ca="1">VLOOKUP($BT12,INDIRECT(VLOOKUP('Sector Charts'!$H$1,'Sector Charts'!$A$159:$B$175,2,FALSE) &amp; "3"),MATCH(CW$4,$CR$4:$CX$4,0),FALSE)</f>
        <v>3.8676337189513714</v>
      </c>
      <c r="CX12" s="12">
        <f ca="1">VLOOKUP($BT12,INDIRECT(VLOOKUP('Sector Charts'!$H$1,'Sector Charts'!$A$159:$B$175,2,FALSE) &amp; "3"),MATCH(CX$4,$CR$4:$CX$4,0),FALSE)</f>
        <v>51.057434411338775</v>
      </c>
      <c r="CZ12" s="11">
        <v>38807</v>
      </c>
      <c r="DA12" s="2">
        <v>195</v>
      </c>
      <c r="DB12" s="12">
        <v>33.126279716060459</v>
      </c>
    </row>
    <row r="13" spans="1:106">
      <c r="A13" t="s">
        <v>77</v>
      </c>
      <c r="B13">
        <v>16</v>
      </c>
      <c r="C13" s="12">
        <v>4.0364990589208336</v>
      </c>
      <c r="D13" s="1"/>
      <c r="E13" s="11">
        <v>38807</v>
      </c>
      <c r="F13" s="4">
        <v>28</v>
      </c>
      <c r="G13" s="4">
        <v>36659.040985107422</v>
      </c>
      <c r="H13" s="4">
        <v>16941.046831130981</v>
      </c>
      <c r="I13" s="37">
        <v>2.1639182838301658</v>
      </c>
      <c r="J13" s="4">
        <v>11</v>
      </c>
      <c r="K13" s="4">
        <v>7673.1659183502197</v>
      </c>
      <c r="L13" s="4">
        <v>1364.9032936096191</v>
      </c>
      <c r="M13" s="37">
        <v>4.12176525932309</v>
      </c>
      <c r="N13" s="37"/>
      <c r="O13" s="43">
        <v>38807</v>
      </c>
      <c r="P13" s="4">
        <v>198.46690325039359</v>
      </c>
      <c r="Q13" s="4">
        <f t="shared" si="0"/>
        <v>91.716450077358914</v>
      </c>
      <c r="R13" s="42"/>
      <c r="S13" s="41">
        <f ca="1">VLOOKUP($E13,INDIRECT(VLOOKUP('Sector Charts'!$H$1,'Sector Charts'!$A$159:$B$175,2,FALSE) &amp; "1"),MATCH(S$4,$S$4:$AA$4,0),FALSE)</f>
        <v>38807</v>
      </c>
      <c r="T13" s="4">
        <f ca="1">VLOOKUP($E13,INDIRECT(VLOOKUP('Sector Charts'!$H$1,'Sector Charts'!$A$159:$B$175,2,FALSE) &amp; "1"),MATCH(T$4,$S$4:$AA$4,0),FALSE)</f>
        <v>10</v>
      </c>
      <c r="U13" s="4">
        <f ca="1">VLOOKUP($E13,INDIRECT(VLOOKUP('Sector Charts'!$H$1,'Sector Charts'!$A$159:$B$175,2,FALSE) &amp; "1"),MATCH(U$4,$S$4:$AA$4,0),FALSE)</f>
        <v>5910.9071044921875</v>
      </c>
      <c r="V13" s="4">
        <f ca="1">VLOOKUP($E13,INDIRECT(VLOOKUP('Sector Charts'!$H$1,'Sector Charts'!$A$159:$B$175,2,FALSE) &amp; "1"),MATCH(V$4,$S$4:$AA$4,0),FALSE)</f>
        <v>7107.8200187683105</v>
      </c>
      <c r="W13" s="4">
        <f ca="1">VLOOKUP($E13,INDIRECT(VLOOKUP('Sector Charts'!$H$1,'Sector Charts'!$A$159:$B$175,2,FALSE) &amp; "1"),MATCH(W$4,$S$4:$AA$4,0),FALSE)</f>
        <v>1020.4479942321777</v>
      </c>
      <c r="X13" s="37">
        <f ca="1">VLOOKUP($E13,INDIRECT(VLOOKUP('Sector Charts'!$H$1,'Sector Charts'!$A$159:$B$175,2,FALSE) &amp; "1"),MATCH(X$4,$S$4:$AA$4,0),FALSE)</f>
        <v>0.83160618711283407</v>
      </c>
      <c r="Y13" s="37">
        <f ca="1">VLOOKUP($E13,INDIRECT(VLOOKUP('Sector Charts'!$H$1,'Sector Charts'!$A$159:$B$175,2,FALSE) &amp; "1"),MATCH(Y$4,$S$4:$AA$4,0),FALSE)</f>
        <v>6.9653917288714879</v>
      </c>
      <c r="Z13" s="4">
        <f ca="1">VLOOKUP($E13,INDIRECT(VLOOKUP('Sector Charts'!$H$1,'Sector Charts'!$A$159:$B$175,2,FALSE) &amp; "1"),MATCH(Z$4,$S$4:$AA$4,0),FALSE)</f>
        <v>268.72777301844621</v>
      </c>
      <c r="AA13" s="4">
        <f ca="1">IF(VLOOKUP($E13,INDIRECT(VLOOKUP('Sector Charts'!$H$1,'Sector Charts'!$A$159:$B$175,2,FALSE) &amp; "1"),MATCH(AA$4,$S$4:$AA$4,0),FALSE)="",NA(),VLOOKUP($E13,INDIRECT(VLOOKUP('Sector Charts'!$H$1,'Sector Charts'!$A$159:$B$175,2,FALSE) &amp; "1"),MATCH(AA$4,$S$4:$AA$4,0),FALSE))</f>
        <v>323.14306601230788</v>
      </c>
      <c r="AB13" s="42"/>
      <c r="AC13" s="44">
        <v>38807</v>
      </c>
      <c r="AD13" s="114">
        <v>24</v>
      </c>
      <c r="AE13" s="87">
        <v>27.698918655577799</v>
      </c>
      <c r="AF13" s="87">
        <v>16.541137366409096</v>
      </c>
      <c r="AG13" s="86">
        <v>38807</v>
      </c>
      <c r="AH13" s="115">
        <v>26</v>
      </c>
      <c r="AI13" s="87">
        <v>14.193011525958067</v>
      </c>
      <c r="AJ13" s="87">
        <v>3.0649077153380055</v>
      </c>
      <c r="AK13" s="49"/>
      <c r="AL13" s="86">
        <v>38807</v>
      </c>
      <c r="AM13" s="115">
        <v>34</v>
      </c>
      <c r="AN13" s="87">
        <v>21.736114458957058</v>
      </c>
      <c r="AO13" s="48"/>
      <c r="AP13" s="48">
        <v>-70.772382148830687</v>
      </c>
      <c r="AQ13" s="48">
        <v>-3.6839222944108574</v>
      </c>
      <c r="AR13" s="48">
        <v>0.29062876907670621</v>
      </c>
      <c r="AS13" s="48">
        <v>-39.401877499241657</v>
      </c>
      <c r="AU13" s="14">
        <v>39903</v>
      </c>
      <c r="AV13" s="2">
        <v>322</v>
      </c>
      <c r="AW13" s="2">
        <v>759822.64363098145</v>
      </c>
      <c r="AX13" s="2">
        <v>71899.539057814982</v>
      </c>
      <c r="AY13" s="2">
        <v>89458.2362722978</v>
      </c>
      <c r="AZ13" s="12">
        <f t="shared" si="1"/>
        <v>11.77356808488909</v>
      </c>
      <c r="BA13" s="12">
        <f t="shared" si="2"/>
        <v>124.42115407772465</v>
      </c>
      <c r="BB13" s="12">
        <f t="shared" si="3"/>
        <v>9.462673909562243</v>
      </c>
      <c r="BD13" s="22">
        <v>39903</v>
      </c>
      <c r="BE13">
        <v>207</v>
      </c>
      <c r="BF13" s="2">
        <v>131684.77292633057</v>
      </c>
      <c r="BG13" s="2">
        <v>69951.277234435081</v>
      </c>
      <c r="BH13" s="2">
        <v>37107.152603745228</v>
      </c>
      <c r="BI13" s="2">
        <v>354038.01421356201</v>
      </c>
      <c r="BJ13" s="12">
        <f t="shared" si="4"/>
        <v>53.12024745151701</v>
      </c>
      <c r="BK13" s="12">
        <f t="shared" si="5"/>
        <v>19.758126084234341</v>
      </c>
      <c r="BL13" s="12">
        <f t="shared" si="6"/>
        <v>10.481120985319258</v>
      </c>
      <c r="BN13" s="22">
        <v>39903</v>
      </c>
      <c r="BO13">
        <v>358</v>
      </c>
      <c r="BP13" s="2">
        <v>777514.8575668335</v>
      </c>
      <c r="BQ13" s="2">
        <v>53445.042890548706</v>
      </c>
      <c r="BR13" s="12">
        <f t="shared" si="7"/>
        <v>6.8738291455677665</v>
      </c>
      <c r="BT13" s="22">
        <v>38807</v>
      </c>
      <c r="BU13">
        <v>22</v>
      </c>
      <c r="BV13" s="2">
        <v>-3629.8725004196167</v>
      </c>
      <c r="BW13" s="2">
        <v>120451.94808959961</v>
      </c>
      <c r="BX13" s="2">
        <v>15452.696634292603</v>
      </c>
      <c r="BY13" s="12">
        <f t="shared" si="8"/>
        <v>3.0135440380918479</v>
      </c>
      <c r="BZ13" s="12">
        <f t="shared" si="9"/>
        <v>23.490220421231907</v>
      </c>
      <c r="CB13" s="22">
        <v>38807</v>
      </c>
      <c r="CC13">
        <v>12</v>
      </c>
      <c r="CD13" s="12">
        <v>15.836102470264324</v>
      </c>
      <c r="CF13" s="22">
        <v>38807</v>
      </c>
      <c r="CG13">
        <v>20</v>
      </c>
      <c r="CH13" s="2">
        <v>-3166.8977079391479</v>
      </c>
      <c r="CI13" s="2">
        <v>113768.19436645508</v>
      </c>
      <c r="CJ13" s="2">
        <v>14169.509042739868</v>
      </c>
      <c r="CK13" s="12">
        <f t="shared" si="10"/>
        <v>2.7836406524466368</v>
      </c>
      <c r="CL13" s="12">
        <f t="shared" si="11"/>
        <v>22.350087772178625</v>
      </c>
      <c r="CN13" s="22">
        <v>38807</v>
      </c>
      <c r="CO13">
        <v>11</v>
      </c>
      <c r="CP13" s="12">
        <v>-43.849337184158223</v>
      </c>
      <c r="CR13" s="11">
        <v>38898</v>
      </c>
      <c r="CS13" s="2">
        <v>190</v>
      </c>
      <c r="CT13" s="2">
        <v>-42228.997318983078</v>
      </c>
      <c r="CU13" s="2">
        <v>612866.45609283447</v>
      </c>
      <c r="CV13" s="2">
        <v>79992.535771369934</v>
      </c>
      <c r="CW13" s="12">
        <f ca="1">VLOOKUP($BT13,INDIRECT(VLOOKUP('Sector Charts'!$H$1,'Sector Charts'!$A$159:$B$175,2,FALSE) &amp; "3"),MATCH(CW$4,$CR$4:$CX$4,0),FALSE)</f>
        <v>6.2049636573155968</v>
      </c>
      <c r="CX13" s="12">
        <f ca="1">VLOOKUP($BT13,INDIRECT(VLOOKUP('Sector Charts'!$H$1,'Sector Charts'!$A$159:$B$175,2,FALSE) &amp; "3"),MATCH(CX$4,$CR$4:$CX$4,0),FALSE)</f>
        <v>61.627870530804572</v>
      </c>
      <c r="CZ13" s="11">
        <v>38898</v>
      </c>
      <c r="DA13" s="2">
        <v>190</v>
      </c>
      <c r="DB13" s="12">
        <v>26.765847688765419</v>
      </c>
    </row>
    <row r="14" spans="1:106">
      <c r="A14" t="s">
        <v>24</v>
      </c>
      <c r="B14">
        <v>8</v>
      </c>
      <c r="C14" s="12">
        <v>3.7879279677517959</v>
      </c>
      <c r="D14" s="1"/>
      <c r="E14" s="11">
        <v>38898</v>
      </c>
      <c r="F14" s="4">
        <v>29</v>
      </c>
      <c r="G14" s="4">
        <v>44243.389144897461</v>
      </c>
      <c r="H14" s="4">
        <v>15692.412631988525</v>
      </c>
      <c r="I14" s="37">
        <v>2.819412806843264</v>
      </c>
      <c r="J14" s="4">
        <v>10</v>
      </c>
      <c r="K14" s="4">
        <v>5876.7716255187988</v>
      </c>
      <c r="L14" s="4">
        <v>1173.9006042480469</v>
      </c>
      <c r="M14" s="37">
        <v>4.2061918396261699</v>
      </c>
      <c r="N14" s="37"/>
      <c r="O14" s="43">
        <v>38898</v>
      </c>
      <c r="P14" s="4">
        <v>231.67594532397857</v>
      </c>
      <c r="Q14" s="4">
        <f t="shared" si="0"/>
        <v>82.171700703655716</v>
      </c>
      <c r="R14" s="42"/>
      <c r="S14" s="41">
        <f ca="1">VLOOKUP($E14,INDIRECT(VLOOKUP('Sector Charts'!$H$1,'Sector Charts'!$A$159:$B$175,2,FALSE) &amp; "1"),MATCH(S$4,$S$4:$AA$4,0),FALSE)</f>
        <v>38898</v>
      </c>
      <c r="T14" s="4">
        <f ca="1">VLOOKUP($E14,INDIRECT(VLOOKUP('Sector Charts'!$H$1,'Sector Charts'!$A$159:$B$175,2,FALSE) &amp; "1"),MATCH(T$4,$S$4:$AA$4,0),FALSE)</f>
        <v>11</v>
      </c>
      <c r="U14" s="4">
        <f ca="1">VLOOKUP($E14,INDIRECT(VLOOKUP('Sector Charts'!$H$1,'Sector Charts'!$A$159:$B$175,2,FALSE) &amp; "1"),MATCH(U$4,$S$4:$AA$4,0),FALSE)</f>
        <v>6406.0521850585938</v>
      </c>
      <c r="V14" s="4">
        <f ca="1">VLOOKUP($E14,INDIRECT(VLOOKUP('Sector Charts'!$H$1,'Sector Charts'!$A$159:$B$175,2,FALSE) &amp; "1"),MATCH(V$4,$S$4:$AA$4,0),FALSE)</f>
        <v>8346.0180263519287</v>
      </c>
      <c r="W14" s="4">
        <f ca="1">VLOOKUP($E14,INDIRECT(VLOOKUP('Sector Charts'!$H$1,'Sector Charts'!$A$159:$B$175,2,FALSE) &amp; "1"),MATCH(W$4,$S$4:$AA$4,0),FALSE)</f>
        <v>1138.8190116882324</v>
      </c>
      <c r="X14" s="37">
        <f ca="1">VLOOKUP($E14,INDIRECT(VLOOKUP('Sector Charts'!$H$1,'Sector Charts'!$A$159:$B$175,2,FALSE) &amp; "1"),MATCH(X$4,$S$4:$AA$4,0),FALSE)</f>
        <v>0.76755791382572647</v>
      </c>
      <c r="Y14" s="37">
        <f ca="1">VLOOKUP($E14,INDIRECT(VLOOKUP('Sector Charts'!$H$1,'Sector Charts'!$A$159:$B$175,2,FALSE) &amp; "1"),MATCH(Y$4,$S$4:$AA$4,0),FALSE)</f>
        <v>7.328660604268844</v>
      </c>
      <c r="Z14" s="4">
        <f ca="1">VLOOKUP($E14,INDIRECT(VLOOKUP('Sector Charts'!$H$1,'Sector Charts'!$A$159:$B$175,2,FALSE) &amp; "1"),MATCH(Z$4,$S$4:$AA$4,0),FALSE)</f>
        <v>255.28923754387174</v>
      </c>
      <c r="AA14" s="4">
        <f ca="1">IF(VLOOKUP($E14,INDIRECT(VLOOKUP('Sector Charts'!$H$1,'Sector Charts'!$A$159:$B$175,2,FALSE) &amp; "1"),MATCH(AA$4,$S$4:$AA$4,0),FALSE)="",NA(),VLOOKUP($E14,INDIRECT(VLOOKUP('Sector Charts'!$H$1,'Sector Charts'!$A$159:$B$175,2,FALSE) &amp; "1"),MATCH(AA$4,$S$4:$AA$4,0),FALSE))</f>
        <v>332.59931654073858</v>
      </c>
      <c r="AB14" s="42"/>
      <c r="AC14" s="44">
        <v>38898</v>
      </c>
      <c r="AD14" s="114">
        <v>27</v>
      </c>
      <c r="AE14" s="87">
        <v>22.664811456908396</v>
      </c>
      <c r="AF14" s="87">
        <v>7.0021980905391024</v>
      </c>
      <c r="AG14" s="86">
        <v>38898</v>
      </c>
      <c r="AH14" s="115">
        <v>24</v>
      </c>
      <c r="AI14" s="87">
        <v>6.5796956574593057</v>
      </c>
      <c r="AJ14" s="87">
        <v>3.7773489368962077</v>
      </c>
      <c r="AK14" s="49"/>
      <c r="AL14" s="86">
        <v>38898</v>
      </c>
      <c r="AM14" s="115">
        <v>35</v>
      </c>
      <c r="AN14" s="87">
        <v>20.785415075344048</v>
      </c>
      <c r="AO14" s="48"/>
      <c r="AP14" s="48">
        <v>292.12281788281774</v>
      </c>
      <c r="AQ14" s="48">
        <v>-6.5160734894621042</v>
      </c>
      <c r="AR14" s="48">
        <v>-1.8080589161713512</v>
      </c>
      <c r="AS14" s="48">
        <v>56.023456847550257</v>
      </c>
      <c r="AU14" s="14">
        <v>39994</v>
      </c>
      <c r="AV14" s="2">
        <v>337</v>
      </c>
      <c r="AW14" s="2">
        <v>831508.09668731689</v>
      </c>
      <c r="AX14" s="2">
        <v>63076.123890920542</v>
      </c>
      <c r="AY14" s="2">
        <v>110048.93071508408</v>
      </c>
      <c r="AZ14" s="12">
        <f t="shared" si="1"/>
        <v>13.23485978711609</v>
      </c>
      <c r="BA14" s="12">
        <f t="shared" si="2"/>
        <v>174.47002752641401</v>
      </c>
      <c r="BB14" s="12">
        <f t="shared" si="3"/>
        <v>7.5857498131662693</v>
      </c>
      <c r="BD14" s="22">
        <v>39994</v>
      </c>
      <c r="BE14">
        <v>251</v>
      </c>
      <c r="BF14" s="2">
        <v>168856.47852325439</v>
      </c>
      <c r="BG14" s="2">
        <v>89568.134755883366</v>
      </c>
      <c r="BH14" s="2">
        <v>63530.237660825253</v>
      </c>
      <c r="BI14" s="2">
        <v>474279.54767990112</v>
      </c>
      <c r="BJ14" s="12">
        <f t="shared" si="4"/>
        <v>53.043943317548411</v>
      </c>
      <c r="BK14" s="12">
        <f t="shared" si="5"/>
        <v>18.885093231204298</v>
      </c>
      <c r="BL14" s="12">
        <f t="shared" si="6"/>
        <v>13.39510378881082</v>
      </c>
      <c r="BN14" s="22">
        <v>39994</v>
      </c>
      <c r="BO14">
        <v>368</v>
      </c>
      <c r="BP14" s="2">
        <v>804399.07771682739</v>
      </c>
      <c r="BQ14" s="2">
        <v>56003.787998437881</v>
      </c>
      <c r="BR14" s="12">
        <f t="shared" si="7"/>
        <v>6.9621894840303264</v>
      </c>
      <c r="BT14" s="22">
        <v>38898</v>
      </c>
      <c r="BU14">
        <v>21</v>
      </c>
      <c r="BV14" s="2">
        <v>-4730.4566836357117</v>
      </c>
      <c r="BW14" s="2">
        <v>109388.8151550293</v>
      </c>
      <c r="BX14" s="2">
        <v>13788.503284454346</v>
      </c>
      <c r="BY14" s="12">
        <f t="shared" si="8"/>
        <v>4.3244427475803242</v>
      </c>
      <c r="BZ14" s="12">
        <f t="shared" si="9"/>
        <v>34.307252832647897</v>
      </c>
      <c r="CB14" s="22">
        <v>38898</v>
      </c>
      <c r="CC14">
        <v>13</v>
      </c>
      <c r="CD14" s="12">
        <v>10.36861741163364</v>
      </c>
      <c r="CF14" s="22">
        <v>38898</v>
      </c>
      <c r="CG14">
        <v>19</v>
      </c>
      <c r="CH14" s="2">
        <v>-4253.5930972099304</v>
      </c>
      <c r="CI14" s="2">
        <v>102180.9284362793</v>
      </c>
      <c r="CJ14" s="2">
        <v>12386.740589141846</v>
      </c>
      <c r="CK14" s="12">
        <f t="shared" si="10"/>
        <v>4.1628052928316253</v>
      </c>
      <c r="CL14" s="12">
        <f t="shared" si="11"/>
        <v>34.339890034821657</v>
      </c>
      <c r="CN14" s="22">
        <v>38898</v>
      </c>
      <c r="CO14">
        <v>12</v>
      </c>
      <c r="CP14" s="12">
        <v>-14.074056515529632</v>
      </c>
      <c r="CR14" s="11">
        <v>38990</v>
      </c>
      <c r="CS14" s="2">
        <v>185</v>
      </c>
      <c r="CT14" s="2">
        <v>-45244.378249436617</v>
      </c>
      <c r="CU14" s="2">
        <v>618056.78070068359</v>
      </c>
      <c r="CV14" s="2">
        <v>83020.598005056381</v>
      </c>
      <c r="CW14" s="12">
        <f ca="1">VLOOKUP($BT14,INDIRECT(VLOOKUP('Sector Charts'!$H$1,'Sector Charts'!$A$159:$B$175,2,FALSE) &amp; "3"),MATCH(CW$4,$CR$4:$CX$4,0),FALSE)</f>
        <v>6.5837106279744804</v>
      </c>
      <c r="CX14" s="12">
        <f ca="1">VLOOKUP($BT14,INDIRECT(VLOOKUP('Sector Charts'!$H$1,'Sector Charts'!$A$159:$B$175,2,FALSE) &amp; "3"),MATCH(CX$4,$CR$4:$CX$4,0),FALSE)</f>
        <v>68.36736524835942</v>
      </c>
      <c r="CZ14" s="11">
        <v>38990</v>
      </c>
      <c r="DA14" s="2">
        <v>185</v>
      </c>
      <c r="DB14" s="12">
        <v>35.11974141514311</v>
      </c>
    </row>
    <row r="15" spans="1:106">
      <c r="A15" t="s">
        <v>74</v>
      </c>
      <c r="B15">
        <v>8</v>
      </c>
      <c r="C15" s="12">
        <v>3.7134951319866092</v>
      </c>
      <c r="D15" s="1"/>
      <c r="E15" s="11">
        <v>38990</v>
      </c>
      <c r="F15" s="4">
        <v>27</v>
      </c>
      <c r="G15" s="4">
        <v>45153.741477966309</v>
      </c>
      <c r="H15" s="4">
        <v>15425.203207015991</v>
      </c>
      <c r="I15" s="37">
        <v>2.9272704464229427</v>
      </c>
      <c r="J15" s="4">
        <v>8</v>
      </c>
      <c r="K15" s="4">
        <v>4901.7958393096924</v>
      </c>
      <c r="L15" s="4">
        <v>798.29800796508789</v>
      </c>
      <c r="M15" s="37">
        <v>4.3403082437906599</v>
      </c>
      <c r="N15" s="37"/>
      <c r="O15" s="43">
        <v>38990</v>
      </c>
      <c r="P15" s="4">
        <v>203.18648681461829</v>
      </c>
      <c r="Q15" s="4">
        <f t="shared" si="0"/>
        <v>69.411586846342644</v>
      </c>
      <c r="R15" s="42"/>
      <c r="S15" s="41">
        <f ca="1">VLOOKUP($E15,INDIRECT(VLOOKUP('Sector Charts'!$H$1,'Sector Charts'!$A$159:$B$175,2,FALSE) &amp; "1"),MATCH(S$4,$S$4:$AA$4,0),FALSE)</f>
        <v>38990</v>
      </c>
      <c r="T15" s="4">
        <f ca="1">VLOOKUP($E15,INDIRECT(VLOOKUP('Sector Charts'!$H$1,'Sector Charts'!$A$159:$B$175,2,FALSE) &amp; "1"),MATCH(T$4,$S$4:$AA$4,0),FALSE)</f>
        <v>11</v>
      </c>
      <c r="U15" s="4">
        <f ca="1">VLOOKUP($E15,INDIRECT(VLOOKUP('Sector Charts'!$H$1,'Sector Charts'!$A$159:$B$175,2,FALSE) &amp; "1"),MATCH(U$4,$S$4:$AA$4,0),FALSE)</f>
        <v>5308.3298950195313</v>
      </c>
      <c r="V15" s="4">
        <f ca="1">VLOOKUP($E15,INDIRECT(VLOOKUP('Sector Charts'!$H$1,'Sector Charts'!$A$159:$B$175,2,FALSE) &amp; "1"),MATCH(V$4,$S$4:$AA$4,0),FALSE)</f>
        <v>8338.7139835357666</v>
      </c>
      <c r="W15" s="4">
        <f ca="1">VLOOKUP($E15,INDIRECT(VLOOKUP('Sector Charts'!$H$1,'Sector Charts'!$A$159:$B$175,2,FALSE) &amp; "1"),MATCH(W$4,$S$4:$AA$4,0),FALSE)</f>
        <v>1136.8929862976074</v>
      </c>
      <c r="X15" s="37">
        <f ca="1">VLOOKUP($E15,INDIRECT(VLOOKUP('Sector Charts'!$H$1,'Sector Charts'!$A$159:$B$175,2,FALSE) &amp; "1"),MATCH(X$4,$S$4:$AA$4,0),FALSE)</f>
        <v>0.63658855616111476</v>
      </c>
      <c r="Y15" s="37">
        <f ca="1">VLOOKUP($E15,INDIRECT(VLOOKUP('Sector Charts'!$H$1,'Sector Charts'!$A$159:$B$175,2,FALSE) &amp; "1"),MATCH(Y$4,$S$4:$AA$4,0),FALSE)</f>
        <v>7.3346516198428899</v>
      </c>
      <c r="Z15" s="4">
        <f ca="1">VLOOKUP($E15,INDIRECT(VLOOKUP('Sector Charts'!$H$1,'Sector Charts'!$A$159:$B$175,2,FALSE) &amp; "1"),MATCH(Z$4,$S$4:$AA$4,0),FALSE)</f>
        <v>279.49234548671751</v>
      </c>
      <c r="AA15" s="4">
        <f ca="1">IF(VLOOKUP($E15,INDIRECT(VLOOKUP('Sector Charts'!$H$1,'Sector Charts'!$A$159:$B$175,2,FALSE) &amp; "1"),MATCH(AA$4,$S$4:$AA$4,0),FALSE)="",NA(),VLOOKUP($E15,INDIRECT(VLOOKUP('Sector Charts'!$H$1,'Sector Charts'!$A$159:$B$175,2,FALSE) &amp; "1"),MATCH(AA$4,$S$4:$AA$4,0),FALSE))</f>
        <v>439.04707802504157</v>
      </c>
      <c r="AB15" s="42"/>
      <c r="AC15" s="44">
        <v>38990</v>
      </c>
      <c r="AD15" s="114">
        <v>25</v>
      </c>
      <c r="AE15" s="87">
        <v>13.612130933269562</v>
      </c>
      <c r="AF15" s="87">
        <v>18.519299104587606</v>
      </c>
      <c r="AG15" s="86">
        <v>38990</v>
      </c>
      <c r="AH15" s="115">
        <v>24</v>
      </c>
      <c r="AI15" s="87">
        <v>4.1861924043023357</v>
      </c>
      <c r="AJ15" s="87">
        <v>2.5097433187485363</v>
      </c>
      <c r="AK15" s="49"/>
      <c r="AL15" s="86">
        <v>38990</v>
      </c>
      <c r="AM15" s="115">
        <v>33</v>
      </c>
      <c r="AN15" s="87">
        <v>18.014023628405518</v>
      </c>
      <c r="AO15" s="48"/>
      <c r="AP15" s="48">
        <v>-2.2247556527483336</v>
      </c>
      <c r="AQ15" s="48">
        <v>1.0503559116305849</v>
      </c>
      <c r="AR15" s="48">
        <v>1.6325651931658802</v>
      </c>
      <c r="AS15" s="48">
        <v>1.2708825285042247</v>
      </c>
      <c r="AU15" s="14">
        <v>40086</v>
      </c>
      <c r="AV15" s="2">
        <v>346</v>
      </c>
      <c r="AW15" s="2">
        <v>866682.38114929199</v>
      </c>
      <c r="AX15" s="2">
        <v>63483.816790358163</v>
      </c>
      <c r="AY15" s="2">
        <v>129528.69182541966</v>
      </c>
      <c r="AZ15" s="12">
        <f t="shared" si="1"/>
        <v>14.945347297086389</v>
      </c>
      <c r="BA15" s="12">
        <f t="shared" si="2"/>
        <v>204.03419071849552</v>
      </c>
      <c r="BB15" s="12">
        <f t="shared" si="3"/>
        <v>7.324922967301287</v>
      </c>
      <c r="BD15" s="22">
        <v>40086</v>
      </c>
      <c r="BE15">
        <v>255</v>
      </c>
      <c r="BF15" s="2">
        <v>180339.35241556168</v>
      </c>
      <c r="BG15" s="2">
        <v>106093.43724572286</v>
      </c>
      <c r="BH15" s="2">
        <v>82021.886878475547</v>
      </c>
      <c r="BI15" s="2">
        <v>526354.97310733795</v>
      </c>
      <c r="BJ15" s="12">
        <f t="shared" si="4"/>
        <v>58.82988700172794</v>
      </c>
      <c r="BK15" s="12">
        <f t="shared" si="5"/>
        <v>20.156252465783687</v>
      </c>
      <c r="BL15" s="12">
        <f t="shared" si="6"/>
        <v>15.582998369761594</v>
      </c>
      <c r="BN15" s="22">
        <v>40086</v>
      </c>
      <c r="BO15">
        <v>381</v>
      </c>
      <c r="BP15" s="2">
        <v>841779.7425699234</v>
      </c>
      <c r="BQ15" s="2">
        <v>59567.904108002782</v>
      </c>
      <c r="BR15" s="12">
        <f t="shared" si="7"/>
        <v>7.0764240448628639</v>
      </c>
      <c r="BT15" s="22">
        <v>38990</v>
      </c>
      <c r="BU15">
        <v>20</v>
      </c>
      <c r="BV15" s="2">
        <v>-5154.2783799171448</v>
      </c>
      <c r="BW15" s="2">
        <v>108196.53726196289</v>
      </c>
      <c r="BX15" s="2">
        <v>13161.111124038696</v>
      </c>
      <c r="BY15" s="12">
        <f t="shared" si="8"/>
        <v>4.7638108486205324</v>
      </c>
      <c r="BZ15" s="12">
        <f t="shared" si="9"/>
        <v>39.162942485174248</v>
      </c>
      <c r="CB15" s="22">
        <v>38990</v>
      </c>
      <c r="CC15">
        <v>11</v>
      </c>
      <c r="CD15" s="12">
        <v>4.8088056496458531</v>
      </c>
      <c r="CF15" s="22">
        <v>38990</v>
      </c>
      <c r="CG15">
        <v>18</v>
      </c>
      <c r="CH15" s="2">
        <v>-4656.7872605323792</v>
      </c>
      <c r="CI15" s="2">
        <v>100532.48318481445</v>
      </c>
      <c r="CJ15" s="2">
        <v>11563.625802993774</v>
      </c>
      <c r="CK15" s="12">
        <f t="shared" si="10"/>
        <v>4.6321219898364072</v>
      </c>
      <c r="CL15" s="12">
        <f t="shared" si="11"/>
        <v>40.270995792053007</v>
      </c>
      <c r="CN15" s="22">
        <v>38990</v>
      </c>
      <c r="CO15">
        <v>10</v>
      </c>
      <c r="CP15" s="12">
        <v>13.484310156893709</v>
      </c>
      <c r="CR15" s="11">
        <v>39082</v>
      </c>
      <c r="CS15" s="2">
        <v>174</v>
      </c>
      <c r="CT15" s="2">
        <v>-46121.372764408588</v>
      </c>
      <c r="CU15" s="2">
        <v>602409.46778106689</v>
      </c>
      <c r="CV15" s="2">
        <v>81571.021134912968</v>
      </c>
      <c r="CW15" s="12">
        <f ca="1">VLOOKUP($BT15,INDIRECT(VLOOKUP('Sector Charts'!$H$1,'Sector Charts'!$A$159:$B$175,2,FALSE) &amp; "3"),MATCH(CW$4,$CR$4:$CX$4,0),FALSE)</f>
        <v>6.0140396456310574</v>
      </c>
      <c r="CX15" s="12">
        <f ca="1">VLOOKUP($BT15,INDIRECT(VLOOKUP('Sector Charts'!$H$1,'Sector Charts'!$A$159:$B$175,2,FALSE) &amp; "3"),MATCH(CX$4,$CR$4:$CX$4,0),FALSE)</f>
        <v>64.343052811759634</v>
      </c>
      <c r="CZ15" s="11">
        <v>39082</v>
      </c>
      <c r="DA15" s="2">
        <v>174</v>
      </c>
      <c r="DB15" s="12">
        <v>26.068567635137761</v>
      </c>
    </row>
    <row r="16" spans="1:106">
      <c r="A16" t="s">
        <v>86</v>
      </c>
      <c r="B16">
        <v>9</v>
      </c>
      <c r="C16" s="12">
        <v>3.5552662239098112</v>
      </c>
      <c r="D16" s="1"/>
      <c r="E16" s="11">
        <v>39082</v>
      </c>
      <c r="F16" s="4">
        <v>33</v>
      </c>
      <c r="G16" s="4">
        <v>56621.281734466553</v>
      </c>
      <c r="H16" s="4">
        <v>20225.324146270752</v>
      </c>
      <c r="I16" s="37">
        <v>2.7995240681918401</v>
      </c>
      <c r="J16" s="4">
        <v>13</v>
      </c>
      <c r="K16" s="4">
        <v>7388.6908721923828</v>
      </c>
      <c r="L16" s="4">
        <v>1823.2732830047607</v>
      </c>
      <c r="M16" s="37">
        <v>3.8524319316607301</v>
      </c>
      <c r="N16" s="37"/>
      <c r="O16" s="43">
        <v>39082</v>
      </c>
      <c r="P16" s="4">
        <v>195.32265189151101</v>
      </c>
      <c r="Q16" s="4">
        <f t="shared" si="0"/>
        <v>69.769949153416718</v>
      </c>
      <c r="R16" s="42"/>
      <c r="S16" s="41">
        <f ca="1">VLOOKUP($E16,INDIRECT(VLOOKUP('Sector Charts'!$H$1,'Sector Charts'!$A$159:$B$175,2,FALSE) &amp; "1"),MATCH(S$4,$S$4:$AA$4,0),FALSE)</f>
        <v>39082</v>
      </c>
      <c r="T16" s="4">
        <f ca="1">VLOOKUP($E16,INDIRECT(VLOOKUP('Sector Charts'!$H$1,'Sector Charts'!$A$159:$B$175,2,FALSE) &amp; "1"),MATCH(T$4,$S$4:$AA$4,0),FALSE)</f>
        <v>11</v>
      </c>
      <c r="U16" s="4">
        <f ca="1">VLOOKUP($E16,INDIRECT(VLOOKUP('Sector Charts'!$H$1,'Sector Charts'!$A$159:$B$175,2,FALSE) &amp; "1"),MATCH(U$4,$S$4:$AA$4,0),FALSE)</f>
        <v>20227.616989135742</v>
      </c>
      <c r="V16" s="4">
        <f ca="1">VLOOKUP($E16,INDIRECT(VLOOKUP('Sector Charts'!$H$1,'Sector Charts'!$A$159:$B$175,2,FALSE) &amp; "1"),MATCH(V$4,$S$4:$AA$4,0),FALSE)</f>
        <v>8022.4910278320313</v>
      </c>
      <c r="W16" s="4">
        <f ca="1">VLOOKUP($E16,INDIRECT(VLOOKUP('Sector Charts'!$H$1,'Sector Charts'!$A$159:$B$175,2,FALSE) &amp; "1"),MATCH(W$4,$S$4:$AA$4,0),FALSE)</f>
        <v>1230.5099897384644</v>
      </c>
      <c r="X16" s="37">
        <f ca="1">VLOOKUP($E16,INDIRECT(VLOOKUP('Sector Charts'!$H$1,'Sector Charts'!$A$159:$B$175,2,FALSE) &amp; "1"),MATCH(X$4,$S$4:$AA$4,0),FALSE)</f>
        <v>2.5213636162335451</v>
      </c>
      <c r="Y16" s="37">
        <f ca="1">VLOOKUP($E16,INDIRECT(VLOOKUP('Sector Charts'!$H$1,'Sector Charts'!$A$159:$B$175,2,FALSE) &amp; "1"),MATCH(Y$4,$S$4:$AA$4,0),FALSE)</f>
        <v>6.5196472151657634</v>
      </c>
      <c r="Z16" s="4">
        <f ca="1">VLOOKUP($E16,INDIRECT(VLOOKUP('Sector Charts'!$H$1,'Sector Charts'!$A$159:$B$175,2,FALSE) &amp; "1"),MATCH(Z$4,$S$4:$AA$4,0),FALSE)</f>
        <v>348.26765026899915</v>
      </c>
      <c r="AA16" s="4">
        <f ca="1">IF(VLOOKUP($E16,INDIRECT(VLOOKUP('Sector Charts'!$H$1,'Sector Charts'!$A$159:$B$175,2,FALSE) &amp; "1"),MATCH(AA$4,$S$4:$AA$4,0),FALSE)="",NA(),VLOOKUP($E16,INDIRECT(VLOOKUP('Sector Charts'!$H$1,'Sector Charts'!$A$159:$B$175,2,FALSE) &amp; "1"),MATCH(AA$4,$S$4:$AA$4,0),FALSE))</f>
        <v>138.12670573443395</v>
      </c>
      <c r="AB16" s="42"/>
      <c r="AC16" s="44">
        <v>39082</v>
      </c>
      <c r="AD16" s="114">
        <v>26</v>
      </c>
      <c r="AE16" s="87">
        <v>24.456231563205002</v>
      </c>
      <c r="AF16" s="87">
        <v>21.981639497928484</v>
      </c>
      <c r="AG16" s="86">
        <v>39082</v>
      </c>
      <c r="AH16" s="115">
        <v>24</v>
      </c>
      <c r="AI16" s="87">
        <v>10.876334022539602</v>
      </c>
      <c r="AJ16" s="87">
        <v>5.1716789826231402</v>
      </c>
      <c r="AK16" s="49"/>
      <c r="AL16" s="86">
        <v>39082</v>
      </c>
      <c r="AM16" s="115">
        <v>34</v>
      </c>
      <c r="AN16" s="87">
        <v>16.734667207556086</v>
      </c>
      <c r="AO16" s="48"/>
      <c r="AP16" s="48">
        <v>5.066611374470642</v>
      </c>
      <c r="AQ16" s="48">
        <v>-3.2130153142397089</v>
      </c>
      <c r="AR16" s="48">
        <v>0.80378646142793553</v>
      </c>
      <c r="AS16" s="48">
        <v>2.2803980374887178</v>
      </c>
      <c r="AU16" s="14">
        <v>40178</v>
      </c>
      <c r="AV16" s="2">
        <v>352</v>
      </c>
      <c r="AW16" s="2">
        <v>839689.00636291504</v>
      </c>
      <c r="AX16" s="2">
        <v>64248.707372770179</v>
      </c>
      <c r="AY16" s="2">
        <v>136774.64135432243</v>
      </c>
      <c r="AZ16" s="12">
        <f t="shared" si="1"/>
        <v>16.288725982820381</v>
      </c>
      <c r="BA16" s="12">
        <f t="shared" si="2"/>
        <v>212.88310216228587</v>
      </c>
      <c r="BB16" s="12">
        <f t="shared" si="3"/>
        <v>7.6514884541672528</v>
      </c>
      <c r="BD16" s="22">
        <v>40178</v>
      </c>
      <c r="BE16">
        <v>224</v>
      </c>
      <c r="BF16" s="2">
        <v>153741.25439071655</v>
      </c>
      <c r="BG16" s="2">
        <v>90589.936128355563</v>
      </c>
      <c r="BH16" s="2">
        <v>81054.326263517141</v>
      </c>
      <c r="BI16" s="2">
        <v>439960.63566589355</v>
      </c>
      <c r="BJ16" s="12">
        <f t="shared" si="4"/>
        <v>58.923635355628853</v>
      </c>
      <c r="BK16" s="12">
        <f t="shared" si="5"/>
        <v>20.590463960768897</v>
      </c>
      <c r="BL16" s="12">
        <f t="shared" si="6"/>
        <v>18.42308599741861</v>
      </c>
      <c r="BN16" s="22">
        <v>40178</v>
      </c>
      <c r="BO16">
        <v>389</v>
      </c>
      <c r="BP16" s="2">
        <v>821474.84714508057</v>
      </c>
      <c r="BQ16" s="2">
        <v>57124.33442401886</v>
      </c>
      <c r="BR16" s="12">
        <f t="shared" si="7"/>
        <v>6.9538750483409668</v>
      </c>
      <c r="BT16" s="22">
        <v>39082</v>
      </c>
      <c r="BU16">
        <v>27</v>
      </c>
      <c r="BV16" s="2">
        <v>-8028.9130363464355</v>
      </c>
      <c r="BW16" s="2">
        <v>155652.1901550293</v>
      </c>
      <c r="BX16" s="2">
        <v>18438.607677459717</v>
      </c>
      <c r="BY16" s="12">
        <f t="shared" si="8"/>
        <v>5.1582396806300332</v>
      </c>
      <c r="BZ16" s="12">
        <f t="shared" si="9"/>
        <v>43.544030963690297</v>
      </c>
      <c r="CB16" s="22">
        <v>39082</v>
      </c>
      <c r="CC16">
        <v>15</v>
      </c>
      <c r="CD16" s="12">
        <v>2.3479104962265573</v>
      </c>
      <c r="CF16" s="22">
        <v>39082</v>
      </c>
      <c r="CG16">
        <v>26</v>
      </c>
      <c r="CH16" s="2">
        <v>-7570.7181510925293</v>
      </c>
      <c r="CI16" s="2">
        <v>146855.3298034668</v>
      </c>
      <c r="CJ16" s="2">
        <v>18103.630138397217</v>
      </c>
      <c r="CK16" s="12">
        <f t="shared" si="10"/>
        <v>5.1552219188940924</v>
      </c>
      <c r="CL16" s="12">
        <f t="shared" si="11"/>
        <v>41.818784924440536</v>
      </c>
      <c r="CN16" s="22">
        <v>39082</v>
      </c>
      <c r="CO16">
        <v>14</v>
      </c>
      <c r="CP16" s="12">
        <v>-5.9363485063832151</v>
      </c>
      <c r="CR16" s="11">
        <v>39172</v>
      </c>
      <c r="CS16" s="2">
        <v>174</v>
      </c>
      <c r="CT16" s="2">
        <v>-46751.097315788269</v>
      </c>
      <c r="CU16" s="2">
        <v>610379.43330383301</v>
      </c>
      <c r="CV16" s="2">
        <v>81963.343468666077</v>
      </c>
      <c r="CW16" s="12">
        <f ca="1">VLOOKUP($BT16,INDIRECT(VLOOKUP('Sector Charts'!$H$1,'Sector Charts'!$A$159:$B$175,2,FALSE) &amp; "3"),MATCH(CW$4,$CR$4:$CX$4,0),FALSE)</f>
        <v>5.4448397378840729</v>
      </c>
      <c r="CX16" s="12">
        <f ca="1">VLOOKUP($BT16,INDIRECT(VLOOKUP('Sector Charts'!$H$1,'Sector Charts'!$A$159:$B$175,2,FALSE) &amp; "3"),MATCH(CX$4,$CR$4:$CX$4,0),FALSE)</f>
        <v>65.826137376117401</v>
      </c>
      <c r="CZ16" s="11">
        <v>39172</v>
      </c>
      <c r="DA16" s="2">
        <v>174</v>
      </c>
      <c r="DB16" s="12">
        <v>17.219807913715734</v>
      </c>
    </row>
    <row r="17" spans="1:106">
      <c r="A17" t="s">
        <v>22</v>
      </c>
      <c r="B17">
        <v>7</v>
      </c>
      <c r="C17" s="12">
        <v>3.3857426829084041</v>
      </c>
      <c r="D17" s="1"/>
      <c r="E17" s="11">
        <v>39172</v>
      </c>
      <c r="F17" s="4">
        <v>31</v>
      </c>
      <c r="G17" s="4">
        <v>48897.735321521759</v>
      </c>
      <c r="H17" s="4">
        <v>17981.372417449951</v>
      </c>
      <c r="I17" s="37">
        <v>2.7193550184227955</v>
      </c>
      <c r="J17" s="4">
        <v>14</v>
      </c>
      <c r="K17" s="4">
        <v>7655.6932220458984</v>
      </c>
      <c r="L17" s="4">
        <v>2173.1406650543213</v>
      </c>
      <c r="M17" s="37">
        <v>3.5228705371700046</v>
      </c>
      <c r="N17" s="37"/>
      <c r="O17" s="43">
        <v>39172</v>
      </c>
      <c r="P17" s="4">
        <v>171.31988625445041</v>
      </c>
      <c r="Q17" s="4">
        <f t="shared" si="0"/>
        <v>63.000191256312903</v>
      </c>
      <c r="R17" s="42"/>
      <c r="S17" s="41">
        <f ca="1">VLOOKUP($E17,INDIRECT(VLOOKUP('Sector Charts'!$H$1,'Sector Charts'!$A$159:$B$175,2,FALSE) &amp; "1"),MATCH(S$4,$S$4:$AA$4,0),FALSE)</f>
        <v>39172</v>
      </c>
      <c r="T17" s="4">
        <f ca="1">VLOOKUP($E17,INDIRECT(VLOOKUP('Sector Charts'!$H$1,'Sector Charts'!$A$159:$B$175,2,FALSE) &amp; "1"),MATCH(T$4,$S$4:$AA$4,0),FALSE)</f>
        <v>13</v>
      </c>
      <c r="U17" s="4">
        <f ca="1">VLOOKUP($E17,INDIRECT(VLOOKUP('Sector Charts'!$H$1,'Sector Charts'!$A$159:$B$175,2,FALSE) &amp; "1"),MATCH(U$4,$S$4:$AA$4,0),FALSE)</f>
        <v>22056.173835754395</v>
      </c>
      <c r="V17" s="4">
        <f ca="1">VLOOKUP($E17,INDIRECT(VLOOKUP('Sector Charts'!$H$1,'Sector Charts'!$A$159:$B$175,2,FALSE) &amp; "1"),MATCH(V$4,$S$4:$AA$4,0),FALSE)</f>
        <v>8068.6540679931641</v>
      </c>
      <c r="W17" s="4">
        <f ca="1">VLOOKUP($E17,INDIRECT(VLOOKUP('Sector Charts'!$H$1,'Sector Charts'!$A$159:$B$175,2,FALSE) &amp; "1"),MATCH(W$4,$S$4:$AA$4,0),FALSE)</f>
        <v>1635.4079942703247</v>
      </c>
      <c r="X17" s="37">
        <f ca="1">VLOOKUP($E17,INDIRECT(VLOOKUP('Sector Charts'!$H$1,'Sector Charts'!$A$159:$B$175,2,FALSE) &amp; "1"),MATCH(X$4,$S$4:$AA$4,0),FALSE)</f>
        <v>2.7335629523698501</v>
      </c>
      <c r="Y17" s="37">
        <f ca="1">VLOOKUP($E17,INDIRECT(VLOOKUP('Sector Charts'!$H$1,'Sector Charts'!$A$159:$B$175,2,FALSE) &amp; "1"),MATCH(Y$4,$S$4:$AA$4,0),FALSE)</f>
        <v>4.9337254656096885</v>
      </c>
      <c r="Z17" s="4">
        <f ca="1">VLOOKUP($E17,INDIRECT(VLOOKUP('Sector Charts'!$H$1,'Sector Charts'!$A$159:$B$175,2,FALSE) &amp; "1"),MATCH(Z$4,$S$4:$AA$4,0),FALSE)</f>
        <v>326.46516514201664</v>
      </c>
      <c r="AA17" s="4">
        <f ca="1">IF(VLOOKUP($E17,INDIRECT(VLOOKUP('Sector Charts'!$H$1,'Sector Charts'!$A$159:$B$175,2,FALSE) &amp; "1"),MATCH(AA$4,$S$4:$AA$4,0),FALSE)="",NA(),VLOOKUP($E17,INDIRECT(VLOOKUP('Sector Charts'!$H$1,'Sector Charts'!$A$159:$B$175,2,FALSE) &amp; "1"),MATCH(AA$4,$S$4:$AA$4,0),FALSE))</f>
        <v>119.42844223104105</v>
      </c>
      <c r="AB17" s="42"/>
      <c r="AC17" s="44">
        <v>39172</v>
      </c>
      <c r="AD17" s="114">
        <v>29</v>
      </c>
      <c r="AE17" s="87">
        <v>-11.962143418171644</v>
      </c>
      <c r="AF17" s="87">
        <v>13.031951956651433</v>
      </c>
      <c r="AG17" s="86">
        <v>39172</v>
      </c>
      <c r="AH17" s="115">
        <v>28</v>
      </c>
      <c r="AI17" s="87">
        <v>1.9920690416413978</v>
      </c>
      <c r="AJ17" s="87">
        <v>1.3120694841421532</v>
      </c>
      <c r="AK17" s="49"/>
      <c r="AL17" s="86">
        <v>39172</v>
      </c>
      <c r="AM17" s="115">
        <v>43</v>
      </c>
      <c r="AN17" s="87">
        <v>17.621918147128834</v>
      </c>
      <c r="AO17" s="48"/>
      <c r="AP17" s="48">
        <v>20.52652526572707</v>
      </c>
      <c r="AQ17" s="48">
        <v>-1.2161518446933361</v>
      </c>
      <c r="AR17" s="48">
        <v>14.797567606592077</v>
      </c>
      <c r="AS17" s="48">
        <v>14.005016270634197</v>
      </c>
      <c r="AU17" s="14">
        <v>40268</v>
      </c>
      <c r="AV17" s="2">
        <v>362</v>
      </c>
      <c r="AW17" s="2">
        <v>854787.34395599365</v>
      </c>
      <c r="AX17" s="2">
        <v>75635.359289614484</v>
      </c>
      <c r="AY17" s="2">
        <v>142248.14515474439</v>
      </c>
      <c r="AZ17" s="12">
        <f t="shared" si="1"/>
        <v>16.641349004585592</v>
      </c>
      <c r="BA17" s="12">
        <f t="shared" si="2"/>
        <v>188.0709584654231</v>
      </c>
      <c r="BB17" s="12">
        <f t="shared" si="3"/>
        <v>8.8484416415866303</v>
      </c>
      <c r="BD17" s="22">
        <v>40268</v>
      </c>
      <c r="BE17">
        <v>223</v>
      </c>
      <c r="BF17" s="2">
        <v>129261.77746582031</v>
      </c>
      <c r="BG17" s="2">
        <v>76129.949584849179</v>
      </c>
      <c r="BH17" s="2">
        <v>54063.605196464807</v>
      </c>
      <c r="BI17" s="2">
        <v>384353.50229644775</v>
      </c>
      <c r="BJ17" s="12">
        <f t="shared" si="4"/>
        <v>58.895948266671198</v>
      </c>
      <c r="BK17" s="12">
        <f t="shared" si="5"/>
        <v>19.80727354635394</v>
      </c>
      <c r="BL17" s="12">
        <f t="shared" si="6"/>
        <v>14.066114884720401</v>
      </c>
      <c r="BN17" s="22">
        <v>40268</v>
      </c>
      <c r="BO17">
        <v>419</v>
      </c>
      <c r="BP17" s="2">
        <v>871775.48931884766</v>
      </c>
      <c r="BQ17" s="2">
        <v>62942.486547470093</v>
      </c>
      <c r="BR17" s="12">
        <f t="shared" si="7"/>
        <v>7.2200339787769812</v>
      </c>
      <c r="BT17" s="22">
        <v>39172</v>
      </c>
      <c r="BU17">
        <v>27</v>
      </c>
      <c r="BV17" s="2">
        <v>-8158.8430309295654</v>
      </c>
      <c r="BW17" s="2">
        <v>154312.88800048828</v>
      </c>
      <c r="BX17" s="2">
        <v>17873.340702056885</v>
      </c>
      <c r="BY17" s="12">
        <f t="shared" si="8"/>
        <v>5.2872077871446157</v>
      </c>
      <c r="BZ17" s="12">
        <f t="shared" si="9"/>
        <v>45.648114512753821</v>
      </c>
      <c r="CB17" s="22">
        <v>39172</v>
      </c>
      <c r="CC17">
        <v>16</v>
      </c>
      <c r="CD17" s="12">
        <v>3.6305556986061083</v>
      </c>
      <c r="CF17" s="22">
        <v>39172</v>
      </c>
      <c r="CG17">
        <v>26</v>
      </c>
      <c r="CH17" s="2">
        <v>-7683.9807262420654</v>
      </c>
      <c r="CI17" s="2">
        <v>144365.79522705078</v>
      </c>
      <c r="CJ17" s="2">
        <v>18039.521244049072</v>
      </c>
      <c r="CK17" s="12">
        <f t="shared" si="10"/>
        <v>5.3225770787028273</v>
      </c>
      <c r="CL17" s="12">
        <f t="shared" si="11"/>
        <v>42.595258611848571</v>
      </c>
      <c r="CN17" s="22">
        <v>39172</v>
      </c>
      <c r="CO17">
        <v>16</v>
      </c>
      <c r="CP17" s="12">
        <v>139.67780732830536</v>
      </c>
      <c r="CR17" s="11">
        <v>39263</v>
      </c>
      <c r="CS17" s="2">
        <v>362</v>
      </c>
      <c r="CT17" s="2">
        <v>-104296.80488607287</v>
      </c>
      <c r="CU17" s="2">
        <v>1230764.8466739655</v>
      </c>
      <c r="CV17" s="2">
        <v>170002.0016245842</v>
      </c>
      <c r="CW17" s="12">
        <f ca="1">VLOOKUP($BT17,INDIRECT(VLOOKUP('Sector Charts'!$H$1,'Sector Charts'!$A$159:$B$175,2,FALSE) &amp; "3"),MATCH(CW$4,$CR$4:$CX$4,0),FALSE)</f>
        <v>5.3824787852874323</v>
      </c>
      <c r="CX17" s="12">
        <f ca="1">VLOOKUP($BT17,INDIRECT(VLOOKUP('Sector Charts'!$H$1,'Sector Charts'!$A$159:$B$175,2,FALSE) &amp; "3"),MATCH(CX$4,$CR$4:$CX$4,0),FALSE)</f>
        <v>72.823873733164561</v>
      </c>
      <c r="CZ17" s="11">
        <v>39263</v>
      </c>
      <c r="DA17" s="2">
        <v>362</v>
      </c>
      <c r="DB17" s="12">
        <v>29.130600383738848</v>
      </c>
    </row>
    <row r="18" spans="1:106">
      <c r="A18" t="s">
        <v>79</v>
      </c>
      <c r="B18">
        <v>35</v>
      </c>
      <c r="C18" s="12">
        <v>3.1732775958036865</v>
      </c>
      <c r="D18" s="1"/>
      <c r="E18" s="11">
        <v>39263</v>
      </c>
      <c r="F18" s="4">
        <v>29</v>
      </c>
      <c r="G18" s="4">
        <v>47796.663375854492</v>
      </c>
      <c r="H18" s="4">
        <v>17489.914951324463</v>
      </c>
      <c r="I18" s="37">
        <v>2.7328127957669106</v>
      </c>
      <c r="J18" s="4">
        <v>13</v>
      </c>
      <c r="K18" s="4">
        <v>7338.5193939208984</v>
      </c>
      <c r="L18" s="4">
        <v>1878.6280689239502</v>
      </c>
      <c r="M18" s="37">
        <v>3.9063184008127227</v>
      </c>
      <c r="N18" s="37"/>
      <c r="O18" s="43">
        <v>39263</v>
      </c>
      <c r="P18" s="4">
        <v>172.78844175418718</v>
      </c>
      <c r="Q18" s="4">
        <f t="shared" si="0"/>
        <v>63.227324616539448</v>
      </c>
      <c r="R18" s="42"/>
      <c r="S18" s="41">
        <f ca="1">VLOOKUP($E18,INDIRECT(VLOOKUP('Sector Charts'!$H$1,'Sector Charts'!$A$159:$B$175,2,FALSE) &amp; "1"),MATCH(S$4,$S$4:$AA$4,0),FALSE)</f>
        <v>39263</v>
      </c>
      <c r="T18" s="4">
        <f ca="1">VLOOKUP($E18,INDIRECT(VLOOKUP('Sector Charts'!$H$1,'Sector Charts'!$A$159:$B$175,2,FALSE) &amp; "1"),MATCH(T$4,$S$4:$AA$4,0),FALSE)</f>
        <v>11</v>
      </c>
      <c r="U18" s="4">
        <f ca="1">VLOOKUP($E18,INDIRECT(VLOOKUP('Sector Charts'!$H$1,'Sector Charts'!$A$159:$B$175,2,FALSE) &amp; "1"),MATCH(U$4,$S$4:$AA$4,0),FALSE)</f>
        <v>21541.945816040039</v>
      </c>
      <c r="V18" s="4">
        <f ca="1">VLOOKUP($E18,INDIRECT(VLOOKUP('Sector Charts'!$H$1,'Sector Charts'!$A$159:$B$175,2,FALSE) &amp; "1"),MATCH(V$4,$S$4:$AA$4,0),FALSE)</f>
        <v>7586.3189888000488</v>
      </c>
      <c r="W18" s="4">
        <f ca="1">VLOOKUP($E18,INDIRECT(VLOOKUP('Sector Charts'!$H$1,'Sector Charts'!$A$159:$B$175,2,FALSE) &amp; "1"),MATCH(W$4,$S$4:$AA$4,0),FALSE)</f>
        <v>1937.4139814376831</v>
      </c>
      <c r="X18" s="37">
        <f ca="1">VLOOKUP($E18,INDIRECT(VLOOKUP('Sector Charts'!$H$1,'Sector Charts'!$A$159:$B$175,2,FALSE) &amp; "1"),MATCH(X$4,$S$4:$AA$4,0),FALSE)</f>
        <v>2.8395781732673218</v>
      </c>
      <c r="Y18" s="37">
        <f ca="1">VLOOKUP($E18,INDIRECT(VLOOKUP('Sector Charts'!$H$1,'Sector Charts'!$A$159:$B$175,2,FALSE) &amp; "1"),MATCH(Y$4,$S$4:$AA$4,0),FALSE)</f>
        <v>3.9156933218632615</v>
      </c>
      <c r="Z18" s="4">
        <f ca="1">VLOOKUP($E18,INDIRECT(VLOOKUP('Sector Charts'!$H$1,'Sector Charts'!$A$159:$B$175,2,FALSE) &amp; "1"),MATCH(Z$4,$S$4:$AA$4,0),FALSE)</f>
        <v>387.46663391575999</v>
      </c>
      <c r="AA18" s="4">
        <f ca="1">IF(VLOOKUP($E18,INDIRECT(VLOOKUP('Sector Charts'!$H$1,'Sector Charts'!$A$159:$B$175,2,FALSE) &amp; "1"),MATCH(AA$4,$S$4:$AA$4,0),FALSE)="",NA(),VLOOKUP($E18,INDIRECT(VLOOKUP('Sector Charts'!$H$1,'Sector Charts'!$A$159:$B$175,2,FALSE) &amp; "1"),MATCH(AA$4,$S$4:$AA$4,0),FALSE))</f>
        <v>136.45218066665402</v>
      </c>
      <c r="AB18" s="42"/>
      <c r="AC18" s="44">
        <v>39263</v>
      </c>
      <c r="AD18" s="114">
        <v>26</v>
      </c>
      <c r="AE18" s="87">
        <v>18.222695909047548</v>
      </c>
      <c r="AF18" s="87">
        <v>6.5073113175078579</v>
      </c>
      <c r="AG18" s="86">
        <v>39263</v>
      </c>
      <c r="AH18" s="115">
        <v>26</v>
      </c>
      <c r="AI18" s="87">
        <v>8.1464576876134167</v>
      </c>
      <c r="AJ18" s="87">
        <v>8.4204888227871422</v>
      </c>
      <c r="AK18" s="49"/>
      <c r="AL18" s="86">
        <v>39263</v>
      </c>
      <c r="AM18" s="115">
        <v>38</v>
      </c>
      <c r="AN18" s="87">
        <v>19.956027188216108</v>
      </c>
      <c r="AO18" s="48"/>
      <c r="AP18" s="48">
        <v>16.325228151171189</v>
      </c>
      <c r="AQ18" s="48">
        <v>-3.7683980432863917</v>
      </c>
      <c r="AR18" s="48">
        <v>-3.7912542118454629</v>
      </c>
      <c r="AS18" s="48">
        <v>-4.9438334337654659</v>
      </c>
      <c r="AU18" s="14">
        <v>40359</v>
      </c>
      <c r="AV18" s="2">
        <v>383</v>
      </c>
      <c r="AW18" s="2">
        <v>903022.71334075928</v>
      </c>
      <c r="AX18" s="2">
        <v>77675.854753661901</v>
      </c>
      <c r="AY18" s="2">
        <v>136942.02867072821</v>
      </c>
      <c r="AZ18" s="12">
        <f t="shared" si="1"/>
        <v>15.164848751600847</v>
      </c>
      <c r="BA18" s="12">
        <f t="shared" si="2"/>
        <v>176.29935210242704</v>
      </c>
      <c r="BB18" s="12">
        <f t="shared" si="3"/>
        <v>8.6017609087924018</v>
      </c>
      <c r="BD18" s="22">
        <v>40359</v>
      </c>
      <c r="BE18">
        <v>272</v>
      </c>
      <c r="BF18" s="2">
        <v>146361.48411560059</v>
      </c>
      <c r="BG18" s="2">
        <v>92394.008185304701</v>
      </c>
      <c r="BH18" s="2">
        <v>66778.319139957428</v>
      </c>
      <c r="BI18" s="2">
        <v>480025.90953063965</v>
      </c>
      <c r="BJ18" s="12">
        <f t="shared" si="4"/>
        <v>63.127269270055507</v>
      </c>
      <c r="BK18" s="12">
        <f t="shared" si="5"/>
        <v>19.247712748598474</v>
      </c>
      <c r="BL18" s="12">
        <f t="shared" si="6"/>
        <v>13.911398908707245</v>
      </c>
      <c r="BN18" s="22">
        <v>40359</v>
      </c>
      <c r="BO18">
        <v>430</v>
      </c>
      <c r="BP18" s="2">
        <v>891051.26609039307</v>
      </c>
      <c r="BQ18" s="2">
        <v>66304.376162528992</v>
      </c>
      <c r="BR18" s="12">
        <f t="shared" si="7"/>
        <v>7.4411404467723097</v>
      </c>
      <c r="BT18" s="22">
        <v>39263</v>
      </c>
      <c r="BU18">
        <v>26</v>
      </c>
      <c r="BV18" s="2">
        <v>-7998.849027633667</v>
      </c>
      <c r="BW18" s="2">
        <v>148108.02886962891</v>
      </c>
      <c r="BX18" s="2">
        <v>17145.142246246338</v>
      </c>
      <c r="BY18" s="12">
        <f t="shared" si="8"/>
        <v>5.4006856270260677</v>
      </c>
      <c r="BZ18" s="12">
        <f t="shared" si="9"/>
        <v>46.653733825888146</v>
      </c>
      <c r="CB18" s="22">
        <v>39263</v>
      </c>
      <c r="CC18">
        <v>17</v>
      </c>
      <c r="CD18" s="12">
        <v>10.217617288185332</v>
      </c>
      <c r="CF18" s="22">
        <v>39263</v>
      </c>
      <c r="CG18">
        <v>24</v>
      </c>
      <c r="CH18" s="2">
        <v>-7473.8225173950195</v>
      </c>
      <c r="CI18" s="2">
        <v>137115.84548950195</v>
      </c>
      <c r="CJ18" s="2">
        <v>17426.184795379639</v>
      </c>
      <c r="CK18" s="12">
        <f t="shared" si="10"/>
        <v>5.4507358290455503</v>
      </c>
      <c r="CL18" s="12">
        <f t="shared" si="11"/>
        <v>42.888461273385673</v>
      </c>
      <c r="CN18" s="22">
        <v>39263</v>
      </c>
      <c r="CO18">
        <v>17</v>
      </c>
      <c r="CP18" s="12">
        <v>69.335862919516117</v>
      </c>
      <c r="CR18" s="11">
        <v>39355</v>
      </c>
      <c r="CS18" s="2">
        <v>367</v>
      </c>
      <c r="CT18" s="2">
        <v>-107961.91873633862</v>
      </c>
      <c r="CU18" s="2">
        <v>1275012.0179042816</v>
      </c>
      <c r="CV18" s="2">
        <v>177318.04094237089</v>
      </c>
      <c r="CW18" s="12">
        <f ca="1">VLOOKUP($BT18,INDIRECT(VLOOKUP('Sector Charts'!$H$1,'Sector Charts'!$A$159:$B$175,2,FALSE) &amp; "3"),MATCH(CW$4,$CR$4:$CX$4,0),FALSE)</f>
        <v>7.9839636021757494</v>
      </c>
      <c r="CX18" s="12">
        <f ca="1">VLOOKUP($BT18,INDIRECT(VLOOKUP('Sector Charts'!$H$1,'Sector Charts'!$A$159:$B$175,2,FALSE) &amp; "3"),MATCH(CX$4,$CR$4:$CX$4,0),FALSE)</f>
        <v>67.089684470750228</v>
      </c>
      <c r="CZ18" s="11">
        <v>39355</v>
      </c>
      <c r="DA18" s="2">
        <v>367</v>
      </c>
      <c r="DB18" s="12">
        <v>20.844490101300295</v>
      </c>
    </row>
    <row r="19" spans="1:106">
      <c r="A19" t="s">
        <v>73</v>
      </c>
      <c r="B19">
        <v>6</v>
      </c>
      <c r="C19" s="12">
        <v>3.1045414388055979</v>
      </c>
      <c r="D19" s="1"/>
      <c r="E19" s="11">
        <v>39355</v>
      </c>
      <c r="F19" s="4">
        <v>28</v>
      </c>
      <c r="G19" s="4">
        <v>45181.077018737793</v>
      </c>
      <c r="H19" s="4">
        <v>17583.726299285889</v>
      </c>
      <c r="I19" s="37">
        <v>2.5694825004511523</v>
      </c>
      <c r="J19" s="4">
        <v>12</v>
      </c>
      <c r="K19" s="4">
        <v>7098.4636154174805</v>
      </c>
      <c r="L19" s="4">
        <v>1771.7008686065674</v>
      </c>
      <c r="M19" s="37">
        <v>4.0065813260002416</v>
      </c>
      <c r="N19" s="37"/>
      <c r="O19" s="43">
        <v>39355</v>
      </c>
      <c r="P19" s="4">
        <v>267.06389239733159</v>
      </c>
      <c r="Q19" s="4">
        <f t="shared" si="0"/>
        <v>103.93684033669824</v>
      </c>
      <c r="R19" s="42"/>
      <c r="S19" s="41">
        <f ca="1">VLOOKUP($E19,INDIRECT(VLOOKUP('Sector Charts'!$H$1,'Sector Charts'!$A$159:$B$175,2,FALSE) &amp; "1"),MATCH(S$4,$S$4:$AA$4,0),FALSE)</f>
        <v>39355</v>
      </c>
      <c r="T19" s="4">
        <f ca="1">VLOOKUP($E19,INDIRECT(VLOOKUP('Sector Charts'!$H$1,'Sector Charts'!$A$159:$B$175,2,FALSE) &amp; "1"),MATCH(T$4,$S$4:$AA$4,0),FALSE)</f>
        <v>11</v>
      </c>
      <c r="U19" s="4">
        <f ca="1">VLOOKUP($E19,INDIRECT(VLOOKUP('Sector Charts'!$H$1,'Sector Charts'!$A$159:$B$175,2,FALSE) &amp; "1"),MATCH(U$4,$S$4:$AA$4,0),FALSE)</f>
        <v>22513.65503692627</v>
      </c>
      <c r="V19" s="4">
        <f ca="1">VLOOKUP($E19,INDIRECT(VLOOKUP('Sector Charts'!$H$1,'Sector Charts'!$A$159:$B$175,2,FALSE) &amp; "1"),MATCH(V$4,$S$4:$AA$4,0),FALSE)</f>
        <v>7597.1740226745605</v>
      </c>
      <c r="W19" s="4">
        <f ca="1">VLOOKUP($E19,INDIRECT(VLOOKUP('Sector Charts'!$H$1,'Sector Charts'!$A$159:$B$175,2,FALSE) &amp; "1"),MATCH(W$4,$S$4:$AA$4,0),FALSE)</f>
        <v>2179.2739944458008</v>
      </c>
      <c r="X19" s="37">
        <f ca="1">VLOOKUP($E19,INDIRECT(VLOOKUP('Sector Charts'!$H$1,'Sector Charts'!$A$159:$B$175,2,FALSE) &amp; "1"),MATCH(X$4,$S$4:$AA$4,0),FALSE)</f>
        <v>2.9634249485047874</v>
      </c>
      <c r="Y19" s="37">
        <f ca="1">VLOOKUP($E19,INDIRECT(VLOOKUP('Sector Charts'!$H$1,'Sector Charts'!$A$159:$B$175,2,FALSE) &amp; "1"),MATCH(Y$4,$S$4:$AA$4,0),FALSE)</f>
        <v>3.4861031894277965</v>
      </c>
      <c r="Z19" s="4">
        <f ca="1">VLOOKUP($E19,INDIRECT(VLOOKUP('Sector Charts'!$H$1,'Sector Charts'!$A$159:$B$175,2,FALSE) &amp; "1"),MATCH(Z$4,$S$4:$AA$4,0),FALSE)</f>
        <v>476.63706752428266</v>
      </c>
      <c r="AA19" s="4">
        <f ca="1">IF(VLOOKUP($E19,INDIRECT(VLOOKUP('Sector Charts'!$H$1,'Sector Charts'!$A$159:$B$175,2,FALSE) &amp; "1"),MATCH(AA$4,$S$4:$AA$4,0),FALSE)="",NA(),VLOOKUP($E19,INDIRECT(VLOOKUP('Sector Charts'!$H$1,'Sector Charts'!$A$159:$B$175,2,FALSE) &amp; "1"),MATCH(AA$4,$S$4:$AA$4,0),FALSE))</f>
        <v>160.8399321078715</v>
      </c>
      <c r="AB19" s="42"/>
      <c r="AC19" s="44">
        <v>39355</v>
      </c>
      <c r="AD19" s="114">
        <v>26</v>
      </c>
      <c r="AE19" s="87">
        <v>10.740739544050705</v>
      </c>
      <c r="AF19" s="87">
        <v>-7.1522032464770735</v>
      </c>
      <c r="AG19" s="86">
        <v>39355</v>
      </c>
      <c r="AH19" s="115">
        <v>25</v>
      </c>
      <c r="AI19" s="87">
        <v>-5.2406474430670924</v>
      </c>
      <c r="AJ19" s="87">
        <v>-7.1249034859495186</v>
      </c>
      <c r="AK19" s="49"/>
      <c r="AL19" s="86">
        <v>39355</v>
      </c>
      <c r="AM19" s="115">
        <v>41</v>
      </c>
      <c r="AN19" s="87">
        <v>19.953853194792458</v>
      </c>
      <c r="AO19" s="48"/>
      <c r="AP19" s="48">
        <v>-5.2654728987414856</v>
      </c>
      <c r="AQ19" s="48">
        <v>-10.046304620503365</v>
      </c>
      <c r="AR19" s="48">
        <v>-4.1747381817970108</v>
      </c>
      <c r="AS19" s="48">
        <v>-2.3333697706171441</v>
      </c>
      <c r="AU19" s="14">
        <v>40451</v>
      </c>
      <c r="AV19" s="2">
        <v>385</v>
      </c>
      <c r="AW19" s="2">
        <v>936168.40097045898</v>
      </c>
      <c r="AX19" s="2">
        <v>82614.24393812241</v>
      </c>
      <c r="AY19" s="2">
        <v>144722.89362847805</v>
      </c>
      <c r="AZ19" s="12">
        <f t="shared" si="1"/>
        <v>15.459066283208678</v>
      </c>
      <c r="BA19" s="12">
        <f t="shared" si="2"/>
        <v>175.17910559936209</v>
      </c>
      <c r="BB19" s="12">
        <f t="shared" si="3"/>
        <v>8.8247204084737447</v>
      </c>
      <c r="BD19" s="22">
        <v>40451</v>
      </c>
      <c r="BE19">
        <v>261</v>
      </c>
      <c r="BF19" s="2">
        <v>171402.31439526379</v>
      </c>
      <c r="BG19" s="2">
        <v>118228.62560619926</v>
      </c>
      <c r="BH19" s="2">
        <v>81118.107936119661</v>
      </c>
      <c r="BI19" s="2">
        <v>509878.5881652832</v>
      </c>
      <c r="BJ19" s="12">
        <f t="shared" si="4"/>
        <v>68.977263243690572</v>
      </c>
      <c r="BK19" s="12">
        <f t="shared" si="5"/>
        <v>23.18760354923436</v>
      </c>
      <c r="BL19" s="12">
        <f t="shared" si="6"/>
        <v>15.909298766204369</v>
      </c>
      <c r="BN19" s="22">
        <v>40451</v>
      </c>
      <c r="BO19">
        <v>431</v>
      </c>
      <c r="BP19" s="2">
        <v>934394.35665893555</v>
      </c>
      <c r="BQ19" s="2">
        <v>68222.496303081512</v>
      </c>
      <c r="BR19" s="12">
        <f t="shared" si="7"/>
        <v>7.3012530327153398</v>
      </c>
      <c r="BT19" s="22">
        <v>39355</v>
      </c>
      <c r="BU19">
        <v>25</v>
      </c>
      <c r="BV19" s="2">
        <v>-7786.158203125</v>
      </c>
      <c r="BW19" s="2">
        <v>150196.91633605957</v>
      </c>
      <c r="BX19" s="2">
        <v>16992.348438262939</v>
      </c>
      <c r="BY19" s="12">
        <f t="shared" si="8"/>
        <v>5.1839667504915905</v>
      </c>
      <c r="BZ19" s="12">
        <f t="shared" si="9"/>
        <v>45.821554515633203</v>
      </c>
      <c r="CB19" s="22">
        <v>39355</v>
      </c>
      <c r="CC19">
        <v>18</v>
      </c>
      <c r="CD19" s="12">
        <v>12.400357669051321</v>
      </c>
      <c r="CF19" s="22">
        <v>39355</v>
      </c>
      <c r="CG19">
        <v>23</v>
      </c>
      <c r="CH19" s="2">
        <v>-7258.972806930542</v>
      </c>
      <c r="CI19" s="2">
        <v>137775.75680541992</v>
      </c>
      <c r="CJ19" s="2">
        <v>17402.450595855713</v>
      </c>
      <c r="CK19" s="12">
        <f t="shared" si="10"/>
        <v>5.268686578279774</v>
      </c>
      <c r="CL19" s="12">
        <f t="shared" si="11"/>
        <v>41.712359802125924</v>
      </c>
      <c r="CN19" s="22">
        <v>39355</v>
      </c>
      <c r="CO19">
        <v>18</v>
      </c>
      <c r="CP19" s="12">
        <v>37.808938352127505</v>
      </c>
      <c r="CR19" s="11">
        <v>39447</v>
      </c>
      <c r="CS19" s="2">
        <v>371</v>
      </c>
      <c r="CT19" s="2">
        <v>-121000.48025617003</v>
      </c>
      <c r="CU19" s="2">
        <v>1344473.1471405029</v>
      </c>
      <c r="CV19" s="2">
        <v>186048.87050437927</v>
      </c>
      <c r="CW19" s="12">
        <f ca="1">VLOOKUP($BT19,INDIRECT(VLOOKUP('Sector Charts'!$H$1,'Sector Charts'!$A$159:$B$175,2,FALSE) &amp; "3"),MATCH(CW$4,$CR$4:$CX$4,0),FALSE)</f>
        <v>8.1081825057694861</v>
      </c>
      <c r="CX19" s="12">
        <f ca="1">VLOOKUP($BT19,INDIRECT(VLOOKUP('Sector Charts'!$H$1,'Sector Charts'!$A$159:$B$175,2,FALSE) &amp; "3"),MATCH(CX$4,$CR$4:$CX$4,0),FALSE)</f>
        <v>63.850370900811704</v>
      </c>
      <c r="CZ19" s="11">
        <v>39447</v>
      </c>
      <c r="DA19" s="2">
        <v>370</v>
      </c>
      <c r="DB19" s="12">
        <v>15.904812996833195</v>
      </c>
    </row>
    <row r="20" spans="1:106">
      <c r="A20" t="s">
        <v>76</v>
      </c>
      <c r="B20">
        <v>10</v>
      </c>
      <c r="C20" s="12">
        <v>2.9329081405056883</v>
      </c>
      <c r="D20" s="1"/>
      <c r="E20" s="11">
        <v>39447</v>
      </c>
      <c r="F20" s="4">
        <v>35</v>
      </c>
      <c r="G20" s="4">
        <v>52874.775159835815</v>
      </c>
      <c r="H20" s="4">
        <v>22476.273803710938</v>
      </c>
      <c r="I20" s="37">
        <v>2.3524706818220884</v>
      </c>
      <c r="J20" s="4">
        <v>15</v>
      </c>
      <c r="K20" s="4">
        <v>7930.6443023681641</v>
      </c>
      <c r="L20" s="4">
        <v>2430.7531089782715</v>
      </c>
      <c r="M20" s="37">
        <v>3.2626284722522416</v>
      </c>
      <c r="N20" s="37"/>
      <c r="O20" s="43">
        <v>39447</v>
      </c>
      <c r="P20" s="4">
        <v>385.56942586724961</v>
      </c>
      <c r="Q20" s="4">
        <f t="shared" si="0"/>
        <v>163.89977943045383</v>
      </c>
      <c r="R20" s="42"/>
      <c r="S20" s="41">
        <f ca="1">VLOOKUP($E20,INDIRECT(VLOOKUP('Sector Charts'!$H$1,'Sector Charts'!$A$159:$B$175,2,FALSE) &amp; "1"),MATCH(S$4,$S$4:$AA$4,0),FALSE)</f>
        <v>39447</v>
      </c>
      <c r="T20" s="4">
        <f ca="1">VLOOKUP($E20,INDIRECT(VLOOKUP('Sector Charts'!$H$1,'Sector Charts'!$A$159:$B$175,2,FALSE) &amp; "1"),MATCH(T$4,$S$4:$AA$4,0),FALSE)</f>
        <v>14</v>
      </c>
      <c r="U20" s="4">
        <f ca="1">VLOOKUP($E20,INDIRECT(VLOOKUP('Sector Charts'!$H$1,'Sector Charts'!$A$159:$B$175,2,FALSE) &amp; "1"),MATCH(U$4,$S$4:$AA$4,0),FALSE)</f>
        <v>50009.231674194336</v>
      </c>
      <c r="V20" s="4">
        <f ca="1">VLOOKUP($E20,INDIRECT(VLOOKUP('Sector Charts'!$H$1,'Sector Charts'!$A$159:$B$175,2,FALSE) &amp; "1"),MATCH(V$4,$S$4:$AA$4,0),FALSE)</f>
        <v>11547.065872192383</v>
      </c>
      <c r="W20" s="4">
        <f ca="1">VLOOKUP($E20,INDIRECT(VLOOKUP('Sector Charts'!$H$1,'Sector Charts'!$A$159:$B$175,2,FALSE) &amp; "1"),MATCH(W$4,$S$4:$AA$4,0),FALSE)</f>
        <v>3704.0939874649048</v>
      </c>
      <c r="X20" s="37">
        <f ca="1">VLOOKUP($E20,INDIRECT(VLOOKUP('Sector Charts'!$H$1,'Sector Charts'!$A$159:$B$175,2,FALSE) &amp; "1"),MATCH(X$4,$S$4:$AA$4,0),FALSE)</f>
        <v>4.3309038181401958</v>
      </c>
      <c r="Y20" s="37">
        <f ca="1">VLOOKUP($E20,INDIRECT(VLOOKUP('Sector Charts'!$H$1,'Sector Charts'!$A$159:$B$175,2,FALSE) &amp; "1"),MATCH(Y$4,$S$4:$AA$4,0),FALSE)</f>
        <v>3.1173792866134145</v>
      </c>
      <c r="Z20" s="4">
        <f ca="1">VLOOKUP($E20,INDIRECT(VLOOKUP('Sector Charts'!$H$1,'Sector Charts'!$A$159:$B$175,2,FALSE) &amp; "1"),MATCH(Z$4,$S$4:$AA$4,0),FALSE)</f>
        <v>641.68155884340854</v>
      </c>
      <c r="AA20" s="4">
        <f ca="1">IF(VLOOKUP($E20,INDIRECT(VLOOKUP('Sector Charts'!$H$1,'Sector Charts'!$A$159:$B$175,2,FALSE) &amp; "1"),MATCH(AA$4,$S$4:$AA$4,0),FALSE)="",NA(),VLOOKUP($E20,INDIRECT(VLOOKUP('Sector Charts'!$H$1,'Sector Charts'!$A$159:$B$175,2,FALSE) &amp; "1"),MATCH(AA$4,$S$4:$AA$4,0),FALSE))</f>
        <v>148.16342864870259</v>
      </c>
      <c r="AB20" s="42"/>
      <c r="AC20" s="44">
        <v>39447</v>
      </c>
      <c r="AD20" s="114">
        <v>27</v>
      </c>
      <c r="AE20" s="87">
        <v>18.284613436982845</v>
      </c>
      <c r="AF20" s="87">
        <v>-8.5579206216008998</v>
      </c>
      <c r="AG20" s="86">
        <v>39447</v>
      </c>
      <c r="AH20" s="115">
        <v>27</v>
      </c>
      <c r="AI20" s="87">
        <v>-0.17423198171420129</v>
      </c>
      <c r="AJ20" s="87">
        <v>-1.544486449076099</v>
      </c>
      <c r="AK20" s="49"/>
      <c r="AL20" s="86">
        <v>39447</v>
      </c>
      <c r="AM20" s="115">
        <v>41</v>
      </c>
      <c r="AN20" s="87">
        <v>18.000453505116766</v>
      </c>
      <c r="AO20" s="48"/>
      <c r="AP20" s="48">
        <v>-22.119513166201333</v>
      </c>
      <c r="AQ20" s="48">
        <v>0.90255535162553358</v>
      </c>
      <c r="AR20" s="48">
        <v>3.9563402452863272</v>
      </c>
      <c r="AS20" s="48">
        <v>4.5576209146184432</v>
      </c>
      <c r="AU20" s="14">
        <v>40543</v>
      </c>
      <c r="AV20" s="2">
        <v>370</v>
      </c>
      <c r="AW20" s="2">
        <v>885827.71704101563</v>
      </c>
      <c r="AX20" s="2">
        <v>79592.059166952851</v>
      </c>
      <c r="AY20" s="2">
        <v>133945.304038167</v>
      </c>
      <c r="AZ20" s="12">
        <f t="shared" si="1"/>
        <v>15.120920407141094</v>
      </c>
      <c r="BA20" s="12">
        <f t="shared" si="2"/>
        <v>168.28978347852819</v>
      </c>
      <c r="BB20" s="12">
        <f t="shared" si="3"/>
        <v>8.9850495345549888</v>
      </c>
      <c r="BD20" s="22">
        <v>40543</v>
      </c>
      <c r="BE20">
        <v>226</v>
      </c>
      <c r="BF20" s="2">
        <v>144105.14693832397</v>
      </c>
      <c r="BG20" s="2">
        <v>93376.1187056005</v>
      </c>
      <c r="BH20" s="2">
        <v>70456.189043015242</v>
      </c>
      <c r="BI20" s="2">
        <v>461639.4828414917</v>
      </c>
      <c r="BJ20" s="12">
        <f t="shared" si="4"/>
        <v>64.797212791826823</v>
      </c>
      <c r="BK20" s="12">
        <f t="shared" si="5"/>
        <v>20.227065096522967</v>
      </c>
      <c r="BL20" s="12">
        <f t="shared" si="6"/>
        <v>15.26216705064784</v>
      </c>
      <c r="BN20" s="22">
        <v>40543</v>
      </c>
      <c r="BO20">
        <v>425</v>
      </c>
      <c r="BP20" s="2">
        <v>918574.0744934082</v>
      </c>
      <c r="BQ20" s="2">
        <v>66635.946471691132</v>
      </c>
      <c r="BR20" s="12">
        <f t="shared" si="7"/>
        <v>7.2542812084524293</v>
      </c>
      <c r="BT20" s="22">
        <v>39447</v>
      </c>
      <c r="BU20">
        <v>28</v>
      </c>
      <c r="BV20" s="2">
        <v>-8632.5572443008423</v>
      </c>
      <c r="BW20" s="2">
        <v>168287.84255981445</v>
      </c>
      <c r="BX20" s="2">
        <v>18626.945465087891</v>
      </c>
      <c r="BY20" s="12">
        <f t="shared" si="8"/>
        <v>5.1296380730726749</v>
      </c>
      <c r="BZ20" s="12">
        <f t="shared" si="9"/>
        <v>46.344459753106975</v>
      </c>
      <c r="CB20" s="22">
        <v>39447</v>
      </c>
      <c r="CC20">
        <v>21</v>
      </c>
      <c r="CD20" s="12">
        <v>10.258499330047833</v>
      </c>
      <c r="CF20" s="22">
        <v>39447</v>
      </c>
      <c r="CG20">
        <v>26</v>
      </c>
      <c r="CH20" s="2">
        <v>-8711.3729600906372</v>
      </c>
      <c r="CI20" s="2">
        <v>162241.91577148438</v>
      </c>
      <c r="CJ20" s="2">
        <v>18759.457618713379</v>
      </c>
      <c r="CK20" s="12">
        <f t="shared" si="10"/>
        <v>5.3693725931839298</v>
      </c>
      <c r="CL20" s="12">
        <f t="shared" si="11"/>
        <v>46.437232553038541</v>
      </c>
      <c r="CN20" s="22">
        <v>39447</v>
      </c>
      <c r="CO20">
        <v>20</v>
      </c>
      <c r="CP20" s="12">
        <v>9.4420124877041332</v>
      </c>
      <c r="CR20" s="11">
        <v>39538</v>
      </c>
      <c r="CS20" s="2">
        <v>400</v>
      </c>
      <c r="CT20" s="2">
        <v>-130963.46659561992</v>
      </c>
      <c r="CU20" s="2">
        <v>1394148.9341506958</v>
      </c>
      <c r="CV20" s="2">
        <v>197555.38088798523</v>
      </c>
      <c r="CW20" s="12">
        <f ca="1">VLOOKUP($BT20,INDIRECT(VLOOKUP('Sector Charts'!$H$1,'Sector Charts'!$A$159:$B$175,2,FALSE) &amp; "3"),MATCH(CW$4,$CR$4:$CX$4,0),FALSE)</f>
        <v>6.5363992423840891</v>
      </c>
      <c r="CX20" s="12">
        <f ca="1">VLOOKUP($BT20,INDIRECT(VLOOKUP('Sector Charts'!$H$1,'Sector Charts'!$A$159:$B$175,2,FALSE) &amp; "3"),MATCH(CX$4,$CR$4:$CX$4,0),FALSE)</f>
        <v>48.098574335737673</v>
      </c>
      <c r="CZ20" s="11">
        <v>39538</v>
      </c>
      <c r="DA20" s="2">
        <v>399</v>
      </c>
      <c r="DB20" s="12">
        <v>17.203735609508144</v>
      </c>
    </row>
    <row r="21" spans="1:106">
      <c r="A21" t="s">
        <v>80</v>
      </c>
      <c r="B21">
        <v>36</v>
      </c>
      <c r="C21" s="12">
        <v>2.6580208152202873</v>
      </c>
      <c r="D21" s="1"/>
      <c r="E21" s="11">
        <v>39538</v>
      </c>
      <c r="F21" s="4">
        <v>33</v>
      </c>
      <c r="G21" s="4">
        <v>51011.470008850098</v>
      </c>
      <c r="H21" s="4">
        <v>21029.775886535645</v>
      </c>
      <c r="I21" s="37">
        <v>2.4256782518310285</v>
      </c>
      <c r="J21" s="4">
        <v>15</v>
      </c>
      <c r="K21" s="4">
        <v>8755.8529357910156</v>
      </c>
      <c r="L21" s="4">
        <v>2792.0417995452881</v>
      </c>
      <c r="M21" s="37">
        <v>3.1360035287498182</v>
      </c>
      <c r="N21" s="37"/>
      <c r="O21" s="43">
        <v>39538</v>
      </c>
      <c r="P21" s="4">
        <v>537.84390146599344</v>
      </c>
      <c r="Q21" s="4">
        <f t="shared" si="0"/>
        <v>221.72928378279386</v>
      </c>
      <c r="R21" s="42"/>
      <c r="S21" s="41">
        <f ca="1">VLOOKUP($E21,INDIRECT(VLOOKUP('Sector Charts'!$H$1,'Sector Charts'!$A$159:$B$175,2,FALSE) &amp; "1"),MATCH(S$4,$S$4:$AA$4,0),FALSE)</f>
        <v>39538</v>
      </c>
      <c r="T21" s="4">
        <f ca="1">VLOOKUP($E21,INDIRECT(VLOOKUP('Sector Charts'!$H$1,'Sector Charts'!$A$159:$B$175,2,FALSE) &amp; "1"),MATCH(T$4,$S$4:$AA$4,0),FALSE)</f>
        <v>15</v>
      </c>
      <c r="U21" s="4">
        <f ca="1">VLOOKUP($E21,INDIRECT(VLOOKUP('Sector Charts'!$H$1,'Sector Charts'!$A$159:$B$175,2,FALSE) &amp; "1"),MATCH(U$4,$S$4:$AA$4,0),FALSE)</f>
        <v>52064.035202026367</v>
      </c>
      <c r="V21" s="4">
        <f ca="1">VLOOKUP($E21,INDIRECT(VLOOKUP('Sector Charts'!$H$1,'Sector Charts'!$A$159:$B$175,2,FALSE) &amp; "1"),MATCH(V$4,$S$4:$AA$4,0),FALSE)</f>
        <v>12421.122097015381</v>
      </c>
      <c r="W21" s="4">
        <f ca="1">VLOOKUP($E21,INDIRECT(VLOOKUP('Sector Charts'!$H$1,'Sector Charts'!$A$159:$B$175,2,FALSE) &amp; "1"),MATCH(W$4,$S$4:$AA$4,0),FALSE)</f>
        <v>4170.6790103912354</v>
      </c>
      <c r="X21" s="37">
        <f ca="1">VLOOKUP($E21,INDIRECT(VLOOKUP('Sector Charts'!$H$1,'Sector Charts'!$A$159:$B$175,2,FALSE) &amp; "1"),MATCH(X$4,$S$4:$AA$4,0),FALSE)</f>
        <v>4.1915726127945083</v>
      </c>
      <c r="Y21" s="37">
        <f ca="1">VLOOKUP($E21,INDIRECT(VLOOKUP('Sector Charts'!$H$1,'Sector Charts'!$A$159:$B$175,2,FALSE) &amp; "1"),MATCH(Y$4,$S$4:$AA$4,0),FALSE)</f>
        <v>2.9782014070294522</v>
      </c>
      <c r="Z21" s="4">
        <f ca="1">VLOOKUP($E21,INDIRECT(VLOOKUP('Sector Charts'!$H$1,'Sector Charts'!$A$159:$B$175,2,FALSE) &amp; "1"),MATCH(Z$4,$S$4:$AA$4,0),FALSE)</f>
        <v>901.12267802419035</v>
      </c>
      <c r="AA21" s="4">
        <f ca="1">IF(VLOOKUP($E21,INDIRECT(VLOOKUP('Sector Charts'!$H$1,'Sector Charts'!$A$159:$B$175,2,FALSE) &amp; "1"),MATCH(AA$4,$S$4:$AA$4,0),FALSE)="",NA(),VLOOKUP($E21,INDIRECT(VLOOKUP('Sector Charts'!$H$1,'Sector Charts'!$A$159:$B$175,2,FALSE) &amp; "1"),MATCH(AA$4,$S$4:$AA$4,0),FALSE))</f>
        <v>214.98438921792044</v>
      </c>
      <c r="AB21" s="42"/>
      <c r="AC21" s="44">
        <v>39538</v>
      </c>
      <c r="AD21" s="114">
        <v>34</v>
      </c>
      <c r="AE21" s="87">
        <v>14.816400528495777</v>
      </c>
      <c r="AF21" s="87">
        <v>-3.7085391752702423</v>
      </c>
      <c r="AG21" s="86">
        <v>39538</v>
      </c>
      <c r="AH21" s="115">
        <v>36</v>
      </c>
      <c r="AI21" s="87">
        <v>14.290680706163483</v>
      </c>
      <c r="AJ21" s="87">
        <v>14.976805151328332</v>
      </c>
      <c r="AK21" s="49"/>
      <c r="AL21" s="86">
        <v>39538</v>
      </c>
      <c r="AM21" s="115">
        <v>45</v>
      </c>
      <c r="AN21" s="87">
        <v>17.613115695855385</v>
      </c>
      <c r="AO21" s="48"/>
      <c r="AP21" s="48">
        <v>-4.1912782182435215</v>
      </c>
      <c r="AQ21" s="48">
        <v>1.1246999989226625</v>
      </c>
      <c r="AR21" s="48">
        <v>0.41571308797574424</v>
      </c>
      <c r="AS21" s="48">
        <v>0.9531226703317186</v>
      </c>
      <c r="AU21" s="14">
        <v>40633</v>
      </c>
      <c r="AV21" s="2">
        <v>361</v>
      </c>
      <c r="AW21" s="2">
        <v>873385.36172485352</v>
      </c>
      <c r="AX21" s="2">
        <v>78919.800244478043</v>
      </c>
      <c r="AY21" s="2">
        <v>129241.49632931128</v>
      </c>
      <c r="AZ21" s="12">
        <f t="shared" si="1"/>
        <v>14.797763048612534</v>
      </c>
      <c r="BA21" s="12">
        <f t="shared" si="2"/>
        <v>163.76308091118642</v>
      </c>
      <c r="BB21" s="12">
        <f t="shared" si="3"/>
        <v>9.0360800287079357</v>
      </c>
      <c r="BD21" s="22">
        <v>40633</v>
      </c>
      <c r="BE21">
        <v>232</v>
      </c>
      <c r="BF21" s="2">
        <v>140141.06552124023</v>
      </c>
      <c r="BG21" s="2">
        <v>93387.835977271199</v>
      </c>
      <c r="BH21" s="2">
        <v>56123.465960547095</v>
      </c>
      <c r="BI21" s="2">
        <v>447943.73210144043</v>
      </c>
      <c r="BJ21" s="12">
        <f t="shared" si="4"/>
        <v>66.638451498798574</v>
      </c>
      <c r="BK21" s="12">
        <f t="shared" si="5"/>
        <v>20.848117583688563</v>
      </c>
      <c r="BL21" s="12">
        <f t="shared" si="6"/>
        <v>12.529133000087942</v>
      </c>
      <c r="BN21" s="22">
        <v>40633</v>
      </c>
      <c r="BO21">
        <v>438</v>
      </c>
      <c r="BP21" s="2">
        <v>920918.48782348633</v>
      </c>
      <c r="BQ21" s="2">
        <v>68145.713485479355</v>
      </c>
      <c r="BR21" s="12">
        <f t="shared" si="7"/>
        <v>7.3997551777395669</v>
      </c>
      <c r="BT21" s="22">
        <v>39538</v>
      </c>
      <c r="BU21">
        <v>30</v>
      </c>
      <c r="BV21" s="2">
        <v>-9555.4044742584229</v>
      </c>
      <c r="BW21" s="2">
        <v>181954.05438232422</v>
      </c>
      <c r="BX21" s="2">
        <v>20983.801513671875</v>
      </c>
      <c r="BY21" s="12">
        <f t="shared" si="8"/>
        <v>5.2515479837456569</v>
      </c>
      <c r="BZ21" s="12">
        <f t="shared" si="9"/>
        <v>45.537051368088157</v>
      </c>
      <c r="CB21" s="22">
        <v>39538</v>
      </c>
      <c r="CC21">
        <v>20</v>
      </c>
      <c r="CD21" s="12">
        <v>12.335927863573426</v>
      </c>
      <c r="CF21" s="22">
        <v>39538</v>
      </c>
      <c r="CG21">
        <v>28</v>
      </c>
      <c r="CH21" s="2">
        <v>-9621.4113941192627</v>
      </c>
      <c r="CI21" s="2">
        <v>173738.53871154785</v>
      </c>
      <c r="CJ21" s="2">
        <v>21067.313453674316</v>
      </c>
      <c r="CK21" s="12">
        <f t="shared" si="10"/>
        <v>5.5378682619711466</v>
      </c>
      <c r="CL21" s="12">
        <f t="shared" si="11"/>
        <v>45.669854465668507</v>
      </c>
      <c r="CN21" s="22">
        <v>39538</v>
      </c>
      <c r="CO21">
        <v>19</v>
      </c>
      <c r="CP21" s="12">
        <v>11.671116162857365</v>
      </c>
      <c r="CR21" s="11">
        <v>39629</v>
      </c>
      <c r="CS21" s="2">
        <v>396</v>
      </c>
      <c r="CT21" s="2">
        <v>-141365.04118341208</v>
      </c>
      <c r="CU21" s="2">
        <v>1457105.1043167114</v>
      </c>
      <c r="CV21" s="2">
        <v>196500.01620578766</v>
      </c>
      <c r="CW21" s="12">
        <f ca="1">VLOOKUP($BT21,INDIRECT(VLOOKUP('Sector Charts'!$H$1,'Sector Charts'!$A$159:$B$175,2,FALSE) &amp; "3"),MATCH(CW$4,$CR$4:$CX$4,0),FALSE)</f>
        <v>6.2593133969157178</v>
      </c>
      <c r="CX21" s="12">
        <f ca="1">VLOOKUP($BT21,INDIRECT(VLOOKUP('Sector Charts'!$H$1,'Sector Charts'!$A$159:$B$175,2,FALSE) &amp; "3"),MATCH(CX$4,$CR$4:$CX$4,0),FALSE)</f>
        <v>44.583144665550016</v>
      </c>
      <c r="CZ21" s="11">
        <v>39629</v>
      </c>
      <c r="DA21" s="2">
        <v>395</v>
      </c>
      <c r="DB21" s="12">
        <v>10.859743804033496</v>
      </c>
    </row>
    <row r="22" spans="1:106">
      <c r="A22" t="s">
        <v>78</v>
      </c>
      <c r="B22">
        <v>19</v>
      </c>
      <c r="C22" s="12">
        <v>1.9404539250008694</v>
      </c>
      <c r="D22" s="1"/>
      <c r="E22" s="11">
        <v>39629</v>
      </c>
      <c r="F22" s="4">
        <v>33</v>
      </c>
      <c r="G22" s="4">
        <v>51247.330291748047</v>
      </c>
      <c r="H22" s="4">
        <v>17786.177486419678</v>
      </c>
      <c r="I22" s="37">
        <v>2.8813009614278866</v>
      </c>
      <c r="J22" s="4">
        <v>19</v>
      </c>
      <c r="K22" s="4">
        <v>11245.023422241211</v>
      </c>
      <c r="L22" s="4">
        <v>3701.5972480773926</v>
      </c>
      <c r="M22" s="37">
        <v>3.0378840993794962</v>
      </c>
      <c r="N22" s="37"/>
      <c r="O22" s="43">
        <v>39629</v>
      </c>
      <c r="P22" s="4">
        <v>562.07692209199172</v>
      </c>
      <c r="Q22" s="4">
        <f t="shared" si="0"/>
        <v>195.07747702046481</v>
      </c>
      <c r="R22" s="42"/>
      <c r="S22" s="41">
        <f ca="1">VLOOKUP($E22,INDIRECT(VLOOKUP('Sector Charts'!$H$1,'Sector Charts'!$A$159:$B$175,2,FALSE) &amp; "1"),MATCH(S$4,$S$4:$AA$4,0),FALSE)</f>
        <v>39629</v>
      </c>
      <c r="T22" s="4">
        <f ca="1">VLOOKUP($E22,INDIRECT(VLOOKUP('Sector Charts'!$H$1,'Sector Charts'!$A$159:$B$175,2,FALSE) &amp; "1"),MATCH(T$4,$S$4:$AA$4,0),FALSE)</f>
        <v>14</v>
      </c>
      <c r="U22" s="4">
        <f ca="1">VLOOKUP($E22,INDIRECT(VLOOKUP('Sector Charts'!$H$1,'Sector Charts'!$A$159:$B$175,2,FALSE) &amp; "1"),MATCH(U$4,$S$4:$AA$4,0),FALSE)</f>
        <v>47815.599655151367</v>
      </c>
      <c r="V22" s="4">
        <f ca="1">VLOOKUP($E22,INDIRECT(VLOOKUP('Sector Charts'!$H$1,'Sector Charts'!$A$159:$B$175,2,FALSE) &amp; "1"),MATCH(V$4,$S$4:$AA$4,0),FALSE)</f>
        <v>11804.137031555176</v>
      </c>
      <c r="W22" s="4">
        <f ca="1">VLOOKUP($E22,INDIRECT(VLOOKUP('Sector Charts'!$H$1,'Sector Charts'!$A$159:$B$175,2,FALSE) &amp; "1"),MATCH(W$4,$S$4:$AA$4,0),FALSE)</f>
        <v>4357.9619445800781</v>
      </c>
      <c r="X22" s="37">
        <f ca="1">VLOOKUP($E22,INDIRECT(VLOOKUP('Sector Charts'!$H$1,'Sector Charts'!$A$159:$B$175,2,FALSE) &amp; "1"),MATCH(X$4,$S$4:$AA$4,0),FALSE)</f>
        <v>4.050749286231536</v>
      </c>
      <c r="Y22" s="37">
        <f ca="1">VLOOKUP($E22,INDIRECT(VLOOKUP('Sector Charts'!$H$1,'Sector Charts'!$A$159:$B$175,2,FALSE) &amp; "1"),MATCH(Y$4,$S$4:$AA$4,0),FALSE)</f>
        <v>2.7086370146567655</v>
      </c>
      <c r="Z22" s="4">
        <f ca="1">VLOOKUP($E22,INDIRECT(VLOOKUP('Sector Charts'!$H$1,'Sector Charts'!$A$159:$B$175,2,FALSE) &amp; "1"),MATCH(Z$4,$S$4:$AA$4,0),FALSE)</f>
        <v>768.46158782072803</v>
      </c>
      <c r="AA22" s="4">
        <f ca="1">IF(VLOOKUP($E22,INDIRECT(VLOOKUP('Sector Charts'!$H$1,'Sector Charts'!$A$159:$B$175,2,FALSE) &amp; "1"),MATCH(AA$4,$S$4:$AA$4,0),FALSE)="",NA(),VLOOKUP($E22,INDIRECT(VLOOKUP('Sector Charts'!$H$1,'Sector Charts'!$A$159:$B$175,2,FALSE) &amp; "1"),MATCH(AA$4,$S$4:$AA$4,0),FALSE))</f>
        <v>189.70850416063092</v>
      </c>
      <c r="AB22" s="42"/>
      <c r="AC22" s="44">
        <v>39629</v>
      </c>
      <c r="AD22" s="114">
        <v>28</v>
      </c>
      <c r="AE22" s="87">
        <v>6.4195144868065768</v>
      </c>
      <c r="AF22" s="87">
        <v>-4.1891252818861631</v>
      </c>
      <c r="AG22" s="86">
        <v>39629</v>
      </c>
      <c r="AH22" s="115">
        <v>31</v>
      </c>
      <c r="AI22" s="87">
        <v>18.007073289466756</v>
      </c>
      <c r="AJ22" s="87">
        <v>19.379110900157201</v>
      </c>
      <c r="AK22" s="49"/>
      <c r="AL22" s="86">
        <v>39629</v>
      </c>
      <c r="AM22" s="115">
        <v>42</v>
      </c>
      <c r="AN22" s="87">
        <v>19.25331388692646</v>
      </c>
      <c r="AO22" s="48"/>
      <c r="AP22" s="48">
        <v>-18.867569697151833</v>
      </c>
      <c r="AQ22" s="48">
        <v>3.3687688118787751</v>
      </c>
      <c r="AR22" s="48">
        <v>4.4551478807927536</v>
      </c>
      <c r="AS22" s="48">
        <v>7.7315454005880024</v>
      </c>
      <c r="AU22" s="14">
        <v>40724</v>
      </c>
      <c r="AV22" s="2">
        <v>376</v>
      </c>
      <c r="AW22" s="2">
        <v>953722.23028564453</v>
      </c>
      <c r="AX22" s="2">
        <v>83260.863064658362</v>
      </c>
      <c r="AY22" s="2">
        <v>129073.33779204637</v>
      </c>
      <c r="AZ22" s="12">
        <f t="shared" si="1"/>
        <v>13.533640476576526</v>
      </c>
      <c r="BA22" s="12">
        <f t="shared" si="2"/>
        <v>155.02281989535845</v>
      </c>
      <c r="BB22" s="12">
        <f t="shared" si="3"/>
        <v>8.7300956631493545</v>
      </c>
      <c r="BD22" s="22">
        <v>40724</v>
      </c>
      <c r="BE22">
        <v>249</v>
      </c>
      <c r="BF22" s="2">
        <v>160225.2692359928</v>
      </c>
      <c r="BG22" s="2">
        <v>104291.17320799828</v>
      </c>
      <c r="BH22" s="2">
        <v>60776.239046904957</v>
      </c>
      <c r="BI22" s="2">
        <v>489196.95112609863</v>
      </c>
      <c r="BJ22" s="12">
        <f t="shared" si="4"/>
        <v>65.090340434622547</v>
      </c>
      <c r="BK22" s="12">
        <f t="shared" si="5"/>
        <v>21.318851838288644</v>
      </c>
      <c r="BL22" s="12">
        <f t="shared" si="6"/>
        <v>12.423674944621409</v>
      </c>
      <c r="BN22" s="22">
        <v>40724</v>
      </c>
      <c r="BO22">
        <v>450</v>
      </c>
      <c r="BP22" s="2">
        <v>968345.81449890137</v>
      </c>
      <c r="BQ22" s="2">
        <v>66194.242481946945</v>
      </c>
      <c r="BR22" s="12">
        <f t="shared" si="7"/>
        <v>6.8358061232702365</v>
      </c>
      <c r="BT22" s="22">
        <v>39629</v>
      </c>
      <c r="BU22">
        <v>28</v>
      </c>
      <c r="BV22" s="2">
        <v>-6078.4232997894287</v>
      </c>
      <c r="BW22" s="2">
        <v>132183.58090209961</v>
      </c>
      <c r="BX22" s="2">
        <v>15986.69478225708</v>
      </c>
      <c r="BY22" s="12">
        <f t="shared" si="8"/>
        <v>4.5984707467498174</v>
      </c>
      <c r="BZ22" s="12">
        <f t="shared" si="9"/>
        <v>38.021763613924747</v>
      </c>
      <c r="CB22" s="22">
        <v>39629</v>
      </c>
      <c r="CC22">
        <v>15</v>
      </c>
      <c r="CD22" s="12">
        <v>10.505693938828964</v>
      </c>
      <c r="CF22" s="22">
        <v>39629</v>
      </c>
      <c r="CG22">
        <v>25</v>
      </c>
      <c r="CH22" s="2">
        <v>-5492.7865695953369</v>
      </c>
      <c r="CI22" s="2">
        <v>114602.74057006836</v>
      </c>
      <c r="CJ22" s="2">
        <v>15373.578388214111</v>
      </c>
      <c r="CK22" s="12">
        <f t="shared" si="10"/>
        <v>4.792892859518517</v>
      </c>
      <c r="CL22" s="12">
        <f t="shared" si="11"/>
        <v>35.728744674085036</v>
      </c>
      <c r="CN22" s="22">
        <v>39629</v>
      </c>
      <c r="CO22">
        <v>16</v>
      </c>
      <c r="CP22" s="12">
        <v>9.1145007405990519</v>
      </c>
      <c r="CR22" s="11">
        <v>39721</v>
      </c>
      <c r="CS22" s="2">
        <v>395</v>
      </c>
      <c r="CT22" s="2">
        <v>-148085.94398853183</v>
      </c>
      <c r="CU22" s="2">
        <v>1471816.0707702637</v>
      </c>
      <c r="CV22" s="2">
        <v>201418.66949743032</v>
      </c>
      <c r="CW22" s="12">
        <f ca="1">VLOOKUP($BT22,INDIRECT(VLOOKUP('Sector Charts'!$H$1,'Sector Charts'!$A$159:$B$175,2,FALSE) &amp; "3"),MATCH(CW$4,$CR$4:$CX$4,0),FALSE)</f>
        <v>5.6142518524961469</v>
      </c>
      <c r="CX22" s="12">
        <f ca="1">VLOOKUP($BT22,INDIRECT(VLOOKUP('Sector Charts'!$H$1,'Sector Charts'!$A$159:$B$175,2,FALSE) &amp; "3"),MATCH(CX$4,$CR$4:$CX$4,0),FALSE)</f>
        <v>41.147410030652445</v>
      </c>
      <c r="CZ22" s="11">
        <v>39721</v>
      </c>
      <c r="DA22" s="2">
        <v>394</v>
      </c>
      <c r="DB22" s="12">
        <v>13.96152205507175</v>
      </c>
    </row>
    <row r="23" spans="1:106">
      <c r="A23" s="17" t="s">
        <v>82</v>
      </c>
      <c r="B23" s="17">
        <v>8</v>
      </c>
      <c r="C23" s="18">
        <v>1.5534489052332083</v>
      </c>
      <c r="D23" s="1"/>
      <c r="E23" s="11">
        <v>39721</v>
      </c>
      <c r="F23" s="4">
        <v>36</v>
      </c>
      <c r="G23" s="4">
        <v>59507.086561918259</v>
      </c>
      <c r="H23" s="4">
        <v>17916.595413684845</v>
      </c>
      <c r="I23" s="37">
        <v>3.3213389702636391</v>
      </c>
      <c r="J23" s="4">
        <v>20</v>
      </c>
      <c r="K23" s="4">
        <v>11895.196815490723</v>
      </c>
      <c r="L23" s="4">
        <v>3917.6599750518799</v>
      </c>
      <c r="M23" s="37">
        <v>3.0363014889604347</v>
      </c>
      <c r="N23" s="37"/>
      <c r="O23" s="43">
        <v>39721</v>
      </c>
      <c r="P23" s="4">
        <v>872.12088768729905</v>
      </c>
      <c r="Q23" s="4">
        <f t="shared" si="0"/>
        <v>262.5811142721372</v>
      </c>
      <c r="R23" s="42"/>
      <c r="S23" s="41">
        <f ca="1">VLOOKUP($E23,INDIRECT(VLOOKUP('Sector Charts'!$H$1,'Sector Charts'!$A$159:$B$175,2,FALSE) &amp; "1"),MATCH(S$4,$S$4:$AA$4,0),FALSE)</f>
        <v>39721</v>
      </c>
      <c r="T23" s="4">
        <f ca="1">VLOOKUP($E23,INDIRECT(VLOOKUP('Sector Charts'!$H$1,'Sector Charts'!$A$159:$B$175,2,FALSE) &amp; "1"),MATCH(T$4,$S$4:$AA$4,0),FALSE)</f>
        <v>14</v>
      </c>
      <c r="U23" s="4">
        <f ca="1">VLOOKUP($E23,INDIRECT(VLOOKUP('Sector Charts'!$H$1,'Sector Charts'!$A$159:$B$175,2,FALSE) &amp; "1"),MATCH(U$4,$S$4:$AA$4,0),FALSE)</f>
        <v>48346.397338867188</v>
      </c>
      <c r="V23" s="4">
        <f ca="1">VLOOKUP($E23,INDIRECT(VLOOKUP('Sector Charts'!$H$1,'Sector Charts'!$A$159:$B$175,2,FALSE) &amp; "1"),MATCH(V$4,$S$4:$AA$4,0),FALSE)</f>
        <v>12558.82487487793</v>
      </c>
      <c r="W23" s="4">
        <f ca="1">VLOOKUP($E23,INDIRECT(VLOOKUP('Sector Charts'!$H$1,'Sector Charts'!$A$159:$B$175,2,FALSE) &amp; "1"),MATCH(W$4,$S$4:$AA$4,0),FALSE)</f>
        <v>4724.1589756011963</v>
      </c>
      <c r="X23" s="37">
        <f ca="1">VLOOKUP($E23,INDIRECT(VLOOKUP('Sector Charts'!$H$1,'Sector Charts'!$A$159:$B$175,2,FALSE) &amp; "1"),MATCH(X$4,$S$4:$AA$4,0),FALSE)</f>
        <v>3.8495956286146642</v>
      </c>
      <c r="Y23" s="37">
        <f ca="1">VLOOKUP($E23,INDIRECT(VLOOKUP('Sector Charts'!$H$1,'Sector Charts'!$A$159:$B$175,2,FALSE) &amp; "1"),MATCH(Y$4,$S$4:$AA$4,0),FALSE)</f>
        <v>2.6584255398136118</v>
      </c>
      <c r="Z23" s="4">
        <f ca="1">VLOOKUP($E23,INDIRECT(VLOOKUP('Sector Charts'!$H$1,'Sector Charts'!$A$159:$B$175,2,FALSE) &amp; "1"),MATCH(Z$4,$S$4:$AA$4,0),FALSE)</f>
        <v>1052.7582915320261</v>
      </c>
      <c r="AA23" s="4">
        <f ca="1">IF(VLOOKUP($E23,INDIRECT(VLOOKUP('Sector Charts'!$H$1,'Sector Charts'!$A$159:$B$175,2,FALSE) &amp; "1"),MATCH(AA$4,$S$4:$AA$4,0),FALSE)="",NA(),VLOOKUP($E23,INDIRECT(VLOOKUP('Sector Charts'!$H$1,'Sector Charts'!$A$159:$B$175,2,FALSE) &amp; "1"),MATCH(AA$4,$S$4:$AA$4,0),FALSE))</f>
        <v>273.47243531416757</v>
      </c>
      <c r="AB23" s="42"/>
      <c r="AC23" s="44">
        <v>39721</v>
      </c>
      <c r="AD23" s="114">
        <v>34</v>
      </c>
      <c r="AE23" s="87">
        <v>-29.674675814517283</v>
      </c>
      <c r="AF23" s="87">
        <v>5.9580833084905915</v>
      </c>
      <c r="AG23" s="86">
        <v>39721</v>
      </c>
      <c r="AH23" s="115">
        <v>36</v>
      </c>
      <c r="AI23" s="87">
        <v>10.966788193986844</v>
      </c>
      <c r="AJ23" s="87">
        <v>16.473794893868842</v>
      </c>
      <c r="AK23" s="49"/>
      <c r="AL23" s="86">
        <v>39721</v>
      </c>
      <c r="AM23" s="115">
        <v>42</v>
      </c>
      <c r="AN23" s="87">
        <v>17.577090737891343</v>
      </c>
      <c r="AO23" s="48"/>
      <c r="AP23" s="48">
        <v>26.190233617249771</v>
      </c>
      <c r="AQ23" s="48">
        <v>-4.4925246670330932</v>
      </c>
      <c r="AR23" s="48">
        <v>-0.48652764813033045</v>
      </c>
      <c r="AS23" s="48">
        <v>-3.5418983595392972</v>
      </c>
      <c r="AU23" s="14">
        <v>40816</v>
      </c>
      <c r="AV23" s="2">
        <v>385</v>
      </c>
      <c r="AW23" s="2">
        <v>965236.3363571167</v>
      </c>
      <c r="AX23" s="2">
        <v>87037.76671910705</v>
      </c>
      <c r="AY23" s="2">
        <v>121373.77927226387</v>
      </c>
      <c r="AZ23" s="12">
        <f t="shared" si="1"/>
        <v>12.574514106082946</v>
      </c>
      <c r="BA23" s="12">
        <f t="shared" si="2"/>
        <v>139.44955603464396</v>
      </c>
      <c r="BB23" s="12">
        <f t="shared" si="3"/>
        <v>9.0172492933279855</v>
      </c>
      <c r="BD23" s="22">
        <v>40816</v>
      </c>
      <c r="BE23">
        <v>240</v>
      </c>
      <c r="BF23" s="2">
        <v>146003.29326202162</v>
      </c>
      <c r="BG23" s="2">
        <v>96213.64964180626</v>
      </c>
      <c r="BH23" s="2">
        <v>59926.275073533878</v>
      </c>
      <c r="BI23" s="2">
        <v>485344.49633026123</v>
      </c>
      <c r="BJ23" s="12">
        <f t="shared" si="4"/>
        <v>65.898273588348815</v>
      </c>
      <c r="BK23" s="12">
        <f t="shared" si="5"/>
        <v>19.823785037079308</v>
      </c>
      <c r="BL23" s="12">
        <f t="shared" si="6"/>
        <v>12.347162793982934</v>
      </c>
      <c r="BN23" s="22">
        <v>40816</v>
      </c>
      <c r="BO23">
        <v>448</v>
      </c>
      <c r="BP23" s="2">
        <v>964098.84264373779</v>
      </c>
      <c r="BQ23" s="2">
        <v>66571.714361727238</v>
      </c>
      <c r="BR23" s="12">
        <f t="shared" si="7"/>
        <v>6.905071494451259</v>
      </c>
      <c r="BT23" s="22">
        <v>39721</v>
      </c>
      <c r="BU23">
        <v>30</v>
      </c>
      <c r="BV23" s="2">
        <v>-7115.5518889427185</v>
      </c>
      <c r="BW23" s="2">
        <v>148344.96658325195</v>
      </c>
      <c r="BX23" s="2">
        <v>16207.902573108673</v>
      </c>
      <c r="BY23" s="12">
        <f t="shared" si="8"/>
        <v>4.7966250913875363</v>
      </c>
      <c r="BZ23" s="12">
        <f t="shared" si="9"/>
        <v>43.901743960063534</v>
      </c>
      <c r="CB23" s="22">
        <v>39721</v>
      </c>
      <c r="CC23">
        <v>15</v>
      </c>
      <c r="CD23" s="12">
        <v>8.0538528606514106</v>
      </c>
      <c r="CF23" s="22">
        <v>39721</v>
      </c>
      <c r="CG23">
        <v>26</v>
      </c>
      <c r="CH23" s="2">
        <v>-5574.9807715415955</v>
      </c>
      <c r="CI23" s="2">
        <v>117021.04360961914</v>
      </c>
      <c r="CJ23" s="2">
        <v>14885.780167102814</v>
      </c>
      <c r="CK23" s="12">
        <f t="shared" si="10"/>
        <v>4.7640839626586029</v>
      </c>
      <c r="CL23" s="12">
        <f t="shared" si="11"/>
        <v>37.451720426868576</v>
      </c>
      <c r="CN23" s="22">
        <v>39721</v>
      </c>
      <c r="CO23">
        <v>16</v>
      </c>
      <c r="CP23" s="12">
        <v>5.4887544049062154</v>
      </c>
      <c r="CR23" s="11">
        <v>39813</v>
      </c>
      <c r="CS23" s="2">
        <v>379</v>
      </c>
      <c r="CT23" s="2">
        <v>-147754.48144175857</v>
      </c>
      <c r="CU23" s="2">
        <v>1365194.9932403564</v>
      </c>
      <c r="CV23" s="2">
        <v>185570.28834676743</v>
      </c>
      <c r="CW23" s="12">
        <f ca="1">VLOOKUP($BT23,INDIRECT(VLOOKUP('Sector Charts'!$H$1,'Sector Charts'!$A$159:$B$175,2,FALSE) &amp; "3"),MATCH(CW$4,$CR$4:$CX$4,0),FALSE)</f>
        <v>5.3327634582334564</v>
      </c>
      <c r="CX23" s="12">
        <f ca="1">VLOOKUP($BT23,INDIRECT(VLOOKUP('Sector Charts'!$H$1,'Sector Charts'!$A$159:$B$175,2,FALSE) &amp; "3"),MATCH(CX$4,$CR$4:$CX$4,0),FALSE)</f>
        <v>39.078836846153685</v>
      </c>
      <c r="CZ23" s="11">
        <v>39813</v>
      </c>
      <c r="DA23" s="2">
        <v>378</v>
      </c>
      <c r="DB23" s="12">
        <v>11.093396158399639</v>
      </c>
    </row>
    <row r="24" spans="1:106">
      <c r="A24" t="s">
        <v>81</v>
      </c>
      <c r="B24">
        <v>9</v>
      </c>
      <c r="C24" s="12">
        <v>1.0159178466813039</v>
      </c>
      <c r="D24" s="1"/>
      <c r="E24" s="11">
        <v>39813</v>
      </c>
      <c r="F24" s="4">
        <v>40</v>
      </c>
      <c r="G24" s="4">
        <v>84299.463973999023</v>
      </c>
      <c r="H24" s="4">
        <v>19823.453763008118</v>
      </c>
      <c r="I24" s="37">
        <v>4.2525114433544084</v>
      </c>
      <c r="J24" s="4">
        <v>23</v>
      </c>
      <c r="K24" s="4">
        <v>13857.346383094788</v>
      </c>
      <c r="L24" s="4">
        <v>5133.061541557312</v>
      </c>
      <c r="M24" s="37">
        <v>2.6996259972543846</v>
      </c>
      <c r="N24" s="37"/>
      <c r="O24" s="43">
        <v>39813</v>
      </c>
      <c r="P24" s="4">
        <v>2169.2833924160223</v>
      </c>
      <c r="Q24" s="4">
        <f t="shared" si="0"/>
        <v>510.11817870732818</v>
      </c>
      <c r="R24" s="42"/>
      <c r="S24" s="41">
        <f ca="1">VLOOKUP($E24,INDIRECT(VLOOKUP('Sector Charts'!$H$1,'Sector Charts'!$A$159:$B$175,2,FALSE) &amp; "1"),MATCH(S$4,$S$4:$AA$4,0),FALSE)</f>
        <v>39813</v>
      </c>
      <c r="T24" s="4">
        <f ca="1">VLOOKUP($E24,INDIRECT(VLOOKUP('Sector Charts'!$H$1,'Sector Charts'!$A$159:$B$175,2,FALSE) &amp; "1"),MATCH(T$4,$S$4:$AA$4,0),FALSE)</f>
        <v>16</v>
      </c>
      <c r="U24" s="4">
        <f ca="1">VLOOKUP($E24,INDIRECT(VLOOKUP('Sector Charts'!$H$1,'Sector Charts'!$A$159:$B$175,2,FALSE) &amp; "1"),MATCH(U$4,$S$4:$AA$4,0),FALSE)</f>
        <v>49350.360977172852</v>
      </c>
      <c r="V24" s="4">
        <f ca="1">VLOOKUP($E24,INDIRECT(VLOOKUP('Sector Charts'!$H$1,'Sector Charts'!$A$159:$B$175,2,FALSE) &amp; "1"),MATCH(V$4,$S$4:$AA$4,0),FALSE)</f>
        <v>10970.65700340271</v>
      </c>
      <c r="W24" s="4">
        <f ca="1">VLOOKUP($E24,INDIRECT(VLOOKUP('Sector Charts'!$H$1,'Sector Charts'!$A$159:$B$175,2,FALSE) &amp; "1"),MATCH(W$4,$S$4:$AA$4,0),FALSE)</f>
        <v>4651.4720306396484</v>
      </c>
      <c r="X24" s="37">
        <f ca="1">VLOOKUP($E24,INDIRECT(VLOOKUP('Sector Charts'!$H$1,'Sector Charts'!$A$159:$B$175,2,FALSE) &amp; "1"),MATCH(X$4,$S$4:$AA$4,0),FALSE)</f>
        <v>4.4983961272206496</v>
      </c>
      <c r="Y24" s="37">
        <f ca="1">VLOOKUP($E24,INDIRECT(VLOOKUP('Sector Charts'!$H$1,'Sector Charts'!$A$159:$B$175,2,FALSE) &amp; "1"),MATCH(Y$4,$S$4:$AA$4,0),FALSE)</f>
        <v>2.3585344448247874</v>
      </c>
      <c r="Z24" s="4">
        <f ca="1">VLOOKUP($E24,INDIRECT(VLOOKUP('Sector Charts'!$H$1,'Sector Charts'!$A$159:$B$175,2,FALSE) &amp; "1"),MATCH(Z$4,$S$4:$AA$4,0),FALSE)</f>
        <v>2063.5904756637092</v>
      </c>
      <c r="AA24" s="4">
        <f ca="1">IF(VLOOKUP($E24,INDIRECT(VLOOKUP('Sector Charts'!$H$1,'Sector Charts'!$A$159:$B$175,2,FALSE) &amp; "1"),MATCH(AA$4,$S$4:$AA$4,0),FALSE)="",NA(),VLOOKUP($E24,INDIRECT(VLOOKUP('Sector Charts'!$H$1,'Sector Charts'!$A$159:$B$175,2,FALSE) &amp; "1"),MATCH(AA$4,$S$4:$AA$4,0),FALSE))</f>
        <v>458.7391633156829</v>
      </c>
      <c r="AB24" s="42"/>
      <c r="AC24" s="44">
        <v>39813</v>
      </c>
      <c r="AD24" s="114">
        <v>37</v>
      </c>
      <c r="AE24" s="87">
        <v>-34.089279144663699</v>
      </c>
      <c r="AF24" s="87">
        <v>7.2355855821873316</v>
      </c>
      <c r="AG24" s="86">
        <v>39813</v>
      </c>
      <c r="AH24" s="115">
        <v>34</v>
      </c>
      <c r="AI24" s="87">
        <v>-11.799088740601082</v>
      </c>
      <c r="AJ24" s="87">
        <v>-10.001730871089409</v>
      </c>
      <c r="AK24" s="49"/>
      <c r="AL24" s="86">
        <v>39813</v>
      </c>
      <c r="AM24" s="115">
        <v>39</v>
      </c>
      <c r="AN24" s="87">
        <v>15.386814982192776</v>
      </c>
      <c r="AO24" s="48"/>
      <c r="AP24" s="48">
        <v>6.9936449033391801</v>
      </c>
      <c r="AQ24" s="48">
        <v>-1.7983117768596069</v>
      </c>
      <c r="AR24" s="48">
        <v>-7.9789269209363027</v>
      </c>
      <c r="AS24" s="48">
        <v>-8.7056846762075484</v>
      </c>
      <c r="AU24" s="14">
        <v>40908</v>
      </c>
      <c r="AV24" s="2">
        <v>376</v>
      </c>
      <c r="AW24" s="2">
        <v>946927.07272535563</v>
      </c>
      <c r="AX24" s="2">
        <v>74109.632792408578</v>
      </c>
      <c r="AY24" s="2">
        <v>120112.74395740777</v>
      </c>
      <c r="AZ24" s="12">
        <f t="shared" si="1"/>
        <v>12.684476705445825</v>
      </c>
      <c r="BA24" s="12">
        <f t="shared" si="2"/>
        <v>162.07440170950559</v>
      </c>
      <c r="BB24" s="12">
        <f t="shared" si="3"/>
        <v>7.8263294953763722</v>
      </c>
      <c r="BD24" s="22">
        <v>40908</v>
      </c>
      <c r="BE24">
        <v>207</v>
      </c>
      <c r="BF24" s="2">
        <v>137427.82206535339</v>
      </c>
      <c r="BG24" s="2">
        <v>87553.410700812936</v>
      </c>
      <c r="BH24" s="2">
        <v>52318.207117952406</v>
      </c>
      <c r="BI24" s="2">
        <v>430174.86071777344</v>
      </c>
      <c r="BJ24" s="12">
        <f t="shared" si="4"/>
        <v>63.708650391896029</v>
      </c>
      <c r="BK24" s="12">
        <f t="shared" si="5"/>
        <v>20.352981704864074</v>
      </c>
      <c r="BL24" s="12">
        <f t="shared" si="6"/>
        <v>12.162079167214985</v>
      </c>
      <c r="BN24" s="22">
        <v>40908</v>
      </c>
      <c r="BO24">
        <v>449</v>
      </c>
      <c r="BP24" s="2">
        <v>982729.51094055176</v>
      </c>
      <c r="BQ24" s="2">
        <v>68556.118471086025</v>
      </c>
      <c r="BR24" s="12">
        <f t="shared" si="7"/>
        <v>6.9760923741337795</v>
      </c>
      <c r="BT24" s="22">
        <v>39813</v>
      </c>
      <c r="BU24">
        <v>30</v>
      </c>
      <c r="BV24" s="2">
        <v>-7720.8817415237427</v>
      </c>
      <c r="BW24" s="2">
        <v>152403.41271972656</v>
      </c>
      <c r="BX24" s="2">
        <v>14465.101143836975</v>
      </c>
      <c r="BY24" s="12">
        <f t="shared" si="8"/>
        <v>5.0660819227996061</v>
      </c>
      <c r="BZ24" s="12">
        <f t="shared" si="9"/>
        <v>53.37592640901314</v>
      </c>
      <c r="CB24" s="22">
        <v>39813</v>
      </c>
      <c r="CC24">
        <v>17</v>
      </c>
      <c r="CD24" s="12">
        <v>7.798152736875319</v>
      </c>
      <c r="CF24" s="22">
        <v>39813</v>
      </c>
      <c r="CG24">
        <v>27</v>
      </c>
      <c r="CH24" s="2">
        <v>-7447.0020837783813</v>
      </c>
      <c r="CI24" s="2">
        <v>126916.56134033203</v>
      </c>
      <c r="CJ24" s="2">
        <v>14748.852593421936</v>
      </c>
      <c r="CK24" s="12">
        <f t="shared" si="10"/>
        <v>5.8676361895820168</v>
      </c>
      <c r="CL24" s="12">
        <f t="shared" si="11"/>
        <v>50.492077513201153</v>
      </c>
      <c r="CN24" s="22">
        <v>39813</v>
      </c>
      <c r="CO24">
        <v>18</v>
      </c>
      <c r="CP24" s="12">
        <v>7.4904505274877353</v>
      </c>
      <c r="CR24" s="11">
        <v>39903</v>
      </c>
      <c r="CS24" s="2">
        <v>390</v>
      </c>
      <c r="CT24" s="2">
        <v>-146916.73037340492</v>
      </c>
      <c r="CU24" s="2">
        <v>1353144.0531768799</v>
      </c>
      <c r="CV24" s="2">
        <v>185478.01764059067</v>
      </c>
      <c r="CW24" s="12">
        <f ca="1">VLOOKUP($BT24,INDIRECT(VLOOKUP('Sector Charts'!$H$1,'Sector Charts'!$A$159:$B$175,2,FALSE) &amp; "3"),MATCH(CW$4,$CR$4:$CX$4,0),FALSE)</f>
        <v>5.4315547855545345</v>
      </c>
      <c r="CX24" s="12">
        <f ca="1">VLOOKUP($BT24,INDIRECT(VLOOKUP('Sector Charts'!$H$1,'Sector Charts'!$A$159:$B$175,2,FALSE) &amp; "3"),MATCH(CX$4,$CR$4:$CX$4,0),FALSE)</f>
        <v>57.533366597170897</v>
      </c>
      <c r="CZ24" s="11">
        <v>39903</v>
      </c>
      <c r="DA24" s="2">
        <v>389</v>
      </c>
      <c r="DB24" s="12">
        <v>-2.3593743949640644</v>
      </c>
    </row>
    <row r="25" spans="1:106">
      <c r="C25" s="12"/>
      <c r="D25" s="1"/>
      <c r="E25" s="11">
        <v>39903</v>
      </c>
      <c r="F25" s="4">
        <v>43</v>
      </c>
      <c r="G25" s="4">
        <v>106843.42590332031</v>
      </c>
      <c r="H25" s="4">
        <v>25440.334191322327</v>
      </c>
      <c r="I25" s="37">
        <v>4.1997650305932108</v>
      </c>
      <c r="J25" s="4">
        <v>22</v>
      </c>
      <c r="K25" s="4">
        <v>12955.796808242798</v>
      </c>
      <c r="L25" s="4">
        <v>5007.0142593383789</v>
      </c>
      <c r="M25" s="37">
        <v>2.5875294411393912</v>
      </c>
      <c r="N25" s="37"/>
      <c r="O25" s="43">
        <v>39903</v>
      </c>
      <c r="P25" s="4">
        <v>1660.3349392583223</v>
      </c>
      <c r="Q25" s="4">
        <f t="shared" si="0"/>
        <v>395.33996001290632</v>
      </c>
      <c r="R25" s="42"/>
      <c r="S25" s="41">
        <f ca="1">VLOOKUP($E25,INDIRECT(VLOOKUP('Sector Charts'!$H$1,'Sector Charts'!$A$159:$B$175,2,FALSE) &amp; "1"),MATCH(S$4,$S$4:$AA$4,0),FALSE)</f>
        <v>39903</v>
      </c>
      <c r="T25" s="4">
        <f ca="1">VLOOKUP($E25,INDIRECT(VLOOKUP('Sector Charts'!$H$1,'Sector Charts'!$A$159:$B$175,2,FALSE) &amp; "1"),MATCH(T$4,$S$4:$AA$4,0),FALSE)</f>
        <v>15</v>
      </c>
      <c r="U25" s="4">
        <f ca="1">VLOOKUP($E25,INDIRECT(VLOOKUP('Sector Charts'!$H$1,'Sector Charts'!$A$159:$B$175,2,FALSE) &amp; "1"),MATCH(U$4,$S$4:$AA$4,0),FALSE)</f>
        <v>46380.602569580078</v>
      </c>
      <c r="V25" s="4">
        <f ca="1">VLOOKUP($E25,INDIRECT(VLOOKUP('Sector Charts'!$H$1,'Sector Charts'!$A$159:$B$175,2,FALSE) &amp; "1"),MATCH(V$4,$S$4:$AA$4,0),FALSE)</f>
        <v>8138.1250457763672</v>
      </c>
      <c r="W25" s="4">
        <f ca="1">VLOOKUP($E25,INDIRECT(VLOOKUP('Sector Charts'!$H$1,'Sector Charts'!$A$159:$B$175,2,FALSE) &amp; "1"),MATCH(W$4,$S$4:$AA$4,0),FALSE)</f>
        <v>4514.1280269622803</v>
      </c>
      <c r="X25" s="37">
        <f ca="1">VLOOKUP($E25,INDIRECT(VLOOKUP('Sector Charts'!$H$1,'Sector Charts'!$A$159:$B$175,2,FALSE) &amp; "1"),MATCH(X$4,$S$4:$AA$4,0),FALSE)</f>
        <v>5.6991754622462212</v>
      </c>
      <c r="Y25" s="37">
        <f ca="1">VLOOKUP($E25,INDIRECT(VLOOKUP('Sector Charts'!$H$1,'Sector Charts'!$A$159:$B$175,2,FALSE) &amp; "1"),MATCH(Y$4,$S$4:$AA$4,0),FALSE)</f>
        <v>1.8028121925582172</v>
      </c>
      <c r="Z25" s="4">
        <f ca="1">VLOOKUP($E25,INDIRECT(VLOOKUP('Sector Charts'!$H$1,'Sector Charts'!$A$159:$B$175,2,FALSE) &amp; "1"),MATCH(Z$4,$S$4:$AA$4,0),FALSE)</f>
        <v>2482.8083139722867</v>
      </c>
      <c r="AA25" s="4">
        <f ca="1">IF(VLOOKUP($E25,INDIRECT(VLOOKUP('Sector Charts'!$H$1,'Sector Charts'!$A$159:$B$175,2,FALSE) &amp; "1"),MATCH(AA$4,$S$4:$AA$4,0),FALSE)="",NA(),VLOOKUP($E25,INDIRECT(VLOOKUP('Sector Charts'!$H$1,'Sector Charts'!$A$159:$B$175,2,FALSE) &amp; "1"),MATCH(AA$4,$S$4:$AA$4,0),FALSE))</f>
        <v>435.64342428470087</v>
      </c>
      <c r="AB25" s="42"/>
      <c r="AC25" s="44">
        <v>39903</v>
      </c>
      <c r="AD25" s="114">
        <v>45</v>
      </c>
      <c r="AE25" s="87">
        <v>-37.61643161248098</v>
      </c>
      <c r="AF25" s="87">
        <v>14.469569411305994</v>
      </c>
      <c r="AG25" s="86">
        <v>39903</v>
      </c>
      <c r="AH25" s="115">
        <v>46</v>
      </c>
      <c r="AI25" s="87">
        <v>-20.479620316817183</v>
      </c>
      <c r="AJ25" s="87">
        <v>-19.851868142902042</v>
      </c>
      <c r="AK25" s="49"/>
      <c r="AL25" s="86">
        <v>39903</v>
      </c>
      <c r="AM25" s="115">
        <v>47</v>
      </c>
      <c r="AN25" s="87">
        <v>15.435828312791866</v>
      </c>
      <c r="AO25" s="48"/>
      <c r="AP25" s="48">
        <v>-2.5266131135757486</v>
      </c>
      <c r="AQ25" s="48">
        <v>5.9997963267776289</v>
      </c>
      <c r="AR25" s="48">
        <v>3.3076547236189358</v>
      </c>
      <c r="AS25" s="48">
        <v>5.4108433449387761</v>
      </c>
      <c r="AU25" s="14">
        <v>40999</v>
      </c>
      <c r="AV25" s="2">
        <v>367</v>
      </c>
      <c r="AW25" s="2">
        <v>930915.85842895508</v>
      </c>
      <c r="AX25" s="2">
        <v>71779.936918494292</v>
      </c>
      <c r="AY25" s="2">
        <v>108680.583390221</v>
      </c>
      <c r="AZ25" s="12">
        <f t="shared" si="1"/>
        <v>11.674587171995759</v>
      </c>
      <c r="BA25" s="12">
        <f t="shared" si="2"/>
        <v>151.40802298785411</v>
      </c>
      <c r="BB25" s="12">
        <f t="shared" si="3"/>
        <v>7.7106793560948166</v>
      </c>
      <c r="BD25" s="22">
        <v>40999</v>
      </c>
      <c r="BE25">
        <v>209</v>
      </c>
      <c r="BF25" s="2">
        <v>147806.92414474487</v>
      </c>
      <c r="BG25" s="2">
        <v>93628.431835174561</v>
      </c>
      <c r="BH25" s="2">
        <v>55513.259983519092</v>
      </c>
      <c r="BI25" s="2">
        <v>513780.17014312744</v>
      </c>
      <c r="BJ25" s="12">
        <f t="shared" si="4"/>
        <v>63.345091833103695</v>
      </c>
      <c r="BK25" s="12">
        <f t="shared" si="5"/>
        <v>18.223442101529884</v>
      </c>
      <c r="BL25" s="12">
        <f t="shared" si="6"/>
        <v>10.804866207283625</v>
      </c>
      <c r="BN25" s="22">
        <v>40999</v>
      </c>
      <c r="BO25">
        <v>468</v>
      </c>
      <c r="BP25" s="2">
        <v>1047580.8469772339</v>
      </c>
      <c r="BQ25" s="2">
        <v>72681.363314270973</v>
      </c>
      <c r="BR25" s="12">
        <f t="shared" si="7"/>
        <v>6.9380194878506103</v>
      </c>
      <c r="BT25" s="22">
        <v>39903</v>
      </c>
      <c r="BU25">
        <v>31</v>
      </c>
      <c r="BV25" s="2">
        <v>-12545.047399520874</v>
      </c>
      <c r="BW25" s="2">
        <v>199635.26014709473</v>
      </c>
      <c r="BX25" s="2">
        <v>18504.594750404358</v>
      </c>
      <c r="BY25" s="12">
        <f t="shared" si="8"/>
        <v>6.2839837963882053</v>
      </c>
      <c r="BZ25" s="12">
        <f t="shared" si="9"/>
        <v>67.794229318352095</v>
      </c>
      <c r="CB25" s="22">
        <v>39903</v>
      </c>
      <c r="CC25">
        <v>22</v>
      </c>
      <c r="CD25" s="12">
        <v>6.5795101438406167</v>
      </c>
      <c r="CF25" s="22">
        <v>39903</v>
      </c>
      <c r="CG25">
        <v>28</v>
      </c>
      <c r="CH25" s="2">
        <v>-12231.645872116089</v>
      </c>
      <c r="CI25" s="2">
        <v>176587.85902404785</v>
      </c>
      <c r="CJ25" s="2">
        <v>19157.214961051941</v>
      </c>
      <c r="CK25" s="12">
        <f t="shared" si="10"/>
        <v>6.9266629878843338</v>
      </c>
      <c r="CL25" s="12">
        <f t="shared" si="11"/>
        <v>63.848768711861013</v>
      </c>
      <c r="CN25" s="22">
        <v>39903</v>
      </c>
      <c r="CO25">
        <v>23</v>
      </c>
      <c r="CP25" s="12">
        <v>5.9176324576605044</v>
      </c>
      <c r="CR25" s="11">
        <v>39994</v>
      </c>
      <c r="CS25" s="2">
        <v>397</v>
      </c>
      <c r="CT25" s="2">
        <v>-135685.85029604286</v>
      </c>
      <c r="CU25" s="2">
        <v>1359263.775604248</v>
      </c>
      <c r="CV25" s="2">
        <v>188451.45464384556</v>
      </c>
      <c r="CW25" s="12">
        <f ca="1">VLOOKUP($BT25,INDIRECT(VLOOKUP('Sector Charts'!$H$1,'Sector Charts'!$A$159:$B$175,2,FALSE) &amp; "3"),MATCH(CW$4,$CR$4:$CX$4,0),FALSE)</f>
        <v>4.8595820974410975</v>
      </c>
      <c r="CX25" s="12">
        <f ca="1">VLOOKUP($BT25,INDIRECT(VLOOKUP('Sector Charts'!$H$1,'Sector Charts'!$A$159:$B$175,2,FALSE) &amp; "3"),MATCH(CX$4,$CR$4:$CX$4,0),FALSE)</f>
        <v>65.743006889852055</v>
      </c>
      <c r="CZ25" s="11">
        <v>39994</v>
      </c>
      <c r="DA25" s="2">
        <v>396</v>
      </c>
      <c r="DB25" s="12">
        <v>-12.654113208645491</v>
      </c>
    </row>
    <row r="26" spans="1:106">
      <c r="C26" s="12"/>
      <c r="D26" s="1"/>
      <c r="E26" s="11">
        <v>39994</v>
      </c>
      <c r="F26" s="4">
        <v>42</v>
      </c>
      <c r="G26" s="4">
        <v>101864.75468444824</v>
      </c>
      <c r="H26" s="4">
        <v>23617.445630073547</v>
      </c>
      <c r="I26" s="37">
        <v>4.3131148169020266</v>
      </c>
      <c r="J26" s="4">
        <v>21</v>
      </c>
      <c r="K26" s="4">
        <v>11854.07831287384</v>
      </c>
      <c r="L26" s="4">
        <v>4979.3681831359863</v>
      </c>
      <c r="M26" s="37">
        <v>2.3806390443311605</v>
      </c>
      <c r="N26" s="37"/>
      <c r="O26" s="43">
        <v>39994</v>
      </c>
      <c r="P26" s="4">
        <v>1064.8037435947265</v>
      </c>
      <c r="Q26" s="4">
        <f t="shared" si="0"/>
        <v>246.87581685097388</v>
      </c>
      <c r="R26" s="42"/>
      <c r="S26" s="41">
        <f ca="1">VLOOKUP($E26,INDIRECT(VLOOKUP('Sector Charts'!$H$1,'Sector Charts'!$A$159:$B$175,2,FALSE) &amp; "1"),MATCH(S$4,$S$4:$AA$4,0),FALSE)</f>
        <v>39994</v>
      </c>
      <c r="T26" s="4">
        <f ca="1">VLOOKUP($E26,INDIRECT(VLOOKUP('Sector Charts'!$H$1,'Sector Charts'!$A$159:$B$175,2,FALSE) &amp; "1"),MATCH(T$4,$S$4:$AA$4,0),FALSE)</f>
        <v>16</v>
      </c>
      <c r="U26" s="4">
        <f ca="1">VLOOKUP($E26,INDIRECT(VLOOKUP('Sector Charts'!$H$1,'Sector Charts'!$A$159:$B$175,2,FALSE) &amp; "1"),MATCH(U$4,$S$4:$AA$4,0),FALSE)</f>
        <v>46680.941009521484</v>
      </c>
      <c r="V26" s="4">
        <f ca="1">VLOOKUP($E26,INDIRECT(VLOOKUP('Sector Charts'!$H$1,'Sector Charts'!$A$159:$B$175,2,FALSE) &amp; "1"),MATCH(V$4,$S$4:$AA$4,0),FALSE)</f>
        <v>7536.6097030639648</v>
      </c>
      <c r="W26" s="4">
        <f ca="1">VLOOKUP($E26,INDIRECT(VLOOKUP('Sector Charts'!$H$1,'Sector Charts'!$A$159:$B$175,2,FALSE) &amp; "1"),MATCH(W$4,$S$4:$AA$4,0),FALSE)</f>
        <v>4525.5106201171875</v>
      </c>
      <c r="X26" s="37">
        <f ca="1">VLOOKUP($E26,INDIRECT(VLOOKUP('Sector Charts'!$H$1,'Sector Charts'!$A$159:$B$175,2,FALSE) &amp; "1"),MATCH(X$4,$S$4:$AA$4,0),FALSE)</f>
        <v>6.1938912652652851</v>
      </c>
      <c r="Y26" s="37">
        <f ca="1">VLOOKUP($E26,INDIRECT(VLOOKUP('Sector Charts'!$H$1,'Sector Charts'!$A$159:$B$175,2,FALSE) &amp; "1"),MATCH(Y$4,$S$4:$AA$4,0),FALSE)</f>
        <v>1.6653611792582215</v>
      </c>
      <c r="Z26" s="4">
        <f ca="1">VLOOKUP($E26,INDIRECT(VLOOKUP('Sector Charts'!$H$1,'Sector Charts'!$A$159:$B$175,2,FALSE) &amp; "1"),MATCH(Z$4,$S$4:$AA$4,0),FALSE)</f>
        <v>1471.7463780301855</v>
      </c>
      <c r="AA26" s="4">
        <f ca="1">IF(VLOOKUP($E26,INDIRECT(VLOOKUP('Sector Charts'!$H$1,'Sector Charts'!$A$159:$B$175,2,FALSE) &amp; "1"),MATCH(AA$4,$S$4:$AA$4,0),FALSE)="",NA(),VLOOKUP($E26,INDIRECT(VLOOKUP('Sector Charts'!$H$1,'Sector Charts'!$A$159:$B$175,2,FALSE) &amp; "1"),MATCH(AA$4,$S$4:$AA$4,0),FALSE))</f>
        <v>237.61256292689382</v>
      </c>
      <c r="AB26" s="42"/>
      <c r="AC26" s="44">
        <v>39994</v>
      </c>
      <c r="AD26" s="114">
        <v>42</v>
      </c>
      <c r="AE26" s="87">
        <v>-19.580211324732709</v>
      </c>
      <c r="AF26" s="87">
        <v>10.239460332207418</v>
      </c>
      <c r="AG26" s="86">
        <v>39994</v>
      </c>
      <c r="AH26" s="115">
        <v>44</v>
      </c>
      <c r="AI26" s="87">
        <v>-19.751963662925853</v>
      </c>
      <c r="AJ26" s="87">
        <v>-20.130479504001407</v>
      </c>
      <c r="AK26" s="49"/>
      <c r="AL26" s="86">
        <v>39994</v>
      </c>
      <c r="AM26" s="115">
        <v>45</v>
      </c>
      <c r="AN26" s="87">
        <v>18.577463441254128</v>
      </c>
      <c r="AO26" s="48"/>
      <c r="AP26" s="48">
        <v>-6.8629944685769555</v>
      </c>
      <c r="AQ26" s="48">
        <v>-2.0647014120451113</v>
      </c>
      <c r="AR26" s="48">
        <v>-1.2683235705798435</v>
      </c>
      <c r="AS26" s="48">
        <v>-1.9915560549340405</v>
      </c>
      <c r="AU26" s="14">
        <v>41090</v>
      </c>
      <c r="AV26" s="2">
        <v>371</v>
      </c>
      <c r="AW26" s="2">
        <v>957112.19526672363</v>
      </c>
      <c r="AX26" s="2">
        <v>75854.680053609423</v>
      </c>
      <c r="AY26" s="2">
        <v>105540.89172782749</v>
      </c>
      <c r="AZ26" s="12">
        <f t="shared" si="1"/>
        <v>11.027013577903041</v>
      </c>
      <c r="BA26" s="12">
        <f t="shared" si="2"/>
        <v>139.13563626296715</v>
      </c>
      <c r="BB26" s="12">
        <f t="shared" si="3"/>
        <v>7.9253697140982089</v>
      </c>
      <c r="BD26" s="22">
        <v>41090</v>
      </c>
      <c r="BE26">
        <v>230</v>
      </c>
      <c r="BF26" s="2">
        <v>155992.41411972046</v>
      </c>
      <c r="BG26" s="2">
        <v>103464.25595092773</v>
      </c>
      <c r="BH26" s="2">
        <v>58722.359937505797</v>
      </c>
      <c r="BI26" s="2">
        <v>535060.0432434082</v>
      </c>
      <c r="BJ26" s="12">
        <f t="shared" si="4"/>
        <v>66.326466280290646</v>
      </c>
      <c r="BK26" s="12">
        <f t="shared" si="5"/>
        <v>19.336943069744422</v>
      </c>
      <c r="BL26" s="12">
        <f t="shared" si="6"/>
        <v>10.974910326240146</v>
      </c>
      <c r="BN26" s="22">
        <v>41090</v>
      </c>
      <c r="BO26">
        <v>467</v>
      </c>
      <c r="BP26" s="2">
        <v>1055661.2026977539</v>
      </c>
      <c r="BQ26" s="2">
        <v>72469.758509635925</v>
      </c>
      <c r="BR26" s="12">
        <f t="shared" si="7"/>
        <v>6.8648689867960151</v>
      </c>
      <c r="BT26" s="22">
        <v>39994</v>
      </c>
      <c r="BU26">
        <v>31</v>
      </c>
      <c r="BV26" s="2">
        <v>-12285.607812166214</v>
      </c>
      <c r="BW26" s="2">
        <v>185255.28909301758</v>
      </c>
      <c r="BX26" s="2">
        <v>16882.580039978027</v>
      </c>
      <c r="BY26" s="12">
        <f t="shared" si="8"/>
        <v>6.6317177082040297</v>
      </c>
      <c r="BZ26" s="12">
        <f t="shared" si="9"/>
        <v>72.770914060966035</v>
      </c>
      <c r="CB26" s="22">
        <v>39994</v>
      </c>
      <c r="CC26">
        <v>26</v>
      </c>
      <c r="CD26" s="12">
        <v>-1.3302840812922323</v>
      </c>
      <c r="CF26" s="22">
        <v>39994</v>
      </c>
      <c r="CG26">
        <v>28</v>
      </c>
      <c r="CH26" s="2">
        <v>-12049.413945436478</v>
      </c>
      <c r="CI26" s="2">
        <v>167352.73733520508</v>
      </c>
      <c r="CJ26" s="2">
        <v>18252.965751647949</v>
      </c>
      <c r="CK26" s="12">
        <f t="shared" si="10"/>
        <v>7.2000100729166308</v>
      </c>
      <c r="CL26" s="12">
        <f t="shared" si="11"/>
        <v>66.013458357300706</v>
      </c>
      <c r="CN26" s="22">
        <v>39994</v>
      </c>
      <c r="CO26">
        <v>22</v>
      </c>
      <c r="CP26" s="12">
        <v>2.577842964911059</v>
      </c>
      <c r="CR26" s="11">
        <v>40086</v>
      </c>
      <c r="CS26" s="2">
        <v>406</v>
      </c>
      <c r="CT26" s="2">
        <v>-124163.34557369724</v>
      </c>
      <c r="CU26" s="2">
        <v>1367859.5506057739</v>
      </c>
      <c r="CV26" s="2">
        <v>188789.94143405557</v>
      </c>
      <c r="CW26" s="12">
        <f ca="1">VLOOKUP($BT26,INDIRECT(VLOOKUP('Sector Charts'!$H$1,'Sector Charts'!$A$159:$B$175,2,FALSE) &amp; "3"),MATCH(CW$4,$CR$4:$CX$4,0),FALSE)</f>
        <v>4.4829263397337833</v>
      </c>
      <c r="CX26" s="12">
        <f ca="1">VLOOKUP($BT26,INDIRECT(VLOOKUP('Sector Charts'!$H$1,'Sector Charts'!$A$159:$B$175,2,FALSE) &amp; "3"),MATCH(CX$4,$CR$4:$CX$4,0),FALSE)</f>
        <v>64.81792172384641</v>
      </c>
      <c r="CZ26" s="11">
        <v>40086</v>
      </c>
      <c r="DA26" s="2">
        <v>405</v>
      </c>
      <c r="DB26" s="12">
        <v>-29.605214646257217</v>
      </c>
    </row>
    <row r="27" spans="1:106">
      <c r="C27" s="12"/>
      <c r="D27" s="1"/>
      <c r="E27" s="11">
        <v>40086</v>
      </c>
      <c r="F27" s="4">
        <v>40</v>
      </c>
      <c r="G27" s="4">
        <v>93041.651985168457</v>
      </c>
      <c r="H27" s="4">
        <v>23298.438326835632</v>
      </c>
      <c r="I27" s="37">
        <v>3.993471608695812</v>
      </c>
      <c r="J27" s="4">
        <v>20</v>
      </c>
      <c r="K27" s="4">
        <v>11153.552477836609</v>
      </c>
      <c r="L27" s="4">
        <v>4611.4760093688965</v>
      </c>
      <c r="M27" s="37">
        <v>2.4186513071252058</v>
      </c>
      <c r="N27" s="37"/>
      <c r="O27" s="43">
        <v>40086</v>
      </c>
      <c r="P27" s="4">
        <v>633.48138983535557</v>
      </c>
      <c r="Q27" s="4">
        <f t="shared" si="0"/>
        <v>158.62924590622993</v>
      </c>
      <c r="R27" s="42"/>
      <c r="S27" s="41">
        <f ca="1">VLOOKUP($E27,INDIRECT(VLOOKUP('Sector Charts'!$H$1,'Sector Charts'!$A$159:$B$175,2,FALSE) &amp; "1"),MATCH(S$4,$S$4:$AA$4,0),FALSE)</f>
        <v>40086</v>
      </c>
      <c r="T27" s="4">
        <f ca="1">VLOOKUP($E27,INDIRECT(VLOOKUP('Sector Charts'!$H$1,'Sector Charts'!$A$159:$B$175,2,FALSE) &amp; "1"),MATCH(T$4,$S$4:$AA$4,0),FALSE)</f>
        <v>15</v>
      </c>
      <c r="U27" s="4">
        <f ca="1">VLOOKUP($E27,INDIRECT(VLOOKUP('Sector Charts'!$H$1,'Sector Charts'!$A$159:$B$175,2,FALSE) &amp; "1"),MATCH(U$4,$S$4:$AA$4,0),FALSE)</f>
        <v>46312.774383544922</v>
      </c>
      <c r="V27" s="4">
        <f ca="1">VLOOKUP($E27,INDIRECT(VLOOKUP('Sector Charts'!$H$1,'Sector Charts'!$A$159:$B$175,2,FALSE) &amp; "1"),MATCH(V$4,$S$4:$AA$4,0),FALSE)</f>
        <v>7019.2968215942383</v>
      </c>
      <c r="W27" s="4">
        <f ca="1">VLOOKUP($E27,INDIRECT(VLOOKUP('Sector Charts'!$H$1,'Sector Charts'!$A$159:$B$175,2,FALSE) &amp; "1"),MATCH(W$4,$S$4:$AA$4,0),FALSE)</f>
        <v>4470.4474487304688</v>
      </c>
      <c r="X27" s="37">
        <f ca="1">VLOOKUP($E27,INDIRECT(VLOOKUP('Sector Charts'!$H$1,'Sector Charts'!$A$159:$B$175,2,FALSE) &amp; "1"),MATCH(X$4,$S$4:$AA$4,0),FALSE)</f>
        <v>6.5979222079721458</v>
      </c>
      <c r="Y27" s="37">
        <f ca="1">VLOOKUP($E27,INDIRECT(VLOOKUP('Sector Charts'!$H$1,'Sector Charts'!$A$159:$B$175,2,FALSE) &amp; "1"),MATCH(Y$4,$S$4:$AA$4,0),FALSE)</f>
        <v>1.5701553148975276</v>
      </c>
      <c r="Z27" s="4">
        <f ca="1">VLOOKUP($E27,INDIRECT(VLOOKUP('Sector Charts'!$H$1,'Sector Charts'!$A$159:$B$175,2,FALSE) &amp; "1"),MATCH(Z$4,$S$4:$AA$4,0),FALSE)</f>
        <v>921.16641487747802</v>
      </c>
      <c r="AA27" s="4">
        <f ca="1">IF(VLOOKUP($E27,INDIRECT(VLOOKUP('Sector Charts'!$H$1,'Sector Charts'!$A$159:$B$175,2,FALSE) &amp; "1"),MATCH(AA$4,$S$4:$AA$4,0),FALSE)="",NA(),VLOOKUP($E27,INDIRECT(VLOOKUP('Sector Charts'!$H$1,'Sector Charts'!$A$159:$B$175,2,FALSE) &amp; "1"),MATCH(AA$4,$S$4:$AA$4,0),FALSE))</f>
        <v>139.61462197363434</v>
      </c>
      <c r="AB27" s="42"/>
      <c r="AC27" s="44">
        <v>40086</v>
      </c>
      <c r="AD27" s="114">
        <v>40</v>
      </c>
      <c r="AE27" s="87">
        <v>3.6043449507241254</v>
      </c>
      <c r="AF27" s="87">
        <v>1.9574054719781353</v>
      </c>
      <c r="AG27" s="86">
        <v>40086</v>
      </c>
      <c r="AH27" s="115">
        <v>41</v>
      </c>
      <c r="AI27" s="87">
        <v>-19.296789670524262</v>
      </c>
      <c r="AJ27" s="87">
        <v>-22.468106464850212</v>
      </c>
      <c r="AK27" s="49"/>
      <c r="AL27" s="86">
        <v>40086</v>
      </c>
      <c r="AM27" s="115">
        <v>42</v>
      </c>
      <c r="AN27" s="87">
        <v>20.28288154296165</v>
      </c>
      <c r="AO27" s="48"/>
      <c r="AP27" s="48">
        <v>4.3791162254145588</v>
      </c>
      <c r="AQ27" s="48">
        <v>-1.8393920181314138</v>
      </c>
      <c r="AR27" s="48">
        <v>4.3833689929341446</v>
      </c>
      <c r="AS27" s="48">
        <v>7.7536511430377875</v>
      </c>
      <c r="AU27" s="14">
        <v>41182</v>
      </c>
      <c r="AV27" s="2">
        <v>364</v>
      </c>
      <c r="AW27" s="2">
        <v>932751.44438171387</v>
      </c>
      <c r="AX27" s="2">
        <v>79075.599384220317</v>
      </c>
      <c r="AY27" s="2">
        <v>109335.40919752046</v>
      </c>
      <c r="AZ27" s="12">
        <f t="shared" si="1"/>
        <v>11.721816123264739</v>
      </c>
      <c r="BA27" s="12">
        <f t="shared" si="2"/>
        <v>138.26693701842311</v>
      </c>
      <c r="BB27" s="12">
        <f t="shared" si="3"/>
        <v>8.4776710730945677</v>
      </c>
      <c r="BD27" s="22">
        <v>41182</v>
      </c>
      <c r="BE27">
        <v>222</v>
      </c>
      <c r="BF27" s="2">
        <v>146758.32179260254</v>
      </c>
      <c r="BG27" s="2">
        <v>90647.820161253214</v>
      </c>
      <c r="BH27" s="2">
        <v>55254.754863137379</v>
      </c>
      <c r="BI27" s="2">
        <v>471362.50898742676</v>
      </c>
      <c r="BJ27" s="12">
        <f t="shared" si="4"/>
        <v>61.766732580490967</v>
      </c>
      <c r="BK27" s="12">
        <f t="shared" si="5"/>
        <v>19.231020378769912</v>
      </c>
      <c r="BL27" s="12">
        <f t="shared" si="6"/>
        <v>11.722348258421048</v>
      </c>
      <c r="BN27" s="22">
        <v>41182</v>
      </c>
      <c r="BO27">
        <v>457</v>
      </c>
      <c r="BP27" s="2">
        <v>1047648.171081543</v>
      </c>
      <c r="BQ27" s="2">
        <v>70627.384727358818</v>
      </c>
      <c r="BR27" s="12">
        <f t="shared" si="7"/>
        <v>6.7415174938401714</v>
      </c>
      <c r="BT27" s="22">
        <v>40086</v>
      </c>
      <c r="BU27">
        <v>30</v>
      </c>
      <c r="BV27" s="2">
        <v>-11600.698081970215</v>
      </c>
      <c r="BW27" s="2">
        <v>173021.40217590332</v>
      </c>
      <c r="BX27" s="2">
        <v>16896.012470245361</v>
      </c>
      <c r="BY27" s="12">
        <f t="shared" si="8"/>
        <v>6.7047763664383506</v>
      </c>
      <c r="BZ27" s="12">
        <f t="shared" si="9"/>
        <v>68.65938399607343</v>
      </c>
      <c r="CB27" s="22">
        <v>40086</v>
      </c>
      <c r="CC27">
        <v>27</v>
      </c>
      <c r="CD27" s="12">
        <v>-9.9046429191350764</v>
      </c>
      <c r="CF27" s="22">
        <v>40086</v>
      </c>
      <c r="CG27">
        <v>27</v>
      </c>
      <c r="CH27" s="2">
        <v>-11420.184379577637</v>
      </c>
      <c r="CI27" s="2">
        <v>159314.76930236816</v>
      </c>
      <c r="CJ27" s="2">
        <v>18040.678977966309</v>
      </c>
      <c r="CK27" s="12">
        <f t="shared" si="10"/>
        <v>7.1683149212003903</v>
      </c>
      <c r="CL27" s="12">
        <f t="shared" si="11"/>
        <v>63.302408925548171</v>
      </c>
      <c r="CN27" s="22">
        <v>40086</v>
      </c>
      <c r="CO27">
        <v>23</v>
      </c>
      <c r="CP27" s="12">
        <v>-6.9905020644528193</v>
      </c>
      <c r="CR27" s="11">
        <v>40178</v>
      </c>
      <c r="CS27" s="2">
        <v>413</v>
      </c>
      <c r="CT27" s="2">
        <v>-112762.9415944498</v>
      </c>
      <c r="CU27" s="2">
        <v>1361453.2479782104</v>
      </c>
      <c r="CV27" s="2">
        <v>190417.90638852119</v>
      </c>
      <c r="CW27" s="12">
        <f ca="1">VLOOKUP($BT27,INDIRECT(VLOOKUP('Sector Charts'!$H$1,'Sector Charts'!$A$159:$B$175,2,FALSE) &amp; "3"),MATCH(CW$4,$CR$4:$CX$4,0),FALSE)</f>
        <v>4.1561363856124487</v>
      </c>
      <c r="CX27" s="12">
        <f ca="1">VLOOKUP($BT27,INDIRECT(VLOOKUP('Sector Charts'!$H$1,'Sector Charts'!$A$159:$B$175,2,FALSE) &amp; "3"),MATCH(CX$4,$CR$4:$CX$4,0),FALSE)</f>
        <v>40.667328358653279</v>
      </c>
      <c r="CZ27" s="11">
        <v>40178</v>
      </c>
      <c r="DA27" s="2">
        <v>412</v>
      </c>
      <c r="DB27" s="12">
        <v>-34.753254705734882</v>
      </c>
    </row>
    <row r="28" spans="1:106">
      <c r="A28" s="23" t="s">
        <v>26</v>
      </c>
      <c r="B28" s="23" t="s">
        <v>60</v>
      </c>
      <c r="C28" s="24" t="s">
        <v>83</v>
      </c>
      <c r="D28" s="1"/>
      <c r="E28" s="11">
        <v>40178</v>
      </c>
      <c r="F28" s="4">
        <v>42</v>
      </c>
      <c r="G28" s="4">
        <v>83189.688360214233</v>
      </c>
      <c r="H28" s="4">
        <v>22038.62691116333</v>
      </c>
      <c r="I28" s="37">
        <v>3.774721932339431</v>
      </c>
      <c r="J28" s="4">
        <v>24</v>
      </c>
      <c r="K28" s="4">
        <v>13003.495708465576</v>
      </c>
      <c r="L28" s="4">
        <v>4573.8997421264648</v>
      </c>
      <c r="M28" s="37">
        <v>2.8429778616922818</v>
      </c>
      <c r="N28" s="37"/>
      <c r="O28" s="43">
        <v>40178</v>
      </c>
      <c r="P28" s="4">
        <v>628.49459044119067</v>
      </c>
      <c r="Q28" s="4">
        <f t="shared" si="0"/>
        <v>166.50089773677007</v>
      </c>
      <c r="R28" s="42"/>
      <c r="S28" s="41">
        <f ca="1">VLOOKUP($E28,INDIRECT(VLOOKUP('Sector Charts'!$H$1,'Sector Charts'!$A$159:$B$175,2,FALSE) &amp; "1"),MATCH(S$4,$S$4:$AA$4,0),FALSE)</f>
        <v>40178</v>
      </c>
      <c r="T28" s="4">
        <f ca="1">VLOOKUP($E28,INDIRECT(VLOOKUP('Sector Charts'!$H$1,'Sector Charts'!$A$159:$B$175,2,FALSE) &amp; "1"),MATCH(T$4,$S$4:$AA$4,0),FALSE)</f>
        <v>18</v>
      </c>
      <c r="U28" s="4">
        <f ca="1">VLOOKUP($E28,INDIRECT(VLOOKUP('Sector Charts'!$H$1,'Sector Charts'!$A$159:$B$175,2,FALSE) &amp; "1"),MATCH(U$4,$S$4:$AA$4,0),FALSE)</f>
        <v>43503.547668457031</v>
      </c>
      <c r="V28" s="4">
        <f ca="1">VLOOKUP($E28,INDIRECT(VLOOKUP('Sector Charts'!$H$1,'Sector Charts'!$A$159:$B$175,2,FALSE) &amp; "1"),MATCH(V$4,$S$4:$AA$4,0),FALSE)</f>
        <v>10573.522636413574</v>
      </c>
      <c r="W28" s="4">
        <f ca="1">VLOOKUP($E28,INDIRECT(VLOOKUP('Sector Charts'!$H$1,'Sector Charts'!$A$159:$B$175,2,FALSE) &amp; "1"),MATCH(W$4,$S$4:$AA$4,0),FALSE)</f>
        <v>4566.5730228424072</v>
      </c>
      <c r="X28" s="37">
        <f ca="1">VLOOKUP($E28,INDIRECT(VLOOKUP('Sector Charts'!$H$1,'Sector Charts'!$A$159:$B$175,2,FALSE) &amp; "1"),MATCH(X$4,$S$4:$AA$4,0),FALSE)</f>
        <v>4.1143854479147333</v>
      </c>
      <c r="Y28" s="37">
        <f ca="1">VLOOKUP($E28,INDIRECT(VLOOKUP('Sector Charts'!$H$1,'Sector Charts'!$A$159:$B$175,2,FALSE) &amp; "1"),MATCH(Y$4,$S$4:$AA$4,0),FALSE)</f>
        <v>2.3154174002088364</v>
      </c>
      <c r="Z28" s="4">
        <f ca="1">VLOOKUP($E28,INDIRECT(VLOOKUP('Sector Charts'!$H$1,'Sector Charts'!$A$159:$B$175,2,FALSE) &amp; "1"),MATCH(Z$4,$S$4:$AA$4,0),FALSE)</f>
        <v>761.61478754596078</v>
      </c>
      <c r="AA28" s="4">
        <f ca="1">IF(VLOOKUP($E28,INDIRECT(VLOOKUP('Sector Charts'!$H$1,'Sector Charts'!$A$159:$B$175,2,FALSE) &amp; "1"),MATCH(AA$4,$S$4:$AA$4,0),FALSE)="",NA(),VLOOKUP($E28,INDIRECT(VLOOKUP('Sector Charts'!$H$1,'Sector Charts'!$A$159:$B$175,2,FALSE) &amp; "1"),MATCH(AA$4,$S$4:$AA$4,0),FALSE))</f>
        <v>185.11021808420136</v>
      </c>
      <c r="AB28" s="42"/>
      <c r="AC28" s="44">
        <v>40178</v>
      </c>
      <c r="AD28" s="114">
        <v>40</v>
      </c>
      <c r="AE28" s="87">
        <v>28.278484738976893</v>
      </c>
      <c r="AF28" s="87">
        <v>-9.1314737130921415</v>
      </c>
      <c r="AG28" s="86">
        <v>40178</v>
      </c>
      <c r="AH28" s="115">
        <v>39</v>
      </c>
      <c r="AI28" s="87">
        <v>-4.0708381883548643</v>
      </c>
      <c r="AJ28" s="87">
        <v>-9.7648610881236326</v>
      </c>
      <c r="AK28" s="49"/>
      <c r="AL28" s="86">
        <v>40178</v>
      </c>
      <c r="AM28" s="115">
        <v>41</v>
      </c>
      <c r="AN28" s="87">
        <v>19.469822395949731</v>
      </c>
      <c r="AO28" s="48"/>
      <c r="AP28" s="48">
        <v>-5.0235966993626864</v>
      </c>
      <c r="AQ28" s="48">
        <v>-8.4678096448668967</v>
      </c>
      <c r="AR28" s="48">
        <v>2.7877588386232333</v>
      </c>
      <c r="AS28" s="48">
        <v>2.6637295675367545</v>
      </c>
      <c r="AU28" s="14">
        <v>41274</v>
      </c>
      <c r="AV28" s="2">
        <v>341</v>
      </c>
      <c r="AW28" s="2">
        <v>941143.73919677734</v>
      </c>
      <c r="AX28" s="2">
        <v>80739.315090658143</v>
      </c>
      <c r="AY28" s="2">
        <v>109686.78693637438</v>
      </c>
      <c r="AZ28" s="12">
        <f t="shared" si="1"/>
        <v>11.654626426138369</v>
      </c>
      <c r="BA28" s="12">
        <f t="shared" si="2"/>
        <v>135.85300644823724</v>
      </c>
      <c r="BB28" s="12">
        <f t="shared" si="3"/>
        <v>8.5788505759561673</v>
      </c>
      <c r="BD28" s="22">
        <v>41274</v>
      </c>
      <c r="BE28">
        <v>189</v>
      </c>
      <c r="BF28" s="2">
        <v>132094.88603210449</v>
      </c>
      <c r="BG28" s="2">
        <v>81874.566009521484</v>
      </c>
      <c r="BH28" s="2">
        <v>45879.918000565842</v>
      </c>
      <c r="BI28" s="2">
        <v>408854.37242889404</v>
      </c>
      <c r="BJ28" s="12">
        <f t="shared" si="4"/>
        <v>61.981631892715818</v>
      </c>
      <c r="BK28" s="12">
        <f t="shared" si="5"/>
        <v>20.025361480941655</v>
      </c>
      <c r="BL28" s="12">
        <f t="shared" si="6"/>
        <v>11.221579392194235</v>
      </c>
      <c r="BN28" s="22">
        <v>41274</v>
      </c>
      <c r="BO28">
        <v>440</v>
      </c>
      <c r="BP28" s="2">
        <v>1056187.6705780029</v>
      </c>
      <c r="BQ28" s="2">
        <v>69324.846198856831</v>
      </c>
      <c r="BR28" s="12">
        <f t="shared" si="7"/>
        <v>6.563686372225737</v>
      </c>
      <c r="BT28" s="22">
        <v>40178</v>
      </c>
      <c r="BU28">
        <v>32</v>
      </c>
      <c r="BV28" s="2">
        <v>-6259.600191116333</v>
      </c>
      <c r="BW28" s="2">
        <v>137931.78179931641</v>
      </c>
      <c r="BX28" s="2">
        <v>15836.098190307617</v>
      </c>
      <c r="BY28" s="12">
        <f t="shared" si="8"/>
        <v>4.5381855504656112</v>
      </c>
      <c r="BZ28" s="12">
        <f t="shared" si="9"/>
        <v>39.527414618756794</v>
      </c>
      <c r="CB28" s="22">
        <v>40178</v>
      </c>
      <c r="CC28">
        <v>27</v>
      </c>
      <c r="CD28" s="12">
        <v>-25.520185388810145</v>
      </c>
      <c r="CF28" s="22">
        <v>40178</v>
      </c>
      <c r="CG28">
        <v>28</v>
      </c>
      <c r="CH28" s="2">
        <v>-6077.4838972091675</v>
      </c>
      <c r="CI28" s="2">
        <v>121377.14105224609</v>
      </c>
      <c r="CJ28" s="2">
        <v>16183.659461975098</v>
      </c>
      <c r="CK28" s="12">
        <f t="shared" si="10"/>
        <v>5.0071074705847201</v>
      </c>
      <c r="CL28" s="12">
        <f t="shared" si="11"/>
        <v>37.553211691637109</v>
      </c>
      <c r="CN28" s="22">
        <v>40178</v>
      </c>
      <c r="CO28">
        <v>23</v>
      </c>
      <c r="CP28" s="12">
        <v>-25.493001651610935</v>
      </c>
      <c r="CR28" s="11">
        <v>40268</v>
      </c>
      <c r="CS28" s="2">
        <v>439</v>
      </c>
      <c r="CT28" s="2">
        <v>-113157.3065841794</v>
      </c>
      <c r="CU28" s="2">
        <v>1454029.4899711609</v>
      </c>
      <c r="CV28" s="2">
        <v>208885.11190456152</v>
      </c>
      <c r="CW28" s="12">
        <f ca="1">VLOOKUP($BT28,INDIRECT(VLOOKUP('Sector Charts'!$H$1,'Sector Charts'!$A$159:$B$175,2,FALSE) &amp; "3"),MATCH(CW$4,$CR$4:$CX$4,0),FALSE)</f>
        <v>3.727794802459758</v>
      </c>
      <c r="CX28" s="12">
        <f ca="1">VLOOKUP($BT28,INDIRECT(VLOOKUP('Sector Charts'!$H$1,'Sector Charts'!$A$159:$B$175,2,FALSE) &amp; "3"),MATCH(CX$4,$CR$4:$CX$4,0),FALSE)</f>
        <v>27.272423251118759</v>
      </c>
      <c r="CZ28" s="11">
        <v>40268</v>
      </c>
      <c r="DA28" s="2">
        <v>438</v>
      </c>
      <c r="DB28" s="12">
        <v>-30.391203342904983</v>
      </c>
    </row>
    <row r="29" spans="1:106">
      <c r="A29" t="s">
        <v>80</v>
      </c>
      <c r="B29">
        <v>36</v>
      </c>
      <c r="C29" s="12">
        <v>7.7362059600117821</v>
      </c>
      <c r="D29" s="1"/>
      <c r="E29" s="11">
        <v>40268</v>
      </c>
      <c r="F29" s="4">
        <v>43</v>
      </c>
      <c r="G29" s="4">
        <v>90778.255393981934</v>
      </c>
      <c r="H29" s="4">
        <v>23858.790821075439</v>
      </c>
      <c r="I29" s="37">
        <v>3.8048137508206747</v>
      </c>
      <c r="J29" s="4">
        <v>25</v>
      </c>
      <c r="K29" s="4">
        <v>14170.369693756104</v>
      </c>
      <c r="L29" s="4">
        <v>4820.1166887283325</v>
      </c>
      <c r="M29" s="37">
        <v>2.9398395534475332</v>
      </c>
      <c r="N29" s="37"/>
      <c r="O29" s="43">
        <v>40268</v>
      </c>
      <c r="P29" s="4">
        <v>522.91072659924976</v>
      </c>
      <c r="Q29" s="4">
        <f t="shared" si="0"/>
        <v>137.43398779676434</v>
      </c>
      <c r="R29" s="42"/>
      <c r="S29" s="41">
        <f ca="1">VLOOKUP($E29,INDIRECT(VLOOKUP('Sector Charts'!$H$1,'Sector Charts'!$A$159:$B$175,2,FALSE) &amp; "1"),MATCH(S$4,$S$4:$AA$4,0),FALSE)</f>
        <v>40268</v>
      </c>
      <c r="T29" s="4">
        <f ca="1">VLOOKUP($E29,INDIRECT(VLOOKUP('Sector Charts'!$H$1,'Sector Charts'!$A$159:$B$175,2,FALSE) &amp; "1"),MATCH(T$4,$S$4:$AA$4,0),FALSE)</f>
        <v>18</v>
      </c>
      <c r="U29" s="4">
        <f ca="1">VLOOKUP($E29,INDIRECT(VLOOKUP('Sector Charts'!$H$1,'Sector Charts'!$A$159:$B$175,2,FALSE) &amp; "1"),MATCH(U$4,$S$4:$AA$4,0),FALSE)</f>
        <v>42452.71021270752</v>
      </c>
      <c r="V29" s="4">
        <f ca="1">VLOOKUP($E29,INDIRECT(VLOOKUP('Sector Charts'!$H$1,'Sector Charts'!$A$159:$B$175,2,FALSE) &amp; "1"),MATCH(V$4,$S$4:$AA$4,0),FALSE)</f>
        <v>12254.377853393555</v>
      </c>
      <c r="W29" s="4">
        <f ca="1">VLOOKUP($E29,INDIRECT(VLOOKUP('Sector Charts'!$H$1,'Sector Charts'!$A$159:$B$175,2,FALSE) &amp; "1"),MATCH(W$4,$S$4:$AA$4,0),FALSE)</f>
        <v>4484.0659809112549</v>
      </c>
      <c r="X29" s="37">
        <f ca="1">VLOOKUP($E29,INDIRECT(VLOOKUP('Sector Charts'!$H$1,'Sector Charts'!$A$159:$B$175,2,FALSE) &amp; "1"),MATCH(X$4,$S$4:$AA$4,0),FALSE)</f>
        <v>3.4642893111828816</v>
      </c>
      <c r="Y29" s="37">
        <f ca="1">VLOOKUP($E29,INDIRECT(VLOOKUP('Sector Charts'!$H$1,'Sector Charts'!$A$159:$B$175,2,FALSE) &amp; "1"),MATCH(Y$4,$S$4:$AA$4,0),FALSE)</f>
        <v>2.7328718858198453</v>
      </c>
      <c r="Z29" s="4">
        <f ca="1">VLOOKUP($E29,INDIRECT(VLOOKUP('Sector Charts'!$H$1,'Sector Charts'!$A$159:$B$175,2,FALSE) &amp; "1"),MATCH(Z$4,$S$4:$AA$4,0),FALSE)</f>
        <v>776.40345095097246</v>
      </c>
      <c r="AA29" s="4">
        <f ca="1">IF(VLOOKUP($E29,INDIRECT(VLOOKUP('Sector Charts'!$H$1,'Sector Charts'!$A$159:$B$175,2,FALSE) &amp; "1"),MATCH(AA$4,$S$4:$AA$4,0),FALSE)="",NA(),VLOOKUP($E29,INDIRECT(VLOOKUP('Sector Charts'!$H$1,'Sector Charts'!$A$159:$B$175,2,FALSE) &amp; "1"),MATCH(AA$4,$S$4:$AA$4,0),FALSE))</f>
        <v>224.11622737301622</v>
      </c>
      <c r="AB29" s="42"/>
      <c r="AC29" s="44">
        <v>40268</v>
      </c>
      <c r="AD29" s="114">
        <v>43</v>
      </c>
      <c r="AE29" s="87">
        <v>20.611582983466281</v>
      </c>
      <c r="AF29" s="87">
        <v>-1.7018574844846479</v>
      </c>
      <c r="AG29" s="86">
        <v>40268</v>
      </c>
      <c r="AH29" s="115">
        <v>45</v>
      </c>
      <c r="AI29" s="87">
        <v>2.2185114773511705</v>
      </c>
      <c r="AJ29" s="87">
        <v>0.40393568780989764</v>
      </c>
      <c r="AK29" s="49"/>
      <c r="AL29" s="86">
        <v>40268</v>
      </c>
      <c r="AM29" s="115">
        <v>49</v>
      </c>
      <c r="AN29" s="87">
        <v>18.10632700628193</v>
      </c>
      <c r="AO29" s="48"/>
      <c r="AP29" s="48">
        <v>25.100952924952047</v>
      </c>
      <c r="AQ29" s="48">
        <v>-3.4813117465273602</v>
      </c>
      <c r="AR29" s="48">
        <v>1.7945877219286421</v>
      </c>
      <c r="AS29" s="48">
        <v>-1.4746622219328875</v>
      </c>
      <c r="AU29" s="14">
        <v>41364</v>
      </c>
      <c r="AV29" s="2">
        <v>205</v>
      </c>
      <c r="AW29" s="2">
        <v>606755.86967468262</v>
      </c>
      <c r="AX29" s="2">
        <v>41172.620998959988</v>
      </c>
      <c r="AY29" s="2">
        <v>72100.153233129531</v>
      </c>
      <c r="AZ29" s="12">
        <f t="shared" si="1"/>
        <v>11.882893406830435</v>
      </c>
      <c r="BA29" s="12">
        <f t="shared" si="2"/>
        <v>175.11674380640173</v>
      </c>
      <c r="BB29" s="12">
        <f t="shared" si="3"/>
        <v>6.7856980141016265</v>
      </c>
      <c r="BD29" s="22">
        <v>41364</v>
      </c>
      <c r="BE29">
        <v>96</v>
      </c>
      <c r="BF29" s="2">
        <v>83096.800010681152</v>
      </c>
      <c r="BG29" s="2">
        <v>49711.355010509491</v>
      </c>
      <c r="BH29" s="2">
        <v>32460.958336506039</v>
      </c>
      <c r="BI29" s="2">
        <v>246734.62387084961</v>
      </c>
      <c r="BJ29" s="12">
        <f t="shared" si="4"/>
        <v>59.823428825321379</v>
      </c>
      <c r="BK29" s="12">
        <f t="shared" si="5"/>
        <v>20.147701295676413</v>
      </c>
      <c r="BL29" s="12">
        <f t="shared" si="6"/>
        <v>13.15622340604185</v>
      </c>
      <c r="BN29" s="22">
        <v>41364</v>
      </c>
      <c r="BO29">
        <v>292</v>
      </c>
      <c r="BP29" s="2">
        <v>776408.16160583496</v>
      </c>
      <c r="BQ29" s="2">
        <v>48714.140893757343</v>
      </c>
      <c r="BR29" s="12">
        <f t="shared" si="7"/>
        <v>6.2742953130480377</v>
      </c>
      <c r="BT29" s="22">
        <v>40268</v>
      </c>
      <c r="BU29">
        <v>33</v>
      </c>
      <c r="BV29" s="2">
        <v>-6431.052508354187</v>
      </c>
      <c r="BW29" s="2">
        <v>147293.05865478516</v>
      </c>
      <c r="BX29" s="2">
        <v>17416.501071929932</v>
      </c>
      <c r="BY29" s="12">
        <f t="shared" si="8"/>
        <v>4.3661612889897432</v>
      </c>
      <c r="BZ29" s="12">
        <f t="shared" si="9"/>
        <v>36.925054474455123</v>
      </c>
      <c r="CB29" s="22">
        <v>40268</v>
      </c>
      <c r="CC29">
        <v>27</v>
      </c>
      <c r="CD29" s="12">
        <v>-22.305772522104618</v>
      </c>
      <c r="CF29" s="22">
        <v>40268</v>
      </c>
      <c r="CG29">
        <v>29</v>
      </c>
      <c r="CH29" s="2">
        <v>-6238.19300365448</v>
      </c>
      <c r="CI29" s="2">
        <v>129325.44958496094</v>
      </c>
      <c r="CJ29" s="2">
        <v>17595.098430633545</v>
      </c>
      <c r="CK29" s="12">
        <f t="shared" si="10"/>
        <v>4.8236391396082263</v>
      </c>
      <c r="CL29" s="12">
        <f t="shared" si="11"/>
        <v>35.454152349574905</v>
      </c>
      <c r="CN29" s="22">
        <v>40268</v>
      </c>
      <c r="CO29">
        <v>23</v>
      </c>
      <c r="CP29" s="12">
        <v>-21.897489688385217</v>
      </c>
      <c r="CR29" s="11">
        <v>40359</v>
      </c>
      <c r="CS29" s="2">
        <v>446</v>
      </c>
      <c r="CT29" s="2">
        <v>-124130.0689259693</v>
      </c>
      <c r="CU29" s="2">
        <v>1503204.4058570862</v>
      </c>
      <c r="CV29" s="2">
        <v>219576.13333678246</v>
      </c>
      <c r="CW29" s="12">
        <f ca="1">VLOOKUP($BT29,INDIRECT(VLOOKUP('Sector Charts'!$H$1,'Sector Charts'!$A$159:$B$175,2,FALSE) &amp; "3"),MATCH(CW$4,$CR$4:$CX$4,0),FALSE)</f>
        <v>3.7966329654145059</v>
      </c>
      <c r="CX29" s="12">
        <f ca="1">VLOOKUP($BT29,INDIRECT(VLOOKUP('Sector Charts'!$H$1,'Sector Charts'!$A$159:$B$175,2,FALSE) &amp; "3"),MATCH(CX$4,$CR$4:$CX$4,0),FALSE)</f>
        <v>23.04505604578765</v>
      </c>
      <c r="CZ29" s="11">
        <v>40359</v>
      </c>
      <c r="DA29" s="2">
        <v>446</v>
      </c>
      <c r="DB29" s="12">
        <v>-17.676363814296959</v>
      </c>
    </row>
    <row r="30" spans="1:106">
      <c r="A30" t="s">
        <v>82</v>
      </c>
      <c r="B30">
        <v>8</v>
      </c>
      <c r="C30" s="12">
        <v>6.7777821902624282</v>
      </c>
      <c r="D30" s="1"/>
      <c r="E30" s="11">
        <v>40359</v>
      </c>
      <c r="F30" s="4">
        <v>39</v>
      </c>
      <c r="G30" s="4">
        <v>88284.73685759306</v>
      </c>
      <c r="H30" s="4">
        <v>24520.141761779785</v>
      </c>
      <c r="I30" s="37">
        <v>3.6004986315048511</v>
      </c>
      <c r="J30" s="4">
        <v>22</v>
      </c>
      <c r="K30" s="4">
        <v>14607.442909240723</v>
      </c>
      <c r="L30" s="4">
        <v>4813.7244625091553</v>
      </c>
      <c r="M30" s="37">
        <v>3.0345407226791266</v>
      </c>
      <c r="N30" s="37"/>
      <c r="O30" s="43">
        <v>40359</v>
      </c>
      <c r="P30" s="4">
        <v>639.88326744441088</v>
      </c>
      <c r="Q30" s="4">
        <f t="shared" si="0"/>
        <v>177.72073619063357</v>
      </c>
      <c r="R30" s="42"/>
      <c r="S30" s="41">
        <f ca="1">VLOOKUP($E30,INDIRECT(VLOOKUP('Sector Charts'!$H$1,'Sector Charts'!$A$159:$B$175,2,FALSE) &amp; "1"),MATCH(S$4,$S$4:$AA$4,0),FALSE)</f>
        <v>40359</v>
      </c>
      <c r="T30" s="4">
        <f ca="1">VLOOKUP($E30,INDIRECT(VLOOKUP('Sector Charts'!$H$1,'Sector Charts'!$A$159:$B$175,2,FALSE) &amp; "1"),MATCH(T$4,$S$4:$AA$4,0),FALSE)</f>
        <v>17</v>
      </c>
      <c r="U30" s="4">
        <f ca="1">VLOOKUP($E30,INDIRECT(VLOOKUP('Sector Charts'!$H$1,'Sector Charts'!$A$159:$B$175,2,FALSE) &amp; "1"),MATCH(U$4,$S$4:$AA$4,0),FALSE)</f>
        <v>42782.972137451172</v>
      </c>
      <c r="V30" s="4">
        <f ca="1">VLOOKUP($E30,INDIRECT(VLOOKUP('Sector Charts'!$H$1,'Sector Charts'!$A$159:$B$175,2,FALSE) &amp; "1"),MATCH(V$4,$S$4:$AA$4,0),FALSE)</f>
        <v>12863.577980041504</v>
      </c>
      <c r="W30" s="4">
        <f ca="1">VLOOKUP($E30,INDIRECT(VLOOKUP('Sector Charts'!$H$1,'Sector Charts'!$A$159:$B$175,2,FALSE) &amp; "1"),MATCH(W$4,$S$4:$AA$4,0),FALSE)</f>
        <v>4415.5770225524902</v>
      </c>
      <c r="X30" s="37">
        <f ca="1">VLOOKUP($E30,INDIRECT(VLOOKUP('Sector Charts'!$H$1,'Sector Charts'!$A$159:$B$175,2,FALSE) &amp; "1"),MATCH(X$4,$S$4:$AA$4,0),FALSE)</f>
        <v>3.3258998549105958</v>
      </c>
      <c r="Y30" s="37">
        <f ca="1">VLOOKUP($E30,INDIRECT(VLOOKUP('Sector Charts'!$H$1,'Sector Charts'!$A$159:$B$175,2,FALSE) &amp; "1"),MATCH(Y$4,$S$4:$AA$4,0),FALSE)</f>
        <v>2.9132269495789522</v>
      </c>
      <c r="Z30" s="4">
        <f ca="1">VLOOKUP($E30,INDIRECT(VLOOKUP('Sector Charts'!$H$1,'Sector Charts'!$A$159:$B$175,2,FALSE) &amp; "1"),MATCH(Z$4,$S$4:$AA$4,0),FALSE)</f>
        <v>1004.8198704928677</v>
      </c>
      <c r="AA30" s="4">
        <f ca="1">IF(VLOOKUP($E30,INDIRECT(VLOOKUP('Sector Charts'!$H$1,'Sector Charts'!$A$159:$B$175,2,FALSE) &amp; "1"),MATCH(AA$4,$S$4:$AA$4,0),FALSE)="",NA(),VLOOKUP($E30,INDIRECT(VLOOKUP('Sector Charts'!$H$1,'Sector Charts'!$A$159:$B$175,2,FALSE) &amp; "1"),MATCH(AA$4,$S$4:$AA$4,0),FALSE))</f>
        <v>302.1197012319177</v>
      </c>
      <c r="AB30" s="42"/>
      <c r="AC30" s="44">
        <v>40359</v>
      </c>
      <c r="AD30" s="114">
        <v>38</v>
      </c>
      <c r="AE30" s="87">
        <v>2.6924843342590599E-2</v>
      </c>
      <c r="AF30" s="87">
        <v>6.7537307188692219</v>
      </c>
      <c r="AG30" s="86">
        <v>40359</v>
      </c>
      <c r="AH30" s="115">
        <v>40</v>
      </c>
      <c r="AI30" s="87">
        <v>-0.68624010823575832</v>
      </c>
      <c r="AJ30" s="87">
        <v>-2.4273520007039306</v>
      </c>
      <c r="AK30" s="49"/>
      <c r="AL30" s="86">
        <v>40359</v>
      </c>
      <c r="AM30" s="115">
        <v>46</v>
      </c>
      <c r="AN30" s="87">
        <v>20.564116271307554</v>
      </c>
      <c r="AO30" s="48"/>
      <c r="AP30" s="48">
        <v>9.6196475856209283</v>
      </c>
      <c r="AQ30" s="48">
        <v>-0.40200477201015605</v>
      </c>
      <c r="AR30" s="48">
        <v>4.4959736483037194</v>
      </c>
      <c r="AS30" s="48">
        <v>4.3071877871383446</v>
      </c>
      <c r="AW30" s="2"/>
      <c r="AX30" s="2"/>
      <c r="AY30" s="2"/>
      <c r="AZ30" s="12"/>
      <c r="BA30" s="12"/>
      <c r="BB30" s="12"/>
      <c r="BT30" s="22">
        <v>40359</v>
      </c>
      <c r="BU30">
        <v>29</v>
      </c>
      <c r="BV30" s="2">
        <v>-6254.2292313575745</v>
      </c>
      <c r="BW30" s="2">
        <v>148633.33459472656</v>
      </c>
      <c r="BX30" s="2">
        <v>17650.894332885742</v>
      </c>
      <c r="BY30" s="12">
        <f t="shared" si="8"/>
        <v>4.2078240715050681</v>
      </c>
      <c r="BZ30" s="12">
        <f t="shared" si="9"/>
        <v>35.43293112182532</v>
      </c>
      <c r="CB30" s="22">
        <v>40359</v>
      </c>
      <c r="CC30">
        <v>23</v>
      </c>
      <c r="CD30" s="12">
        <v>-13.082720992111273</v>
      </c>
      <c r="CF30" s="22">
        <v>40359</v>
      </c>
      <c r="CG30">
        <v>25</v>
      </c>
      <c r="CH30" s="2">
        <v>-6107.3337502479553</v>
      </c>
      <c r="CI30" s="2">
        <v>129648.05145263672</v>
      </c>
      <c r="CJ30" s="2">
        <v>17795.359252929688</v>
      </c>
      <c r="CK30" s="12">
        <f t="shared" si="10"/>
        <v>4.7107023066051239</v>
      </c>
      <c r="CL30" s="12">
        <f t="shared" si="11"/>
        <v>34.319811493788713</v>
      </c>
      <c r="CN30" s="22">
        <v>40359</v>
      </c>
      <c r="CO30">
        <v>21</v>
      </c>
      <c r="CP30" s="12">
        <v>-13.768956167586344</v>
      </c>
      <c r="CR30" s="11">
        <v>40451</v>
      </c>
      <c r="CS30" s="2">
        <v>444</v>
      </c>
      <c r="CT30" s="2">
        <v>-132007.86159571633</v>
      </c>
      <c r="CU30" s="2">
        <v>1547254.4778213501</v>
      </c>
      <c r="CV30" s="2">
        <v>232417.7348818779</v>
      </c>
      <c r="CW30" s="12">
        <f ca="1">VLOOKUP($BT30,INDIRECT(VLOOKUP('Sector Charts'!$H$1,'Sector Charts'!$A$159:$B$175,2,FALSE) &amp; "3"),MATCH(CW$4,$CR$4:$CX$4,0),FALSE)</f>
        <v>4.087800127366302</v>
      </c>
      <c r="CX30" s="12">
        <f ca="1">VLOOKUP($BT30,INDIRECT(VLOOKUP('Sector Charts'!$H$1,'Sector Charts'!$A$159:$B$175,2,FALSE) &amp; "3"),MATCH(CX$4,$CR$4:$CX$4,0),FALSE)</f>
        <v>24.27053630673603</v>
      </c>
      <c r="CZ30" s="11">
        <v>40451</v>
      </c>
      <c r="DA30" s="2">
        <v>444</v>
      </c>
      <c r="DB30" s="12">
        <v>1.1140874649677057</v>
      </c>
    </row>
    <row r="31" spans="1:106">
      <c r="A31" t="s">
        <v>81</v>
      </c>
      <c r="B31">
        <v>9</v>
      </c>
      <c r="C31" s="12">
        <v>6.6436390918236139</v>
      </c>
      <c r="D31" s="1"/>
      <c r="E31" s="11">
        <v>40451</v>
      </c>
      <c r="F31" s="4">
        <v>40</v>
      </c>
      <c r="G31" s="4">
        <v>92597.680360794067</v>
      </c>
      <c r="H31" s="4">
        <v>29217.05770111084</v>
      </c>
      <c r="I31" s="37">
        <v>3.1693020326709176</v>
      </c>
      <c r="J31" s="4">
        <v>23</v>
      </c>
      <c r="K31" s="4">
        <v>18844.280563354492</v>
      </c>
      <c r="L31" s="4">
        <v>5484.5944557189941</v>
      </c>
      <c r="M31" s="37">
        <v>3.4358566919573876</v>
      </c>
      <c r="N31" s="37"/>
      <c r="O31" s="43">
        <v>40451</v>
      </c>
      <c r="P31" s="4">
        <v>524.63417868690294</v>
      </c>
      <c r="Q31" s="4">
        <f t="shared" si="0"/>
        <v>165.53618849787233</v>
      </c>
      <c r="R31" s="42"/>
      <c r="S31" s="41">
        <f ca="1">VLOOKUP($E31,INDIRECT(VLOOKUP('Sector Charts'!$H$1,'Sector Charts'!$A$159:$B$175,2,FALSE) &amp; "1"),MATCH(S$4,$S$4:$AA$4,0),FALSE)</f>
        <v>40451</v>
      </c>
      <c r="T31" s="4">
        <f ca="1">VLOOKUP($E31,INDIRECT(VLOOKUP('Sector Charts'!$H$1,'Sector Charts'!$A$159:$B$175,2,FALSE) &amp; "1"),MATCH(T$4,$S$4:$AA$4,0),FALSE)</f>
        <v>19</v>
      </c>
      <c r="U31" s="4">
        <f ca="1">VLOOKUP($E31,INDIRECT(VLOOKUP('Sector Charts'!$H$1,'Sector Charts'!$A$159:$B$175,2,FALSE) &amp; "1"),MATCH(U$4,$S$4:$AA$4,0),FALSE)</f>
        <v>47633.39038848877</v>
      </c>
      <c r="V31" s="4">
        <f ca="1">VLOOKUP($E31,INDIRECT(VLOOKUP('Sector Charts'!$H$1,'Sector Charts'!$A$159:$B$175,2,FALSE) &amp; "1"),MATCH(V$4,$S$4:$AA$4,0),FALSE)</f>
        <v>14843.203948974609</v>
      </c>
      <c r="W31" s="4">
        <f ca="1">VLOOKUP($E31,INDIRECT(VLOOKUP('Sector Charts'!$H$1,'Sector Charts'!$A$159:$B$175,2,FALSE) &amp; "1"),MATCH(W$4,$S$4:$AA$4,0),FALSE)</f>
        <v>4526.8369407653809</v>
      </c>
      <c r="X31" s="37">
        <f ca="1">VLOOKUP($E31,INDIRECT(VLOOKUP('Sector Charts'!$H$1,'Sector Charts'!$A$159:$B$175,2,FALSE) &amp; "1"),MATCH(X$4,$S$4:$AA$4,0),FALSE)</f>
        <v>3.2091043518794575</v>
      </c>
      <c r="Y31" s="37">
        <f ca="1">VLOOKUP($E31,INDIRECT(VLOOKUP('Sector Charts'!$H$1,'Sector Charts'!$A$159:$B$175,2,FALSE) &amp; "1"),MATCH(Y$4,$S$4:$AA$4,0),FALSE)</f>
        <v>3.2789349700908326</v>
      </c>
      <c r="Z31" s="4">
        <f ca="1">VLOOKUP($E31,INDIRECT(VLOOKUP('Sector Charts'!$H$1,'Sector Charts'!$A$159:$B$175,2,FALSE) &amp; "1"),MATCH(Z$4,$S$4:$AA$4,0),FALSE)</f>
        <v>867.74260605566724</v>
      </c>
      <c r="AA31" s="4">
        <f ca="1">IF(VLOOKUP($E31,INDIRECT(VLOOKUP('Sector Charts'!$H$1,'Sector Charts'!$A$159:$B$175,2,FALSE) &amp; "1"),MATCH(AA$4,$S$4:$AA$4,0),FALSE)="",NA(),VLOOKUP($E31,INDIRECT(VLOOKUP('Sector Charts'!$H$1,'Sector Charts'!$A$159:$B$175,2,FALSE) &amp; "1"),MATCH(AA$4,$S$4:$AA$4,0),FALSE))</f>
        <v>270.40024595880203</v>
      </c>
      <c r="AB31" s="42"/>
      <c r="AC31" s="44">
        <v>40451</v>
      </c>
      <c r="AD31" s="114">
        <v>41</v>
      </c>
      <c r="AE31" s="87">
        <v>13.269641701914692</v>
      </c>
      <c r="AF31" s="87">
        <v>3.6851768619979408</v>
      </c>
      <c r="AG31" s="86">
        <v>40451</v>
      </c>
      <c r="AH31" s="115">
        <v>42</v>
      </c>
      <c r="AI31" s="87">
        <v>8.218043229320827</v>
      </c>
      <c r="AJ31" s="87">
        <v>7.5963002810547131</v>
      </c>
      <c r="AK31" s="49"/>
      <c r="AL31" s="86">
        <v>40451</v>
      </c>
      <c r="AM31" s="115">
        <v>49</v>
      </c>
      <c r="AN31" s="87">
        <v>19.87500282386231</v>
      </c>
      <c r="AO31" s="48"/>
      <c r="AP31" s="48">
        <v>1.1599300566324411</v>
      </c>
      <c r="AQ31" s="48">
        <v>-0.38372505089590003</v>
      </c>
      <c r="AR31" s="48">
        <v>2.1841586457330697</v>
      </c>
      <c r="AS31" s="48">
        <v>2.4716404684202997</v>
      </c>
      <c r="AW31" s="2"/>
      <c r="AX31" s="2"/>
      <c r="AY31" s="2"/>
      <c r="AZ31" s="12"/>
      <c r="BA31" s="12"/>
      <c r="BB31" s="12"/>
      <c r="BT31" s="22">
        <v>40451</v>
      </c>
      <c r="BU31">
        <v>28</v>
      </c>
      <c r="BV31" s="2">
        <v>-6916.8693008422852</v>
      </c>
      <c r="BW31" s="2">
        <v>176058.11004638672</v>
      </c>
      <c r="BX31" s="2">
        <v>21525.678932189941</v>
      </c>
      <c r="BY31" s="12">
        <f t="shared" si="8"/>
        <v>3.928742219838592</v>
      </c>
      <c r="BZ31" s="12">
        <f t="shared" si="9"/>
        <v>32.133106336073133</v>
      </c>
      <c r="CB31" s="22">
        <v>40451</v>
      </c>
      <c r="CC31">
        <v>22</v>
      </c>
      <c r="CD31" s="12">
        <v>-4.6947005866906029</v>
      </c>
      <c r="CF31" s="22">
        <v>40451</v>
      </c>
      <c r="CG31">
        <v>24</v>
      </c>
      <c r="CH31" s="2">
        <v>-6801.2799968719482</v>
      </c>
      <c r="CI31" s="2">
        <v>155748.67523193359</v>
      </c>
      <c r="CJ31" s="2">
        <v>21628.430046081543</v>
      </c>
      <c r="CK31" s="12">
        <f t="shared" si="10"/>
        <v>4.366830078486255</v>
      </c>
      <c r="CL31" s="12">
        <f t="shared" si="11"/>
        <v>31.44601796053222</v>
      </c>
      <c r="CN31" s="22">
        <v>40451</v>
      </c>
      <c r="CO31">
        <v>20</v>
      </c>
      <c r="CP31" s="12">
        <v>-6.3619855555740346</v>
      </c>
      <c r="CR31" s="11">
        <v>40543</v>
      </c>
      <c r="CS31" s="2">
        <v>432</v>
      </c>
      <c r="CT31" s="2">
        <v>-131274.11368536204</v>
      </c>
      <c r="CU31" s="2">
        <v>1522033.0160980225</v>
      </c>
      <c r="CV31" s="2">
        <v>220720.03683137894</v>
      </c>
      <c r="CW31" s="12">
        <f ca="1">VLOOKUP($BT31,INDIRECT(VLOOKUP('Sector Charts'!$H$1,'Sector Charts'!$A$159:$B$175,2,FALSE) &amp; "3"),MATCH(CW$4,$CR$4:$CX$4,0),FALSE)</f>
        <v>4.386790880557923</v>
      </c>
      <c r="CX31" s="12">
        <f ca="1">VLOOKUP($BT31,INDIRECT(VLOOKUP('Sector Charts'!$H$1,'Sector Charts'!$A$159:$B$175,2,FALSE) &amp; "3"),MATCH(CX$4,$CR$4:$CX$4,0),FALSE)</f>
        <v>25.347647174758464</v>
      </c>
      <c r="CZ31" s="11">
        <v>40543</v>
      </c>
      <c r="DA31" s="2">
        <v>432</v>
      </c>
      <c r="DB31" s="12">
        <v>16.8006607825556</v>
      </c>
    </row>
    <row r="32" spans="1:106">
      <c r="A32" t="s">
        <v>78</v>
      </c>
      <c r="B32">
        <v>19</v>
      </c>
      <c r="C32" s="12">
        <v>6.072783565294416</v>
      </c>
      <c r="D32" s="1"/>
      <c r="E32" s="11">
        <v>40543</v>
      </c>
      <c r="F32" s="4">
        <v>45</v>
      </c>
      <c r="G32" s="4">
        <v>107317.60811233521</v>
      </c>
      <c r="H32" s="4">
        <v>38283.950286865234</v>
      </c>
      <c r="I32" s="37">
        <v>2.8032010100366942</v>
      </c>
      <c r="J32" s="4">
        <v>26</v>
      </c>
      <c r="K32" s="4">
        <v>25818.45743560791</v>
      </c>
      <c r="L32" s="4">
        <v>7688.9363498687744</v>
      </c>
      <c r="M32" s="37">
        <v>3.3578711359794973</v>
      </c>
      <c r="N32" s="37"/>
      <c r="O32" s="43">
        <v>40543</v>
      </c>
      <c r="P32" s="4">
        <v>453.76878671708067</v>
      </c>
      <c r="Q32" s="4">
        <f t="shared" si="0"/>
        <v>161.87522232347541</v>
      </c>
      <c r="R32" s="42"/>
      <c r="S32" s="41">
        <f ca="1">VLOOKUP($E32,INDIRECT(VLOOKUP('Sector Charts'!$H$1,'Sector Charts'!$A$159:$B$175,2,FALSE) &amp; "1"),MATCH(S$4,$S$4:$AA$4,0),FALSE)</f>
        <v>40543</v>
      </c>
      <c r="T32" s="4">
        <f ca="1">VLOOKUP($E32,INDIRECT(VLOOKUP('Sector Charts'!$H$1,'Sector Charts'!$A$159:$B$175,2,FALSE) &amp; "1"),MATCH(T$4,$S$4:$AA$4,0),FALSE)</f>
        <v>20</v>
      </c>
      <c r="U32" s="4">
        <f ca="1">VLOOKUP($E32,INDIRECT(VLOOKUP('Sector Charts'!$H$1,'Sector Charts'!$A$159:$B$175,2,FALSE) &amp; "1"),MATCH(U$4,$S$4:$AA$4,0),FALSE)</f>
        <v>48126.275019645691</v>
      </c>
      <c r="V32" s="4">
        <f ca="1">VLOOKUP($E32,INDIRECT(VLOOKUP('Sector Charts'!$H$1,'Sector Charts'!$A$159:$B$175,2,FALSE) &amp; "1"),MATCH(V$4,$S$4:$AA$4,0),FALSE)</f>
        <v>13367.825965881348</v>
      </c>
      <c r="W32" s="4">
        <f ca="1">VLOOKUP($E32,INDIRECT(VLOOKUP('Sector Charts'!$H$1,'Sector Charts'!$A$159:$B$175,2,FALSE) &amp; "1"),MATCH(W$4,$S$4:$AA$4,0),FALSE)</f>
        <v>4493.4049797058105</v>
      </c>
      <c r="X32" s="37">
        <f ca="1">VLOOKUP($E32,INDIRECT(VLOOKUP('Sector Charts'!$H$1,'Sector Charts'!$A$159:$B$175,2,FALSE) &amp; "1"),MATCH(X$4,$S$4:$AA$4,0),FALSE)</f>
        <v>3.6001572089940579</v>
      </c>
      <c r="Y32" s="37">
        <f ca="1">VLOOKUP($E32,INDIRECT(VLOOKUP('Sector Charts'!$H$1,'Sector Charts'!$A$159:$B$175,2,FALSE) &amp; "1"),MATCH(Y$4,$S$4:$AA$4,0),FALSE)</f>
        <v>2.9749880160493696</v>
      </c>
      <c r="Z32" s="4">
        <f ca="1">VLOOKUP($E32,INDIRECT(VLOOKUP('Sector Charts'!$H$1,'Sector Charts'!$A$159:$B$175,2,FALSE) &amp; "1"),MATCH(Z$4,$S$4:$AA$4,0),FALSE)</f>
        <v>628.47378256910645</v>
      </c>
      <c r="AA32" s="4">
        <f ca="1">IF(VLOOKUP($E32,INDIRECT(VLOOKUP('Sector Charts'!$H$1,'Sector Charts'!$A$159:$B$175,2,FALSE) &amp; "1"),MATCH(AA$4,$S$4:$AA$4,0),FALSE)="",NA(),VLOOKUP($E32,INDIRECT(VLOOKUP('Sector Charts'!$H$1,'Sector Charts'!$A$159:$B$175,2,FALSE) &amp; "1"),MATCH(AA$4,$S$4:$AA$4,0),FALSE))</f>
        <v>174.5684274561755</v>
      </c>
      <c r="AB32" s="42"/>
      <c r="AC32" s="44">
        <v>40543</v>
      </c>
      <c r="AD32" s="114">
        <v>36</v>
      </c>
      <c r="AE32" s="87">
        <v>26.822683421335558</v>
      </c>
      <c r="AF32" s="87">
        <v>-0.13195204761718982</v>
      </c>
      <c r="AG32" s="86">
        <v>40543</v>
      </c>
      <c r="AH32" s="115">
        <v>35</v>
      </c>
      <c r="AI32" s="87">
        <v>3.6463516241523219</v>
      </c>
      <c r="AJ32" s="87">
        <v>2.9775892603800092</v>
      </c>
      <c r="AK32" s="49"/>
      <c r="AL32" s="86">
        <v>40543</v>
      </c>
      <c r="AM32" s="115">
        <v>47</v>
      </c>
      <c r="AN32" s="87">
        <v>17.920291672019417</v>
      </c>
      <c r="AO32" s="48"/>
      <c r="AP32" s="48">
        <v>3.164746269410057</v>
      </c>
      <c r="AQ32" s="48">
        <v>0.24241713127397535</v>
      </c>
      <c r="AR32" s="48">
        <v>6.3834313195477055</v>
      </c>
      <c r="AS32" s="48">
        <v>5.9291802869012145</v>
      </c>
      <c r="AW32" s="2"/>
      <c r="AX32" s="2"/>
      <c r="AY32" s="2"/>
      <c r="AZ32" s="12"/>
      <c r="BA32" s="12"/>
      <c r="BB32" s="12"/>
      <c r="BT32" s="22">
        <v>40543</v>
      </c>
      <c r="BU32">
        <v>33</v>
      </c>
      <c r="BV32" s="2">
        <v>-13049.720049381256</v>
      </c>
      <c r="BW32" s="2">
        <v>254689.28802490234</v>
      </c>
      <c r="BX32" s="2">
        <v>29937.737243652344</v>
      </c>
      <c r="BY32" s="12">
        <f t="shared" si="8"/>
        <v>5.1237804897806747</v>
      </c>
      <c r="BZ32" s="12">
        <f t="shared" si="9"/>
        <v>43.589533648366057</v>
      </c>
      <c r="CB32" s="22">
        <v>40543</v>
      </c>
      <c r="CC32">
        <v>22</v>
      </c>
      <c r="CD32" s="12">
        <v>10.633573616103643</v>
      </c>
      <c r="CF32" s="22">
        <v>40543</v>
      </c>
      <c r="CG32">
        <v>30</v>
      </c>
      <c r="CH32" s="2">
        <v>-13149.816759586334</v>
      </c>
      <c r="CI32" s="2">
        <v>247433.64898681641</v>
      </c>
      <c r="CJ32" s="2">
        <v>30057.626129150391</v>
      </c>
      <c r="CK32" s="12">
        <f t="shared" si="10"/>
        <v>5.3144820089877811</v>
      </c>
      <c r="CL32" s="12">
        <f t="shared" si="11"/>
        <v>43.748686949144734</v>
      </c>
      <c r="CN32" s="22">
        <v>40543</v>
      </c>
      <c r="CO32">
        <v>20</v>
      </c>
      <c r="CP32" s="12">
        <v>10.634355420110397</v>
      </c>
      <c r="CR32" s="11">
        <v>40633</v>
      </c>
      <c r="CS32" s="2">
        <v>446</v>
      </c>
      <c r="CT32" s="2">
        <v>-145823.94160467014</v>
      </c>
      <c r="CU32" s="2">
        <v>1570580.9486618042</v>
      </c>
      <c r="CV32" s="2">
        <v>228364.01393604279</v>
      </c>
      <c r="CW32" s="12">
        <f ca="1">VLOOKUP($BT32,INDIRECT(VLOOKUP('Sector Charts'!$H$1,'Sector Charts'!$A$159:$B$175,2,FALSE) &amp; "3"),MATCH(CW$4,$CR$4:$CX$4,0),FALSE)</f>
        <v>4.3574906986552513</v>
      </c>
      <c r="CX32" s="12">
        <f ca="1">VLOOKUP($BT32,INDIRECT(VLOOKUP('Sector Charts'!$H$1,'Sector Charts'!$A$159:$B$175,2,FALSE) &amp; "3"),MATCH(CX$4,$CR$4:$CX$4,0),FALSE)</f>
        <v>28.101266365357468</v>
      </c>
      <c r="CZ32" s="11">
        <v>40633</v>
      </c>
      <c r="DA32" s="2">
        <v>446</v>
      </c>
      <c r="DB32" s="12">
        <v>27.855910344316715</v>
      </c>
    </row>
    <row r="33" spans="1:106">
      <c r="A33" t="s">
        <v>24</v>
      </c>
      <c r="B33">
        <v>8</v>
      </c>
      <c r="C33" s="12">
        <v>5.4388344060930098</v>
      </c>
      <c r="D33" s="1"/>
      <c r="E33" s="11">
        <v>40633</v>
      </c>
      <c r="F33" s="4">
        <v>48</v>
      </c>
      <c r="G33" s="4">
        <v>106394.79250264168</v>
      </c>
      <c r="H33" s="4">
        <v>41026.871379852295</v>
      </c>
      <c r="I33" s="37">
        <v>2.5932952946270875</v>
      </c>
      <c r="J33" s="4">
        <v>33</v>
      </c>
      <c r="K33" s="4">
        <v>30631.977752685547</v>
      </c>
      <c r="L33" s="4">
        <v>8429.6344547271729</v>
      </c>
      <c r="M33" s="37">
        <v>3.6338441384617499</v>
      </c>
      <c r="N33" s="37"/>
      <c r="O33" s="43">
        <v>40633</v>
      </c>
      <c r="P33" s="4">
        <v>360.14699570349114</v>
      </c>
      <c r="Q33" s="4">
        <f t="shared" si="0"/>
        <v>138.87619988732513</v>
      </c>
      <c r="R33" s="42"/>
      <c r="S33" s="41">
        <f ca="1">VLOOKUP($E33,INDIRECT(VLOOKUP('Sector Charts'!$H$1,'Sector Charts'!$A$159:$B$175,2,FALSE) &amp; "1"),MATCH(S$4,$S$4:$AA$4,0),FALSE)</f>
        <v>40633</v>
      </c>
      <c r="T33" s="4">
        <f ca="1">VLOOKUP($E33,INDIRECT(VLOOKUP('Sector Charts'!$H$1,'Sector Charts'!$A$159:$B$175,2,FALSE) &amp; "1"),MATCH(T$4,$S$4:$AA$4,0),FALSE)</f>
        <v>19</v>
      </c>
      <c r="U33" s="4">
        <f ca="1">VLOOKUP($E33,INDIRECT(VLOOKUP('Sector Charts'!$H$1,'Sector Charts'!$A$159:$B$175,2,FALSE) &amp; "1"),MATCH(U$4,$S$4:$AA$4,0),FALSE)</f>
        <v>47727.891803741455</v>
      </c>
      <c r="V33" s="4">
        <f ca="1">VLOOKUP($E33,INDIRECT(VLOOKUP('Sector Charts'!$H$1,'Sector Charts'!$A$159:$B$175,2,FALSE) &amp; "1"),MATCH(V$4,$S$4:$AA$4,0),FALSE)</f>
        <v>12336.701950073242</v>
      </c>
      <c r="W33" s="4">
        <f ca="1">VLOOKUP($E33,INDIRECT(VLOOKUP('Sector Charts'!$H$1,'Sector Charts'!$A$159:$B$175,2,FALSE) &amp; "1"),MATCH(W$4,$S$4:$AA$4,0),FALSE)</f>
        <v>4474.0770092010498</v>
      </c>
      <c r="X33" s="37">
        <f ca="1">VLOOKUP($E33,INDIRECT(VLOOKUP('Sector Charts'!$H$1,'Sector Charts'!$A$159:$B$175,2,FALSE) &amp; "1"),MATCH(X$4,$S$4:$AA$4,0),FALSE)</f>
        <v>3.8687723831617817</v>
      </c>
      <c r="Y33" s="37">
        <f ca="1">VLOOKUP($E33,INDIRECT(VLOOKUP('Sector Charts'!$H$1,'Sector Charts'!$A$159:$B$175,2,FALSE) &amp; "1"),MATCH(Y$4,$S$4:$AA$4,0),FALSE)</f>
        <v>2.7573736269408218</v>
      </c>
      <c r="Z33" s="4">
        <f ca="1">VLOOKUP($E33,INDIRECT(VLOOKUP('Sector Charts'!$H$1,'Sector Charts'!$A$159:$B$175,2,FALSE) &amp; "1"),MATCH(Z$4,$S$4:$AA$4,0),FALSE)</f>
        <v>531.87720436978702</v>
      </c>
      <c r="AA33" s="4">
        <f ca="1">IF(VLOOKUP($E33,INDIRECT(VLOOKUP('Sector Charts'!$H$1,'Sector Charts'!$A$159:$B$175,2,FALSE) &amp; "1"),MATCH(AA$4,$S$4:$AA$4,0),FALSE)="",NA(),VLOOKUP($E33,INDIRECT(VLOOKUP('Sector Charts'!$H$1,'Sector Charts'!$A$159:$B$175,2,FALSE) &amp; "1"),MATCH(AA$4,$S$4:$AA$4,0),FALSE))</f>
        <v>137.47958052138145</v>
      </c>
      <c r="AB33" s="42"/>
      <c r="AC33" s="44">
        <v>40633</v>
      </c>
      <c r="AD33" s="114">
        <v>43</v>
      </c>
      <c r="AE33" s="87">
        <v>28.246692313662191</v>
      </c>
      <c r="AF33" s="87">
        <v>-10.032276090263181</v>
      </c>
      <c r="AG33" s="86">
        <v>40633</v>
      </c>
      <c r="AH33" s="115">
        <v>47</v>
      </c>
      <c r="AI33" s="87">
        <v>13.491986537225721</v>
      </c>
      <c r="AJ33" s="87">
        <v>11.192623876455787</v>
      </c>
      <c r="AK33" s="49"/>
      <c r="AL33" s="86">
        <v>40633</v>
      </c>
      <c r="AM33" s="115">
        <v>60</v>
      </c>
      <c r="AN33" s="87">
        <v>15.667326015053696</v>
      </c>
      <c r="AO33" s="48"/>
      <c r="AP33" s="48">
        <v>6.7092291261441783</v>
      </c>
      <c r="AQ33" s="48">
        <v>1.5420802485049068</v>
      </c>
      <c r="AR33" s="48">
        <v>-0.98595070497643489</v>
      </c>
      <c r="AS33" s="48">
        <v>-1.2432798992604188</v>
      </c>
      <c r="AW33" s="2"/>
      <c r="AX33" s="2"/>
      <c r="AY33" s="2"/>
      <c r="AZ33" s="12"/>
      <c r="BA33" s="12"/>
      <c r="BB33" s="12"/>
      <c r="BT33" s="22">
        <v>40633</v>
      </c>
      <c r="BU33">
        <v>36</v>
      </c>
      <c r="BV33" s="2">
        <v>-14122.297651767731</v>
      </c>
      <c r="BW33" s="2">
        <v>270487.24658203125</v>
      </c>
      <c r="BX33" s="2">
        <v>32447.54386138916</v>
      </c>
      <c r="BY33" s="12">
        <f t="shared" si="8"/>
        <v>5.2210586008108999</v>
      </c>
      <c r="BZ33" s="12">
        <f t="shared" si="9"/>
        <v>43.523471952441092</v>
      </c>
      <c r="CB33" s="22">
        <v>40633</v>
      </c>
      <c r="CC33">
        <v>23</v>
      </c>
      <c r="CD33" s="12">
        <v>14.714819209524755</v>
      </c>
      <c r="CF33" s="22">
        <v>40633</v>
      </c>
      <c r="CG33">
        <v>32</v>
      </c>
      <c r="CH33" s="2">
        <v>-14221.529707431793</v>
      </c>
      <c r="CI33" s="2">
        <v>258506.14501953125</v>
      </c>
      <c r="CJ33" s="2">
        <v>32217.996910095215</v>
      </c>
      <c r="CK33" s="12">
        <f t="shared" si="10"/>
        <v>5.5014281019730866</v>
      </c>
      <c r="CL33" s="12">
        <f t="shared" si="11"/>
        <v>44.141570151357257</v>
      </c>
      <c r="CN33" s="22">
        <v>40633</v>
      </c>
      <c r="CO33">
        <v>22</v>
      </c>
      <c r="CP33" s="12">
        <v>14.975240436968139</v>
      </c>
      <c r="CR33" s="11">
        <v>40724</v>
      </c>
      <c r="CS33" s="2">
        <v>456</v>
      </c>
      <c r="CT33" s="2">
        <v>-153760.06018220447</v>
      </c>
      <c r="CU33" s="2">
        <v>1584343.0201263428</v>
      </c>
      <c r="CV33" s="2">
        <v>232296.60825252533</v>
      </c>
      <c r="CW33" s="12">
        <f ca="1">VLOOKUP($BT33,INDIRECT(VLOOKUP('Sector Charts'!$H$1,'Sector Charts'!$A$159:$B$175,2,FALSE) &amp; "3"),MATCH(CW$4,$CR$4:$CX$4,0),FALSE)</f>
        <v>5.0481472245000356</v>
      </c>
      <c r="CX33" s="12">
        <f ca="1">VLOOKUP($BT33,INDIRECT(VLOOKUP('Sector Charts'!$H$1,'Sector Charts'!$A$159:$B$175,2,FALSE) &amp; "3"),MATCH(CX$4,$CR$4:$CX$4,0),FALSE)</f>
        <v>37.224065289759203</v>
      </c>
      <c r="CZ33" s="11">
        <v>40724</v>
      </c>
      <c r="DA33" s="2">
        <v>454</v>
      </c>
      <c r="DB33" s="12">
        <v>24.98553093349447</v>
      </c>
    </row>
    <row r="34" spans="1:106">
      <c r="A34" t="s">
        <v>74</v>
      </c>
      <c r="B34">
        <v>8</v>
      </c>
      <c r="C34" s="12">
        <v>4.4189595698045743</v>
      </c>
      <c r="D34" s="1"/>
      <c r="E34" s="11">
        <v>40724</v>
      </c>
      <c r="F34" s="4">
        <v>51</v>
      </c>
      <c r="G34" s="4">
        <v>110191.29983711243</v>
      </c>
      <c r="H34" s="4">
        <v>43733.554546356201</v>
      </c>
      <c r="I34" s="37">
        <v>2.5196053917893431</v>
      </c>
      <c r="J34" s="4">
        <v>35</v>
      </c>
      <c r="K34" s="4">
        <v>31347.019214630127</v>
      </c>
      <c r="L34" s="4">
        <v>8422.5241813659668</v>
      </c>
      <c r="M34" s="37">
        <v>3.7218081586494489</v>
      </c>
      <c r="N34" s="37"/>
      <c r="O34" s="43">
        <v>40724</v>
      </c>
      <c r="P34" s="4">
        <v>411.01080251838027</v>
      </c>
      <c r="Q34" s="4">
        <f t="shared" si="0"/>
        <v>163.12506865469658</v>
      </c>
      <c r="R34" s="42"/>
      <c r="S34" s="41">
        <f ca="1">VLOOKUP($E34,INDIRECT(VLOOKUP('Sector Charts'!$H$1,'Sector Charts'!$A$159:$B$175,2,FALSE) &amp; "1"),MATCH(S$4,$S$4:$AA$4,0),FALSE)</f>
        <v>40724</v>
      </c>
      <c r="T34" s="4">
        <f ca="1">VLOOKUP($E34,INDIRECT(VLOOKUP('Sector Charts'!$H$1,'Sector Charts'!$A$159:$B$175,2,FALSE) &amp; "1"),MATCH(T$4,$S$4:$AA$4,0),FALSE)</f>
        <v>19</v>
      </c>
      <c r="U34" s="4">
        <f ca="1">VLOOKUP($E34,INDIRECT(VLOOKUP('Sector Charts'!$H$1,'Sector Charts'!$A$159:$B$175,2,FALSE) &amp; "1"),MATCH(U$4,$S$4:$AA$4,0),FALSE)</f>
        <v>47531.024839401245</v>
      </c>
      <c r="V34" s="4">
        <f ca="1">VLOOKUP($E34,INDIRECT(VLOOKUP('Sector Charts'!$H$1,'Sector Charts'!$A$159:$B$175,2,FALSE) &amp; "1"),MATCH(V$4,$S$4:$AA$4,0),FALSE)</f>
        <v>12192.148006439209</v>
      </c>
      <c r="W34" s="4">
        <f ca="1">VLOOKUP($E34,INDIRECT(VLOOKUP('Sector Charts'!$H$1,'Sector Charts'!$A$159:$B$175,2,FALSE) &amp; "1"),MATCH(W$4,$S$4:$AA$4,0),FALSE)</f>
        <v>4521.7410268783569</v>
      </c>
      <c r="X34" s="37">
        <f ca="1">VLOOKUP($E34,INDIRECT(VLOOKUP('Sector Charts'!$H$1,'Sector Charts'!$A$159:$B$175,2,FALSE) &amp; "1"),MATCH(X$4,$S$4:$AA$4,0),FALSE)</f>
        <v>3.8984947372930532</v>
      </c>
      <c r="Y34" s="37">
        <f ca="1">VLOOKUP($E34,INDIRECT(VLOOKUP('Sector Charts'!$H$1,'Sector Charts'!$A$159:$B$175,2,FALSE) &amp; "1"),MATCH(Y$4,$S$4:$AA$4,0),FALSE)</f>
        <v>2.696339293640666</v>
      </c>
      <c r="Z34" s="4">
        <f ca="1">VLOOKUP($E34,INDIRECT(VLOOKUP('Sector Charts'!$H$1,'Sector Charts'!$A$159:$B$175,2,FALSE) &amp; "1"),MATCH(Z$4,$S$4:$AA$4,0),FALSE)</f>
        <v>591.68909345220698</v>
      </c>
      <c r="AA34" s="4">
        <f ca="1">IF(VLOOKUP($E34,INDIRECT(VLOOKUP('Sector Charts'!$H$1,'Sector Charts'!$A$159:$B$175,2,FALSE) &amp; "1"),MATCH(AA$4,$S$4:$AA$4,0),FALSE)="",NA(),VLOOKUP($E34,INDIRECT(VLOOKUP('Sector Charts'!$H$1,'Sector Charts'!$A$159:$B$175,2,FALSE) &amp; "1"),MATCH(AA$4,$S$4:$AA$4,0),FALSE))</f>
        <v>151.7737314846423</v>
      </c>
      <c r="AB34" s="42"/>
      <c r="AC34" s="44">
        <v>40724</v>
      </c>
      <c r="AD34" s="114">
        <v>47</v>
      </c>
      <c r="AE34" s="87">
        <v>1.7774083038204269</v>
      </c>
      <c r="AF34" s="87">
        <v>-15.251826558986304</v>
      </c>
      <c r="AG34" s="86">
        <v>40724</v>
      </c>
      <c r="AH34" s="115">
        <v>53</v>
      </c>
      <c r="AI34" s="87">
        <v>8.2349321746650439</v>
      </c>
      <c r="AJ34" s="87">
        <v>7.5529722637689201</v>
      </c>
      <c r="AK34" s="49"/>
      <c r="AL34" s="86">
        <v>40724</v>
      </c>
      <c r="AM34" s="115">
        <v>70</v>
      </c>
      <c r="AN34" s="87">
        <v>17.382935554600841</v>
      </c>
      <c r="AO34" s="48"/>
      <c r="AP34" s="48">
        <v>6.0083054872900332</v>
      </c>
      <c r="AQ34" s="48">
        <v>-1.5012773120706147</v>
      </c>
      <c r="AR34" s="48">
        <v>5.0580751600934226</v>
      </c>
      <c r="AS34" s="48">
        <v>5.0835956933357629</v>
      </c>
      <c r="AW34" s="2"/>
      <c r="AX34" s="2"/>
      <c r="AY34" s="2"/>
      <c r="AZ34" s="12"/>
      <c r="BA34" s="12"/>
      <c r="BB34" s="12"/>
      <c r="BT34" s="22">
        <v>40724</v>
      </c>
      <c r="BU34">
        <v>39</v>
      </c>
      <c r="BV34" s="2">
        <v>-16036.686874389648</v>
      </c>
      <c r="BW34" s="2">
        <v>277574.8193359375</v>
      </c>
      <c r="BX34" s="2">
        <v>34238.552738189697</v>
      </c>
      <c r="BY34" s="12">
        <f t="shared" si="8"/>
        <v>5.7774285552109461</v>
      </c>
      <c r="BZ34" s="12">
        <f t="shared" si="9"/>
        <v>46.838097968148986</v>
      </c>
      <c r="CB34" s="22">
        <v>40724</v>
      </c>
      <c r="CC34">
        <v>24</v>
      </c>
      <c r="CD34" s="12">
        <v>19.098559064911203</v>
      </c>
      <c r="CF34" s="22">
        <v>40724</v>
      </c>
      <c r="CG34">
        <v>34</v>
      </c>
      <c r="CH34" s="2">
        <v>-16129.376876831055</v>
      </c>
      <c r="CI34" s="2">
        <v>266109.19909667969</v>
      </c>
      <c r="CJ34" s="2">
        <v>34438.434284210205</v>
      </c>
      <c r="CK34" s="12">
        <f t="shared" si="10"/>
        <v>6.061187261313397</v>
      </c>
      <c r="CL34" s="12">
        <f t="shared" si="11"/>
        <v>46.835395429769193</v>
      </c>
      <c r="CN34" s="22">
        <v>40724</v>
      </c>
      <c r="CO34">
        <v>22</v>
      </c>
      <c r="CP34" s="12">
        <v>19.244644419551559</v>
      </c>
      <c r="CR34" s="11">
        <v>40816</v>
      </c>
      <c r="CS34" s="2">
        <v>455</v>
      </c>
      <c r="CT34" s="2">
        <v>-163619.20998378843</v>
      </c>
      <c r="CU34" s="2">
        <v>1672473.7134399414</v>
      </c>
      <c r="CV34" s="2">
        <v>240365.8162856102</v>
      </c>
      <c r="CW34" s="12">
        <f ca="1">VLOOKUP($BT34,INDIRECT(VLOOKUP('Sector Charts'!$H$1,'Sector Charts'!$A$159:$B$175,2,FALSE) &amp; "3"),MATCH(CW$4,$CR$4:$CX$4,0),FALSE)</f>
        <v>4.7570723661669607</v>
      </c>
      <c r="CX34" s="12">
        <f ca="1">VLOOKUP($BT34,INDIRECT(VLOOKUP('Sector Charts'!$H$1,'Sector Charts'!$A$159:$B$175,2,FALSE) &amp; "3"),MATCH(CX$4,$CR$4:$CX$4,0),FALSE)</f>
        <v>36.265097057699904</v>
      </c>
      <c r="CZ34" s="11">
        <v>40816</v>
      </c>
      <c r="DA34" s="2">
        <v>452</v>
      </c>
      <c r="DB34" s="12">
        <v>25.010107487608657</v>
      </c>
    </row>
    <row r="35" spans="1:106">
      <c r="A35" t="s">
        <v>76</v>
      </c>
      <c r="B35">
        <v>10</v>
      </c>
      <c r="C35" s="12">
        <v>4.3796862265705574</v>
      </c>
      <c r="D35" s="1"/>
      <c r="E35" s="11">
        <v>40816</v>
      </c>
      <c r="F35" s="4">
        <v>54</v>
      </c>
      <c r="G35" s="4">
        <v>130782.42461013794</v>
      </c>
      <c r="H35" s="4">
        <v>46546.111976623535</v>
      </c>
      <c r="I35" s="37">
        <v>2.8097389675816467</v>
      </c>
      <c r="J35" s="4">
        <v>37</v>
      </c>
      <c r="K35" s="4">
        <v>34134.767784118652</v>
      </c>
      <c r="L35" s="4">
        <v>9855.42453956604</v>
      </c>
      <c r="M35" s="37">
        <v>3.4635512297902182</v>
      </c>
      <c r="N35" s="37"/>
      <c r="O35" s="43">
        <v>40816</v>
      </c>
      <c r="P35" s="4">
        <v>780.99111906167047</v>
      </c>
      <c r="Q35" s="4">
        <f t="shared" si="0"/>
        <v>277.95860329825319</v>
      </c>
      <c r="R35" s="42"/>
      <c r="S35" s="41">
        <f ca="1">VLOOKUP($E35,INDIRECT(VLOOKUP('Sector Charts'!$H$1,'Sector Charts'!$A$159:$B$175,2,FALSE) &amp; "1"),MATCH(S$4,$S$4:$AA$4,0),FALSE)</f>
        <v>40816</v>
      </c>
      <c r="T35" s="4">
        <f ca="1">VLOOKUP($E35,INDIRECT(VLOOKUP('Sector Charts'!$H$1,'Sector Charts'!$A$159:$B$175,2,FALSE) &amp; "1"),MATCH(T$4,$S$4:$AA$4,0),FALSE)</f>
        <v>20</v>
      </c>
      <c r="U35" s="4">
        <f ca="1">VLOOKUP($E35,INDIRECT(VLOOKUP('Sector Charts'!$H$1,'Sector Charts'!$A$159:$B$175,2,FALSE) &amp; "1"),MATCH(U$4,$S$4:$AA$4,0),FALSE)</f>
        <v>53195.213617324829</v>
      </c>
      <c r="V35" s="4">
        <f ca="1">VLOOKUP($E35,INDIRECT(VLOOKUP('Sector Charts'!$H$1,'Sector Charts'!$A$159:$B$175,2,FALSE) &amp; "1"),MATCH(V$4,$S$4:$AA$4,0),FALSE)</f>
        <v>11940.993988037109</v>
      </c>
      <c r="W35" s="4">
        <f ca="1">VLOOKUP($E35,INDIRECT(VLOOKUP('Sector Charts'!$H$1,'Sector Charts'!$A$159:$B$175,2,FALSE) &amp; "1"),MATCH(W$4,$S$4:$AA$4,0),FALSE)</f>
        <v>4856.0410404205322</v>
      </c>
      <c r="X35" s="37">
        <f ca="1">VLOOKUP($E35,INDIRECT(VLOOKUP('Sector Charts'!$H$1,'Sector Charts'!$A$159:$B$175,2,FALSE) &amp; "1"),MATCH(X$4,$S$4:$AA$4,0),FALSE)</f>
        <v>4.4548396616410315</v>
      </c>
      <c r="Y35" s="37">
        <f ca="1">VLOOKUP($E35,INDIRECT(VLOOKUP('Sector Charts'!$H$1,'Sector Charts'!$A$159:$B$175,2,FALSE) &amp; "1"),MATCH(Y$4,$S$4:$AA$4,0),FALSE)</f>
        <v>2.4589977491217869</v>
      </c>
      <c r="Z35" s="4">
        <f ca="1">VLOOKUP($E35,INDIRECT(VLOOKUP('Sector Charts'!$H$1,'Sector Charts'!$A$159:$B$175,2,FALSE) &amp; "1"),MATCH(Z$4,$S$4:$AA$4,0),FALSE)</f>
        <v>988.90978576249472</v>
      </c>
      <c r="AA35" s="4">
        <f ca="1">IF(VLOOKUP($E35,INDIRECT(VLOOKUP('Sector Charts'!$H$1,'Sector Charts'!$A$159:$B$175,2,FALSE) &amp; "1"),MATCH(AA$4,$S$4:$AA$4,0),FALSE)="",NA(),VLOOKUP($E35,INDIRECT(VLOOKUP('Sector Charts'!$H$1,'Sector Charts'!$A$159:$B$175,2,FALSE) &amp; "1"),MATCH(AA$4,$S$4:$AA$4,0),FALSE))</f>
        <v>221.98549462456063</v>
      </c>
      <c r="AB35" s="42"/>
      <c r="AC35" s="44">
        <v>40816</v>
      </c>
      <c r="AD35" s="114">
        <v>51</v>
      </c>
      <c r="AE35" s="87">
        <v>-6.3477257215375342</v>
      </c>
      <c r="AF35" s="87">
        <v>-8.4142248953686938</v>
      </c>
      <c r="AG35" s="86">
        <v>40816</v>
      </c>
      <c r="AH35" s="115">
        <v>56</v>
      </c>
      <c r="AI35" s="87">
        <v>3.2979799378538344</v>
      </c>
      <c r="AJ35" s="87">
        <v>3.7042080115153198</v>
      </c>
      <c r="AK35" s="49"/>
      <c r="AL35" s="86">
        <v>40816</v>
      </c>
      <c r="AM35" s="115">
        <v>73</v>
      </c>
      <c r="AN35" s="87">
        <v>18.765558542162928</v>
      </c>
      <c r="AO35" s="48"/>
      <c r="AP35" s="48">
        <v>1.4989890108496384</v>
      </c>
      <c r="AQ35" s="48">
        <v>1.1303632267910091</v>
      </c>
      <c r="AR35" s="48">
        <v>1.3670663073290568</v>
      </c>
      <c r="AS35" s="48">
        <v>1.9558547159956641</v>
      </c>
      <c r="AW35" s="2"/>
      <c r="AX35" s="2"/>
      <c r="AY35" s="2"/>
      <c r="AZ35" s="12"/>
      <c r="BA35" s="12"/>
      <c r="BB35" s="12"/>
      <c r="BT35" s="22">
        <v>40816</v>
      </c>
      <c r="BU35">
        <v>43</v>
      </c>
      <c r="BV35" s="2">
        <v>-17523.747957229614</v>
      </c>
      <c r="BW35" s="2">
        <v>300017.7412109375</v>
      </c>
      <c r="BX35" s="2">
        <v>37518.905796051025</v>
      </c>
      <c r="BY35" s="12">
        <f t="shared" si="8"/>
        <v>5.8409039033824861</v>
      </c>
      <c r="BZ35" s="12">
        <f t="shared" si="9"/>
        <v>46.706447284169037</v>
      </c>
      <c r="CB35" s="22">
        <v>40816</v>
      </c>
      <c r="CC35">
        <v>24</v>
      </c>
      <c r="CD35" s="12">
        <v>7.6984355882305566</v>
      </c>
      <c r="CF35" s="22">
        <v>40816</v>
      </c>
      <c r="CG35">
        <v>38</v>
      </c>
      <c r="CH35" s="2">
        <v>-18250.533277511597</v>
      </c>
      <c r="CI35" s="2">
        <v>296792.39892578125</v>
      </c>
      <c r="CJ35" s="2">
        <v>38889.109317779541</v>
      </c>
      <c r="CK35" s="12">
        <f t="shared" si="10"/>
        <v>6.1492589916615419</v>
      </c>
      <c r="CL35" s="12">
        <f t="shared" si="11"/>
        <v>46.929676708146452</v>
      </c>
      <c r="CN35" s="22">
        <v>40816</v>
      </c>
      <c r="CO35">
        <v>22</v>
      </c>
      <c r="CP35" s="12">
        <v>7.4657975237372165</v>
      </c>
      <c r="CR35" s="11">
        <v>40908</v>
      </c>
      <c r="CS35" s="2">
        <v>455</v>
      </c>
      <c r="CT35" s="2">
        <v>-167661.34361478686</v>
      </c>
      <c r="CU35" s="2">
        <v>1727256.9535446167</v>
      </c>
      <c r="CV35" s="2">
        <v>248277.86418497562</v>
      </c>
      <c r="CW35" s="12">
        <f ca="1">VLOOKUP($BT35,INDIRECT(VLOOKUP('Sector Charts'!$H$1,'Sector Charts'!$A$159:$B$175,2,FALSE) &amp; "3"),MATCH(CW$4,$CR$4:$CX$4,0),FALSE)</f>
        <v>4.3363976819562771</v>
      </c>
      <c r="CX35" s="12">
        <f ca="1">VLOOKUP($BT35,INDIRECT(VLOOKUP('Sector Charts'!$H$1,'Sector Charts'!$A$159:$B$175,2,FALSE) &amp; "3"),MATCH(CX$4,$CR$4:$CX$4,0),FALSE)</f>
        <v>33.464083573991623</v>
      </c>
      <c r="CZ35" s="11">
        <v>40908</v>
      </c>
      <c r="DA35" s="2">
        <v>450</v>
      </c>
      <c r="DB35" s="12">
        <v>20.103372630660488</v>
      </c>
    </row>
    <row r="36" spans="1:106">
      <c r="A36" t="s">
        <v>79</v>
      </c>
      <c r="B36">
        <v>35</v>
      </c>
      <c r="C36" s="12">
        <v>4.0741652609918573</v>
      </c>
      <c r="D36" s="1"/>
      <c r="E36" s="11">
        <v>40908</v>
      </c>
      <c r="F36" s="4">
        <v>67</v>
      </c>
      <c r="G36" s="4">
        <v>149124.43589019775</v>
      </c>
      <c r="H36" s="4">
        <v>49408.22456741333</v>
      </c>
      <c r="I36" s="37">
        <v>3.0182107775746956</v>
      </c>
      <c r="J36" s="4">
        <v>47</v>
      </c>
      <c r="K36" s="4">
        <v>35309.193481445313</v>
      </c>
      <c r="L36" s="4">
        <v>10248.604809761047</v>
      </c>
      <c r="M36" s="37">
        <v>3.4452683206026138</v>
      </c>
      <c r="N36" s="37"/>
      <c r="O36" s="43">
        <v>40908</v>
      </c>
      <c r="P36" s="4">
        <v>810.09291469590892</v>
      </c>
      <c r="Q36" s="4">
        <f t="shared" si="0"/>
        <v>268.40170365664943</v>
      </c>
      <c r="R36" s="42"/>
      <c r="S36" s="41">
        <f ca="1">VLOOKUP($E36,INDIRECT(VLOOKUP('Sector Charts'!$H$1,'Sector Charts'!$A$159:$B$175,2,FALSE) &amp; "1"),MATCH(S$4,$S$4:$AA$4,0),FALSE)</f>
        <v>40908</v>
      </c>
      <c r="T36" s="4">
        <f ca="1">VLOOKUP($E36,INDIRECT(VLOOKUP('Sector Charts'!$H$1,'Sector Charts'!$A$159:$B$175,2,FALSE) &amp; "1"),MATCH(T$4,$S$4:$AA$4,0),FALSE)</f>
        <v>20</v>
      </c>
      <c r="U36" s="4">
        <f ca="1">VLOOKUP($E36,INDIRECT(VLOOKUP('Sector Charts'!$H$1,'Sector Charts'!$A$159:$B$175,2,FALSE) &amp; "1"),MATCH(U$4,$S$4:$AA$4,0),FALSE)</f>
        <v>52256.391298294067</v>
      </c>
      <c r="V36" s="4">
        <f ca="1">VLOOKUP($E36,INDIRECT(VLOOKUP('Sector Charts'!$H$1,'Sector Charts'!$A$159:$B$175,2,FALSE) &amp; "1"),MATCH(V$4,$S$4:$AA$4,0),FALSE)</f>
        <v>12854.321166992188</v>
      </c>
      <c r="W36" s="4">
        <f ca="1">VLOOKUP($E36,INDIRECT(VLOOKUP('Sector Charts'!$H$1,'Sector Charts'!$A$159:$B$175,2,FALSE) &amp; "1"),MATCH(W$4,$S$4:$AA$4,0),FALSE)</f>
        <v>4879.8399486541748</v>
      </c>
      <c r="X36" s="37">
        <f ca="1">VLOOKUP($E36,INDIRECT(VLOOKUP('Sector Charts'!$H$1,'Sector Charts'!$A$159:$B$175,2,FALSE) &amp; "1"),MATCH(X$4,$S$4:$AA$4,0),FALSE)</f>
        <v>4.0652781752863003</v>
      </c>
      <c r="Y36" s="37">
        <f ca="1">VLOOKUP($E36,INDIRECT(VLOOKUP('Sector Charts'!$H$1,'Sector Charts'!$A$159:$B$175,2,FALSE) &amp; "1"),MATCH(Y$4,$S$4:$AA$4,0),FALSE)</f>
        <v>2.6341686002503666</v>
      </c>
      <c r="Z36" s="4">
        <f ca="1">VLOOKUP($E36,INDIRECT(VLOOKUP('Sector Charts'!$H$1,'Sector Charts'!$A$159:$B$175,2,FALSE) &amp; "1"),MATCH(Z$4,$S$4:$AA$4,0),FALSE)</f>
        <v>829.32816131795948</v>
      </c>
      <c r="AA36" s="4">
        <f ca="1">IF(VLOOKUP($E36,INDIRECT(VLOOKUP('Sector Charts'!$H$1,'Sector Charts'!$A$159:$B$175,2,FALSE) &amp; "1"),MATCH(AA$4,$S$4:$AA$4,0),FALSE)="",NA(),VLOOKUP($E36,INDIRECT(VLOOKUP('Sector Charts'!$H$1,'Sector Charts'!$A$159:$B$175,2,FALSE) &amp; "1"),MATCH(AA$4,$S$4:$AA$4,0),FALSE))</f>
        <v>204.00280757160078</v>
      </c>
      <c r="AB36" s="42"/>
      <c r="AC36" s="44">
        <v>40908</v>
      </c>
      <c r="AD36" s="114">
        <v>55</v>
      </c>
      <c r="AE36" s="87">
        <v>-13.894276436141462</v>
      </c>
      <c r="AF36" s="87">
        <v>-2.6756811777719491</v>
      </c>
      <c r="AG36" s="86">
        <v>40908</v>
      </c>
      <c r="AH36" s="115">
        <v>56</v>
      </c>
      <c r="AI36" s="87">
        <v>3.6014394708044906</v>
      </c>
      <c r="AJ36" s="87">
        <v>4.9451581469179606</v>
      </c>
      <c r="AK36" s="49"/>
      <c r="AL36" s="86">
        <v>40908</v>
      </c>
      <c r="AM36" s="115">
        <v>74</v>
      </c>
      <c r="AN36" s="87">
        <v>16.103267103369301</v>
      </c>
      <c r="AO36" s="48"/>
      <c r="AP36" s="48">
        <v>-4.2219766813906379</v>
      </c>
      <c r="AQ36" s="48">
        <v>0.16193194080129647</v>
      </c>
      <c r="AR36" s="48">
        <v>5.0513759041551198</v>
      </c>
      <c r="AS36" s="48">
        <v>5.6982322339399039</v>
      </c>
      <c r="AW36" s="2"/>
      <c r="AX36" s="2"/>
      <c r="AY36" s="2"/>
      <c r="AZ36" s="12"/>
      <c r="BA36" s="12"/>
      <c r="BB36" s="12"/>
      <c r="BT36" s="22">
        <v>40908</v>
      </c>
      <c r="BU36">
        <v>61</v>
      </c>
      <c r="BV36" s="2">
        <v>-22357.521075844765</v>
      </c>
      <c r="BW36" s="2">
        <v>360319.22761535645</v>
      </c>
      <c r="BX36" s="2">
        <v>44156.897449493408</v>
      </c>
      <c r="BY36" s="12">
        <f t="shared" si="8"/>
        <v>6.2049203490499236</v>
      </c>
      <c r="BZ36" s="12">
        <f t="shared" si="9"/>
        <v>50.632001719362783</v>
      </c>
      <c r="CB36" s="22">
        <v>40908</v>
      </c>
      <c r="CC36">
        <v>39</v>
      </c>
      <c r="CD36" s="12">
        <v>13.288037673046604</v>
      </c>
      <c r="CF36" s="22">
        <v>40908</v>
      </c>
      <c r="CG36">
        <v>53</v>
      </c>
      <c r="CH36" s="2">
        <v>-23462.171010613441</v>
      </c>
      <c r="CI36" s="2">
        <v>361369.39094543457</v>
      </c>
      <c r="CJ36" s="2">
        <v>46014.176261901855</v>
      </c>
      <c r="CK36" s="12">
        <f t="shared" si="10"/>
        <v>6.4925728626960941</v>
      </c>
      <c r="CL36" s="12">
        <f t="shared" si="11"/>
        <v>50.989005816538558</v>
      </c>
      <c r="CN36" s="22">
        <v>40908</v>
      </c>
      <c r="CO36">
        <v>35</v>
      </c>
      <c r="CP36" s="12">
        <v>24.535490951585825</v>
      </c>
      <c r="CR36" s="11">
        <v>40999</v>
      </c>
      <c r="CS36" s="2">
        <v>470</v>
      </c>
      <c r="CT36" s="2">
        <v>-181031.75996482372</v>
      </c>
      <c r="CU36" s="2">
        <v>1800953.5331420898</v>
      </c>
      <c r="CV36" s="2">
        <v>260752.66207313538</v>
      </c>
      <c r="CW36" s="12">
        <f ca="1">VLOOKUP($BT36,INDIRECT(VLOOKUP('Sector Charts'!$H$1,'Sector Charts'!$A$159:$B$175,2,FALSE) &amp; "3"),MATCH(CW$4,$CR$4:$CX$4,0),FALSE)</f>
        <v>4.1155231871076126</v>
      </c>
      <c r="CX36" s="12">
        <f ca="1">VLOOKUP($BT36,INDIRECT(VLOOKUP('Sector Charts'!$H$1,'Sector Charts'!$A$159:$B$175,2,FALSE) &amp; "3"),MATCH(CX$4,$CR$4:$CX$4,0),FALSE)</f>
        <v>29.362509510609442</v>
      </c>
      <c r="CZ36" s="11">
        <v>40999</v>
      </c>
      <c r="DA36" s="2">
        <v>462</v>
      </c>
      <c r="DB36" s="12">
        <v>20.419036172871042</v>
      </c>
    </row>
    <row r="37" spans="1:106">
      <c r="A37" t="s">
        <v>86</v>
      </c>
      <c r="B37">
        <v>9</v>
      </c>
      <c r="C37" s="12">
        <v>3.7879913215652765</v>
      </c>
      <c r="D37" s="1"/>
      <c r="E37" s="11">
        <v>40999</v>
      </c>
      <c r="F37" s="4">
        <v>70</v>
      </c>
      <c r="G37" s="4">
        <v>149271.25589561462</v>
      </c>
      <c r="H37" s="4">
        <v>48245.495802879333</v>
      </c>
      <c r="I37" s="37">
        <v>3.0939936135282911</v>
      </c>
      <c r="J37" s="4">
        <v>49</v>
      </c>
      <c r="K37" s="4">
        <v>35627.669753074646</v>
      </c>
      <c r="L37" s="4">
        <v>10263.443029403687</v>
      </c>
      <c r="M37" s="37">
        <v>3.4713175345744225</v>
      </c>
      <c r="N37" s="37"/>
      <c r="O37" s="43">
        <v>40999</v>
      </c>
      <c r="P37" s="4">
        <v>570.45268213303586</v>
      </c>
      <c r="Q37" s="4">
        <f t="shared" si="0"/>
        <v>184.37422741881807</v>
      </c>
      <c r="R37" s="42"/>
      <c r="S37" s="41">
        <f ca="1">VLOOKUP($E37,INDIRECT(VLOOKUP('Sector Charts'!$H$1,'Sector Charts'!$A$159:$B$175,2,FALSE) &amp; "1"),MATCH(S$4,$S$4:$AA$4,0),FALSE)</f>
        <v>40999</v>
      </c>
      <c r="T37" s="4">
        <f ca="1">VLOOKUP($E37,INDIRECT(VLOOKUP('Sector Charts'!$H$1,'Sector Charts'!$A$159:$B$175,2,FALSE) &amp; "1"),MATCH(T$4,$S$4:$AA$4,0),FALSE)</f>
        <v>20</v>
      </c>
      <c r="U37" s="4">
        <f ca="1">VLOOKUP($E37,INDIRECT(VLOOKUP('Sector Charts'!$H$1,'Sector Charts'!$A$159:$B$175,2,FALSE) &amp; "1"),MATCH(U$4,$S$4:$AA$4,0),FALSE)</f>
        <v>51606.918235778809</v>
      </c>
      <c r="V37" s="4">
        <f ca="1">VLOOKUP($E37,INDIRECT(VLOOKUP('Sector Charts'!$H$1,'Sector Charts'!$A$159:$B$175,2,FALSE) &amp; "1"),MATCH(V$4,$S$4:$AA$4,0),FALSE)</f>
        <v>13607.381988525391</v>
      </c>
      <c r="W37" s="4">
        <f ca="1">VLOOKUP($E37,INDIRECT(VLOOKUP('Sector Charts'!$H$1,'Sector Charts'!$A$159:$B$175,2,FALSE) &amp; "1"),MATCH(W$4,$S$4:$AA$4,0),FALSE)</f>
        <v>4755.7980098724365</v>
      </c>
      <c r="X37" s="37">
        <f ca="1">VLOOKUP($E37,INDIRECT(VLOOKUP('Sector Charts'!$H$1,'Sector Charts'!$A$159:$B$175,2,FALSE) &amp; "1"),MATCH(X$4,$S$4:$AA$4,0),FALSE)</f>
        <v>3.7925677605947303</v>
      </c>
      <c r="Y37" s="37">
        <f ca="1">VLOOKUP($E37,INDIRECT(VLOOKUP('Sector Charts'!$H$1,'Sector Charts'!$A$159:$B$175,2,FALSE) &amp; "1"),MATCH(Y$4,$S$4:$AA$4,0),FALSE)</f>
        <v>2.8612194967654605</v>
      </c>
      <c r="Z37" s="4">
        <f ca="1">VLOOKUP($E37,INDIRECT(VLOOKUP('Sector Charts'!$H$1,'Sector Charts'!$A$159:$B$175,2,FALSE) &amp; "1"),MATCH(Z$4,$S$4:$AA$4,0),FALSE)</f>
        <v>628.00546189325712</v>
      </c>
      <c r="AA37" s="4">
        <f ca="1">IF(VLOOKUP($E37,INDIRECT(VLOOKUP('Sector Charts'!$H$1,'Sector Charts'!$A$159:$B$175,2,FALSE) &amp; "1"),MATCH(AA$4,$S$4:$AA$4,0),FALSE)="",NA(),VLOOKUP($E37,INDIRECT(VLOOKUP('Sector Charts'!$H$1,'Sector Charts'!$A$159:$B$175,2,FALSE) &amp; "1"),MATCH(AA$4,$S$4:$AA$4,0),FALSE))</f>
        <v>165.5884618379967</v>
      </c>
      <c r="AB37" s="42"/>
      <c r="AC37" s="44">
        <v>40999</v>
      </c>
      <c r="AD37" s="114">
        <v>71</v>
      </c>
      <c r="AE37" s="87">
        <v>-3.4271803815414503</v>
      </c>
      <c r="AF37" s="87">
        <v>4.6990203558515242</v>
      </c>
      <c r="AG37" s="86">
        <v>40999</v>
      </c>
      <c r="AH37" s="115">
        <v>76</v>
      </c>
      <c r="AI37" s="87">
        <v>2.6395637019607454</v>
      </c>
      <c r="AJ37" s="87">
        <v>3.2222774744095961</v>
      </c>
      <c r="AK37" s="49"/>
      <c r="AL37" s="86">
        <v>40999</v>
      </c>
      <c r="AM37" s="115">
        <v>81</v>
      </c>
      <c r="AN37" s="87">
        <v>15.950425389800927</v>
      </c>
      <c r="AO37" s="48"/>
      <c r="AP37" s="48">
        <v>19.709873483856221</v>
      </c>
      <c r="AQ37" s="48">
        <v>4.2302938574658056</v>
      </c>
      <c r="AR37" s="48">
        <v>-0.14022835545534074</v>
      </c>
      <c r="AS37" s="48">
        <v>-2.8481777584530632</v>
      </c>
      <c r="AW37" s="2"/>
      <c r="AX37" s="2"/>
      <c r="AY37" s="2"/>
      <c r="AZ37" s="12"/>
      <c r="BA37" s="12"/>
      <c r="BB37" s="12"/>
      <c r="BT37" s="22">
        <v>40999</v>
      </c>
      <c r="BU37">
        <v>65</v>
      </c>
      <c r="BV37" s="2">
        <v>-23175.988641835749</v>
      </c>
      <c r="BW37" s="2">
        <v>352059.94770812988</v>
      </c>
      <c r="BX37" s="2">
        <v>42969.175475120544</v>
      </c>
      <c r="BY37" s="12">
        <f t="shared" si="8"/>
        <v>6.5829665637084798</v>
      </c>
      <c r="BZ37" s="12">
        <f t="shared" si="9"/>
        <v>53.936312218173256</v>
      </c>
      <c r="CB37" s="22">
        <v>40999</v>
      </c>
      <c r="CC37">
        <v>40</v>
      </c>
      <c r="CD37" s="12">
        <v>16.787384101792835</v>
      </c>
      <c r="CF37" s="22">
        <v>40999</v>
      </c>
      <c r="CG37">
        <v>54</v>
      </c>
      <c r="CH37" s="2">
        <v>-25508.698729850352</v>
      </c>
      <c r="CI37" s="2">
        <v>364369.11935424805</v>
      </c>
      <c r="CJ37" s="2">
        <v>47755.926473617554</v>
      </c>
      <c r="CK37" s="12">
        <f t="shared" si="10"/>
        <v>7.0007850212603255</v>
      </c>
      <c r="CL37" s="12">
        <f t="shared" si="11"/>
        <v>53.414729047173793</v>
      </c>
      <c r="CN37" s="22">
        <v>40999</v>
      </c>
      <c r="CO37">
        <v>35</v>
      </c>
      <c r="CP37" s="12">
        <v>31.551701937333565</v>
      </c>
      <c r="CR37" s="11">
        <v>41090</v>
      </c>
      <c r="CS37" s="2">
        <v>476</v>
      </c>
      <c r="CT37" s="2">
        <v>-179734.33010494709</v>
      </c>
      <c r="CU37" s="2">
        <v>1806139.5447692871</v>
      </c>
      <c r="CV37" s="2">
        <v>256988.58722448349</v>
      </c>
      <c r="CW37" s="12">
        <f ca="1">VLOOKUP($BT37,INDIRECT(VLOOKUP('Sector Charts'!$H$1,'Sector Charts'!$A$159:$B$175,2,FALSE) &amp; "3"),MATCH(CW$4,$CR$4:$CX$4,0),FALSE)</f>
        <v>3.7273488607040148</v>
      </c>
      <c r="CX37" s="12">
        <f ca="1">VLOOKUP($BT37,INDIRECT(VLOOKUP('Sector Charts'!$H$1,'Sector Charts'!$A$159:$B$175,2,FALSE) &amp; "3"),MATCH(CX$4,$CR$4:$CX$4,0),FALSE)</f>
        <v>24.147800331820864</v>
      </c>
      <c r="CZ37" s="11">
        <v>41090</v>
      </c>
      <c r="DA37" s="2">
        <v>468</v>
      </c>
      <c r="DB37" s="12">
        <v>17.659732498368918</v>
      </c>
    </row>
    <row r="38" spans="1:106">
      <c r="A38" t="s">
        <v>25</v>
      </c>
      <c r="B38">
        <v>8</v>
      </c>
      <c r="C38" s="12">
        <v>3.7204626338023616</v>
      </c>
      <c r="D38" s="1"/>
      <c r="E38" s="11">
        <v>41090</v>
      </c>
      <c r="F38" s="4">
        <v>79</v>
      </c>
      <c r="G38" s="4">
        <v>178696.58254623413</v>
      </c>
      <c r="H38" s="4">
        <v>56689.876928329468</v>
      </c>
      <c r="I38" s="37">
        <v>3.1521779941796733</v>
      </c>
      <c r="J38" s="4">
        <v>50</v>
      </c>
      <c r="K38" s="4">
        <v>39188.638185501099</v>
      </c>
      <c r="L38" s="4">
        <v>11696.117008209229</v>
      </c>
      <c r="M38" s="37">
        <v>3.3505682405532982</v>
      </c>
      <c r="N38" s="37"/>
      <c r="O38" s="43">
        <v>41090</v>
      </c>
      <c r="P38" s="4">
        <v>647.33867812482879</v>
      </c>
      <c r="Q38" s="4">
        <f t="shared" si="0"/>
        <v>205.36234924553904</v>
      </c>
      <c r="R38" s="42"/>
      <c r="S38" s="41">
        <f ca="1">VLOOKUP($E38,INDIRECT(VLOOKUP('Sector Charts'!$H$1,'Sector Charts'!$A$159:$B$175,2,FALSE) &amp; "1"),MATCH(S$4,$S$4:$AA$4,0),FALSE)</f>
        <v>41090</v>
      </c>
      <c r="T38" s="4">
        <f ca="1">VLOOKUP($E38,INDIRECT(VLOOKUP('Sector Charts'!$H$1,'Sector Charts'!$A$159:$B$175,2,FALSE) &amp; "1"),MATCH(T$4,$S$4:$AA$4,0),FALSE)</f>
        <v>20</v>
      </c>
      <c r="U38" s="4">
        <f ca="1">VLOOKUP($E38,INDIRECT(VLOOKUP('Sector Charts'!$H$1,'Sector Charts'!$A$159:$B$175,2,FALSE) &amp; "1"),MATCH(U$4,$S$4:$AA$4,0),FALSE)</f>
        <v>50634.345806121826</v>
      </c>
      <c r="V38" s="4">
        <f ca="1">VLOOKUP($E38,INDIRECT(VLOOKUP('Sector Charts'!$H$1,'Sector Charts'!$A$159:$B$175,2,FALSE) &amp; "1"),MATCH(V$4,$S$4:$AA$4,0),FALSE)</f>
        <v>14377.743936538696</v>
      </c>
      <c r="W38" s="4">
        <f ca="1">VLOOKUP($E38,INDIRECT(VLOOKUP('Sector Charts'!$H$1,'Sector Charts'!$A$159:$B$175,2,FALSE) &amp; "1"),MATCH(W$4,$S$4:$AA$4,0),FALSE)</f>
        <v>4694.4910526275635</v>
      </c>
      <c r="X38" s="37">
        <f ca="1">VLOOKUP($E38,INDIRECT(VLOOKUP('Sector Charts'!$H$1,'Sector Charts'!$A$159:$B$175,2,FALSE) &amp; "1"),MATCH(X$4,$S$4:$AA$4,0),FALSE)</f>
        <v>3.5217170391693289</v>
      </c>
      <c r="Y38" s="37">
        <f ca="1">VLOOKUP($E38,INDIRECT(VLOOKUP('Sector Charts'!$H$1,'Sector Charts'!$A$159:$B$175,2,FALSE) &amp; "1"),MATCH(Y$4,$S$4:$AA$4,0),FALSE)</f>
        <v>3.0626842772426413</v>
      </c>
      <c r="Z38" s="4">
        <f ca="1">VLOOKUP($E38,INDIRECT(VLOOKUP('Sector Charts'!$H$1,'Sector Charts'!$A$159:$B$175,2,FALSE) &amp; "1"),MATCH(Z$4,$S$4:$AA$4,0),FALSE)</f>
        <v>651.51466196244144</v>
      </c>
      <c r="AA38" s="4">
        <f ca="1">IF(VLOOKUP($E38,INDIRECT(VLOOKUP('Sector Charts'!$H$1,'Sector Charts'!$A$159:$B$175,2,FALSE) &amp; "1"),MATCH(AA$4,$S$4:$AA$4,0),FALSE)="",NA(),VLOOKUP($E38,INDIRECT(VLOOKUP('Sector Charts'!$H$1,'Sector Charts'!$A$159:$B$175,2,FALSE) &amp; "1"),MATCH(AA$4,$S$4:$AA$4,0),FALSE))</f>
        <v>184.99915090171893</v>
      </c>
      <c r="AB38" s="42"/>
      <c r="AC38" s="44">
        <v>41090</v>
      </c>
      <c r="AD38" s="114">
        <v>79</v>
      </c>
      <c r="AE38" s="87">
        <v>-1.5408325206975215</v>
      </c>
      <c r="AF38" s="87">
        <v>6.5898506567535931</v>
      </c>
      <c r="AG38" s="86">
        <v>41090</v>
      </c>
      <c r="AH38" s="115">
        <v>84</v>
      </c>
      <c r="AI38" s="87">
        <v>2.3472494192327886</v>
      </c>
      <c r="AJ38" s="87">
        <v>3.6274802200436884</v>
      </c>
      <c r="AK38" s="49"/>
      <c r="AL38" s="86">
        <v>41090</v>
      </c>
      <c r="AM38" s="115">
        <v>87</v>
      </c>
      <c r="AN38" s="87">
        <v>17.872243752526252</v>
      </c>
      <c r="AO38" s="48"/>
      <c r="AP38" s="48">
        <v>7.4016931653834828</v>
      </c>
      <c r="AQ38" s="48">
        <v>2.4808418336696114</v>
      </c>
      <c r="AR38" s="48">
        <v>3.7362404015412798</v>
      </c>
      <c r="AS38" s="48">
        <v>3.714314184662082</v>
      </c>
      <c r="AW38" s="2"/>
      <c r="AX38" s="2"/>
      <c r="AY38" s="2"/>
      <c r="AZ38" s="12"/>
      <c r="BA38" s="12"/>
      <c r="BB38" s="12"/>
      <c r="BT38" s="22">
        <v>41090</v>
      </c>
      <c r="BU38">
        <v>71</v>
      </c>
      <c r="BV38" s="2">
        <v>-26592.788111042231</v>
      </c>
      <c r="BW38" s="2">
        <v>404376.40997314453</v>
      </c>
      <c r="BX38" s="2">
        <v>47513.056434631348</v>
      </c>
      <c r="BY38" s="12">
        <f t="shared" si="8"/>
        <v>6.5762461546182465</v>
      </c>
      <c r="BZ38" s="12">
        <f t="shared" si="9"/>
        <v>55.969432628752678</v>
      </c>
      <c r="CB38" s="22">
        <v>41090</v>
      </c>
      <c r="CC38">
        <v>43</v>
      </c>
      <c r="CD38" s="12">
        <v>13.554239070772866</v>
      </c>
      <c r="CF38" s="22">
        <v>41090</v>
      </c>
      <c r="CG38">
        <v>59</v>
      </c>
      <c r="CH38" s="2">
        <v>-29081.745223831385</v>
      </c>
      <c r="CI38" s="2">
        <v>424182.16337585449</v>
      </c>
      <c r="CJ38" s="2">
        <v>52583.721752166748</v>
      </c>
      <c r="CK38" s="12">
        <f t="shared" si="10"/>
        <v>6.8559566466407418</v>
      </c>
      <c r="CL38" s="12">
        <f t="shared" si="11"/>
        <v>55.3056045764449</v>
      </c>
      <c r="CN38" s="22">
        <v>41090</v>
      </c>
      <c r="CO38">
        <v>38</v>
      </c>
      <c r="CP38" s="12">
        <v>26.217455499146048</v>
      </c>
      <c r="CR38" s="11">
        <v>41182</v>
      </c>
      <c r="CS38" s="2">
        <v>468</v>
      </c>
      <c r="CT38" s="2">
        <v>-185198.63615763187</v>
      </c>
      <c r="CU38" s="2">
        <v>1750103.6478652954</v>
      </c>
      <c r="CV38" s="2">
        <v>253816.56456565857</v>
      </c>
      <c r="CW38" s="12">
        <f ca="1">VLOOKUP($BT38,INDIRECT(VLOOKUP('Sector Charts'!$H$1,'Sector Charts'!$A$159:$B$175,2,FALSE) &amp; "3"),MATCH(CW$4,$CR$4:$CX$4,0),FALSE)</f>
        <v>3.6024937675060049</v>
      </c>
      <c r="CX38" s="12">
        <f ca="1">VLOOKUP($BT38,INDIRECT(VLOOKUP('Sector Charts'!$H$1,'Sector Charts'!$A$159:$B$175,2,FALSE) &amp; "3"),MATCH(CX$4,$CR$4:$CX$4,0),FALSE)</f>
        <v>22.229019138413086</v>
      </c>
      <c r="CZ38" s="11">
        <v>41182</v>
      </c>
      <c r="DA38" s="2">
        <v>464</v>
      </c>
      <c r="DB38" s="12">
        <v>16.272554027991504</v>
      </c>
    </row>
    <row r="39" spans="1:106">
      <c r="A39" t="s">
        <v>77</v>
      </c>
      <c r="B39">
        <v>16</v>
      </c>
      <c r="C39" s="12">
        <v>3.6136294695320559</v>
      </c>
      <c r="D39" s="1"/>
      <c r="E39" s="11">
        <v>41182</v>
      </c>
      <c r="F39" s="4">
        <v>79</v>
      </c>
      <c r="G39" s="4">
        <v>190533.04538726807</v>
      </c>
      <c r="H39" s="4">
        <v>60168.051139831543</v>
      </c>
      <c r="I39" s="37">
        <v>3.1666813496163626</v>
      </c>
      <c r="J39" s="4">
        <v>51</v>
      </c>
      <c r="K39" s="4">
        <v>43318.937393188477</v>
      </c>
      <c r="L39" s="4">
        <v>12237.704924583435</v>
      </c>
      <c r="M39" s="37">
        <v>3.53979260491632</v>
      </c>
      <c r="N39" s="37"/>
      <c r="O39" s="43">
        <v>41182</v>
      </c>
      <c r="P39" s="4">
        <v>564.35012497785374</v>
      </c>
      <c r="Q39" s="4">
        <f t="shared" si="0"/>
        <v>178.21500260713751</v>
      </c>
      <c r="R39" s="42"/>
      <c r="S39" s="41">
        <f ca="1">VLOOKUP($E39,INDIRECT(VLOOKUP('Sector Charts'!$H$1,'Sector Charts'!$A$159:$B$175,2,FALSE) &amp; "1"),MATCH(S$4,$S$4:$AA$4,0),FALSE)</f>
        <v>41182</v>
      </c>
      <c r="T39" s="4">
        <f ca="1">VLOOKUP($E39,INDIRECT(VLOOKUP('Sector Charts'!$H$1,'Sector Charts'!$A$159:$B$175,2,FALSE) &amp; "1"),MATCH(T$4,$S$4:$AA$4,0),FALSE)</f>
        <v>23</v>
      </c>
      <c r="U39" s="4">
        <f ca="1">VLOOKUP($E39,INDIRECT(VLOOKUP('Sector Charts'!$H$1,'Sector Charts'!$A$159:$B$175,2,FALSE) &amp; "1"),MATCH(U$4,$S$4:$AA$4,0),FALSE)</f>
        <v>51173.73095703125</v>
      </c>
      <c r="V39" s="4">
        <f ca="1">VLOOKUP($E39,INDIRECT(VLOOKUP('Sector Charts'!$H$1,'Sector Charts'!$A$159:$B$175,2,FALSE) &amp; "1"),MATCH(V$4,$S$4:$AA$4,0),FALSE)</f>
        <v>15166.045873641968</v>
      </c>
      <c r="W39" s="4">
        <f ca="1">VLOOKUP($E39,INDIRECT(VLOOKUP('Sector Charts'!$H$1,'Sector Charts'!$A$159:$B$175,2,FALSE) &amp; "1"),MATCH(W$4,$S$4:$AA$4,0),FALSE)</f>
        <v>4805.9169659614563</v>
      </c>
      <c r="X39" s="37">
        <f ca="1">VLOOKUP($E39,INDIRECT(VLOOKUP('Sector Charts'!$H$1,'Sector Charts'!$A$159:$B$175,2,FALSE) &amp; "1"),MATCH(X$4,$S$4:$AA$4,0),FALSE)</f>
        <v>3.3742302630093794</v>
      </c>
      <c r="Y39" s="37">
        <f ca="1">VLOOKUP($E39,INDIRECT(VLOOKUP('Sector Charts'!$H$1,'Sector Charts'!$A$159:$B$175,2,FALSE) &amp; "1"),MATCH(Y$4,$S$4:$AA$4,0),FALSE)</f>
        <v>3.1557028515177223</v>
      </c>
      <c r="Z39" s="4">
        <f ca="1">VLOOKUP($E39,INDIRECT(VLOOKUP('Sector Charts'!$H$1,'Sector Charts'!$A$159:$B$175,2,FALSE) &amp; "1"),MATCH(Z$4,$S$4:$AA$4,0),FALSE)</f>
        <v>612.19460275123811</v>
      </c>
      <c r="AA39" s="4">
        <f ca="1">IF(VLOOKUP($E39,INDIRECT(VLOOKUP('Sector Charts'!$H$1,'Sector Charts'!$A$159:$B$175,2,FALSE) &amp; "1"),MATCH(AA$4,$S$4:$AA$4,0),FALSE)="",NA(),VLOOKUP($E39,INDIRECT(VLOOKUP('Sector Charts'!$H$1,'Sector Charts'!$A$159:$B$175,2,FALSE) &amp; "1"),MATCH(AA$4,$S$4:$AA$4,0),FALSE))</f>
        <v>181.43237272883661</v>
      </c>
      <c r="AB39" s="42"/>
      <c r="AC39" s="44">
        <v>41182</v>
      </c>
      <c r="AD39" s="114">
        <v>78</v>
      </c>
      <c r="AE39" s="87">
        <v>-1.7028852139757022</v>
      </c>
      <c r="AF39" s="87">
        <v>2.4957132740287991</v>
      </c>
      <c r="AG39" s="86">
        <v>41182</v>
      </c>
      <c r="AH39" s="115">
        <v>84</v>
      </c>
      <c r="AI39" s="87">
        <v>1.6768784581790541</v>
      </c>
      <c r="AJ39" s="87">
        <v>2.4561583517416441</v>
      </c>
      <c r="AK39" s="49"/>
      <c r="AL39" s="86">
        <v>41182</v>
      </c>
      <c r="AM39" s="115">
        <v>87</v>
      </c>
      <c r="AN39" s="87">
        <v>19.61235618342392</v>
      </c>
      <c r="AO39" s="48"/>
      <c r="AP39" s="48">
        <v>-9.3922449775817753</v>
      </c>
      <c r="AQ39" s="48">
        <v>2.550760812674091</v>
      </c>
      <c r="AR39" s="48">
        <v>-1.5789404165013066</v>
      </c>
      <c r="AS39" s="48">
        <v>-2.0820854913183084</v>
      </c>
      <c r="AW39" s="2"/>
      <c r="AX39" s="2"/>
      <c r="AY39" s="2"/>
      <c r="AZ39" s="12"/>
      <c r="BA39" s="12"/>
      <c r="BB39" s="12"/>
      <c r="BT39" s="22">
        <v>41182</v>
      </c>
      <c r="BU39">
        <v>71</v>
      </c>
      <c r="BV39" s="2">
        <v>-30058.113560695201</v>
      </c>
      <c r="BW39" s="2">
        <v>450230.82713317871</v>
      </c>
      <c r="BX39" s="2">
        <v>53054.336725234985</v>
      </c>
      <c r="BY39" s="12">
        <f t="shared" si="8"/>
        <v>6.6761562623529516</v>
      </c>
      <c r="BZ39" s="12">
        <f t="shared" si="9"/>
        <v>56.655337557727371</v>
      </c>
      <c r="CB39" s="22">
        <v>41182</v>
      </c>
      <c r="CC39">
        <v>45</v>
      </c>
      <c r="CD39" s="12">
        <v>7.7000766498567019</v>
      </c>
      <c r="CF39" s="22">
        <v>41182</v>
      </c>
      <c r="CG39">
        <v>57</v>
      </c>
      <c r="CH39" s="2">
        <v>-30533.863652963191</v>
      </c>
      <c r="CI39" s="2">
        <v>450400.83514404297</v>
      </c>
      <c r="CJ39" s="2">
        <v>53790.586172103882</v>
      </c>
      <c r="CK39" s="12">
        <f t="shared" si="10"/>
        <v>6.7792644396847388</v>
      </c>
      <c r="CL39" s="12">
        <f t="shared" si="11"/>
        <v>56.764325927346434</v>
      </c>
      <c r="CN39" s="22">
        <v>41182</v>
      </c>
      <c r="CO39">
        <v>39</v>
      </c>
      <c r="CP39" s="12">
        <v>23.332894162293339</v>
      </c>
      <c r="CR39" s="11">
        <v>41274</v>
      </c>
      <c r="CS39" s="2">
        <v>447</v>
      </c>
      <c r="CT39" s="2">
        <v>-193593.4583029151</v>
      </c>
      <c r="CU39" s="2">
        <v>1661497.2648925781</v>
      </c>
      <c r="CV39" s="2">
        <v>246866.43043231964</v>
      </c>
      <c r="CW39" s="12">
        <f ca="1">VLOOKUP($BT39,INDIRECT(VLOOKUP('Sector Charts'!$H$1,'Sector Charts'!$A$159:$B$175,2,FALSE) &amp; "3"),MATCH(CW$4,$CR$4:$CX$4,0),FALSE)</f>
        <v>3.5299506657191282</v>
      </c>
      <c r="CX39" s="12">
        <f ca="1">VLOOKUP($BT39,INDIRECT(VLOOKUP('Sector Charts'!$H$1,'Sector Charts'!$A$159:$B$175,2,FALSE) &amp; "3"),MATCH(CX$4,$CR$4:$CX$4,0),FALSE)</f>
        <v>21.740294751578148</v>
      </c>
      <c r="CZ39" s="11">
        <v>41274</v>
      </c>
      <c r="DA39" s="2">
        <v>442</v>
      </c>
      <c r="DB39" s="12">
        <v>20.971894688019322</v>
      </c>
    </row>
    <row r="40" spans="1:106">
      <c r="A40" t="s">
        <v>71</v>
      </c>
      <c r="B40">
        <v>15</v>
      </c>
      <c r="C40" s="12">
        <v>3.2256480494189148</v>
      </c>
      <c r="D40" s="1"/>
      <c r="E40" s="11">
        <v>41274</v>
      </c>
      <c r="F40" s="4">
        <v>75</v>
      </c>
      <c r="G40" s="4">
        <v>156806.27040147781</v>
      </c>
      <c r="H40" s="4">
        <v>55918.850336074829</v>
      </c>
      <c r="I40" s="37">
        <v>2.8041755053808335</v>
      </c>
      <c r="J40" s="4">
        <v>48</v>
      </c>
      <c r="K40" s="4">
        <v>37692.364656448364</v>
      </c>
      <c r="L40" s="4">
        <v>9113.1083927154541</v>
      </c>
      <c r="M40" s="37">
        <v>4.1360601709267151</v>
      </c>
      <c r="N40" s="37"/>
      <c r="O40" s="43">
        <v>41274</v>
      </c>
      <c r="P40" s="4">
        <v>458.95162700388471</v>
      </c>
      <c r="Q40" s="4">
        <f t="shared" si="0"/>
        <v>163.66722629279752</v>
      </c>
      <c r="R40" s="42"/>
      <c r="S40" s="41">
        <f ca="1">VLOOKUP($E40,INDIRECT(VLOOKUP('Sector Charts'!$H$1,'Sector Charts'!$A$159:$B$175,2,FALSE) &amp; "1"),MATCH(S$4,$S$4:$AA$4,0),FALSE)</f>
        <v>41274</v>
      </c>
      <c r="T40" s="4">
        <f ca="1">VLOOKUP($E40,INDIRECT(VLOOKUP('Sector Charts'!$H$1,'Sector Charts'!$A$159:$B$175,2,FALSE) &amp; "1"),MATCH(T$4,$S$4:$AA$4,0),FALSE)</f>
        <v>21</v>
      </c>
      <c r="U40" s="4">
        <f ca="1">VLOOKUP($E40,INDIRECT(VLOOKUP('Sector Charts'!$H$1,'Sector Charts'!$A$159:$B$175,2,FALSE) &amp; "1"),MATCH(U$4,$S$4:$AA$4,0),FALSE)</f>
        <v>52200.301300048828</v>
      </c>
      <c r="V40" s="4">
        <f ca="1">VLOOKUP($E40,INDIRECT(VLOOKUP('Sector Charts'!$H$1,'Sector Charts'!$A$159:$B$175,2,FALSE) &amp; "1"),MATCH(V$4,$S$4:$AA$4,0),FALSE)</f>
        <v>13733.726928710938</v>
      </c>
      <c r="W40" s="4">
        <f ca="1">VLOOKUP($E40,INDIRECT(VLOOKUP('Sector Charts'!$H$1,'Sector Charts'!$A$159:$B$175,2,FALSE) &amp; "1"),MATCH(W$4,$S$4:$AA$4,0),FALSE)</f>
        <v>4709.7280311584473</v>
      </c>
      <c r="X40" s="37">
        <f ca="1">VLOOKUP($E40,INDIRECT(VLOOKUP('Sector Charts'!$H$1,'Sector Charts'!$A$159:$B$175,2,FALSE) &amp; "1"),MATCH(X$4,$S$4:$AA$4,0),FALSE)</f>
        <v>3.8008838803196157</v>
      </c>
      <c r="Y40" s="37">
        <f ca="1">VLOOKUP($E40,INDIRECT(VLOOKUP('Sector Charts'!$H$1,'Sector Charts'!$A$159:$B$175,2,FALSE) &amp; "1"),MATCH(Y$4,$S$4:$AA$4,0),FALSE)</f>
        <v>2.9160339700831654</v>
      </c>
      <c r="Z40" s="4">
        <f ca="1">VLOOKUP($E40,INDIRECT(VLOOKUP('Sector Charts'!$H$1,'Sector Charts'!$A$159:$B$175,2,FALSE) &amp; "1"),MATCH(Z$4,$S$4:$AA$4,0),FALSE)</f>
        <v>631.57067590873351</v>
      </c>
      <c r="AA40" s="4">
        <f ca="1">IF(VLOOKUP($E40,INDIRECT(VLOOKUP('Sector Charts'!$H$1,'Sector Charts'!$A$159:$B$175,2,FALSE) &amp; "1"),MATCH(AA$4,$S$4:$AA$4,0),FALSE)="",NA(),VLOOKUP($E40,INDIRECT(VLOOKUP('Sector Charts'!$H$1,'Sector Charts'!$A$159:$B$175,2,FALSE) &amp; "1"),MATCH(AA$4,$S$4:$AA$4,0),FALSE))</f>
        <v>166.16415965215566</v>
      </c>
      <c r="AB40" s="42"/>
      <c r="AC40" s="44">
        <v>41274</v>
      </c>
      <c r="AD40" s="114">
        <v>70</v>
      </c>
      <c r="AE40" s="87">
        <v>13.688300499835627</v>
      </c>
      <c r="AF40" s="87">
        <v>-0.46163011249479302</v>
      </c>
      <c r="AG40" s="86">
        <v>41274</v>
      </c>
      <c r="AH40" s="115">
        <v>75</v>
      </c>
      <c r="AI40" s="87">
        <v>2.5213148951044984</v>
      </c>
      <c r="AJ40" s="87">
        <v>2.6163677395336205</v>
      </c>
      <c r="AK40" s="49"/>
      <c r="AL40" s="86">
        <v>41274</v>
      </c>
      <c r="AM40" s="115">
        <v>78</v>
      </c>
      <c r="AN40" s="87">
        <v>18.952588780367375</v>
      </c>
      <c r="AO40" s="48"/>
      <c r="AP40" s="48">
        <v>-2.2685902444974704</v>
      </c>
      <c r="AQ40" s="48">
        <v>8.2845904424556203</v>
      </c>
      <c r="AR40" s="48">
        <v>3.7108189765864497</v>
      </c>
      <c r="AS40" s="48">
        <v>4.887356716316793</v>
      </c>
      <c r="AW40" s="2"/>
      <c r="AX40" s="2"/>
      <c r="AY40" s="2"/>
      <c r="AZ40" s="12"/>
      <c r="BA40" s="12"/>
      <c r="BB40" s="12"/>
      <c r="BT40" s="22">
        <v>41274</v>
      </c>
      <c r="BU40">
        <v>69</v>
      </c>
      <c r="BV40" s="2">
        <v>-24368.361070007086</v>
      </c>
      <c r="BW40" s="2">
        <v>435160.88682556152</v>
      </c>
      <c r="BX40" s="2">
        <v>49573.82160949707</v>
      </c>
      <c r="BY40" s="12">
        <f t="shared" si="8"/>
        <v>5.5998509534648004</v>
      </c>
      <c r="BZ40" s="12">
        <f t="shared" si="9"/>
        <v>49.155704117309234</v>
      </c>
      <c r="CB40" s="22">
        <v>41274</v>
      </c>
      <c r="CC40">
        <v>57</v>
      </c>
      <c r="CD40" s="12">
        <v>6.9217708961696101</v>
      </c>
      <c r="CF40" s="22">
        <v>41274</v>
      </c>
      <c r="CG40">
        <v>53</v>
      </c>
      <c r="CH40" s="2">
        <v>-26017.834242194891</v>
      </c>
      <c r="CI40" s="2">
        <v>428940.1646270752</v>
      </c>
      <c r="CJ40" s="2">
        <v>52142.067562103271</v>
      </c>
      <c r="CK40" s="12">
        <f t="shared" si="10"/>
        <v>6.0656092359210643</v>
      </c>
      <c r="CL40" s="12">
        <f t="shared" si="11"/>
        <v>49.897971942149432</v>
      </c>
      <c r="CN40" s="22">
        <v>41274</v>
      </c>
      <c r="CO40">
        <v>44</v>
      </c>
      <c r="CP40" s="12">
        <v>11.802889703806695</v>
      </c>
      <c r="CR40" s="11">
        <v>41364</v>
      </c>
      <c r="CS40" s="2">
        <v>279</v>
      </c>
      <c r="CT40" s="2">
        <v>-148554.18612366915</v>
      </c>
      <c r="CU40" s="2">
        <v>1144179.8859558105</v>
      </c>
      <c r="CV40" s="2">
        <v>178316.93593990803</v>
      </c>
      <c r="CW40" s="12">
        <f ca="1">VLOOKUP($BT40,INDIRECT(VLOOKUP('Sector Charts'!$H$1,'Sector Charts'!$A$159:$B$175,2,FALSE) &amp; "3"),MATCH(CW$4,$CR$4:$CX$4,0),FALSE)</f>
        <v>3.7818973740186563</v>
      </c>
      <c r="CX40" s="12">
        <f ca="1">VLOOKUP($BT40,INDIRECT(VLOOKUP('Sector Charts'!$H$1,'Sector Charts'!$A$159:$B$175,2,FALSE) &amp; "3"),MATCH(CX$4,$CR$4:$CX$4,0),FALSE)</f>
        <v>20.698821876671282</v>
      </c>
      <c r="CZ40" s="11">
        <v>41364</v>
      </c>
      <c r="DA40" s="2">
        <v>273</v>
      </c>
      <c r="DB40" s="12">
        <v>14.199486852441169</v>
      </c>
    </row>
    <row r="41" spans="1:106">
      <c r="A41" t="s">
        <v>22</v>
      </c>
      <c r="B41">
        <v>7</v>
      </c>
      <c r="C41" s="12">
        <v>3.1723847694800518</v>
      </c>
      <c r="D41" s="1"/>
      <c r="E41" s="11">
        <v>41364</v>
      </c>
      <c r="F41" s="4">
        <v>33</v>
      </c>
      <c r="G41" s="4">
        <v>75743.092794418335</v>
      </c>
      <c r="H41" s="4">
        <v>33015.9430809021</v>
      </c>
      <c r="I41" s="37">
        <v>2.2941368843778851</v>
      </c>
      <c r="J41" s="4">
        <v>21</v>
      </c>
      <c r="K41" s="4">
        <v>22517.60428237915</v>
      </c>
      <c r="L41" s="4">
        <v>4269.2175674438477</v>
      </c>
      <c r="M41" s="37">
        <v>5.2744101059860826</v>
      </c>
      <c r="N41" s="37"/>
      <c r="O41" s="43">
        <v>41364</v>
      </c>
      <c r="P41" s="4">
        <v>393.58499046413732</v>
      </c>
      <c r="Q41" s="4">
        <f t="shared" si="0"/>
        <v>171.56124952451046</v>
      </c>
      <c r="R41" s="42"/>
      <c r="S41" s="41">
        <f ca="1">VLOOKUP($E41,INDIRECT(VLOOKUP('Sector Charts'!$H$1,'Sector Charts'!$A$159:$B$175,2,FALSE) &amp; "1"),MATCH(S$4,$S$4:$AA$4,0),FALSE)</f>
        <v>41364</v>
      </c>
      <c r="T41" s="4">
        <f ca="1">VLOOKUP($E41,INDIRECT(VLOOKUP('Sector Charts'!$H$1,'Sector Charts'!$A$159:$B$175,2,FALSE) &amp; "1"),MATCH(T$4,$S$4:$AA$4,0),FALSE)</f>
        <v>26</v>
      </c>
      <c r="U41" s="4">
        <f ca="1">VLOOKUP($E41,INDIRECT(VLOOKUP('Sector Charts'!$H$1,'Sector Charts'!$A$159:$B$175,2,FALSE) &amp; "1"),MATCH(U$4,$S$4:$AA$4,0),FALSE)</f>
        <v>52878.040431976318</v>
      </c>
      <c r="V41" s="4">
        <f ca="1">VLOOKUP($E41,INDIRECT(VLOOKUP('Sector Charts'!$H$1,'Sector Charts'!$A$159:$B$175,2,FALSE) &amp; "1"),MATCH(V$4,$S$4:$AA$4,0),FALSE)</f>
        <v>13005.546913146973</v>
      </c>
      <c r="W41" s="4">
        <f ca="1">VLOOKUP($E41,INDIRECT(VLOOKUP('Sector Charts'!$H$1,'Sector Charts'!$A$159:$B$175,2,FALSE) &amp; "1"),MATCH(W$4,$S$4:$AA$4,0),FALSE)</f>
        <v>5027.0739593505859</v>
      </c>
      <c r="X41" s="37">
        <f ca="1">VLOOKUP($E41,INDIRECT(VLOOKUP('Sector Charts'!$H$1,'Sector Charts'!$A$159:$B$175,2,FALSE) &amp; "1"),MATCH(X$4,$S$4:$AA$4,0),FALSE)</f>
        <v>4.0658067503891946</v>
      </c>
      <c r="Y41" s="37">
        <f ca="1">VLOOKUP($E41,INDIRECT(VLOOKUP('Sector Charts'!$H$1,'Sector Charts'!$A$159:$B$175,2,FALSE) &amp; "1"),MATCH(Y$4,$S$4:$AA$4,0),FALSE)</f>
        <v>2.5871007704106015</v>
      </c>
      <c r="Z41" s="4">
        <f ca="1">VLOOKUP($E41,INDIRECT(VLOOKUP('Sector Charts'!$H$1,'Sector Charts'!$A$159:$B$175,2,FALSE) &amp; "1"),MATCH(Z$4,$S$4:$AA$4,0),FALSE)</f>
        <v>558.58643502560744</v>
      </c>
      <c r="AA41" s="4">
        <f ca="1">IF(VLOOKUP($E41,INDIRECT(VLOOKUP('Sector Charts'!$H$1,'Sector Charts'!$A$159:$B$175,2,FALSE) &amp; "1"),MATCH(AA$4,$S$4:$AA$4,0),FALSE)="",NA(),VLOOKUP($E41,INDIRECT(VLOOKUP('Sector Charts'!$H$1,'Sector Charts'!$A$159:$B$175,2,FALSE) &amp; "1"),MATCH(AA$4,$S$4:$AA$4,0),FALSE))</f>
        <v>137.38637109895529</v>
      </c>
      <c r="AB41" s="42"/>
      <c r="AC41" s="44">
        <v>41364</v>
      </c>
      <c r="AD41" s="114">
        <v>34</v>
      </c>
      <c r="AE41" s="87">
        <v>15.44747298127913</v>
      </c>
      <c r="AF41" s="87">
        <v>2.0301712560995888</v>
      </c>
      <c r="AG41" s="86">
        <v>41364</v>
      </c>
      <c r="AH41" s="115">
        <v>35</v>
      </c>
      <c r="AI41" s="87">
        <v>-2.2680936061958312</v>
      </c>
      <c r="AJ41" s="87">
        <v>-2.2461106944668074</v>
      </c>
      <c r="AK41" s="37"/>
      <c r="AL41" s="86">
        <v>41364</v>
      </c>
      <c r="AM41" s="115">
        <v>36</v>
      </c>
      <c r="AN41" s="87">
        <v>17.112977448215105</v>
      </c>
      <c r="AP41" s="12">
        <v>5.6900750297242064</v>
      </c>
      <c r="AQ41" s="12">
        <v>4.4632780561018492</v>
      </c>
      <c r="AR41" s="12">
        <v>-2.8801912446812961</v>
      </c>
      <c r="AS41" s="12">
        <v>-4.1363597166720005</v>
      </c>
      <c r="AW41" s="2"/>
      <c r="AX41" s="2"/>
      <c r="AY41" s="2"/>
      <c r="AZ41" s="12"/>
      <c r="BA41" s="12"/>
      <c r="BB41" s="12"/>
      <c r="BT41" s="22">
        <v>41364</v>
      </c>
      <c r="BU41">
        <v>28</v>
      </c>
      <c r="BV41" s="2">
        <v>-15694.332236289978</v>
      </c>
      <c r="BW41" s="2">
        <v>246205.99559020996</v>
      </c>
      <c r="BX41" s="2">
        <v>26382.137264251709</v>
      </c>
      <c r="BY41" s="12">
        <f>-BV41/BW41*100</f>
        <v>6.374471993936301</v>
      </c>
      <c r="BZ41" s="12">
        <f>-BV41/BX41*100</f>
        <v>59.488479189880081</v>
      </c>
      <c r="CB41" s="22">
        <v>41364</v>
      </c>
      <c r="CC41">
        <v>23</v>
      </c>
      <c r="CD41" s="12">
        <v>6.8587045068716268</v>
      </c>
      <c r="CF41" s="22">
        <v>41364</v>
      </c>
      <c r="CG41">
        <v>21</v>
      </c>
      <c r="CH41" s="2">
        <v>-17325.87460231781</v>
      </c>
      <c r="CI41" s="2">
        <v>283669.95822143555</v>
      </c>
      <c r="CJ41" s="2">
        <v>31036.040058135986</v>
      </c>
      <c r="CK41" s="12">
        <f>-CH41/CI41*100</f>
        <v>6.1077580124974187</v>
      </c>
      <c r="CL41" s="12">
        <f>-CH41/CJ41*100</f>
        <v>55.825016883157083</v>
      </c>
      <c r="CN41" s="22">
        <v>41364</v>
      </c>
      <c r="CO41">
        <v>18</v>
      </c>
      <c r="CP41" s="12">
        <v>4.5071821412723923</v>
      </c>
    </row>
    <row r="42" spans="1:106">
      <c r="A42" t="s">
        <v>73</v>
      </c>
      <c r="B42">
        <v>6</v>
      </c>
      <c r="C42" s="12">
        <v>2.6097135475431736</v>
      </c>
      <c r="D42" s="1"/>
      <c r="F42" s="4"/>
      <c r="G42" s="4"/>
      <c r="H42" s="4"/>
      <c r="I42" s="37"/>
      <c r="J42" s="37"/>
      <c r="K42" s="37"/>
      <c r="L42" s="37"/>
      <c r="M42" s="37"/>
      <c r="N42" s="37"/>
      <c r="O42" s="43">
        <f>O2</f>
        <v>41411</v>
      </c>
      <c r="P42" s="4">
        <f>P2</f>
        <v>397.91045097975933</v>
      </c>
      <c r="Q42" s="4">
        <f>P42/I40</f>
        <v>141.89926779412451</v>
      </c>
      <c r="R42" s="42"/>
      <c r="S42" s="41" t="e">
        <f ca="1">VLOOKUP($E42,INDIRECT(VLOOKUP('Sector Charts'!$H$1,'Sector Charts'!$A$159:$B$175,2,FALSE) &amp; "1"),MATCH(S$4,$S$4:$AA$4,0),FALSE)</f>
        <v>#N/A</v>
      </c>
      <c r="T42" s="4" t="e">
        <f ca="1">VLOOKUP($E42,INDIRECT(VLOOKUP('Sector Charts'!$H$1,'Sector Charts'!$A$159:$B$175,2,FALSE) &amp; "1"),MATCH(T$4,$S$4:$AA$4,0),FALSE)</f>
        <v>#N/A</v>
      </c>
      <c r="U42" s="4" t="e">
        <f ca="1">VLOOKUP($E42,INDIRECT(VLOOKUP('Sector Charts'!$H$1,'Sector Charts'!$A$159:$B$175,2,FALSE) &amp; "1"),MATCH(U$4,$S$4:$AA$4,0),FALSE)</f>
        <v>#N/A</v>
      </c>
      <c r="V42" s="4" t="e">
        <f ca="1">VLOOKUP($E42,INDIRECT(VLOOKUP('Sector Charts'!$H$1,'Sector Charts'!$A$159:$B$175,2,FALSE) &amp; "1"),MATCH(V$4,$S$4:$AA$4,0),FALSE)</f>
        <v>#N/A</v>
      </c>
      <c r="W42" s="4" t="e">
        <f ca="1">VLOOKUP($E42,INDIRECT(VLOOKUP('Sector Charts'!$H$1,'Sector Charts'!$A$159:$B$175,2,FALSE) &amp; "1"),MATCH(W$4,$S$4:$AA$4,0),FALSE)</f>
        <v>#N/A</v>
      </c>
      <c r="X42" s="37" t="e">
        <f ca="1">VLOOKUP($E42,INDIRECT(VLOOKUP('Sector Charts'!$H$1,'Sector Charts'!$A$159:$B$175,2,FALSE) &amp; "1"),MATCH(X$4,$S$4:$AA$4,0),FALSE)</f>
        <v>#N/A</v>
      </c>
      <c r="Y42" s="37" t="e">
        <f ca="1">VLOOKUP($E42,INDIRECT(VLOOKUP('Sector Charts'!$H$1,'Sector Charts'!$A$159:$B$175,2,FALSE) &amp; "1"),MATCH(Y$4,$S$4:$AA$4,0),FALSE)</f>
        <v>#N/A</v>
      </c>
      <c r="Z42" s="4" t="e">
        <f ca="1">VLOOKUP($E42,INDIRECT(VLOOKUP('Sector Charts'!$H$1,'Sector Charts'!$A$159:$B$175,2,FALSE) &amp; "1"),MATCH(Z$4,$S$4:$AA$4,0),FALSE)</f>
        <v>#N/A</v>
      </c>
      <c r="AA42" s="4" t="e">
        <f ca="1">IF(VLOOKUP($E42,INDIRECT(VLOOKUP('Sector Charts'!$H$1,'Sector Charts'!$A$159:$B$175,2,FALSE) &amp; "1"),MATCH(AA$4,$S$4:$AA$4,0),FALSE)="",NA(),VLOOKUP($E42,INDIRECT(VLOOKUP('Sector Charts'!$H$1,'Sector Charts'!$A$159:$B$175,2,FALSE) &amp; "1"),MATCH(AA$4,$S$4:$AA$4,0),FALSE))</f>
        <v>#N/A</v>
      </c>
      <c r="AB42" s="42"/>
      <c r="AC42" s="44"/>
      <c r="AD42" s="114"/>
      <c r="AE42" s="87"/>
      <c r="AF42" s="87"/>
      <c r="AG42" s="86"/>
      <c r="AH42" s="87"/>
      <c r="AI42" s="87"/>
      <c r="AJ42" s="87"/>
      <c r="AK42" s="37"/>
      <c r="AL42" s="43"/>
      <c r="AM42" s="115"/>
      <c r="AN42" s="87"/>
      <c r="AP42" s="12">
        <v>18.486499174866246</v>
      </c>
      <c r="AQ42" s="12">
        <v>4.5697064745491067</v>
      </c>
      <c r="AR42" s="12">
        <v>7.3179838462495983</v>
      </c>
      <c r="AS42" s="12">
        <v>6.3876119205621862</v>
      </c>
      <c r="AW42" s="2"/>
      <c r="AX42" s="2"/>
      <c r="AY42" s="2"/>
      <c r="AZ42" s="12"/>
      <c r="BA42" s="12"/>
      <c r="BB42" s="12"/>
      <c r="CF42" s="11"/>
    </row>
    <row r="43" spans="1:106">
      <c r="A43" t="s">
        <v>75</v>
      </c>
      <c r="B43">
        <v>12</v>
      </c>
      <c r="C43" s="12">
        <v>2.5831984912880217</v>
      </c>
      <c r="D43" s="1"/>
      <c r="S43" s="11" t="e">
        <f ca="1">VLOOKUP($E43,INDIRECT(VLOOKUP('Sector Charts'!$H$1,'Sector Charts'!$A$159:$B$175,2,FALSE) &amp; "1"),MATCH(S$4,$S$4:$AA$4,0),FALSE)</f>
        <v>#N/A</v>
      </c>
      <c r="T43" s="2" t="e">
        <f ca="1">VLOOKUP($E43,INDIRECT(VLOOKUP('Sector Charts'!$H$1,'Sector Charts'!$A$159:$B$175,2,FALSE) &amp; "1"),MATCH(T$4,$S$4:$AA$4,0),FALSE)</f>
        <v>#N/A</v>
      </c>
      <c r="U43" s="2" t="e">
        <f ca="1">VLOOKUP($E43,INDIRECT(VLOOKUP('Sector Charts'!$H$1,'Sector Charts'!$A$159:$B$175,2,FALSE) &amp; "1"),MATCH(U$4,$S$4:$AA$4,0),FALSE)</f>
        <v>#N/A</v>
      </c>
      <c r="V43" s="2" t="e">
        <f ca="1">VLOOKUP($E43,INDIRECT(VLOOKUP('Sector Charts'!$H$1,'Sector Charts'!$A$159:$B$175,2,FALSE) &amp; "1"),MATCH(V$4,$S$4:$AA$4,0),FALSE)</f>
        <v>#N/A</v>
      </c>
      <c r="W43" s="2" t="e">
        <f ca="1">VLOOKUP($E43,INDIRECT(VLOOKUP('Sector Charts'!$H$1,'Sector Charts'!$A$159:$B$175,2,FALSE) &amp; "1"),MATCH(W$4,$S$4:$AA$4,0),FALSE)</f>
        <v>#N/A</v>
      </c>
      <c r="X43" s="12" t="e">
        <f ca="1">VLOOKUP($E43,INDIRECT(VLOOKUP('Sector Charts'!$H$1,'Sector Charts'!$A$159:$B$175,2,FALSE) &amp; "1"),MATCH(X$4,$S$4:$AA$4,0),FALSE)</f>
        <v>#N/A</v>
      </c>
      <c r="Y43" s="12" t="e">
        <f ca="1">VLOOKUP($E43,INDIRECT(VLOOKUP('Sector Charts'!$H$1,'Sector Charts'!$A$159:$B$175,2,FALSE) &amp; "1"),MATCH(Y$4,$S$4:$AA$4,0),FALSE)</f>
        <v>#N/A</v>
      </c>
      <c r="Z43" s="2" t="e">
        <f ca="1">VLOOKUP($E43,INDIRECT(VLOOKUP('Sector Charts'!$H$1,'Sector Charts'!$A$159:$B$175,2,FALSE) &amp; "1"),MATCH(Z$4,$S$4:$AA$4,0),FALSE)</f>
        <v>#N/A</v>
      </c>
      <c r="AA43" s="2" t="e">
        <f ca="1">IF(VLOOKUP($E43,INDIRECT(VLOOKUP('Sector Charts'!$H$1,'Sector Charts'!$A$159:$B$175,2,FALSE) &amp; "1"),MATCH(AA$4,$S$4:$AA$4,0),FALSE)="",NA(),VLOOKUP($E43,INDIRECT(VLOOKUP('Sector Charts'!$H$1,'Sector Charts'!$A$159:$B$175,2,FALSE) &amp; "1"),MATCH(AA$4,$S$4:$AA$4,0),FALSE))</f>
        <v>#N/A</v>
      </c>
      <c r="AM43" s="85"/>
      <c r="AN43" s="83"/>
      <c r="AP43" s="12">
        <v>-0.55455356548123058</v>
      </c>
      <c r="AQ43" s="12">
        <v>-0.73659159839737365</v>
      </c>
      <c r="AR43" s="12">
        <v>-0.18799250427674608</v>
      </c>
      <c r="AS43" s="12">
        <v>-0.22738990247122004</v>
      </c>
      <c r="AW43" s="2"/>
      <c r="AX43" s="2"/>
      <c r="AY43" s="2"/>
      <c r="AZ43" s="12"/>
      <c r="BA43" s="12"/>
      <c r="BB43" s="12"/>
      <c r="CF43" s="11"/>
    </row>
    <row r="44" spans="1:106">
      <c r="A44" t="s">
        <v>72</v>
      </c>
      <c r="B44">
        <v>10</v>
      </c>
      <c r="C44" s="12">
        <v>1.4046782991900217</v>
      </c>
      <c r="D44" s="1"/>
      <c r="S44" s="11" t="e">
        <f ca="1">VLOOKUP($E44,INDIRECT(VLOOKUP('Sector Charts'!$H$1,'Sector Charts'!$A$159:$B$175,2,FALSE) &amp; "1"),MATCH(S$4,$S$4:$AA$4,0),FALSE)</f>
        <v>#N/A</v>
      </c>
      <c r="T44" s="2" t="e">
        <f ca="1">VLOOKUP($E44,INDIRECT(VLOOKUP('Sector Charts'!$H$1,'Sector Charts'!$A$159:$B$175,2,FALSE) &amp; "1"),MATCH(T$4,$S$4:$AA$4,0),FALSE)</f>
        <v>#N/A</v>
      </c>
      <c r="U44" s="2" t="e">
        <f ca="1">VLOOKUP($E44,INDIRECT(VLOOKUP('Sector Charts'!$H$1,'Sector Charts'!$A$159:$B$175,2,FALSE) &amp; "1"),MATCH(U$4,$S$4:$AA$4,0),FALSE)</f>
        <v>#N/A</v>
      </c>
      <c r="V44" s="2" t="e">
        <f ca="1">VLOOKUP($E44,INDIRECT(VLOOKUP('Sector Charts'!$H$1,'Sector Charts'!$A$159:$B$175,2,FALSE) &amp; "1"),MATCH(V$4,$S$4:$AA$4,0),FALSE)</f>
        <v>#N/A</v>
      </c>
      <c r="W44" s="2" t="e">
        <f ca="1">VLOOKUP($E44,INDIRECT(VLOOKUP('Sector Charts'!$H$1,'Sector Charts'!$A$159:$B$175,2,FALSE) &amp; "1"),MATCH(W$4,$S$4:$AA$4,0),FALSE)</f>
        <v>#N/A</v>
      </c>
      <c r="X44" s="12" t="e">
        <f ca="1">VLOOKUP($E44,INDIRECT(VLOOKUP('Sector Charts'!$H$1,'Sector Charts'!$A$159:$B$175,2,FALSE) &amp; "1"),MATCH(X$4,$S$4:$AA$4,0),FALSE)</f>
        <v>#N/A</v>
      </c>
      <c r="Y44" s="12" t="e">
        <f ca="1">VLOOKUP($E44,INDIRECT(VLOOKUP('Sector Charts'!$H$1,'Sector Charts'!$A$159:$B$175,2,FALSE) &amp; "1"),MATCH(Y$4,$S$4:$AA$4,0),FALSE)</f>
        <v>#N/A</v>
      </c>
      <c r="Z44" s="2" t="e">
        <f ca="1">VLOOKUP($E44,INDIRECT(VLOOKUP('Sector Charts'!$H$1,'Sector Charts'!$A$159:$B$175,2,FALSE) &amp; "1"),MATCH(Z$4,$S$4:$AA$4,0),FALSE)</f>
        <v>#N/A</v>
      </c>
      <c r="AA44" s="2" t="e">
        <f ca="1">IF(VLOOKUP($E44,INDIRECT(VLOOKUP('Sector Charts'!$H$1,'Sector Charts'!$A$159:$B$175,2,FALSE) &amp; "1"),MATCH(AA$4,$S$4:$AA$4,0),FALSE)="",NA(),VLOOKUP($E44,INDIRECT(VLOOKUP('Sector Charts'!$H$1,'Sector Charts'!$A$159:$B$175,2,FALSE) &amp; "1"),MATCH(AA$4,$S$4:$AA$4,0),FALSE))</f>
        <v>#N/A</v>
      </c>
      <c r="AP44" s="12">
        <v>-3.922738490912292</v>
      </c>
      <c r="AQ44" s="12">
        <v>-1.1301094282144208</v>
      </c>
      <c r="AR44" s="12">
        <v>5.3147738793861476</v>
      </c>
      <c r="AS44" s="12">
        <v>7.5776553699682392</v>
      </c>
      <c r="AW44" s="2"/>
      <c r="AX44" s="2"/>
      <c r="AY44" s="2"/>
      <c r="AZ44" s="12"/>
      <c r="BA44" s="12"/>
      <c r="BB44" s="12"/>
      <c r="CF44" s="11"/>
    </row>
    <row r="45" spans="1:106">
      <c r="A45" t="s">
        <v>23</v>
      </c>
      <c r="B45">
        <v>4</v>
      </c>
      <c r="C45" s="12">
        <v>1.1790100866792348</v>
      </c>
      <c r="D45" s="1"/>
      <c r="S45" s="11" t="e">
        <f ca="1">VLOOKUP($E45,INDIRECT(VLOOKUP('Sector Charts'!$H$1,'Sector Charts'!$A$159:$B$175,2,FALSE) &amp; "1"),MATCH(S$4,$S$4:$AA$4,0),FALSE)</f>
        <v>#N/A</v>
      </c>
      <c r="T45" s="2" t="e">
        <f ca="1">VLOOKUP($E45,INDIRECT(VLOOKUP('Sector Charts'!$H$1,'Sector Charts'!$A$159:$B$175,2,FALSE) &amp; "1"),MATCH(T$4,$S$4:$AA$4,0),FALSE)</f>
        <v>#N/A</v>
      </c>
      <c r="U45" s="2" t="e">
        <f ca="1">VLOOKUP($E45,INDIRECT(VLOOKUP('Sector Charts'!$H$1,'Sector Charts'!$A$159:$B$175,2,FALSE) &amp; "1"),MATCH(U$4,$S$4:$AA$4,0),FALSE)</f>
        <v>#N/A</v>
      </c>
      <c r="V45" s="2" t="e">
        <f ca="1">VLOOKUP($E45,INDIRECT(VLOOKUP('Sector Charts'!$H$1,'Sector Charts'!$A$159:$B$175,2,FALSE) &amp; "1"),MATCH(V$4,$S$4:$AA$4,0),FALSE)</f>
        <v>#N/A</v>
      </c>
      <c r="W45" s="2" t="e">
        <f ca="1">VLOOKUP($E45,INDIRECT(VLOOKUP('Sector Charts'!$H$1,'Sector Charts'!$A$159:$B$175,2,FALSE) &amp; "1"),MATCH(W$4,$S$4:$AA$4,0),FALSE)</f>
        <v>#N/A</v>
      </c>
      <c r="X45" s="12" t="e">
        <f ca="1">VLOOKUP($E45,INDIRECT(VLOOKUP('Sector Charts'!$H$1,'Sector Charts'!$A$159:$B$175,2,FALSE) &amp; "1"),MATCH(X$4,$S$4:$AA$4,0),FALSE)</f>
        <v>#N/A</v>
      </c>
      <c r="Y45" s="12" t="e">
        <f ca="1">VLOOKUP($E45,INDIRECT(VLOOKUP('Sector Charts'!$H$1,'Sector Charts'!$A$159:$B$175,2,FALSE) &amp; "1"),MATCH(Y$4,$S$4:$AA$4,0),FALSE)</f>
        <v>#N/A</v>
      </c>
      <c r="Z45" s="2" t="e">
        <f ca="1">VLOOKUP($E45,INDIRECT(VLOOKUP('Sector Charts'!$H$1,'Sector Charts'!$A$159:$B$175,2,FALSE) &amp; "1"),MATCH(Z$4,$S$4:$AA$4,0),FALSE)</f>
        <v>#N/A</v>
      </c>
      <c r="AA45" s="2" t="e">
        <f ca="1">IF(VLOOKUP($E45,INDIRECT(VLOOKUP('Sector Charts'!$H$1,'Sector Charts'!$A$159:$B$175,2,FALSE) &amp; "1"),MATCH(AA$4,$S$4:$AA$4,0),FALSE)="",NA(),VLOOKUP($E45,INDIRECT(VLOOKUP('Sector Charts'!$H$1,'Sector Charts'!$A$159:$B$175,2,FALSE) &amp; "1"),MATCH(AA$4,$S$4:$AA$4,0),FALSE))</f>
        <v>#N/A</v>
      </c>
      <c r="AP45" s="12">
        <v>1.8614747127549514</v>
      </c>
      <c r="AQ45" s="12">
        <v>3.8600136717002353</v>
      </c>
      <c r="AR45" s="12">
        <v>-5.2525085902634387</v>
      </c>
      <c r="AS45" s="12">
        <v>-6.9273045449127384</v>
      </c>
      <c r="AW45" s="2"/>
      <c r="AX45" s="2"/>
      <c r="AY45" s="2"/>
      <c r="AZ45" s="12"/>
      <c r="BA45" s="12"/>
      <c r="BB45" s="12"/>
      <c r="CF45" s="11"/>
    </row>
    <row r="46" spans="1:106">
      <c r="C46" s="12"/>
      <c r="D46" s="1"/>
      <c r="S46" s="11" t="e">
        <f ca="1">VLOOKUP($E46,INDIRECT(VLOOKUP('Sector Charts'!$H$1,'Sector Charts'!$A$159:$B$175,2,FALSE) &amp; "1"),MATCH(S$4,$S$4:$AA$4,0),FALSE)</f>
        <v>#N/A</v>
      </c>
      <c r="T46" s="2" t="e">
        <f ca="1">VLOOKUP($E46,INDIRECT(VLOOKUP('Sector Charts'!$H$1,'Sector Charts'!$A$159:$B$175,2,FALSE) &amp; "1"),MATCH(T$4,$S$4:$AA$4,0),FALSE)</f>
        <v>#N/A</v>
      </c>
      <c r="U46" s="2" t="e">
        <f ca="1">VLOOKUP($E46,INDIRECT(VLOOKUP('Sector Charts'!$H$1,'Sector Charts'!$A$159:$B$175,2,FALSE) &amp; "1"),MATCH(U$4,$S$4:$AA$4,0),FALSE)</f>
        <v>#N/A</v>
      </c>
      <c r="V46" s="2" t="e">
        <f ca="1">VLOOKUP($E46,INDIRECT(VLOOKUP('Sector Charts'!$H$1,'Sector Charts'!$A$159:$B$175,2,FALSE) &amp; "1"),MATCH(V$4,$S$4:$AA$4,0),FALSE)</f>
        <v>#N/A</v>
      </c>
      <c r="W46" s="2" t="e">
        <f ca="1">VLOOKUP($E46,INDIRECT(VLOOKUP('Sector Charts'!$H$1,'Sector Charts'!$A$159:$B$175,2,FALSE) &amp; "1"),MATCH(W$4,$S$4:$AA$4,0),FALSE)</f>
        <v>#N/A</v>
      </c>
      <c r="X46" s="12" t="e">
        <f ca="1">VLOOKUP($E46,INDIRECT(VLOOKUP('Sector Charts'!$H$1,'Sector Charts'!$A$159:$B$175,2,FALSE) &amp; "1"),MATCH(X$4,$S$4:$AA$4,0),FALSE)</f>
        <v>#N/A</v>
      </c>
      <c r="Y46" s="12" t="e">
        <f ca="1">VLOOKUP($E46,INDIRECT(VLOOKUP('Sector Charts'!$H$1,'Sector Charts'!$A$159:$B$175,2,FALSE) &amp; "1"),MATCH(Y$4,$S$4:$AA$4,0),FALSE)</f>
        <v>#N/A</v>
      </c>
      <c r="Z46" s="2" t="e">
        <f ca="1">VLOOKUP($E46,INDIRECT(VLOOKUP('Sector Charts'!$H$1,'Sector Charts'!$A$159:$B$175,2,FALSE) &amp; "1"),MATCH(Z$4,$S$4:$AA$4,0),FALSE)</f>
        <v>#N/A</v>
      </c>
      <c r="AA46" s="2" t="e">
        <f ca="1">IF(VLOOKUP($E46,INDIRECT(VLOOKUP('Sector Charts'!$H$1,'Sector Charts'!$A$159:$B$175,2,FALSE) &amp; "1"),MATCH(AA$4,$S$4:$AA$4,0),FALSE)="",NA(),VLOOKUP($E46,INDIRECT(VLOOKUP('Sector Charts'!$H$1,'Sector Charts'!$A$159:$B$175,2,FALSE) &amp; "1"),MATCH(AA$4,$S$4:$AA$4,0),FALSE))</f>
        <v>#N/A</v>
      </c>
      <c r="AP46" s="12">
        <v>-1.2652384698882635</v>
      </c>
      <c r="AQ46" s="12">
        <v>1.1143592833588123</v>
      </c>
      <c r="AR46" s="12">
        <v>3.4889887247364637</v>
      </c>
      <c r="AS46" s="12">
        <v>4.8995980690671459</v>
      </c>
      <c r="AW46" s="2"/>
      <c r="AX46" s="2"/>
      <c r="AY46" s="2"/>
      <c r="AZ46" s="12"/>
      <c r="BA46" s="12"/>
      <c r="BB46" s="12"/>
      <c r="CF46" s="11"/>
    </row>
    <row r="47" spans="1:106">
      <c r="D47" s="1"/>
      <c r="S47" s="11" t="e">
        <f ca="1">VLOOKUP($E47,INDIRECT(VLOOKUP('Sector Charts'!$H$1,'Sector Charts'!$A$159:$B$175,2,FALSE) &amp; "1"),MATCH(S$4,$S$4:$AA$4,0),FALSE)</f>
        <v>#N/A</v>
      </c>
      <c r="T47" s="2" t="e">
        <f ca="1">VLOOKUP($E47,INDIRECT(VLOOKUP('Sector Charts'!$H$1,'Sector Charts'!$A$159:$B$175,2,FALSE) &amp; "1"),MATCH(T$4,$S$4:$AA$4,0),FALSE)</f>
        <v>#N/A</v>
      </c>
      <c r="U47" s="2" t="e">
        <f ca="1">VLOOKUP($E47,INDIRECT(VLOOKUP('Sector Charts'!$H$1,'Sector Charts'!$A$159:$B$175,2,FALSE) &amp; "1"),MATCH(U$4,$S$4:$AA$4,0),FALSE)</f>
        <v>#N/A</v>
      </c>
      <c r="V47" s="2" t="e">
        <f ca="1">VLOOKUP($E47,INDIRECT(VLOOKUP('Sector Charts'!$H$1,'Sector Charts'!$A$159:$B$175,2,FALSE) &amp; "1"),MATCH(V$4,$S$4:$AA$4,0),FALSE)</f>
        <v>#N/A</v>
      </c>
      <c r="W47" s="2" t="e">
        <f ca="1">VLOOKUP($E47,INDIRECT(VLOOKUP('Sector Charts'!$H$1,'Sector Charts'!$A$159:$B$175,2,FALSE) &amp; "1"),MATCH(W$4,$S$4:$AA$4,0),FALSE)</f>
        <v>#N/A</v>
      </c>
      <c r="X47" s="12" t="e">
        <f ca="1">VLOOKUP($E47,INDIRECT(VLOOKUP('Sector Charts'!$H$1,'Sector Charts'!$A$159:$B$175,2,FALSE) &amp; "1"),MATCH(X$4,$S$4:$AA$4,0),FALSE)</f>
        <v>#N/A</v>
      </c>
      <c r="Y47" s="12" t="e">
        <f ca="1">VLOOKUP($E47,INDIRECT(VLOOKUP('Sector Charts'!$H$1,'Sector Charts'!$A$159:$B$175,2,FALSE) &amp; "1"),MATCH(Y$4,$S$4:$AA$4,0),FALSE)</f>
        <v>#N/A</v>
      </c>
      <c r="Z47" s="2" t="e">
        <f ca="1">VLOOKUP($E47,INDIRECT(VLOOKUP('Sector Charts'!$H$1,'Sector Charts'!$A$159:$B$175,2,FALSE) &amp; "1"),MATCH(Z$4,$S$4:$AA$4,0),FALSE)</f>
        <v>#N/A</v>
      </c>
      <c r="AA47" s="2" t="e">
        <f ca="1">IF(VLOOKUP($E47,INDIRECT(VLOOKUP('Sector Charts'!$H$1,'Sector Charts'!$A$159:$B$175,2,FALSE) &amp; "1"),MATCH(AA$4,$S$4:$AA$4,0),FALSE)="",NA(),VLOOKUP($E47,INDIRECT(VLOOKUP('Sector Charts'!$H$1,'Sector Charts'!$A$159:$B$175,2,FALSE) &amp; "1"),MATCH(AA$4,$S$4:$AA$4,0),FALSE))</f>
        <v>#N/A</v>
      </c>
      <c r="AP47" s="12">
        <v>3.2222363764570217</v>
      </c>
      <c r="AQ47" s="12">
        <v>2.0080161524542062</v>
      </c>
      <c r="AR47" s="12">
        <v>-2.1273398181298475</v>
      </c>
      <c r="AS47" s="12">
        <v>-2.3173852011700635</v>
      </c>
      <c r="AW47" s="2"/>
      <c r="AX47" s="2"/>
      <c r="AY47" s="2"/>
      <c r="AZ47" s="12"/>
      <c r="BA47" s="12"/>
      <c r="BB47" s="12"/>
      <c r="CF47" s="11"/>
    </row>
    <row r="48" spans="1:106">
      <c r="A48" s="23" t="s">
        <v>26</v>
      </c>
      <c r="B48" s="23" t="s">
        <v>60</v>
      </c>
      <c r="C48" s="51" t="s">
        <v>55</v>
      </c>
      <c r="D48" s="1"/>
      <c r="S48" s="11" t="e">
        <f ca="1">VLOOKUP($E48,INDIRECT(VLOOKUP('Sector Charts'!$H$1,'Sector Charts'!$A$159:$B$175,2,FALSE) &amp; "1"),MATCH(S$4,$S$4:$AA$4,0),FALSE)</f>
        <v>#N/A</v>
      </c>
      <c r="T48" s="2" t="e">
        <f ca="1">VLOOKUP($E48,INDIRECT(VLOOKUP('Sector Charts'!$H$1,'Sector Charts'!$A$159:$B$175,2,FALSE) &amp; "1"),MATCH(T$4,$S$4:$AA$4,0),FALSE)</f>
        <v>#N/A</v>
      </c>
      <c r="U48" s="2" t="e">
        <f ca="1">VLOOKUP($E48,INDIRECT(VLOOKUP('Sector Charts'!$H$1,'Sector Charts'!$A$159:$B$175,2,FALSE) &amp; "1"),MATCH(U$4,$S$4:$AA$4,0),FALSE)</f>
        <v>#N/A</v>
      </c>
      <c r="V48" s="2" t="e">
        <f ca="1">VLOOKUP($E48,INDIRECT(VLOOKUP('Sector Charts'!$H$1,'Sector Charts'!$A$159:$B$175,2,FALSE) &amp; "1"),MATCH(V$4,$S$4:$AA$4,0),FALSE)</f>
        <v>#N/A</v>
      </c>
      <c r="W48" s="2" t="e">
        <f ca="1">VLOOKUP($E48,INDIRECT(VLOOKUP('Sector Charts'!$H$1,'Sector Charts'!$A$159:$B$175,2,FALSE) &amp; "1"),MATCH(W$4,$S$4:$AA$4,0),FALSE)</f>
        <v>#N/A</v>
      </c>
      <c r="X48" s="12" t="e">
        <f ca="1">VLOOKUP($E48,INDIRECT(VLOOKUP('Sector Charts'!$H$1,'Sector Charts'!$A$159:$B$175,2,FALSE) &amp; "1"),MATCH(X$4,$S$4:$AA$4,0),FALSE)</f>
        <v>#N/A</v>
      </c>
      <c r="Y48" s="12" t="e">
        <f ca="1">VLOOKUP($E48,INDIRECT(VLOOKUP('Sector Charts'!$H$1,'Sector Charts'!$A$159:$B$175,2,FALSE) &amp; "1"),MATCH(Y$4,$S$4:$AA$4,0),FALSE)</f>
        <v>#N/A</v>
      </c>
      <c r="Z48" s="2" t="e">
        <f ca="1">VLOOKUP($E48,INDIRECT(VLOOKUP('Sector Charts'!$H$1,'Sector Charts'!$A$159:$B$175,2,FALSE) &amp; "1"),MATCH(Z$4,$S$4:$AA$4,0),FALSE)</f>
        <v>#N/A</v>
      </c>
      <c r="AA48" s="2" t="e">
        <f ca="1">IF(VLOOKUP($E48,INDIRECT(VLOOKUP('Sector Charts'!$H$1,'Sector Charts'!$A$159:$B$175,2,FALSE) &amp; "1"),MATCH(AA$4,$S$4:$AA$4,0),FALSE)="",NA(),VLOOKUP($E48,INDIRECT(VLOOKUP('Sector Charts'!$H$1,'Sector Charts'!$A$159:$B$175,2,FALSE) &amp; "1"),MATCH(AA$4,$S$4:$AA$4,0),FALSE))</f>
        <v>#N/A</v>
      </c>
      <c r="AP48" s="12">
        <v>-37.140762629161053</v>
      </c>
      <c r="AQ48" s="12">
        <v>-0.40128622070528808</v>
      </c>
      <c r="AR48" s="12">
        <v>-10.023801856705516</v>
      </c>
      <c r="AS48" s="12">
        <v>-8.3158016882428853</v>
      </c>
      <c r="AW48" s="2"/>
      <c r="AX48" s="2"/>
      <c r="AY48" s="2"/>
      <c r="AZ48" s="12"/>
      <c r="BA48" s="12"/>
      <c r="BB48" s="12"/>
      <c r="CF48" s="11"/>
    </row>
    <row r="49" spans="1:84">
      <c r="A49" t="s">
        <v>25</v>
      </c>
      <c r="B49">
        <v>8</v>
      </c>
      <c r="C49" s="2">
        <v>293.87153875811202</v>
      </c>
      <c r="D49" s="1"/>
      <c r="S49" s="11" t="e">
        <f ca="1">VLOOKUP($E49,INDIRECT(VLOOKUP('Sector Charts'!$H$1,'Sector Charts'!$A$159:$B$175,2,FALSE) &amp; "1"),MATCH(S$4,$S$4:$AA$4,0),FALSE)</f>
        <v>#N/A</v>
      </c>
      <c r="T49" s="2" t="e">
        <f ca="1">VLOOKUP($E49,INDIRECT(VLOOKUP('Sector Charts'!$H$1,'Sector Charts'!$A$159:$B$175,2,FALSE) &amp; "1"),MATCH(T$4,$S$4:$AA$4,0),FALSE)</f>
        <v>#N/A</v>
      </c>
      <c r="U49" s="2" t="e">
        <f ca="1">VLOOKUP($E49,INDIRECT(VLOOKUP('Sector Charts'!$H$1,'Sector Charts'!$A$159:$B$175,2,FALSE) &amp; "1"),MATCH(U$4,$S$4:$AA$4,0),FALSE)</f>
        <v>#N/A</v>
      </c>
      <c r="V49" s="2" t="e">
        <f ca="1">VLOOKUP($E49,INDIRECT(VLOOKUP('Sector Charts'!$H$1,'Sector Charts'!$A$159:$B$175,2,FALSE) &amp; "1"),MATCH(V$4,$S$4:$AA$4,0),FALSE)</f>
        <v>#N/A</v>
      </c>
      <c r="W49" s="2" t="e">
        <f ca="1">VLOOKUP($E49,INDIRECT(VLOOKUP('Sector Charts'!$H$1,'Sector Charts'!$A$159:$B$175,2,FALSE) &amp; "1"),MATCH(W$4,$S$4:$AA$4,0),FALSE)</f>
        <v>#N/A</v>
      </c>
      <c r="X49" s="12" t="e">
        <f ca="1">VLOOKUP($E49,INDIRECT(VLOOKUP('Sector Charts'!$H$1,'Sector Charts'!$A$159:$B$175,2,FALSE) &amp; "1"),MATCH(X$4,$S$4:$AA$4,0),FALSE)</f>
        <v>#N/A</v>
      </c>
      <c r="Y49" s="12" t="e">
        <f ca="1">VLOOKUP($E49,INDIRECT(VLOOKUP('Sector Charts'!$H$1,'Sector Charts'!$A$159:$B$175,2,FALSE) &amp; "1"),MATCH(Y$4,$S$4:$AA$4,0),FALSE)</f>
        <v>#N/A</v>
      </c>
      <c r="Z49" s="2" t="e">
        <f ca="1">VLOOKUP($E49,INDIRECT(VLOOKUP('Sector Charts'!$H$1,'Sector Charts'!$A$159:$B$175,2,FALSE) &amp; "1"),MATCH(Z$4,$S$4:$AA$4,0),FALSE)</f>
        <v>#N/A</v>
      </c>
      <c r="AA49" s="2" t="e">
        <f ca="1">IF(VLOOKUP($E49,INDIRECT(VLOOKUP('Sector Charts'!$H$1,'Sector Charts'!$A$159:$B$175,2,FALSE) &amp; "1"),MATCH(AA$4,$S$4:$AA$4,0),FALSE)="",NA(),VLOOKUP($E49,INDIRECT(VLOOKUP('Sector Charts'!$H$1,'Sector Charts'!$A$159:$B$175,2,FALSE) &amp; "1"),MATCH(AA$4,$S$4:$AA$4,0),FALSE))</f>
        <v>#N/A</v>
      </c>
      <c r="AP49" s="12">
        <v>5.5321857201535929</v>
      </c>
      <c r="AQ49" s="12">
        <v>-0.10285222805910266</v>
      </c>
      <c r="AR49" s="12">
        <v>-12.189730188702775</v>
      </c>
      <c r="AS49" s="12">
        <v>-14.364642035019948</v>
      </c>
      <c r="AW49" s="2"/>
      <c r="AX49" s="2"/>
      <c r="AY49" s="2"/>
      <c r="AZ49" s="12"/>
      <c r="BA49" s="12"/>
      <c r="BB49" s="12"/>
      <c r="CF49" s="11"/>
    </row>
    <row r="50" spans="1:84">
      <c r="A50" t="s">
        <v>71</v>
      </c>
      <c r="B50">
        <v>15</v>
      </c>
      <c r="C50" s="2">
        <v>331.20054479245448</v>
      </c>
      <c r="D50" s="1"/>
      <c r="S50" s="11" t="e">
        <f ca="1">VLOOKUP($E50,INDIRECT(VLOOKUP('Sector Charts'!$H$1,'Sector Charts'!$A$159:$B$175,2,FALSE) &amp; "1"),MATCH(S$4,$S$4:$AA$4,0),FALSE)</f>
        <v>#N/A</v>
      </c>
      <c r="T50" s="2" t="e">
        <f ca="1">VLOOKUP($E50,INDIRECT(VLOOKUP('Sector Charts'!$H$1,'Sector Charts'!$A$159:$B$175,2,FALSE) &amp; "1"),MATCH(T$4,$S$4:$AA$4,0),FALSE)</f>
        <v>#N/A</v>
      </c>
      <c r="U50" s="2" t="e">
        <f ca="1">VLOOKUP($E50,INDIRECT(VLOOKUP('Sector Charts'!$H$1,'Sector Charts'!$A$159:$B$175,2,FALSE) &amp; "1"),MATCH(U$4,$S$4:$AA$4,0),FALSE)</f>
        <v>#N/A</v>
      </c>
      <c r="V50" s="2" t="e">
        <f ca="1">VLOOKUP($E50,INDIRECT(VLOOKUP('Sector Charts'!$H$1,'Sector Charts'!$A$159:$B$175,2,FALSE) &amp; "1"),MATCH(V$4,$S$4:$AA$4,0),FALSE)</f>
        <v>#N/A</v>
      </c>
      <c r="W50" s="2" t="e">
        <f ca="1">VLOOKUP($E50,INDIRECT(VLOOKUP('Sector Charts'!$H$1,'Sector Charts'!$A$159:$B$175,2,FALSE) &amp; "1"),MATCH(W$4,$S$4:$AA$4,0),FALSE)</f>
        <v>#N/A</v>
      </c>
      <c r="X50" s="12" t="e">
        <f ca="1">VLOOKUP($E50,INDIRECT(VLOOKUP('Sector Charts'!$H$1,'Sector Charts'!$A$159:$B$175,2,FALSE) &amp; "1"),MATCH(X$4,$S$4:$AA$4,0),FALSE)</f>
        <v>#N/A</v>
      </c>
      <c r="Y50" s="12" t="e">
        <f ca="1">VLOOKUP($E50,INDIRECT(VLOOKUP('Sector Charts'!$H$1,'Sector Charts'!$A$159:$B$175,2,FALSE) &amp; "1"),MATCH(Y$4,$S$4:$AA$4,0),FALSE)</f>
        <v>#N/A</v>
      </c>
      <c r="Z50" s="2" t="e">
        <f ca="1">VLOOKUP($E50,INDIRECT(VLOOKUP('Sector Charts'!$H$1,'Sector Charts'!$A$159:$B$175,2,FALSE) &amp; "1"),MATCH(Z$4,$S$4:$AA$4,0),FALSE)</f>
        <v>#N/A</v>
      </c>
      <c r="AA50" s="2" t="e">
        <f ca="1">IF(VLOOKUP($E50,INDIRECT(VLOOKUP('Sector Charts'!$H$1,'Sector Charts'!$A$159:$B$175,2,FALSE) &amp; "1"),MATCH(AA$4,$S$4:$AA$4,0),FALSE)="",NA(),VLOOKUP($E50,INDIRECT(VLOOKUP('Sector Charts'!$H$1,'Sector Charts'!$A$159:$B$175,2,FALSE) &amp; "1"),MATCH(AA$4,$S$4:$AA$4,0),FALSE))</f>
        <v>#N/A</v>
      </c>
      <c r="AP50" s="12">
        <v>12.346974263349008</v>
      </c>
      <c r="AQ50" s="12">
        <v>-2.1059091520705842</v>
      </c>
      <c r="AR50" s="12">
        <v>3.1565422277722632</v>
      </c>
      <c r="AS50" s="12">
        <v>2.3613202815812473</v>
      </c>
      <c r="AW50" s="2"/>
      <c r="AX50" s="2"/>
      <c r="AY50" s="2"/>
      <c r="AZ50" s="12"/>
      <c r="BA50" s="12"/>
      <c r="BB50" s="12"/>
      <c r="CF50" s="11"/>
    </row>
    <row r="51" spans="1:84">
      <c r="A51" t="s">
        <v>22</v>
      </c>
      <c r="B51">
        <v>7</v>
      </c>
      <c r="C51" s="2">
        <v>343.48528875087112</v>
      </c>
      <c r="D51" s="1"/>
      <c r="N51" s="37"/>
      <c r="O51" s="43"/>
      <c r="S51" s="11" t="e">
        <f ca="1">VLOOKUP($E51,INDIRECT(VLOOKUP('Sector Charts'!$H$1,'Sector Charts'!$A$159:$B$175,2,FALSE) &amp; "1"),MATCH(S$4,$S$4:$AA$4,0),FALSE)</f>
        <v>#N/A</v>
      </c>
      <c r="T51" s="2" t="e">
        <f ca="1">VLOOKUP($E51,INDIRECT(VLOOKUP('Sector Charts'!$H$1,'Sector Charts'!$A$159:$B$175,2,FALSE) &amp; "1"),MATCH(T$4,$S$4:$AA$4,0),FALSE)</f>
        <v>#N/A</v>
      </c>
      <c r="U51" s="2" t="e">
        <f ca="1">VLOOKUP($E51,INDIRECT(VLOOKUP('Sector Charts'!$H$1,'Sector Charts'!$A$159:$B$175,2,FALSE) &amp; "1"),MATCH(U$4,$S$4:$AA$4,0),FALSE)</f>
        <v>#N/A</v>
      </c>
      <c r="V51" s="2" t="e">
        <f ca="1">VLOOKUP($E51,INDIRECT(VLOOKUP('Sector Charts'!$H$1,'Sector Charts'!$A$159:$B$175,2,FALSE) &amp; "1"),MATCH(V$4,$S$4:$AA$4,0),FALSE)</f>
        <v>#N/A</v>
      </c>
      <c r="W51" s="2" t="e">
        <f ca="1">VLOOKUP($E51,INDIRECT(VLOOKUP('Sector Charts'!$H$1,'Sector Charts'!$A$159:$B$175,2,FALSE) &amp; "1"),MATCH(W$4,$S$4:$AA$4,0),FALSE)</f>
        <v>#N/A</v>
      </c>
      <c r="X51" s="12" t="e">
        <f ca="1">VLOOKUP($E51,INDIRECT(VLOOKUP('Sector Charts'!$H$1,'Sector Charts'!$A$159:$B$175,2,FALSE) &amp; "1"),MATCH(X$4,$S$4:$AA$4,0),FALSE)</f>
        <v>#N/A</v>
      </c>
      <c r="Y51" s="12" t="e">
        <f ca="1">VLOOKUP($E51,INDIRECT(VLOOKUP('Sector Charts'!$H$1,'Sector Charts'!$A$159:$B$175,2,FALSE) &amp; "1"),MATCH(Y$4,$S$4:$AA$4,0),FALSE)</f>
        <v>#N/A</v>
      </c>
      <c r="Z51" s="2" t="e">
        <f ca="1">VLOOKUP($E51,INDIRECT(VLOOKUP('Sector Charts'!$H$1,'Sector Charts'!$A$159:$B$175,2,FALSE) &amp; "1"),MATCH(Z$4,$S$4:$AA$4,0),FALSE)</f>
        <v>#N/A</v>
      </c>
      <c r="AA51" s="2" t="e">
        <f ca="1">IF(VLOOKUP($E51,INDIRECT(VLOOKUP('Sector Charts'!$H$1,'Sector Charts'!$A$159:$B$175,2,FALSE) &amp; "1"),MATCH(AA$4,$S$4:$AA$4,0),FALSE)="",NA(),VLOOKUP($E51,INDIRECT(VLOOKUP('Sector Charts'!$H$1,'Sector Charts'!$A$159:$B$175,2,FALSE) &amp; "1"),MATCH(AA$4,$S$4:$AA$4,0),FALSE))</f>
        <v>#N/A</v>
      </c>
      <c r="AP51" s="12">
        <v>13.228013291296703</v>
      </c>
      <c r="AQ51" s="12">
        <v>-0.64854095802650003</v>
      </c>
      <c r="AR51" s="12">
        <v>3.8851383239836279</v>
      </c>
      <c r="AS51" s="12">
        <v>2.8652231290888563</v>
      </c>
      <c r="AW51" s="2"/>
      <c r="AX51" s="2"/>
      <c r="AY51" s="2"/>
      <c r="AZ51" s="12"/>
      <c r="BA51" s="12"/>
      <c r="BB51" s="12"/>
      <c r="CF51" s="11"/>
    </row>
    <row r="52" spans="1:84">
      <c r="A52" t="s">
        <v>77</v>
      </c>
      <c r="B52">
        <v>16</v>
      </c>
      <c r="C52" s="2">
        <v>345.80195739597019</v>
      </c>
      <c r="D52" s="1"/>
      <c r="F52" s="4"/>
      <c r="N52" s="37"/>
      <c r="O52" s="43"/>
      <c r="S52" s="11" t="e">
        <f ca="1">VLOOKUP($E52,INDIRECT(VLOOKUP('Sector Charts'!$H$1,'Sector Charts'!$A$159:$B$175,2,FALSE) &amp; "1"),MATCH(S$4,$S$4:$AA$4,0),FALSE)</f>
        <v>#N/A</v>
      </c>
      <c r="T52" s="2" t="e">
        <f ca="1">VLOOKUP($E52,INDIRECT(VLOOKUP('Sector Charts'!$H$1,'Sector Charts'!$A$159:$B$175,2,FALSE) &amp; "1"),MATCH(T$4,$S$4:$AA$4,0),FALSE)</f>
        <v>#N/A</v>
      </c>
      <c r="U52" s="2" t="e">
        <f ca="1">VLOOKUP($E52,INDIRECT(VLOOKUP('Sector Charts'!$H$1,'Sector Charts'!$A$159:$B$175,2,FALSE) &amp; "1"),MATCH(U$4,$S$4:$AA$4,0),FALSE)</f>
        <v>#N/A</v>
      </c>
      <c r="V52" s="2" t="e">
        <f ca="1">VLOOKUP($E52,INDIRECT(VLOOKUP('Sector Charts'!$H$1,'Sector Charts'!$A$159:$B$175,2,FALSE) &amp; "1"),MATCH(V$4,$S$4:$AA$4,0),FALSE)</f>
        <v>#N/A</v>
      </c>
      <c r="W52" s="2" t="e">
        <f ca="1">VLOOKUP($E52,INDIRECT(VLOOKUP('Sector Charts'!$H$1,'Sector Charts'!$A$159:$B$175,2,FALSE) &amp; "1"),MATCH(W$4,$S$4:$AA$4,0),FALSE)</f>
        <v>#N/A</v>
      </c>
      <c r="X52" s="12" t="e">
        <f ca="1">VLOOKUP($E52,INDIRECT(VLOOKUP('Sector Charts'!$H$1,'Sector Charts'!$A$159:$B$175,2,FALSE) &amp; "1"),MATCH(X$4,$S$4:$AA$4,0),FALSE)</f>
        <v>#N/A</v>
      </c>
      <c r="Y52" s="12" t="e">
        <f ca="1">VLOOKUP($E52,INDIRECT(VLOOKUP('Sector Charts'!$H$1,'Sector Charts'!$A$159:$B$175,2,FALSE) &amp; "1"),MATCH(Y$4,$S$4:$AA$4,0),FALSE)</f>
        <v>#N/A</v>
      </c>
      <c r="Z52" s="2" t="e">
        <f ca="1">VLOOKUP($E52,INDIRECT(VLOOKUP('Sector Charts'!$H$1,'Sector Charts'!$A$159:$B$175,2,FALSE) &amp; "1"),MATCH(Z$4,$S$4:$AA$4,0),FALSE)</f>
        <v>#N/A</v>
      </c>
      <c r="AA52" s="2" t="e">
        <f ca="1">IF(VLOOKUP($E52,INDIRECT(VLOOKUP('Sector Charts'!$H$1,'Sector Charts'!$A$159:$B$175,2,FALSE) &amp; "1"),MATCH(AA$4,$S$4:$AA$4,0),FALSE)="",NA(),VLOOKUP($E52,INDIRECT(VLOOKUP('Sector Charts'!$H$1,'Sector Charts'!$A$159:$B$175,2,FALSE) &amp; "1"),MATCH(AA$4,$S$4:$AA$4,0),FALSE))</f>
        <v>#N/A</v>
      </c>
      <c r="AP52" s="12">
        <v>5.6669393612000185</v>
      </c>
      <c r="AQ52" s="12">
        <v>-0.23554395810067019</v>
      </c>
      <c r="AR52" s="12">
        <v>6.3120383059991791</v>
      </c>
      <c r="AS52" s="12">
        <v>6.8087098044935068</v>
      </c>
      <c r="AW52" s="2"/>
      <c r="AX52" s="2"/>
      <c r="AY52" s="2"/>
      <c r="AZ52" s="12"/>
      <c r="BA52" s="12"/>
      <c r="BB52" s="12"/>
      <c r="CF52" s="11"/>
    </row>
    <row r="53" spans="1:84">
      <c r="A53" t="s">
        <v>78</v>
      </c>
      <c r="B53">
        <v>19</v>
      </c>
      <c r="C53" s="2">
        <v>360.54287571232936</v>
      </c>
      <c r="D53" s="1"/>
      <c r="F53" s="4"/>
      <c r="N53" s="37"/>
      <c r="O53" s="43"/>
      <c r="S53" s="11" t="e">
        <f ca="1">VLOOKUP($E53,INDIRECT(VLOOKUP('Sector Charts'!$H$1,'Sector Charts'!$A$159:$B$175,2,FALSE) &amp; "1"),MATCH(S$4,$S$4:$AA$4,0),FALSE)</f>
        <v>#N/A</v>
      </c>
      <c r="T53" s="2" t="e">
        <f ca="1">VLOOKUP($E53,INDIRECT(VLOOKUP('Sector Charts'!$H$1,'Sector Charts'!$A$159:$B$175,2,FALSE) &amp; "1"),MATCH(T$4,$S$4:$AA$4,0),FALSE)</f>
        <v>#N/A</v>
      </c>
      <c r="U53" s="2" t="e">
        <f ca="1">VLOOKUP($E53,INDIRECT(VLOOKUP('Sector Charts'!$H$1,'Sector Charts'!$A$159:$B$175,2,FALSE) &amp; "1"),MATCH(U$4,$S$4:$AA$4,0),FALSE)</f>
        <v>#N/A</v>
      </c>
      <c r="V53" s="2" t="e">
        <f ca="1">VLOOKUP($E53,INDIRECT(VLOOKUP('Sector Charts'!$H$1,'Sector Charts'!$A$159:$B$175,2,FALSE) &amp; "1"),MATCH(V$4,$S$4:$AA$4,0),FALSE)</f>
        <v>#N/A</v>
      </c>
      <c r="W53" s="2" t="e">
        <f ca="1">VLOOKUP($E53,INDIRECT(VLOOKUP('Sector Charts'!$H$1,'Sector Charts'!$A$159:$B$175,2,FALSE) &amp; "1"),MATCH(W$4,$S$4:$AA$4,0),FALSE)</f>
        <v>#N/A</v>
      </c>
      <c r="X53" s="12" t="e">
        <f ca="1">VLOOKUP($E53,INDIRECT(VLOOKUP('Sector Charts'!$H$1,'Sector Charts'!$A$159:$B$175,2,FALSE) &amp; "1"),MATCH(X$4,$S$4:$AA$4,0),FALSE)</f>
        <v>#N/A</v>
      </c>
      <c r="Y53" s="12" t="e">
        <f ca="1">VLOOKUP($E53,INDIRECT(VLOOKUP('Sector Charts'!$H$1,'Sector Charts'!$A$159:$B$175,2,FALSE) &amp; "1"),MATCH(Y$4,$S$4:$AA$4,0),FALSE)</f>
        <v>#N/A</v>
      </c>
      <c r="Z53" s="2" t="e">
        <f ca="1">VLOOKUP($E53,INDIRECT(VLOOKUP('Sector Charts'!$H$1,'Sector Charts'!$A$159:$B$175,2,FALSE) &amp; "1"),MATCH(Z$4,$S$4:$AA$4,0),FALSE)</f>
        <v>#N/A</v>
      </c>
      <c r="AA53" s="2" t="e">
        <f ca="1">IF(VLOOKUP($E53,INDIRECT(VLOOKUP('Sector Charts'!$H$1,'Sector Charts'!$A$159:$B$175,2,FALSE) &amp; "1"),MATCH(AA$4,$S$4:$AA$4,0),FALSE)="",NA(),VLOOKUP($E53,INDIRECT(VLOOKUP('Sector Charts'!$H$1,'Sector Charts'!$A$159:$B$175,2,FALSE) &amp; "1"),MATCH(AA$4,$S$4:$AA$4,0),FALSE))</f>
        <v>#N/A</v>
      </c>
      <c r="AP53" s="12">
        <v>-1.7198436009073448</v>
      </c>
      <c r="AQ53" s="12">
        <v>-0.30328079903223504</v>
      </c>
      <c r="AR53" s="12">
        <v>-4.9173458382975817</v>
      </c>
      <c r="AS53" s="12">
        <v>-5.6569789556584427</v>
      </c>
      <c r="AW53" s="2"/>
      <c r="AX53" s="2"/>
      <c r="AY53" s="2"/>
      <c r="AZ53" s="12"/>
      <c r="BA53" s="12"/>
      <c r="BB53" s="12"/>
      <c r="CF53" s="11"/>
    </row>
    <row r="54" spans="1:84">
      <c r="A54" t="s">
        <v>86</v>
      </c>
      <c r="B54">
        <v>9</v>
      </c>
      <c r="C54" s="2">
        <v>361.75258831802694</v>
      </c>
      <c r="D54" s="1"/>
      <c r="F54" s="4"/>
      <c r="N54" s="37"/>
      <c r="O54" s="43"/>
      <c r="S54" s="11" t="e">
        <f ca="1">VLOOKUP($E54,INDIRECT(VLOOKUP('Sector Charts'!$H$1,'Sector Charts'!$A$159:$B$175,2,FALSE) &amp; "1"),MATCH(S$4,$S$4:$AA$4,0),FALSE)</f>
        <v>#N/A</v>
      </c>
      <c r="T54" s="2" t="e">
        <f ca="1">VLOOKUP($E54,INDIRECT(VLOOKUP('Sector Charts'!$H$1,'Sector Charts'!$A$159:$B$175,2,FALSE) &amp; "1"),MATCH(T$4,$S$4:$AA$4,0),FALSE)</f>
        <v>#N/A</v>
      </c>
      <c r="U54" s="2" t="e">
        <f ca="1">VLOOKUP($E54,INDIRECT(VLOOKUP('Sector Charts'!$H$1,'Sector Charts'!$A$159:$B$175,2,FALSE) &amp; "1"),MATCH(U$4,$S$4:$AA$4,0),FALSE)</f>
        <v>#N/A</v>
      </c>
      <c r="V54" s="2" t="e">
        <f ca="1">VLOOKUP($E54,INDIRECT(VLOOKUP('Sector Charts'!$H$1,'Sector Charts'!$A$159:$B$175,2,FALSE) &amp; "1"),MATCH(V$4,$S$4:$AA$4,0),FALSE)</f>
        <v>#N/A</v>
      </c>
      <c r="W54" s="2" t="e">
        <f ca="1">VLOOKUP($E54,INDIRECT(VLOOKUP('Sector Charts'!$H$1,'Sector Charts'!$A$159:$B$175,2,FALSE) &amp; "1"),MATCH(W$4,$S$4:$AA$4,0),FALSE)</f>
        <v>#N/A</v>
      </c>
      <c r="X54" s="12" t="e">
        <f ca="1">VLOOKUP($E54,INDIRECT(VLOOKUP('Sector Charts'!$H$1,'Sector Charts'!$A$159:$B$175,2,FALSE) &amp; "1"),MATCH(X$4,$S$4:$AA$4,0),FALSE)</f>
        <v>#N/A</v>
      </c>
      <c r="Y54" s="12" t="e">
        <f ca="1">VLOOKUP($E54,INDIRECT(VLOOKUP('Sector Charts'!$H$1,'Sector Charts'!$A$159:$B$175,2,FALSE) &amp; "1"),MATCH(Y$4,$S$4:$AA$4,0),FALSE)</f>
        <v>#N/A</v>
      </c>
      <c r="Z54" s="2" t="e">
        <f ca="1">VLOOKUP($E54,INDIRECT(VLOOKUP('Sector Charts'!$H$1,'Sector Charts'!$A$159:$B$175,2,FALSE) &amp; "1"),MATCH(Z$4,$S$4:$AA$4,0),FALSE)</f>
        <v>#N/A</v>
      </c>
      <c r="AA54" s="2" t="e">
        <f ca="1">IF(VLOOKUP($E54,INDIRECT(VLOOKUP('Sector Charts'!$H$1,'Sector Charts'!$A$159:$B$175,2,FALSE) &amp; "1"),MATCH(AA$4,$S$4:$AA$4,0),FALSE)="",NA(),VLOOKUP($E54,INDIRECT(VLOOKUP('Sector Charts'!$H$1,'Sector Charts'!$A$159:$B$175,2,FALSE) &amp; "1"),MATCH(AA$4,$S$4:$AA$4,0),FALSE))</f>
        <v>#N/A</v>
      </c>
      <c r="AP54" s="12">
        <v>6.079144267868708</v>
      </c>
      <c r="AQ54" s="12">
        <v>-0.44442139263505265</v>
      </c>
      <c r="AR54" s="12">
        <v>4.5177874753981939</v>
      </c>
      <c r="AS54" s="12">
        <v>4.3752557030604322</v>
      </c>
      <c r="AW54" s="2"/>
      <c r="AX54" s="2"/>
      <c r="AY54" s="2"/>
      <c r="AZ54" s="12"/>
      <c r="BA54" s="12"/>
      <c r="BB54" s="12"/>
      <c r="CF54" s="11"/>
    </row>
    <row r="55" spans="1:84">
      <c r="A55" t="s">
        <v>74</v>
      </c>
      <c r="B55">
        <v>8</v>
      </c>
      <c r="C55" s="2">
        <v>378.5808212489037</v>
      </c>
      <c r="D55" s="1"/>
      <c r="F55" s="4"/>
      <c r="N55" s="37"/>
      <c r="O55" s="43"/>
      <c r="S55" s="11" t="e">
        <f ca="1">VLOOKUP($E55,INDIRECT(VLOOKUP('Sector Charts'!$H$1,'Sector Charts'!$A$159:$B$175,2,FALSE) &amp; "1"),MATCH(S$4,$S$4:$AA$4,0),FALSE)</f>
        <v>#N/A</v>
      </c>
      <c r="T55" s="2" t="e">
        <f ca="1">VLOOKUP($E55,INDIRECT(VLOOKUP('Sector Charts'!$H$1,'Sector Charts'!$A$159:$B$175,2,FALSE) &amp; "1"),MATCH(T$4,$S$4:$AA$4,0),FALSE)</f>
        <v>#N/A</v>
      </c>
      <c r="U55" s="2" t="e">
        <f ca="1">VLOOKUP($E55,INDIRECT(VLOOKUP('Sector Charts'!$H$1,'Sector Charts'!$A$159:$B$175,2,FALSE) &amp; "1"),MATCH(U$4,$S$4:$AA$4,0),FALSE)</f>
        <v>#N/A</v>
      </c>
      <c r="V55" s="2" t="e">
        <f ca="1">VLOOKUP($E55,INDIRECT(VLOOKUP('Sector Charts'!$H$1,'Sector Charts'!$A$159:$B$175,2,FALSE) &amp; "1"),MATCH(V$4,$S$4:$AA$4,0),FALSE)</f>
        <v>#N/A</v>
      </c>
      <c r="W55" s="2" t="e">
        <f ca="1">VLOOKUP($E55,INDIRECT(VLOOKUP('Sector Charts'!$H$1,'Sector Charts'!$A$159:$B$175,2,FALSE) &amp; "1"),MATCH(W$4,$S$4:$AA$4,0),FALSE)</f>
        <v>#N/A</v>
      </c>
      <c r="X55" s="12" t="e">
        <f ca="1">VLOOKUP($E55,INDIRECT(VLOOKUP('Sector Charts'!$H$1,'Sector Charts'!$A$159:$B$175,2,FALSE) &amp; "1"),MATCH(X$4,$S$4:$AA$4,0),FALSE)</f>
        <v>#N/A</v>
      </c>
      <c r="Y55" s="12" t="e">
        <f ca="1">VLOOKUP($E55,INDIRECT(VLOOKUP('Sector Charts'!$H$1,'Sector Charts'!$A$159:$B$175,2,FALSE) &amp; "1"),MATCH(Y$4,$S$4:$AA$4,0),FALSE)</f>
        <v>#N/A</v>
      </c>
      <c r="Z55" s="2" t="e">
        <f ca="1">VLOOKUP($E55,INDIRECT(VLOOKUP('Sector Charts'!$H$1,'Sector Charts'!$A$159:$B$175,2,FALSE) &amp; "1"),MATCH(Z$4,$S$4:$AA$4,0),FALSE)</f>
        <v>#N/A</v>
      </c>
      <c r="AA55" s="2" t="e">
        <f ca="1">IF(VLOOKUP($E55,INDIRECT(VLOOKUP('Sector Charts'!$H$1,'Sector Charts'!$A$159:$B$175,2,FALSE) &amp; "1"),MATCH(AA$4,$S$4:$AA$4,0),FALSE)="",NA(),VLOOKUP($E55,INDIRECT(VLOOKUP('Sector Charts'!$H$1,'Sector Charts'!$A$159:$B$175,2,FALSE) &amp; "1"),MATCH(AA$4,$S$4:$AA$4,0),FALSE))</f>
        <v>#N/A</v>
      </c>
      <c r="AP55" s="12">
        <v>1.9505266516094411</v>
      </c>
      <c r="AQ55" s="12">
        <v>1.750195394163212</v>
      </c>
      <c r="AR55" s="12">
        <v>0.77226090462112484</v>
      </c>
      <c r="AS55" s="12">
        <v>0.41643629458540943</v>
      </c>
      <c r="AW55" s="2"/>
      <c r="AX55" s="2"/>
      <c r="AY55" s="2"/>
      <c r="AZ55" s="12"/>
      <c r="BA55" s="12"/>
      <c r="BB55" s="12"/>
      <c r="CF55" s="11"/>
    </row>
    <row r="56" spans="1:84">
      <c r="A56" t="s">
        <v>24</v>
      </c>
      <c r="B56">
        <v>8</v>
      </c>
      <c r="C56" s="2">
        <v>379.04773239798527</v>
      </c>
      <c r="D56" s="1"/>
      <c r="F56" s="4"/>
      <c r="N56" s="37"/>
      <c r="O56" s="43"/>
      <c r="S56" s="11" t="e">
        <f ca="1">VLOOKUP($E56,INDIRECT(VLOOKUP('Sector Charts'!$H$1,'Sector Charts'!$A$159:$B$175,2,FALSE) &amp; "1"),MATCH(S$4,$S$4:$AA$4,0),FALSE)</f>
        <v>#N/A</v>
      </c>
      <c r="T56" s="2" t="e">
        <f ca="1">VLOOKUP($E56,INDIRECT(VLOOKUP('Sector Charts'!$H$1,'Sector Charts'!$A$159:$B$175,2,FALSE) &amp; "1"),MATCH(T$4,$S$4:$AA$4,0),FALSE)</f>
        <v>#N/A</v>
      </c>
      <c r="U56" s="2" t="e">
        <f ca="1">VLOOKUP($E56,INDIRECT(VLOOKUP('Sector Charts'!$H$1,'Sector Charts'!$A$159:$B$175,2,FALSE) &amp; "1"),MATCH(U$4,$S$4:$AA$4,0),FALSE)</f>
        <v>#N/A</v>
      </c>
      <c r="V56" s="2" t="e">
        <f ca="1">VLOOKUP($E56,INDIRECT(VLOOKUP('Sector Charts'!$H$1,'Sector Charts'!$A$159:$B$175,2,FALSE) &amp; "1"),MATCH(V$4,$S$4:$AA$4,0),FALSE)</f>
        <v>#N/A</v>
      </c>
      <c r="W56" s="2" t="e">
        <f ca="1">VLOOKUP($E56,INDIRECT(VLOOKUP('Sector Charts'!$H$1,'Sector Charts'!$A$159:$B$175,2,FALSE) &amp; "1"),MATCH(W$4,$S$4:$AA$4,0),FALSE)</f>
        <v>#N/A</v>
      </c>
      <c r="X56" s="12" t="e">
        <f ca="1">VLOOKUP($E56,INDIRECT(VLOOKUP('Sector Charts'!$H$1,'Sector Charts'!$A$159:$B$175,2,FALSE) &amp; "1"),MATCH(X$4,$S$4:$AA$4,0),FALSE)</f>
        <v>#N/A</v>
      </c>
      <c r="Y56" s="12" t="e">
        <f ca="1">VLOOKUP($E56,INDIRECT(VLOOKUP('Sector Charts'!$H$1,'Sector Charts'!$A$159:$B$175,2,FALSE) &amp; "1"),MATCH(Y$4,$S$4:$AA$4,0),FALSE)</f>
        <v>#N/A</v>
      </c>
      <c r="Z56" s="2" t="e">
        <f ca="1">VLOOKUP($E56,INDIRECT(VLOOKUP('Sector Charts'!$H$1,'Sector Charts'!$A$159:$B$175,2,FALSE) &amp; "1"),MATCH(Z$4,$S$4:$AA$4,0),FALSE)</f>
        <v>#N/A</v>
      </c>
      <c r="AA56" s="2" t="e">
        <f ca="1">IF(VLOOKUP($E56,INDIRECT(VLOOKUP('Sector Charts'!$H$1,'Sector Charts'!$A$159:$B$175,2,FALSE) &amp; "1"),MATCH(AA$4,$S$4:$AA$4,0),FALSE)="",NA(),VLOOKUP($E56,INDIRECT(VLOOKUP('Sector Charts'!$H$1,'Sector Charts'!$A$159:$B$175,2,FALSE) &amp; "1"),MATCH(AA$4,$S$4:$AA$4,0),FALSE))</f>
        <v>#N/A</v>
      </c>
      <c r="AP56" s="12">
        <v>2.6118076279908919</v>
      </c>
      <c r="AQ56" s="12">
        <v>0.13481640052808164</v>
      </c>
      <c r="AR56" s="12">
        <v>6.0304448747488859</v>
      </c>
      <c r="AS56" s="12">
        <v>6.3975453343882549</v>
      </c>
      <c r="AW56" s="2"/>
      <c r="AX56" s="2"/>
      <c r="AY56" s="2"/>
      <c r="AZ56" s="12"/>
      <c r="BA56" s="12"/>
      <c r="BB56" s="12"/>
      <c r="CF56" s="11"/>
    </row>
    <row r="57" spans="1:84">
      <c r="A57" t="s">
        <v>80</v>
      </c>
      <c r="B57">
        <v>36</v>
      </c>
      <c r="C57" s="2">
        <v>380.37821058260943</v>
      </c>
      <c r="D57" s="1"/>
      <c r="F57" s="4"/>
      <c r="N57" s="37"/>
      <c r="O57" s="43"/>
      <c r="S57" s="11" t="e">
        <f ca="1">VLOOKUP($E57,INDIRECT(VLOOKUP('Sector Charts'!$H$1,'Sector Charts'!$A$159:$B$175,2,FALSE) &amp; "1"),MATCH(S$4,$S$4:$AA$4,0),FALSE)</f>
        <v>#N/A</v>
      </c>
      <c r="T57" s="2" t="e">
        <f ca="1">VLOOKUP($E57,INDIRECT(VLOOKUP('Sector Charts'!$H$1,'Sector Charts'!$A$159:$B$175,2,FALSE) &amp; "1"),MATCH(T$4,$S$4:$AA$4,0),FALSE)</f>
        <v>#N/A</v>
      </c>
      <c r="U57" s="2" t="e">
        <f ca="1">VLOOKUP($E57,INDIRECT(VLOOKUP('Sector Charts'!$H$1,'Sector Charts'!$A$159:$B$175,2,FALSE) &amp; "1"),MATCH(U$4,$S$4:$AA$4,0),FALSE)</f>
        <v>#N/A</v>
      </c>
      <c r="V57" s="2" t="e">
        <f ca="1">VLOOKUP($E57,INDIRECT(VLOOKUP('Sector Charts'!$H$1,'Sector Charts'!$A$159:$B$175,2,FALSE) &amp; "1"),MATCH(V$4,$S$4:$AA$4,0),FALSE)</f>
        <v>#N/A</v>
      </c>
      <c r="W57" s="2" t="e">
        <f ca="1">VLOOKUP($E57,INDIRECT(VLOOKUP('Sector Charts'!$H$1,'Sector Charts'!$A$159:$B$175,2,FALSE) &amp; "1"),MATCH(W$4,$S$4:$AA$4,0),FALSE)</f>
        <v>#N/A</v>
      </c>
      <c r="X57" s="12" t="e">
        <f ca="1">VLOOKUP($E57,INDIRECT(VLOOKUP('Sector Charts'!$H$1,'Sector Charts'!$A$159:$B$175,2,FALSE) &amp; "1"),MATCH(X$4,$S$4:$AA$4,0),FALSE)</f>
        <v>#N/A</v>
      </c>
      <c r="Y57" s="12" t="e">
        <f ca="1">VLOOKUP($E57,INDIRECT(VLOOKUP('Sector Charts'!$H$1,'Sector Charts'!$A$159:$B$175,2,FALSE) &amp; "1"),MATCH(Y$4,$S$4:$AA$4,0),FALSE)</f>
        <v>#N/A</v>
      </c>
      <c r="Z57" s="2" t="e">
        <f ca="1">VLOOKUP($E57,INDIRECT(VLOOKUP('Sector Charts'!$H$1,'Sector Charts'!$A$159:$B$175,2,FALSE) &amp; "1"),MATCH(Z$4,$S$4:$AA$4,0),FALSE)</f>
        <v>#N/A</v>
      </c>
      <c r="AA57" s="2" t="e">
        <f ca="1">IF(VLOOKUP($E57,INDIRECT(VLOOKUP('Sector Charts'!$H$1,'Sector Charts'!$A$159:$B$175,2,FALSE) &amp; "1"),MATCH(AA$4,$S$4:$AA$4,0),FALSE)="",NA(),VLOOKUP($E57,INDIRECT(VLOOKUP('Sector Charts'!$H$1,'Sector Charts'!$A$159:$B$175,2,FALSE) &amp; "1"),MATCH(AA$4,$S$4:$AA$4,0),FALSE))</f>
        <v>#N/A</v>
      </c>
      <c r="AP57" s="12">
        <v>2.4367765470300951</v>
      </c>
      <c r="AQ57" s="12">
        <v>0.39018934631076529</v>
      </c>
      <c r="AR57" s="12">
        <v>-1.0719558216706893</v>
      </c>
      <c r="AS57" s="12">
        <v>-0.8628463684986043</v>
      </c>
      <c r="AW57" s="2"/>
      <c r="AX57" s="2"/>
      <c r="AY57" s="2"/>
      <c r="AZ57" s="12"/>
      <c r="BA57" s="12"/>
      <c r="BB57" s="12"/>
      <c r="CF57" s="11"/>
    </row>
    <row r="58" spans="1:84">
      <c r="A58" t="s">
        <v>82</v>
      </c>
      <c r="B58">
        <v>8</v>
      </c>
      <c r="C58" s="2">
        <v>408.93451769652995</v>
      </c>
      <c r="D58" s="1"/>
      <c r="F58" s="4"/>
      <c r="G58" s="4"/>
      <c r="H58" s="4"/>
      <c r="N58" s="37"/>
      <c r="O58" s="43"/>
      <c r="S58" s="11" t="e">
        <f ca="1">VLOOKUP($E58,INDIRECT(VLOOKUP('Sector Charts'!$H$1,'Sector Charts'!$A$159:$B$175,2,FALSE) &amp; "1"),MATCH(S$4,$S$4:$AA$4,0),FALSE)</f>
        <v>#N/A</v>
      </c>
      <c r="T58" s="2" t="e">
        <f ca="1">VLOOKUP($E58,INDIRECT(VLOOKUP('Sector Charts'!$H$1,'Sector Charts'!$A$159:$B$175,2,FALSE) &amp; "1"),MATCH(T$4,$S$4:$AA$4,0),FALSE)</f>
        <v>#N/A</v>
      </c>
      <c r="U58" s="2" t="e">
        <f ca="1">VLOOKUP($E58,INDIRECT(VLOOKUP('Sector Charts'!$H$1,'Sector Charts'!$A$159:$B$175,2,FALSE) &amp; "1"),MATCH(U$4,$S$4:$AA$4,0),FALSE)</f>
        <v>#N/A</v>
      </c>
      <c r="V58" s="2" t="e">
        <f ca="1">VLOOKUP($E58,INDIRECT(VLOOKUP('Sector Charts'!$H$1,'Sector Charts'!$A$159:$B$175,2,FALSE) &amp; "1"),MATCH(V$4,$S$4:$AA$4,0),FALSE)</f>
        <v>#N/A</v>
      </c>
      <c r="W58" s="2" t="e">
        <f ca="1">VLOOKUP($E58,INDIRECT(VLOOKUP('Sector Charts'!$H$1,'Sector Charts'!$A$159:$B$175,2,FALSE) &amp; "1"),MATCH(W$4,$S$4:$AA$4,0),FALSE)</f>
        <v>#N/A</v>
      </c>
      <c r="X58" s="12" t="e">
        <f ca="1">VLOOKUP($E58,INDIRECT(VLOOKUP('Sector Charts'!$H$1,'Sector Charts'!$A$159:$B$175,2,FALSE) &amp; "1"),MATCH(X$4,$S$4:$AA$4,0),FALSE)</f>
        <v>#N/A</v>
      </c>
      <c r="Y58" s="12" t="e">
        <f ca="1">VLOOKUP($E58,INDIRECT(VLOOKUP('Sector Charts'!$H$1,'Sector Charts'!$A$159:$B$175,2,FALSE) &amp; "1"),MATCH(Y$4,$S$4:$AA$4,0),FALSE)</f>
        <v>#N/A</v>
      </c>
      <c r="Z58" s="2" t="e">
        <f ca="1">VLOOKUP($E58,INDIRECT(VLOOKUP('Sector Charts'!$H$1,'Sector Charts'!$A$159:$B$175,2,FALSE) &amp; "1"),MATCH(Z$4,$S$4:$AA$4,0),FALSE)</f>
        <v>#N/A</v>
      </c>
      <c r="AA58" s="2" t="e">
        <f ca="1">IF(VLOOKUP($E58,INDIRECT(VLOOKUP('Sector Charts'!$H$1,'Sector Charts'!$A$159:$B$175,2,FALSE) &amp; "1"),MATCH(AA$4,$S$4:$AA$4,0),FALSE)="",NA(),VLOOKUP($E58,INDIRECT(VLOOKUP('Sector Charts'!$H$1,'Sector Charts'!$A$159:$B$175,2,FALSE) &amp; "1"),MATCH(AA$4,$S$4:$AA$4,0),FALSE))</f>
        <v>#N/A</v>
      </c>
      <c r="AP58" s="12">
        <v>9.5282340056278123</v>
      </c>
      <c r="AQ58" s="12">
        <v>2.1654690978878399</v>
      </c>
      <c r="AR58" s="12">
        <v>6.3779006523384085</v>
      </c>
      <c r="AS58" s="12">
        <v>6.2633855074026634</v>
      </c>
      <c r="AW58" s="2"/>
      <c r="AX58" s="2"/>
      <c r="AY58" s="2"/>
      <c r="AZ58" s="12"/>
      <c r="BA58" s="12"/>
      <c r="BB58" s="12"/>
      <c r="CF58" s="11"/>
    </row>
    <row r="59" spans="1:84">
      <c r="A59" t="s">
        <v>79</v>
      </c>
      <c r="B59">
        <v>35</v>
      </c>
      <c r="C59" s="2">
        <v>418.2114630806912</v>
      </c>
      <c r="D59" s="1"/>
      <c r="F59" s="4"/>
      <c r="G59" s="4"/>
      <c r="H59" s="4"/>
      <c r="N59" s="37"/>
      <c r="O59" s="43"/>
      <c r="S59" s="11" t="e">
        <f ca="1">VLOOKUP($E59,INDIRECT(VLOOKUP('Sector Charts'!$H$1,'Sector Charts'!$A$159:$B$175,2,FALSE) &amp; "1"),MATCH(S$4,$S$4:$AA$4,0),FALSE)</f>
        <v>#N/A</v>
      </c>
      <c r="T59" s="2" t="e">
        <f ca="1">VLOOKUP($E59,INDIRECT(VLOOKUP('Sector Charts'!$H$1,'Sector Charts'!$A$159:$B$175,2,FALSE) &amp; "1"),MATCH(T$4,$S$4:$AA$4,0),FALSE)</f>
        <v>#N/A</v>
      </c>
      <c r="U59" s="2" t="e">
        <f ca="1">VLOOKUP($E59,INDIRECT(VLOOKUP('Sector Charts'!$H$1,'Sector Charts'!$A$159:$B$175,2,FALSE) &amp; "1"),MATCH(U$4,$S$4:$AA$4,0),FALSE)</f>
        <v>#N/A</v>
      </c>
      <c r="V59" s="2" t="e">
        <f ca="1">VLOOKUP($E59,INDIRECT(VLOOKUP('Sector Charts'!$H$1,'Sector Charts'!$A$159:$B$175,2,FALSE) &amp; "1"),MATCH(V$4,$S$4:$AA$4,0),FALSE)</f>
        <v>#N/A</v>
      </c>
      <c r="W59" s="2" t="e">
        <f ca="1">VLOOKUP($E59,INDIRECT(VLOOKUP('Sector Charts'!$H$1,'Sector Charts'!$A$159:$B$175,2,FALSE) &amp; "1"),MATCH(W$4,$S$4:$AA$4,0),FALSE)</f>
        <v>#N/A</v>
      </c>
      <c r="X59" s="12" t="e">
        <f ca="1">VLOOKUP($E59,INDIRECT(VLOOKUP('Sector Charts'!$H$1,'Sector Charts'!$A$159:$B$175,2,FALSE) &amp; "1"),MATCH(X$4,$S$4:$AA$4,0),FALSE)</f>
        <v>#N/A</v>
      </c>
      <c r="Y59" s="12" t="e">
        <f ca="1">VLOOKUP($E59,INDIRECT(VLOOKUP('Sector Charts'!$H$1,'Sector Charts'!$A$159:$B$175,2,FALSE) &amp; "1"),MATCH(Y$4,$S$4:$AA$4,0),FALSE)</f>
        <v>#N/A</v>
      </c>
      <c r="Z59" s="2" t="e">
        <f ca="1">VLOOKUP($E59,INDIRECT(VLOOKUP('Sector Charts'!$H$1,'Sector Charts'!$A$159:$B$175,2,FALSE) &amp; "1"),MATCH(Z$4,$S$4:$AA$4,0),FALSE)</f>
        <v>#N/A</v>
      </c>
      <c r="AA59" s="2" t="e">
        <f ca="1">IF(VLOOKUP($E59,INDIRECT(VLOOKUP('Sector Charts'!$H$1,'Sector Charts'!$A$159:$B$175,2,FALSE) &amp; "1"),MATCH(AA$4,$S$4:$AA$4,0),FALSE)="",NA(),VLOOKUP($E59,INDIRECT(VLOOKUP('Sector Charts'!$H$1,'Sector Charts'!$A$159:$B$175,2,FALSE) &amp; "1"),MATCH(AA$4,$S$4:$AA$4,0),FALSE))</f>
        <v>#N/A</v>
      </c>
      <c r="AP59" s="12">
        <v>1.009378530823124</v>
      </c>
      <c r="AQ59" s="12">
        <v>0.28788416431186903</v>
      </c>
      <c r="AR59" s="12">
        <v>1.4611666215296637</v>
      </c>
      <c r="AS59" s="12">
        <v>1.9897101076198132</v>
      </c>
      <c r="AW59" s="2"/>
      <c r="AX59" s="2"/>
      <c r="AY59" s="2"/>
      <c r="AZ59" s="12"/>
      <c r="BA59" s="12"/>
      <c r="BB59" s="12"/>
      <c r="CF59" s="11"/>
    </row>
    <row r="60" spans="1:84">
      <c r="A60" t="s">
        <v>75</v>
      </c>
      <c r="B60">
        <v>12</v>
      </c>
      <c r="C60" s="2">
        <v>434.88662397103866</v>
      </c>
      <c r="D60" s="1"/>
      <c r="F60" s="4"/>
      <c r="G60" s="4"/>
      <c r="H60" s="4"/>
      <c r="N60" s="37"/>
      <c r="O60" s="43"/>
      <c r="S60" s="11" t="e">
        <f ca="1">VLOOKUP($E60,INDIRECT(VLOOKUP('Sector Charts'!$H$1,'Sector Charts'!$A$159:$B$175,2,FALSE) &amp; "1"),MATCH(S$4,$S$4:$AA$4,0),FALSE)</f>
        <v>#N/A</v>
      </c>
      <c r="T60" s="2" t="e">
        <f ca="1">VLOOKUP($E60,INDIRECT(VLOOKUP('Sector Charts'!$H$1,'Sector Charts'!$A$159:$B$175,2,FALSE) &amp; "1"),MATCH(T$4,$S$4:$AA$4,0),FALSE)</f>
        <v>#N/A</v>
      </c>
      <c r="U60" s="2" t="e">
        <f ca="1">VLOOKUP($E60,INDIRECT(VLOOKUP('Sector Charts'!$H$1,'Sector Charts'!$A$159:$B$175,2,FALSE) &amp; "1"),MATCH(U$4,$S$4:$AA$4,0),FALSE)</f>
        <v>#N/A</v>
      </c>
      <c r="V60" s="2" t="e">
        <f ca="1">VLOOKUP($E60,INDIRECT(VLOOKUP('Sector Charts'!$H$1,'Sector Charts'!$A$159:$B$175,2,FALSE) &amp; "1"),MATCH(V$4,$S$4:$AA$4,0),FALSE)</f>
        <v>#N/A</v>
      </c>
      <c r="W60" s="2" t="e">
        <f ca="1">VLOOKUP($E60,INDIRECT(VLOOKUP('Sector Charts'!$H$1,'Sector Charts'!$A$159:$B$175,2,FALSE) &amp; "1"),MATCH(W$4,$S$4:$AA$4,0),FALSE)</f>
        <v>#N/A</v>
      </c>
      <c r="X60" s="12" t="e">
        <f ca="1">VLOOKUP($E60,INDIRECT(VLOOKUP('Sector Charts'!$H$1,'Sector Charts'!$A$159:$B$175,2,FALSE) &amp; "1"),MATCH(X$4,$S$4:$AA$4,0),FALSE)</f>
        <v>#N/A</v>
      </c>
      <c r="Y60" s="12" t="e">
        <f ca="1">VLOOKUP($E60,INDIRECT(VLOOKUP('Sector Charts'!$H$1,'Sector Charts'!$A$159:$B$175,2,FALSE) &amp; "1"),MATCH(Y$4,$S$4:$AA$4,0),FALSE)</f>
        <v>#N/A</v>
      </c>
      <c r="Z60" s="2" t="e">
        <f ca="1">VLOOKUP($E60,INDIRECT(VLOOKUP('Sector Charts'!$H$1,'Sector Charts'!$A$159:$B$175,2,FALSE) &amp; "1"),MATCH(Z$4,$S$4:$AA$4,0),FALSE)</f>
        <v>#N/A</v>
      </c>
      <c r="AA60" s="2" t="e">
        <f ca="1">IF(VLOOKUP($E60,INDIRECT(VLOOKUP('Sector Charts'!$H$1,'Sector Charts'!$A$159:$B$175,2,FALSE) &amp; "1"),MATCH(AA$4,$S$4:$AA$4,0),FALSE)="",NA(),VLOOKUP($E60,INDIRECT(VLOOKUP('Sector Charts'!$H$1,'Sector Charts'!$A$159:$B$175,2,FALSE) &amp; "1"),MATCH(AA$4,$S$4:$AA$4,0),FALSE))</f>
        <v>#N/A</v>
      </c>
      <c r="AP60" s="12">
        <v>-8.1891410646373952</v>
      </c>
      <c r="AQ60" s="12">
        <v>0.91906065504510082</v>
      </c>
      <c r="AR60" s="12">
        <v>1.1855884331548161</v>
      </c>
      <c r="AS60" s="12">
        <v>2.2491234286904138</v>
      </c>
      <c r="AW60" s="2"/>
      <c r="AX60" s="2"/>
      <c r="AY60" s="2"/>
      <c r="AZ60" s="12"/>
      <c r="BA60" s="12"/>
      <c r="BB60" s="12"/>
      <c r="CF60" s="11"/>
    </row>
    <row r="61" spans="1:84">
      <c r="A61" t="s">
        <v>81</v>
      </c>
      <c r="B61">
        <v>9</v>
      </c>
      <c r="C61" s="2">
        <v>464.35065259508679</v>
      </c>
      <c r="D61" s="1"/>
      <c r="F61" s="4"/>
      <c r="G61" s="4"/>
      <c r="H61" s="4"/>
      <c r="N61" s="37"/>
      <c r="O61" s="43"/>
      <c r="S61" s="11" t="e">
        <f ca="1">VLOOKUP($E61,INDIRECT(VLOOKUP('Sector Charts'!$H$1,'Sector Charts'!$A$159:$B$175,2,FALSE) &amp; "1"),MATCH(S$4,$S$4:$AA$4,0),FALSE)</f>
        <v>#N/A</v>
      </c>
      <c r="T61" s="2" t="e">
        <f ca="1">VLOOKUP($E61,INDIRECT(VLOOKUP('Sector Charts'!$H$1,'Sector Charts'!$A$159:$B$175,2,FALSE) &amp; "1"),MATCH(T$4,$S$4:$AA$4,0),FALSE)</f>
        <v>#N/A</v>
      </c>
      <c r="U61" s="2" t="e">
        <f ca="1">VLOOKUP($E61,INDIRECT(VLOOKUP('Sector Charts'!$H$1,'Sector Charts'!$A$159:$B$175,2,FALSE) &amp; "1"),MATCH(U$4,$S$4:$AA$4,0),FALSE)</f>
        <v>#N/A</v>
      </c>
      <c r="V61" s="2" t="e">
        <f ca="1">VLOOKUP($E61,INDIRECT(VLOOKUP('Sector Charts'!$H$1,'Sector Charts'!$A$159:$B$175,2,FALSE) &amp; "1"),MATCH(V$4,$S$4:$AA$4,0),FALSE)</f>
        <v>#N/A</v>
      </c>
      <c r="W61" s="2" t="e">
        <f ca="1">VLOOKUP($E61,INDIRECT(VLOOKUP('Sector Charts'!$H$1,'Sector Charts'!$A$159:$B$175,2,FALSE) &amp; "1"),MATCH(W$4,$S$4:$AA$4,0),FALSE)</f>
        <v>#N/A</v>
      </c>
      <c r="X61" s="12" t="e">
        <f ca="1">VLOOKUP($E61,INDIRECT(VLOOKUP('Sector Charts'!$H$1,'Sector Charts'!$A$159:$B$175,2,FALSE) &amp; "1"),MATCH(X$4,$S$4:$AA$4,0),FALSE)</f>
        <v>#N/A</v>
      </c>
      <c r="Y61" s="12" t="e">
        <f ca="1">VLOOKUP($E61,INDIRECT(VLOOKUP('Sector Charts'!$H$1,'Sector Charts'!$A$159:$B$175,2,FALSE) &amp; "1"),MATCH(Y$4,$S$4:$AA$4,0),FALSE)</f>
        <v>#N/A</v>
      </c>
      <c r="Z61" s="2" t="e">
        <f ca="1">VLOOKUP($E61,INDIRECT(VLOOKUP('Sector Charts'!$H$1,'Sector Charts'!$A$159:$B$175,2,FALSE) &amp; "1"),MATCH(Z$4,$S$4:$AA$4,0),FALSE)</f>
        <v>#N/A</v>
      </c>
      <c r="AA61" s="2" t="e">
        <f ca="1">IF(VLOOKUP($E61,INDIRECT(VLOOKUP('Sector Charts'!$H$1,'Sector Charts'!$A$159:$B$175,2,FALSE) &amp; "1"),MATCH(AA$4,$S$4:$AA$4,0),FALSE)="",NA(),VLOOKUP($E61,INDIRECT(VLOOKUP('Sector Charts'!$H$1,'Sector Charts'!$A$159:$B$175,2,FALSE) &amp; "1"),MATCH(AA$4,$S$4:$AA$4,0),FALSE))</f>
        <v>#N/A</v>
      </c>
      <c r="AP61" s="12">
        <v>2.2060101563608159</v>
      </c>
      <c r="AQ61" s="12">
        <v>3.2114115042577218</v>
      </c>
      <c r="AR61" s="12">
        <v>-2.2869141385435277</v>
      </c>
      <c r="AS61" s="12">
        <v>-2.5811324892909493</v>
      </c>
      <c r="AW61" s="2"/>
      <c r="AX61" s="2"/>
      <c r="AY61" s="2"/>
      <c r="AZ61" s="12"/>
      <c r="BA61" s="12"/>
      <c r="BB61" s="12"/>
      <c r="CF61" s="11"/>
    </row>
    <row r="62" spans="1:84">
      <c r="A62" t="s">
        <v>76</v>
      </c>
      <c r="B62">
        <v>10</v>
      </c>
      <c r="C62" s="2">
        <v>497.2329960419749</v>
      </c>
      <c r="D62" s="1"/>
      <c r="E62" s="17" t="s">
        <v>162</v>
      </c>
      <c r="F62" s="4"/>
      <c r="G62" s="4"/>
      <c r="H62" s="4"/>
      <c r="N62" s="37"/>
      <c r="O62" s="43"/>
      <c r="S62" s="11" t="e">
        <f ca="1">VLOOKUP($E62,INDIRECT(VLOOKUP('Sector Charts'!$H$1,'Sector Charts'!$A$159:$B$175,2,FALSE) &amp; "1"),MATCH(S$4,$S$4:$AA$4,0),FALSE)</f>
        <v>#N/A</v>
      </c>
      <c r="T62" s="2" t="e">
        <f ca="1">VLOOKUP($E62,INDIRECT(VLOOKUP('Sector Charts'!$H$1,'Sector Charts'!$A$159:$B$175,2,FALSE) &amp; "1"),MATCH(T$4,$S$4:$AA$4,0),FALSE)</f>
        <v>#N/A</v>
      </c>
      <c r="U62" s="2" t="e">
        <f ca="1">VLOOKUP($E62,INDIRECT(VLOOKUP('Sector Charts'!$H$1,'Sector Charts'!$A$159:$B$175,2,FALSE) &amp; "1"),MATCH(U$4,$S$4:$AA$4,0),FALSE)</f>
        <v>#N/A</v>
      </c>
      <c r="V62" s="2" t="e">
        <f ca="1">VLOOKUP($E62,INDIRECT(VLOOKUP('Sector Charts'!$H$1,'Sector Charts'!$A$159:$B$175,2,FALSE) &amp; "1"),MATCH(V$4,$S$4:$AA$4,0),FALSE)</f>
        <v>#N/A</v>
      </c>
      <c r="W62" s="2" t="e">
        <f ca="1">VLOOKUP($E62,INDIRECT(VLOOKUP('Sector Charts'!$H$1,'Sector Charts'!$A$159:$B$175,2,FALSE) &amp; "1"),MATCH(W$4,$S$4:$AA$4,0),FALSE)</f>
        <v>#N/A</v>
      </c>
      <c r="X62" s="12" t="e">
        <f ca="1">VLOOKUP($E62,INDIRECT(VLOOKUP('Sector Charts'!$H$1,'Sector Charts'!$A$159:$B$175,2,FALSE) &amp; "1"),MATCH(X$4,$S$4:$AA$4,0),FALSE)</f>
        <v>#N/A</v>
      </c>
      <c r="Y62" s="12" t="e">
        <f ca="1">VLOOKUP($E62,INDIRECT(VLOOKUP('Sector Charts'!$H$1,'Sector Charts'!$A$159:$B$175,2,FALSE) &amp; "1"),MATCH(Y$4,$S$4:$AA$4,0),FALSE)</f>
        <v>#N/A</v>
      </c>
      <c r="Z62" s="2" t="e">
        <f ca="1">VLOOKUP($E62,INDIRECT(VLOOKUP('Sector Charts'!$H$1,'Sector Charts'!$A$159:$B$175,2,FALSE) &amp; "1"),MATCH(Z$4,$S$4:$AA$4,0),FALSE)</f>
        <v>#N/A</v>
      </c>
      <c r="AA62" s="2" t="e">
        <f ca="1">IF(VLOOKUP($E62,INDIRECT(VLOOKUP('Sector Charts'!$H$1,'Sector Charts'!$A$159:$B$175,2,FALSE) &amp; "1"),MATCH(AA$4,$S$4:$AA$4,0),FALSE)="",NA(),VLOOKUP($E62,INDIRECT(VLOOKUP('Sector Charts'!$H$1,'Sector Charts'!$A$159:$B$175,2,FALSE) &amp; "1"),MATCH(AA$4,$S$4:$AA$4,0),FALSE))</f>
        <v>#N/A</v>
      </c>
      <c r="AP62" s="12">
        <v>8.422731945782802</v>
      </c>
      <c r="AQ62" s="12">
        <v>1.5153772928260478</v>
      </c>
      <c r="AR62" s="12">
        <v>1.9294321543108728</v>
      </c>
      <c r="AS62" s="12">
        <v>1.1894731226450794</v>
      </c>
      <c r="AW62" s="2"/>
      <c r="AX62" s="2"/>
      <c r="AY62" s="2"/>
      <c r="AZ62" s="12"/>
      <c r="BA62" s="12"/>
      <c r="BB62" s="12"/>
      <c r="CF62" s="11"/>
    </row>
    <row r="63" spans="1:84">
      <c r="A63" t="s">
        <v>73</v>
      </c>
      <c r="B63">
        <v>6</v>
      </c>
      <c r="C63" s="2">
        <v>665.921711423121</v>
      </c>
      <c r="D63" s="1"/>
      <c r="F63" s="4"/>
      <c r="G63" s="4"/>
      <c r="H63" s="4"/>
      <c r="N63" s="37"/>
      <c r="O63" s="43"/>
      <c r="S63" s="11" t="e">
        <f ca="1">VLOOKUP($E63,INDIRECT(VLOOKUP('Sector Charts'!$H$1,'Sector Charts'!$A$159:$B$175,2,FALSE) &amp; "1"),MATCH(S$4,$S$4:$AA$4,0),FALSE)</f>
        <v>#N/A</v>
      </c>
      <c r="T63" s="2" t="e">
        <f ca="1">VLOOKUP($E63,INDIRECT(VLOOKUP('Sector Charts'!$H$1,'Sector Charts'!$A$159:$B$175,2,FALSE) &amp; "1"),MATCH(T$4,$S$4:$AA$4,0),FALSE)</f>
        <v>#N/A</v>
      </c>
      <c r="U63" s="2" t="e">
        <f ca="1">VLOOKUP($E63,INDIRECT(VLOOKUP('Sector Charts'!$H$1,'Sector Charts'!$A$159:$B$175,2,FALSE) &amp; "1"),MATCH(U$4,$S$4:$AA$4,0),FALSE)</f>
        <v>#N/A</v>
      </c>
      <c r="V63" s="2" t="e">
        <f ca="1">VLOOKUP($E63,INDIRECT(VLOOKUP('Sector Charts'!$H$1,'Sector Charts'!$A$159:$B$175,2,FALSE) &amp; "1"),MATCH(V$4,$S$4:$AA$4,0),FALSE)</f>
        <v>#N/A</v>
      </c>
      <c r="W63" s="2" t="e">
        <f ca="1">VLOOKUP($E63,INDIRECT(VLOOKUP('Sector Charts'!$H$1,'Sector Charts'!$A$159:$B$175,2,FALSE) &amp; "1"),MATCH(W$4,$S$4:$AA$4,0),FALSE)</f>
        <v>#N/A</v>
      </c>
      <c r="X63" s="12" t="e">
        <f ca="1">VLOOKUP($E63,INDIRECT(VLOOKUP('Sector Charts'!$H$1,'Sector Charts'!$A$159:$B$175,2,FALSE) &amp; "1"),MATCH(X$4,$S$4:$AA$4,0),FALSE)</f>
        <v>#N/A</v>
      </c>
      <c r="Y63" s="12" t="e">
        <f ca="1">VLOOKUP($E63,INDIRECT(VLOOKUP('Sector Charts'!$H$1,'Sector Charts'!$A$159:$B$175,2,FALSE) &amp; "1"),MATCH(Y$4,$S$4:$AA$4,0),FALSE)</f>
        <v>#N/A</v>
      </c>
      <c r="Z63" s="2" t="e">
        <f ca="1">VLOOKUP($E63,INDIRECT(VLOOKUP('Sector Charts'!$H$1,'Sector Charts'!$A$159:$B$175,2,FALSE) &amp; "1"),MATCH(Z$4,$S$4:$AA$4,0),FALSE)</f>
        <v>#N/A</v>
      </c>
      <c r="AA63" s="2" t="e">
        <f ca="1">IF(VLOOKUP($E63,INDIRECT(VLOOKUP('Sector Charts'!$H$1,'Sector Charts'!$A$159:$B$175,2,FALSE) &amp; "1"),MATCH(AA$4,$S$4:$AA$4,0),FALSE)="",NA(),VLOOKUP($E63,INDIRECT(VLOOKUP('Sector Charts'!$H$1,'Sector Charts'!$A$159:$B$175,2,FALSE) &amp; "1"),MATCH(AA$4,$S$4:$AA$4,0),FALSE))</f>
        <v>#N/A</v>
      </c>
      <c r="AP63" s="12">
        <v>-0.73285758857198902</v>
      </c>
      <c r="AQ63" s="12">
        <v>3.5165075565299908</v>
      </c>
      <c r="AR63" s="12">
        <v>0.56145014576503005</v>
      </c>
      <c r="AS63" s="12">
        <v>0.42709917803032127</v>
      </c>
      <c r="AW63" s="2"/>
      <c r="AX63" s="2"/>
      <c r="AY63" s="2"/>
      <c r="AZ63" s="12"/>
      <c r="BA63" s="12"/>
      <c r="BB63" s="12"/>
      <c r="CF63" s="11"/>
    </row>
    <row r="64" spans="1:84">
      <c r="A64" t="s">
        <v>23</v>
      </c>
      <c r="B64">
        <v>4</v>
      </c>
      <c r="C64" s="2">
        <v>783.22102975692485</v>
      </c>
      <c r="D64" s="1"/>
      <c r="F64" s="19"/>
      <c r="G64" s="19"/>
      <c r="H64" s="19"/>
      <c r="N64" s="37"/>
      <c r="O64" s="43"/>
      <c r="S64" s="11" t="e">
        <f ca="1">VLOOKUP($E64,INDIRECT(VLOOKUP('Sector Charts'!$H$1,'Sector Charts'!$A$159:$B$175,2,FALSE) &amp; "1"),MATCH(S$4,$S$4:$AA$4,0),FALSE)</f>
        <v>#N/A</v>
      </c>
      <c r="T64" s="2" t="e">
        <f ca="1">VLOOKUP($E64,INDIRECT(VLOOKUP('Sector Charts'!$H$1,'Sector Charts'!$A$159:$B$175,2,FALSE) &amp; "1"),MATCH(T$4,$S$4:$AA$4,0),FALSE)</f>
        <v>#N/A</v>
      </c>
      <c r="U64" s="2" t="e">
        <f ca="1">VLOOKUP($E64,INDIRECT(VLOOKUP('Sector Charts'!$H$1,'Sector Charts'!$A$159:$B$175,2,FALSE) &amp; "1"),MATCH(U$4,$S$4:$AA$4,0),FALSE)</f>
        <v>#N/A</v>
      </c>
      <c r="V64" s="2" t="e">
        <f ca="1">VLOOKUP($E64,INDIRECT(VLOOKUP('Sector Charts'!$H$1,'Sector Charts'!$A$159:$B$175,2,FALSE) &amp; "1"),MATCH(V$4,$S$4:$AA$4,0),FALSE)</f>
        <v>#N/A</v>
      </c>
      <c r="W64" s="2" t="e">
        <f ca="1">VLOOKUP($E64,INDIRECT(VLOOKUP('Sector Charts'!$H$1,'Sector Charts'!$A$159:$B$175,2,FALSE) &amp; "1"),MATCH(W$4,$S$4:$AA$4,0),FALSE)</f>
        <v>#N/A</v>
      </c>
      <c r="X64" s="12" t="e">
        <f ca="1">VLOOKUP($E64,INDIRECT(VLOOKUP('Sector Charts'!$H$1,'Sector Charts'!$A$159:$B$175,2,FALSE) &amp; "1"),MATCH(X$4,$S$4:$AA$4,0),FALSE)</f>
        <v>#N/A</v>
      </c>
      <c r="Y64" s="12" t="e">
        <f ca="1">VLOOKUP($E64,INDIRECT(VLOOKUP('Sector Charts'!$H$1,'Sector Charts'!$A$159:$B$175,2,FALSE) &amp; "1"),MATCH(Y$4,$S$4:$AA$4,0),FALSE)</f>
        <v>#N/A</v>
      </c>
      <c r="Z64" s="2" t="e">
        <f ca="1">VLOOKUP($E64,INDIRECT(VLOOKUP('Sector Charts'!$H$1,'Sector Charts'!$A$159:$B$175,2,FALSE) &amp; "1"),MATCH(Z$4,$S$4:$AA$4,0),FALSE)</f>
        <v>#N/A</v>
      </c>
      <c r="AA64" s="2" t="e">
        <f ca="1">IF(VLOOKUP($E64,INDIRECT(VLOOKUP('Sector Charts'!$H$1,'Sector Charts'!$A$159:$B$175,2,FALSE) &amp; "1"),MATCH(AA$4,$S$4:$AA$4,0),FALSE)="",NA(),VLOOKUP($E64,INDIRECT(VLOOKUP('Sector Charts'!$H$1,'Sector Charts'!$A$159:$B$175,2,FALSE) &amp; "1"),MATCH(AA$4,$S$4:$AA$4,0),FALSE))</f>
        <v>#N/A</v>
      </c>
      <c r="AO64" s="18"/>
      <c r="AP64" s="18">
        <v>-2.1434120770285281</v>
      </c>
      <c r="AQ64" s="18">
        <v>3.2096483439721935</v>
      </c>
      <c r="AR64" s="18">
        <v>2.7862058431117331</v>
      </c>
      <c r="AS64" s="18">
        <v>3.609189666830015</v>
      </c>
      <c r="AT64" s="18"/>
      <c r="AU64" s="21"/>
      <c r="AV64" s="20"/>
      <c r="AW64" s="2"/>
      <c r="AX64" s="2"/>
      <c r="AY64" s="2"/>
      <c r="AZ64" s="12"/>
      <c r="BA64" s="12"/>
      <c r="BB64" s="12"/>
      <c r="CF64" s="11"/>
    </row>
    <row r="65" spans="1:54">
      <c r="A65" t="s">
        <v>72</v>
      </c>
      <c r="B65">
        <v>10</v>
      </c>
      <c r="C65" s="2">
        <v>856.99723954234742</v>
      </c>
      <c r="D65" s="1"/>
      <c r="F65" s="19"/>
      <c r="G65" s="19"/>
      <c r="H65" s="19"/>
      <c r="N65" s="37"/>
      <c r="T65" s="19"/>
      <c r="U65" s="19"/>
      <c r="V65" s="19"/>
      <c r="W65" s="20"/>
      <c r="Y65" s="10"/>
      <c r="AO65" s="18"/>
      <c r="AP65" s="18">
        <v>2.8469202471741673</v>
      </c>
      <c r="AQ65" s="18">
        <v>1.9199701615169484</v>
      </c>
      <c r="AR65" s="18">
        <v>-1.983151718411702</v>
      </c>
      <c r="AS65" s="18">
        <v>-2.3650352017361209</v>
      </c>
      <c r="AT65" s="18"/>
      <c r="AU65" s="21"/>
      <c r="AV65" s="20"/>
      <c r="AW65" s="2"/>
      <c r="AX65" s="2"/>
      <c r="AY65" s="2"/>
      <c r="AZ65" s="12"/>
      <c r="BA65" s="12"/>
      <c r="BB65" s="12"/>
    </row>
    <row r="66" spans="1:54">
      <c r="D66" s="1"/>
      <c r="F66" s="19"/>
      <c r="G66" s="19"/>
      <c r="H66" s="19"/>
      <c r="O66" s="43">
        <f>O2</f>
        <v>41411</v>
      </c>
      <c r="P66" s="2">
        <f>P2</f>
        <v>397.91045097975933</v>
      </c>
      <c r="Q66" s="2" t="e">
        <f>P66/#REF!</f>
        <v>#REF!</v>
      </c>
      <c r="T66" s="19"/>
      <c r="U66" s="19"/>
      <c r="V66" s="19"/>
      <c r="W66" s="20"/>
      <c r="Y66" s="10"/>
      <c r="AO66" s="18"/>
      <c r="AP66" s="18"/>
      <c r="AQ66" s="18"/>
      <c r="AR66" s="18"/>
      <c r="AS66" s="18"/>
      <c r="AT66" s="18"/>
      <c r="AU66" s="21"/>
      <c r="AV66" s="20"/>
      <c r="AW66" s="2"/>
      <c r="AX66" s="2"/>
      <c r="AY66" s="2"/>
      <c r="AZ66" s="12"/>
      <c r="BA66" s="12"/>
      <c r="BB66" s="12"/>
    </row>
    <row r="68" spans="1:54">
      <c r="F68" s="5"/>
    </row>
    <row r="69" spans="1:54">
      <c r="A69" s="23" t="s">
        <v>26</v>
      </c>
      <c r="B69" s="23" t="s">
        <v>60</v>
      </c>
      <c r="C69" s="24" t="s">
        <v>152</v>
      </c>
      <c r="D69" s="2"/>
      <c r="E69" s="14"/>
      <c r="F69" s="13"/>
    </row>
    <row r="70" spans="1:54">
      <c r="A70" t="s">
        <v>71</v>
      </c>
      <c r="B70">
        <v>15</v>
      </c>
      <c r="C70" s="2">
        <v>59.742870748460639</v>
      </c>
      <c r="D70" s="2"/>
      <c r="E70" s="14"/>
      <c r="F70" s="13"/>
    </row>
    <row r="71" spans="1:54">
      <c r="A71" t="s">
        <v>25</v>
      </c>
      <c r="B71">
        <v>8</v>
      </c>
      <c r="C71" s="2">
        <v>62.761452927290314</v>
      </c>
      <c r="D71" s="2"/>
      <c r="E71" s="14"/>
      <c r="F71" s="13"/>
    </row>
    <row r="72" spans="1:54">
      <c r="A72" t="s">
        <v>72</v>
      </c>
      <c r="B72">
        <v>10</v>
      </c>
      <c r="C72" s="2">
        <v>85.476251063683122</v>
      </c>
      <c r="D72" s="2"/>
      <c r="E72" s="14"/>
      <c r="F72" s="13"/>
    </row>
    <row r="73" spans="1:54">
      <c r="A73" t="s">
        <v>77</v>
      </c>
      <c r="B73">
        <v>16</v>
      </c>
      <c r="C73" s="2">
        <v>85.668781869707914</v>
      </c>
      <c r="D73" s="2"/>
      <c r="E73" s="14"/>
      <c r="F73" s="13"/>
    </row>
    <row r="74" spans="1:54">
      <c r="A74" t="s">
        <v>23</v>
      </c>
      <c r="B74">
        <v>4</v>
      </c>
      <c r="C74" s="2">
        <v>88.238785069232435</v>
      </c>
      <c r="D74" s="2"/>
      <c r="E74" s="14"/>
      <c r="F74" s="13"/>
    </row>
    <row r="75" spans="1:54">
      <c r="A75" t="s">
        <v>75</v>
      </c>
      <c r="B75">
        <v>12</v>
      </c>
      <c r="C75" s="2">
        <v>95.907355525135827</v>
      </c>
      <c r="D75" s="2"/>
      <c r="E75" s="14"/>
      <c r="F75" s="13"/>
    </row>
    <row r="76" spans="1:54">
      <c r="A76" t="s">
        <v>24</v>
      </c>
      <c r="B76">
        <v>8</v>
      </c>
      <c r="C76" s="2">
        <v>100.0673021306044</v>
      </c>
      <c r="D76" s="2"/>
      <c r="E76" s="14"/>
      <c r="F76" s="13"/>
    </row>
    <row r="77" spans="1:54">
      <c r="A77" t="s">
        <v>22</v>
      </c>
      <c r="B77">
        <v>7</v>
      </c>
      <c r="C77" s="2">
        <v>101.45050020629803</v>
      </c>
      <c r="D77" s="2"/>
      <c r="E77" s="14"/>
      <c r="F77" s="13"/>
    </row>
    <row r="78" spans="1:54">
      <c r="A78" t="s">
        <v>86</v>
      </c>
      <c r="B78">
        <v>9</v>
      </c>
      <c r="C78" s="2">
        <v>101.75119541967774</v>
      </c>
      <c r="D78" s="2"/>
      <c r="E78" s="14"/>
      <c r="F78" s="13"/>
    </row>
    <row r="79" spans="1:54">
      <c r="A79" t="s">
        <v>74</v>
      </c>
      <c r="B79">
        <v>8</v>
      </c>
      <c r="C79" s="2">
        <v>101.9473051110139</v>
      </c>
      <c r="D79" s="2"/>
      <c r="E79" s="14"/>
      <c r="F79" s="13"/>
    </row>
    <row r="80" spans="1:54">
      <c r="A80" t="s">
        <v>79</v>
      </c>
      <c r="B80">
        <v>35</v>
      </c>
      <c r="C80" s="2">
        <v>131.79164143525617</v>
      </c>
      <c r="D80" s="2"/>
      <c r="E80" s="14"/>
      <c r="F80" s="13"/>
    </row>
    <row r="81" spans="1:6">
      <c r="A81" t="s">
        <v>80</v>
      </c>
      <c r="B81">
        <v>36</v>
      </c>
      <c r="C81" s="2">
        <v>143.10580579523605</v>
      </c>
      <c r="D81" s="2"/>
      <c r="E81" s="14"/>
      <c r="F81" s="13"/>
    </row>
    <row r="82" spans="1:6">
      <c r="A82" t="s">
        <v>76</v>
      </c>
      <c r="B82">
        <v>10</v>
      </c>
      <c r="C82" s="2">
        <v>169.53582322433141</v>
      </c>
      <c r="D82" s="2"/>
      <c r="E82" s="14"/>
      <c r="F82" s="13"/>
    </row>
    <row r="83" spans="1:6">
      <c r="A83" t="s">
        <v>78</v>
      </c>
      <c r="B83">
        <v>19</v>
      </c>
      <c r="C83" s="2">
        <v>185.80336851449221</v>
      </c>
      <c r="D83" s="2"/>
      <c r="E83" s="14"/>
      <c r="F83" s="13"/>
    </row>
    <row r="84" spans="1:6">
      <c r="A84" t="s">
        <v>73</v>
      </c>
      <c r="B84">
        <v>6</v>
      </c>
      <c r="C84" s="2">
        <v>214.49921817739349</v>
      </c>
      <c r="D84" s="2"/>
      <c r="E84" s="14"/>
      <c r="F84" s="13"/>
    </row>
    <row r="85" spans="1:6">
      <c r="A85" t="s">
        <v>82</v>
      </c>
      <c r="B85">
        <v>8</v>
      </c>
      <c r="C85" s="2">
        <v>263.24297910212857</v>
      </c>
      <c r="D85" s="2"/>
      <c r="E85" s="14"/>
      <c r="F85" s="13"/>
    </row>
    <row r="86" spans="1:6">
      <c r="A86" t="s">
        <v>81</v>
      </c>
      <c r="B86">
        <v>9</v>
      </c>
      <c r="C86" s="2">
        <v>457.07500277899419</v>
      </c>
    </row>
    <row r="87" spans="1:6">
      <c r="C87" s="2"/>
    </row>
    <row r="89" spans="1:6">
      <c r="A89" s="23" t="s">
        <v>26</v>
      </c>
      <c r="B89" s="23" t="s">
        <v>60</v>
      </c>
      <c r="C89" s="24" t="s">
        <v>27</v>
      </c>
    </row>
    <row r="90" spans="1:6">
      <c r="A90" t="s">
        <v>81</v>
      </c>
      <c r="B90">
        <v>11</v>
      </c>
      <c r="C90" s="10">
        <v>-37.293186694745643</v>
      </c>
    </row>
    <row r="91" spans="1:6">
      <c r="A91" t="s">
        <v>72</v>
      </c>
      <c r="B91">
        <v>9</v>
      </c>
      <c r="C91" s="10">
        <v>-14.919361275669862</v>
      </c>
    </row>
    <row r="92" spans="1:6">
      <c r="A92" t="s">
        <v>24</v>
      </c>
      <c r="B92">
        <v>9</v>
      </c>
      <c r="C92" s="10">
        <v>-12.538354176654886</v>
      </c>
    </row>
    <row r="93" spans="1:6">
      <c r="A93" t="s">
        <v>79</v>
      </c>
      <c r="B93">
        <v>37</v>
      </c>
      <c r="C93" s="10">
        <v>-6.7782440045624721</v>
      </c>
    </row>
    <row r="94" spans="1:6">
      <c r="A94" t="s">
        <v>73</v>
      </c>
      <c r="B94">
        <v>5</v>
      </c>
      <c r="C94" s="10">
        <v>-5.0322682361891635</v>
      </c>
    </row>
    <row r="95" spans="1:6">
      <c r="A95" t="s">
        <v>82</v>
      </c>
      <c r="B95">
        <v>10</v>
      </c>
      <c r="C95" s="10">
        <v>-4.9148387310770092</v>
      </c>
    </row>
    <row r="96" spans="1:6">
      <c r="A96" t="s">
        <v>74</v>
      </c>
      <c r="B96">
        <v>8</v>
      </c>
      <c r="C96" s="10">
        <v>-2.1102697076225141</v>
      </c>
    </row>
    <row r="97" spans="1:4">
      <c r="A97" t="s">
        <v>76</v>
      </c>
      <c r="B97">
        <v>11</v>
      </c>
      <c r="C97" s="10">
        <v>-0.36585273712154143</v>
      </c>
    </row>
    <row r="98" spans="1:4">
      <c r="A98" t="s">
        <v>77</v>
      </c>
      <c r="B98">
        <v>10</v>
      </c>
      <c r="C98" s="10">
        <v>0.62661413092737206</v>
      </c>
    </row>
    <row r="99" spans="1:4">
      <c r="A99" t="s">
        <v>78</v>
      </c>
      <c r="B99">
        <v>19</v>
      </c>
      <c r="C99" s="10">
        <v>3.612864323932774</v>
      </c>
    </row>
    <row r="100" spans="1:4">
      <c r="A100" t="s">
        <v>75</v>
      </c>
      <c r="B100">
        <v>12</v>
      </c>
      <c r="C100" s="10">
        <v>4.0271131058893683</v>
      </c>
    </row>
    <row r="101" spans="1:4">
      <c r="A101" t="s">
        <v>25</v>
      </c>
      <c r="B101">
        <v>9</v>
      </c>
      <c r="C101" s="10">
        <v>5.5771112495584196</v>
      </c>
    </row>
    <row r="102" spans="1:4">
      <c r="A102" t="s">
        <v>23</v>
      </c>
      <c r="B102">
        <v>3</v>
      </c>
      <c r="C102" s="10">
        <v>8.7497303416511851</v>
      </c>
    </row>
    <row r="103" spans="1:4">
      <c r="A103" t="s">
        <v>86</v>
      </c>
      <c r="B103">
        <v>10</v>
      </c>
      <c r="C103" s="10">
        <v>11.718341264319697</v>
      </c>
    </row>
    <row r="104" spans="1:4">
      <c r="A104" t="s">
        <v>80</v>
      </c>
      <c r="B104">
        <v>39</v>
      </c>
      <c r="C104" s="10">
        <v>16.951890159067219</v>
      </c>
    </row>
    <row r="105" spans="1:4">
      <c r="A105" t="s">
        <v>71</v>
      </c>
      <c r="B105">
        <v>16</v>
      </c>
      <c r="C105" s="10">
        <v>85.916661099894284</v>
      </c>
    </row>
    <row r="106" spans="1:4">
      <c r="A106" t="s">
        <v>22</v>
      </c>
      <c r="B106">
        <v>7</v>
      </c>
      <c r="C106" s="10">
        <v>88.772452984192071</v>
      </c>
    </row>
    <row r="107" spans="1:4">
      <c r="A107" s="6" t="s">
        <v>59</v>
      </c>
      <c r="B107" s="6"/>
      <c r="C107" s="10" t="s">
        <v>59</v>
      </c>
    </row>
    <row r="108" spans="1:4">
      <c r="A108" t="s">
        <v>85</v>
      </c>
      <c r="B108">
        <v>225</v>
      </c>
      <c r="C108" s="10">
        <v>3.5242251901013821</v>
      </c>
      <c r="D108" s="1"/>
    </row>
    <row r="110" spans="1:4">
      <c r="A110" s="23" t="s">
        <v>26</v>
      </c>
      <c r="B110" s="23" t="s">
        <v>60</v>
      </c>
      <c r="C110" s="24" t="s">
        <v>28</v>
      </c>
    </row>
    <row r="111" spans="1:4">
      <c r="A111" t="s">
        <v>73</v>
      </c>
      <c r="B111">
        <v>5</v>
      </c>
      <c r="C111" s="10">
        <v>-25.387390199621549</v>
      </c>
    </row>
    <row r="112" spans="1:4">
      <c r="A112" t="s">
        <v>71</v>
      </c>
      <c r="B112">
        <v>16</v>
      </c>
      <c r="C112" s="10">
        <v>-18.571090216048535</v>
      </c>
    </row>
    <row r="113" spans="1:3">
      <c r="A113" t="s">
        <v>24</v>
      </c>
      <c r="B113">
        <v>9</v>
      </c>
      <c r="C113" s="10">
        <v>-18.012645548579943</v>
      </c>
    </row>
    <row r="114" spans="1:3">
      <c r="A114" t="s">
        <v>86</v>
      </c>
      <c r="B114">
        <v>10</v>
      </c>
      <c r="C114" s="10">
        <v>-17.872046873427607</v>
      </c>
    </row>
    <row r="115" spans="1:3">
      <c r="A115" t="s">
        <v>82</v>
      </c>
      <c r="B115">
        <v>10</v>
      </c>
      <c r="C115" s="10">
        <v>-12.345949693352809</v>
      </c>
    </row>
    <row r="116" spans="1:3">
      <c r="A116" t="s">
        <v>81</v>
      </c>
      <c r="B116">
        <v>11</v>
      </c>
      <c r="C116" s="10">
        <v>-12.064169788415436</v>
      </c>
    </row>
    <row r="117" spans="1:3">
      <c r="A117" t="s">
        <v>76</v>
      </c>
      <c r="B117">
        <v>11</v>
      </c>
      <c r="C117" s="10">
        <v>-7.1254525636668786</v>
      </c>
    </row>
    <row r="118" spans="1:3">
      <c r="A118" t="s">
        <v>74</v>
      </c>
      <c r="B118">
        <v>8</v>
      </c>
      <c r="C118" s="10">
        <v>-2.8983253589123459</v>
      </c>
    </row>
    <row r="119" spans="1:3">
      <c r="A119" t="s">
        <v>77</v>
      </c>
      <c r="B119">
        <v>10</v>
      </c>
      <c r="C119" s="10">
        <v>-0.25496805466018735</v>
      </c>
    </row>
    <row r="120" spans="1:3">
      <c r="A120" t="s">
        <v>79</v>
      </c>
      <c r="B120">
        <v>37</v>
      </c>
      <c r="C120" s="10">
        <v>2.1132751793123683</v>
      </c>
    </row>
    <row r="121" spans="1:3">
      <c r="A121" t="s">
        <v>25</v>
      </c>
      <c r="B121">
        <v>9</v>
      </c>
      <c r="C121" s="10">
        <v>5.5165392040384953</v>
      </c>
    </row>
    <row r="122" spans="1:3">
      <c r="A122" t="s">
        <v>80</v>
      </c>
      <c r="B122">
        <v>39</v>
      </c>
      <c r="C122" s="10">
        <v>15.275479734896091</v>
      </c>
    </row>
    <row r="123" spans="1:3">
      <c r="A123" t="s">
        <v>78</v>
      </c>
      <c r="B123">
        <v>19</v>
      </c>
      <c r="C123" s="10">
        <v>17.722836465644853</v>
      </c>
    </row>
    <row r="124" spans="1:3">
      <c r="A124" t="s">
        <v>72</v>
      </c>
      <c r="B124">
        <v>9</v>
      </c>
      <c r="C124" s="10">
        <v>17.81956248562755</v>
      </c>
    </row>
    <row r="125" spans="1:3">
      <c r="A125" t="s">
        <v>75</v>
      </c>
      <c r="B125">
        <v>12</v>
      </c>
      <c r="C125" s="10">
        <v>25.444307424479142</v>
      </c>
    </row>
    <row r="126" spans="1:3">
      <c r="A126" t="s">
        <v>22</v>
      </c>
      <c r="B126">
        <v>7</v>
      </c>
      <c r="C126" s="10">
        <v>32.673902776616501</v>
      </c>
    </row>
    <row r="127" spans="1:3">
      <c r="A127" t="s">
        <v>23</v>
      </c>
      <c r="B127">
        <v>3</v>
      </c>
      <c r="C127" s="10">
        <v>7867.4843281440826</v>
      </c>
    </row>
    <row r="128" spans="1:3">
      <c r="A128" s="6" t="s">
        <v>59</v>
      </c>
    </row>
    <row r="129" spans="1:3">
      <c r="A129" t="s">
        <v>85</v>
      </c>
      <c r="B129">
        <v>225</v>
      </c>
      <c r="C129" s="10">
        <v>7.6957679282169567</v>
      </c>
    </row>
    <row r="132" spans="1:3">
      <c r="A132" s="23" t="s">
        <v>26</v>
      </c>
      <c r="B132" s="23" t="s">
        <v>60</v>
      </c>
      <c r="C132" s="24" t="s">
        <v>43</v>
      </c>
    </row>
    <row r="133" spans="1:3">
      <c r="A133" t="s">
        <v>80</v>
      </c>
      <c r="B133">
        <v>39</v>
      </c>
      <c r="C133" s="2">
        <v>169.03778502031514</v>
      </c>
    </row>
    <row r="134" spans="1:3">
      <c r="A134" t="s">
        <v>72</v>
      </c>
      <c r="B134">
        <v>7</v>
      </c>
      <c r="C134" s="2">
        <v>146.41386238118909</v>
      </c>
    </row>
    <row r="135" spans="1:3">
      <c r="A135" t="s">
        <v>73</v>
      </c>
      <c r="B135">
        <v>3</v>
      </c>
      <c r="C135" s="2">
        <v>125.86443049471816</v>
      </c>
    </row>
    <row r="136" spans="1:3">
      <c r="A136" t="s">
        <v>75</v>
      </c>
      <c r="B136">
        <v>11</v>
      </c>
      <c r="C136" s="2">
        <v>70.093368783137862</v>
      </c>
    </row>
    <row r="137" spans="1:3">
      <c r="A137" t="s">
        <v>74</v>
      </c>
      <c r="B137">
        <v>9</v>
      </c>
      <c r="C137" s="2">
        <v>63.780397078949093</v>
      </c>
    </row>
    <row r="138" spans="1:3">
      <c r="A138" t="s">
        <v>23</v>
      </c>
      <c r="B138">
        <v>1</v>
      </c>
      <c r="C138" s="2">
        <v>59.073711327072211</v>
      </c>
    </row>
    <row r="139" spans="1:3">
      <c r="A139" t="s">
        <v>82</v>
      </c>
      <c r="B139">
        <v>10</v>
      </c>
      <c r="C139" s="2">
        <v>53.80086202538282</v>
      </c>
    </row>
    <row r="140" spans="1:3">
      <c r="A140" t="s">
        <v>25</v>
      </c>
      <c r="B140">
        <v>8</v>
      </c>
      <c r="C140" s="2">
        <v>52.998132573219181</v>
      </c>
    </row>
    <row r="141" spans="1:3">
      <c r="A141" t="s">
        <v>79</v>
      </c>
      <c r="B141">
        <v>37</v>
      </c>
      <c r="C141" s="2">
        <v>47.391529875682195</v>
      </c>
    </row>
    <row r="142" spans="1:3">
      <c r="A142" t="s">
        <v>76</v>
      </c>
      <c r="B142">
        <v>8</v>
      </c>
      <c r="C142" s="2">
        <v>42.400335055264186</v>
      </c>
    </row>
    <row r="143" spans="1:3">
      <c r="A143" t="s">
        <v>77</v>
      </c>
      <c r="B143">
        <v>18</v>
      </c>
      <c r="C143" s="2">
        <v>31.967042355613412</v>
      </c>
    </row>
    <row r="144" spans="1:3">
      <c r="A144" t="s">
        <v>81</v>
      </c>
      <c r="B144">
        <v>12</v>
      </c>
      <c r="C144" s="2">
        <v>30.03455922272742</v>
      </c>
    </row>
    <row r="145" spans="1:3">
      <c r="A145" t="s">
        <v>78</v>
      </c>
      <c r="B145">
        <v>19</v>
      </c>
      <c r="C145" s="2">
        <v>28.630873689405412</v>
      </c>
    </row>
    <row r="146" spans="1:3">
      <c r="A146" t="s">
        <v>24</v>
      </c>
      <c r="B146">
        <v>9</v>
      </c>
      <c r="C146" s="2">
        <v>27.896441308866066</v>
      </c>
    </row>
    <row r="147" spans="1:3">
      <c r="A147" t="s">
        <v>22</v>
      </c>
      <c r="B147">
        <v>6</v>
      </c>
      <c r="C147" s="2">
        <v>24.059196897606629</v>
      </c>
    </row>
    <row r="148" spans="1:3">
      <c r="A148" t="s">
        <v>86</v>
      </c>
      <c r="B148">
        <v>10</v>
      </c>
      <c r="C148" s="2">
        <v>21.575235844839007</v>
      </c>
    </row>
    <row r="149" spans="1:3">
      <c r="A149" t="s">
        <v>71</v>
      </c>
      <c r="B149">
        <v>14</v>
      </c>
      <c r="C149" s="2">
        <v>19.181100572133044</v>
      </c>
    </row>
    <row r="152" spans="1:3">
      <c r="A152" s="23" t="s">
        <v>26</v>
      </c>
      <c r="B152" s="23" t="s">
        <v>60</v>
      </c>
      <c r="C152" s="24" t="s">
        <v>44</v>
      </c>
    </row>
    <row r="153" spans="1:3">
      <c r="A153" t="s">
        <v>72</v>
      </c>
      <c r="B153">
        <v>7</v>
      </c>
      <c r="C153" s="2">
        <v>99.374209216740397</v>
      </c>
    </row>
    <row r="154" spans="1:3">
      <c r="A154" t="s">
        <v>73</v>
      </c>
      <c r="B154">
        <v>3</v>
      </c>
      <c r="C154" s="2">
        <v>46.731517104580888</v>
      </c>
    </row>
    <row r="155" spans="1:3">
      <c r="A155" t="s">
        <v>80</v>
      </c>
      <c r="B155">
        <v>39</v>
      </c>
      <c r="C155" s="2">
        <v>14.860081225606352</v>
      </c>
    </row>
    <row r="156" spans="1:3">
      <c r="A156" t="s">
        <v>82</v>
      </c>
      <c r="B156">
        <v>10</v>
      </c>
      <c r="C156" s="2">
        <v>14.310274620151892</v>
      </c>
    </row>
    <row r="157" spans="1:3">
      <c r="A157" t="s">
        <v>75</v>
      </c>
      <c r="B157">
        <v>11</v>
      </c>
      <c r="C157" s="2">
        <v>11.910574073983964</v>
      </c>
    </row>
    <row r="158" spans="1:3">
      <c r="A158" t="s">
        <v>23</v>
      </c>
      <c r="B158">
        <v>1</v>
      </c>
      <c r="C158" s="2">
        <v>8.2091100592122128</v>
      </c>
    </row>
    <row r="159" spans="1:3">
      <c r="A159" t="s">
        <v>76</v>
      </c>
      <c r="B159">
        <v>8</v>
      </c>
      <c r="C159" s="2">
        <v>7.4755500456961315</v>
      </c>
    </row>
    <row r="160" spans="1:3">
      <c r="A160" t="s">
        <v>22</v>
      </c>
      <c r="B160">
        <v>6</v>
      </c>
      <c r="C160" s="2">
        <v>5.6662155514310166</v>
      </c>
    </row>
    <row r="161" spans="1:3">
      <c r="A161" t="s">
        <v>74</v>
      </c>
      <c r="B161">
        <v>9</v>
      </c>
      <c r="C161" s="2">
        <v>4.6461166275662453</v>
      </c>
    </row>
    <row r="162" spans="1:3">
      <c r="A162" t="s">
        <v>77</v>
      </c>
      <c r="B162">
        <v>18</v>
      </c>
      <c r="C162" s="2">
        <v>3.2557921759566697</v>
      </c>
    </row>
    <row r="163" spans="1:3">
      <c r="A163" t="s">
        <v>78</v>
      </c>
      <c r="B163">
        <v>19</v>
      </c>
      <c r="C163" s="2">
        <v>2.642792639033309</v>
      </c>
    </row>
    <row r="164" spans="1:3">
      <c r="A164" t="s">
        <v>24</v>
      </c>
      <c r="B164">
        <v>9</v>
      </c>
      <c r="C164" s="2">
        <v>2.6295429203003784</v>
      </c>
    </row>
    <row r="165" spans="1:3">
      <c r="A165" t="s">
        <v>86</v>
      </c>
      <c r="B165">
        <v>10</v>
      </c>
      <c r="C165" s="2">
        <v>1.9345907301592646</v>
      </c>
    </row>
    <row r="166" spans="1:3">
      <c r="A166" t="s">
        <v>81</v>
      </c>
      <c r="B166">
        <v>12</v>
      </c>
      <c r="C166" s="2">
        <v>0.97541294358322217</v>
      </c>
    </row>
    <row r="167" spans="1:3">
      <c r="A167" t="s">
        <v>71</v>
      </c>
      <c r="B167">
        <v>14</v>
      </c>
      <c r="C167" s="2">
        <v>0.35069828163763622</v>
      </c>
    </row>
    <row r="168" spans="1:3">
      <c r="A168" t="s">
        <v>79</v>
      </c>
      <c r="B168">
        <v>37</v>
      </c>
      <c r="C168" s="2">
        <v>-2.2935014819198862</v>
      </c>
    </row>
    <row r="169" spans="1:3">
      <c r="A169" t="s">
        <v>25</v>
      </c>
      <c r="B169">
        <v>8</v>
      </c>
      <c r="C169" s="2">
        <v>-10.379749425491676</v>
      </c>
    </row>
    <row r="171" spans="1:3">
      <c r="A171" s="227" t="s">
        <v>150</v>
      </c>
      <c r="B171" s="227"/>
      <c r="C171" s="227"/>
    </row>
    <row r="173" spans="1:3">
      <c r="A173" s="23" t="s">
        <v>26</v>
      </c>
      <c r="B173" s="23" t="s">
        <v>60</v>
      </c>
      <c r="C173" s="51" t="s">
        <v>55</v>
      </c>
    </row>
    <row r="174" spans="1:3">
      <c r="A174" t="s">
        <v>25</v>
      </c>
      <c r="B174">
        <v>8</v>
      </c>
      <c r="C174" s="2">
        <v>269.04346989050015</v>
      </c>
    </row>
    <row r="175" spans="1:3">
      <c r="A175" t="s">
        <v>22</v>
      </c>
      <c r="B175">
        <v>7</v>
      </c>
      <c r="C175" s="2">
        <v>275.13348582656022</v>
      </c>
    </row>
    <row r="176" spans="1:3">
      <c r="A176" t="s">
        <v>77</v>
      </c>
      <c r="B176">
        <v>16</v>
      </c>
      <c r="C176" s="2">
        <v>278.14235548479178</v>
      </c>
    </row>
    <row r="177" spans="1:3">
      <c r="A177" t="s">
        <v>71</v>
      </c>
      <c r="B177">
        <v>15</v>
      </c>
      <c r="C177" s="2">
        <v>298.85375601962318</v>
      </c>
    </row>
    <row r="178" spans="1:3">
      <c r="A178" t="s">
        <v>78</v>
      </c>
      <c r="B178">
        <v>19</v>
      </c>
      <c r="C178" s="2">
        <v>309.68718981455879</v>
      </c>
    </row>
    <row r="179" spans="1:3">
      <c r="A179" t="s">
        <v>74</v>
      </c>
      <c r="B179">
        <v>8</v>
      </c>
      <c r="C179" s="2">
        <v>310.65999210146907</v>
      </c>
    </row>
    <row r="180" spans="1:3">
      <c r="A180" t="s">
        <v>86</v>
      </c>
      <c r="B180">
        <v>9</v>
      </c>
      <c r="C180" s="2">
        <v>311.96042714918735</v>
      </c>
    </row>
    <row r="181" spans="1:3">
      <c r="A181" t="s">
        <v>24</v>
      </c>
      <c r="B181">
        <v>8</v>
      </c>
      <c r="C181" s="2">
        <v>323.52024577660779</v>
      </c>
    </row>
    <row r="182" spans="1:3">
      <c r="A182" t="s">
        <v>80</v>
      </c>
      <c r="B182">
        <v>36</v>
      </c>
      <c r="C182" s="2">
        <v>325.086425845826</v>
      </c>
    </row>
    <row r="183" spans="1:3">
      <c r="A183" t="s">
        <v>82</v>
      </c>
      <c r="B183">
        <v>7</v>
      </c>
      <c r="C183" s="2">
        <v>339.86155582096507</v>
      </c>
    </row>
    <row r="184" spans="1:3">
      <c r="A184" t="s">
        <v>81</v>
      </c>
      <c r="B184">
        <v>9</v>
      </c>
      <c r="C184" s="2">
        <v>367.73057368279103</v>
      </c>
    </row>
    <row r="185" spans="1:3">
      <c r="A185" t="s">
        <v>79</v>
      </c>
      <c r="B185">
        <v>34</v>
      </c>
      <c r="C185" s="2">
        <v>397.24287422708846</v>
      </c>
    </row>
    <row r="186" spans="1:3">
      <c r="A186" t="s">
        <v>75</v>
      </c>
      <c r="B186">
        <v>12</v>
      </c>
      <c r="C186" s="2">
        <v>398.95263849113985</v>
      </c>
    </row>
    <row r="187" spans="1:3">
      <c r="A187" t="s">
        <v>76</v>
      </c>
      <c r="B187">
        <v>10</v>
      </c>
      <c r="C187" s="2">
        <v>458.11760600233885</v>
      </c>
    </row>
    <row r="188" spans="1:3">
      <c r="A188" t="s">
        <v>73</v>
      </c>
      <c r="B188">
        <v>6</v>
      </c>
      <c r="C188" s="2">
        <v>570.67598213460235</v>
      </c>
    </row>
    <row r="189" spans="1:3">
      <c r="A189" t="s">
        <v>72</v>
      </c>
      <c r="B189">
        <v>10</v>
      </c>
      <c r="C189" s="2">
        <v>715.38622214488589</v>
      </c>
    </row>
    <row r="190" spans="1:3">
      <c r="A190" t="s">
        <v>23</v>
      </c>
      <c r="B190">
        <v>4</v>
      </c>
      <c r="C190" s="2">
        <v>822.92539492924175</v>
      </c>
    </row>
    <row r="192" spans="1:3">
      <c r="A192" s="23" t="s">
        <v>26</v>
      </c>
      <c r="B192" s="23" t="s">
        <v>60</v>
      </c>
      <c r="C192" s="24" t="s">
        <v>84</v>
      </c>
    </row>
    <row r="193" spans="1:3">
      <c r="A193" t="s">
        <v>71</v>
      </c>
      <c r="B193">
        <v>15</v>
      </c>
      <c r="C193" s="2">
        <v>53.908067481473239</v>
      </c>
    </row>
    <row r="194" spans="1:3">
      <c r="A194" t="s">
        <v>25</v>
      </c>
      <c r="B194">
        <v>8</v>
      </c>
      <c r="C194" s="2">
        <v>57.458980690287632</v>
      </c>
    </row>
    <row r="195" spans="1:3">
      <c r="A195" t="s">
        <v>77</v>
      </c>
      <c r="B195">
        <v>16</v>
      </c>
      <c r="C195" s="2">
        <v>68.906830256800234</v>
      </c>
    </row>
    <row r="196" spans="1:3">
      <c r="A196" t="s">
        <v>72</v>
      </c>
      <c r="B196">
        <v>10</v>
      </c>
      <c r="C196" s="2">
        <v>71.352076191296163</v>
      </c>
    </row>
    <row r="197" spans="1:3">
      <c r="A197" t="s">
        <v>22</v>
      </c>
      <c r="B197">
        <v>7</v>
      </c>
      <c r="C197" s="2">
        <v>81.262373308953414</v>
      </c>
    </row>
    <row r="198" spans="1:3">
      <c r="A198" t="s">
        <v>74</v>
      </c>
      <c r="B198">
        <v>8</v>
      </c>
      <c r="C198" s="2">
        <v>83.657034965675379</v>
      </c>
    </row>
    <row r="199" spans="1:3">
      <c r="A199" t="s">
        <v>24</v>
      </c>
      <c r="B199">
        <v>8</v>
      </c>
      <c r="C199" s="2">
        <v>85.408235988347727</v>
      </c>
    </row>
    <row r="200" spans="1:3">
      <c r="A200" t="s">
        <v>86</v>
      </c>
      <c r="B200">
        <v>9</v>
      </c>
      <c r="C200" s="2">
        <v>87.74601042566006</v>
      </c>
    </row>
    <row r="201" spans="1:3">
      <c r="A201" t="s">
        <v>75</v>
      </c>
      <c r="B201">
        <v>12</v>
      </c>
      <c r="C201" s="2">
        <v>87.982684286948398</v>
      </c>
    </row>
    <row r="202" spans="1:3">
      <c r="A202" t="s">
        <v>23</v>
      </c>
      <c r="B202">
        <v>4</v>
      </c>
      <c r="C202" s="2">
        <v>92.711934808122493</v>
      </c>
    </row>
    <row r="203" spans="1:3">
      <c r="A203" t="s">
        <v>80</v>
      </c>
      <c r="B203">
        <v>36</v>
      </c>
      <c r="C203" s="2">
        <v>122.30394283758986</v>
      </c>
    </row>
    <row r="204" spans="1:3">
      <c r="A204" t="s">
        <v>79</v>
      </c>
      <c r="B204">
        <v>34</v>
      </c>
      <c r="C204" s="2">
        <v>125.1837767841045</v>
      </c>
    </row>
    <row r="205" spans="1:3">
      <c r="A205" t="s">
        <v>76</v>
      </c>
      <c r="B205">
        <v>10</v>
      </c>
      <c r="C205" s="2">
        <v>156.19909797902869</v>
      </c>
    </row>
    <row r="206" spans="1:3">
      <c r="A206" t="s">
        <v>78</v>
      </c>
      <c r="B206">
        <v>19</v>
      </c>
      <c r="C206" s="2">
        <v>159.59522966484249</v>
      </c>
    </row>
    <row r="207" spans="1:3">
      <c r="A207" t="s">
        <v>73</v>
      </c>
      <c r="B207">
        <v>6</v>
      </c>
      <c r="C207" s="2">
        <v>183.81973421303633</v>
      </c>
    </row>
    <row r="208" spans="1:3">
      <c r="A208" t="s">
        <v>82</v>
      </c>
      <c r="B208">
        <v>7</v>
      </c>
      <c r="C208" s="2">
        <v>218.77871533209137</v>
      </c>
    </row>
    <row r="209" spans="1:3">
      <c r="A209" t="s">
        <v>81</v>
      </c>
      <c r="B209">
        <v>9</v>
      </c>
      <c r="C209" s="2">
        <v>361.96880966709614</v>
      </c>
    </row>
  </sheetData>
  <mergeCells count="14">
    <mergeCell ref="AL3:AN3"/>
    <mergeCell ref="AU3:BB3"/>
    <mergeCell ref="BD3:BL3"/>
    <mergeCell ref="AP3:AS3"/>
    <mergeCell ref="CR3:DB3"/>
    <mergeCell ref="BN3:BR3"/>
    <mergeCell ref="CF3:CP3"/>
    <mergeCell ref="BT3:CD3"/>
    <mergeCell ref="AD3:AJ3"/>
    <mergeCell ref="E3:Q3"/>
    <mergeCell ref="S3:AA3"/>
    <mergeCell ref="A171:C171"/>
    <mergeCell ref="A5:C5"/>
    <mergeCell ref="A3:C3"/>
  </mergeCells>
  <phoneticPr fontId="5" type="noConversion"/>
  <pageMargins left="0.75" right="0.24" top="0.5" bottom="0.17" header="0.5" footer="0.17"/>
  <pageSetup scale="20" orientation="landscape" r:id="rId1"/>
  <headerFooter alignWithMargins="0"/>
  <drawing r:id="rId2"/>
  <legacyDrawing r:id="rId3"/>
  <controls>
    <mc:AlternateContent xmlns:mc="http://schemas.openxmlformats.org/markup-compatibility/2006">
      <mc:Choice Requires="x14">
        <control shapeId="23553" r:id="rId4" name="CheckBoxInterpolatedData">
          <controlPr defaultSize="0" autoLine="0" r:id="rId5">
            <anchor moveWithCells="1">
              <from>
                <xdr:col>0</xdr:col>
                <xdr:colOff>38100</xdr:colOff>
                <xdr:row>0</xdr:row>
                <xdr:rowOff>47625</xdr:rowOff>
              </from>
              <to>
                <xdr:col>2</xdr:col>
                <xdr:colOff>438150</xdr:colOff>
                <xdr:row>1</xdr:row>
                <xdr:rowOff>114300</xdr:rowOff>
              </to>
            </anchor>
          </controlPr>
        </control>
      </mc:Choice>
      <mc:Fallback>
        <control shapeId="23553" r:id="rId4" name="CheckBoxInterpolatedData"/>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LeverageStats5">
    <pageSetUpPr fitToPage="1"/>
  </sheetPr>
  <dimension ref="A1:HT186"/>
  <sheetViews>
    <sheetView zoomScale="80" zoomScaleNormal="80" workbookViewId="0">
      <pane ySplit="4" topLeftCell="A47" activePane="bottomLeft" state="frozen"/>
      <selection pane="bottomLeft" activeCell="W75" sqref="W75"/>
    </sheetView>
  </sheetViews>
  <sheetFormatPr defaultRowHeight="12.75"/>
  <cols>
    <col min="2" max="2" width="18.7109375" bestFit="1" customWidth="1"/>
    <col min="3" max="3" width="7.42578125" customWidth="1"/>
    <col min="4" max="6" width="7.42578125" style="10" customWidth="1"/>
    <col min="7" max="8" width="7.7109375" customWidth="1"/>
    <col min="9" max="11" width="8.28515625" customWidth="1"/>
    <col min="12" max="12" width="11.28515625" customWidth="1"/>
    <col min="13" max="13" width="3.42578125" customWidth="1"/>
    <col min="14" max="14" width="10.7109375" style="11" bestFit="1" customWidth="1"/>
    <col min="15" max="15" width="4.5703125" style="2" customWidth="1"/>
    <col min="16" max="18" width="7.42578125" style="2" customWidth="1"/>
    <col min="19" max="19" width="5.5703125" style="12" customWidth="1"/>
    <col min="20" max="20" width="5.42578125" style="12" customWidth="1"/>
    <col min="21" max="21" width="12.140625" style="2" bestFit="1" customWidth="1"/>
    <col min="22" max="24" width="6.85546875" style="2" customWidth="1"/>
    <col min="25" max="25" width="1.5703125" style="13" customWidth="1"/>
    <col min="26" max="26" width="10.7109375" style="11" bestFit="1" customWidth="1"/>
    <col min="27" max="27" width="4.5703125" style="2" customWidth="1"/>
    <col min="28" max="30" width="7.42578125" style="2" customWidth="1"/>
    <col min="31" max="31" width="4.5703125" style="12" customWidth="1"/>
    <col min="32" max="32" width="5.42578125" style="12" customWidth="1"/>
    <col min="33" max="33" width="12.140625" style="2" bestFit="1" customWidth="1"/>
    <col min="34" max="34" width="4.5703125" style="2" customWidth="1"/>
    <col min="35" max="35" width="6" style="2" customWidth="1"/>
    <col min="36" max="36" width="4.5703125" style="2" customWidth="1"/>
    <col min="37" max="37" width="1.5703125" style="13" customWidth="1"/>
    <col min="38" max="38" width="10.7109375" style="11" bestFit="1" customWidth="1"/>
    <col min="39" max="39" width="4.5703125" style="2" customWidth="1"/>
    <col min="40" max="40" width="9.42578125" style="2" customWidth="1"/>
    <col min="41" max="42" width="7.42578125" style="2" customWidth="1"/>
    <col min="43" max="43" width="4.5703125" style="12" customWidth="1"/>
    <col min="44" max="44" width="4.85546875" style="12" customWidth="1"/>
    <col min="45" max="45" width="12.140625" style="2" bestFit="1" customWidth="1"/>
    <col min="46" max="48" width="5.5703125" style="2" customWidth="1"/>
    <col min="49" max="49" width="1.5703125" style="13" customWidth="1"/>
    <col min="50" max="50" width="10.7109375" style="11" bestFit="1" customWidth="1"/>
    <col min="51" max="51" width="4.5703125" style="2" customWidth="1"/>
    <col min="52" max="54" width="7.42578125" style="2" customWidth="1"/>
    <col min="55" max="55" width="4.5703125" style="12" customWidth="1"/>
    <col min="56" max="56" width="5" style="12" customWidth="1"/>
    <col min="57" max="57" width="12.140625" style="2" bestFit="1" customWidth="1"/>
    <col min="58" max="60" width="5.5703125" style="2" customWidth="1"/>
    <col min="61" max="61" width="1.5703125" style="13" customWidth="1"/>
    <col min="62" max="62" width="10.7109375" style="11" bestFit="1" customWidth="1"/>
    <col min="63" max="63" width="4.5703125" style="2" customWidth="1"/>
    <col min="64" max="64" width="9" style="2" customWidth="1"/>
    <col min="65" max="66" width="7.42578125" style="2" customWidth="1"/>
    <col min="67" max="67" width="13.7109375" style="12" bestFit="1" customWidth="1"/>
    <col min="68" max="68" width="5.42578125" style="12" customWidth="1"/>
    <col min="69" max="69" width="12.140625" style="2" bestFit="1" customWidth="1"/>
    <col min="70" max="70" width="30.28515625" style="2" bestFit="1" customWidth="1"/>
    <col min="71" max="72" width="4.5703125" style="2" customWidth="1"/>
    <col min="73" max="73" width="1.5703125" style="13" customWidth="1"/>
    <col min="74" max="74" width="10.7109375" style="11" bestFit="1" customWidth="1"/>
    <col min="75" max="75" width="4.5703125" style="2" customWidth="1"/>
    <col min="76" max="78" width="7.42578125" style="2" customWidth="1"/>
    <col min="79" max="79" width="4.5703125" style="12" customWidth="1"/>
    <col min="80" max="80" width="5" style="12" customWidth="1"/>
    <col min="81" max="81" width="12.140625" style="2" bestFit="1" customWidth="1"/>
    <col min="82" max="84" width="5.5703125" style="2" customWidth="1"/>
    <col min="85" max="85" width="1.5703125" style="13" customWidth="1"/>
    <col min="86" max="86" width="10.7109375" style="11" bestFit="1" customWidth="1"/>
    <col min="87" max="87" width="4.5703125" style="2" customWidth="1"/>
    <col min="88" max="90" width="7.42578125" style="2" customWidth="1"/>
    <col min="91" max="91" width="4.5703125" style="12" customWidth="1"/>
    <col min="92" max="92" width="5" style="12" customWidth="1"/>
    <col min="93" max="93" width="12.140625" style="2" bestFit="1" customWidth="1"/>
    <col min="94" max="94" width="5.5703125" style="2" customWidth="1"/>
    <col min="95" max="95" width="8.42578125" style="2" customWidth="1"/>
    <col min="96" max="96" width="5.5703125" style="2" customWidth="1"/>
    <col min="97" max="97" width="1.5703125" style="13" customWidth="1"/>
    <col min="98" max="98" width="10.7109375" style="11" bestFit="1" customWidth="1"/>
    <col min="99" max="99" width="4.5703125" style="2" customWidth="1"/>
    <col min="100" max="100" width="8.140625" style="2" bestFit="1" customWidth="1"/>
    <col min="101" max="102" width="7.42578125" style="2" customWidth="1"/>
    <col min="103" max="103" width="4.5703125" style="12" customWidth="1"/>
    <col min="104" max="104" width="5" style="12" customWidth="1"/>
    <col min="105" max="105" width="12.140625" style="2" bestFit="1" customWidth="1"/>
    <col min="106" max="108" width="5.5703125" style="2" customWidth="1"/>
    <col min="109" max="109" width="1.5703125" style="13" customWidth="1"/>
    <col min="110" max="110" width="10.7109375" style="11" bestFit="1" customWidth="1"/>
    <col min="111" max="111" width="4.5703125" style="2" customWidth="1"/>
    <col min="112" max="114" width="7.42578125" style="2" customWidth="1"/>
    <col min="115" max="115" width="4.5703125" style="12" customWidth="1"/>
    <col min="116" max="116" width="5" style="12" customWidth="1"/>
    <col min="117" max="117" width="12.140625" style="2" bestFit="1" customWidth="1"/>
    <col min="118" max="118" width="5.5703125" style="2" customWidth="1"/>
    <col min="119" max="119" width="17.28515625" style="2" bestFit="1" customWidth="1"/>
    <col min="120" max="120" width="5.5703125" style="2" customWidth="1"/>
    <col min="121" max="121" width="1.5703125" style="13" customWidth="1"/>
    <col min="122" max="122" width="10.7109375" style="11" bestFit="1" customWidth="1"/>
    <col min="123" max="123" width="4.5703125" style="2" customWidth="1"/>
    <col min="124" max="124" width="8.140625" style="2" bestFit="1" customWidth="1"/>
    <col min="125" max="126" width="7.42578125" style="2" customWidth="1"/>
    <col min="127" max="127" width="4.5703125" style="12" customWidth="1"/>
    <col min="128" max="128" width="5" style="12" customWidth="1"/>
    <col min="129" max="129" width="12.140625" style="2" bestFit="1" customWidth="1"/>
    <col min="130" max="132" width="5.5703125" style="2" customWidth="1"/>
    <col min="133" max="133" width="1.5703125" style="13" customWidth="1"/>
    <col min="134" max="134" width="10.7109375" style="11" bestFit="1" customWidth="1"/>
    <col min="135" max="135" width="4.5703125" style="2" customWidth="1"/>
    <col min="136" max="136" width="8.140625" style="2" bestFit="1" customWidth="1"/>
    <col min="137" max="138" width="7.42578125" style="2" customWidth="1"/>
    <col min="139" max="139" width="4.5703125" style="12" customWidth="1"/>
    <col min="140" max="140" width="5" style="12" customWidth="1"/>
    <col min="141" max="141" width="12.140625" style="2" bestFit="1" customWidth="1"/>
    <col min="142" max="144" width="5.5703125" style="2" customWidth="1"/>
    <col min="145" max="145" width="1.5703125" style="13" customWidth="1"/>
    <col min="146" max="146" width="10.7109375" style="11" bestFit="1" customWidth="1"/>
    <col min="147" max="147" width="4.5703125" style="2" customWidth="1"/>
    <col min="148" max="150" width="7.42578125" style="2" customWidth="1"/>
    <col min="151" max="151" width="14" style="12" bestFit="1" customWidth="1"/>
    <col min="152" max="152" width="5" style="12" customWidth="1"/>
    <col min="153" max="153" width="12.140625" style="2" bestFit="1" customWidth="1"/>
    <col min="154" max="156" width="5.5703125" style="2" customWidth="1"/>
    <col min="157" max="157" width="1.5703125" style="13" customWidth="1"/>
    <col min="158" max="158" width="10.7109375" style="11" bestFit="1" customWidth="1"/>
    <col min="159" max="159" width="4.5703125" style="2" customWidth="1"/>
    <col min="160" max="162" width="7.42578125" style="2" customWidth="1"/>
    <col min="163" max="163" width="4.5703125" style="12" customWidth="1"/>
    <col min="164" max="164" width="5" style="12" customWidth="1"/>
    <col min="165" max="165" width="5" style="14" hidden="1" customWidth="1"/>
    <col min="166" max="166" width="10.5703125" style="2" bestFit="1" customWidth="1"/>
    <col min="167" max="169" width="5.5703125" style="2" customWidth="1"/>
    <col min="170" max="170" width="1.5703125" style="13" customWidth="1"/>
    <col min="171" max="171" width="10.7109375" style="11" bestFit="1" customWidth="1"/>
    <col min="172" max="172" width="4.5703125" style="2" customWidth="1"/>
    <col min="173" max="175" width="7.42578125" style="2" customWidth="1"/>
    <col min="176" max="176" width="4.5703125" style="12" customWidth="1"/>
    <col min="177" max="177" width="5" style="12" customWidth="1"/>
    <col min="178" max="178" width="12.140625" style="2" bestFit="1" customWidth="1"/>
    <col min="179" max="181" width="5.5703125" style="2" customWidth="1"/>
    <col min="182" max="182" width="1.5703125" style="13" customWidth="1"/>
    <col min="183" max="183" width="10.7109375" style="11" bestFit="1" customWidth="1"/>
    <col min="184" max="184" width="4.5703125" style="2" customWidth="1"/>
    <col min="185" max="185" width="8.140625" style="2" bestFit="1" customWidth="1"/>
    <col min="186" max="187" width="7.42578125" style="2" customWidth="1"/>
    <col min="188" max="188" width="6.7109375" style="12" customWidth="1"/>
    <col min="189" max="189" width="5" style="12" customWidth="1"/>
    <col min="190" max="190" width="12.140625" style="2" bestFit="1" customWidth="1"/>
    <col min="191" max="193" width="6.140625" style="2" customWidth="1"/>
    <col min="194" max="194" width="1.5703125" style="13" customWidth="1"/>
    <col min="195" max="195" width="10.7109375" style="11" bestFit="1" customWidth="1"/>
    <col min="196" max="196" width="4.5703125" style="2" customWidth="1"/>
    <col min="197" max="199" width="7.42578125" style="2" customWidth="1"/>
    <col min="200" max="200" width="4.5703125" style="12" customWidth="1"/>
    <col min="201" max="201" width="5" style="12" customWidth="1"/>
    <col min="202" max="202" width="12.140625" style="2" bestFit="1" customWidth="1"/>
    <col min="203" max="205" width="5.5703125" style="2" customWidth="1"/>
    <col min="206" max="206" width="1.5703125" style="13" customWidth="1"/>
    <col min="207" max="207" width="10.7109375" style="11" bestFit="1" customWidth="1"/>
    <col min="208" max="208" width="4.5703125" style="2" customWidth="1"/>
    <col min="209" max="211" width="7.42578125" style="2" customWidth="1"/>
    <col min="212" max="212" width="4.5703125" style="12" customWidth="1"/>
    <col min="213" max="213" width="5" style="12" customWidth="1"/>
    <col min="214" max="214" width="12.140625" style="2" bestFit="1" customWidth="1"/>
    <col min="215" max="217" width="5.5703125" style="2" customWidth="1"/>
    <col min="218" max="218" width="2.42578125" customWidth="1"/>
    <col min="219" max="219" width="5.28515625" style="80" customWidth="1"/>
    <col min="220" max="220" width="3.140625" customWidth="1"/>
    <col min="227" max="227" width="11.42578125" style="22" bestFit="1" customWidth="1"/>
  </cols>
  <sheetData>
    <row r="1" spans="1:228" ht="18">
      <c r="B1" s="17" t="s">
        <v>162</v>
      </c>
      <c r="C1" s="9"/>
      <c r="N1" s="134" t="s">
        <v>375</v>
      </c>
      <c r="FJ1" s="137" t="s">
        <v>173</v>
      </c>
    </row>
    <row r="2" spans="1:228">
      <c r="B2" s="211" t="s">
        <v>374</v>
      </c>
      <c r="N2" s="11" t="s">
        <v>82</v>
      </c>
      <c r="Z2" s="11" t="s">
        <v>78</v>
      </c>
      <c r="AL2" s="11" t="s">
        <v>74</v>
      </c>
      <c r="AX2" s="11" t="s">
        <v>86</v>
      </c>
      <c r="BJ2" s="11" t="s">
        <v>80</v>
      </c>
      <c r="BV2" s="11" t="s">
        <v>22</v>
      </c>
      <c r="CH2" s="11" t="s">
        <v>23</v>
      </c>
      <c r="CT2" s="11" t="s">
        <v>77</v>
      </c>
      <c r="DF2" s="11" t="s">
        <v>25</v>
      </c>
      <c r="DR2" s="11" t="s">
        <v>79</v>
      </c>
      <c r="ED2" s="11" t="s">
        <v>76</v>
      </c>
      <c r="EP2" s="11" t="s">
        <v>71</v>
      </c>
      <c r="FB2" s="11" t="s">
        <v>24</v>
      </c>
      <c r="FO2" s="11" t="s">
        <v>81</v>
      </c>
      <c r="GA2" s="11" t="s">
        <v>75</v>
      </c>
      <c r="GM2" s="11" t="s">
        <v>73</v>
      </c>
      <c r="GY2" s="11" t="s">
        <v>72</v>
      </c>
    </row>
    <row r="3" spans="1:228">
      <c r="B3" s="228" t="s">
        <v>132</v>
      </c>
      <c r="C3" s="228"/>
      <c r="D3" s="228"/>
      <c r="E3" s="228"/>
      <c r="F3" s="228"/>
      <c r="G3" s="228"/>
      <c r="H3" s="228"/>
      <c r="I3" s="228"/>
      <c r="J3" s="60"/>
      <c r="K3" s="60"/>
      <c r="L3" s="60"/>
      <c r="N3" s="58" t="s">
        <v>49</v>
      </c>
      <c r="O3" s="57"/>
      <c r="P3" s="57"/>
      <c r="Q3" s="57"/>
      <c r="R3" s="57"/>
      <c r="S3" s="57"/>
      <c r="T3" s="57"/>
      <c r="U3" s="40"/>
      <c r="V3" s="40"/>
      <c r="W3" s="173"/>
      <c r="X3" s="173"/>
      <c r="Y3" s="36"/>
      <c r="Z3" s="58" t="s">
        <v>49</v>
      </c>
      <c r="AA3" s="57"/>
      <c r="AB3" s="57"/>
      <c r="AC3" s="57"/>
      <c r="AD3" s="57"/>
      <c r="AE3" s="57"/>
      <c r="AF3" s="57"/>
      <c r="AG3" s="40"/>
      <c r="AH3" s="40"/>
      <c r="AI3" s="173"/>
      <c r="AJ3" s="173"/>
      <c r="AK3" s="36"/>
      <c r="AL3" s="58" t="s">
        <v>49</v>
      </c>
      <c r="AM3" s="57"/>
      <c r="AN3" s="57"/>
      <c r="AO3" s="57"/>
      <c r="AP3" s="57"/>
      <c r="AQ3" s="57"/>
      <c r="AR3" s="57"/>
      <c r="AS3" s="40"/>
      <c r="AT3" s="40"/>
      <c r="AU3" s="173"/>
      <c r="AV3" s="173"/>
      <c r="AW3" s="36"/>
      <c r="AX3" s="58" t="s">
        <v>49</v>
      </c>
      <c r="AY3" s="57"/>
      <c r="AZ3" s="57"/>
      <c r="BA3" s="57"/>
      <c r="BB3" s="57"/>
      <c r="BC3" s="57"/>
      <c r="BD3" s="57"/>
      <c r="BE3" s="40"/>
      <c r="BF3" s="40"/>
      <c r="BG3" s="173"/>
      <c r="BH3" s="173"/>
      <c r="BI3" s="36"/>
      <c r="BJ3" s="218" t="s">
        <v>49</v>
      </c>
      <c r="BK3" s="40"/>
      <c r="BL3" s="40"/>
      <c r="BM3" s="40"/>
      <c r="BN3" s="40"/>
      <c r="BO3" s="57"/>
      <c r="BP3" s="34"/>
      <c r="BQ3" s="40"/>
      <c r="BR3" s="40"/>
      <c r="BS3" s="173"/>
      <c r="BT3" s="173"/>
      <c r="BU3" s="36"/>
      <c r="BV3" s="58" t="s">
        <v>49</v>
      </c>
      <c r="BW3" s="58"/>
      <c r="BX3" s="58"/>
      <c r="BY3" s="58"/>
      <c r="BZ3" s="58"/>
      <c r="CA3" s="57"/>
      <c r="CB3" s="58"/>
      <c r="CC3" s="58"/>
      <c r="CD3" s="58"/>
      <c r="CE3" s="58"/>
      <c r="CF3" s="58"/>
      <c r="CG3" s="36"/>
      <c r="CH3" s="58" t="s">
        <v>49</v>
      </c>
      <c r="CI3" s="58"/>
      <c r="CJ3" s="58"/>
      <c r="CK3" s="58"/>
      <c r="CL3" s="58"/>
      <c r="CM3" s="57"/>
      <c r="CN3" s="58"/>
      <c r="CO3" s="58"/>
      <c r="CP3" s="58"/>
      <c r="CQ3" s="58"/>
      <c r="CR3" s="58"/>
      <c r="CS3" s="36"/>
      <c r="CT3" s="58" t="s">
        <v>49</v>
      </c>
      <c r="CU3" s="58"/>
      <c r="CV3" s="58"/>
      <c r="CW3" s="58"/>
      <c r="CX3" s="58"/>
      <c r="CY3" s="57"/>
      <c r="CZ3" s="58"/>
      <c r="DA3" s="58"/>
      <c r="DB3" s="58"/>
      <c r="DC3" s="58"/>
      <c r="DD3" s="58"/>
      <c r="DE3" s="36"/>
      <c r="DF3" s="58" t="s">
        <v>49</v>
      </c>
      <c r="DG3" s="58"/>
      <c r="DH3" s="58"/>
      <c r="DI3" s="58"/>
      <c r="DJ3" s="58"/>
      <c r="DK3" s="57"/>
      <c r="DL3" s="58"/>
      <c r="DM3" s="58"/>
      <c r="DN3" s="58"/>
      <c r="DO3" s="58"/>
      <c r="DP3" s="58"/>
      <c r="DQ3" s="36"/>
      <c r="DR3" s="58" t="s">
        <v>49</v>
      </c>
      <c r="DS3" s="58"/>
      <c r="DT3" s="58"/>
      <c r="DU3" s="58"/>
      <c r="DV3" s="58"/>
      <c r="DW3" s="57"/>
      <c r="DX3" s="58"/>
      <c r="DY3" s="58"/>
      <c r="DZ3" s="58"/>
      <c r="EA3" s="58"/>
      <c r="EB3" s="58"/>
      <c r="EC3" s="36"/>
      <c r="ED3" s="58" t="s">
        <v>49</v>
      </c>
      <c r="EE3" s="58"/>
      <c r="EF3" s="58"/>
      <c r="EG3" s="58"/>
      <c r="EH3" s="58"/>
      <c r="EI3" s="57"/>
      <c r="EJ3" s="58"/>
      <c r="EK3" s="58"/>
      <c r="EL3" s="58"/>
      <c r="EM3" s="58"/>
      <c r="EN3" s="58"/>
      <c r="EO3" s="36"/>
      <c r="EP3" s="58" t="s">
        <v>49</v>
      </c>
      <c r="EQ3" s="58"/>
      <c r="ER3" s="58"/>
      <c r="ES3" s="58"/>
      <c r="ET3" s="58"/>
      <c r="EU3" s="57"/>
      <c r="EV3" s="58"/>
      <c r="EW3" s="58"/>
      <c r="EX3" s="58"/>
      <c r="EY3" s="58"/>
      <c r="EZ3" s="58"/>
      <c r="FA3" s="36"/>
      <c r="FB3" s="58" t="s">
        <v>49</v>
      </c>
      <c r="FC3" s="58"/>
      <c r="FD3" s="58"/>
      <c r="FE3" s="58"/>
      <c r="FF3" s="58"/>
      <c r="FG3" s="57"/>
      <c r="FH3" s="58"/>
      <c r="FI3" s="58"/>
      <c r="FJ3" s="58"/>
      <c r="FK3" s="58"/>
      <c r="FL3" s="58"/>
      <c r="FM3" s="58"/>
      <c r="FN3" s="36"/>
      <c r="FO3" s="58" t="s">
        <v>49</v>
      </c>
      <c r="FP3" s="58"/>
      <c r="FQ3" s="58"/>
      <c r="FR3" s="58"/>
      <c r="FS3" s="58"/>
      <c r="FT3" s="57"/>
      <c r="FU3" s="58"/>
      <c r="FV3" s="58"/>
      <c r="FW3" s="58"/>
      <c r="FX3" s="58"/>
      <c r="FY3" s="58"/>
      <c r="FZ3" s="36"/>
      <c r="GA3" s="58" t="s">
        <v>49</v>
      </c>
      <c r="GB3" s="58"/>
      <c r="GC3" s="58"/>
      <c r="GD3" s="58"/>
      <c r="GE3" s="58"/>
      <c r="GF3" s="57"/>
      <c r="GG3" s="58"/>
      <c r="GH3" s="58"/>
      <c r="GI3" s="58"/>
      <c r="GJ3" s="58"/>
      <c r="GK3" s="58"/>
      <c r="GL3" s="36"/>
      <c r="GM3" s="218" t="s">
        <v>49</v>
      </c>
      <c r="GN3" s="40"/>
      <c r="GO3" s="40"/>
      <c r="GP3" s="40"/>
      <c r="GQ3" s="40"/>
      <c r="GR3" s="57"/>
      <c r="GS3" s="34"/>
      <c r="GT3" s="40"/>
      <c r="GU3" s="40"/>
      <c r="GV3" s="173"/>
      <c r="GW3" s="173"/>
      <c r="GX3" s="36"/>
      <c r="GY3" s="58" t="s">
        <v>49</v>
      </c>
      <c r="GZ3" s="58"/>
      <c r="HA3" s="58"/>
      <c r="HB3" s="58"/>
      <c r="HC3" s="58"/>
      <c r="HD3" s="57"/>
      <c r="HE3" s="58"/>
      <c r="HF3" s="58"/>
      <c r="HG3" s="58"/>
      <c r="HH3" s="58"/>
      <c r="HI3" s="58"/>
    </row>
    <row r="4" spans="1:228">
      <c r="B4" s="23" t="s">
        <v>26</v>
      </c>
      <c r="C4" s="23" t="s">
        <v>60</v>
      </c>
      <c r="D4" s="24" t="s">
        <v>84</v>
      </c>
      <c r="E4" s="24" t="s">
        <v>55</v>
      </c>
      <c r="F4" s="24" t="s">
        <v>70</v>
      </c>
      <c r="G4" t="s">
        <v>12</v>
      </c>
      <c r="H4" s="11" t="s">
        <v>13</v>
      </c>
      <c r="I4" s="5" t="s">
        <v>14</v>
      </c>
      <c r="J4" s="5"/>
      <c r="K4" s="5"/>
      <c r="L4" s="5"/>
      <c r="N4" s="25" t="s">
        <v>69</v>
      </c>
      <c r="O4" s="7" t="s">
        <v>60</v>
      </c>
      <c r="P4" s="26" t="s">
        <v>101</v>
      </c>
      <c r="Q4" s="26" t="s">
        <v>102</v>
      </c>
      <c r="R4" s="26" t="s">
        <v>103</v>
      </c>
      <c r="S4" s="28" t="s">
        <v>61</v>
      </c>
      <c r="T4" s="28" t="s">
        <v>62</v>
      </c>
      <c r="U4" s="26" t="s">
        <v>38</v>
      </c>
      <c r="V4" s="26" t="s">
        <v>64</v>
      </c>
      <c r="W4" s="195" t="s">
        <v>326</v>
      </c>
      <c r="X4" s="195" t="s">
        <v>327</v>
      </c>
      <c r="Y4" s="35"/>
      <c r="Z4" s="25" t="s">
        <v>69</v>
      </c>
      <c r="AA4" s="7" t="s">
        <v>60</v>
      </c>
      <c r="AB4" s="26" t="s">
        <v>101</v>
      </c>
      <c r="AC4" s="26" t="s">
        <v>102</v>
      </c>
      <c r="AD4" s="26" t="s">
        <v>103</v>
      </c>
      <c r="AE4" s="28" t="s">
        <v>61</v>
      </c>
      <c r="AF4" s="28" t="s">
        <v>62</v>
      </c>
      <c r="AG4" s="26" t="s">
        <v>38</v>
      </c>
      <c r="AH4" s="26" t="s">
        <v>64</v>
      </c>
      <c r="AI4" s="195" t="s">
        <v>326</v>
      </c>
      <c r="AJ4" s="195" t="s">
        <v>327</v>
      </c>
      <c r="AK4" s="35"/>
      <c r="AL4" s="25" t="s">
        <v>69</v>
      </c>
      <c r="AM4" s="7" t="s">
        <v>60</v>
      </c>
      <c r="AN4" s="26" t="s">
        <v>101</v>
      </c>
      <c r="AO4" s="26" t="s">
        <v>102</v>
      </c>
      <c r="AP4" s="26" t="s">
        <v>103</v>
      </c>
      <c r="AQ4" s="28" t="s">
        <v>61</v>
      </c>
      <c r="AR4" s="28" t="s">
        <v>62</v>
      </c>
      <c r="AS4" s="26" t="s">
        <v>38</v>
      </c>
      <c r="AT4" s="26" t="s">
        <v>64</v>
      </c>
      <c r="AU4" s="195" t="s">
        <v>326</v>
      </c>
      <c r="AV4" s="195" t="s">
        <v>327</v>
      </c>
      <c r="AW4" s="35"/>
      <c r="AX4" s="25" t="s">
        <v>69</v>
      </c>
      <c r="AY4" s="7" t="s">
        <v>60</v>
      </c>
      <c r="AZ4" s="26" t="s">
        <v>101</v>
      </c>
      <c r="BA4" s="26" t="s">
        <v>102</v>
      </c>
      <c r="BB4" s="26" t="s">
        <v>103</v>
      </c>
      <c r="BC4" s="28" t="s">
        <v>61</v>
      </c>
      <c r="BD4" s="28" t="s">
        <v>62</v>
      </c>
      <c r="BE4" s="26" t="s">
        <v>38</v>
      </c>
      <c r="BF4" s="26" t="s">
        <v>64</v>
      </c>
      <c r="BG4" s="195" t="s">
        <v>326</v>
      </c>
      <c r="BH4" s="195" t="s">
        <v>327</v>
      </c>
      <c r="BI4" s="35"/>
      <c r="BJ4" s="25" t="s">
        <v>69</v>
      </c>
      <c r="BK4" s="159" t="s">
        <v>60</v>
      </c>
      <c r="BL4" s="26" t="s">
        <v>101</v>
      </c>
      <c r="BM4" s="26" t="s">
        <v>102</v>
      </c>
      <c r="BN4" s="26" t="s">
        <v>103</v>
      </c>
      <c r="BO4" s="28" t="s">
        <v>61</v>
      </c>
      <c r="BP4" s="33" t="s">
        <v>62</v>
      </c>
      <c r="BQ4" s="26" t="s">
        <v>38</v>
      </c>
      <c r="BR4" s="26" t="s">
        <v>64</v>
      </c>
      <c r="BS4" s="195" t="s">
        <v>326</v>
      </c>
      <c r="BT4" s="195" t="s">
        <v>327</v>
      </c>
      <c r="BU4" s="35"/>
      <c r="BV4" s="25" t="s">
        <v>69</v>
      </c>
      <c r="BW4" s="7" t="s">
        <v>60</v>
      </c>
      <c r="BX4" s="26" t="s">
        <v>101</v>
      </c>
      <c r="BY4" s="26" t="s">
        <v>102</v>
      </c>
      <c r="BZ4" s="26" t="s">
        <v>103</v>
      </c>
      <c r="CA4" s="28" t="s">
        <v>61</v>
      </c>
      <c r="CB4" s="33" t="s">
        <v>62</v>
      </c>
      <c r="CC4" s="26" t="s">
        <v>38</v>
      </c>
      <c r="CD4" s="26" t="s">
        <v>64</v>
      </c>
      <c r="CE4" s="195" t="s">
        <v>326</v>
      </c>
      <c r="CF4" s="195" t="s">
        <v>327</v>
      </c>
      <c r="CG4" s="35"/>
      <c r="CH4" s="25" t="s">
        <v>69</v>
      </c>
      <c r="CI4" s="7" t="s">
        <v>60</v>
      </c>
      <c r="CJ4" s="26" t="s">
        <v>101</v>
      </c>
      <c r="CK4" s="26" t="s">
        <v>102</v>
      </c>
      <c r="CL4" s="26" t="s">
        <v>103</v>
      </c>
      <c r="CM4" s="28" t="s">
        <v>61</v>
      </c>
      <c r="CN4" s="33" t="s">
        <v>62</v>
      </c>
      <c r="CO4" s="26" t="s">
        <v>38</v>
      </c>
      <c r="CP4" s="26" t="s">
        <v>64</v>
      </c>
      <c r="CQ4" s="195" t="s">
        <v>326</v>
      </c>
      <c r="CR4" s="195" t="s">
        <v>327</v>
      </c>
      <c r="CS4" s="35"/>
      <c r="CT4" s="25" t="s">
        <v>69</v>
      </c>
      <c r="CU4" s="7" t="s">
        <v>60</v>
      </c>
      <c r="CV4" s="26" t="s">
        <v>101</v>
      </c>
      <c r="CW4" s="26" t="s">
        <v>102</v>
      </c>
      <c r="CX4" s="26" t="s">
        <v>103</v>
      </c>
      <c r="CY4" s="28" t="s">
        <v>61</v>
      </c>
      <c r="CZ4" s="33" t="s">
        <v>62</v>
      </c>
      <c r="DA4" s="26" t="s">
        <v>38</v>
      </c>
      <c r="DB4" s="26" t="s">
        <v>64</v>
      </c>
      <c r="DC4" s="195" t="s">
        <v>326</v>
      </c>
      <c r="DD4" s="195" t="s">
        <v>327</v>
      </c>
      <c r="DE4" s="35"/>
      <c r="DF4" s="25" t="s">
        <v>69</v>
      </c>
      <c r="DG4" s="7" t="s">
        <v>60</v>
      </c>
      <c r="DH4" s="26" t="s">
        <v>101</v>
      </c>
      <c r="DI4" s="26" t="s">
        <v>102</v>
      </c>
      <c r="DJ4" s="26" t="s">
        <v>103</v>
      </c>
      <c r="DK4" s="28" t="s">
        <v>61</v>
      </c>
      <c r="DL4" s="33" t="s">
        <v>62</v>
      </c>
      <c r="DM4" s="26" t="s">
        <v>38</v>
      </c>
      <c r="DN4" s="26" t="s">
        <v>64</v>
      </c>
      <c r="DO4" s="195" t="s">
        <v>326</v>
      </c>
      <c r="DP4" s="195" t="s">
        <v>327</v>
      </c>
      <c r="DQ4" s="35"/>
      <c r="DR4" s="25" t="s">
        <v>69</v>
      </c>
      <c r="DS4" s="7" t="s">
        <v>60</v>
      </c>
      <c r="DT4" s="26" t="s">
        <v>101</v>
      </c>
      <c r="DU4" s="26" t="s">
        <v>102</v>
      </c>
      <c r="DV4" s="26" t="s">
        <v>103</v>
      </c>
      <c r="DW4" s="28" t="s">
        <v>61</v>
      </c>
      <c r="DX4" s="33" t="s">
        <v>62</v>
      </c>
      <c r="DY4" s="26" t="s">
        <v>38</v>
      </c>
      <c r="DZ4" s="26" t="s">
        <v>64</v>
      </c>
      <c r="EA4" s="195" t="s">
        <v>326</v>
      </c>
      <c r="EB4" s="195" t="s">
        <v>327</v>
      </c>
      <c r="EC4" s="35"/>
      <c r="ED4" s="25" t="s">
        <v>69</v>
      </c>
      <c r="EE4" s="7" t="s">
        <v>60</v>
      </c>
      <c r="EF4" s="26" t="s">
        <v>101</v>
      </c>
      <c r="EG4" s="26" t="s">
        <v>102</v>
      </c>
      <c r="EH4" s="26" t="s">
        <v>103</v>
      </c>
      <c r="EI4" s="28" t="s">
        <v>61</v>
      </c>
      <c r="EJ4" s="33" t="s">
        <v>62</v>
      </c>
      <c r="EK4" s="26" t="s">
        <v>38</v>
      </c>
      <c r="EL4" s="26" t="s">
        <v>64</v>
      </c>
      <c r="EM4" s="195" t="s">
        <v>326</v>
      </c>
      <c r="EN4" s="195" t="s">
        <v>327</v>
      </c>
      <c r="EO4" s="35"/>
      <c r="EP4" s="25" t="s">
        <v>69</v>
      </c>
      <c r="EQ4" s="7" t="s">
        <v>60</v>
      </c>
      <c r="ER4" s="26" t="s">
        <v>101</v>
      </c>
      <c r="ES4" s="26" t="s">
        <v>102</v>
      </c>
      <c r="ET4" s="26" t="s">
        <v>103</v>
      </c>
      <c r="EU4" s="28" t="s">
        <v>61</v>
      </c>
      <c r="EV4" s="33" t="s">
        <v>62</v>
      </c>
      <c r="EW4" s="26" t="s">
        <v>38</v>
      </c>
      <c r="EX4" s="26" t="s">
        <v>64</v>
      </c>
      <c r="EY4" s="195" t="s">
        <v>326</v>
      </c>
      <c r="EZ4" s="195" t="s">
        <v>327</v>
      </c>
      <c r="FA4" s="35"/>
      <c r="FB4" s="25" t="s">
        <v>69</v>
      </c>
      <c r="FC4" s="7" t="s">
        <v>60</v>
      </c>
      <c r="FD4" s="26" t="s">
        <v>101</v>
      </c>
      <c r="FE4" s="26" t="s">
        <v>102</v>
      </c>
      <c r="FF4" s="26" t="s">
        <v>103</v>
      </c>
      <c r="FG4" s="28" t="s">
        <v>61</v>
      </c>
      <c r="FH4" s="33" t="s">
        <v>62</v>
      </c>
      <c r="FI4" s="64" t="s">
        <v>69</v>
      </c>
      <c r="FJ4" s="64" t="s">
        <v>63</v>
      </c>
      <c r="FK4" s="26" t="s">
        <v>64</v>
      </c>
      <c r="FL4" s="195" t="s">
        <v>326</v>
      </c>
      <c r="FM4" s="195" t="s">
        <v>327</v>
      </c>
      <c r="FN4" s="35"/>
      <c r="FO4" s="25" t="s">
        <v>69</v>
      </c>
      <c r="FP4" s="7" t="s">
        <v>60</v>
      </c>
      <c r="FQ4" s="26" t="s">
        <v>101</v>
      </c>
      <c r="FR4" s="26" t="s">
        <v>102</v>
      </c>
      <c r="FS4" s="26" t="s">
        <v>103</v>
      </c>
      <c r="FT4" s="28" t="s">
        <v>61</v>
      </c>
      <c r="FU4" s="33" t="s">
        <v>62</v>
      </c>
      <c r="FV4" s="26" t="s">
        <v>38</v>
      </c>
      <c r="FW4" s="26" t="s">
        <v>64</v>
      </c>
      <c r="FX4" s="195" t="s">
        <v>326</v>
      </c>
      <c r="FY4" s="195" t="s">
        <v>327</v>
      </c>
      <c r="FZ4" s="35"/>
      <c r="GA4" s="25" t="s">
        <v>69</v>
      </c>
      <c r="GB4" s="7" t="s">
        <v>60</v>
      </c>
      <c r="GC4" s="26" t="s">
        <v>101</v>
      </c>
      <c r="GD4" s="26" t="s">
        <v>102</v>
      </c>
      <c r="GE4" s="26" t="s">
        <v>103</v>
      </c>
      <c r="GF4" s="28" t="s">
        <v>61</v>
      </c>
      <c r="GG4" s="33" t="s">
        <v>62</v>
      </c>
      <c r="GH4" s="26" t="s">
        <v>38</v>
      </c>
      <c r="GI4" s="26" t="s">
        <v>64</v>
      </c>
      <c r="GJ4" s="195" t="s">
        <v>326</v>
      </c>
      <c r="GK4" s="195" t="s">
        <v>327</v>
      </c>
      <c r="GL4" s="35"/>
      <c r="GM4" s="25" t="s">
        <v>69</v>
      </c>
      <c r="GN4" s="7" t="s">
        <v>60</v>
      </c>
      <c r="GO4" s="26" t="s">
        <v>101</v>
      </c>
      <c r="GP4" s="26" t="s">
        <v>102</v>
      </c>
      <c r="GQ4" s="26" t="s">
        <v>103</v>
      </c>
      <c r="GR4" s="28" t="s">
        <v>61</v>
      </c>
      <c r="GS4" s="33" t="s">
        <v>62</v>
      </c>
      <c r="GT4" s="26" t="s">
        <v>38</v>
      </c>
      <c r="GU4" s="26" t="s">
        <v>64</v>
      </c>
      <c r="GV4" s="195" t="s">
        <v>326</v>
      </c>
      <c r="GW4" s="195" t="s">
        <v>327</v>
      </c>
      <c r="GX4" s="35"/>
      <c r="GY4" s="25" t="s">
        <v>69</v>
      </c>
      <c r="GZ4" s="7" t="s">
        <v>60</v>
      </c>
      <c r="HA4" s="26" t="s">
        <v>101</v>
      </c>
      <c r="HB4" s="26" t="s">
        <v>102</v>
      </c>
      <c r="HC4" s="26" t="s">
        <v>103</v>
      </c>
      <c r="HD4" s="28" t="s">
        <v>61</v>
      </c>
      <c r="HE4" s="33" t="s">
        <v>62</v>
      </c>
      <c r="HF4" s="26" t="s">
        <v>38</v>
      </c>
      <c r="HG4" s="26" t="s">
        <v>64</v>
      </c>
      <c r="HH4" s="195" t="s">
        <v>326</v>
      </c>
      <c r="HI4" s="195" t="s">
        <v>327</v>
      </c>
      <c r="HR4" s="35"/>
      <c r="HS4" s="22" t="s">
        <v>69</v>
      </c>
      <c r="HT4" s="35" t="s">
        <v>63</v>
      </c>
    </row>
    <row r="5" spans="1:228">
      <c r="A5">
        <f t="shared" ref="A5:A20" ca="1" si="0">RANK(L5,$L$5:$L$21)</f>
        <v>16</v>
      </c>
      <c r="B5" t="s">
        <v>86</v>
      </c>
      <c r="C5">
        <v>15</v>
      </c>
      <c r="D5" s="2">
        <v>13.137695254935636</v>
      </c>
      <c r="E5" s="2">
        <v>362.45523630489856</v>
      </c>
      <c r="F5" s="10">
        <v>27.588951431091349</v>
      </c>
      <c r="G5" s="2">
        <f ca="1">MIN(INDEX(INDIRECT(VLOOKUP(B5,'US HY'!$A$176:$B$192,2,FALSE) &amp; "2"),0,10) Retrace,D5)</f>
        <v>12.144551895617289</v>
      </c>
      <c r="H5" s="20">
        <f ca="1">MAX(INDEX(INDIRECT(VLOOKUP($B5,'US HY'!$A$176:$B$192,2,FALSE) &amp; "2"),0,10) Retrace)</f>
        <v>522.4208896360077</v>
      </c>
      <c r="I5" s="13">
        <f ca="1">(D5-G5)/(H5-G5)*100</f>
        <v>0.19462853474965985</v>
      </c>
      <c r="J5" s="13"/>
      <c r="K5" s="13"/>
      <c r="L5" s="13">
        <f t="shared" ref="L5:L20" ca="1" si="1">I5 + 0.00000001*ROW()</f>
        <v>0.19462858474965986</v>
      </c>
      <c r="N5" s="11">
        <v>35885</v>
      </c>
      <c r="O5" s="2">
        <v>3</v>
      </c>
      <c r="P5" s="2">
        <v>3320.669921875</v>
      </c>
      <c r="Q5" s="2">
        <v>1207.3740234375</v>
      </c>
      <c r="R5" s="2">
        <v>260.50099563598633</v>
      </c>
      <c r="S5" s="12">
        <v>2.7503241393423066</v>
      </c>
      <c r="T5" s="12">
        <v>4.6348153890537764</v>
      </c>
      <c r="U5" s="2">
        <v>196.92709072509942</v>
      </c>
      <c r="V5" s="2">
        <f t="shared" ref="V5:V35" si="2">U5/S5</f>
        <v>71.601411596595014</v>
      </c>
      <c r="Z5" s="11">
        <v>35885</v>
      </c>
      <c r="AA5" s="2">
        <v>16</v>
      </c>
      <c r="AB5" s="2">
        <v>6661.4279479980469</v>
      </c>
      <c r="AC5" s="2">
        <v>2793.1170349121094</v>
      </c>
      <c r="AD5" s="2">
        <v>553.77900886535645</v>
      </c>
      <c r="AE5" s="12">
        <v>2.3849440838799874</v>
      </c>
      <c r="AF5" s="12">
        <v>5.0437394523764194</v>
      </c>
      <c r="AG5" s="2">
        <v>191.21460341075488</v>
      </c>
      <c r="AH5" s="2">
        <f t="shared" ref="AH5:AH47" si="3">AG5/AE5</f>
        <v>80.175717620881954</v>
      </c>
      <c r="AL5" s="11">
        <v>35885</v>
      </c>
      <c r="AM5" s="2">
        <v>2</v>
      </c>
      <c r="AN5" s="2">
        <v>631.18099975585938</v>
      </c>
      <c r="AO5" s="2">
        <v>157.02099990844727</v>
      </c>
      <c r="AP5" s="2">
        <v>46.069000244140625</v>
      </c>
      <c r="AQ5" s="12">
        <v>4.0197234772665826</v>
      </c>
      <c r="AR5" s="12">
        <v>3.4083873988217985</v>
      </c>
      <c r="AS5" s="2">
        <v>209.8124034547788</v>
      </c>
      <c r="AT5" s="2">
        <f t="shared" ref="AT5:AT10" si="4">AS5/AQ5</f>
        <v>52.195730537527304</v>
      </c>
      <c r="AX5" s="11">
        <v>35885</v>
      </c>
      <c r="AY5" s="2">
        <v>7</v>
      </c>
      <c r="AZ5" s="2">
        <v>1433.6899795532227</v>
      </c>
      <c r="BA5" s="2">
        <v>383.43399429321289</v>
      </c>
      <c r="BB5" s="2">
        <v>112.11499977111816</v>
      </c>
      <c r="BC5" s="12">
        <v>3.7390789572425769</v>
      </c>
      <c r="BD5" s="12">
        <v>3.4200061996698943</v>
      </c>
      <c r="BE5" s="2">
        <v>251.50268779487081</v>
      </c>
      <c r="BF5" s="2">
        <f t="shared" ref="BF5:BF49" si="5">BE5/BC5</f>
        <v>67.26327276606753</v>
      </c>
      <c r="BJ5" s="41">
        <v>35885</v>
      </c>
      <c r="BK5" s="4">
        <v>21</v>
      </c>
      <c r="BL5" s="4">
        <v>15604.607092440128</v>
      </c>
      <c r="BM5" s="4">
        <v>4140.7759974002838</v>
      </c>
      <c r="BN5" s="4">
        <v>1148.7670042514801</v>
      </c>
      <c r="BO5" s="37">
        <v>3.7685223982744338</v>
      </c>
      <c r="BP5" s="37">
        <v>3.6045394602000718</v>
      </c>
      <c r="BQ5" s="2">
        <v>235.464946462201</v>
      </c>
      <c r="BR5" s="2">
        <f t="shared" ref="BR5:BR49" si="6">BQ5/BO5</f>
        <v>62.482034489172172</v>
      </c>
      <c r="BV5" s="11">
        <v>35885</v>
      </c>
      <c r="BW5" s="2">
        <v>4</v>
      </c>
      <c r="BX5" s="2">
        <v>6064.6912994384766</v>
      </c>
      <c r="BY5" s="2">
        <v>1030.5630226135254</v>
      </c>
      <c r="BZ5" s="2">
        <v>636.92801284790039</v>
      </c>
      <c r="CA5" s="12">
        <v>5.8848330149264587</v>
      </c>
      <c r="CB5" s="12">
        <v>1.6180211920740653</v>
      </c>
      <c r="CC5" s="2">
        <v>655.12674002042877</v>
      </c>
      <c r="CD5" s="2">
        <f t="shared" ref="CD5:CD49" si="7">CC5/CA5</f>
        <v>111.32460995218497</v>
      </c>
      <c r="CH5" s="11">
        <v>35885</v>
      </c>
      <c r="CI5" s="2">
        <v>10</v>
      </c>
      <c r="CJ5" s="2">
        <v>4187.6678619384766</v>
      </c>
      <c r="CK5" s="2">
        <v>1266.7150039672852</v>
      </c>
      <c r="CL5" s="2">
        <v>475.70000171661377</v>
      </c>
      <c r="CM5" s="12">
        <v>3.3059274176297904</v>
      </c>
      <c r="CN5" s="12">
        <v>2.6628442282871769</v>
      </c>
      <c r="CO5" s="2">
        <v>227.16385710755515</v>
      </c>
      <c r="CP5" s="2">
        <f t="shared" ref="CP5:CP49" si="8">CO5/CM5</f>
        <v>68.714109056399664</v>
      </c>
      <c r="CT5" s="11">
        <v>35885</v>
      </c>
      <c r="CU5" s="2">
        <v>9</v>
      </c>
      <c r="CV5" s="2">
        <v>6780.6318817138672</v>
      </c>
      <c r="CW5" s="2">
        <v>2310.1170387268066</v>
      </c>
      <c r="CX5" s="2">
        <v>452.11999893188477</v>
      </c>
      <c r="CY5" s="12">
        <v>2.9351897622688985</v>
      </c>
      <c r="CZ5" s="12">
        <v>5.1095219060965338</v>
      </c>
      <c r="DA5" s="2">
        <v>245.65338512262105</v>
      </c>
      <c r="DB5" s="2">
        <f t="shared" ref="DB5:DB49" si="9">DA5/CY5</f>
        <v>83.692505431993339</v>
      </c>
      <c r="DF5" s="11">
        <v>35885</v>
      </c>
      <c r="DG5" s="2">
        <v>4</v>
      </c>
      <c r="DH5" s="2">
        <v>1319.4290065765381</v>
      </c>
      <c r="DI5" s="2">
        <v>517.83998107910156</v>
      </c>
      <c r="DJ5" s="2">
        <v>115.52500581741333</v>
      </c>
      <c r="DK5" s="12">
        <v>2.5479473481886123</v>
      </c>
      <c r="DL5" s="12">
        <v>4.4824925773866218</v>
      </c>
      <c r="DM5" s="2">
        <v>244.32440660028223</v>
      </c>
      <c r="DN5" s="2">
        <f t="shared" ref="DN5:DN49" si="10">DM5/DK5</f>
        <v>95.89068109039907</v>
      </c>
      <c r="DR5" s="11">
        <v>35885</v>
      </c>
      <c r="DS5" s="2">
        <v>19</v>
      </c>
      <c r="DT5" s="2">
        <v>16512.081461429596</v>
      </c>
      <c r="DU5" s="2">
        <v>4806.5619621276855</v>
      </c>
      <c r="DV5" s="2">
        <v>1715.1450138092041</v>
      </c>
      <c r="DW5" s="12">
        <v>3.4353206286599733</v>
      </c>
      <c r="DX5" s="12">
        <v>2.8024230741007048</v>
      </c>
      <c r="DY5" s="2">
        <v>251.58675289414253</v>
      </c>
      <c r="DZ5" s="2">
        <f t="shared" ref="DZ5:DZ49" si="11">DY5/DW5</f>
        <v>73.235304674393603</v>
      </c>
      <c r="ED5" s="11">
        <v>35885</v>
      </c>
      <c r="EE5" s="2">
        <v>13</v>
      </c>
      <c r="EF5" s="2">
        <v>31843.469482421875</v>
      </c>
      <c r="EG5" s="2">
        <v>6334.3849331140518</v>
      </c>
      <c r="EH5" s="2">
        <v>2950.5570068359375</v>
      </c>
      <c r="EI5" s="12">
        <v>5.0270815270405871</v>
      </c>
      <c r="EJ5" s="12">
        <v>2.1468437716805209</v>
      </c>
      <c r="EK5" s="2">
        <v>167.26788915493827</v>
      </c>
      <c r="EL5" s="2">
        <f t="shared" ref="EL5:EL49" si="12">EK5/EI5</f>
        <v>33.273359155845618</v>
      </c>
      <c r="EP5" s="11">
        <v>35885</v>
      </c>
      <c r="EQ5" s="2">
        <v>7</v>
      </c>
      <c r="ER5" s="2">
        <v>2463.3669281005859</v>
      </c>
      <c r="ES5" s="2">
        <v>777.01900863647461</v>
      </c>
      <c r="ET5" s="2">
        <v>176.67300224304199</v>
      </c>
      <c r="EU5" s="12">
        <v>3.1702788486775137</v>
      </c>
      <c r="EV5" s="12">
        <v>4.398063081350486</v>
      </c>
      <c r="EW5" s="2">
        <v>224.4950964130519</v>
      </c>
      <c r="EX5" s="2">
        <f t="shared" ref="EX5:EX46" si="13">EW5/EU5</f>
        <v>70.812413395969998</v>
      </c>
      <c r="FB5" s="11">
        <v>35885</v>
      </c>
      <c r="FC5" s="2">
        <v>8</v>
      </c>
      <c r="FD5" s="2">
        <v>1705.608943939209</v>
      </c>
      <c r="FE5" s="2">
        <v>692.94199752807617</v>
      </c>
      <c r="FF5" s="2">
        <v>268.32499885559082</v>
      </c>
      <c r="FG5" s="12">
        <v>2.4614021808803734</v>
      </c>
      <c r="FH5" s="12">
        <v>2.5824727494027084</v>
      </c>
      <c r="FI5" s="14">
        <v>35885</v>
      </c>
      <c r="FK5" s="2">
        <f>FJ5/FG5</f>
        <v>0</v>
      </c>
      <c r="FO5" s="11">
        <v>35885</v>
      </c>
      <c r="FP5" s="2">
        <v>5</v>
      </c>
      <c r="FQ5" s="2">
        <v>1728.9411315917969</v>
      </c>
      <c r="FR5" s="2">
        <v>2898.2600650787354</v>
      </c>
      <c r="FS5" s="2">
        <v>540.99600219726563</v>
      </c>
      <c r="FT5" s="12">
        <v>0.59654451041985002</v>
      </c>
      <c r="FU5" s="12">
        <v>5.3572670653893866</v>
      </c>
      <c r="FV5" s="2">
        <v>279.12698078120928</v>
      </c>
      <c r="FW5" s="2">
        <f t="shared" ref="FW5:FW39" si="14">FV5/FT5</f>
        <v>467.90637732087885</v>
      </c>
      <c r="GA5" s="11">
        <v>35885</v>
      </c>
      <c r="GH5" s="2">
        <v>224.98930575874914</v>
      </c>
      <c r="GM5" s="11">
        <v>35885</v>
      </c>
      <c r="GN5" s="2">
        <v>3</v>
      </c>
      <c r="GO5" s="2">
        <v>1663.5260314941406</v>
      </c>
      <c r="GP5" s="2">
        <v>403.36900329589844</v>
      </c>
      <c r="GQ5" s="2">
        <v>166.0410041809082</v>
      </c>
      <c r="GR5" s="12">
        <v>4.1240799811130548</v>
      </c>
      <c r="GS5" s="12">
        <v>2.4293336774596477</v>
      </c>
      <c r="GT5" s="2">
        <v>213.07370644284094</v>
      </c>
      <c r="GU5" s="2">
        <f t="shared" ref="GU5:GU19" si="15">GT5/GR5</f>
        <v>51.665755130513773</v>
      </c>
      <c r="GY5" s="11">
        <v>35885</v>
      </c>
      <c r="GZ5" s="2">
        <v>5</v>
      </c>
      <c r="HA5" s="2">
        <v>13916.595153808594</v>
      </c>
      <c r="HB5" s="2">
        <v>3661.2740325927734</v>
      </c>
      <c r="HC5" s="2">
        <v>900.99800109863281</v>
      </c>
      <c r="HD5" s="12">
        <v>3.8010252797039059</v>
      </c>
      <c r="HE5" s="12">
        <v>4.0635761989797929</v>
      </c>
      <c r="HF5" s="2">
        <v>174.09665618135969</v>
      </c>
      <c r="HG5" s="2">
        <f t="shared" ref="HG5:HG45" si="16">HF5/HD5</f>
        <v>45.802551514448638</v>
      </c>
      <c r="HS5" s="22">
        <v>35885</v>
      </c>
    </row>
    <row r="6" spans="1:228">
      <c r="A6">
        <f t="shared" ca="1" si="0"/>
        <v>12</v>
      </c>
      <c r="B6" t="s">
        <v>23</v>
      </c>
      <c r="C6">
        <v>9</v>
      </c>
      <c r="D6" s="2">
        <v>37.888373421646051</v>
      </c>
      <c r="E6" s="2">
        <v>270.92126050996069</v>
      </c>
      <c r="F6" s="10">
        <v>7.1505117808826375</v>
      </c>
      <c r="G6" s="2">
        <f ca="1">MIN(INDEX(INDIRECT(VLOOKUP(B6,'US HY'!$A$176:$B$192,2,FALSE) &amp; "2"),0,10) Retrace,D6)</f>
        <v>30.618186300553454</v>
      </c>
      <c r="H6" s="20">
        <f ca="1">MAX(INDEX(INDIRECT(VLOOKUP($B6,'US HY'!$A$176:$B$192,2,FALSE) &amp; "2"),0,10) Retrace)</f>
        <v>266.11114174618092</v>
      </c>
      <c r="I6" s="13">
        <f t="shared" ref="I6:I20" ca="1" si="17">(D6-G6)/(H6-G6)*100</f>
        <v>3.0872206378042577</v>
      </c>
      <c r="J6" s="13"/>
      <c r="K6" s="13"/>
      <c r="L6" s="13">
        <f t="shared" ca="1" si="1"/>
        <v>3.0872206978042578</v>
      </c>
      <c r="N6" s="11">
        <v>35976</v>
      </c>
      <c r="O6" s="2">
        <v>2</v>
      </c>
      <c r="P6" s="2">
        <v>2611.1790771484375</v>
      </c>
      <c r="Q6" s="2">
        <v>947.22499084472656</v>
      </c>
      <c r="R6" s="2">
        <v>206.8800048828125</v>
      </c>
      <c r="S6" s="12">
        <v>2.756661936062109</v>
      </c>
      <c r="T6" s="12">
        <v>4.5786203039838655</v>
      </c>
      <c r="U6" s="2">
        <v>240.86721590150177</v>
      </c>
      <c r="V6" s="2">
        <f t="shared" si="2"/>
        <v>87.37640722299831</v>
      </c>
      <c r="Z6" s="11">
        <v>35976</v>
      </c>
      <c r="AA6" s="2">
        <v>13</v>
      </c>
      <c r="AB6" s="2">
        <v>4711.2671165466309</v>
      </c>
      <c r="AC6" s="2">
        <v>1765.8890228271484</v>
      </c>
      <c r="AD6" s="2">
        <v>433.20699977874756</v>
      </c>
      <c r="AE6" s="12">
        <v>2.667929329445629</v>
      </c>
      <c r="AF6" s="12">
        <v>4.0763169194612354</v>
      </c>
      <c r="AG6" s="2">
        <v>221.53289264153955</v>
      </c>
      <c r="AH6" s="2">
        <f t="shared" si="3"/>
        <v>83.035517544076782</v>
      </c>
      <c r="AL6" s="11">
        <v>35976</v>
      </c>
      <c r="AM6" s="2">
        <v>1</v>
      </c>
      <c r="AN6" s="2">
        <v>272.35198974609375</v>
      </c>
      <c r="AO6" s="2">
        <v>64.007003784179688</v>
      </c>
      <c r="AP6" s="2">
        <v>29.99799919128418</v>
      </c>
      <c r="AQ6" s="12">
        <v>4.2550341938269218</v>
      </c>
      <c r="AR6" s="12">
        <v>2.1337090975979729</v>
      </c>
      <c r="AS6" s="2">
        <v>351.9999978025146</v>
      </c>
      <c r="AT6" s="2">
        <f t="shared" si="4"/>
        <v>82.725539153877023</v>
      </c>
      <c r="AX6" s="11">
        <v>35976</v>
      </c>
      <c r="AY6" s="2">
        <v>7</v>
      </c>
      <c r="AZ6" s="2">
        <v>1184.3500061035156</v>
      </c>
      <c r="BA6" s="2">
        <v>391.26499366760254</v>
      </c>
      <c r="BB6" s="2">
        <v>117.25400066375732</v>
      </c>
      <c r="BC6" s="12">
        <v>3.0269766661253499</v>
      </c>
      <c r="BD6" s="12">
        <v>3.3369010136345887</v>
      </c>
      <c r="BE6" s="2">
        <v>242.42248316211831</v>
      </c>
      <c r="BF6" s="2">
        <f t="shared" si="5"/>
        <v>80.087331321396903</v>
      </c>
      <c r="BJ6" s="41">
        <v>35976</v>
      </c>
      <c r="BK6" s="4">
        <v>22</v>
      </c>
      <c r="BL6" s="4">
        <v>16329.035020709038</v>
      </c>
      <c r="BM6" s="4">
        <v>4082.3399975299835</v>
      </c>
      <c r="BN6" s="4">
        <v>1236.3910017907619</v>
      </c>
      <c r="BO6" s="37">
        <v>3.9999203962896051</v>
      </c>
      <c r="BP6" s="37">
        <v>3.3018195632427045</v>
      </c>
      <c r="BQ6" s="2">
        <v>272.19827393086251</v>
      </c>
      <c r="BR6" s="2">
        <f t="shared" si="6"/>
        <v>68.050922759202493</v>
      </c>
      <c r="BV6" s="11">
        <v>35976</v>
      </c>
      <c r="BW6" s="2">
        <v>4</v>
      </c>
      <c r="BX6" s="2">
        <v>5745.7681427001953</v>
      </c>
      <c r="BY6" s="2">
        <v>1049.1849822998047</v>
      </c>
      <c r="BZ6" s="2">
        <v>639.76400566101074</v>
      </c>
      <c r="CA6" s="12">
        <v>5.4764109662583236</v>
      </c>
      <c r="CB6" s="12">
        <v>1.6399562542062303</v>
      </c>
      <c r="CC6" s="2">
        <v>783.6555150469344</v>
      </c>
      <c r="CD6" s="2">
        <f t="shared" si="7"/>
        <v>143.09654988919786</v>
      </c>
      <c r="CH6" s="11">
        <v>35976</v>
      </c>
      <c r="CI6" s="2">
        <v>8</v>
      </c>
      <c r="CJ6" s="2">
        <v>2832.6700592041016</v>
      </c>
      <c r="CK6" s="2">
        <v>799.87600135803223</v>
      </c>
      <c r="CL6" s="2">
        <v>343.61199760437012</v>
      </c>
      <c r="CM6" s="12">
        <v>3.5413864828983299</v>
      </c>
      <c r="CN6" s="12">
        <v>2.3278465447501571</v>
      </c>
      <c r="CO6" s="2">
        <v>240.17224380726535</v>
      </c>
      <c r="CP6" s="2">
        <f t="shared" si="8"/>
        <v>67.818704613878907</v>
      </c>
      <c r="CT6" s="11">
        <v>35976</v>
      </c>
      <c r="CU6" s="2">
        <v>11</v>
      </c>
      <c r="CV6" s="2">
        <v>7216.7400817871094</v>
      </c>
      <c r="CW6" s="2">
        <v>2778.3330478668213</v>
      </c>
      <c r="CX6" s="2">
        <v>523.24500560760498</v>
      </c>
      <c r="CY6" s="12">
        <v>2.5975071949448454</v>
      </c>
      <c r="CZ6" s="12">
        <v>5.3098128373734834</v>
      </c>
      <c r="DA6" s="2">
        <v>263.01467859206781</v>
      </c>
      <c r="DB6" s="2">
        <f t="shared" si="9"/>
        <v>101.2565736502811</v>
      </c>
      <c r="DF6" s="11">
        <v>35976</v>
      </c>
      <c r="DG6" s="2">
        <v>6</v>
      </c>
      <c r="DH6" s="2">
        <v>2404.047004699707</v>
      </c>
      <c r="DI6" s="2">
        <v>733.90600776672363</v>
      </c>
      <c r="DJ6" s="2">
        <v>184.89700174331665</v>
      </c>
      <c r="DK6" s="12">
        <v>3.2756878663730022</v>
      </c>
      <c r="DL6" s="12">
        <v>3.9692693815855868</v>
      </c>
      <c r="DM6" s="2">
        <v>252.01630659645414</v>
      </c>
      <c r="DN6" s="2">
        <f t="shared" si="10"/>
        <v>76.935384834300038</v>
      </c>
      <c r="DR6" s="11">
        <v>35976</v>
      </c>
      <c r="DS6" s="2">
        <v>22</v>
      </c>
      <c r="DT6" s="2">
        <v>20874.489002227783</v>
      </c>
      <c r="DU6" s="2">
        <v>5016.9729461669922</v>
      </c>
      <c r="DV6" s="2">
        <v>1861.6310033798218</v>
      </c>
      <c r="DW6" s="12">
        <v>4.1607736828989799</v>
      </c>
      <c r="DX6" s="12">
        <v>2.6949341395037982</v>
      </c>
      <c r="DY6" s="2">
        <v>277.29491953724977</v>
      </c>
      <c r="DZ6" s="2">
        <f t="shared" si="11"/>
        <v>66.64503783922396</v>
      </c>
      <c r="ED6" s="11">
        <v>35976</v>
      </c>
      <c r="EE6" s="2">
        <v>10</v>
      </c>
      <c r="EF6" s="2">
        <v>19307.469100952148</v>
      </c>
      <c r="EG6" s="2">
        <v>3612.2849817276001</v>
      </c>
      <c r="EH6" s="2">
        <v>1704.3550510406494</v>
      </c>
      <c r="EI6" s="12">
        <v>5.344946259394578</v>
      </c>
      <c r="EJ6" s="12">
        <v>2.1194439383519308</v>
      </c>
      <c r="EK6" s="2">
        <v>198.3423299985113</v>
      </c>
      <c r="EL6" s="2">
        <f t="shared" si="12"/>
        <v>37.108386197502675</v>
      </c>
      <c r="EP6" s="11">
        <v>35976</v>
      </c>
      <c r="EQ6" s="2">
        <v>7</v>
      </c>
      <c r="ER6" s="2">
        <v>2936.4459915161133</v>
      </c>
      <c r="ES6" s="2">
        <v>869.57300186157227</v>
      </c>
      <c r="ET6" s="2">
        <v>193.19099807739258</v>
      </c>
      <c r="EU6" s="12">
        <v>3.3768826599144663</v>
      </c>
      <c r="EV6" s="12">
        <v>4.5011051783749272</v>
      </c>
      <c r="EW6" s="2">
        <v>272.24059390062013</v>
      </c>
      <c r="EX6" s="2">
        <f t="shared" si="13"/>
        <v>80.618908418782823</v>
      </c>
      <c r="FB6" s="11">
        <v>35976</v>
      </c>
      <c r="FC6" s="2">
        <v>7</v>
      </c>
      <c r="FD6" s="2">
        <v>1683.9849548339844</v>
      </c>
      <c r="FE6" s="2">
        <v>500.80999565124512</v>
      </c>
      <c r="FF6" s="2">
        <v>232.96699905395508</v>
      </c>
      <c r="FG6" s="12">
        <v>3.3625226522169509</v>
      </c>
      <c r="FH6" s="12">
        <v>2.1497035961529369</v>
      </c>
      <c r="FI6" s="14">
        <v>35976</v>
      </c>
      <c r="FK6" s="2">
        <f>FJ6/FG6</f>
        <v>0</v>
      </c>
      <c r="FO6" s="11">
        <v>35976</v>
      </c>
      <c r="FP6" s="2">
        <v>4</v>
      </c>
      <c r="FQ6" s="2">
        <v>3432.8429260253906</v>
      </c>
      <c r="FR6" s="2">
        <v>2242.5369453430176</v>
      </c>
      <c r="FS6" s="2">
        <v>449.8809928894043</v>
      </c>
      <c r="FT6" s="12">
        <v>1.5307854495571329</v>
      </c>
      <c r="FU6" s="12">
        <v>4.9847336979944554</v>
      </c>
      <c r="FV6" s="2">
        <v>329.86028914744855</v>
      </c>
      <c r="FW6" s="2">
        <f t="shared" si="14"/>
        <v>215.48433795400882</v>
      </c>
      <c r="GA6" s="11">
        <v>35976</v>
      </c>
      <c r="GB6" s="2">
        <v>8</v>
      </c>
      <c r="GC6" s="2">
        <v>6509.1948852539063</v>
      </c>
      <c r="GD6" s="2">
        <v>34.344982624053955</v>
      </c>
      <c r="GE6" s="2">
        <v>597.18599510192871</v>
      </c>
      <c r="GF6" s="12">
        <v>189.52389513497982</v>
      </c>
      <c r="GG6" s="12">
        <v>5.7511366485062825E-2</v>
      </c>
      <c r="GH6" s="2">
        <v>346.70424166101265</v>
      </c>
      <c r="GI6" s="2">
        <f t="shared" ref="GI6:GI12" si="18">GH6/GF6</f>
        <v>1.8293431623178082</v>
      </c>
      <c r="GM6" s="11">
        <v>35976</v>
      </c>
      <c r="GN6" s="2">
        <v>3</v>
      </c>
      <c r="GO6" s="2">
        <v>1530.8410034179688</v>
      </c>
      <c r="GP6" s="2">
        <v>405.45299530029297</v>
      </c>
      <c r="GQ6" s="2">
        <v>160.65000152587891</v>
      </c>
      <c r="GR6" s="12">
        <v>3.7756312597571839</v>
      </c>
      <c r="GS6" s="12">
        <v>2.5238281447198059</v>
      </c>
      <c r="GT6" s="2">
        <v>217.45399744368441</v>
      </c>
      <c r="GU6" s="2">
        <f t="shared" si="15"/>
        <v>57.594076985597681</v>
      </c>
      <c r="GY6" s="11">
        <v>35976</v>
      </c>
      <c r="GZ6" s="2">
        <v>6</v>
      </c>
      <c r="HA6" s="2">
        <v>15119.55615234375</v>
      </c>
      <c r="HB6" s="2">
        <v>4152.0300445556641</v>
      </c>
      <c r="HC6" s="2">
        <v>1025.4449996948242</v>
      </c>
      <c r="HD6" s="12">
        <v>3.6414852469984456</v>
      </c>
      <c r="HE6" s="12">
        <v>4.0490031603755652</v>
      </c>
      <c r="HF6" s="2">
        <v>171.10280203145305</v>
      </c>
      <c r="HG6" s="2">
        <f t="shared" si="16"/>
        <v>46.987091921486531</v>
      </c>
      <c r="HS6" s="22">
        <v>35976</v>
      </c>
    </row>
    <row r="7" spans="1:228">
      <c r="A7">
        <f t="shared" ca="1" si="0"/>
        <v>13</v>
      </c>
      <c r="B7" t="s">
        <v>25</v>
      </c>
      <c r="C7">
        <v>13</v>
      </c>
      <c r="D7" s="2">
        <v>40.818504777994114</v>
      </c>
      <c r="E7" s="2">
        <v>188.82563085659041</v>
      </c>
      <c r="F7" s="10">
        <v>4.6259810809725987</v>
      </c>
      <c r="G7" s="2">
        <f ca="1">MIN(INDEX(INDIRECT(VLOOKUP(B7,'US HY'!$A$176:$B$192,2,FALSE) &amp; "2"),0,10) Retrace,D7)</f>
        <v>35.815257015961969</v>
      </c>
      <c r="H7" s="20">
        <f ca="1">MAX(INDEX(INDIRECT(VLOOKUP($B7,'US HY'!$A$176:$B$192,2,FALSE) &amp; "2"),0,10) Retrace)</f>
        <v>206.69256265638194</v>
      </c>
      <c r="I7" s="13">
        <f t="shared" ca="1" si="17"/>
        <v>2.9279767393808078</v>
      </c>
      <c r="J7" s="13"/>
      <c r="K7" s="13"/>
      <c r="L7" s="13">
        <f t="shared" ca="1" si="1"/>
        <v>2.9279768093808078</v>
      </c>
      <c r="N7" s="11">
        <v>36068</v>
      </c>
      <c r="O7" s="2">
        <v>2</v>
      </c>
      <c r="P7" s="2">
        <v>2826.692138671875</v>
      </c>
      <c r="Q7" s="2">
        <v>932.83197021484375</v>
      </c>
      <c r="R7" s="2">
        <v>212.25799560546875</v>
      </c>
      <c r="S7" s="12">
        <v>3.0302264812181017</v>
      </c>
      <c r="T7" s="12">
        <v>4.3948025022752528</v>
      </c>
      <c r="U7" s="2">
        <v>516.0406895811019</v>
      </c>
      <c r="V7" s="2">
        <f t="shared" si="2"/>
        <v>170.29772948643165</v>
      </c>
      <c r="Z7" s="11">
        <v>36068</v>
      </c>
      <c r="AA7" s="2">
        <v>12</v>
      </c>
      <c r="AB7" s="2">
        <v>4380.0960540771484</v>
      </c>
      <c r="AC7" s="2">
        <v>1659.2930068969727</v>
      </c>
      <c r="AD7" s="2">
        <v>399.04300308227539</v>
      </c>
      <c r="AE7" s="12">
        <v>2.6397363430515037</v>
      </c>
      <c r="AF7" s="12">
        <v>4.1581809330831865</v>
      </c>
      <c r="AG7" s="2">
        <v>426.73282605942342</v>
      </c>
      <c r="AH7" s="2">
        <f t="shared" si="3"/>
        <v>161.65736672251342</v>
      </c>
      <c r="AL7" s="11">
        <v>36068</v>
      </c>
      <c r="AM7" s="2">
        <v>1</v>
      </c>
      <c r="AN7" s="2">
        <v>290.68499755859375</v>
      </c>
      <c r="AO7" s="2">
        <v>65.402999877929688</v>
      </c>
      <c r="AP7" s="2">
        <v>30.334999084472656</v>
      </c>
      <c r="AQ7" s="12">
        <v>4.4445208645037351</v>
      </c>
      <c r="AR7" s="12">
        <v>2.1560244553100061</v>
      </c>
      <c r="AS7" s="2">
        <v>666.99999560502943</v>
      </c>
      <c r="AT7" s="2">
        <f t="shared" si="4"/>
        <v>150.07241858892817</v>
      </c>
      <c r="AX7" s="11">
        <v>36068</v>
      </c>
      <c r="AY7" s="2">
        <v>8</v>
      </c>
      <c r="AZ7" s="2">
        <v>1574.1529846191406</v>
      </c>
      <c r="BA7" s="2">
        <v>429.05399894714355</v>
      </c>
      <c r="BB7" s="2">
        <v>142.41899967193604</v>
      </c>
      <c r="BC7" s="12">
        <v>3.668892466873535</v>
      </c>
      <c r="BD7" s="12">
        <v>3.0126176980281762</v>
      </c>
      <c r="BE7" s="2">
        <v>553.97323044007123</v>
      </c>
      <c r="BF7" s="2">
        <f t="shared" si="5"/>
        <v>150.99195068863446</v>
      </c>
      <c r="BJ7" s="41">
        <v>36068</v>
      </c>
      <c r="BK7" s="4">
        <v>24</v>
      </c>
      <c r="BL7" s="4">
        <v>12666.453099370003</v>
      </c>
      <c r="BM7" s="4">
        <v>2897.9549999833107</v>
      </c>
      <c r="BN7" s="4">
        <v>960.56499490141869</v>
      </c>
      <c r="BO7" s="37">
        <v>4.3708246330405229</v>
      </c>
      <c r="BP7" s="37">
        <v>3.0169275534350732</v>
      </c>
      <c r="BQ7" s="2">
        <v>534.95927267798459</v>
      </c>
      <c r="BR7" s="2">
        <f t="shared" si="6"/>
        <v>122.39321354465901</v>
      </c>
      <c r="BV7" s="11">
        <v>36068</v>
      </c>
      <c r="BW7" s="2">
        <v>8</v>
      </c>
      <c r="BX7" s="2">
        <v>8801.8598937988281</v>
      </c>
      <c r="BY7" s="2">
        <v>1832.7709999084473</v>
      </c>
      <c r="BZ7" s="2">
        <v>919.03599739074707</v>
      </c>
      <c r="CA7" s="12">
        <v>4.8024875416724235</v>
      </c>
      <c r="CB7" s="12">
        <v>1.9942320051792346</v>
      </c>
      <c r="CC7" s="2">
        <v>950.89366855763274</v>
      </c>
      <c r="CD7" s="2">
        <f t="shared" si="7"/>
        <v>198.00023639967475</v>
      </c>
      <c r="CH7" s="11">
        <v>36068</v>
      </c>
      <c r="CI7" s="2">
        <v>12</v>
      </c>
      <c r="CJ7" s="2">
        <v>4036.4930648803711</v>
      </c>
      <c r="CK7" s="2">
        <v>1175.3970222473145</v>
      </c>
      <c r="CL7" s="2">
        <v>503.57900047302246</v>
      </c>
      <c r="CM7" s="12">
        <v>3.4341528764151108</v>
      </c>
      <c r="CN7" s="12">
        <v>2.3340866500454527</v>
      </c>
      <c r="CO7" s="2">
        <v>533.63825350437514</v>
      </c>
      <c r="CP7" s="2">
        <f t="shared" si="8"/>
        <v>155.39152527811649</v>
      </c>
      <c r="CT7" s="11">
        <v>36068</v>
      </c>
      <c r="CU7" s="2">
        <v>10</v>
      </c>
      <c r="CV7" s="2">
        <v>7367.4039001464844</v>
      </c>
      <c r="CW7" s="2">
        <v>2606.7630500793457</v>
      </c>
      <c r="CX7" s="2">
        <v>527.40700340270996</v>
      </c>
      <c r="CY7" s="12">
        <v>2.8262652794323722</v>
      </c>
      <c r="CZ7" s="12">
        <v>4.9426022659181692</v>
      </c>
      <c r="DA7" s="2">
        <v>412.4898502444413</v>
      </c>
      <c r="DB7" s="2">
        <f t="shared" si="9"/>
        <v>145.94873780825199</v>
      </c>
      <c r="DF7" s="11">
        <v>36068</v>
      </c>
      <c r="DG7" s="2">
        <v>6</v>
      </c>
      <c r="DH7" s="2">
        <v>3242.8659718036652</v>
      </c>
      <c r="DI7" s="2">
        <v>807.87298965454102</v>
      </c>
      <c r="DJ7" s="2">
        <v>205.0770001411438</v>
      </c>
      <c r="DK7" s="12">
        <v>4.014078962078389</v>
      </c>
      <c r="DL7" s="12">
        <v>3.9393641856401458</v>
      </c>
      <c r="DM7" s="2">
        <v>462.90065509780987</v>
      </c>
      <c r="DN7" s="2">
        <f t="shared" si="10"/>
        <v>115.31926986760908</v>
      </c>
      <c r="DR7" s="11">
        <v>36068</v>
      </c>
      <c r="DS7" s="2">
        <v>20</v>
      </c>
      <c r="DT7" s="2">
        <v>19250.439004898071</v>
      </c>
      <c r="DU7" s="2">
        <v>4728.1670417785645</v>
      </c>
      <c r="DV7" s="2">
        <v>1689.4929828643799</v>
      </c>
      <c r="DW7" s="12">
        <v>4.0714380085980961</v>
      </c>
      <c r="DX7" s="12">
        <v>2.798571577232829</v>
      </c>
      <c r="DY7" s="2">
        <v>566.91653638484468</v>
      </c>
      <c r="DZ7" s="2">
        <f t="shared" si="11"/>
        <v>139.24233530944736</v>
      </c>
      <c r="ED7" s="11">
        <v>36068</v>
      </c>
      <c r="EE7" s="2">
        <v>10</v>
      </c>
      <c r="EF7" s="2">
        <v>20599.288101196289</v>
      </c>
      <c r="EG7" s="2">
        <v>3527.8939776420593</v>
      </c>
      <c r="EH7" s="2">
        <v>1695.2690124511719</v>
      </c>
      <c r="EI7" s="12">
        <v>5.8389759532865124</v>
      </c>
      <c r="EJ7" s="12">
        <v>2.0810231011897717</v>
      </c>
      <c r="EK7" s="2">
        <v>301.99788074102628</v>
      </c>
      <c r="EL7" s="2">
        <f t="shared" si="12"/>
        <v>51.721035187864487</v>
      </c>
      <c r="EP7" s="11">
        <v>36068</v>
      </c>
      <c r="EQ7" s="2">
        <v>9</v>
      </c>
      <c r="ER7" s="2">
        <v>4201.5969390869141</v>
      </c>
      <c r="ES7" s="2">
        <v>849.53800582885742</v>
      </c>
      <c r="ET7" s="2">
        <v>272.2299987077713</v>
      </c>
      <c r="EU7" s="12">
        <v>4.9457433455111852</v>
      </c>
      <c r="EV7" s="12">
        <v>3.1206627111687446</v>
      </c>
      <c r="EW7" s="2">
        <v>491.35972712744973</v>
      </c>
      <c r="EX7" s="2">
        <f t="shared" si="13"/>
        <v>99.350025426089601</v>
      </c>
      <c r="FB7" s="11">
        <v>36068</v>
      </c>
      <c r="FC7" s="2">
        <v>8</v>
      </c>
      <c r="FD7" s="2">
        <v>2021.7019729614258</v>
      </c>
      <c r="FE7" s="2">
        <v>700.90499114990234</v>
      </c>
      <c r="FF7" s="2">
        <v>240.74999904632568</v>
      </c>
      <c r="FG7" s="12">
        <v>2.8844165735567504</v>
      </c>
      <c r="FH7" s="12">
        <v>2.9113395386349827</v>
      </c>
      <c r="FI7" s="14">
        <v>36068</v>
      </c>
      <c r="FK7" s="2">
        <f>FJ7/FG7</f>
        <v>0</v>
      </c>
      <c r="FO7" s="11">
        <v>36068</v>
      </c>
      <c r="FP7" s="2">
        <v>4</v>
      </c>
      <c r="FQ7" s="2">
        <v>3699.0860290527344</v>
      </c>
      <c r="FR7" s="2">
        <v>2408.2370004653931</v>
      </c>
      <c r="FS7" s="2">
        <v>438.58600234985352</v>
      </c>
      <c r="FT7" s="12">
        <v>1.5360141166911248</v>
      </c>
      <c r="FU7" s="12">
        <v>5.4909116742498734</v>
      </c>
      <c r="FV7" s="2">
        <v>548.62851601217324</v>
      </c>
      <c r="FW7" s="2">
        <f t="shared" si="14"/>
        <v>357.17674079325946</v>
      </c>
      <c r="GA7" s="11">
        <v>36068</v>
      </c>
      <c r="GB7" s="2">
        <v>8</v>
      </c>
      <c r="GC7" s="2">
        <v>6544.5117950439453</v>
      </c>
      <c r="GD7" s="2">
        <v>109.71498847007751</v>
      </c>
      <c r="GE7" s="2">
        <v>658.77599716186523</v>
      </c>
      <c r="GF7" s="12">
        <v>59.650116053458142</v>
      </c>
      <c r="GG7" s="12">
        <v>0.16654369458321336</v>
      </c>
      <c r="GH7" s="2">
        <v>548.95020040948805</v>
      </c>
      <c r="GI7" s="2">
        <f t="shared" si="18"/>
        <v>9.2028354130530374</v>
      </c>
      <c r="GM7" s="11">
        <v>36068</v>
      </c>
      <c r="GN7" s="2">
        <v>4</v>
      </c>
      <c r="GO7" s="2">
        <v>1879.1949768066406</v>
      </c>
      <c r="GP7" s="2">
        <v>485.53699493408203</v>
      </c>
      <c r="GQ7" s="2">
        <v>185.10800361633301</v>
      </c>
      <c r="GR7" s="12">
        <v>3.87034355036482</v>
      </c>
      <c r="GS7" s="12">
        <v>2.6229929848978215</v>
      </c>
      <c r="GT7" s="2">
        <v>347.07497845346461</v>
      </c>
      <c r="GU7" s="2">
        <f t="shared" si="15"/>
        <v>89.675496228428912</v>
      </c>
      <c r="GY7" s="11">
        <v>36068</v>
      </c>
      <c r="GZ7" s="2">
        <v>6</v>
      </c>
      <c r="HA7" s="2">
        <v>15368.678833007813</v>
      </c>
      <c r="HB7" s="2">
        <v>4347.8891143798828</v>
      </c>
      <c r="HC7" s="2">
        <v>1042.736988067627</v>
      </c>
      <c r="HD7" s="12">
        <v>3.5347448908433741</v>
      </c>
      <c r="HE7" s="12">
        <v>4.1696891585645943</v>
      </c>
      <c r="HF7" s="2">
        <v>218.53939164356365</v>
      </c>
      <c r="HG7" s="2">
        <f t="shared" si="16"/>
        <v>61.826071864388815</v>
      </c>
      <c r="HS7" s="22">
        <v>36068</v>
      </c>
    </row>
    <row r="8" spans="1:228">
      <c r="A8">
        <f t="shared" ca="1" si="0"/>
        <v>6</v>
      </c>
      <c r="B8" t="s">
        <v>72</v>
      </c>
      <c r="C8">
        <v>5</v>
      </c>
      <c r="D8" s="2">
        <v>41.024390294711594</v>
      </c>
      <c r="E8" s="2">
        <v>235.57450939471016</v>
      </c>
      <c r="F8" s="10">
        <v>5.7423037296200299</v>
      </c>
      <c r="G8" s="2">
        <f ca="1">MIN(INDEX(INDIRECT(VLOOKUP(B8,'US HY'!$A$176:$B$192,2,FALSE) &amp; "2"),0,10) Retrace,D8)</f>
        <v>17.145474225015544</v>
      </c>
      <c r="H8" s="20">
        <f ca="1">MAX(INDEX(INDIRECT(VLOOKUP($B8,'US HY'!$A$176:$B$192,2,FALSE) &amp; "2"),0,10) Retrace)</f>
        <v>224.91702837999</v>
      </c>
      <c r="I8" s="13">
        <f t="shared" ca="1" si="17"/>
        <v>11.492870699655562</v>
      </c>
      <c r="J8" s="13"/>
      <c r="K8" s="13"/>
      <c r="L8" s="13">
        <f t="shared" ca="1" si="1"/>
        <v>11.492870779655561</v>
      </c>
      <c r="N8" s="11">
        <v>36160</v>
      </c>
      <c r="O8" s="2">
        <v>2</v>
      </c>
      <c r="P8" s="2">
        <v>2833.7779541015625</v>
      </c>
      <c r="Q8" s="2">
        <v>912.6710205078125</v>
      </c>
      <c r="R8" s="2">
        <v>219.98699951171875</v>
      </c>
      <c r="S8" s="12">
        <v>3.1049281618746272</v>
      </c>
      <c r="T8" s="12">
        <v>4.1487498012772086</v>
      </c>
      <c r="U8" s="2">
        <v>371.5149434899684</v>
      </c>
      <c r="V8" s="2">
        <f t="shared" si="2"/>
        <v>119.65331373904093</v>
      </c>
      <c r="Z8" s="11">
        <v>36160</v>
      </c>
      <c r="AA8" s="2">
        <v>10</v>
      </c>
      <c r="AB8" s="2">
        <v>4332.9859924316406</v>
      </c>
      <c r="AC8" s="2">
        <v>1599.1699829101563</v>
      </c>
      <c r="AD8" s="2">
        <v>387.93699836730957</v>
      </c>
      <c r="AE8" s="12">
        <v>2.709521838664398</v>
      </c>
      <c r="AF8" s="12">
        <v>4.12224147127111</v>
      </c>
      <c r="AG8" s="2">
        <v>332.94854960640458</v>
      </c>
      <c r="AH8" s="2">
        <f t="shared" si="3"/>
        <v>122.88092491276048</v>
      </c>
      <c r="AL8" s="11">
        <v>36160</v>
      </c>
      <c r="AM8" s="2">
        <v>3</v>
      </c>
      <c r="AN8" s="2">
        <v>968.760986328125</v>
      </c>
      <c r="AO8" s="2">
        <v>189.93800354003906</v>
      </c>
      <c r="AP8" s="2">
        <v>99.601999282836914</v>
      </c>
      <c r="AQ8" s="12">
        <v>5.1004062813785946</v>
      </c>
      <c r="AR8" s="12">
        <v>1.9069697888360415</v>
      </c>
      <c r="AS8" s="2">
        <v>501.17535110037079</v>
      </c>
      <c r="AT8" s="2">
        <f t="shared" si="4"/>
        <v>98.261848851167898</v>
      </c>
      <c r="AX8" s="11">
        <v>36160</v>
      </c>
      <c r="AY8" s="2">
        <v>8</v>
      </c>
      <c r="AZ8" s="2">
        <v>3087.0520477294922</v>
      </c>
      <c r="BA8" s="2">
        <v>770.24701499938965</v>
      </c>
      <c r="BB8" s="2">
        <v>245.59500503540039</v>
      </c>
      <c r="BC8" s="12">
        <v>4.0078727831641627</v>
      </c>
      <c r="BD8" s="12">
        <v>3.1362486989031604</v>
      </c>
      <c r="BE8" s="2">
        <v>370.772722705452</v>
      </c>
      <c r="BF8" s="2">
        <f t="shared" si="5"/>
        <v>92.511100717306661</v>
      </c>
      <c r="BJ8" s="41">
        <v>36160</v>
      </c>
      <c r="BK8" s="4">
        <v>21</v>
      </c>
      <c r="BL8" s="4">
        <v>10757.79199552536</v>
      </c>
      <c r="BM8" s="4">
        <v>2007.5020033717155</v>
      </c>
      <c r="BN8" s="4">
        <v>861.06300437450409</v>
      </c>
      <c r="BO8" s="37">
        <v>5.3587951481278857</v>
      </c>
      <c r="BP8" s="37">
        <v>2.3314228960864614</v>
      </c>
      <c r="BQ8" s="2">
        <v>625.93930730532304</v>
      </c>
      <c r="BR8" s="2">
        <f t="shared" si="6"/>
        <v>116.80597783701383</v>
      </c>
      <c r="BV8" s="11">
        <v>36160</v>
      </c>
      <c r="BW8" s="2">
        <v>7</v>
      </c>
      <c r="BX8" s="2">
        <v>7762.1539459228516</v>
      </c>
      <c r="BY8" s="2">
        <v>1562.2149620056152</v>
      </c>
      <c r="BZ8" s="2">
        <v>788.19401931762695</v>
      </c>
      <c r="CA8" s="12">
        <v>4.9686849343432105</v>
      </c>
      <c r="CB8" s="12">
        <v>1.9820182895552685</v>
      </c>
      <c r="CC8" s="2">
        <v>484.99250327875205</v>
      </c>
      <c r="CD8" s="2">
        <f t="shared" si="7"/>
        <v>97.609832317303329</v>
      </c>
      <c r="CH8" s="11">
        <v>36160</v>
      </c>
      <c r="CI8" s="2">
        <v>11</v>
      </c>
      <c r="CJ8" s="2">
        <v>5523.0280227661133</v>
      </c>
      <c r="CK8" s="2">
        <v>1466.81201171875</v>
      </c>
      <c r="CL8" s="2">
        <v>563.56200218200684</v>
      </c>
      <c r="CM8" s="12">
        <v>3.7653277847748576</v>
      </c>
      <c r="CN8" s="12">
        <v>2.6027517931292881</v>
      </c>
      <c r="CO8" s="2">
        <v>405.64385763146748</v>
      </c>
      <c r="CP8" s="2">
        <f t="shared" si="8"/>
        <v>107.73135323614923</v>
      </c>
      <c r="CT8" s="11">
        <v>36160</v>
      </c>
      <c r="CU8" s="2">
        <v>12</v>
      </c>
      <c r="CV8" s="2">
        <v>8482.3556861877441</v>
      </c>
      <c r="CW8" s="2">
        <v>2797.1930351257324</v>
      </c>
      <c r="CX8" s="2">
        <v>633.82100296020508</v>
      </c>
      <c r="CY8" s="12">
        <v>3.032452740897972</v>
      </c>
      <c r="CZ8" s="12">
        <v>4.4132223799174986</v>
      </c>
      <c r="DA8" s="2">
        <v>406.11686469291857</v>
      </c>
      <c r="DB8" s="2">
        <f t="shared" si="9"/>
        <v>133.92355937347895</v>
      </c>
      <c r="DF8" s="11">
        <v>36160</v>
      </c>
      <c r="DG8" s="2">
        <v>8</v>
      </c>
      <c r="DH8" s="2">
        <v>4193.2373352050781</v>
      </c>
      <c r="DI8" s="2">
        <v>1077.1112041473389</v>
      </c>
      <c r="DJ8" s="2">
        <v>288.63400042057037</v>
      </c>
      <c r="DK8" s="12">
        <v>3.8930403091707899</v>
      </c>
      <c r="DL8" s="12">
        <v>3.7317544106996179</v>
      </c>
      <c r="DM8" s="2">
        <v>396.08735694735043</v>
      </c>
      <c r="DN8" s="2">
        <f t="shared" si="10"/>
        <v>101.74242378489943</v>
      </c>
      <c r="DR8" s="11">
        <v>36160</v>
      </c>
      <c r="DS8" s="2">
        <v>21</v>
      </c>
      <c r="DT8" s="2">
        <v>15769.273250579834</v>
      </c>
      <c r="DU8" s="2">
        <v>4942.0202326774597</v>
      </c>
      <c r="DV8" s="2">
        <v>1400.1160020828247</v>
      </c>
      <c r="DW8" s="12">
        <v>3.1908556639065897</v>
      </c>
      <c r="DX8" s="12">
        <v>3.5297219839825185</v>
      </c>
      <c r="DY8" s="2">
        <v>524.7267655425627</v>
      </c>
      <c r="DZ8" s="2">
        <f t="shared" si="11"/>
        <v>164.447038917497</v>
      </c>
      <c r="ED8" s="11">
        <v>36160</v>
      </c>
      <c r="EE8" s="2">
        <v>6</v>
      </c>
      <c r="EF8" s="2">
        <v>12464.327117919922</v>
      </c>
      <c r="EG8" s="2">
        <v>1738.7709579467773</v>
      </c>
      <c r="EH8" s="2">
        <v>1002.2100143432617</v>
      </c>
      <c r="EI8" s="12">
        <v>7.1684698096397854</v>
      </c>
      <c r="EJ8" s="12">
        <v>1.734936722904507</v>
      </c>
      <c r="EK8" s="2">
        <v>269.46006601771302</v>
      </c>
      <c r="EL8" s="2">
        <f t="shared" si="12"/>
        <v>37.5896213799153</v>
      </c>
      <c r="EP8" s="11">
        <v>36160</v>
      </c>
      <c r="EQ8" s="2">
        <v>9</v>
      </c>
      <c r="ER8" s="2">
        <v>4411.8619689941406</v>
      </c>
      <c r="ES8" s="2">
        <v>917.57401275634766</v>
      </c>
      <c r="ET8" s="2">
        <v>278.9479968547821</v>
      </c>
      <c r="EU8" s="12">
        <v>4.8081810378882919</v>
      </c>
      <c r="EV8" s="12">
        <v>3.2894088615163231</v>
      </c>
      <c r="EW8" s="2">
        <v>408.46964440795728</v>
      </c>
      <c r="EX8" s="2">
        <f t="shared" si="13"/>
        <v>84.953050059727644</v>
      </c>
      <c r="FB8" s="11">
        <v>36160</v>
      </c>
      <c r="FC8" s="2">
        <v>6</v>
      </c>
      <c r="FD8" s="2">
        <v>2775.9680252075195</v>
      </c>
      <c r="FE8" s="2">
        <v>1041.6929779052734</v>
      </c>
      <c r="FF8" s="2">
        <v>204.82600212097168</v>
      </c>
      <c r="FG8" s="12">
        <v>2.6648619930122566</v>
      </c>
      <c r="FH8" s="12">
        <v>5.0857457896875919</v>
      </c>
      <c r="FI8" s="14">
        <v>36160</v>
      </c>
      <c r="FK8" s="2">
        <f>FJ8/FG8</f>
        <v>0</v>
      </c>
      <c r="FO8" s="11">
        <v>36160</v>
      </c>
      <c r="FP8" s="2">
        <v>4</v>
      </c>
      <c r="FQ8" s="2">
        <v>3516.8319091796875</v>
      </c>
      <c r="FR8" s="2">
        <v>1790.7610244750977</v>
      </c>
      <c r="FS8" s="2">
        <v>418.593994140625</v>
      </c>
      <c r="FT8" s="12">
        <v>1.9638756155140971</v>
      </c>
      <c r="FU8" s="12">
        <v>4.2780380262061248</v>
      </c>
      <c r="FV8" s="2">
        <v>399.61295209966136</v>
      </c>
      <c r="FW8" s="2">
        <f t="shared" si="14"/>
        <v>203.4818035026378</v>
      </c>
      <c r="GA8" s="11">
        <v>36160</v>
      </c>
      <c r="GB8" s="2">
        <v>8</v>
      </c>
      <c r="GC8" s="2">
        <v>18363.653076171875</v>
      </c>
      <c r="GD8" s="2">
        <v>5240.9960060119629</v>
      </c>
      <c r="GE8" s="2">
        <v>1350.2840042114258</v>
      </c>
      <c r="GF8" s="12">
        <v>3.503847943235765</v>
      </c>
      <c r="GG8" s="12">
        <v>3.8814027194765868</v>
      </c>
      <c r="GH8" s="2">
        <v>480.99181607311942</v>
      </c>
      <c r="GI8" s="2">
        <f t="shared" si="18"/>
        <v>137.2753109910725</v>
      </c>
      <c r="GM8" s="11">
        <v>36160</v>
      </c>
      <c r="GN8" s="2">
        <v>4</v>
      </c>
      <c r="GO8" s="2">
        <v>1983.4150390625</v>
      </c>
      <c r="GP8" s="2">
        <v>462.56100463867188</v>
      </c>
      <c r="GQ8" s="2">
        <v>173.89200019836426</v>
      </c>
      <c r="GR8" s="12">
        <v>4.2878993671588006</v>
      </c>
      <c r="GS8" s="12">
        <v>2.6600476394026953</v>
      </c>
      <c r="GT8" s="2">
        <v>348.87485153661396</v>
      </c>
      <c r="GU8" s="2">
        <f t="shared" si="15"/>
        <v>81.362649088423325</v>
      </c>
      <c r="GY8" s="11">
        <v>36160</v>
      </c>
      <c r="GZ8" s="2">
        <v>5</v>
      </c>
      <c r="HA8" s="2">
        <v>15173.008605957031</v>
      </c>
      <c r="HB8" s="2">
        <v>4067.3819885253906</v>
      </c>
      <c r="HC8" s="2">
        <v>998.22501373291016</v>
      </c>
      <c r="HD8" s="12">
        <v>3.7304115150143375</v>
      </c>
      <c r="HE8" s="12">
        <v>4.0746143730812969</v>
      </c>
      <c r="HF8" s="2">
        <v>220.74178045710707</v>
      </c>
      <c r="HG8" s="2">
        <f t="shared" si="16"/>
        <v>59.173573630859508</v>
      </c>
      <c r="HS8" s="22">
        <v>36160</v>
      </c>
    </row>
    <row r="9" spans="1:228">
      <c r="A9">
        <f t="shared" ca="1" si="0"/>
        <v>14</v>
      </c>
      <c r="B9" t="s">
        <v>81</v>
      </c>
      <c r="C9">
        <v>22</v>
      </c>
      <c r="D9" s="2">
        <v>41.10158587688889</v>
      </c>
      <c r="E9" s="2">
        <v>200.33437044677098</v>
      </c>
      <c r="F9" s="10">
        <v>4.8741275104768516</v>
      </c>
      <c r="G9" s="2">
        <f ca="1">MIN(INDEX(INDIRECT(VLOOKUP(B9,'US HY'!$A$176:$B$192,2,FALSE) &amp; "2"),0,10) Retrace,D9)</f>
        <v>37.270801862957832</v>
      </c>
      <c r="H9" s="20">
        <f ca="1">MAX(INDEX(INDIRECT(VLOOKUP($B9,'US HY'!$A$176:$B$192,2,FALSE) &amp; "2"),0,10) Retrace)</f>
        <v>292.54479090673806</v>
      </c>
      <c r="I9" s="13">
        <f t="shared" ca="1" si="17"/>
        <v>1.5006558358259008</v>
      </c>
      <c r="J9" s="13"/>
      <c r="K9" s="13"/>
      <c r="L9" s="13">
        <f t="shared" ca="1" si="1"/>
        <v>1.5006559258259007</v>
      </c>
      <c r="N9" s="41">
        <v>36250</v>
      </c>
      <c r="O9" s="4">
        <v>2</v>
      </c>
      <c r="P9" s="4">
        <v>2667.2099609375</v>
      </c>
      <c r="Q9" s="4">
        <v>941.62100219726563</v>
      </c>
      <c r="R9" s="4">
        <v>227.57900238037109</v>
      </c>
      <c r="S9" s="12">
        <v>2.832572717381606</v>
      </c>
      <c r="T9" s="37">
        <v>4.1375565950652105</v>
      </c>
      <c r="U9" s="35">
        <v>363.54652839753498</v>
      </c>
      <c r="V9" s="4">
        <f t="shared" si="2"/>
        <v>128.34499399316135</v>
      </c>
      <c r="W9" s="4"/>
      <c r="X9" s="4"/>
      <c r="Y9" s="42"/>
      <c r="Z9" s="41">
        <v>36250</v>
      </c>
      <c r="AA9" s="4">
        <v>11</v>
      </c>
      <c r="AB9" s="4">
        <v>4674.659029006958</v>
      </c>
      <c r="AC9" s="4">
        <v>1735.4769973754883</v>
      </c>
      <c r="AD9" s="4">
        <v>417.52199745178223</v>
      </c>
      <c r="AE9" s="12">
        <v>2.6935874322023916</v>
      </c>
      <c r="AF9" s="37">
        <v>4.1566121257501187</v>
      </c>
      <c r="AG9" s="35">
        <v>291.35744083114116</v>
      </c>
      <c r="AH9" s="4">
        <f t="shared" si="3"/>
        <v>108.16706276094959</v>
      </c>
      <c r="AI9" s="4"/>
      <c r="AJ9" s="4"/>
      <c r="AK9" s="42"/>
      <c r="AL9" s="41">
        <v>36250</v>
      </c>
      <c r="AM9" s="4">
        <v>4</v>
      </c>
      <c r="AN9" s="4">
        <v>1269.2109680175781</v>
      </c>
      <c r="AO9" s="4">
        <v>265.50099945068359</v>
      </c>
      <c r="AP9" s="4">
        <v>124.95499992370605</v>
      </c>
      <c r="AQ9" s="12">
        <v>4.7804376278942486</v>
      </c>
      <c r="AR9" s="37">
        <v>2.124772915151782</v>
      </c>
      <c r="AS9" s="35">
        <v>394.04508579555551</v>
      </c>
      <c r="AT9" s="4">
        <f t="shared" si="4"/>
        <v>82.428663747492465</v>
      </c>
      <c r="AU9" s="4"/>
      <c r="AV9" s="4"/>
      <c r="AW9" s="42"/>
      <c r="AX9" s="41">
        <v>36250</v>
      </c>
      <c r="AY9" s="4">
        <v>8</v>
      </c>
      <c r="AZ9" s="4">
        <v>3501.1829223632813</v>
      </c>
      <c r="BA9" s="4">
        <v>811.99799728393555</v>
      </c>
      <c r="BB9" s="4">
        <v>288.13900375366211</v>
      </c>
      <c r="BC9" s="12">
        <v>4.3118122631760682</v>
      </c>
      <c r="BD9" s="37">
        <v>2.8180773401234314</v>
      </c>
      <c r="BE9" s="35">
        <v>279.4805375078692</v>
      </c>
      <c r="BF9" s="4">
        <f t="shared" si="5"/>
        <v>64.817417932292969</v>
      </c>
      <c r="BG9" s="4"/>
      <c r="BH9" s="4"/>
      <c r="BI9" s="42"/>
      <c r="BJ9" s="41">
        <v>36250</v>
      </c>
      <c r="BK9" s="4">
        <v>22</v>
      </c>
      <c r="BL9" s="4">
        <v>11226.758025050163</v>
      </c>
      <c r="BM9" s="4">
        <v>2104.9479805231094</v>
      </c>
      <c r="BN9" s="4">
        <v>906.07199835777283</v>
      </c>
      <c r="BO9" s="37">
        <v>5.3335085374699638</v>
      </c>
      <c r="BP9" s="37">
        <v>2.3231575242787126</v>
      </c>
      <c r="BQ9" s="35">
        <v>551.61580312517117</v>
      </c>
      <c r="BR9" s="4">
        <f t="shared" si="6"/>
        <v>103.42456550877465</v>
      </c>
      <c r="BS9" s="4"/>
      <c r="BT9" s="4"/>
      <c r="BU9" s="42"/>
      <c r="BV9" s="41">
        <v>36250</v>
      </c>
      <c r="BW9" s="4">
        <v>6</v>
      </c>
      <c r="BX9" s="4">
        <v>7504.7041320800781</v>
      </c>
      <c r="BY9" s="4">
        <v>1428.7770080566406</v>
      </c>
      <c r="BZ9" s="4">
        <v>719.82198715209961</v>
      </c>
      <c r="CA9" s="12">
        <v>5.2525370227560177</v>
      </c>
      <c r="CB9" s="37">
        <v>1.9849032588035376</v>
      </c>
      <c r="CC9" s="35">
        <v>423.39227395962939</v>
      </c>
      <c r="CD9" s="4">
        <f t="shared" si="7"/>
        <v>80.607194604308475</v>
      </c>
      <c r="CE9" s="4"/>
      <c r="CF9" s="4"/>
      <c r="CG9" s="42"/>
      <c r="CH9" s="41">
        <v>36250</v>
      </c>
      <c r="CI9" s="4">
        <v>11</v>
      </c>
      <c r="CJ9" s="4">
        <v>6100.9310913085938</v>
      </c>
      <c r="CK9" s="4">
        <v>1591.4550342559814</v>
      </c>
      <c r="CL9" s="4">
        <v>590.61200904846191</v>
      </c>
      <c r="CM9" s="12">
        <v>3.8335554319703604</v>
      </c>
      <c r="CN9" s="37">
        <v>2.6945863102580372</v>
      </c>
      <c r="CO9" s="35">
        <v>277.86486081741219</v>
      </c>
      <c r="CP9" s="4">
        <f t="shared" si="8"/>
        <v>72.482285895784202</v>
      </c>
      <c r="CQ9" s="4"/>
      <c r="CR9" s="4"/>
      <c r="CS9" s="42"/>
      <c r="CT9" s="41">
        <v>36250</v>
      </c>
      <c r="CU9" s="4">
        <v>13</v>
      </c>
      <c r="CV9" s="4">
        <v>9453.2530288696289</v>
      </c>
      <c r="CW9" s="4">
        <v>3082.7579879760742</v>
      </c>
      <c r="CX9" s="4">
        <v>713.11300754547119</v>
      </c>
      <c r="CY9" s="12">
        <v>3.0664921040642512</v>
      </c>
      <c r="CZ9" s="37">
        <v>4.3229585708819149</v>
      </c>
      <c r="DA9" s="35">
        <v>412.40684876826595</v>
      </c>
      <c r="DB9" s="4">
        <f t="shared" si="9"/>
        <v>134.48814957705983</v>
      </c>
      <c r="DC9" s="4"/>
      <c r="DD9" s="4"/>
      <c r="DE9" s="42"/>
      <c r="DF9" s="41">
        <v>36250</v>
      </c>
      <c r="DG9" s="4">
        <v>9</v>
      </c>
      <c r="DH9" s="4">
        <v>5178.7590255737305</v>
      </c>
      <c r="DI9" s="4">
        <v>1277.5142135620117</v>
      </c>
      <c r="DJ9" s="4">
        <v>347.46799731254578</v>
      </c>
      <c r="DK9" s="12">
        <v>4.0537780093531213</v>
      </c>
      <c r="DL9" s="37">
        <v>3.6766384917253081</v>
      </c>
      <c r="DM9" s="35">
        <v>334.56289001143335</v>
      </c>
      <c r="DN9" s="4">
        <f t="shared" si="10"/>
        <v>82.53113249899468</v>
      </c>
      <c r="DO9" s="4"/>
      <c r="DP9" s="4"/>
      <c r="DQ9" s="42"/>
      <c r="DR9" s="41">
        <v>36250</v>
      </c>
      <c r="DS9" s="4">
        <v>22</v>
      </c>
      <c r="DT9" s="4">
        <v>16912.115028381348</v>
      </c>
      <c r="DU9" s="4">
        <v>5166.1539611816406</v>
      </c>
      <c r="DV9" s="4">
        <v>1526.0940065383911</v>
      </c>
      <c r="DW9" s="12">
        <v>3.2736374400489381</v>
      </c>
      <c r="DX9" s="37">
        <v>3.3852134528068332</v>
      </c>
      <c r="DY9" s="35">
        <v>478.24679833478211</v>
      </c>
      <c r="DZ9" s="4">
        <f t="shared" si="11"/>
        <v>146.09033745888266</v>
      </c>
      <c r="EA9" s="4"/>
      <c r="EB9" s="4"/>
      <c r="EC9" s="42"/>
      <c r="ED9" s="41">
        <v>36250</v>
      </c>
      <c r="EE9" s="4">
        <v>7</v>
      </c>
      <c r="EF9" s="4">
        <v>13221.688690185547</v>
      </c>
      <c r="EG9" s="4">
        <v>1869.5969581604004</v>
      </c>
      <c r="EH9" s="4">
        <v>1105.3399963378906</v>
      </c>
      <c r="EI9" s="12">
        <v>7.0719459787713266</v>
      </c>
      <c r="EJ9" s="37">
        <v>1.6914225164696606</v>
      </c>
      <c r="EK9" s="35">
        <v>228.72895744830777</v>
      </c>
      <c r="EL9" s="4">
        <f t="shared" si="12"/>
        <v>32.343142627914546</v>
      </c>
      <c r="EM9" s="4"/>
      <c r="EN9" s="4"/>
      <c r="EO9" s="42"/>
      <c r="EP9" s="41">
        <v>36250</v>
      </c>
      <c r="EQ9" s="4">
        <v>10</v>
      </c>
      <c r="ER9" s="4">
        <v>7917.0469207763672</v>
      </c>
      <c r="ES9" s="4">
        <v>1367.8299980163574</v>
      </c>
      <c r="ET9" s="4">
        <v>457.30400061607361</v>
      </c>
      <c r="EU9" s="12">
        <v>5.7880342822264161</v>
      </c>
      <c r="EV9" s="37">
        <v>2.9910737631283255</v>
      </c>
      <c r="EW9" s="35">
        <v>331.85886365786303</v>
      </c>
      <c r="EX9" s="4">
        <f t="shared" si="13"/>
        <v>57.335331388225768</v>
      </c>
      <c r="EY9" s="4"/>
      <c r="EZ9" s="4"/>
      <c r="FA9" s="42"/>
      <c r="FB9" s="11">
        <v>36250</v>
      </c>
      <c r="FC9" s="2">
        <v>3</v>
      </c>
      <c r="FD9" s="2">
        <v>435.87699890136719</v>
      </c>
      <c r="FE9" s="2">
        <v>309.0460033416748</v>
      </c>
      <c r="FF9" s="2">
        <v>47.67500114440918</v>
      </c>
      <c r="FG9" s="12">
        <v>1.4103951974407858</v>
      </c>
      <c r="FH9" s="12">
        <v>6.4823491541314091</v>
      </c>
      <c r="FI9" s="14">
        <v>36250</v>
      </c>
      <c r="FN9" s="42"/>
      <c r="FO9" s="41">
        <v>36250</v>
      </c>
      <c r="FP9" s="4">
        <v>5</v>
      </c>
      <c r="FQ9" s="4">
        <v>4218.2200241088867</v>
      </c>
      <c r="FR9" s="4">
        <v>1791.5579986572266</v>
      </c>
      <c r="FS9" s="4">
        <v>457.49599838256836</v>
      </c>
      <c r="FT9" s="12">
        <v>2.3544981671095462</v>
      </c>
      <c r="FU9" s="37">
        <v>3.9160080197227995</v>
      </c>
      <c r="FV9" s="35">
        <v>434.01988613009848</v>
      </c>
      <c r="FW9" s="4">
        <f t="shared" si="14"/>
        <v>184.33647228654016</v>
      </c>
      <c r="FX9" s="4"/>
      <c r="FY9" s="4"/>
      <c r="FZ9" s="42"/>
      <c r="GA9" s="41">
        <v>36250</v>
      </c>
      <c r="GB9" s="4">
        <v>9</v>
      </c>
      <c r="GC9" s="4">
        <v>19078.644317626953</v>
      </c>
      <c r="GD9" s="4">
        <v>4870.2599639892578</v>
      </c>
      <c r="GE9" s="4">
        <v>1554.4420013427734</v>
      </c>
      <c r="GF9" s="12">
        <v>3.9173769898721229</v>
      </c>
      <c r="GG9" s="37">
        <v>3.1331242721067634</v>
      </c>
      <c r="GH9" s="35">
        <v>400.85925606550398</v>
      </c>
      <c r="GI9" s="171"/>
      <c r="GJ9" s="171"/>
      <c r="GK9" s="171"/>
      <c r="GL9" s="42"/>
      <c r="GM9" s="41">
        <v>36250</v>
      </c>
      <c r="GN9" s="4">
        <v>3</v>
      </c>
      <c r="GO9" s="4">
        <v>1649.0180053710938</v>
      </c>
      <c r="GP9" s="4">
        <v>369.01599884033203</v>
      </c>
      <c r="GQ9" s="4">
        <v>129.71100234985352</v>
      </c>
      <c r="GR9" s="12">
        <v>4.4686897331099198</v>
      </c>
      <c r="GS9" s="37">
        <v>2.844909006600925</v>
      </c>
      <c r="GT9" s="35">
        <v>297.58894918797114</v>
      </c>
      <c r="GU9" s="4">
        <f t="shared" si="15"/>
        <v>66.594229396380229</v>
      </c>
      <c r="GV9" s="4"/>
      <c r="GW9" s="4"/>
      <c r="GX9" s="42"/>
      <c r="GY9" s="41">
        <v>36250</v>
      </c>
      <c r="GZ9" s="4">
        <v>5</v>
      </c>
      <c r="HA9" s="4">
        <v>15263.277282714844</v>
      </c>
      <c r="HB9" s="4">
        <v>4125.7150573730469</v>
      </c>
      <c r="HC9" s="4">
        <v>991.47502136230469</v>
      </c>
      <c r="HD9" s="12">
        <v>3.6995471258825567</v>
      </c>
      <c r="HE9" s="37">
        <v>4.1611891056057466</v>
      </c>
      <c r="HF9" s="35">
        <v>196.00421442487175</v>
      </c>
      <c r="HG9" s="4">
        <f t="shared" si="16"/>
        <v>52.980596747531187</v>
      </c>
      <c r="HH9" s="4"/>
      <c r="HI9" s="4"/>
      <c r="HS9" s="22">
        <v>36250</v>
      </c>
    </row>
    <row r="10" spans="1:228">
      <c r="A10">
        <f t="shared" ca="1" si="0"/>
        <v>7</v>
      </c>
      <c r="B10" t="s">
        <v>76</v>
      </c>
      <c r="C10">
        <v>24</v>
      </c>
      <c r="D10" s="2">
        <v>52.132869215877705</v>
      </c>
      <c r="E10" s="2">
        <v>268.88046841483327</v>
      </c>
      <c r="F10" s="10">
        <v>5.1575996575485323</v>
      </c>
      <c r="G10" s="2">
        <f ca="1">MIN(INDEX(INDIRECT(VLOOKUP(B10,'US HY'!$A$176:$B$192,2,FALSE) &amp; "2"),0,10) Retrace,D10)</f>
        <v>27.27816844319776</v>
      </c>
      <c r="H10" s="20">
        <f ca="1">MAX(INDEX(INDIRECT(VLOOKUP($B10,'US HY'!$A$176:$B$192,2,FALSE) &amp; "2"),0,10) Retrace)</f>
        <v>263.41670920449923</v>
      </c>
      <c r="I10" s="13">
        <f t="shared" ca="1" si="17"/>
        <v>10.525474025777138</v>
      </c>
      <c r="J10" s="13"/>
      <c r="K10" s="13"/>
      <c r="L10" s="13">
        <f t="shared" ca="1" si="1"/>
        <v>10.525474125777137</v>
      </c>
      <c r="N10" s="11">
        <v>36341</v>
      </c>
      <c r="O10" s="2">
        <v>3</v>
      </c>
      <c r="P10" s="2">
        <v>5497.3839111328125</v>
      </c>
      <c r="Q10" s="2">
        <v>1219.6070098876953</v>
      </c>
      <c r="R10" s="2">
        <v>313.33500671386719</v>
      </c>
      <c r="S10" s="12">
        <v>4.5075043571937377</v>
      </c>
      <c r="T10" s="12">
        <v>3.8923420101649291</v>
      </c>
      <c r="U10" s="2">
        <v>257.32152476554973</v>
      </c>
      <c r="V10" s="2">
        <f t="shared" si="2"/>
        <v>57.087360182997543</v>
      </c>
      <c r="Z10" s="11">
        <v>36341</v>
      </c>
      <c r="AA10" s="2">
        <v>10</v>
      </c>
      <c r="AB10" s="2">
        <v>5051.2880096435547</v>
      </c>
      <c r="AC10" s="2">
        <v>1668.5699882507324</v>
      </c>
      <c r="AD10" s="2">
        <v>429.57099914550781</v>
      </c>
      <c r="AE10" s="12">
        <v>3.0273156326748629</v>
      </c>
      <c r="AF10" s="12">
        <v>3.8842705666113666</v>
      </c>
      <c r="AG10" s="2">
        <v>255.76690921394484</v>
      </c>
      <c r="AH10" s="2">
        <f t="shared" si="3"/>
        <v>84.486370186631447</v>
      </c>
      <c r="AL10" s="11">
        <v>36341</v>
      </c>
      <c r="AM10" s="2">
        <v>3</v>
      </c>
      <c r="AN10" s="2">
        <v>1128.8979797363281</v>
      </c>
      <c r="AO10" s="2">
        <v>233.07699966430664</v>
      </c>
      <c r="AP10" s="2">
        <v>102.02899932861328</v>
      </c>
      <c r="AQ10" s="12">
        <v>4.8434550872125683</v>
      </c>
      <c r="AR10" s="12">
        <v>2.2844191474780242</v>
      </c>
      <c r="AS10" s="2">
        <v>681.71065717575664</v>
      </c>
      <c r="AT10" s="2">
        <f t="shared" si="4"/>
        <v>140.74883423107872</v>
      </c>
      <c r="AX10" s="11">
        <v>36341</v>
      </c>
      <c r="AY10" s="2">
        <v>8</v>
      </c>
      <c r="AZ10" s="2">
        <v>2317.2009811401367</v>
      </c>
      <c r="BA10" s="2">
        <v>521.08099746704102</v>
      </c>
      <c r="BB10" s="2">
        <v>201.75000190734863</v>
      </c>
      <c r="BC10" s="12">
        <v>4.4469113101494404</v>
      </c>
      <c r="BD10" s="12">
        <v>2.5828054153196067</v>
      </c>
      <c r="BE10" s="2">
        <v>342.04085094303241</v>
      </c>
      <c r="BF10" s="2">
        <f t="shared" si="5"/>
        <v>76.916499360437655</v>
      </c>
      <c r="BJ10" s="41">
        <v>36341</v>
      </c>
      <c r="BK10" s="4">
        <v>24</v>
      </c>
      <c r="BL10" s="4">
        <v>11636.10705947876</v>
      </c>
      <c r="BM10" s="4">
        <v>1925.485989689827</v>
      </c>
      <c r="BN10" s="4">
        <v>992.89800921082497</v>
      </c>
      <c r="BO10" s="37">
        <v>6.0432052592359806</v>
      </c>
      <c r="BP10" s="37">
        <v>1.9392585863076122</v>
      </c>
      <c r="BQ10" s="2">
        <v>464.69634180180566</v>
      </c>
      <c r="BR10" s="2">
        <f t="shared" si="6"/>
        <v>76.895674045093656</v>
      </c>
      <c r="BV10" s="11">
        <v>36341</v>
      </c>
      <c r="BW10" s="2">
        <v>7</v>
      </c>
      <c r="BX10" s="2">
        <v>8678.8968963623047</v>
      </c>
      <c r="BY10" s="2">
        <v>1524.1940298080444</v>
      </c>
      <c r="BZ10" s="2">
        <v>830.84800148010254</v>
      </c>
      <c r="CA10" s="12">
        <v>5.6940892869494553</v>
      </c>
      <c r="CB10" s="12">
        <v>1.8345040574121745</v>
      </c>
      <c r="CC10" s="2">
        <v>353.38956591600197</v>
      </c>
      <c r="CD10" s="2">
        <f t="shared" si="7"/>
        <v>62.062526263146552</v>
      </c>
      <c r="CH10" s="11">
        <v>36341</v>
      </c>
      <c r="CI10" s="2">
        <v>9</v>
      </c>
      <c r="CJ10" s="2">
        <v>5239.2480697631836</v>
      </c>
      <c r="CK10" s="2">
        <v>1422.7950096130371</v>
      </c>
      <c r="CL10" s="2">
        <v>495.16899681091309</v>
      </c>
      <c r="CM10" s="12">
        <v>3.6823632598965337</v>
      </c>
      <c r="CN10" s="12">
        <v>2.8733523681337232</v>
      </c>
      <c r="CO10" s="2">
        <v>363.93194418288419</v>
      </c>
      <c r="CP10" s="2">
        <f t="shared" si="8"/>
        <v>98.831081698634449</v>
      </c>
      <c r="CT10" s="11">
        <v>36341</v>
      </c>
      <c r="CU10" s="2">
        <v>13</v>
      </c>
      <c r="CV10" s="2">
        <v>12416.751098632813</v>
      </c>
      <c r="CW10" s="2">
        <v>3480.9570424556732</v>
      </c>
      <c r="CX10" s="2">
        <v>964.16600131988525</v>
      </c>
      <c r="CY10" s="12">
        <v>3.5670509423676489</v>
      </c>
      <c r="CZ10" s="12">
        <v>3.6103295881523021</v>
      </c>
      <c r="DA10" s="2">
        <v>513.6205764949234</v>
      </c>
      <c r="DB10" s="2">
        <f t="shared" si="9"/>
        <v>143.99025547810231</v>
      </c>
      <c r="DF10" s="11">
        <v>36341</v>
      </c>
      <c r="DG10" s="2">
        <v>9</v>
      </c>
      <c r="DH10" s="2">
        <v>5301.0939407348633</v>
      </c>
      <c r="DI10" s="2">
        <v>1355.8751888275146</v>
      </c>
      <c r="DJ10" s="2">
        <v>377.40400612354279</v>
      </c>
      <c r="DK10" s="12">
        <v>3.9097211781852534</v>
      </c>
      <c r="DL10" s="12">
        <v>3.5926359202018392</v>
      </c>
      <c r="DM10" s="2">
        <v>351.985546317336</v>
      </c>
      <c r="DN10" s="2">
        <f t="shared" si="10"/>
        <v>90.028298764955551</v>
      </c>
      <c r="DR10" s="11">
        <v>36341</v>
      </c>
      <c r="DS10" s="2">
        <v>23</v>
      </c>
      <c r="DT10" s="2">
        <v>22946.046981811523</v>
      </c>
      <c r="DU10" s="2">
        <v>5585.5670601129532</v>
      </c>
      <c r="DV10" s="2">
        <v>2098.3539981842041</v>
      </c>
      <c r="DW10" s="12">
        <v>4.1080962299551196</v>
      </c>
      <c r="DX10" s="12">
        <v>2.6618802475399215</v>
      </c>
      <c r="DY10" s="2">
        <v>473.24011545714023</v>
      </c>
      <c r="DZ10" s="2">
        <f t="shared" si="11"/>
        <v>115.19694013163618</v>
      </c>
      <c r="ED10" s="11">
        <v>36341</v>
      </c>
      <c r="EE10" s="2">
        <v>8</v>
      </c>
      <c r="EF10" s="2">
        <v>17687.821258544922</v>
      </c>
      <c r="EG10" s="2">
        <v>2633.9137077331543</v>
      </c>
      <c r="EH10" s="2">
        <v>1296.0019989013672</v>
      </c>
      <c r="EI10" s="12">
        <v>6.7154141028286496</v>
      </c>
      <c r="EJ10" s="12">
        <v>2.0323376892674139</v>
      </c>
      <c r="EK10" s="2">
        <v>252.12435681308983</v>
      </c>
      <c r="EL10" s="2">
        <f t="shared" si="12"/>
        <v>37.544126535233417</v>
      </c>
      <c r="EP10" s="11">
        <v>36341</v>
      </c>
      <c r="EQ10" s="2">
        <v>10</v>
      </c>
      <c r="ER10" s="2">
        <v>8101.5901184082031</v>
      </c>
      <c r="ES10" s="2">
        <v>1496.1649894714355</v>
      </c>
      <c r="ET10" s="2">
        <v>469.2729994058609</v>
      </c>
      <c r="EU10" s="12">
        <v>5.4149042220740169</v>
      </c>
      <c r="EV10" s="12">
        <v>3.1882613987288981</v>
      </c>
      <c r="EW10" s="2">
        <v>312.340004770863</v>
      </c>
      <c r="EX10" s="2">
        <f t="shared" si="13"/>
        <v>57.681538206640802</v>
      </c>
      <c r="FB10" s="11">
        <v>36341</v>
      </c>
      <c r="FC10" s="2">
        <v>3</v>
      </c>
      <c r="FD10" s="2">
        <v>434.79399871826172</v>
      </c>
      <c r="FE10" s="2">
        <v>272.26800298690796</v>
      </c>
      <c r="FF10" s="2">
        <v>52.360001564025879</v>
      </c>
      <c r="FG10" s="12">
        <v>1.5969338811331746</v>
      </c>
      <c r="FH10" s="12">
        <v>5.1999235075266048</v>
      </c>
      <c r="FI10" s="14">
        <v>36341</v>
      </c>
      <c r="FJ10" s="35"/>
      <c r="FO10" s="11">
        <v>36341</v>
      </c>
      <c r="FP10" s="2">
        <v>5</v>
      </c>
      <c r="FQ10" s="2">
        <v>4123.4329528808594</v>
      </c>
      <c r="FR10" s="2">
        <v>1709.0830459594727</v>
      </c>
      <c r="FS10" s="2">
        <v>473.45899963378906</v>
      </c>
      <c r="FT10" s="12">
        <v>2.4126580405962543</v>
      </c>
      <c r="FU10" s="12">
        <v>3.6097804609932722</v>
      </c>
      <c r="FV10" s="2">
        <v>520.11872843076594</v>
      </c>
      <c r="FW10" s="2">
        <f t="shared" si="14"/>
        <v>215.57913292271868</v>
      </c>
      <c r="GA10" s="11">
        <v>36341</v>
      </c>
      <c r="GB10" s="2">
        <v>9</v>
      </c>
      <c r="GC10" s="2">
        <v>21641.255258560181</v>
      </c>
      <c r="GD10" s="2">
        <v>4680.8129959106445</v>
      </c>
      <c r="GE10" s="2">
        <v>1758.2310028076172</v>
      </c>
      <c r="GF10" s="12">
        <v>4.6233966786254639</v>
      </c>
      <c r="GG10" s="12">
        <v>2.6622286766847618</v>
      </c>
      <c r="GH10" s="2">
        <v>396.06753560292293</v>
      </c>
      <c r="GI10" s="171"/>
      <c r="GJ10" s="171"/>
      <c r="GK10" s="171"/>
      <c r="GM10" s="11">
        <v>36341</v>
      </c>
      <c r="GN10" s="2">
        <v>2</v>
      </c>
      <c r="GO10" s="2">
        <v>1166.52197265625</v>
      </c>
      <c r="GP10" s="2">
        <v>186.98799896240234</v>
      </c>
      <c r="GQ10" s="2">
        <v>81.767999649047852</v>
      </c>
      <c r="GR10" s="12">
        <v>6.2384857805275642</v>
      </c>
      <c r="GS10" s="12">
        <v>2.2868114637139683</v>
      </c>
      <c r="GT10" s="2">
        <v>263.93766165783501</v>
      </c>
      <c r="GU10" s="2">
        <f t="shared" si="15"/>
        <v>42.307968783334282</v>
      </c>
      <c r="GY10" s="11">
        <v>36341</v>
      </c>
      <c r="GZ10" s="2">
        <v>6</v>
      </c>
      <c r="HA10" s="2">
        <v>22957.567321777344</v>
      </c>
      <c r="HB10" s="2">
        <v>5888.2700347900391</v>
      </c>
      <c r="HC10" s="2">
        <v>1555.9190063476563</v>
      </c>
      <c r="HD10" s="12">
        <v>3.8988645537884121</v>
      </c>
      <c r="HE10" s="12">
        <v>3.7844322299346973</v>
      </c>
      <c r="HF10" s="2">
        <v>211.12774142256171</v>
      </c>
      <c r="HG10" s="2">
        <f t="shared" si="16"/>
        <v>54.151083862971106</v>
      </c>
      <c r="HS10" s="22">
        <v>36341</v>
      </c>
    </row>
    <row r="11" spans="1:228">
      <c r="A11">
        <f t="shared" ca="1" si="0"/>
        <v>8</v>
      </c>
      <c r="B11" t="s">
        <v>22</v>
      </c>
      <c r="C11">
        <v>10</v>
      </c>
      <c r="D11" s="2">
        <v>56.69908972940938</v>
      </c>
      <c r="E11" s="2">
        <v>400.55184992314099</v>
      </c>
      <c r="F11" s="10">
        <v>7.0645199391160212</v>
      </c>
      <c r="G11" s="2">
        <f ca="1">MIN(INDEX(INDIRECT(VLOOKUP(B11,'US HY'!$A$176:$B$192,2,FALSE) &amp; "2"),0,10) Retrace,D11)</f>
        <v>46.736581590443329</v>
      </c>
      <c r="H11" s="20">
        <f ca="1">MAX(INDEX(INDIRECT(VLOOKUP($B11,'US HY'!$A$176:$B$192,2,FALSE) &amp; "2"),0,10) Retrace)</f>
        <v>143.75183450243165</v>
      </c>
      <c r="I11" s="13">
        <f t="shared" ca="1" si="17"/>
        <v>10.269012181006199</v>
      </c>
      <c r="J11" s="13"/>
      <c r="K11" s="13"/>
      <c r="L11" s="13">
        <f t="shared" ca="1" si="1"/>
        <v>10.269012291006199</v>
      </c>
      <c r="N11" s="11">
        <v>36433</v>
      </c>
      <c r="O11" s="2">
        <v>4</v>
      </c>
      <c r="P11" s="2">
        <v>7090.490966796875</v>
      </c>
      <c r="Q11" s="2">
        <v>1554.7229766845703</v>
      </c>
      <c r="R11" s="2">
        <v>416.55098724365234</v>
      </c>
      <c r="S11" s="12">
        <v>4.5606137383505256</v>
      </c>
      <c r="T11" s="12">
        <v>3.7323713646012062</v>
      </c>
      <c r="U11" s="2">
        <v>337.31208483999683</v>
      </c>
      <c r="V11" s="2">
        <f t="shared" si="2"/>
        <v>73.961993756128805</v>
      </c>
      <c r="Z11" s="11">
        <v>36433</v>
      </c>
      <c r="AA11" s="2">
        <v>10</v>
      </c>
      <c r="AB11" s="2">
        <v>6164.0600280761719</v>
      </c>
      <c r="AC11" s="2">
        <v>1597.2529983520508</v>
      </c>
      <c r="AD11" s="2">
        <v>454.08600044250488</v>
      </c>
      <c r="AE11" s="12">
        <v>3.8591632223798467</v>
      </c>
      <c r="AF11" s="12">
        <v>3.5175120941749678</v>
      </c>
      <c r="AG11" s="2">
        <v>290.76422576985959</v>
      </c>
      <c r="AH11" s="2">
        <f t="shared" si="3"/>
        <v>75.343852803031425</v>
      </c>
      <c r="AL11" s="11">
        <v>36433</v>
      </c>
      <c r="AS11" s="2">
        <v>452.12316146796451</v>
      </c>
      <c r="AT11" s="2">
        <v>205</v>
      </c>
      <c r="AX11" s="11">
        <v>36433</v>
      </c>
      <c r="AY11" s="2">
        <v>8</v>
      </c>
      <c r="AZ11" s="2">
        <v>2358.3689460754395</v>
      </c>
      <c r="BA11" s="2">
        <v>530.70199584960938</v>
      </c>
      <c r="BB11" s="2">
        <v>216.85899829864502</v>
      </c>
      <c r="BC11" s="12">
        <v>4.4438667359821942</v>
      </c>
      <c r="BD11" s="12">
        <v>2.4472214665437071</v>
      </c>
      <c r="BE11" s="2">
        <v>421.99660779757426</v>
      </c>
      <c r="BF11" s="2">
        <f t="shared" si="5"/>
        <v>94.961580278870258</v>
      </c>
      <c r="BJ11" s="41">
        <v>36433</v>
      </c>
      <c r="BK11" s="4">
        <v>21</v>
      </c>
      <c r="BL11" s="4">
        <v>10258.903921842575</v>
      </c>
      <c r="BM11" s="4">
        <v>2283.7930024862289</v>
      </c>
      <c r="BN11" s="4">
        <v>911.65200039744377</v>
      </c>
      <c r="BO11" s="37">
        <v>4.4920463065936005</v>
      </c>
      <c r="BP11" s="37">
        <v>2.5051148919659987</v>
      </c>
      <c r="BQ11" s="2">
        <v>385.85615452047801</v>
      </c>
      <c r="BR11" s="2">
        <f t="shared" si="6"/>
        <v>85.897635105431419</v>
      </c>
      <c r="BV11" s="11">
        <v>36433</v>
      </c>
      <c r="BW11" s="2">
        <v>8</v>
      </c>
      <c r="BX11" s="2">
        <v>11492.950225830078</v>
      </c>
      <c r="BY11" s="2">
        <v>1873.5530023574829</v>
      </c>
      <c r="BZ11" s="2">
        <v>1035.3800182342529</v>
      </c>
      <c r="CA11" s="12">
        <v>6.134307495634526</v>
      </c>
      <c r="CB11" s="12">
        <v>1.8095317365238111</v>
      </c>
      <c r="CC11" s="2">
        <v>417.6807526620608</v>
      </c>
      <c r="CD11" s="2">
        <f t="shared" si="7"/>
        <v>68.089308036694106</v>
      </c>
      <c r="CH11" s="11">
        <v>36433</v>
      </c>
      <c r="CI11" s="2">
        <v>12</v>
      </c>
      <c r="CJ11" s="2">
        <v>7100.4410552978516</v>
      </c>
      <c r="CK11" s="2">
        <v>2128.7889823913574</v>
      </c>
      <c r="CL11" s="2">
        <v>661.45599555969238</v>
      </c>
      <c r="CM11" s="12">
        <v>3.335436773691693</v>
      </c>
      <c r="CN11" s="12">
        <v>3.2183380250262577</v>
      </c>
      <c r="CO11" s="2">
        <v>349.75967282830641</v>
      </c>
      <c r="CP11" s="2">
        <f t="shared" si="8"/>
        <v>104.86173072955273</v>
      </c>
      <c r="CT11" s="11">
        <v>36433</v>
      </c>
      <c r="CU11" s="2">
        <v>13</v>
      </c>
      <c r="CV11" s="2">
        <v>13100.517295837402</v>
      </c>
      <c r="CW11" s="2">
        <v>3416.4590148925781</v>
      </c>
      <c r="CX11" s="2">
        <v>1018.2570123672485</v>
      </c>
      <c r="CY11" s="12">
        <v>3.8345307930612815</v>
      </c>
      <c r="CZ11" s="12">
        <v>3.3552030316491304</v>
      </c>
      <c r="DA11" s="2">
        <v>718.32240241038505</v>
      </c>
      <c r="DB11" s="2">
        <f t="shared" si="9"/>
        <v>187.32993452816046</v>
      </c>
      <c r="DF11" s="11">
        <v>36433</v>
      </c>
      <c r="DG11" s="2">
        <v>10</v>
      </c>
      <c r="DH11" s="2">
        <v>6092.2899932861328</v>
      </c>
      <c r="DI11" s="2">
        <v>1638.5242195129395</v>
      </c>
      <c r="DJ11" s="2">
        <v>464.77000147104263</v>
      </c>
      <c r="DK11" s="12">
        <v>3.7181568149765281</v>
      </c>
      <c r="DL11" s="12">
        <v>3.525451759637777</v>
      </c>
      <c r="DM11" s="2">
        <v>438.00172062143389</v>
      </c>
      <c r="DN11" s="2">
        <f t="shared" si="10"/>
        <v>117.80076592175656</v>
      </c>
      <c r="DR11" s="11">
        <v>36433</v>
      </c>
      <c r="DS11" s="2">
        <v>21</v>
      </c>
      <c r="DT11" s="2">
        <v>22267.232162475586</v>
      </c>
      <c r="DU11" s="2">
        <v>4984.8210191726685</v>
      </c>
      <c r="DV11" s="2">
        <v>2026.2709980010986</v>
      </c>
      <c r="DW11" s="12">
        <v>4.4670073562984776</v>
      </c>
      <c r="DX11" s="12">
        <v>2.4600959220608485</v>
      </c>
      <c r="DY11" s="2">
        <v>470.43862326762434</v>
      </c>
      <c r="DZ11" s="2">
        <f t="shared" si="11"/>
        <v>105.31404713366011</v>
      </c>
      <c r="ED11" s="11">
        <v>36433</v>
      </c>
      <c r="EE11" s="2">
        <v>7</v>
      </c>
      <c r="EF11" s="2">
        <v>17201.135314941406</v>
      </c>
      <c r="EG11" s="2">
        <v>2478.8777160644531</v>
      </c>
      <c r="EH11" s="2">
        <v>1149.685001373291</v>
      </c>
      <c r="EI11" s="12">
        <v>6.9390818286310987</v>
      </c>
      <c r="EJ11" s="12">
        <v>2.1561364313733331</v>
      </c>
      <c r="EK11" s="2">
        <v>250.45744402463791</v>
      </c>
      <c r="EL11" s="2">
        <f t="shared" si="12"/>
        <v>36.093744130705353</v>
      </c>
      <c r="EP11" s="11">
        <v>36433</v>
      </c>
      <c r="EQ11" s="2">
        <v>11</v>
      </c>
      <c r="ER11" s="2">
        <v>7799.1848449707031</v>
      </c>
      <c r="ES11" s="2">
        <v>1758.004997253418</v>
      </c>
      <c r="ET11" s="2">
        <v>449.70899975299835</v>
      </c>
      <c r="EU11" s="12">
        <v>4.4363837743098538</v>
      </c>
      <c r="EV11" s="12">
        <v>3.9092057268566966</v>
      </c>
      <c r="EW11" s="2">
        <v>336.94776624975555</v>
      </c>
      <c r="EX11" s="2">
        <f t="shared" si="13"/>
        <v>75.950995989334317</v>
      </c>
      <c r="FB11" s="11">
        <v>36433</v>
      </c>
      <c r="FC11" s="2">
        <v>7</v>
      </c>
      <c r="FD11" s="2">
        <v>3413.9700698852539</v>
      </c>
      <c r="FE11" s="2">
        <v>1243.8080153465271</v>
      </c>
      <c r="FF11" s="2">
        <v>272.16699981689453</v>
      </c>
      <c r="FG11" s="12">
        <v>2.7447725274017598</v>
      </c>
      <c r="FH11" s="12">
        <v>4.5700177324338451</v>
      </c>
      <c r="FI11" s="14">
        <v>36433</v>
      </c>
      <c r="FJ11" s="2">
        <v>328.60715893968182</v>
      </c>
      <c r="FK11" s="2">
        <f>FJ11/FG11</f>
        <v>119.72109005723181</v>
      </c>
      <c r="FO11" s="11">
        <v>36433</v>
      </c>
      <c r="FP11" s="2">
        <v>6</v>
      </c>
      <c r="FQ11" s="2">
        <v>5464.9218444824219</v>
      </c>
      <c r="FR11" s="2">
        <v>1479.7050590515137</v>
      </c>
      <c r="FS11" s="2">
        <v>622.6409912109375</v>
      </c>
      <c r="FT11" s="12">
        <v>3.6932507671396486</v>
      </c>
      <c r="FU11" s="12">
        <v>2.3764979818847505</v>
      </c>
      <c r="FV11" s="2">
        <v>732.24996535646119</v>
      </c>
      <c r="FW11" s="2">
        <f t="shared" si="14"/>
        <v>198.2670583518418</v>
      </c>
      <c r="GA11" s="11">
        <v>36433</v>
      </c>
      <c r="GB11" s="2">
        <v>12</v>
      </c>
      <c r="GC11" s="2">
        <v>25656.709136962891</v>
      </c>
      <c r="GD11" s="2">
        <v>4920.9450014829636</v>
      </c>
      <c r="GE11" s="2">
        <v>2278.2630081176758</v>
      </c>
      <c r="GF11" s="12">
        <v>5.2137768516476104</v>
      </c>
      <c r="GG11" s="12">
        <v>2.1599547479589281</v>
      </c>
      <c r="GH11" s="2">
        <v>431.12521101276224</v>
      </c>
      <c r="GI11" s="2">
        <f t="shared" si="18"/>
        <v>82.689617005093339</v>
      </c>
      <c r="GM11" s="11">
        <v>36433</v>
      </c>
      <c r="GN11" s="2">
        <v>4</v>
      </c>
      <c r="GO11" s="2">
        <v>2679.9959411621094</v>
      </c>
      <c r="GP11" s="2">
        <v>454.64200973510742</v>
      </c>
      <c r="GQ11" s="2">
        <v>278.4420051574707</v>
      </c>
      <c r="GR11" s="12">
        <v>5.8947389017648897</v>
      </c>
      <c r="GS11" s="12">
        <v>1.6328068370215485</v>
      </c>
      <c r="GT11" s="2">
        <v>646.1619406001646</v>
      </c>
      <c r="GU11" s="2">
        <f t="shared" si="15"/>
        <v>109.61671947958597</v>
      </c>
      <c r="GY11" s="11">
        <v>36433</v>
      </c>
      <c r="GZ11" s="2">
        <v>6</v>
      </c>
      <c r="HA11" s="2">
        <v>23192.267578125</v>
      </c>
      <c r="HB11" s="2">
        <v>5903.0469055175781</v>
      </c>
      <c r="HC11" s="2">
        <v>1567.7309875488281</v>
      </c>
      <c r="HD11" s="12">
        <v>3.9288638476592803</v>
      </c>
      <c r="HE11" s="12">
        <v>3.7653442793441778</v>
      </c>
      <c r="HF11" s="2">
        <v>235.28585864617676</v>
      </c>
      <c r="HG11" s="2">
        <f t="shared" si="16"/>
        <v>59.886488249358464</v>
      </c>
      <c r="HS11" s="22">
        <v>36433</v>
      </c>
      <c r="HT11">
        <v>328.60715893968182</v>
      </c>
    </row>
    <row r="12" spans="1:228">
      <c r="A12">
        <f t="shared" ca="1" si="0"/>
        <v>11</v>
      </c>
      <c r="B12" t="s">
        <v>74</v>
      </c>
      <c r="C12">
        <v>28</v>
      </c>
      <c r="D12" s="20">
        <v>61.608126919722473</v>
      </c>
      <c r="E12" s="2">
        <v>290.45725816806447</v>
      </c>
      <c r="F12" s="10">
        <v>4.714593231288144</v>
      </c>
      <c r="G12" s="2">
        <f ca="1">MIN(INDEX(INDIRECT(VLOOKUP(B12,'US HY'!$A$176:$B$192,2,FALSE) &amp; "2"),0,10) Retrace,D12)</f>
        <v>46.517542989035064</v>
      </c>
      <c r="H12" s="20">
        <f ca="1">MAX(INDEX(INDIRECT(VLOOKUP($B12,'US HY'!$A$176:$B$192,2,FALSE) &amp; "2"),0,10) Retrace)</f>
        <v>349.69901501212451</v>
      </c>
      <c r="I12" s="13">
        <f t="shared" ca="1" si="17"/>
        <v>4.9774096781013553</v>
      </c>
      <c r="J12" s="13"/>
      <c r="K12" s="13"/>
      <c r="L12" s="13">
        <f t="shared" ca="1" si="1"/>
        <v>4.9774097981013554</v>
      </c>
      <c r="N12" s="11">
        <v>36525</v>
      </c>
      <c r="O12" s="2">
        <v>5</v>
      </c>
      <c r="P12" s="2">
        <v>6891.1860046386719</v>
      </c>
      <c r="Q12" s="2">
        <v>1841.412052154541</v>
      </c>
      <c r="R12" s="2">
        <v>495.04200172424316</v>
      </c>
      <c r="S12" s="12">
        <v>3.742337841536147</v>
      </c>
      <c r="T12" s="12">
        <v>3.7197087231807782</v>
      </c>
      <c r="U12" s="2">
        <v>351.3544208749604</v>
      </c>
      <c r="V12" s="2">
        <f t="shared" si="2"/>
        <v>93.886344780335804</v>
      </c>
      <c r="Z12" s="11">
        <v>36525</v>
      </c>
      <c r="AA12" s="2">
        <v>11</v>
      </c>
      <c r="AB12" s="2">
        <v>6499.0250549316406</v>
      </c>
      <c r="AC12" s="2">
        <v>1772.8369941711426</v>
      </c>
      <c r="AD12" s="2">
        <v>525.76600074768066</v>
      </c>
      <c r="AE12" s="12">
        <v>3.6658898005285256</v>
      </c>
      <c r="AF12" s="12">
        <v>3.3719125840203223</v>
      </c>
      <c r="AG12" s="2">
        <v>317.36161857814335</v>
      </c>
      <c r="AH12" s="2">
        <f t="shared" si="3"/>
        <v>86.57151083275555</v>
      </c>
      <c r="AL12" s="11">
        <v>36525</v>
      </c>
      <c r="AS12" s="2">
        <v>451.71261272872397</v>
      </c>
      <c r="AT12" s="2">
        <v>199</v>
      </c>
      <c r="AX12" s="11">
        <v>36525</v>
      </c>
      <c r="AY12" s="2">
        <v>9</v>
      </c>
      <c r="AZ12" s="2">
        <v>2573.4659652709961</v>
      </c>
      <c r="BA12" s="2">
        <v>608.1190013885498</v>
      </c>
      <c r="BB12" s="2">
        <v>247.50400257110596</v>
      </c>
      <c r="BC12" s="12">
        <v>4.2318460028298199</v>
      </c>
      <c r="BD12" s="12">
        <v>2.4570067355328606</v>
      </c>
      <c r="BE12" s="2">
        <v>447.95942673174085</v>
      </c>
      <c r="BF12" s="2">
        <f t="shared" si="5"/>
        <v>105.85437807334955</v>
      </c>
      <c r="BJ12" s="41">
        <v>36525</v>
      </c>
      <c r="BK12" s="4">
        <v>22</v>
      </c>
      <c r="BL12" s="4">
        <v>10590.282990098</v>
      </c>
      <c r="BM12" s="4">
        <v>2824.8789947032928</v>
      </c>
      <c r="BN12" s="4">
        <v>944.22799408435822</v>
      </c>
      <c r="BO12" s="37">
        <v>3.7489333206678945</v>
      </c>
      <c r="BP12" s="37">
        <v>2.9917340011112987</v>
      </c>
      <c r="BQ12" s="2">
        <v>359.1136407402974</v>
      </c>
      <c r="BR12" s="2">
        <f t="shared" si="6"/>
        <v>95.790885039352787</v>
      </c>
      <c r="BV12" s="11">
        <v>36525</v>
      </c>
      <c r="BW12" s="2">
        <v>9</v>
      </c>
      <c r="BX12" s="2">
        <v>18481.008026123047</v>
      </c>
      <c r="BY12" s="2">
        <v>2078.7219619750977</v>
      </c>
      <c r="BZ12" s="2">
        <v>1563.4559650421143</v>
      </c>
      <c r="CA12" s="12">
        <v>8.8905627420048603</v>
      </c>
      <c r="CB12" s="12">
        <v>1.3295686021570194</v>
      </c>
      <c r="CC12" s="2">
        <v>830.77572423040181</v>
      </c>
      <c r="CD12" s="2">
        <f t="shared" si="7"/>
        <v>93.444672552083958</v>
      </c>
      <c r="CH12" s="11">
        <v>36525</v>
      </c>
      <c r="CI12" s="2">
        <v>12</v>
      </c>
      <c r="CJ12" s="2">
        <v>6901.7862243652344</v>
      </c>
      <c r="CK12" s="2">
        <v>2215.794376373291</v>
      </c>
      <c r="CL12" s="2">
        <v>703.22100448608398</v>
      </c>
      <c r="CM12" s="12">
        <v>3.1148134944099626</v>
      </c>
      <c r="CN12" s="12">
        <v>3.1509217759964381</v>
      </c>
      <c r="CO12" s="2">
        <v>295.79302600875468</v>
      </c>
      <c r="CP12" s="2">
        <f t="shared" si="8"/>
        <v>94.963318522795404</v>
      </c>
      <c r="CT12" s="11">
        <v>36525</v>
      </c>
      <c r="CU12" s="2">
        <v>13</v>
      </c>
      <c r="CV12" s="2">
        <v>9665.1029586791992</v>
      </c>
      <c r="CW12" s="2">
        <v>3081.9729995727539</v>
      </c>
      <c r="CX12" s="2">
        <v>778.21399688720703</v>
      </c>
      <c r="CY12" s="12">
        <v>3.1360115614312805</v>
      </c>
      <c r="CZ12" s="12">
        <v>3.9603155583173733</v>
      </c>
      <c r="DA12" s="2">
        <v>460.71400017145123</v>
      </c>
      <c r="DB12" s="2">
        <f t="shared" si="9"/>
        <v>146.91081048221031</v>
      </c>
      <c r="DF12" s="11">
        <v>36525</v>
      </c>
      <c r="DG12" s="2">
        <v>8</v>
      </c>
      <c r="DH12" s="2">
        <v>5676.8401184082031</v>
      </c>
      <c r="DI12" s="2">
        <v>1248.2590179443359</v>
      </c>
      <c r="DJ12" s="2">
        <v>455.93999862670898</v>
      </c>
      <c r="DK12" s="12">
        <v>4.5478062139354414</v>
      </c>
      <c r="DL12" s="12">
        <v>2.7377703682591821</v>
      </c>
      <c r="DM12" s="2">
        <v>576.81956779357324</v>
      </c>
      <c r="DN12" s="2">
        <f t="shared" si="10"/>
        <v>126.83468482585646</v>
      </c>
      <c r="DR12" s="11">
        <v>36525</v>
      </c>
      <c r="DS12" s="2">
        <v>21</v>
      </c>
      <c r="DT12" s="2">
        <v>22373.780151367188</v>
      </c>
      <c r="DU12" s="2">
        <v>5103.1200242042542</v>
      </c>
      <c r="DV12" s="2">
        <v>2041.7289876937866</v>
      </c>
      <c r="DW12" s="12">
        <v>4.3843335146435249</v>
      </c>
      <c r="DX12" s="12">
        <v>2.4994110653091277</v>
      </c>
      <c r="DY12" s="2">
        <v>450.63143238307572</v>
      </c>
      <c r="DZ12" s="2">
        <f t="shared" si="11"/>
        <v>102.78219731185642</v>
      </c>
      <c r="ED12" s="11">
        <v>36525</v>
      </c>
      <c r="EE12" s="2">
        <v>7</v>
      </c>
      <c r="EF12" s="2">
        <v>11461.190063476563</v>
      </c>
      <c r="EG12" s="2">
        <v>1849.6675910949707</v>
      </c>
      <c r="EH12" s="2">
        <v>1048.4700164794922</v>
      </c>
      <c r="EI12" s="12">
        <v>6.1963512355707868</v>
      </c>
      <c r="EJ12" s="12">
        <v>1.7641587856805916</v>
      </c>
      <c r="EK12" s="2">
        <v>211.03339030220181</v>
      </c>
      <c r="EL12" s="2">
        <f t="shared" si="12"/>
        <v>34.057686899790816</v>
      </c>
      <c r="EP12" s="11">
        <v>36525</v>
      </c>
      <c r="EQ12" s="2">
        <v>12</v>
      </c>
      <c r="ER12" s="2">
        <v>8776.0550994873047</v>
      </c>
      <c r="ES12" s="2">
        <v>2209.7760047912598</v>
      </c>
      <c r="ET12" s="2">
        <v>476.6089916229248</v>
      </c>
      <c r="EU12" s="12">
        <v>3.9714681852183067</v>
      </c>
      <c r="EV12" s="12">
        <v>4.636454711579491</v>
      </c>
      <c r="EW12" s="2">
        <v>304.16309978133228</v>
      </c>
      <c r="EX12" s="2">
        <f t="shared" si="13"/>
        <v>76.587066947538148</v>
      </c>
      <c r="FB12" s="11">
        <v>36525</v>
      </c>
      <c r="FC12" s="2">
        <v>8</v>
      </c>
      <c r="FD12" s="2">
        <v>3675.4008865356445</v>
      </c>
      <c r="FE12" s="2">
        <v>1596.0240020751953</v>
      </c>
      <c r="FF12" s="2">
        <v>309.32400321960449</v>
      </c>
      <c r="FG12" s="12">
        <v>2.3028481286978044</v>
      </c>
      <c r="FH12" s="12">
        <v>5.1597159789183848</v>
      </c>
      <c r="FI12" s="14">
        <v>36525</v>
      </c>
      <c r="FJ12" s="2">
        <v>368.31600948206091</v>
      </c>
      <c r="FK12" s="2">
        <f>FJ12/FG12</f>
        <v>159.9393398514444</v>
      </c>
      <c r="FO12" s="11">
        <v>36525</v>
      </c>
      <c r="FP12" s="2">
        <v>6</v>
      </c>
      <c r="FQ12" s="2">
        <v>6123.2149047851563</v>
      </c>
      <c r="FR12" s="2">
        <v>1516.1289596557617</v>
      </c>
      <c r="FS12" s="2">
        <v>665.66400527954102</v>
      </c>
      <c r="FT12" s="12">
        <v>4.0387164071949639</v>
      </c>
      <c r="FU12" s="12">
        <v>2.2776189603628541</v>
      </c>
      <c r="FV12" s="2">
        <v>575.77688869781105</v>
      </c>
      <c r="FW12" s="2">
        <f t="shared" si="14"/>
        <v>142.56432753536888</v>
      </c>
      <c r="GA12" s="11">
        <v>36525</v>
      </c>
      <c r="GB12" s="2">
        <v>12</v>
      </c>
      <c r="GC12" s="2">
        <v>23595.909912109375</v>
      </c>
      <c r="GD12" s="2">
        <v>4853.1480369567871</v>
      </c>
      <c r="GE12" s="2">
        <v>2236.3890075683594</v>
      </c>
      <c r="GF12" s="12">
        <v>4.8619802512567523</v>
      </c>
      <c r="GG12" s="12">
        <v>2.1700822265414579</v>
      </c>
      <c r="GH12" s="2">
        <v>329.68428661475428</v>
      </c>
      <c r="GI12" s="2">
        <f t="shared" si="18"/>
        <v>67.808643716628765</v>
      </c>
      <c r="GM12" s="11">
        <v>36525</v>
      </c>
      <c r="GN12" s="2">
        <v>4</v>
      </c>
      <c r="GO12" s="2">
        <v>2679.3439331054688</v>
      </c>
      <c r="GP12" s="2">
        <v>381.01301383972168</v>
      </c>
      <c r="GQ12" s="2">
        <v>283.15800476074219</v>
      </c>
      <c r="GR12" s="12">
        <v>7.0321585766951555</v>
      </c>
      <c r="GS12" s="12">
        <v>1.3455844702736315</v>
      </c>
      <c r="GT12" s="2">
        <v>829.39646392351767</v>
      </c>
      <c r="GU12" s="2">
        <f t="shared" si="15"/>
        <v>117.94336758448104</v>
      </c>
      <c r="GY12" s="11">
        <v>36525</v>
      </c>
      <c r="GZ12" s="2">
        <v>5</v>
      </c>
      <c r="HA12" s="2">
        <v>24982.629150390625</v>
      </c>
      <c r="HB12" s="2">
        <v>5625.2261047363281</v>
      </c>
      <c r="HC12" s="2">
        <v>1563.0870056152344</v>
      </c>
      <c r="HD12" s="12">
        <v>4.4411777740552951</v>
      </c>
      <c r="HE12" s="12">
        <v>3.5987926996566819</v>
      </c>
      <c r="HF12" s="2">
        <v>278.09077328216841</v>
      </c>
      <c r="HG12" s="2">
        <f t="shared" si="16"/>
        <v>62.616447129573075</v>
      </c>
      <c r="HS12" s="22">
        <v>36525</v>
      </c>
      <c r="HT12">
        <v>368.31600948206091</v>
      </c>
    </row>
    <row r="13" spans="1:228">
      <c r="A13">
        <f t="shared" ca="1" si="0"/>
        <v>10</v>
      </c>
      <c r="B13" t="s">
        <v>75</v>
      </c>
      <c r="C13">
        <v>22</v>
      </c>
      <c r="D13" s="20">
        <v>61.820489569760305</v>
      </c>
      <c r="E13" s="2">
        <v>474.16778654776687</v>
      </c>
      <c r="F13" s="10">
        <v>7.6700749192984006</v>
      </c>
      <c r="G13" s="2">
        <f ca="1">MIN(INDEX(INDIRECT(VLOOKUP(B13,'US HY'!$A$176:$B$192,2,FALSE) &amp; "2"),0,10) Retrace,D13)</f>
        <v>48.227474464903381</v>
      </c>
      <c r="H13" s="20">
        <f ca="1">MAX(INDEX(INDIRECT(VLOOKUP($B13,'US HY'!$A$176:$B$192,2,FALSE) &amp; "2"),0,10) Retrace)</f>
        <v>240.42824799588726</v>
      </c>
      <c r="I13" s="13">
        <f t="shared" ca="1" si="17"/>
        <v>7.0722998951227689</v>
      </c>
      <c r="J13" s="13"/>
      <c r="K13" s="13"/>
      <c r="L13" s="13">
        <f t="shared" ca="1" si="1"/>
        <v>7.072300025122769</v>
      </c>
      <c r="N13" s="11">
        <v>36616</v>
      </c>
      <c r="O13" s="2">
        <v>4</v>
      </c>
      <c r="P13" s="2">
        <v>5580.6890106201172</v>
      </c>
      <c r="Q13" s="2">
        <v>1708.7049789428711</v>
      </c>
      <c r="R13" s="2">
        <v>461.44798278808594</v>
      </c>
      <c r="S13" s="12">
        <v>3.2660342653608563</v>
      </c>
      <c r="T13" s="12">
        <v>3.7029200314601267</v>
      </c>
      <c r="U13" s="2">
        <v>367.42792818090464</v>
      </c>
      <c r="V13" s="2">
        <f t="shared" si="2"/>
        <v>112.49971626991133</v>
      </c>
      <c r="Z13" s="11">
        <v>36616</v>
      </c>
      <c r="AA13" s="2">
        <v>11</v>
      </c>
      <c r="AB13" s="2">
        <v>6277.2339477539063</v>
      </c>
      <c r="AC13" s="2">
        <v>1797.049991607666</v>
      </c>
      <c r="AD13" s="2">
        <v>557.28399848937988</v>
      </c>
      <c r="AE13" s="12">
        <v>3.4930769745243455</v>
      </c>
      <c r="AF13" s="12">
        <v>3.2246574394364425</v>
      </c>
      <c r="AG13" s="2">
        <v>427.91916200170641</v>
      </c>
      <c r="AH13" s="2">
        <f t="shared" si="3"/>
        <v>122.50493336465236</v>
      </c>
      <c r="AL13" s="11">
        <v>36616</v>
      </c>
      <c r="AM13" s="2">
        <v>4</v>
      </c>
      <c r="AN13" s="2">
        <v>13114.467041015625</v>
      </c>
      <c r="AO13" s="2">
        <v>2406.3500137329102</v>
      </c>
      <c r="AP13" s="2">
        <v>835.38802337646484</v>
      </c>
      <c r="AQ13" s="12">
        <v>5.4499415987583131</v>
      </c>
      <c r="AR13" s="12">
        <v>2.8805177311579633</v>
      </c>
      <c r="AS13" s="2">
        <v>712.22411826909604</v>
      </c>
      <c r="AT13" s="2">
        <f t="shared" ref="AT13:AT47" si="19">AS13/AQ13</f>
        <v>130.68472484757737</v>
      </c>
      <c r="AX13" s="11">
        <v>36616</v>
      </c>
      <c r="AY13" s="2">
        <v>11</v>
      </c>
      <c r="AZ13" s="2">
        <v>3293.7789535522461</v>
      </c>
      <c r="BA13" s="2">
        <v>731.10398864746094</v>
      </c>
      <c r="BB13" s="2">
        <v>327.8459997177124</v>
      </c>
      <c r="BC13" s="12">
        <v>4.5052126711081444</v>
      </c>
      <c r="BD13" s="12">
        <v>2.2300225998699652</v>
      </c>
      <c r="BE13" s="2">
        <v>625.93174713197959</v>
      </c>
      <c r="BF13" s="2">
        <f t="shared" si="5"/>
        <v>138.9350054762275</v>
      </c>
      <c r="BJ13" s="41">
        <v>36616</v>
      </c>
      <c r="BK13" s="4">
        <v>24</v>
      </c>
      <c r="BL13" s="4">
        <v>10923.017092823982</v>
      </c>
      <c r="BM13" s="4">
        <v>3387.221027135849</v>
      </c>
      <c r="BN13" s="4">
        <v>984.31800764799118</v>
      </c>
      <c r="BO13" s="37">
        <v>3.224772462534049</v>
      </c>
      <c r="BP13" s="37">
        <v>3.4411856745662392</v>
      </c>
      <c r="BQ13" s="2">
        <v>441.53261245383214</v>
      </c>
      <c r="BR13" s="2">
        <f t="shared" si="6"/>
        <v>136.91899741257177</v>
      </c>
      <c r="BV13" s="11">
        <v>36616</v>
      </c>
      <c r="BW13" s="2">
        <v>9</v>
      </c>
      <c r="BX13" s="2">
        <v>17050.161666870117</v>
      </c>
      <c r="BY13" s="2">
        <v>2191.0159888267517</v>
      </c>
      <c r="BZ13" s="2">
        <v>1706.0740032196045</v>
      </c>
      <c r="CA13" s="12">
        <v>7.7818517773574811</v>
      </c>
      <c r="CB13" s="12">
        <v>1.2842444024655395</v>
      </c>
      <c r="CC13" s="2">
        <v>777.99088055955326</v>
      </c>
      <c r="CD13" s="2">
        <f t="shared" si="7"/>
        <v>99.975032012719623</v>
      </c>
      <c r="CH13" s="11">
        <v>36616</v>
      </c>
      <c r="CI13" s="2">
        <v>13</v>
      </c>
      <c r="CJ13" s="2">
        <v>8353.8019256591797</v>
      </c>
      <c r="CK13" s="2">
        <v>2546.533374786377</v>
      </c>
      <c r="CL13" s="2">
        <v>820.6779956817627</v>
      </c>
      <c r="CM13" s="12">
        <v>3.2804604127208665</v>
      </c>
      <c r="CN13" s="12">
        <v>3.1029629016321958</v>
      </c>
      <c r="CO13" s="2">
        <v>403.06762333844756</v>
      </c>
      <c r="CP13" s="2">
        <f t="shared" si="8"/>
        <v>122.86922341005689</v>
      </c>
      <c r="CT13" s="11">
        <v>36616</v>
      </c>
      <c r="CU13" s="2">
        <v>13</v>
      </c>
      <c r="CV13" s="2">
        <v>9990.6977310180664</v>
      </c>
      <c r="CW13" s="2">
        <v>3226.4980316162109</v>
      </c>
      <c r="CX13" s="2">
        <v>808.85198497772217</v>
      </c>
      <c r="CY13" s="12">
        <v>3.0964524487912195</v>
      </c>
      <c r="CZ13" s="12">
        <v>3.9889845009221023</v>
      </c>
      <c r="DA13" s="2">
        <v>474.12088996441378</v>
      </c>
      <c r="DB13" s="2">
        <f t="shared" si="9"/>
        <v>153.11744578848584</v>
      </c>
      <c r="DF13" s="11">
        <v>36616</v>
      </c>
      <c r="DG13" s="2">
        <v>6</v>
      </c>
      <c r="DH13" s="2">
        <v>5492.1000061035156</v>
      </c>
      <c r="DI13" s="2">
        <v>1056.6939926147461</v>
      </c>
      <c r="DJ13" s="2">
        <v>448.61100006103516</v>
      </c>
      <c r="DK13" s="12">
        <v>5.1974365752884983</v>
      </c>
      <c r="DL13" s="12">
        <v>2.3554794520664428</v>
      </c>
      <c r="DM13" s="2">
        <v>807.04326851174233</v>
      </c>
      <c r="DN13" s="2">
        <f t="shared" si="10"/>
        <v>155.27717497292309</v>
      </c>
      <c r="DR13" s="11">
        <v>36616</v>
      </c>
      <c r="DS13" s="2">
        <v>21</v>
      </c>
      <c r="DT13" s="2">
        <v>21478.644104003906</v>
      </c>
      <c r="DU13" s="2">
        <v>5591.9070596694946</v>
      </c>
      <c r="DV13" s="2">
        <v>2176.8069858551025</v>
      </c>
      <c r="DW13" s="12">
        <v>3.8410230847565954</v>
      </c>
      <c r="DX13" s="12">
        <v>2.5688575496154327</v>
      </c>
      <c r="DY13" s="2">
        <v>564.48821063143316</v>
      </c>
      <c r="DZ13" s="2">
        <f t="shared" si="11"/>
        <v>146.96298308428538</v>
      </c>
      <c r="ED13" s="11">
        <v>36616</v>
      </c>
      <c r="EE13" s="2">
        <v>10</v>
      </c>
      <c r="EF13" s="2">
        <v>15474.296112060547</v>
      </c>
      <c r="EG13" s="2">
        <v>1831.4905271530151</v>
      </c>
      <c r="EH13" s="2">
        <v>1331.9639911651611</v>
      </c>
      <c r="EI13" s="12">
        <v>8.4490178259970428</v>
      </c>
      <c r="EJ13" s="12">
        <v>1.3750300603478653</v>
      </c>
      <c r="EK13" s="2">
        <v>330.38409601759071</v>
      </c>
      <c r="EL13" s="2">
        <f t="shared" si="12"/>
        <v>39.103254700329984</v>
      </c>
      <c r="EP13" s="11">
        <v>36616</v>
      </c>
      <c r="EQ13" s="2">
        <v>14</v>
      </c>
      <c r="ER13" s="2">
        <v>11811.591171264648</v>
      </c>
      <c r="ES13" s="2">
        <v>2598.5939788818359</v>
      </c>
      <c r="ET13" s="2">
        <v>653.04900777339935</v>
      </c>
      <c r="EU13" s="12">
        <v>4.5453777185873134</v>
      </c>
      <c r="EV13" s="12">
        <v>3.9791714679145778</v>
      </c>
      <c r="EW13" s="2">
        <v>459.14115360731222</v>
      </c>
      <c r="EX13" s="2">
        <f t="shared" si="13"/>
        <v>101.01276110228559</v>
      </c>
      <c r="FB13" s="11">
        <v>36616</v>
      </c>
      <c r="FC13" s="2">
        <v>5</v>
      </c>
      <c r="FD13" s="2">
        <v>3674.9689559936523</v>
      </c>
      <c r="FE13" s="2">
        <v>1287.4770164489746</v>
      </c>
      <c r="FF13" s="2">
        <v>272.12600708007813</v>
      </c>
      <c r="FG13" s="12">
        <v>2.8543957748695852</v>
      </c>
      <c r="FH13" s="12">
        <v>4.731179611473558</v>
      </c>
      <c r="FI13" s="14">
        <v>36616</v>
      </c>
      <c r="FJ13" s="2">
        <v>403.20403994200478</v>
      </c>
      <c r="FK13" s="2">
        <f>FJ13/FG13</f>
        <v>141.25722981089643</v>
      </c>
      <c r="FO13" s="11">
        <v>36616</v>
      </c>
      <c r="FP13" s="2">
        <v>7</v>
      </c>
      <c r="FQ13" s="2">
        <v>6271.3309631347656</v>
      </c>
      <c r="FR13" s="2">
        <v>1774.8379592895508</v>
      </c>
      <c r="FS13" s="2">
        <v>730.2549991607666</v>
      </c>
      <c r="FT13" s="12">
        <v>3.5334667766769616</v>
      </c>
      <c r="FU13" s="12">
        <v>2.4304358906536123</v>
      </c>
      <c r="FV13" s="2">
        <v>511.91812802425892</v>
      </c>
      <c r="FW13" s="2">
        <f t="shared" si="14"/>
        <v>144.87701749546116</v>
      </c>
      <c r="GA13" s="11">
        <v>36616</v>
      </c>
      <c r="GB13" s="2">
        <v>14</v>
      </c>
      <c r="GC13" s="2">
        <v>5451.9871063232422</v>
      </c>
      <c r="GD13" s="2">
        <v>-841.41997814178467</v>
      </c>
      <c r="GE13" s="2">
        <v>1562.3330097198486</v>
      </c>
      <c r="GF13" s="12">
        <v>-6.4795075562189082</v>
      </c>
      <c r="GG13" s="12">
        <v>-0.53856634463139508</v>
      </c>
      <c r="GH13" s="2">
        <v>526.2967263420976</v>
      </c>
      <c r="GM13" s="11">
        <v>36616</v>
      </c>
      <c r="GN13" s="2">
        <v>5</v>
      </c>
      <c r="GO13" s="2">
        <v>4517.62890625</v>
      </c>
      <c r="GP13" s="2">
        <v>584.5980110168457</v>
      </c>
      <c r="GQ13" s="2">
        <v>411.69300842285156</v>
      </c>
      <c r="GR13" s="12">
        <v>7.7277527824497172</v>
      </c>
      <c r="GS13" s="12">
        <v>1.4199852780021047</v>
      </c>
      <c r="GT13" s="2">
        <v>798.43607936837077</v>
      </c>
      <c r="GU13" s="2">
        <f t="shared" si="15"/>
        <v>103.32060326537317</v>
      </c>
      <c r="GY13" s="11">
        <v>36616</v>
      </c>
      <c r="GZ13" s="2">
        <v>5</v>
      </c>
      <c r="HA13" s="2">
        <v>27448.627197265625</v>
      </c>
      <c r="HB13" s="2">
        <v>5861.2448425292969</v>
      </c>
      <c r="HC13" s="2">
        <v>1712.968017578125</v>
      </c>
      <c r="HD13" s="12">
        <v>4.6830712476124354</v>
      </c>
      <c r="HE13" s="12">
        <v>3.4216895951251916</v>
      </c>
      <c r="HF13" s="2">
        <v>314.85890028138806</v>
      </c>
      <c r="HG13" s="2">
        <f t="shared" si="16"/>
        <v>67.233420897004763</v>
      </c>
      <c r="HS13" s="22">
        <v>36616</v>
      </c>
      <c r="HT13">
        <v>403.20403994200478</v>
      </c>
    </row>
    <row r="14" spans="1:228">
      <c r="A14">
        <f t="shared" ca="1" si="0"/>
        <v>15</v>
      </c>
      <c r="B14" t="s">
        <v>24</v>
      </c>
      <c r="C14">
        <v>17</v>
      </c>
      <c r="D14" s="20">
        <v>65.10585413615479</v>
      </c>
      <c r="E14" s="2">
        <v>442.05872983518719</v>
      </c>
      <c r="F14" s="10">
        <v>6.789846100639692</v>
      </c>
      <c r="G14" s="2">
        <f ca="1">MIN(INDEX(INDIRECT(VLOOKUP(B14,'US HY'!$A$176:$B$192,2,FALSE) &amp; "2"),0,10) Retrace,D14)</f>
        <v>63.99413816317491</v>
      </c>
      <c r="H14" s="20">
        <f ca="1">MAX(INDEX(INDIRECT(VLOOKUP($B14,'US HY'!$A$176:$B$192,2,FALSE) &amp; "2"),0,10) Retrace)</f>
        <v>336.33343582338239</v>
      </c>
      <c r="I14" s="13">
        <f t="shared" ca="1" si="17"/>
        <v>0.40820989939062952</v>
      </c>
      <c r="J14" s="13"/>
      <c r="K14" s="13"/>
      <c r="L14" s="13">
        <f t="shared" ca="1" si="1"/>
        <v>0.4082100393906295</v>
      </c>
      <c r="N14" s="11">
        <v>36707</v>
      </c>
      <c r="O14" s="2">
        <v>4</v>
      </c>
      <c r="P14" s="2">
        <v>5408.9979095458984</v>
      </c>
      <c r="Q14" s="2">
        <v>1768.1150016784668</v>
      </c>
      <c r="R14" s="2">
        <v>481.04499053955078</v>
      </c>
      <c r="S14" s="12">
        <v>3.0591889692758398</v>
      </c>
      <c r="T14" s="12">
        <v>3.675570968310697</v>
      </c>
      <c r="U14" s="2">
        <v>415.56435655002156</v>
      </c>
      <c r="V14" s="2">
        <f t="shared" si="2"/>
        <v>135.84134903846507</v>
      </c>
      <c r="Z14" s="11">
        <v>36707</v>
      </c>
      <c r="AA14" s="2">
        <v>13</v>
      </c>
      <c r="AB14" s="2">
        <v>7658.1550750732422</v>
      </c>
      <c r="AC14" s="2">
        <v>2251.6159973144531</v>
      </c>
      <c r="AD14" s="2">
        <v>703.63000679016113</v>
      </c>
      <c r="AE14" s="12">
        <v>3.4011816776072274</v>
      </c>
      <c r="AF14" s="12">
        <v>3.1999999653026987</v>
      </c>
      <c r="AG14" s="2">
        <v>417.87053028807702</v>
      </c>
      <c r="AH14" s="2">
        <f t="shared" si="3"/>
        <v>122.86039673777556</v>
      </c>
      <c r="AL14" s="11">
        <v>36707</v>
      </c>
      <c r="AM14" s="2">
        <v>5</v>
      </c>
      <c r="AN14" s="2">
        <v>14246.693145751953</v>
      </c>
      <c r="AO14" s="2">
        <v>2909.6489753723145</v>
      </c>
      <c r="AP14" s="2">
        <v>1129.7959823608398</v>
      </c>
      <c r="AQ14" s="12">
        <v>4.8963614739571693</v>
      </c>
      <c r="AR14" s="12">
        <v>2.5753755729350933</v>
      </c>
      <c r="AS14" s="2">
        <v>584.72164438168306</v>
      </c>
      <c r="AT14" s="2">
        <f t="shared" si="19"/>
        <v>119.41962363107955</v>
      </c>
      <c r="AX14" s="11">
        <v>36707</v>
      </c>
      <c r="AY14" s="2">
        <v>11</v>
      </c>
      <c r="AZ14" s="2">
        <v>3105.1720962524414</v>
      </c>
      <c r="BA14" s="2">
        <v>735.21199035644531</v>
      </c>
      <c r="BB14" s="2">
        <v>325.14299774169922</v>
      </c>
      <c r="BC14" s="12">
        <v>4.2235057874219279</v>
      </c>
      <c r="BD14" s="12">
        <v>2.2611958291056724</v>
      </c>
      <c r="BE14" s="2">
        <v>729.37574363059343</v>
      </c>
      <c r="BF14" s="2">
        <f t="shared" si="5"/>
        <v>172.69438716119578</v>
      </c>
      <c r="BJ14" s="41">
        <v>36707</v>
      </c>
      <c r="BK14" s="4">
        <v>25</v>
      </c>
      <c r="BL14" s="4">
        <v>12188.404884338379</v>
      </c>
      <c r="BM14" s="4">
        <v>4025.1129531860352</v>
      </c>
      <c r="BN14" s="4">
        <v>1094.9309988021851</v>
      </c>
      <c r="BO14" s="37">
        <v>3.0280901495424564</v>
      </c>
      <c r="BP14" s="37">
        <v>3.6761338911669896</v>
      </c>
      <c r="BQ14" s="2">
        <v>419.82305799048419</v>
      </c>
      <c r="BR14" s="2">
        <f t="shared" si="6"/>
        <v>138.64285317064267</v>
      </c>
      <c r="BV14" s="11">
        <v>36707</v>
      </c>
      <c r="BW14" s="2">
        <v>9</v>
      </c>
      <c r="BX14" s="2">
        <v>16559.585113525391</v>
      </c>
      <c r="BY14" s="2">
        <v>2219.0970153808594</v>
      </c>
      <c r="BZ14" s="2">
        <v>1814.4200191497803</v>
      </c>
      <c r="CA14" s="12">
        <v>7.4623078661044033</v>
      </c>
      <c r="CB14" s="12">
        <v>1.2230338025154213</v>
      </c>
      <c r="CC14" s="2">
        <v>744.78843287504105</v>
      </c>
      <c r="CD14" s="2">
        <f t="shared" si="7"/>
        <v>99.806714791016489</v>
      </c>
      <c r="CH14" s="11">
        <v>36707</v>
      </c>
      <c r="CI14" s="2">
        <v>13</v>
      </c>
      <c r="CJ14" s="2">
        <v>8448.2308807373047</v>
      </c>
      <c r="CK14" s="2">
        <v>2624.7223796844482</v>
      </c>
      <c r="CL14" s="2">
        <v>850.54700088500977</v>
      </c>
      <c r="CM14" s="12">
        <v>3.218714080440376</v>
      </c>
      <c r="CN14" s="12">
        <v>3.085922796686575</v>
      </c>
      <c r="CO14" s="2">
        <v>358.35380698812651</v>
      </c>
      <c r="CP14" s="2">
        <f t="shared" si="8"/>
        <v>111.33446402269365</v>
      </c>
      <c r="CT14" s="11">
        <v>36707</v>
      </c>
      <c r="CU14" s="2">
        <v>13</v>
      </c>
      <c r="CV14" s="2">
        <v>13439.849899291992</v>
      </c>
      <c r="CW14" s="2">
        <v>4895.4009857177734</v>
      </c>
      <c r="CX14" s="2">
        <v>1119.1440029144287</v>
      </c>
      <c r="CY14" s="12">
        <v>2.7454032751356761</v>
      </c>
      <c r="CZ14" s="12">
        <v>4.3742368926334523</v>
      </c>
      <c r="DA14" s="2">
        <v>484.38657905830286</v>
      </c>
      <c r="DB14" s="2">
        <f t="shared" si="9"/>
        <v>176.43549253592437</v>
      </c>
      <c r="DF14" s="11">
        <v>36707</v>
      </c>
      <c r="DG14" s="2">
        <v>5</v>
      </c>
      <c r="DH14" s="2">
        <v>4569.4259643554688</v>
      </c>
      <c r="DI14" s="2">
        <v>888.87099456787109</v>
      </c>
      <c r="DJ14" s="2">
        <v>410.43799591064453</v>
      </c>
      <c r="DK14" s="12">
        <v>5.1407076980579358</v>
      </c>
      <c r="DL14" s="12">
        <v>2.1656644935996252</v>
      </c>
      <c r="DM14" s="2">
        <v>861.34246130264683</v>
      </c>
      <c r="DN14" s="2">
        <f t="shared" si="10"/>
        <v>167.55328485765608</v>
      </c>
      <c r="DR14" s="11">
        <v>36707</v>
      </c>
      <c r="DS14" s="2">
        <v>19</v>
      </c>
      <c r="DT14" s="2">
        <v>21140.84391784668</v>
      </c>
      <c r="DU14" s="2">
        <v>5754.8240261077881</v>
      </c>
      <c r="DV14" s="2">
        <v>2159.0789937973022</v>
      </c>
      <c r="DW14" s="12">
        <v>3.6735865114098121</v>
      </c>
      <c r="DX14" s="12">
        <v>2.6654068899936045</v>
      </c>
      <c r="DY14" s="2">
        <v>561.50107301906371</v>
      </c>
      <c r="DZ14" s="2">
        <f t="shared" si="11"/>
        <v>152.84819651724399</v>
      </c>
      <c r="ED14" s="11">
        <v>36707</v>
      </c>
      <c r="EE14" s="2">
        <v>10</v>
      </c>
      <c r="EF14" s="2">
        <v>16726.534774780273</v>
      </c>
      <c r="EG14" s="2">
        <v>1981.0159077644348</v>
      </c>
      <c r="EH14" s="2">
        <v>1394.095027923584</v>
      </c>
      <c r="EI14" s="12">
        <v>8.4434126496521031</v>
      </c>
      <c r="EJ14" s="12">
        <v>1.4210049301409762</v>
      </c>
      <c r="EK14" s="2">
        <v>353.61913050967036</v>
      </c>
      <c r="EL14" s="2">
        <f t="shared" si="12"/>
        <v>41.881066955106199</v>
      </c>
      <c r="EP14" s="11">
        <v>36707</v>
      </c>
      <c r="EQ14" s="2">
        <v>13</v>
      </c>
      <c r="ER14" s="2">
        <v>11097.244979858398</v>
      </c>
      <c r="ES14" s="2">
        <v>2490.5389938354492</v>
      </c>
      <c r="ET14" s="2">
        <v>596.18599963188171</v>
      </c>
      <c r="EU14" s="12">
        <v>4.4557603825220804</v>
      </c>
      <c r="EV14" s="12">
        <v>4.1774530018706342</v>
      </c>
      <c r="EW14" s="2">
        <v>436.46848294461188</v>
      </c>
      <c r="EX14" s="2">
        <f t="shared" si="13"/>
        <v>97.956004244904875</v>
      </c>
      <c r="FB14" s="11">
        <v>36707</v>
      </c>
      <c r="FC14" s="2">
        <v>5</v>
      </c>
      <c r="FD14" s="2">
        <v>3657.1970367431641</v>
      </c>
      <c r="FE14" s="2">
        <v>1232.2199821472168</v>
      </c>
      <c r="FF14" s="2">
        <v>287.07400512695313</v>
      </c>
      <c r="FG14" s="12">
        <v>2.9679741358927489</v>
      </c>
      <c r="FH14" s="12">
        <v>4.2923426020488709</v>
      </c>
      <c r="FI14" s="14">
        <v>36707</v>
      </c>
      <c r="FJ14" s="2">
        <v>537.60149246838853</v>
      </c>
      <c r="FK14" s="2">
        <f>FJ14/FG14</f>
        <v>181.13415678626902</v>
      </c>
      <c r="FO14" s="11">
        <v>36707</v>
      </c>
      <c r="FP14" s="2">
        <v>7</v>
      </c>
      <c r="FQ14" s="2">
        <v>6062.9191131591797</v>
      </c>
      <c r="FR14" s="2">
        <v>2053.6900062561035</v>
      </c>
      <c r="FS14" s="2">
        <v>679.09900283813477</v>
      </c>
      <c r="FT14" s="12">
        <v>2.9522075360399396</v>
      </c>
      <c r="FU14" s="12">
        <v>3.0241393341371268</v>
      </c>
      <c r="FV14" s="2">
        <v>554.23539282837714</v>
      </c>
      <c r="FW14" s="2">
        <f t="shared" si="14"/>
        <v>187.73591831278324</v>
      </c>
      <c r="GA14" s="11">
        <v>36707</v>
      </c>
      <c r="GH14" s="2">
        <v>603.53448067951547</v>
      </c>
      <c r="GM14" s="11">
        <v>36707</v>
      </c>
      <c r="GN14" s="2">
        <v>5</v>
      </c>
      <c r="GO14" s="2">
        <v>4501.4580383300781</v>
      </c>
      <c r="GP14" s="2">
        <v>610.70702743530273</v>
      </c>
      <c r="GQ14" s="2">
        <v>425.12199020385742</v>
      </c>
      <c r="GR14" s="12">
        <v>7.3708960861875052</v>
      </c>
      <c r="GS14" s="12">
        <v>1.436545371700138</v>
      </c>
      <c r="GT14" s="2">
        <v>886.21051503652075</v>
      </c>
      <c r="GU14" s="2">
        <f t="shared" si="15"/>
        <v>120.23104174500729</v>
      </c>
      <c r="GY14" s="11">
        <v>36707</v>
      </c>
      <c r="GZ14" s="2">
        <v>5</v>
      </c>
      <c r="HA14" s="2">
        <v>32659.222900390625</v>
      </c>
      <c r="HB14" s="2">
        <v>6053.760009765625</v>
      </c>
      <c r="HC14" s="2">
        <v>1941.0679931640625</v>
      </c>
      <c r="HD14" s="12">
        <v>5.3948658102908587</v>
      </c>
      <c r="HE14" s="12">
        <v>3.1187779259074881</v>
      </c>
      <c r="HF14" s="2">
        <v>320.69991006059723</v>
      </c>
      <c r="HG14" s="2">
        <f t="shared" si="16"/>
        <v>59.445391477365966</v>
      </c>
      <c r="HS14" s="22">
        <v>36707</v>
      </c>
      <c r="HT14">
        <v>537.60149246838853</v>
      </c>
    </row>
    <row r="15" spans="1:228">
      <c r="A15">
        <f t="shared" ca="1" si="0"/>
        <v>9</v>
      </c>
      <c r="B15" t="s">
        <v>78</v>
      </c>
      <c r="C15">
        <v>22</v>
      </c>
      <c r="D15" s="20">
        <v>66.202987623097968</v>
      </c>
      <c r="E15" s="2">
        <v>367.07312846116525</v>
      </c>
      <c r="F15" s="10">
        <v>5.5446610740735647</v>
      </c>
      <c r="G15" s="2">
        <f ca="1">MIN(INDEX(INDIRECT(VLOOKUP(B15,'US HY'!$A$176:$B$192,2,FALSE) &amp; "2"),0,10) Retrace,D15)</f>
        <v>28.176607130608019</v>
      </c>
      <c r="H15" s="20">
        <f ca="1">MAX(INDEX(INDIRECT(VLOOKUP($B15,'US HY'!$A$176:$B$192,2,FALSE) &amp; "2"),0,10) Retrace)</f>
        <v>406.69034387372375</v>
      </c>
      <c r="I15" s="13">
        <f t="shared" ca="1" si="17"/>
        <v>10.046235262076406</v>
      </c>
      <c r="J15" s="13"/>
      <c r="K15" s="13"/>
      <c r="L15" s="13">
        <f t="shared" ca="1" si="1"/>
        <v>10.046235412076406</v>
      </c>
      <c r="N15" s="11">
        <v>36799</v>
      </c>
      <c r="O15" s="2">
        <v>3</v>
      </c>
      <c r="P15" s="2">
        <v>4752.7669830322266</v>
      </c>
      <c r="Q15" s="2">
        <v>1492.6759490966797</v>
      </c>
      <c r="R15" s="2">
        <v>434.8220043182373</v>
      </c>
      <c r="S15" s="12">
        <v>3.1840581245436765</v>
      </c>
      <c r="T15" s="12">
        <v>3.4328436331943788</v>
      </c>
      <c r="U15" s="2">
        <v>469.95854177213397</v>
      </c>
      <c r="V15" s="2">
        <f t="shared" si="2"/>
        <v>147.59735010788665</v>
      </c>
      <c r="Z15" s="11">
        <v>36799</v>
      </c>
      <c r="AA15" s="2">
        <v>13</v>
      </c>
      <c r="AB15" s="2">
        <v>7689.3949584960938</v>
      </c>
      <c r="AC15" s="2">
        <v>2120.9060134887695</v>
      </c>
      <c r="AD15" s="2">
        <v>711.7979907989502</v>
      </c>
      <c r="AE15" s="12">
        <v>3.6255236722382982</v>
      </c>
      <c r="AF15" s="12">
        <v>2.9796459682446992</v>
      </c>
      <c r="AG15" s="2">
        <v>433.33341474498957</v>
      </c>
      <c r="AH15" s="2">
        <f t="shared" si="3"/>
        <v>119.52298589667227</v>
      </c>
      <c r="AL15" s="11">
        <v>36799</v>
      </c>
      <c r="AM15" s="2">
        <v>8</v>
      </c>
      <c r="AN15" s="2">
        <v>15544.29931640625</v>
      </c>
      <c r="AO15" s="2">
        <v>3405.1959457397461</v>
      </c>
      <c r="AP15" s="2">
        <v>1373.6729946136475</v>
      </c>
      <c r="AQ15" s="12">
        <v>4.564876607425127</v>
      </c>
      <c r="AR15" s="12">
        <v>2.4788985144877764</v>
      </c>
      <c r="AS15" s="2">
        <v>623.24257163941161</v>
      </c>
      <c r="AT15" s="2">
        <f t="shared" si="19"/>
        <v>136.52999308363758</v>
      </c>
      <c r="AX15" s="11">
        <v>36799</v>
      </c>
      <c r="AY15" s="2">
        <v>11</v>
      </c>
      <c r="AZ15" s="2">
        <v>3225.474983215332</v>
      </c>
      <c r="BA15" s="2">
        <v>739.9600043296814</v>
      </c>
      <c r="BB15" s="2">
        <v>338.71300411224365</v>
      </c>
      <c r="BC15" s="12">
        <v>4.3589855726557021</v>
      </c>
      <c r="BD15" s="12">
        <v>2.1846223656782642</v>
      </c>
      <c r="BE15" s="2">
        <v>755.00128752492049</v>
      </c>
      <c r="BF15" s="2">
        <f t="shared" si="5"/>
        <v>173.20573214582532</v>
      </c>
      <c r="BJ15" s="41">
        <v>36799</v>
      </c>
      <c r="BK15" s="4">
        <v>24</v>
      </c>
      <c r="BL15" s="4">
        <v>11350.381088256836</v>
      </c>
      <c r="BM15" s="4">
        <v>4476.19700050354</v>
      </c>
      <c r="BN15" s="4">
        <v>1068.8939962387085</v>
      </c>
      <c r="BO15" s="37">
        <v>2.5357197386486785</v>
      </c>
      <c r="BP15" s="37">
        <v>4.1876902819687114</v>
      </c>
      <c r="BQ15" s="2">
        <v>370.73888317386729</v>
      </c>
      <c r="BR15" s="2">
        <f t="shared" si="6"/>
        <v>146.20656909483196</v>
      </c>
      <c r="BV15" s="11">
        <v>36799</v>
      </c>
      <c r="BW15" s="2">
        <v>10</v>
      </c>
      <c r="BX15" s="2">
        <v>17435.930725097656</v>
      </c>
      <c r="BY15" s="2">
        <v>2400.2140502929688</v>
      </c>
      <c r="BZ15" s="2">
        <v>1955.7669906616211</v>
      </c>
      <c r="CA15" s="12">
        <v>7.2643232477409407</v>
      </c>
      <c r="CB15" s="12">
        <v>1.2272494943178249</v>
      </c>
      <c r="CC15" s="2">
        <v>908.61081206101187</v>
      </c>
      <c r="CD15" s="2">
        <f t="shared" si="7"/>
        <v>125.07852157371599</v>
      </c>
      <c r="CH15" s="11">
        <v>36799</v>
      </c>
      <c r="CI15" s="2">
        <v>14</v>
      </c>
      <c r="CJ15" s="2">
        <v>14285.800140380859</v>
      </c>
      <c r="CK15" s="2">
        <v>3453.6344184875488</v>
      </c>
      <c r="CL15" s="2">
        <v>1117.6110076904297</v>
      </c>
      <c r="CM15" s="12">
        <v>4.1364540681862456</v>
      </c>
      <c r="CN15" s="12">
        <v>3.0901936315253087</v>
      </c>
      <c r="CO15" s="2">
        <v>351.05461760625957</v>
      </c>
      <c r="CP15" s="2">
        <f t="shared" si="8"/>
        <v>84.8684916644536</v>
      </c>
      <c r="CT15" s="11">
        <v>36799</v>
      </c>
      <c r="CU15" s="2">
        <v>15</v>
      </c>
      <c r="CV15" s="2">
        <v>14455.370071411133</v>
      </c>
      <c r="CW15" s="2">
        <v>5385.567024230957</v>
      </c>
      <c r="CX15" s="2">
        <v>1294.1519975662231</v>
      </c>
      <c r="CY15" s="12">
        <v>2.6840943593075637</v>
      </c>
      <c r="CZ15" s="12">
        <v>4.1614640585951514</v>
      </c>
      <c r="DA15" s="2">
        <v>397.21424930248372</v>
      </c>
      <c r="DB15" s="2">
        <f t="shared" si="9"/>
        <v>147.98818377046777</v>
      </c>
      <c r="DF15" s="11">
        <v>36799</v>
      </c>
      <c r="DG15" s="2">
        <v>7</v>
      </c>
      <c r="DH15" s="2">
        <v>6948.2650146484375</v>
      </c>
      <c r="DI15" s="2">
        <v>1347.0449905395508</v>
      </c>
      <c r="DJ15" s="2">
        <v>613.81298828125</v>
      </c>
      <c r="DK15" s="12">
        <v>5.1581536351397972</v>
      </c>
      <c r="DL15" s="12">
        <v>2.1945527648599263</v>
      </c>
      <c r="DM15" s="2">
        <v>825.6130100681039</v>
      </c>
      <c r="DN15" s="2">
        <f t="shared" si="10"/>
        <v>160.05979435037281</v>
      </c>
      <c r="DR15" s="11">
        <v>36799</v>
      </c>
      <c r="DS15" s="2">
        <v>20</v>
      </c>
      <c r="DT15" s="2">
        <v>21244.525047302246</v>
      </c>
      <c r="DU15" s="2">
        <v>6019.3670253753662</v>
      </c>
      <c r="DV15" s="2">
        <v>2203.6929969787598</v>
      </c>
      <c r="DW15" s="12">
        <v>3.5293619674200616</v>
      </c>
      <c r="DX15" s="12">
        <v>2.7314907446853334</v>
      </c>
      <c r="DY15" s="2">
        <v>620.1037633827176</v>
      </c>
      <c r="DZ15" s="2">
        <f t="shared" si="11"/>
        <v>175.69854526312841</v>
      </c>
      <c r="ED15" s="11">
        <v>36799</v>
      </c>
      <c r="EE15" s="2">
        <v>11</v>
      </c>
      <c r="EF15" s="2">
        <v>26995.274307250977</v>
      </c>
      <c r="EG15" s="2">
        <v>3571.9748106002808</v>
      </c>
      <c r="EH15" s="2">
        <v>1741.3665866851807</v>
      </c>
      <c r="EI15" s="12">
        <v>7.5575209061214919</v>
      </c>
      <c r="EJ15" s="12">
        <v>2.0512480473165606</v>
      </c>
      <c r="EK15" s="2">
        <v>315.87653555261716</v>
      </c>
      <c r="EL15" s="2">
        <f t="shared" si="12"/>
        <v>41.796316474197425</v>
      </c>
      <c r="EP15" s="11">
        <v>36799</v>
      </c>
      <c r="EQ15" s="2">
        <v>13</v>
      </c>
      <c r="ER15" s="2">
        <v>11001.795120239258</v>
      </c>
      <c r="ES15" s="2">
        <v>2642.7749938964844</v>
      </c>
      <c r="ET15" s="2">
        <v>612.61899662017822</v>
      </c>
      <c r="EU15" s="12">
        <v>4.162970796094263</v>
      </c>
      <c r="EV15" s="12">
        <v>4.3138965792387864</v>
      </c>
      <c r="EW15" s="2">
        <v>398.84335920630321</v>
      </c>
      <c r="EX15" s="2">
        <f t="shared" si="13"/>
        <v>95.807388219129876</v>
      </c>
      <c r="FB15" s="11">
        <v>36799</v>
      </c>
      <c r="FC15" s="2">
        <v>6</v>
      </c>
      <c r="FD15" s="2">
        <v>3221.5199851989746</v>
      </c>
      <c r="FE15" s="2">
        <v>1185.7409763336182</v>
      </c>
      <c r="FF15" s="2">
        <v>330.19200420379639</v>
      </c>
      <c r="FG15" s="12">
        <v>2.7168834083478388</v>
      </c>
      <c r="FH15" s="12">
        <v>3.5910650810362208</v>
      </c>
      <c r="FI15" s="14">
        <v>36799</v>
      </c>
      <c r="FJ15" s="2">
        <v>1152.7071329331645</v>
      </c>
      <c r="FK15" s="2">
        <f>FJ15/FG15</f>
        <v>424.27552444517158</v>
      </c>
      <c r="FO15" s="11">
        <v>36799</v>
      </c>
      <c r="FP15" s="2">
        <v>6</v>
      </c>
      <c r="FQ15" s="2">
        <v>6094.6069641113281</v>
      </c>
      <c r="FR15" s="2">
        <v>519.98995780944824</v>
      </c>
      <c r="FS15" s="2">
        <v>718.54401397705078</v>
      </c>
      <c r="FT15" s="12">
        <v>11.720624355489408</v>
      </c>
      <c r="FU15" s="12">
        <v>0.72367168565133433</v>
      </c>
      <c r="FV15" s="2">
        <v>1223.9121140917882</v>
      </c>
      <c r="FW15" s="2">
        <f t="shared" si="14"/>
        <v>104.42379833789003</v>
      </c>
      <c r="GA15" s="11">
        <v>36799</v>
      </c>
      <c r="GH15" s="2">
        <v>734.259118872665</v>
      </c>
      <c r="GM15" s="11">
        <v>36799</v>
      </c>
      <c r="GN15" s="2">
        <v>5</v>
      </c>
      <c r="GO15" s="2">
        <v>4083.6769104003906</v>
      </c>
      <c r="GP15" s="2">
        <v>751.53301239013672</v>
      </c>
      <c r="GQ15" s="2">
        <v>432.46498870849609</v>
      </c>
      <c r="GR15" s="12">
        <v>5.4337957788612314</v>
      </c>
      <c r="GS15" s="12">
        <v>1.7377892592750648</v>
      </c>
      <c r="GT15" s="2">
        <v>885.38447683524237</v>
      </c>
      <c r="GU15" s="2">
        <f t="shared" si="15"/>
        <v>162.94032990337993</v>
      </c>
      <c r="GY15" s="11">
        <v>36799</v>
      </c>
      <c r="GZ15" s="2">
        <v>5</v>
      </c>
      <c r="HA15" s="2">
        <v>31897.77001953125</v>
      </c>
      <c r="HB15" s="2">
        <v>6627.3958282470703</v>
      </c>
      <c r="HC15" s="2">
        <v>2204.4310073852539</v>
      </c>
      <c r="HD15" s="12">
        <v>4.8130171859627904</v>
      </c>
      <c r="HE15" s="12">
        <v>3.0063974812747878</v>
      </c>
      <c r="HF15" s="2">
        <v>314.21591937530741</v>
      </c>
      <c r="HG15" s="2">
        <f t="shared" si="16"/>
        <v>65.284603656043672</v>
      </c>
      <c r="HS15" s="22">
        <v>36799</v>
      </c>
      <c r="HT15">
        <v>1152.7071329331645</v>
      </c>
    </row>
    <row r="16" spans="1:228">
      <c r="A16">
        <f t="shared" ca="1" si="0"/>
        <v>5</v>
      </c>
      <c r="B16" t="s">
        <v>82</v>
      </c>
      <c r="C16">
        <v>12</v>
      </c>
      <c r="D16" s="20">
        <v>81.376466021836137</v>
      </c>
      <c r="E16" s="2">
        <v>419.44408029110406</v>
      </c>
      <c r="F16" s="10">
        <v>5.1543658848315266</v>
      </c>
      <c r="G16" s="2">
        <f ca="1">MIN(INDEX(INDIRECT(VLOOKUP(B16,'US HY'!$A$176:$B$192,2,FALSE) &amp; "2"),0,10) Retrace,D16)</f>
        <v>32.304574889221669</v>
      </c>
      <c r="H16" s="20">
        <f ca="1">MAX(INDEX(INDIRECT(VLOOKUP($B16,'US HY'!$A$176:$B$192,2,FALSE) &amp; "2"),0,10) Retrace)</f>
        <v>338.52226080931979</v>
      </c>
      <c r="I16" s="13">
        <f t="shared" ca="1" si="17"/>
        <v>16.025165556707549</v>
      </c>
      <c r="J16" s="13"/>
      <c r="K16" s="13"/>
      <c r="L16" s="13">
        <f t="shared" ca="1" si="1"/>
        <v>16.025165716707548</v>
      </c>
      <c r="N16" s="11">
        <v>36891</v>
      </c>
      <c r="O16" s="2">
        <v>4</v>
      </c>
      <c r="P16" s="2">
        <v>8665.0039215087891</v>
      </c>
      <c r="Q16" s="2">
        <v>2301.9679718017578</v>
      </c>
      <c r="R16" s="2">
        <v>734.27700233459473</v>
      </c>
      <c r="S16" s="12">
        <v>3.7641722333463496</v>
      </c>
      <c r="T16" s="12">
        <v>3.1350130325242014</v>
      </c>
      <c r="U16" s="2">
        <v>1579.8344567067033</v>
      </c>
      <c r="V16" s="2">
        <f t="shared" si="2"/>
        <v>419.70302068304414</v>
      </c>
      <c r="Z16" s="11">
        <v>36891</v>
      </c>
      <c r="AA16" s="2">
        <v>14</v>
      </c>
      <c r="AB16" s="2">
        <v>7745.686882019043</v>
      </c>
      <c r="AC16" s="2">
        <v>2198.1839771270752</v>
      </c>
      <c r="AD16" s="2">
        <v>742.41599464416504</v>
      </c>
      <c r="AE16" s="12">
        <v>3.5236754350936073</v>
      </c>
      <c r="AF16" s="12">
        <v>2.9608521273583954</v>
      </c>
      <c r="AG16" s="2">
        <v>602.8453793027461</v>
      </c>
      <c r="AH16" s="2">
        <f t="shared" si="3"/>
        <v>171.08425290785368</v>
      </c>
      <c r="AL16" s="11">
        <v>36891</v>
      </c>
      <c r="AM16" s="2">
        <v>8</v>
      </c>
      <c r="AN16" s="2">
        <v>15248.139221191406</v>
      </c>
      <c r="AO16" s="2">
        <v>3643.2529525756836</v>
      </c>
      <c r="AP16" s="2">
        <v>1419.234992980957</v>
      </c>
      <c r="AQ16" s="12">
        <v>4.1853089586907144</v>
      </c>
      <c r="AR16" s="12">
        <v>2.5670540612329504</v>
      </c>
      <c r="AS16" s="2">
        <v>561.34884482355153</v>
      </c>
      <c r="AT16" s="2">
        <f t="shared" si="19"/>
        <v>134.12363349136299</v>
      </c>
      <c r="AX16" s="11">
        <v>36891</v>
      </c>
      <c r="AY16" s="2">
        <v>12</v>
      </c>
      <c r="AZ16" s="2">
        <v>3830.3239974975586</v>
      </c>
      <c r="BA16" s="2">
        <v>858.02570343017578</v>
      </c>
      <c r="BB16" s="2">
        <v>418.93199729919434</v>
      </c>
      <c r="BC16" s="12">
        <v>4.4641133502001926</v>
      </c>
      <c r="BD16" s="12">
        <v>2.0481264476377246</v>
      </c>
      <c r="BE16" s="2">
        <v>1081.0327634477112</v>
      </c>
      <c r="BF16" s="2">
        <f t="shared" si="5"/>
        <v>242.16068872875562</v>
      </c>
      <c r="BJ16" s="41">
        <v>36891</v>
      </c>
      <c r="BK16" s="4">
        <v>27</v>
      </c>
      <c r="BL16" s="4">
        <v>12252.319862365723</v>
      </c>
      <c r="BM16" s="4">
        <v>5622.6139965057373</v>
      </c>
      <c r="BN16" s="4">
        <v>1199.0649938583374</v>
      </c>
      <c r="BO16" s="37">
        <v>2.1791145310668885</v>
      </c>
      <c r="BP16" s="37">
        <v>4.6891653290730764</v>
      </c>
      <c r="BQ16" s="2">
        <v>443.43967263895325</v>
      </c>
      <c r="BR16" s="2">
        <f t="shared" si="6"/>
        <v>203.49534928843158</v>
      </c>
      <c r="BV16" s="11">
        <v>36891</v>
      </c>
      <c r="BW16" s="2">
        <v>7</v>
      </c>
      <c r="BX16" s="2">
        <v>15490.460876464844</v>
      </c>
      <c r="BY16" s="2">
        <v>1762.6460113525391</v>
      </c>
      <c r="BZ16" s="2">
        <v>1812.4590034484863</v>
      </c>
      <c r="CA16" s="12">
        <v>8.7881859299579261</v>
      </c>
      <c r="CB16" s="12">
        <v>0.97251634823123156</v>
      </c>
      <c r="CC16" s="2">
        <v>2108.6459649687049</v>
      </c>
      <c r="CD16" s="2">
        <f t="shared" si="7"/>
        <v>239.94098233408678</v>
      </c>
      <c r="CH16" s="11">
        <v>36891</v>
      </c>
      <c r="CI16" s="2">
        <v>12</v>
      </c>
      <c r="CJ16" s="2">
        <v>8451.6750640869141</v>
      </c>
      <c r="CK16" s="2">
        <v>2625.2822532653809</v>
      </c>
      <c r="CL16" s="2">
        <v>872.0990161895752</v>
      </c>
      <c r="CM16" s="12">
        <v>3.2193395790393753</v>
      </c>
      <c r="CN16" s="12">
        <v>3.0103029639179208</v>
      </c>
      <c r="CO16" s="2">
        <v>446.28490911977218</v>
      </c>
      <c r="CP16" s="2">
        <f t="shared" si="8"/>
        <v>138.62623005832145</v>
      </c>
      <c r="CT16" s="11">
        <v>36891</v>
      </c>
      <c r="CU16" s="2">
        <v>17</v>
      </c>
      <c r="CV16" s="2">
        <v>17030.132995605469</v>
      </c>
      <c r="CW16" s="2">
        <v>6700.0580099225044</v>
      </c>
      <c r="CX16" s="2">
        <v>1557.9470043182373</v>
      </c>
      <c r="CY16" s="12">
        <v>2.5417888875565788</v>
      </c>
      <c r="CZ16" s="12">
        <v>4.3005686273997954</v>
      </c>
      <c r="DA16" s="2">
        <v>441.93738866691149</v>
      </c>
      <c r="DB16" s="2">
        <f t="shared" si="9"/>
        <v>173.86864457171572</v>
      </c>
      <c r="DF16" s="11">
        <v>36891</v>
      </c>
      <c r="DG16" s="2">
        <v>10</v>
      </c>
      <c r="DH16" s="2">
        <v>8412.3339233398438</v>
      </c>
      <c r="DI16" s="2">
        <v>1732.2990112304688</v>
      </c>
      <c r="DJ16" s="2">
        <v>774.06398391723633</v>
      </c>
      <c r="DK16" s="12">
        <v>4.8561673641806689</v>
      </c>
      <c r="DL16" s="12">
        <v>2.2379274158500158</v>
      </c>
      <c r="DM16" s="2">
        <v>792.56673237132827</v>
      </c>
      <c r="DN16" s="2">
        <f t="shared" si="10"/>
        <v>163.20828195035858</v>
      </c>
      <c r="DR16" s="11">
        <v>36891</v>
      </c>
      <c r="DS16" s="2">
        <v>20</v>
      </c>
      <c r="DT16" s="2">
        <v>29407.026741027832</v>
      </c>
      <c r="DU16" s="2">
        <v>7499.6830615997314</v>
      </c>
      <c r="DV16" s="2">
        <v>2825.9730052947998</v>
      </c>
      <c r="DW16" s="12">
        <v>3.9211025985350267</v>
      </c>
      <c r="DX16" s="12">
        <v>2.6538410124754108</v>
      </c>
      <c r="DY16" s="2">
        <v>1078.7697696371408</v>
      </c>
      <c r="DZ16" s="2">
        <f t="shared" si="11"/>
        <v>275.11898567514731</v>
      </c>
      <c r="ED16" s="11">
        <v>36891</v>
      </c>
      <c r="EE16" s="2">
        <v>13</v>
      </c>
      <c r="EF16" s="2">
        <v>28440.79362487793</v>
      </c>
      <c r="EG16" s="2">
        <v>3898.1568250656128</v>
      </c>
      <c r="EH16" s="2">
        <v>2102.300666809082</v>
      </c>
      <c r="EI16" s="12">
        <v>7.2959593215953342</v>
      </c>
      <c r="EJ16" s="12">
        <v>1.8542337385937857</v>
      </c>
      <c r="EK16" s="2">
        <v>426.03388918400736</v>
      </c>
      <c r="EL16" s="2">
        <f t="shared" si="12"/>
        <v>58.393128361199636</v>
      </c>
      <c r="EP16" s="11">
        <v>36891</v>
      </c>
      <c r="EQ16" s="2">
        <v>15</v>
      </c>
      <c r="ER16" s="2">
        <v>11599.504875183105</v>
      </c>
      <c r="ES16" s="2">
        <v>3029.5500068664551</v>
      </c>
      <c r="ET16" s="2">
        <v>708.60799598693848</v>
      </c>
      <c r="EU16" s="12">
        <v>3.8287880539660688</v>
      </c>
      <c r="EV16" s="12">
        <v>4.2753539672480603</v>
      </c>
      <c r="EW16" s="2">
        <v>635.43946304907854</v>
      </c>
      <c r="EX16" s="2">
        <f t="shared" si="13"/>
        <v>165.96360365020871</v>
      </c>
      <c r="FB16" s="11">
        <v>36891</v>
      </c>
      <c r="FI16" s="14">
        <v>36891</v>
      </c>
      <c r="FJ16" s="2">
        <v>1593.8792741636166</v>
      </c>
      <c r="FK16" s="2">
        <v>170.86746042336776</v>
      </c>
      <c r="FO16" s="11">
        <v>36891</v>
      </c>
      <c r="FP16" s="2">
        <v>6</v>
      </c>
      <c r="FQ16" s="2">
        <v>1949.1709899902344</v>
      </c>
      <c r="FR16" s="2">
        <v>91.77398681640625</v>
      </c>
      <c r="FS16" s="2">
        <v>820.43402099609375</v>
      </c>
      <c r="FT16" s="12">
        <v>21.238817856845955</v>
      </c>
      <c r="FU16" s="12">
        <v>0.11186028914912977</v>
      </c>
      <c r="FV16" s="2">
        <v>2290.4286111254264</v>
      </c>
      <c r="FW16" s="171"/>
      <c r="FX16" s="171"/>
      <c r="FY16" s="171"/>
      <c r="GA16" s="11">
        <v>36891</v>
      </c>
      <c r="GH16" s="2">
        <v>1075.608762810919</v>
      </c>
      <c r="GM16" s="11">
        <v>36891</v>
      </c>
      <c r="GN16" s="2">
        <v>4</v>
      </c>
      <c r="GO16" s="2">
        <v>3216.0599365234375</v>
      </c>
      <c r="GP16" s="2">
        <v>876.03199005126953</v>
      </c>
      <c r="GQ16" s="2">
        <v>342.0050048828125</v>
      </c>
      <c r="GR16" s="12">
        <v>3.6711672325290525</v>
      </c>
      <c r="GS16" s="12">
        <v>2.5614595621237783</v>
      </c>
      <c r="GT16" s="2">
        <v>826.23109533876527</v>
      </c>
      <c r="GU16" s="2">
        <f t="shared" si="15"/>
        <v>225.05950914406532</v>
      </c>
      <c r="GY16" s="11">
        <v>36891</v>
      </c>
      <c r="GZ16" s="2">
        <v>5</v>
      </c>
      <c r="HA16" s="2">
        <v>35396.992919921875</v>
      </c>
      <c r="HB16" s="2">
        <v>6753.8350524902344</v>
      </c>
      <c r="HC16" s="2">
        <v>2343.4100112915039</v>
      </c>
      <c r="HD16" s="12">
        <v>5.2410212338352125</v>
      </c>
      <c r="HE16" s="12">
        <v>2.8820543651975141</v>
      </c>
      <c r="HF16" s="2">
        <v>388.29494140537224</v>
      </c>
      <c r="HG16" s="2">
        <f t="shared" si="16"/>
        <v>74.087648967838732</v>
      </c>
      <c r="HS16" s="22">
        <v>36891</v>
      </c>
      <c r="HT16">
        <v>1593.8792741636166</v>
      </c>
    </row>
    <row r="17" spans="1:228">
      <c r="A17">
        <f t="shared" ca="1" si="0"/>
        <v>4</v>
      </c>
      <c r="B17" t="s">
        <v>77</v>
      </c>
      <c r="C17">
        <v>24</v>
      </c>
      <c r="D17" s="20">
        <v>83.799326501168494</v>
      </c>
      <c r="E17" s="2">
        <v>517.47691575163128</v>
      </c>
      <c r="F17" s="10">
        <v>6.1751918226265889</v>
      </c>
      <c r="G17" s="2">
        <f ca="1">MIN(INDEX(INDIRECT(VLOOKUP(B17,'US HY'!$A$176:$B$192,2,FALSE) &amp; "2"),0,10) Retrace,D17)</f>
        <v>47.671749902955362</v>
      </c>
      <c r="H17" s="20">
        <f ca="1">MAX(INDEX(INDIRECT(VLOOKUP($B17,'US HY'!$A$176:$B$192,2,FALSE) &amp; "2"),0,10) Retrace)</f>
        <v>185.10326497831741</v>
      </c>
      <c r="I17" s="13">
        <f t="shared" ca="1" si="17"/>
        <v>26.28769433153828</v>
      </c>
      <c r="J17" s="13"/>
      <c r="K17" s="13"/>
      <c r="L17" s="13">
        <f t="shared" ca="1" si="1"/>
        <v>26.287694501538279</v>
      </c>
      <c r="N17" s="11">
        <v>36981</v>
      </c>
      <c r="O17" s="2">
        <v>5</v>
      </c>
      <c r="P17" s="2">
        <v>9421.5212097167969</v>
      </c>
      <c r="Q17" s="2">
        <v>2383.5580520629883</v>
      </c>
      <c r="R17" s="2">
        <v>805.83699417114258</v>
      </c>
      <c r="S17" s="12">
        <v>3.9527131305077283</v>
      </c>
      <c r="T17" s="12">
        <v>2.9578662549671573</v>
      </c>
      <c r="U17" s="2">
        <v>1241.1316658148032</v>
      </c>
      <c r="V17" s="2">
        <f t="shared" si="2"/>
        <v>313.99487512400862</v>
      </c>
      <c r="Z17" s="11">
        <v>36981</v>
      </c>
      <c r="AA17" s="2">
        <v>15</v>
      </c>
      <c r="AB17" s="2">
        <v>8412.3569412231445</v>
      </c>
      <c r="AC17" s="2">
        <v>2250.4470024108887</v>
      </c>
      <c r="AD17" s="2">
        <v>811.84300136566162</v>
      </c>
      <c r="AE17" s="12">
        <v>3.7380826707809796</v>
      </c>
      <c r="AF17" s="12">
        <v>2.7720224213613274</v>
      </c>
      <c r="AG17" s="2">
        <v>581.71073685551278</v>
      </c>
      <c r="AH17" s="2">
        <f t="shared" si="3"/>
        <v>155.61740819765731</v>
      </c>
      <c r="AL17" s="11">
        <v>36981</v>
      </c>
      <c r="AM17" s="2">
        <v>10</v>
      </c>
      <c r="AN17" s="2">
        <v>17181.528015136719</v>
      </c>
      <c r="AO17" s="2">
        <v>3866.5619401931763</v>
      </c>
      <c r="AP17" s="2">
        <v>1590.7880001068115</v>
      </c>
      <c r="AQ17" s="12">
        <v>4.4436189775039052</v>
      </c>
      <c r="AR17" s="12">
        <v>2.4305953652740406</v>
      </c>
      <c r="AS17" s="2">
        <v>508.30289574484374</v>
      </c>
      <c r="AT17" s="2">
        <f t="shared" si="19"/>
        <v>114.38939709236062</v>
      </c>
      <c r="AX17" s="11">
        <v>36981</v>
      </c>
      <c r="AY17" s="2">
        <v>13</v>
      </c>
      <c r="AZ17" s="2">
        <v>6624.9540863037109</v>
      </c>
      <c r="BA17" s="2">
        <v>1287.1306991577148</v>
      </c>
      <c r="BB17" s="2">
        <v>623.5500020980835</v>
      </c>
      <c r="BC17" s="12">
        <v>5.1470717702864306</v>
      </c>
      <c r="BD17" s="12">
        <v>2.0641980512017559</v>
      </c>
      <c r="BE17" s="2">
        <v>871.49896910294763</v>
      </c>
      <c r="BF17" s="2">
        <f t="shared" si="5"/>
        <v>169.31937381056753</v>
      </c>
      <c r="BJ17" s="41">
        <v>36981</v>
      </c>
      <c r="BK17" s="4">
        <v>29</v>
      </c>
      <c r="BL17" s="4">
        <v>21112.38402557373</v>
      </c>
      <c r="BM17" s="4">
        <v>10358.443927764893</v>
      </c>
      <c r="BN17" s="4">
        <v>1880.0680055618286</v>
      </c>
      <c r="BO17" s="37">
        <v>2.0381810407819896</v>
      </c>
      <c r="BP17" s="37">
        <v>5.5096112997622315</v>
      </c>
      <c r="BQ17" s="2">
        <v>392.52216097351413</v>
      </c>
      <c r="BR17" s="2">
        <f t="shared" si="6"/>
        <v>192.58454137269132</v>
      </c>
      <c r="BV17" s="11">
        <v>36981</v>
      </c>
      <c r="BW17" s="2">
        <v>8</v>
      </c>
      <c r="BX17" s="2">
        <v>16428.282867431641</v>
      </c>
      <c r="BY17" s="2">
        <v>2439.6859664916992</v>
      </c>
      <c r="BZ17" s="2">
        <v>1691.1679573059082</v>
      </c>
      <c r="CA17" s="12">
        <v>6.7337694658529061</v>
      </c>
      <c r="CB17" s="12">
        <v>1.4426041813009556</v>
      </c>
      <c r="CC17" s="2">
        <v>855.08241519672072</v>
      </c>
      <c r="CD17" s="2">
        <f t="shared" si="7"/>
        <v>126.98421285921096</v>
      </c>
      <c r="CH17" s="11">
        <v>36981</v>
      </c>
      <c r="CI17" s="2">
        <v>12</v>
      </c>
      <c r="CJ17" s="2">
        <v>9086.0930023193359</v>
      </c>
      <c r="CK17" s="2">
        <v>2593.7203330993652</v>
      </c>
      <c r="CL17" s="2">
        <v>896.05601501464844</v>
      </c>
      <c r="CM17" s="12">
        <v>3.503112068933782</v>
      </c>
      <c r="CN17" s="12">
        <v>2.894596196708711</v>
      </c>
      <c r="CO17" s="2">
        <v>442.6456721087232</v>
      </c>
      <c r="CP17" s="2">
        <f t="shared" si="8"/>
        <v>126.35783937207816</v>
      </c>
      <c r="CT17" s="11">
        <v>36981</v>
      </c>
      <c r="CU17" s="2">
        <v>17</v>
      </c>
      <c r="CV17" s="2">
        <v>16309.674125671387</v>
      </c>
      <c r="CW17" s="2">
        <v>6603.3250102996826</v>
      </c>
      <c r="CX17" s="2">
        <v>1538.4810085296631</v>
      </c>
      <c r="CY17" s="12">
        <v>2.4699184274940293</v>
      </c>
      <c r="CZ17" s="12">
        <v>4.292106937745384</v>
      </c>
      <c r="DA17" s="2">
        <v>386.62947532353394</v>
      </c>
      <c r="DB17" s="2">
        <f t="shared" si="9"/>
        <v>156.53532157975226</v>
      </c>
      <c r="DF17" s="11">
        <v>36981</v>
      </c>
      <c r="DG17" s="2">
        <v>9</v>
      </c>
      <c r="DH17" s="2">
        <v>12039.511871337891</v>
      </c>
      <c r="DI17" s="2">
        <v>3067.7119979858398</v>
      </c>
      <c r="DJ17" s="2">
        <v>1034.4179973602295</v>
      </c>
      <c r="DK17" s="12">
        <v>3.9245900134180274</v>
      </c>
      <c r="DL17" s="12">
        <v>2.9656405880547809</v>
      </c>
      <c r="DM17" s="2">
        <v>431.70823943348688</v>
      </c>
      <c r="DN17" s="2">
        <f t="shared" si="10"/>
        <v>110.00085052387446</v>
      </c>
      <c r="DR17" s="11">
        <v>36981</v>
      </c>
      <c r="DS17" s="2">
        <v>19</v>
      </c>
      <c r="DT17" s="2">
        <v>28507.337966918945</v>
      </c>
      <c r="DU17" s="2">
        <v>6695.8489398956299</v>
      </c>
      <c r="DV17" s="2">
        <v>2627.9450244903564</v>
      </c>
      <c r="DW17" s="12">
        <v>4.2574643219718897</v>
      </c>
      <c r="DX17" s="12">
        <v>2.5479410252100578</v>
      </c>
      <c r="DY17" s="2">
        <v>877.94619160085858</v>
      </c>
      <c r="DZ17" s="2">
        <f t="shared" si="11"/>
        <v>206.21339962145086</v>
      </c>
      <c r="ED17" s="11">
        <v>36981</v>
      </c>
      <c r="EE17" s="2">
        <v>16</v>
      </c>
      <c r="EF17" s="2">
        <v>29253.142333984375</v>
      </c>
      <c r="EG17" s="2">
        <v>4186.8520339727402</v>
      </c>
      <c r="EH17" s="2">
        <v>2357.0876483917236</v>
      </c>
      <c r="EI17" s="12">
        <v>6.986906175957504</v>
      </c>
      <c r="EJ17" s="12">
        <v>1.7762818607231226</v>
      </c>
      <c r="EK17" s="2">
        <v>445.939803468273</v>
      </c>
      <c r="EL17" s="2">
        <f t="shared" si="12"/>
        <v>63.825073965181772</v>
      </c>
      <c r="EP17" s="11">
        <v>36981</v>
      </c>
      <c r="EQ17" s="2">
        <v>17</v>
      </c>
      <c r="ER17" s="2">
        <v>13468.399108886719</v>
      </c>
      <c r="ES17" s="2">
        <v>3691.2680358886719</v>
      </c>
      <c r="ET17" s="2">
        <v>807.04999113082886</v>
      </c>
      <c r="EU17" s="12">
        <v>3.6487188082629185</v>
      </c>
      <c r="EV17" s="12">
        <v>4.5737786710294257</v>
      </c>
      <c r="EW17" s="2">
        <v>505.01538689043991</v>
      </c>
      <c r="EX17" s="2">
        <f t="shared" si="13"/>
        <v>138.40896309871232</v>
      </c>
      <c r="FB17" s="41">
        <v>36981</v>
      </c>
      <c r="FC17" s="4"/>
      <c r="FD17" s="4"/>
      <c r="FE17" s="4"/>
      <c r="FF17" s="4"/>
      <c r="FH17" s="37"/>
      <c r="FI17" s="43">
        <v>36981</v>
      </c>
      <c r="FJ17" s="35">
        <v>905.25889056380402</v>
      </c>
      <c r="FK17" s="4">
        <v>138.1516022044791</v>
      </c>
      <c r="FL17" s="4"/>
      <c r="FM17" s="4"/>
      <c r="FO17" s="11">
        <v>36981</v>
      </c>
      <c r="FP17" s="2">
        <v>5</v>
      </c>
      <c r="FQ17" s="2">
        <v>-607.82797241210938</v>
      </c>
      <c r="FR17" s="2">
        <v>15.197006225585938</v>
      </c>
      <c r="FS17" s="2">
        <v>433.37400054931641</v>
      </c>
      <c r="FT17" s="12">
        <v>-39.996560071730435</v>
      </c>
      <c r="FU17" s="12">
        <v>3.506672344516102E-2</v>
      </c>
      <c r="FV17" s="2">
        <v>1588.7396539511828</v>
      </c>
      <c r="FW17" s="2">
        <f t="shared" si="14"/>
        <v>-39.721907361580925</v>
      </c>
      <c r="GA17" s="11">
        <v>36981</v>
      </c>
      <c r="GH17" s="2">
        <v>1040.4751904605298</v>
      </c>
      <c r="GM17" s="11">
        <v>36981</v>
      </c>
      <c r="GN17" s="2">
        <v>3</v>
      </c>
      <c r="GO17" s="2">
        <v>1737.1990051269531</v>
      </c>
      <c r="GP17" s="2">
        <v>636.13299560546875</v>
      </c>
      <c r="GQ17" s="2">
        <v>197.7339973449707</v>
      </c>
      <c r="GR17" s="12">
        <v>2.730873916504668</v>
      </c>
      <c r="GS17" s="12">
        <v>3.2171149329250568</v>
      </c>
      <c r="GT17" s="2">
        <v>413.74602115363177</v>
      </c>
      <c r="GU17" s="2">
        <f t="shared" si="15"/>
        <v>151.50681935663965</v>
      </c>
      <c r="GY17" s="11">
        <v>36981</v>
      </c>
      <c r="GZ17" s="2">
        <v>3</v>
      </c>
      <c r="HA17" s="2">
        <v>13640.501953125</v>
      </c>
      <c r="HB17" s="2">
        <v>4878.093994140625</v>
      </c>
      <c r="HC17" s="2">
        <v>907.88800048828125</v>
      </c>
      <c r="HD17" s="12">
        <v>2.7962769822618085</v>
      </c>
      <c r="HE17" s="12">
        <v>5.3730129614193416</v>
      </c>
      <c r="HF17" s="2">
        <v>483.26677369080164</v>
      </c>
      <c r="HG17" s="2">
        <f t="shared" si="16"/>
        <v>172.82507303690082</v>
      </c>
      <c r="HS17" s="22">
        <v>36981</v>
      </c>
      <c r="HT17">
        <v>905.25889056380402</v>
      </c>
    </row>
    <row r="18" spans="1:228">
      <c r="A18">
        <f t="shared" ca="1" si="0"/>
        <v>2</v>
      </c>
      <c r="B18" t="s">
        <v>79</v>
      </c>
      <c r="C18">
        <v>48</v>
      </c>
      <c r="D18" s="20">
        <v>93.49489077302141</v>
      </c>
      <c r="E18" s="2">
        <v>321.35549439459709</v>
      </c>
      <c r="F18" s="10">
        <v>3.4371449791278477</v>
      </c>
      <c r="G18" s="2">
        <f ca="1">MIN(INDEX(INDIRECT(VLOOKUP(B18,'US HY'!$A$176:$B$192,2,FALSE) &amp; "2"),0,10) Retrace,D18)</f>
        <v>10.03417128751237</v>
      </c>
      <c r="H18" s="20">
        <f ca="1">MAX(INDEX(INDIRECT(VLOOKUP($B18,'US HY'!$A$176:$B$192,2,FALSE) &amp; "2"),0,10) Retrace)</f>
        <v>264.18313156346272</v>
      </c>
      <c r="I18" s="13">
        <f t="shared" ca="1" si="17"/>
        <v>32.839292120215205</v>
      </c>
      <c r="J18" s="13"/>
      <c r="K18" s="13"/>
      <c r="L18" s="13">
        <f t="shared" ca="1" si="1"/>
        <v>32.839292300215206</v>
      </c>
      <c r="N18" s="11">
        <v>37072</v>
      </c>
      <c r="O18" s="2">
        <v>7</v>
      </c>
      <c r="P18" s="2">
        <v>11365.299850463867</v>
      </c>
      <c r="Q18" s="2">
        <v>2554.0919456481934</v>
      </c>
      <c r="R18" s="2">
        <v>1048.361988067627</v>
      </c>
      <c r="S18" s="12">
        <v>4.4498397443477744</v>
      </c>
      <c r="T18" s="12">
        <v>2.4362691271895254</v>
      </c>
      <c r="U18" s="2">
        <v>1215.2232306004503</v>
      </c>
      <c r="V18" s="2">
        <f t="shared" si="2"/>
        <v>273.09370683383315</v>
      </c>
      <c r="Z18" s="11">
        <v>37072</v>
      </c>
      <c r="AA18" s="2">
        <v>16</v>
      </c>
      <c r="AB18" s="2">
        <v>8731.5239868164063</v>
      </c>
      <c r="AC18" s="2">
        <v>2297.4660091400146</v>
      </c>
      <c r="AD18" s="2">
        <v>847.58801174163818</v>
      </c>
      <c r="AE18" s="12">
        <v>3.8005019234581767</v>
      </c>
      <c r="AF18" s="12">
        <v>2.7105928556246832</v>
      </c>
      <c r="AG18" s="2">
        <v>536.53973934754072</v>
      </c>
      <c r="AH18" s="2">
        <f t="shared" si="3"/>
        <v>141.17602099759736</v>
      </c>
      <c r="AL18" s="11">
        <v>37072</v>
      </c>
      <c r="AM18" s="2">
        <v>10</v>
      </c>
      <c r="AN18" s="2">
        <v>17032.191917419434</v>
      </c>
      <c r="AO18" s="2">
        <v>3902.7439570426941</v>
      </c>
      <c r="AP18" s="2">
        <v>1592.34499168396</v>
      </c>
      <c r="AQ18" s="12">
        <v>4.3641581679177293</v>
      </c>
      <c r="AR18" s="12">
        <v>2.4509412077312511</v>
      </c>
      <c r="AS18" s="2">
        <v>525.86705581136857</v>
      </c>
      <c r="AT18" s="2">
        <f t="shared" si="19"/>
        <v>120.49679126599473</v>
      </c>
      <c r="AX18" s="11">
        <v>37072</v>
      </c>
      <c r="AY18" s="2">
        <v>14</v>
      </c>
      <c r="AZ18" s="2">
        <v>6936.533935546875</v>
      </c>
      <c r="BA18" s="2">
        <v>1330.5506887435913</v>
      </c>
      <c r="BB18" s="2">
        <v>676.50200653076172</v>
      </c>
      <c r="BC18" s="12">
        <v>5.2132804817055751</v>
      </c>
      <c r="BD18" s="12">
        <v>1.9668096707752911</v>
      </c>
      <c r="BE18" s="2">
        <v>1179.6576975306198</v>
      </c>
      <c r="BF18" s="2">
        <f t="shared" si="5"/>
        <v>226.27934592628773</v>
      </c>
      <c r="BJ18" s="41">
        <v>37072</v>
      </c>
      <c r="BK18" s="4">
        <v>30</v>
      </c>
      <c r="BL18" s="4">
        <v>20952.814056396484</v>
      </c>
      <c r="BM18" s="4">
        <v>12446.238958358765</v>
      </c>
      <c r="BN18" s="4">
        <v>2012.5960087776184</v>
      </c>
      <c r="BO18" s="37">
        <v>1.6834655132765866</v>
      </c>
      <c r="BP18" s="37">
        <v>6.1841715396813202</v>
      </c>
      <c r="BQ18" s="2">
        <v>369.172659397046</v>
      </c>
      <c r="BR18" s="2">
        <f t="shared" si="6"/>
        <v>219.29327122271286</v>
      </c>
      <c r="BV18" s="11">
        <v>37072</v>
      </c>
      <c r="BW18" s="2">
        <v>9</v>
      </c>
      <c r="BX18" s="2">
        <v>12203.821136474609</v>
      </c>
      <c r="BY18" s="2">
        <v>2296.3220291137695</v>
      </c>
      <c r="BZ18" s="2">
        <v>1277.8930015563965</v>
      </c>
      <c r="CA18" s="12">
        <v>5.3145077135302703</v>
      </c>
      <c r="CB18" s="12">
        <v>1.7969595469393667</v>
      </c>
      <c r="CC18" s="2">
        <v>524.15509489052283</v>
      </c>
      <c r="CD18" s="2">
        <f t="shared" si="7"/>
        <v>98.6272150016962</v>
      </c>
      <c r="CH18" s="11">
        <v>37072</v>
      </c>
      <c r="CI18" s="2">
        <v>12</v>
      </c>
      <c r="CJ18" s="2">
        <v>9142.7289733886719</v>
      </c>
      <c r="CK18" s="2">
        <v>2588.2252960205078</v>
      </c>
      <c r="CL18" s="2">
        <v>908.45699882507324</v>
      </c>
      <c r="CM18" s="12">
        <v>3.5324316578799984</v>
      </c>
      <c r="CN18" s="12">
        <v>2.8490344610343854</v>
      </c>
      <c r="CO18" s="2">
        <v>399.84323097059035</v>
      </c>
      <c r="CP18" s="2">
        <f t="shared" si="8"/>
        <v>113.19206419142945</v>
      </c>
      <c r="CT18" s="11">
        <v>37072</v>
      </c>
      <c r="CU18" s="2">
        <v>18</v>
      </c>
      <c r="CV18" s="2">
        <v>14766.982925415039</v>
      </c>
      <c r="CW18" s="2">
        <v>5987.1799836158752</v>
      </c>
      <c r="CX18" s="2">
        <v>1404.274019241333</v>
      </c>
      <c r="CY18" s="12">
        <v>2.466433774469015</v>
      </c>
      <c r="CZ18" s="12">
        <v>4.2635410906843401</v>
      </c>
      <c r="DA18" s="2">
        <v>327.96515613446957</v>
      </c>
      <c r="DB18" s="2">
        <f t="shared" si="9"/>
        <v>132.97140167693146</v>
      </c>
      <c r="DF18" s="11">
        <v>37072</v>
      </c>
      <c r="DG18" s="2">
        <v>8</v>
      </c>
      <c r="DH18" s="2">
        <v>11322.274017333984</v>
      </c>
      <c r="DI18" s="2">
        <v>2975.4030075073242</v>
      </c>
      <c r="DJ18" s="2">
        <v>942.0109977722168</v>
      </c>
      <c r="DK18" s="12">
        <v>3.805290909757916</v>
      </c>
      <c r="DL18" s="12">
        <v>3.1585650428115195</v>
      </c>
      <c r="DM18" s="2">
        <v>355.25084826286445</v>
      </c>
      <c r="DN18" s="2">
        <f t="shared" si="10"/>
        <v>93.357080099157173</v>
      </c>
      <c r="DR18" s="11">
        <v>37072</v>
      </c>
      <c r="DS18" s="2">
        <v>22</v>
      </c>
      <c r="DT18" s="2">
        <v>28163.869934082031</v>
      </c>
      <c r="DU18" s="2">
        <v>6134.6080207824707</v>
      </c>
      <c r="DV18" s="2">
        <v>2665.8759822845459</v>
      </c>
      <c r="DW18" s="12">
        <v>4.5909811741304578</v>
      </c>
      <c r="DX18" s="12">
        <v>2.3011603171147383</v>
      </c>
      <c r="DY18" s="2">
        <v>1060.835195500327</v>
      </c>
      <c r="DZ18" s="2">
        <f t="shared" si="11"/>
        <v>231.0693847925115</v>
      </c>
      <c r="ED18" s="11">
        <v>37072</v>
      </c>
      <c r="EE18" s="2">
        <v>15</v>
      </c>
      <c r="EF18" s="2">
        <v>28587.083137512207</v>
      </c>
      <c r="EG18" s="2">
        <v>4631.4412770271301</v>
      </c>
      <c r="EH18" s="2">
        <v>2463.6360092163086</v>
      </c>
      <c r="EI18" s="12">
        <v>6.1723946019373761</v>
      </c>
      <c r="EJ18" s="12">
        <v>1.8799210839999079</v>
      </c>
      <c r="EK18" s="2">
        <v>433.59498156487149</v>
      </c>
      <c r="EL18" s="2">
        <f t="shared" si="12"/>
        <v>70.247450062375435</v>
      </c>
      <c r="EP18" s="11">
        <v>37072</v>
      </c>
      <c r="EQ18" s="2">
        <v>14</v>
      </c>
      <c r="ER18" s="2">
        <v>12580.210037231445</v>
      </c>
      <c r="ES18" s="2">
        <v>3235.2779388427734</v>
      </c>
      <c r="ET18" s="2">
        <v>695.43701076507568</v>
      </c>
      <c r="EU18" s="12">
        <v>3.8884480020072898</v>
      </c>
      <c r="EV18" s="12">
        <v>4.6521509335310265</v>
      </c>
      <c r="EW18" s="2">
        <v>376.09982106900941</v>
      </c>
      <c r="EX18" s="2">
        <f t="shared" si="13"/>
        <v>96.722348061452706</v>
      </c>
      <c r="FB18" s="11">
        <v>37072</v>
      </c>
      <c r="FC18" s="2">
        <v>8</v>
      </c>
      <c r="FD18" s="2">
        <v>7495.2720031738281</v>
      </c>
      <c r="FE18" s="2">
        <v>1354.0800170898438</v>
      </c>
      <c r="FF18" s="2">
        <v>673.07901382446289</v>
      </c>
      <c r="FG18" s="12">
        <v>5.5353242855488602</v>
      </c>
      <c r="FH18" s="12">
        <v>2.011769776323741</v>
      </c>
      <c r="FI18" s="14">
        <v>37072</v>
      </c>
      <c r="FJ18" s="2">
        <v>577.71345917474855</v>
      </c>
      <c r="FK18" s="2">
        <f t="shared" ref="FK18:FK49" si="20">FJ18/FG18</f>
        <v>104.36849394406616</v>
      </c>
      <c r="FO18" s="11">
        <v>37072</v>
      </c>
      <c r="FP18" s="2">
        <v>6</v>
      </c>
      <c r="FQ18" s="2">
        <v>1377.5660400390625</v>
      </c>
      <c r="FR18" s="2">
        <v>234.50498962402344</v>
      </c>
      <c r="FS18" s="2">
        <v>636.43700408935547</v>
      </c>
      <c r="FT18" s="12">
        <v>5.874357054183295</v>
      </c>
      <c r="FU18" s="12">
        <v>0.36846535967776484</v>
      </c>
      <c r="FV18" s="2">
        <v>1309.7544186232133</v>
      </c>
      <c r="FW18" s="2">
        <f t="shared" si="14"/>
        <v>222.96132266772926</v>
      </c>
      <c r="GA18" s="11">
        <v>37072</v>
      </c>
      <c r="GH18" s="2">
        <v>1912.0432971770517</v>
      </c>
      <c r="GM18" s="11">
        <v>37072</v>
      </c>
      <c r="GN18" s="2">
        <v>3</v>
      </c>
      <c r="GO18" s="2">
        <v>1729.1319274902344</v>
      </c>
      <c r="GP18" s="2">
        <v>592.88302612304688</v>
      </c>
      <c r="GQ18" s="2">
        <v>181.88800239562988</v>
      </c>
      <c r="GR18" s="12">
        <v>2.916480741230346</v>
      </c>
      <c r="GS18" s="12">
        <v>3.2596049124419419</v>
      </c>
      <c r="GT18" s="2">
        <v>635.48422533586529</v>
      </c>
      <c r="GU18" s="2">
        <f t="shared" si="15"/>
        <v>217.89419568317808</v>
      </c>
      <c r="GY18" s="11">
        <v>37072</v>
      </c>
      <c r="GZ18" s="2">
        <v>3</v>
      </c>
      <c r="HA18" s="2">
        <v>15780.99609375</v>
      </c>
      <c r="HB18" s="2">
        <v>4794.095947265625</v>
      </c>
      <c r="HC18" s="2">
        <v>960.01699829101563</v>
      </c>
      <c r="HD18" s="12">
        <v>3.2917564160873534</v>
      </c>
      <c r="HE18" s="12">
        <v>4.993761522764582</v>
      </c>
      <c r="HF18" s="2">
        <v>559.58363652428136</v>
      </c>
      <c r="HG18" s="2">
        <f t="shared" si="16"/>
        <v>169.99545707255385</v>
      </c>
      <c r="HS18" s="22">
        <v>37072</v>
      </c>
      <c r="HT18">
        <v>577.71345917474855</v>
      </c>
    </row>
    <row r="19" spans="1:228">
      <c r="A19">
        <f t="shared" ca="1" si="0"/>
        <v>3</v>
      </c>
      <c r="B19" t="s">
        <v>73</v>
      </c>
      <c r="C19">
        <v>6</v>
      </c>
      <c r="D19" s="20">
        <v>97.421713770308457</v>
      </c>
      <c r="E19" s="2">
        <v>482.34896236776183</v>
      </c>
      <c r="F19" s="10">
        <v>4.951144295254319</v>
      </c>
      <c r="G19" s="2">
        <f ca="1">MIN(INDEX(INDIRECT(VLOOKUP(B19,'US HY'!$A$176:$B$192,2,FALSE) &amp; "2"),0,10) Retrace,D19)</f>
        <v>45.389617967136047</v>
      </c>
      <c r="H19" s="20">
        <f ca="1">MAX(INDEX(INDIRECT(VLOOKUP($B19,'US HY'!$A$176:$B$192,2,FALSE) &amp; "2"),0,10) Retrace)</f>
        <v>240.05246780126328</v>
      </c>
      <c r="I19" s="13">
        <f t="shared" ca="1" si="17"/>
        <v>26.729340419863938</v>
      </c>
      <c r="J19" s="13"/>
      <c r="K19" s="13"/>
      <c r="L19" s="13">
        <f t="shared" ca="1" si="1"/>
        <v>26.729340609863939</v>
      </c>
      <c r="N19" s="11">
        <v>37164</v>
      </c>
      <c r="O19" s="2">
        <v>8</v>
      </c>
      <c r="P19" s="2">
        <v>15485.176086425781</v>
      </c>
      <c r="Q19" s="2">
        <v>3033.5070247650146</v>
      </c>
      <c r="R19" s="2">
        <v>1356.4350032806396</v>
      </c>
      <c r="S19" s="12">
        <v>5.1047108050212326</v>
      </c>
      <c r="T19" s="12">
        <v>2.2363821468984879</v>
      </c>
      <c r="U19" s="2">
        <v>1307.850094791356</v>
      </c>
      <c r="V19" s="2">
        <f t="shared" si="2"/>
        <v>256.20454218579698</v>
      </c>
      <c r="Z19" s="11">
        <v>37164</v>
      </c>
      <c r="AA19" s="2">
        <v>16</v>
      </c>
      <c r="AB19" s="2">
        <v>8453.2690353393555</v>
      </c>
      <c r="AC19" s="2">
        <v>2200.1010208129883</v>
      </c>
      <c r="AD19" s="2">
        <v>842.79699611663818</v>
      </c>
      <c r="AE19" s="12">
        <v>3.8422185869518284</v>
      </c>
      <c r="AF19" s="12">
        <v>2.6104756316769158</v>
      </c>
      <c r="AG19" s="2">
        <v>826.76683238071371</v>
      </c>
      <c r="AH19" s="2">
        <f t="shared" si="3"/>
        <v>215.17954110898668</v>
      </c>
      <c r="AL19" s="11">
        <v>37164</v>
      </c>
      <c r="AM19" s="2">
        <v>10</v>
      </c>
      <c r="AN19" s="2">
        <v>17200.602752685547</v>
      </c>
      <c r="AO19" s="2">
        <v>3803.6510298848152</v>
      </c>
      <c r="AP19" s="2">
        <v>1582.913013458252</v>
      </c>
      <c r="AQ19" s="12">
        <v>4.5221295585590111</v>
      </c>
      <c r="AR19" s="12">
        <v>2.4029438115331621</v>
      </c>
      <c r="AS19" s="2">
        <v>702.86887832773004</v>
      </c>
      <c r="AT19" s="2">
        <f t="shared" si="19"/>
        <v>155.42873533939641</v>
      </c>
      <c r="AX19" s="11">
        <v>37164</v>
      </c>
      <c r="AY19" s="2">
        <v>15</v>
      </c>
      <c r="AZ19" s="2">
        <v>7271.1988983154297</v>
      </c>
      <c r="BA19" s="2">
        <v>1295.5719861984253</v>
      </c>
      <c r="BB19" s="2">
        <v>707.90099620819092</v>
      </c>
      <c r="BC19" s="12">
        <v>5.6123464969717229</v>
      </c>
      <c r="BD19" s="12">
        <v>1.8301598572936639</v>
      </c>
      <c r="BE19" s="2">
        <v>1467.2231329528913</v>
      </c>
      <c r="BF19" s="2">
        <f t="shared" si="5"/>
        <v>261.42775285605887</v>
      </c>
      <c r="BJ19" s="41">
        <v>37164</v>
      </c>
      <c r="BK19" s="4">
        <v>27</v>
      </c>
      <c r="BL19" s="4">
        <v>19897.711853027344</v>
      </c>
      <c r="BM19" s="4">
        <v>11093.146974563599</v>
      </c>
      <c r="BN19" s="4">
        <v>2002.2870020866394</v>
      </c>
      <c r="BO19" s="37">
        <v>1.7936940616267383</v>
      </c>
      <c r="BP19" s="37">
        <v>5.5402382190980211</v>
      </c>
      <c r="BQ19" s="2">
        <v>476.68561917555587</v>
      </c>
      <c r="BR19" s="2">
        <f t="shared" si="6"/>
        <v>265.75636803036514</v>
      </c>
      <c r="BV19" s="11">
        <v>37164</v>
      </c>
      <c r="BW19" s="2">
        <v>9</v>
      </c>
      <c r="BX19" s="2">
        <v>11222.785842895508</v>
      </c>
      <c r="BY19" s="2">
        <v>2414.5130310058594</v>
      </c>
      <c r="BZ19" s="2">
        <v>1180.5139789581299</v>
      </c>
      <c r="CA19" s="12">
        <v>4.6480535407258579</v>
      </c>
      <c r="CB19" s="12">
        <v>2.0453065986874659</v>
      </c>
      <c r="CC19" s="2">
        <v>641.62199940153312</v>
      </c>
      <c r="CD19" s="2">
        <f t="shared" si="7"/>
        <v>138.04100873186908</v>
      </c>
      <c r="CH19" s="11">
        <v>37164</v>
      </c>
      <c r="CI19" s="2">
        <v>13</v>
      </c>
      <c r="CJ19" s="2">
        <v>12836.681747436523</v>
      </c>
      <c r="CK19" s="2">
        <v>2995.0499992370605</v>
      </c>
      <c r="CL19" s="2">
        <v>1217.0450096130371</v>
      </c>
      <c r="CM19" s="12">
        <v>4.2859657604068229</v>
      </c>
      <c r="CN19" s="12">
        <v>2.4609196665531252</v>
      </c>
      <c r="CO19" s="2">
        <v>628.06554519981546</v>
      </c>
      <c r="CP19" s="2">
        <f t="shared" si="8"/>
        <v>146.54002862127382</v>
      </c>
      <c r="CT19" s="11">
        <v>37164</v>
      </c>
      <c r="CU19" s="2">
        <v>19</v>
      </c>
      <c r="CV19" s="2">
        <v>19875.553009033203</v>
      </c>
      <c r="CW19" s="2">
        <v>8899.1699705123901</v>
      </c>
      <c r="CX19" s="2">
        <v>1853.2910022735596</v>
      </c>
      <c r="CY19" s="12">
        <v>2.2334164955710833</v>
      </c>
      <c r="CZ19" s="12">
        <v>4.8018200917153138</v>
      </c>
      <c r="DA19" s="2">
        <v>337.12440301673473</v>
      </c>
      <c r="DB19" s="2">
        <f t="shared" si="9"/>
        <v>150.94560449663564</v>
      </c>
      <c r="DF19" s="11">
        <v>37164</v>
      </c>
      <c r="DG19" s="2">
        <v>11</v>
      </c>
      <c r="DH19" s="2">
        <v>13180.155944824219</v>
      </c>
      <c r="DI19" s="2">
        <v>3181.0509986877441</v>
      </c>
      <c r="DJ19" s="2">
        <v>1090.596004486084</v>
      </c>
      <c r="DK19" s="12">
        <v>4.1433337441811942</v>
      </c>
      <c r="DL19" s="12">
        <v>2.9168005252199092</v>
      </c>
      <c r="DM19" s="2">
        <v>669.83320374251332</v>
      </c>
      <c r="DN19" s="2">
        <f t="shared" si="10"/>
        <v>161.66527851713906</v>
      </c>
      <c r="DR19" s="11">
        <v>37164</v>
      </c>
      <c r="DS19" s="2">
        <v>22</v>
      </c>
      <c r="DT19" s="2">
        <v>28938.218002319336</v>
      </c>
      <c r="DU19" s="2">
        <v>5889.2780752182007</v>
      </c>
      <c r="DV19" s="2">
        <v>2723.3249826431274</v>
      </c>
      <c r="DW19" s="12">
        <v>4.9137122806426765</v>
      </c>
      <c r="DX19" s="12">
        <v>2.1625322400936344</v>
      </c>
      <c r="DY19" s="2">
        <v>1105.204184684404</v>
      </c>
      <c r="DZ19" s="2">
        <f t="shared" si="11"/>
        <v>224.92244591493494</v>
      </c>
      <c r="ED19" s="11">
        <v>37164</v>
      </c>
      <c r="EE19" s="2">
        <v>16</v>
      </c>
      <c r="EF19" s="2">
        <v>28013.182922363281</v>
      </c>
      <c r="EG19" s="2">
        <v>4839.1867290735245</v>
      </c>
      <c r="EH19" s="2">
        <v>2564.8014240264893</v>
      </c>
      <c r="EI19" s="12">
        <v>5.7888204135752543</v>
      </c>
      <c r="EJ19" s="12">
        <v>1.8867685754308694</v>
      </c>
      <c r="EK19" s="2">
        <v>587.65846439818176</v>
      </c>
      <c r="EL19" s="2">
        <f t="shared" si="12"/>
        <v>101.51609868913448</v>
      </c>
      <c r="EP19" s="11">
        <v>37164</v>
      </c>
      <c r="EQ19" s="2">
        <v>14</v>
      </c>
      <c r="ER19" s="2">
        <v>12048.616973876953</v>
      </c>
      <c r="ES19" s="2">
        <v>3397.0589790344238</v>
      </c>
      <c r="ET19" s="2">
        <v>702.01300287246704</v>
      </c>
      <c r="EU19" s="12">
        <v>3.5467788602544776</v>
      </c>
      <c r="EV19" s="12">
        <v>4.8390257233619351</v>
      </c>
      <c r="EW19" s="2">
        <v>598.6199224538143</v>
      </c>
      <c r="EX19" s="2">
        <f t="shared" si="13"/>
        <v>168.77847366296299</v>
      </c>
      <c r="FB19" s="11">
        <v>37164</v>
      </c>
      <c r="FC19" s="2">
        <v>8</v>
      </c>
      <c r="FD19" s="2">
        <v>7194.7410888671875</v>
      </c>
      <c r="FE19" s="2">
        <v>1484.4960045814514</v>
      </c>
      <c r="FF19" s="2">
        <v>612.79999876022339</v>
      </c>
      <c r="FG19" s="12">
        <v>4.8465883819577673</v>
      </c>
      <c r="FH19" s="12">
        <v>2.4224804301318308</v>
      </c>
      <c r="FI19" s="14">
        <v>37164</v>
      </c>
      <c r="FJ19" s="2">
        <v>857.86477486334979</v>
      </c>
      <c r="FK19" s="2">
        <f t="shared" si="20"/>
        <v>177.0038442003646</v>
      </c>
      <c r="FO19" s="11">
        <v>37164</v>
      </c>
      <c r="FP19" s="2">
        <v>4</v>
      </c>
      <c r="FQ19" s="2">
        <v>-197.5079345703125</v>
      </c>
      <c r="FR19" s="2">
        <v>531.72903442382813</v>
      </c>
      <c r="FS19" s="2">
        <v>403.64199066162109</v>
      </c>
      <c r="FT19" s="12">
        <v>-0.37144470544913633</v>
      </c>
      <c r="FU19" s="12">
        <v>1.317328342257593</v>
      </c>
      <c r="FV19" s="2">
        <v>812.37401865883544</v>
      </c>
      <c r="FW19" s="2">
        <f t="shared" si="14"/>
        <v>-2187.0658182529342</v>
      </c>
      <c r="GA19" s="11">
        <v>37164</v>
      </c>
      <c r="GH19" s="2">
        <v>2357.1741565815801</v>
      </c>
      <c r="GM19" s="11">
        <v>37164</v>
      </c>
      <c r="GN19" s="2">
        <v>5</v>
      </c>
      <c r="GO19" s="2">
        <v>14507.308013916016</v>
      </c>
      <c r="GP19" s="2">
        <v>2172.0110015869141</v>
      </c>
      <c r="GQ19" s="2">
        <v>939.84199905395508</v>
      </c>
      <c r="GR19" s="12">
        <v>6.6792055856607959</v>
      </c>
      <c r="GS19" s="12">
        <v>2.3110384551586973</v>
      </c>
      <c r="GT19" s="2">
        <v>763.5663344781226</v>
      </c>
      <c r="GU19" s="2">
        <f t="shared" si="15"/>
        <v>114.3199329149831</v>
      </c>
      <c r="GY19" s="11">
        <v>37164</v>
      </c>
      <c r="GZ19" s="2">
        <v>3</v>
      </c>
      <c r="HA19" s="2">
        <v>18173.4052734375</v>
      </c>
      <c r="HB19" s="2">
        <v>4522.333984375</v>
      </c>
      <c r="HC19" s="2">
        <v>1066.6159973144531</v>
      </c>
      <c r="HD19" s="12">
        <v>4.0185898114177245</v>
      </c>
      <c r="HE19" s="12">
        <v>4.2398895157783327</v>
      </c>
      <c r="HF19" s="2">
        <v>582.28968036143419</v>
      </c>
      <c r="HG19" s="2">
        <f t="shared" si="16"/>
        <v>144.89900877840711</v>
      </c>
      <c r="HS19" s="22">
        <v>37164</v>
      </c>
      <c r="HT19">
        <v>857.86477486334979</v>
      </c>
    </row>
    <row r="20" spans="1:228">
      <c r="A20">
        <f t="shared" ca="1" si="0"/>
        <v>1</v>
      </c>
      <c r="B20" t="s">
        <v>80</v>
      </c>
      <c r="C20">
        <v>56</v>
      </c>
      <c r="D20" s="20">
        <v>120.33886269679169</v>
      </c>
      <c r="E20" s="2">
        <v>762.8605800020747</v>
      </c>
      <c r="F20" s="10">
        <v>6.3392703147294496</v>
      </c>
      <c r="G20" s="2">
        <f ca="1">MIN(INDEX(INDIRECT(VLOOKUP(B20,'US HY'!$A$176:$B$192,2,FALSE) &amp; "2"),0,10) Retrace,D20)</f>
        <v>-296.00754856541931</v>
      </c>
      <c r="H20" s="20">
        <f ca="1">MAX(INDEX(INDIRECT(VLOOKUP($B20,'US HY'!$A$176:$B$192,2,FALSE) &amp; "2"),0,10) Retrace)</f>
        <v>276.62325634236271</v>
      </c>
      <c r="I20" s="13">
        <f t="shared" ca="1" si="17"/>
        <v>72.707651717979189</v>
      </c>
      <c r="J20" s="13"/>
      <c r="K20" s="13"/>
      <c r="L20" s="13">
        <f t="shared" ca="1" si="1"/>
        <v>72.707651917979192</v>
      </c>
      <c r="N20" s="11">
        <v>37256</v>
      </c>
      <c r="O20" s="2">
        <v>7</v>
      </c>
      <c r="P20" s="2">
        <v>10775.195053100586</v>
      </c>
      <c r="Q20" s="2">
        <v>2256.9799690246582</v>
      </c>
      <c r="R20" s="2">
        <v>1002.1180057525635</v>
      </c>
      <c r="S20" s="12">
        <v>4.7741651237414517</v>
      </c>
      <c r="T20" s="12">
        <v>2.2522097757636113</v>
      </c>
      <c r="U20" s="2">
        <v>752.25185699154542</v>
      </c>
      <c r="V20" s="2">
        <f t="shared" si="2"/>
        <v>157.56720546817101</v>
      </c>
      <c r="Z20" s="11">
        <v>37256</v>
      </c>
      <c r="AA20" s="2">
        <v>15</v>
      </c>
      <c r="AB20" s="2">
        <v>7389.5440063476563</v>
      </c>
      <c r="AC20" s="2">
        <v>1720.4229934215546</v>
      </c>
      <c r="AD20" s="2">
        <v>768.27299499511719</v>
      </c>
      <c r="AE20" s="12">
        <v>4.2951902146177598</v>
      </c>
      <c r="AF20" s="12">
        <v>2.2393381058935811</v>
      </c>
      <c r="AG20" s="2">
        <v>642.13062788672948</v>
      </c>
      <c r="AH20" s="2">
        <f t="shared" si="3"/>
        <v>149.49992801282127</v>
      </c>
      <c r="AL20" s="11">
        <v>37256</v>
      </c>
      <c r="AM20" s="2">
        <v>10</v>
      </c>
      <c r="AN20" s="2">
        <v>16865.371017456055</v>
      </c>
      <c r="AO20" s="2">
        <v>3758.1149816513062</v>
      </c>
      <c r="AP20" s="2">
        <v>1546.1440029144287</v>
      </c>
      <c r="AQ20" s="12">
        <v>4.4877208653273968</v>
      </c>
      <c r="AR20" s="12">
        <v>2.430637104026137</v>
      </c>
      <c r="AS20" s="2">
        <v>557.14523948050316</v>
      </c>
      <c r="AT20" s="2">
        <f t="shared" si="19"/>
        <v>124.14881767381431</v>
      </c>
      <c r="AX20" s="11">
        <v>37256</v>
      </c>
      <c r="AY20" s="2">
        <v>13</v>
      </c>
      <c r="AZ20" s="2">
        <v>7182.921989440918</v>
      </c>
      <c r="BA20" s="2">
        <v>1212.825976729393</v>
      </c>
      <c r="BB20" s="2">
        <v>681.73000621795654</v>
      </c>
      <c r="BC20" s="12">
        <v>5.9224671364732639</v>
      </c>
      <c r="BD20" s="12">
        <v>1.7790415056802402</v>
      </c>
      <c r="BE20" s="2">
        <v>1506.0123755634245</v>
      </c>
      <c r="BF20" s="2">
        <f t="shared" si="5"/>
        <v>254.28800884157056</v>
      </c>
      <c r="BJ20" s="41">
        <v>37256</v>
      </c>
      <c r="BK20" s="4">
        <v>27</v>
      </c>
      <c r="BL20" s="4">
        <v>19349.540000915527</v>
      </c>
      <c r="BM20" s="4">
        <v>10443.294984817505</v>
      </c>
      <c r="BN20" s="4">
        <v>2010.1920027732849</v>
      </c>
      <c r="BO20" s="37">
        <v>1.8528194433888874</v>
      </c>
      <c r="BP20" s="37">
        <v>5.1951728841870874</v>
      </c>
      <c r="BQ20" s="2">
        <v>401.39709856170373</v>
      </c>
      <c r="BR20" s="2">
        <f t="shared" si="6"/>
        <v>216.64123829979405</v>
      </c>
      <c r="BV20" s="11">
        <v>37256</v>
      </c>
      <c r="BW20" s="2">
        <v>8</v>
      </c>
      <c r="BX20" s="2">
        <v>11015.518188476563</v>
      </c>
      <c r="BY20" s="2">
        <v>2215.4229736328125</v>
      </c>
      <c r="BZ20" s="2">
        <v>1048.9999828338623</v>
      </c>
      <c r="CA20" s="12">
        <v>4.9721964246012602</v>
      </c>
      <c r="CB20" s="12">
        <v>2.1119380456497918</v>
      </c>
      <c r="CC20" s="2">
        <v>497.02841909386109</v>
      </c>
      <c r="CD20" s="2">
        <f t="shared" si="7"/>
        <v>99.961541469818286</v>
      </c>
      <c r="CH20" s="11">
        <v>37256</v>
      </c>
      <c r="CI20" s="2">
        <v>13</v>
      </c>
      <c r="CJ20" s="2">
        <v>12622.409774780273</v>
      </c>
      <c r="CK20" s="2">
        <v>3027.7410087585449</v>
      </c>
      <c r="CL20" s="2">
        <v>1190.6599998474121</v>
      </c>
      <c r="CM20" s="12">
        <v>4.1689199103445773</v>
      </c>
      <c r="CN20" s="12">
        <v>2.5429098224065325</v>
      </c>
      <c r="CO20" s="2">
        <v>435.9634579765343</v>
      </c>
      <c r="CP20" s="2">
        <f t="shared" si="8"/>
        <v>104.57467817857413</v>
      </c>
      <c r="CT20" s="11">
        <v>37256</v>
      </c>
      <c r="CU20" s="2">
        <v>23</v>
      </c>
      <c r="CV20" s="2">
        <v>23839.367904663086</v>
      </c>
      <c r="CW20" s="2">
        <v>10918.455039024353</v>
      </c>
      <c r="CX20" s="2">
        <v>2093.1020135879517</v>
      </c>
      <c r="CY20" s="12">
        <v>2.1834012064396719</v>
      </c>
      <c r="CZ20" s="12">
        <v>5.2163988989280874</v>
      </c>
      <c r="DA20" s="2">
        <v>308.36734773556498</v>
      </c>
      <c r="DB20" s="2">
        <f t="shared" si="9"/>
        <v>141.23256267610077</v>
      </c>
      <c r="DF20" s="11">
        <v>37256</v>
      </c>
      <c r="DG20" s="2">
        <v>12</v>
      </c>
      <c r="DH20" s="2">
        <v>18303.583145141602</v>
      </c>
      <c r="DI20" s="2">
        <v>3980.3990325927734</v>
      </c>
      <c r="DJ20" s="2">
        <v>1453.2590007781982</v>
      </c>
      <c r="DK20" s="12">
        <v>4.5984292015112151</v>
      </c>
      <c r="DL20" s="12">
        <v>2.7389467606678024</v>
      </c>
      <c r="DM20" s="2">
        <v>471.44965767228928</v>
      </c>
      <c r="DN20" s="2">
        <f t="shared" si="10"/>
        <v>102.52406572169326</v>
      </c>
      <c r="DR20" s="11">
        <v>37256</v>
      </c>
      <c r="DS20" s="2">
        <v>22</v>
      </c>
      <c r="DT20" s="2">
        <v>28356.702911376953</v>
      </c>
      <c r="DU20" s="2">
        <v>6242.658989906311</v>
      </c>
      <c r="DV20" s="2">
        <v>2618.3390197753906</v>
      </c>
      <c r="DW20" s="12">
        <v>4.5424078036661308</v>
      </c>
      <c r="DX20" s="12">
        <v>2.3842057666168173</v>
      </c>
      <c r="DY20" s="2">
        <v>798.37189363000289</v>
      </c>
      <c r="DZ20" s="2">
        <f t="shared" si="11"/>
        <v>175.75962532154094</v>
      </c>
      <c r="ED20" s="11">
        <v>37256</v>
      </c>
      <c r="EE20" s="2">
        <v>17</v>
      </c>
      <c r="EF20" s="2">
        <v>30441.66960144043</v>
      </c>
      <c r="EG20" s="2">
        <v>4677.230655670166</v>
      </c>
      <c r="EH20" s="2">
        <v>2521.9754199981689</v>
      </c>
      <c r="EI20" s="12">
        <v>6.5084815871837023</v>
      </c>
      <c r="EJ20" s="12">
        <v>1.8545901036868797</v>
      </c>
      <c r="EK20" s="2">
        <v>453.83877477856055</v>
      </c>
      <c r="EL20" s="2">
        <f t="shared" si="12"/>
        <v>69.730361636459975</v>
      </c>
      <c r="EP20" s="11">
        <v>37256</v>
      </c>
      <c r="EQ20" s="2">
        <v>14</v>
      </c>
      <c r="ER20" s="2">
        <v>11728.365089416504</v>
      </c>
      <c r="ES20" s="2">
        <v>3468.9470405578613</v>
      </c>
      <c r="ET20" s="2">
        <v>683.66100692749023</v>
      </c>
      <c r="EU20" s="12">
        <v>3.3809582424557276</v>
      </c>
      <c r="EV20" s="12">
        <v>5.0740747320781177</v>
      </c>
      <c r="EW20" s="2">
        <v>400.82033993395044</v>
      </c>
      <c r="EX20" s="2">
        <f t="shared" si="13"/>
        <v>118.55228937782394</v>
      </c>
      <c r="FB20" s="11">
        <v>37256</v>
      </c>
      <c r="FC20" s="2">
        <v>6</v>
      </c>
      <c r="FD20" s="2">
        <v>4264.5299758911133</v>
      </c>
      <c r="FE20" s="2">
        <v>1433.3049983978271</v>
      </c>
      <c r="FF20" s="2">
        <v>361.56200790405273</v>
      </c>
      <c r="FG20" s="12">
        <v>2.975312289190422</v>
      </c>
      <c r="FH20" s="12">
        <v>3.9642024523167865</v>
      </c>
      <c r="FI20" s="14">
        <v>37256</v>
      </c>
      <c r="FJ20" s="2">
        <v>598.48820768149983</v>
      </c>
      <c r="FK20" s="2">
        <f t="shared" si="20"/>
        <v>201.15139168949139</v>
      </c>
      <c r="FO20" s="11">
        <v>37256</v>
      </c>
      <c r="FP20" s="2">
        <v>5</v>
      </c>
      <c r="FQ20" s="2">
        <v>-584.91592407226563</v>
      </c>
      <c r="FR20" s="2">
        <v>1028.8989944458008</v>
      </c>
      <c r="FS20" s="2">
        <v>442.91999053955078</v>
      </c>
      <c r="FT20" s="12">
        <v>-0.56848721519775691</v>
      </c>
      <c r="FU20" s="12">
        <v>2.3229906448621329</v>
      </c>
      <c r="FV20" s="2">
        <v>542.72096133559933</v>
      </c>
      <c r="FW20" s="2">
        <f t="shared" si="14"/>
        <v>-954.67575492758544</v>
      </c>
      <c r="GA20" s="11">
        <v>37256</v>
      </c>
      <c r="GH20" s="2">
        <v>1786.2691715741375</v>
      </c>
      <c r="GM20" s="11">
        <v>37256</v>
      </c>
      <c r="GT20" s="2">
        <v>635.38302483097482</v>
      </c>
      <c r="GY20" s="11">
        <v>37256</v>
      </c>
      <c r="GZ20" s="2">
        <v>4</v>
      </c>
      <c r="HA20" s="2">
        <v>21302.047973632813</v>
      </c>
      <c r="HB20" s="2">
        <v>7729.0260467529297</v>
      </c>
      <c r="HC20" s="2">
        <v>1262.8729934692383</v>
      </c>
      <c r="HD20" s="12">
        <v>2.7561102582364949</v>
      </c>
      <c r="HE20" s="12">
        <v>6.1201926771119899</v>
      </c>
      <c r="HF20" s="2">
        <v>517.00586680947129</v>
      </c>
      <c r="HG20" s="2">
        <f t="shared" si="16"/>
        <v>187.58533526168833</v>
      </c>
      <c r="HS20" s="22">
        <v>37256</v>
      </c>
      <c r="HT20">
        <v>598.48820768149983</v>
      </c>
    </row>
    <row r="21" spans="1:228">
      <c r="D21" s="20"/>
      <c r="E21" s="2"/>
      <c r="G21" s="2"/>
      <c r="H21" s="20"/>
      <c r="I21" s="13"/>
      <c r="J21" s="13"/>
      <c r="K21" s="13"/>
      <c r="L21" s="13"/>
      <c r="N21" s="11">
        <v>37346</v>
      </c>
      <c r="O21" s="2">
        <v>8</v>
      </c>
      <c r="P21" s="2">
        <v>12374.037933349609</v>
      </c>
      <c r="Q21" s="2">
        <v>3114.6770668029785</v>
      </c>
      <c r="R21" s="2">
        <v>1128.7720165252686</v>
      </c>
      <c r="S21" s="12">
        <v>3.9728156941967621</v>
      </c>
      <c r="T21" s="12">
        <v>2.7593500026612805</v>
      </c>
      <c r="U21" s="2">
        <v>406.11235104181497</v>
      </c>
      <c r="V21" s="2">
        <f t="shared" si="2"/>
        <v>102.22280173606801</v>
      </c>
      <c r="Z21" s="11">
        <v>37346</v>
      </c>
      <c r="AA21" s="2">
        <v>17</v>
      </c>
      <c r="AB21" s="2">
        <v>16817.745834350586</v>
      </c>
      <c r="AC21" s="2">
        <v>2939.9210008084774</v>
      </c>
      <c r="AD21" s="2">
        <v>1526.2740030288696</v>
      </c>
      <c r="AE21" s="12">
        <v>5.7204754242463354</v>
      </c>
      <c r="AF21" s="12">
        <v>1.9262078728814387</v>
      </c>
      <c r="AG21" s="2">
        <v>539.99727489293321</v>
      </c>
      <c r="AH21" s="2">
        <f t="shared" si="3"/>
        <v>94.397272052624388</v>
      </c>
      <c r="AL21" s="11">
        <v>37346</v>
      </c>
      <c r="AM21" s="2">
        <v>11</v>
      </c>
      <c r="AN21" s="2">
        <v>29389.874404907227</v>
      </c>
      <c r="AO21" s="2">
        <v>5960.752044916153</v>
      </c>
      <c r="AP21" s="2">
        <v>2335.1910018920898</v>
      </c>
      <c r="AQ21" s="12">
        <v>4.9305648319952287</v>
      </c>
      <c r="AR21" s="12">
        <v>2.5525758021876799</v>
      </c>
      <c r="AS21" s="2">
        <v>532.71089218970201</v>
      </c>
      <c r="AT21" s="2">
        <f t="shared" si="19"/>
        <v>108.042569227131</v>
      </c>
      <c r="AX21" s="11">
        <v>37346</v>
      </c>
      <c r="AY21" s="2">
        <v>12</v>
      </c>
      <c r="AZ21" s="2">
        <v>6052.3438911437988</v>
      </c>
      <c r="BA21" s="2">
        <v>1057.6600068807602</v>
      </c>
      <c r="BB21" s="2">
        <v>564.31199836730957</v>
      </c>
      <c r="BC21" s="12">
        <v>5.7223907983372726</v>
      </c>
      <c r="BD21" s="12">
        <v>1.8742468881413565</v>
      </c>
      <c r="BE21" s="2">
        <v>942.19785479891357</v>
      </c>
      <c r="BF21" s="2">
        <f t="shared" si="5"/>
        <v>164.65108518500404</v>
      </c>
      <c r="BJ21" s="41">
        <v>37346</v>
      </c>
      <c r="BK21" s="4">
        <v>29</v>
      </c>
      <c r="BL21" s="4">
        <v>21476.805839538574</v>
      </c>
      <c r="BM21" s="4">
        <v>12578.471066474915</v>
      </c>
      <c r="BN21" s="4">
        <v>2225.1229829788208</v>
      </c>
      <c r="BO21" s="37">
        <v>1.7074257853786514</v>
      </c>
      <c r="BP21" s="37">
        <v>5.6529329671638378</v>
      </c>
      <c r="BQ21" s="2">
        <v>342.53277893898286</v>
      </c>
      <c r="BR21" s="2">
        <f t="shared" si="6"/>
        <v>200.61356802282347</v>
      </c>
      <c r="BV21" s="11">
        <v>37346</v>
      </c>
      <c r="BW21" s="2">
        <v>7</v>
      </c>
      <c r="BX21" s="2">
        <v>9041.0031890869141</v>
      </c>
      <c r="BY21" s="2">
        <v>1719.7510175704956</v>
      </c>
      <c r="BZ21" s="2">
        <v>903.1510009765625</v>
      </c>
      <c r="CA21" s="12">
        <v>5.257158214599694</v>
      </c>
      <c r="CB21" s="12">
        <v>1.9041677590025996</v>
      </c>
      <c r="CC21" s="2">
        <v>456.51067221413359</v>
      </c>
      <c r="CD21" s="2">
        <f t="shared" si="7"/>
        <v>86.836015500989546</v>
      </c>
      <c r="CH21" s="11">
        <v>37346</v>
      </c>
      <c r="CI21" s="2">
        <v>15</v>
      </c>
      <c r="CJ21" s="2">
        <v>15356.078796386719</v>
      </c>
      <c r="CK21" s="2">
        <v>3796.9219551086426</v>
      </c>
      <c r="CL21" s="2">
        <v>1426.211986541748</v>
      </c>
      <c r="CM21" s="12">
        <v>4.0443493382121227</v>
      </c>
      <c r="CN21" s="12">
        <v>2.6622423531268642</v>
      </c>
      <c r="CO21" s="2">
        <v>314.54049608549326</v>
      </c>
      <c r="CP21" s="2">
        <f t="shared" si="8"/>
        <v>77.77283062905282</v>
      </c>
      <c r="CT21" s="11">
        <v>37346</v>
      </c>
      <c r="CU21" s="2">
        <v>24</v>
      </c>
      <c r="CV21" s="2">
        <v>19337.443046569824</v>
      </c>
      <c r="CW21" s="2">
        <v>8975.9080011844635</v>
      </c>
      <c r="CX21" s="2">
        <v>1716.2130031585693</v>
      </c>
      <c r="CY21" s="12">
        <v>2.1543717965935087</v>
      </c>
      <c r="CZ21" s="12">
        <v>5.2300664222127065</v>
      </c>
      <c r="DA21" s="2">
        <v>284.23851325572707</v>
      </c>
      <c r="DB21" s="2">
        <f t="shared" si="9"/>
        <v>131.93568245980791</v>
      </c>
      <c r="DF21" s="11">
        <v>37346</v>
      </c>
      <c r="DG21" s="2">
        <v>14</v>
      </c>
      <c r="DH21" s="2">
        <v>20113.024971008301</v>
      </c>
      <c r="DI21" s="2">
        <v>4439.7280149459839</v>
      </c>
      <c r="DJ21" s="2">
        <v>1524.1240034103394</v>
      </c>
      <c r="DK21" s="12">
        <v>4.5302380919055034</v>
      </c>
      <c r="DL21" s="12">
        <v>2.9129703390352533</v>
      </c>
      <c r="DM21" s="2">
        <v>365.42139432711218</v>
      </c>
      <c r="DN21" s="2">
        <f t="shared" si="10"/>
        <v>80.662734918951926</v>
      </c>
      <c r="DR21" s="11">
        <v>37346</v>
      </c>
      <c r="DS21" s="2">
        <v>23</v>
      </c>
      <c r="DT21" s="2">
        <v>28182.531982421875</v>
      </c>
      <c r="DU21" s="2">
        <v>6189.6658959388733</v>
      </c>
      <c r="DV21" s="2">
        <v>2509.6929950714111</v>
      </c>
      <c r="DW21" s="12">
        <v>4.5531588386560298</v>
      </c>
      <c r="DX21" s="12">
        <v>2.466304009332724</v>
      </c>
      <c r="DY21" s="2">
        <v>552.44353978804475</v>
      </c>
      <c r="DZ21" s="2">
        <f t="shared" si="11"/>
        <v>121.33192786902889</v>
      </c>
      <c r="ED21" s="11">
        <v>37346</v>
      </c>
      <c r="EE21" s="2">
        <v>17</v>
      </c>
      <c r="EF21" s="2">
        <v>28980.559661865234</v>
      </c>
      <c r="EG21" s="2">
        <v>5002.2744473814964</v>
      </c>
      <c r="EH21" s="2">
        <v>2490.9614124298096</v>
      </c>
      <c r="EI21" s="12">
        <v>5.7934765408634217</v>
      </c>
      <c r="EJ21" s="12">
        <v>2.0081701877918796</v>
      </c>
      <c r="EK21" s="2">
        <v>383.25145173929718</v>
      </c>
      <c r="EL21" s="2">
        <f t="shared" si="12"/>
        <v>66.152240202595166</v>
      </c>
      <c r="EP21" s="11">
        <v>37346</v>
      </c>
      <c r="EQ21" s="2">
        <v>16</v>
      </c>
      <c r="ER21" s="2">
        <v>13460.126968383789</v>
      </c>
      <c r="ES21" s="2">
        <v>3717.6289558410645</v>
      </c>
      <c r="ET21" s="2">
        <v>737.3799901008606</v>
      </c>
      <c r="EU21" s="12">
        <v>3.620621403659853</v>
      </c>
      <c r="EV21" s="12">
        <v>5.0416732292024333</v>
      </c>
      <c r="EW21" s="2">
        <v>339.70380197436452</v>
      </c>
      <c r="EX21" s="2">
        <f t="shared" si="13"/>
        <v>93.824723466248045</v>
      </c>
      <c r="FB21" s="11">
        <v>37346</v>
      </c>
      <c r="FC21" s="2">
        <v>10</v>
      </c>
      <c r="FD21" s="2">
        <v>8982.5048904418945</v>
      </c>
      <c r="FE21" s="2">
        <v>2853.7339706420898</v>
      </c>
      <c r="FF21" s="2">
        <v>697.90399837493896</v>
      </c>
      <c r="FG21" s="12">
        <v>3.147632183956107</v>
      </c>
      <c r="FH21" s="12">
        <v>4.0890064783795124</v>
      </c>
      <c r="FI21" s="14">
        <v>37346</v>
      </c>
      <c r="FJ21" s="2">
        <v>431.88350902366136</v>
      </c>
      <c r="FK21" s="2">
        <f t="shared" si="20"/>
        <v>137.20901419963491</v>
      </c>
      <c r="FO21" s="11">
        <v>37346</v>
      </c>
      <c r="FP21" s="2">
        <v>5</v>
      </c>
      <c r="FQ21" s="2">
        <v>-391.03696060180664</v>
      </c>
      <c r="FR21" s="2">
        <v>973.23398590087891</v>
      </c>
      <c r="FS21" s="2">
        <v>423.65798950195313</v>
      </c>
      <c r="FT21" s="12">
        <v>-0.40179131253810596</v>
      </c>
      <c r="FU21" s="12">
        <v>2.2972161744075694</v>
      </c>
      <c r="FV21" s="2">
        <v>403.39679528456207</v>
      </c>
      <c r="FW21" s="2">
        <f t="shared" si="14"/>
        <v>-1003.9958124935911</v>
      </c>
      <c r="GA21" s="11">
        <v>37346</v>
      </c>
      <c r="GH21" s="2">
        <v>1946.9215813214271</v>
      </c>
      <c r="GM21" s="11">
        <v>37346</v>
      </c>
      <c r="GT21" s="2">
        <v>635.84577899055409</v>
      </c>
      <c r="GY21" s="11">
        <v>37346</v>
      </c>
      <c r="GZ21" s="2">
        <v>4</v>
      </c>
      <c r="HA21" s="2">
        <v>22082.935363769531</v>
      </c>
      <c r="HB21" s="2">
        <v>8793.2490234375</v>
      </c>
      <c r="HC21" s="2">
        <v>1293.2979965209961</v>
      </c>
      <c r="HD21" s="12">
        <v>2.511351072272574</v>
      </c>
      <c r="HE21" s="12">
        <v>6.7990896507158904</v>
      </c>
      <c r="HF21" s="2">
        <v>566.05665757852159</v>
      </c>
      <c r="HG21" s="2">
        <f t="shared" si="16"/>
        <v>225.39925374363733</v>
      </c>
      <c r="HS21" s="22">
        <v>37346</v>
      </c>
      <c r="HT21">
        <v>431.88350902366136</v>
      </c>
    </row>
    <row r="22" spans="1:228">
      <c r="D22" s="12"/>
      <c r="E22" s="12"/>
      <c r="F22" s="12"/>
      <c r="N22" s="11">
        <v>37437</v>
      </c>
      <c r="O22" s="2">
        <v>8</v>
      </c>
      <c r="P22" s="2">
        <v>9245.1109771728516</v>
      </c>
      <c r="Q22" s="2">
        <v>2232.5749645233154</v>
      </c>
      <c r="R22" s="2">
        <v>836.6719970703125</v>
      </c>
      <c r="S22" s="12">
        <v>4.1410080844236319</v>
      </c>
      <c r="T22" s="12">
        <v>2.6683992918860575</v>
      </c>
      <c r="U22" s="2">
        <v>533.23822898526146</v>
      </c>
      <c r="V22" s="2">
        <f t="shared" si="2"/>
        <v>128.77014922792173</v>
      </c>
      <c r="Z22" s="11">
        <v>37437</v>
      </c>
      <c r="AA22" s="2">
        <v>18</v>
      </c>
      <c r="AB22" s="2">
        <v>14175.416923522949</v>
      </c>
      <c r="AC22" s="2">
        <v>2694.1299905776978</v>
      </c>
      <c r="AD22" s="2">
        <v>1425.3019971847534</v>
      </c>
      <c r="AE22" s="12">
        <v>5.2615935285599704</v>
      </c>
      <c r="AF22" s="12">
        <v>1.8902169476357464</v>
      </c>
      <c r="AG22" s="2">
        <v>588.37802312819622</v>
      </c>
      <c r="AH22" s="2">
        <f t="shared" si="3"/>
        <v>111.82506210988663</v>
      </c>
      <c r="AL22" s="11">
        <v>37437</v>
      </c>
      <c r="AM22" s="2">
        <v>10</v>
      </c>
      <c r="AN22" s="2">
        <v>28864.599609375</v>
      </c>
      <c r="AO22" s="2">
        <v>5926.5949378013611</v>
      </c>
      <c r="AP22" s="2">
        <v>2203.007007598877</v>
      </c>
      <c r="AQ22" s="12">
        <v>4.8703513420951197</v>
      </c>
      <c r="AR22" s="12">
        <v>2.6902297257151866</v>
      </c>
      <c r="AS22" s="2">
        <v>750.50923022563529</v>
      </c>
      <c r="AT22" s="2">
        <f t="shared" si="19"/>
        <v>154.09755426449019</v>
      </c>
      <c r="AX22" s="11">
        <v>37437</v>
      </c>
      <c r="AY22" s="2">
        <v>17</v>
      </c>
      <c r="AZ22" s="2">
        <v>7710.6479682922363</v>
      </c>
      <c r="BA22" s="2">
        <v>2049.8498930931091</v>
      </c>
      <c r="BB22" s="2">
        <v>751.6060037612915</v>
      </c>
      <c r="BC22" s="12">
        <v>3.7615671246333546</v>
      </c>
      <c r="BD22" s="12">
        <v>2.7272931334169295</v>
      </c>
      <c r="BE22" s="2">
        <v>751.11312287124588</v>
      </c>
      <c r="BF22" s="2">
        <f t="shared" si="5"/>
        <v>199.68090372558697</v>
      </c>
      <c r="BJ22" s="41">
        <v>37437</v>
      </c>
      <c r="BK22" s="4">
        <v>32</v>
      </c>
      <c r="BL22" s="4">
        <v>24434.824996948242</v>
      </c>
      <c r="BM22" s="4">
        <v>11980.83499956131</v>
      </c>
      <c r="BN22" s="4">
        <v>2432.8899946212769</v>
      </c>
      <c r="BO22" s="37">
        <v>2.0394926562166118</v>
      </c>
      <c r="BP22" s="37">
        <v>4.9245280411563952</v>
      </c>
      <c r="BQ22" s="2">
        <v>393.33264733957532</v>
      </c>
      <c r="BR22" s="2">
        <f t="shared" si="6"/>
        <v>192.85808465191158</v>
      </c>
      <c r="BV22" s="11">
        <v>37437</v>
      </c>
      <c r="BW22" s="2">
        <v>9</v>
      </c>
      <c r="BX22" s="2">
        <v>9982.7441253662109</v>
      </c>
      <c r="BY22" s="2">
        <v>2012.7470259666443</v>
      </c>
      <c r="BZ22" s="2">
        <v>958.61200332641602</v>
      </c>
      <c r="CA22" s="12">
        <v>4.9597609617989056</v>
      </c>
      <c r="CB22" s="12">
        <v>2.0996472180426951</v>
      </c>
      <c r="CC22" s="2">
        <v>660.63088565680175</v>
      </c>
      <c r="CD22" s="2">
        <f t="shared" si="7"/>
        <v>133.19813006012106</v>
      </c>
      <c r="CH22" s="11">
        <v>37437</v>
      </c>
      <c r="CI22" s="2">
        <v>15</v>
      </c>
      <c r="CJ22" s="2">
        <v>15172.17399597168</v>
      </c>
      <c r="CK22" s="2">
        <v>3943.7819480895996</v>
      </c>
      <c r="CL22" s="2">
        <v>1400.9519901275635</v>
      </c>
      <c r="CM22" s="12">
        <v>3.8471127957064679</v>
      </c>
      <c r="CN22" s="12">
        <v>2.8150728760737183</v>
      </c>
      <c r="CO22" s="2">
        <v>401.81143860923214</v>
      </c>
      <c r="CP22" s="2">
        <f t="shared" si="8"/>
        <v>104.44493310871202</v>
      </c>
      <c r="CT22" s="11">
        <v>37437</v>
      </c>
      <c r="CU22" s="2">
        <v>24</v>
      </c>
      <c r="CV22" s="2">
        <v>19921.890930175781</v>
      </c>
      <c r="CW22" s="2">
        <v>8871.2219543457031</v>
      </c>
      <c r="CX22" s="2">
        <v>1714.9329948425293</v>
      </c>
      <c r="CY22" s="12">
        <v>2.2456760785267851</v>
      </c>
      <c r="CZ22" s="12">
        <v>5.172926278183998</v>
      </c>
      <c r="DA22" s="2">
        <v>373.53762843166317</v>
      </c>
      <c r="DB22" s="2">
        <f t="shared" si="9"/>
        <v>166.33637949989316</v>
      </c>
      <c r="DF22" s="11">
        <v>37437</v>
      </c>
      <c r="DG22" s="2">
        <v>15</v>
      </c>
      <c r="DH22" s="2">
        <v>18683.522918701172</v>
      </c>
      <c r="DI22" s="2">
        <v>3940.1169891953468</v>
      </c>
      <c r="DJ22" s="2">
        <v>1506.8680019378662</v>
      </c>
      <c r="DK22" s="12">
        <v>4.7418700941965515</v>
      </c>
      <c r="DL22" s="12">
        <v>2.614772484469952</v>
      </c>
      <c r="DM22" s="2">
        <v>429.06109613807183</v>
      </c>
      <c r="DN22" s="2">
        <f t="shared" si="10"/>
        <v>90.483519711598234</v>
      </c>
      <c r="DR22" s="11">
        <v>37437</v>
      </c>
      <c r="DS22" s="2">
        <v>30</v>
      </c>
      <c r="DT22" s="2">
        <v>42279.565010070801</v>
      </c>
      <c r="DU22" s="2">
        <v>9231.9030299186707</v>
      </c>
      <c r="DV22" s="2">
        <v>3603.4300079345703</v>
      </c>
      <c r="DW22" s="12">
        <v>4.5797236900183584</v>
      </c>
      <c r="DX22" s="12">
        <v>2.5619765083796517</v>
      </c>
      <c r="DY22" s="2">
        <v>550.51718130755103</v>
      </c>
      <c r="DZ22" s="2">
        <f t="shared" si="11"/>
        <v>120.20751000926525</v>
      </c>
      <c r="ED22" s="11">
        <v>37437</v>
      </c>
      <c r="EE22" s="2">
        <v>20</v>
      </c>
      <c r="EF22" s="2">
        <v>31070.425064086914</v>
      </c>
      <c r="EG22" s="2">
        <v>5587.4794933795929</v>
      </c>
      <c r="EH22" s="2">
        <v>2740.4129734039307</v>
      </c>
      <c r="EI22" s="12">
        <v>5.5607228806658107</v>
      </c>
      <c r="EJ22" s="12">
        <v>2.0389187861854468</v>
      </c>
      <c r="EK22" s="2">
        <v>683.7941927551999</v>
      </c>
      <c r="EL22" s="2">
        <f t="shared" si="12"/>
        <v>122.96857934292998</v>
      </c>
      <c r="EP22" s="11">
        <v>37437</v>
      </c>
      <c r="EQ22" s="2">
        <v>19</v>
      </c>
      <c r="ER22" s="2">
        <v>15646.911758422852</v>
      </c>
      <c r="ES22" s="2">
        <v>4137.7419700622559</v>
      </c>
      <c r="ET22" s="2">
        <v>811.26299571990967</v>
      </c>
      <c r="EU22" s="12">
        <v>3.7815097876167059</v>
      </c>
      <c r="EV22" s="12">
        <v>5.100370646624218</v>
      </c>
      <c r="EW22" s="2">
        <v>429.20245856915886</v>
      </c>
      <c r="EX22" s="2">
        <f t="shared" si="13"/>
        <v>113.50029027418265</v>
      </c>
      <c r="FB22" s="11">
        <v>37437</v>
      </c>
      <c r="FC22" s="2">
        <v>16</v>
      </c>
      <c r="FD22" s="2">
        <v>17068.020889282227</v>
      </c>
      <c r="FE22" s="2">
        <v>6735.9919357299805</v>
      </c>
      <c r="FF22" s="2">
        <v>1552.8170003890991</v>
      </c>
      <c r="FG22" s="12">
        <v>2.5338541156422218</v>
      </c>
      <c r="FH22" s="12">
        <v>4.3379174326672754</v>
      </c>
      <c r="FI22" s="14">
        <v>37437</v>
      </c>
      <c r="FJ22" s="2">
        <v>508.42864881370389</v>
      </c>
      <c r="FK22" s="2">
        <f t="shared" si="20"/>
        <v>200.65427037611411</v>
      </c>
      <c r="FO22" s="11">
        <v>37437</v>
      </c>
      <c r="FP22" s="2">
        <v>6</v>
      </c>
      <c r="FQ22" s="2">
        <v>843.14208984375</v>
      </c>
      <c r="FR22" s="2">
        <v>1156.3790130615234</v>
      </c>
      <c r="FS22" s="2">
        <v>562.30599975585938</v>
      </c>
      <c r="FT22" s="12">
        <v>0.72912261492149022</v>
      </c>
      <c r="FU22" s="12">
        <v>2.0564941749929706</v>
      </c>
      <c r="FV22" s="2">
        <v>814.77342280164703</v>
      </c>
      <c r="FW22" s="2">
        <f t="shared" si="14"/>
        <v>1117.4710619686093</v>
      </c>
      <c r="GA22" s="11">
        <v>37437</v>
      </c>
      <c r="GB22" s="2">
        <v>20</v>
      </c>
      <c r="GC22" s="2">
        <v>27212.471122741699</v>
      </c>
      <c r="GD22" s="2">
        <v>2204.5840001106262</v>
      </c>
      <c r="GE22" s="2">
        <v>2886.4509944915771</v>
      </c>
      <c r="GF22" s="12">
        <v>12.343585511541486</v>
      </c>
      <c r="GG22" s="12">
        <v>0.76376976581892198</v>
      </c>
      <c r="GH22" s="2">
        <v>2387.3524295017783</v>
      </c>
      <c r="GI22" s="2">
        <f t="shared" ref="GI22:GI49" si="21">GH22/GF22</f>
        <v>193.40834373201844</v>
      </c>
      <c r="GM22" s="11">
        <v>37437</v>
      </c>
      <c r="GT22" s="2">
        <v>753.79074525163014</v>
      </c>
      <c r="GY22" s="11">
        <v>37437</v>
      </c>
      <c r="GZ22" s="2">
        <v>6</v>
      </c>
      <c r="HA22" s="2">
        <v>31390.117004394531</v>
      </c>
      <c r="HB22" s="2">
        <v>10685.283996582031</v>
      </c>
      <c r="HC22" s="2">
        <v>1671.2649917602539</v>
      </c>
      <c r="HD22" s="12">
        <v>2.9376960887923507</v>
      </c>
      <c r="HE22" s="12">
        <v>6.3935306784161101</v>
      </c>
      <c r="HF22" s="2">
        <v>972.45944320370165</v>
      </c>
      <c r="HG22" s="2">
        <f t="shared" si="16"/>
        <v>331.02792590211988</v>
      </c>
      <c r="HS22" s="22">
        <v>37437</v>
      </c>
      <c r="HT22">
        <v>508.42864881370389</v>
      </c>
    </row>
    <row r="23" spans="1:228">
      <c r="B23" t="s">
        <v>26</v>
      </c>
      <c r="C23" t="s">
        <v>153</v>
      </c>
      <c r="D23" s="54" t="s">
        <v>154</v>
      </c>
      <c r="E23" s="54" t="s">
        <v>55</v>
      </c>
      <c r="F23" s="54" t="s">
        <v>70</v>
      </c>
      <c r="G23" t="s">
        <v>12</v>
      </c>
      <c r="H23" t="s">
        <v>13</v>
      </c>
      <c r="I23" t="s">
        <v>122</v>
      </c>
      <c r="J23" t="s">
        <v>118</v>
      </c>
      <c r="K23" t="s">
        <v>119</v>
      </c>
      <c r="N23" s="11">
        <v>37529</v>
      </c>
      <c r="O23" s="2">
        <v>8</v>
      </c>
      <c r="P23" s="2">
        <v>9141.2689971923828</v>
      </c>
      <c r="Q23" s="2">
        <v>2314.3720169067383</v>
      </c>
      <c r="R23" s="2">
        <v>802.34600162506104</v>
      </c>
      <c r="S23" s="12">
        <v>3.9497837557723749</v>
      </c>
      <c r="T23" s="12">
        <v>2.8845062008400859</v>
      </c>
      <c r="U23" s="2">
        <v>703.22356799672059</v>
      </c>
      <c r="V23" s="2">
        <f t="shared" si="2"/>
        <v>178.04102995993159</v>
      </c>
      <c r="Z23" s="11">
        <v>37529</v>
      </c>
      <c r="AA23" s="2">
        <v>19</v>
      </c>
      <c r="AB23" s="2">
        <v>14504.898963928223</v>
      </c>
      <c r="AC23" s="2">
        <v>2992.8700175285339</v>
      </c>
      <c r="AD23" s="2">
        <v>1426.1839952468872</v>
      </c>
      <c r="AE23" s="12">
        <v>4.8464847717997941</v>
      </c>
      <c r="AF23" s="12">
        <v>2.0985160592903984</v>
      </c>
      <c r="AG23" s="2">
        <v>745.94650212921408</v>
      </c>
      <c r="AH23" s="2">
        <f t="shared" si="3"/>
        <v>153.91495841886217</v>
      </c>
      <c r="AL23" s="11">
        <v>37529</v>
      </c>
      <c r="AM23" s="2">
        <v>10</v>
      </c>
      <c r="AN23" s="2">
        <v>28012.084457397461</v>
      </c>
      <c r="AO23" s="2">
        <v>5960.1899626255035</v>
      </c>
      <c r="AP23" s="2">
        <v>2244.3400135040283</v>
      </c>
      <c r="AQ23" s="12">
        <v>4.6998643722855356</v>
      </c>
      <c r="AR23" s="12">
        <v>2.6556537453164317</v>
      </c>
      <c r="AS23" s="2">
        <v>1143.3418411085272</v>
      </c>
      <c r="AT23" s="2">
        <f t="shared" si="19"/>
        <v>243.27124158106761</v>
      </c>
      <c r="AX23" s="11">
        <v>37529</v>
      </c>
      <c r="AY23" s="2">
        <v>15</v>
      </c>
      <c r="AZ23" s="2">
        <v>7128.384033203125</v>
      </c>
      <c r="BA23" s="2">
        <v>1979.9839162826538</v>
      </c>
      <c r="BB23" s="2">
        <v>695.54000949859619</v>
      </c>
      <c r="BC23" s="12">
        <v>3.6002232010987245</v>
      </c>
      <c r="BD23" s="12">
        <v>2.8466858688833629</v>
      </c>
      <c r="BE23" s="2">
        <v>1091.8369826905796</v>
      </c>
      <c r="BF23" s="2">
        <f t="shared" si="5"/>
        <v>303.26924796145147</v>
      </c>
      <c r="BJ23" s="41">
        <v>37529</v>
      </c>
      <c r="BK23" s="4">
        <v>32</v>
      </c>
      <c r="BL23" s="4">
        <v>37636.852538585663</v>
      </c>
      <c r="BM23" s="4">
        <v>12619.748041003942</v>
      </c>
      <c r="BN23" s="4">
        <v>3408.7179718017578</v>
      </c>
      <c r="BO23" s="37">
        <v>2.9823774940907239</v>
      </c>
      <c r="BP23" s="37">
        <v>3.7021977603895104</v>
      </c>
      <c r="BQ23" s="2">
        <v>802.3355878472197</v>
      </c>
      <c r="BR23" s="2">
        <f t="shared" si="6"/>
        <v>269.02549708645722</v>
      </c>
      <c r="BV23" s="11">
        <v>37529</v>
      </c>
      <c r="BW23" s="2">
        <v>10</v>
      </c>
      <c r="BX23" s="2">
        <v>10720.055816650391</v>
      </c>
      <c r="BY23" s="2">
        <v>2005.2999820709229</v>
      </c>
      <c r="BZ23" s="2">
        <v>981.31000518798828</v>
      </c>
      <c r="CA23" s="12">
        <v>5.3458614234761646</v>
      </c>
      <c r="CB23" s="12">
        <v>2.0434928528898166</v>
      </c>
      <c r="CC23" s="2">
        <v>912.61542870355197</v>
      </c>
      <c r="CD23" s="2">
        <f t="shared" si="7"/>
        <v>170.71438191342429</v>
      </c>
      <c r="CH23" s="11">
        <v>37529</v>
      </c>
      <c r="CI23" s="2">
        <v>15</v>
      </c>
      <c r="CJ23" s="2">
        <v>15044.035018920898</v>
      </c>
      <c r="CK23" s="2">
        <v>4147.0669555664063</v>
      </c>
      <c r="CL23" s="2">
        <v>1389.8699817657471</v>
      </c>
      <c r="CM23" s="12">
        <v>3.6276325364672548</v>
      </c>
      <c r="CN23" s="12">
        <v>2.9837805046323864</v>
      </c>
      <c r="CO23" s="2">
        <v>489.93572855876869</v>
      </c>
      <c r="CP23" s="2">
        <f t="shared" si="8"/>
        <v>135.05660334491577</v>
      </c>
      <c r="CT23" s="11">
        <v>37529</v>
      </c>
      <c r="CU23" s="2">
        <v>24</v>
      </c>
      <c r="CV23" s="2">
        <v>19501.597190856934</v>
      </c>
      <c r="CW23" s="2">
        <v>9173.9589347839355</v>
      </c>
      <c r="CX23" s="2">
        <v>1691.0310173034668</v>
      </c>
      <c r="CY23" s="12">
        <v>2.1257558846175755</v>
      </c>
      <c r="CZ23" s="12">
        <v>5.4250683996398914</v>
      </c>
      <c r="DA23" s="2">
        <v>612.50523178168851</v>
      </c>
      <c r="DB23" s="2">
        <f t="shared" si="9"/>
        <v>288.13526342037085</v>
      </c>
      <c r="DF23" s="11">
        <v>37529</v>
      </c>
      <c r="DG23" s="2">
        <v>16</v>
      </c>
      <c r="DH23" s="2">
        <v>18731.966918945313</v>
      </c>
      <c r="DI23" s="2">
        <v>3996.034008026123</v>
      </c>
      <c r="DJ23" s="2">
        <v>1524.9079990386963</v>
      </c>
      <c r="DK23" s="12">
        <v>4.6876395149094678</v>
      </c>
      <c r="DL23" s="12">
        <v>2.6205082605279975</v>
      </c>
      <c r="DM23" s="2">
        <v>570.4700666313181</v>
      </c>
      <c r="DN23" s="2">
        <f t="shared" si="10"/>
        <v>121.69665880170301</v>
      </c>
      <c r="DR23" s="11">
        <v>37529</v>
      </c>
      <c r="DS23" s="2">
        <v>31</v>
      </c>
      <c r="DT23" s="2">
        <v>42334.280952453613</v>
      </c>
      <c r="DU23" s="2">
        <v>9496.8100390434265</v>
      </c>
      <c r="DV23" s="2">
        <v>3609.9989891052246</v>
      </c>
      <c r="DW23" s="12">
        <v>4.4577369430796541</v>
      </c>
      <c r="DX23" s="12">
        <v>2.6306960383380353</v>
      </c>
      <c r="DY23" s="2">
        <v>815.88106823236274</v>
      </c>
      <c r="DZ23" s="2">
        <f t="shared" si="11"/>
        <v>183.02584442515499</v>
      </c>
      <c r="ED23" s="11">
        <v>37529</v>
      </c>
      <c r="EE23" s="2">
        <v>20</v>
      </c>
      <c r="EF23" s="2">
        <v>29691.427536010742</v>
      </c>
      <c r="EG23" s="2">
        <v>5668.8202404975891</v>
      </c>
      <c r="EH23" s="2">
        <v>2586.837007522583</v>
      </c>
      <c r="EI23" s="12">
        <v>5.2376731447396425</v>
      </c>
      <c r="EJ23" s="12">
        <v>2.1914099048422941</v>
      </c>
      <c r="EK23" s="2">
        <v>742.4776048292656</v>
      </c>
      <c r="EL23" s="2">
        <f t="shared" si="12"/>
        <v>141.7571475560591</v>
      </c>
      <c r="EP23" s="11">
        <v>37529</v>
      </c>
      <c r="EQ23" s="2">
        <v>19</v>
      </c>
      <c r="ER23" s="2">
        <v>15567.429061889648</v>
      </c>
      <c r="ES23" s="2">
        <v>4280.5338973999023</v>
      </c>
      <c r="ET23" s="2">
        <v>792.00299406051636</v>
      </c>
      <c r="EU23" s="12">
        <v>3.6367961182005062</v>
      </c>
      <c r="EV23" s="12">
        <v>5.404694085124671</v>
      </c>
      <c r="EW23" s="2">
        <v>629.4818578029973</v>
      </c>
      <c r="EX23" s="2">
        <f t="shared" si="13"/>
        <v>173.0869252341993</v>
      </c>
      <c r="FB23" s="11">
        <v>37529</v>
      </c>
      <c r="FC23" s="2">
        <v>16</v>
      </c>
      <c r="FD23" s="2">
        <v>17280.85986328125</v>
      </c>
      <c r="FE23" s="2">
        <v>6895.5379638671875</v>
      </c>
      <c r="FF23" s="2">
        <v>1564.1429805755615</v>
      </c>
      <c r="FG23" s="12">
        <v>2.5060930639253152</v>
      </c>
      <c r="FH23" s="12">
        <v>4.4085087165943229</v>
      </c>
      <c r="FI23" s="14">
        <v>37529</v>
      </c>
      <c r="FJ23" s="2">
        <v>703.94080307796503</v>
      </c>
      <c r="FK23" s="2">
        <f t="shared" si="20"/>
        <v>280.89172473721965</v>
      </c>
      <c r="FO23" s="11">
        <v>37529</v>
      </c>
      <c r="FP23" s="2">
        <v>8</v>
      </c>
      <c r="FQ23" s="2">
        <v>3923.6579971313477</v>
      </c>
      <c r="FR23" s="2">
        <v>1169.0349960327148</v>
      </c>
      <c r="FS23" s="2">
        <v>783.5359992980957</v>
      </c>
      <c r="FT23" s="12">
        <v>3.3563221036554376</v>
      </c>
      <c r="FU23" s="12">
        <v>1.4919990875721798</v>
      </c>
      <c r="FV23" s="2">
        <v>1374.1466091819652</v>
      </c>
      <c r="FW23" s="2">
        <f t="shared" si="14"/>
        <v>409.42036155747826</v>
      </c>
      <c r="GA23" s="11">
        <v>37529</v>
      </c>
      <c r="GB23" s="2">
        <v>19</v>
      </c>
      <c r="GC23" s="2">
        <v>27888.296112060547</v>
      </c>
      <c r="GD23" s="2">
        <v>2474.6069507598877</v>
      </c>
      <c r="GE23" s="2">
        <v>2817.5989742279053</v>
      </c>
      <c r="GF23" s="12">
        <v>11.26978815908392</v>
      </c>
      <c r="GG23" s="12">
        <v>0.87826797688198111</v>
      </c>
      <c r="GH23" s="2">
        <v>2373.5706820662194</v>
      </c>
      <c r="GI23" s="2">
        <f t="shared" si="21"/>
        <v>210.61360236421325</v>
      </c>
      <c r="GM23" s="11">
        <v>37529</v>
      </c>
      <c r="GT23" s="2">
        <v>1233.8707180565739</v>
      </c>
      <c r="GY23" s="11">
        <v>37529</v>
      </c>
      <c r="GZ23" s="2">
        <v>6</v>
      </c>
      <c r="HA23" s="2">
        <v>29271.445434570313</v>
      </c>
      <c r="HB23" s="2">
        <v>9623.8350296020508</v>
      </c>
      <c r="HC23" s="2">
        <v>1685.6990127563477</v>
      </c>
      <c r="HD23" s="12">
        <v>3.0415572736371708</v>
      </c>
      <c r="HE23" s="12">
        <v>5.7091064043905257</v>
      </c>
      <c r="HF23" s="2">
        <v>1615.6796170881507</v>
      </c>
      <c r="HG23" s="2">
        <f t="shared" si="16"/>
        <v>531.20144443510026</v>
      </c>
      <c r="HS23" s="22">
        <v>37529</v>
      </c>
      <c r="HT23">
        <v>703.94080307796503</v>
      </c>
    </row>
    <row r="24" spans="1:228">
      <c r="A24">
        <v>1</v>
      </c>
      <c r="B24" t="str">
        <f t="shared" ref="B24:I33" ca="1" si="22">VLOOKUP($A24,$A$5:$I$21,COLUMN(),FALSE)</f>
        <v>Energy</v>
      </c>
      <c r="C24">
        <f t="shared" ca="1" si="22"/>
        <v>56</v>
      </c>
      <c r="D24" s="2">
        <f t="shared" ca="1" si="22"/>
        <v>120.33886269679169</v>
      </c>
      <c r="E24" s="2">
        <f t="shared" ca="1" si="22"/>
        <v>762.8605800020747</v>
      </c>
      <c r="F24" s="10">
        <f t="shared" ca="1" si="22"/>
        <v>6.3392703147294496</v>
      </c>
      <c r="G24" s="2">
        <f t="shared" ca="1" si="22"/>
        <v>-296.00754856541931</v>
      </c>
      <c r="H24" s="2">
        <f t="shared" ca="1" si="22"/>
        <v>276.62325634236271</v>
      </c>
      <c r="I24" s="2">
        <f t="shared" ca="1" si="22"/>
        <v>72.707651717979189</v>
      </c>
      <c r="J24" s="12">
        <v>0</v>
      </c>
      <c r="K24" s="12">
        <f>J24+5</f>
        <v>5</v>
      </c>
      <c r="L24" s="10" t="str">
        <f ca="1">ROUND(D24,0) &amp; " bps/x"</f>
        <v>120 bps/x</v>
      </c>
      <c r="M24" s="1"/>
      <c r="N24" s="11">
        <v>37621</v>
      </c>
      <c r="O24" s="2">
        <v>10</v>
      </c>
      <c r="P24" s="2">
        <v>10112.017074584961</v>
      </c>
      <c r="Q24" s="2">
        <v>2901.9879684448242</v>
      </c>
      <c r="R24" s="2">
        <v>954.7810001373291</v>
      </c>
      <c r="S24" s="12">
        <v>3.4845137831512072</v>
      </c>
      <c r="T24" s="12">
        <v>3.0394278562596262</v>
      </c>
      <c r="U24" s="2">
        <v>756.47704439478139</v>
      </c>
      <c r="V24" s="2">
        <f t="shared" si="2"/>
        <v>217.09687246829145</v>
      </c>
      <c r="Z24" s="11">
        <v>37621</v>
      </c>
      <c r="AA24" s="2">
        <v>20</v>
      </c>
      <c r="AB24" s="2">
        <v>17714.446800231934</v>
      </c>
      <c r="AC24" s="2">
        <v>4356.1290336847305</v>
      </c>
      <c r="AD24" s="2">
        <v>1615.2169961929321</v>
      </c>
      <c r="AE24" s="12">
        <v>4.0665569507356318</v>
      </c>
      <c r="AF24" s="12">
        <v>2.6969311516360528</v>
      </c>
      <c r="AG24" s="2">
        <v>704.86447604345403</v>
      </c>
      <c r="AH24" s="2">
        <f t="shared" si="3"/>
        <v>173.33200655555692</v>
      </c>
      <c r="AL24" s="11">
        <v>37621</v>
      </c>
      <c r="AM24" s="2">
        <v>12</v>
      </c>
      <c r="AN24" s="2">
        <v>28187.222839355469</v>
      </c>
      <c r="AO24" s="2">
        <v>5850.8390140533447</v>
      </c>
      <c r="AP24" s="2">
        <v>2330.9320259094238</v>
      </c>
      <c r="AQ24" s="12">
        <v>4.817637739074951</v>
      </c>
      <c r="AR24" s="12">
        <v>2.5100856434329581</v>
      </c>
      <c r="AS24" s="2">
        <v>860.08133642884468</v>
      </c>
      <c r="AT24" s="2">
        <f t="shared" si="19"/>
        <v>178.52760689183563</v>
      </c>
      <c r="AX24" s="11">
        <v>37621</v>
      </c>
      <c r="AY24" s="2">
        <v>15</v>
      </c>
      <c r="AZ24" s="2">
        <v>7010.5681037902832</v>
      </c>
      <c r="BA24" s="2">
        <v>2037.7098770141602</v>
      </c>
      <c r="BB24" s="2">
        <v>695.60000514984131</v>
      </c>
      <c r="BC24" s="12">
        <v>3.4404152342151928</v>
      </c>
      <c r="BD24" s="12">
        <v>2.9294276335941243</v>
      </c>
      <c r="BE24" s="2">
        <v>1063.689637383495</v>
      </c>
      <c r="BF24" s="2">
        <f t="shared" si="5"/>
        <v>309.17478413797852</v>
      </c>
      <c r="BJ24" s="41">
        <v>37621</v>
      </c>
      <c r="BK24" s="4">
        <v>33</v>
      </c>
      <c r="BL24" s="4">
        <v>54795.232222557068</v>
      </c>
      <c r="BM24" s="4">
        <v>15432.174899101257</v>
      </c>
      <c r="BN24" s="4">
        <v>4853.1569862365723</v>
      </c>
      <c r="BO24" s="37">
        <v>3.5507135307122684</v>
      </c>
      <c r="BP24" s="37">
        <v>3.1798219062079602</v>
      </c>
      <c r="BQ24" s="2">
        <v>812.30411145128119</v>
      </c>
      <c r="BR24" s="2">
        <f t="shared" si="6"/>
        <v>228.77207761909591</v>
      </c>
      <c r="BV24" s="11">
        <v>37621</v>
      </c>
      <c r="BW24" s="2">
        <v>10</v>
      </c>
      <c r="BX24" s="2">
        <v>10351.226898193359</v>
      </c>
      <c r="BY24" s="2">
        <v>2076.4339828491211</v>
      </c>
      <c r="BZ24" s="2">
        <v>951.38500785827637</v>
      </c>
      <c r="CA24" s="12">
        <v>4.9850980015219228</v>
      </c>
      <c r="CB24" s="12">
        <v>2.1825380531521246</v>
      </c>
      <c r="CC24" s="2">
        <v>810.55076247798627</v>
      </c>
      <c r="CD24" s="2">
        <f t="shared" si="7"/>
        <v>162.59474983852465</v>
      </c>
      <c r="CH24" s="11">
        <v>37621</v>
      </c>
      <c r="CI24" s="2">
        <v>14</v>
      </c>
      <c r="CJ24" s="2">
        <v>14689.985778808594</v>
      </c>
      <c r="CK24" s="2">
        <v>4197.4910316467285</v>
      </c>
      <c r="CL24" s="2">
        <v>1320.8350028991699</v>
      </c>
      <c r="CM24" s="12">
        <v>3.4997062931294765</v>
      </c>
      <c r="CN24" s="12">
        <v>3.1779071741992269</v>
      </c>
      <c r="CO24" s="2">
        <v>449.5748391991803</v>
      </c>
      <c r="CP24" s="2">
        <f t="shared" si="8"/>
        <v>128.46073399981387</v>
      </c>
      <c r="CT24" s="11">
        <v>37621</v>
      </c>
      <c r="CU24" s="2">
        <v>24</v>
      </c>
      <c r="CV24" s="2">
        <v>18111.252006530762</v>
      </c>
      <c r="CW24" s="2">
        <v>8670.1629409790039</v>
      </c>
      <c r="CX24" s="2">
        <v>1562.3960161209106</v>
      </c>
      <c r="CY24" s="12">
        <v>2.0889171437515919</v>
      </c>
      <c r="CZ24" s="12">
        <v>5.5492735846223749</v>
      </c>
      <c r="DA24" s="2">
        <v>412.24873774028765</v>
      </c>
      <c r="DB24" s="2">
        <f t="shared" si="9"/>
        <v>197.35044971669356</v>
      </c>
      <c r="DF24" s="11">
        <v>37621</v>
      </c>
      <c r="DG24" s="2">
        <v>17</v>
      </c>
      <c r="DH24" s="2">
        <v>20215.45809173584</v>
      </c>
      <c r="DI24" s="2">
        <v>4550.5239934921265</v>
      </c>
      <c r="DJ24" s="2">
        <v>1593.2310104370117</v>
      </c>
      <c r="DK24" s="12">
        <v>4.4424462151274708</v>
      </c>
      <c r="DL24" s="12">
        <v>2.8561608226819226</v>
      </c>
      <c r="DM24" s="2">
        <v>580.9241555485595</v>
      </c>
      <c r="DN24" s="2">
        <f t="shared" si="10"/>
        <v>130.76672792804777</v>
      </c>
      <c r="DR24" s="11">
        <v>37621</v>
      </c>
      <c r="DS24" s="2">
        <v>33</v>
      </c>
      <c r="DT24" s="2">
        <v>43171.126258850098</v>
      </c>
      <c r="DU24" s="2">
        <v>10091.4860496521</v>
      </c>
      <c r="DV24" s="2">
        <v>3657.0410118103027</v>
      </c>
      <c r="DW24" s="12">
        <v>4.2779751214478869</v>
      </c>
      <c r="DX24" s="12">
        <v>2.7594675632736827</v>
      </c>
      <c r="DY24" s="2">
        <v>658.85715607848067</v>
      </c>
      <c r="DZ24" s="2">
        <f t="shared" si="11"/>
        <v>154.0114510660103</v>
      </c>
      <c r="ED24" s="11">
        <v>37621</v>
      </c>
      <c r="EE24" s="2">
        <v>20</v>
      </c>
      <c r="EF24" s="2">
        <v>32284.736022949219</v>
      </c>
      <c r="EG24" s="2">
        <v>6066.8275954723358</v>
      </c>
      <c r="EH24" s="2">
        <v>2530.9040298461914</v>
      </c>
      <c r="EI24" s="12">
        <v>5.3215186215351276</v>
      </c>
      <c r="EJ24" s="12">
        <v>2.3970990301995094</v>
      </c>
      <c r="EK24" s="2">
        <v>529.86500380287907</v>
      </c>
      <c r="EL24" s="2">
        <f t="shared" si="12"/>
        <v>99.570262078689495</v>
      </c>
      <c r="EP24" s="11">
        <v>37621</v>
      </c>
      <c r="EQ24" s="2">
        <v>17</v>
      </c>
      <c r="ER24" s="2">
        <v>14127.896911621094</v>
      </c>
      <c r="ES24" s="2">
        <v>4203.4697494506836</v>
      </c>
      <c r="ET24" s="2">
        <v>683.47100114822388</v>
      </c>
      <c r="EU24" s="12">
        <v>3.3610083463708404</v>
      </c>
      <c r="EV24" s="12">
        <v>6.1501800989199245</v>
      </c>
      <c r="EW24" s="2">
        <v>593.08942654088844</v>
      </c>
      <c r="EX24" s="2">
        <f t="shared" si="13"/>
        <v>176.4617535631223</v>
      </c>
      <c r="FB24" s="11">
        <v>37621</v>
      </c>
      <c r="FC24" s="2">
        <v>15</v>
      </c>
      <c r="FD24" s="2">
        <v>17197.707077026367</v>
      </c>
      <c r="FE24" s="2">
        <v>7045.4580383300781</v>
      </c>
      <c r="FF24" s="2">
        <v>1517.2039976119995</v>
      </c>
      <c r="FG24" s="12">
        <v>2.4409636653094857</v>
      </c>
      <c r="FH24" s="12">
        <v>4.6437117549250226</v>
      </c>
      <c r="FI24" s="14">
        <v>37621</v>
      </c>
      <c r="FJ24" s="2">
        <v>556.2733948028673</v>
      </c>
      <c r="FK24" s="2">
        <f t="shared" si="20"/>
        <v>227.89089518558578</v>
      </c>
      <c r="FO24" s="11">
        <v>37621</v>
      </c>
      <c r="FP24" s="2">
        <v>8</v>
      </c>
      <c r="FQ24" s="2">
        <v>2481.6271228790283</v>
      </c>
      <c r="FR24" s="2">
        <v>1717.1670074462891</v>
      </c>
      <c r="FS24" s="2">
        <v>759.91498947143555</v>
      </c>
      <c r="FT24" s="12">
        <v>1.4451868176582414</v>
      </c>
      <c r="FU24" s="12">
        <v>2.2596830319674011</v>
      </c>
      <c r="FV24" s="2">
        <v>937.95037325358612</v>
      </c>
      <c r="FW24" s="2">
        <f t="shared" si="14"/>
        <v>649.0166958299734</v>
      </c>
      <c r="GA24" s="11">
        <v>37621</v>
      </c>
      <c r="GB24" s="2">
        <v>17</v>
      </c>
      <c r="GC24" s="2">
        <v>24174.011898040771</v>
      </c>
      <c r="GD24" s="2">
        <v>2664.4329884052277</v>
      </c>
      <c r="GE24" s="2">
        <v>2442.7600231170654</v>
      </c>
      <c r="GF24" s="12">
        <v>9.0728541506723754</v>
      </c>
      <c r="GG24" s="12">
        <v>1.0907469269147847</v>
      </c>
      <c r="GH24" s="2">
        <v>1783.419914506527</v>
      </c>
      <c r="GI24" s="2">
        <f t="shared" si="21"/>
        <v>196.56658036042168</v>
      </c>
      <c r="GM24" s="11">
        <v>37621</v>
      </c>
      <c r="GT24" s="2">
        <v>1291.7117373984363</v>
      </c>
      <c r="GY24" s="11">
        <v>37621</v>
      </c>
      <c r="GZ24" s="2">
        <v>6</v>
      </c>
      <c r="HA24" s="2">
        <v>28066.123413085938</v>
      </c>
      <c r="HB24" s="2">
        <v>6437.0909729003906</v>
      </c>
      <c r="HC24" s="2">
        <v>2036.8340225219727</v>
      </c>
      <c r="HD24" s="12">
        <v>4.360063191780565</v>
      </c>
      <c r="HE24" s="12">
        <v>3.160341442514838</v>
      </c>
      <c r="HF24" s="2">
        <v>1246.1650231988376</v>
      </c>
      <c r="HG24" s="2">
        <f t="shared" si="16"/>
        <v>285.81352342508779</v>
      </c>
      <c r="HS24" s="22">
        <v>37621</v>
      </c>
      <c r="HT24">
        <v>556.2733948028673</v>
      </c>
    </row>
    <row r="25" spans="1:228">
      <c r="A25">
        <v>2</v>
      </c>
      <c r="B25" t="str">
        <f t="shared" ca="1" si="22"/>
        <v>Materials</v>
      </c>
      <c r="C25">
        <f t="shared" ca="1" si="22"/>
        <v>48</v>
      </c>
      <c r="D25" s="2">
        <f t="shared" ca="1" si="22"/>
        <v>93.49489077302141</v>
      </c>
      <c r="E25" s="2">
        <f t="shared" ca="1" si="22"/>
        <v>321.35549439459709</v>
      </c>
      <c r="F25" s="10">
        <f t="shared" ca="1" si="22"/>
        <v>3.4371449791278477</v>
      </c>
      <c r="G25" s="2">
        <f t="shared" ca="1" si="22"/>
        <v>10.03417128751237</v>
      </c>
      <c r="H25" s="2">
        <f t="shared" ca="1" si="22"/>
        <v>264.18313156346272</v>
      </c>
      <c r="I25" s="2">
        <f t="shared" ca="1" si="22"/>
        <v>32.839292120215205</v>
      </c>
      <c r="J25" s="12">
        <v>15.5</v>
      </c>
      <c r="K25" s="12">
        <v>5</v>
      </c>
      <c r="L25" s="2">
        <f t="shared" ref="L25:L39" ca="1" si="23">D25</f>
        <v>93.49489077302141</v>
      </c>
      <c r="M25" s="1"/>
      <c r="N25" s="11">
        <v>37711</v>
      </c>
      <c r="O25" s="2">
        <v>10</v>
      </c>
      <c r="P25" s="2">
        <v>9049.9738464355469</v>
      </c>
      <c r="Q25" s="2">
        <v>2879.2640686035156</v>
      </c>
      <c r="R25" s="2">
        <v>927.64399337768555</v>
      </c>
      <c r="S25" s="12">
        <v>3.1431552059151402</v>
      </c>
      <c r="T25" s="12">
        <v>3.1038459680202317</v>
      </c>
      <c r="U25" s="2">
        <v>681.91983685608341</v>
      </c>
      <c r="V25" s="2">
        <f t="shared" si="2"/>
        <v>216.95391801612934</v>
      </c>
      <c r="Z25" s="11">
        <v>37711</v>
      </c>
      <c r="AA25" s="2">
        <v>21</v>
      </c>
      <c r="AB25" s="2">
        <v>18794.356979370117</v>
      </c>
      <c r="AC25" s="2">
        <v>4610.9539642333984</v>
      </c>
      <c r="AD25" s="2">
        <v>1660.3090114593506</v>
      </c>
      <c r="AE25" s="12">
        <v>4.0760235571978436</v>
      </c>
      <c r="AF25" s="12">
        <v>2.7771661373930261</v>
      </c>
      <c r="AG25" s="2">
        <v>626.24021162440965</v>
      </c>
      <c r="AH25" s="2">
        <f t="shared" si="3"/>
        <v>153.6399882965674</v>
      </c>
      <c r="AL25" s="11">
        <v>37711</v>
      </c>
      <c r="AM25" s="2">
        <v>13</v>
      </c>
      <c r="AN25" s="2">
        <v>27188.288513183594</v>
      </c>
      <c r="AO25" s="2">
        <v>5500.4530181884766</v>
      </c>
      <c r="AP25" s="2">
        <v>2260.4789905548096</v>
      </c>
      <c r="AQ25" s="12">
        <v>4.9429180511640487</v>
      </c>
      <c r="AR25" s="12">
        <v>2.433313046116147</v>
      </c>
      <c r="AS25" s="2">
        <v>637.06357870952638</v>
      </c>
      <c r="AT25" s="2">
        <f t="shared" si="19"/>
        <v>128.88410694154621</v>
      </c>
      <c r="AX25" s="11">
        <v>37711</v>
      </c>
      <c r="AY25" s="2">
        <v>17</v>
      </c>
      <c r="AZ25" s="2">
        <v>6024.3789939880371</v>
      </c>
      <c r="BA25" s="2">
        <v>2025.3338956832886</v>
      </c>
      <c r="BB25" s="2">
        <v>593.89300107955933</v>
      </c>
      <c r="BC25" s="12">
        <v>2.9745115147819057</v>
      </c>
      <c r="BD25" s="12">
        <v>3.4102673242515111</v>
      </c>
      <c r="BE25" s="2">
        <v>618.54504132625198</v>
      </c>
      <c r="BF25" s="2">
        <f t="shared" si="5"/>
        <v>207.94844405623502</v>
      </c>
      <c r="BJ25" s="11">
        <v>37711</v>
      </c>
      <c r="BK25" s="2">
        <v>36</v>
      </c>
      <c r="BL25" s="2">
        <v>57525.872611045837</v>
      </c>
      <c r="BM25" s="2">
        <v>15112.596970558167</v>
      </c>
      <c r="BN25" s="2">
        <v>5234.8620223999023</v>
      </c>
      <c r="BO25" s="12">
        <v>3.8064849293020737</v>
      </c>
      <c r="BP25" s="12">
        <v>2.8869140974282748</v>
      </c>
      <c r="BQ25" s="2">
        <v>584.29708209608759</v>
      </c>
      <c r="BR25" s="2">
        <f t="shared" si="6"/>
        <v>153.50043227498594</v>
      </c>
      <c r="BV25" s="11">
        <v>37711</v>
      </c>
      <c r="BW25" s="2">
        <v>8</v>
      </c>
      <c r="BX25" s="2">
        <v>9515.5521240234375</v>
      </c>
      <c r="BY25" s="2">
        <v>2112.4519577026367</v>
      </c>
      <c r="BZ25" s="2">
        <v>826.77798843383789</v>
      </c>
      <c r="CA25" s="12">
        <v>4.5045058134112193</v>
      </c>
      <c r="CB25" s="12">
        <v>2.5550413620762278</v>
      </c>
      <c r="CC25" s="2">
        <v>721.05995795403987</v>
      </c>
      <c r="CD25" s="2">
        <f t="shared" si="7"/>
        <v>160.0752641515603</v>
      </c>
      <c r="CH25" s="11">
        <v>37711</v>
      </c>
      <c r="CI25" s="2">
        <v>14</v>
      </c>
      <c r="CJ25" s="2">
        <v>15679.329055786133</v>
      </c>
      <c r="CK25" s="2">
        <v>3490.6969680786133</v>
      </c>
      <c r="CL25" s="2">
        <v>1213.1189870834351</v>
      </c>
      <c r="CM25" s="12">
        <v>4.4917474072281092</v>
      </c>
      <c r="CN25" s="12">
        <v>2.8774563791725836</v>
      </c>
      <c r="CO25" s="2">
        <v>470.41809842611235</v>
      </c>
      <c r="CP25" s="2">
        <f t="shared" si="8"/>
        <v>104.72941948363274</v>
      </c>
      <c r="CT25" s="11">
        <v>37711</v>
      </c>
      <c r="CU25" s="2">
        <v>27</v>
      </c>
      <c r="CV25" s="2">
        <v>19260.470016479492</v>
      </c>
      <c r="CW25" s="2">
        <v>9813.3290328979492</v>
      </c>
      <c r="CX25" s="2">
        <v>1651.004997253418</v>
      </c>
      <c r="CY25" s="12">
        <v>1.9626846253611994</v>
      </c>
      <c r="CZ25" s="12">
        <v>5.9438518049450035</v>
      </c>
      <c r="DA25" s="2">
        <v>372.44050696433442</v>
      </c>
      <c r="DB25" s="2">
        <f t="shared" si="9"/>
        <v>189.76075022536693</v>
      </c>
      <c r="DF25" s="11">
        <v>37711</v>
      </c>
      <c r="DG25" s="2">
        <v>18</v>
      </c>
      <c r="DH25" s="2">
        <v>27914.87622833252</v>
      </c>
      <c r="DI25" s="2">
        <v>4397.6040201187134</v>
      </c>
      <c r="DJ25" s="2">
        <v>1923.567008972168</v>
      </c>
      <c r="DK25" s="12">
        <v>6.3477466594591112</v>
      </c>
      <c r="DL25" s="12">
        <v>2.2861714718576471</v>
      </c>
      <c r="DM25" s="2">
        <v>665.86659874655459</v>
      </c>
      <c r="DN25" s="2">
        <f t="shared" si="10"/>
        <v>104.89810549611518</v>
      </c>
      <c r="DR25" s="11">
        <v>37711</v>
      </c>
      <c r="DS25" s="2">
        <v>33</v>
      </c>
      <c r="DT25" s="2">
        <v>45276.526123046875</v>
      </c>
      <c r="DU25" s="2">
        <v>9930.3899726867676</v>
      </c>
      <c r="DV25" s="2">
        <v>3619.282998085022</v>
      </c>
      <c r="DW25" s="12">
        <v>4.5593905423229666</v>
      </c>
      <c r="DX25" s="12">
        <v>2.7437450947994337</v>
      </c>
      <c r="DY25" s="2">
        <v>616.59111025811796</v>
      </c>
      <c r="DZ25" s="2">
        <f t="shared" si="11"/>
        <v>135.23542336076579</v>
      </c>
      <c r="ED25" s="11">
        <v>37711</v>
      </c>
      <c r="EE25" s="2">
        <v>20</v>
      </c>
      <c r="EF25" s="2">
        <v>24524.862493515015</v>
      </c>
      <c r="EG25" s="2">
        <v>4917.6860421895981</v>
      </c>
      <c r="EH25" s="2">
        <v>2130.1010007858276</v>
      </c>
      <c r="EI25" s="12">
        <v>4.9870736527530184</v>
      </c>
      <c r="EJ25" s="12">
        <v>2.308663317079982</v>
      </c>
      <c r="EK25" s="2">
        <v>455.04513881711659</v>
      </c>
      <c r="EL25" s="2">
        <f t="shared" si="12"/>
        <v>91.244920468723706</v>
      </c>
      <c r="EP25" s="11">
        <v>37711</v>
      </c>
      <c r="EQ25" s="2">
        <v>18</v>
      </c>
      <c r="ER25" s="2">
        <v>15922.501998901367</v>
      </c>
      <c r="ES25" s="2">
        <v>4538.3228397369385</v>
      </c>
      <c r="ET25" s="2">
        <v>761.94900441169739</v>
      </c>
      <c r="EU25" s="12">
        <v>3.5084551190334241</v>
      </c>
      <c r="EV25" s="12">
        <v>5.9562028606376201</v>
      </c>
      <c r="EW25" s="2">
        <v>522.13535229741797</v>
      </c>
      <c r="EX25" s="2">
        <f t="shared" si="13"/>
        <v>148.82201270434541</v>
      </c>
      <c r="FB25" s="11">
        <v>37711</v>
      </c>
      <c r="FC25" s="2">
        <v>16</v>
      </c>
      <c r="FD25" s="2">
        <v>17267.568069458008</v>
      </c>
      <c r="FE25" s="2">
        <v>7969.6900367736816</v>
      </c>
      <c r="FF25" s="2">
        <v>1594.7960062026978</v>
      </c>
      <c r="FG25" s="12">
        <v>2.1666549125225862</v>
      </c>
      <c r="FH25" s="12">
        <v>4.9973100043998597</v>
      </c>
      <c r="FI25" s="14">
        <v>37711</v>
      </c>
      <c r="FJ25" s="2">
        <v>496.01237747260222</v>
      </c>
      <c r="FK25" s="2">
        <f t="shared" si="20"/>
        <v>228.93003154577417</v>
      </c>
      <c r="FO25" s="11">
        <v>37711</v>
      </c>
      <c r="FP25" s="2">
        <v>9</v>
      </c>
      <c r="FQ25" s="2">
        <v>7619.3039703369141</v>
      </c>
      <c r="FR25" s="2">
        <v>1909.1970252990723</v>
      </c>
      <c r="FS25" s="2">
        <v>793.66999435424805</v>
      </c>
      <c r="FT25" s="12">
        <v>3.9908421547762281</v>
      </c>
      <c r="FU25" s="12">
        <v>2.4055300551615888</v>
      </c>
      <c r="FV25" s="2">
        <v>678.8106109789486</v>
      </c>
      <c r="FW25" s="2">
        <f t="shared" si="14"/>
        <v>170.09207196194168</v>
      </c>
      <c r="GA25" s="11">
        <v>37711</v>
      </c>
      <c r="GB25" s="2">
        <v>19</v>
      </c>
      <c r="GC25" s="2">
        <v>26484.202041625977</v>
      </c>
      <c r="GD25" s="2">
        <v>3972.8210077285767</v>
      </c>
      <c r="GE25" s="2">
        <v>2755.3280220031738</v>
      </c>
      <c r="GF25" s="12">
        <v>6.6663466564702025</v>
      </c>
      <c r="GG25" s="12">
        <v>1.4418686181837119</v>
      </c>
      <c r="GH25" s="2">
        <v>1265.7535211273546</v>
      </c>
      <c r="GI25" s="2">
        <f t="shared" si="21"/>
        <v>189.87214232233833</v>
      </c>
      <c r="GM25" s="11">
        <v>37711</v>
      </c>
      <c r="GT25" s="2">
        <v>1831.3691933609766</v>
      </c>
      <c r="GY25" s="11">
        <v>37711</v>
      </c>
      <c r="GZ25" s="2">
        <v>7</v>
      </c>
      <c r="HA25" s="2">
        <v>48820.192993164063</v>
      </c>
      <c r="HB25" s="2">
        <v>9196.7488708496094</v>
      </c>
      <c r="HC25" s="2">
        <v>3513.0569915771484</v>
      </c>
      <c r="HD25" s="12">
        <v>5.3084186247497245</v>
      </c>
      <c r="HE25" s="12">
        <v>2.6178763660537228</v>
      </c>
      <c r="HF25" s="2">
        <v>850.01220004429319</v>
      </c>
      <c r="HG25" s="2">
        <f t="shared" si="16"/>
        <v>160.12531417195243</v>
      </c>
      <c r="HS25" s="22">
        <v>37711</v>
      </c>
      <c r="HT25">
        <v>496.01237747260222</v>
      </c>
    </row>
    <row r="26" spans="1:228">
      <c r="A26">
        <v>3</v>
      </c>
      <c r="B26" t="str">
        <f t="shared" ca="1" si="22"/>
        <v>Transportation</v>
      </c>
      <c r="C26">
        <f t="shared" ca="1" si="22"/>
        <v>6</v>
      </c>
      <c r="D26" s="2">
        <f t="shared" ca="1" si="22"/>
        <v>97.421713770308457</v>
      </c>
      <c r="E26" s="2">
        <f t="shared" ca="1" si="22"/>
        <v>482.34896236776183</v>
      </c>
      <c r="F26" s="10">
        <f t="shared" ca="1" si="22"/>
        <v>4.951144295254319</v>
      </c>
      <c r="G26" s="2">
        <f t="shared" ca="1" si="22"/>
        <v>45.389617967136047</v>
      </c>
      <c r="H26" s="2">
        <f t="shared" ca="1" si="22"/>
        <v>240.05246780126328</v>
      </c>
      <c r="I26" s="2">
        <f t="shared" ca="1" si="22"/>
        <v>26.729340419863938</v>
      </c>
      <c r="J26" s="12"/>
      <c r="K26" s="12"/>
      <c r="L26" s="2">
        <f t="shared" ca="1" si="23"/>
        <v>97.421713770308457</v>
      </c>
      <c r="M26" s="1"/>
      <c r="N26" s="11">
        <v>37802</v>
      </c>
      <c r="O26" s="2">
        <v>12</v>
      </c>
      <c r="P26" s="2">
        <v>10497.291915893555</v>
      </c>
      <c r="Q26" s="2">
        <v>3726.4939651489258</v>
      </c>
      <c r="R26" s="2">
        <v>1071.7810068130493</v>
      </c>
      <c r="S26" s="12">
        <v>2.8169351712539377</v>
      </c>
      <c r="T26" s="12">
        <v>3.4769173380200962</v>
      </c>
      <c r="U26" s="2">
        <v>498.4387818439173</v>
      </c>
      <c r="V26" s="2">
        <f t="shared" si="2"/>
        <v>176.94364674428806</v>
      </c>
      <c r="Z26" s="11">
        <v>37802</v>
      </c>
      <c r="AA26" s="2">
        <v>23</v>
      </c>
      <c r="AB26" s="2">
        <v>16128.897029876709</v>
      </c>
      <c r="AC26" s="2">
        <v>4654.8196754455566</v>
      </c>
      <c r="AD26" s="2">
        <v>1680.1570072174072</v>
      </c>
      <c r="AE26" s="12">
        <v>3.464988582685077</v>
      </c>
      <c r="AF26" s="12">
        <v>2.770467078642036</v>
      </c>
      <c r="AG26" s="2">
        <v>523.31855634832016</v>
      </c>
      <c r="AH26" s="2">
        <f t="shared" si="3"/>
        <v>151.03038404322589</v>
      </c>
      <c r="AL26" s="11">
        <v>37802</v>
      </c>
      <c r="AM26" s="2">
        <v>13</v>
      </c>
      <c r="AN26" s="2">
        <v>29427.403442382813</v>
      </c>
      <c r="AO26" s="2">
        <v>5756.379955291748</v>
      </c>
      <c r="AP26" s="2">
        <v>2318.5019826889038</v>
      </c>
      <c r="AQ26" s="12">
        <v>5.112137084580505</v>
      </c>
      <c r="AR26" s="12">
        <v>2.4828013942932814</v>
      </c>
      <c r="AS26" s="2">
        <v>478.94029137745736</v>
      </c>
      <c r="AT26" s="2">
        <f t="shared" si="19"/>
        <v>93.686903041403582</v>
      </c>
      <c r="AX26" s="11">
        <v>37802</v>
      </c>
      <c r="AY26" s="2">
        <v>20</v>
      </c>
      <c r="AZ26" s="2">
        <v>6265.2879791259766</v>
      </c>
      <c r="BA26" s="2">
        <v>2480.5800313949585</v>
      </c>
      <c r="BB26" s="2">
        <v>635.98199772834778</v>
      </c>
      <c r="BC26" s="12">
        <v>2.5257350699556671</v>
      </c>
      <c r="BD26" s="12">
        <v>3.9003934706568675</v>
      </c>
      <c r="BE26" s="2">
        <v>511.79683323595651</v>
      </c>
      <c r="BF26" s="2">
        <f t="shared" si="5"/>
        <v>202.63282532040853</v>
      </c>
      <c r="BJ26" s="11">
        <v>37802</v>
      </c>
      <c r="BK26" s="2">
        <v>40</v>
      </c>
      <c r="BL26" s="2">
        <v>63333.832527160645</v>
      </c>
      <c r="BM26" s="2">
        <v>16320.713034629822</v>
      </c>
      <c r="BN26" s="2">
        <v>5839.7509899139404</v>
      </c>
      <c r="BO26" s="12">
        <v>3.8805799962769303</v>
      </c>
      <c r="BP26" s="12">
        <v>2.7947618079637224</v>
      </c>
      <c r="BQ26" s="2">
        <v>443.19261169934083</v>
      </c>
      <c r="BR26" s="2">
        <f t="shared" si="6"/>
        <v>114.20782772795421</v>
      </c>
      <c r="BV26" s="11">
        <v>37802</v>
      </c>
      <c r="BW26" s="2">
        <v>10</v>
      </c>
      <c r="BX26" s="2">
        <v>11396.28689956665</v>
      </c>
      <c r="BY26" s="2">
        <v>2519.6269874572754</v>
      </c>
      <c r="BZ26" s="2">
        <v>880.52998161315918</v>
      </c>
      <c r="CA26" s="12">
        <v>4.5230055703869914</v>
      </c>
      <c r="CB26" s="12">
        <v>2.8614891486616254</v>
      </c>
      <c r="CC26" s="2">
        <v>597.53915191072986</v>
      </c>
      <c r="CD26" s="2">
        <f t="shared" si="7"/>
        <v>132.11108025666306</v>
      </c>
      <c r="CH26" s="11">
        <v>37802</v>
      </c>
      <c r="CI26" s="2">
        <v>14</v>
      </c>
      <c r="CJ26" s="2">
        <v>19480.068153381348</v>
      </c>
      <c r="CK26" s="2">
        <v>4242.9290008544922</v>
      </c>
      <c r="CL26" s="2">
        <v>1495.550995349884</v>
      </c>
      <c r="CM26" s="12">
        <v>4.5911840969901254</v>
      </c>
      <c r="CN26" s="12">
        <v>2.8370339854990094</v>
      </c>
      <c r="CO26" s="2">
        <v>386.18557430701435</v>
      </c>
      <c r="CP26" s="2">
        <f t="shared" si="8"/>
        <v>84.114591388349837</v>
      </c>
      <c r="CT26" s="11">
        <v>37802</v>
      </c>
      <c r="CU26" s="2">
        <v>29</v>
      </c>
      <c r="CV26" s="2">
        <v>24311.564018249512</v>
      </c>
      <c r="CW26" s="2">
        <v>12619.472980499268</v>
      </c>
      <c r="CX26" s="2">
        <v>1999.9599905014038</v>
      </c>
      <c r="CY26" s="12">
        <v>1.9265118326112274</v>
      </c>
      <c r="CZ26" s="12">
        <v>6.3098627174714021</v>
      </c>
      <c r="DA26" s="2">
        <v>364.72490479670034</v>
      </c>
      <c r="DB26" s="2">
        <f t="shared" si="9"/>
        <v>189.31879816297101</v>
      </c>
      <c r="DF26" s="11">
        <v>37802</v>
      </c>
      <c r="DG26" s="2">
        <v>17</v>
      </c>
      <c r="DH26" s="2">
        <v>26876.384269714355</v>
      </c>
      <c r="DI26" s="2">
        <v>3835.8829927444458</v>
      </c>
      <c r="DJ26" s="2">
        <v>1893.7280139923096</v>
      </c>
      <c r="DK26" s="12">
        <v>7.0065704090950911</v>
      </c>
      <c r="DL26" s="12">
        <v>2.025572291481148</v>
      </c>
      <c r="DM26" s="2">
        <v>529.39476060009781</v>
      </c>
      <c r="DN26" s="2">
        <f t="shared" si="10"/>
        <v>75.556902976797446</v>
      </c>
      <c r="DR26" s="11">
        <v>37802</v>
      </c>
      <c r="DS26" s="2">
        <v>39</v>
      </c>
      <c r="DT26" s="2">
        <v>50358.370941162109</v>
      </c>
      <c r="DU26" s="2">
        <v>10885.350140333176</v>
      </c>
      <c r="DV26" s="2">
        <v>4144.2199964523315</v>
      </c>
      <c r="DW26" s="12">
        <v>4.6262518239602306</v>
      </c>
      <c r="DX26" s="12">
        <v>2.6266342398935394</v>
      </c>
      <c r="DY26" s="2">
        <v>550.32876117675744</v>
      </c>
      <c r="DZ26" s="2">
        <f t="shared" si="11"/>
        <v>118.95780474519373</v>
      </c>
      <c r="ED26" s="11">
        <v>37802</v>
      </c>
      <c r="EE26" s="2">
        <v>19</v>
      </c>
      <c r="EF26" s="2">
        <v>23739.561798095703</v>
      </c>
      <c r="EG26" s="2">
        <v>4552.3001089096069</v>
      </c>
      <c r="EH26" s="2">
        <v>2117.5559635162354</v>
      </c>
      <c r="EI26" s="12">
        <v>5.2148499066732095</v>
      </c>
      <c r="EJ26" s="12">
        <v>2.1497897516486129</v>
      </c>
      <c r="EK26" s="2">
        <v>462.89089848022445</v>
      </c>
      <c r="EL26" s="2">
        <f t="shared" si="12"/>
        <v>88.763992591212215</v>
      </c>
      <c r="EP26" s="11">
        <v>37802</v>
      </c>
      <c r="EQ26" s="2">
        <v>20</v>
      </c>
      <c r="ER26" s="2">
        <v>17413.256992340088</v>
      </c>
      <c r="ES26" s="2">
        <v>4949.4348411560059</v>
      </c>
      <c r="ET26" s="2">
        <v>834.10700011253357</v>
      </c>
      <c r="EU26" s="12">
        <v>3.518231384226687</v>
      </c>
      <c r="EV26" s="12">
        <v>5.9338128567297153</v>
      </c>
      <c r="EW26" s="2">
        <v>417.7414032605854</v>
      </c>
      <c r="EX26" s="2">
        <f t="shared" si="13"/>
        <v>118.73619374025499</v>
      </c>
      <c r="FB26" s="11">
        <v>37802</v>
      </c>
      <c r="FC26" s="2">
        <v>18</v>
      </c>
      <c r="FD26" s="2">
        <v>18759.624717712402</v>
      </c>
      <c r="FE26" s="2">
        <v>8475.7580986022949</v>
      </c>
      <c r="FF26" s="2">
        <v>1640.6260004043579</v>
      </c>
      <c r="FG26" s="12">
        <v>2.213327055759883</v>
      </c>
      <c r="FH26" s="12">
        <v>5.1661732146834876</v>
      </c>
      <c r="FI26" s="14">
        <v>37802</v>
      </c>
      <c r="FJ26" s="2">
        <v>498.67738203886768</v>
      </c>
      <c r="FK26" s="2">
        <f t="shared" si="20"/>
        <v>225.3066851286743</v>
      </c>
      <c r="FO26" s="11">
        <v>37802</v>
      </c>
      <c r="FP26" s="2">
        <v>8</v>
      </c>
      <c r="FQ26" s="2">
        <v>6112.4211502075195</v>
      </c>
      <c r="FR26" s="2">
        <v>1788.2259750366211</v>
      </c>
      <c r="FS26" s="2">
        <v>660.88200664520264</v>
      </c>
      <c r="FT26" s="12">
        <v>3.4181480615627136</v>
      </c>
      <c r="FU26" s="12">
        <v>2.7058173124036013</v>
      </c>
      <c r="FV26" s="2">
        <v>524.63077428748625</v>
      </c>
      <c r="FW26" s="2">
        <f t="shared" si="14"/>
        <v>153.48392311819134</v>
      </c>
      <c r="GA26" s="11">
        <v>37802</v>
      </c>
      <c r="GB26" s="2">
        <v>20</v>
      </c>
      <c r="GC26" s="2">
        <v>27814.740074157715</v>
      </c>
      <c r="GD26" s="2">
        <v>4878.4619922637939</v>
      </c>
      <c r="GE26" s="2">
        <v>2921.8530263900757</v>
      </c>
      <c r="GF26" s="12">
        <v>5.7015387468972794</v>
      </c>
      <c r="GG26" s="12">
        <v>1.6696466072049805</v>
      </c>
      <c r="GH26" s="2">
        <v>839.02115573126571</v>
      </c>
      <c r="GI26" s="2">
        <f t="shared" si="21"/>
        <v>147.15696814089927</v>
      </c>
      <c r="GM26" s="11">
        <v>37802</v>
      </c>
      <c r="GT26" s="2">
        <v>1128.1322361899674</v>
      </c>
      <c r="GY26" s="11">
        <v>37802</v>
      </c>
      <c r="GZ26" s="2">
        <v>9</v>
      </c>
      <c r="HA26" s="2">
        <v>55923.280151367188</v>
      </c>
      <c r="HB26" s="2">
        <v>8945.8930816650391</v>
      </c>
      <c r="HC26" s="2">
        <v>3851.4179954528809</v>
      </c>
      <c r="HD26" s="12">
        <v>6.2512797370655093</v>
      </c>
      <c r="HE26" s="12">
        <v>2.322753098268449</v>
      </c>
      <c r="HF26" s="2">
        <v>560.79358795656958</v>
      </c>
      <c r="HG26" s="2">
        <f t="shared" si="16"/>
        <v>89.708605524637534</v>
      </c>
      <c r="HS26" s="22">
        <v>37802</v>
      </c>
      <c r="HT26">
        <v>498.67738203886768</v>
      </c>
    </row>
    <row r="27" spans="1:228">
      <c r="A27">
        <v>4</v>
      </c>
      <c r="B27" t="str">
        <f t="shared" ca="1" si="22"/>
        <v>Health Care</v>
      </c>
      <c r="C27">
        <f t="shared" ca="1" si="22"/>
        <v>24</v>
      </c>
      <c r="D27" s="2">
        <f t="shared" ca="1" si="22"/>
        <v>83.799326501168494</v>
      </c>
      <c r="E27" s="2">
        <f t="shared" ca="1" si="22"/>
        <v>517.47691575163128</v>
      </c>
      <c r="F27" s="10">
        <f t="shared" ca="1" si="22"/>
        <v>6.1751918226265889</v>
      </c>
      <c r="G27" s="2">
        <f t="shared" ca="1" si="22"/>
        <v>47.671749902955362</v>
      </c>
      <c r="H27" s="2">
        <f t="shared" ca="1" si="22"/>
        <v>185.10326497831741</v>
      </c>
      <c r="I27" s="2">
        <f t="shared" ca="1" si="22"/>
        <v>26.28769433153828</v>
      </c>
      <c r="J27" s="12">
        <v>6.5</v>
      </c>
      <c r="K27" s="12">
        <v>5</v>
      </c>
      <c r="L27" s="2">
        <f t="shared" ca="1" si="23"/>
        <v>83.799326501168494</v>
      </c>
      <c r="M27" s="1"/>
      <c r="N27" s="11">
        <v>37894</v>
      </c>
      <c r="O27" s="2">
        <v>12</v>
      </c>
      <c r="P27" s="2">
        <v>11349.658020019531</v>
      </c>
      <c r="Q27" s="2">
        <v>3948.8810195922852</v>
      </c>
      <c r="R27" s="2">
        <v>1151.0729970932007</v>
      </c>
      <c r="S27" s="12">
        <v>2.8741453499633076</v>
      </c>
      <c r="T27" s="12">
        <v>3.4306086838665975</v>
      </c>
      <c r="U27" s="2">
        <v>410.64480377867108</v>
      </c>
      <c r="V27" s="2">
        <f t="shared" si="2"/>
        <v>142.87544775142061</v>
      </c>
      <c r="Z27" s="11">
        <v>37894</v>
      </c>
      <c r="AA27" s="2">
        <v>25</v>
      </c>
      <c r="AB27" s="2">
        <v>16407.800205230713</v>
      </c>
      <c r="AC27" s="2">
        <v>4938.1410264968872</v>
      </c>
      <c r="AD27" s="2">
        <v>1690.3999977111816</v>
      </c>
      <c r="AE27" s="12">
        <v>3.3226673999771106</v>
      </c>
      <c r="AF27" s="12">
        <v>2.921285514187872</v>
      </c>
      <c r="AG27" s="2">
        <v>475.07253866140076</v>
      </c>
      <c r="AH27" s="2">
        <f t="shared" si="3"/>
        <v>142.97926378808589</v>
      </c>
      <c r="AL27" s="11">
        <v>37894</v>
      </c>
      <c r="AM27" s="2">
        <v>14</v>
      </c>
      <c r="AN27" s="2">
        <v>29447.67008972168</v>
      </c>
      <c r="AO27" s="2">
        <v>5961.9328956604004</v>
      </c>
      <c r="AP27" s="2">
        <v>2424.9029769897461</v>
      </c>
      <c r="AQ27" s="12">
        <v>4.9392823778939521</v>
      </c>
      <c r="AR27" s="12">
        <v>2.4586273975635482</v>
      </c>
      <c r="AS27" s="2">
        <v>428.67329383623257</v>
      </c>
      <c r="AT27" s="2">
        <f t="shared" si="19"/>
        <v>86.788577983470844</v>
      </c>
      <c r="AX27" s="11">
        <v>37894</v>
      </c>
      <c r="AY27" s="2">
        <v>19</v>
      </c>
      <c r="AZ27" s="2">
        <v>6239.0004730224609</v>
      </c>
      <c r="BA27" s="2">
        <v>2646.4735040664673</v>
      </c>
      <c r="BB27" s="2">
        <v>589.59629249572754</v>
      </c>
      <c r="BC27" s="12">
        <v>2.3574770211890872</v>
      </c>
      <c r="BD27" s="12">
        <v>4.4886196500050835</v>
      </c>
      <c r="BE27" s="2">
        <v>448.21708413854213</v>
      </c>
      <c r="BF27" s="2">
        <f t="shared" si="5"/>
        <v>190.12574888745513</v>
      </c>
      <c r="BJ27" s="11">
        <v>37894</v>
      </c>
      <c r="BK27" s="2">
        <v>40</v>
      </c>
      <c r="BL27" s="2">
        <v>62763.542957305908</v>
      </c>
      <c r="BM27" s="2">
        <v>17942.123027801514</v>
      </c>
      <c r="BN27" s="2">
        <v>5852.6449546813965</v>
      </c>
      <c r="BO27" s="12">
        <v>3.4981112803681662</v>
      </c>
      <c r="BP27" s="12">
        <v>3.0656435110505074</v>
      </c>
      <c r="BQ27" s="2">
        <v>463.40738083691764</v>
      </c>
      <c r="BR27" s="2">
        <f t="shared" si="6"/>
        <v>132.47359609101554</v>
      </c>
      <c r="BV27" s="11">
        <v>37894</v>
      </c>
      <c r="BW27" s="2">
        <v>11</v>
      </c>
      <c r="BX27" s="2">
        <v>11380.209842681885</v>
      </c>
      <c r="BY27" s="2">
        <v>2785.8840103149414</v>
      </c>
      <c r="BZ27" s="2">
        <v>905.24998474121094</v>
      </c>
      <c r="CA27" s="12">
        <v>4.0849546501382745</v>
      </c>
      <c r="CB27" s="12">
        <v>3.0774747940055014</v>
      </c>
      <c r="CC27" s="2">
        <v>446.48838953107958</v>
      </c>
      <c r="CD27" s="2">
        <f t="shared" si="7"/>
        <v>109.30069676929365</v>
      </c>
      <c r="CH27" s="11">
        <v>37894</v>
      </c>
      <c r="CI27" s="2">
        <v>13</v>
      </c>
      <c r="CJ27" s="2">
        <v>15371.537742614746</v>
      </c>
      <c r="CK27" s="2">
        <v>3405.387020111084</v>
      </c>
      <c r="CL27" s="2">
        <v>1183.4920196533203</v>
      </c>
      <c r="CM27" s="12">
        <v>4.513888627587864</v>
      </c>
      <c r="CN27" s="12">
        <v>2.8774059846289646</v>
      </c>
      <c r="CO27" s="2">
        <v>348.9879954828919</v>
      </c>
      <c r="CP27" s="2">
        <f t="shared" si="8"/>
        <v>77.314268090257343</v>
      </c>
      <c r="CT27" s="11">
        <v>37894</v>
      </c>
      <c r="CU27" s="2">
        <v>34</v>
      </c>
      <c r="CV27" s="2">
        <v>21461.86305975914</v>
      </c>
      <c r="CW27" s="2">
        <v>11187.145938873291</v>
      </c>
      <c r="CX27" s="2">
        <v>1885.121000289917</v>
      </c>
      <c r="CY27" s="12">
        <v>1.9184395356087276</v>
      </c>
      <c r="CZ27" s="12">
        <v>5.9344444930340252</v>
      </c>
      <c r="DA27" s="2">
        <v>319.14224297607194</v>
      </c>
      <c r="DB27" s="2">
        <f t="shared" si="9"/>
        <v>166.35512198970972</v>
      </c>
      <c r="DF27" s="11">
        <v>37894</v>
      </c>
      <c r="DG27" s="2">
        <v>19</v>
      </c>
      <c r="DH27" s="2">
        <v>26537.614242553711</v>
      </c>
      <c r="DI27" s="2">
        <v>4114.383994102478</v>
      </c>
      <c r="DJ27" s="2">
        <v>2032.1929998397827</v>
      </c>
      <c r="DK27" s="12">
        <v>6.4499604996987383</v>
      </c>
      <c r="DL27" s="12">
        <v>2.0246029754195858</v>
      </c>
      <c r="DM27" s="2">
        <v>475.77327225354048</v>
      </c>
      <c r="DN27" s="2">
        <f t="shared" si="10"/>
        <v>73.763749758740801</v>
      </c>
      <c r="DR27" s="11">
        <v>37894</v>
      </c>
      <c r="DS27" s="2">
        <v>40</v>
      </c>
      <c r="DT27" s="2">
        <v>48196.403228759766</v>
      </c>
      <c r="DU27" s="2">
        <v>9835.2381038665771</v>
      </c>
      <c r="DV27" s="2">
        <v>4221.5700197219849</v>
      </c>
      <c r="DW27" s="12">
        <v>4.9003799114748494</v>
      </c>
      <c r="DX27" s="12">
        <v>2.3297583737612113</v>
      </c>
      <c r="DY27" s="2">
        <v>542.1863857605357</v>
      </c>
      <c r="DZ27" s="2">
        <f t="shared" si="11"/>
        <v>110.6417044300869</v>
      </c>
      <c r="ED27" s="11">
        <v>37894</v>
      </c>
      <c r="EE27" s="2">
        <v>21</v>
      </c>
      <c r="EF27" s="2">
        <v>24955.717842102051</v>
      </c>
      <c r="EG27" s="2">
        <v>4876.1249184608459</v>
      </c>
      <c r="EH27" s="2">
        <v>2206.9598970413208</v>
      </c>
      <c r="EI27" s="12">
        <v>5.1179406310163502</v>
      </c>
      <c r="EJ27" s="12">
        <v>2.2094306856222636</v>
      </c>
      <c r="EK27" s="2">
        <v>430.10930032677044</v>
      </c>
      <c r="EL27" s="2">
        <f t="shared" si="12"/>
        <v>84.039525140282223</v>
      </c>
      <c r="EP27" s="11">
        <v>37894</v>
      </c>
      <c r="EQ27" s="2">
        <v>20</v>
      </c>
      <c r="ER27" s="2">
        <v>16047.390022277832</v>
      </c>
      <c r="ES27" s="2">
        <v>5370.1969566345215</v>
      </c>
      <c r="ET27" s="2">
        <v>791.56299781799316</v>
      </c>
      <c r="EU27" s="12">
        <v>2.9882311862793687</v>
      </c>
      <c r="EV27" s="12">
        <v>6.7842950863518121</v>
      </c>
      <c r="EW27" s="2">
        <v>412.2885303695914</v>
      </c>
      <c r="EX27" s="2">
        <f t="shared" si="13"/>
        <v>137.97076085098013</v>
      </c>
      <c r="FB27" s="11">
        <v>37894</v>
      </c>
      <c r="FC27" s="2">
        <v>18</v>
      </c>
      <c r="FD27" s="2">
        <v>18855.396850585938</v>
      </c>
      <c r="FE27" s="2">
        <v>9028.3429870605469</v>
      </c>
      <c r="FF27" s="2">
        <v>1627.5680103302002</v>
      </c>
      <c r="FG27" s="12">
        <v>2.0884670506658374</v>
      </c>
      <c r="FH27" s="12">
        <v>5.547137157868371</v>
      </c>
      <c r="FI27" s="14">
        <v>37894</v>
      </c>
      <c r="FJ27" s="2">
        <v>451.03645636691812</v>
      </c>
      <c r="FK27" s="2">
        <f t="shared" si="20"/>
        <v>215.96532069927574</v>
      </c>
      <c r="FO27" s="11">
        <v>37894</v>
      </c>
      <c r="FP27" s="2">
        <v>10</v>
      </c>
      <c r="FQ27" s="2">
        <v>6047.8489799499512</v>
      </c>
      <c r="FR27" s="2">
        <v>2365.6509761810303</v>
      </c>
      <c r="FS27" s="2">
        <v>765.92899227142334</v>
      </c>
      <c r="FT27" s="12">
        <v>2.5565263180594999</v>
      </c>
      <c r="FU27" s="12">
        <v>3.0886035129255314</v>
      </c>
      <c r="FV27" s="2">
        <v>425.22866242177287</v>
      </c>
      <c r="FW27" s="2">
        <f t="shared" si="14"/>
        <v>166.33064147156423</v>
      </c>
      <c r="GA27" s="11">
        <v>37894</v>
      </c>
      <c r="GB27" s="2">
        <v>21</v>
      </c>
      <c r="GC27" s="2">
        <v>44136.239849090576</v>
      </c>
      <c r="GD27" s="2">
        <v>8445.7099781036377</v>
      </c>
      <c r="GE27" s="2">
        <v>4766.1110029220581</v>
      </c>
      <c r="GF27" s="12">
        <v>5.2258768017748976</v>
      </c>
      <c r="GG27" s="12">
        <v>1.7720338391039681</v>
      </c>
      <c r="GH27" s="2">
        <v>636.44435488829765</v>
      </c>
      <c r="GI27" s="2">
        <f t="shared" si="21"/>
        <v>121.78709507123054</v>
      </c>
      <c r="GM27" s="11">
        <v>37894</v>
      </c>
      <c r="GT27" s="2">
        <v>1080.5129747886672</v>
      </c>
      <c r="GY27" s="11">
        <v>37894</v>
      </c>
      <c r="GZ27" s="2">
        <v>9</v>
      </c>
      <c r="HA27" s="2">
        <v>44012.584045410156</v>
      </c>
      <c r="HB27" s="2">
        <v>7883.9370651245117</v>
      </c>
      <c r="HC27" s="2">
        <v>3928.2529907226563</v>
      </c>
      <c r="HD27" s="12">
        <v>5.5825641024082762</v>
      </c>
      <c r="HE27" s="12">
        <v>2.0069830236860975</v>
      </c>
      <c r="HF27" s="2">
        <v>529.0472954771036</v>
      </c>
      <c r="HG27" s="2">
        <f t="shared" si="16"/>
        <v>94.767795903835051</v>
      </c>
      <c r="HS27" s="22">
        <v>37894</v>
      </c>
      <c r="HT27">
        <v>451.03645636691812</v>
      </c>
    </row>
    <row r="28" spans="1:228">
      <c r="A28">
        <v>5</v>
      </c>
      <c r="B28" t="str">
        <f t="shared" ca="1" si="22"/>
        <v>Automotive</v>
      </c>
      <c r="C28">
        <f t="shared" ca="1" si="22"/>
        <v>12</v>
      </c>
      <c r="D28" s="2">
        <f t="shared" ca="1" si="22"/>
        <v>81.376466021836137</v>
      </c>
      <c r="E28" s="2">
        <f t="shared" ca="1" si="22"/>
        <v>419.44408029110406</v>
      </c>
      <c r="F28" s="10">
        <f t="shared" ca="1" si="22"/>
        <v>5.1543658848315266</v>
      </c>
      <c r="G28" s="2">
        <f t="shared" ca="1" si="22"/>
        <v>32.304574889221669</v>
      </c>
      <c r="H28" s="2">
        <f t="shared" ca="1" si="22"/>
        <v>338.52226080931979</v>
      </c>
      <c r="I28" s="2">
        <f t="shared" ca="1" si="22"/>
        <v>16.025165556707549</v>
      </c>
      <c r="J28" s="12">
        <v>16.5</v>
      </c>
      <c r="K28" s="12">
        <v>5</v>
      </c>
      <c r="L28" s="2">
        <f t="shared" ca="1" si="23"/>
        <v>81.376466021836137</v>
      </c>
      <c r="M28" s="1"/>
      <c r="N28" s="11">
        <v>37986</v>
      </c>
      <c r="O28" s="2">
        <v>11</v>
      </c>
      <c r="P28" s="2">
        <v>9563.6588592529297</v>
      </c>
      <c r="Q28" s="2">
        <v>3834.9879684448242</v>
      </c>
      <c r="R28" s="2">
        <v>1049.3040046691895</v>
      </c>
      <c r="S28" s="12">
        <v>2.4937910986800862</v>
      </c>
      <c r="T28" s="12">
        <v>3.6547920825422446</v>
      </c>
      <c r="U28" s="2">
        <v>276.03696634073538</v>
      </c>
      <c r="V28" s="2">
        <f t="shared" si="2"/>
        <v>110.68969108392288</v>
      </c>
      <c r="Z28" s="11">
        <v>37986</v>
      </c>
      <c r="AA28" s="2">
        <v>28</v>
      </c>
      <c r="AB28" s="2">
        <v>16643.046085357666</v>
      </c>
      <c r="AC28" s="2">
        <v>5463.634970664978</v>
      </c>
      <c r="AD28" s="2">
        <v>1791.1440048217773</v>
      </c>
      <c r="AE28" s="12">
        <v>3.0461489786042648</v>
      </c>
      <c r="AF28" s="12">
        <v>3.050360527102689</v>
      </c>
      <c r="AG28" s="2">
        <v>359.77963335423573</v>
      </c>
      <c r="AH28" s="2">
        <f t="shared" si="3"/>
        <v>118.10966432741104</v>
      </c>
      <c r="AL28" s="11">
        <v>37986</v>
      </c>
      <c r="AM28" s="2">
        <v>14</v>
      </c>
      <c r="AN28" s="2">
        <v>27575.1767578125</v>
      </c>
      <c r="AO28" s="2">
        <v>6228.0479755401611</v>
      </c>
      <c r="AP28" s="2">
        <v>2525.3360137939453</v>
      </c>
      <c r="AQ28" s="12">
        <v>4.4275793741651279</v>
      </c>
      <c r="AR28" s="12">
        <v>2.4662254612935395</v>
      </c>
      <c r="AS28" s="2">
        <v>310.13318447708298</v>
      </c>
      <c r="AT28" s="2">
        <f t="shared" si="19"/>
        <v>70.045765026078669</v>
      </c>
      <c r="AX28" s="11">
        <v>37986</v>
      </c>
      <c r="AY28" s="2">
        <v>18</v>
      </c>
      <c r="AZ28" s="2">
        <v>5383.8408584594727</v>
      </c>
      <c r="BA28" s="2">
        <v>2220.9254884719849</v>
      </c>
      <c r="BB28" s="2">
        <v>596.94299936294556</v>
      </c>
      <c r="BC28" s="12">
        <v>2.4241429468953504</v>
      </c>
      <c r="BD28" s="12">
        <v>3.7204984242082491</v>
      </c>
      <c r="BE28" s="2">
        <v>406.41043427279044</v>
      </c>
      <c r="BF28" s="2">
        <f t="shared" si="5"/>
        <v>167.65118360420479</v>
      </c>
      <c r="BJ28" s="11">
        <v>37986</v>
      </c>
      <c r="BK28" s="2">
        <v>43</v>
      </c>
      <c r="BL28" s="2">
        <v>61377.575489044189</v>
      </c>
      <c r="BM28" s="2">
        <v>18834.658174514771</v>
      </c>
      <c r="BN28" s="2">
        <v>5036.2510061264038</v>
      </c>
      <c r="BO28" s="12">
        <v>3.2587570700961463</v>
      </c>
      <c r="BP28" s="12">
        <v>3.7398172076020715</v>
      </c>
      <c r="BQ28" s="2">
        <v>334.21387785507977</v>
      </c>
      <c r="BR28" s="2">
        <f t="shared" si="6"/>
        <v>102.55869666443689</v>
      </c>
      <c r="BV28" s="11">
        <v>37986</v>
      </c>
      <c r="BW28" s="2">
        <v>11</v>
      </c>
      <c r="BX28" s="2">
        <v>11071.594358444214</v>
      </c>
      <c r="BY28" s="2">
        <v>2986.409969329834</v>
      </c>
      <c r="BZ28" s="2">
        <v>908.03400754928589</v>
      </c>
      <c r="CA28" s="12">
        <v>3.7073256760285789</v>
      </c>
      <c r="CB28" s="12">
        <v>3.2888745845432874</v>
      </c>
      <c r="CC28" s="2">
        <v>399.05871164708913</v>
      </c>
      <c r="CD28" s="2">
        <f t="shared" si="7"/>
        <v>107.64058691346891</v>
      </c>
      <c r="CH28" s="11">
        <v>37986</v>
      </c>
      <c r="CI28" s="2">
        <v>13</v>
      </c>
      <c r="CJ28" s="2">
        <v>15453.910057067871</v>
      </c>
      <c r="CK28" s="2">
        <v>3575.754997253418</v>
      </c>
      <c r="CL28" s="2">
        <v>1196.6440124511719</v>
      </c>
      <c r="CM28" s="12">
        <v>4.3218593189237549</v>
      </c>
      <c r="CN28" s="12">
        <v>2.9881526669982179</v>
      </c>
      <c r="CO28" s="2">
        <v>286.36552957146472</v>
      </c>
      <c r="CP28" s="2">
        <f t="shared" si="8"/>
        <v>66.259798952173327</v>
      </c>
      <c r="CT28" s="11">
        <v>37986</v>
      </c>
      <c r="CU28" s="2">
        <v>32</v>
      </c>
      <c r="CV28" s="2">
        <v>21306.925903320313</v>
      </c>
      <c r="CW28" s="2">
        <v>10816.650066375732</v>
      </c>
      <c r="CX28" s="2">
        <v>1824.830995798111</v>
      </c>
      <c r="CY28" s="12">
        <v>1.9698266813266236</v>
      </c>
      <c r="CZ28" s="12">
        <v>5.9274804577971043</v>
      </c>
      <c r="DA28" s="2">
        <v>254.55178767160166</v>
      </c>
      <c r="DB28" s="2">
        <f t="shared" si="9"/>
        <v>129.22547454792729</v>
      </c>
      <c r="DF28" s="11">
        <v>37986</v>
      </c>
      <c r="DG28" s="2">
        <v>20</v>
      </c>
      <c r="DH28" s="2">
        <v>25264.090919494629</v>
      </c>
      <c r="DI28" s="2">
        <v>6404.014986038208</v>
      </c>
      <c r="DJ28" s="2">
        <v>2317.5169887542725</v>
      </c>
      <c r="DK28" s="12">
        <v>3.9450393190169679</v>
      </c>
      <c r="DL28" s="12">
        <v>2.7633087554972091</v>
      </c>
      <c r="DM28" s="2">
        <v>333.2587043905018</v>
      </c>
      <c r="DN28" s="2">
        <f t="shared" si="10"/>
        <v>84.475382231055633</v>
      </c>
      <c r="DR28" s="11">
        <v>37986</v>
      </c>
      <c r="DS28" s="2">
        <v>40</v>
      </c>
      <c r="DT28" s="2">
        <v>45527.573905944824</v>
      </c>
      <c r="DU28" s="2">
        <v>9805.9239790141582</v>
      </c>
      <c r="DV28" s="2">
        <v>4252.4820051193237</v>
      </c>
      <c r="DW28" s="12">
        <v>4.6428642526068158</v>
      </c>
      <c r="DX28" s="12">
        <v>2.3059295647128804</v>
      </c>
      <c r="DY28" s="2">
        <v>378.73650475737048</v>
      </c>
      <c r="DZ28" s="2">
        <f t="shared" si="11"/>
        <v>81.573891492675529</v>
      </c>
      <c r="ED28" s="11">
        <v>37986</v>
      </c>
      <c r="EE28" s="2">
        <v>21</v>
      </c>
      <c r="EF28" s="2">
        <v>23163.14111328125</v>
      </c>
      <c r="EG28" s="2">
        <v>5015.6870794296265</v>
      </c>
      <c r="EH28" s="2">
        <v>2451.471019744873</v>
      </c>
      <c r="EI28" s="12">
        <v>4.618139199368736</v>
      </c>
      <c r="EJ28" s="12">
        <v>2.0459907700445155</v>
      </c>
      <c r="EK28" s="2">
        <v>338.50003610240537</v>
      </c>
      <c r="EL28" s="2">
        <f t="shared" si="12"/>
        <v>73.297928340634627</v>
      </c>
      <c r="EP28" s="11">
        <v>37986</v>
      </c>
      <c r="EQ28" s="2">
        <v>17</v>
      </c>
      <c r="ER28" s="2">
        <v>15457.314971923828</v>
      </c>
      <c r="ES28" s="2">
        <v>5322.9919891357422</v>
      </c>
      <c r="ET28" s="2">
        <v>751.47899532318115</v>
      </c>
      <c r="EU28" s="12">
        <v>2.9038771810050248</v>
      </c>
      <c r="EV28" s="12">
        <v>7.0833543216288239</v>
      </c>
      <c r="EW28" s="2">
        <v>299.78880299096744</v>
      </c>
      <c r="EX28" s="2">
        <f t="shared" si="13"/>
        <v>103.23742510597891</v>
      </c>
      <c r="FB28" s="11">
        <v>37986</v>
      </c>
      <c r="FC28" s="2">
        <v>16</v>
      </c>
      <c r="FD28" s="2">
        <v>16322.624786376953</v>
      </c>
      <c r="FE28" s="2">
        <v>8893.808967590332</v>
      </c>
      <c r="FF28" s="2">
        <v>1622.9020004272461</v>
      </c>
      <c r="FG28" s="12">
        <v>1.8352794450451713</v>
      </c>
      <c r="FH28" s="12">
        <v>5.4801885543606099</v>
      </c>
      <c r="FI28" s="14">
        <v>37986</v>
      </c>
      <c r="FJ28" s="2">
        <v>385.40808335611445</v>
      </c>
      <c r="FK28" s="2">
        <f t="shared" si="20"/>
        <v>209.99967301798472</v>
      </c>
      <c r="FO28" s="11">
        <v>37986</v>
      </c>
      <c r="FP28" s="2">
        <v>11</v>
      </c>
      <c r="FQ28" s="2">
        <v>6643.1760139465332</v>
      </c>
      <c r="FR28" s="2">
        <v>3207.974048614502</v>
      </c>
      <c r="FS28" s="2">
        <v>885.83400058746338</v>
      </c>
      <c r="FT28" s="12">
        <v>2.0708322178652496</v>
      </c>
      <c r="FU28" s="12">
        <v>3.6214167061628388</v>
      </c>
      <c r="FV28" s="2">
        <v>307.22103280279811</v>
      </c>
      <c r="FW28" s="2">
        <f t="shared" si="14"/>
        <v>148.35631305731846</v>
      </c>
      <c r="GA28" s="11">
        <v>37986</v>
      </c>
      <c r="GB28" s="2">
        <v>19</v>
      </c>
      <c r="GC28" s="2">
        <v>41761.123199462891</v>
      </c>
      <c r="GD28" s="2">
        <v>8283.2559967041016</v>
      </c>
      <c r="GE28" s="2">
        <v>4621.5260257720947</v>
      </c>
      <c r="GF28" s="12">
        <v>5.0416313604311629</v>
      </c>
      <c r="GG28" s="12">
        <v>1.7923205344971005</v>
      </c>
      <c r="GH28" s="2">
        <v>497.1850386994119</v>
      </c>
      <c r="GI28" s="2">
        <f t="shared" si="21"/>
        <v>98.615904883789909</v>
      </c>
      <c r="GM28" s="11">
        <v>37986</v>
      </c>
      <c r="GN28" s="2">
        <v>10</v>
      </c>
      <c r="GO28" s="2">
        <v>31428.197998046875</v>
      </c>
      <c r="GP28" s="2">
        <v>2848.9510154724121</v>
      </c>
      <c r="GQ28" s="2">
        <v>2235.3260040283203</v>
      </c>
      <c r="GR28" s="12">
        <v>11.031498199640144</v>
      </c>
      <c r="GS28" s="12">
        <v>1.2745125365777821</v>
      </c>
      <c r="GT28" s="2">
        <v>819.48715997218676</v>
      </c>
      <c r="GU28" s="2">
        <f t="shared" ref="GU28:GU47" si="24">GT28/GR28</f>
        <v>74.286116458680027</v>
      </c>
      <c r="GY28" s="11">
        <v>37986</v>
      </c>
      <c r="GZ28" s="2">
        <v>10</v>
      </c>
      <c r="HA28" s="2">
        <v>43803.914978027344</v>
      </c>
      <c r="HB28" s="2">
        <v>8844.1529693603516</v>
      </c>
      <c r="HC28" s="2">
        <v>3844.0020179748535</v>
      </c>
      <c r="HD28" s="12">
        <v>4.9528671801337509</v>
      </c>
      <c r="HE28" s="12">
        <v>2.3007669943991709</v>
      </c>
      <c r="HF28" s="2">
        <v>381.78300246069801</v>
      </c>
      <c r="HG28" s="2">
        <f t="shared" si="16"/>
        <v>77.083230495671813</v>
      </c>
      <c r="HS28" s="22">
        <v>37986</v>
      </c>
      <c r="HT28">
        <v>385.40808335611445</v>
      </c>
    </row>
    <row r="29" spans="1:228">
      <c r="A29">
        <v>6</v>
      </c>
      <c r="B29" t="str">
        <f t="shared" ca="1" si="22"/>
        <v>Utilities</v>
      </c>
      <c r="C29">
        <f t="shared" ca="1" si="22"/>
        <v>5</v>
      </c>
      <c r="D29" s="2">
        <f t="shared" ca="1" si="22"/>
        <v>41.024390294711594</v>
      </c>
      <c r="E29" s="2">
        <f t="shared" ca="1" si="22"/>
        <v>235.57450939471016</v>
      </c>
      <c r="F29" s="10">
        <f t="shared" ca="1" si="22"/>
        <v>5.7423037296200299</v>
      </c>
      <c r="G29" s="2">
        <f t="shared" ca="1" si="22"/>
        <v>17.145474225015544</v>
      </c>
      <c r="H29" s="2">
        <f t="shared" ca="1" si="22"/>
        <v>224.91702837999</v>
      </c>
      <c r="I29" s="2">
        <f t="shared" ca="1" si="22"/>
        <v>11.492870699655562</v>
      </c>
      <c r="J29" s="12">
        <v>17</v>
      </c>
      <c r="K29" s="12">
        <v>8</v>
      </c>
      <c r="L29" s="2">
        <f t="shared" ca="1" si="23"/>
        <v>41.024390294711594</v>
      </c>
      <c r="M29" s="1"/>
      <c r="N29" s="11">
        <v>38077</v>
      </c>
      <c r="O29" s="2">
        <v>11</v>
      </c>
      <c r="P29" s="2">
        <v>9584.4071273803711</v>
      </c>
      <c r="Q29" s="2">
        <v>3609.7039794921875</v>
      </c>
      <c r="R29" s="2">
        <v>1056.5019989013672</v>
      </c>
      <c r="S29" s="12">
        <v>2.6551781480786976</v>
      </c>
      <c r="T29" s="12">
        <v>3.4166560813380742</v>
      </c>
      <c r="U29" s="2">
        <v>312.37552357977592</v>
      </c>
      <c r="V29" s="2">
        <f t="shared" si="2"/>
        <v>117.64767038543634</v>
      </c>
      <c r="Z29" s="11">
        <v>38077</v>
      </c>
      <c r="AA29" s="2">
        <v>33</v>
      </c>
      <c r="AB29" s="2">
        <v>19567.499989032745</v>
      </c>
      <c r="AC29" s="2">
        <v>6092.1479825973511</v>
      </c>
      <c r="AD29" s="2">
        <v>1986.268988609314</v>
      </c>
      <c r="AE29" s="12">
        <v>3.2119213198577388</v>
      </c>
      <c r="AF29" s="12">
        <v>3.0671313993895497</v>
      </c>
      <c r="AG29" s="2">
        <v>369.54339995951204</v>
      </c>
      <c r="AH29" s="2">
        <f t="shared" si="3"/>
        <v>115.05369003742587</v>
      </c>
      <c r="AL29" s="11">
        <v>38077</v>
      </c>
      <c r="AM29" s="2">
        <v>14</v>
      </c>
      <c r="AN29" s="2">
        <v>26120.653137207031</v>
      </c>
      <c r="AO29" s="2">
        <v>6079.6460266113281</v>
      </c>
      <c r="AP29" s="2">
        <v>2534.8749847412109</v>
      </c>
      <c r="AQ29" s="12">
        <v>4.2964101894869948</v>
      </c>
      <c r="AR29" s="12">
        <v>2.3984007350295453</v>
      </c>
      <c r="AS29" s="2">
        <v>312.10293688415203</v>
      </c>
      <c r="AT29" s="2">
        <f t="shared" si="19"/>
        <v>72.642723371210081</v>
      </c>
      <c r="AX29" s="11">
        <v>38077</v>
      </c>
      <c r="AY29" s="2">
        <v>25</v>
      </c>
      <c r="AZ29" s="2">
        <v>7583.8151359558105</v>
      </c>
      <c r="BA29" s="2">
        <v>2583.4594831466675</v>
      </c>
      <c r="BB29" s="2">
        <v>819.24500799179077</v>
      </c>
      <c r="BC29" s="12">
        <v>2.9355270270074771</v>
      </c>
      <c r="BD29" s="12">
        <v>3.1534638086834152</v>
      </c>
      <c r="BE29" s="2">
        <v>465.15530431943387</v>
      </c>
      <c r="BF29" s="2">
        <f t="shared" si="5"/>
        <v>158.45716971429849</v>
      </c>
      <c r="BJ29" s="11">
        <v>38077</v>
      </c>
      <c r="BK29" s="2">
        <v>41</v>
      </c>
      <c r="BL29" s="2">
        <v>60243.508445739746</v>
      </c>
      <c r="BM29" s="2">
        <v>17710.440118789673</v>
      </c>
      <c r="BN29" s="2">
        <v>4771.5909996032715</v>
      </c>
      <c r="BO29" s="12">
        <v>3.4015816683079003</v>
      </c>
      <c r="BP29" s="12">
        <v>3.7116425360560426</v>
      </c>
      <c r="BQ29" s="2">
        <v>398.00270525492687</v>
      </c>
      <c r="BR29" s="2">
        <f t="shared" si="6"/>
        <v>117.00518878116817</v>
      </c>
      <c r="BV29" s="11">
        <v>38077</v>
      </c>
      <c r="BW29" s="2">
        <v>13</v>
      </c>
      <c r="BX29" s="2">
        <v>14419.212860107422</v>
      </c>
      <c r="BY29" s="2">
        <v>4133.6770362854004</v>
      </c>
      <c r="BZ29" s="2">
        <v>1140.121994972229</v>
      </c>
      <c r="CA29" s="12">
        <v>3.4882291803485441</v>
      </c>
      <c r="CB29" s="12">
        <v>3.6256444963910095</v>
      </c>
      <c r="CC29" s="2">
        <v>418.34534720166801</v>
      </c>
      <c r="CD29" s="2">
        <f t="shared" si="7"/>
        <v>119.93057954978374</v>
      </c>
      <c r="CH29" s="11">
        <v>38077</v>
      </c>
      <c r="CI29" s="2">
        <v>14</v>
      </c>
      <c r="CJ29" s="2">
        <v>15793.025810241699</v>
      </c>
      <c r="CK29" s="2">
        <v>3702.4990043640137</v>
      </c>
      <c r="CL29" s="2">
        <v>1204.453004360199</v>
      </c>
      <c r="CM29" s="12">
        <v>4.2655044043568893</v>
      </c>
      <c r="CN29" s="12">
        <v>3.0740086918798193</v>
      </c>
      <c r="CO29" s="2">
        <v>270.2512184361301</v>
      </c>
      <c r="CP29" s="2">
        <f t="shared" si="8"/>
        <v>63.357388204801516</v>
      </c>
      <c r="CT29" s="11">
        <v>38077</v>
      </c>
      <c r="CU29" s="2">
        <v>32</v>
      </c>
      <c r="CV29" s="2">
        <v>21423.307834625244</v>
      </c>
      <c r="CW29" s="2">
        <v>10126.014999866486</v>
      </c>
      <c r="CX29" s="2">
        <v>1816.1909980773926</v>
      </c>
      <c r="CY29" s="12">
        <v>2.1156701658952426</v>
      </c>
      <c r="CZ29" s="12">
        <v>5.5754130543460549</v>
      </c>
      <c r="DA29" s="2">
        <v>265.82688681157879</v>
      </c>
      <c r="DB29" s="2">
        <f t="shared" si="9"/>
        <v>125.64665848993269</v>
      </c>
      <c r="DF29" s="11">
        <v>38077</v>
      </c>
      <c r="DG29" s="2">
        <v>18</v>
      </c>
      <c r="DH29" s="2">
        <v>25398.977073669434</v>
      </c>
      <c r="DI29" s="2">
        <v>6283.087944984436</v>
      </c>
      <c r="DJ29" s="2">
        <v>2179.600998878479</v>
      </c>
      <c r="DK29" s="12">
        <v>4.0424353910157391</v>
      </c>
      <c r="DL29" s="12">
        <v>2.8826780443840043</v>
      </c>
      <c r="DM29" s="2">
        <v>342.82988610223367</v>
      </c>
      <c r="DN29" s="2">
        <f t="shared" si="10"/>
        <v>84.807758922794093</v>
      </c>
      <c r="DR29" s="11">
        <v>38077</v>
      </c>
      <c r="DS29" s="2">
        <v>45</v>
      </c>
      <c r="DT29" s="2">
        <v>48235.254068374634</v>
      </c>
      <c r="DU29" s="2">
        <v>11666.683965682983</v>
      </c>
      <c r="DV29" s="2">
        <v>4522.662992477417</v>
      </c>
      <c r="DW29" s="12">
        <v>4.1344442182762835</v>
      </c>
      <c r="DX29" s="12">
        <v>2.5796049772198981</v>
      </c>
      <c r="DY29" s="2">
        <v>410.81967435411661</v>
      </c>
      <c r="DZ29" s="2">
        <f t="shared" si="11"/>
        <v>99.365151073532672</v>
      </c>
      <c r="ED29" s="11">
        <v>38077</v>
      </c>
      <c r="EE29" s="2">
        <v>24</v>
      </c>
      <c r="EF29" s="2">
        <v>23987.152542114258</v>
      </c>
      <c r="EG29" s="2">
        <v>4692.9120206832886</v>
      </c>
      <c r="EH29" s="2">
        <v>2593.5109605789185</v>
      </c>
      <c r="EI29" s="12">
        <v>5.1113578171494733</v>
      </c>
      <c r="EJ29" s="12">
        <v>1.8094822393331031</v>
      </c>
      <c r="EK29" s="2">
        <v>342.9652797499885</v>
      </c>
      <c r="EL29" s="2">
        <f t="shared" si="12"/>
        <v>67.098663803046961</v>
      </c>
      <c r="EP29" s="11">
        <v>38077</v>
      </c>
      <c r="EQ29" s="2">
        <v>20</v>
      </c>
      <c r="ER29" s="2">
        <v>18564.94010925293</v>
      </c>
      <c r="ES29" s="2">
        <v>5807.884913444519</v>
      </c>
      <c r="ET29" s="2">
        <v>835.34200668334961</v>
      </c>
      <c r="EU29" s="12">
        <v>3.1965061956164869</v>
      </c>
      <c r="EV29" s="12">
        <v>6.9527030449530534</v>
      </c>
      <c r="EW29" s="2">
        <v>309.23940292675991</v>
      </c>
      <c r="EX29" s="2">
        <f t="shared" si="13"/>
        <v>96.742938696891585</v>
      </c>
      <c r="FB29" s="11">
        <v>38077</v>
      </c>
      <c r="FC29" s="2">
        <v>19</v>
      </c>
      <c r="FD29" s="2">
        <v>16952.14315032959</v>
      </c>
      <c r="FE29" s="2">
        <v>10366.594982147217</v>
      </c>
      <c r="FF29" s="2">
        <v>1686.6629867553711</v>
      </c>
      <c r="FG29" s="12">
        <v>1.6352662739813453</v>
      </c>
      <c r="FH29" s="12">
        <v>6.1462159681878159</v>
      </c>
      <c r="FI29" s="14">
        <v>38077</v>
      </c>
      <c r="FJ29" s="2">
        <v>362.65749922577999</v>
      </c>
      <c r="FK29" s="2">
        <f t="shared" si="20"/>
        <v>221.77275040524506</v>
      </c>
      <c r="FO29" s="11">
        <v>38077</v>
      </c>
      <c r="FP29" s="2">
        <v>11</v>
      </c>
      <c r="FQ29" s="2">
        <v>5972.1430740356445</v>
      </c>
      <c r="FR29" s="2">
        <v>3472.5219841003418</v>
      </c>
      <c r="FS29" s="2">
        <v>864.32099533081055</v>
      </c>
      <c r="FT29" s="12">
        <v>1.7198287300642972</v>
      </c>
      <c r="FU29" s="12">
        <v>4.017630027338706</v>
      </c>
      <c r="FV29" s="2">
        <v>299.84208865390212</v>
      </c>
      <c r="FW29" s="2">
        <f t="shared" si="14"/>
        <v>174.34415614320636</v>
      </c>
      <c r="GA29" s="11">
        <v>38077</v>
      </c>
      <c r="GB29" s="2">
        <v>17</v>
      </c>
      <c r="GC29" s="2">
        <v>39102.050354003906</v>
      </c>
      <c r="GD29" s="2">
        <v>7668.7160339355469</v>
      </c>
      <c r="GE29" s="2">
        <v>4370.2009830474854</v>
      </c>
      <c r="GF29" s="12">
        <v>5.0989044555789773</v>
      </c>
      <c r="GG29" s="12">
        <v>1.7547742228980732</v>
      </c>
      <c r="GH29" s="2">
        <v>621.65268272508627</v>
      </c>
      <c r="GI29" s="2">
        <f t="shared" si="21"/>
        <v>121.91887260113369</v>
      </c>
      <c r="GM29" s="11">
        <v>38077</v>
      </c>
      <c r="GN29" s="2">
        <v>10</v>
      </c>
      <c r="GO29" s="2">
        <v>31613.094131469727</v>
      </c>
      <c r="GP29" s="2">
        <v>4218.2149810791016</v>
      </c>
      <c r="GQ29" s="2">
        <v>2313.8240003585815</v>
      </c>
      <c r="GR29" s="12">
        <v>7.4944246021767436</v>
      </c>
      <c r="GS29" s="12">
        <v>1.8230491949367755</v>
      </c>
      <c r="GT29" s="2">
        <v>946.79571599149381</v>
      </c>
      <c r="GU29" s="2">
        <f t="shared" si="24"/>
        <v>126.3333432851534</v>
      </c>
      <c r="GY29" s="11">
        <v>38077</v>
      </c>
      <c r="GZ29" s="2">
        <v>9</v>
      </c>
      <c r="HA29" s="2">
        <v>40712.523223876953</v>
      </c>
      <c r="HB29" s="2">
        <v>8801.9190063476563</v>
      </c>
      <c r="HC29" s="2">
        <v>3637.5589828491211</v>
      </c>
      <c r="HD29" s="12">
        <v>4.6254144345700539</v>
      </c>
      <c r="HE29" s="12">
        <v>2.4197323116541045</v>
      </c>
      <c r="HF29" s="2">
        <v>410.91467011095</v>
      </c>
      <c r="HG29" s="2">
        <f t="shared" si="16"/>
        <v>88.83845456956243</v>
      </c>
      <c r="HS29" s="22">
        <v>38077</v>
      </c>
      <c r="HT29">
        <v>362.65749922577999</v>
      </c>
    </row>
    <row r="30" spans="1:228">
      <c r="A30">
        <v>7</v>
      </c>
      <c r="B30" t="str">
        <f t="shared" ca="1" si="22"/>
        <v>Media</v>
      </c>
      <c r="C30">
        <f t="shared" ca="1" si="22"/>
        <v>24</v>
      </c>
      <c r="D30" s="2">
        <f t="shared" ca="1" si="22"/>
        <v>52.132869215877705</v>
      </c>
      <c r="E30" s="2">
        <f t="shared" ca="1" si="22"/>
        <v>268.88046841483327</v>
      </c>
      <c r="F30" s="10">
        <f t="shared" ca="1" si="22"/>
        <v>5.1575996575485323</v>
      </c>
      <c r="G30" s="2">
        <f t="shared" ca="1" si="22"/>
        <v>27.27816844319776</v>
      </c>
      <c r="H30" s="2">
        <f t="shared" ca="1" si="22"/>
        <v>263.41670920449923</v>
      </c>
      <c r="I30" s="2">
        <f t="shared" ca="1" si="22"/>
        <v>10.525474025777138</v>
      </c>
      <c r="J30" s="12"/>
      <c r="K30" s="12"/>
      <c r="L30" s="2">
        <f t="shared" ca="1" si="23"/>
        <v>52.132869215877705</v>
      </c>
      <c r="M30" s="1"/>
      <c r="N30" s="11">
        <v>38168</v>
      </c>
      <c r="O30" s="2">
        <v>12</v>
      </c>
      <c r="P30" s="2">
        <v>13474.408020019531</v>
      </c>
      <c r="Q30" s="2">
        <v>4460.6499404907227</v>
      </c>
      <c r="R30" s="2">
        <v>1302.7059869766235</v>
      </c>
      <c r="S30" s="12">
        <v>3.02072751724095</v>
      </c>
      <c r="T30" s="12">
        <v>3.424141736573417</v>
      </c>
      <c r="U30" s="2">
        <v>322.96546334513005</v>
      </c>
      <c r="V30" s="2">
        <f t="shared" si="2"/>
        <v>106.91645025967713</v>
      </c>
      <c r="Z30" s="11">
        <v>38168</v>
      </c>
      <c r="AA30" s="2">
        <v>31</v>
      </c>
      <c r="AB30" s="2">
        <v>18420.142818450928</v>
      </c>
      <c r="AC30" s="2">
        <v>6359.1469802856445</v>
      </c>
      <c r="AD30" s="2">
        <v>1939.4189958572388</v>
      </c>
      <c r="AE30" s="12">
        <v>2.8966373753517991</v>
      </c>
      <c r="AF30" s="12">
        <v>3.2788927992709747</v>
      </c>
      <c r="AG30" s="2">
        <v>317.25541016083201</v>
      </c>
      <c r="AH30" s="2">
        <f t="shared" si="3"/>
        <v>109.52541483460665</v>
      </c>
      <c r="AL30" s="11">
        <v>38168</v>
      </c>
      <c r="AM30" s="2">
        <v>14</v>
      </c>
      <c r="AN30" s="2">
        <v>25256.62183380127</v>
      </c>
      <c r="AO30" s="2">
        <v>6024.5840110778809</v>
      </c>
      <c r="AP30" s="2">
        <v>2447.0279893875122</v>
      </c>
      <c r="AQ30" s="12">
        <v>4.1922598784181471</v>
      </c>
      <c r="AR30" s="12">
        <v>2.4620004500176664</v>
      </c>
      <c r="AS30" s="2">
        <v>291.82799180580236</v>
      </c>
      <c r="AT30" s="2">
        <f t="shared" si="19"/>
        <v>69.611140594632445</v>
      </c>
      <c r="AX30" s="11">
        <v>38168</v>
      </c>
      <c r="AY30" s="2">
        <v>25</v>
      </c>
      <c r="AZ30" s="2">
        <v>7112.6329803466797</v>
      </c>
      <c r="BA30" s="2">
        <v>2774.8251839876175</v>
      </c>
      <c r="BB30" s="2">
        <v>826.3855996131897</v>
      </c>
      <c r="BC30" s="12">
        <v>2.5632724617719265</v>
      </c>
      <c r="BD30" s="12">
        <v>3.3577850162036262</v>
      </c>
      <c r="BE30" s="2">
        <v>413.8200021350101</v>
      </c>
      <c r="BF30" s="2">
        <f t="shared" si="5"/>
        <v>161.44206607242472</v>
      </c>
      <c r="BJ30" s="11">
        <v>38168</v>
      </c>
      <c r="BK30" s="2">
        <v>36</v>
      </c>
      <c r="BL30" s="2">
        <v>46605.073902130127</v>
      </c>
      <c r="BM30" s="2">
        <v>14099.669233322144</v>
      </c>
      <c r="BN30" s="2">
        <v>3715.2080278396606</v>
      </c>
      <c r="BO30" s="12">
        <v>3.305401930421676</v>
      </c>
      <c r="BP30" s="12">
        <v>3.7951224070542549</v>
      </c>
      <c r="BQ30" s="2">
        <v>334.07473114354622</v>
      </c>
      <c r="BR30" s="2">
        <f t="shared" si="6"/>
        <v>101.0693217272151</v>
      </c>
      <c r="BV30" s="11">
        <v>38168</v>
      </c>
      <c r="BW30" s="2">
        <v>14</v>
      </c>
      <c r="BX30" s="2">
        <v>14945.490142822266</v>
      </c>
      <c r="BY30" s="2">
        <v>4434.7230262756348</v>
      </c>
      <c r="BZ30" s="2">
        <v>1193.2500019073486</v>
      </c>
      <c r="CA30" s="12">
        <v>3.3701067810256853</v>
      </c>
      <c r="CB30" s="12">
        <v>3.7165078727734828</v>
      </c>
      <c r="CC30" s="2">
        <v>365.90470441136193</v>
      </c>
      <c r="CD30" s="2">
        <f t="shared" si="7"/>
        <v>108.57362338530993</v>
      </c>
      <c r="CH30" s="11">
        <v>38168</v>
      </c>
      <c r="CI30" s="2">
        <v>13</v>
      </c>
      <c r="CJ30" s="2">
        <v>15436.81583404541</v>
      </c>
      <c r="CK30" s="2">
        <v>3731.4589385986328</v>
      </c>
      <c r="CL30" s="2">
        <v>1158.0550270080566</v>
      </c>
      <c r="CM30" s="12">
        <v>4.1369384168656511</v>
      </c>
      <c r="CN30" s="12">
        <v>3.2221775749630877</v>
      </c>
      <c r="CO30" s="2">
        <v>281.7608307651671</v>
      </c>
      <c r="CP30" s="2">
        <f t="shared" si="8"/>
        <v>68.10853882099677</v>
      </c>
      <c r="CT30" s="11">
        <v>38168</v>
      </c>
      <c r="CU30" s="2">
        <v>34</v>
      </c>
      <c r="CV30" s="2">
        <v>23845.790012359619</v>
      </c>
      <c r="CW30" s="2">
        <v>10775.978940963745</v>
      </c>
      <c r="CX30" s="2">
        <v>2083.4769960641861</v>
      </c>
      <c r="CY30" s="12">
        <v>2.2128653130262133</v>
      </c>
      <c r="CZ30" s="12">
        <v>5.1721132325051924</v>
      </c>
      <c r="DA30" s="2">
        <v>289.13489638921038</v>
      </c>
      <c r="DB30" s="2">
        <f t="shared" si="9"/>
        <v>130.66086520819596</v>
      </c>
      <c r="DF30" s="11">
        <v>38168</v>
      </c>
      <c r="DG30" s="2">
        <v>17</v>
      </c>
      <c r="DH30" s="2">
        <v>22211.836051940918</v>
      </c>
      <c r="DI30" s="2">
        <v>5025.8030066490173</v>
      </c>
      <c r="DJ30" s="2">
        <v>1980.6919841766357</v>
      </c>
      <c r="DK30" s="12">
        <v>4.4195596251096969</v>
      </c>
      <c r="DL30" s="12">
        <v>2.5373975594384102</v>
      </c>
      <c r="DM30" s="2">
        <v>365.81791547490684</v>
      </c>
      <c r="DN30" s="2">
        <f t="shared" si="10"/>
        <v>82.772481085335954</v>
      </c>
      <c r="DR30" s="11">
        <v>38168</v>
      </c>
      <c r="DS30" s="2">
        <v>46</v>
      </c>
      <c r="DT30" s="2">
        <v>50514.84839630127</v>
      </c>
      <c r="DU30" s="2">
        <v>13705.802021026611</v>
      </c>
      <c r="DV30" s="2">
        <v>4490.7749967575073</v>
      </c>
      <c r="DW30" s="12">
        <v>3.6856543176973116</v>
      </c>
      <c r="DX30" s="12">
        <v>3.0519903648975215</v>
      </c>
      <c r="DY30" s="2">
        <v>336.19379331905151</v>
      </c>
      <c r="DZ30" s="2">
        <f t="shared" si="11"/>
        <v>91.216854414359588</v>
      </c>
      <c r="ED30" s="11">
        <v>38168</v>
      </c>
      <c r="EE30" s="2">
        <v>24</v>
      </c>
      <c r="EF30" s="2">
        <v>28642.49095916748</v>
      </c>
      <c r="EG30" s="2">
        <v>4862.321985244751</v>
      </c>
      <c r="EH30" s="2">
        <v>2654.7140350341797</v>
      </c>
      <c r="EI30" s="12">
        <v>5.8907022295286611</v>
      </c>
      <c r="EJ30" s="12">
        <v>1.8315803212989561</v>
      </c>
      <c r="EK30" s="2">
        <v>337.98902275982692</v>
      </c>
      <c r="EL30" s="2">
        <f t="shared" si="12"/>
        <v>57.376694592636163</v>
      </c>
      <c r="EP30" s="11">
        <v>38168</v>
      </c>
      <c r="EQ30" s="2">
        <v>17</v>
      </c>
      <c r="ER30" s="2">
        <v>19038.348831176758</v>
      </c>
      <c r="ES30" s="2">
        <v>6114.3669428825378</v>
      </c>
      <c r="ET30" s="2">
        <v>813.2089991569519</v>
      </c>
      <c r="EU30" s="12">
        <v>3.113707274853442</v>
      </c>
      <c r="EV30" s="12">
        <v>7.518813674247653</v>
      </c>
      <c r="EW30" s="2">
        <v>308.10738038354884</v>
      </c>
      <c r="EX30" s="2">
        <f t="shared" si="13"/>
        <v>98.951941588038665</v>
      </c>
      <c r="FB30" s="11">
        <v>38168</v>
      </c>
      <c r="FC30" s="2">
        <v>23</v>
      </c>
      <c r="FD30" s="2">
        <v>13180.751659393311</v>
      </c>
      <c r="FE30" s="2">
        <v>10734.759693145752</v>
      </c>
      <c r="FF30" s="2">
        <v>1716.214075088501</v>
      </c>
      <c r="FG30" s="12">
        <v>1.2278571701804697</v>
      </c>
      <c r="FH30" s="12">
        <v>6.2549071522981112</v>
      </c>
      <c r="FI30" s="14">
        <v>38168</v>
      </c>
      <c r="FJ30" s="2">
        <v>290.33733516326225</v>
      </c>
      <c r="FK30" s="2">
        <f t="shared" si="20"/>
        <v>236.45855740744557</v>
      </c>
      <c r="FO30" s="11">
        <v>38168</v>
      </c>
      <c r="FP30" s="2">
        <v>11</v>
      </c>
      <c r="FQ30" s="2">
        <v>6100.5878143310547</v>
      </c>
      <c r="FR30" s="2">
        <v>3694.0979843139648</v>
      </c>
      <c r="FS30" s="2">
        <v>816.69699716567993</v>
      </c>
      <c r="FT30" s="12">
        <v>1.6514417972223878</v>
      </c>
      <c r="FU30" s="12">
        <v>4.5232172973994151</v>
      </c>
      <c r="FV30" s="2">
        <v>285.966353754941</v>
      </c>
      <c r="FW30" s="2">
        <f t="shared" si="14"/>
        <v>173.16163018031688</v>
      </c>
      <c r="GA30" s="11">
        <v>38168</v>
      </c>
      <c r="GB30" s="2">
        <v>18</v>
      </c>
      <c r="GC30" s="2">
        <v>40399.491836547852</v>
      </c>
      <c r="GD30" s="2">
        <v>8191.3580551147461</v>
      </c>
      <c r="GE30" s="2">
        <v>4453.2839832305908</v>
      </c>
      <c r="GF30" s="12">
        <v>4.9319650740113969</v>
      </c>
      <c r="GG30" s="12">
        <v>1.8393971922653822</v>
      </c>
      <c r="GH30" s="2">
        <v>527.15630441058204</v>
      </c>
      <c r="GI30" s="2">
        <f t="shared" si="21"/>
        <v>106.88565237178804</v>
      </c>
      <c r="GM30" s="11">
        <v>38168</v>
      </c>
      <c r="GN30" s="2">
        <v>10</v>
      </c>
      <c r="GO30" s="2">
        <v>32976.184005737305</v>
      </c>
      <c r="GP30" s="2">
        <v>4728.4019794464111</v>
      </c>
      <c r="GQ30" s="2">
        <v>2370.0849981307983</v>
      </c>
      <c r="GR30" s="12">
        <v>6.9740652654066588</v>
      </c>
      <c r="GS30" s="12">
        <v>1.9950347701350515</v>
      </c>
      <c r="GT30" s="2">
        <v>1133.546744371464</v>
      </c>
      <c r="GU30" s="2">
        <f t="shared" si="24"/>
        <v>162.53744426427687</v>
      </c>
      <c r="GY30" s="11">
        <v>38168</v>
      </c>
      <c r="GZ30" s="2">
        <v>9</v>
      </c>
      <c r="HA30" s="2">
        <v>40410.760772705078</v>
      </c>
      <c r="HB30" s="2">
        <v>8350.2788696289063</v>
      </c>
      <c r="HC30" s="2">
        <v>3642.7780151367188</v>
      </c>
      <c r="HD30" s="12">
        <v>4.8394504427492215</v>
      </c>
      <c r="HE30" s="12">
        <v>2.2922832066437371</v>
      </c>
      <c r="HF30" s="2">
        <v>367.40096238196037</v>
      </c>
      <c r="HG30" s="2">
        <f t="shared" si="16"/>
        <v>75.917909838796746</v>
      </c>
      <c r="HS30" s="22">
        <v>38168</v>
      </c>
      <c r="HT30">
        <v>290.33733516326225</v>
      </c>
    </row>
    <row r="31" spans="1:228">
      <c r="A31">
        <v>8</v>
      </c>
      <c r="B31" t="str">
        <f t="shared" ca="1" si="22"/>
        <v>Food</v>
      </c>
      <c r="C31">
        <f t="shared" ca="1" si="22"/>
        <v>10</v>
      </c>
      <c r="D31" s="2">
        <f t="shared" ca="1" si="22"/>
        <v>56.69908972940938</v>
      </c>
      <c r="E31" s="2">
        <f t="shared" ca="1" si="22"/>
        <v>400.55184992314099</v>
      </c>
      <c r="F31" s="10">
        <f t="shared" ca="1" si="22"/>
        <v>7.0645199391160212</v>
      </c>
      <c r="G31" s="2">
        <f t="shared" ca="1" si="22"/>
        <v>46.736581590443329</v>
      </c>
      <c r="H31" s="2">
        <f t="shared" ca="1" si="22"/>
        <v>143.75183450243165</v>
      </c>
      <c r="I31" s="2">
        <f t="shared" ca="1" si="22"/>
        <v>10.269012181006199</v>
      </c>
      <c r="J31" s="12">
        <f>35</f>
        <v>35</v>
      </c>
      <c r="K31" s="12">
        <v>5</v>
      </c>
      <c r="L31" s="2">
        <f t="shared" ca="1" si="23"/>
        <v>56.69908972940938</v>
      </c>
      <c r="M31" s="1"/>
      <c r="N31" s="11">
        <v>38260</v>
      </c>
      <c r="O31" s="2">
        <v>11</v>
      </c>
      <c r="P31" s="2">
        <v>13773.715896606445</v>
      </c>
      <c r="Q31" s="2">
        <v>4349.8369903564453</v>
      </c>
      <c r="R31" s="2">
        <v>1420.9169940948486</v>
      </c>
      <c r="S31" s="12">
        <v>3.1664901298928365</v>
      </c>
      <c r="T31" s="12">
        <v>3.0612885963316772</v>
      </c>
      <c r="U31" s="2">
        <v>335.59389528366268</v>
      </c>
      <c r="V31" s="2">
        <f t="shared" si="2"/>
        <v>105.98292794774009</v>
      </c>
      <c r="Z31" s="11">
        <v>38260</v>
      </c>
      <c r="AA31" s="2">
        <v>29</v>
      </c>
      <c r="AB31" s="2">
        <v>17926.174168586731</v>
      </c>
      <c r="AC31" s="2">
        <v>6395.0680027008057</v>
      </c>
      <c r="AD31" s="2">
        <v>1921.36598777771</v>
      </c>
      <c r="AE31" s="12">
        <v>2.8031248707622867</v>
      </c>
      <c r="AF31" s="12">
        <v>3.3283965904369257</v>
      </c>
      <c r="AG31" s="2">
        <v>280.6675555016073</v>
      </c>
      <c r="AH31" s="2">
        <f t="shared" si="3"/>
        <v>100.12666878635416</v>
      </c>
      <c r="AL31" s="11">
        <v>38260</v>
      </c>
      <c r="AM31" s="2">
        <v>14</v>
      </c>
      <c r="AN31" s="2">
        <v>24820.616485595703</v>
      </c>
      <c r="AO31" s="2">
        <v>5802.9759254455566</v>
      </c>
      <c r="AP31" s="2">
        <v>2325.4690256118774</v>
      </c>
      <c r="AQ31" s="12">
        <v>4.277222033053663</v>
      </c>
      <c r="AR31" s="12">
        <v>2.4954002231522638</v>
      </c>
      <c r="AS31" s="2">
        <v>309.13559025839771</v>
      </c>
      <c r="AT31" s="2">
        <f t="shared" si="19"/>
        <v>72.274852198330862</v>
      </c>
      <c r="AX31" s="11">
        <v>38260</v>
      </c>
      <c r="AY31" s="2">
        <v>23</v>
      </c>
      <c r="AZ31" s="2">
        <v>7587.1692504882813</v>
      </c>
      <c r="BA31" s="2">
        <v>2603.280003786087</v>
      </c>
      <c r="BB31" s="2">
        <v>795.33359050750732</v>
      </c>
      <c r="BC31" s="12">
        <v>2.9144653050973623</v>
      </c>
      <c r="BD31" s="12">
        <v>3.2731925758660814</v>
      </c>
      <c r="BE31" s="2">
        <v>431.84758840702261</v>
      </c>
      <c r="BF31" s="2">
        <f t="shared" si="5"/>
        <v>148.17386491159345</v>
      </c>
      <c r="BJ31" s="11">
        <v>38260</v>
      </c>
      <c r="BK31" s="2">
        <v>34</v>
      </c>
      <c r="BL31" s="2">
        <v>46855.97384262085</v>
      </c>
      <c r="BM31" s="2">
        <v>13909.047157287598</v>
      </c>
      <c r="BN31" s="2">
        <v>3512.0240106582642</v>
      </c>
      <c r="BO31" s="12">
        <v>3.3687407421054592</v>
      </c>
      <c r="BP31" s="12">
        <v>3.9604077634653194</v>
      </c>
      <c r="BQ31" s="2">
        <v>264.81992971550949</v>
      </c>
      <c r="BR31" s="2">
        <f t="shared" si="6"/>
        <v>78.610955840429952</v>
      </c>
      <c r="BV31" s="11">
        <v>38260</v>
      </c>
      <c r="BW31" s="2">
        <v>16</v>
      </c>
      <c r="BX31" s="2">
        <v>16312.159118652344</v>
      </c>
      <c r="BY31" s="2">
        <v>5250.9590110778809</v>
      </c>
      <c r="BZ31" s="2">
        <v>1355.7769918441772</v>
      </c>
      <c r="CA31" s="12">
        <v>3.1065104648958011</v>
      </c>
      <c r="CB31" s="12">
        <v>3.8730256101597766</v>
      </c>
      <c r="CC31" s="2">
        <v>376.48009781890539</v>
      </c>
      <c r="CD31" s="2">
        <f t="shared" si="7"/>
        <v>121.19067425434645</v>
      </c>
      <c r="CH31" s="11">
        <v>38260</v>
      </c>
      <c r="CI31" s="2">
        <v>14</v>
      </c>
      <c r="CJ31" s="2">
        <v>16582.51049041748</v>
      </c>
      <c r="CK31" s="2">
        <v>3916.5859794616699</v>
      </c>
      <c r="CL31" s="2">
        <v>1178.1100116372108</v>
      </c>
      <c r="CM31" s="12">
        <v>4.2339196885693617</v>
      </c>
      <c r="CN31" s="12">
        <v>3.324465407113228</v>
      </c>
      <c r="CO31" s="2">
        <v>238.10852573120223</v>
      </c>
      <c r="CP31" s="2">
        <f t="shared" si="8"/>
        <v>56.238318920890755</v>
      </c>
      <c r="CT31" s="11">
        <v>38260</v>
      </c>
      <c r="CU31" s="2">
        <v>36</v>
      </c>
      <c r="CV31" s="2">
        <v>18500.651035547256</v>
      </c>
      <c r="CW31" s="2">
        <v>11161.077969074249</v>
      </c>
      <c r="CX31" s="2">
        <v>2111.8280042409897</v>
      </c>
      <c r="CY31" s="12">
        <v>1.6576043180425686</v>
      </c>
      <c r="CZ31" s="12">
        <v>5.2850317102815589</v>
      </c>
      <c r="DA31" s="2">
        <v>285.03371954926428</v>
      </c>
      <c r="DB31" s="2">
        <f t="shared" si="9"/>
        <v>171.95522263470863</v>
      </c>
      <c r="DF31" s="11">
        <v>38260</v>
      </c>
      <c r="DG31" s="2">
        <v>14</v>
      </c>
      <c r="DH31" s="2">
        <v>16918.563217163086</v>
      </c>
      <c r="DI31" s="2">
        <v>3713.3560004234314</v>
      </c>
      <c r="DJ31" s="2">
        <v>1452.0520043373108</v>
      </c>
      <c r="DK31" s="12">
        <v>4.5561382251617877</v>
      </c>
      <c r="DL31" s="12">
        <v>2.5573161218272875</v>
      </c>
      <c r="DM31" s="2">
        <v>360.53977820992031</v>
      </c>
      <c r="DN31" s="2">
        <f t="shared" si="10"/>
        <v>79.132756819975015</v>
      </c>
      <c r="DR31" s="11">
        <v>38260</v>
      </c>
      <c r="DS31" s="2">
        <v>46</v>
      </c>
      <c r="DT31" s="2">
        <v>48181.873992919922</v>
      </c>
      <c r="DU31" s="2">
        <v>16119.805603027344</v>
      </c>
      <c r="DV31" s="2">
        <v>4441.4566078186035</v>
      </c>
      <c r="DW31" s="12">
        <v>2.9889860448361261</v>
      </c>
      <c r="DX31" s="12">
        <v>3.6293961703128055</v>
      </c>
      <c r="DY31" s="2">
        <v>283.25549623406505</v>
      </c>
      <c r="DZ31" s="2">
        <f t="shared" si="11"/>
        <v>94.766416431895649</v>
      </c>
      <c r="ED31" s="11">
        <v>38260</v>
      </c>
      <c r="EE31" s="2">
        <v>23</v>
      </c>
      <c r="EF31" s="2">
        <v>28704.926300048828</v>
      </c>
      <c r="EG31" s="2">
        <v>5148.814802646637</v>
      </c>
      <c r="EH31" s="2">
        <v>2520.63645362854</v>
      </c>
      <c r="EI31" s="12">
        <v>5.575055114682641</v>
      </c>
      <c r="EJ31" s="12">
        <v>2.0426645799058991</v>
      </c>
      <c r="EK31" s="2">
        <v>318.18420443192866</v>
      </c>
      <c r="EL31" s="2">
        <f t="shared" si="12"/>
        <v>57.072835673668713</v>
      </c>
      <c r="EP31" s="11">
        <v>38260</v>
      </c>
      <c r="EQ31" s="2">
        <v>16</v>
      </c>
      <c r="ER31" s="2">
        <v>18323.205963134766</v>
      </c>
      <c r="ES31" s="2">
        <v>6700.0979971885681</v>
      </c>
      <c r="ET31" s="2">
        <v>796.01000189781189</v>
      </c>
      <c r="EU31" s="12">
        <v>2.7347668602494135</v>
      </c>
      <c r="EV31" s="12">
        <v>8.4171027766164883</v>
      </c>
      <c r="EW31" s="2">
        <v>221.58009091777168</v>
      </c>
      <c r="EX31" s="2">
        <f t="shared" si="13"/>
        <v>81.023393305842291</v>
      </c>
      <c r="FB31" s="11">
        <v>38260</v>
      </c>
      <c r="FC31" s="2">
        <v>21</v>
      </c>
      <c r="FD31" s="2">
        <v>14104.824896216393</v>
      </c>
      <c r="FE31" s="2">
        <v>10533.954677581787</v>
      </c>
      <c r="FF31" s="2">
        <v>1687.3111133575439</v>
      </c>
      <c r="FG31" s="12">
        <v>1.3389866700522342</v>
      </c>
      <c r="FH31" s="12">
        <v>6.2430423140048541</v>
      </c>
      <c r="FI31" s="14">
        <v>38260</v>
      </c>
      <c r="FJ31" s="2">
        <v>282.40803065376599</v>
      </c>
      <c r="FK31" s="2">
        <f t="shared" si="20"/>
        <v>210.91175660676981</v>
      </c>
      <c r="FO31" s="11">
        <v>38260</v>
      </c>
      <c r="FP31" s="2">
        <v>12</v>
      </c>
      <c r="FQ31" s="2">
        <v>5410.216064453125</v>
      </c>
      <c r="FR31" s="2">
        <v>4612.309009552002</v>
      </c>
      <c r="FS31" s="2">
        <v>835.74999809265137</v>
      </c>
      <c r="FT31" s="12">
        <v>1.172995142617</v>
      </c>
      <c r="FU31" s="12">
        <v>5.5187664015294207</v>
      </c>
      <c r="FV31" s="2">
        <v>348.74196502951929</v>
      </c>
      <c r="FW31" s="2">
        <f t="shared" si="14"/>
        <v>297.308959226772</v>
      </c>
      <c r="GA31" s="11">
        <v>38260</v>
      </c>
      <c r="GB31" s="2">
        <v>17</v>
      </c>
      <c r="GC31" s="2">
        <v>37137.291137695313</v>
      </c>
      <c r="GD31" s="2">
        <v>7858.2560272216797</v>
      </c>
      <c r="GE31" s="2">
        <v>4123.606029510498</v>
      </c>
      <c r="GF31" s="12">
        <v>4.7258947798402744</v>
      </c>
      <c r="GG31" s="12">
        <v>1.9056757534508</v>
      </c>
      <c r="GH31" s="2">
        <v>566.15099934279397</v>
      </c>
      <c r="GI31" s="2">
        <f t="shared" si="21"/>
        <v>119.79763107673945</v>
      </c>
      <c r="GM31" s="11">
        <v>38260</v>
      </c>
      <c r="GN31" s="2">
        <v>10</v>
      </c>
      <c r="GO31" s="2">
        <v>34151.000106811523</v>
      </c>
      <c r="GP31" s="2">
        <v>4281.5529842376709</v>
      </c>
      <c r="GQ31" s="2">
        <v>2435.1559991836548</v>
      </c>
      <c r="GR31" s="12">
        <v>7.976311453469517</v>
      </c>
      <c r="GS31" s="12">
        <v>1.7582253398439318</v>
      </c>
      <c r="GT31" s="2">
        <v>1629.5179594670149</v>
      </c>
      <c r="GU31" s="2">
        <f t="shared" si="24"/>
        <v>204.29467542396569</v>
      </c>
      <c r="GY31" s="11">
        <v>38260</v>
      </c>
      <c r="GZ31" s="2">
        <v>10</v>
      </c>
      <c r="HA31" s="2">
        <v>50586.023834228516</v>
      </c>
      <c r="HB31" s="2">
        <v>10829.401901245117</v>
      </c>
      <c r="HC31" s="2">
        <v>4311.6259918212891</v>
      </c>
      <c r="HD31" s="12">
        <v>4.6711742989621943</v>
      </c>
      <c r="HE31" s="12">
        <v>2.511674695761501</v>
      </c>
      <c r="HF31" s="2">
        <v>277.34386766966014</v>
      </c>
      <c r="HG31" s="2">
        <f t="shared" si="16"/>
        <v>59.373478684209722</v>
      </c>
      <c r="HS31" s="22">
        <v>38260</v>
      </c>
      <c r="HT31">
        <v>282.40803065376599</v>
      </c>
    </row>
    <row r="32" spans="1:228">
      <c r="A32">
        <v>9</v>
      </c>
      <c r="B32" t="str">
        <f t="shared" ca="1" si="22"/>
        <v>Capital Goods</v>
      </c>
      <c r="C32">
        <f t="shared" ca="1" si="22"/>
        <v>22</v>
      </c>
      <c r="D32" s="2">
        <f t="shared" ca="1" si="22"/>
        <v>66.202987623097968</v>
      </c>
      <c r="E32" s="2">
        <f t="shared" ca="1" si="22"/>
        <v>367.07312846116525</v>
      </c>
      <c r="F32" s="10">
        <f t="shared" ca="1" si="22"/>
        <v>5.5446610740735647</v>
      </c>
      <c r="G32" s="2">
        <f t="shared" ca="1" si="22"/>
        <v>28.176607130608019</v>
      </c>
      <c r="H32" s="20">
        <f t="shared" ca="1" si="22"/>
        <v>406.69034387372375</v>
      </c>
      <c r="I32" s="2">
        <f t="shared" ca="1" si="22"/>
        <v>10.046235262076406</v>
      </c>
      <c r="J32" s="12">
        <v>12.5</v>
      </c>
      <c r="K32" s="12">
        <v>5</v>
      </c>
      <c r="L32" s="2">
        <f t="shared" ca="1" si="23"/>
        <v>66.202987623097968</v>
      </c>
      <c r="M32" s="1"/>
      <c r="N32" s="11">
        <v>38352</v>
      </c>
      <c r="O32" s="2">
        <v>10</v>
      </c>
      <c r="P32" s="2">
        <v>11525.942947387695</v>
      </c>
      <c r="Q32" s="2">
        <v>4468.3280181884766</v>
      </c>
      <c r="R32" s="2">
        <v>1429.4610157012939</v>
      </c>
      <c r="S32" s="12">
        <v>2.57947556680507</v>
      </c>
      <c r="T32" s="12">
        <v>3.1258830909748969</v>
      </c>
      <c r="U32" s="2">
        <v>261.79674432415635</v>
      </c>
      <c r="V32" s="2">
        <f t="shared" si="2"/>
        <v>101.49223652016093</v>
      </c>
      <c r="Z32" s="11">
        <v>38352</v>
      </c>
      <c r="AA32" s="2">
        <v>31</v>
      </c>
      <c r="AB32" s="2">
        <v>18079.807982981205</v>
      </c>
      <c r="AC32" s="2">
        <v>6427.8420150279999</v>
      </c>
      <c r="AD32" s="2">
        <v>1915.603006362915</v>
      </c>
      <c r="AE32" s="12">
        <v>2.8127337200745512</v>
      </c>
      <c r="AF32" s="12">
        <v>3.3555188594281375</v>
      </c>
      <c r="AG32" s="2">
        <v>217.9387663646429</v>
      </c>
      <c r="AH32" s="2">
        <f t="shared" si="3"/>
        <v>77.482900286368547</v>
      </c>
      <c r="AL32" s="11">
        <v>38352</v>
      </c>
      <c r="AM32" s="2">
        <v>14</v>
      </c>
      <c r="AN32" s="2">
        <v>23865.962526321411</v>
      </c>
      <c r="AO32" s="2">
        <v>5689.2776546478271</v>
      </c>
      <c r="AP32" s="2">
        <v>2148.3670139312744</v>
      </c>
      <c r="AQ32" s="12">
        <v>4.1949020552414469</v>
      </c>
      <c r="AR32" s="12">
        <v>2.6481870265905254</v>
      </c>
      <c r="AS32" s="2">
        <v>287.45892832594353</v>
      </c>
      <c r="AT32" s="2">
        <f t="shared" si="19"/>
        <v>68.525778323422188</v>
      </c>
      <c r="AX32" s="11">
        <v>38352</v>
      </c>
      <c r="AY32" s="2">
        <v>22</v>
      </c>
      <c r="AZ32" s="2">
        <v>7746.1921844482422</v>
      </c>
      <c r="BA32" s="2">
        <v>2291.4021806716919</v>
      </c>
      <c r="BB32" s="2">
        <v>704.15929985046387</v>
      </c>
      <c r="BC32" s="12">
        <v>3.3805467454768485</v>
      </c>
      <c r="BD32" s="12">
        <v>3.2540963119542652</v>
      </c>
      <c r="BE32" s="2">
        <v>373.74535218615199</v>
      </c>
      <c r="BF32" s="2">
        <f t="shared" si="5"/>
        <v>110.55766428499209</v>
      </c>
      <c r="BJ32" s="11">
        <v>38352</v>
      </c>
      <c r="BK32" s="2">
        <v>36</v>
      </c>
      <c r="BL32" s="2">
        <v>42740.402717590332</v>
      </c>
      <c r="BM32" s="2">
        <v>15041.021812438965</v>
      </c>
      <c r="BN32" s="2">
        <v>3841.6191301345825</v>
      </c>
      <c r="BO32" s="12">
        <v>2.8415890390002563</v>
      </c>
      <c r="BP32" s="12">
        <v>3.9152818910270359</v>
      </c>
      <c r="BQ32" s="2">
        <v>213.42607300701462</v>
      </c>
      <c r="BR32" s="2">
        <f t="shared" si="6"/>
        <v>75.108001219663834</v>
      </c>
      <c r="BV32" s="11">
        <v>38352</v>
      </c>
      <c r="BW32" s="2">
        <v>14</v>
      </c>
      <c r="BX32" s="2">
        <v>15170.311874389648</v>
      </c>
      <c r="BY32" s="2">
        <v>4814.6389923095703</v>
      </c>
      <c r="BZ32" s="2">
        <v>1255.9409742355347</v>
      </c>
      <c r="CA32" s="12">
        <v>3.1508721419448498</v>
      </c>
      <c r="CB32" s="12">
        <v>3.8334914546761576</v>
      </c>
      <c r="CC32" s="2">
        <v>323.20996107018766</v>
      </c>
      <c r="CD32" s="2">
        <f t="shared" si="7"/>
        <v>102.57793604747445</v>
      </c>
      <c r="CH32" s="11">
        <v>38352</v>
      </c>
      <c r="CI32" s="2">
        <v>15</v>
      </c>
      <c r="CJ32" s="2">
        <v>17531.399429321289</v>
      </c>
      <c r="CK32" s="2">
        <v>4194.1380920410156</v>
      </c>
      <c r="CL32" s="2">
        <v>1236.1089942455292</v>
      </c>
      <c r="CM32" s="12">
        <v>4.1799766828349449</v>
      </c>
      <c r="CN32" s="12">
        <v>3.3930164019241262</v>
      </c>
      <c r="CO32" s="2">
        <v>185.54025634665143</v>
      </c>
      <c r="CP32" s="2">
        <f t="shared" si="8"/>
        <v>44.387868743041473</v>
      </c>
      <c r="CT32" s="11">
        <v>38352</v>
      </c>
      <c r="CU32" s="2">
        <v>36</v>
      </c>
      <c r="CV32" s="2">
        <v>25250.268997192383</v>
      </c>
      <c r="CW32" s="2">
        <v>11465.949986457825</v>
      </c>
      <c r="CX32" s="2">
        <v>3776.5080394744873</v>
      </c>
      <c r="CY32" s="12">
        <v>2.2021959826281212</v>
      </c>
      <c r="CZ32" s="12">
        <v>3.0361248716031719</v>
      </c>
      <c r="DA32" s="2">
        <v>248.66969943421824</v>
      </c>
      <c r="DB32" s="2">
        <f t="shared" si="9"/>
        <v>112.91896879107622</v>
      </c>
      <c r="DF32" s="11">
        <v>38352</v>
      </c>
      <c r="DG32" s="2">
        <v>11</v>
      </c>
      <c r="DH32" s="2">
        <v>14123.58423614502</v>
      </c>
      <c r="DI32" s="2">
        <v>2627.3389892578125</v>
      </c>
      <c r="DJ32" s="2">
        <v>1155.9249963760376</v>
      </c>
      <c r="DK32" s="12">
        <v>5.3756231281501821</v>
      </c>
      <c r="DL32" s="12">
        <v>2.2729320652246754</v>
      </c>
      <c r="DM32" s="2">
        <v>266.26197450162476</v>
      </c>
      <c r="DN32" s="2">
        <f t="shared" si="10"/>
        <v>49.531369322992099</v>
      </c>
      <c r="DR32" s="11">
        <v>38352</v>
      </c>
      <c r="DS32" s="2">
        <v>42</v>
      </c>
      <c r="DT32" s="2">
        <v>46433.154067993164</v>
      </c>
      <c r="DU32" s="2">
        <v>16408.032358169556</v>
      </c>
      <c r="DV32" s="2">
        <v>4230.0794925689697</v>
      </c>
      <c r="DW32" s="12">
        <v>2.8299038577208866</v>
      </c>
      <c r="DX32" s="12">
        <v>3.8788945661644747</v>
      </c>
      <c r="DY32" s="2">
        <v>217.21133431156608</v>
      </c>
      <c r="DZ32" s="2">
        <f t="shared" si="11"/>
        <v>76.755729251700117</v>
      </c>
      <c r="ED32" s="11">
        <v>38352</v>
      </c>
      <c r="EE32" s="2">
        <v>23</v>
      </c>
      <c r="EF32" s="2">
        <v>30665.56689453125</v>
      </c>
      <c r="EG32" s="2">
        <v>5450.747841835022</v>
      </c>
      <c r="EH32" s="2">
        <v>2614.4533729553223</v>
      </c>
      <c r="EI32" s="12">
        <v>5.6259375381796293</v>
      </c>
      <c r="EJ32" s="12">
        <v>2.0848518081137599</v>
      </c>
      <c r="EK32" s="2">
        <v>255.31336066320816</v>
      </c>
      <c r="EL32" s="2">
        <f t="shared" si="12"/>
        <v>45.381478007987141</v>
      </c>
      <c r="EP32" s="11">
        <v>38352</v>
      </c>
      <c r="EQ32" s="2">
        <v>14</v>
      </c>
      <c r="ER32" s="2">
        <v>18152.072784423828</v>
      </c>
      <c r="ES32" s="2">
        <v>6313.2168998718262</v>
      </c>
      <c r="ET32" s="2">
        <v>781.44799077510834</v>
      </c>
      <c r="EU32" s="12">
        <v>2.875249349470689</v>
      </c>
      <c r="EV32" s="12">
        <v>8.0788702183619758</v>
      </c>
      <c r="EW32" s="2">
        <v>172.21466798191017</v>
      </c>
      <c r="EX32" s="2">
        <f t="shared" si="13"/>
        <v>59.895559323789968</v>
      </c>
      <c r="FB32" s="11">
        <v>38352</v>
      </c>
      <c r="FC32" s="2">
        <v>21</v>
      </c>
      <c r="FD32" s="2">
        <v>12203.162910461426</v>
      </c>
      <c r="FE32" s="2">
        <v>10608.465961456299</v>
      </c>
      <c r="FF32" s="2">
        <v>1606.7681999206543</v>
      </c>
      <c r="FG32" s="12">
        <v>1.1503230490439553</v>
      </c>
      <c r="FH32" s="12">
        <v>6.6023624079566474</v>
      </c>
      <c r="FI32" s="14">
        <v>38352</v>
      </c>
      <c r="FJ32" s="2">
        <v>259.22072353842833</v>
      </c>
      <c r="FK32" s="2">
        <f t="shared" si="20"/>
        <v>225.34602236638585</v>
      </c>
      <c r="FO32" s="11">
        <v>38352</v>
      </c>
      <c r="FP32" s="2">
        <v>14</v>
      </c>
      <c r="FQ32" s="2">
        <v>6044.187126159668</v>
      </c>
      <c r="FR32" s="2">
        <v>6248.9280090332031</v>
      </c>
      <c r="FS32" s="2">
        <v>1083.7960071563721</v>
      </c>
      <c r="FT32" s="12">
        <v>0.96723583907870758</v>
      </c>
      <c r="FU32" s="12">
        <v>5.7657787699633003</v>
      </c>
      <c r="FV32" s="2">
        <v>222.98611491123569</v>
      </c>
      <c r="FW32" s="2">
        <f t="shared" si="14"/>
        <v>230.53954982026931</v>
      </c>
      <c r="GA32" s="11">
        <v>38352</v>
      </c>
      <c r="GB32" s="2">
        <v>15</v>
      </c>
      <c r="GC32" s="2">
        <v>39285.556884765625</v>
      </c>
      <c r="GD32" s="2">
        <v>7249.0939712524414</v>
      </c>
      <c r="GE32" s="2">
        <v>3916.9479827880859</v>
      </c>
      <c r="GF32" s="12">
        <v>5.4193747578055156</v>
      </c>
      <c r="GG32" s="12">
        <v>1.8506995760746692</v>
      </c>
      <c r="GH32" s="2">
        <v>376.50509356894412</v>
      </c>
      <c r="GI32" s="2">
        <f t="shared" si="21"/>
        <v>69.473898815848543</v>
      </c>
      <c r="GM32" s="11">
        <v>38352</v>
      </c>
      <c r="GN32" s="2">
        <v>9</v>
      </c>
      <c r="GO32" s="2">
        <v>37948.453048706055</v>
      </c>
      <c r="GP32" s="2">
        <v>3689.1139831542969</v>
      </c>
      <c r="GQ32" s="2">
        <v>2916.7380027770996</v>
      </c>
      <c r="GR32" s="12">
        <v>10.286603564430679</v>
      </c>
      <c r="GS32" s="12">
        <v>1.2648081451408384</v>
      </c>
      <c r="GT32" s="2">
        <v>893.07013354389608</v>
      </c>
      <c r="GU32" s="2">
        <f t="shared" si="24"/>
        <v>86.818756837483292</v>
      </c>
      <c r="GY32" s="11">
        <v>38352</v>
      </c>
      <c r="GZ32" s="2">
        <v>10</v>
      </c>
      <c r="HA32" s="2">
        <v>57997.18408203125</v>
      </c>
      <c r="HB32" s="2">
        <v>9332.3659133911133</v>
      </c>
      <c r="HC32" s="2">
        <v>5021.9719543457031</v>
      </c>
      <c r="HD32" s="12">
        <v>6.2146281682772919</v>
      </c>
      <c r="HE32" s="12">
        <v>1.85830705512313</v>
      </c>
      <c r="HF32" s="2">
        <v>427.74767543925674</v>
      </c>
      <c r="HG32" s="2">
        <f t="shared" si="16"/>
        <v>68.829166260131913</v>
      </c>
      <c r="HS32" s="22">
        <v>38352</v>
      </c>
      <c r="HT32">
        <v>259.22072353842833</v>
      </c>
    </row>
    <row r="33" spans="1:228">
      <c r="A33">
        <v>10</v>
      </c>
      <c r="B33" t="str">
        <f t="shared" ca="1" si="22"/>
        <v>Telecommunications</v>
      </c>
      <c r="C33">
        <f t="shared" ca="1" si="22"/>
        <v>22</v>
      </c>
      <c r="D33" s="2">
        <f t="shared" ca="1" si="22"/>
        <v>61.820489569760305</v>
      </c>
      <c r="E33" s="2">
        <f t="shared" ca="1" si="22"/>
        <v>474.16778654776687</v>
      </c>
      <c r="F33" s="10">
        <f t="shared" ca="1" si="22"/>
        <v>7.6700749192984006</v>
      </c>
      <c r="G33" s="2">
        <f t="shared" ca="1" si="22"/>
        <v>48.227474464903381</v>
      </c>
      <c r="H33" s="20">
        <f t="shared" ca="1" si="22"/>
        <v>240.42824799588726</v>
      </c>
      <c r="I33" s="2">
        <f t="shared" ca="1" si="22"/>
        <v>7.0722998951227689</v>
      </c>
      <c r="J33" s="12">
        <v>12.5</v>
      </c>
      <c r="K33" s="12">
        <v>5</v>
      </c>
      <c r="L33" s="2">
        <f t="shared" ca="1" si="23"/>
        <v>61.820489569760305</v>
      </c>
      <c r="M33" s="1"/>
      <c r="N33" s="11">
        <v>38442</v>
      </c>
      <c r="O33" s="2">
        <v>12</v>
      </c>
      <c r="P33" s="2">
        <v>15698.534973144531</v>
      </c>
      <c r="Q33" s="2">
        <v>5280.0469818115234</v>
      </c>
      <c r="R33" s="2">
        <v>1790.9300003051758</v>
      </c>
      <c r="S33" s="12">
        <v>2.9731809257042907</v>
      </c>
      <c r="T33" s="12">
        <v>2.9482151624640829</v>
      </c>
      <c r="U33" s="2">
        <v>395.23034263565256</v>
      </c>
      <c r="V33" s="2">
        <f t="shared" si="2"/>
        <v>132.93181697041524</v>
      </c>
      <c r="Z33" s="11">
        <v>38442</v>
      </c>
      <c r="AA33" s="2">
        <v>30</v>
      </c>
      <c r="AB33" s="2">
        <v>17474.846871376038</v>
      </c>
      <c r="AC33" s="2">
        <v>6560.0629901885986</v>
      </c>
      <c r="AD33" s="2">
        <v>1808.006007194519</v>
      </c>
      <c r="AE33" s="12">
        <v>2.6638230299788086</v>
      </c>
      <c r="AF33" s="12">
        <v>3.6283413683828636</v>
      </c>
      <c r="AG33" s="2">
        <v>269.74380868418905</v>
      </c>
      <c r="AH33" s="2">
        <f t="shared" si="3"/>
        <v>101.26191028776222</v>
      </c>
      <c r="AL33" s="11">
        <v>38442</v>
      </c>
      <c r="AM33" s="2">
        <v>15</v>
      </c>
      <c r="AN33" s="2">
        <v>22940.761604309082</v>
      </c>
      <c r="AO33" s="2">
        <v>5858.2062206268311</v>
      </c>
      <c r="AP33" s="2">
        <v>2288.347692489624</v>
      </c>
      <c r="AQ33" s="12">
        <v>3.9160044457865482</v>
      </c>
      <c r="AR33" s="12">
        <v>2.5600157877465528</v>
      </c>
      <c r="AS33" s="2">
        <v>309.71626938380058</v>
      </c>
      <c r="AT33" s="2">
        <f t="shared" si="19"/>
        <v>79.089866641250097</v>
      </c>
      <c r="AX33" s="11">
        <v>38442</v>
      </c>
      <c r="AY33" s="2">
        <v>21</v>
      </c>
      <c r="AZ33" s="2">
        <v>7788.7199974060059</v>
      </c>
      <c r="BA33" s="2">
        <v>2167.2340211868286</v>
      </c>
      <c r="BB33" s="2">
        <v>700.63000106811523</v>
      </c>
      <c r="BC33" s="12">
        <v>3.5938527732878236</v>
      </c>
      <c r="BD33" s="12">
        <v>3.0932646587826178</v>
      </c>
      <c r="BE33" s="2">
        <v>404.24864305414826</v>
      </c>
      <c r="BF33" s="2">
        <f t="shared" si="5"/>
        <v>112.48336216186252</v>
      </c>
      <c r="BJ33" s="11">
        <v>38442</v>
      </c>
      <c r="BK33" s="2">
        <v>36</v>
      </c>
      <c r="BL33" s="2">
        <v>40557.840309143066</v>
      </c>
      <c r="BM33" s="2">
        <v>15175.209286212921</v>
      </c>
      <c r="BN33" s="2">
        <v>3596.0390958786011</v>
      </c>
      <c r="BO33" s="12">
        <v>2.6726379547194079</v>
      </c>
      <c r="BP33" s="12">
        <v>4.219978949507289</v>
      </c>
      <c r="BQ33" s="2">
        <v>249.28169112321709</v>
      </c>
      <c r="BR33" s="2">
        <f t="shared" si="6"/>
        <v>93.271776928494759</v>
      </c>
      <c r="BV33" s="11">
        <v>38442</v>
      </c>
      <c r="BW33" s="2">
        <v>11</v>
      </c>
      <c r="BX33" s="2">
        <v>11644.706100463867</v>
      </c>
      <c r="BY33" s="2">
        <v>5241.2340221405029</v>
      </c>
      <c r="BZ33" s="2">
        <v>1037.0110063552856</v>
      </c>
      <c r="CA33" s="12">
        <v>2.2217489337955962</v>
      </c>
      <c r="CB33" s="12">
        <v>5.0541739576723712</v>
      </c>
      <c r="CC33" s="2">
        <v>307.30718096166356</v>
      </c>
      <c r="CD33" s="2">
        <f t="shared" si="7"/>
        <v>138.31769030565729</v>
      </c>
      <c r="CH33" s="11">
        <v>38442</v>
      </c>
      <c r="CI33" s="2">
        <v>15</v>
      </c>
      <c r="CJ33" s="2">
        <v>17570.756118774414</v>
      </c>
      <c r="CK33" s="2">
        <v>4322.086950302124</v>
      </c>
      <c r="CL33" s="2">
        <v>1226.9770135879517</v>
      </c>
      <c r="CM33" s="12">
        <v>4.0653407302567519</v>
      </c>
      <c r="CN33" s="12">
        <v>3.5225492429262286</v>
      </c>
      <c r="CO33" s="2">
        <v>224.50871986555219</v>
      </c>
      <c r="CP33" s="2">
        <f t="shared" si="8"/>
        <v>55.225068392083593</v>
      </c>
      <c r="CT33" s="11">
        <v>38442</v>
      </c>
      <c r="CU33" s="2">
        <v>42</v>
      </c>
      <c r="CV33" s="2">
        <v>27295.457758903503</v>
      </c>
      <c r="CW33" s="2">
        <v>12844.146966934204</v>
      </c>
      <c r="CX33" s="2">
        <v>3871.7329874038696</v>
      </c>
      <c r="CY33" s="12">
        <v>2.1251281092603933</v>
      </c>
      <c r="CZ33" s="12">
        <v>3.317415485189914</v>
      </c>
      <c r="DA33" s="2">
        <v>275.32774541096092</v>
      </c>
      <c r="DB33" s="2">
        <f t="shared" si="9"/>
        <v>129.55818720349194</v>
      </c>
      <c r="DF33" s="11">
        <v>38442</v>
      </c>
      <c r="DG33" s="2">
        <v>13</v>
      </c>
      <c r="DH33" s="2">
        <v>16096.905075073242</v>
      </c>
      <c r="DI33" s="2">
        <v>3103.0062980651855</v>
      </c>
      <c r="DJ33" s="2">
        <v>1314.6422080993652</v>
      </c>
      <c r="DK33" s="12">
        <v>5.1875193051042565</v>
      </c>
      <c r="DL33" s="12">
        <v>2.3603428209956343</v>
      </c>
      <c r="DM33" s="2">
        <v>312.27484641687715</v>
      </c>
      <c r="DN33" s="2">
        <f t="shared" si="10"/>
        <v>60.197336732725894</v>
      </c>
      <c r="DR33" s="11">
        <v>38442</v>
      </c>
      <c r="DS33" s="2">
        <v>43</v>
      </c>
      <c r="DT33" s="2">
        <v>47721.682174682617</v>
      </c>
      <c r="DU33" s="2">
        <v>18866.267902374268</v>
      </c>
      <c r="DV33" s="2">
        <v>4226.5864953994751</v>
      </c>
      <c r="DW33" s="12">
        <v>2.529471245803574</v>
      </c>
      <c r="DX33" s="12">
        <v>4.4637127201607463</v>
      </c>
      <c r="DY33" s="2">
        <v>264.78858143784868</v>
      </c>
      <c r="DZ33" s="2">
        <f t="shared" si="11"/>
        <v>104.68139611277907</v>
      </c>
      <c r="ED33" s="11">
        <v>38442</v>
      </c>
      <c r="EE33" s="2">
        <v>22</v>
      </c>
      <c r="EF33" s="2">
        <v>30296.253814697266</v>
      </c>
      <c r="EG33" s="2">
        <v>5450.629563331604</v>
      </c>
      <c r="EH33" s="2">
        <v>2541.4655094146729</v>
      </c>
      <c r="EI33" s="12">
        <v>5.5583035799224634</v>
      </c>
      <c r="EJ33" s="12">
        <v>2.1446797303131384</v>
      </c>
      <c r="EK33" s="2">
        <v>300.22350126126395</v>
      </c>
      <c r="EL33" s="2">
        <f t="shared" si="12"/>
        <v>54.013512746177128</v>
      </c>
      <c r="EP33" s="11">
        <v>38442</v>
      </c>
      <c r="EQ33" s="2">
        <v>15</v>
      </c>
      <c r="ER33" s="2">
        <v>18835.848815917969</v>
      </c>
      <c r="ES33" s="2">
        <v>7114.8019866943359</v>
      </c>
      <c r="ET33" s="2">
        <v>819.87600612640381</v>
      </c>
      <c r="EU33" s="12">
        <v>2.6474171524581585</v>
      </c>
      <c r="EV33" s="12">
        <v>8.6778999916207038</v>
      </c>
      <c r="EW33" s="2">
        <v>210.94538555679429</v>
      </c>
      <c r="EX33" s="2">
        <f t="shared" si="13"/>
        <v>79.679692851173442</v>
      </c>
      <c r="FB33" s="11">
        <v>38442</v>
      </c>
      <c r="FC33" s="2">
        <v>19</v>
      </c>
      <c r="FD33" s="2">
        <v>14428.2897605896</v>
      </c>
      <c r="FE33" s="2">
        <v>7492.1634292602539</v>
      </c>
      <c r="FF33" s="2">
        <v>1386.962589263916</v>
      </c>
      <c r="FG33" s="12">
        <v>1.9257841739330812</v>
      </c>
      <c r="FH33" s="12">
        <v>5.4018496874068314</v>
      </c>
      <c r="FI33" s="14">
        <v>38442</v>
      </c>
      <c r="FJ33" s="2">
        <v>363.90070299794576</v>
      </c>
      <c r="FK33" s="2">
        <f t="shared" si="20"/>
        <v>188.96234994741985</v>
      </c>
      <c r="FO33" s="11">
        <v>38442</v>
      </c>
      <c r="FP33" s="2">
        <v>15</v>
      </c>
      <c r="FQ33" s="2">
        <v>5830.5609130859375</v>
      </c>
      <c r="FR33" s="2">
        <v>6422.3879852294922</v>
      </c>
      <c r="FS33" s="2">
        <v>1087.2649917602539</v>
      </c>
      <c r="FT33" s="12">
        <v>0.90784937417286748</v>
      </c>
      <c r="FU33" s="12">
        <v>5.9069206071206359</v>
      </c>
      <c r="FV33" s="2">
        <v>274.7746440391611</v>
      </c>
      <c r="FW33" s="2">
        <f t="shared" si="14"/>
        <v>302.66545514723248</v>
      </c>
      <c r="GA33" s="11">
        <v>38442</v>
      </c>
      <c r="GB33" s="2">
        <v>14</v>
      </c>
      <c r="GC33" s="2">
        <v>37129.823974609375</v>
      </c>
      <c r="GD33" s="2">
        <v>7159.4410247802734</v>
      </c>
      <c r="GE33" s="2">
        <v>3754.524974822998</v>
      </c>
      <c r="GF33" s="12">
        <v>5.1861344825797913</v>
      </c>
      <c r="GG33" s="12">
        <v>1.9068833135456225</v>
      </c>
      <c r="GH33" s="2">
        <v>397.32625486536273</v>
      </c>
      <c r="GI33" s="2">
        <f t="shared" si="21"/>
        <v>76.613180047679123</v>
      </c>
      <c r="GM33" s="11">
        <v>38442</v>
      </c>
      <c r="GN33" s="2">
        <v>9</v>
      </c>
      <c r="GO33" s="2">
        <v>38461.713958740234</v>
      </c>
      <c r="GP33" s="2">
        <v>3351.5240020751953</v>
      </c>
      <c r="GQ33" s="2">
        <v>3051.4339904785156</v>
      </c>
      <c r="GR33" s="12">
        <v>11.475887964676824</v>
      </c>
      <c r="GS33" s="12">
        <v>1.0983439302744413</v>
      </c>
      <c r="GT33" s="2">
        <v>1209.1429226723931</v>
      </c>
      <c r="GU33" s="2">
        <f t="shared" si="24"/>
        <v>105.36377894191511</v>
      </c>
      <c r="GY33" s="11">
        <v>38442</v>
      </c>
      <c r="GZ33" s="2">
        <v>11</v>
      </c>
      <c r="HA33" s="2">
        <v>59867.86376953125</v>
      </c>
      <c r="HB33" s="2">
        <v>9703.2230453491211</v>
      </c>
      <c r="HC33" s="2">
        <v>5152.748046875</v>
      </c>
      <c r="HD33" s="12">
        <v>6.1698946308594529</v>
      </c>
      <c r="HE33" s="12">
        <v>1.8831161463898587</v>
      </c>
      <c r="HF33" s="2">
        <v>501.45651503174554</v>
      </c>
      <c r="HG33" s="2">
        <f t="shared" si="16"/>
        <v>81.274729153987792</v>
      </c>
      <c r="HS33" s="22">
        <v>38442</v>
      </c>
      <c r="HT33">
        <v>363.90070299794576</v>
      </c>
    </row>
    <row r="34" spans="1:228">
      <c r="A34">
        <v>11</v>
      </c>
      <c r="B34" t="str">
        <f t="shared" ref="B34:I39" ca="1" si="25">VLOOKUP($A34,$A$5:$I$21,COLUMN(),FALSE)</f>
        <v>Commercial Services</v>
      </c>
      <c r="C34">
        <f t="shared" ca="1" si="25"/>
        <v>28</v>
      </c>
      <c r="D34" s="2">
        <f t="shared" ca="1" si="25"/>
        <v>61.608126919722473</v>
      </c>
      <c r="E34" s="2">
        <f t="shared" ca="1" si="25"/>
        <v>290.45725816806447</v>
      </c>
      <c r="F34" s="10">
        <f t="shared" ca="1" si="25"/>
        <v>4.714593231288144</v>
      </c>
      <c r="G34" s="2">
        <f t="shared" ca="1" si="25"/>
        <v>46.517542989035064</v>
      </c>
      <c r="H34" s="20">
        <f t="shared" ca="1" si="25"/>
        <v>349.69901501212451</v>
      </c>
      <c r="I34" s="2">
        <f t="shared" ca="1" si="25"/>
        <v>4.9774096781013553</v>
      </c>
      <c r="J34" s="12"/>
      <c r="K34" s="12"/>
      <c r="L34" s="2">
        <f t="shared" ca="1" si="23"/>
        <v>61.608126919722473</v>
      </c>
      <c r="M34" s="1"/>
      <c r="N34" s="11">
        <v>38533</v>
      </c>
      <c r="O34" s="2">
        <v>12</v>
      </c>
      <c r="P34" s="2">
        <v>16036.093002319336</v>
      </c>
      <c r="Q34" s="2">
        <v>4783.9599685668945</v>
      </c>
      <c r="R34" s="2">
        <v>1847.4509983062744</v>
      </c>
      <c r="S34" s="12">
        <v>3.3520541784807585</v>
      </c>
      <c r="T34" s="12">
        <v>2.5894922100520033</v>
      </c>
      <c r="U34" s="2">
        <v>477.39852618380178</v>
      </c>
      <c r="V34" s="2">
        <f t="shared" si="2"/>
        <v>142.41969275096017</v>
      </c>
      <c r="Z34" s="11">
        <v>38533</v>
      </c>
      <c r="AA34" s="2">
        <v>32</v>
      </c>
      <c r="AB34" s="2">
        <v>16142.192066669464</v>
      </c>
      <c r="AC34" s="2">
        <v>6573.3849754333496</v>
      </c>
      <c r="AD34" s="2">
        <v>1808.7040090560913</v>
      </c>
      <c r="AE34" s="12">
        <v>2.4556894396110267</v>
      </c>
      <c r="AF34" s="12">
        <v>3.6343066319976827</v>
      </c>
      <c r="AG34" s="2">
        <v>281.71850969331939</v>
      </c>
      <c r="AH34" s="2">
        <f t="shared" si="3"/>
        <v>114.72073998817322</v>
      </c>
      <c r="AL34" s="11">
        <v>38533</v>
      </c>
      <c r="AM34" s="2">
        <v>15</v>
      </c>
      <c r="AN34" s="2">
        <v>22531.858200073242</v>
      </c>
      <c r="AO34" s="2">
        <v>5894.219898223877</v>
      </c>
      <c r="AP34" s="2">
        <v>2276.8129024505615</v>
      </c>
      <c r="AQ34" s="12">
        <v>3.8227040370283496</v>
      </c>
      <c r="AR34" s="12">
        <v>2.5888029235427541</v>
      </c>
      <c r="AS34" s="2">
        <v>304.03067878950947</v>
      </c>
      <c r="AT34" s="2">
        <f t="shared" si="19"/>
        <v>79.532884535276082</v>
      </c>
      <c r="AX34" s="11">
        <v>38533</v>
      </c>
      <c r="AY34" s="2">
        <v>21</v>
      </c>
      <c r="AZ34" s="2">
        <v>9009.149055480957</v>
      </c>
      <c r="BA34" s="2">
        <v>2369.7860169410706</v>
      </c>
      <c r="BB34" s="2">
        <v>754.80600357055664</v>
      </c>
      <c r="BC34" s="12">
        <v>3.8016719615511967</v>
      </c>
      <c r="BD34" s="12">
        <v>3.1395961422285525</v>
      </c>
      <c r="BE34" s="2">
        <v>512.66278352363122</v>
      </c>
      <c r="BF34" s="2">
        <f t="shared" si="5"/>
        <v>134.85192533930501</v>
      </c>
      <c r="BJ34" s="11">
        <v>38533</v>
      </c>
      <c r="BK34" s="2">
        <v>35</v>
      </c>
      <c r="BL34" s="2">
        <v>40569.018988609314</v>
      </c>
      <c r="BM34" s="2">
        <v>16161.698444128036</v>
      </c>
      <c r="BN34" s="2">
        <v>3476.8819768428802</v>
      </c>
      <c r="BO34" s="12">
        <v>2.5101952699376771</v>
      </c>
      <c r="BP34" s="12">
        <v>4.648331048269684</v>
      </c>
      <c r="BQ34" s="2">
        <v>251.71965531339006</v>
      </c>
      <c r="BR34" s="2">
        <f t="shared" si="6"/>
        <v>100.2789138869024</v>
      </c>
      <c r="BV34" s="11">
        <v>38533</v>
      </c>
      <c r="BW34" s="2">
        <v>11</v>
      </c>
      <c r="BX34" s="2">
        <v>12101.808059692383</v>
      </c>
      <c r="BY34" s="2">
        <v>5594.3030033111572</v>
      </c>
      <c r="BZ34" s="2">
        <v>1046.663987159729</v>
      </c>
      <c r="CA34" s="12">
        <v>2.163237860467973</v>
      </c>
      <c r="CB34" s="12">
        <v>5.3448891639924394</v>
      </c>
      <c r="CC34" s="2">
        <v>347.85356264021021</v>
      </c>
      <c r="CD34" s="2">
        <f t="shared" si="7"/>
        <v>160.80227190779618</v>
      </c>
      <c r="CH34" s="11">
        <v>38533</v>
      </c>
      <c r="CI34" s="2">
        <v>14</v>
      </c>
      <c r="CJ34" s="2">
        <v>22113.566711425781</v>
      </c>
      <c r="CK34" s="2">
        <v>3898.2740478515625</v>
      </c>
      <c r="CL34" s="2">
        <v>1125.465991973877</v>
      </c>
      <c r="CM34" s="12">
        <v>5.6726557548238885</v>
      </c>
      <c r="CN34" s="12">
        <v>3.463697771102483</v>
      </c>
      <c r="CO34" s="2">
        <v>215.12338023718101</v>
      </c>
      <c r="CP34" s="2">
        <f t="shared" si="8"/>
        <v>37.922868852784752</v>
      </c>
      <c r="CT34" s="11">
        <v>38533</v>
      </c>
      <c r="CU34" s="2">
        <v>41</v>
      </c>
      <c r="CV34" s="2">
        <v>25743.619811058044</v>
      </c>
      <c r="CW34" s="2">
        <v>13587.024047851563</v>
      </c>
      <c r="CX34" s="2">
        <v>3293.4579854011536</v>
      </c>
      <c r="CY34" s="12">
        <v>1.8947210014785199</v>
      </c>
      <c r="CZ34" s="12">
        <v>4.1254584415767548</v>
      </c>
      <c r="DA34" s="2">
        <v>275.23060468712742</v>
      </c>
      <c r="DB34" s="2">
        <f t="shared" si="9"/>
        <v>145.26181135499894</v>
      </c>
      <c r="DF34" s="11">
        <v>38533</v>
      </c>
      <c r="DG34" s="2">
        <v>13</v>
      </c>
      <c r="DH34" s="2">
        <v>15991.429107666016</v>
      </c>
      <c r="DI34" s="2">
        <v>3414.1485481262207</v>
      </c>
      <c r="DJ34" s="2">
        <v>1318.4283866882324</v>
      </c>
      <c r="DK34" s="12">
        <v>4.6838703361172014</v>
      </c>
      <c r="DL34" s="12">
        <v>2.5895593439870019</v>
      </c>
      <c r="DM34" s="2">
        <v>306.52625663368991</v>
      </c>
      <c r="DN34" s="2">
        <f t="shared" si="10"/>
        <v>65.442942403865018</v>
      </c>
      <c r="DR34" s="11">
        <v>38533</v>
      </c>
      <c r="DS34" s="2">
        <v>42</v>
      </c>
      <c r="DT34" s="2">
        <v>46688.732482910156</v>
      </c>
      <c r="DU34" s="2">
        <v>19146.132627487183</v>
      </c>
      <c r="DV34" s="2">
        <v>4226.1261959075928</v>
      </c>
      <c r="DW34" s="12">
        <v>2.4385463838206878</v>
      </c>
      <c r="DX34" s="12">
        <v>4.5304214166693635</v>
      </c>
      <c r="DY34" s="2">
        <v>300.88588567624151</v>
      </c>
      <c r="DZ34" s="2">
        <f t="shared" si="11"/>
        <v>123.38739491385716</v>
      </c>
      <c r="ED34" s="11">
        <v>38533</v>
      </c>
      <c r="EE34" s="2">
        <v>21</v>
      </c>
      <c r="EF34" s="2">
        <v>29756.488662719727</v>
      </c>
      <c r="EG34" s="2">
        <v>5575.4263124465942</v>
      </c>
      <c r="EH34" s="2">
        <v>2526.308705329895</v>
      </c>
      <c r="EI34" s="12">
        <v>5.3370786367118281</v>
      </c>
      <c r="EJ34" s="12">
        <v>2.2069457705955751</v>
      </c>
      <c r="EK34" s="2">
        <v>362.32465338955609</v>
      </c>
      <c r="EL34" s="2">
        <f t="shared" si="12"/>
        <v>67.888198404508458</v>
      </c>
      <c r="EP34" s="11">
        <v>38533</v>
      </c>
      <c r="EQ34" s="2">
        <v>13</v>
      </c>
      <c r="ER34" s="2">
        <v>17743.172805786133</v>
      </c>
      <c r="ES34" s="2">
        <v>6065.3980598449707</v>
      </c>
      <c r="ET34" s="2">
        <v>638.3170051574707</v>
      </c>
      <c r="EU34" s="12">
        <v>2.9253105287931658</v>
      </c>
      <c r="EV34" s="12">
        <v>9.5021721352208957</v>
      </c>
      <c r="EW34" s="2">
        <v>219.5452755459213</v>
      </c>
      <c r="EX34" s="2">
        <f t="shared" si="13"/>
        <v>75.050246250778201</v>
      </c>
      <c r="FB34" s="11">
        <v>38533</v>
      </c>
      <c r="FC34" s="2">
        <v>19</v>
      </c>
      <c r="FD34" s="2">
        <v>14411.650810241699</v>
      </c>
      <c r="FE34" s="2">
        <v>7409.6878509521484</v>
      </c>
      <c r="FF34" s="2">
        <v>1404.2345924377441</v>
      </c>
      <c r="FG34" s="12">
        <v>1.9449740798986284</v>
      </c>
      <c r="FH34" s="12">
        <v>5.276673777199127</v>
      </c>
      <c r="FI34" s="14">
        <v>38533</v>
      </c>
      <c r="FJ34" s="2">
        <v>350.24166032733672</v>
      </c>
      <c r="FK34" s="2">
        <f t="shared" si="20"/>
        <v>180.07523285122198</v>
      </c>
      <c r="FO34" s="11">
        <v>38533</v>
      </c>
      <c r="FP34" s="2">
        <v>14</v>
      </c>
      <c r="FQ34" s="2">
        <v>8252.0859832763672</v>
      </c>
      <c r="FR34" s="2">
        <v>7552.9470710754395</v>
      </c>
      <c r="FS34" s="2">
        <v>1150.0269966125488</v>
      </c>
      <c r="FT34" s="12">
        <v>1.0925650485329537</v>
      </c>
      <c r="FU34" s="12">
        <v>6.5676258847165778</v>
      </c>
      <c r="FV34" s="2">
        <v>296.24241542908038</v>
      </c>
      <c r="FW34" s="2">
        <f t="shared" si="14"/>
        <v>271.14396147566788</v>
      </c>
      <c r="GA34" s="11">
        <v>38533</v>
      </c>
      <c r="GB34" s="2">
        <v>14</v>
      </c>
      <c r="GC34" s="2">
        <v>37071.408843994141</v>
      </c>
      <c r="GD34" s="2">
        <v>7700.6120452880859</v>
      </c>
      <c r="GE34" s="2">
        <v>3716.7470207214355</v>
      </c>
      <c r="GF34" s="12">
        <v>4.8140860266655947</v>
      </c>
      <c r="GG34" s="12">
        <v>2.071868761138703</v>
      </c>
      <c r="GH34" s="2">
        <v>435.1251055980668</v>
      </c>
      <c r="GI34" s="2">
        <f t="shared" si="21"/>
        <v>90.38581844775419</v>
      </c>
      <c r="GM34" s="11">
        <v>38533</v>
      </c>
      <c r="GN34" s="2">
        <v>9</v>
      </c>
      <c r="GO34" s="2">
        <v>37610.924011230469</v>
      </c>
      <c r="GP34" s="2">
        <v>3624.3660087585449</v>
      </c>
      <c r="GQ34" s="2">
        <v>3241.3809928894043</v>
      </c>
      <c r="GR34" s="12">
        <v>10.377242232252739</v>
      </c>
      <c r="GS34" s="12">
        <v>1.1181548903721261</v>
      </c>
      <c r="GT34" s="2">
        <v>1196.8328002144078</v>
      </c>
      <c r="GU34" s="2">
        <f t="shared" si="24"/>
        <v>115.3324528259175</v>
      </c>
      <c r="GY34" s="11">
        <v>38533</v>
      </c>
      <c r="GZ34" s="2">
        <v>11</v>
      </c>
      <c r="HA34" s="2">
        <v>70232.688079833984</v>
      </c>
      <c r="HB34" s="2">
        <v>11176.010955810547</v>
      </c>
      <c r="HC34" s="2">
        <v>5771.3720436096191</v>
      </c>
      <c r="HD34" s="12">
        <v>6.284235793748854</v>
      </c>
      <c r="HE34" s="12">
        <v>1.936456508324609</v>
      </c>
      <c r="HF34" s="2">
        <v>447.01364619229514</v>
      </c>
      <c r="HG34" s="2">
        <f t="shared" si="16"/>
        <v>71.132538762621706</v>
      </c>
      <c r="HS34" s="22">
        <v>38533</v>
      </c>
      <c r="HT34">
        <v>350.24166032733672</v>
      </c>
    </row>
    <row r="35" spans="1:228">
      <c r="A35">
        <v>12</v>
      </c>
      <c r="B35" t="str">
        <f t="shared" ca="1" si="25"/>
        <v>Gaming</v>
      </c>
      <c r="C35">
        <f t="shared" ca="1" si="25"/>
        <v>9</v>
      </c>
      <c r="D35" s="2">
        <f t="shared" ca="1" si="25"/>
        <v>37.888373421646051</v>
      </c>
      <c r="E35" s="2">
        <f t="shared" ca="1" si="25"/>
        <v>270.92126050996069</v>
      </c>
      <c r="F35" s="10">
        <f t="shared" ca="1" si="25"/>
        <v>7.1505117808826375</v>
      </c>
      <c r="G35" s="2">
        <f t="shared" ca="1" si="25"/>
        <v>30.618186300553454</v>
      </c>
      <c r="H35" s="20">
        <f t="shared" ca="1" si="25"/>
        <v>266.11114174618092</v>
      </c>
      <c r="I35" s="2">
        <f t="shared" ca="1" si="25"/>
        <v>3.0872206378042577</v>
      </c>
      <c r="J35" s="12"/>
      <c r="K35" s="12"/>
      <c r="L35" s="2">
        <f t="shared" ca="1" si="23"/>
        <v>37.888373421646051</v>
      </c>
      <c r="M35" s="1"/>
      <c r="N35" s="11">
        <v>38625</v>
      </c>
      <c r="O35" s="2">
        <v>13</v>
      </c>
      <c r="P35" s="2">
        <v>19570.688934326172</v>
      </c>
      <c r="Q35" s="2">
        <v>5352.6809883117676</v>
      </c>
      <c r="R35" s="2">
        <v>2139.1439990997314</v>
      </c>
      <c r="S35" s="12">
        <v>3.6562404852934747</v>
      </c>
      <c r="T35" s="12">
        <v>2.5022537008095145</v>
      </c>
      <c r="U35" s="2">
        <v>514.38575962496009</v>
      </c>
      <c r="V35" s="2">
        <f t="shared" si="2"/>
        <v>140.68706959894405</v>
      </c>
      <c r="Z35" s="11">
        <v>38625</v>
      </c>
      <c r="AA35" s="2">
        <v>30</v>
      </c>
      <c r="AB35" s="2">
        <v>16674.390204429626</v>
      </c>
      <c r="AC35" s="2">
        <v>6607.7290523052216</v>
      </c>
      <c r="AD35" s="2">
        <v>1766.9729995727539</v>
      </c>
      <c r="AE35" s="12">
        <v>2.5234676047457598</v>
      </c>
      <c r="AF35" s="12">
        <v>3.7395755644839737</v>
      </c>
      <c r="AG35" s="2">
        <v>266.22009571594225</v>
      </c>
      <c r="AH35" s="2">
        <f t="shared" si="3"/>
        <v>105.49772670561548</v>
      </c>
      <c r="AL35" s="11">
        <v>38625</v>
      </c>
      <c r="AM35" s="2">
        <v>17</v>
      </c>
      <c r="AN35" s="2">
        <v>22794.50708770752</v>
      </c>
      <c r="AO35" s="2">
        <v>6433.9033126831055</v>
      </c>
      <c r="AP35" s="2">
        <v>2268.4198989868164</v>
      </c>
      <c r="AQ35" s="12">
        <v>3.5428737393011298</v>
      </c>
      <c r="AR35" s="12">
        <v>2.836292925995223</v>
      </c>
      <c r="AS35" s="2">
        <v>262.70693353912066</v>
      </c>
      <c r="AT35" s="2">
        <f t="shared" si="19"/>
        <v>74.150803237753095</v>
      </c>
      <c r="AX35" s="11">
        <v>38625</v>
      </c>
      <c r="AY35" s="2">
        <v>22</v>
      </c>
      <c r="AZ35" s="2">
        <v>9883.2759475708008</v>
      </c>
      <c r="BA35" s="2">
        <v>2727.8890323638916</v>
      </c>
      <c r="BB35" s="2">
        <v>793.41299629211426</v>
      </c>
      <c r="BC35" s="12">
        <v>3.623049116116833</v>
      </c>
      <c r="BD35" s="12">
        <v>3.4381703414391174</v>
      </c>
      <c r="BE35" s="2">
        <v>492.03647039733067</v>
      </c>
      <c r="BF35" s="2">
        <f t="shared" si="5"/>
        <v>135.80728679844481</v>
      </c>
      <c r="BJ35" s="11">
        <v>38625</v>
      </c>
      <c r="BK35" s="2">
        <v>37</v>
      </c>
      <c r="BL35" s="2">
        <v>42994.629692077637</v>
      </c>
      <c r="BM35" s="2">
        <v>17152.086271286011</v>
      </c>
      <c r="BN35" s="2">
        <v>3461.4863972663879</v>
      </c>
      <c r="BO35" s="12">
        <v>2.506670559607326</v>
      </c>
      <c r="BP35" s="12">
        <v>4.9551216739812673</v>
      </c>
      <c r="BQ35" s="2">
        <v>229.00788386418785</v>
      </c>
      <c r="BR35" s="2">
        <f t="shared" si="6"/>
        <v>91.3593862529994</v>
      </c>
      <c r="BV35" s="11">
        <v>38625</v>
      </c>
      <c r="BW35" s="2">
        <v>11</v>
      </c>
      <c r="BX35" s="2">
        <v>13409.146148681641</v>
      </c>
      <c r="BY35" s="2">
        <v>6356.9290046691895</v>
      </c>
      <c r="BZ35" s="2">
        <v>1124.6740112304688</v>
      </c>
      <c r="CA35" s="12">
        <v>2.109374847325268</v>
      </c>
      <c r="CB35" s="12">
        <v>5.6522413972332153</v>
      </c>
      <c r="CC35" s="2">
        <v>307.78290817479444</v>
      </c>
      <c r="CD35" s="2">
        <f t="shared" si="7"/>
        <v>145.9119077697687</v>
      </c>
      <c r="CH35" s="11">
        <v>38625</v>
      </c>
      <c r="CI35" s="2">
        <v>13</v>
      </c>
      <c r="CJ35" s="2">
        <v>21879.641967773438</v>
      </c>
      <c r="CK35" s="2">
        <v>3893.5349418520927</v>
      </c>
      <c r="CL35" s="2">
        <v>1205.3180103302002</v>
      </c>
      <c r="CM35" s="12">
        <v>5.6194800597745864</v>
      </c>
      <c r="CN35" s="12">
        <v>3.2302968249727289</v>
      </c>
      <c r="CO35" s="2">
        <v>224.33953022950877</v>
      </c>
      <c r="CP35" s="2">
        <f t="shared" si="8"/>
        <v>39.921759280787924</v>
      </c>
      <c r="CT35" s="11">
        <v>38625</v>
      </c>
      <c r="CU35" s="2">
        <v>40</v>
      </c>
      <c r="CV35" s="2">
        <v>26439.37518556416</v>
      </c>
      <c r="CW35" s="2">
        <v>13674.869013786316</v>
      </c>
      <c r="CX35" s="2">
        <v>3363.6519963741302</v>
      </c>
      <c r="CY35" s="12">
        <v>1.9334280393405825</v>
      </c>
      <c r="CZ35" s="12">
        <v>4.0654827040749835</v>
      </c>
      <c r="DA35" s="2">
        <v>263.75136566911101</v>
      </c>
      <c r="DB35" s="2">
        <f t="shared" si="9"/>
        <v>136.41643769636568</v>
      </c>
      <c r="DF35" s="11">
        <v>38625</v>
      </c>
      <c r="DG35" s="2">
        <v>11</v>
      </c>
      <c r="DH35" s="2">
        <v>13118.634536743164</v>
      </c>
      <c r="DI35" s="2">
        <v>3029.9051475524902</v>
      </c>
      <c r="DJ35" s="2">
        <v>1162.4794874191284</v>
      </c>
      <c r="DK35" s="12">
        <v>4.3297178947467021</v>
      </c>
      <c r="DL35" s="12">
        <v>2.606416010212202</v>
      </c>
      <c r="DM35" s="2">
        <v>279.44388265807072</v>
      </c>
      <c r="DN35" s="2">
        <f t="shared" si="10"/>
        <v>64.540898379805128</v>
      </c>
      <c r="DR35" s="11">
        <v>38625</v>
      </c>
      <c r="DS35" s="2">
        <v>44</v>
      </c>
      <c r="DT35" s="2">
        <v>45574.395896911621</v>
      </c>
      <c r="DU35" s="2">
        <v>21747.772203445435</v>
      </c>
      <c r="DV35" s="2">
        <v>4465.4699764251709</v>
      </c>
      <c r="DW35" s="12">
        <v>2.0955891698043172</v>
      </c>
      <c r="DX35" s="12">
        <v>4.8702090302386489</v>
      </c>
      <c r="DY35" s="2">
        <v>277.81181240263925</v>
      </c>
      <c r="DZ35" s="2">
        <f t="shared" si="11"/>
        <v>132.56978820356323</v>
      </c>
      <c r="ED35" s="11">
        <v>38625</v>
      </c>
      <c r="EE35" s="2">
        <v>24</v>
      </c>
      <c r="EF35" s="2">
        <v>36434.116073608398</v>
      </c>
      <c r="EG35" s="2">
        <v>6691.6256790161133</v>
      </c>
      <c r="EH35" s="2">
        <v>3224.7935924530029</v>
      </c>
      <c r="EI35" s="12">
        <v>5.4447331368011307</v>
      </c>
      <c r="EJ35" s="12">
        <v>2.0750554995757096</v>
      </c>
      <c r="EK35" s="2">
        <v>327.89125716807462</v>
      </c>
      <c r="EL35" s="2">
        <f t="shared" si="12"/>
        <v>60.221731521026584</v>
      </c>
      <c r="EP35" s="11">
        <v>38625</v>
      </c>
      <c r="EQ35" s="2">
        <v>13</v>
      </c>
      <c r="ER35" s="2">
        <v>17759.911819458008</v>
      </c>
      <c r="ES35" s="2">
        <v>6782.8079795837402</v>
      </c>
      <c r="ET35" s="2">
        <v>647.46600437164307</v>
      </c>
      <c r="EU35" s="12">
        <v>2.6183716055231643</v>
      </c>
      <c r="EV35" s="12">
        <v>10.475929135717887</v>
      </c>
      <c r="EW35" s="2">
        <v>247.70951159032157</v>
      </c>
      <c r="EX35" s="2">
        <f t="shared" si="13"/>
        <v>94.604414082327295</v>
      </c>
      <c r="FB35" s="11">
        <v>38625</v>
      </c>
      <c r="FC35" s="2">
        <v>23</v>
      </c>
      <c r="FD35" s="2">
        <v>20104.195877075195</v>
      </c>
      <c r="FE35" s="2">
        <v>8355.0193672180176</v>
      </c>
      <c r="FF35" s="2">
        <v>1515.06032371521</v>
      </c>
      <c r="FG35" s="12">
        <v>2.4062416846041756</v>
      </c>
      <c r="FH35" s="12">
        <v>5.5146446886880085</v>
      </c>
      <c r="FI35" s="14">
        <v>38625</v>
      </c>
      <c r="FJ35" s="2">
        <v>316.12518810553729</v>
      </c>
      <c r="FK35" s="2">
        <f t="shared" si="20"/>
        <v>131.37715555681581</v>
      </c>
      <c r="FO35" s="11">
        <v>38625</v>
      </c>
      <c r="FP35" s="2">
        <v>9</v>
      </c>
      <c r="FQ35" s="2">
        <v>7327.5689697265625</v>
      </c>
      <c r="FR35" s="2">
        <v>5478.8929557800293</v>
      </c>
      <c r="FS35" s="2">
        <v>860.60700607299805</v>
      </c>
      <c r="FT35" s="12">
        <v>1.3374178011629609</v>
      </c>
      <c r="FU35" s="12">
        <v>6.3663122855350087</v>
      </c>
      <c r="FV35" s="2">
        <v>348.84654241227702</v>
      </c>
      <c r="FW35" s="2">
        <f t="shared" si="14"/>
        <v>260.83587500400779</v>
      </c>
      <c r="GA35" s="11">
        <v>38625</v>
      </c>
      <c r="GB35" s="2">
        <v>10</v>
      </c>
      <c r="GC35" s="2">
        <v>30781.974029541016</v>
      </c>
      <c r="GD35" s="2">
        <v>6755.4939880371094</v>
      </c>
      <c r="GE35" s="2">
        <v>3120.859001159668</v>
      </c>
      <c r="GF35" s="12">
        <v>4.5565837352606531</v>
      </c>
      <c r="GG35" s="12">
        <v>2.1646264651901483</v>
      </c>
      <c r="GH35" s="2">
        <v>390.18891085216688</v>
      </c>
      <c r="GI35" s="2">
        <f t="shared" si="21"/>
        <v>85.631897386792275</v>
      </c>
      <c r="GM35" s="11">
        <v>38625</v>
      </c>
      <c r="GN35" s="2">
        <v>5</v>
      </c>
      <c r="GO35" s="2">
        <v>18572.874145507813</v>
      </c>
      <c r="GP35" s="2">
        <v>3382.3920288085938</v>
      </c>
      <c r="GQ35" s="2">
        <v>1572.0180015563965</v>
      </c>
      <c r="GR35" s="12">
        <v>5.4910471605060751</v>
      </c>
      <c r="GS35" s="12">
        <v>2.1516242342389296</v>
      </c>
      <c r="GT35" s="2">
        <v>633.06812876351569</v>
      </c>
      <c r="GU35" s="2">
        <f t="shared" si="24"/>
        <v>115.2909655041407</v>
      </c>
      <c r="GY35" s="11">
        <v>38625</v>
      </c>
      <c r="GZ35" s="2">
        <v>9</v>
      </c>
      <c r="HA35" s="2">
        <v>53474.093902587891</v>
      </c>
      <c r="HB35" s="2">
        <v>8201.493034362793</v>
      </c>
      <c r="HC35" s="2">
        <v>4825.1350479125977</v>
      </c>
      <c r="HD35" s="12">
        <v>6.5200438113573922</v>
      </c>
      <c r="HE35" s="12">
        <v>1.6997437279834979</v>
      </c>
      <c r="HF35" s="2">
        <v>513.02012206916595</v>
      </c>
      <c r="HG35" s="2">
        <f t="shared" si="16"/>
        <v>78.683539085354937</v>
      </c>
      <c r="HS35" s="22">
        <v>38625</v>
      </c>
      <c r="HT35">
        <v>316.12518810553729</v>
      </c>
    </row>
    <row r="36" spans="1:228">
      <c r="A36">
        <v>13</v>
      </c>
      <c r="B36" t="str">
        <f t="shared" ca="1" si="25"/>
        <v>Hotels &amp; Leisure</v>
      </c>
      <c r="C36">
        <f t="shared" ca="1" si="25"/>
        <v>13</v>
      </c>
      <c r="D36" s="2">
        <f t="shared" ca="1" si="25"/>
        <v>40.818504777994114</v>
      </c>
      <c r="E36" s="2">
        <f t="shared" ca="1" si="25"/>
        <v>188.82563085659041</v>
      </c>
      <c r="F36" s="10">
        <f t="shared" ca="1" si="25"/>
        <v>4.6259810809725987</v>
      </c>
      <c r="G36" s="2">
        <f t="shared" ca="1" si="25"/>
        <v>35.815257015961969</v>
      </c>
      <c r="H36" s="20">
        <f t="shared" ca="1" si="25"/>
        <v>206.69256265638194</v>
      </c>
      <c r="I36" s="2">
        <f t="shared" ca="1" si="25"/>
        <v>2.9279767393808078</v>
      </c>
      <c r="J36" s="12">
        <v>20</v>
      </c>
      <c r="K36" s="12">
        <v>6</v>
      </c>
      <c r="L36" s="2">
        <f t="shared" ca="1" si="23"/>
        <v>40.818504777994114</v>
      </c>
      <c r="M36" s="1"/>
      <c r="N36" s="11">
        <v>38717</v>
      </c>
      <c r="U36" s="2">
        <v>585.98077877309515</v>
      </c>
      <c r="V36" s="2">
        <v>90.143979675425044</v>
      </c>
      <c r="Z36" s="11">
        <v>38717</v>
      </c>
      <c r="AA36" s="2">
        <v>27</v>
      </c>
      <c r="AB36" s="2">
        <v>15248.185106277466</v>
      </c>
      <c r="AC36" s="2">
        <v>6894.1530170440674</v>
      </c>
      <c r="AD36" s="2">
        <v>1699.2879943847656</v>
      </c>
      <c r="AE36" s="12">
        <v>2.2117561168979201</v>
      </c>
      <c r="AF36" s="12">
        <v>4.0570833430386966</v>
      </c>
      <c r="AG36" s="2">
        <v>238.09149077232507</v>
      </c>
      <c r="AH36" s="2">
        <f t="shared" si="3"/>
        <v>107.64816651948873</v>
      </c>
      <c r="AL36" s="11">
        <v>38717</v>
      </c>
      <c r="AM36" s="2">
        <v>16</v>
      </c>
      <c r="AN36" s="2">
        <v>22187.313186645508</v>
      </c>
      <c r="AO36" s="2">
        <v>6528.9675483703613</v>
      </c>
      <c r="AP36" s="2">
        <v>2118.6290035247803</v>
      </c>
      <c r="AQ36" s="12">
        <v>3.3982881707205741</v>
      </c>
      <c r="AR36" s="12">
        <v>3.0816945947157643</v>
      </c>
      <c r="AS36" s="2">
        <v>241.46043253920192</v>
      </c>
      <c r="AT36" s="2">
        <f t="shared" si="19"/>
        <v>71.0535482598589</v>
      </c>
      <c r="AX36" s="11">
        <v>38717</v>
      </c>
      <c r="AY36" s="2">
        <v>23</v>
      </c>
      <c r="AZ36" s="2">
        <v>11140.283012390137</v>
      </c>
      <c r="BA36" s="2">
        <v>2965.4749813079834</v>
      </c>
      <c r="BB36" s="2">
        <v>926.215989112854</v>
      </c>
      <c r="BC36" s="12">
        <v>3.7566605965687452</v>
      </c>
      <c r="BD36" s="12">
        <v>3.2017099857543676</v>
      </c>
      <c r="BE36" s="2">
        <v>518.81763781511734</v>
      </c>
      <c r="BF36" s="2">
        <f t="shared" si="5"/>
        <v>138.1060717300345</v>
      </c>
      <c r="BJ36" s="11">
        <v>38717</v>
      </c>
      <c r="BK36" s="2">
        <v>41</v>
      </c>
      <c r="BL36" s="2">
        <v>48453.529151916504</v>
      </c>
      <c r="BM36" s="2">
        <v>19077.459146499634</v>
      </c>
      <c r="BN36" s="2">
        <v>3733.0714011192322</v>
      </c>
      <c r="BO36" s="12">
        <v>2.5398313674704864</v>
      </c>
      <c r="BP36" s="12">
        <v>5.1103922471935359</v>
      </c>
      <c r="BQ36" s="2">
        <v>230.32306941730863</v>
      </c>
      <c r="BR36" s="2">
        <f t="shared" si="6"/>
        <v>90.68439439217417</v>
      </c>
      <c r="BV36" s="11">
        <v>38717</v>
      </c>
      <c r="BW36" s="2">
        <v>12</v>
      </c>
      <c r="BX36" s="2">
        <v>13852.753173828125</v>
      </c>
      <c r="BY36" s="2">
        <v>6570.2879524230957</v>
      </c>
      <c r="BZ36" s="2">
        <v>1216.3479804992676</v>
      </c>
      <c r="CA36" s="12">
        <v>2.1083936159478802</v>
      </c>
      <c r="CB36" s="12">
        <v>5.4016515485364858</v>
      </c>
      <c r="CC36" s="2">
        <v>323.9770189565719</v>
      </c>
      <c r="CD36" s="2">
        <f t="shared" si="7"/>
        <v>153.66059568100147</v>
      </c>
      <c r="CH36" s="11">
        <v>38717</v>
      </c>
      <c r="CI36" s="2">
        <v>13</v>
      </c>
      <c r="CJ36" s="2">
        <v>24518.421646118164</v>
      </c>
      <c r="CK36" s="2">
        <v>4381.0619926452637</v>
      </c>
      <c r="CL36" s="2">
        <v>1368.0499639511108</v>
      </c>
      <c r="CM36" s="12">
        <v>5.5964562216372702</v>
      </c>
      <c r="CN36" s="12">
        <v>3.2024137334810288</v>
      </c>
      <c r="CO36" s="2">
        <v>196.20414313180436</v>
      </c>
      <c r="CP36" s="2">
        <f t="shared" si="8"/>
        <v>35.058639853775873</v>
      </c>
      <c r="CT36" s="11">
        <v>38717</v>
      </c>
      <c r="CU36" s="2">
        <v>35</v>
      </c>
      <c r="CV36" s="2">
        <v>31428.127263069153</v>
      </c>
      <c r="CW36" s="2">
        <v>12844.767993927002</v>
      </c>
      <c r="CX36" s="2">
        <v>3337.9670133590698</v>
      </c>
      <c r="CY36" s="12">
        <v>2.4467648834084312</v>
      </c>
      <c r="CZ36" s="12">
        <v>3.8480811651284199</v>
      </c>
      <c r="DA36" s="2">
        <v>255.30961142563555</v>
      </c>
      <c r="DB36" s="2">
        <f t="shared" si="9"/>
        <v>104.34578866032281</v>
      </c>
      <c r="DF36" s="11">
        <v>38717</v>
      </c>
      <c r="DG36" s="2">
        <v>13</v>
      </c>
      <c r="DH36" s="2">
        <v>18081.926467895508</v>
      </c>
      <c r="DI36" s="2">
        <v>4515.3625183105469</v>
      </c>
      <c r="DJ36" s="2">
        <v>1443.7146100997925</v>
      </c>
      <c r="DK36" s="12">
        <v>4.0045348285038651</v>
      </c>
      <c r="DL36" s="12">
        <v>3.12760048746645</v>
      </c>
      <c r="DM36" s="2">
        <v>286.49151573581236</v>
      </c>
      <c r="DN36" s="2">
        <f t="shared" si="10"/>
        <v>71.541771517779125</v>
      </c>
      <c r="DR36" s="11">
        <v>38717</v>
      </c>
      <c r="DS36" s="2">
        <v>44</v>
      </c>
      <c r="DT36" s="2">
        <v>36627.552917480469</v>
      </c>
      <c r="DU36" s="2">
        <v>19791.584163725376</v>
      </c>
      <c r="DV36" s="2">
        <v>3913.1070156097412</v>
      </c>
      <c r="DW36" s="12">
        <v>1.8506630199220018</v>
      </c>
      <c r="DX36" s="12">
        <v>5.0577671616888935</v>
      </c>
      <c r="DY36" s="2">
        <v>289.82696003398269</v>
      </c>
      <c r="DZ36" s="2">
        <f t="shared" si="11"/>
        <v>156.60709535666723</v>
      </c>
      <c r="ED36" s="11">
        <v>38717</v>
      </c>
      <c r="EE36" s="2">
        <v>24</v>
      </c>
      <c r="EF36" s="2">
        <v>37446.934665679932</v>
      </c>
      <c r="EG36" s="2">
        <v>6529.7338633537292</v>
      </c>
      <c r="EH36" s="2">
        <v>3205.0028982162476</v>
      </c>
      <c r="EI36" s="12">
        <v>5.7348332182173891</v>
      </c>
      <c r="EJ36" s="12">
        <v>2.0373566173646425</v>
      </c>
      <c r="EK36" s="2">
        <v>349.0694521934405</v>
      </c>
      <c r="EL36" s="2">
        <f t="shared" si="12"/>
        <v>60.868283158537075</v>
      </c>
      <c r="EP36" s="11">
        <v>38717</v>
      </c>
      <c r="EQ36" s="2">
        <v>14</v>
      </c>
      <c r="ER36" s="2">
        <v>19157.360122680664</v>
      </c>
      <c r="ES36" s="2">
        <v>7498.7039680480957</v>
      </c>
      <c r="ET36" s="2">
        <v>656.29399871826172</v>
      </c>
      <c r="EU36" s="12">
        <v>2.5547561557717158</v>
      </c>
      <c r="EV36" s="12">
        <v>11.425830470327353</v>
      </c>
      <c r="EW36" s="2">
        <v>283.34529814886719</v>
      </c>
      <c r="EX36" s="2">
        <f t="shared" si="13"/>
        <v>110.90894037332382</v>
      </c>
      <c r="FB36" s="11">
        <v>38717</v>
      </c>
      <c r="FC36" s="2">
        <v>22</v>
      </c>
      <c r="FD36" s="2">
        <v>17787.228210449219</v>
      </c>
      <c r="FE36" s="2">
        <v>8314.9144439697266</v>
      </c>
      <c r="FF36" s="2">
        <v>1561.9102954864502</v>
      </c>
      <c r="FG36" s="12">
        <v>2.1391955780554248</v>
      </c>
      <c r="FH36" s="12">
        <v>5.3235544115419779</v>
      </c>
      <c r="FI36" s="14">
        <v>38717</v>
      </c>
      <c r="FJ36" s="2">
        <v>311.76808183047962</v>
      </c>
      <c r="FK36" s="2">
        <f t="shared" si="20"/>
        <v>145.74080323870319</v>
      </c>
      <c r="FO36" s="11">
        <v>38717</v>
      </c>
      <c r="FP36" s="2">
        <v>9</v>
      </c>
      <c r="FQ36" s="2">
        <v>4955.0460052490234</v>
      </c>
      <c r="FR36" s="2">
        <v>6032.3299713134766</v>
      </c>
      <c r="FS36" s="2">
        <v>891.36699295043945</v>
      </c>
      <c r="FT36" s="12">
        <v>0.82141494726126763</v>
      </c>
      <c r="FU36" s="12">
        <v>6.7675043153060503</v>
      </c>
      <c r="FV36" s="2">
        <v>331.67900590211195</v>
      </c>
      <c r="FW36" s="2">
        <f t="shared" si="14"/>
        <v>403.78983485506836</v>
      </c>
      <c r="GA36" s="11">
        <v>38717</v>
      </c>
      <c r="GB36" s="2">
        <v>11</v>
      </c>
      <c r="GC36" s="2">
        <v>30853.999160766602</v>
      </c>
      <c r="GD36" s="2">
        <v>7035.3658294677734</v>
      </c>
      <c r="GE36" s="2">
        <v>3117.4505977630615</v>
      </c>
      <c r="GF36" s="12">
        <v>4.3855571847499384</v>
      </c>
      <c r="GG36" s="12">
        <v>2.256768987619572</v>
      </c>
      <c r="GH36" s="2">
        <v>330.20939586067982</v>
      </c>
      <c r="GI36" s="2">
        <f t="shared" si="21"/>
        <v>75.294741796761713</v>
      </c>
      <c r="GM36" s="11">
        <v>38717</v>
      </c>
      <c r="GN36" s="2">
        <v>5</v>
      </c>
      <c r="GO36" s="2">
        <v>17511.39916229248</v>
      </c>
      <c r="GP36" s="2">
        <v>3079.3759765625</v>
      </c>
      <c r="GQ36" s="2">
        <v>1547.3169937133789</v>
      </c>
      <c r="GR36" s="12">
        <v>5.6866713566559719</v>
      </c>
      <c r="GS36" s="12">
        <v>1.9901390530019061</v>
      </c>
      <c r="GT36" s="2">
        <v>488.07185566269737</v>
      </c>
      <c r="GU36" s="2">
        <f t="shared" si="24"/>
        <v>85.827336424397558</v>
      </c>
      <c r="GY36" s="11">
        <v>38717</v>
      </c>
      <c r="GZ36" s="2">
        <v>9</v>
      </c>
      <c r="HA36" s="2">
        <v>36744.407104492188</v>
      </c>
      <c r="HB36" s="2">
        <v>7475.6871032714844</v>
      </c>
      <c r="HC36" s="2">
        <v>3803.4750137329102</v>
      </c>
      <c r="HD36" s="12">
        <v>4.9151879415087114</v>
      </c>
      <c r="HE36" s="12">
        <v>1.9654886850260893</v>
      </c>
      <c r="HF36" s="2">
        <v>208.48835889500998</v>
      </c>
      <c r="HG36" s="2">
        <f t="shared" si="16"/>
        <v>42.417169267186701</v>
      </c>
      <c r="HS36" s="22">
        <v>38717</v>
      </c>
      <c r="HT36">
        <v>311.76808183047962</v>
      </c>
    </row>
    <row r="37" spans="1:228">
      <c r="A37">
        <v>14</v>
      </c>
      <c r="B37" t="str">
        <f t="shared" ca="1" si="25"/>
        <v>Technology</v>
      </c>
      <c r="C37">
        <f t="shared" ca="1" si="25"/>
        <v>22</v>
      </c>
      <c r="D37" s="2">
        <f t="shared" ca="1" si="25"/>
        <v>41.10158587688889</v>
      </c>
      <c r="E37" s="2">
        <f t="shared" ca="1" si="25"/>
        <v>200.33437044677098</v>
      </c>
      <c r="F37" s="10">
        <f t="shared" ca="1" si="25"/>
        <v>4.8741275104768516</v>
      </c>
      <c r="G37" s="2">
        <f t="shared" ca="1" si="25"/>
        <v>37.270801862957832</v>
      </c>
      <c r="H37" s="20">
        <f t="shared" ca="1" si="25"/>
        <v>292.54479090673806</v>
      </c>
      <c r="I37" s="2">
        <f t="shared" ca="1" si="25"/>
        <v>1.5006558358259008</v>
      </c>
      <c r="J37" s="12">
        <v>31</v>
      </c>
      <c r="K37" s="12">
        <v>10</v>
      </c>
      <c r="L37" s="2">
        <f t="shared" ca="1" si="23"/>
        <v>41.10158587688889</v>
      </c>
      <c r="M37" s="1"/>
      <c r="N37" s="11">
        <v>38807</v>
      </c>
      <c r="O37" s="2">
        <v>14</v>
      </c>
      <c r="P37" s="2">
        <v>16852.442031860352</v>
      </c>
      <c r="Q37" s="2">
        <v>6700.218017578125</v>
      </c>
      <c r="R37" s="2">
        <v>1810.6720142364502</v>
      </c>
      <c r="S37" s="12">
        <v>2.5152080107912473</v>
      </c>
      <c r="T37" s="12">
        <v>3.7004040294970637</v>
      </c>
      <c r="U37" s="2">
        <v>568.53192025519149</v>
      </c>
      <c r="V37" s="2">
        <f t="shared" ref="V37:V47" si="26">U37/S37</f>
        <v>226.03773438060088</v>
      </c>
      <c r="Z37" s="11">
        <v>38807</v>
      </c>
      <c r="AA37" s="2">
        <v>27</v>
      </c>
      <c r="AB37" s="2">
        <v>17241.276275634766</v>
      </c>
      <c r="AC37" s="2">
        <v>7453.0309925079346</v>
      </c>
      <c r="AD37" s="2">
        <v>1782.4900093078613</v>
      </c>
      <c r="AE37" s="12">
        <v>2.313324108401849</v>
      </c>
      <c r="AF37" s="12">
        <v>4.1812469935817127</v>
      </c>
      <c r="AG37" s="2">
        <v>188.82748808558841</v>
      </c>
      <c r="AH37" s="2">
        <f t="shared" si="3"/>
        <v>81.626040812776182</v>
      </c>
      <c r="AL37" s="11">
        <v>38807</v>
      </c>
      <c r="AM37" s="2">
        <v>17</v>
      </c>
      <c r="AN37" s="2">
        <v>23034.978057861328</v>
      </c>
      <c r="AO37" s="2">
        <v>6604.8700275421143</v>
      </c>
      <c r="AP37" s="2">
        <v>1864.0053234100342</v>
      </c>
      <c r="AQ37" s="12">
        <v>3.4875747685883516</v>
      </c>
      <c r="AR37" s="12">
        <v>3.5433750883603081</v>
      </c>
      <c r="AS37" s="2">
        <v>186.7707361764125</v>
      </c>
      <c r="AT37" s="2">
        <f t="shared" si="19"/>
        <v>53.553184825915793</v>
      </c>
      <c r="AX37" s="11">
        <v>38807</v>
      </c>
      <c r="AY37" s="2">
        <v>20</v>
      </c>
      <c r="AZ37" s="2">
        <v>9228.0940093994141</v>
      </c>
      <c r="BA37" s="2">
        <v>2760.764965057373</v>
      </c>
      <c r="BB37" s="2">
        <v>747.92399787902832</v>
      </c>
      <c r="BC37" s="12">
        <v>3.3425858869545744</v>
      </c>
      <c r="BD37" s="12">
        <v>3.6912373087190447</v>
      </c>
      <c r="BE37" s="2">
        <v>307.46344937510855</v>
      </c>
      <c r="BF37" s="2">
        <f t="shared" si="5"/>
        <v>91.983709551062006</v>
      </c>
      <c r="BJ37" s="11">
        <v>38807</v>
      </c>
      <c r="BK37" s="2">
        <v>46</v>
      </c>
      <c r="BL37" s="2">
        <v>48360.480583190918</v>
      </c>
      <c r="BM37" s="2">
        <v>20718.264581680298</v>
      </c>
      <c r="BN37" s="2">
        <v>3887.6183123588562</v>
      </c>
      <c r="BO37" s="12">
        <v>2.334195530351161</v>
      </c>
      <c r="BP37" s="12">
        <v>5.3292949351062342</v>
      </c>
      <c r="BQ37" s="2">
        <v>190.73183917780756</v>
      </c>
      <c r="BR37" s="2">
        <f t="shared" si="6"/>
        <v>81.712023135059937</v>
      </c>
      <c r="BV37" s="11">
        <v>38807</v>
      </c>
      <c r="BW37" s="2">
        <v>11</v>
      </c>
      <c r="BX37" s="2">
        <v>11990.382904052734</v>
      </c>
      <c r="BY37" s="2">
        <v>5650.7170181274414</v>
      </c>
      <c r="BZ37" s="2">
        <v>1090.390998840332</v>
      </c>
      <c r="CA37" s="12">
        <v>2.1219223800426938</v>
      </c>
      <c r="CB37" s="12">
        <v>5.1822850923541841</v>
      </c>
      <c r="CC37" s="2">
        <v>303.98983842550228</v>
      </c>
      <c r="CD37" s="2">
        <f t="shared" si="7"/>
        <v>143.26152609756909</v>
      </c>
      <c r="CH37" s="11">
        <v>38807</v>
      </c>
      <c r="CI37" s="2">
        <v>13</v>
      </c>
      <c r="CJ37" s="2">
        <v>24950.617614746094</v>
      </c>
      <c r="CK37" s="2">
        <v>4670.1191101074219</v>
      </c>
      <c r="CL37" s="2">
        <v>1582.1786022186279</v>
      </c>
      <c r="CM37" s="12">
        <v>5.3426084060139063</v>
      </c>
      <c r="CN37" s="12">
        <v>2.9517015990221926</v>
      </c>
      <c r="CO37" s="2">
        <v>172.31584718322492</v>
      </c>
      <c r="CP37" s="2">
        <f t="shared" si="8"/>
        <v>32.253130697218538</v>
      </c>
      <c r="CT37" s="11">
        <v>38807</v>
      </c>
      <c r="CU37" s="2">
        <v>32</v>
      </c>
      <c r="CV37" s="2">
        <v>20244.966018676758</v>
      </c>
      <c r="CW37" s="2">
        <v>9294.5240211486816</v>
      </c>
      <c r="CX37" s="2">
        <v>2058.9320027828217</v>
      </c>
      <c r="CY37" s="12">
        <v>2.1781606000061471</v>
      </c>
      <c r="CZ37" s="12">
        <v>4.5142452536491451</v>
      </c>
      <c r="DA37" s="2">
        <v>271.37763614917964</v>
      </c>
      <c r="DB37" s="2">
        <f t="shared" si="9"/>
        <v>124.59027867293797</v>
      </c>
      <c r="DF37" s="11">
        <v>38807</v>
      </c>
      <c r="DG37" s="2">
        <v>15</v>
      </c>
      <c r="DH37" s="2">
        <v>27312.447631835938</v>
      </c>
      <c r="DI37" s="2">
        <v>5633.4248313903809</v>
      </c>
      <c r="DJ37" s="2">
        <v>1895.4669895172119</v>
      </c>
      <c r="DK37" s="12">
        <v>4.8482847378465816</v>
      </c>
      <c r="DL37" s="12">
        <v>2.9720511423020097</v>
      </c>
      <c r="DM37" s="2">
        <v>226.02180265372851</v>
      </c>
      <c r="DN37" s="2">
        <f t="shared" si="10"/>
        <v>46.618920891622089</v>
      </c>
      <c r="DR37" s="11">
        <v>38807</v>
      </c>
      <c r="DS37" s="2">
        <v>46</v>
      </c>
      <c r="DT37" s="2">
        <v>38753.951419830322</v>
      </c>
      <c r="DU37" s="2">
        <v>20690.77312707901</v>
      </c>
      <c r="DV37" s="2">
        <v>3792.9039974212646</v>
      </c>
      <c r="DW37" s="12">
        <v>1.8730064450376271</v>
      </c>
      <c r="DX37" s="12">
        <v>5.4551270322545307</v>
      </c>
      <c r="DY37" s="2">
        <v>239.35621816727064</v>
      </c>
      <c r="DZ37" s="2">
        <f t="shared" si="11"/>
        <v>127.79252244509077</v>
      </c>
      <c r="ED37" s="11">
        <v>38807</v>
      </c>
      <c r="EE37" s="2">
        <v>22</v>
      </c>
      <c r="EF37" s="2">
        <v>27624.901672363281</v>
      </c>
      <c r="EG37" s="2">
        <v>4821.4760465621948</v>
      </c>
      <c r="EH37" s="2">
        <v>2667.8919801712036</v>
      </c>
      <c r="EI37" s="12">
        <v>5.7295528185938762</v>
      </c>
      <c r="EJ37" s="12">
        <v>1.8072231118790618</v>
      </c>
      <c r="EK37" s="2">
        <v>295.18857377895853</v>
      </c>
      <c r="EL37" s="2">
        <f t="shared" si="12"/>
        <v>51.520351260397753</v>
      </c>
      <c r="EP37" s="11">
        <v>38807</v>
      </c>
      <c r="EQ37" s="2">
        <v>13</v>
      </c>
      <c r="ER37" s="2">
        <v>15598.793685913086</v>
      </c>
      <c r="ES37" s="2">
        <v>5350.0660095214844</v>
      </c>
      <c r="ET37" s="2">
        <v>635.4309868812561</v>
      </c>
      <c r="EU37" s="12">
        <v>2.9156263975345342</v>
      </c>
      <c r="EV37" s="12">
        <v>8.4195862650325211</v>
      </c>
      <c r="EW37" s="2">
        <v>225.86892320536515</v>
      </c>
      <c r="EX37" s="2">
        <f t="shared" si="13"/>
        <v>77.468403838146358</v>
      </c>
      <c r="FB37" s="11">
        <v>38807</v>
      </c>
      <c r="FC37" s="2">
        <v>21</v>
      </c>
      <c r="FD37" s="2">
        <v>16611.212547302246</v>
      </c>
      <c r="FE37" s="2">
        <v>6148.9854741096497</v>
      </c>
      <c r="FF37" s="2">
        <v>1461.8751049041748</v>
      </c>
      <c r="FG37" s="12">
        <v>2.7014558120593848</v>
      </c>
      <c r="FH37" s="12">
        <v>4.206231745435403</v>
      </c>
      <c r="FI37" s="14">
        <v>38807</v>
      </c>
      <c r="FJ37" s="2">
        <v>322.4432402390816</v>
      </c>
      <c r="FK37" s="2">
        <f t="shared" si="20"/>
        <v>119.35906513802102</v>
      </c>
      <c r="FO37" s="11">
        <v>38807</v>
      </c>
      <c r="FP37" s="2">
        <v>10</v>
      </c>
      <c r="FQ37" s="2">
        <v>5910.9071044921875</v>
      </c>
      <c r="FR37" s="2">
        <v>7107.8200187683105</v>
      </c>
      <c r="FS37" s="2">
        <v>1020.4479942321777</v>
      </c>
      <c r="FT37" s="12">
        <v>0.83160618711283407</v>
      </c>
      <c r="FU37" s="12">
        <v>6.9653917288714879</v>
      </c>
      <c r="FV37" s="2">
        <v>268.72777301844621</v>
      </c>
      <c r="FW37" s="2">
        <f t="shared" si="14"/>
        <v>323.14306601230788</v>
      </c>
      <c r="GA37" s="11">
        <v>38807</v>
      </c>
      <c r="GB37" s="2">
        <v>10</v>
      </c>
      <c r="GC37" s="2">
        <v>32196.717102050781</v>
      </c>
      <c r="GD37" s="2">
        <v>7021.8319625854492</v>
      </c>
      <c r="GE37" s="2">
        <v>3038.4379997253418</v>
      </c>
      <c r="GF37" s="12">
        <v>4.5852303606245659</v>
      </c>
      <c r="GG37" s="12">
        <v>2.3110005743807127</v>
      </c>
      <c r="GH37" s="2">
        <v>236.4070604190602</v>
      </c>
      <c r="GI37" s="2">
        <f t="shared" si="21"/>
        <v>51.558382420476384</v>
      </c>
      <c r="GM37" s="11">
        <v>38807</v>
      </c>
      <c r="GN37" s="2">
        <v>4</v>
      </c>
      <c r="GO37" s="2">
        <v>16494.782958984375</v>
      </c>
      <c r="GP37" s="2">
        <v>3051.1099853515625</v>
      </c>
      <c r="GQ37" s="2">
        <v>1558.7539978027344</v>
      </c>
      <c r="GR37" s="12">
        <v>5.4061580992413072</v>
      </c>
      <c r="GS37" s="12">
        <v>1.9574031499854994</v>
      </c>
      <c r="GT37" s="2">
        <v>363.99545788907386</v>
      </c>
      <c r="GU37" s="2">
        <f t="shared" si="24"/>
        <v>67.329784147481092</v>
      </c>
      <c r="GY37" s="11">
        <v>38807</v>
      </c>
      <c r="GZ37" s="2">
        <v>9</v>
      </c>
      <c r="HA37" s="2">
        <v>27743.275848388672</v>
      </c>
      <c r="HB37" s="2">
        <v>3922.4910202026367</v>
      </c>
      <c r="HC37" s="2">
        <v>1961.0530166625977</v>
      </c>
      <c r="HD37" s="12">
        <v>7.0728717301067139</v>
      </c>
      <c r="HE37" s="12">
        <v>2.0001963164045899</v>
      </c>
      <c r="HF37" s="2">
        <v>160.95392909222252</v>
      </c>
      <c r="HG37" s="2">
        <f t="shared" si="16"/>
        <v>22.756517470421322</v>
      </c>
      <c r="HS37" s="22">
        <v>38807</v>
      </c>
      <c r="HT37">
        <v>322.4432402390816</v>
      </c>
    </row>
    <row r="38" spans="1:228">
      <c r="A38">
        <v>15</v>
      </c>
      <c r="B38" t="str">
        <f t="shared" ca="1" si="25"/>
        <v>Retail</v>
      </c>
      <c r="C38">
        <f t="shared" ca="1" si="25"/>
        <v>17</v>
      </c>
      <c r="D38" s="2">
        <f t="shared" ca="1" si="25"/>
        <v>65.10585413615479</v>
      </c>
      <c r="E38" s="2">
        <f t="shared" ca="1" si="25"/>
        <v>442.05872983518719</v>
      </c>
      <c r="F38" s="10">
        <f t="shared" ca="1" si="25"/>
        <v>6.789846100639692</v>
      </c>
      <c r="G38" s="2">
        <f t="shared" ca="1" si="25"/>
        <v>63.99413816317491</v>
      </c>
      <c r="H38" s="2">
        <f t="shared" ca="1" si="25"/>
        <v>336.33343582338239</v>
      </c>
      <c r="I38" s="2">
        <f t="shared" ca="1" si="25"/>
        <v>0.40820989939062952</v>
      </c>
      <c r="J38" s="12">
        <v>17.5</v>
      </c>
      <c r="K38" s="12">
        <v>5</v>
      </c>
      <c r="L38" s="2">
        <f t="shared" ca="1" si="23"/>
        <v>65.10585413615479</v>
      </c>
      <c r="M38" s="1"/>
      <c r="N38" s="11">
        <v>38898</v>
      </c>
      <c r="O38" s="2">
        <v>13</v>
      </c>
      <c r="P38" s="2">
        <v>8323.4309997558594</v>
      </c>
      <c r="Q38" s="2">
        <v>9359.2649612426758</v>
      </c>
      <c r="R38" s="2">
        <v>2862.5950088500977</v>
      </c>
      <c r="S38" s="12">
        <v>0.88932528721258863</v>
      </c>
      <c r="T38" s="12">
        <v>3.2695036958798744</v>
      </c>
      <c r="U38" s="2">
        <v>475.5053993686148</v>
      </c>
      <c r="V38" s="2">
        <f t="shared" si="26"/>
        <v>534.6810736249173</v>
      </c>
      <c r="Z38" s="11">
        <v>38898</v>
      </c>
      <c r="AA38" s="2">
        <v>29</v>
      </c>
      <c r="AB38" s="2">
        <v>18074.690872192383</v>
      </c>
      <c r="AC38" s="2">
        <v>8418.8789987564087</v>
      </c>
      <c r="AD38" s="2">
        <v>1906.6539998054504</v>
      </c>
      <c r="AE38" s="12">
        <v>2.1469237026523698</v>
      </c>
      <c r="AF38" s="12">
        <v>4.4155253127287111</v>
      </c>
      <c r="AG38" s="2">
        <v>204.73646514950514</v>
      </c>
      <c r="AH38" s="2">
        <f t="shared" si="3"/>
        <v>95.362711258237994</v>
      </c>
      <c r="AL38" s="11">
        <v>38898</v>
      </c>
      <c r="AM38" s="2">
        <v>16</v>
      </c>
      <c r="AN38" s="2">
        <v>22111.107872009277</v>
      </c>
      <c r="AO38" s="2">
        <v>6745.9329872131348</v>
      </c>
      <c r="AP38" s="2">
        <v>1744.5539979934692</v>
      </c>
      <c r="AQ38" s="12">
        <v>3.2776945626232452</v>
      </c>
      <c r="AR38" s="12">
        <v>3.8668524992474254</v>
      </c>
      <c r="AS38" s="2">
        <v>242.8645572896379</v>
      </c>
      <c r="AT38" s="2">
        <f t="shared" si="19"/>
        <v>74.096152844475398</v>
      </c>
      <c r="AX38" s="11">
        <v>38898</v>
      </c>
      <c r="AY38" s="2">
        <v>21</v>
      </c>
      <c r="AZ38" s="2">
        <v>8729.1229705810547</v>
      </c>
      <c r="BA38" s="2">
        <v>2844.3379712104797</v>
      </c>
      <c r="BB38" s="2">
        <v>784.36799907684326</v>
      </c>
      <c r="BC38" s="12">
        <v>3.0689471711641061</v>
      </c>
      <c r="BD38" s="12">
        <v>3.6262799789870375</v>
      </c>
      <c r="BE38" s="2">
        <v>522.5324348948235</v>
      </c>
      <c r="BF38" s="2">
        <f t="shared" si="5"/>
        <v>170.26439549189686</v>
      </c>
      <c r="BJ38" s="11">
        <v>38898</v>
      </c>
      <c r="BK38" s="2">
        <v>45</v>
      </c>
      <c r="BL38" s="2">
        <v>47069.151409298182</v>
      </c>
      <c r="BM38" s="2">
        <v>21499.001382827759</v>
      </c>
      <c r="BN38" s="2">
        <v>3940.3796162605286</v>
      </c>
      <c r="BO38" s="12">
        <v>2.1893645463409515</v>
      </c>
      <c r="BP38" s="12">
        <v>5.4560736468408066</v>
      </c>
      <c r="BQ38" s="2">
        <v>227.77089979110906</v>
      </c>
      <c r="BR38" s="2">
        <f t="shared" si="6"/>
        <v>104.03516407159273</v>
      </c>
      <c r="BV38" s="11">
        <v>38898</v>
      </c>
      <c r="BW38" s="2">
        <v>13</v>
      </c>
      <c r="BX38" s="2">
        <v>17255.993041992188</v>
      </c>
      <c r="BY38" s="2">
        <v>5921.275993347168</v>
      </c>
      <c r="BZ38" s="2">
        <v>1310.468994140625</v>
      </c>
      <c r="CA38" s="12">
        <v>2.9142355568934986</v>
      </c>
      <c r="CB38" s="12">
        <v>4.5184403597661635</v>
      </c>
      <c r="CC38" s="2">
        <v>308.13877830919199</v>
      </c>
      <c r="CD38" s="2">
        <f t="shared" si="7"/>
        <v>105.73571432148064</v>
      </c>
      <c r="CH38" s="11">
        <v>38898</v>
      </c>
      <c r="CI38" s="2">
        <v>15</v>
      </c>
      <c r="CJ38" s="2">
        <v>29444.524200439453</v>
      </c>
      <c r="CK38" s="2">
        <v>5479.0317230224609</v>
      </c>
      <c r="CL38" s="2">
        <v>1775.9668979644775</v>
      </c>
      <c r="CM38" s="12">
        <v>5.374037911975555</v>
      </c>
      <c r="CN38" s="12">
        <v>3.0850978862850691</v>
      </c>
      <c r="CO38" s="2">
        <v>225.47260752250276</v>
      </c>
      <c r="CP38" s="2">
        <f t="shared" si="8"/>
        <v>41.955901915030694</v>
      </c>
      <c r="CT38" s="11">
        <v>38898</v>
      </c>
      <c r="CU38" s="2">
        <v>30</v>
      </c>
      <c r="CV38" s="2">
        <v>21746.855947732925</v>
      </c>
      <c r="CW38" s="2">
        <v>8731.9289741516113</v>
      </c>
      <c r="CX38" s="2">
        <v>2085.2800092697144</v>
      </c>
      <c r="CY38" s="12">
        <v>2.4904984926135221</v>
      </c>
      <c r="CZ38" s="12">
        <v>4.1874131700948976</v>
      </c>
      <c r="DA38" s="2">
        <v>313.75986300406026</v>
      </c>
      <c r="DB38" s="2">
        <f t="shared" si="9"/>
        <v>125.98275563491771</v>
      </c>
      <c r="DF38" s="11">
        <v>38898</v>
      </c>
      <c r="DG38" s="2">
        <v>16</v>
      </c>
      <c r="DH38" s="2">
        <v>33776.052307128906</v>
      </c>
      <c r="DI38" s="2">
        <v>6699.668830871582</v>
      </c>
      <c r="DJ38" s="2">
        <v>2574.8850135803223</v>
      </c>
      <c r="DK38" s="12">
        <v>5.0414510268763344</v>
      </c>
      <c r="DL38" s="12">
        <v>2.6019293271491906</v>
      </c>
      <c r="DM38" s="2">
        <v>251.75574106529444</v>
      </c>
      <c r="DN38" s="2">
        <f t="shared" si="10"/>
        <v>49.937158909838985</v>
      </c>
      <c r="DR38" s="11">
        <v>38898</v>
      </c>
      <c r="DS38" s="2">
        <v>45</v>
      </c>
      <c r="DT38" s="2">
        <v>42146.7373046875</v>
      </c>
      <c r="DU38" s="2">
        <v>20463.006210327148</v>
      </c>
      <c r="DV38" s="2">
        <v>4190.6640138626099</v>
      </c>
      <c r="DW38" s="12">
        <v>2.0596552076213093</v>
      </c>
      <c r="DX38" s="12">
        <v>4.8829985278313996</v>
      </c>
      <c r="DY38" s="2">
        <v>268.93186921259382</v>
      </c>
      <c r="DZ38" s="2">
        <f t="shared" si="11"/>
        <v>130.57130543863337</v>
      </c>
      <c r="ED38" s="11">
        <v>38898</v>
      </c>
      <c r="EE38" s="2">
        <v>23</v>
      </c>
      <c r="EF38" s="2">
        <v>30905.694091796875</v>
      </c>
      <c r="EG38" s="2">
        <v>5025.9832038879395</v>
      </c>
      <c r="EH38" s="2">
        <v>2790.8471984863281</v>
      </c>
      <c r="EI38" s="12">
        <v>6.1491837194937737</v>
      </c>
      <c r="EJ38" s="12">
        <v>1.8008808245087307</v>
      </c>
      <c r="EK38" s="2">
        <v>319.35877311092298</v>
      </c>
      <c r="EL38" s="2">
        <f t="shared" si="12"/>
        <v>51.935149066779537</v>
      </c>
      <c r="EP38" s="11">
        <v>38898</v>
      </c>
      <c r="EQ38" s="2">
        <v>13</v>
      </c>
      <c r="ER38" s="2">
        <v>16474.980880737305</v>
      </c>
      <c r="ES38" s="2">
        <v>5484.0279579162598</v>
      </c>
      <c r="ET38" s="2">
        <v>633.3270115852356</v>
      </c>
      <c r="EU38" s="12">
        <v>3.0041752170419689</v>
      </c>
      <c r="EV38" s="12">
        <v>8.6590779448828208</v>
      </c>
      <c r="EW38" s="2">
        <v>279.61568792519762</v>
      </c>
      <c r="EX38" s="2">
        <f t="shared" si="13"/>
        <v>93.075692236259911</v>
      </c>
      <c r="FB38" s="11">
        <v>38898</v>
      </c>
      <c r="FC38" s="2">
        <v>21</v>
      </c>
      <c r="FD38" s="2">
        <v>18739.133430480957</v>
      </c>
      <c r="FE38" s="2">
        <v>6256.0211811065674</v>
      </c>
      <c r="FF38" s="2">
        <v>1593.1441125869751</v>
      </c>
      <c r="FG38" s="12">
        <v>2.9953756370061351</v>
      </c>
      <c r="FH38" s="12">
        <v>3.9268394689968953</v>
      </c>
      <c r="FI38" s="14">
        <v>38898</v>
      </c>
      <c r="FJ38" s="2">
        <v>333.07049934111507</v>
      </c>
      <c r="FK38" s="2">
        <f t="shared" si="20"/>
        <v>111.19490164312667</v>
      </c>
      <c r="FO38" s="11">
        <v>38898</v>
      </c>
      <c r="FP38" s="2">
        <v>11</v>
      </c>
      <c r="FQ38" s="2">
        <v>6406.0521850585938</v>
      </c>
      <c r="FR38" s="2">
        <v>8346.0180263519287</v>
      </c>
      <c r="FS38" s="2">
        <v>1138.8190116882324</v>
      </c>
      <c r="FT38" s="12">
        <v>0.76755791382572647</v>
      </c>
      <c r="FU38" s="12">
        <v>7.328660604268844</v>
      </c>
      <c r="FV38" s="2">
        <v>255.28923754387174</v>
      </c>
      <c r="FW38" s="2">
        <f t="shared" si="14"/>
        <v>332.59931654073858</v>
      </c>
      <c r="GA38" s="11">
        <v>38898</v>
      </c>
      <c r="GB38" s="2">
        <v>9</v>
      </c>
      <c r="GC38" s="2">
        <v>29977.980804443359</v>
      </c>
      <c r="GD38" s="2">
        <v>7190.4700469970703</v>
      </c>
      <c r="GE38" s="2">
        <v>2916.8869972229004</v>
      </c>
      <c r="GF38" s="12">
        <v>4.1691267202987587</v>
      </c>
      <c r="GG38" s="12">
        <v>2.4651177964189039</v>
      </c>
      <c r="GH38" s="2">
        <v>304.35813268823233</v>
      </c>
      <c r="GI38" s="2">
        <f t="shared" si="21"/>
        <v>73.002850022851334</v>
      </c>
      <c r="GM38" s="11">
        <v>38898</v>
      </c>
      <c r="GN38" s="2">
        <v>3</v>
      </c>
      <c r="GO38" s="2">
        <v>11951.696960449219</v>
      </c>
      <c r="GP38" s="2">
        <v>2572.06201171875</v>
      </c>
      <c r="GQ38" s="2">
        <v>1202.72900390625</v>
      </c>
      <c r="GR38" s="12">
        <v>4.646737483775766</v>
      </c>
      <c r="GS38" s="12">
        <v>2.13852164815611</v>
      </c>
      <c r="GT38" s="2">
        <v>310.3284829673326</v>
      </c>
      <c r="GU38" s="2">
        <f t="shared" si="24"/>
        <v>66.784165029949406</v>
      </c>
      <c r="GY38" s="11">
        <v>38898</v>
      </c>
      <c r="GZ38" s="2">
        <v>8</v>
      </c>
      <c r="HA38" s="2">
        <v>27036.943939208984</v>
      </c>
      <c r="HB38" s="2">
        <v>3781.9630355834961</v>
      </c>
      <c r="HC38" s="2">
        <v>2062.4689712524414</v>
      </c>
      <c r="HD38" s="12">
        <v>7.1489180842925979</v>
      </c>
      <c r="HE38" s="12">
        <v>1.833706634280605</v>
      </c>
      <c r="HF38" s="2">
        <v>220.19129345403996</v>
      </c>
      <c r="HG38" s="2">
        <f t="shared" si="16"/>
        <v>30.800645756151283</v>
      </c>
      <c r="HS38" s="22">
        <v>38898</v>
      </c>
      <c r="HT38">
        <v>333.07049934111507</v>
      </c>
    </row>
    <row r="39" spans="1:228">
      <c r="A39">
        <v>16</v>
      </c>
      <c r="B39" t="str">
        <f t="shared" ca="1" si="25"/>
        <v>Consumer Products</v>
      </c>
      <c r="C39">
        <f t="shared" ca="1" si="25"/>
        <v>15</v>
      </c>
      <c r="D39" s="2">
        <f t="shared" ca="1" si="25"/>
        <v>13.137695254935636</v>
      </c>
      <c r="E39" s="2">
        <f t="shared" ca="1" si="25"/>
        <v>362.45523630489856</v>
      </c>
      <c r="F39" s="10">
        <f t="shared" ca="1" si="25"/>
        <v>27.588951431091349</v>
      </c>
      <c r="G39" s="2">
        <f t="shared" ca="1" si="25"/>
        <v>12.144551895617289</v>
      </c>
      <c r="H39" s="2">
        <f t="shared" ca="1" si="25"/>
        <v>522.4208896360077</v>
      </c>
      <c r="I39" s="2">
        <f t="shared" ca="1" si="25"/>
        <v>0.19462853474965985</v>
      </c>
      <c r="J39" s="12">
        <v>17.5</v>
      </c>
      <c r="K39" s="12">
        <v>5</v>
      </c>
      <c r="L39" s="2">
        <f t="shared" ca="1" si="23"/>
        <v>13.137695254935636</v>
      </c>
      <c r="M39" s="1"/>
      <c r="N39" s="11">
        <v>38990</v>
      </c>
      <c r="O39" s="2">
        <v>12</v>
      </c>
      <c r="P39" s="2">
        <v>10036.465866088867</v>
      </c>
      <c r="Q39" s="2">
        <v>7909.9820213317871</v>
      </c>
      <c r="R39" s="2">
        <v>2407.3590049743652</v>
      </c>
      <c r="S39" s="12">
        <v>1.2688354839520923</v>
      </c>
      <c r="T39" s="12">
        <v>3.2857509017089939</v>
      </c>
      <c r="U39" s="2">
        <v>423.53667549946658</v>
      </c>
      <c r="V39" s="2">
        <f t="shared" si="26"/>
        <v>333.79951999786454</v>
      </c>
      <c r="Z39" s="11">
        <v>38990</v>
      </c>
      <c r="AA39" s="2">
        <v>28</v>
      </c>
      <c r="AB39" s="2">
        <v>17921.457962036133</v>
      </c>
      <c r="AC39" s="2">
        <v>8690.61501121521</v>
      </c>
      <c r="AD39" s="2">
        <v>1955.0820045471191</v>
      </c>
      <c r="AE39" s="12">
        <v>2.0621622219956297</v>
      </c>
      <c r="AF39" s="12">
        <v>4.4451409153184498</v>
      </c>
      <c r="AG39" s="2">
        <v>226.07836470133634</v>
      </c>
      <c r="AH39" s="2">
        <f t="shared" si="3"/>
        <v>109.63170709361169</v>
      </c>
      <c r="AL39" s="11">
        <v>38990</v>
      </c>
      <c r="AM39" s="2">
        <v>17</v>
      </c>
      <c r="AN39" s="2">
        <v>22420.248764038086</v>
      </c>
      <c r="AO39" s="2">
        <v>6856.1150074005127</v>
      </c>
      <c r="AP39" s="2">
        <v>1744.6210231781006</v>
      </c>
      <c r="AQ39" s="12">
        <v>3.2701097837241058</v>
      </c>
      <c r="AR39" s="12">
        <v>3.9298592165942292</v>
      </c>
      <c r="AS39" s="2">
        <v>229.86440573096229</v>
      </c>
      <c r="AT39" s="2">
        <f t="shared" si="19"/>
        <v>70.292565367388164</v>
      </c>
      <c r="AX39" s="11">
        <v>38990</v>
      </c>
      <c r="AY39" s="2">
        <v>20</v>
      </c>
      <c r="AZ39" s="2">
        <v>8903.9710311889648</v>
      </c>
      <c r="BA39" s="2">
        <v>2902.1930160522461</v>
      </c>
      <c r="BB39" s="2">
        <v>783.23599433898926</v>
      </c>
      <c r="BC39" s="12">
        <v>3.0680147674329161</v>
      </c>
      <c r="BD39" s="12">
        <v>3.7053876954436284</v>
      </c>
      <c r="BE39" s="2">
        <v>382.74294182027614</v>
      </c>
      <c r="BF39" s="2">
        <f t="shared" si="5"/>
        <v>124.75264000783368</v>
      </c>
      <c r="BJ39" s="11">
        <v>38990</v>
      </c>
      <c r="BK39" s="2">
        <v>44</v>
      </c>
      <c r="BL39" s="2">
        <v>48894.119942188263</v>
      </c>
      <c r="BM39" s="2">
        <v>22979.610229730606</v>
      </c>
      <c r="BN39" s="2">
        <v>4025.160548210144</v>
      </c>
      <c r="BO39" s="12">
        <v>2.1277175484434427</v>
      </c>
      <c r="BP39" s="12">
        <v>5.7089922139748888</v>
      </c>
      <c r="BQ39" s="2">
        <v>239.89893611194896</v>
      </c>
      <c r="BR39" s="2">
        <f t="shared" si="6"/>
        <v>112.74942780231798</v>
      </c>
      <c r="BV39" s="11">
        <v>38990</v>
      </c>
      <c r="BW39" s="2">
        <v>13</v>
      </c>
      <c r="BX39" s="2">
        <v>23025.828125</v>
      </c>
      <c r="BY39" s="2">
        <v>6935.9730072021484</v>
      </c>
      <c r="BZ39" s="2">
        <v>1770.6039867401123</v>
      </c>
      <c r="CA39" s="12">
        <v>3.3197689929142649</v>
      </c>
      <c r="CB39" s="12">
        <v>3.9172920987103845</v>
      </c>
      <c r="CC39" s="2">
        <v>282.04718118948165</v>
      </c>
      <c r="CD39" s="2">
        <f t="shared" si="7"/>
        <v>84.959881784390674</v>
      </c>
      <c r="CH39" s="11">
        <v>38990</v>
      </c>
      <c r="CI39" s="2">
        <v>14</v>
      </c>
      <c r="CJ39" s="2">
        <v>29709.680633544922</v>
      </c>
      <c r="CK39" s="2">
        <v>5633.9892158508301</v>
      </c>
      <c r="CL39" s="2">
        <v>1892.2016792297363</v>
      </c>
      <c r="CM39" s="12">
        <v>5.2732938412375443</v>
      </c>
      <c r="CN39" s="12">
        <v>2.9774781820002789</v>
      </c>
      <c r="CO39" s="2">
        <v>234.99207832840767</v>
      </c>
      <c r="CP39" s="2">
        <f t="shared" si="8"/>
        <v>44.562674753823195</v>
      </c>
      <c r="CT39" s="11">
        <v>38990</v>
      </c>
      <c r="CU39" s="2">
        <v>29</v>
      </c>
      <c r="CV39" s="2">
        <v>23504.106643676758</v>
      </c>
      <c r="CW39" s="2">
        <v>8345.8022480010986</v>
      </c>
      <c r="CX39" s="2">
        <v>2110.2700123786926</v>
      </c>
      <c r="CY39" s="12">
        <v>2.8162788843105191</v>
      </c>
      <c r="CZ39" s="12">
        <v>3.9548504215314728</v>
      </c>
      <c r="DA39" s="2">
        <v>337.41111276791014</v>
      </c>
      <c r="DB39" s="2">
        <f t="shared" si="9"/>
        <v>119.8074220019993</v>
      </c>
      <c r="DF39" s="11">
        <v>38990</v>
      </c>
      <c r="DG39" s="2">
        <v>15</v>
      </c>
      <c r="DH39" s="2">
        <v>29876.025817871094</v>
      </c>
      <c r="DI39" s="2">
        <v>5547.882999420166</v>
      </c>
      <c r="DJ39" s="2">
        <v>2465.3990097045898</v>
      </c>
      <c r="DK39" s="12">
        <v>5.3851218241252692</v>
      </c>
      <c r="DL39" s="12">
        <v>2.2502982184960505</v>
      </c>
      <c r="DM39" s="2">
        <v>293.32663674629021</v>
      </c>
      <c r="DN39" s="2">
        <f t="shared" si="10"/>
        <v>54.469823771152406</v>
      </c>
      <c r="DR39" s="11">
        <v>38990</v>
      </c>
      <c r="DS39" s="2">
        <v>44</v>
      </c>
      <c r="DT39" s="2">
        <v>39540.063056945801</v>
      </c>
      <c r="DU39" s="2">
        <v>20503.575954437256</v>
      </c>
      <c r="DV39" s="2">
        <v>3508.4640026092529</v>
      </c>
      <c r="DW39" s="12">
        <v>1.9284471715963667</v>
      </c>
      <c r="DX39" s="12">
        <v>5.8440320149184082</v>
      </c>
      <c r="DY39" s="2">
        <v>271.5153518926449</v>
      </c>
      <c r="DZ39" s="2">
        <f t="shared" si="11"/>
        <v>140.7948093635797</v>
      </c>
      <c r="ED39" s="11">
        <v>38990</v>
      </c>
      <c r="EE39" s="2">
        <v>26</v>
      </c>
      <c r="EF39" s="2">
        <v>44147.222854614258</v>
      </c>
      <c r="EG39" s="2">
        <v>8493.4710788726807</v>
      </c>
      <c r="EH39" s="2">
        <v>3857.2682676315308</v>
      </c>
      <c r="EI39" s="12">
        <v>5.1977833849849073</v>
      </c>
      <c r="EJ39" s="12">
        <v>2.2019394269634005</v>
      </c>
      <c r="EK39" s="2">
        <v>309.33212629674284</v>
      </c>
      <c r="EL39" s="2">
        <f t="shared" si="12"/>
        <v>59.512315805680892</v>
      </c>
      <c r="EP39" s="11">
        <v>38990</v>
      </c>
      <c r="EQ39" s="2">
        <v>15</v>
      </c>
      <c r="ER39" s="2">
        <v>17660.776062011719</v>
      </c>
      <c r="ES39" s="2">
        <v>5559.7690048217773</v>
      </c>
      <c r="ET39" s="2">
        <v>934.03400802612305</v>
      </c>
      <c r="EU39" s="12">
        <v>3.1765305441098715</v>
      </c>
      <c r="EV39" s="12">
        <v>5.9524267393337587</v>
      </c>
      <c r="EW39" s="2">
        <v>359.25860663151667</v>
      </c>
      <c r="EX39" s="2">
        <f t="shared" si="13"/>
        <v>113.09779699668786</v>
      </c>
      <c r="FB39" s="11">
        <v>38990</v>
      </c>
      <c r="FC39" s="2">
        <v>22</v>
      </c>
      <c r="FD39" s="2">
        <v>18508.846008300781</v>
      </c>
      <c r="FE39" s="2">
        <v>7041.7794742584229</v>
      </c>
      <c r="FF39" s="2">
        <v>1807.2533082962036</v>
      </c>
      <c r="FG39" s="12">
        <v>2.6284330652444874</v>
      </c>
      <c r="FH39" s="12">
        <v>3.8963987183938773</v>
      </c>
      <c r="FI39" s="14">
        <v>38990</v>
      </c>
      <c r="FJ39" s="2">
        <v>357.31321057228951</v>
      </c>
      <c r="FK39" s="2">
        <f t="shared" si="20"/>
        <v>135.94152930771077</v>
      </c>
      <c r="FO39" s="11">
        <v>38990</v>
      </c>
      <c r="FP39" s="2">
        <v>11</v>
      </c>
      <c r="FQ39" s="2">
        <v>5308.3298950195313</v>
      </c>
      <c r="FR39" s="2">
        <v>8338.7139835357666</v>
      </c>
      <c r="FS39" s="2">
        <v>1136.8929862976074</v>
      </c>
      <c r="FT39" s="12">
        <v>0.63658855616111476</v>
      </c>
      <c r="FU39" s="12">
        <v>7.3346516198428899</v>
      </c>
      <c r="FV39" s="2">
        <v>279.49234548671751</v>
      </c>
      <c r="FW39" s="2">
        <f t="shared" si="14"/>
        <v>439.04707802504157</v>
      </c>
      <c r="GA39" s="11">
        <v>38990</v>
      </c>
      <c r="GB39" s="2">
        <v>9</v>
      </c>
      <c r="GC39" s="2">
        <v>29575.282089233398</v>
      </c>
      <c r="GD39" s="2">
        <v>7521.7809448242188</v>
      </c>
      <c r="GE39" s="2">
        <v>2846.4060087203979</v>
      </c>
      <c r="GF39" s="12">
        <v>3.9319520611118466</v>
      </c>
      <c r="GG39" s="12">
        <v>2.6425537754558199</v>
      </c>
      <c r="GH39" s="2">
        <v>278.4921952615756</v>
      </c>
      <c r="GI39" s="2">
        <f t="shared" si="21"/>
        <v>70.82797321359655</v>
      </c>
      <c r="GM39" s="11">
        <v>38990</v>
      </c>
      <c r="GN39" s="2">
        <v>3</v>
      </c>
      <c r="GO39" s="2">
        <v>12005.5380859375</v>
      </c>
      <c r="GP39" s="2">
        <v>2883.4149780273438</v>
      </c>
      <c r="GQ39" s="2">
        <v>1229.614990234375</v>
      </c>
      <c r="GR39" s="12">
        <v>4.1636525361156842</v>
      </c>
      <c r="GS39" s="12">
        <v>2.3449738340273001</v>
      </c>
      <c r="GT39" s="2">
        <v>354.03300318306805</v>
      </c>
      <c r="GU39" s="2">
        <f t="shared" si="24"/>
        <v>85.029430316812466</v>
      </c>
      <c r="GY39" s="11">
        <v>38990</v>
      </c>
      <c r="GZ39" s="2">
        <v>8</v>
      </c>
      <c r="HA39" s="2">
        <v>26423.180206298828</v>
      </c>
      <c r="HB39" s="2">
        <v>4527.9399871826172</v>
      </c>
      <c r="HC39" s="2">
        <v>2181.5800285339355</v>
      </c>
      <c r="HD39" s="12">
        <v>5.8355853392703434</v>
      </c>
      <c r="HE39" s="12">
        <v>2.0755323792661788</v>
      </c>
      <c r="HF39" s="2">
        <v>220.26276222446185</v>
      </c>
      <c r="HG39" s="2">
        <f t="shared" si="16"/>
        <v>37.744758994819627</v>
      </c>
      <c r="HS39" s="22">
        <v>38990</v>
      </c>
      <c r="HT39">
        <v>357.31321057228951</v>
      </c>
    </row>
    <row r="40" spans="1:228">
      <c r="D40" s="2"/>
      <c r="E40" s="2"/>
      <c r="G40" s="2"/>
      <c r="H40" s="2"/>
      <c r="I40" s="2"/>
      <c r="J40" s="12"/>
      <c r="K40" s="12"/>
      <c r="L40" s="2"/>
      <c r="M40" s="1"/>
      <c r="N40" s="11">
        <v>39082</v>
      </c>
      <c r="O40" s="2">
        <v>10</v>
      </c>
      <c r="P40" s="2">
        <v>7415.5809783935547</v>
      </c>
      <c r="Q40" s="2">
        <v>4874.953010559082</v>
      </c>
      <c r="R40" s="2">
        <v>2273.9520015716553</v>
      </c>
      <c r="S40" s="12">
        <v>1.5211594783234847</v>
      </c>
      <c r="T40" s="12">
        <v>2.1438240592544302</v>
      </c>
      <c r="U40" s="2">
        <v>305.88647883019661</v>
      </c>
      <c r="V40" s="2">
        <f t="shared" si="26"/>
        <v>201.08771183368836</v>
      </c>
      <c r="Z40" s="11">
        <v>39082</v>
      </c>
      <c r="AA40" s="2">
        <v>26</v>
      </c>
      <c r="AB40" s="2">
        <v>17421.632923126221</v>
      </c>
      <c r="AC40" s="2">
        <v>8753.8300399780273</v>
      </c>
      <c r="AD40" s="2">
        <v>1903.7270040512085</v>
      </c>
      <c r="AE40" s="12">
        <v>1.9901726265603792</v>
      </c>
      <c r="AF40" s="12">
        <v>4.5982591103396242</v>
      </c>
      <c r="AG40" s="2">
        <v>189.62606655342299</v>
      </c>
      <c r="AH40" s="2">
        <f t="shared" si="3"/>
        <v>95.281215319072217</v>
      </c>
      <c r="AL40" s="11">
        <v>39082</v>
      </c>
      <c r="AM40" s="2">
        <v>19</v>
      </c>
      <c r="AN40" s="2">
        <v>19438.13219833374</v>
      </c>
      <c r="AO40" s="2">
        <v>5920.0860538482666</v>
      </c>
      <c r="AP40" s="2">
        <v>1472.7249851226807</v>
      </c>
      <c r="AQ40" s="12">
        <v>3.2834205485405508</v>
      </c>
      <c r="AR40" s="12">
        <v>4.0198177620753226</v>
      </c>
      <c r="AS40" s="2">
        <v>248.88948102735088</v>
      </c>
      <c r="AT40" s="2">
        <f t="shared" si="19"/>
        <v>75.801889324832274</v>
      </c>
      <c r="AX40" s="11">
        <v>39082</v>
      </c>
      <c r="AY40" s="2">
        <v>22</v>
      </c>
      <c r="AZ40" s="2">
        <v>9704.9820308685303</v>
      </c>
      <c r="BA40" s="2">
        <v>3033.8490085601807</v>
      </c>
      <c r="BB40" s="2">
        <v>839.00800800323486</v>
      </c>
      <c r="BC40" s="12">
        <v>3.1989008033970583</v>
      </c>
      <c r="BD40" s="12">
        <v>3.6159952939906663</v>
      </c>
      <c r="BE40" s="2">
        <v>333.57171940819978</v>
      </c>
      <c r="BF40" s="2">
        <f t="shared" si="5"/>
        <v>104.27698134745685</v>
      </c>
      <c r="BJ40" s="11">
        <v>39082</v>
      </c>
      <c r="BK40" s="2">
        <v>44</v>
      </c>
      <c r="BL40" s="2">
        <v>50008.084915161133</v>
      </c>
      <c r="BM40" s="2">
        <v>23308.09676361084</v>
      </c>
      <c r="BN40" s="2">
        <v>3935.217987537384</v>
      </c>
      <c r="BO40" s="12">
        <v>2.1455241679464345</v>
      </c>
      <c r="BP40" s="12">
        <v>5.9229493353166918</v>
      </c>
      <c r="BQ40" s="2">
        <v>190.61472045009535</v>
      </c>
      <c r="BR40" s="2">
        <f t="shared" si="6"/>
        <v>88.842961220306449</v>
      </c>
      <c r="BV40" s="11">
        <v>39082</v>
      </c>
      <c r="BW40" s="2">
        <v>14</v>
      </c>
      <c r="BX40" s="2">
        <v>23223.836441040039</v>
      </c>
      <c r="BY40" s="2">
        <v>7119.4367523193359</v>
      </c>
      <c r="BZ40" s="2">
        <v>1926.7589874267578</v>
      </c>
      <c r="CA40" s="12">
        <v>3.2620328333522015</v>
      </c>
      <c r="CB40" s="12">
        <v>3.6950323308612401</v>
      </c>
      <c r="CC40" s="2">
        <v>246.40109191542413</v>
      </c>
      <c r="CD40" s="2">
        <f t="shared" si="7"/>
        <v>75.536055123703974</v>
      </c>
      <c r="CH40" s="11">
        <v>39082</v>
      </c>
      <c r="CI40" s="2">
        <v>14</v>
      </c>
      <c r="CJ40" s="2">
        <v>40825.896179199219</v>
      </c>
      <c r="CK40" s="2">
        <v>7886.6078910827637</v>
      </c>
      <c r="CL40" s="2">
        <v>2606.4830017089844</v>
      </c>
      <c r="CM40" s="12">
        <v>5.1766103682370561</v>
      </c>
      <c r="CN40" s="12">
        <v>3.0257660939709856</v>
      </c>
      <c r="CO40" s="2">
        <v>219.35310180327369</v>
      </c>
      <c r="CP40" s="2">
        <f t="shared" si="8"/>
        <v>42.373886810024004</v>
      </c>
      <c r="CT40" s="11">
        <v>39082</v>
      </c>
      <c r="CU40" s="2">
        <v>27</v>
      </c>
      <c r="CV40" s="2">
        <v>24005.688705444336</v>
      </c>
      <c r="CW40" s="2">
        <v>8590.6219635009766</v>
      </c>
      <c r="CX40" s="2">
        <v>2092.6219987869263</v>
      </c>
      <c r="CY40" s="12">
        <v>2.7944063663186949</v>
      </c>
      <c r="CZ40" s="12">
        <v>4.1051952853792422</v>
      </c>
      <c r="DA40" s="2">
        <v>277.84984875865257</v>
      </c>
      <c r="DB40" s="2">
        <f t="shared" si="9"/>
        <v>99.430724216638325</v>
      </c>
      <c r="DF40" s="11">
        <v>39082</v>
      </c>
      <c r="DG40" s="2">
        <v>14</v>
      </c>
      <c r="DH40" s="2">
        <v>29392.586898803711</v>
      </c>
      <c r="DI40" s="2">
        <v>6285.6649169921875</v>
      </c>
      <c r="DJ40" s="2">
        <v>2458.6310176849365</v>
      </c>
      <c r="DK40" s="12">
        <v>4.6761300971272002</v>
      </c>
      <c r="DL40" s="12">
        <v>2.5565710640512509</v>
      </c>
      <c r="DM40" s="2">
        <v>247.04758245610412</v>
      </c>
      <c r="DN40" s="2">
        <f t="shared" si="10"/>
        <v>52.831631568137681</v>
      </c>
      <c r="DR40" s="11">
        <v>39082</v>
      </c>
      <c r="DS40" s="2">
        <v>46</v>
      </c>
      <c r="DT40" s="2">
        <v>40076.615049362183</v>
      </c>
      <c r="DU40" s="2">
        <v>21691.464153289795</v>
      </c>
      <c r="DV40" s="2">
        <v>3597.32297706604</v>
      </c>
      <c r="DW40" s="12">
        <v>1.8475753764774814</v>
      </c>
      <c r="DX40" s="12">
        <v>6.0298906413405371</v>
      </c>
      <c r="DY40" s="2">
        <v>240.61969362021154</v>
      </c>
      <c r="DZ40" s="2">
        <f t="shared" si="11"/>
        <v>130.23538670393415</v>
      </c>
      <c r="ED40" s="11">
        <v>39082</v>
      </c>
      <c r="EE40" s="2">
        <v>26</v>
      </c>
      <c r="EF40" s="2">
        <v>43389.51326751709</v>
      </c>
      <c r="EG40" s="2">
        <v>9054.5192832946777</v>
      </c>
      <c r="EH40" s="2">
        <v>3929.0610551834106</v>
      </c>
      <c r="EI40" s="12">
        <v>4.792028368371744</v>
      </c>
      <c r="EJ40" s="12">
        <v>2.3044995117470903</v>
      </c>
      <c r="EK40" s="2">
        <v>268.89692511275467</v>
      </c>
      <c r="EL40" s="2">
        <f t="shared" si="12"/>
        <v>56.113383403053938</v>
      </c>
      <c r="EP40" s="11">
        <v>39082</v>
      </c>
      <c r="EQ40" s="2">
        <v>13</v>
      </c>
      <c r="ER40" s="2">
        <v>17860.544921875</v>
      </c>
      <c r="ES40" s="2">
        <v>5171.140983581543</v>
      </c>
      <c r="ET40" s="2">
        <v>1357.7679920196533</v>
      </c>
      <c r="EU40" s="12">
        <v>3.4538886057414642</v>
      </c>
      <c r="EV40" s="12">
        <v>3.8085600883031363</v>
      </c>
      <c r="EW40" s="2">
        <v>248.57993963542867</v>
      </c>
      <c r="EX40" s="2">
        <f t="shared" si="13"/>
        <v>71.971035551699487</v>
      </c>
      <c r="FB40" s="11">
        <v>39082</v>
      </c>
      <c r="FC40" s="2">
        <v>21</v>
      </c>
      <c r="FD40" s="2">
        <v>18548.185779571533</v>
      </c>
      <c r="FE40" s="2">
        <v>7451.3930187225342</v>
      </c>
      <c r="FF40" s="2">
        <v>1816.4440803527832</v>
      </c>
      <c r="FG40" s="12">
        <v>2.48922392537435</v>
      </c>
      <c r="FH40" s="12">
        <v>4.1021868491956832</v>
      </c>
      <c r="FI40" s="14">
        <v>39082</v>
      </c>
      <c r="FJ40" s="2">
        <v>286.19550842283149</v>
      </c>
      <c r="FK40" s="2">
        <f t="shared" si="20"/>
        <v>114.9737898247909</v>
      </c>
      <c r="FO40" s="11">
        <v>39082</v>
      </c>
      <c r="FP40" s="2">
        <v>11</v>
      </c>
      <c r="FQ40" s="2">
        <v>20227.616989135742</v>
      </c>
      <c r="FR40" s="2">
        <v>8022.4910278320313</v>
      </c>
      <c r="FS40" s="2">
        <v>1230.5099897384644</v>
      </c>
      <c r="FT40" s="12">
        <v>2.5213636162335451</v>
      </c>
      <c r="FU40" s="12">
        <v>6.5196472151657634</v>
      </c>
      <c r="FV40" s="2">
        <v>348.26765026899915</v>
      </c>
      <c r="FW40" s="2">
        <f t="shared" ref="FW40:FW49" si="27">FV40/FT40</f>
        <v>138.12670573443395</v>
      </c>
      <c r="GA40" s="11">
        <v>39082</v>
      </c>
      <c r="GB40" s="2">
        <v>10</v>
      </c>
      <c r="GC40" s="2">
        <v>34189.603202819824</v>
      </c>
      <c r="GD40" s="2">
        <v>9293.3880233764648</v>
      </c>
      <c r="GE40" s="2">
        <v>3041.2869834899902</v>
      </c>
      <c r="GF40" s="12">
        <v>3.6789170017242099</v>
      </c>
      <c r="GG40" s="12">
        <v>3.0557418861905479</v>
      </c>
      <c r="GH40" s="2">
        <v>215.02919172957886</v>
      </c>
      <c r="GI40" s="2">
        <f t="shared" si="21"/>
        <v>58.449046724566067</v>
      </c>
      <c r="GM40" s="11">
        <v>39082</v>
      </c>
      <c r="GN40" s="2">
        <v>4</v>
      </c>
      <c r="GO40" s="2">
        <v>15713.108032226563</v>
      </c>
      <c r="GP40" s="2">
        <v>4359.8789672851563</v>
      </c>
      <c r="GQ40" s="2">
        <v>1624.2950057983398</v>
      </c>
      <c r="GR40" s="12">
        <v>3.6040239075744172</v>
      </c>
      <c r="GS40" s="12">
        <v>2.6841669473349632</v>
      </c>
      <c r="GT40" s="2">
        <v>248.65774743161595</v>
      </c>
      <c r="GU40" s="2">
        <f t="shared" si="24"/>
        <v>68.99447778607211</v>
      </c>
      <c r="GY40" s="11">
        <v>39082</v>
      </c>
      <c r="GZ40" s="2">
        <v>8</v>
      </c>
      <c r="HA40" s="2">
        <v>27339.970123291016</v>
      </c>
      <c r="HB40" s="2">
        <v>5111.1090240478516</v>
      </c>
      <c r="HC40" s="2">
        <v>2335.25</v>
      </c>
      <c r="HD40" s="12">
        <v>5.3491267735937562</v>
      </c>
      <c r="HE40" s="12">
        <v>2.1886774538262932</v>
      </c>
      <c r="HF40" s="2">
        <v>192.05246548244779</v>
      </c>
      <c r="HG40" s="2">
        <f t="shared" si="16"/>
        <v>35.903517267626711</v>
      </c>
      <c r="HS40" s="22">
        <v>39082</v>
      </c>
      <c r="HT40">
        <v>286.19550842283149</v>
      </c>
    </row>
    <row r="41" spans="1:228">
      <c r="B41" s="6"/>
      <c r="C41" s="6"/>
      <c r="D41" s="37"/>
      <c r="E41" s="37"/>
      <c r="F41" s="37"/>
      <c r="G41" s="3"/>
      <c r="H41" s="3"/>
      <c r="I41" s="1"/>
      <c r="J41" s="1"/>
      <c r="K41" s="1"/>
      <c r="L41" s="1"/>
      <c r="M41" s="1"/>
      <c r="N41" s="11">
        <v>39172</v>
      </c>
      <c r="O41" s="2">
        <v>11</v>
      </c>
      <c r="P41" s="2">
        <v>8078.363037109375</v>
      </c>
      <c r="Q41" s="2">
        <v>4707.6689949035645</v>
      </c>
      <c r="R41" s="2">
        <v>2566.4850025177002</v>
      </c>
      <c r="S41" s="12">
        <v>1.7160006461488395</v>
      </c>
      <c r="T41" s="12">
        <v>1.8342865788365725</v>
      </c>
      <c r="U41" s="2">
        <v>330.13879735493879</v>
      </c>
      <c r="V41" s="2">
        <f t="shared" si="26"/>
        <v>192.38850410450473</v>
      </c>
      <c r="Z41" s="11">
        <v>39172</v>
      </c>
      <c r="AA41" s="2">
        <v>30</v>
      </c>
      <c r="AB41" s="2">
        <v>19454.014842033386</v>
      </c>
      <c r="AC41" s="2">
        <v>9685.7229881286621</v>
      </c>
      <c r="AD41" s="2">
        <v>1994.3940114974976</v>
      </c>
      <c r="AE41" s="12">
        <v>2.0085248014915629</v>
      </c>
      <c r="AF41" s="12">
        <v>4.8564741632252018</v>
      </c>
      <c r="AG41" s="2">
        <v>205.81823027486448</v>
      </c>
      <c r="AH41" s="2">
        <f t="shared" si="3"/>
        <v>102.47233697190124</v>
      </c>
      <c r="AL41" s="11">
        <v>39172</v>
      </c>
      <c r="AM41" s="2">
        <v>17</v>
      </c>
      <c r="AN41" s="2">
        <v>25332.877834320068</v>
      </c>
      <c r="AO41" s="2">
        <v>6078.9879455566406</v>
      </c>
      <c r="AP41" s="2">
        <v>1734.9510154724121</v>
      </c>
      <c r="AQ41" s="12">
        <v>4.1672854200733882</v>
      </c>
      <c r="AR41" s="12">
        <v>3.5038383743078678</v>
      </c>
      <c r="AS41" s="2">
        <v>234.03486033265423</v>
      </c>
      <c r="AT41" s="2">
        <f t="shared" si="19"/>
        <v>56.16002666995935</v>
      </c>
      <c r="AX41" s="11">
        <v>39172</v>
      </c>
      <c r="AY41" s="2">
        <v>22</v>
      </c>
      <c r="AZ41" s="2">
        <v>10479.286247253418</v>
      </c>
      <c r="BA41" s="2">
        <v>2921.0730361938477</v>
      </c>
      <c r="BB41" s="2">
        <v>914.23999500274658</v>
      </c>
      <c r="BC41" s="12">
        <v>3.5874783401198029</v>
      </c>
      <c r="BD41" s="12">
        <v>3.1950834049707835</v>
      </c>
      <c r="BE41" s="2">
        <v>362.16648892637437</v>
      </c>
      <c r="BF41" s="2">
        <f t="shared" si="5"/>
        <v>100.95294092124885</v>
      </c>
      <c r="BJ41" s="11">
        <v>39172</v>
      </c>
      <c r="BK41" s="2">
        <v>42</v>
      </c>
      <c r="BL41" s="2">
        <v>48834.332862854004</v>
      </c>
      <c r="BM41" s="2">
        <v>23621.486122131348</v>
      </c>
      <c r="BN41" s="2">
        <v>3863.1611051559448</v>
      </c>
      <c r="BO41" s="12">
        <v>2.0673691998193262</v>
      </c>
      <c r="BP41" s="12">
        <v>6.114548546941279</v>
      </c>
      <c r="BQ41" s="2">
        <v>189.25521520762319</v>
      </c>
      <c r="BR41" s="2">
        <f t="shared" si="6"/>
        <v>91.543985091856257</v>
      </c>
      <c r="BV41" s="11">
        <v>39172</v>
      </c>
      <c r="BW41" s="2">
        <v>14</v>
      </c>
      <c r="BX41" s="2">
        <v>24906.990615844727</v>
      </c>
      <c r="BY41" s="2">
        <v>7588.8624496459961</v>
      </c>
      <c r="BZ41" s="2">
        <v>2031.3077030181885</v>
      </c>
      <c r="CA41" s="12">
        <v>3.2820453369801932</v>
      </c>
      <c r="CB41" s="12">
        <v>3.7359492303259607</v>
      </c>
      <c r="CC41" s="2">
        <v>244.80793927096187</v>
      </c>
      <c r="CD41" s="2">
        <f t="shared" si="7"/>
        <v>74.590054108213337</v>
      </c>
      <c r="CH41" s="11">
        <v>39172</v>
      </c>
      <c r="CI41" s="2">
        <v>15</v>
      </c>
      <c r="CJ41" s="2">
        <v>41690.84895324707</v>
      </c>
      <c r="CK41" s="2">
        <v>8157.593635559082</v>
      </c>
      <c r="CL41" s="2">
        <v>2808.8356494903564</v>
      </c>
      <c r="CM41" s="12">
        <v>5.1106797930600498</v>
      </c>
      <c r="CN41" s="12">
        <v>2.9042616420221026</v>
      </c>
      <c r="CO41" s="2">
        <v>223.58504566564196</v>
      </c>
      <c r="CP41" s="2">
        <f t="shared" si="8"/>
        <v>43.748592108872678</v>
      </c>
      <c r="CT41" s="11">
        <v>39172</v>
      </c>
      <c r="CU41" s="2">
        <v>31</v>
      </c>
      <c r="CV41" s="2">
        <v>27450.078868865967</v>
      </c>
      <c r="CW41" s="2">
        <v>8201.0668983459473</v>
      </c>
      <c r="CX41" s="2">
        <v>2284.5720167160034</v>
      </c>
      <c r="CY41" s="12">
        <v>3.347135099507883</v>
      </c>
      <c r="CZ41" s="12">
        <v>3.5897607246956955</v>
      </c>
      <c r="DA41" s="2">
        <v>269.20917293945485</v>
      </c>
      <c r="DB41" s="2">
        <f t="shared" si="9"/>
        <v>80.42973018299611</v>
      </c>
      <c r="DF41" s="11">
        <v>39172</v>
      </c>
      <c r="DG41" s="2">
        <v>13</v>
      </c>
      <c r="DH41" s="2">
        <v>27827.257736206055</v>
      </c>
      <c r="DI41" s="2">
        <v>6678.251091003418</v>
      </c>
      <c r="DJ41" s="2">
        <v>2401.7109851837158</v>
      </c>
      <c r="DK41" s="12">
        <v>4.1668480799851091</v>
      </c>
      <c r="DL41" s="12">
        <v>2.7806222864457495</v>
      </c>
      <c r="DM41" s="2">
        <v>194.67279634354415</v>
      </c>
      <c r="DN41" s="2">
        <f t="shared" si="10"/>
        <v>46.719436995706317</v>
      </c>
      <c r="DR41" s="11">
        <v>39172</v>
      </c>
      <c r="DS41" s="2">
        <v>51</v>
      </c>
      <c r="DT41" s="2">
        <v>65471.701694488525</v>
      </c>
      <c r="DU41" s="2">
        <v>24050.529943466187</v>
      </c>
      <c r="DV41" s="2">
        <v>4799.0449714660645</v>
      </c>
      <c r="DW41" s="12">
        <v>2.7222560936656302</v>
      </c>
      <c r="DX41" s="12">
        <v>5.0115241858462873</v>
      </c>
      <c r="DY41" s="2">
        <v>222.43725656838049</v>
      </c>
      <c r="DZ41" s="2">
        <f t="shared" si="11"/>
        <v>81.710628579715859</v>
      </c>
      <c r="ED41" s="11">
        <v>39172</v>
      </c>
      <c r="EE41" s="2">
        <v>24</v>
      </c>
      <c r="EF41" s="2">
        <v>47351.983520507813</v>
      </c>
      <c r="EG41" s="2">
        <v>9457.7389907836914</v>
      </c>
      <c r="EH41" s="2">
        <v>3922.786018371582</v>
      </c>
      <c r="EI41" s="12">
        <v>5.0066917226887977</v>
      </c>
      <c r="EJ41" s="12">
        <v>2.4109749923881307</v>
      </c>
      <c r="EK41" s="2">
        <v>244.81412930505684</v>
      </c>
      <c r="EL41" s="2">
        <f t="shared" si="12"/>
        <v>48.89738431380426</v>
      </c>
      <c r="EP41" s="11">
        <v>39172</v>
      </c>
      <c r="EQ41" s="2">
        <v>13</v>
      </c>
      <c r="ER41" s="2">
        <v>17533.160018920898</v>
      </c>
      <c r="ES41" s="2">
        <v>4357.4610214233398</v>
      </c>
      <c r="ET41" s="2">
        <v>930.74299430847168</v>
      </c>
      <c r="EU41" s="12">
        <v>4.0237101221834433</v>
      </c>
      <c r="EV41" s="12">
        <v>4.6817016599312353</v>
      </c>
      <c r="EW41" s="2">
        <v>329.50915249632033</v>
      </c>
      <c r="EX41" s="2">
        <f t="shared" si="13"/>
        <v>81.891871553986121</v>
      </c>
      <c r="FB41" s="11">
        <v>39172</v>
      </c>
      <c r="FC41" s="2">
        <v>23</v>
      </c>
      <c r="FD41" s="2">
        <v>17210.12183380127</v>
      </c>
      <c r="FE41" s="2">
        <v>9258.176815032959</v>
      </c>
      <c r="FF41" s="2">
        <v>1917.6585035324097</v>
      </c>
      <c r="FG41" s="12">
        <v>1.8589104720765697</v>
      </c>
      <c r="FH41" s="12">
        <v>4.8278548020823298</v>
      </c>
      <c r="FI41" s="14">
        <v>39172</v>
      </c>
      <c r="FJ41" s="2">
        <v>258.66299064116203</v>
      </c>
      <c r="FK41" s="2">
        <f t="shared" si="20"/>
        <v>139.14763218919967</v>
      </c>
      <c r="FO41" s="11">
        <v>39172</v>
      </c>
      <c r="FP41" s="2">
        <v>13</v>
      </c>
      <c r="FQ41" s="2">
        <v>22056.173835754395</v>
      </c>
      <c r="FR41" s="2">
        <v>8068.6540679931641</v>
      </c>
      <c r="FS41" s="2">
        <v>1635.4079942703247</v>
      </c>
      <c r="FT41" s="12">
        <v>2.7335629523698501</v>
      </c>
      <c r="FU41" s="12">
        <v>4.9337254656096885</v>
      </c>
      <c r="FV41" s="2">
        <v>326.46516514201664</v>
      </c>
      <c r="FW41" s="2">
        <f t="shared" si="27"/>
        <v>119.42844223104105</v>
      </c>
      <c r="GA41" s="11">
        <v>39172</v>
      </c>
      <c r="GB41" s="2">
        <v>11</v>
      </c>
      <c r="GC41" s="2">
        <v>35907.739181518555</v>
      </c>
      <c r="GD41" s="2">
        <v>9663.278980255127</v>
      </c>
      <c r="GE41" s="2">
        <v>3183.2400093078613</v>
      </c>
      <c r="GF41" s="12">
        <v>3.7158959453502738</v>
      </c>
      <c r="GG41" s="12">
        <v>3.0356740151542123</v>
      </c>
      <c r="GH41" s="2">
        <v>212.43741781669186</v>
      </c>
      <c r="GI41" s="2">
        <f t="shared" si="21"/>
        <v>57.169904900732291</v>
      </c>
      <c r="GM41" s="11">
        <v>39172</v>
      </c>
      <c r="GN41" s="2">
        <v>5</v>
      </c>
      <c r="GO41" s="2">
        <v>13180.874084472656</v>
      </c>
      <c r="GP41" s="2">
        <v>3742.7030296325684</v>
      </c>
      <c r="GQ41" s="2">
        <v>1338.80100440979</v>
      </c>
      <c r="GR41" s="12">
        <v>3.5217525890016073</v>
      </c>
      <c r="GS41" s="12">
        <v>2.795563356544192</v>
      </c>
      <c r="GT41" s="2">
        <v>258.47263755048164</v>
      </c>
      <c r="GU41" s="2">
        <f t="shared" si="24"/>
        <v>73.393184506398526</v>
      </c>
      <c r="GY41" s="11">
        <v>39172</v>
      </c>
      <c r="GZ41" s="2">
        <v>9</v>
      </c>
      <c r="HA41" s="2">
        <v>40604.654205322266</v>
      </c>
      <c r="HB41" s="2">
        <v>10129.561012268066</v>
      </c>
      <c r="HC41" s="2">
        <v>3151.3419761657715</v>
      </c>
      <c r="HD41" s="12">
        <v>4.0085304936852983</v>
      </c>
      <c r="HE41" s="12">
        <v>3.2143642577923814</v>
      </c>
      <c r="HF41" s="2">
        <v>188.62465294706627</v>
      </c>
      <c r="HG41" s="2">
        <f t="shared" si="16"/>
        <v>47.05581091230556</v>
      </c>
      <c r="HS41" s="22">
        <v>39172</v>
      </c>
      <c r="HT41">
        <v>258.66299064116203</v>
      </c>
    </row>
    <row r="42" spans="1:228">
      <c r="B42" s="6"/>
      <c r="C42" s="6"/>
      <c r="D42" s="37"/>
      <c r="E42" s="37"/>
      <c r="F42" s="37"/>
      <c r="G42" s="3"/>
      <c r="H42" s="3"/>
      <c r="I42" s="1"/>
      <c r="J42" s="1"/>
      <c r="K42" s="1"/>
      <c r="L42" s="1"/>
      <c r="M42" s="1"/>
      <c r="N42" s="11">
        <v>39263</v>
      </c>
      <c r="O42" s="2">
        <v>11</v>
      </c>
      <c r="P42" s="2">
        <v>4795.5509262084961</v>
      </c>
      <c r="Q42" s="2">
        <v>5879.2350120544434</v>
      </c>
      <c r="R42" s="2">
        <v>2800.1229944229126</v>
      </c>
      <c r="S42" s="12">
        <v>0.8156760048502868</v>
      </c>
      <c r="T42" s="12">
        <v>2.0996345602547777</v>
      </c>
      <c r="U42" s="2">
        <v>313.86464233020172</v>
      </c>
      <c r="V42" s="2">
        <f t="shared" si="26"/>
        <v>384.79082437616881</v>
      </c>
      <c r="Z42" s="11">
        <v>39263</v>
      </c>
      <c r="AA42" s="2">
        <v>30</v>
      </c>
      <c r="AB42" s="2">
        <v>20971.667394638062</v>
      </c>
      <c r="AC42" s="2">
        <v>10451.097948074341</v>
      </c>
      <c r="AD42" s="2">
        <v>2085.3810119628906</v>
      </c>
      <c r="AE42" s="12">
        <v>2.0066472918763698</v>
      </c>
      <c r="AF42" s="12">
        <v>5.0116011837266683</v>
      </c>
      <c r="AG42" s="2">
        <v>223.20537362938475</v>
      </c>
      <c r="AH42" s="2">
        <f t="shared" si="3"/>
        <v>111.23298774677563</v>
      </c>
      <c r="AL42" s="11">
        <v>39263</v>
      </c>
      <c r="AM42" s="2">
        <v>18</v>
      </c>
      <c r="AN42" s="2">
        <v>25564.490028381348</v>
      </c>
      <c r="AO42" s="2">
        <v>6390.088005065918</v>
      </c>
      <c r="AP42" s="2">
        <v>1908.225001335144</v>
      </c>
      <c r="AQ42" s="12">
        <v>4.00064756668678</v>
      </c>
      <c r="AR42" s="12">
        <v>3.348707830887296</v>
      </c>
      <c r="AS42" s="2">
        <v>254.58242045628336</v>
      </c>
      <c r="AT42" s="2">
        <f t="shared" si="19"/>
        <v>63.635303088475027</v>
      </c>
      <c r="AX42" s="11">
        <v>39263</v>
      </c>
      <c r="AY42" s="2">
        <v>24</v>
      </c>
      <c r="AZ42" s="2">
        <v>11594.045106887817</v>
      </c>
      <c r="BA42" s="2">
        <v>3230.2970352172852</v>
      </c>
      <c r="BB42" s="2">
        <v>1074.0349912643433</v>
      </c>
      <c r="BC42" s="12">
        <v>3.5891575853512636</v>
      </c>
      <c r="BD42" s="12">
        <v>3.0076273692113249</v>
      </c>
      <c r="BE42" s="2">
        <v>360.8549201373533</v>
      </c>
      <c r="BF42" s="2">
        <f t="shared" si="5"/>
        <v>100.54028321580012</v>
      </c>
      <c r="BJ42" s="11">
        <v>39263</v>
      </c>
      <c r="BK42" s="2">
        <v>46</v>
      </c>
      <c r="BL42" s="2">
        <v>58091.711582183838</v>
      </c>
      <c r="BM42" s="2">
        <v>25945.818748474121</v>
      </c>
      <c r="BN42" s="2">
        <v>4126.5292887687683</v>
      </c>
      <c r="BO42" s="12">
        <v>2.2389623601914748</v>
      </c>
      <c r="BP42" s="12">
        <v>6.2875644234711272</v>
      </c>
      <c r="BQ42" s="2">
        <v>210.82995398631923</v>
      </c>
      <c r="BR42" s="2">
        <f t="shared" si="6"/>
        <v>94.164135018459703</v>
      </c>
      <c r="BV42" s="11">
        <v>39263</v>
      </c>
      <c r="BW42" s="2">
        <v>14</v>
      </c>
      <c r="BX42" s="2">
        <v>28427.350250244141</v>
      </c>
      <c r="BY42" s="2">
        <v>5856.3451118469238</v>
      </c>
      <c r="BZ42" s="2">
        <v>1970.3968772888184</v>
      </c>
      <c r="CA42" s="12">
        <v>4.854111174687751</v>
      </c>
      <c r="CB42" s="12">
        <v>2.9721652421135603</v>
      </c>
      <c r="CC42" s="2">
        <v>271.66419846283651</v>
      </c>
      <c r="CD42" s="2">
        <f t="shared" si="7"/>
        <v>55.965796556011469</v>
      </c>
      <c r="CH42" s="11">
        <v>39263</v>
      </c>
      <c r="CI42" s="2">
        <v>15</v>
      </c>
      <c r="CJ42" s="2">
        <v>44354.988021850586</v>
      </c>
      <c r="CK42" s="2">
        <v>8384.0463104248047</v>
      </c>
      <c r="CL42" s="2">
        <v>2944.7971744537354</v>
      </c>
      <c r="CM42" s="12">
        <v>5.2904035091861505</v>
      </c>
      <c r="CN42" s="12">
        <v>2.8470708893491312</v>
      </c>
      <c r="CO42" s="2">
        <v>247.35803803089283</v>
      </c>
      <c r="CP42" s="2">
        <f t="shared" si="8"/>
        <v>46.755987062496331</v>
      </c>
      <c r="CT42" s="11">
        <v>39263</v>
      </c>
      <c r="CU42" s="2">
        <v>31</v>
      </c>
      <c r="CV42" s="2">
        <v>27169.03971862793</v>
      </c>
      <c r="CW42" s="2">
        <v>8560.101245880127</v>
      </c>
      <c r="CX42" s="2">
        <v>2375.737024307251</v>
      </c>
      <c r="CY42" s="12">
        <v>3.1739156977499605</v>
      </c>
      <c r="CZ42" s="12">
        <v>3.6031350095982089</v>
      </c>
      <c r="DA42" s="2">
        <v>281.80202431709887</v>
      </c>
      <c r="DB42" s="2">
        <f t="shared" si="9"/>
        <v>88.786864917953807</v>
      </c>
      <c r="DF42" s="11">
        <v>39263</v>
      </c>
      <c r="DG42" s="2">
        <v>14</v>
      </c>
      <c r="DH42" s="2">
        <v>27616.69075012207</v>
      </c>
      <c r="DI42" s="2">
        <v>6687.9390258789063</v>
      </c>
      <c r="DJ42" s="2">
        <v>2527.5939960479736</v>
      </c>
      <c r="DK42" s="12">
        <v>4.1293275317343046</v>
      </c>
      <c r="DL42" s="12">
        <v>2.6459704510834618</v>
      </c>
      <c r="DM42" s="2">
        <v>232.86334172107195</v>
      </c>
      <c r="DN42" s="2">
        <f t="shared" si="10"/>
        <v>56.392557851488732</v>
      </c>
      <c r="DR42" s="11">
        <v>39263</v>
      </c>
      <c r="DS42" s="2">
        <v>53</v>
      </c>
      <c r="DT42" s="2">
        <v>64455.017713546753</v>
      </c>
      <c r="DU42" s="2">
        <v>27325.27915763855</v>
      </c>
      <c r="DV42" s="2">
        <v>5092.5369939804077</v>
      </c>
      <c r="DW42" s="12">
        <v>2.3588054614815857</v>
      </c>
      <c r="DX42" s="12">
        <v>5.365749760863431</v>
      </c>
      <c r="DY42" s="2">
        <v>238.89463589569891</v>
      </c>
      <c r="DZ42" s="2">
        <f t="shared" si="11"/>
        <v>101.27780344617618</v>
      </c>
      <c r="ED42" s="11">
        <v>39263</v>
      </c>
      <c r="EE42" s="2">
        <v>26</v>
      </c>
      <c r="EF42" s="2">
        <v>59465.389953613281</v>
      </c>
      <c r="EG42" s="2">
        <v>12071.502183914185</v>
      </c>
      <c r="EH42" s="2">
        <v>4552.4310398101807</v>
      </c>
      <c r="EI42" s="12">
        <v>4.9260969386936422</v>
      </c>
      <c r="EJ42" s="12">
        <v>2.6516606354607233</v>
      </c>
      <c r="EK42" s="2">
        <v>260.81143342081356</v>
      </c>
      <c r="EL42" s="2">
        <f t="shared" si="12"/>
        <v>52.944843892978376</v>
      </c>
      <c r="EP42" s="11">
        <v>39263</v>
      </c>
      <c r="EQ42" s="2">
        <v>17</v>
      </c>
      <c r="ER42" s="2">
        <v>20691.001739501953</v>
      </c>
      <c r="ES42" s="2">
        <v>4036.4319839477539</v>
      </c>
      <c r="ET42" s="2">
        <v>941.90099883079529</v>
      </c>
      <c r="EU42" s="12">
        <v>5.1260622801986422</v>
      </c>
      <c r="EV42" s="12">
        <v>4.2854100260624799</v>
      </c>
      <c r="EW42" s="2">
        <v>327.41400798826339</v>
      </c>
      <c r="EX42" s="2">
        <f t="shared" si="13"/>
        <v>63.872420991259517</v>
      </c>
      <c r="FB42" s="11">
        <v>39263</v>
      </c>
      <c r="FC42" s="2">
        <v>27</v>
      </c>
      <c r="FD42" s="2">
        <v>24023.919384002686</v>
      </c>
      <c r="FE42" s="2">
        <v>13763.067846298218</v>
      </c>
      <c r="FF42" s="2">
        <v>2469.93567943573</v>
      </c>
      <c r="FG42" s="12">
        <v>1.7455351998765505</v>
      </c>
      <c r="FH42" s="12">
        <v>5.5722373505056071</v>
      </c>
      <c r="FI42" s="14">
        <v>39263</v>
      </c>
      <c r="FJ42" s="2">
        <v>281.66931098602532</v>
      </c>
      <c r="FK42" s="2">
        <f t="shared" si="20"/>
        <v>161.36558632902151</v>
      </c>
      <c r="FO42" s="11">
        <v>39263</v>
      </c>
      <c r="FP42" s="2">
        <v>11</v>
      </c>
      <c r="FQ42" s="2">
        <v>21541.945816040039</v>
      </c>
      <c r="FR42" s="2">
        <v>7586.3189888000488</v>
      </c>
      <c r="FS42" s="2">
        <v>1937.4139814376831</v>
      </c>
      <c r="FT42" s="12">
        <v>2.8395781732673218</v>
      </c>
      <c r="FU42" s="12">
        <v>3.9156933218632615</v>
      </c>
      <c r="FV42" s="2">
        <v>387.46663391575999</v>
      </c>
      <c r="FW42" s="2">
        <f t="shared" si="27"/>
        <v>136.45218066665402</v>
      </c>
      <c r="GA42" s="11">
        <v>39263</v>
      </c>
      <c r="GB42" s="2">
        <v>13</v>
      </c>
      <c r="GC42" s="2">
        <v>38239.411041259766</v>
      </c>
      <c r="GD42" s="2">
        <v>10698.858985900879</v>
      </c>
      <c r="GE42" s="2">
        <v>3748.1060028076172</v>
      </c>
      <c r="GF42" s="12">
        <v>3.5741578696992127</v>
      </c>
      <c r="GG42" s="12">
        <v>2.8544707588010096</v>
      </c>
      <c r="GH42" s="2">
        <v>260.19341006962463</v>
      </c>
      <c r="GI42" s="2">
        <f t="shared" si="21"/>
        <v>72.798521933090072</v>
      </c>
      <c r="GM42" s="11">
        <v>39263</v>
      </c>
      <c r="GN42" s="2">
        <v>5</v>
      </c>
      <c r="GO42" s="2">
        <v>8981.6940155029297</v>
      </c>
      <c r="GP42" s="2">
        <v>3164.9970016479492</v>
      </c>
      <c r="GQ42" s="2">
        <v>1147.988000869751</v>
      </c>
      <c r="GR42" s="12">
        <v>2.8378207027767628</v>
      </c>
      <c r="GS42" s="12">
        <v>2.7569948459827542</v>
      </c>
      <c r="GT42" s="2">
        <v>270.96869082086818</v>
      </c>
      <c r="GU42" s="2">
        <f t="shared" si="24"/>
        <v>95.484781880592237</v>
      </c>
      <c r="GY42" s="11">
        <v>39263</v>
      </c>
      <c r="GZ42" s="2">
        <v>7</v>
      </c>
      <c r="HA42" s="2">
        <v>34830.392852783203</v>
      </c>
      <c r="HB42" s="2">
        <v>7511.1109771728516</v>
      </c>
      <c r="HC42" s="2">
        <v>2406.7500076293945</v>
      </c>
      <c r="HD42" s="12">
        <v>4.6371825630904482</v>
      </c>
      <c r="HE42" s="12">
        <v>3.1208521671809035</v>
      </c>
      <c r="HF42" s="2">
        <v>232.81855469114109</v>
      </c>
      <c r="HG42" s="2">
        <f t="shared" si="16"/>
        <v>50.206898590591457</v>
      </c>
      <c r="HS42" s="22">
        <v>39263</v>
      </c>
      <c r="HT42">
        <v>281.66931098602532</v>
      </c>
    </row>
    <row r="43" spans="1:228">
      <c r="B43" s="6"/>
      <c r="C43" s="6"/>
      <c r="D43" s="37"/>
      <c r="E43" s="37"/>
      <c r="F43" s="37"/>
      <c r="G43" s="3"/>
      <c r="H43" s="3"/>
      <c r="I43" s="1"/>
      <c r="J43" s="1"/>
      <c r="K43" s="1"/>
      <c r="L43" s="1"/>
      <c r="M43" s="1"/>
      <c r="N43" s="11">
        <v>39355</v>
      </c>
      <c r="O43" s="2">
        <v>11</v>
      </c>
      <c r="P43" s="2">
        <v>2794.1171646118164</v>
      </c>
      <c r="Q43" s="2">
        <v>8880.5809898376465</v>
      </c>
      <c r="R43" s="2">
        <v>3437.6440086364746</v>
      </c>
      <c r="S43" s="12">
        <v>0.31463224847667293</v>
      </c>
      <c r="T43" s="12">
        <v>2.5833335178182359</v>
      </c>
      <c r="U43" s="2">
        <v>466.80938165068034</v>
      </c>
      <c r="V43" s="2">
        <f t="shared" si="26"/>
        <v>1483.666674064054</v>
      </c>
      <c r="Z43" s="11">
        <v>39355</v>
      </c>
      <c r="AA43" s="2">
        <v>28</v>
      </c>
      <c r="AB43" s="2">
        <v>20687.719985961914</v>
      </c>
      <c r="AC43" s="2">
        <v>10847.566953659058</v>
      </c>
      <c r="AD43" s="2">
        <v>2180.5159959793091</v>
      </c>
      <c r="AE43" s="12">
        <v>1.9071299651193778</v>
      </c>
      <c r="AF43" s="12">
        <v>4.9747706385374251</v>
      </c>
      <c r="AG43" s="2">
        <v>286.78909783205017</v>
      </c>
      <c r="AH43" s="2">
        <f t="shared" si="3"/>
        <v>150.3773225093752</v>
      </c>
      <c r="AL43" s="11">
        <v>39355</v>
      </c>
      <c r="AM43" s="2">
        <v>18</v>
      </c>
      <c r="AN43" s="2">
        <v>25768.36962890625</v>
      </c>
      <c r="AO43" s="2">
        <v>6496.7379493713379</v>
      </c>
      <c r="AP43" s="2">
        <v>2144.3970251083374</v>
      </c>
      <c r="AQ43" s="12">
        <v>3.9663550892336281</v>
      </c>
      <c r="AR43" s="12">
        <v>3.0296339126114553</v>
      </c>
      <c r="AS43" s="2">
        <v>293.36578095237866</v>
      </c>
      <c r="AT43" s="2">
        <f t="shared" si="19"/>
        <v>73.963569663416664</v>
      </c>
      <c r="AX43" s="11">
        <v>39355</v>
      </c>
      <c r="AY43" s="2">
        <v>25</v>
      </c>
      <c r="AZ43" s="2">
        <v>11489.687039613724</v>
      </c>
      <c r="BA43" s="2">
        <v>3543.1429862976074</v>
      </c>
      <c r="BB43" s="2">
        <v>1106.6830043792725</v>
      </c>
      <c r="BC43" s="12">
        <v>3.2427951917401519</v>
      </c>
      <c r="BD43" s="12">
        <v>3.2015879635604607</v>
      </c>
      <c r="BE43" s="2">
        <v>494.3241270406358</v>
      </c>
      <c r="BF43" s="2">
        <f t="shared" si="5"/>
        <v>152.43766498104713</v>
      </c>
      <c r="BJ43" s="11">
        <v>39355</v>
      </c>
      <c r="BK43" s="2">
        <v>50</v>
      </c>
      <c r="BL43" s="2">
        <v>58369.684967041016</v>
      </c>
      <c r="BM43" s="2">
        <v>27321.179055094719</v>
      </c>
      <c r="BN43" s="2">
        <v>4206.4863128662109</v>
      </c>
      <c r="BO43" s="12">
        <v>2.1364262812133843</v>
      </c>
      <c r="BP43" s="12">
        <v>6.4950119941026614</v>
      </c>
      <c r="BQ43" s="2">
        <v>260.09955162707797</v>
      </c>
      <c r="BR43" s="2">
        <f t="shared" si="6"/>
        <v>121.74515634555587</v>
      </c>
      <c r="BV43" s="11">
        <v>39355</v>
      </c>
      <c r="BW43" s="2">
        <v>14</v>
      </c>
      <c r="BX43" s="2">
        <v>29124.756408691406</v>
      </c>
      <c r="BY43" s="2">
        <v>5901.1031150817871</v>
      </c>
      <c r="BZ43" s="2">
        <v>2056.8065872192383</v>
      </c>
      <c r="CA43" s="12">
        <v>4.9354766118652629</v>
      </c>
      <c r="CB43" s="12">
        <v>2.8690607817723697</v>
      </c>
      <c r="CC43" s="2">
        <v>360.35428996351118</v>
      </c>
      <c r="CD43" s="2">
        <f t="shared" si="7"/>
        <v>73.013068099075156</v>
      </c>
      <c r="CH43" s="11">
        <v>39355</v>
      </c>
      <c r="CI43" s="2">
        <v>15</v>
      </c>
      <c r="CJ43" s="2">
        <v>45657.657867431641</v>
      </c>
      <c r="CK43" s="2">
        <v>8489.2807159423828</v>
      </c>
      <c r="CL43" s="2">
        <v>3048.7000370025635</v>
      </c>
      <c r="CM43" s="12">
        <v>5.3782716575373897</v>
      </c>
      <c r="CN43" s="12">
        <v>2.7845575533527782</v>
      </c>
      <c r="CO43" s="2">
        <v>326.22653412269375</v>
      </c>
      <c r="CP43" s="2">
        <f t="shared" si="8"/>
        <v>60.656388314915802</v>
      </c>
      <c r="CT43" s="11">
        <v>39355</v>
      </c>
      <c r="CU43" s="2">
        <v>32</v>
      </c>
      <c r="CV43" s="2">
        <v>39826.488847732544</v>
      </c>
      <c r="CW43" s="2">
        <v>10264.218759536743</v>
      </c>
      <c r="CX43" s="2">
        <v>2942.4821319580078</v>
      </c>
      <c r="CY43" s="12">
        <v>3.8801286080081598</v>
      </c>
      <c r="CZ43" s="12">
        <v>3.4882858414187385</v>
      </c>
      <c r="DA43" s="2">
        <v>389.98342017295556</v>
      </c>
      <c r="DB43" s="2">
        <f t="shared" si="9"/>
        <v>100.50785929313594</v>
      </c>
      <c r="DF43" s="11">
        <v>39355</v>
      </c>
      <c r="DG43" s="2">
        <v>12</v>
      </c>
      <c r="DH43" s="2">
        <v>20216.877944946289</v>
      </c>
      <c r="DI43" s="2">
        <v>5350.1660385131836</v>
      </c>
      <c r="DJ43" s="2">
        <v>1870.0939960479736</v>
      </c>
      <c r="DK43" s="12">
        <v>3.7787384166052123</v>
      </c>
      <c r="DL43" s="12">
        <v>2.8609075532136705</v>
      </c>
      <c r="DM43" s="2">
        <v>322.30950762306566</v>
      </c>
      <c r="DN43" s="2">
        <f t="shared" si="10"/>
        <v>85.295533082341777</v>
      </c>
      <c r="DR43" s="11">
        <v>39355</v>
      </c>
      <c r="DS43" s="2">
        <v>55</v>
      </c>
      <c r="DT43" s="2">
        <v>66608.728874206543</v>
      </c>
      <c r="DU43" s="2">
        <v>30504.459955215454</v>
      </c>
      <c r="DV43" s="2">
        <v>5688.1919965744019</v>
      </c>
      <c r="DW43" s="12">
        <v>2.1835734503084758</v>
      </c>
      <c r="DX43" s="12">
        <v>5.3627690439398226</v>
      </c>
      <c r="DY43" s="2">
        <v>305.04646700159981</v>
      </c>
      <c r="DZ43" s="2">
        <f t="shared" si="11"/>
        <v>139.7005752009421</v>
      </c>
      <c r="ED43" s="11">
        <v>39355</v>
      </c>
      <c r="EE43" s="2">
        <v>26</v>
      </c>
      <c r="EF43" s="2">
        <v>60491.693450927734</v>
      </c>
      <c r="EG43" s="2">
        <v>12980.289228737354</v>
      </c>
      <c r="EH43" s="2">
        <v>4758.9240074157715</v>
      </c>
      <c r="EI43" s="12">
        <v>4.6602731560868316</v>
      </c>
      <c r="EJ43" s="12">
        <v>2.7275680823039687</v>
      </c>
      <c r="EK43" s="2">
        <v>389.77189397378277</v>
      </c>
      <c r="EL43" s="2">
        <f t="shared" si="12"/>
        <v>83.637134759943763</v>
      </c>
      <c r="EP43" s="11">
        <v>39355</v>
      </c>
      <c r="EQ43" s="2">
        <v>17</v>
      </c>
      <c r="ER43" s="2">
        <v>19420.225891113281</v>
      </c>
      <c r="ES43" s="2">
        <v>3100.6249675750732</v>
      </c>
      <c r="ET43" s="2">
        <v>1194.8700082302094</v>
      </c>
      <c r="EU43" s="12">
        <v>6.2633262952473059</v>
      </c>
      <c r="EV43" s="12">
        <v>2.5949475225071446</v>
      </c>
      <c r="EW43" s="2">
        <v>612.8404511102259</v>
      </c>
      <c r="EX43" s="2">
        <f t="shared" si="13"/>
        <v>97.845844559504627</v>
      </c>
      <c r="FB43" s="11">
        <v>39355</v>
      </c>
      <c r="FC43" s="2">
        <v>27</v>
      </c>
      <c r="FD43" s="2">
        <v>29061.71257019043</v>
      </c>
      <c r="FE43" s="2">
        <v>13691.845567703247</v>
      </c>
      <c r="FF43" s="2">
        <v>2528.2676200866699</v>
      </c>
      <c r="FG43" s="12">
        <v>2.1225562636159223</v>
      </c>
      <c r="FH43" s="12">
        <v>5.4155048535700052</v>
      </c>
      <c r="FI43" s="14">
        <v>39355</v>
      </c>
      <c r="FJ43" s="2">
        <v>419.82922748874938</v>
      </c>
      <c r="FK43" s="2">
        <f t="shared" si="20"/>
        <v>197.7941573023563</v>
      </c>
      <c r="FO43" s="11">
        <v>39355</v>
      </c>
      <c r="FP43" s="2">
        <v>11</v>
      </c>
      <c r="FQ43" s="2">
        <v>22513.65503692627</v>
      </c>
      <c r="FR43" s="2">
        <v>7597.1740226745605</v>
      </c>
      <c r="FS43" s="2">
        <v>2179.2739944458008</v>
      </c>
      <c r="FT43" s="12">
        <v>2.9634249485047874</v>
      </c>
      <c r="FU43" s="12">
        <v>3.4861031894277965</v>
      </c>
      <c r="FV43" s="2">
        <v>476.63706752428266</v>
      </c>
      <c r="FW43" s="2">
        <f t="shared" si="27"/>
        <v>160.8399321078715</v>
      </c>
      <c r="GA43" s="11">
        <v>39355</v>
      </c>
      <c r="GB43" s="2">
        <v>14</v>
      </c>
      <c r="GC43" s="2">
        <v>41058.114852905273</v>
      </c>
      <c r="GD43" s="2">
        <v>10844.357986450195</v>
      </c>
      <c r="GE43" s="2">
        <v>3958.6719913482666</v>
      </c>
      <c r="GF43" s="12">
        <v>3.7861268416448954</v>
      </c>
      <c r="GG43" s="12">
        <v>2.7393929100846681</v>
      </c>
      <c r="GH43" s="2">
        <v>350.59606089134394</v>
      </c>
      <c r="GI43" s="2">
        <f t="shared" si="21"/>
        <v>92.600188941114908</v>
      </c>
      <c r="GM43" s="11">
        <v>39355</v>
      </c>
      <c r="GN43" s="2">
        <v>4</v>
      </c>
      <c r="GO43" s="2">
        <v>8176.8769989013672</v>
      </c>
      <c r="GP43" s="2">
        <v>2921.1910133361816</v>
      </c>
      <c r="GQ43" s="2">
        <v>1050.4970035552979</v>
      </c>
      <c r="GR43" s="12">
        <v>2.7991586176909622</v>
      </c>
      <c r="GS43" s="12">
        <v>2.7807704386111665</v>
      </c>
      <c r="GT43" s="2">
        <v>409.91573587574305</v>
      </c>
      <c r="GU43" s="2">
        <f t="shared" si="24"/>
        <v>146.44248213910947</v>
      </c>
      <c r="GY43" s="11">
        <v>39355</v>
      </c>
      <c r="GZ43" s="2">
        <v>7</v>
      </c>
      <c r="HA43" s="2">
        <v>33618.884033203125</v>
      </c>
      <c r="HB43" s="2">
        <v>7772.942024230957</v>
      </c>
      <c r="HC43" s="2">
        <v>2427.5249824523926</v>
      </c>
      <c r="HD43" s="12">
        <v>4.3251170442801969</v>
      </c>
      <c r="HE43" s="12">
        <v>3.2020028961260736</v>
      </c>
      <c r="HF43" s="2">
        <v>283.47589367653268</v>
      </c>
      <c r="HG43" s="2">
        <f t="shared" si="16"/>
        <v>65.541785522641234</v>
      </c>
      <c r="HS43" s="22">
        <v>39355</v>
      </c>
      <c r="HT43">
        <v>419.82922748874938</v>
      </c>
    </row>
    <row r="44" spans="1:228">
      <c r="B44" s="6"/>
      <c r="C44" s="6"/>
      <c r="D44" s="37"/>
      <c r="E44" s="37"/>
      <c r="F44" s="37"/>
      <c r="G44" s="3"/>
      <c r="H44" s="3"/>
      <c r="I44" s="1"/>
      <c r="J44" s="1"/>
      <c r="K44" s="1"/>
      <c r="L44" s="1"/>
      <c r="M44" s="1"/>
      <c r="N44" s="11">
        <v>39447</v>
      </c>
      <c r="O44" s="2">
        <v>11</v>
      </c>
      <c r="P44" s="2">
        <v>2066.7720718383789</v>
      </c>
      <c r="Q44" s="2">
        <v>10946.312030792236</v>
      </c>
      <c r="R44" s="2">
        <v>3587.8389940261841</v>
      </c>
      <c r="S44" s="12">
        <v>0.18880989926328612</v>
      </c>
      <c r="T44" s="12">
        <v>3.050948509400238</v>
      </c>
      <c r="U44" s="2">
        <v>722.40095328348639</v>
      </c>
      <c r="V44" s="2">
        <f t="shared" si="26"/>
        <v>3826.0756247538366</v>
      </c>
      <c r="Z44" s="11">
        <v>39447</v>
      </c>
      <c r="AA44" s="2">
        <v>30</v>
      </c>
      <c r="AB44" s="2">
        <v>23666.440910339355</v>
      </c>
      <c r="AC44" s="2">
        <v>12474.06205368042</v>
      </c>
      <c r="AD44" s="2">
        <v>2490.0460147857666</v>
      </c>
      <c r="AE44" s="12">
        <v>1.8972521387575325</v>
      </c>
      <c r="AF44" s="12">
        <v>5.0095708993368291</v>
      </c>
      <c r="AG44" s="2">
        <v>374.59719626864921</v>
      </c>
      <c r="AH44" s="2">
        <f t="shared" si="3"/>
        <v>197.44196810549622</v>
      </c>
      <c r="AL44" s="11">
        <v>39447</v>
      </c>
      <c r="AM44" s="4">
        <v>19</v>
      </c>
      <c r="AN44" s="2">
        <v>26197.04895401001</v>
      </c>
      <c r="AO44" s="2">
        <v>6932.2409515380859</v>
      </c>
      <c r="AP44" s="2">
        <v>2301.0440378189087</v>
      </c>
      <c r="AQ44" s="12">
        <v>3.7790159253188622</v>
      </c>
      <c r="AR44" s="12">
        <v>3.0126502742246304</v>
      </c>
      <c r="AS44" s="2">
        <v>436.14805428521203</v>
      </c>
      <c r="AT44" s="2">
        <f t="shared" si="19"/>
        <v>115.41312947719614</v>
      </c>
      <c r="AX44" s="11">
        <v>39447</v>
      </c>
      <c r="AY44" s="4">
        <v>24</v>
      </c>
      <c r="AZ44" s="2">
        <v>11087.364875793457</v>
      </c>
      <c r="BA44" s="2">
        <v>3423.8050022125244</v>
      </c>
      <c r="BB44" s="2">
        <v>1104.540994644165</v>
      </c>
      <c r="BC44" s="12">
        <v>3.2383166881959116</v>
      </c>
      <c r="BD44" s="12">
        <v>3.0997536703610762</v>
      </c>
      <c r="BE44" s="2">
        <v>684.75610770047194</v>
      </c>
      <c r="BF44" s="2">
        <f t="shared" si="5"/>
        <v>211.45433681532683</v>
      </c>
      <c r="BJ44" s="11">
        <v>39447</v>
      </c>
      <c r="BK44" s="2">
        <v>49</v>
      </c>
      <c r="BL44" s="2">
        <v>55306.670669555664</v>
      </c>
      <c r="BM44" s="2">
        <v>26254.537134170532</v>
      </c>
      <c r="BN44" s="2">
        <v>3553.4527058601379</v>
      </c>
      <c r="BO44" s="12">
        <v>2.1065566833998188</v>
      </c>
      <c r="BP44" s="12">
        <v>7.3884582988464</v>
      </c>
      <c r="BQ44" s="2">
        <v>347.23528494821414</v>
      </c>
      <c r="BR44" s="2">
        <f t="shared" si="6"/>
        <v>164.83548137323481</v>
      </c>
      <c r="BV44" s="11">
        <v>39447</v>
      </c>
      <c r="BW44" s="4">
        <v>13</v>
      </c>
      <c r="BX44" s="2">
        <v>28611.745239257813</v>
      </c>
      <c r="BY44" s="2">
        <v>5766.2644309997559</v>
      </c>
      <c r="BZ44" s="2">
        <v>2101.9515914916992</v>
      </c>
      <c r="CA44" s="12">
        <v>4.9619204220742104</v>
      </c>
      <c r="CB44" s="12">
        <v>2.7432907847832935</v>
      </c>
      <c r="CC44" s="2">
        <v>511.04264274380301</v>
      </c>
      <c r="CD44" s="2">
        <f t="shared" si="7"/>
        <v>102.99291388679185</v>
      </c>
      <c r="CH44" s="11">
        <v>39447</v>
      </c>
      <c r="CI44" s="4">
        <v>14</v>
      </c>
      <c r="CJ44" s="2">
        <v>46142.671936035156</v>
      </c>
      <c r="CK44" s="2">
        <v>8150.1731796264648</v>
      </c>
      <c r="CL44" s="2">
        <v>3084.1910972595215</v>
      </c>
      <c r="CM44" s="12">
        <v>5.6615572355420731</v>
      </c>
      <c r="CN44" s="12">
        <v>2.6425642648629508</v>
      </c>
      <c r="CO44" s="2">
        <v>451.76639455217838</v>
      </c>
      <c r="CP44" s="2">
        <f t="shared" si="8"/>
        <v>79.795430083455372</v>
      </c>
      <c r="CT44" s="11">
        <v>39447</v>
      </c>
      <c r="CU44" s="4">
        <v>32</v>
      </c>
      <c r="CV44" s="2">
        <v>42592.472137451172</v>
      </c>
      <c r="CW44" s="2">
        <v>9984.2989988327026</v>
      </c>
      <c r="CX44" s="2">
        <v>3360.2249965667725</v>
      </c>
      <c r="CY44" s="12">
        <v>4.2659451747619732</v>
      </c>
      <c r="CZ44" s="12">
        <v>2.9713185899854668</v>
      </c>
      <c r="DA44" s="2">
        <v>474.20578148447055</v>
      </c>
      <c r="DB44" s="2">
        <f t="shared" si="9"/>
        <v>111.16077728564099</v>
      </c>
      <c r="DF44" s="11">
        <v>39447</v>
      </c>
      <c r="DG44" s="4">
        <v>12</v>
      </c>
      <c r="DH44" s="2">
        <v>20142.19270324707</v>
      </c>
      <c r="DI44" s="2">
        <v>5805.0459976196289</v>
      </c>
      <c r="DJ44" s="2">
        <v>1776.2149868011475</v>
      </c>
      <c r="DK44" s="12">
        <v>3.4697731441760182</v>
      </c>
      <c r="DL44" s="12">
        <v>3.2682113599740283</v>
      </c>
      <c r="DM44" s="2">
        <v>434.89405933575171</v>
      </c>
      <c r="DN44" s="2">
        <f t="shared" si="10"/>
        <v>125.33789422680769</v>
      </c>
      <c r="DR44" s="11">
        <v>39447</v>
      </c>
      <c r="DS44" s="4">
        <v>56</v>
      </c>
      <c r="DT44" s="2">
        <v>64641.829051971436</v>
      </c>
      <c r="DU44" s="2">
        <v>31871.281821250916</v>
      </c>
      <c r="DV44" s="2">
        <v>5824.2239942550659</v>
      </c>
      <c r="DW44" s="12">
        <v>2.028215539447491</v>
      </c>
      <c r="DX44" s="12">
        <v>5.4721936952782562</v>
      </c>
      <c r="DY44" s="2">
        <v>416.46616705559342</v>
      </c>
      <c r="DZ44" s="2">
        <f t="shared" si="11"/>
        <v>205.33624703863748</v>
      </c>
      <c r="ED44" s="11">
        <v>39447</v>
      </c>
      <c r="EE44" s="4">
        <v>27</v>
      </c>
      <c r="EF44" s="2">
        <v>61802.062652587891</v>
      </c>
      <c r="EG44" s="2">
        <v>13357.471775054932</v>
      </c>
      <c r="EH44" s="2">
        <v>4830.2430000305176</v>
      </c>
      <c r="EI44" s="12">
        <v>4.6267784572828514</v>
      </c>
      <c r="EJ44" s="12">
        <v>2.7653829786556368</v>
      </c>
      <c r="EK44" s="2">
        <v>526.07170707774981</v>
      </c>
      <c r="EL44" s="2">
        <f t="shared" si="12"/>
        <v>113.70151217196894</v>
      </c>
      <c r="EP44" s="11">
        <v>39447</v>
      </c>
      <c r="EQ44" s="4">
        <v>18</v>
      </c>
      <c r="ER44" s="2">
        <v>22136.233093261719</v>
      </c>
      <c r="ES44" s="2">
        <v>2861.9259796142578</v>
      </c>
      <c r="ET44" s="2">
        <v>1194.5189979076385</v>
      </c>
      <c r="EU44" s="12">
        <v>7.7347329214452047</v>
      </c>
      <c r="EV44" s="12">
        <v>2.3958815093165602</v>
      </c>
      <c r="EW44" s="2">
        <v>753.04314554491771</v>
      </c>
      <c r="EX44" s="2">
        <f t="shared" si="13"/>
        <v>97.358648733305529</v>
      </c>
      <c r="FB44" s="11">
        <v>39447</v>
      </c>
      <c r="FC44" s="2">
        <v>28</v>
      </c>
      <c r="FD44" s="2">
        <v>30440.215576171875</v>
      </c>
      <c r="FE44" s="2">
        <v>13627.938663482666</v>
      </c>
      <c r="FF44" s="2">
        <v>2909.0450201034546</v>
      </c>
      <c r="FG44" s="12">
        <v>2.233662502293122</v>
      </c>
      <c r="FH44" s="12">
        <v>4.6846778132701479</v>
      </c>
      <c r="FI44" s="14">
        <v>39447</v>
      </c>
      <c r="FJ44" s="2">
        <v>653.36383451996869</v>
      </c>
      <c r="FK44" s="2">
        <f t="shared" si="20"/>
        <v>292.5078582145747</v>
      </c>
      <c r="FO44" s="11">
        <v>39447</v>
      </c>
      <c r="FP44" s="4">
        <v>14</v>
      </c>
      <c r="FQ44" s="2">
        <v>50009.231674194336</v>
      </c>
      <c r="FR44" s="2">
        <v>11547.065872192383</v>
      </c>
      <c r="FS44" s="2">
        <v>3704.0939874649048</v>
      </c>
      <c r="FT44" s="12">
        <v>4.3309038181401958</v>
      </c>
      <c r="FU44" s="12">
        <v>3.1173792866134145</v>
      </c>
      <c r="FV44" s="2">
        <v>641.68155884340854</v>
      </c>
      <c r="FW44" s="2">
        <f t="shared" si="27"/>
        <v>148.16342864870259</v>
      </c>
      <c r="GA44" s="11">
        <v>39447</v>
      </c>
      <c r="GB44" s="4">
        <v>14</v>
      </c>
      <c r="GC44" s="2">
        <v>39351.695877075195</v>
      </c>
      <c r="GD44" s="2">
        <v>11312.114883422852</v>
      </c>
      <c r="GE44" s="2">
        <v>3942.1749792098999</v>
      </c>
      <c r="GF44" s="12">
        <v>3.4787213781520623</v>
      </c>
      <c r="GG44" s="12">
        <v>2.8695111056917249</v>
      </c>
      <c r="GH44" s="2">
        <v>475.2253086012808</v>
      </c>
      <c r="GI44" s="2">
        <f t="shared" si="21"/>
        <v>136.60918968271213</v>
      </c>
      <c r="GM44" s="11">
        <v>39447</v>
      </c>
      <c r="GN44" s="4">
        <v>5</v>
      </c>
      <c r="GO44" s="2">
        <v>9374.6140899658203</v>
      </c>
      <c r="GP44" s="2">
        <v>3140.1250038146973</v>
      </c>
      <c r="GQ44" s="2">
        <v>1106.2600002288818</v>
      </c>
      <c r="GR44" s="12">
        <v>2.9854270382794699</v>
      </c>
      <c r="GS44" s="12">
        <v>2.8385054175013242</v>
      </c>
      <c r="GT44" s="2">
        <v>482.86822736764759</v>
      </c>
      <c r="GU44" s="2">
        <f t="shared" si="24"/>
        <v>161.74176128783546</v>
      </c>
      <c r="GY44" s="11">
        <v>39447</v>
      </c>
      <c r="GZ44" s="4">
        <v>4</v>
      </c>
      <c r="HA44" s="2">
        <v>53052.900024414063</v>
      </c>
      <c r="HB44" s="2">
        <v>5671.9000091552734</v>
      </c>
      <c r="HC44" s="2">
        <v>2717.8000030517578</v>
      </c>
      <c r="HD44" s="12">
        <v>9.353638099892267</v>
      </c>
      <c r="HE44" s="12">
        <v>2.0869453244486063</v>
      </c>
      <c r="HF44" s="2">
        <v>553.3620258292915</v>
      </c>
      <c r="HG44" s="2">
        <f t="shared" si="16"/>
        <v>59.160085083435611</v>
      </c>
      <c r="HS44" s="22">
        <v>39447</v>
      </c>
      <c r="HT44">
        <v>653.36383451996869</v>
      </c>
    </row>
    <row r="45" spans="1:228">
      <c r="B45" s="6"/>
      <c r="C45" s="6"/>
      <c r="D45" s="62"/>
      <c r="E45" s="62"/>
      <c r="F45" s="62"/>
      <c r="G45" s="3"/>
      <c r="H45" s="3"/>
      <c r="I45" s="1"/>
      <c r="J45" s="1"/>
      <c r="K45" s="1"/>
      <c r="L45" s="1"/>
      <c r="M45" s="1"/>
      <c r="N45" s="11">
        <v>39538</v>
      </c>
      <c r="O45" s="2">
        <v>11</v>
      </c>
      <c r="P45" s="2">
        <v>3704.3739395141602</v>
      </c>
      <c r="Q45" s="2">
        <v>12051.055011749268</v>
      </c>
      <c r="R45" s="2">
        <v>3504.6770057678223</v>
      </c>
      <c r="S45" s="12">
        <v>0.30739001157181284</v>
      </c>
      <c r="T45" s="12">
        <v>3.4385636656149035</v>
      </c>
      <c r="U45" s="2">
        <v>1050.6646880632691</v>
      </c>
      <c r="V45" s="2">
        <f t="shared" si="26"/>
        <v>3418.0183106496661</v>
      </c>
      <c r="Z45" s="11">
        <v>39538</v>
      </c>
      <c r="AA45" s="2">
        <v>32</v>
      </c>
      <c r="AB45" s="2">
        <v>26444.967922210693</v>
      </c>
      <c r="AC45" s="2">
        <v>13343.785049438477</v>
      </c>
      <c r="AD45" s="2">
        <v>2670.0879936218262</v>
      </c>
      <c r="AE45" s="12">
        <v>1.9818190883795397</v>
      </c>
      <c r="AF45" s="12">
        <v>4.9975076032375894</v>
      </c>
      <c r="AG45" s="2">
        <v>527.57033977805338</v>
      </c>
      <c r="AH45" s="2">
        <f t="shared" si="3"/>
        <v>266.20509554655069</v>
      </c>
      <c r="AL45" s="11">
        <v>39538</v>
      </c>
      <c r="AM45" s="4">
        <v>20</v>
      </c>
      <c r="AN45" s="2">
        <v>26740.887741088867</v>
      </c>
      <c r="AO45" s="2">
        <v>7867.3669700622559</v>
      </c>
      <c r="AP45" s="2">
        <v>2311.2349987030029</v>
      </c>
      <c r="AQ45" s="12">
        <v>3.3989628096472613</v>
      </c>
      <c r="AR45" s="12">
        <v>3.4039666993954274</v>
      </c>
      <c r="AS45" s="2">
        <v>584.43483417555217</v>
      </c>
      <c r="AT45" s="2">
        <f t="shared" si="19"/>
        <v>171.94505115406187</v>
      </c>
      <c r="AX45" s="11">
        <v>39538</v>
      </c>
      <c r="AY45" s="4">
        <v>25</v>
      </c>
      <c r="AZ45" s="2">
        <v>12245.08219909668</v>
      </c>
      <c r="BA45" s="2">
        <v>3597.4959983825684</v>
      </c>
      <c r="BB45" s="2">
        <v>1126.6100015640259</v>
      </c>
      <c r="BC45" s="12">
        <v>3.4037792410615775</v>
      </c>
      <c r="BD45" s="12">
        <v>3.1932043860682171</v>
      </c>
      <c r="BE45" s="2">
        <v>966.45459385454365</v>
      </c>
      <c r="BF45" s="2">
        <f t="shared" si="5"/>
        <v>283.9357447732491</v>
      </c>
      <c r="BJ45" s="11">
        <v>39538</v>
      </c>
      <c r="BK45" s="2">
        <v>58</v>
      </c>
      <c r="BL45" s="2">
        <v>65215.416978359222</v>
      </c>
      <c r="BM45" s="2">
        <v>32167.325673103333</v>
      </c>
      <c r="BN45" s="2">
        <v>4112.8075022697449</v>
      </c>
      <c r="BO45" s="12">
        <v>2.0273807540329352</v>
      </c>
      <c r="BP45" s="12">
        <v>7.8212572933090287</v>
      </c>
      <c r="BQ45" s="2">
        <v>462.13813583328607</v>
      </c>
      <c r="BR45" s="2">
        <f t="shared" si="6"/>
        <v>227.9483688073812</v>
      </c>
      <c r="BV45" s="11">
        <v>39538</v>
      </c>
      <c r="BW45" s="4">
        <v>13</v>
      </c>
      <c r="BX45" s="2">
        <v>29458.251037597656</v>
      </c>
      <c r="BY45" s="2">
        <v>5475.0956249237061</v>
      </c>
      <c r="BZ45" s="2">
        <v>2211.7855033874512</v>
      </c>
      <c r="CA45" s="12">
        <v>5.3804084998073707</v>
      </c>
      <c r="CB45" s="12">
        <v>2.4754188941641697</v>
      </c>
      <c r="CC45" s="2">
        <v>645.15131908704302</v>
      </c>
      <c r="CD45" s="2">
        <f t="shared" si="7"/>
        <v>119.90749756456981</v>
      </c>
      <c r="CH45" s="11">
        <v>39538</v>
      </c>
      <c r="CI45" s="4">
        <v>14</v>
      </c>
      <c r="CJ45" s="2">
        <v>60091.603240966797</v>
      </c>
      <c r="CK45" s="2">
        <v>8144.3788833618164</v>
      </c>
      <c r="CL45" s="2">
        <v>3454.8892211914063</v>
      </c>
      <c r="CM45" s="12">
        <v>7.378291715250155</v>
      </c>
      <c r="CN45" s="12">
        <v>2.3573487779018443</v>
      </c>
      <c r="CO45" s="2">
        <v>727.98192331162352</v>
      </c>
      <c r="CP45" s="2">
        <f t="shared" si="8"/>
        <v>98.665375591881414</v>
      </c>
      <c r="CT45" s="11">
        <v>39538</v>
      </c>
      <c r="CU45" s="4">
        <v>37</v>
      </c>
      <c r="CV45" s="2">
        <v>46235.471504211426</v>
      </c>
      <c r="CW45" s="2">
        <v>11325.495927810669</v>
      </c>
      <c r="CX45" s="2">
        <v>4017.2380142211914</v>
      </c>
      <c r="CY45" s="12">
        <v>4.0824235688148978</v>
      </c>
      <c r="CZ45" s="12">
        <v>2.8192245238439786</v>
      </c>
      <c r="DA45" s="2">
        <v>623.06425896737642</v>
      </c>
      <c r="DB45" s="2">
        <f t="shared" si="9"/>
        <v>152.62116937764205</v>
      </c>
      <c r="DF45" s="11">
        <v>39538</v>
      </c>
      <c r="DG45" s="4">
        <v>13</v>
      </c>
      <c r="DH45" s="2">
        <v>20738.609970092773</v>
      </c>
      <c r="DI45" s="2">
        <v>5584.2919731140137</v>
      </c>
      <c r="DJ45" s="2">
        <v>1734.9980087280273</v>
      </c>
      <c r="DK45" s="12">
        <v>3.7137402682274394</v>
      </c>
      <c r="DL45" s="12">
        <v>3.2186157822786234</v>
      </c>
      <c r="DM45" s="2">
        <v>643.80162354059405</v>
      </c>
      <c r="DN45" s="2">
        <f t="shared" si="10"/>
        <v>173.3566639133542</v>
      </c>
      <c r="DR45" s="11">
        <v>39538</v>
      </c>
      <c r="DS45" s="4">
        <v>60</v>
      </c>
      <c r="DT45" s="2">
        <v>79692.997951507568</v>
      </c>
      <c r="DU45" s="2">
        <v>33251.346107959747</v>
      </c>
      <c r="DV45" s="2">
        <v>6393.1729822158813</v>
      </c>
      <c r="DW45" s="12">
        <v>2.3966848648100463</v>
      </c>
      <c r="DX45" s="12">
        <v>5.2010709236956689</v>
      </c>
      <c r="DY45" s="2">
        <v>581.50223686195295</v>
      </c>
      <c r="DZ45" s="2">
        <f t="shared" si="11"/>
        <v>242.62774192803232</v>
      </c>
      <c r="ED45" s="11">
        <v>39538</v>
      </c>
      <c r="EE45" s="4">
        <v>30</v>
      </c>
      <c r="EF45" s="2">
        <v>66562.583786010742</v>
      </c>
      <c r="EG45" s="2">
        <v>18363.801717758179</v>
      </c>
      <c r="EH45" s="2">
        <v>5574.0529727935791</v>
      </c>
      <c r="EI45" s="12">
        <v>3.6246625186354162</v>
      </c>
      <c r="EJ45" s="12">
        <v>3.2945151055058397</v>
      </c>
      <c r="EK45" s="2">
        <v>782.98290461485396</v>
      </c>
      <c r="EL45" s="2">
        <f t="shared" si="12"/>
        <v>216.01539469931814</v>
      </c>
      <c r="EP45" s="11">
        <v>39538</v>
      </c>
      <c r="EQ45" s="4">
        <v>17</v>
      </c>
      <c r="ER45" s="2">
        <v>21949.713012695313</v>
      </c>
      <c r="ES45" s="2">
        <v>1889.7530207633972</v>
      </c>
      <c r="ET45" s="2">
        <v>1178.9589859247208</v>
      </c>
      <c r="EU45" s="12">
        <v>11.615122596194269</v>
      </c>
      <c r="EV45" s="12">
        <v>1.6028997134969565</v>
      </c>
      <c r="EW45" s="2">
        <v>882.03504829731878</v>
      </c>
      <c r="EX45" s="2">
        <f t="shared" si="13"/>
        <v>75.938505254031526</v>
      </c>
      <c r="FB45" s="11">
        <v>39538</v>
      </c>
      <c r="FC45" s="2">
        <v>29</v>
      </c>
      <c r="FD45" s="2">
        <v>37396.03247833252</v>
      </c>
      <c r="FE45" s="2">
        <v>14282.42666053772</v>
      </c>
      <c r="FF45" s="2">
        <v>3405.6431932449341</v>
      </c>
      <c r="FG45" s="12">
        <v>2.618324838429424</v>
      </c>
      <c r="FH45" s="12">
        <v>4.1937530886579069</v>
      </c>
      <c r="FI45" s="14">
        <v>39538</v>
      </c>
      <c r="FJ45" s="2">
        <v>865.93301384630581</v>
      </c>
      <c r="FK45" s="2">
        <f t="shared" si="20"/>
        <v>330.72023804568386</v>
      </c>
      <c r="FO45" s="11">
        <v>39538</v>
      </c>
      <c r="FP45" s="4">
        <v>15</v>
      </c>
      <c r="FQ45" s="2">
        <v>52064.035202026367</v>
      </c>
      <c r="FR45" s="2">
        <v>12421.122097015381</v>
      </c>
      <c r="FS45" s="2">
        <v>4170.6790103912354</v>
      </c>
      <c r="FT45" s="12">
        <v>4.1915726127945083</v>
      </c>
      <c r="FU45" s="12">
        <v>2.9782014070294522</v>
      </c>
      <c r="FV45" s="2">
        <v>901.12267802419035</v>
      </c>
      <c r="FW45" s="2">
        <f t="shared" si="27"/>
        <v>214.98438921792044</v>
      </c>
      <c r="GA45" s="11">
        <v>39538</v>
      </c>
      <c r="GB45" s="4">
        <v>17</v>
      </c>
      <c r="GC45" s="2">
        <v>43195.975280761719</v>
      </c>
      <c r="GD45" s="2">
        <v>12080.161003112793</v>
      </c>
      <c r="GE45" s="2">
        <v>4063.8460073471069</v>
      </c>
      <c r="GF45" s="12">
        <v>3.575778110045972</v>
      </c>
      <c r="GG45" s="12">
        <v>2.9725931989728038</v>
      </c>
      <c r="GH45" s="2">
        <v>715.48188339038904</v>
      </c>
      <c r="GI45" s="2">
        <f t="shared" si="21"/>
        <v>200.0912420656858</v>
      </c>
      <c r="GM45" s="11">
        <v>39538</v>
      </c>
      <c r="GN45" s="4">
        <v>6</v>
      </c>
      <c r="GO45" s="2">
        <v>9485.2489624023438</v>
      </c>
      <c r="GP45" s="2">
        <v>2858.224006652832</v>
      </c>
      <c r="GQ45" s="2">
        <v>1131.4399967193604</v>
      </c>
      <c r="GR45" s="12">
        <v>3.3185813779201276</v>
      </c>
      <c r="GS45" s="12">
        <v>2.5261825770171877</v>
      </c>
      <c r="GT45" s="2">
        <v>877.21685800338707</v>
      </c>
      <c r="GU45" s="2">
        <f t="shared" si="24"/>
        <v>264.33489437380314</v>
      </c>
      <c r="GY45" s="11">
        <v>39538</v>
      </c>
      <c r="GZ45" s="4">
        <v>6</v>
      </c>
      <c r="HA45" s="2">
        <v>56744.427856445313</v>
      </c>
      <c r="HB45" s="2">
        <v>7250.5480346679688</v>
      </c>
      <c r="HC45" s="2">
        <v>3891.7229919433594</v>
      </c>
      <c r="HD45" s="12">
        <v>7.8262260432074866</v>
      </c>
      <c r="HE45" s="12">
        <v>1.8630688899693131</v>
      </c>
      <c r="HF45" s="2">
        <v>618.4436321643683</v>
      </c>
      <c r="HG45" s="2">
        <f t="shared" si="16"/>
        <v>79.021948605883409</v>
      </c>
      <c r="HS45" s="22">
        <v>39538</v>
      </c>
      <c r="HT45">
        <v>865.93301384630581</v>
      </c>
    </row>
    <row r="46" spans="1:228">
      <c r="B46" s="6"/>
      <c r="C46" s="6"/>
      <c r="D46" s="62"/>
      <c r="E46" s="62"/>
      <c r="F46" s="62"/>
      <c r="G46" s="3"/>
      <c r="H46" s="3"/>
      <c r="I46" s="1"/>
      <c r="J46" s="1"/>
      <c r="K46" s="1"/>
      <c r="L46" s="1"/>
      <c r="M46" s="1"/>
      <c r="N46" s="11">
        <v>39629</v>
      </c>
      <c r="O46" s="2">
        <v>11</v>
      </c>
      <c r="P46" s="2">
        <v>5847.4469528198242</v>
      </c>
      <c r="Q46" s="2">
        <v>10507.500991821289</v>
      </c>
      <c r="R46" s="2">
        <v>3367.944995880127</v>
      </c>
      <c r="S46" s="12">
        <v>0.5565021556858567</v>
      </c>
      <c r="T46" s="12">
        <v>3.1198552840603684</v>
      </c>
      <c r="U46" s="2">
        <v>1140.590752190745</v>
      </c>
      <c r="V46" s="2">
        <f t="shared" si="26"/>
        <v>2049.571130205296</v>
      </c>
      <c r="Z46" s="11">
        <v>39629</v>
      </c>
      <c r="AA46" s="2">
        <v>31</v>
      </c>
      <c r="AB46" s="2">
        <v>26508.627902030945</v>
      </c>
      <c r="AC46" s="2">
        <v>14135.896984100342</v>
      </c>
      <c r="AD46" s="2">
        <v>2691.2399797439575</v>
      </c>
      <c r="AE46" s="12">
        <v>1.8752703087640707</v>
      </c>
      <c r="AF46" s="12">
        <v>5.2525590770412158</v>
      </c>
      <c r="AG46" s="2">
        <v>440.97590856274144</v>
      </c>
      <c r="AH46" s="2">
        <f t="shared" si="3"/>
        <v>235.1532504417319</v>
      </c>
      <c r="AL46" s="11">
        <v>39629</v>
      </c>
      <c r="AM46" s="4">
        <v>19</v>
      </c>
      <c r="AN46" s="2">
        <v>27909.888595581055</v>
      </c>
      <c r="AO46" s="2">
        <v>7830.9699516296387</v>
      </c>
      <c r="AP46" s="2">
        <v>2243.643985748291</v>
      </c>
      <c r="AQ46" s="12">
        <v>3.5640398019625854</v>
      </c>
      <c r="AR46" s="12">
        <v>3.4902907954079381</v>
      </c>
      <c r="AS46" s="2">
        <v>505.97917653504908</v>
      </c>
      <c r="AT46" s="2">
        <f t="shared" si="19"/>
        <v>141.96788045308165</v>
      </c>
      <c r="AX46" s="11">
        <v>39629</v>
      </c>
      <c r="AY46" s="4">
        <v>28</v>
      </c>
      <c r="AZ46" s="2">
        <v>15581.279949188232</v>
      </c>
      <c r="BA46" s="2">
        <v>4326.2189788818359</v>
      </c>
      <c r="BB46" s="2">
        <v>1371.7590007781982</v>
      </c>
      <c r="BC46" s="12">
        <v>3.6015929903796513</v>
      </c>
      <c r="BD46" s="12">
        <v>3.1537748076940439</v>
      </c>
      <c r="BE46" s="2">
        <v>779.90238649755156</v>
      </c>
      <c r="BF46" s="2">
        <f t="shared" si="5"/>
        <v>216.54373178223574</v>
      </c>
      <c r="BJ46" s="11">
        <v>39629</v>
      </c>
      <c r="BK46" s="2">
        <v>59</v>
      </c>
      <c r="BL46" s="2">
        <v>73463.642761230469</v>
      </c>
      <c r="BM46" s="2">
        <v>35961.249586105347</v>
      </c>
      <c r="BN46" s="2">
        <v>4461.4847121238708</v>
      </c>
      <c r="BO46" s="12">
        <v>2.0428556740034765</v>
      </c>
      <c r="BP46" s="12">
        <v>8.0603771852859598</v>
      </c>
      <c r="BQ46" s="2">
        <v>416.37060345588867</v>
      </c>
      <c r="BR46" s="2">
        <f t="shared" si="6"/>
        <v>203.81792446448671</v>
      </c>
      <c r="BV46" s="11">
        <v>39629</v>
      </c>
      <c r="BW46" s="4">
        <v>12</v>
      </c>
      <c r="BX46" s="2">
        <v>29835.722015380859</v>
      </c>
      <c r="BY46" s="2">
        <v>5014.1618041992188</v>
      </c>
      <c r="BZ46" s="2">
        <v>2176.6017608642578</v>
      </c>
      <c r="CA46" s="12">
        <v>5.9502910317721067</v>
      </c>
      <c r="CB46" s="12">
        <v>2.3036652337395234</v>
      </c>
      <c r="CC46" s="2">
        <v>625.63101658754329</v>
      </c>
      <c r="CD46" s="2">
        <f t="shared" si="7"/>
        <v>105.14292716892854</v>
      </c>
      <c r="CH46" s="11">
        <v>39629</v>
      </c>
      <c r="CI46" s="4">
        <v>14</v>
      </c>
      <c r="CJ46" s="2">
        <v>61392.579864501953</v>
      </c>
      <c r="CK46" s="2">
        <v>8144.1429176330566</v>
      </c>
      <c r="CL46" s="2">
        <v>3722.5072689056396</v>
      </c>
      <c r="CM46" s="12">
        <v>7.5382493265902264</v>
      </c>
      <c r="CN46" s="12">
        <v>2.1878111523546631</v>
      </c>
      <c r="CO46" s="2">
        <v>752.58652231553106</v>
      </c>
      <c r="CP46" s="2">
        <f t="shared" si="8"/>
        <v>99.835716452210832</v>
      </c>
      <c r="CT46" s="11">
        <v>39629</v>
      </c>
      <c r="CU46" s="4">
        <v>34</v>
      </c>
      <c r="CV46" s="2">
        <v>45329.756229400635</v>
      </c>
      <c r="CW46" s="2">
        <v>11442.025039672852</v>
      </c>
      <c r="CX46" s="2">
        <v>3978.0900051593781</v>
      </c>
      <c r="CY46" s="12">
        <v>3.961690004368029</v>
      </c>
      <c r="CZ46" s="12">
        <v>2.8762609757026949</v>
      </c>
      <c r="DA46" s="2">
        <v>500.55223294462854</v>
      </c>
      <c r="DB46" s="2">
        <f t="shared" si="9"/>
        <v>126.3481575773814</v>
      </c>
      <c r="DF46" s="11">
        <v>39629</v>
      </c>
      <c r="DG46" s="4">
        <v>14</v>
      </c>
      <c r="DH46" s="2">
        <v>22891.56396484375</v>
      </c>
      <c r="DI46" s="2">
        <v>6339.2151222229004</v>
      </c>
      <c r="DJ46" s="2">
        <v>1726.6779804229736</v>
      </c>
      <c r="DK46" s="12">
        <v>3.6111038233415598</v>
      </c>
      <c r="DL46" s="12">
        <v>3.6713360534487283</v>
      </c>
      <c r="DM46" s="2">
        <v>586.84290295756068</v>
      </c>
      <c r="DN46" s="2">
        <f t="shared" si="10"/>
        <v>162.5106703286425</v>
      </c>
      <c r="DR46" s="11">
        <v>39629</v>
      </c>
      <c r="DS46" s="4">
        <v>55</v>
      </c>
      <c r="DT46" s="2">
        <v>77807.096039772034</v>
      </c>
      <c r="DU46" s="2">
        <v>30739.61402797699</v>
      </c>
      <c r="DV46" s="2">
        <v>6136.7509994506836</v>
      </c>
      <c r="DW46" s="12">
        <v>2.5311669811129573</v>
      </c>
      <c r="DX46" s="12">
        <v>5.0091023785596924</v>
      </c>
      <c r="DY46" s="2">
        <v>524.52843625143157</v>
      </c>
      <c r="DZ46" s="2">
        <f t="shared" si="11"/>
        <v>207.22790719275096</v>
      </c>
      <c r="ED46" s="11">
        <v>39629</v>
      </c>
      <c r="EE46" s="4">
        <v>29</v>
      </c>
      <c r="EF46" s="2">
        <v>58290.470914840698</v>
      </c>
      <c r="EG46" s="2">
        <v>16853.702975273132</v>
      </c>
      <c r="EH46" s="2">
        <v>4906.5899457931519</v>
      </c>
      <c r="EI46" s="12">
        <v>3.4586150592757816</v>
      </c>
      <c r="EJ46" s="12">
        <v>3.4349116517721812</v>
      </c>
      <c r="EK46" s="2">
        <v>684.96003146847261</v>
      </c>
      <c r="EL46" s="2">
        <f t="shared" si="12"/>
        <v>198.04459869896598</v>
      </c>
      <c r="EP46" s="11">
        <v>39629</v>
      </c>
      <c r="EQ46" s="4">
        <v>18</v>
      </c>
      <c r="ER46" s="2">
        <v>21403.055824279785</v>
      </c>
      <c r="ES46" s="2">
        <v>1607.7859978675842</v>
      </c>
      <c r="ET46" s="2">
        <v>1129.5260124206543</v>
      </c>
      <c r="EU46" s="12">
        <v>13.312129756489222</v>
      </c>
      <c r="EV46" s="12">
        <v>1.4234165306401265</v>
      </c>
      <c r="EW46" s="2">
        <v>725.11466337299373</v>
      </c>
      <c r="EX46" s="2">
        <f t="shared" si="13"/>
        <v>54.470222018345666</v>
      </c>
      <c r="FB46" s="11">
        <v>39629</v>
      </c>
      <c r="FC46" s="2">
        <v>29</v>
      </c>
      <c r="FD46" s="2">
        <v>36844.119775295258</v>
      </c>
      <c r="FE46" s="2">
        <v>14530.18358039856</v>
      </c>
      <c r="FF46" s="2">
        <v>3377.3735084533691</v>
      </c>
      <c r="FG46" s="12">
        <v>2.5356954075238622</v>
      </c>
      <c r="FH46" s="12">
        <v>4.3022139967730419</v>
      </c>
      <c r="FI46" s="14">
        <v>39629</v>
      </c>
      <c r="FJ46" s="2">
        <v>768.8811400794491</v>
      </c>
      <c r="FK46" s="2">
        <f t="shared" si="20"/>
        <v>303.22298876988185</v>
      </c>
      <c r="FO46" s="11">
        <v>39629</v>
      </c>
      <c r="FP46" s="4">
        <v>14</v>
      </c>
      <c r="FQ46" s="2">
        <v>47815.599655151367</v>
      </c>
      <c r="FR46" s="2">
        <v>11804.137031555176</v>
      </c>
      <c r="FS46" s="2">
        <v>4357.9619445800781</v>
      </c>
      <c r="FT46" s="12">
        <v>4.050749286231536</v>
      </c>
      <c r="FU46" s="12">
        <v>2.7086370146567655</v>
      </c>
      <c r="FV46" s="2">
        <v>768.46158782072803</v>
      </c>
      <c r="FW46" s="2">
        <f t="shared" si="27"/>
        <v>189.70850416063092</v>
      </c>
      <c r="GA46" s="11">
        <v>39629</v>
      </c>
      <c r="GB46" s="4">
        <v>17</v>
      </c>
      <c r="GC46" s="2">
        <v>61840.176696777344</v>
      </c>
      <c r="GD46" s="2">
        <v>20700.140907287598</v>
      </c>
      <c r="GE46" s="2">
        <v>5317.9480037689209</v>
      </c>
      <c r="GF46" s="12">
        <v>2.9874278138370629</v>
      </c>
      <c r="GG46" s="12">
        <v>3.8925053220936068</v>
      </c>
      <c r="GH46" s="2">
        <v>555.58853872260875</v>
      </c>
      <c r="GI46" s="2">
        <f t="shared" si="21"/>
        <v>185.97555266415253</v>
      </c>
      <c r="GM46" s="11">
        <v>39629</v>
      </c>
      <c r="GN46" s="4">
        <v>6</v>
      </c>
      <c r="GO46" s="2">
        <v>9007.4600219726563</v>
      </c>
      <c r="GP46" s="2">
        <v>2324.2389945983887</v>
      </c>
      <c r="GQ46" s="2">
        <v>1084.1550016403198</v>
      </c>
      <c r="GR46" s="12">
        <v>3.8754448414755553</v>
      </c>
      <c r="GS46" s="12">
        <v>2.1438253672969543</v>
      </c>
      <c r="GT46" s="2">
        <v>899.20429218171273</v>
      </c>
      <c r="GU46" s="2">
        <f t="shared" si="24"/>
        <v>232.02608447894858</v>
      </c>
      <c r="GY46" s="11">
        <v>39629</v>
      </c>
      <c r="GZ46" s="4"/>
      <c r="HF46" s="2">
        <v>564.45515112008218</v>
      </c>
      <c r="HG46" s="2">
        <v>35.806661806362065</v>
      </c>
      <c r="HS46" s="22">
        <v>39629</v>
      </c>
      <c r="HT46">
        <v>768.8811400794491</v>
      </c>
    </row>
    <row r="47" spans="1:228">
      <c r="B47" s="6"/>
      <c r="C47" s="6"/>
      <c r="D47" s="4"/>
      <c r="E47" s="4"/>
      <c r="F47" s="4"/>
      <c r="G47" s="3"/>
      <c r="H47" s="3"/>
      <c r="I47" s="1"/>
      <c r="J47" s="1"/>
      <c r="K47" s="1"/>
      <c r="L47" s="1"/>
      <c r="M47" s="1"/>
      <c r="N47" s="11">
        <v>39721</v>
      </c>
      <c r="O47" s="2">
        <v>10</v>
      </c>
      <c r="P47" s="2">
        <v>14156.363975524902</v>
      </c>
      <c r="Q47" s="2">
        <v>6648.0610389709473</v>
      </c>
      <c r="R47" s="2">
        <v>3132.3829898834229</v>
      </c>
      <c r="S47" s="12">
        <v>2.1293974126501349</v>
      </c>
      <c r="T47" s="12">
        <v>2.1223653239217617</v>
      </c>
      <c r="U47" s="2">
        <v>2045.2319707143909</v>
      </c>
      <c r="V47" s="2">
        <f t="shared" si="26"/>
        <v>960.47452606275306</v>
      </c>
      <c r="Z47" s="11">
        <v>39721</v>
      </c>
      <c r="AA47" s="2">
        <v>31</v>
      </c>
      <c r="AB47" s="2">
        <v>28574.150357246399</v>
      </c>
      <c r="AC47" s="2">
        <v>14458.268878936768</v>
      </c>
      <c r="AD47" s="2">
        <v>2687.765007019043</v>
      </c>
      <c r="AE47" s="12">
        <v>1.9763189214771115</v>
      </c>
      <c r="AF47" s="12">
        <v>5.3792905410924305</v>
      </c>
      <c r="AG47" s="2">
        <v>573.77400401442549</v>
      </c>
      <c r="AH47" s="2">
        <f t="shared" si="3"/>
        <v>290.32460185402851</v>
      </c>
      <c r="AL47" s="11">
        <v>39721</v>
      </c>
      <c r="AM47" s="4">
        <v>20</v>
      </c>
      <c r="AN47" s="2">
        <v>32554.051986694336</v>
      </c>
      <c r="AO47" s="2">
        <v>8530.2469482421875</v>
      </c>
      <c r="AP47" s="2">
        <v>2609.7479877471924</v>
      </c>
      <c r="AQ47" s="12">
        <v>3.8163082715211063</v>
      </c>
      <c r="AR47" s="12">
        <v>3.2686094551243379</v>
      </c>
      <c r="AS47" s="2">
        <v>706.63667099791087</v>
      </c>
      <c r="AT47" s="2">
        <f t="shared" si="19"/>
        <v>185.16236653918401</v>
      </c>
      <c r="AX47" s="11">
        <v>39721</v>
      </c>
      <c r="AY47" s="4">
        <v>27</v>
      </c>
      <c r="AZ47" s="2">
        <v>16124.14298248291</v>
      </c>
      <c r="BA47" s="2">
        <v>4386.6219520568848</v>
      </c>
      <c r="BB47" s="2">
        <v>1318.0519914627075</v>
      </c>
      <c r="BC47" s="12">
        <v>3.6757539534315939</v>
      </c>
      <c r="BD47" s="12">
        <v>3.3281099535298555</v>
      </c>
      <c r="BE47" s="2">
        <v>1010.0434711523313</v>
      </c>
      <c r="BF47" s="2">
        <f t="shared" si="5"/>
        <v>274.78538660330611</v>
      </c>
      <c r="BJ47" s="11">
        <v>39721</v>
      </c>
      <c r="BK47" s="2">
        <v>60</v>
      </c>
      <c r="BL47" s="2">
        <v>79293.336802959442</v>
      </c>
      <c r="BM47" s="2">
        <v>39478.713659286499</v>
      </c>
      <c r="BN47" s="2">
        <v>4559.4691200256348</v>
      </c>
      <c r="BO47" s="12">
        <v>2.0085086228311653</v>
      </c>
      <c r="BP47" s="12">
        <v>8.6586206902667957</v>
      </c>
      <c r="BQ47" s="2">
        <v>615.57896402933181</v>
      </c>
      <c r="BR47" s="2">
        <f t="shared" si="6"/>
        <v>306.48559684131226</v>
      </c>
      <c r="BV47" s="11">
        <v>39721</v>
      </c>
      <c r="BW47" s="4">
        <v>13</v>
      </c>
      <c r="BX47" s="2">
        <v>29520.315063476563</v>
      </c>
      <c r="BY47" s="2">
        <v>4531.8543319702148</v>
      </c>
      <c r="BZ47" s="2">
        <v>2207.2212867736816</v>
      </c>
      <c r="CA47" s="12">
        <v>6.513959386387131</v>
      </c>
      <c r="CB47" s="12">
        <v>2.0531943757186548</v>
      </c>
      <c r="CC47" s="2">
        <v>851.71835314807197</v>
      </c>
      <c r="CD47" s="2">
        <f t="shared" si="7"/>
        <v>130.75278837752543</v>
      </c>
      <c r="CH47" s="11">
        <v>39721</v>
      </c>
      <c r="CI47" s="4">
        <v>14</v>
      </c>
      <c r="CJ47" s="2">
        <v>63408.016311645508</v>
      </c>
      <c r="CK47" s="2">
        <v>8025.276912689209</v>
      </c>
      <c r="CL47" s="2">
        <v>3987.3748226165771</v>
      </c>
      <c r="CM47" s="12">
        <v>7.9010378086004218</v>
      </c>
      <c r="CN47" s="12">
        <v>2.012671812835217</v>
      </c>
      <c r="CO47" s="2">
        <v>1200.7084482836585</v>
      </c>
      <c r="CP47" s="2">
        <f t="shared" si="8"/>
        <v>151.96844735721498</v>
      </c>
      <c r="CT47" s="11">
        <v>39721</v>
      </c>
      <c r="CU47" s="4">
        <v>36</v>
      </c>
      <c r="CV47" s="2">
        <v>45966.395114898682</v>
      </c>
      <c r="CW47" s="2">
        <v>12510.833965301514</v>
      </c>
      <c r="CX47" s="2">
        <v>4058.6720268726349</v>
      </c>
      <c r="CY47" s="12">
        <v>3.6741271798814799</v>
      </c>
      <c r="CZ47" s="12">
        <v>3.0824944421393909</v>
      </c>
      <c r="DA47" s="2">
        <v>625.0784305610955</v>
      </c>
      <c r="DB47" s="2">
        <f t="shared" si="9"/>
        <v>170.12977503442309</v>
      </c>
      <c r="DF47" s="11">
        <v>39721</v>
      </c>
      <c r="DG47" s="4">
        <v>14</v>
      </c>
      <c r="DH47" s="2">
        <v>22610.817749023438</v>
      </c>
      <c r="DI47" s="2">
        <v>6186.2290306091309</v>
      </c>
      <c r="DJ47" s="2">
        <v>1684.3989868164063</v>
      </c>
      <c r="DK47" s="12">
        <v>3.655024351207548</v>
      </c>
      <c r="DL47" s="12">
        <v>3.6726625217825597</v>
      </c>
      <c r="DM47" s="2">
        <v>835.37698848820571</v>
      </c>
      <c r="DN47" s="2">
        <f t="shared" si="10"/>
        <v>228.55579285325791</v>
      </c>
      <c r="DR47" s="11">
        <v>39721</v>
      </c>
      <c r="DS47" s="4">
        <v>50</v>
      </c>
      <c r="DT47" s="2">
        <v>75178.736966609955</v>
      </c>
      <c r="DU47" s="2">
        <v>28929.453050136566</v>
      </c>
      <c r="DV47" s="2">
        <v>6090.4730138778687</v>
      </c>
      <c r="DW47" s="12">
        <v>2.5986919571662992</v>
      </c>
      <c r="DX47" s="12">
        <v>4.7499517663434938</v>
      </c>
      <c r="DY47" s="2">
        <v>758.67022041720611</v>
      </c>
      <c r="DZ47" s="2">
        <f t="shared" si="11"/>
        <v>291.94311327475901</v>
      </c>
      <c r="ED47" s="11">
        <v>39721</v>
      </c>
      <c r="EE47" s="4">
        <v>27</v>
      </c>
      <c r="EF47" s="2">
        <v>74738.637634277344</v>
      </c>
      <c r="EG47" s="2">
        <v>17099.351669311523</v>
      </c>
      <c r="EH47" s="2">
        <v>5832.0696506500244</v>
      </c>
      <c r="EI47" s="12">
        <v>4.3708462800032333</v>
      </c>
      <c r="EJ47" s="12">
        <v>2.9319525817744103</v>
      </c>
      <c r="EK47" s="2">
        <v>1194.8458578495624</v>
      </c>
      <c r="EL47" s="2">
        <f t="shared" si="12"/>
        <v>273.36716537390527</v>
      </c>
      <c r="EP47" s="11">
        <v>39721</v>
      </c>
      <c r="EQ47" s="4">
        <v>17</v>
      </c>
      <c r="ER47" s="2">
        <v>20223.496246337891</v>
      </c>
      <c r="ES47" s="2">
        <v>496.17598915100098</v>
      </c>
      <c r="ET47" s="2">
        <v>1010.4240019321442</v>
      </c>
      <c r="EU47" s="169">
        <v>40.758716037311679</v>
      </c>
      <c r="EV47" s="12">
        <v>0.49105720786739793</v>
      </c>
      <c r="EW47" s="2">
        <v>978.43107307504954</v>
      </c>
      <c r="FB47" s="11">
        <v>39721</v>
      </c>
      <c r="FC47" s="2">
        <v>29</v>
      </c>
      <c r="FD47" s="2">
        <v>38325.182487487793</v>
      </c>
      <c r="FE47" s="2">
        <v>14036.155521392822</v>
      </c>
      <c r="FF47" s="2">
        <v>3252.6500301361084</v>
      </c>
      <c r="FG47" s="12">
        <v>2.7304615162660113</v>
      </c>
      <c r="FH47" s="12">
        <v>4.3152984155524026</v>
      </c>
      <c r="FI47" s="14">
        <v>39721</v>
      </c>
      <c r="FJ47" s="2">
        <v>1088.3242433904941</v>
      </c>
      <c r="FK47" s="2">
        <f t="shared" si="20"/>
        <v>398.58618658680473</v>
      </c>
      <c r="FO47" s="11">
        <v>39721</v>
      </c>
      <c r="FP47" s="4">
        <v>14</v>
      </c>
      <c r="FQ47" s="2">
        <v>48346.397338867188</v>
      </c>
      <c r="FR47" s="2">
        <v>12558.82487487793</v>
      </c>
      <c r="FS47" s="2">
        <v>4724.1589756011963</v>
      </c>
      <c r="FT47" s="12">
        <v>3.8495956286146642</v>
      </c>
      <c r="FU47" s="12">
        <v>2.6584255398136118</v>
      </c>
      <c r="FV47" s="2">
        <v>1052.7582915320261</v>
      </c>
      <c r="FW47" s="2">
        <f t="shared" si="27"/>
        <v>273.47243531416757</v>
      </c>
      <c r="GA47" s="11">
        <v>39721</v>
      </c>
      <c r="GB47" s="4">
        <v>17</v>
      </c>
      <c r="GC47" s="2">
        <v>64140.472305297852</v>
      </c>
      <c r="GD47" s="2">
        <v>21176.008010864258</v>
      </c>
      <c r="GE47" s="2">
        <v>5416.1300144195557</v>
      </c>
      <c r="GF47" s="12">
        <v>3.0289218001991149</v>
      </c>
      <c r="GG47" s="12">
        <v>3.9098042245083886</v>
      </c>
      <c r="GH47" s="2">
        <v>857.72940121849717</v>
      </c>
      <c r="GI47" s="2">
        <f t="shared" si="21"/>
        <v>283.17977742512596</v>
      </c>
      <c r="GM47" s="11">
        <v>39721</v>
      </c>
      <c r="GN47" s="4">
        <v>6</v>
      </c>
      <c r="GO47" s="2">
        <v>9921.9020080566406</v>
      </c>
      <c r="GP47" s="2">
        <v>1876.4809951782227</v>
      </c>
      <c r="GQ47" s="2">
        <v>1041.8700065612793</v>
      </c>
      <c r="GR47" s="12">
        <v>5.2875046608794927</v>
      </c>
      <c r="GS47" s="12">
        <v>1.8010701751282772</v>
      </c>
      <c r="GT47" s="2">
        <v>1369.1031999806107</v>
      </c>
      <c r="GU47" s="2">
        <f t="shared" si="24"/>
        <v>258.931819031793</v>
      </c>
      <c r="GY47" s="11">
        <v>39721</v>
      </c>
      <c r="GZ47" s="4">
        <v>5</v>
      </c>
      <c r="HA47" s="2">
        <v>55269.123046875</v>
      </c>
      <c r="HB47" s="2">
        <v>2576.8670043945313</v>
      </c>
      <c r="HC47" s="2">
        <v>4741.8830032348633</v>
      </c>
      <c r="HD47" s="12">
        <v>21.448186092887322</v>
      </c>
      <c r="HE47" s="12">
        <v>0.54342694719304951</v>
      </c>
      <c r="HF47" s="2">
        <v>778.80008894279695</v>
      </c>
      <c r="HS47" s="22">
        <v>39721</v>
      </c>
      <c r="HT47">
        <v>1088.3242433904941</v>
      </c>
    </row>
    <row r="48" spans="1:228">
      <c r="B48" s="6"/>
      <c r="C48" s="6"/>
      <c r="D48" s="4"/>
      <c r="E48" s="4"/>
      <c r="F48" s="4"/>
      <c r="G48" s="3"/>
      <c r="H48" s="3"/>
      <c r="I48" s="1"/>
      <c r="J48" s="1"/>
      <c r="K48" s="1"/>
      <c r="L48" s="1"/>
      <c r="M48" s="1"/>
      <c r="N48" s="11">
        <v>39813</v>
      </c>
      <c r="U48" s="2">
        <v>2482.4021583809704</v>
      </c>
      <c r="Z48" s="11">
        <v>39813</v>
      </c>
      <c r="AA48" s="2">
        <v>32</v>
      </c>
      <c r="AB48" s="2">
        <v>30666.531871795654</v>
      </c>
      <c r="AC48" s="2">
        <v>13834.092956542969</v>
      </c>
      <c r="AD48" s="2">
        <v>2703.5189971923828</v>
      </c>
      <c r="AE48" s="12">
        <v>2.2167359991094768</v>
      </c>
      <c r="AF48" s="12">
        <v>5.1170688909194793</v>
      </c>
      <c r="AG48" s="2">
        <v>1054.6313160326638</v>
      </c>
      <c r="AL48" s="11">
        <v>39813</v>
      </c>
      <c r="AM48" s="4">
        <v>17</v>
      </c>
      <c r="AN48" s="2">
        <v>19848.005950927734</v>
      </c>
      <c r="AO48" s="2">
        <v>5322.9609336853027</v>
      </c>
      <c r="AP48" s="2">
        <v>1557.9459981918335</v>
      </c>
      <c r="AQ48" s="12">
        <v>3.7287528873870865</v>
      </c>
      <c r="AR48" s="12">
        <v>3.4166530418019496</v>
      </c>
      <c r="AS48" s="2">
        <v>1445.5507668216746</v>
      </c>
      <c r="AX48" s="11">
        <v>39813</v>
      </c>
      <c r="AY48" s="4">
        <v>26</v>
      </c>
      <c r="AZ48" s="2">
        <v>13077.817985534668</v>
      </c>
      <c r="BA48" s="2">
        <v>3921.4280257225037</v>
      </c>
      <c r="BB48" s="2">
        <v>1071.8460006713867</v>
      </c>
      <c r="BC48" s="12">
        <v>3.3349631562153035</v>
      </c>
      <c r="BD48" s="12">
        <v>3.6585741079093319</v>
      </c>
      <c r="BE48" s="2">
        <v>2015.2696601235712</v>
      </c>
      <c r="BF48" s="2">
        <f t="shared" si="5"/>
        <v>604.28543456852105</v>
      </c>
      <c r="BJ48" s="11">
        <v>39813</v>
      </c>
      <c r="BK48" s="2">
        <v>53</v>
      </c>
      <c r="BL48" s="2">
        <v>70898.714115142822</v>
      </c>
      <c r="BM48" s="2">
        <v>35756.55738067627</v>
      </c>
      <c r="BN48" s="2">
        <v>4012.0940999984741</v>
      </c>
      <c r="BO48" s="12">
        <v>1.9828171196776971</v>
      </c>
      <c r="BP48" s="12">
        <v>8.9121931065101059</v>
      </c>
      <c r="BQ48" s="2">
        <v>1188.5313689696525</v>
      </c>
      <c r="BR48" s="2">
        <f t="shared" si="6"/>
        <v>599.41552711772317</v>
      </c>
      <c r="BV48" s="11">
        <v>39813</v>
      </c>
      <c r="BW48" s="4">
        <v>12</v>
      </c>
      <c r="BX48" s="2">
        <v>26847.358276367188</v>
      </c>
      <c r="BY48" s="2">
        <v>4215.0373916625977</v>
      </c>
      <c r="BZ48" s="2">
        <v>2080.2909736633301</v>
      </c>
      <c r="CA48" s="12">
        <v>6.369423514361138</v>
      </c>
      <c r="CB48" s="12">
        <v>2.0261768401754123</v>
      </c>
      <c r="CC48" s="2">
        <v>1318.4717002218867</v>
      </c>
      <c r="CD48" s="2">
        <f t="shared" si="7"/>
        <v>207.00016214169599</v>
      </c>
      <c r="CH48" s="11">
        <v>39813</v>
      </c>
      <c r="CI48" s="4">
        <v>13</v>
      </c>
      <c r="CJ48" s="2">
        <v>60093.529174804688</v>
      </c>
      <c r="CK48" s="2">
        <v>7940.747142791748</v>
      </c>
      <c r="CL48" s="2">
        <v>4394.2987079620361</v>
      </c>
      <c r="CM48" s="12">
        <v>7.5677424421397026</v>
      </c>
      <c r="CN48" s="12">
        <v>1.807056750239554</v>
      </c>
      <c r="CO48" s="2">
        <v>1778.1155654657039</v>
      </c>
      <c r="CP48" s="2">
        <f t="shared" si="8"/>
        <v>234.95984159880575</v>
      </c>
      <c r="CT48" s="11">
        <v>39813</v>
      </c>
      <c r="CU48" s="4">
        <v>33</v>
      </c>
      <c r="CV48" s="2">
        <v>43479.810302734375</v>
      </c>
      <c r="CW48" s="2">
        <v>11977.400058746338</v>
      </c>
      <c r="CX48" s="2">
        <v>3763.7110371589661</v>
      </c>
      <c r="CY48" s="12">
        <v>3.6301542980510049</v>
      </c>
      <c r="CZ48" s="12">
        <v>3.1823378416924024</v>
      </c>
      <c r="DA48" s="2">
        <v>1097.1791995874678</v>
      </c>
      <c r="DB48" s="2">
        <f t="shared" si="9"/>
        <v>302.24037589160679</v>
      </c>
      <c r="DF48" s="11">
        <v>39813</v>
      </c>
      <c r="DG48" s="4">
        <v>17</v>
      </c>
      <c r="DH48" s="2">
        <v>24761.360397338867</v>
      </c>
      <c r="DI48" s="2">
        <v>6122.5444374084473</v>
      </c>
      <c r="DJ48" s="2">
        <v>1805.1160154342651</v>
      </c>
      <c r="DK48" s="12">
        <v>4.0442924752082101</v>
      </c>
      <c r="DL48" s="12">
        <v>3.3917733735997673</v>
      </c>
      <c r="DM48" s="2">
        <v>1600.7479722574521</v>
      </c>
      <c r="DN48" s="2">
        <f t="shared" si="10"/>
        <v>395.80420606821758</v>
      </c>
      <c r="DR48" s="11">
        <v>39813</v>
      </c>
      <c r="DS48" s="4">
        <v>47</v>
      </c>
      <c r="DT48" s="2">
        <v>53615.193914890289</v>
      </c>
      <c r="DU48" s="2">
        <v>23134.457980155945</v>
      </c>
      <c r="DV48" s="2">
        <v>4533.3819808959961</v>
      </c>
      <c r="DW48" s="12">
        <v>2.3175470097842714</v>
      </c>
      <c r="DX48" s="12">
        <v>5.1031344981839712</v>
      </c>
      <c r="DY48" s="2">
        <v>1507.4478831887325</v>
      </c>
      <c r="DZ48" s="2">
        <f t="shared" si="11"/>
        <v>650.44975434135984</v>
      </c>
      <c r="ED48" s="11">
        <v>39813</v>
      </c>
      <c r="EE48" s="4">
        <v>27</v>
      </c>
      <c r="EF48" s="2">
        <v>44297.567684173584</v>
      </c>
      <c r="EG48" s="2">
        <v>14457.996002197266</v>
      </c>
      <c r="EH48" s="2">
        <v>3486.8493776321411</v>
      </c>
      <c r="EI48" s="12">
        <v>3.0638802000942196</v>
      </c>
      <c r="EJ48" s="12">
        <v>4.146435488422342</v>
      </c>
      <c r="EK48" s="2">
        <v>2389.0503446259113</v>
      </c>
      <c r="EL48" s="2">
        <f t="shared" si="12"/>
        <v>779.74665737663111</v>
      </c>
      <c r="EP48" s="11">
        <v>39813</v>
      </c>
      <c r="EQ48" s="4">
        <v>16</v>
      </c>
      <c r="ER48" s="2">
        <v>19217.648460388184</v>
      </c>
      <c r="ES48" s="2">
        <v>492.66099834442139</v>
      </c>
      <c r="ET48" s="2">
        <v>1048.8200187683105</v>
      </c>
      <c r="EU48" s="169">
        <v>39.007854335879543</v>
      </c>
      <c r="EV48" s="12">
        <v>0.46972882813867478</v>
      </c>
      <c r="EW48" s="2">
        <v>1862.6728695271133</v>
      </c>
      <c r="FB48" s="11">
        <v>39813</v>
      </c>
      <c r="FC48" s="2">
        <v>29</v>
      </c>
      <c r="FD48" s="2">
        <v>38504.977172851563</v>
      </c>
      <c r="FE48" s="2">
        <v>9534.2532424926758</v>
      </c>
      <c r="FF48" s="2">
        <v>3423.2974033355713</v>
      </c>
      <c r="FG48" s="12">
        <v>4.0385939195783997</v>
      </c>
      <c r="FH48" s="12">
        <v>2.7851080753903386</v>
      </c>
      <c r="FI48" s="14">
        <v>39813</v>
      </c>
      <c r="FJ48" s="2">
        <v>2021.9728975407597</v>
      </c>
      <c r="FK48" s="2">
        <f t="shared" si="20"/>
        <v>500.66259143772476</v>
      </c>
      <c r="FO48" s="11">
        <v>39813</v>
      </c>
      <c r="FP48" s="4">
        <v>16</v>
      </c>
      <c r="FQ48" s="2">
        <v>49350.360977172852</v>
      </c>
      <c r="FR48" s="2">
        <v>10970.65700340271</v>
      </c>
      <c r="FS48" s="2">
        <v>4651.4720306396484</v>
      </c>
      <c r="FT48" s="12">
        <v>4.4983961272206496</v>
      </c>
      <c r="FU48" s="12">
        <v>2.3585344448247874</v>
      </c>
      <c r="FV48" s="2">
        <v>2063.5904756637092</v>
      </c>
      <c r="FW48" s="2">
        <f t="shared" si="27"/>
        <v>458.7391633156829</v>
      </c>
      <c r="GA48" s="11">
        <v>39813</v>
      </c>
      <c r="GB48" s="4">
        <v>17</v>
      </c>
      <c r="GC48" s="2">
        <v>62951.211982727051</v>
      </c>
      <c r="GD48" s="2">
        <v>20453.273994445801</v>
      </c>
      <c r="GE48" s="2">
        <v>5378.3240022659302</v>
      </c>
      <c r="GF48" s="12">
        <v>3.0778061253089262</v>
      </c>
      <c r="GG48" s="12">
        <v>3.8029084870730503</v>
      </c>
      <c r="GH48" s="2">
        <v>1360.6847211177155</v>
      </c>
      <c r="GI48" s="2">
        <f t="shared" si="21"/>
        <v>442.09565700995563</v>
      </c>
      <c r="GM48" s="11">
        <v>39813</v>
      </c>
      <c r="GN48" s="4">
        <v>6</v>
      </c>
      <c r="GO48" s="2">
        <v>11271.700973510742</v>
      </c>
      <c r="GP48" s="2">
        <v>1607.7039909362793</v>
      </c>
      <c r="GQ48" s="2">
        <v>1007.7340049743652</v>
      </c>
      <c r="GR48" s="12">
        <v>7.0110549187269458</v>
      </c>
      <c r="GS48" s="12">
        <v>1.5953654267895585</v>
      </c>
      <c r="GT48" s="2">
        <v>2654.7605159272584</v>
      </c>
      <c r="GY48" s="11">
        <v>39813</v>
      </c>
      <c r="GZ48" s="4">
        <v>5</v>
      </c>
      <c r="HA48" s="2">
        <v>54432.7529296875</v>
      </c>
      <c r="HB48" s="2">
        <v>9701.0659942626953</v>
      </c>
      <c r="HC48" s="2">
        <v>6266.9550018310547</v>
      </c>
      <c r="HD48" s="12">
        <v>5.6110073843307076</v>
      </c>
      <c r="HE48" s="12">
        <v>1.5479712222966777</v>
      </c>
      <c r="HF48" s="2">
        <v>1312.3649043804626</v>
      </c>
      <c r="HS48" s="22">
        <v>39813</v>
      </c>
      <c r="HT48">
        <v>2021.9728975407597</v>
      </c>
    </row>
    <row r="49" spans="2:228">
      <c r="B49" s="6"/>
      <c r="C49" s="6"/>
      <c r="D49" s="4"/>
      <c r="E49" s="4"/>
      <c r="F49" s="4"/>
      <c r="G49" s="3"/>
      <c r="H49" s="3"/>
      <c r="I49" s="1"/>
      <c r="J49" s="1"/>
      <c r="K49" s="1"/>
      <c r="L49" s="1"/>
      <c r="M49" s="1"/>
      <c r="N49" s="11">
        <v>39903</v>
      </c>
      <c r="U49" s="2">
        <v>2414.3640484902867</v>
      </c>
      <c r="Z49" s="11">
        <v>39903</v>
      </c>
      <c r="AA49" s="2">
        <v>33</v>
      </c>
      <c r="AB49" s="2">
        <v>31069.113199234009</v>
      </c>
      <c r="AC49" s="2">
        <v>12264.650043487549</v>
      </c>
      <c r="AD49" s="2">
        <v>2745.9680094718933</v>
      </c>
      <c r="AE49" s="12">
        <v>2.5332245998923963</v>
      </c>
      <c r="AF49" s="12">
        <v>4.4664213134246582</v>
      </c>
      <c r="AG49" s="2">
        <v>984.83788047754263</v>
      </c>
      <c r="AL49" s="11">
        <v>39903</v>
      </c>
      <c r="AM49" s="4">
        <v>22</v>
      </c>
      <c r="AN49" s="2">
        <v>35405.277114868164</v>
      </c>
      <c r="AO49" s="2">
        <v>9429.6520729064941</v>
      </c>
      <c r="AP49" s="2">
        <v>2124.73801612854</v>
      </c>
      <c r="AQ49" s="12">
        <v>3.7546748110246262</v>
      </c>
      <c r="AR49" s="12">
        <v>4.4380304777942232</v>
      </c>
      <c r="AS49" s="2">
        <v>1383.4374663289698</v>
      </c>
      <c r="AX49" s="11">
        <v>39903</v>
      </c>
      <c r="AY49" s="4">
        <v>25</v>
      </c>
      <c r="AZ49" s="2">
        <v>12751.886032104492</v>
      </c>
      <c r="BA49" s="2">
        <v>3522.9149703979492</v>
      </c>
      <c r="BB49" s="2">
        <v>1023.5980024337769</v>
      </c>
      <c r="BC49" s="12">
        <v>3.6196973640451038</v>
      </c>
      <c r="BD49" s="12">
        <v>3.4416977778596918</v>
      </c>
      <c r="BE49" s="2">
        <v>1715.4057906832302</v>
      </c>
      <c r="BF49" s="2">
        <f t="shared" si="5"/>
        <v>473.90862222973817</v>
      </c>
      <c r="BJ49" s="11">
        <v>39903</v>
      </c>
      <c r="BK49" s="2">
        <v>55</v>
      </c>
      <c r="BL49" s="2">
        <v>73904.709812164307</v>
      </c>
      <c r="BM49" s="2">
        <v>34282.340026855469</v>
      </c>
      <c r="BN49" s="2">
        <v>4370.2183809280396</v>
      </c>
      <c r="BO49" s="12">
        <v>2.1557661978228499</v>
      </c>
      <c r="BP49" s="12">
        <v>7.844537054822287</v>
      </c>
      <c r="BQ49" s="2">
        <v>984.95432035560611</v>
      </c>
      <c r="BR49" s="2">
        <f t="shared" si="6"/>
        <v>456.8929234303472</v>
      </c>
      <c r="BV49" s="11">
        <v>39903</v>
      </c>
      <c r="BW49" s="4">
        <v>12</v>
      </c>
      <c r="BX49" s="2">
        <v>25532.246185302734</v>
      </c>
      <c r="BY49" s="2">
        <v>4001.3139419555664</v>
      </c>
      <c r="BZ49" s="2">
        <v>2051.8583335876465</v>
      </c>
      <c r="CA49" s="12">
        <v>6.3809654917565233</v>
      </c>
      <c r="CB49" s="12">
        <v>1.9500926922958288</v>
      </c>
      <c r="CC49" s="2">
        <v>1107.7377872322807</v>
      </c>
      <c r="CD49" s="2">
        <f t="shared" si="7"/>
        <v>173.60034130624135</v>
      </c>
      <c r="CH49" s="11">
        <v>39903</v>
      </c>
      <c r="CI49" s="4">
        <v>12</v>
      </c>
      <c r="CJ49" s="2">
        <v>54857.128372192383</v>
      </c>
      <c r="CK49" s="2">
        <v>7137.5310859680176</v>
      </c>
      <c r="CL49" s="2">
        <v>3904.1353645324707</v>
      </c>
      <c r="CM49" s="12">
        <v>7.6857288201572098</v>
      </c>
      <c r="CN49" s="12">
        <v>1.8281976467336842</v>
      </c>
      <c r="CO49" s="2">
        <v>4036.11457931014</v>
      </c>
      <c r="CP49" s="2">
        <f t="shared" si="8"/>
        <v>525.14402651375121</v>
      </c>
      <c r="CT49" s="11">
        <v>39903</v>
      </c>
      <c r="CU49" s="4">
        <v>32</v>
      </c>
      <c r="CV49" s="2">
        <v>41267.142082214355</v>
      </c>
      <c r="CW49" s="2">
        <v>11869.283889770508</v>
      </c>
      <c r="CX49" s="2">
        <v>3605.8540244102478</v>
      </c>
      <c r="CY49" s="12">
        <v>3.4768013357385668</v>
      </c>
      <c r="CZ49" s="12">
        <v>3.2916706581630901</v>
      </c>
      <c r="DA49" s="2">
        <v>883.68816250474686</v>
      </c>
      <c r="DB49" s="2">
        <f t="shared" si="9"/>
        <v>254.16699925336044</v>
      </c>
      <c r="DF49" s="11">
        <v>39903</v>
      </c>
      <c r="DG49" s="4">
        <v>20</v>
      </c>
      <c r="DH49" s="2">
        <v>27821.563003540039</v>
      </c>
      <c r="DI49" s="2">
        <v>6497.6995048522949</v>
      </c>
      <c r="DJ49" s="2">
        <v>1895.1569910049438</v>
      </c>
      <c r="DK49" s="12">
        <v>4.2817558710992554</v>
      </c>
      <c r="DL49" s="12">
        <v>3.4285811337491165</v>
      </c>
      <c r="DM49" s="2">
        <v>1567.465741918548</v>
      </c>
      <c r="DN49" s="2">
        <f t="shared" si="10"/>
        <v>366.0801290653996</v>
      </c>
      <c r="DR49" s="11">
        <v>39903</v>
      </c>
      <c r="DS49" s="4">
        <v>49</v>
      </c>
      <c r="DT49" s="2">
        <v>55987.335909843445</v>
      </c>
      <c r="DU49" s="2">
        <v>20691.33309841156</v>
      </c>
      <c r="DV49" s="2">
        <v>4548.5160026550293</v>
      </c>
      <c r="DW49" s="12">
        <v>2.7058351264057268</v>
      </c>
      <c r="DX49" s="12">
        <v>4.5490294167006899</v>
      </c>
      <c r="DY49" s="2">
        <v>1686.2612626787741</v>
      </c>
      <c r="DZ49" s="2">
        <f t="shared" si="11"/>
        <v>623.19438690956201</v>
      </c>
      <c r="ED49" s="11">
        <v>39903</v>
      </c>
      <c r="EE49" s="4">
        <v>25</v>
      </c>
      <c r="EF49" s="2">
        <v>47984.428131103516</v>
      </c>
      <c r="EG49" s="2">
        <v>13189.510026931763</v>
      </c>
      <c r="EH49" s="2">
        <v>3585.3977117538452</v>
      </c>
      <c r="EI49" s="12">
        <v>3.6380751091680996</v>
      </c>
      <c r="EJ49" s="12">
        <v>3.6786741910648284</v>
      </c>
      <c r="EK49" s="2">
        <v>1370.8491175239049</v>
      </c>
      <c r="EL49" s="2">
        <f t="shared" si="12"/>
        <v>376.80616160708405</v>
      </c>
      <c r="EP49" s="11">
        <v>39903</v>
      </c>
      <c r="EQ49" s="4">
        <v>17</v>
      </c>
      <c r="ER49" s="2">
        <v>20394.756103515625</v>
      </c>
      <c r="ES49" s="2">
        <v>1048.7749710083008</v>
      </c>
      <c r="ET49" s="2">
        <v>1130.3230047225952</v>
      </c>
      <c r="EU49" s="169">
        <v>19.446265087645962</v>
      </c>
      <c r="EV49" s="12">
        <v>0.92785422098499359</v>
      </c>
      <c r="EW49" s="2">
        <v>1628.8036235528043</v>
      </c>
      <c r="FB49" s="11">
        <v>39903</v>
      </c>
      <c r="FC49" s="2">
        <v>28</v>
      </c>
      <c r="FD49" s="2">
        <v>37064.828475952148</v>
      </c>
      <c r="FE49" s="2">
        <v>9404.8173880577087</v>
      </c>
      <c r="FF49" s="2">
        <v>3371.4071865081787</v>
      </c>
      <c r="FG49" s="12">
        <v>3.9410471194281009</v>
      </c>
      <c r="FH49" s="12">
        <v>2.7895821737861426</v>
      </c>
      <c r="FI49" s="14">
        <v>39903</v>
      </c>
      <c r="FJ49" s="2">
        <v>1797.3183552213773</v>
      </c>
      <c r="FK49" s="2">
        <f t="shared" si="20"/>
        <v>456.05096837365204</v>
      </c>
      <c r="FO49" s="11">
        <v>39903</v>
      </c>
      <c r="FP49" s="4">
        <v>15</v>
      </c>
      <c r="FQ49" s="2">
        <v>46380.602569580078</v>
      </c>
      <c r="FR49" s="2">
        <v>8138.1250457763672</v>
      </c>
      <c r="FS49" s="2">
        <v>4514.1280269622803</v>
      </c>
      <c r="FT49" s="12">
        <v>5.6991754622462212</v>
      </c>
      <c r="FU49" s="12">
        <v>1.8028121925582172</v>
      </c>
      <c r="FV49" s="2">
        <v>2482.8083139722867</v>
      </c>
      <c r="FW49" s="2">
        <f t="shared" si="27"/>
        <v>435.64342428470087</v>
      </c>
      <c r="GA49" s="11">
        <v>39903</v>
      </c>
      <c r="GB49" s="4">
        <v>17</v>
      </c>
      <c r="GC49" s="2">
        <v>65748.714771270752</v>
      </c>
      <c r="GD49" s="2">
        <v>20757.952987670898</v>
      </c>
      <c r="GE49" s="2">
        <v>5404.0470247268677</v>
      </c>
      <c r="GF49" s="12">
        <v>3.1673987705012112</v>
      </c>
      <c r="GG49" s="12">
        <v>3.8411865945448636</v>
      </c>
      <c r="GH49" s="2">
        <v>1018.2924826120471</v>
      </c>
      <c r="GI49" s="2">
        <f t="shared" si="21"/>
        <v>321.4917212495198</v>
      </c>
      <c r="GM49" s="11">
        <v>39903</v>
      </c>
      <c r="GN49" s="4">
        <v>6</v>
      </c>
      <c r="GO49" s="2">
        <v>10809.452987670898</v>
      </c>
      <c r="GP49" s="2">
        <v>1229.245964050293</v>
      </c>
      <c r="GQ49" s="2">
        <v>979.7299976348877</v>
      </c>
      <c r="GR49" s="12">
        <v>8.7935639439111011</v>
      </c>
      <c r="GS49" s="12">
        <v>1.2546782960792751</v>
      </c>
      <c r="GT49" s="2">
        <v>2496.9577959585727</v>
      </c>
      <c r="GY49" s="11">
        <v>39903</v>
      </c>
      <c r="GZ49" s="4">
        <v>5</v>
      </c>
      <c r="HA49" s="2">
        <v>53923.0400390625</v>
      </c>
      <c r="HB49" s="2">
        <v>11105.389999389648</v>
      </c>
      <c r="HC49" s="2">
        <v>6049.0690002441406</v>
      </c>
      <c r="HD49" s="12">
        <v>4.8555737387004063</v>
      </c>
      <c r="HE49" s="12">
        <v>1.835884166462878</v>
      </c>
      <c r="HF49" s="2">
        <v>1508.8366587296359</v>
      </c>
      <c r="HS49" s="22">
        <v>39903</v>
      </c>
      <c r="HT49">
        <v>1797.3183552213773</v>
      </c>
    </row>
    <row r="50" spans="2:228">
      <c r="B50" s="6"/>
      <c r="C50" s="6"/>
      <c r="D50" s="4"/>
      <c r="E50" s="4"/>
      <c r="F50" s="4"/>
      <c r="G50" s="3"/>
      <c r="H50" s="3"/>
      <c r="I50" s="1"/>
      <c r="J50" s="1"/>
      <c r="K50" s="1"/>
      <c r="L50" s="1"/>
      <c r="M50" s="1"/>
      <c r="N50" s="11">
        <v>39994</v>
      </c>
      <c r="U50" s="2">
        <v>1192.3887110185294</v>
      </c>
      <c r="Z50" s="11">
        <v>39994</v>
      </c>
      <c r="AA50" s="2">
        <v>35</v>
      </c>
      <c r="AB50" s="2">
        <v>29451.122882843018</v>
      </c>
      <c r="AC50" s="2">
        <v>10933.393978118896</v>
      </c>
      <c r="AD50" s="2">
        <v>2848.9839973449707</v>
      </c>
      <c r="AE50" s="12">
        <v>2.6936853223970365</v>
      </c>
      <c r="AF50" s="12">
        <v>3.8376466797665274</v>
      </c>
      <c r="AG50" s="2">
        <v>749.65645889943403</v>
      </c>
      <c r="AH50" s="2">
        <f t="shared" ref="AH50:AH65" si="28">AG50/AE50</f>
        <v>278.30142320868248</v>
      </c>
      <c r="AL50" s="11">
        <v>39994</v>
      </c>
      <c r="AM50" s="4">
        <v>22</v>
      </c>
      <c r="AN50" s="4">
        <v>34675.776117324829</v>
      </c>
      <c r="AO50" s="4">
        <v>9294.0249910354614</v>
      </c>
      <c r="AP50" s="4">
        <v>2093.6819686889648</v>
      </c>
      <c r="AQ50" s="12">
        <v>3.7309751319553475</v>
      </c>
      <c r="AR50" s="12">
        <v>4.4390815463034503</v>
      </c>
      <c r="AS50" s="2">
        <v>874.16780277975874</v>
      </c>
      <c r="AT50" s="2">
        <f t="shared" ref="AT50:AT65" si="29">AS50/AQ50</f>
        <v>234.30008827789229</v>
      </c>
      <c r="AX50" s="11">
        <v>39994</v>
      </c>
      <c r="AY50" s="4">
        <v>25</v>
      </c>
      <c r="AZ50" s="4">
        <v>11536.171939849854</v>
      </c>
      <c r="BA50" s="4">
        <v>3314.5689888000488</v>
      </c>
      <c r="BB50" s="4">
        <v>1028.6210041046143</v>
      </c>
      <c r="BC50" s="12">
        <v>3.4804440573814142</v>
      </c>
      <c r="BD50" s="12">
        <v>3.2223423161432407</v>
      </c>
      <c r="BE50" s="2">
        <v>1050.5765708790811</v>
      </c>
      <c r="BF50" s="2">
        <f t="shared" ref="BF50:BF65" si="30">BE50/BC50</f>
        <v>301.85130217823547</v>
      </c>
      <c r="BJ50" s="11">
        <v>39994</v>
      </c>
      <c r="BK50" s="2">
        <v>60</v>
      </c>
      <c r="BL50" s="2">
        <v>81897.170585632324</v>
      </c>
      <c r="BM50" s="2">
        <v>33013.267902374268</v>
      </c>
      <c r="BN50" s="2">
        <v>5206.6963784694672</v>
      </c>
      <c r="BO50" s="12">
        <v>2.4807350434926922</v>
      </c>
      <c r="BP50" s="12">
        <v>6.3405402394672903</v>
      </c>
      <c r="BQ50" s="2">
        <v>691.44891653418233</v>
      </c>
      <c r="BR50" s="2">
        <f t="shared" ref="BR50:BR65" si="31">BQ50/BO50</f>
        <v>278.72743538168152</v>
      </c>
      <c r="BV50" s="11">
        <v>39994</v>
      </c>
      <c r="BW50" s="4">
        <v>12</v>
      </c>
      <c r="BX50" s="4">
        <v>24571.627288818359</v>
      </c>
      <c r="BY50" s="4">
        <v>4357.7598358392715</v>
      </c>
      <c r="BZ50" s="4">
        <v>2064.8897857666016</v>
      </c>
      <c r="CA50" s="12">
        <v>5.6385914356122493</v>
      </c>
      <c r="CB50" s="12">
        <v>2.1104079577891026</v>
      </c>
      <c r="CC50" s="2">
        <v>761.82156102898352</v>
      </c>
      <c r="CD50" s="2">
        <f t="shared" ref="CD50:CD65" si="32">CC50/CA50</f>
        <v>135.10848759451986</v>
      </c>
      <c r="CH50" s="11">
        <v>39994</v>
      </c>
      <c r="CI50" s="4">
        <v>13</v>
      </c>
      <c r="CJ50" s="4">
        <v>51512.779037475586</v>
      </c>
      <c r="CK50" s="4">
        <v>7057.0779151916504</v>
      </c>
      <c r="CL50" s="4">
        <v>4039.3525905609131</v>
      </c>
      <c r="CM50" s="12">
        <v>7.2994488167099458</v>
      </c>
      <c r="CN50" s="12">
        <v>1.7470814337135372</v>
      </c>
      <c r="CO50" s="2">
        <v>1080.5999586571286</v>
      </c>
      <c r="CP50" s="2">
        <f t="shared" ref="CP50:CP65" si="33">CO50/CM50</f>
        <v>148.03856918393785</v>
      </c>
      <c r="CT50" s="11">
        <v>39994</v>
      </c>
      <c r="CU50" s="4">
        <v>33</v>
      </c>
      <c r="CV50" s="4">
        <v>40988.515808105469</v>
      </c>
      <c r="CW50" s="4">
        <v>12567.600101470947</v>
      </c>
      <c r="CX50" s="4">
        <v>3604.7539877891541</v>
      </c>
      <c r="CY50" s="12">
        <v>3.2614433525226554</v>
      </c>
      <c r="CZ50" s="12">
        <v>3.486396060325557</v>
      </c>
      <c r="DA50" s="2">
        <v>664.86029309759033</v>
      </c>
      <c r="DB50" s="2">
        <f t="shared" ref="DB50:DB65" si="34">DA50/CY50</f>
        <v>203.85461933083565</v>
      </c>
      <c r="DF50" s="11">
        <v>39994</v>
      </c>
      <c r="DG50" s="4">
        <v>20</v>
      </c>
      <c r="DH50" s="4">
        <v>27651.235687255859</v>
      </c>
      <c r="DI50" s="4">
        <v>6314.7957382202148</v>
      </c>
      <c r="DJ50" s="4">
        <v>1806.0839929580688</v>
      </c>
      <c r="DK50" s="12">
        <v>4.3788012840854273</v>
      </c>
      <c r="DL50" s="12">
        <v>3.4964020293860294</v>
      </c>
      <c r="DM50" s="2">
        <v>827.68548432966293</v>
      </c>
      <c r="DN50" s="2">
        <f t="shared" ref="DN50:DN65" si="35">DM50/DK50</f>
        <v>189.02101982518633</v>
      </c>
      <c r="DR50" s="11">
        <v>39994</v>
      </c>
      <c r="DS50" s="4">
        <v>48</v>
      </c>
      <c r="DT50" s="4">
        <v>52746.357173919678</v>
      </c>
      <c r="DU50" s="4">
        <v>20272.210062503815</v>
      </c>
      <c r="DV50" s="4">
        <v>4531.42502784729</v>
      </c>
      <c r="DW50" s="12">
        <v>2.6019046276301752</v>
      </c>
      <c r="DX50" s="12">
        <v>4.4736942436261335</v>
      </c>
      <c r="DY50" s="2">
        <v>737.10496723930407</v>
      </c>
      <c r="DZ50" s="2">
        <f t="shared" ref="DZ50:DZ65" si="36">DY50/DW50</f>
        <v>283.29438343428529</v>
      </c>
      <c r="ED50" s="11">
        <v>39994</v>
      </c>
      <c r="EE50" s="4">
        <v>25</v>
      </c>
      <c r="EF50" s="4">
        <v>64975.116905212402</v>
      </c>
      <c r="EG50" s="4">
        <v>14481.901569366455</v>
      </c>
      <c r="EH50" s="4">
        <v>5178.0376472473145</v>
      </c>
      <c r="EI50" s="12">
        <v>4.4866426272813626</v>
      </c>
      <c r="EJ50" s="12">
        <v>2.79679341015706</v>
      </c>
      <c r="EK50" s="2">
        <v>1264.018093918525</v>
      </c>
      <c r="EL50" s="2">
        <f t="shared" ref="EL50:EL65" si="37">EK50/EI50</f>
        <v>281.72916787099763</v>
      </c>
      <c r="EP50" s="11">
        <v>39994</v>
      </c>
      <c r="EQ50" s="4"/>
      <c r="ER50" s="4"/>
      <c r="ES50" s="4"/>
      <c r="ET50" s="4"/>
      <c r="EU50" s="169"/>
      <c r="EW50" s="2">
        <v>944.3118620535555</v>
      </c>
      <c r="EY50" s="12"/>
      <c r="FB50" s="11">
        <v>39994</v>
      </c>
      <c r="FC50" s="2">
        <v>29</v>
      </c>
      <c r="FD50" s="2">
        <v>45621.621082305908</v>
      </c>
      <c r="FE50" s="2">
        <v>11910.19645690918</v>
      </c>
      <c r="FF50" s="2">
        <v>4175.8321056365967</v>
      </c>
      <c r="FG50" s="12">
        <v>3.8304675533576544</v>
      </c>
      <c r="FH50" s="12">
        <v>2.8521732089833378</v>
      </c>
      <c r="FI50" s="14">
        <v>39994</v>
      </c>
      <c r="FJ50" s="2">
        <v>872.49274124717056</v>
      </c>
      <c r="FK50" s="2">
        <f t="shared" ref="FK50:FK65" si="38">FJ50/FG50</f>
        <v>227.77708702489173</v>
      </c>
      <c r="FO50" s="11">
        <v>39994</v>
      </c>
      <c r="FP50" s="4">
        <v>16</v>
      </c>
      <c r="FQ50" s="4">
        <v>46680.941009521484</v>
      </c>
      <c r="FR50" s="4">
        <v>7536.6097030639648</v>
      </c>
      <c r="FS50" s="4">
        <v>4525.5106201171875</v>
      </c>
      <c r="FT50" s="12">
        <v>6.1938912652652851</v>
      </c>
      <c r="FU50" s="12">
        <v>1.6653611792582215</v>
      </c>
      <c r="FV50" s="2">
        <v>1471.7463780301855</v>
      </c>
      <c r="FW50" s="2">
        <f t="shared" ref="FW50:FW65" si="39">FV50/FT50</f>
        <v>237.61256292689382</v>
      </c>
      <c r="GA50" s="11">
        <v>39994</v>
      </c>
      <c r="GB50" s="4">
        <v>18</v>
      </c>
      <c r="GC50" s="4">
        <v>64649.149757385254</v>
      </c>
      <c r="GD50" s="4">
        <v>20657.82502746582</v>
      </c>
      <c r="GE50" s="4">
        <v>5492.2179880142212</v>
      </c>
      <c r="GF50" s="12">
        <v>3.1295235423589038</v>
      </c>
      <c r="GG50" s="12">
        <v>3.7612900785343575</v>
      </c>
      <c r="GH50" s="2">
        <v>741.13362403754797</v>
      </c>
      <c r="GI50" s="2">
        <f t="shared" ref="GI50:GI65" si="40">GH50/GF50</f>
        <v>236.81995486089633</v>
      </c>
      <c r="GM50" s="11">
        <v>39994</v>
      </c>
      <c r="GN50" s="4"/>
      <c r="GO50" s="4"/>
      <c r="GP50" s="4"/>
      <c r="GQ50" s="4"/>
      <c r="GT50" s="2">
        <v>2058.4660733739124</v>
      </c>
      <c r="GY50" s="11">
        <v>39994</v>
      </c>
      <c r="GZ50" s="4">
        <v>6</v>
      </c>
      <c r="HA50" s="4">
        <v>71308.991943359375</v>
      </c>
      <c r="HB50" s="4">
        <v>21944.536987304688</v>
      </c>
      <c r="HC50" s="4">
        <v>7286.8659973144531</v>
      </c>
      <c r="HD50" s="12">
        <v>3.2495099798465978</v>
      </c>
      <c r="HE50" s="12">
        <v>3.011519217643396</v>
      </c>
      <c r="HF50" s="2">
        <v>1007.6913572760187</v>
      </c>
      <c r="HG50" s="2">
        <f t="shared" ref="HG50:HG65" si="41">HF50/HD50</f>
        <v>310.10563547294896</v>
      </c>
      <c r="HS50" s="22">
        <v>39994</v>
      </c>
      <c r="HT50">
        <v>872.49274124717056</v>
      </c>
    </row>
    <row r="51" spans="2:228">
      <c r="B51" s="6"/>
      <c r="C51" s="6"/>
      <c r="D51" s="4"/>
      <c r="E51" s="4"/>
      <c r="F51" s="4"/>
      <c r="G51" s="3"/>
      <c r="H51" s="3"/>
      <c r="I51" s="1"/>
      <c r="J51" s="1"/>
      <c r="K51" s="1"/>
      <c r="L51" s="1"/>
      <c r="M51" s="1"/>
      <c r="N51" s="11">
        <v>40086</v>
      </c>
      <c r="O51" s="2">
        <v>8</v>
      </c>
      <c r="P51" s="2">
        <v>10667.472015380859</v>
      </c>
      <c r="Q51" s="2">
        <v>2491.9329979419708</v>
      </c>
      <c r="R51" s="2">
        <v>2402.6680011749268</v>
      </c>
      <c r="S51" s="12">
        <v>4.2808021018987565</v>
      </c>
      <c r="T51" s="12">
        <v>1.0371524474972791</v>
      </c>
      <c r="U51" s="2">
        <v>726.47395361507165</v>
      </c>
      <c r="V51" s="2">
        <f>U51/S51</f>
        <v>169.70510112879148</v>
      </c>
      <c r="Z51" s="11">
        <v>40086</v>
      </c>
      <c r="AA51" s="2">
        <v>35</v>
      </c>
      <c r="AB51" s="2">
        <v>27734.154167175293</v>
      </c>
      <c r="AC51" s="2">
        <v>9530.603982925415</v>
      </c>
      <c r="AD51" s="2">
        <v>2891.592004776001</v>
      </c>
      <c r="AE51" s="12">
        <v>2.9100101333412352</v>
      </c>
      <c r="AF51" s="12">
        <v>3.2959712045073624</v>
      </c>
      <c r="AG51" s="2">
        <v>578.36735013337272</v>
      </c>
      <c r="AH51" s="2">
        <f t="shared" si="28"/>
        <v>198.75097461234577</v>
      </c>
      <c r="AL51" s="11">
        <v>40086</v>
      </c>
      <c r="AM51" s="4">
        <v>24</v>
      </c>
      <c r="AN51" s="4">
        <v>32977.458881378174</v>
      </c>
      <c r="AO51" s="4">
        <v>9414.801037311554</v>
      </c>
      <c r="AP51" s="4">
        <v>2118.4450035095215</v>
      </c>
      <c r="AQ51" s="12">
        <v>3.5027249912861738</v>
      </c>
      <c r="AR51" s="12">
        <v>4.4442036596251144</v>
      </c>
      <c r="AS51" s="2">
        <v>650.66126096999221</v>
      </c>
      <c r="AT51" s="2">
        <f t="shared" si="29"/>
        <v>185.7585915504815</v>
      </c>
      <c r="AX51" s="11">
        <v>40086</v>
      </c>
      <c r="AY51" s="4">
        <v>25</v>
      </c>
      <c r="AZ51" s="4">
        <v>10902.981874465942</v>
      </c>
      <c r="BA51" s="4">
        <v>3306.0759953558445</v>
      </c>
      <c r="BB51" s="4">
        <v>1040.0860090255737</v>
      </c>
      <c r="BC51" s="12">
        <v>3.2978618427954243</v>
      </c>
      <c r="BD51" s="12">
        <v>3.1786563482891292</v>
      </c>
      <c r="BE51" s="2">
        <v>766.03702758104521</v>
      </c>
      <c r="BF51" s="2">
        <f t="shared" si="30"/>
        <v>232.28293485203002</v>
      </c>
      <c r="BJ51" s="11">
        <v>40086</v>
      </c>
      <c r="BK51" s="2">
        <v>64</v>
      </c>
      <c r="BL51" s="2">
        <v>84333.47131729126</v>
      </c>
      <c r="BM51" s="2">
        <v>30156.993257522583</v>
      </c>
      <c r="BN51" s="2">
        <v>5706.2766267806292</v>
      </c>
      <c r="BO51" s="12">
        <v>2.7964814196539471</v>
      </c>
      <c r="BP51" s="12">
        <v>5.2848810581649941</v>
      </c>
      <c r="BQ51" s="2">
        <v>574.46989226949006</v>
      </c>
      <c r="BR51" s="2">
        <f t="shared" si="31"/>
        <v>205.42596429644016</v>
      </c>
      <c r="BV51" s="11">
        <v>40086</v>
      </c>
      <c r="BW51" s="4">
        <v>13</v>
      </c>
      <c r="BX51" s="4">
        <v>25544.386352539063</v>
      </c>
      <c r="BY51" s="4">
        <v>4928.5384864807129</v>
      </c>
      <c r="BZ51" s="4">
        <v>2292.1292762756348</v>
      </c>
      <c r="CA51" s="12">
        <v>5.182953612436811</v>
      </c>
      <c r="CB51" s="12">
        <v>2.150200923435194</v>
      </c>
      <c r="CC51" s="2">
        <v>637.72284022029942</v>
      </c>
      <c r="CD51" s="2">
        <f t="shared" si="32"/>
        <v>123.04235922352167</v>
      </c>
      <c r="CH51" s="11">
        <v>40086</v>
      </c>
      <c r="CI51" s="4">
        <v>13</v>
      </c>
      <c r="CJ51" s="4">
        <v>51799.994171142578</v>
      </c>
      <c r="CK51" s="4">
        <v>6965.8971977233887</v>
      </c>
      <c r="CL51" s="4">
        <v>4042.653715133667</v>
      </c>
      <c r="CM51" s="12">
        <v>7.4362271938311091</v>
      </c>
      <c r="CN51" s="12">
        <v>1.7231001437611548</v>
      </c>
      <c r="CO51" s="2">
        <v>807.99066061111546</v>
      </c>
      <c r="CP51" s="2">
        <f t="shared" si="33"/>
        <v>108.65599443779803</v>
      </c>
      <c r="CT51" s="11">
        <v>40086</v>
      </c>
      <c r="CU51" s="4">
        <v>34</v>
      </c>
      <c r="CV51" s="4">
        <v>38406.645492553711</v>
      </c>
      <c r="CW51" s="4">
        <v>13104.333903312683</v>
      </c>
      <c r="CX51" s="4">
        <v>3586.745001077652</v>
      </c>
      <c r="CY51" s="12">
        <v>2.930835384379574</v>
      </c>
      <c r="CZ51" s="12">
        <v>3.6535448991705386</v>
      </c>
      <c r="DA51" s="2">
        <v>551.26599173403486</v>
      </c>
      <c r="DB51" s="2">
        <f t="shared" si="34"/>
        <v>188.0917620525903</v>
      </c>
      <c r="DF51" s="11">
        <v>40086</v>
      </c>
      <c r="DG51" s="4">
        <v>21</v>
      </c>
      <c r="DH51" s="4">
        <v>30382.02384185791</v>
      </c>
      <c r="DI51" s="4">
        <v>6250.3184223175049</v>
      </c>
      <c r="DJ51" s="4">
        <v>2125.4100036621094</v>
      </c>
      <c r="DK51" s="12">
        <v>4.8608761648647025</v>
      </c>
      <c r="DL51" s="12">
        <v>2.9407589178314417</v>
      </c>
      <c r="DM51" s="2">
        <v>595.51631228503311</v>
      </c>
      <c r="DN51" s="2">
        <f t="shared" si="35"/>
        <v>122.51213404479081</v>
      </c>
      <c r="DR51" s="11">
        <v>40086</v>
      </c>
      <c r="DS51" s="4">
        <v>50</v>
      </c>
      <c r="DT51" s="4">
        <v>50094.29438328743</v>
      </c>
      <c r="DU51" s="4">
        <v>18765.892910480499</v>
      </c>
      <c r="DV51" s="4">
        <v>4924.712601184845</v>
      </c>
      <c r="DW51" s="12">
        <v>2.6694330305652785</v>
      </c>
      <c r="DX51" s="12">
        <v>3.8105559512174541</v>
      </c>
      <c r="DY51" s="2">
        <v>545.4131578358016</v>
      </c>
      <c r="DZ51" s="2">
        <f t="shared" si="36"/>
        <v>204.31797748464402</v>
      </c>
      <c r="ED51" s="11">
        <v>40086</v>
      </c>
      <c r="EE51" s="4">
        <v>26</v>
      </c>
      <c r="EF51" s="4">
        <v>72776.224555969238</v>
      </c>
      <c r="EG51" s="4">
        <v>16218.923738479614</v>
      </c>
      <c r="EH51" s="4">
        <v>5697.1671514511108</v>
      </c>
      <c r="EI51" s="12">
        <v>4.4871179943528974</v>
      </c>
      <c r="EJ51" s="12">
        <v>2.8468400710954276</v>
      </c>
      <c r="EK51" s="2">
        <v>829.82038166779046</v>
      </c>
      <c r="EL51" s="2">
        <f t="shared" si="37"/>
        <v>184.93393369912076</v>
      </c>
      <c r="EP51" s="11">
        <v>40086</v>
      </c>
      <c r="EQ51" s="4">
        <v>23</v>
      </c>
      <c r="ER51" s="4">
        <v>29453.277816772461</v>
      </c>
      <c r="ES51" s="4">
        <v>1027.4630064964294</v>
      </c>
      <c r="ET51" s="4">
        <v>1777.9010002613068</v>
      </c>
      <c r="EU51" s="169">
        <v>28.666022650495119</v>
      </c>
      <c r="EV51" s="12">
        <v>0.57790788482903055</v>
      </c>
      <c r="EW51" s="2">
        <v>580.90402187467384</v>
      </c>
      <c r="EY51" s="12"/>
      <c r="FB51" s="11">
        <v>40086</v>
      </c>
      <c r="FC51" s="2">
        <v>29</v>
      </c>
      <c r="FD51" s="2">
        <v>45820.128559112549</v>
      </c>
      <c r="FE51" s="2">
        <v>11939.830318450928</v>
      </c>
      <c r="FF51" s="2">
        <v>4121.4978923797607</v>
      </c>
      <c r="FG51" s="12">
        <v>3.8375862417663944</v>
      </c>
      <c r="FH51" s="12">
        <v>2.896963829710185</v>
      </c>
      <c r="FI51" s="14">
        <v>40086</v>
      </c>
      <c r="FJ51" s="2">
        <v>653.75497603403198</v>
      </c>
      <c r="FK51" s="2">
        <f t="shared" si="38"/>
        <v>170.35577439768923</v>
      </c>
      <c r="FL51" s="12"/>
      <c r="FM51" s="12"/>
      <c r="FO51" s="11">
        <v>40086</v>
      </c>
      <c r="FP51" s="4">
        <v>15</v>
      </c>
      <c r="FQ51" s="4">
        <v>46312.774383544922</v>
      </c>
      <c r="FR51" s="4">
        <v>7019.2968215942383</v>
      </c>
      <c r="FS51" s="4">
        <v>4470.4474487304688</v>
      </c>
      <c r="FT51" s="12">
        <v>6.5979222079721458</v>
      </c>
      <c r="FU51" s="12">
        <v>1.5701553148975276</v>
      </c>
      <c r="FV51" s="2">
        <v>921.16641487747802</v>
      </c>
      <c r="FW51" s="2">
        <f t="shared" si="39"/>
        <v>139.61462197363434</v>
      </c>
      <c r="GA51" s="11">
        <v>40086</v>
      </c>
      <c r="GB51" s="4">
        <v>19</v>
      </c>
      <c r="GC51" s="4">
        <v>65636.677974700928</v>
      </c>
      <c r="GD51" s="4">
        <v>20730.056079864502</v>
      </c>
      <c r="GE51" s="4">
        <v>5718.3919687271118</v>
      </c>
      <c r="GF51" s="12">
        <v>3.1662566527475575</v>
      </c>
      <c r="GG51" s="12">
        <v>3.6251547975783338</v>
      </c>
      <c r="GH51" s="2">
        <v>590.96315026160278</v>
      </c>
      <c r="GI51" s="2">
        <f t="shared" si="40"/>
        <v>186.64410850863507</v>
      </c>
      <c r="GM51" s="11">
        <v>40086</v>
      </c>
      <c r="GN51" s="4">
        <v>9</v>
      </c>
      <c r="GO51" s="4">
        <v>27709.906112670898</v>
      </c>
      <c r="GP51" s="4">
        <v>2284.4600143432617</v>
      </c>
      <c r="GQ51" s="4">
        <v>2541.3919944763184</v>
      </c>
      <c r="GR51" s="12">
        <v>12.129740043025862</v>
      </c>
      <c r="GS51" s="12">
        <v>0.89890108228423837</v>
      </c>
      <c r="GT51" s="2">
        <v>1170.9599530725854</v>
      </c>
      <c r="GU51" s="2">
        <f t="shared" ref="GU51:GU65" si="42">GT51/GR51</f>
        <v>96.536277687652742</v>
      </c>
      <c r="GY51" s="11">
        <v>40086</v>
      </c>
      <c r="GZ51" s="4">
        <v>6</v>
      </c>
      <c r="HA51" s="4">
        <v>70395.9189453125</v>
      </c>
      <c r="HB51" s="4">
        <v>19055.101013183594</v>
      </c>
      <c r="HC51" s="4">
        <v>7467.2490005493164</v>
      </c>
      <c r="HD51" s="12">
        <v>3.6943345982059026</v>
      </c>
      <c r="HE51" s="12">
        <v>2.5518234374910809</v>
      </c>
      <c r="HF51" s="2">
        <v>900.74609271640497</v>
      </c>
      <c r="HG51" s="2">
        <f t="shared" si="41"/>
        <v>243.81822186702811</v>
      </c>
      <c r="HS51" s="22">
        <v>40086</v>
      </c>
      <c r="HT51">
        <v>653.75497603403198</v>
      </c>
    </row>
    <row r="52" spans="2:228">
      <c r="B52" s="6"/>
      <c r="C52" s="6"/>
      <c r="D52" s="4"/>
      <c r="E52" s="4"/>
      <c r="F52" s="4"/>
      <c r="G52" s="3"/>
      <c r="H52" s="3"/>
      <c r="I52" s="1"/>
      <c r="J52" s="1"/>
      <c r="K52" s="1"/>
      <c r="L52" s="1"/>
      <c r="M52" s="1"/>
      <c r="N52" s="11">
        <v>40178</v>
      </c>
      <c r="O52" s="4">
        <v>9</v>
      </c>
      <c r="P52" s="2">
        <v>17178.735992431641</v>
      </c>
      <c r="Q52" s="2">
        <v>6929.5470023155212</v>
      </c>
      <c r="R52" s="2">
        <v>2553.1879997253418</v>
      </c>
      <c r="S52" s="12">
        <v>2.4790561326290641</v>
      </c>
      <c r="T52" s="12">
        <v>2.7140762854364677</v>
      </c>
      <c r="U52" s="2">
        <v>542.96609295712983</v>
      </c>
      <c r="V52" s="2">
        <f>U52/S52</f>
        <v>219.0212983928318</v>
      </c>
      <c r="W52" s="12"/>
      <c r="X52" s="12"/>
      <c r="Z52" s="11">
        <v>40178</v>
      </c>
      <c r="AA52" s="4">
        <v>36</v>
      </c>
      <c r="AB52" s="2">
        <v>27870.744293212891</v>
      </c>
      <c r="AC52" s="2">
        <v>9596.7740421295166</v>
      </c>
      <c r="AD52" s="2">
        <v>2909.3149929046631</v>
      </c>
      <c r="AE52" s="12">
        <v>2.9041784427622508</v>
      </c>
      <c r="AF52" s="12">
        <v>3.2986369868970726</v>
      </c>
      <c r="AG52" s="2">
        <v>487.56818399630492</v>
      </c>
      <c r="AH52" s="2">
        <f t="shared" si="28"/>
        <v>167.88506409150406</v>
      </c>
      <c r="AL52" s="11">
        <v>40178</v>
      </c>
      <c r="AM52" s="4">
        <v>23</v>
      </c>
      <c r="AN52" s="4">
        <v>29195.748992919922</v>
      </c>
      <c r="AO52" s="4">
        <v>9428.3939666748047</v>
      </c>
      <c r="AP52" s="4">
        <v>1891.2290105819702</v>
      </c>
      <c r="AQ52" s="12">
        <v>3.0965771154784112</v>
      </c>
      <c r="AR52" s="12">
        <v>4.9853264273761821</v>
      </c>
      <c r="AS52" s="2">
        <v>542.27460684776088</v>
      </c>
      <c r="AT52" s="2">
        <f t="shared" si="29"/>
        <v>175.12065310344491</v>
      </c>
      <c r="AX52" s="11">
        <v>40178</v>
      </c>
      <c r="AY52" s="4">
        <v>25</v>
      </c>
      <c r="AZ52" s="4">
        <v>11544.346076965332</v>
      </c>
      <c r="BA52" s="4">
        <v>3660.9790239334106</v>
      </c>
      <c r="BB52" s="4">
        <v>1200.5940065383911</v>
      </c>
      <c r="BC52" s="12">
        <v>3.1533494186923567</v>
      </c>
      <c r="BD52" s="12">
        <v>3.04930642998037</v>
      </c>
      <c r="BE52" s="2">
        <v>594.15508271019428</v>
      </c>
      <c r="BF52" s="2">
        <f t="shared" si="30"/>
        <v>188.42031244243805</v>
      </c>
      <c r="BJ52" s="11">
        <v>40178</v>
      </c>
      <c r="BK52" s="4">
        <v>65</v>
      </c>
      <c r="BL52" s="2">
        <v>88149.142890930176</v>
      </c>
      <c r="BM52" s="2">
        <v>30208.129468917847</v>
      </c>
      <c r="BN52" s="2">
        <v>5848.3948031440377</v>
      </c>
      <c r="BO52" s="12">
        <v>2.9180602851172819</v>
      </c>
      <c r="BP52" s="12">
        <v>5.1652001080156662</v>
      </c>
      <c r="BQ52" s="2">
        <v>473.99068275438805</v>
      </c>
      <c r="BR52" s="2">
        <f t="shared" si="31"/>
        <v>162.43347855828742</v>
      </c>
      <c r="BV52" s="11">
        <v>40178</v>
      </c>
      <c r="BW52" s="4">
        <v>14</v>
      </c>
      <c r="BX52" s="4">
        <v>26612.117248535156</v>
      </c>
      <c r="BY52" s="4">
        <v>5980.3993301391602</v>
      </c>
      <c r="BZ52" s="4">
        <v>2496.172399520874</v>
      </c>
      <c r="CA52" s="12">
        <v>4.4498896778379358</v>
      </c>
      <c r="CB52" s="12">
        <v>2.3958278407721614</v>
      </c>
      <c r="CC52" s="2">
        <v>530.30384253225577</v>
      </c>
      <c r="CD52" s="2">
        <f t="shared" si="32"/>
        <v>119.17235727738627</v>
      </c>
      <c r="CH52" s="11">
        <v>40178</v>
      </c>
      <c r="CI52" s="4">
        <v>13</v>
      </c>
      <c r="CJ52" s="4">
        <v>47504.201736450195</v>
      </c>
      <c r="CK52" s="4">
        <v>6841.5857391357422</v>
      </c>
      <c r="CL52" s="4">
        <v>3945.1150131225586</v>
      </c>
      <c r="CM52" s="12">
        <v>6.9434490113473499</v>
      </c>
      <c r="CN52" s="12">
        <v>1.7341917070551074</v>
      </c>
      <c r="CO52" s="2">
        <v>754.0405083706878</v>
      </c>
      <c r="CP52" s="2">
        <f t="shared" si="33"/>
        <v>108.59739981360778</v>
      </c>
      <c r="CT52" s="11">
        <v>40178</v>
      </c>
      <c r="CU52" s="4">
        <v>32</v>
      </c>
      <c r="CV52" s="4">
        <v>41327.287659168243</v>
      </c>
      <c r="CW52" s="4">
        <v>13177.273166656494</v>
      </c>
      <c r="CX52" s="4">
        <v>3452.3240842819214</v>
      </c>
      <c r="CY52" s="12">
        <v>3.1362549092282594</v>
      </c>
      <c r="CZ52" s="12">
        <v>3.8169282040035788</v>
      </c>
      <c r="DA52" s="2">
        <v>450.15305747202427</v>
      </c>
      <c r="DB52" s="2">
        <f t="shared" si="34"/>
        <v>143.53203757369127</v>
      </c>
      <c r="DF52" s="11">
        <v>40178</v>
      </c>
      <c r="DG52" s="4">
        <v>23</v>
      </c>
      <c r="DH52" s="4">
        <v>30551.169624328613</v>
      </c>
      <c r="DI52" s="4">
        <v>7357.9279956817627</v>
      </c>
      <c r="DJ52" s="4">
        <v>2230.4099979400635</v>
      </c>
      <c r="DK52" s="12">
        <v>4.1521430547103142</v>
      </c>
      <c r="DL52" s="12">
        <v>3.2989127570613985</v>
      </c>
      <c r="DM52" s="2">
        <v>503.61033144083262</v>
      </c>
      <c r="DN52" s="2">
        <f t="shared" si="35"/>
        <v>121.28925347827844</v>
      </c>
      <c r="DR52" s="11">
        <v>40178</v>
      </c>
      <c r="DS52" s="4">
        <v>53</v>
      </c>
      <c r="DT52" s="4">
        <v>53479.857535362244</v>
      </c>
      <c r="DU52" s="4">
        <v>24775.936878323555</v>
      </c>
      <c r="DV52" s="4">
        <v>5435.509569644928</v>
      </c>
      <c r="DW52" s="12">
        <v>2.1585402722813569</v>
      </c>
      <c r="DX52" s="12">
        <v>4.5581626820577981</v>
      </c>
      <c r="DY52" s="2">
        <v>441.87375740762792</v>
      </c>
      <c r="DZ52" s="2">
        <f t="shared" si="36"/>
        <v>204.70952665646234</v>
      </c>
      <c r="ED52" s="11">
        <v>40178</v>
      </c>
      <c r="EE52" s="4">
        <v>23</v>
      </c>
      <c r="EF52" s="4">
        <v>38076.33829498291</v>
      </c>
      <c r="EG52" s="4">
        <v>9834.4848384857178</v>
      </c>
      <c r="EH52" s="4">
        <v>3305.0469093322754</v>
      </c>
      <c r="EI52" s="12">
        <v>3.8717166094940851</v>
      </c>
      <c r="EJ52" s="12">
        <v>2.9755961437995433</v>
      </c>
      <c r="EK52" s="2">
        <v>600.86242811302236</v>
      </c>
      <c r="EL52" s="2">
        <f t="shared" si="37"/>
        <v>155.19277073110388</v>
      </c>
      <c r="EP52" s="11">
        <v>40178</v>
      </c>
      <c r="EQ52" s="4">
        <v>21</v>
      </c>
      <c r="ER52" s="4">
        <v>24918.566452026367</v>
      </c>
      <c r="ES52" s="4">
        <v>-128.90103602409363</v>
      </c>
      <c r="ET52" s="4">
        <v>1824.0609941482544</v>
      </c>
      <c r="EU52" s="169">
        <v>-193.3154862104343</v>
      </c>
      <c r="EV52" s="12">
        <v>-7.0667064554101711E-2</v>
      </c>
      <c r="EW52" s="2">
        <v>536.51033363697218</v>
      </c>
      <c r="EY52" s="12"/>
      <c r="FB52" s="11">
        <v>40178</v>
      </c>
      <c r="FC52" s="4">
        <v>30</v>
      </c>
      <c r="FD52" s="2">
        <v>38011.202205657959</v>
      </c>
      <c r="FE52" s="2">
        <v>14904.696235656738</v>
      </c>
      <c r="FF52" s="2">
        <v>4084.2403907775879</v>
      </c>
      <c r="FG52" s="12">
        <v>2.5502835887874831</v>
      </c>
      <c r="FH52" s="12">
        <v>3.6493190433433504</v>
      </c>
      <c r="FI52" s="14">
        <v>40178</v>
      </c>
      <c r="FJ52" s="2">
        <v>518.20453486821555</v>
      </c>
      <c r="FK52" s="2">
        <f t="shared" si="38"/>
        <v>203.19486709107233</v>
      </c>
      <c r="FL52" s="12"/>
      <c r="FM52" s="12"/>
      <c r="FO52" s="11">
        <v>40178</v>
      </c>
      <c r="FP52" s="4">
        <v>18</v>
      </c>
      <c r="FQ52" s="4">
        <v>43503.547668457031</v>
      </c>
      <c r="FR52" s="4">
        <v>10573.522636413574</v>
      </c>
      <c r="FS52" s="4">
        <v>4566.5730228424072</v>
      </c>
      <c r="FT52" s="12">
        <v>4.1143854479147333</v>
      </c>
      <c r="FU52" s="12">
        <v>2.3154174002088364</v>
      </c>
      <c r="FV52" s="2">
        <v>761.61478754596078</v>
      </c>
      <c r="FW52" s="2">
        <f t="shared" si="39"/>
        <v>185.11021808420136</v>
      </c>
      <c r="GA52" s="11">
        <v>40178</v>
      </c>
      <c r="GB52" s="4">
        <v>18</v>
      </c>
      <c r="GC52" s="4">
        <v>61015.635673061013</v>
      </c>
      <c r="GD52" s="4">
        <v>19175.285034179688</v>
      </c>
      <c r="GE52" s="4">
        <v>5438.9970018863678</v>
      </c>
      <c r="GF52" s="12">
        <v>3.1819936738515993</v>
      </c>
      <c r="GG52" s="12">
        <v>3.5255185887267935</v>
      </c>
      <c r="GH52" s="2">
        <v>515.1439855511577</v>
      </c>
      <c r="GI52" s="2">
        <f t="shared" si="40"/>
        <v>161.89346628323398</v>
      </c>
      <c r="GM52" s="11">
        <v>40178</v>
      </c>
      <c r="GN52" s="4">
        <v>11</v>
      </c>
      <c r="GO52" s="4">
        <v>29012.918930053711</v>
      </c>
      <c r="GP52" s="4">
        <v>2479.5279960632324</v>
      </c>
      <c r="GQ52" s="4">
        <v>2692.0639934539795</v>
      </c>
      <c r="GR52" s="12">
        <v>11.700984613248073</v>
      </c>
      <c r="GS52" s="12">
        <v>0.92105091189973587</v>
      </c>
      <c r="GT52" s="2">
        <v>1037.385966950535</v>
      </c>
      <c r="GU52" s="2">
        <f t="shared" si="42"/>
        <v>88.658006248122689</v>
      </c>
      <c r="GY52" s="11">
        <v>40178</v>
      </c>
      <c r="GZ52" s="4">
        <v>6</v>
      </c>
      <c r="HA52" s="4">
        <v>70366.68994140625</v>
      </c>
      <c r="HB52" s="4">
        <v>13341.388000488281</v>
      </c>
      <c r="HC52" s="4">
        <v>5706.2050018310547</v>
      </c>
      <c r="HD52" s="12">
        <v>5.2743155313997994</v>
      </c>
      <c r="HE52" s="12">
        <v>2.338049193151523</v>
      </c>
      <c r="HF52" s="2">
        <v>769.4333367213967</v>
      </c>
      <c r="HG52" s="2">
        <f t="shared" si="41"/>
        <v>145.88306902397053</v>
      </c>
      <c r="HS52" s="22">
        <v>40178</v>
      </c>
      <c r="HT52">
        <v>518.20453486821555</v>
      </c>
    </row>
    <row r="53" spans="2:228">
      <c r="B53" s="6"/>
      <c r="C53" s="6"/>
      <c r="D53" s="4"/>
      <c r="E53" s="4"/>
      <c r="F53" s="4"/>
      <c r="G53" s="3"/>
      <c r="H53" s="3"/>
      <c r="I53" s="1"/>
      <c r="J53" s="1"/>
      <c r="K53" s="1"/>
      <c r="L53" s="1"/>
      <c r="M53" s="1"/>
      <c r="N53" s="11">
        <v>40268</v>
      </c>
      <c r="O53" s="4">
        <v>10</v>
      </c>
      <c r="P53" s="2">
        <v>18156.00301361084</v>
      </c>
      <c r="Q53" s="2">
        <v>12079.879046440125</v>
      </c>
      <c r="R53" s="2">
        <v>2856.8560009002686</v>
      </c>
      <c r="S53" s="12">
        <v>1.50299543098168</v>
      </c>
      <c r="T53" s="12">
        <v>4.2283821944940332</v>
      </c>
      <c r="U53" s="2">
        <v>440.3886081510102</v>
      </c>
      <c r="V53" s="2">
        <f>U53/S53</f>
        <v>293.00728337102851</v>
      </c>
      <c r="W53" s="12"/>
      <c r="X53" s="12"/>
      <c r="Z53" s="11">
        <v>40268</v>
      </c>
      <c r="AA53" s="4">
        <v>37</v>
      </c>
      <c r="AB53" s="2">
        <v>27358.228015899658</v>
      </c>
      <c r="AC53" s="2">
        <v>10067.69199180603</v>
      </c>
      <c r="AD53" s="2">
        <v>2928.9527912139893</v>
      </c>
      <c r="AE53" s="12">
        <v>2.717427990264917</v>
      </c>
      <c r="AF53" s="12">
        <v>3.4373008749086678</v>
      </c>
      <c r="AG53" s="2">
        <v>464.11219185127726</v>
      </c>
      <c r="AH53" s="2">
        <f t="shared" si="28"/>
        <v>170.7909808517251</v>
      </c>
      <c r="AL53" s="11">
        <v>40268</v>
      </c>
      <c r="AM53" s="4">
        <v>22</v>
      </c>
      <c r="AN53" s="4">
        <v>30859.137893676758</v>
      </c>
      <c r="AO53" s="4">
        <v>8742.2490463256836</v>
      </c>
      <c r="AP53" s="4">
        <v>1909.7640075683594</v>
      </c>
      <c r="AQ53" s="12">
        <v>3.5298854711359056</v>
      </c>
      <c r="AR53" s="12">
        <v>4.5776593399395491</v>
      </c>
      <c r="AS53" s="2">
        <v>556.81651653406072</v>
      </c>
      <c r="AT53" s="2">
        <f t="shared" si="29"/>
        <v>157.74350785236072</v>
      </c>
      <c r="AX53" s="11">
        <v>40268</v>
      </c>
      <c r="AY53" s="4">
        <v>28</v>
      </c>
      <c r="AZ53" s="4">
        <v>15098.773797035217</v>
      </c>
      <c r="BA53" s="4">
        <v>4924.6309708952904</v>
      </c>
      <c r="BB53" s="4">
        <v>1414.1079931259155</v>
      </c>
      <c r="BC53" s="12">
        <v>3.0659706049589097</v>
      </c>
      <c r="BD53" s="12">
        <v>3.4824999185594656</v>
      </c>
      <c r="BE53" s="2">
        <v>527.45436537867727</v>
      </c>
      <c r="BF53" s="2">
        <f t="shared" si="30"/>
        <v>172.03503664567791</v>
      </c>
      <c r="BG53" s="12">
        <f>VLOOKUP($N53,SectorAdjData!AL$6:AV$501,6,0)</f>
        <v>2.2939572951219018</v>
      </c>
      <c r="BH53" s="12">
        <f>VLOOKUP($N53,SectorAdjData!AL$6:AV$501,7,0)</f>
        <v>2.9126708087970257</v>
      </c>
      <c r="BJ53" s="11">
        <v>40268</v>
      </c>
      <c r="BK53" s="4">
        <v>68</v>
      </c>
      <c r="BL53" s="2">
        <v>92227.449695587158</v>
      </c>
      <c r="BM53" s="2">
        <v>30409.57831287384</v>
      </c>
      <c r="BN53" s="2">
        <v>6008.6085119247437</v>
      </c>
      <c r="BO53" s="12">
        <v>3.0328421113469646</v>
      </c>
      <c r="BP53" s="12">
        <v>5.0610017697978975</v>
      </c>
      <c r="BQ53" s="2">
        <v>469.01468001467839</v>
      </c>
      <c r="BR53" s="2">
        <f t="shared" si="31"/>
        <v>154.64526763853746</v>
      </c>
      <c r="BV53" s="11">
        <v>40268</v>
      </c>
      <c r="BW53" s="4">
        <v>15</v>
      </c>
      <c r="BX53" s="4">
        <v>27016.760925292969</v>
      </c>
      <c r="BY53" s="4">
        <v>6432.0269927978516</v>
      </c>
      <c r="BZ53" s="4">
        <v>2560.5626811981201</v>
      </c>
      <c r="CA53" s="12">
        <v>4.2003494319200634</v>
      </c>
      <c r="CB53" s="12">
        <v>2.5119584222746791</v>
      </c>
      <c r="CC53" s="2">
        <v>508.90514529554292</v>
      </c>
      <c r="CD53" s="2">
        <f t="shared" si="32"/>
        <v>121.15781164018829</v>
      </c>
      <c r="CE53" s="12">
        <f>VLOOKUP($N53,SectorAdjData!BJ$6:BT$501,6,0)</f>
        <v>6.9092478015785028</v>
      </c>
      <c r="CF53" s="12">
        <f>VLOOKUP($N53,SectorAdjData!BJ$6:BT$501,7,0)</f>
        <v>1.3891487325295739</v>
      </c>
      <c r="CH53" s="11">
        <v>40268</v>
      </c>
      <c r="CI53" s="4">
        <v>13</v>
      </c>
      <c r="CJ53" s="4">
        <v>49088.051818847656</v>
      </c>
      <c r="CK53" s="4">
        <v>6857.6475601196289</v>
      </c>
      <c r="CL53" s="4">
        <v>4035.2971000671387</v>
      </c>
      <c r="CM53" s="12">
        <v>7.1581473659155694</v>
      </c>
      <c r="CN53" s="12">
        <v>1.6994157778383983</v>
      </c>
      <c r="CO53" s="2">
        <v>675.65592353791067</v>
      </c>
      <c r="CP53" s="2">
        <f t="shared" si="33"/>
        <v>94.389775594049993</v>
      </c>
      <c r="CQ53" s="12"/>
      <c r="CR53" s="12"/>
      <c r="CT53" s="11">
        <v>40268</v>
      </c>
      <c r="CU53" s="4">
        <v>33</v>
      </c>
      <c r="CV53" s="4">
        <v>41213.49169921875</v>
      </c>
      <c r="CW53" s="4">
        <v>12986.00083732605</v>
      </c>
      <c r="CX53" s="4">
        <v>3775.386999130249</v>
      </c>
      <c r="CY53" s="12">
        <v>3.1736862037431557</v>
      </c>
      <c r="CZ53" s="12">
        <v>3.4396476017737219</v>
      </c>
      <c r="DA53" s="2">
        <v>466.0524729551081</v>
      </c>
      <c r="DB53" s="2">
        <f t="shared" si="34"/>
        <v>146.84894568512465</v>
      </c>
      <c r="DC53" s="12"/>
      <c r="DD53" s="12"/>
      <c r="DF53" s="11">
        <v>40268</v>
      </c>
      <c r="DG53" s="4">
        <v>24</v>
      </c>
      <c r="DH53" s="4">
        <v>31918.669715881348</v>
      </c>
      <c r="DI53" s="4">
        <v>8489.0433940887451</v>
      </c>
      <c r="DJ53" s="4">
        <v>2413.7930088043213</v>
      </c>
      <c r="DK53" s="12">
        <v>3.7599842802202628</v>
      </c>
      <c r="DL53" s="12">
        <v>3.5168895440184471</v>
      </c>
      <c r="DM53" s="2">
        <v>479.71031565316099</v>
      </c>
      <c r="DN53" s="2">
        <f t="shared" si="35"/>
        <v>127.58306415713504</v>
      </c>
      <c r="DO53" s="12"/>
      <c r="DP53" s="12"/>
      <c r="DR53" s="11">
        <v>40268</v>
      </c>
      <c r="DS53" s="4">
        <v>55</v>
      </c>
      <c r="DT53" s="4">
        <v>56721.198976516724</v>
      </c>
      <c r="DU53" s="4">
        <v>28490.463664054871</v>
      </c>
      <c r="DV53" s="4">
        <v>6033.11261510849</v>
      </c>
      <c r="DW53" s="12">
        <v>1.9908836741073925</v>
      </c>
      <c r="DX53" s="12">
        <v>4.7223490562246937</v>
      </c>
      <c r="DY53" s="2">
        <v>424.23711447387552</v>
      </c>
      <c r="DZ53" s="2">
        <f t="shared" si="36"/>
        <v>213.089855520605</v>
      </c>
      <c r="EA53" s="12"/>
      <c r="EB53" s="12"/>
      <c r="ED53" s="11">
        <v>40268</v>
      </c>
      <c r="EE53" s="4">
        <v>24</v>
      </c>
      <c r="EF53" s="4">
        <v>47489.531331062317</v>
      </c>
      <c r="EG53" s="4">
        <v>11252.136932373047</v>
      </c>
      <c r="EH53" s="4">
        <v>4103.0459671020508</v>
      </c>
      <c r="EI53" s="12">
        <v>4.2204899937212987</v>
      </c>
      <c r="EJ53" s="12">
        <v>2.7423862717093423</v>
      </c>
      <c r="EK53" s="2">
        <v>571.67307479469002</v>
      </c>
      <c r="EL53" s="2">
        <f t="shared" si="37"/>
        <v>135.45182565179672</v>
      </c>
      <c r="EM53" s="12"/>
      <c r="EN53" s="12"/>
      <c r="EP53" s="11">
        <v>40268</v>
      </c>
      <c r="EQ53" s="4">
        <v>22</v>
      </c>
      <c r="ER53" s="4">
        <v>30724.978713989258</v>
      </c>
      <c r="ES53" s="4">
        <v>869.40492677688599</v>
      </c>
      <c r="ET53" s="4">
        <v>2474.7100005149841</v>
      </c>
      <c r="EU53" s="169">
        <v>35.340239936176665</v>
      </c>
      <c r="EV53" s="12">
        <v>0.3513158821017266</v>
      </c>
      <c r="EW53" s="2">
        <v>589.15031727842074</v>
      </c>
      <c r="EY53" s="12">
        <f>VLOOKUP($N53,SectorAdjData!ED$6:EN$501,6,0)</f>
        <v>8.6605410973919117</v>
      </c>
      <c r="EZ53" s="12">
        <f>VLOOKUP($N53,SectorAdjData!ED$6:EN$501,7,0)</f>
        <v>2.591765338629942</v>
      </c>
      <c r="FB53" s="11">
        <v>40268</v>
      </c>
      <c r="FC53" s="4">
        <v>31</v>
      </c>
      <c r="FD53" s="2">
        <v>37467.102345466614</v>
      </c>
      <c r="FE53" s="2">
        <v>15199.379337310791</v>
      </c>
      <c r="FF53" s="2">
        <v>3827.6418380737305</v>
      </c>
      <c r="FG53" s="12">
        <v>2.4650415990009513</v>
      </c>
      <c r="FH53" s="12">
        <v>3.9709513011697859</v>
      </c>
      <c r="FI53" s="14">
        <v>40268</v>
      </c>
      <c r="FJ53" s="2">
        <v>490.55335286652542</v>
      </c>
      <c r="FK53" s="2">
        <f t="shared" si="38"/>
        <v>199.00408701635712</v>
      </c>
      <c r="FL53" s="12">
        <f>VLOOKUP($N53,SectorAdjData!EP$6:FB$501,6,0)</f>
        <v>1.7627771867666826</v>
      </c>
      <c r="FM53" s="12">
        <f>VLOOKUP($N53,SectorAdjData!EP$6:FB$501,7,0)</f>
        <v>4.9654253828825512</v>
      </c>
      <c r="FO53" s="11">
        <v>40268</v>
      </c>
      <c r="FP53" s="4">
        <v>18</v>
      </c>
      <c r="FQ53" s="4">
        <v>42452.71021270752</v>
      </c>
      <c r="FR53" s="4">
        <v>12254.377853393555</v>
      </c>
      <c r="FS53" s="4">
        <v>4484.0659809112549</v>
      </c>
      <c r="FT53" s="12">
        <v>3.4642893111828816</v>
      </c>
      <c r="FU53" s="12">
        <v>2.7328718858198453</v>
      </c>
      <c r="FV53" s="2">
        <v>776.40345095097246</v>
      </c>
      <c r="FW53" s="2">
        <f t="shared" si="39"/>
        <v>224.11622737301622</v>
      </c>
      <c r="FX53" s="12"/>
      <c r="FY53" s="12"/>
      <c r="GA53" s="11">
        <v>40268</v>
      </c>
      <c r="GB53" s="4">
        <v>19</v>
      </c>
      <c r="GC53" s="4">
        <v>62472.66667175293</v>
      </c>
      <c r="GD53" s="4">
        <v>19490.337020874023</v>
      </c>
      <c r="GE53" s="4">
        <v>5662.8909935951233</v>
      </c>
      <c r="GF53" s="12">
        <v>3.2053148493453505</v>
      </c>
      <c r="GG53" s="12">
        <v>3.44176447028878</v>
      </c>
      <c r="GH53" s="2">
        <v>508.28727501608944</v>
      </c>
      <c r="GI53" s="2">
        <f t="shared" si="40"/>
        <v>158.5763954264591</v>
      </c>
      <c r="GJ53" s="12"/>
      <c r="GK53" s="12"/>
      <c r="GM53" s="11">
        <v>40268</v>
      </c>
      <c r="GN53" s="4">
        <v>11</v>
      </c>
      <c r="GO53" s="4">
        <v>27108.572891235352</v>
      </c>
      <c r="GP53" s="4">
        <v>3454.0387516021729</v>
      </c>
      <c r="GQ53" s="4">
        <v>2608.360502243042</v>
      </c>
      <c r="GR53" s="12">
        <v>7.8483696451468319</v>
      </c>
      <c r="GS53" s="12">
        <v>1.3242183159236982</v>
      </c>
      <c r="GT53" s="2">
        <v>621.85959887121589</v>
      </c>
      <c r="GU53" s="2">
        <f t="shared" si="42"/>
        <v>79.234239337306562</v>
      </c>
      <c r="GV53" s="12"/>
      <c r="GW53" s="12"/>
      <c r="GY53" s="11">
        <v>40268</v>
      </c>
      <c r="GZ53" s="4">
        <v>8</v>
      </c>
      <c r="HA53" s="4">
        <v>72294.971008300781</v>
      </c>
      <c r="HB53" s="4">
        <v>14572.171981811523</v>
      </c>
      <c r="HC53" s="4">
        <v>6835.9320011138916</v>
      </c>
      <c r="HD53" s="12">
        <v>4.9611664684260415</v>
      </c>
      <c r="HE53" s="12">
        <v>2.1317023018129846</v>
      </c>
      <c r="HF53" s="2">
        <v>844.27712033100192</v>
      </c>
      <c r="HG53" s="2">
        <f t="shared" si="41"/>
        <v>170.17713993355551</v>
      </c>
      <c r="HH53" s="12"/>
      <c r="HI53" s="12"/>
      <c r="HS53" s="22">
        <v>40268</v>
      </c>
      <c r="HT53">
        <v>490.55335286652542</v>
      </c>
    </row>
    <row r="54" spans="2:228">
      <c r="B54" s="6"/>
      <c r="C54" s="6"/>
      <c r="D54" s="4"/>
      <c r="E54" s="4"/>
      <c r="F54" s="4"/>
      <c r="G54" s="3"/>
      <c r="H54" s="3"/>
      <c r="I54" s="1"/>
      <c r="J54" s="1"/>
      <c r="K54" s="1"/>
      <c r="L54" s="1"/>
      <c r="M54" s="1"/>
      <c r="N54" s="11">
        <v>40359</v>
      </c>
      <c r="O54" s="4">
        <v>11</v>
      </c>
      <c r="P54" s="2">
        <v>13626.651985168457</v>
      </c>
      <c r="Q54" s="2">
        <v>17556.684982299805</v>
      </c>
      <c r="R54" s="2">
        <v>3049.4909934997559</v>
      </c>
      <c r="S54" s="12">
        <v>0.77615176207276571</v>
      </c>
      <c r="T54" s="12">
        <v>5.7572509706450488</v>
      </c>
      <c r="U54" s="2">
        <v>534.12760458180321</v>
      </c>
      <c r="V54" s="2">
        <f>U54/S54</f>
        <v>688.17418278530909</v>
      </c>
      <c r="W54" s="12">
        <f>VLOOKUP($N54,SectorAdjData!B$6:L$501,6,0)</f>
        <v>2.7137756732446938</v>
      </c>
      <c r="X54" s="12">
        <f>VLOOKUP($N54,SectorAdjData!B$6:L$501,7,0)</f>
        <v>4.6278282972012983</v>
      </c>
      <c r="Z54" s="11">
        <v>40359</v>
      </c>
      <c r="AA54" s="4">
        <v>38</v>
      </c>
      <c r="AB54" s="2">
        <v>30294.571712493896</v>
      </c>
      <c r="AC54" s="2">
        <v>10944.15198135376</v>
      </c>
      <c r="AD54" s="2">
        <v>2976.1008105278015</v>
      </c>
      <c r="AE54" s="12">
        <v>2.7681059038752993</v>
      </c>
      <c r="AF54" s="12">
        <v>3.6773458555702794</v>
      </c>
      <c r="AG54" s="2">
        <v>574.02215262278366</v>
      </c>
      <c r="AH54" s="2">
        <f t="shared" si="28"/>
        <v>207.37001132043497</v>
      </c>
      <c r="AI54" s="12">
        <f>VLOOKUP($N54,SectorAdjData!N$6:X$501,6,0)</f>
        <v>2.8190912538437707</v>
      </c>
      <c r="AJ54" s="12">
        <f>VLOOKUP($N54,SectorAdjData!N$6:X$501,7,0)</f>
        <v>7.1439010761209536</v>
      </c>
      <c r="AL54" s="11">
        <v>40359</v>
      </c>
      <c r="AM54" s="4">
        <v>19</v>
      </c>
      <c r="AN54" s="4">
        <v>27990.345932006836</v>
      </c>
      <c r="AO54" s="4">
        <v>7605.7409744262695</v>
      </c>
      <c r="AP54" s="4">
        <v>1621.1999912261963</v>
      </c>
      <c r="AQ54" s="12">
        <v>3.6801602928790587</v>
      </c>
      <c r="AR54" s="12">
        <v>4.691426730562501</v>
      </c>
      <c r="AS54" s="2">
        <v>631.9856404543641</v>
      </c>
      <c r="AT54" s="2">
        <f t="shared" si="29"/>
        <v>171.72774829325434</v>
      </c>
      <c r="AX54" s="11">
        <v>40359</v>
      </c>
      <c r="AY54" s="4">
        <v>27</v>
      </c>
      <c r="AZ54" s="4">
        <v>14457.24089050293</v>
      </c>
      <c r="BA54" s="4">
        <v>5084.2489814758301</v>
      </c>
      <c r="BB54" s="4">
        <v>1387.2880086898804</v>
      </c>
      <c r="BC54" s="12">
        <v>2.8435351894010421</v>
      </c>
      <c r="BD54" s="12">
        <v>3.6648835350903566</v>
      </c>
      <c r="BE54" s="2">
        <v>653.34887272891217</v>
      </c>
      <c r="BF54" s="2">
        <f t="shared" si="30"/>
        <v>229.76641019397147</v>
      </c>
      <c r="BG54" s="12">
        <f>VLOOKUP($N54,SectorAdjData!AL$6:AV$501,6,0)</f>
        <v>2.1927195781289175</v>
      </c>
      <c r="BH54" s="12">
        <f>VLOOKUP($N54,SectorAdjData!AL$6:AV$501,7,0)</f>
        <v>3.6516139293092404</v>
      </c>
      <c r="BJ54" s="11">
        <v>40359</v>
      </c>
      <c r="BK54" s="4">
        <v>72</v>
      </c>
      <c r="BL54" s="2">
        <v>92782.921089172363</v>
      </c>
      <c r="BM54" s="2">
        <v>32341.105781078339</v>
      </c>
      <c r="BN54" s="2">
        <v>6521.0432004928589</v>
      </c>
      <c r="BO54" s="12">
        <v>2.8688852421198425</v>
      </c>
      <c r="BP54" s="12">
        <v>4.9594987775320991</v>
      </c>
      <c r="BQ54" s="2">
        <v>605.09052802003248</v>
      </c>
      <c r="BR54" s="2">
        <f t="shared" si="31"/>
        <v>210.91485958947811</v>
      </c>
      <c r="BS54" s="12">
        <f>VLOOKUP($N54,SectorAdjData!AX$6:BH$501,6,0)</f>
        <v>2.6504690042744348</v>
      </c>
      <c r="BT54" s="12">
        <f>VLOOKUP($N54,SectorAdjData!AX$6:BH$501,7,0)</f>
        <v>5.5382614454311145</v>
      </c>
      <c r="BV54" s="11">
        <v>40359</v>
      </c>
      <c r="BW54" s="4">
        <v>15</v>
      </c>
      <c r="BX54" s="4">
        <v>26808.451019287109</v>
      </c>
      <c r="BY54" s="4">
        <v>6790.0520629882813</v>
      </c>
      <c r="BZ54" s="4">
        <v>2555.0158023834229</v>
      </c>
      <c r="CA54" s="12">
        <v>3.9481952083131437</v>
      </c>
      <c r="CB54" s="12">
        <v>2.6575381869083721</v>
      </c>
      <c r="CC54" s="2">
        <v>631.60313372648386</v>
      </c>
      <c r="CD54" s="2">
        <f t="shared" si="32"/>
        <v>159.97262050179498</v>
      </c>
      <c r="CE54" s="12">
        <f>VLOOKUP($N54,SectorAdjData!BJ$6:BT$501,6,0)</f>
        <v>5.0214917688719138</v>
      </c>
      <c r="CF54" s="12">
        <f>VLOOKUP($N54,SectorAdjData!BJ$6:BT$501,7,0)</f>
        <v>1.9491344468702716</v>
      </c>
      <c r="CH54" s="11">
        <v>40359</v>
      </c>
      <c r="CI54" s="4">
        <v>13</v>
      </c>
      <c r="CJ54" s="4">
        <v>49235.472854614258</v>
      </c>
      <c r="CK54" s="4">
        <v>7032.6799507141113</v>
      </c>
      <c r="CL54" s="4">
        <v>4187.460973739624</v>
      </c>
      <c r="CM54" s="12">
        <v>7.0009545720354867</v>
      </c>
      <c r="CN54" s="12">
        <v>1.6794616104645284</v>
      </c>
      <c r="CO54" s="2">
        <v>769.18994548841169</v>
      </c>
      <c r="CP54" s="2">
        <f t="shared" si="33"/>
        <v>109.86929533307544</v>
      </c>
      <c r="CQ54" s="12">
        <f>VLOOKUP($N54,SectorAdjData!BV$6:CF$501,6,0)</f>
        <v>7.1330447516806386</v>
      </c>
      <c r="CR54" s="12">
        <f>VLOOKUP($N54,SectorAdjData!BV$6:CF$501,7,0)</f>
        <v>2.0450902270518725</v>
      </c>
      <c r="CT54" s="11">
        <v>40359</v>
      </c>
      <c r="CU54" s="4">
        <v>36</v>
      </c>
      <c r="CV54" s="4">
        <v>47588.485857009888</v>
      </c>
      <c r="CW54" s="4">
        <v>15158.219602584839</v>
      </c>
      <c r="CX54" s="4">
        <v>4247.2309055328369</v>
      </c>
      <c r="CY54" s="12">
        <v>3.1394508791055458</v>
      </c>
      <c r="CZ54" s="12">
        <v>3.5689652716640237</v>
      </c>
      <c r="DA54" s="2">
        <v>539.98033824489619</v>
      </c>
      <c r="DB54" s="2">
        <f t="shared" si="34"/>
        <v>171.99833953087389</v>
      </c>
      <c r="DC54" s="12"/>
      <c r="DD54" s="12"/>
      <c r="DF54" s="11">
        <v>40359</v>
      </c>
      <c r="DG54" s="4">
        <v>25</v>
      </c>
      <c r="DH54" s="4">
        <v>32350.369644165039</v>
      </c>
      <c r="DI54" s="4">
        <v>8498.8647518157959</v>
      </c>
      <c r="DJ54" s="4">
        <v>2531.5980110168457</v>
      </c>
      <c r="DK54" s="12">
        <v>3.8064342225534689</v>
      </c>
      <c r="DL54" s="12">
        <v>3.357114642542371</v>
      </c>
      <c r="DM54" s="2">
        <v>588.63018443823455</v>
      </c>
      <c r="DN54" s="2">
        <f t="shared" si="35"/>
        <v>154.64083969993419</v>
      </c>
      <c r="DO54" s="12">
        <f>VLOOKUP($N54,SectorAdjData!CT$6:DD$501,6,0)</f>
        <v>152.56635666237742</v>
      </c>
      <c r="DP54" s="12">
        <f>VLOOKUP($N54,SectorAdjData!CT$6:DD$501,7,0)</f>
        <v>6.7866714312378895E-2</v>
      </c>
      <c r="DR54" s="11">
        <v>40359</v>
      </c>
      <c r="DS54" s="4">
        <v>58</v>
      </c>
      <c r="DT54" s="4">
        <v>63637.060022354126</v>
      </c>
      <c r="DU54" s="4">
        <v>33016.579126358032</v>
      </c>
      <c r="DV54" s="4">
        <v>6366.6840028762817</v>
      </c>
      <c r="DW54" s="12">
        <v>1.9274274230170301</v>
      </c>
      <c r="DX54" s="12">
        <v>5.1858360037096398</v>
      </c>
      <c r="DY54" s="2">
        <v>530.7390746413754</v>
      </c>
      <c r="DZ54" s="2">
        <f t="shared" si="36"/>
        <v>275.36137978705409</v>
      </c>
      <c r="EA54" s="12"/>
      <c r="EB54" s="12"/>
      <c r="ED54" s="11">
        <v>40359</v>
      </c>
      <c r="EE54" s="4">
        <v>27</v>
      </c>
      <c r="EF54" s="4">
        <v>66901.229537963867</v>
      </c>
      <c r="EG54" s="4">
        <v>13298.401849746704</v>
      </c>
      <c r="EH54" s="4">
        <v>5723.1590270996094</v>
      </c>
      <c r="EI54" s="12">
        <v>5.0307721404311554</v>
      </c>
      <c r="EJ54" s="12">
        <v>2.3236121496498217</v>
      </c>
      <c r="EK54" s="2">
        <v>789.07686822033736</v>
      </c>
      <c r="EL54" s="2">
        <f t="shared" si="37"/>
        <v>156.85005128312383</v>
      </c>
      <c r="EM54" s="12"/>
      <c r="EN54" s="12"/>
      <c r="EP54" s="11">
        <v>40359</v>
      </c>
      <c r="EQ54" s="4">
        <v>23</v>
      </c>
      <c r="ER54" s="4">
        <v>30380.592109680176</v>
      </c>
      <c r="ES54" s="4">
        <v>1938.1320514678955</v>
      </c>
      <c r="ET54" s="4">
        <v>2513.4519729614258</v>
      </c>
      <c r="EU54" s="12">
        <v>15.675192042085385</v>
      </c>
      <c r="EV54" s="12">
        <v>0.77110367427642912</v>
      </c>
      <c r="EW54" s="2">
        <v>727.4655935219738</v>
      </c>
      <c r="EX54" s="2">
        <f t="shared" ref="EX54:EX65" si="43">EW54/EU54</f>
        <v>46.408719687059971</v>
      </c>
      <c r="EY54" s="12">
        <f>VLOOKUP($N54,SectorAdjData!ED$6:EN$501,6,0)</f>
        <v>9.1030037821400942</v>
      </c>
      <c r="EZ54" s="12">
        <f>VLOOKUP($N54,SectorAdjData!ED$6:EN$501,7,0)</f>
        <v>2.4941242554125695</v>
      </c>
      <c r="FB54" s="11">
        <v>40359</v>
      </c>
      <c r="FC54" s="4">
        <v>33</v>
      </c>
      <c r="FD54" s="2">
        <v>43736.540588378906</v>
      </c>
      <c r="FE54" s="2">
        <v>17599.81379699707</v>
      </c>
      <c r="FF54" s="2">
        <v>4103.2594909667969</v>
      </c>
      <c r="FG54" s="12">
        <v>2.4850570064463611</v>
      </c>
      <c r="FH54" s="12">
        <v>4.2892275849827524</v>
      </c>
      <c r="FI54" s="14">
        <v>40359</v>
      </c>
      <c r="FJ54" s="2">
        <v>589.8793600308486</v>
      </c>
      <c r="FK54" s="2">
        <f t="shared" si="38"/>
        <v>237.37055467970043</v>
      </c>
      <c r="FL54" s="12">
        <f>VLOOKUP($N54,SectorAdjData!EP$6:FB$501,6,0)</f>
        <v>1.7200527367230953</v>
      </c>
      <c r="FM54" s="12">
        <f>VLOOKUP($N54,SectorAdjData!EP$6:FB$501,7,0)</f>
        <v>5.2164293195865596</v>
      </c>
      <c r="FO54" s="11">
        <v>40359</v>
      </c>
      <c r="FP54" s="4">
        <v>17</v>
      </c>
      <c r="FQ54" s="4">
        <v>42782.972137451172</v>
      </c>
      <c r="FR54" s="4">
        <v>12863.577980041504</v>
      </c>
      <c r="FS54" s="4">
        <v>4415.5770225524902</v>
      </c>
      <c r="FT54" s="12">
        <v>3.3258998549105958</v>
      </c>
      <c r="FU54" s="12">
        <v>2.9132269495789522</v>
      </c>
      <c r="FV54" s="2">
        <v>1004.8198704928677</v>
      </c>
      <c r="FW54" s="2">
        <f t="shared" si="39"/>
        <v>302.1197012319177</v>
      </c>
      <c r="FX54" s="12">
        <f>VLOOKUP($N54,SectorAdjData!FB$6:FN$501,6,0)</f>
        <v>6.2072725901867294</v>
      </c>
      <c r="FY54" s="12">
        <f>VLOOKUP($N54,SectorAdjData!FB$6:FN$501,7,0)</f>
        <v>1.336928375818754</v>
      </c>
      <c r="GA54" s="11">
        <v>40359</v>
      </c>
      <c r="GB54" s="4">
        <v>20</v>
      </c>
      <c r="GC54" s="4">
        <v>64463.589206695557</v>
      </c>
      <c r="GD54" s="4">
        <v>20247.898826599121</v>
      </c>
      <c r="GE54" s="4">
        <v>5908.0849828720093</v>
      </c>
      <c r="GF54" s="12">
        <v>3.1837174690941992</v>
      </c>
      <c r="GG54" s="12">
        <v>3.4271509102017541</v>
      </c>
      <c r="GH54" s="2">
        <v>621.64890876233108</v>
      </c>
      <c r="GI54" s="2">
        <f t="shared" si="40"/>
        <v>195.25881765482058</v>
      </c>
      <c r="GJ54" s="12"/>
      <c r="GK54" s="12"/>
      <c r="GM54" s="11">
        <v>40359</v>
      </c>
      <c r="GN54" s="4">
        <v>11</v>
      </c>
      <c r="GO54" s="4">
        <v>25452.584083557129</v>
      </c>
      <c r="GP54" s="4">
        <v>4972.6795120239258</v>
      </c>
      <c r="GQ54" s="4">
        <v>2685.7279994487762</v>
      </c>
      <c r="GR54" s="12">
        <v>5.1184847167433265</v>
      </c>
      <c r="GS54" s="12">
        <v>1.8515201513498492</v>
      </c>
      <c r="GT54" s="2">
        <v>681.47226349933464</v>
      </c>
      <c r="GU54" s="2">
        <f t="shared" si="42"/>
        <v>133.13945458704552</v>
      </c>
      <c r="GV54" s="12"/>
      <c r="GW54" s="12"/>
      <c r="GY54" s="11">
        <v>40359</v>
      </c>
      <c r="GZ54" s="4">
        <v>8</v>
      </c>
      <c r="HA54" s="4">
        <v>73839.774047851563</v>
      </c>
      <c r="HB54" s="4">
        <v>13509.576011657715</v>
      </c>
      <c r="HC54" s="4">
        <v>7559.6220016479492</v>
      </c>
      <c r="HD54" s="12">
        <v>5.4657358590775589</v>
      </c>
      <c r="HE54" s="12">
        <v>1.7870703070487801</v>
      </c>
      <c r="HF54" s="2">
        <v>965.55634481430502</v>
      </c>
      <c r="HG54" s="2">
        <f t="shared" si="41"/>
        <v>176.65623983835545</v>
      </c>
      <c r="HH54" s="12"/>
      <c r="HI54" s="12"/>
      <c r="HS54" s="22">
        <v>40359</v>
      </c>
      <c r="HT54">
        <v>589.8793600308486</v>
      </c>
    </row>
    <row r="55" spans="2:228">
      <c r="B55" s="6"/>
      <c r="C55" s="6"/>
      <c r="D55" s="4"/>
      <c r="E55" s="4"/>
      <c r="F55" s="4"/>
      <c r="G55" s="3"/>
      <c r="H55" s="3"/>
      <c r="I55" s="1"/>
      <c r="J55" s="1"/>
      <c r="K55" s="1"/>
      <c r="L55" s="1"/>
      <c r="M55" s="1"/>
      <c r="N55" s="11">
        <v>40451</v>
      </c>
      <c r="O55" s="4">
        <v>11</v>
      </c>
      <c r="P55" s="2">
        <v>10569.559989929199</v>
      </c>
      <c r="Q55" s="2">
        <v>18678.15096282959</v>
      </c>
      <c r="R55" s="2">
        <v>3143.8210048675537</v>
      </c>
      <c r="S55" s="12">
        <v>0.56587828265030771</v>
      </c>
      <c r="T55" s="12">
        <v>5.9412259584468563</v>
      </c>
      <c r="U55" s="2">
        <v>387.77621517772036</v>
      </c>
      <c r="V55" s="2">
        <f>U55/S55</f>
        <v>685.26435289504127</v>
      </c>
      <c r="W55" s="12">
        <f>VLOOKUP($N55,SectorAdjData!B$6:L$501,6,0)</f>
        <v>2.7200957466300903</v>
      </c>
      <c r="X55" s="12">
        <f>VLOOKUP($N55,SectorAdjData!B$6:L$501,7,0)</f>
        <v>4.6394188684541104</v>
      </c>
      <c r="Z55" s="11">
        <v>40451</v>
      </c>
      <c r="AA55" s="4">
        <v>36</v>
      </c>
      <c r="AB55" s="2">
        <v>28448.08402633667</v>
      </c>
      <c r="AC55" s="2">
        <v>11122.415047645569</v>
      </c>
      <c r="AD55" s="2">
        <v>2999.6867828369141</v>
      </c>
      <c r="AE55" s="12">
        <v>2.5577254494165507</v>
      </c>
      <c r="AF55" s="12">
        <v>3.7078588042204501</v>
      </c>
      <c r="AG55" s="2">
        <v>519.00172387182488</v>
      </c>
      <c r="AH55" s="2">
        <f t="shared" si="28"/>
        <v>202.91533791878081</v>
      </c>
      <c r="AI55" s="12">
        <f>VLOOKUP($N55,SectorAdjData!N$6:X$501,6,0)</f>
        <v>2.3000995205204959</v>
      </c>
      <c r="AJ55" s="12">
        <f>VLOOKUP($N55,SectorAdjData!N$6:X$501,7,0)</f>
        <v>6.6834740553183991</v>
      </c>
      <c r="AL55" s="11">
        <v>40451</v>
      </c>
      <c r="AM55" s="4">
        <v>18</v>
      </c>
      <c r="AN55" s="4">
        <v>26732.957897424698</v>
      </c>
      <c r="AO55" s="4">
        <v>7512.6640319824219</v>
      </c>
      <c r="AP55" s="4">
        <v>1504.9680089950562</v>
      </c>
      <c r="AQ55" s="12">
        <v>3.5583859179139248</v>
      </c>
      <c r="AR55" s="12">
        <v>4.9919094539418216</v>
      </c>
      <c r="AS55" s="2">
        <v>564.06668084537012</v>
      </c>
      <c r="AT55" s="2">
        <f t="shared" si="29"/>
        <v>158.51756775612739</v>
      </c>
      <c r="AX55" s="11">
        <v>40451</v>
      </c>
      <c r="AY55" s="4">
        <v>24</v>
      </c>
      <c r="AZ55" s="4">
        <v>14644.450016021729</v>
      </c>
      <c r="BA55" s="4">
        <v>5035.7219543457031</v>
      </c>
      <c r="BB55" s="4">
        <v>1377.7780075073242</v>
      </c>
      <c r="BC55" s="12">
        <v>2.90811330506124</v>
      </c>
      <c r="BD55" s="12">
        <v>3.6549588735679781</v>
      </c>
      <c r="BE55" s="2">
        <v>610.70949702533539</v>
      </c>
      <c r="BF55" s="2">
        <f t="shared" si="30"/>
        <v>210.00196105236515</v>
      </c>
      <c r="BG55" s="12">
        <f>VLOOKUP($N55,SectorAdjData!AL$6:AV$501,6,0)</f>
        <v>2.844661164949605</v>
      </c>
      <c r="BH55" s="12">
        <f>VLOOKUP($N55,SectorAdjData!AL$6:AV$501,7,0)</f>
        <v>3.6132160002803615</v>
      </c>
      <c r="BJ55" s="11">
        <v>40451</v>
      </c>
      <c r="BK55" s="4">
        <v>73</v>
      </c>
      <c r="BL55" s="2">
        <v>96879.515272140503</v>
      </c>
      <c r="BM55" s="2">
        <v>34452.294221878052</v>
      </c>
      <c r="BN55" s="2">
        <v>6859.5790505409241</v>
      </c>
      <c r="BO55" s="12">
        <v>2.8119902450681975</v>
      </c>
      <c r="BP55" s="12">
        <v>5.0225085195513941</v>
      </c>
      <c r="BQ55" s="2">
        <v>521.87256575028425</v>
      </c>
      <c r="BR55" s="2">
        <f t="shared" si="31"/>
        <v>185.58832722324311</v>
      </c>
      <c r="BS55" s="12">
        <f>VLOOKUP($N55,SectorAdjData!AX$6:BH$501,6,0)</f>
        <v>2.4927435290011823</v>
      </c>
      <c r="BT55" s="12">
        <f>VLOOKUP($N55,SectorAdjData!AX$6:BH$501,7,0)</f>
        <v>5.5489967475503175</v>
      </c>
      <c r="BV55" s="11">
        <v>40451</v>
      </c>
      <c r="BW55" s="4">
        <v>14</v>
      </c>
      <c r="BX55" s="4">
        <v>26233.666320800781</v>
      </c>
      <c r="BY55" s="4">
        <v>7008.5711631774902</v>
      </c>
      <c r="BZ55" s="4">
        <v>2458.4115810394287</v>
      </c>
      <c r="CA55" s="12">
        <v>3.7430833917518744</v>
      </c>
      <c r="CB55" s="12">
        <v>2.8508534605154403</v>
      </c>
      <c r="CC55" s="2">
        <v>589.58523664231234</v>
      </c>
      <c r="CD55" s="2">
        <f t="shared" si="32"/>
        <v>157.51325175963257</v>
      </c>
      <c r="CE55" s="12">
        <f>VLOOKUP($N55,SectorAdjData!BJ$6:BT$501,6,0)</f>
        <v>4.9655406676550635</v>
      </c>
      <c r="CF55" s="12">
        <f>VLOOKUP($N55,SectorAdjData!BJ$6:BT$501,7,0)</f>
        <v>2.0912296109495543</v>
      </c>
      <c r="CH55" s="11">
        <v>40451</v>
      </c>
      <c r="CI55" s="4">
        <v>12</v>
      </c>
      <c r="CJ55" s="4">
        <v>49604.52815246582</v>
      </c>
      <c r="CK55" s="4">
        <v>6946.3493347167969</v>
      </c>
      <c r="CL55" s="4">
        <v>4328.9728870391846</v>
      </c>
      <c r="CM55" s="12">
        <v>7.1410932220972443</v>
      </c>
      <c r="CN55" s="12">
        <v>1.6046183508134133</v>
      </c>
      <c r="CO55" s="2">
        <v>725.19399462482352</v>
      </c>
      <c r="CP55" s="2">
        <f t="shared" si="33"/>
        <v>101.55223746145744</v>
      </c>
      <c r="CQ55" s="12">
        <f>VLOOKUP($N55,SectorAdjData!BV$6:CF$501,6,0)</f>
        <v>6.7916595054154962</v>
      </c>
      <c r="CR55" s="12">
        <f>VLOOKUP($N55,SectorAdjData!BV$6:CF$501,7,0)</f>
        <v>1.9983914602059016</v>
      </c>
      <c r="CT55" s="11">
        <v>40451</v>
      </c>
      <c r="CU55" s="4">
        <v>37</v>
      </c>
      <c r="CV55" s="4">
        <v>56305.551379680634</v>
      </c>
      <c r="CW55" s="4">
        <v>16811.183053970337</v>
      </c>
      <c r="CX55" s="4">
        <v>4501.8619012832642</v>
      </c>
      <c r="CY55" s="12">
        <v>3.349291432906194</v>
      </c>
      <c r="CZ55" s="12">
        <v>3.7342733790164195</v>
      </c>
      <c r="DA55" s="2">
        <v>478.40646008257937</v>
      </c>
      <c r="DB55" s="2">
        <f t="shared" si="34"/>
        <v>142.83811058730834</v>
      </c>
      <c r="DC55" s="12"/>
      <c r="DD55" s="12"/>
      <c r="DF55" s="11">
        <v>40451</v>
      </c>
      <c r="DG55" s="4">
        <v>27</v>
      </c>
      <c r="DH55" s="4">
        <v>34742.574447631836</v>
      </c>
      <c r="DI55" s="4">
        <v>9323.0758209228516</v>
      </c>
      <c r="DJ55" s="4">
        <v>2692.8609886169434</v>
      </c>
      <c r="DK55" s="12">
        <v>3.7265142014250845</v>
      </c>
      <c r="DL55" s="12">
        <v>3.4621452278200198</v>
      </c>
      <c r="DM55" s="2">
        <v>525.90468992581782</v>
      </c>
      <c r="DN55" s="2">
        <f t="shared" si="35"/>
        <v>141.12510016054753</v>
      </c>
      <c r="DO55" s="12">
        <f>VLOOKUP($N55,SectorAdjData!CT$6:DD$501,6,0)</f>
        <v>2.5529671818518418</v>
      </c>
      <c r="DP55" s="12">
        <f>VLOOKUP($N55,SectorAdjData!CT$6:DD$501,7,0)</f>
        <v>3.5160602598881092</v>
      </c>
      <c r="DR55" s="11">
        <v>40451</v>
      </c>
      <c r="DS55" s="4">
        <v>59</v>
      </c>
      <c r="DT55" s="4">
        <v>66103.136123657227</v>
      </c>
      <c r="DU55" s="4">
        <v>34983.738990783691</v>
      </c>
      <c r="DV55" s="4">
        <v>6663.0289726257324</v>
      </c>
      <c r="DW55" s="12">
        <v>1.8895389123807436</v>
      </c>
      <c r="DX55" s="12">
        <v>5.2504257649952075</v>
      </c>
      <c r="DY55" s="2">
        <v>469.27675505208674</v>
      </c>
      <c r="DZ55" s="2">
        <f t="shared" si="36"/>
        <v>248.35516854258205</v>
      </c>
      <c r="EA55" s="12"/>
      <c r="EB55" s="12"/>
      <c r="ED55" s="11">
        <v>40451</v>
      </c>
      <c r="EE55" s="4">
        <v>29</v>
      </c>
      <c r="EF55" s="4">
        <v>62190.915934562683</v>
      </c>
      <c r="EG55" s="4">
        <v>13011.441843032837</v>
      </c>
      <c r="EH55" s="4">
        <v>5580.389910697937</v>
      </c>
      <c r="EI55" s="12">
        <v>4.779709788109586</v>
      </c>
      <c r="EJ55" s="12">
        <v>2.3316366869076899</v>
      </c>
      <c r="EK55" s="2">
        <v>685.88872407911504</v>
      </c>
      <c r="EL55" s="2">
        <f t="shared" si="37"/>
        <v>143.50007730289198</v>
      </c>
      <c r="EM55" s="12">
        <f>VLOOKUP($N55,SectorAdjData!DR$6:EB$501,6,0)</f>
        <v>0.72210701657455068</v>
      </c>
      <c r="EN55" s="12">
        <f>VLOOKUP($N55,SectorAdjData!DR$6:EB$501,7,0)</f>
        <v>13.621468684246313</v>
      </c>
      <c r="EP55" s="11">
        <v>40451</v>
      </c>
      <c r="EQ55" s="4">
        <v>24</v>
      </c>
      <c r="ER55" s="4">
        <v>33335.315948486328</v>
      </c>
      <c r="ES55" s="4">
        <v>2684.2119445800781</v>
      </c>
      <c r="ET55" s="4">
        <v>2744.222020149231</v>
      </c>
      <c r="EU55" s="12">
        <v>12.419032713045077</v>
      </c>
      <c r="EV55" s="12">
        <v>0.97813220828033098</v>
      </c>
      <c r="EW55" s="2">
        <v>667.74419043443345</v>
      </c>
      <c r="EX55" s="2">
        <f t="shared" si="43"/>
        <v>53.767809930400475</v>
      </c>
      <c r="EY55" s="12">
        <f>VLOOKUP($N55,SectorAdjData!ED$6:EN$501,6,0)</f>
        <v>9.7951727056429334</v>
      </c>
      <c r="EZ55" s="12">
        <f>VLOOKUP($N55,SectorAdjData!ED$6:EN$501,7,0)</f>
        <v>2.2224095088432549</v>
      </c>
      <c r="FB55" s="11">
        <v>40451</v>
      </c>
      <c r="FC55" s="4">
        <v>32</v>
      </c>
      <c r="FD55" s="2">
        <v>45060.571109771729</v>
      </c>
      <c r="FE55" s="2">
        <v>18425.87523651123</v>
      </c>
      <c r="FF55" s="2">
        <v>3994.054313659668</v>
      </c>
      <c r="FG55" s="12">
        <v>2.4455050591292036</v>
      </c>
      <c r="FH55" s="12">
        <v>4.6133261567061634</v>
      </c>
      <c r="FI55" s="14">
        <v>40451</v>
      </c>
      <c r="FJ55" s="2">
        <v>472.38550448256956</v>
      </c>
      <c r="FK55" s="2">
        <f t="shared" si="38"/>
        <v>193.16480361352299</v>
      </c>
      <c r="FL55" s="12">
        <f>VLOOKUP($N55,SectorAdjData!EP$6:FB$501,6,0)</f>
        <v>1.8832047590683152</v>
      </c>
      <c r="FM55" s="12">
        <f>VLOOKUP($N55,SectorAdjData!EP$6:FB$501,7,0)</f>
        <v>5.2609851355039492</v>
      </c>
      <c r="FO55" s="11">
        <v>40451</v>
      </c>
      <c r="FP55" s="4">
        <v>19</v>
      </c>
      <c r="FQ55" s="4">
        <v>47633.39038848877</v>
      </c>
      <c r="FR55" s="4">
        <v>14843.203948974609</v>
      </c>
      <c r="FS55" s="4">
        <v>4526.8369407653809</v>
      </c>
      <c r="FT55" s="12">
        <v>3.2091043518794575</v>
      </c>
      <c r="FU55" s="12">
        <v>3.2789349700908326</v>
      </c>
      <c r="FV55" s="2">
        <v>867.74260605566724</v>
      </c>
      <c r="FW55" s="2">
        <f t="shared" si="39"/>
        <v>270.40024595880203</v>
      </c>
      <c r="FX55" s="12">
        <f>VLOOKUP($N55,SectorAdjData!FB$6:FN$501,6,0)</f>
        <v>0.26372888470251832</v>
      </c>
      <c r="FY55" s="12">
        <f>VLOOKUP($N55,SectorAdjData!FB$6:FN$501,7,0)</f>
        <v>11.003642820805224</v>
      </c>
      <c r="GA55" s="11">
        <v>40451</v>
      </c>
      <c r="GB55" s="4">
        <v>20</v>
      </c>
      <c r="GC55" s="4">
        <v>67477.981826782227</v>
      </c>
      <c r="GD55" s="4">
        <v>20916.712211608887</v>
      </c>
      <c r="GE55" s="4">
        <v>6072.922025680542</v>
      </c>
      <c r="GF55" s="12">
        <v>3.2260319472833587</v>
      </c>
      <c r="GG55" s="12">
        <v>3.444258319662012</v>
      </c>
      <c r="GH55" s="2">
        <v>526.27164273190624</v>
      </c>
      <c r="GI55" s="2">
        <f t="shared" si="40"/>
        <v>163.13280566706092</v>
      </c>
      <c r="GJ55" s="12"/>
      <c r="GK55" s="12"/>
      <c r="GM55" s="11">
        <v>40451</v>
      </c>
      <c r="GN55" s="4">
        <v>12</v>
      </c>
      <c r="GO55" s="4">
        <v>29463.344024658203</v>
      </c>
      <c r="GP55" s="4">
        <v>7969.8142566680908</v>
      </c>
      <c r="GQ55" s="4">
        <v>3032.3404984474182</v>
      </c>
      <c r="GR55" s="12">
        <v>3.696867088214403</v>
      </c>
      <c r="GS55" s="12">
        <v>2.6282715482475325</v>
      </c>
      <c r="GT55" s="2">
        <v>561.41810615628026</v>
      </c>
      <c r="GU55" s="2">
        <f t="shared" si="42"/>
        <v>151.86321086470187</v>
      </c>
      <c r="GV55" s="12"/>
      <c r="GW55" s="12"/>
      <c r="GY55" s="11">
        <v>40451</v>
      </c>
      <c r="GZ55" s="4">
        <v>8</v>
      </c>
      <c r="HA55" s="4">
        <v>73511.874938964844</v>
      </c>
      <c r="HB55" s="4">
        <v>13316.581993103027</v>
      </c>
      <c r="HC55" s="4">
        <v>7621.3330001831055</v>
      </c>
      <c r="HD55" s="12">
        <v>5.5203260849547116</v>
      </c>
      <c r="HE55" s="12">
        <v>1.747277279812218</v>
      </c>
      <c r="HF55" s="2">
        <v>879.17580246931425</v>
      </c>
      <c r="HG55" s="2">
        <f t="shared" si="41"/>
        <v>159.26157059189865</v>
      </c>
      <c r="HH55" s="12"/>
      <c r="HI55" s="12"/>
      <c r="HS55" s="22">
        <v>40451</v>
      </c>
      <c r="HT55">
        <v>472.38550448256956</v>
      </c>
    </row>
    <row r="56" spans="2:228">
      <c r="B56" s="6"/>
      <c r="C56" s="6"/>
      <c r="D56" s="4"/>
      <c r="E56" s="4"/>
      <c r="F56" s="4"/>
      <c r="G56" s="3"/>
      <c r="H56" s="3"/>
      <c r="I56" s="1"/>
      <c r="J56" s="1"/>
      <c r="K56" s="1"/>
      <c r="L56" s="1"/>
      <c r="M56" s="1"/>
      <c r="N56" s="11">
        <v>40543</v>
      </c>
      <c r="O56" s="4">
        <v>12</v>
      </c>
      <c r="P56" s="2">
        <v>2661.6650161743164</v>
      </c>
      <c r="Q56" s="2">
        <v>17800.499019622803</v>
      </c>
      <c r="R56" s="2">
        <v>3152.3790035247803</v>
      </c>
      <c r="S56" s="12">
        <v>0.14952755050519465</v>
      </c>
      <c r="T56" s="12">
        <v>5.6466874699138234</v>
      </c>
      <c r="U56" s="2">
        <v>351.90614291660614</v>
      </c>
      <c r="W56" s="12">
        <f>VLOOKUP($N56,SectorAdjData!B$6:L$501,6,0)</f>
        <v>1.6638614211677216</v>
      </c>
      <c r="X56" s="12">
        <f>VLOOKUP($N56,SectorAdjData!B$6:L$501,7,0)</f>
        <v>3.7856858877331061</v>
      </c>
      <c r="Z56" s="11">
        <v>40543</v>
      </c>
      <c r="AA56" s="4">
        <v>34</v>
      </c>
      <c r="AB56" s="2">
        <v>23388.217948913574</v>
      </c>
      <c r="AC56" s="2">
        <v>11114.531999111176</v>
      </c>
      <c r="AD56" s="2">
        <v>2842.4057865142822</v>
      </c>
      <c r="AE56" s="12">
        <v>2.1042917462277244</v>
      </c>
      <c r="AF56" s="12">
        <v>3.9102551971445365</v>
      </c>
      <c r="AG56" s="2">
        <v>430.59489679844967</v>
      </c>
      <c r="AH56" s="2">
        <f t="shared" si="28"/>
        <v>204.62699507820579</v>
      </c>
      <c r="AI56" s="12">
        <f>VLOOKUP($N56,SectorAdjData!N$6:X$501,6,0)</f>
        <v>2.385686250183682</v>
      </c>
      <c r="AJ56" s="12">
        <f>VLOOKUP($N56,SectorAdjData!N$6:X$501,7,0)</f>
        <v>5.1619773498948067</v>
      </c>
      <c r="AL56" s="11">
        <v>40543</v>
      </c>
      <c r="AM56" s="19">
        <v>19</v>
      </c>
      <c r="AN56" s="19">
        <v>30070.318801879883</v>
      </c>
      <c r="AO56" s="19">
        <v>8137.7399864196777</v>
      </c>
      <c r="AP56" s="19">
        <v>1598.4090137481689</v>
      </c>
      <c r="AQ56" s="12">
        <v>3.6951682963650176</v>
      </c>
      <c r="AR56" s="12">
        <v>5.0911499600075372</v>
      </c>
      <c r="AS56" s="2">
        <v>477.37404280192527</v>
      </c>
      <c r="AT56" s="2">
        <f t="shared" si="29"/>
        <v>129.18871469846826</v>
      </c>
      <c r="AX56" s="11">
        <v>40543</v>
      </c>
      <c r="AY56" s="19">
        <v>23</v>
      </c>
      <c r="AZ56" s="19">
        <v>15143.691822052002</v>
      </c>
      <c r="BA56" s="19">
        <v>4290.2120056152344</v>
      </c>
      <c r="BB56" s="19">
        <v>1313.0739841461182</v>
      </c>
      <c r="BC56" s="12">
        <v>3.529823654922231</v>
      </c>
      <c r="BD56" s="12">
        <v>3.2673040951345373</v>
      </c>
      <c r="BE56" s="2">
        <v>501.98471601087749</v>
      </c>
      <c r="BF56" s="2">
        <f t="shared" si="30"/>
        <v>142.21240636508148</v>
      </c>
      <c r="BG56" s="12">
        <f>VLOOKUP($N56,SectorAdjData!AL$6:AV$501,6,0)</f>
        <v>4.2567956341254849</v>
      </c>
      <c r="BH56" s="12">
        <f>VLOOKUP($N56,SectorAdjData!AL$6:AV$501,7,0)</f>
        <v>4.0514451841345007</v>
      </c>
      <c r="BJ56" s="11">
        <v>40543</v>
      </c>
      <c r="BK56" s="4">
        <v>78</v>
      </c>
      <c r="BL56" s="2">
        <v>103508.94457244873</v>
      </c>
      <c r="BM56" s="2">
        <v>35644.496877670288</v>
      </c>
      <c r="BN56" s="2">
        <v>6977.9399943351746</v>
      </c>
      <c r="BO56" s="12">
        <v>2.9039249712987965</v>
      </c>
      <c r="BP56" s="12">
        <v>5.1081690164442763</v>
      </c>
      <c r="BQ56" s="2">
        <v>455.58975120685898</v>
      </c>
      <c r="BR56" s="2">
        <f t="shared" si="31"/>
        <v>156.8875765419979</v>
      </c>
      <c r="BS56" s="12">
        <f>VLOOKUP($N56,SectorAdjData!AX$6:BH$501,6,0)</f>
        <v>2.7629821422928349</v>
      </c>
      <c r="BT56" s="12">
        <f>VLOOKUP($N56,SectorAdjData!AX$6:BH$501,7,0)</f>
        <v>5.122866429385291</v>
      </c>
      <c r="BV56" s="11">
        <v>40543</v>
      </c>
      <c r="BW56" s="19">
        <v>13</v>
      </c>
      <c r="BX56" s="19">
        <v>24019.3134765625</v>
      </c>
      <c r="BY56" s="19">
        <v>7288.8414764404297</v>
      </c>
      <c r="BZ56" s="19">
        <v>2219.5766677856445</v>
      </c>
      <c r="CA56" s="12">
        <v>3.2953540770779042</v>
      </c>
      <c r="CB56" s="12">
        <v>3.2838881315652526</v>
      </c>
      <c r="CC56" s="2">
        <v>522.30925369374575</v>
      </c>
      <c r="CD56" s="2">
        <f t="shared" si="32"/>
        <v>158.49867464223877</v>
      </c>
      <c r="CE56" s="12">
        <f>VLOOKUP($N56,SectorAdjData!BJ$6:BT$501,6,0)</f>
        <v>2.4528654395562901</v>
      </c>
      <c r="CF56" s="12">
        <f>VLOOKUP($N56,SectorAdjData!BJ$6:BT$501,7,0)</f>
        <v>3.7112837995311461</v>
      </c>
      <c r="CH56" s="11">
        <v>40543</v>
      </c>
      <c r="CI56" s="19">
        <v>12</v>
      </c>
      <c r="CJ56" s="19">
        <v>48874.10888671875</v>
      </c>
      <c r="CK56" s="19">
        <v>7749.0011444091797</v>
      </c>
      <c r="CL56" s="19">
        <v>4433.6366271972656</v>
      </c>
      <c r="CM56" s="12">
        <v>6.307149524939855</v>
      </c>
      <c r="CN56" s="12">
        <v>1.7477754259053317</v>
      </c>
      <c r="CO56" s="2">
        <v>577.19936474917847</v>
      </c>
      <c r="CP56" s="2">
        <f t="shared" si="33"/>
        <v>91.515091320858232</v>
      </c>
      <c r="CQ56" s="12">
        <f>VLOOKUP($N56,SectorAdjData!BV$6:CF$501,6,0)</f>
        <v>6.3916733329114672</v>
      </c>
      <c r="CR56" s="12">
        <f>VLOOKUP($N56,SectorAdjData!BV$6:CF$501,7,0)</f>
        <v>2.0071411667847108</v>
      </c>
      <c r="CT56" s="11">
        <v>40543</v>
      </c>
      <c r="CU56" s="19">
        <v>32</v>
      </c>
      <c r="CV56" s="19">
        <v>53701.98530960083</v>
      </c>
      <c r="CW56" s="19">
        <v>16192.296901702881</v>
      </c>
      <c r="CX56" s="19">
        <v>4350.6180286407471</v>
      </c>
      <c r="CY56" s="12">
        <v>3.3165143670230752</v>
      </c>
      <c r="CZ56" s="12">
        <v>3.7218383216146882</v>
      </c>
      <c r="DA56" s="2">
        <v>423.0018310792816</v>
      </c>
      <c r="DB56" s="2">
        <f t="shared" si="34"/>
        <v>127.54409728638407</v>
      </c>
      <c r="DC56" s="12">
        <f>VLOOKUP($N56,SectorAdjData!CH$6:CR$501,6,0)</f>
        <v>2.1859192402461733</v>
      </c>
      <c r="DD56" s="12">
        <f>VLOOKUP($N56,SectorAdjData!CH$6:CR$501,7,0)</f>
        <v>5.2219446496733752</v>
      </c>
      <c r="DF56" s="11">
        <v>40543</v>
      </c>
      <c r="DG56" s="19">
        <v>25</v>
      </c>
      <c r="DH56" s="19">
        <v>33997.940612792969</v>
      </c>
      <c r="DI56" s="19">
        <v>8115.3194942474365</v>
      </c>
      <c r="DJ56" s="19">
        <v>2557.8710193634033</v>
      </c>
      <c r="DK56" s="12">
        <v>4.1893533134330063</v>
      </c>
      <c r="DL56" s="12">
        <v>3.1726851873348787</v>
      </c>
      <c r="DM56" s="2">
        <v>431.90049059459278</v>
      </c>
      <c r="DN56" s="2">
        <f t="shared" si="35"/>
        <v>103.09478773483245</v>
      </c>
      <c r="DO56" s="12">
        <f>VLOOKUP($N56,SectorAdjData!CT$6:DD$501,6,0)</f>
        <v>2.4101926117131041</v>
      </c>
      <c r="DP56" s="12">
        <f>VLOOKUP($N56,SectorAdjData!CT$6:DD$501,7,0)</f>
        <v>4.2834190112939536</v>
      </c>
      <c r="DR56" s="11">
        <v>40543</v>
      </c>
      <c r="DS56" s="19">
        <v>57</v>
      </c>
      <c r="DT56" s="19">
        <v>64081.779081821442</v>
      </c>
      <c r="DU56" s="19">
        <v>26191.335958480835</v>
      </c>
      <c r="DV56" s="19">
        <v>6358.1769971847534</v>
      </c>
      <c r="DW56" s="12">
        <v>2.4466785193166736</v>
      </c>
      <c r="DX56" s="12">
        <v>4.1193153273458289</v>
      </c>
      <c r="DY56" s="2">
        <v>406.52843127318056</v>
      </c>
      <c r="DZ56" s="2">
        <f t="shared" si="36"/>
        <v>166.15522965670161</v>
      </c>
      <c r="EA56" s="12">
        <f>VLOOKUP($N56,SectorAdjData!DF$6:DP$501,6,0)</f>
        <v>1.9390770798333119</v>
      </c>
      <c r="EB56" s="12">
        <f>VLOOKUP($N56,SectorAdjData!DF$6:DP$501,7,0)</f>
        <v>4.9458124482394412</v>
      </c>
      <c r="ED56" s="11">
        <v>40543</v>
      </c>
      <c r="EE56" s="19">
        <v>28</v>
      </c>
      <c r="EF56" s="19">
        <v>60785.141773223877</v>
      </c>
      <c r="EG56" s="19">
        <v>13595.305103302002</v>
      </c>
      <c r="EH56" s="19">
        <v>5636.209981918335</v>
      </c>
      <c r="EI56" s="12">
        <v>4.4710391794341193</v>
      </c>
      <c r="EJ56" s="12">
        <v>2.4121360181606857</v>
      </c>
      <c r="EK56" s="2">
        <v>519.50470402782321</v>
      </c>
      <c r="EL56" s="2">
        <f t="shared" si="37"/>
        <v>116.19327927552958</v>
      </c>
      <c r="EM56" s="12">
        <f>VLOOKUP($N56,SectorAdjData!DR$6:EB$501,6,0)</f>
        <v>3.3534467331765363</v>
      </c>
      <c r="EN56" s="12">
        <f>VLOOKUP($N56,SectorAdjData!DR$6:EB$501,7,0)</f>
        <v>3.6451407128774069</v>
      </c>
      <c r="EP56" s="11">
        <v>40543</v>
      </c>
      <c r="EQ56" s="19">
        <v>23</v>
      </c>
      <c r="ER56" s="19">
        <v>26682.178619384766</v>
      </c>
      <c r="ES56" s="19">
        <v>3021.6029958724976</v>
      </c>
      <c r="ET56" s="19">
        <v>1743.1290168762207</v>
      </c>
      <c r="EU56" s="12">
        <v>8.8304713279118925</v>
      </c>
      <c r="EV56" s="12">
        <v>1.7334362325557346</v>
      </c>
      <c r="EW56" s="2">
        <v>489.17576897507593</v>
      </c>
      <c r="EX56" s="2">
        <f t="shared" si="43"/>
        <v>55.396337387887698</v>
      </c>
      <c r="EY56" s="12">
        <f>VLOOKUP($N56,SectorAdjData!ED$6:EN$501,6,0)</f>
        <v>13.57680201964137</v>
      </c>
      <c r="EZ56" s="12">
        <f>VLOOKUP($N56,SectorAdjData!ED$6:EN$501,7,0)</f>
        <v>1.3085837625868273</v>
      </c>
      <c r="FB56" s="11">
        <v>40543</v>
      </c>
      <c r="FC56" s="4">
        <v>29</v>
      </c>
      <c r="FD56" s="2">
        <v>39485.203666687012</v>
      </c>
      <c r="FE56" s="2">
        <v>17785.498657226563</v>
      </c>
      <c r="FF56" s="2">
        <v>3762.4278221130371</v>
      </c>
      <c r="FG56" s="12">
        <v>2.2200785273256014</v>
      </c>
      <c r="FH56" s="12">
        <v>4.727133515411321</v>
      </c>
      <c r="FI56" s="14">
        <v>40543</v>
      </c>
      <c r="FJ56" s="2">
        <v>404.78411419463401</v>
      </c>
      <c r="FK56" s="2">
        <f t="shared" si="38"/>
        <v>182.32873712005753</v>
      </c>
      <c r="FL56" s="12">
        <f>VLOOKUP($N56,SectorAdjData!EP$6:FB$501,6,0)</f>
        <v>1.717602521474441</v>
      </c>
      <c r="FM56" s="12">
        <f>VLOOKUP($N56,SectorAdjData!EP$6:FB$501,7,0)</f>
        <v>5.2652328599853178</v>
      </c>
      <c r="FO56" s="11">
        <v>40543</v>
      </c>
      <c r="FP56" s="19">
        <v>20</v>
      </c>
      <c r="FQ56" s="19">
        <v>48126.275019645691</v>
      </c>
      <c r="FR56" s="19">
        <v>13367.825965881348</v>
      </c>
      <c r="FS56" s="19">
        <v>4493.4049797058105</v>
      </c>
      <c r="FT56" s="12">
        <v>3.6001572089940579</v>
      </c>
      <c r="FU56" s="12">
        <v>2.9749880160493696</v>
      </c>
      <c r="FV56" s="2">
        <v>628.47378256910645</v>
      </c>
      <c r="FW56" s="2">
        <f t="shared" si="39"/>
        <v>174.5684274561755</v>
      </c>
      <c r="FX56" s="12">
        <f>VLOOKUP($N56,SectorAdjData!FB$6:FN$501,6,0)</f>
        <v>0.69267696364690567</v>
      </c>
      <c r="FY56" s="12">
        <f>VLOOKUP($N56,SectorAdjData!FB$6:FN$501,7,0)</f>
        <v>7.2013289597361592</v>
      </c>
      <c r="GA56" s="11">
        <v>40543</v>
      </c>
      <c r="GB56" s="19">
        <v>19</v>
      </c>
      <c r="GC56" s="19">
        <v>68695.468933105469</v>
      </c>
      <c r="GD56" s="19">
        <v>21440.810974121094</v>
      </c>
      <c r="GE56" s="19">
        <v>6159.7540426254272</v>
      </c>
      <c r="GF56" s="12">
        <v>3.203958517055181</v>
      </c>
      <c r="GG56" s="12">
        <v>3.4807901136556634</v>
      </c>
      <c r="GH56" s="2">
        <v>479.74320772896283</v>
      </c>
      <c r="GI56" s="2">
        <f t="shared" si="40"/>
        <v>149.7345253302168</v>
      </c>
      <c r="GJ56" s="12"/>
      <c r="GK56" s="12"/>
      <c r="GM56" s="11">
        <v>40543</v>
      </c>
      <c r="GN56" s="19">
        <v>9</v>
      </c>
      <c r="GO56" s="19">
        <v>24769.610076904297</v>
      </c>
      <c r="GP56" s="19">
        <v>7107.5810012817383</v>
      </c>
      <c r="GQ56" s="19">
        <v>2444.1329965591431</v>
      </c>
      <c r="GR56" s="12">
        <v>3.4849564250393339</v>
      </c>
      <c r="GS56" s="12">
        <v>2.9080172851836661</v>
      </c>
      <c r="GT56" s="2">
        <v>500.76435543918905</v>
      </c>
      <c r="GU56" s="2">
        <f t="shared" si="42"/>
        <v>143.69314687587149</v>
      </c>
      <c r="GV56" s="12"/>
      <c r="GW56" s="12"/>
      <c r="GY56" s="11">
        <v>40543</v>
      </c>
      <c r="GZ56" s="19">
        <v>7</v>
      </c>
      <c r="HA56" s="19">
        <v>71110.8330078125</v>
      </c>
      <c r="HB56" s="19">
        <v>12122.222984313965</v>
      </c>
      <c r="HC56" s="19">
        <v>7090.3619995117188</v>
      </c>
      <c r="HD56" s="12">
        <v>5.8661545081153186</v>
      </c>
      <c r="HE56" s="12">
        <v>1.7096761752289611</v>
      </c>
      <c r="HF56" s="2">
        <v>808.88535468660928</v>
      </c>
      <c r="HG56" s="2">
        <f t="shared" si="41"/>
        <v>137.8902232403845</v>
      </c>
      <c r="HH56" s="12"/>
      <c r="HI56" s="12"/>
      <c r="HS56" s="22">
        <v>40543</v>
      </c>
      <c r="HT56">
        <v>404.78411419463401</v>
      </c>
    </row>
    <row r="57" spans="2:228">
      <c r="B57" s="6"/>
      <c r="C57" s="6"/>
      <c r="D57" s="4"/>
      <c r="E57" s="4"/>
      <c r="F57" s="4"/>
      <c r="G57" s="3"/>
      <c r="H57" s="3"/>
      <c r="I57" s="1"/>
      <c r="J57" s="1"/>
      <c r="K57" s="1"/>
      <c r="L57" s="1"/>
      <c r="M57" s="1"/>
      <c r="N57" s="11">
        <v>40633</v>
      </c>
      <c r="O57" s="4">
        <v>13</v>
      </c>
      <c r="P57" s="2">
        <v>4640.8019790649414</v>
      </c>
      <c r="Q57" s="2">
        <v>18902.544956207275</v>
      </c>
      <c r="R57" s="2">
        <v>4317.9880027770996</v>
      </c>
      <c r="S57" s="12">
        <v>0.24551201913904089</v>
      </c>
      <c r="T57" s="12">
        <v>4.3776279471017903</v>
      </c>
      <c r="U57" s="2">
        <v>288.33051279249065</v>
      </c>
      <c r="W57" s="12">
        <f>VLOOKUP($N57,SectorAdjData!B$6:L$501,6,0)</f>
        <v>1.3642394863403391</v>
      </c>
      <c r="X57" s="12">
        <f>VLOOKUP($N57,SectorAdjData!B$6:L$501,7,0)</f>
        <v>4.9215904211329775</v>
      </c>
      <c r="Z57" s="11">
        <v>40633</v>
      </c>
      <c r="AA57" s="4">
        <v>33</v>
      </c>
      <c r="AB57" s="2">
        <v>21754.093250274658</v>
      </c>
      <c r="AC57" s="2">
        <v>9538.7570295333862</v>
      </c>
      <c r="AD57" s="2">
        <v>2642.0249934196472</v>
      </c>
      <c r="AE57" s="12">
        <v>2.2806004160626805</v>
      </c>
      <c r="AF57" s="12">
        <v>3.6103962124851456</v>
      </c>
      <c r="AG57" s="2">
        <v>382.00095480391008</v>
      </c>
      <c r="AH57" s="2">
        <f t="shared" si="28"/>
        <v>167.50016886492187</v>
      </c>
      <c r="AI57" s="12">
        <f>VLOOKUP($N57,SectorAdjData!N$6:X$501,6,0)</f>
        <v>2.066701998896022</v>
      </c>
      <c r="AJ57" s="12">
        <f>VLOOKUP($N57,SectorAdjData!N$6:X$501,7,0)</f>
        <v>4.4889089065454399</v>
      </c>
      <c r="AL57" s="11">
        <v>40633</v>
      </c>
      <c r="AM57" s="4">
        <v>20</v>
      </c>
      <c r="AN57" s="4">
        <v>28056.921918392181</v>
      </c>
      <c r="AO57" s="4">
        <v>8476.4280052185059</v>
      </c>
      <c r="AP57" s="4">
        <v>1688.7160086631775</v>
      </c>
      <c r="AQ57" s="12">
        <v>3.3099935375041185</v>
      </c>
      <c r="AR57" s="12">
        <v>5.0194514422402037</v>
      </c>
      <c r="AS57" s="2">
        <v>415.02848921467341</v>
      </c>
      <c r="AT57" s="2">
        <f t="shared" si="29"/>
        <v>125.38649532458702</v>
      </c>
      <c r="AU57" s="12">
        <f>VLOOKUP($N57,SectorAdjData!Z$6:AJ$501,6,0)</f>
        <v>2.7535921903172893</v>
      </c>
      <c r="AV57" s="12">
        <f>VLOOKUP($N57,SectorAdjData!Z$6:AJ$501,7,0)</f>
        <v>6.0139318711447363</v>
      </c>
      <c r="AX57" s="11">
        <v>40633</v>
      </c>
      <c r="AY57" s="4">
        <v>22</v>
      </c>
      <c r="AZ57" s="4">
        <v>16091.084184646606</v>
      </c>
      <c r="BA57" s="4">
        <v>4463.0220012664795</v>
      </c>
      <c r="BB57" s="4">
        <v>1366.2429981231689</v>
      </c>
      <c r="BC57" s="12">
        <v>3.6054234507650671</v>
      </c>
      <c r="BD57" s="12">
        <v>3.2666385170115477</v>
      </c>
      <c r="BE57" s="2">
        <v>454.65546625823981</v>
      </c>
      <c r="BF57" s="2">
        <f t="shared" si="30"/>
        <v>126.10320880942913</v>
      </c>
      <c r="BG57" s="12">
        <f>VLOOKUP($N57,SectorAdjData!AL$6:AV$501,6,0)</f>
        <v>4.1752259804085625</v>
      </c>
      <c r="BH57" s="12">
        <f>VLOOKUP($N57,SectorAdjData!AL$6:AV$501,7,0)</f>
        <v>3.1142961348704752</v>
      </c>
      <c r="BJ57" s="11">
        <v>40633</v>
      </c>
      <c r="BK57" s="4">
        <v>83</v>
      </c>
      <c r="BL57" s="2">
        <v>105447.8803024292</v>
      </c>
      <c r="BM57" s="2">
        <v>38684.326946258545</v>
      </c>
      <c r="BN57" s="2">
        <v>7606.1949744224548</v>
      </c>
      <c r="BO57" s="12">
        <v>2.7258553689953202</v>
      </c>
      <c r="BP57" s="12">
        <v>5.0858973608148768</v>
      </c>
      <c r="BQ57" s="2">
        <v>363.85430508433171</v>
      </c>
      <c r="BR57" s="2">
        <f t="shared" si="31"/>
        <v>133.48261585075917</v>
      </c>
      <c r="BS57" s="12">
        <f>VLOOKUP($N57,SectorAdjData!AX$6:BH$501,6,0)</f>
        <v>2.8016202434214619</v>
      </c>
      <c r="BT57" s="12">
        <f>VLOOKUP($N57,SectorAdjData!AX$6:BH$501,7,0)</f>
        <v>4.9812808092202046</v>
      </c>
      <c r="BV57" s="11">
        <v>40633</v>
      </c>
      <c r="BW57" s="4">
        <v>14</v>
      </c>
      <c r="BX57" s="4">
        <v>26464.49250793457</v>
      </c>
      <c r="BY57" s="4">
        <v>7669.3056182861328</v>
      </c>
      <c r="BZ57" s="4">
        <v>2266.2940883636475</v>
      </c>
      <c r="CA57" s="12">
        <v>3.4507025570652141</v>
      </c>
      <c r="CB57" s="12">
        <v>3.3840734340986036</v>
      </c>
      <c r="CC57" s="2">
        <v>466.06746235748477</v>
      </c>
      <c r="CD57" s="2">
        <f t="shared" si="32"/>
        <v>135.06451357368519</v>
      </c>
      <c r="CE57" s="12">
        <f>VLOOKUP($N57,SectorAdjData!BJ$6:BT$501,6,0)</f>
        <v>2.8665902194542396</v>
      </c>
      <c r="CF57" s="12">
        <f>VLOOKUP($N57,SectorAdjData!BJ$6:BT$501,7,0)</f>
        <v>3.5139781090633249</v>
      </c>
      <c r="CH57" s="11">
        <v>40633</v>
      </c>
      <c r="CI57" s="4">
        <v>16</v>
      </c>
      <c r="CJ57" s="4">
        <v>49635.109001159668</v>
      </c>
      <c r="CK57" s="4">
        <v>8610.9190101623535</v>
      </c>
      <c r="CL57" s="4">
        <v>4596.8179883956909</v>
      </c>
      <c r="CM57" s="12">
        <v>5.7642057650968228</v>
      </c>
      <c r="CN57" s="12">
        <v>1.8732347097274566</v>
      </c>
      <c r="CO57" s="2">
        <v>534.41002905452194</v>
      </c>
      <c r="CP57" s="2">
        <f t="shared" si="33"/>
        <v>92.711823767718215</v>
      </c>
      <c r="CQ57" s="12">
        <f>VLOOKUP($N57,SectorAdjData!BV$6:CF$501,6,0)</f>
        <v>4.2864801886369364</v>
      </c>
      <c r="CR57" s="12">
        <f>VLOOKUP($N57,SectorAdjData!BV$6:CF$501,7,0)</f>
        <v>2.8123168780111629</v>
      </c>
      <c r="CT57" s="11">
        <v>40633</v>
      </c>
      <c r="CU57" s="4">
        <v>33</v>
      </c>
      <c r="CV57" s="4">
        <v>53081.613607406616</v>
      </c>
      <c r="CW57" s="4">
        <v>16997.626890182495</v>
      </c>
      <c r="CX57" s="4">
        <v>4582.7849798202515</v>
      </c>
      <c r="CY57" s="12">
        <v>3.1228837972708732</v>
      </c>
      <c r="CZ57" s="12">
        <v>3.7090168892997433</v>
      </c>
      <c r="DA57" s="2">
        <v>371.03355112748307</v>
      </c>
      <c r="DB57" s="2">
        <f t="shared" si="34"/>
        <v>118.81119350381653</v>
      </c>
      <c r="DC57" s="12">
        <f>VLOOKUP($N57,SectorAdjData!CH$6:CR$501,6,0)</f>
        <v>2.8770820174596574</v>
      </c>
      <c r="DD57" s="12">
        <f>VLOOKUP($N57,SectorAdjData!CH$6:CR$501,7,0)</f>
        <v>4.1940955686276444</v>
      </c>
      <c r="DF57" s="11">
        <v>40633</v>
      </c>
      <c r="DG57" s="4">
        <v>24</v>
      </c>
      <c r="DH57" s="4">
        <v>34667.915672302246</v>
      </c>
      <c r="DI57" s="4">
        <v>8258.8499813079834</v>
      </c>
      <c r="DJ57" s="4">
        <v>2450.0769882202148</v>
      </c>
      <c r="DK57" s="12">
        <v>4.1976686525079323</v>
      </c>
      <c r="DL57" s="12">
        <v>3.3708532511492129</v>
      </c>
      <c r="DM57" s="2">
        <v>375.95408016558059</v>
      </c>
      <c r="DN57" s="2">
        <f t="shared" si="35"/>
        <v>89.562590877906402</v>
      </c>
      <c r="DO57" s="12">
        <f>VLOOKUP($N57,SectorAdjData!CT$6:DD$501,6,0)</f>
        <v>4.2662717312683842</v>
      </c>
      <c r="DP57" s="12">
        <f>VLOOKUP($N57,SectorAdjData!CT$6:DD$501,7,0)</f>
        <v>3.393544929625266</v>
      </c>
      <c r="DR57" s="11">
        <v>40633</v>
      </c>
      <c r="DS57" s="4">
        <v>58</v>
      </c>
      <c r="DT57" s="4">
        <v>66484.724105119705</v>
      </c>
      <c r="DU57" s="4">
        <v>28696.930901527405</v>
      </c>
      <c r="DV57" s="4">
        <v>6418.074010848999</v>
      </c>
      <c r="DW57" s="12">
        <v>2.3167886605456136</v>
      </c>
      <c r="DX57" s="12">
        <v>4.4712683046375936</v>
      </c>
      <c r="DY57" s="2">
        <v>348.42429299162342</v>
      </c>
      <c r="DZ57" s="2">
        <f t="shared" si="36"/>
        <v>150.39105591511657</v>
      </c>
      <c r="EA57" s="12">
        <f>VLOOKUP($N57,SectorAdjData!DF$6:DP$501,6,0)</f>
        <v>2.1049318751374475</v>
      </c>
      <c r="EB57" s="12">
        <f>VLOOKUP($N57,SectorAdjData!DF$6:DP$501,7,0)</f>
        <v>4.7078156468799328</v>
      </c>
      <c r="ED57" s="11">
        <v>40633</v>
      </c>
      <c r="EE57" s="4">
        <v>29</v>
      </c>
      <c r="EF57" s="4">
        <v>44935.65161895752</v>
      </c>
      <c r="EG57" s="4">
        <v>12862.926933288574</v>
      </c>
      <c r="EH57" s="4">
        <v>4136.6680030822754</v>
      </c>
      <c r="EI57" s="12">
        <v>3.4934235304304209</v>
      </c>
      <c r="EJ57" s="12">
        <v>3.109489793163065</v>
      </c>
      <c r="EK57" s="2">
        <v>426.48760384771788</v>
      </c>
      <c r="EL57" s="2">
        <f t="shared" si="37"/>
        <v>122.08299398360404</v>
      </c>
      <c r="EM57" s="12">
        <f>VLOOKUP($N57,SectorAdjData!DR$6:EB$501,6,0)</f>
        <v>3.6885776422523073</v>
      </c>
      <c r="EN57" s="12">
        <f>VLOOKUP($N57,SectorAdjData!DR$6:EB$501,7,0)</f>
        <v>3.1768691342574282</v>
      </c>
      <c r="EP57" s="11">
        <v>40633</v>
      </c>
      <c r="EQ57" s="4">
        <v>25</v>
      </c>
      <c r="ER57" s="4">
        <v>30576.499061584473</v>
      </c>
      <c r="ES57" s="4">
        <v>3388.4719495773315</v>
      </c>
      <c r="ET57" s="4">
        <v>2082.7029824256897</v>
      </c>
      <c r="EU57" s="12">
        <v>9.0236836888670418</v>
      </c>
      <c r="EV57" s="12">
        <v>1.6269588021767916</v>
      </c>
      <c r="EW57" s="2">
        <v>429.21825173661148</v>
      </c>
      <c r="EX57" s="2">
        <f t="shared" si="43"/>
        <v>47.565746599269538</v>
      </c>
      <c r="EY57" s="12">
        <f>VLOOKUP($N57,SectorAdjData!ED$6:EN$501,6,0)</f>
        <v>7.8287625586712402</v>
      </c>
      <c r="EZ57" s="12">
        <f>VLOOKUP($N57,SectorAdjData!ED$6:EN$501,7,0)</f>
        <v>1.9678135051965588</v>
      </c>
      <c r="FB57" s="11">
        <v>40633</v>
      </c>
      <c r="FC57" s="4">
        <v>27</v>
      </c>
      <c r="FD57" s="2">
        <v>42711.174968719482</v>
      </c>
      <c r="FE57" s="2">
        <v>17680.986953735352</v>
      </c>
      <c r="FF57" s="2">
        <v>3620.5470104217529</v>
      </c>
      <c r="FG57" s="12">
        <v>2.4156555898422942</v>
      </c>
      <c r="FH57" s="12">
        <v>4.8835126026096578</v>
      </c>
      <c r="FI57" s="14">
        <v>40633</v>
      </c>
      <c r="FJ57" s="2">
        <v>361.10795047686952</v>
      </c>
      <c r="FK57" s="2">
        <f t="shared" si="38"/>
        <v>149.48652117268273</v>
      </c>
      <c r="FL57" s="12">
        <f>VLOOKUP($N57,SectorAdjData!EP$6:FB$501,6,0)</f>
        <v>2.2257272716465515</v>
      </c>
      <c r="FM57" s="12">
        <f>VLOOKUP($N57,SectorAdjData!EP$6:FB$501,7,0)</f>
        <v>5.3334413620821008</v>
      </c>
      <c r="FO57" s="11">
        <v>40633</v>
      </c>
      <c r="FP57" s="4">
        <v>19</v>
      </c>
      <c r="FQ57" s="4">
        <v>47727.891803741455</v>
      </c>
      <c r="FR57" s="4">
        <v>12336.701950073242</v>
      </c>
      <c r="FS57" s="4">
        <v>4474.0770092010498</v>
      </c>
      <c r="FT57" s="12">
        <v>3.8687723831617817</v>
      </c>
      <c r="FU57" s="12">
        <v>2.7573736269408218</v>
      </c>
      <c r="FV57" s="2">
        <v>531.87720436978702</v>
      </c>
      <c r="FW57" s="2">
        <f t="shared" si="39"/>
        <v>137.47958052138145</v>
      </c>
      <c r="FX57" s="12">
        <f>VLOOKUP($N57,SectorAdjData!FB$6:FN$501,6,0)</f>
        <v>1.256470751345556</v>
      </c>
      <c r="FY57" s="12">
        <f>VLOOKUP($N57,SectorAdjData!FB$6:FN$501,7,0)</f>
        <v>5.9714731846816624</v>
      </c>
      <c r="GA57" s="11">
        <v>40633</v>
      </c>
      <c r="GB57" s="4">
        <v>23</v>
      </c>
      <c r="GC57" s="4">
        <v>73130.924240112305</v>
      </c>
      <c r="GD57" s="4">
        <v>21184.256736755371</v>
      </c>
      <c r="GE57" s="4">
        <v>6503.7080371379852</v>
      </c>
      <c r="GF57" s="12">
        <v>3.4521354772493758</v>
      </c>
      <c r="GG57" s="12">
        <v>3.2572582618695924</v>
      </c>
      <c r="GH57" s="2">
        <v>432.93087651982472</v>
      </c>
      <c r="GI57" s="2">
        <f t="shared" si="40"/>
        <v>125.40958469705811</v>
      </c>
      <c r="GJ57" s="12">
        <f>VLOOKUP($N57,SectorAdjData!FN$6:FZ$501,6,0)</f>
        <v>4.0391407419732204</v>
      </c>
      <c r="GK57" s="12">
        <f>VLOOKUP($N57,SectorAdjData!FN$6:FZ$501,7,0)</f>
        <v>2.7238595294073638</v>
      </c>
      <c r="GM57" s="11">
        <v>40633</v>
      </c>
      <c r="GN57" s="4">
        <v>12</v>
      </c>
      <c r="GO57" s="4">
        <v>30644.333908081055</v>
      </c>
      <c r="GP57" s="4">
        <v>8111.4170074462891</v>
      </c>
      <c r="GQ57" s="4">
        <v>2783.3059892654419</v>
      </c>
      <c r="GR57" s="12">
        <v>3.7779260861511035</v>
      </c>
      <c r="GS57" s="12">
        <v>2.9143101903743682</v>
      </c>
      <c r="GT57" s="2">
        <v>481.99028048012019</v>
      </c>
      <c r="GU57" s="2">
        <f t="shared" si="42"/>
        <v>127.58065390611306</v>
      </c>
      <c r="GV57" s="12">
        <f>VLOOKUP($N57,SectorAdjData!FZ$6:GL$501,6,0)</f>
        <v>3.6329593405135534</v>
      </c>
      <c r="GW57" s="12">
        <f>VLOOKUP($N57,SectorAdjData!FZ$6:GL$501,7,0)</f>
        <v>3.0143556807561533</v>
      </c>
      <c r="GY57" s="11">
        <v>40633</v>
      </c>
      <c r="GZ57" s="4">
        <v>8</v>
      </c>
      <c r="HA57" s="4">
        <v>75645.60498046875</v>
      </c>
      <c r="HB57" s="4">
        <v>12241.848991394043</v>
      </c>
      <c r="HC57" s="4">
        <v>7054.0340042114258</v>
      </c>
      <c r="HD57" s="12">
        <v>6.1792630372787007</v>
      </c>
      <c r="HE57" s="12">
        <v>1.7354394640124173</v>
      </c>
      <c r="HF57" s="2">
        <v>742.9719277872357</v>
      </c>
      <c r="HG57" s="2">
        <f t="shared" si="41"/>
        <v>120.23633292594626</v>
      </c>
      <c r="HH57" s="12">
        <f>VLOOKUP($N57,SectorAdjData!GL$6:GX$501,6,0)</f>
        <v>4.0901821811142165</v>
      </c>
      <c r="HI57" s="12">
        <f>VLOOKUP($N57,SectorAdjData!GL$6:GX$501,7,0)</f>
        <v>2.6925632516627664</v>
      </c>
      <c r="HS57" s="22">
        <v>40633</v>
      </c>
      <c r="HT57">
        <v>361.10795047686952</v>
      </c>
    </row>
    <row r="58" spans="2:228">
      <c r="B58" s="6"/>
      <c r="C58" s="6"/>
      <c r="D58" s="4"/>
      <c r="E58" s="4"/>
      <c r="F58" s="4"/>
      <c r="G58" s="3"/>
      <c r="H58" s="3"/>
      <c r="I58" s="1"/>
      <c r="J58" s="1"/>
      <c r="K58" s="1"/>
      <c r="L58" s="1"/>
      <c r="M58" s="1"/>
      <c r="N58" s="11">
        <v>40724</v>
      </c>
      <c r="O58" s="4">
        <v>14</v>
      </c>
      <c r="P58" s="4">
        <v>127.134033203125</v>
      </c>
      <c r="Q58" s="4">
        <v>19274.759016036987</v>
      </c>
      <c r="R58" s="4">
        <v>2528.9549942016602</v>
      </c>
      <c r="S58" s="12">
        <v>6.5958818523929111E-3</v>
      </c>
      <c r="T58" s="12">
        <v>7.621629906514662</v>
      </c>
      <c r="U58" s="2">
        <v>340.53253287211146</v>
      </c>
      <c r="W58" s="12">
        <f>VLOOKUP($N58,SectorAdjData!B$6:L$501,6,0)</f>
        <v>1.5089305829750452</v>
      </c>
      <c r="X58" s="12">
        <f>VLOOKUP($N58,SectorAdjData!B$6:L$501,7,0)</f>
        <v>4.9294824169318465</v>
      </c>
      <c r="Z58" s="11">
        <v>40724</v>
      </c>
      <c r="AA58" s="4">
        <v>31</v>
      </c>
      <c r="AB58" s="4">
        <v>21219.941969871521</v>
      </c>
      <c r="AC58" s="4">
        <v>9976.0550174713135</v>
      </c>
      <c r="AD58" s="4">
        <v>2590.059009552002</v>
      </c>
      <c r="AE58" s="12">
        <v>2.1270875042998969</v>
      </c>
      <c r="AF58" s="12">
        <v>3.8516709390327191</v>
      </c>
      <c r="AG58" s="2">
        <v>447.93411987985036</v>
      </c>
      <c r="AH58" s="2">
        <f t="shared" si="28"/>
        <v>210.58565713650884</v>
      </c>
      <c r="AI58" s="12">
        <f>VLOOKUP($N58,SectorAdjData!N$6:X$501,6,0)</f>
        <v>2.0362514902972997</v>
      </c>
      <c r="AJ58" s="12">
        <f>VLOOKUP($N58,SectorAdjData!N$6:X$501,7,0)</f>
        <v>4.7741826532108922</v>
      </c>
      <c r="AL58" s="11">
        <v>40724</v>
      </c>
      <c r="AM58" s="4">
        <v>23</v>
      </c>
      <c r="AN58" s="4">
        <v>42720.049728393555</v>
      </c>
      <c r="AO58" s="4">
        <v>12294.11109161377</v>
      </c>
      <c r="AP58" s="4">
        <v>2511.8199682235718</v>
      </c>
      <c r="AQ58" s="12">
        <v>3.4748384336248881</v>
      </c>
      <c r="AR58" s="12">
        <v>4.8945032873150156</v>
      </c>
      <c r="AS58" s="2">
        <v>478.13877830951395</v>
      </c>
      <c r="AT58" s="2">
        <f t="shared" si="29"/>
        <v>137.60029061573613</v>
      </c>
      <c r="AU58" s="12">
        <f>VLOOKUP($N58,SectorAdjData!Z$6:AJ$501,6,0)</f>
        <v>3.0788955580489148</v>
      </c>
      <c r="AV58" s="12">
        <f>VLOOKUP($N58,SectorAdjData!Z$6:AJ$501,7,0)</f>
        <v>5.5639061428754326</v>
      </c>
      <c r="AX58" s="11">
        <v>40724</v>
      </c>
      <c r="AY58" s="4">
        <v>20</v>
      </c>
      <c r="AZ58" s="4">
        <v>14111.118991851807</v>
      </c>
      <c r="BA58" s="4">
        <v>4069.8540229797363</v>
      </c>
      <c r="BB58" s="4">
        <v>1343.8800029754639</v>
      </c>
      <c r="BC58" s="12">
        <v>3.467229761110787</v>
      </c>
      <c r="BD58" s="12">
        <v>3.0284355849992082</v>
      </c>
      <c r="BE58" s="2">
        <v>526.76229561022194</v>
      </c>
      <c r="BF58" s="2">
        <f t="shared" si="30"/>
        <v>151.92598469201664</v>
      </c>
      <c r="BG58" s="12">
        <f>VLOOKUP($N58,SectorAdjData!AL$6:AV$501,6,0)</f>
        <v>3.9352317796256595</v>
      </c>
      <c r="BH58" s="12">
        <f>VLOOKUP($N58,SectorAdjData!AL$6:AV$501,7,0)</f>
        <v>2.8522399152788873</v>
      </c>
      <c r="BJ58" s="11">
        <v>40724</v>
      </c>
      <c r="BK58" s="4">
        <v>85</v>
      </c>
      <c r="BL58" s="4">
        <v>111439.97434234619</v>
      </c>
      <c r="BM58" s="4">
        <v>42945.692989349365</v>
      </c>
      <c r="BN58" s="4">
        <v>7603.072014093399</v>
      </c>
      <c r="BO58" s="12">
        <v>2.594904554689188</v>
      </c>
      <c r="BP58" s="12">
        <v>5.6484658976980988</v>
      </c>
      <c r="BQ58" s="2">
        <v>447.01901776284376</v>
      </c>
      <c r="BR58" s="2">
        <f t="shared" si="31"/>
        <v>172.26799997520013</v>
      </c>
      <c r="BS58" s="12">
        <f>VLOOKUP($N58,SectorAdjData!AX$6:BH$501,6,0)</f>
        <v>2.6380283062093928</v>
      </c>
      <c r="BT58" s="12">
        <f>VLOOKUP($N58,SectorAdjData!AX$6:BH$501,7,0)</f>
        <v>5.591755619844812</v>
      </c>
      <c r="BV58" s="11">
        <v>40724</v>
      </c>
      <c r="BW58" s="4">
        <v>14</v>
      </c>
      <c r="BX58" s="4">
        <v>25728.382537841797</v>
      </c>
      <c r="BY58" s="4">
        <v>5579.7374267578125</v>
      </c>
      <c r="BZ58" s="4">
        <v>2088.7367820739746</v>
      </c>
      <c r="CA58" s="12">
        <v>4.6110382209851846</v>
      </c>
      <c r="CB58" s="12">
        <v>2.6713454153938487</v>
      </c>
      <c r="CC58" s="2">
        <v>558.49890730076481</v>
      </c>
      <c r="CD58" s="2">
        <f t="shared" si="32"/>
        <v>121.12215959498968</v>
      </c>
      <c r="CE58" s="12">
        <f>VLOOKUP($N58,SectorAdjData!BJ$6:BT$501,6,0)</f>
        <v>4.1389118685480311</v>
      </c>
      <c r="CF58" s="12">
        <f>VLOOKUP($N58,SectorAdjData!BJ$6:BT$501,7,0)</f>
        <v>2.668196803565023</v>
      </c>
      <c r="CH58" s="11">
        <v>40724</v>
      </c>
      <c r="CI58" s="4">
        <v>15</v>
      </c>
      <c r="CJ58" s="4">
        <v>49983.666473388672</v>
      </c>
      <c r="CK58" s="4">
        <v>9410.3604888916016</v>
      </c>
      <c r="CL58" s="4">
        <v>4639.1253871917725</v>
      </c>
      <c r="CM58" s="12">
        <v>5.3115570367778755</v>
      </c>
      <c r="CN58" s="12">
        <v>2.0284772890322817</v>
      </c>
      <c r="CO58" s="2">
        <v>594.78663897797799</v>
      </c>
      <c r="CP58" s="2">
        <f t="shared" si="33"/>
        <v>111.97971420801885</v>
      </c>
      <c r="CQ58" s="12">
        <f>VLOOKUP($N58,SectorAdjData!BV$6:CF$501,6,0)</f>
        <v>3.8352153546393342</v>
      </c>
      <c r="CR58" s="12">
        <f>VLOOKUP($N58,SectorAdjData!BV$6:CF$501,7,0)</f>
        <v>3.2029820490416245</v>
      </c>
      <c r="CT58" s="11">
        <v>40724</v>
      </c>
      <c r="CU58" s="4">
        <v>38</v>
      </c>
      <c r="CV58" s="4">
        <v>63880.485359191895</v>
      </c>
      <c r="CW58" s="4">
        <v>18429.818675994873</v>
      </c>
      <c r="CX58" s="4">
        <v>5092.2742891311646</v>
      </c>
      <c r="CY58" s="12">
        <v>3.4661483372268456</v>
      </c>
      <c r="CZ58" s="12">
        <v>3.6191724226896147</v>
      </c>
      <c r="DA58" s="2">
        <v>455.30639785654233</v>
      </c>
      <c r="DB58" s="2">
        <f t="shared" si="34"/>
        <v>131.35802440031128</v>
      </c>
      <c r="DC58" s="12">
        <f>VLOOKUP($N58,SectorAdjData!CH$6:CR$501,6,0)</f>
        <v>3.1067831534317731</v>
      </c>
      <c r="DD58" s="12">
        <f>VLOOKUP($N58,SectorAdjData!CH$6:CR$501,7,0)</f>
        <v>4.2099749290445514</v>
      </c>
      <c r="DF58" s="11">
        <v>40724</v>
      </c>
      <c r="DG58" s="4">
        <v>22</v>
      </c>
      <c r="DH58" s="4">
        <v>31381.216232299805</v>
      </c>
      <c r="DI58" s="4">
        <v>8195.6370277404785</v>
      </c>
      <c r="DJ58" s="4">
        <v>2304.7959747314453</v>
      </c>
      <c r="DK58" s="12">
        <v>3.8290148924459562</v>
      </c>
      <c r="DL58" s="12">
        <v>3.5559056496076336</v>
      </c>
      <c r="DM58" s="2">
        <v>415.005253484543</v>
      </c>
      <c r="DN58" s="2">
        <f t="shared" si="35"/>
        <v>108.38434039608545</v>
      </c>
      <c r="DO58" s="12">
        <f>VLOOKUP($N58,SectorAdjData!CT$6:DD$501,6,0)</f>
        <v>3.9524818305501777</v>
      </c>
      <c r="DP58" s="12">
        <f>VLOOKUP($N58,SectorAdjData!CT$6:DD$501,7,0)</f>
        <v>3.5428797215231573</v>
      </c>
      <c r="DR58" s="11">
        <v>40724</v>
      </c>
      <c r="DS58" s="4">
        <v>58</v>
      </c>
      <c r="DT58" s="4">
        <v>74609.260238647461</v>
      </c>
      <c r="DU58" s="4">
        <v>29368.545969009399</v>
      </c>
      <c r="DV58" s="4">
        <v>6198.8040103912354</v>
      </c>
      <c r="DW58" s="12">
        <v>2.5404478763564757</v>
      </c>
      <c r="DX58" s="12">
        <v>4.7377761774332683</v>
      </c>
      <c r="DY58" s="2">
        <v>417.2218589824044</v>
      </c>
      <c r="DZ58" s="2">
        <f t="shared" si="36"/>
        <v>164.23161556094837</v>
      </c>
      <c r="EA58" s="12">
        <f>VLOOKUP($N58,SectorAdjData!DF$6:DP$501,6,0)</f>
        <v>2.2836913414902966</v>
      </c>
      <c r="EB58" s="12">
        <f>VLOOKUP($N58,SectorAdjData!DF$6:DP$501,7,0)</f>
        <v>5.2021485775233582</v>
      </c>
      <c r="ED58" s="11">
        <v>40724</v>
      </c>
      <c r="EE58" s="4">
        <v>31</v>
      </c>
      <c r="EF58" s="4">
        <v>51927.970748901367</v>
      </c>
      <c r="EG58" s="4">
        <v>17031.099781036377</v>
      </c>
      <c r="EH58" s="4">
        <v>4676.4189567565918</v>
      </c>
      <c r="EI58" s="12">
        <v>3.0490086615969227</v>
      </c>
      <c r="EJ58" s="12">
        <v>3.6419106026480956</v>
      </c>
      <c r="EK58" s="2">
        <v>470.80925625696187</v>
      </c>
      <c r="EL58" s="2">
        <f t="shared" si="37"/>
        <v>154.41387956253783</v>
      </c>
      <c r="EM58" s="12">
        <f>VLOOKUP($N58,SectorAdjData!DR$6:EB$501,6,0)</f>
        <v>3.0534898836791662</v>
      </c>
      <c r="EN58" s="12">
        <f>VLOOKUP($N58,SectorAdjData!DR$6:EB$501,7,0)</f>
        <v>3.8396470943731851</v>
      </c>
      <c r="EP58" s="11">
        <v>40724</v>
      </c>
      <c r="EQ58" s="4">
        <v>28</v>
      </c>
      <c r="ER58" s="4">
        <v>39025.688949584961</v>
      </c>
      <c r="ES58" s="4">
        <v>3340.9550428390503</v>
      </c>
      <c r="ET58" s="4">
        <v>2110.5230251550674</v>
      </c>
      <c r="EU58" s="12">
        <v>11.680997932980871</v>
      </c>
      <c r="EV58" s="12">
        <v>1.5829986230989253</v>
      </c>
      <c r="EW58" s="2">
        <v>540.8455854797146</v>
      </c>
      <c r="EX58" s="2">
        <f t="shared" si="43"/>
        <v>46.30131676957641</v>
      </c>
      <c r="EY58" s="12">
        <f>VLOOKUP($N58,SectorAdjData!ED$6:EN$501,6,0)</f>
        <v>8.844131568437124</v>
      </c>
      <c r="EZ58" s="12">
        <f>VLOOKUP($N58,SectorAdjData!ED$6:EN$501,7,0)</f>
        <v>1.8440318593869718</v>
      </c>
      <c r="FB58" s="11">
        <v>40724</v>
      </c>
      <c r="FC58" s="4">
        <v>27</v>
      </c>
      <c r="FD58" s="4">
        <v>37885.842985153198</v>
      </c>
      <c r="FE58" s="4">
        <v>14809.122001647949</v>
      </c>
      <c r="FF58" s="4">
        <v>3171.2940044403076</v>
      </c>
      <c r="FG58" s="12">
        <v>2.5582774577005503</v>
      </c>
      <c r="FH58" s="12">
        <v>4.6697411154288631</v>
      </c>
      <c r="FI58" s="14">
        <v>40724</v>
      </c>
      <c r="FJ58" s="2">
        <v>457.63239921930722</v>
      </c>
      <c r="FK58" s="2">
        <f t="shared" si="38"/>
        <v>178.88302062069519</v>
      </c>
      <c r="FL58" s="12">
        <f>VLOOKUP($N58,SectorAdjData!EP$6:FB$501,6,0)</f>
        <v>2.3104974461384229</v>
      </c>
      <c r="FM58" s="12">
        <f>VLOOKUP($N58,SectorAdjData!EP$6:FB$501,7,0)</f>
        <v>5.259871216209806</v>
      </c>
      <c r="FO58" s="11">
        <v>40724</v>
      </c>
      <c r="FP58" s="4">
        <v>19</v>
      </c>
      <c r="FQ58" s="4">
        <v>47531.024839401245</v>
      </c>
      <c r="FR58" s="4">
        <v>12192.148006439209</v>
      </c>
      <c r="FS58" s="4">
        <v>4521.7410268783569</v>
      </c>
      <c r="FT58" s="12">
        <v>3.8984947372930532</v>
      </c>
      <c r="FU58" s="12">
        <v>2.696339293640666</v>
      </c>
      <c r="FV58" s="2">
        <v>591.68909345220698</v>
      </c>
      <c r="FW58" s="2">
        <f t="shared" si="39"/>
        <v>151.7737314846423</v>
      </c>
      <c r="FX58" s="12">
        <f>VLOOKUP($N58,SectorAdjData!FB$6:FN$501,6,0)</f>
        <v>1.3288477761882567</v>
      </c>
      <c r="FY58" s="12">
        <f>VLOOKUP($N58,SectorAdjData!FB$6:FN$501,7,0)</f>
        <v>5.5274137201135414</v>
      </c>
      <c r="GA58" s="11">
        <v>40724</v>
      </c>
      <c r="GB58" s="4">
        <v>23</v>
      </c>
      <c r="GC58" s="4">
        <v>82782.633804321289</v>
      </c>
      <c r="GD58" s="4">
        <v>21798.046905517578</v>
      </c>
      <c r="GE58" s="4">
        <v>6243.3820328712463</v>
      </c>
      <c r="GF58" s="12">
        <v>3.7977087655209667</v>
      </c>
      <c r="GG58" s="12">
        <v>3.491384443679951</v>
      </c>
      <c r="GH58" s="2">
        <v>452.59205734298047</v>
      </c>
      <c r="GI58" s="2">
        <f t="shared" si="40"/>
        <v>119.17503033724448</v>
      </c>
      <c r="GJ58" s="12">
        <f>VLOOKUP($N58,SectorAdjData!FN$6:FZ$501,6,0)</f>
        <v>3.964252882602183</v>
      </c>
      <c r="GK58" s="12">
        <f>VLOOKUP($N58,SectorAdjData!FN$6:FZ$501,7,0)</f>
        <v>3.4197083495753811</v>
      </c>
      <c r="GM58" s="11">
        <v>40724</v>
      </c>
      <c r="GN58" s="4">
        <v>12</v>
      </c>
      <c r="GO58" s="4">
        <v>30709.678932189941</v>
      </c>
      <c r="GP58" s="4">
        <v>7118.3910293579102</v>
      </c>
      <c r="GQ58" s="4">
        <v>2653.6730070114136</v>
      </c>
      <c r="GR58" s="12">
        <v>4.3141320567437278</v>
      </c>
      <c r="GS58" s="12">
        <v>2.6824672861162706</v>
      </c>
      <c r="GT58" s="2">
        <v>567.84902446205024</v>
      </c>
      <c r="GU58" s="2">
        <f t="shared" si="42"/>
        <v>131.62532277481048</v>
      </c>
      <c r="GV58" s="12">
        <f>VLOOKUP($N58,SectorAdjData!FZ$6:GL$501,6,0)</f>
        <v>4.3945431845026173</v>
      </c>
      <c r="GW58" s="12">
        <f>VLOOKUP($N58,SectorAdjData!FZ$6:GL$501,7,0)</f>
        <v>2.6199481288577946</v>
      </c>
      <c r="GY58" s="11">
        <v>40724</v>
      </c>
      <c r="GZ58" s="4">
        <v>8</v>
      </c>
      <c r="HA58" s="4">
        <v>79281.56201171875</v>
      </c>
      <c r="HB58" s="4">
        <v>12413.928001403809</v>
      </c>
      <c r="HC58" s="4">
        <v>7233.5230026245117</v>
      </c>
      <c r="HD58" s="12">
        <v>6.3865008724678702</v>
      </c>
      <c r="HE58" s="12">
        <v>1.7161662438758694</v>
      </c>
      <c r="HF58" s="2">
        <v>792.03424588442317</v>
      </c>
      <c r="HG58" s="2">
        <f t="shared" si="41"/>
        <v>124.01693222948946</v>
      </c>
      <c r="HH58" s="12">
        <f>VLOOKUP($N58,SectorAdjData!GL$6:GX$501,6,0)</f>
        <v>4.3249937310788367</v>
      </c>
      <c r="HI58" s="12">
        <f>VLOOKUP($N58,SectorAdjData!GL$6:GX$501,7,0)</f>
        <v>2.6904403162860997</v>
      </c>
      <c r="HS58" s="22">
        <v>40724</v>
      </c>
      <c r="HT58">
        <v>457.63239921930722</v>
      </c>
    </row>
    <row r="59" spans="2:228">
      <c r="B59" s="6"/>
      <c r="C59" s="6"/>
      <c r="D59" s="4"/>
      <c r="E59" s="4"/>
      <c r="F59" s="4"/>
      <c r="G59" s="3"/>
      <c r="H59" s="3"/>
      <c r="I59" s="1"/>
      <c r="J59" s="1"/>
      <c r="K59" s="1"/>
      <c r="L59" s="1"/>
      <c r="M59" s="1"/>
      <c r="N59" s="11">
        <v>40816</v>
      </c>
      <c r="O59" s="4">
        <v>15</v>
      </c>
      <c r="P59" s="4">
        <v>1097.4629821777344</v>
      </c>
      <c r="Q59" s="4">
        <v>19457.717008590698</v>
      </c>
      <c r="R59" s="4">
        <v>2298.1189880371094</v>
      </c>
      <c r="S59" s="12">
        <v>5.6402453673943247E-2</v>
      </c>
      <c r="T59" s="12">
        <v>8.4668013753326594</v>
      </c>
      <c r="U59" s="2">
        <v>517.77720568898189</v>
      </c>
      <c r="W59" s="12">
        <f>VLOOKUP($N59,SectorAdjData!B$6:L$501,6,0)</f>
        <v>1.5338208426128865</v>
      </c>
      <c r="X59" s="12">
        <f>VLOOKUP($N59,SectorAdjData!B$6:L$501,7,0)</f>
        <v>5.3156905259442251</v>
      </c>
      <c r="Z59" s="11">
        <v>40816</v>
      </c>
      <c r="AA59" s="4">
        <v>31</v>
      </c>
      <c r="AB59" s="4">
        <v>22968.223828315735</v>
      </c>
      <c r="AC59" s="4">
        <v>10685.62292098999</v>
      </c>
      <c r="AD59" s="4">
        <v>2583.8220081329346</v>
      </c>
      <c r="AE59" s="12">
        <v>2.1494510893884136</v>
      </c>
      <c r="AF59" s="12">
        <v>4.1355878568088373</v>
      </c>
      <c r="AG59" s="2">
        <v>665.68782122099424</v>
      </c>
      <c r="AH59" s="2">
        <f t="shared" si="28"/>
        <v>309.70131142197954</v>
      </c>
      <c r="AI59" s="12">
        <f>VLOOKUP($N59,SectorAdjData!N$6:X$501,6,0)</f>
        <v>2.0367457103820974</v>
      </c>
      <c r="AJ59" s="12">
        <f>VLOOKUP($N59,SectorAdjData!N$6:X$501,7,0)</f>
        <v>5.0283066201345923</v>
      </c>
      <c r="AL59" s="11">
        <v>40816</v>
      </c>
      <c r="AM59" s="4">
        <v>24</v>
      </c>
      <c r="AN59" s="4">
        <v>48833.490051269531</v>
      </c>
      <c r="AO59" s="4">
        <v>13099.962070465088</v>
      </c>
      <c r="AP59" s="4">
        <v>2749.0619888305664</v>
      </c>
      <c r="AQ59" s="12">
        <v>3.7277581254504959</v>
      </c>
      <c r="AR59" s="12">
        <v>4.7652479731960238</v>
      </c>
      <c r="AS59" s="2">
        <v>728.36788369737587</v>
      </c>
      <c r="AT59" s="2">
        <f t="shared" si="29"/>
        <v>195.39032823095337</v>
      </c>
      <c r="AU59" s="12">
        <f>VLOOKUP($N59,SectorAdjData!Z$6:AJ$501,6,0)</f>
        <v>3.324056922761252</v>
      </c>
      <c r="AV59" s="12">
        <f>VLOOKUP($N59,SectorAdjData!Z$6:AJ$501,7,0)</f>
        <v>5.273543619058696</v>
      </c>
      <c r="AX59" s="11">
        <v>40816</v>
      </c>
      <c r="AY59" s="4">
        <v>20</v>
      </c>
      <c r="AZ59" s="4">
        <v>14560.176057815552</v>
      </c>
      <c r="BA59" s="4">
        <v>4195.3139877319336</v>
      </c>
      <c r="BB59" s="4">
        <v>1420.9040002822876</v>
      </c>
      <c r="BC59" s="12">
        <v>3.4705807718785451</v>
      </c>
      <c r="BD59" s="12">
        <v>2.9525668073975866</v>
      </c>
      <c r="BE59" s="2">
        <v>717.98530472205141</v>
      </c>
      <c r="BF59" s="2">
        <f t="shared" si="30"/>
        <v>206.87756658474845</v>
      </c>
      <c r="BG59" s="12">
        <f>VLOOKUP($N59,SectorAdjData!AL$6:AV$501,6,0)</f>
        <v>3.8676142534330546</v>
      </c>
      <c r="BH59" s="12">
        <f>VLOOKUP($N59,SectorAdjData!AL$6:AV$501,7,0)</f>
        <v>2.8469354930086377</v>
      </c>
      <c r="BJ59" s="11">
        <v>40816</v>
      </c>
      <c r="BK59" s="4">
        <v>86</v>
      </c>
      <c r="BL59" s="4">
        <v>113443.83742523193</v>
      </c>
      <c r="BM59" s="4">
        <v>47753.774593353271</v>
      </c>
      <c r="BN59" s="4">
        <v>7908.6180024147034</v>
      </c>
      <c r="BO59" s="12">
        <v>2.3755993822742107</v>
      </c>
      <c r="BP59" s="12">
        <v>6.0381946098259931</v>
      </c>
      <c r="BQ59" s="2">
        <v>730.23828744889408</v>
      </c>
      <c r="BR59" s="2">
        <f t="shared" si="31"/>
        <v>307.39117584288215</v>
      </c>
      <c r="BS59" s="12">
        <f>VLOOKUP($N59,SectorAdjData!AX$6:BH$501,6,0)</f>
        <v>2.3213457863705278</v>
      </c>
      <c r="BT59" s="12">
        <f>VLOOKUP($N59,SectorAdjData!AX$6:BH$501,7,0)</f>
        <v>6.2716035480949506</v>
      </c>
      <c r="BV59" s="11">
        <v>40816</v>
      </c>
      <c r="BW59" s="4">
        <v>13</v>
      </c>
      <c r="BX59" s="4">
        <v>26157.757110595703</v>
      </c>
      <c r="BY59" s="4">
        <v>5058.5911102294922</v>
      </c>
      <c r="BZ59" s="4">
        <v>1984.3968372344971</v>
      </c>
      <c r="CA59" s="12">
        <v>5.1709569998056253</v>
      </c>
      <c r="CB59" s="12">
        <v>2.5491832154294629</v>
      </c>
      <c r="CC59" s="2">
        <v>776.34441914597676</v>
      </c>
      <c r="CD59" s="2">
        <f t="shared" si="32"/>
        <v>150.13553954812608</v>
      </c>
      <c r="CE59" s="12">
        <f>VLOOKUP($N59,SectorAdjData!BJ$6:BT$501,6,0)</f>
        <v>4.2954669679778705</v>
      </c>
      <c r="CF59" s="12">
        <f>VLOOKUP($N59,SectorAdjData!BJ$6:BT$501,7,0)</f>
        <v>2.7055787399781126</v>
      </c>
      <c r="CH59" s="11">
        <v>40816</v>
      </c>
      <c r="CI59" s="4">
        <v>15</v>
      </c>
      <c r="CJ59" s="4">
        <v>49174.603927612305</v>
      </c>
      <c r="CK59" s="4">
        <v>10115.599327087402</v>
      </c>
      <c r="CL59" s="4">
        <v>4552.4364891052246</v>
      </c>
      <c r="CM59" s="12">
        <v>4.8612645022359944</v>
      </c>
      <c r="CN59" s="12">
        <v>2.2220187697941087</v>
      </c>
      <c r="CO59" s="2">
        <v>1248.5589322438216</v>
      </c>
      <c r="CP59" s="2">
        <f t="shared" si="33"/>
        <v>256.83830445134851</v>
      </c>
      <c r="CQ59" s="12">
        <f>VLOOKUP($N59,SectorAdjData!BV$6:CF$501,6,0)</f>
        <v>3.4519702983488512</v>
      </c>
      <c r="CR59" s="12">
        <f>VLOOKUP($N59,SectorAdjData!BV$6:CF$501,7,0)</f>
        <v>3.5100199686148148</v>
      </c>
      <c r="CT59" s="11">
        <v>40816</v>
      </c>
      <c r="CU59" s="4">
        <v>38</v>
      </c>
      <c r="CV59" s="4">
        <v>60687.029371261597</v>
      </c>
      <c r="CW59" s="4">
        <v>17128.980739593506</v>
      </c>
      <c r="CX59" s="4">
        <v>4896.9457879066467</v>
      </c>
      <c r="CY59" s="12">
        <v>3.5429445741032333</v>
      </c>
      <c r="CZ59" s="12">
        <v>3.4978906202912707</v>
      </c>
      <c r="DA59" s="2">
        <v>743.41531362110015</v>
      </c>
      <c r="DB59" s="2">
        <f t="shared" si="34"/>
        <v>209.82978933822824</v>
      </c>
      <c r="DC59" s="12">
        <f>VLOOKUP($N59,SectorAdjData!CH$6:CR$501,6,0)</f>
        <v>3.1452035623031334</v>
      </c>
      <c r="DD59" s="12">
        <f>VLOOKUP($N59,SectorAdjData!CH$6:CR$501,7,0)</f>
        <v>4.1183854033311924</v>
      </c>
      <c r="DF59" s="11">
        <v>40816</v>
      </c>
      <c r="DG59" s="4">
        <v>22</v>
      </c>
      <c r="DH59" s="4">
        <v>32250.308044433594</v>
      </c>
      <c r="DI59" s="4">
        <v>8578.587926864624</v>
      </c>
      <c r="DJ59" s="4">
        <v>2380.9079761505127</v>
      </c>
      <c r="DK59" s="12">
        <v>3.7593958725350167</v>
      </c>
      <c r="DL59" s="12">
        <v>3.6030741266760811</v>
      </c>
      <c r="DM59" s="2">
        <v>637.21986635424605</v>
      </c>
      <c r="DN59" s="2">
        <f t="shared" si="35"/>
        <v>169.5006027456638</v>
      </c>
      <c r="DO59" s="12">
        <f>VLOOKUP($N59,SectorAdjData!CT$6:DD$501,6,0)</f>
        <v>3.8905758696035586</v>
      </c>
      <c r="DP59" s="12">
        <f>VLOOKUP($N59,SectorAdjData!CT$6:DD$501,7,0)</f>
        <v>3.7199794242999471</v>
      </c>
      <c r="DR59" s="11">
        <v>40816</v>
      </c>
      <c r="DS59" s="4">
        <v>56</v>
      </c>
      <c r="DT59" s="4">
        <v>72090.063117980957</v>
      </c>
      <c r="DU59" s="4">
        <v>29714.188045501709</v>
      </c>
      <c r="DV59" s="4">
        <v>5985.4600133895874</v>
      </c>
      <c r="DW59" s="12">
        <v>2.4261158678671797</v>
      </c>
      <c r="DX59" s="12">
        <v>4.9643950471693916</v>
      </c>
      <c r="DY59" s="2">
        <v>629.46951475916796</v>
      </c>
      <c r="DZ59" s="2">
        <f t="shared" si="36"/>
        <v>259.45566866620442</v>
      </c>
      <c r="EA59" s="12">
        <f>VLOOKUP($N59,SectorAdjData!DF$6:DP$501,6,0)</f>
        <v>2.1865400408868023</v>
      </c>
      <c r="EB59" s="12">
        <f>VLOOKUP($N59,SectorAdjData!DF$6:DP$501,7,0)</f>
        <v>5.5142035668271276</v>
      </c>
      <c r="ED59" s="11">
        <v>40816</v>
      </c>
      <c r="EE59" s="4">
        <v>33</v>
      </c>
      <c r="EF59" s="4">
        <v>52807.030502319336</v>
      </c>
      <c r="EG59" s="4">
        <v>17323.068084716797</v>
      </c>
      <c r="EH59" s="4">
        <v>4952.5700445175171</v>
      </c>
      <c r="EI59" s="12">
        <v>3.0483647725721355</v>
      </c>
      <c r="EJ59" s="12">
        <v>3.4977936564255949</v>
      </c>
      <c r="EK59" s="2">
        <v>751.82018974056382</v>
      </c>
      <c r="EL59" s="2">
        <f t="shared" si="37"/>
        <v>246.63065145782943</v>
      </c>
      <c r="EM59" s="12">
        <f>VLOOKUP($N59,SectorAdjData!DR$6:EB$501,6,0)</f>
        <v>3.2635487945331509</v>
      </c>
      <c r="EN59" s="12">
        <f>VLOOKUP($N59,SectorAdjData!DR$6:EB$501,7,0)</f>
        <v>3.6749491359192299</v>
      </c>
      <c r="EP59" s="11">
        <v>40816</v>
      </c>
      <c r="EQ59" s="4">
        <v>27</v>
      </c>
      <c r="ER59" s="4">
        <v>39639.210342407227</v>
      </c>
      <c r="ES59" s="4">
        <v>3763.1639800071716</v>
      </c>
      <c r="ET59" s="4">
        <v>1875.4109927415848</v>
      </c>
      <c r="EU59" s="12">
        <v>10.533479421306453</v>
      </c>
      <c r="EV59" s="12">
        <v>2.0065809545597042</v>
      </c>
      <c r="EW59" s="2">
        <v>858.97162891976177</v>
      </c>
      <c r="EX59" s="2">
        <f t="shared" si="43"/>
        <v>81.546808472639015</v>
      </c>
      <c r="EY59" s="12">
        <f>VLOOKUP($N59,SectorAdjData!ED$6:EN$501,6,0)</f>
        <v>8.8032229204669221</v>
      </c>
      <c r="EZ59" s="12">
        <f>VLOOKUP($N59,SectorAdjData!ED$6:EN$501,7,0)</f>
        <v>2.0100306825455054</v>
      </c>
      <c r="FB59" s="11">
        <v>40816</v>
      </c>
      <c r="FC59" s="4">
        <v>27</v>
      </c>
      <c r="FD59" s="4">
        <v>39947.324025392532</v>
      </c>
      <c r="FE59" s="4">
        <v>14450.033016204834</v>
      </c>
      <c r="FF59" s="4">
        <v>3168.0850105285645</v>
      </c>
      <c r="FG59" s="12">
        <v>2.7645143772747116</v>
      </c>
      <c r="FH59" s="12">
        <v>4.5611254016804255</v>
      </c>
      <c r="FI59" s="14">
        <v>40816</v>
      </c>
      <c r="FJ59" s="2">
        <v>714.631994939077</v>
      </c>
      <c r="FK59" s="2">
        <f t="shared" si="38"/>
        <v>258.501818913877</v>
      </c>
      <c r="FL59" s="12">
        <f>VLOOKUP($N59,SectorAdjData!EP$6:FB$501,6,0)</f>
        <v>2.520736188860174</v>
      </c>
      <c r="FM59" s="12">
        <f>VLOOKUP($N59,SectorAdjData!EP$6:FB$501,7,0)</f>
        <v>5.3016249182646042</v>
      </c>
      <c r="FO59" s="11">
        <v>40816</v>
      </c>
      <c r="FP59" s="4">
        <v>20</v>
      </c>
      <c r="FQ59" s="4">
        <v>53195.213617324829</v>
      </c>
      <c r="FR59" s="4">
        <v>11940.993988037109</v>
      </c>
      <c r="FS59" s="4">
        <v>4856.0410404205322</v>
      </c>
      <c r="FT59" s="12">
        <v>4.4548396616410315</v>
      </c>
      <c r="FU59" s="12">
        <v>2.4589977491217869</v>
      </c>
      <c r="FV59" s="2">
        <v>988.90978576249472</v>
      </c>
      <c r="FW59" s="2">
        <f t="shared" si="39"/>
        <v>221.98549462456063</v>
      </c>
      <c r="FX59" s="12">
        <f>VLOOKUP($N59,SectorAdjData!FB$6:FN$501,6,0)</f>
        <v>1.4444589641206027</v>
      </c>
      <c r="FY59" s="12">
        <f>VLOOKUP($N59,SectorAdjData!FB$6:FN$501,7,0)</f>
        <v>5.2073051114402791</v>
      </c>
      <c r="GA59" s="11">
        <v>40816</v>
      </c>
      <c r="GB59" s="4">
        <v>22</v>
      </c>
      <c r="GC59" s="4">
        <v>84379.891052246094</v>
      </c>
      <c r="GD59" s="4">
        <v>22812.932090759277</v>
      </c>
      <c r="GE59" s="4">
        <v>6325.0870073437691</v>
      </c>
      <c r="GF59" s="12">
        <v>3.6987744809193308</v>
      </c>
      <c r="GG59" s="12">
        <v>3.6067380676775236</v>
      </c>
      <c r="GH59" s="2">
        <v>753.66171903521672</v>
      </c>
      <c r="GI59" s="2">
        <f t="shared" si="40"/>
        <v>203.75984611202736</v>
      </c>
      <c r="GJ59" s="12">
        <f>VLOOKUP($N59,SectorAdjData!FN$6:FZ$501,6,0)</f>
        <v>3.7848586820786365</v>
      </c>
      <c r="GK59" s="12">
        <f>VLOOKUP($N59,SectorAdjData!FN$6:FZ$501,7,0)</f>
        <v>3.494638219873325</v>
      </c>
      <c r="GM59" s="11">
        <v>40816</v>
      </c>
      <c r="GN59" s="4">
        <v>12</v>
      </c>
      <c r="GO59" s="4">
        <v>32355.46501159668</v>
      </c>
      <c r="GP59" s="4">
        <v>6226.4490222930908</v>
      </c>
      <c r="GQ59" s="4">
        <v>2627.9890050888062</v>
      </c>
      <c r="GR59" s="12">
        <v>5.1964554589223528</v>
      </c>
      <c r="GS59" s="12">
        <v>2.369282752034453</v>
      </c>
      <c r="GT59" s="2">
        <v>904.52871368382353</v>
      </c>
      <c r="GU59" s="2">
        <f t="shared" si="42"/>
        <v>174.06648066822953</v>
      </c>
      <c r="GV59" s="12">
        <f>VLOOKUP($N59,SectorAdjData!FZ$6:GL$501,6,0)</f>
        <v>4.8628566348838822</v>
      </c>
      <c r="GW59" s="12">
        <f>VLOOKUP($N59,SectorAdjData!FZ$6:GL$501,7,0)</f>
        <v>2.5269642828499066</v>
      </c>
      <c r="GY59" s="11">
        <v>40816</v>
      </c>
      <c r="GZ59" s="4">
        <v>8</v>
      </c>
      <c r="HA59" s="4">
        <v>77785.242004394531</v>
      </c>
      <c r="HB59" s="4">
        <v>11681.833992004395</v>
      </c>
      <c r="HC59" s="4">
        <v>7678.7400016784668</v>
      </c>
      <c r="HD59" s="12">
        <v>6.6586498368008371</v>
      </c>
      <c r="HE59" s="12">
        <v>1.5213217258887404</v>
      </c>
      <c r="HF59" s="2">
        <v>1192.9761536865731</v>
      </c>
      <c r="HG59" s="2">
        <f t="shared" si="41"/>
        <v>179.16186958702443</v>
      </c>
      <c r="HH59" s="12">
        <f>VLOOKUP($N59,SectorAdjData!GL$6:GX$501,6,0)</f>
        <v>4.3905586281361231</v>
      </c>
      <c r="HI59" s="12">
        <f>VLOOKUP($N59,SectorAdjData!GL$6:GX$501,7,0)</f>
        <v>2.666995798989551</v>
      </c>
      <c r="HS59" s="22">
        <v>40816</v>
      </c>
      <c r="HT59">
        <v>714.631994939077</v>
      </c>
    </row>
    <row r="60" spans="2:228">
      <c r="B60" s="6"/>
      <c r="C60" s="6"/>
      <c r="D60" s="4"/>
      <c r="E60" s="4"/>
      <c r="F60" s="4"/>
      <c r="G60" s="3"/>
      <c r="H60" s="3"/>
      <c r="I60" s="1"/>
      <c r="J60" s="1"/>
      <c r="K60" s="1"/>
      <c r="L60" s="1"/>
      <c r="M60" s="1"/>
      <c r="N60" s="11">
        <v>40908</v>
      </c>
      <c r="O60" s="4">
        <v>15</v>
      </c>
      <c r="P60" s="4">
        <v>-2579.0679779052734</v>
      </c>
      <c r="Q60" s="4">
        <v>18463.488998413086</v>
      </c>
      <c r="R60" s="4">
        <v>2142.7930030822754</v>
      </c>
      <c r="S60" s="12">
        <v>-0.13968475720525741</v>
      </c>
      <c r="T60" s="12">
        <v>8.6165527756785174</v>
      </c>
      <c r="U60" s="2">
        <v>432.76687873804866</v>
      </c>
      <c r="W60" s="12">
        <f>VLOOKUP($N60,SectorAdjData!B$6:L$501,6,0)</f>
        <v>1.3416658968620689</v>
      </c>
      <c r="X60" s="12">
        <f>VLOOKUP($N60,SectorAdjData!B$6:L$501,7,0)</f>
        <v>5.1014310923894977</v>
      </c>
      <c r="Z60" s="11">
        <v>40908</v>
      </c>
      <c r="AA60" s="4">
        <v>32</v>
      </c>
      <c r="AB60" s="4">
        <v>24662.145095825195</v>
      </c>
      <c r="AC60" s="4">
        <v>11142.50390625</v>
      </c>
      <c r="AD60" s="4">
        <v>2627.5929794311523</v>
      </c>
      <c r="AE60" s="12">
        <v>2.2133395961379758</v>
      </c>
      <c r="AF60" s="12">
        <v>4.240574546162108</v>
      </c>
      <c r="AG60" s="2">
        <v>569.64063397740699</v>
      </c>
      <c r="AH60" s="2">
        <f t="shared" si="28"/>
        <v>257.36702807439252</v>
      </c>
      <c r="AI60" s="12">
        <f>VLOOKUP($N60,SectorAdjData!N$6:X$501,6,0)</f>
        <v>2.2205224927733296</v>
      </c>
      <c r="AJ60" s="12">
        <f>VLOOKUP($N60,SectorAdjData!N$6:X$501,7,0)</f>
        <v>5.0787709023910841</v>
      </c>
      <c r="AL60" s="11">
        <v>40908</v>
      </c>
      <c r="AM60" s="19">
        <v>26</v>
      </c>
      <c r="AN60" s="19">
        <v>52942.126419067383</v>
      </c>
      <c r="AO60" s="19">
        <v>15043.39115524292</v>
      </c>
      <c r="AP60" s="19">
        <v>3039.4590253829956</v>
      </c>
      <c r="AQ60" s="12">
        <v>3.5192946771590128</v>
      </c>
      <c r="AR60" s="12">
        <v>4.9493646828640285</v>
      </c>
      <c r="AS60" s="2">
        <v>695.40850595964912</v>
      </c>
      <c r="AT60" s="2">
        <f t="shared" si="29"/>
        <v>197.59882867240458</v>
      </c>
      <c r="AU60" s="12">
        <f>VLOOKUP($N60,SectorAdjData!Z$6:AJ$501,6,0)</f>
        <v>3.3308468247107408</v>
      </c>
      <c r="AV60" s="12">
        <f>VLOOKUP($N60,SectorAdjData!Z$6:AJ$501,7,0)</f>
        <v>5.4621419713095234</v>
      </c>
      <c r="AX60" s="11">
        <v>40908</v>
      </c>
      <c r="AY60" s="19">
        <v>21</v>
      </c>
      <c r="AZ60" s="19">
        <v>15020.393203735352</v>
      </c>
      <c r="BA60" s="19">
        <v>4742.0110130310059</v>
      </c>
      <c r="BB60" s="19">
        <v>1503.3570117950439</v>
      </c>
      <c r="BC60" s="12">
        <v>3.1675154617860311</v>
      </c>
      <c r="BD60" s="12">
        <v>3.1542813688472653</v>
      </c>
      <c r="BE60" s="2">
        <v>620.20878325848025</v>
      </c>
      <c r="BF60" s="2">
        <f t="shared" si="30"/>
        <v>195.80292211384193</v>
      </c>
      <c r="BG60" s="12">
        <f>VLOOKUP($N60,SectorAdjData!AL$6:AV$501,6,0)</f>
        <v>3.0997257012412289</v>
      </c>
      <c r="BH60" s="12">
        <f>VLOOKUP($N60,SectorAdjData!AL$6:AV$501,7,0)</f>
        <v>2.9973030775362153</v>
      </c>
      <c r="BJ60" s="11">
        <v>40908</v>
      </c>
      <c r="BK60" s="4">
        <v>85</v>
      </c>
      <c r="BL60" s="4">
        <v>121824.73827552795</v>
      </c>
      <c r="BM60" s="4">
        <v>53586.631813049316</v>
      </c>
      <c r="BN60" s="4">
        <v>8515.7823820114136</v>
      </c>
      <c r="BO60" s="12">
        <v>2.2734165995083391</v>
      </c>
      <c r="BP60" s="12">
        <v>6.2926257869441047</v>
      </c>
      <c r="BQ60" s="2">
        <v>543.81731872445448</v>
      </c>
      <c r="BR60" s="2">
        <f t="shared" si="31"/>
        <v>239.20706783000671</v>
      </c>
      <c r="BS60" s="12">
        <f>VLOOKUP($N60,SectorAdjData!AX$6:BH$501,6,0)</f>
        <v>2.2072291643794073</v>
      </c>
      <c r="BT60" s="12">
        <f>VLOOKUP($N60,SectorAdjData!AX$6:BH$501,7,0)</f>
        <v>6.5994588588222429</v>
      </c>
      <c r="BV60" s="11">
        <v>40908</v>
      </c>
      <c r="BW60" s="19">
        <v>14</v>
      </c>
      <c r="BX60" s="19">
        <v>26410.725311279297</v>
      </c>
      <c r="BY60" s="19">
        <v>5199.2524871826172</v>
      </c>
      <c r="BZ60" s="19">
        <v>2017.4907188415527</v>
      </c>
      <c r="CA60" s="12">
        <v>5.0797158584600304</v>
      </c>
      <c r="CB60" s="12">
        <v>2.5770886768530161</v>
      </c>
      <c r="CC60" s="2">
        <v>622.88499510282793</v>
      </c>
      <c r="CD60" s="2">
        <f t="shared" si="32"/>
        <v>122.62201517934157</v>
      </c>
      <c r="CE60" s="12">
        <f>VLOOKUP($N60,SectorAdjData!BJ$6:BT$501,6,0)</f>
        <v>4.4474750017475353</v>
      </c>
      <c r="CF60" s="12">
        <f>VLOOKUP($N60,SectorAdjData!BJ$6:BT$501,7,0)</f>
        <v>2.5890385984051143</v>
      </c>
      <c r="CH60" s="11">
        <v>40908</v>
      </c>
      <c r="CI60" s="19">
        <v>14</v>
      </c>
      <c r="CJ60" s="19">
        <v>50617.765747070313</v>
      </c>
      <c r="CK60" s="19">
        <v>10404.467884063721</v>
      </c>
      <c r="CL60" s="19">
        <v>4672.3420028686523</v>
      </c>
      <c r="CM60" s="12">
        <v>4.8650028344650238</v>
      </c>
      <c r="CN60" s="12">
        <v>2.2268206988434809</v>
      </c>
      <c r="CO60" s="2">
        <v>640.62357722949548</v>
      </c>
      <c r="CP60" s="2">
        <f t="shared" si="33"/>
        <v>131.68000081955577</v>
      </c>
      <c r="CQ60" s="12">
        <f>VLOOKUP($N60,SectorAdjData!BV$6:CF$501,6,0)</f>
        <v>3.3921257162535761</v>
      </c>
      <c r="CR60" s="12">
        <f>VLOOKUP($N60,SectorAdjData!BV$6:CF$501,7,0)</f>
        <v>3.7285125309494638</v>
      </c>
      <c r="CT60" s="11">
        <v>40908</v>
      </c>
      <c r="CU60" s="19">
        <v>40</v>
      </c>
      <c r="CV60" s="19">
        <v>61720.030471801758</v>
      </c>
      <c r="CW60" s="19">
        <v>18146.281497955322</v>
      </c>
      <c r="CX60" s="19">
        <v>4993.9577226638794</v>
      </c>
      <c r="CY60" s="12">
        <v>3.4012494779581268</v>
      </c>
      <c r="CZ60" s="12">
        <v>3.6336474006583548</v>
      </c>
      <c r="DA60" s="2">
        <v>598.57302606710971</v>
      </c>
      <c r="DB60" s="2">
        <f t="shared" si="34"/>
        <v>175.98621622617677</v>
      </c>
      <c r="DC60" s="12">
        <f>VLOOKUP($N60,SectorAdjData!CH$6:CR$501,6,0)</f>
        <v>3.1209327481204694</v>
      </c>
      <c r="DD60" s="12">
        <f>VLOOKUP($N60,SectorAdjData!CH$6:CR$501,7,0)</f>
        <v>4.1792149671275034</v>
      </c>
      <c r="DF60" s="11">
        <v>40908</v>
      </c>
      <c r="DG60" s="19">
        <v>21</v>
      </c>
      <c r="DH60" s="19">
        <v>29805.465087890625</v>
      </c>
      <c r="DI60" s="19">
        <v>7796.0830078125</v>
      </c>
      <c r="DJ60" s="19">
        <v>2303.3949699401855</v>
      </c>
      <c r="DK60" s="12">
        <v>3.8231333681314572</v>
      </c>
      <c r="DL60" s="12">
        <v>3.3846053801250369</v>
      </c>
      <c r="DM60" s="2">
        <v>533.98399476619716</v>
      </c>
      <c r="DN60" s="2">
        <f t="shared" si="35"/>
        <v>139.67181977415032</v>
      </c>
      <c r="DO60" s="12">
        <f>VLOOKUP($N60,SectorAdjData!CT$6:DD$501,6,0)</f>
        <v>3.8535829808291324</v>
      </c>
      <c r="DP60" s="12">
        <f>VLOOKUP($N60,SectorAdjData!CT$6:DD$501,7,0)</f>
        <v>3.5802831756552784</v>
      </c>
      <c r="DR60" s="11">
        <v>40908</v>
      </c>
      <c r="DS60" s="19">
        <v>56</v>
      </c>
      <c r="DT60" s="19">
        <v>80376.038776397705</v>
      </c>
      <c r="DU60" s="19">
        <v>29573.20679473877</v>
      </c>
      <c r="DV60" s="19">
        <v>6195.3260154724121</v>
      </c>
      <c r="DW60" s="12">
        <v>2.717866862875927</v>
      </c>
      <c r="DX60" s="12">
        <v>4.7734706326804535</v>
      </c>
      <c r="DY60" s="2">
        <v>559.8382034810129</v>
      </c>
      <c r="DZ60" s="2">
        <f t="shared" si="36"/>
        <v>205.98441046836885</v>
      </c>
      <c r="EA60" s="12">
        <f>VLOOKUP($N60,SectorAdjData!DF$6:DP$501,6,0)</f>
        <v>2.3822022308623141</v>
      </c>
      <c r="EB60" s="12">
        <f>VLOOKUP($N60,SectorAdjData!DF$6:DP$501,7,0)</f>
        <v>5.5194081939368926</v>
      </c>
      <c r="ED60" s="11">
        <v>40908</v>
      </c>
      <c r="EE60" s="19">
        <v>33</v>
      </c>
      <c r="EF60" s="19">
        <v>58075.621688842773</v>
      </c>
      <c r="EG60" s="19">
        <v>15897.192977905273</v>
      </c>
      <c r="EH60" s="19">
        <v>4736.2759895324707</v>
      </c>
      <c r="EI60" s="12">
        <v>3.6531997673777519</v>
      </c>
      <c r="EJ60" s="12">
        <v>3.356475216613068</v>
      </c>
      <c r="EK60" s="2">
        <v>623.64293151369566</v>
      </c>
      <c r="EL60" s="2">
        <f t="shared" si="37"/>
        <v>170.71142319746269</v>
      </c>
      <c r="EM60" s="12">
        <f>VLOOKUP($N60,SectorAdjData!DR$6:EB$501,6,0)</f>
        <v>3.2698993833784704</v>
      </c>
      <c r="EN60" s="12">
        <f>VLOOKUP($N60,SectorAdjData!DR$6:EB$501,7,0)</f>
        <v>3.5336568405691797</v>
      </c>
      <c r="EP60" s="11">
        <v>40908</v>
      </c>
      <c r="EQ60" s="19">
        <v>26</v>
      </c>
      <c r="ER60" s="19">
        <v>32789.687042236328</v>
      </c>
      <c r="ES60" s="19">
        <v>3768.9630218744278</v>
      </c>
      <c r="ET60" s="19">
        <v>2020.7379677295685</v>
      </c>
      <c r="EU60" s="12">
        <v>8.6999227246143036</v>
      </c>
      <c r="EV60" s="12">
        <v>1.8651418848279002</v>
      </c>
      <c r="EW60" s="2">
        <v>695.93083957682211</v>
      </c>
      <c r="EX60" s="2">
        <f t="shared" si="43"/>
        <v>79.99276104003269</v>
      </c>
      <c r="EY60" s="12">
        <f>VLOOKUP($N60,SectorAdjData!ED$6:EN$501,6,0)</f>
        <v>8.1593745182661692</v>
      </c>
      <c r="EZ60" s="12">
        <f>VLOOKUP($N60,SectorAdjData!ED$6:EN$501,7,0)</f>
        <v>2.1731466700321973</v>
      </c>
      <c r="FB60" s="11">
        <v>40908</v>
      </c>
      <c r="FC60" s="4">
        <v>30</v>
      </c>
      <c r="FD60" s="4">
        <v>37786.06685256958</v>
      </c>
      <c r="FE60" s="4">
        <v>14146.925018310547</v>
      </c>
      <c r="FF60" s="4">
        <v>3256.550989151001</v>
      </c>
      <c r="FG60" s="12">
        <v>2.6709738550011815</v>
      </c>
      <c r="FH60" s="12">
        <v>4.344143563371234</v>
      </c>
      <c r="FI60" s="14">
        <v>40908</v>
      </c>
      <c r="FJ60" s="2">
        <v>643.89221201537657</v>
      </c>
      <c r="FK60" s="2">
        <f t="shared" si="38"/>
        <v>241.07020396689421</v>
      </c>
      <c r="FL60" s="12">
        <f>VLOOKUP($N60,SectorAdjData!EP$6:FB$501,6,0)</f>
        <v>2.5251504812980823</v>
      </c>
      <c r="FM60" s="12">
        <f>VLOOKUP($N60,SectorAdjData!EP$6:FB$501,7,0)</f>
        <v>5.0550947947789284</v>
      </c>
      <c r="FO60" s="11">
        <v>40908</v>
      </c>
      <c r="FP60" s="19">
        <v>20</v>
      </c>
      <c r="FQ60" s="19">
        <v>52256.391298294067</v>
      </c>
      <c r="FR60" s="19">
        <v>12854.321166992188</v>
      </c>
      <c r="FS60" s="19">
        <v>4879.8399486541748</v>
      </c>
      <c r="FT60" s="12">
        <v>4.0652781752863003</v>
      </c>
      <c r="FU60" s="12">
        <v>2.6341686002503666</v>
      </c>
      <c r="FV60" s="2">
        <v>829.32816131795948</v>
      </c>
      <c r="FW60" s="2">
        <f t="shared" si="39"/>
        <v>204.00280757160078</v>
      </c>
      <c r="FX60" s="12">
        <f>VLOOKUP($N60,SectorAdjData!FB$6:FN$501,6,0)</f>
        <v>1.358214303110798</v>
      </c>
      <c r="FY60" s="12">
        <f>VLOOKUP($N60,SectorAdjData!FB$6:FN$501,7,0)</f>
        <v>5.3500134156078492</v>
      </c>
      <c r="GA60" s="11">
        <v>40908</v>
      </c>
      <c r="GB60" s="19">
        <v>22</v>
      </c>
      <c r="GC60" s="19">
        <v>93407.83544921875</v>
      </c>
      <c r="GD60" s="19">
        <v>25714.155708312988</v>
      </c>
      <c r="GE60" s="19">
        <v>7247.3649596571922</v>
      </c>
      <c r="GF60" s="12">
        <v>3.6325452995145957</v>
      </c>
      <c r="GG60" s="12">
        <v>3.5480696572412289</v>
      </c>
      <c r="GH60" s="2">
        <v>698.19695451375162</v>
      </c>
      <c r="GI60" s="2">
        <f t="shared" si="40"/>
        <v>192.20598697201359</v>
      </c>
      <c r="GJ60" s="12">
        <f>VLOOKUP($N60,SectorAdjData!FN$6:FZ$501,6,0)</f>
        <v>3.4296504606002607</v>
      </c>
      <c r="GK60" s="12">
        <f>VLOOKUP($N60,SectorAdjData!FN$6:FZ$501,7,0)</f>
        <v>3.6417784008363006</v>
      </c>
      <c r="GM60" s="11">
        <v>40908</v>
      </c>
      <c r="GN60" s="19">
        <v>11</v>
      </c>
      <c r="GO60" s="19">
        <v>27477.482116699219</v>
      </c>
      <c r="GP60" s="19">
        <v>6703.1800346374512</v>
      </c>
      <c r="GQ60" s="19">
        <v>2553.9030094146729</v>
      </c>
      <c r="GR60" s="12">
        <v>4.0991711358958556</v>
      </c>
      <c r="GS60" s="12">
        <v>2.624680737650154</v>
      </c>
      <c r="GT60" s="2">
        <v>822.21811056062393</v>
      </c>
      <c r="GU60" s="2">
        <f t="shared" si="42"/>
        <v>200.58155253889683</v>
      </c>
      <c r="GV60" s="12">
        <f>VLOOKUP($N60,SectorAdjData!FZ$6:GL$501,6,0)</f>
        <v>4.0095065333298754</v>
      </c>
      <c r="GW60" s="12">
        <f>VLOOKUP($N60,SectorAdjData!FZ$6:GL$501,7,0)</f>
        <v>2.6768815863251372</v>
      </c>
      <c r="GY60" s="11">
        <v>40908</v>
      </c>
      <c r="GZ60" s="19">
        <v>7</v>
      </c>
      <c r="HA60" s="19">
        <v>77453.917938232422</v>
      </c>
      <c r="HB60" s="19">
        <v>11422.987991333008</v>
      </c>
      <c r="HC60" s="19">
        <v>7762.6669998168945</v>
      </c>
      <c r="HD60" s="12">
        <v>6.7805304528901917</v>
      </c>
      <c r="HE60" s="12">
        <v>1.4715287917931366</v>
      </c>
      <c r="HF60" s="2">
        <v>967.59359428629</v>
      </c>
      <c r="HG60" s="2">
        <f t="shared" si="41"/>
        <v>142.70175482713961</v>
      </c>
      <c r="HH60" s="12">
        <f>VLOOKUP($N60,SectorAdjData!GL$6:GX$501,6,0)</f>
        <v>4.6021005759835987</v>
      </c>
      <c r="HI60" s="12">
        <f>VLOOKUP($N60,SectorAdjData!GL$6:GX$501,7,0)</f>
        <v>2.7351811010484175</v>
      </c>
      <c r="HS60" s="22">
        <v>40908</v>
      </c>
      <c r="HT60">
        <v>643.89221201537657</v>
      </c>
    </row>
    <row r="61" spans="2:228">
      <c r="B61" s="6"/>
      <c r="C61" s="6"/>
      <c r="D61" s="4"/>
      <c r="E61" s="4"/>
      <c r="F61" s="4"/>
      <c r="G61" s="3"/>
      <c r="H61" s="3"/>
      <c r="I61" s="1"/>
      <c r="J61" s="1"/>
      <c r="K61" s="1"/>
      <c r="L61" s="1"/>
      <c r="M61" s="1"/>
      <c r="N61" s="11">
        <v>40999</v>
      </c>
      <c r="O61" s="4">
        <v>15</v>
      </c>
      <c r="P61" s="4">
        <v>9656.1559753417969</v>
      </c>
      <c r="Q61" s="4">
        <v>7907.4029788970947</v>
      </c>
      <c r="R61" s="4">
        <v>1400.80100440979</v>
      </c>
      <c r="S61" s="12">
        <v>1.22115389858234</v>
      </c>
      <c r="T61" s="12">
        <v>5.6449152691954128</v>
      </c>
      <c r="U61" s="2">
        <v>510.92693095848944</v>
      </c>
      <c r="V61" s="2">
        <f t="shared" ref="V61:V68" si="44">U61/S61</f>
        <v>418.39683888462696</v>
      </c>
      <c r="W61" s="12">
        <f>VLOOKUP($N61,SectorAdjData!B$6:L$501,6,0)</f>
        <v>1.217755888360444</v>
      </c>
      <c r="X61" s="12">
        <f>VLOOKUP($N61,SectorAdjData!B$6:L$501,7,0)</f>
        <v>5.5320754781951473</v>
      </c>
      <c r="Z61" s="11">
        <v>40999</v>
      </c>
      <c r="AA61" s="4">
        <v>34</v>
      </c>
      <c r="AB61" s="4">
        <v>27057.623044013977</v>
      </c>
      <c r="AC61" s="4">
        <v>13233.703899383545</v>
      </c>
      <c r="AD61" s="4">
        <v>2926.3609886169434</v>
      </c>
      <c r="AE61" s="12">
        <v>2.0445993993619869</v>
      </c>
      <c r="AF61" s="12">
        <v>4.5222390371045975</v>
      </c>
      <c r="AG61" s="2">
        <v>473.96747658510884</v>
      </c>
      <c r="AH61" s="2">
        <f t="shared" si="28"/>
        <v>231.81434795149084</v>
      </c>
      <c r="AI61" s="12">
        <f>VLOOKUP($N61,SectorAdjData!N$6:X$501,6,0)</f>
        <v>2.1106389709657063</v>
      </c>
      <c r="AJ61" s="12">
        <f>VLOOKUP($N61,SectorAdjData!N$6:X$501,7,0)</f>
        <v>5.4798758564737255</v>
      </c>
      <c r="AL61" s="11">
        <v>40999</v>
      </c>
      <c r="AM61" s="4">
        <v>26</v>
      </c>
      <c r="AN61" s="4">
        <v>59583.069137573242</v>
      </c>
      <c r="AO61" s="4">
        <v>15022.441086769104</v>
      </c>
      <c r="AP61" s="4">
        <v>3404.7380323410034</v>
      </c>
      <c r="AQ61" s="12">
        <v>3.9662707807222195</v>
      </c>
      <c r="AR61" s="12">
        <v>4.4122164301845244</v>
      </c>
      <c r="AS61" s="2">
        <v>567.95531495836974</v>
      </c>
      <c r="AT61" s="2">
        <f t="shared" si="29"/>
        <v>143.19630362074034</v>
      </c>
      <c r="AU61" s="12">
        <f>VLOOKUP($N61,SectorAdjData!Z$6:AJ$501,6,0)</f>
        <v>3.3787530226718467</v>
      </c>
      <c r="AV61" s="12">
        <f>VLOOKUP($N61,SectorAdjData!Z$6:AJ$501,7,0)</f>
        <v>5.759240645980328</v>
      </c>
      <c r="AX61" s="11">
        <v>40999</v>
      </c>
      <c r="AY61" s="4">
        <v>20</v>
      </c>
      <c r="AZ61" s="4">
        <v>16160.960090637207</v>
      </c>
      <c r="BA61" s="4">
        <v>4593.6200714111328</v>
      </c>
      <c r="BB61" s="4">
        <v>1447.7729978561401</v>
      </c>
      <c r="BC61" s="12">
        <v>3.518131634615715</v>
      </c>
      <c r="BD61" s="12">
        <v>3.1728869637804809</v>
      </c>
      <c r="BE61" s="2">
        <v>459.12283922440929</v>
      </c>
      <c r="BF61" s="2">
        <f t="shared" si="30"/>
        <v>130.50189330808232</v>
      </c>
      <c r="BG61" s="12">
        <f>VLOOKUP($N61,SectorAdjData!AL$6:AV$501,6,0)</f>
        <v>3.264173942022218</v>
      </c>
      <c r="BH61" s="12">
        <f>VLOOKUP($N61,SectorAdjData!AL$6:AV$501,7,0)</f>
        <v>3.2383922358899908</v>
      </c>
      <c r="BJ61" s="11">
        <v>40999</v>
      </c>
      <c r="BK61" s="4">
        <v>88</v>
      </c>
      <c r="BL61" s="4">
        <v>127761.92375338078</v>
      </c>
      <c r="BM61" s="4">
        <v>50616.138679504395</v>
      </c>
      <c r="BN61" s="4">
        <v>8386.7524037361145</v>
      </c>
      <c r="BO61" s="12">
        <v>2.5241341415305238</v>
      </c>
      <c r="BP61" s="12">
        <v>6.0352489548822277</v>
      </c>
      <c r="BQ61" s="2">
        <v>494.7043790913151</v>
      </c>
      <c r="BR61" s="2">
        <f t="shared" si="31"/>
        <v>195.98973404454176</v>
      </c>
      <c r="BS61" s="12">
        <f>VLOOKUP($N61,SectorAdjData!AX$6:BH$501,6,0)</f>
        <v>2.4574141188145275</v>
      </c>
      <c r="BT61" s="12">
        <f>VLOOKUP($N61,SectorAdjData!AX$6:BH$501,7,0)</f>
        <v>6.4680558219147368</v>
      </c>
      <c r="BV61" s="11">
        <v>40999</v>
      </c>
      <c r="BW61" s="4">
        <v>15</v>
      </c>
      <c r="BX61" s="4">
        <v>22468.367645263672</v>
      </c>
      <c r="BY61" s="4">
        <v>4896.984338760376</v>
      </c>
      <c r="BZ61" s="4">
        <v>1888.3912906646729</v>
      </c>
      <c r="CA61" s="12">
        <v>4.5882049218379413</v>
      </c>
      <c r="CB61" s="12">
        <v>2.5932042596091107</v>
      </c>
      <c r="CC61" s="2">
        <v>494.19650512387</v>
      </c>
      <c r="CD61" s="2">
        <f t="shared" si="32"/>
        <v>107.71020770491327</v>
      </c>
      <c r="CE61" s="12">
        <f>VLOOKUP($N61,SectorAdjData!BJ$6:BT$501,6,0)</f>
        <v>4.9313700734874271</v>
      </c>
      <c r="CF61" s="12">
        <f>VLOOKUP($N61,SectorAdjData!BJ$6:BT$501,7,0)</f>
        <v>2.3011602117564567</v>
      </c>
      <c r="CH61" s="11">
        <v>40999</v>
      </c>
      <c r="CI61" s="4">
        <v>14</v>
      </c>
      <c r="CJ61" s="4">
        <v>46870.692825317383</v>
      </c>
      <c r="CK61" s="4">
        <v>7737.3660011291504</v>
      </c>
      <c r="CL61" s="4">
        <v>4576.2340774536133</v>
      </c>
      <c r="CM61" s="12">
        <v>6.0577065655776554</v>
      </c>
      <c r="CN61" s="12">
        <v>1.6907714662695987</v>
      </c>
      <c r="CO61" s="2">
        <v>698.68224299029771</v>
      </c>
      <c r="CP61" s="2">
        <f t="shared" si="33"/>
        <v>115.33774959660369</v>
      </c>
      <c r="CQ61" s="12">
        <f>VLOOKUP($N61,SectorAdjData!BV$6:CF$501,6,0)</f>
        <v>4.7387481500918467</v>
      </c>
      <c r="CR61" s="12">
        <f>VLOOKUP($N61,SectorAdjData!BV$6:CF$501,7,0)</f>
        <v>2.5794799097990064</v>
      </c>
      <c r="CT61" s="11">
        <v>40999</v>
      </c>
      <c r="CU61" s="4">
        <v>43</v>
      </c>
      <c r="CV61" s="4">
        <v>92222.407096862793</v>
      </c>
      <c r="CW61" s="4">
        <v>24734.779203414917</v>
      </c>
      <c r="CX61" s="4">
        <v>7099.5717887878418</v>
      </c>
      <c r="CY61" s="12">
        <v>3.7284507914317846</v>
      </c>
      <c r="CZ61" s="12">
        <v>3.4839818427468927</v>
      </c>
      <c r="DA61" s="2">
        <v>469.62795162930593</v>
      </c>
      <c r="DB61" s="2">
        <f t="shared" si="34"/>
        <v>125.9579321010594</v>
      </c>
      <c r="DC61" s="12">
        <f>VLOOKUP($N61,SectorAdjData!CH$6:CR$501,6,0)</f>
        <v>3.5849739779478065</v>
      </c>
      <c r="DD61" s="12">
        <f>VLOOKUP($N61,SectorAdjData!CH$6:CR$501,7,0)</f>
        <v>3.7639605394757636</v>
      </c>
      <c r="DF61" s="11">
        <v>40999</v>
      </c>
      <c r="DG61" s="4">
        <v>20</v>
      </c>
      <c r="DH61" s="4">
        <v>28234.962341308594</v>
      </c>
      <c r="DI61" s="4">
        <v>7487.72607421875</v>
      </c>
      <c r="DJ61" s="4">
        <v>2161.9829978942871</v>
      </c>
      <c r="DK61" s="12">
        <v>3.7708327016028771</v>
      </c>
      <c r="DL61" s="12">
        <v>3.4633602953915883</v>
      </c>
      <c r="DM61" s="2">
        <v>415.50902120113773</v>
      </c>
      <c r="DN61" s="2">
        <f t="shared" si="35"/>
        <v>110.19025612685397</v>
      </c>
      <c r="DO61" s="12">
        <f>VLOOKUP($N61,SectorAdjData!CT$6:DD$501,6,0)</f>
        <v>3.9504894378302136</v>
      </c>
      <c r="DP61" s="12">
        <f>VLOOKUP($N61,SectorAdjData!CT$6:DD$501,7,0)</f>
        <v>3.5331951327635367</v>
      </c>
      <c r="DR61" s="11">
        <v>40999</v>
      </c>
      <c r="DS61" s="4">
        <v>58</v>
      </c>
      <c r="DT61" s="4">
        <v>85932.745227813721</v>
      </c>
      <c r="DU61" s="4">
        <v>30665.680015563965</v>
      </c>
      <c r="DV61" s="4">
        <v>6543.3279819488525</v>
      </c>
      <c r="DW61" s="12">
        <v>2.8022448934509092</v>
      </c>
      <c r="DX61" s="12">
        <v>4.6865570700661339</v>
      </c>
      <c r="DY61" s="2">
        <v>513.21252050322948</v>
      </c>
      <c r="DZ61" s="2">
        <f t="shared" si="36"/>
        <v>183.1433511405987</v>
      </c>
      <c r="EA61" s="12">
        <f>VLOOKUP($N61,SectorAdjData!DF$6:DP$501,6,0)</f>
        <v>2.395859668567724</v>
      </c>
      <c r="EB61" s="12">
        <f>VLOOKUP($N61,SectorAdjData!DF$6:DP$501,7,0)</f>
        <v>5.5065583554389494</v>
      </c>
      <c r="ED61" s="11">
        <v>40999</v>
      </c>
      <c r="EE61" s="4">
        <v>37</v>
      </c>
      <c r="EF61" s="4">
        <v>82218.641876220703</v>
      </c>
      <c r="EG61" s="4">
        <v>20815.196182250977</v>
      </c>
      <c r="EH61" s="4">
        <v>6540.6740169525146</v>
      </c>
      <c r="EI61" s="12">
        <v>3.9499335560588262</v>
      </c>
      <c r="EJ61" s="12">
        <v>3.1824237270197067</v>
      </c>
      <c r="EK61" s="2">
        <v>498.55238074049743</v>
      </c>
      <c r="EL61" s="2">
        <f t="shared" si="37"/>
        <v>126.21791573576346</v>
      </c>
      <c r="EM61" s="12">
        <f>VLOOKUP($N61,SectorAdjData!DR$6:EB$501,6,0)</f>
        <v>3.6015637658325117</v>
      </c>
      <c r="EN61" s="12">
        <f>VLOOKUP($N61,SectorAdjData!DR$6:EB$501,7,0)</f>
        <v>3.2872102042660907</v>
      </c>
      <c r="EP61" s="11">
        <v>40999</v>
      </c>
      <c r="EQ61" s="4">
        <v>28</v>
      </c>
      <c r="ER61" s="4">
        <v>35071.982894897461</v>
      </c>
      <c r="ES61" s="4">
        <v>4440.5460252761841</v>
      </c>
      <c r="ET61" s="4">
        <v>2164.3880015611649</v>
      </c>
      <c r="EU61" s="12">
        <v>7.8981239458532864</v>
      </c>
      <c r="EV61" s="12">
        <v>2.051640473922991</v>
      </c>
      <c r="EW61" s="2">
        <v>526.03744896104695</v>
      </c>
      <c r="EX61" s="2">
        <f t="shared" si="43"/>
        <v>66.602835378043139</v>
      </c>
      <c r="EY61" s="12">
        <f>VLOOKUP($N61,SectorAdjData!ED$6:EN$501,6,0)</f>
        <v>7.435900339353628</v>
      </c>
      <c r="EZ61" s="12">
        <f>VLOOKUP($N61,SectorAdjData!ED$6:EN$501,7,0)</f>
        <v>2.4280185064453161</v>
      </c>
      <c r="FB61" s="11">
        <v>40999</v>
      </c>
      <c r="FC61" s="4">
        <v>31</v>
      </c>
      <c r="FD61" s="4">
        <v>44902.899044036865</v>
      </c>
      <c r="FE61" s="4">
        <v>15306.749097824097</v>
      </c>
      <c r="FF61" s="4">
        <v>3621.9490146636963</v>
      </c>
      <c r="FG61" s="12">
        <v>2.9335359688112974</v>
      </c>
      <c r="FH61" s="12">
        <v>4.2261083841472438</v>
      </c>
      <c r="FI61" s="14">
        <v>40999</v>
      </c>
      <c r="FJ61" s="2">
        <v>499.52959896794187</v>
      </c>
      <c r="FK61" s="2">
        <f t="shared" si="38"/>
        <v>170.2824183097905</v>
      </c>
      <c r="FL61" s="12">
        <f>VLOOKUP($N61,SectorAdjData!EP$6:FB$501,6,0)</f>
        <v>2.5504411509061895</v>
      </c>
      <c r="FM61" s="12">
        <f>VLOOKUP($N61,SectorAdjData!EP$6:FB$501,7,0)</f>
        <v>5.2012384245583663</v>
      </c>
      <c r="FO61" s="11">
        <v>40999</v>
      </c>
      <c r="FP61" s="4">
        <v>20</v>
      </c>
      <c r="FQ61" s="4">
        <v>51606.918235778809</v>
      </c>
      <c r="FR61" s="4">
        <v>13607.381988525391</v>
      </c>
      <c r="FS61" s="4">
        <v>4755.7980098724365</v>
      </c>
      <c r="FT61" s="12">
        <v>3.7925677605947303</v>
      </c>
      <c r="FU61" s="12">
        <v>2.8612194967654605</v>
      </c>
      <c r="FV61" s="2">
        <v>628.00546189325712</v>
      </c>
      <c r="FW61" s="2">
        <f t="shared" si="39"/>
        <v>165.5884618379967</v>
      </c>
      <c r="FX61" s="12">
        <f>VLOOKUP($N61,SectorAdjData!FB$6:FN$501,6,0)</f>
        <v>1.8467864895775867</v>
      </c>
      <c r="FY61" s="12">
        <f>VLOOKUP($N61,SectorAdjData!FB$6:FN$501,7,0)</f>
        <v>5.3249938576179963</v>
      </c>
      <c r="GA61" s="11">
        <v>40999</v>
      </c>
      <c r="GB61" s="4">
        <v>22</v>
      </c>
      <c r="GC61" s="4">
        <v>88093.790870666504</v>
      </c>
      <c r="GD61" s="4">
        <v>26319.846153259277</v>
      </c>
      <c r="GE61" s="4">
        <v>7249.6899719238281</v>
      </c>
      <c r="GF61" s="12">
        <v>3.3470480928232003</v>
      </c>
      <c r="GG61" s="12">
        <v>3.6304788556737222</v>
      </c>
      <c r="GH61" s="2">
        <v>587.05582635006829</v>
      </c>
      <c r="GI61" s="2">
        <f t="shared" si="40"/>
        <v>175.3950974319263</v>
      </c>
      <c r="GJ61" s="12">
        <f>VLOOKUP($N61,SectorAdjData!FN$6:FZ$501,6,0)</f>
        <v>3.1776806669116553</v>
      </c>
      <c r="GK61" s="12">
        <f>VLOOKUP($N61,SectorAdjData!FN$6:FZ$501,7,0)</f>
        <v>3.6664749288263385</v>
      </c>
      <c r="GM61" s="11">
        <v>40999</v>
      </c>
      <c r="GN61" s="4">
        <v>13</v>
      </c>
      <c r="GO61" s="4">
        <v>33549.166793823242</v>
      </c>
      <c r="GP61" s="4">
        <v>11707.484008789063</v>
      </c>
      <c r="GQ61" s="4">
        <v>3483.3700008392334</v>
      </c>
      <c r="GR61" s="12">
        <v>2.8656171358967608</v>
      </c>
      <c r="GS61" s="12">
        <v>3.3609648145239892</v>
      </c>
      <c r="GT61" s="2">
        <v>652.87488105371779</v>
      </c>
      <c r="GU61" s="2">
        <f t="shared" si="42"/>
        <v>227.83046376828995</v>
      </c>
      <c r="GV61" s="12">
        <f>VLOOKUP($N61,SectorAdjData!FZ$6:GL$501,6,0)</f>
        <v>3.5970776836046738</v>
      </c>
      <c r="GW61" s="12">
        <f>VLOOKUP($N61,SectorAdjData!FZ$6:GL$501,7,0)</f>
        <v>2.8816997440285697</v>
      </c>
      <c r="GY61" s="11">
        <v>40999</v>
      </c>
      <c r="GZ61" s="4">
        <v>8</v>
      </c>
      <c r="HA61" s="4">
        <v>80054.192047119141</v>
      </c>
      <c r="HB61" s="4">
        <v>11708.63899230957</v>
      </c>
      <c r="HC61" s="4">
        <v>8331.7180023193359</v>
      </c>
      <c r="HD61" s="12">
        <v>6.8371902233641393</v>
      </c>
      <c r="HE61" s="12">
        <v>1.405309083798826</v>
      </c>
      <c r="HF61" s="2">
        <v>949.59138160097314</v>
      </c>
      <c r="HG61" s="2">
        <f t="shared" si="41"/>
        <v>138.88620187222764</v>
      </c>
      <c r="HH61" s="12">
        <f>VLOOKUP($N61,SectorAdjData!GL$6:GX$501,6,0)</f>
        <v>4.6818904031493602</v>
      </c>
      <c r="HI61" s="12">
        <f>VLOOKUP($N61,SectorAdjData!GL$6:GX$501,7,0)</f>
        <v>2.6449142254433275</v>
      </c>
      <c r="HS61" s="22">
        <v>40999</v>
      </c>
      <c r="HT61">
        <v>499.52959896794187</v>
      </c>
    </row>
    <row r="62" spans="2:228">
      <c r="B62" s="6"/>
      <c r="C62" s="6"/>
      <c r="D62" s="4"/>
      <c r="E62" s="4"/>
      <c r="F62" s="4"/>
      <c r="G62" s="3"/>
      <c r="H62" s="3"/>
      <c r="I62" s="1"/>
      <c r="J62" s="1"/>
      <c r="K62" s="1"/>
      <c r="L62" s="1"/>
      <c r="M62" s="1"/>
      <c r="N62" s="11">
        <v>41090</v>
      </c>
      <c r="O62" s="4">
        <v>15</v>
      </c>
      <c r="P62" s="4">
        <v>12661.218017578125</v>
      </c>
      <c r="Q62" s="4">
        <v>8246.5090255737305</v>
      </c>
      <c r="R62" s="4">
        <v>1547.5799999237061</v>
      </c>
      <c r="S62" s="12">
        <v>1.5353427709002299</v>
      </c>
      <c r="T62" s="12">
        <v>5.3286479703668137</v>
      </c>
      <c r="U62" s="2">
        <v>576.59369400659557</v>
      </c>
      <c r="V62" s="2">
        <f t="shared" si="44"/>
        <v>375.54721000087608</v>
      </c>
      <c r="W62" s="12">
        <f>VLOOKUP($N62,SectorAdjData!B$6:L$501,6,0)</f>
        <v>1.5874166913013157</v>
      </c>
      <c r="X62" s="12">
        <f>VLOOKUP($N62,SectorAdjData!B$6:L$501,7,0)</f>
        <v>5.1178246403718184</v>
      </c>
      <c r="Z62" s="11">
        <v>41090</v>
      </c>
      <c r="AA62" s="4">
        <v>35</v>
      </c>
      <c r="AB62" s="4">
        <v>27042.982954025269</v>
      </c>
      <c r="AC62" s="4">
        <v>13087.839069366455</v>
      </c>
      <c r="AD62" s="4">
        <v>2953.5099983215332</v>
      </c>
      <c r="AE62" s="12">
        <v>2.0662679920417406</v>
      </c>
      <c r="AF62" s="12">
        <v>4.431283143379984</v>
      </c>
      <c r="AG62" s="2">
        <v>489.3822009770247</v>
      </c>
      <c r="AH62" s="2">
        <f t="shared" si="28"/>
        <v>236.84352797501919</v>
      </c>
      <c r="AI62" s="12">
        <f>VLOOKUP($N62,SectorAdjData!N$6:X$501,6,0)</f>
        <v>2.2536902501929243</v>
      </c>
      <c r="AJ62" s="12">
        <f>VLOOKUP($N62,SectorAdjData!N$6:X$501,7,0)</f>
        <v>5.0999743842622172</v>
      </c>
      <c r="AL62" s="11">
        <v>41090</v>
      </c>
      <c r="AM62" s="4">
        <v>24</v>
      </c>
      <c r="AN62" s="4">
        <v>60583.12712097168</v>
      </c>
      <c r="AO62" s="4">
        <v>14956.471059322357</v>
      </c>
      <c r="AP62" s="4">
        <v>3325.8739795684814</v>
      </c>
      <c r="AQ62" s="12">
        <v>4.0506297829667686</v>
      </c>
      <c r="AR62" s="12">
        <v>4.4970047425738295</v>
      </c>
      <c r="AS62" s="2">
        <v>580.28485677220067</v>
      </c>
      <c r="AT62" s="2">
        <f t="shared" si="29"/>
        <v>143.25793465804904</v>
      </c>
      <c r="AU62" s="12">
        <f>VLOOKUP($N62,SectorAdjData!Z$6:AJ$501,6,0)</f>
        <v>3.4515455041015364</v>
      </c>
      <c r="AV62" s="12">
        <f>VLOOKUP($N62,SectorAdjData!Z$6:AJ$501,7,0)</f>
        <v>5.9853658340033746</v>
      </c>
      <c r="AX62" s="11">
        <v>41090</v>
      </c>
      <c r="AY62" s="4">
        <v>17</v>
      </c>
      <c r="AZ62" s="4">
        <v>14214.019966125488</v>
      </c>
      <c r="BA62" s="4">
        <v>4233.5169258117676</v>
      </c>
      <c r="BB62" s="4">
        <v>1346.1439952850342</v>
      </c>
      <c r="BC62" s="12">
        <v>3.3574969027435695</v>
      </c>
      <c r="BD62" s="12">
        <v>3.1449213016140649</v>
      </c>
      <c r="BE62" s="2">
        <v>484.36346989553175</v>
      </c>
      <c r="BF62" s="2">
        <f t="shared" si="30"/>
        <v>144.263266333838</v>
      </c>
      <c r="BG62" s="12">
        <f>VLOOKUP($N62,SectorAdjData!AL$6:AV$501,6,0)</f>
        <v>3.180492052092958</v>
      </c>
      <c r="BH62" s="12">
        <f>VLOOKUP($N62,SectorAdjData!AL$6:AV$501,7,0)</f>
        <v>3.3745363981041692</v>
      </c>
      <c r="BJ62" s="11">
        <v>41090</v>
      </c>
      <c r="BK62" s="4">
        <v>91</v>
      </c>
      <c r="BL62" s="4">
        <v>120721.03675064072</v>
      </c>
      <c r="BM62" s="4">
        <v>48727.149229049683</v>
      </c>
      <c r="BN62" s="4">
        <v>7437.9544348716736</v>
      </c>
      <c r="BO62" s="12">
        <v>2.4774902423117831</v>
      </c>
      <c r="BP62" s="12">
        <v>6.5511491977686962</v>
      </c>
      <c r="BQ62" s="2">
        <v>579.81190372460878</v>
      </c>
      <c r="BR62" s="2">
        <f t="shared" si="31"/>
        <v>234.03196259759136</v>
      </c>
      <c r="BS62" s="12">
        <f>VLOOKUP($N62,SectorAdjData!AX$6:BH$501,6,0)</f>
        <v>2.4075838235451488</v>
      </c>
      <c r="BT62" s="12">
        <f>VLOOKUP($N62,SectorAdjData!AX$6:BH$501,7,0)</f>
        <v>7.1099709369907913</v>
      </c>
      <c r="BV62" s="11">
        <v>41090</v>
      </c>
      <c r="BW62" s="4">
        <v>16</v>
      </c>
      <c r="BX62" s="4">
        <v>28860.788726806641</v>
      </c>
      <c r="BY62" s="4">
        <v>6698.3349761962891</v>
      </c>
      <c r="BZ62" s="4">
        <v>2383.1185245513916</v>
      </c>
      <c r="CA62" s="12">
        <v>4.3086511542597563</v>
      </c>
      <c r="CB62" s="12">
        <v>2.810743530877136</v>
      </c>
      <c r="CC62" s="2">
        <v>528.66839582504326</v>
      </c>
      <c r="CD62" s="2">
        <f t="shared" si="32"/>
        <v>122.69928033100898</v>
      </c>
      <c r="CE62" s="12">
        <f>VLOOKUP($N62,SectorAdjData!BJ$6:BT$501,6,0)</f>
        <v>5.008439715581571</v>
      </c>
      <c r="CF62" s="12">
        <f>VLOOKUP($N62,SectorAdjData!BJ$6:BT$501,7,0)</f>
        <v>2.2944404205858904</v>
      </c>
      <c r="CH62" s="11">
        <v>41090</v>
      </c>
      <c r="CI62" s="4">
        <v>15</v>
      </c>
      <c r="CJ62" s="4">
        <v>47215.043090820313</v>
      </c>
      <c r="CK62" s="4">
        <v>7847.0339775085449</v>
      </c>
      <c r="CL62" s="4">
        <v>4591.9759521484375</v>
      </c>
      <c r="CM62" s="12">
        <v>6.0169285906177787</v>
      </c>
      <c r="CN62" s="12">
        <v>1.7088578118178452</v>
      </c>
      <c r="CO62" s="2">
        <v>726.43701813563371</v>
      </c>
      <c r="CP62" s="2">
        <f t="shared" si="33"/>
        <v>120.73219869492384</v>
      </c>
      <c r="CQ62" s="12">
        <f>VLOOKUP($N62,SectorAdjData!BV$6:CF$501,6,0)</f>
        <v>4.5924139096794905</v>
      </c>
      <c r="CR62" s="12">
        <f>VLOOKUP($N62,SectorAdjData!BV$6:CF$501,7,0)</f>
        <v>2.6304897661235995</v>
      </c>
      <c r="CT62" s="11">
        <v>41090</v>
      </c>
      <c r="CU62" s="4">
        <v>42</v>
      </c>
      <c r="CV62" s="4">
        <v>92937.985939025879</v>
      </c>
      <c r="CW62" s="4">
        <v>24860.397399902344</v>
      </c>
      <c r="CX62" s="4">
        <v>7041.2087936401367</v>
      </c>
      <c r="CY62" s="12">
        <v>3.7383950241837631</v>
      </c>
      <c r="CZ62" s="12">
        <v>3.5307002147638507</v>
      </c>
      <c r="DA62" s="2">
        <v>496.22548412869344</v>
      </c>
      <c r="DB62" s="2">
        <f t="shared" si="34"/>
        <v>132.73757345561381</v>
      </c>
      <c r="DC62" s="12">
        <f>VLOOKUP($N62,SectorAdjData!CH$6:CR$501,6,0)</f>
        <v>3.5613575199259309</v>
      </c>
      <c r="DD62" s="12">
        <f>VLOOKUP($N62,SectorAdjData!CH$6:CR$501,7,0)</f>
        <v>3.8003862645064035</v>
      </c>
      <c r="DF62" s="11">
        <v>41090</v>
      </c>
      <c r="DG62" s="4">
        <v>22</v>
      </c>
      <c r="DH62" s="4">
        <v>29910.222137451172</v>
      </c>
      <c r="DI62" s="4">
        <v>8065.9659767150879</v>
      </c>
      <c r="DJ62" s="4">
        <v>2320.014009475708</v>
      </c>
      <c r="DK62" s="12">
        <v>3.7082008805636302</v>
      </c>
      <c r="DL62" s="12">
        <v>3.4766884785053036</v>
      </c>
      <c r="DM62" s="2">
        <v>402.74592261314217</v>
      </c>
      <c r="DN62" s="2">
        <f t="shared" si="35"/>
        <v>108.60952132450996</v>
      </c>
      <c r="DO62" s="12">
        <f>VLOOKUP($N62,SectorAdjData!CT$6:DD$501,6,0)</f>
        <v>3.7388088264044503</v>
      </c>
      <c r="DP62" s="12">
        <f>VLOOKUP($N62,SectorAdjData!CT$6:DD$501,7,0)</f>
        <v>3.6568772412102439</v>
      </c>
      <c r="DR62" s="11">
        <v>41090</v>
      </c>
      <c r="DS62" s="4">
        <v>60</v>
      </c>
      <c r="DT62" s="4">
        <v>85862.701942443848</v>
      </c>
      <c r="DU62" s="4">
        <v>26802.475122451782</v>
      </c>
      <c r="DV62" s="4">
        <v>6453.542013168335</v>
      </c>
      <c r="DW62" s="12">
        <v>3.2035362984263624</v>
      </c>
      <c r="DX62" s="12">
        <v>4.1531418045720967</v>
      </c>
      <c r="DY62" s="2">
        <v>592.22867126114511</v>
      </c>
      <c r="DZ62" s="2">
        <f t="shared" si="36"/>
        <v>184.86716431215686</v>
      </c>
      <c r="EA62" s="12">
        <f>VLOOKUP($N62,SectorAdjData!DF$6:DP$501,6,0)</f>
        <v>2.8039094105920004</v>
      </c>
      <c r="EB62" s="12">
        <f>VLOOKUP($N62,SectorAdjData!DF$6:DP$501,7,0)</f>
        <v>4.7028091475513003</v>
      </c>
      <c r="ED62" s="11">
        <v>41090</v>
      </c>
      <c r="EE62" s="4">
        <v>39</v>
      </c>
      <c r="EF62" s="4">
        <v>101560.08359909058</v>
      </c>
      <c r="EG62" s="4">
        <v>22484.812395095825</v>
      </c>
      <c r="EH62" s="4">
        <v>7999.0430431365967</v>
      </c>
      <c r="EI62" s="12">
        <v>4.516830374855247</v>
      </c>
      <c r="EJ62" s="12">
        <v>2.8109377926636392</v>
      </c>
      <c r="EK62" s="2">
        <v>578.36991961588785</v>
      </c>
      <c r="EL62" s="2">
        <f t="shared" si="37"/>
        <v>128.04773959093453</v>
      </c>
      <c r="EM62" s="12">
        <f>VLOOKUP($N62,SectorAdjData!DR$6:EB$501,6,0)</f>
        <v>3.6666464534383643</v>
      </c>
      <c r="EN62" s="12">
        <f>VLOOKUP($N62,SectorAdjData!DR$6:EB$501,7,0)</f>
        <v>3.3367328773370963</v>
      </c>
      <c r="EP62" s="11">
        <v>41090</v>
      </c>
      <c r="EQ62" s="4">
        <v>29</v>
      </c>
      <c r="ER62" s="4">
        <v>41393.76838684082</v>
      </c>
      <c r="ES62" s="4">
        <v>5531.0360088348389</v>
      </c>
      <c r="ET62" s="4">
        <v>2790.0589995384216</v>
      </c>
      <c r="EU62" s="12">
        <v>7.4839086783600202</v>
      </c>
      <c r="EV62" s="12">
        <v>1.9824082608109275</v>
      </c>
      <c r="EW62" s="2">
        <v>540.42814927922268</v>
      </c>
      <c r="EX62" s="2">
        <f t="shared" si="43"/>
        <v>72.212018145262689</v>
      </c>
      <c r="EY62" s="12">
        <f>VLOOKUP($N62,SectorAdjData!ED$6:EN$501,6,0)</f>
        <v>7.0839242066152472</v>
      </c>
      <c r="EZ62" s="12">
        <f>VLOOKUP($N62,SectorAdjData!ED$6:EN$501,7,0)</f>
        <v>2.2127069884075778</v>
      </c>
      <c r="FB62" s="11">
        <v>41090</v>
      </c>
      <c r="FC62" s="4">
        <v>30</v>
      </c>
      <c r="FD62" s="4">
        <v>45382.191913604736</v>
      </c>
      <c r="FE62" s="4">
        <v>14087.279037475586</v>
      </c>
      <c r="FF62" s="4">
        <v>3591.9100074768066</v>
      </c>
      <c r="FG62" s="12">
        <v>3.2215015967865104</v>
      </c>
      <c r="FH62" s="12">
        <v>3.921946543246337</v>
      </c>
      <c r="FI62" s="14">
        <v>41090</v>
      </c>
      <c r="FJ62" s="2">
        <v>582.38720743126294</v>
      </c>
      <c r="FK62" s="2">
        <f t="shared" si="38"/>
        <v>180.78128783552418</v>
      </c>
      <c r="FL62" s="12">
        <f>VLOOKUP($N62,SectorAdjData!EP$6:FB$501,6,0)</f>
        <v>2.7543052451574721</v>
      </c>
      <c r="FM62" s="12">
        <f>VLOOKUP($N62,SectorAdjData!EP$6:FB$501,7,0)</f>
        <v>4.7907195870746975</v>
      </c>
      <c r="FO62" s="11">
        <v>41090</v>
      </c>
      <c r="FP62" s="4">
        <v>20</v>
      </c>
      <c r="FQ62" s="4">
        <v>50634.345806121826</v>
      </c>
      <c r="FR62" s="4">
        <v>14377.743936538696</v>
      </c>
      <c r="FS62" s="4">
        <v>4694.4910526275635</v>
      </c>
      <c r="FT62" s="12">
        <v>3.5217170391693289</v>
      </c>
      <c r="FU62" s="12">
        <v>3.0626842772426413</v>
      </c>
      <c r="FV62" s="2">
        <v>651.51466196244144</v>
      </c>
      <c r="FW62" s="2">
        <f t="shared" si="39"/>
        <v>184.99915090171893</v>
      </c>
      <c r="FX62" s="12">
        <f>VLOOKUP($N62,SectorAdjData!FB$6:FN$501,6,0)</f>
        <v>1.6294778799431122</v>
      </c>
      <c r="FY62" s="12">
        <f>VLOOKUP($N62,SectorAdjData!FB$6:FN$501,7,0)</f>
        <v>5.8640358533607966</v>
      </c>
      <c r="GA62" s="11">
        <v>41090</v>
      </c>
      <c r="GB62" s="4">
        <v>22</v>
      </c>
      <c r="GC62" s="4">
        <v>89030.875869750977</v>
      </c>
      <c r="GD62" s="4">
        <v>25060.196361541748</v>
      </c>
      <c r="GE62" s="4">
        <v>7407.6450443267822</v>
      </c>
      <c r="GF62" s="12">
        <v>3.5526806967235447</v>
      </c>
      <c r="GG62" s="12">
        <v>3.3830179782621124</v>
      </c>
      <c r="GH62" s="2">
        <v>709.35373733009817</v>
      </c>
      <c r="GI62" s="2">
        <f t="shared" si="40"/>
        <v>199.66718033070035</v>
      </c>
      <c r="GJ62" s="12">
        <f>VLOOKUP($N62,SectorAdjData!FN$6:FZ$501,6,0)</f>
        <v>3.4298753487959823</v>
      </c>
      <c r="GK62" s="12">
        <f>VLOOKUP($N62,SectorAdjData!FN$6:FZ$501,7,0)</f>
        <v>3.3770659645171879</v>
      </c>
      <c r="GM62" s="11">
        <v>41090</v>
      </c>
      <c r="GN62" s="4">
        <v>13</v>
      </c>
      <c r="GO62" s="4">
        <v>32489.235961914063</v>
      </c>
      <c r="GP62" s="4">
        <v>12605.167026519775</v>
      </c>
      <c r="GQ62" s="4">
        <v>3390.5219974517822</v>
      </c>
      <c r="GR62" s="12">
        <v>2.5774538245753162</v>
      </c>
      <c r="GS62" s="12">
        <v>3.7177658885544624</v>
      </c>
      <c r="GT62" s="2">
        <v>692.50117892106425</v>
      </c>
      <c r="GU62" s="2">
        <f t="shared" si="42"/>
        <v>268.67646369384204</v>
      </c>
      <c r="GV62" s="12">
        <f>VLOOKUP($N62,SectorAdjData!FZ$6:GL$501,6,0)</f>
        <v>2.9916998352452011</v>
      </c>
      <c r="GW62" s="12">
        <f>VLOOKUP($N62,SectorAdjData!FZ$6:GL$501,7,0)</f>
        <v>3.5330591931809296</v>
      </c>
      <c r="GY62" s="11">
        <v>41090</v>
      </c>
      <c r="GZ62" s="4">
        <v>7</v>
      </c>
      <c r="HA62" s="4">
        <v>80325.273010253906</v>
      </c>
      <c r="HB62" s="4">
        <v>10316.410003662109</v>
      </c>
      <c r="HC62" s="4">
        <v>7914.2519989013672</v>
      </c>
      <c r="HD62" s="12">
        <v>7.7861652436981581</v>
      </c>
      <c r="HE62" s="12">
        <v>1.303523062583072</v>
      </c>
      <c r="HF62" s="2">
        <v>1009.3762590776452</v>
      </c>
      <c r="HG62" s="2">
        <f t="shared" si="41"/>
        <v>129.63714838888092</v>
      </c>
      <c r="HH62" s="12">
        <f>VLOOKUP($N62,SectorAdjData!GL$6:GX$501,6,0)</f>
        <v>5.0587730378397886</v>
      </c>
      <c r="HI62" s="12">
        <f>VLOOKUP($N62,SectorAdjData!GL$6:GX$501,7,0)</f>
        <v>2.5034997157416132</v>
      </c>
      <c r="HS62" s="22">
        <v>41090</v>
      </c>
      <c r="HT62">
        <v>582.38720743126294</v>
      </c>
    </row>
    <row r="63" spans="2:228">
      <c r="B63" s="6"/>
      <c r="C63" s="6"/>
      <c r="D63" s="4"/>
      <c r="E63" s="4"/>
      <c r="F63" s="4"/>
      <c r="G63" s="3"/>
      <c r="H63" s="3"/>
      <c r="I63" s="1"/>
      <c r="J63" s="1"/>
      <c r="K63" s="1"/>
      <c r="L63" s="1"/>
      <c r="M63" s="1"/>
      <c r="N63" s="11">
        <v>41182</v>
      </c>
      <c r="O63" s="4">
        <v>18</v>
      </c>
      <c r="P63" s="4">
        <v>13369.344947814941</v>
      </c>
      <c r="Q63" s="4">
        <v>8385.3169555664063</v>
      </c>
      <c r="R63" s="4">
        <v>1713.3350028991699</v>
      </c>
      <c r="S63" s="12">
        <v>1.5943756233257229</v>
      </c>
      <c r="T63" s="12">
        <v>4.8941490959896559</v>
      </c>
      <c r="U63" s="2">
        <v>528.78804245295544</v>
      </c>
      <c r="V63" s="2">
        <f t="shared" si="44"/>
        <v>331.65838383175452</v>
      </c>
      <c r="W63" s="12">
        <f>VLOOKUP($N63,SectorAdjData!B$6:L$501,6,0)</f>
        <v>1.7045911636261337</v>
      </c>
      <c r="X63" s="12">
        <f>VLOOKUP($N63,SectorAdjData!B$6:L$501,7,0)</f>
        <v>4.679784551246513</v>
      </c>
      <c r="Z63" s="11">
        <v>41182</v>
      </c>
      <c r="AA63" s="4">
        <v>36</v>
      </c>
      <c r="AB63" s="4">
        <v>28123.77400970459</v>
      </c>
      <c r="AC63" s="4">
        <v>13754.083934783936</v>
      </c>
      <c r="AD63" s="4">
        <v>3059.7159824371338</v>
      </c>
      <c r="AE63" s="12">
        <v>2.0447580619004264</v>
      </c>
      <c r="AF63" s="12">
        <v>4.4952159003426502</v>
      </c>
      <c r="AG63" s="2">
        <v>438.94301537632504</v>
      </c>
      <c r="AH63" s="2">
        <f t="shared" si="28"/>
        <v>214.6674580015424</v>
      </c>
      <c r="AI63" s="12">
        <f>VLOOKUP($N63,SectorAdjData!N$6:X$501,6,0)</f>
        <v>2.05585954293465</v>
      </c>
      <c r="AJ63" s="12">
        <f>VLOOKUP($N63,SectorAdjData!N$6:X$501,7,0)</f>
        <v>5.4145110095939177</v>
      </c>
      <c r="AL63" s="11">
        <v>41182</v>
      </c>
      <c r="AM63" s="4">
        <v>25</v>
      </c>
      <c r="AN63" s="4">
        <v>61254.664962768555</v>
      </c>
      <c r="AO63" s="4">
        <v>16906.571180343628</v>
      </c>
      <c r="AP63" s="4">
        <v>3478.86399269104</v>
      </c>
      <c r="AQ63" s="12">
        <v>3.6231276176204257</v>
      </c>
      <c r="AR63" s="12">
        <v>4.859796535841495</v>
      </c>
      <c r="AS63" s="2">
        <v>550.21550645834327</v>
      </c>
      <c r="AT63" s="2">
        <f t="shared" si="29"/>
        <v>151.86202765325453</v>
      </c>
      <c r="AU63" s="12">
        <f>VLOOKUP($N63,SectorAdjData!Z$6:AJ$501,6,0)</f>
        <v>3.2300397349367693</v>
      </c>
      <c r="AV63" s="12">
        <f>VLOOKUP($N63,SectorAdjData!Z$6:AJ$501,7,0)</f>
        <v>6.0823984800343167</v>
      </c>
      <c r="AX63" s="11">
        <v>41182</v>
      </c>
      <c r="AY63" s="4">
        <v>18</v>
      </c>
      <c r="AZ63" s="4">
        <v>14049.981986999512</v>
      </c>
      <c r="BA63" s="4">
        <v>4315.7719688415527</v>
      </c>
      <c r="BB63" s="4">
        <v>1357.8960092067719</v>
      </c>
      <c r="BC63" s="12">
        <v>3.2554968354296143</v>
      </c>
      <c r="BD63" s="12">
        <v>3.1782787043925791</v>
      </c>
      <c r="BE63" s="2">
        <v>425.93245690443212</v>
      </c>
      <c r="BF63" s="2">
        <f t="shared" si="30"/>
        <v>130.8348551499125</v>
      </c>
      <c r="BG63" s="12">
        <f>VLOOKUP($N63,SectorAdjData!AL$6:AV$501,6,0)</f>
        <v>3.2690152655390396</v>
      </c>
      <c r="BH63" s="12">
        <f>VLOOKUP($N63,SectorAdjData!AL$6:AV$501,7,0)</f>
        <v>3.3852356456335069</v>
      </c>
      <c r="BJ63" s="11">
        <v>41182</v>
      </c>
      <c r="BK63" s="4">
        <v>88</v>
      </c>
      <c r="BL63" s="4">
        <v>122762.12848091125</v>
      </c>
      <c r="BM63" s="4">
        <v>46114.903479337692</v>
      </c>
      <c r="BN63" s="4">
        <v>7241.3473701477051</v>
      </c>
      <c r="BO63" s="12">
        <v>2.6620922786039491</v>
      </c>
      <c r="BP63" s="12">
        <v>6.3682766648435294</v>
      </c>
      <c r="BQ63" s="2">
        <v>497.35864147022897</v>
      </c>
      <c r="BR63" s="2">
        <f t="shared" si="31"/>
        <v>186.82997785901438</v>
      </c>
      <c r="BS63" s="12">
        <f>VLOOKUP($N63,SectorAdjData!AX$6:BH$501,6,0)</f>
        <v>2.5617847273183565</v>
      </c>
      <c r="BT63" s="12">
        <f>VLOOKUP($N63,SectorAdjData!AX$6:BH$501,7,0)</f>
        <v>6.7963581516982385</v>
      </c>
      <c r="BV63" s="11">
        <v>41182</v>
      </c>
      <c r="BW63" s="4">
        <v>16</v>
      </c>
      <c r="BX63" s="4">
        <v>29867.763702392578</v>
      </c>
      <c r="BY63" s="4">
        <v>6615.2177276611328</v>
      </c>
      <c r="BZ63" s="4">
        <v>2325.1200790405273</v>
      </c>
      <c r="CA63" s="12">
        <v>4.5150084142359113</v>
      </c>
      <c r="CB63" s="12">
        <v>2.845107995622719</v>
      </c>
      <c r="CC63" s="2">
        <v>536.04628096727993</v>
      </c>
      <c r="CD63" s="2">
        <f t="shared" si="32"/>
        <v>118.72542236623865</v>
      </c>
      <c r="CE63" s="12">
        <f>VLOOKUP($N63,SectorAdjData!BJ$6:BT$501,6,0)</f>
        <v>4.9378919065329843</v>
      </c>
      <c r="CF63" s="12">
        <f>VLOOKUP($N63,SectorAdjData!BJ$6:BT$501,7,0)</f>
        <v>2.5435950785057457</v>
      </c>
      <c r="CH63" s="11">
        <v>41182</v>
      </c>
      <c r="CI63" s="4">
        <v>14</v>
      </c>
      <c r="CJ63" s="4">
        <v>47842.254608154297</v>
      </c>
      <c r="CK63" s="4">
        <v>7852.8979797363281</v>
      </c>
      <c r="CL63" s="4">
        <v>4667.9321269989014</v>
      </c>
      <c r="CM63" s="12">
        <v>6.0923056343794073</v>
      </c>
      <c r="CN63" s="12">
        <v>1.6823076613123549</v>
      </c>
      <c r="CO63" s="2">
        <v>716.76625384252895</v>
      </c>
      <c r="CP63" s="2">
        <f t="shared" si="33"/>
        <v>117.6510662560583</v>
      </c>
      <c r="CQ63" s="12">
        <f>VLOOKUP($N63,SectorAdjData!BV$6:CF$501,6,0)</f>
        <v>4.6999471369136501</v>
      </c>
      <c r="CR63" s="12">
        <f>VLOOKUP($N63,SectorAdjData!BV$6:CF$501,7,0)</f>
        <v>2.5566887910416094</v>
      </c>
      <c r="CT63" s="11">
        <v>41182</v>
      </c>
      <c r="CU63" s="4">
        <v>43</v>
      </c>
      <c r="CV63" s="4">
        <v>101142.12623596191</v>
      </c>
      <c r="CW63" s="4">
        <v>26156.030326843262</v>
      </c>
      <c r="CX63" s="4">
        <v>7336.9108085632324</v>
      </c>
      <c r="CY63" s="12">
        <v>3.8668760118450525</v>
      </c>
      <c r="CZ63" s="12">
        <v>3.5649922711770468</v>
      </c>
      <c r="DA63" s="2">
        <v>440.68853900968674</v>
      </c>
      <c r="DB63" s="2">
        <f t="shared" si="34"/>
        <v>113.96500370318709</v>
      </c>
      <c r="DC63" s="12">
        <f>VLOOKUP($N63,SectorAdjData!CH$6:CR$501,6,0)</f>
        <v>3.6639929745607152</v>
      </c>
      <c r="DD63" s="12">
        <f>VLOOKUP($N63,SectorAdjData!CH$6:CR$501,7,0)</f>
        <v>3.8331694089809267</v>
      </c>
      <c r="DF63" s="11">
        <v>41182</v>
      </c>
      <c r="DG63" s="4">
        <v>21</v>
      </c>
      <c r="DH63" s="4">
        <v>28133.628723144531</v>
      </c>
      <c r="DI63" s="4">
        <v>7625.4269332885742</v>
      </c>
      <c r="DJ63" s="4">
        <v>2095.9599809646606</v>
      </c>
      <c r="DK63" s="12">
        <v>3.6894496490849598</v>
      </c>
      <c r="DL63" s="12">
        <v>3.6381548324119191</v>
      </c>
      <c r="DM63" s="2">
        <v>342.1362597139165</v>
      </c>
      <c r="DN63" s="2">
        <f t="shared" si="35"/>
        <v>92.733684493775797</v>
      </c>
      <c r="DO63" s="12">
        <f>VLOOKUP($N63,SectorAdjData!CT$6:DD$501,6,0)</f>
        <v>3.8163523458875681</v>
      </c>
      <c r="DP63" s="12">
        <f>VLOOKUP($N63,SectorAdjData!CT$6:DD$501,7,0)</f>
        <v>3.6395041592343538</v>
      </c>
      <c r="DR63" s="11">
        <v>41182</v>
      </c>
      <c r="DS63" s="4">
        <v>59</v>
      </c>
      <c r="DT63" s="4">
        <v>81786.467960357666</v>
      </c>
      <c r="DU63" s="4">
        <v>25480.392048835754</v>
      </c>
      <c r="DV63" s="4">
        <v>6427.0099983215332</v>
      </c>
      <c r="DW63" s="12">
        <v>3.2097805953536982</v>
      </c>
      <c r="DX63" s="12">
        <v>3.9645794942734134</v>
      </c>
      <c r="DY63" s="2">
        <v>542.70537606392406</v>
      </c>
      <c r="DZ63" s="2">
        <f t="shared" si="36"/>
        <v>169.07865193325503</v>
      </c>
      <c r="EA63" s="12">
        <f>VLOOKUP($N63,SectorAdjData!DF$6:DP$501,6,0)</f>
        <v>2.7972207910230913</v>
      </c>
      <c r="EB63" s="12">
        <f>VLOOKUP($N63,SectorAdjData!DF$6:DP$501,7,0)</f>
        <v>4.5174696023403289</v>
      </c>
      <c r="ED63" s="11">
        <v>41182</v>
      </c>
      <c r="EE63" s="4">
        <v>40</v>
      </c>
      <c r="EF63" s="4">
        <v>101369.47748947144</v>
      </c>
      <c r="EG63" s="4">
        <v>22881.998428344727</v>
      </c>
      <c r="EH63" s="4">
        <v>8401.0746793746948</v>
      </c>
      <c r="EI63" s="12">
        <v>4.4300972140572101</v>
      </c>
      <c r="EJ63" s="12">
        <v>2.7236989672906788</v>
      </c>
      <c r="EK63" s="2">
        <v>536.79720719564818</v>
      </c>
      <c r="EL63" s="2">
        <f t="shared" si="37"/>
        <v>121.17052544407574</v>
      </c>
      <c r="EM63" s="12">
        <f>VLOOKUP($N63,SectorAdjData!DR$6:EB$501,6,0)</f>
        <v>3.5653835557391318</v>
      </c>
      <c r="EN63" s="12">
        <f>VLOOKUP($N63,SectorAdjData!DR$6:EB$501,7,0)</f>
        <v>3.2177154460644903</v>
      </c>
      <c r="EP63" s="11">
        <v>41182</v>
      </c>
      <c r="EQ63" s="4">
        <v>27</v>
      </c>
      <c r="ER63" s="4">
        <v>41128.634704589844</v>
      </c>
      <c r="ES63" s="4">
        <v>5815.6119356155396</v>
      </c>
      <c r="ET63" s="4">
        <v>2732.0340031385422</v>
      </c>
      <c r="EU63" s="12">
        <v>7.0721078297389317</v>
      </c>
      <c r="EV63" s="12">
        <v>2.1286748001432647</v>
      </c>
      <c r="EW63" s="2">
        <v>449.48816695455491</v>
      </c>
      <c r="EX63" s="2">
        <f t="shared" si="43"/>
        <v>63.557878043715839</v>
      </c>
      <c r="EY63" s="12">
        <f>VLOOKUP($N63,SectorAdjData!ED$6:EN$501,6,0)</f>
        <v>6.5275232234968685</v>
      </c>
      <c r="EZ63" s="12">
        <f>VLOOKUP($N63,SectorAdjData!ED$6:EN$501,7,0)</f>
        <v>2.3510987984030787</v>
      </c>
      <c r="FB63" s="11">
        <v>41182</v>
      </c>
      <c r="FC63" s="4">
        <v>31</v>
      </c>
      <c r="FD63" s="4">
        <v>50952.467628479004</v>
      </c>
      <c r="FE63" s="4">
        <v>15973.732067108154</v>
      </c>
      <c r="FF63" s="4">
        <v>3940.5700073242188</v>
      </c>
      <c r="FG63" s="12">
        <v>3.1897660117510229</v>
      </c>
      <c r="FH63" s="12">
        <v>4.0536602667680715</v>
      </c>
      <c r="FI63" s="14">
        <v>41182</v>
      </c>
      <c r="FJ63" s="2">
        <v>533.241913445573</v>
      </c>
      <c r="FK63" s="2">
        <f t="shared" si="38"/>
        <v>167.17273664623747</v>
      </c>
      <c r="FL63" s="12">
        <f>VLOOKUP($N63,SectorAdjData!EP$6:FB$501,6,0)</f>
        <v>2.6887897826962233</v>
      </c>
      <c r="FM63" s="12">
        <f>VLOOKUP($N63,SectorAdjData!EP$6:FB$501,7,0)</f>
        <v>5.3235964421650461</v>
      </c>
      <c r="FO63" s="11">
        <v>41182</v>
      </c>
      <c r="FP63" s="4">
        <v>23</v>
      </c>
      <c r="FQ63" s="4">
        <v>51173.73095703125</v>
      </c>
      <c r="FR63" s="4">
        <v>15166.045873641968</v>
      </c>
      <c r="FS63" s="4">
        <v>4805.9169659614563</v>
      </c>
      <c r="FT63" s="12">
        <v>3.3742302630093794</v>
      </c>
      <c r="FU63" s="12">
        <v>3.1557028515177223</v>
      </c>
      <c r="FV63" s="2">
        <v>612.19460275123811</v>
      </c>
      <c r="FW63" s="2">
        <f t="shared" si="39"/>
        <v>181.43237272883661</v>
      </c>
      <c r="FX63" s="12">
        <f>VLOOKUP($N63,SectorAdjData!FB$6:FN$501,6,0)</f>
        <v>1.51117305325732</v>
      </c>
      <c r="FY63" s="12">
        <f>VLOOKUP($N63,SectorAdjData!FB$6:FN$501,7,0)</f>
        <v>6.019508165854238</v>
      </c>
      <c r="GA63" s="11">
        <v>41182</v>
      </c>
      <c r="GB63" s="4">
        <v>23</v>
      </c>
      <c r="GC63" s="4">
        <v>87699.068603515625</v>
      </c>
      <c r="GD63" s="4">
        <v>24936.381999969482</v>
      </c>
      <c r="GE63" s="4">
        <v>7398.9929904937744</v>
      </c>
      <c r="GF63" s="12">
        <v>3.5169123012160686</v>
      </c>
      <c r="GG63" s="12">
        <v>3.3702399815769177</v>
      </c>
      <c r="GH63" s="2">
        <v>513.80814525700873</v>
      </c>
      <c r="GI63" s="2">
        <f t="shared" si="40"/>
        <v>146.09637694956041</v>
      </c>
      <c r="GJ63" s="12">
        <f>VLOOKUP($N63,SectorAdjData!FN$6:FZ$501,6,0)</f>
        <v>3.5842703746057905</v>
      </c>
      <c r="GK63" s="12">
        <f>VLOOKUP($N63,SectorAdjData!FN$6:FZ$501,7,0)</f>
        <v>3.3443470318823199</v>
      </c>
      <c r="GM63" s="11">
        <v>41182</v>
      </c>
      <c r="GN63" s="4">
        <v>13</v>
      </c>
      <c r="GO63" s="4">
        <v>33525.367233276367</v>
      </c>
      <c r="GP63" s="4">
        <v>13266.133979797363</v>
      </c>
      <c r="GQ63" s="4">
        <v>3280.8810005187988</v>
      </c>
      <c r="GR63" s="12">
        <v>2.5271392015436631</v>
      </c>
      <c r="GS63" s="12">
        <v>4.0434669766137867</v>
      </c>
      <c r="GT63" s="2">
        <v>646.74594905317349</v>
      </c>
      <c r="GU63" s="2">
        <f t="shared" si="42"/>
        <v>255.92019175600575</v>
      </c>
      <c r="GV63" s="12">
        <f>VLOOKUP($N63,SectorAdjData!FZ$6:GL$501,6,0)</f>
        <v>3.0052204879705831</v>
      </c>
      <c r="GW63" s="12">
        <f>VLOOKUP($N63,SectorAdjData!FZ$6:GL$501,7,0)</f>
        <v>3.6735526550687028</v>
      </c>
      <c r="GY63" s="11">
        <v>41182</v>
      </c>
      <c r="GZ63" s="4">
        <v>6</v>
      </c>
      <c r="HA63" s="4">
        <v>76251.315002441406</v>
      </c>
      <c r="HB63" s="4">
        <v>9887.2300033569336</v>
      </c>
      <c r="HC63" s="4">
        <v>6975.4599990844727</v>
      </c>
      <c r="HD63" s="12">
        <v>7.7121008590426641</v>
      </c>
      <c r="HE63" s="12">
        <v>1.4174305357144374</v>
      </c>
      <c r="HF63" s="2">
        <v>853.89823821708853</v>
      </c>
      <c r="HG63" s="2">
        <f t="shared" si="41"/>
        <v>110.72187122862479</v>
      </c>
      <c r="HH63" s="12">
        <f>VLOOKUP($N63,SectorAdjData!GL$6:GX$501,6,0)</f>
        <v>4.8395626115184438</v>
      </c>
      <c r="HI63" s="12">
        <f>VLOOKUP($N63,SectorAdjData!GL$6:GX$501,7,0)</f>
        <v>2.6051872934426834</v>
      </c>
      <c r="HS63" s="22">
        <v>41182</v>
      </c>
      <c r="HT63">
        <v>533.241913445573</v>
      </c>
    </row>
    <row r="64" spans="2:228">
      <c r="B64" s="6"/>
      <c r="C64" s="6"/>
      <c r="D64" s="62"/>
      <c r="E64" s="62"/>
      <c r="F64" s="62"/>
      <c r="G64" s="3"/>
      <c r="H64" s="3"/>
      <c r="I64" s="1"/>
      <c r="J64" s="1"/>
      <c r="K64" s="1"/>
      <c r="L64" s="1"/>
      <c r="M64" s="1"/>
      <c r="N64" s="11">
        <v>41274</v>
      </c>
      <c r="O64" s="19">
        <v>18</v>
      </c>
      <c r="P64" s="19">
        <v>11947.259983062744</v>
      </c>
      <c r="Q64" s="19">
        <v>9065.5269966125488</v>
      </c>
      <c r="R64" s="19">
        <v>1716.9349918365479</v>
      </c>
      <c r="S64" s="12">
        <v>1.3178781539701985</v>
      </c>
      <c r="T64" s="12">
        <v>5.2800642072740667</v>
      </c>
      <c r="U64" s="2">
        <v>525.66502000860874</v>
      </c>
      <c r="V64" s="2">
        <f t="shared" si="44"/>
        <v>398.87224659199848</v>
      </c>
      <c r="W64" s="12">
        <f>VLOOKUP($N64,SectorAdjData!B$6:L$501,6,0)</f>
        <v>1.5121342740844703</v>
      </c>
      <c r="X64" s="12">
        <f>VLOOKUP($N64,SectorAdjData!B$6:L$501,7,0)</f>
        <v>4.7152215174673042</v>
      </c>
      <c r="Z64" s="11">
        <v>41274</v>
      </c>
      <c r="AA64" s="19">
        <v>35</v>
      </c>
      <c r="AB64" s="19">
        <v>25200.716245651245</v>
      </c>
      <c r="AC64" s="19">
        <v>15571.211971282959</v>
      </c>
      <c r="AD64" s="19">
        <v>3127.4869928359985</v>
      </c>
      <c r="AE64" s="12">
        <v>1.6184171336262969</v>
      </c>
      <c r="AF64" s="12">
        <v>4.9788254937434662</v>
      </c>
      <c r="AG64" s="2">
        <v>402.94454398234927</v>
      </c>
      <c r="AH64" s="2">
        <f t="shared" si="28"/>
        <v>248.97446746593317</v>
      </c>
      <c r="AI64" s="12">
        <f>VLOOKUP($N64,SectorAdjData!N$6:X$501,6,0)</f>
        <v>1.2851516638484404</v>
      </c>
      <c r="AJ64" s="12">
        <f>VLOOKUP($N64,SectorAdjData!N$6:X$501,7,0)</f>
        <v>6.5117889954897308</v>
      </c>
      <c r="AL64" s="11">
        <v>41274</v>
      </c>
      <c r="AM64" s="19">
        <v>24</v>
      </c>
      <c r="AN64" s="19">
        <v>60325.182136535645</v>
      </c>
      <c r="AO64" s="19">
        <v>18767.865997314453</v>
      </c>
      <c r="AP64" s="19">
        <v>3188.3890247344971</v>
      </c>
      <c r="AQ64" s="12">
        <v>3.2142803100345954</v>
      </c>
      <c r="AR64" s="12">
        <v>5.8863162091323806</v>
      </c>
      <c r="AS64" s="2">
        <v>438.7983249855555</v>
      </c>
      <c r="AT64" s="2">
        <f t="shared" si="29"/>
        <v>136.51526396614511</v>
      </c>
      <c r="AU64" s="12">
        <f>VLOOKUP($N64,SectorAdjData!Z$6:AJ$501,6,0)</f>
        <v>3.2271638254778008</v>
      </c>
      <c r="AV64" s="12">
        <f>VLOOKUP($N64,SectorAdjData!Z$6:AJ$501,7,0)</f>
        <v>6.0358786438044731</v>
      </c>
      <c r="AX64" s="11">
        <v>41274</v>
      </c>
      <c r="AY64" s="19">
        <v>18</v>
      </c>
      <c r="AZ64" s="19">
        <v>16830.696060180664</v>
      </c>
      <c r="BA64" s="19">
        <v>4538.0130004882813</v>
      </c>
      <c r="BB64" s="19">
        <v>1434.6569976806641</v>
      </c>
      <c r="BC64" s="12">
        <v>3.7088249985995443</v>
      </c>
      <c r="BD64" s="12">
        <v>3.1631344689529644</v>
      </c>
      <c r="BE64" s="2">
        <v>403.09203473861385</v>
      </c>
      <c r="BF64" s="2">
        <f t="shared" si="30"/>
        <v>108.68456583711061</v>
      </c>
      <c r="BG64" s="12">
        <f>VLOOKUP($N64,SectorAdjData!AL$6:AV$501,6,0)</f>
        <v>3.6822172070103303</v>
      </c>
      <c r="BH64" s="12">
        <f>VLOOKUP($N64,SectorAdjData!AL$6:AV$501,7,0)</f>
        <v>3.2577852088140462</v>
      </c>
      <c r="BJ64" s="11">
        <v>41274</v>
      </c>
      <c r="BK64" s="19">
        <v>95</v>
      </c>
      <c r="BL64" s="19">
        <v>140465.9873483181</v>
      </c>
      <c r="BM64" s="19">
        <v>48497.313510894775</v>
      </c>
      <c r="BN64" s="19">
        <v>7929.8744201660156</v>
      </c>
      <c r="BO64" s="12">
        <v>2.8963663588656892</v>
      </c>
      <c r="BP64" s="12">
        <v>6.1157732066429702</v>
      </c>
      <c r="BQ64" s="2">
        <v>460.82492856014915</v>
      </c>
      <c r="BR64" s="2">
        <f t="shared" si="31"/>
        <v>159.10450249139859</v>
      </c>
      <c r="BS64" s="12">
        <f>VLOOKUP($N64,SectorAdjData!AX$6:BH$501,6,0)</f>
        <v>2.7262984312126313</v>
      </c>
      <c r="BT64" s="12">
        <f>VLOOKUP($N64,SectorAdjData!AX$6:BH$501,7,0)</f>
        <v>6.6436397400026035</v>
      </c>
      <c r="BV64" s="11">
        <v>41274</v>
      </c>
      <c r="BW64" s="19">
        <v>16</v>
      </c>
      <c r="BX64" s="19">
        <v>28824.561981201172</v>
      </c>
      <c r="BY64" s="19">
        <v>6611.1026268005371</v>
      </c>
      <c r="BZ64" s="19">
        <v>2323.4712238311768</v>
      </c>
      <c r="CA64" s="12">
        <v>4.3600233740662571</v>
      </c>
      <c r="CB64" s="12">
        <v>2.8453559308126382</v>
      </c>
      <c r="CC64" s="2">
        <v>482.80904464573138</v>
      </c>
      <c r="CD64" s="2">
        <f t="shared" si="32"/>
        <v>110.73542575884235</v>
      </c>
      <c r="CE64" s="12">
        <f>VLOOKUP($N64,SectorAdjData!BJ$6:BT$501,6,0)</f>
        <v>5.5208412108243765</v>
      </c>
      <c r="CF64" s="12">
        <f>VLOOKUP($N64,SectorAdjData!BJ$6:BT$501,7,0)</f>
        <v>2.1673154672931116</v>
      </c>
      <c r="CH64" s="11">
        <v>41274</v>
      </c>
      <c r="CI64" s="19">
        <v>13</v>
      </c>
      <c r="CJ64" s="19">
        <v>50277.618316650391</v>
      </c>
      <c r="CK64" s="19">
        <v>6929.5469360351563</v>
      </c>
      <c r="CL64" s="19">
        <v>4508.079984664917</v>
      </c>
      <c r="CM64" s="12">
        <v>7.2555419251431585</v>
      </c>
      <c r="CN64" s="12">
        <v>1.5371393053378191</v>
      </c>
      <c r="CO64" s="2">
        <v>692.4859472658793</v>
      </c>
      <c r="CP64" s="2">
        <f t="shared" si="33"/>
        <v>95.442346610410624</v>
      </c>
      <c r="CQ64" s="12">
        <f>VLOOKUP($N64,SectorAdjData!BV$6:CF$501,6,0)</f>
        <v>6.3736774508045855</v>
      </c>
      <c r="CR64" s="12">
        <f>VLOOKUP($N64,SectorAdjData!BV$6:CF$501,7,0)</f>
        <v>1.7650484239643214</v>
      </c>
      <c r="CT64" s="11">
        <v>41274</v>
      </c>
      <c r="CU64" s="19">
        <v>43</v>
      </c>
      <c r="CV64" s="19">
        <v>99531.861785888672</v>
      </c>
      <c r="CW64" s="19">
        <v>25080.877414703369</v>
      </c>
      <c r="CX64" s="19">
        <v>7103.2439804077148</v>
      </c>
      <c r="CY64" s="12">
        <v>3.9684361970342907</v>
      </c>
      <c r="CZ64" s="12">
        <v>3.5309046801548503</v>
      </c>
      <c r="DA64" s="2">
        <v>417.7262972429242</v>
      </c>
      <c r="DB64" s="2">
        <f t="shared" si="34"/>
        <v>105.2621930913495</v>
      </c>
      <c r="DC64" s="12">
        <f>VLOOKUP($N64,SectorAdjData!CH$6:CR$501,6,0)</f>
        <v>3.8212906316214879</v>
      </c>
      <c r="DD64" s="12">
        <f>VLOOKUP($N64,SectorAdjData!CH$6:CR$501,7,0)</f>
        <v>3.7750965157780318</v>
      </c>
      <c r="DF64" s="11">
        <v>41274</v>
      </c>
      <c r="DG64" s="19">
        <v>20</v>
      </c>
      <c r="DH64" s="19">
        <v>27301.381843566895</v>
      </c>
      <c r="DI64" s="19">
        <v>7786.4339160919189</v>
      </c>
      <c r="DJ64" s="19">
        <v>2022.5789985656738</v>
      </c>
      <c r="DK64" s="12">
        <v>3.5062754192447705</v>
      </c>
      <c r="DL64" s="12">
        <v>3.8497551500404796</v>
      </c>
      <c r="DM64" s="2">
        <v>326.95710507121385</v>
      </c>
      <c r="DN64" s="2">
        <f t="shared" si="35"/>
        <v>93.249122210039715</v>
      </c>
      <c r="DO64" s="12">
        <f>VLOOKUP($N64,SectorAdjData!CT$6:DD$501,6,0)</f>
        <v>3.6959009955585551</v>
      </c>
      <c r="DP64" s="12">
        <f>VLOOKUP($N64,SectorAdjData!CT$6:DD$501,7,0)</f>
        <v>3.793842529792705</v>
      </c>
      <c r="DR64" s="11">
        <v>41274</v>
      </c>
      <c r="DS64" s="19">
        <v>60</v>
      </c>
      <c r="DT64" s="19">
        <v>85255.87441444397</v>
      </c>
      <c r="DU64" s="19">
        <v>26805.767845153809</v>
      </c>
      <c r="DV64" s="19">
        <v>6716.9780058860779</v>
      </c>
      <c r="DW64" s="12">
        <v>3.1805048416047259</v>
      </c>
      <c r="DX64" s="12">
        <v>3.9907481938550275</v>
      </c>
      <c r="DY64" s="2">
        <v>488.96288035023804</v>
      </c>
      <c r="DZ64" s="2">
        <f t="shared" si="36"/>
        <v>153.73750542807898</v>
      </c>
      <c r="EA64" s="12">
        <f>VLOOKUP($N64,SectorAdjData!DF$6:DP$501,6,0)</f>
        <v>2.8023794658510082</v>
      </c>
      <c r="EB64" s="12">
        <f>VLOOKUP($N64,SectorAdjData!DF$6:DP$501,7,0)</f>
        <v>4.4847809474012603</v>
      </c>
      <c r="ED64" s="11">
        <v>41274</v>
      </c>
      <c r="EE64" s="19">
        <v>41</v>
      </c>
      <c r="EF64" s="19">
        <v>103637.8639755249</v>
      </c>
      <c r="EG64" s="19">
        <v>23335.530679702759</v>
      </c>
      <c r="EH64" s="19">
        <v>8682.1641216278076</v>
      </c>
      <c r="EI64" s="12">
        <v>4.4412045047541646</v>
      </c>
      <c r="EJ64" s="12">
        <v>2.6877550749786576</v>
      </c>
      <c r="EK64" s="2">
        <v>509.35680420270097</v>
      </c>
      <c r="EL64" s="2">
        <f t="shared" si="37"/>
        <v>114.68888758836732</v>
      </c>
      <c r="EM64" s="12">
        <f>VLOOKUP($N64,SectorAdjData!DR$6:EB$501,6,0)</f>
        <v>3.6696753980085384</v>
      </c>
      <c r="EN64" s="12">
        <f>VLOOKUP($N64,SectorAdjData!DR$6:EB$501,7,0)</f>
        <v>3.215413881722343</v>
      </c>
      <c r="EP64" s="11">
        <v>41274</v>
      </c>
      <c r="EQ64" s="19">
        <v>26</v>
      </c>
      <c r="ER64" s="19">
        <v>40905.95915222168</v>
      </c>
      <c r="ES64" s="19">
        <v>5550.7760591506958</v>
      </c>
      <c r="ET64" s="19">
        <v>2723.59098559618</v>
      </c>
      <c r="EU64" s="12">
        <v>7.3694126220038054</v>
      </c>
      <c r="EV64" s="12">
        <v>2.0380358462435062</v>
      </c>
      <c r="EW64" s="2">
        <v>441.69931302497866</v>
      </c>
      <c r="EX64" s="2">
        <f t="shared" si="43"/>
        <v>59.936841059237217</v>
      </c>
      <c r="EY64" s="12">
        <f>VLOOKUP($N64,SectorAdjData!ED$6:EN$501,6,0)</f>
        <v>6.8701372688621651</v>
      </c>
      <c r="EZ64" s="12">
        <f>VLOOKUP($N64,SectorAdjData!ED$6:EN$501,7,0)</f>
        <v>2.2667772234683494</v>
      </c>
      <c r="FB64" s="11">
        <v>41274</v>
      </c>
      <c r="FC64" s="19">
        <v>32</v>
      </c>
      <c r="FD64" s="19">
        <v>50747.934292793274</v>
      </c>
      <c r="FE64" s="19">
        <v>18289.540916442871</v>
      </c>
      <c r="FF64" s="19">
        <v>4150.8219680786133</v>
      </c>
      <c r="FG64" s="12">
        <v>2.7746969989372063</v>
      </c>
      <c r="FH64" s="12">
        <v>4.4062455718641607</v>
      </c>
      <c r="FI64" s="14">
        <v>41274</v>
      </c>
      <c r="FJ64" s="2">
        <v>517.89601535179736</v>
      </c>
      <c r="FK64" s="2">
        <f t="shared" si="38"/>
        <v>186.64957490859987</v>
      </c>
      <c r="FL64" s="12">
        <f>VLOOKUP($N64,SectorAdjData!EP$6:FB$501,6,0)</f>
        <v>2.3344502165876659</v>
      </c>
      <c r="FM64" s="12">
        <f>VLOOKUP($N64,SectorAdjData!EP$6:FB$501,7,0)</f>
        <v>6.1554062133980763</v>
      </c>
      <c r="FO64" s="11">
        <v>41274</v>
      </c>
      <c r="FP64" s="19">
        <v>21</v>
      </c>
      <c r="FQ64" s="19">
        <v>52200.301300048828</v>
      </c>
      <c r="FR64" s="19">
        <v>13733.726928710938</v>
      </c>
      <c r="FS64" s="19">
        <v>4709.7280311584473</v>
      </c>
      <c r="FT64" s="12">
        <v>3.8008838803196157</v>
      </c>
      <c r="FU64" s="12">
        <v>2.9160339700831654</v>
      </c>
      <c r="FV64" s="2">
        <v>631.57067590873351</v>
      </c>
      <c r="FW64" s="2">
        <f t="shared" si="39"/>
        <v>166.16415965215566</v>
      </c>
      <c r="FX64" s="12">
        <f>VLOOKUP($N64,SectorAdjData!FB$6:FN$501,6,0)</f>
        <v>1.7871897704638726</v>
      </c>
      <c r="FY64" s="12">
        <f>VLOOKUP($N64,SectorAdjData!FB$6:FN$501,7,0)</f>
        <v>5.3971294534544549</v>
      </c>
      <c r="GA64" s="11">
        <v>41274</v>
      </c>
      <c r="GB64" s="19">
        <v>22</v>
      </c>
      <c r="GC64" s="19">
        <v>101168.84917449951</v>
      </c>
      <c r="GD64" s="19">
        <v>26293.033933639526</v>
      </c>
      <c r="GE64" s="19">
        <v>8013.1989250183105</v>
      </c>
      <c r="GF64" s="12">
        <v>3.8477434528794809</v>
      </c>
      <c r="GG64" s="12">
        <v>3.2812156767441594</v>
      </c>
      <c r="GH64" s="2">
        <v>433.62150687089263</v>
      </c>
      <c r="GI64" s="2">
        <f t="shared" si="40"/>
        <v>112.69501519036814</v>
      </c>
      <c r="GJ64" s="12">
        <f>VLOOKUP($N64,SectorAdjData!FN$6:FZ$501,6,0)</f>
        <v>3.7388522478133801</v>
      </c>
      <c r="GK64" s="12">
        <f>VLOOKUP($N64,SectorAdjData!FN$6:FZ$501,7,0)</f>
        <v>3.3183849602424975</v>
      </c>
      <c r="GM64" s="11">
        <v>41274</v>
      </c>
      <c r="GN64" s="19">
        <v>10</v>
      </c>
      <c r="GO64" s="19">
        <v>21900.326065063477</v>
      </c>
      <c r="GP64" s="19">
        <v>5681.0070209503174</v>
      </c>
      <c r="GQ64" s="19">
        <v>1940.3720092773438</v>
      </c>
      <c r="GR64" s="12">
        <v>3.8550077449825078</v>
      </c>
      <c r="GS64" s="12">
        <v>2.9277927087116171</v>
      </c>
      <c r="GT64" s="2">
        <v>697.92140382452112</v>
      </c>
      <c r="GU64" s="2">
        <f t="shared" si="42"/>
        <v>181.04280198474359</v>
      </c>
      <c r="GV64" s="12">
        <f>VLOOKUP($N64,SectorAdjData!FZ$6:GL$501,6,0)</f>
        <v>5.054821436071208</v>
      </c>
      <c r="GW64" s="12">
        <f>VLOOKUP($N64,SectorAdjData!FZ$6:GL$501,7,0)</f>
        <v>2.700610663297728</v>
      </c>
      <c r="GY64" s="11">
        <v>41274</v>
      </c>
      <c r="GZ64" s="19">
        <v>4</v>
      </c>
      <c r="HA64" s="19">
        <v>78480</v>
      </c>
      <c r="HB64" s="19">
        <v>9115</v>
      </c>
      <c r="HC64" s="19">
        <v>6477</v>
      </c>
      <c r="HD64" s="12">
        <v>8.6099835436094345</v>
      </c>
      <c r="HE64" s="12">
        <v>1.4072873243785704</v>
      </c>
      <c r="HF64" s="2">
        <v>873.8001033553179</v>
      </c>
      <c r="HG64" s="2">
        <f t="shared" si="41"/>
        <v>101.48684941493022</v>
      </c>
      <c r="HH64" s="12">
        <f>VLOOKUP($N64,SectorAdjData!GL$6:GX$501,6,0)</f>
        <v>5.4072928746295581</v>
      </c>
      <c r="HI64" s="12">
        <f>VLOOKUP($N64,SectorAdjData!GL$6:GX$501,7,0)</f>
        <v>2.6140114516672281</v>
      </c>
      <c r="HS64" s="22">
        <v>41274</v>
      </c>
      <c r="HT64">
        <v>517.89601535179736</v>
      </c>
    </row>
    <row r="65" spans="2:228">
      <c r="B65" s="6"/>
      <c r="C65" s="6"/>
      <c r="D65" s="62"/>
      <c r="E65" s="62"/>
      <c r="F65" s="62"/>
      <c r="G65" s="3"/>
      <c r="H65" s="3"/>
      <c r="I65" s="1"/>
      <c r="J65" s="1"/>
      <c r="K65" s="1"/>
      <c r="L65" s="1"/>
      <c r="M65" s="1"/>
      <c r="N65" s="11">
        <v>41364</v>
      </c>
      <c r="O65" s="19">
        <v>18</v>
      </c>
      <c r="P65" s="19">
        <v>14532.109077453613</v>
      </c>
      <c r="Q65" s="19">
        <v>8364.8459930419922</v>
      </c>
      <c r="R65" s="20">
        <v>1713.2960014343262</v>
      </c>
      <c r="S65" s="12">
        <v>1.7372835183745936</v>
      </c>
      <c r="T65" s="12">
        <v>4.8823122134407386</v>
      </c>
      <c r="U65" s="2">
        <v>475.8749220881017</v>
      </c>
      <c r="V65" s="2">
        <f t="shared" si="44"/>
        <v>273.91897583494682</v>
      </c>
      <c r="W65" s="12">
        <f>VLOOKUP($N65,SectorAdjData!B$6:L$501,6,0)</f>
        <v>1.8687649562437476</v>
      </c>
      <c r="X65" s="12">
        <f>VLOOKUP($N65,SectorAdjData!B$6:L$501,7,0)</f>
        <v>4.7282840998008719</v>
      </c>
      <c r="Z65" s="11">
        <v>41364</v>
      </c>
      <c r="AA65" s="19">
        <v>36</v>
      </c>
      <c r="AB65" s="19">
        <v>31313.731916904449</v>
      </c>
      <c r="AC65" s="19">
        <v>13756.094924926758</v>
      </c>
      <c r="AD65" s="20">
        <v>3124.2899913787842</v>
      </c>
      <c r="AE65" s="12">
        <v>2.2763532883276594</v>
      </c>
      <c r="AF65" s="12">
        <v>4.4029507385311693</v>
      </c>
      <c r="AG65" s="2">
        <v>401.57037385499876</v>
      </c>
      <c r="AH65" s="2">
        <f t="shared" si="28"/>
        <v>176.40951249268323</v>
      </c>
      <c r="AI65" s="12">
        <f>VLOOKUP($N65,SectorAdjData!N$6:X$501,6,0)</f>
        <v>2.079404263092397</v>
      </c>
      <c r="AJ65" s="12">
        <f>VLOOKUP($N65,SectorAdjData!N$6:X$501,7,0)</f>
        <v>5.524961249104221</v>
      </c>
      <c r="AL65" s="11">
        <v>41364</v>
      </c>
      <c r="AM65" s="19">
        <v>27</v>
      </c>
      <c r="AN65" s="19">
        <v>64189.082405090332</v>
      </c>
      <c r="AO65" s="19">
        <v>16750.354122161865</v>
      </c>
      <c r="AP65" s="20">
        <v>3395.1789770126343</v>
      </c>
      <c r="AQ65" s="12">
        <v>3.8321030073127695</v>
      </c>
      <c r="AR65" s="12">
        <v>4.9335702876259688</v>
      </c>
      <c r="AS65" s="2">
        <v>381.39484197193673</v>
      </c>
      <c r="AT65" s="2">
        <f t="shared" si="29"/>
        <v>99.526250010535776</v>
      </c>
      <c r="AU65" s="12">
        <f>VLOOKUP($N65,SectorAdjData!Z$6:AJ$501,6,0)</f>
        <v>3.0549029394157419</v>
      </c>
      <c r="AV65" s="12">
        <f>VLOOKUP($N65,SectorAdjData!Z$6:AJ$501,7,0)</f>
        <v>6.479470542381514</v>
      </c>
      <c r="AX65" s="11">
        <v>41364</v>
      </c>
      <c r="AY65" s="19">
        <v>19</v>
      </c>
      <c r="AZ65" s="19">
        <v>20084.674049377441</v>
      </c>
      <c r="BA65" s="19">
        <v>4967.5329780578613</v>
      </c>
      <c r="BB65" s="20">
        <v>1343.0650014877319</v>
      </c>
      <c r="BC65" s="12">
        <v>4.0431888702286729</v>
      </c>
      <c r="BD65" s="12">
        <v>3.698654177240309</v>
      </c>
      <c r="BE65" s="2">
        <v>381.56070681863054</v>
      </c>
      <c r="BF65" s="2">
        <f t="shared" si="30"/>
        <v>94.371230003175782</v>
      </c>
      <c r="BG65" s="12">
        <f>VLOOKUP($N65,SectorAdjData!AL$6:AV$501,6,0)</f>
        <v>4.1071206146245043</v>
      </c>
      <c r="BH65" s="12">
        <f>VLOOKUP($N65,SectorAdjData!AL$6:AV$501,7,0)</f>
        <v>3.7869494399912775</v>
      </c>
      <c r="BJ65" s="11">
        <v>41364</v>
      </c>
      <c r="BK65" s="19">
        <v>100</v>
      </c>
      <c r="BL65" s="19">
        <v>183028.67921829224</v>
      </c>
      <c r="BM65" s="19">
        <v>59582.03804397583</v>
      </c>
      <c r="BN65" s="20">
        <v>10555.683097839355</v>
      </c>
      <c r="BO65" s="12">
        <v>3.0718767807708072</v>
      </c>
      <c r="BP65" s="12">
        <v>5.6445459276976289</v>
      </c>
      <c r="BQ65" s="2">
        <v>417.37192459877036</v>
      </c>
      <c r="BR65" s="2">
        <f t="shared" si="31"/>
        <v>135.86870645704798</v>
      </c>
      <c r="BS65" s="12">
        <f>VLOOKUP($N65,SectorAdjData!AX$6:BH$501,6,0)</f>
        <v>2.9347428856791589</v>
      </c>
      <c r="BT65" s="12">
        <f>VLOOKUP($N65,SectorAdjData!AX$6:BH$501,7,0)</f>
        <v>6.0150680929211839</v>
      </c>
      <c r="BV65" s="11">
        <v>41364</v>
      </c>
      <c r="BW65" s="19">
        <v>16</v>
      </c>
      <c r="BX65" s="19">
        <v>21977.080764770508</v>
      </c>
      <c r="BY65" s="19">
        <v>5530.1284103393555</v>
      </c>
      <c r="BZ65" s="20">
        <v>1830.9293231964111</v>
      </c>
      <c r="CA65" s="12">
        <v>3.9740633732267869</v>
      </c>
      <c r="CB65" s="12">
        <v>3.0203942556804617</v>
      </c>
      <c r="CC65" s="2">
        <v>366.38533064411308</v>
      </c>
      <c r="CD65" s="2">
        <f t="shared" si="32"/>
        <v>92.194133871252859</v>
      </c>
      <c r="CE65" s="12">
        <f>VLOOKUP($N65,SectorAdjData!BJ$6:BT$501,6,0)</f>
        <v>4.3351976371936196</v>
      </c>
      <c r="CF65" s="12">
        <f>VLOOKUP($N65,SectorAdjData!BJ$6:BT$501,7,0)</f>
        <v>2.5419824521219758</v>
      </c>
      <c r="CH65" s="11">
        <v>41364</v>
      </c>
      <c r="CI65" s="19">
        <v>12</v>
      </c>
      <c r="CJ65" s="19">
        <v>48535.357467651367</v>
      </c>
      <c r="CK65" s="19">
        <v>7034.2910079956055</v>
      </c>
      <c r="CL65" s="20">
        <v>4453.4230155944824</v>
      </c>
      <c r="CM65" s="12">
        <v>6.8998222297717158</v>
      </c>
      <c r="CN65" s="12">
        <v>1.579524555238462</v>
      </c>
      <c r="CO65" s="2">
        <v>695.52812572610708</v>
      </c>
      <c r="CP65" s="2">
        <f t="shared" si="33"/>
        <v>100.8037747298772</v>
      </c>
      <c r="CQ65" s="12">
        <f>VLOOKUP($N65,SectorAdjData!BV$6:CF$501,6,0)</f>
        <v>6.326805895355351</v>
      </c>
      <c r="CR65" s="12">
        <f>VLOOKUP($N65,SectorAdjData!BV$6:CF$501,7,0)</f>
        <v>1.7320050112826249</v>
      </c>
      <c r="CT65" s="11">
        <v>41364</v>
      </c>
      <c r="CU65" s="19">
        <v>46</v>
      </c>
      <c r="CV65" s="19">
        <v>101121.15424346924</v>
      </c>
      <c r="CW65" s="19">
        <v>25077.418742179871</v>
      </c>
      <c r="CX65" s="20">
        <v>7395.6459465026855</v>
      </c>
      <c r="CY65" s="12">
        <v>4.0323589633802648</v>
      </c>
      <c r="CZ65" s="12">
        <v>3.3908354893650214</v>
      </c>
      <c r="DA65" s="2">
        <v>396.05481575460243</v>
      </c>
      <c r="DB65" s="2">
        <f t="shared" si="34"/>
        <v>98.219136577710771</v>
      </c>
      <c r="DC65" s="12">
        <f>VLOOKUP($N65,SectorAdjData!CH$6:CR$501,6,0)</f>
        <v>3.8369822841345371</v>
      </c>
      <c r="DD65" s="12">
        <f>VLOOKUP($N65,SectorAdjData!CH$6:CR$501,7,0)</f>
        <v>3.6972783058471652</v>
      </c>
      <c r="DF65" s="11">
        <v>41364</v>
      </c>
      <c r="DG65" s="19">
        <v>20</v>
      </c>
      <c r="DH65" s="19">
        <v>24826.481307983398</v>
      </c>
      <c r="DI65" s="19">
        <v>7649.5669145584106</v>
      </c>
      <c r="DJ65" s="20">
        <v>1928.7179756164551</v>
      </c>
      <c r="DK65" s="12">
        <v>3.2454754086449569</v>
      </c>
      <c r="DL65" s="12">
        <v>3.966140727295012</v>
      </c>
      <c r="DM65" s="2">
        <v>316.73803664767615</v>
      </c>
      <c r="DN65" s="2">
        <f t="shared" si="35"/>
        <v>97.593725653869569</v>
      </c>
      <c r="DO65" s="12">
        <f>VLOOKUP($N65,SectorAdjData!CT$6:DD$501,6,0)</f>
        <v>3.7916032598320037</v>
      </c>
      <c r="DP65" s="12">
        <f>VLOOKUP($N65,SectorAdjData!CT$6:DD$501,7,0)</f>
        <v>3.5781569303997114</v>
      </c>
      <c r="DR65" s="11">
        <v>41364</v>
      </c>
      <c r="DS65" s="19">
        <v>61</v>
      </c>
      <c r="DT65" s="19">
        <v>85415.658044815063</v>
      </c>
      <c r="DU65" s="19">
        <v>24974.079123139381</v>
      </c>
      <c r="DV65" s="20">
        <v>6847.6059956550598</v>
      </c>
      <c r="DW65" s="12">
        <v>3.4201724765768997</v>
      </c>
      <c r="DX65" s="12">
        <v>3.6471255996600744</v>
      </c>
      <c r="DY65" s="2">
        <v>465.1770635803</v>
      </c>
      <c r="DZ65" s="2">
        <f t="shared" si="36"/>
        <v>136.00982604417518</v>
      </c>
      <c r="EA65" s="12">
        <f>VLOOKUP($N65,SectorAdjData!DF$6:DP$501,6,0)</f>
        <v>2.9184725039450043</v>
      </c>
      <c r="EB65" s="12">
        <f>VLOOKUP($N65,SectorAdjData!DF$6:DP$501,7,0)</f>
        <v>4.1378907678953452</v>
      </c>
      <c r="ED65" s="11">
        <v>41364</v>
      </c>
      <c r="EE65" s="19">
        <v>45</v>
      </c>
      <c r="EF65" s="19">
        <v>110479.24075317383</v>
      </c>
      <c r="EG65" s="19">
        <v>24732.67929649353</v>
      </c>
      <c r="EH65" s="20">
        <v>9048.0701675415039</v>
      </c>
      <c r="EI65" s="12">
        <v>4.4669337854082389</v>
      </c>
      <c r="EJ65" s="12">
        <v>2.7334756294461595</v>
      </c>
      <c r="EK65" s="2">
        <v>474.37696761997881</v>
      </c>
      <c r="EL65" s="2">
        <f t="shared" si="37"/>
        <v>106.19744782642326</v>
      </c>
      <c r="EM65" s="12">
        <f>VLOOKUP($N65,SectorAdjData!DR$6:EB$501,6,0)</f>
        <v>4.4100828458712664</v>
      </c>
      <c r="EN65" s="12">
        <f>VLOOKUP($N65,SectorAdjData!DR$6:EB$501,7,0)</f>
        <v>2.7979512596750298</v>
      </c>
      <c r="EP65" s="11">
        <v>41364</v>
      </c>
      <c r="EQ65" s="19">
        <v>27</v>
      </c>
      <c r="ER65" s="19">
        <v>41847.240425109863</v>
      </c>
      <c r="ES65" s="19">
        <v>6072.1029839515686</v>
      </c>
      <c r="ET65" s="20">
        <v>2723.976013481617</v>
      </c>
      <c r="EU65" s="12">
        <v>6.8917211278713779</v>
      </c>
      <c r="EV65" s="12">
        <v>2.2291323249174222</v>
      </c>
      <c r="EW65" s="2">
        <v>390.91713602634894</v>
      </c>
      <c r="EX65" s="2">
        <f t="shared" si="43"/>
        <v>56.72271538170758</v>
      </c>
      <c r="EY65" s="12">
        <f>VLOOKUP($N65,SectorAdjData!ED$6:EN$501,6,0)</f>
        <v>6.0937212281083291</v>
      </c>
      <c r="EZ65" s="12">
        <f>VLOOKUP($N65,SectorAdjData!ED$6:EN$501,7,0)</f>
        <v>2.4696750838564774</v>
      </c>
      <c r="FB65" s="11">
        <v>41364</v>
      </c>
      <c r="FC65" s="19">
        <v>33</v>
      </c>
      <c r="FD65" s="19">
        <v>58505.900947570801</v>
      </c>
      <c r="FE65" s="19">
        <v>17181.238933563232</v>
      </c>
      <c r="FF65" s="20">
        <v>4085.4969863891602</v>
      </c>
      <c r="FG65" s="12">
        <v>3.4052201458697255</v>
      </c>
      <c r="FH65" s="12">
        <v>4.2054220063807559</v>
      </c>
      <c r="FI65" s="14">
        <v>41364</v>
      </c>
      <c r="FJ65" s="2">
        <v>449.15674884429603</v>
      </c>
      <c r="FK65" s="2">
        <f t="shared" si="38"/>
        <v>131.90241147524316</v>
      </c>
      <c r="FL65" s="12">
        <f>VLOOKUP($N65,SectorAdjData!EP$6:FB$501,6,0)</f>
        <v>2.6036591393067128</v>
      </c>
      <c r="FM65" s="12">
        <f>VLOOKUP($N65,SectorAdjData!EP$6:FB$501,7,0)</f>
        <v>6.1064806280412833</v>
      </c>
      <c r="FO65" s="11">
        <v>41364</v>
      </c>
      <c r="FP65" s="19">
        <v>26</v>
      </c>
      <c r="FQ65" s="19">
        <v>52878.040431976318</v>
      </c>
      <c r="FR65" s="19">
        <v>13005.546913146973</v>
      </c>
      <c r="FS65" s="20">
        <v>5027.0739593505859</v>
      </c>
      <c r="FT65" s="12">
        <v>4.0658067503891946</v>
      </c>
      <c r="FU65" s="12">
        <v>2.5871007704106015</v>
      </c>
      <c r="FV65" s="2">
        <v>558.58643502560744</v>
      </c>
      <c r="FW65" s="2">
        <f t="shared" si="39"/>
        <v>137.38637109895529</v>
      </c>
      <c r="FX65" s="12">
        <f>VLOOKUP($N65,SectorAdjData!FB$6:FN$501,6,0)</f>
        <v>1.8573526159690077</v>
      </c>
      <c r="FY65" s="12">
        <f>VLOOKUP($N65,SectorAdjData!FB$6:FN$501,7,0)</f>
        <v>4.5341331786532519</v>
      </c>
      <c r="GA65" s="11">
        <v>41364</v>
      </c>
      <c r="GB65" s="19">
        <v>24</v>
      </c>
      <c r="GC65" s="19">
        <v>112466.47201538086</v>
      </c>
      <c r="GD65" s="19">
        <v>27135.823997497559</v>
      </c>
      <c r="GE65" s="20">
        <v>8346.2009859085083</v>
      </c>
      <c r="GF65" s="12">
        <v>4.144575525908202</v>
      </c>
      <c r="GG65" s="12">
        <v>3.2512785210076922</v>
      </c>
      <c r="GH65" s="2">
        <v>433.93447822611472</v>
      </c>
      <c r="GI65" s="2">
        <f t="shared" si="40"/>
        <v>104.69937765967639</v>
      </c>
      <c r="GJ65" s="12">
        <f>VLOOKUP($N65,SectorAdjData!FN$6:FZ$501,6,0)</f>
        <v>3.9373083269805025</v>
      </c>
      <c r="GK65" s="12">
        <f>VLOOKUP($N65,SectorAdjData!FN$6:FZ$501,7,0)</f>
        <v>3.3198202165307715</v>
      </c>
      <c r="GM65" s="11">
        <v>41364</v>
      </c>
      <c r="GN65" s="19">
        <v>10</v>
      </c>
      <c r="GO65" s="19">
        <v>20402.550994873047</v>
      </c>
      <c r="GP65" s="19">
        <v>5730.5059947967529</v>
      </c>
      <c r="GQ65" s="20">
        <v>1953.7789936065674</v>
      </c>
      <c r="GR65" s="12">
        <v>3.5603402236030077</v>
      </c>
      <c r="GS65" s="12">
        <v>2.9330369573779467</v>
      </c>
      <c r="GT65" s="2">
        <v>585.37390002701261</v>
      </c>
      <c r="GU65" s="2">
        <f t="shared" si="42"/>
        <v>164.41515789595621</v>
      </c>
      <c r="GV65" s="12">
        <f>VLOOKUP($N65,SectorAdjData!FZ$6:GL$501,6,0)</f>
        <v>3.4341071024288805</v>
      </c>
      <c r="GW65" s="12">
        <f>VLOOKUP($N65,SectorAdjData!FZ$6:GL$501,7,0)</f>
        <v>3.0571960115086037</v>
      </c>
      <c r="GY65" s="11">
        <v>41364</v>
      </c>
      <c r="GZ65" s="19">
        <v>4</v>
      </c>
      <c r="HA65" s="19">
        <v>80287</v>
      </c>
      <c r="HB65" s="19">
        <v>8799</v>
      </c>
      <c r="HC65" s="20">
        <v>6431</v>
      </c>
      <c r="HD65" s="12">
        <v>9.1245596090464822</v>
      </c>
      <c r="HE65" s="12">
        <v>1.3682164515627431</v>
      </c>
      <c r="HF65" s="2">
        <v>893.19725228630818</v>
      </c>
      <c r="HG65" s="2">
        <f t="shared" si="41"/>
        <v>97.889354725761649</v>
      </c>
      <c r="HH65" s="12">
        <f>VLOOKUP($N65,SectorAdjData!GL$6:GX$501,6,0)</f>
        <v>5.9589983489268024</v>
      </c>
      <c r="HI65" s="12">
        <f>VLOOKUP($N65,SectorAdjData!GL$6:GX$501,7,0)</f>
        <v>2.4856361149110806</v>
      </c>
      <c r="HS65" s="22">
        <v>41364</v>
      </c>
      <c r="HT65">
        <v>449.15674884429603</v>
      </c>
    </row>
    <row r="66" spans="2:228">
      <c r="B66" s="6"/>
      <c r="C66" s="6"/>
      <c r="D66" s="62"/>
      <c r="E66" s="62"/>
      <c r="F66" s="62"/>
      <c r="G66" s="6"/>
      <c r="H66" s="6"/>
      <c r="M66" s="1"/>
      <c r="N66" s="11">
        <v>41455</v>
      </c>
      <c r="O66" s="19">
        <v>17</v>
      </c>
      <c r="P66" s="19">
        <v>16644.838104248047</v>
      </c>
      <c r="Q66" s="19">
        <v>8790.0799713134766</v>
      </c>
      <c r="R66" s="20">
        <v>1694.3860092163086</v>
      </c>
      <c r="S66" s="12">
        <v>1.8935934779397525</v>
      </c>
      <c r="T66" s="12">
        <v>5.1877670870164261</v>
      </c>
      <c r="U66" s="2">
        <v>452.58289739369224</v>
      </c>
      <c r="V66" s="2">
        <f t="shared" si="44"/>
        <v>239.00742301146215</v>
      </c>
      <c r="W66" s="12">
        <f>VLOOKUP($N66,SectorAdjData!B$6:L$501,6,0)</f>
        <v>2.1285189053995168</v>
      </c>
      <c r="X66" s="12">
        <f>VLOOKUP($N66,SectorAdjData!B$6:L$501,7,0)</f>
        <v>4.7738081322819452</v>
      </c>
      <c r="Z66" s="11">
        <v>41455</v>
      </c>
      <c r="AA66" s="19">
        <v>38</v>
      </c>
      <c r="AB66" s="19">
        <v>33047.746954917908</v>
      </c>
      <c r="AC66" s="19">
        <v>13814.399044036865</v>
      </c>
      <c r="AD66" s="20">
        <v>3171.5690097808838</v>
      </c>
      <c r="AE66" s="12">
        <v>2.3922681579973126</v>
      </c>
      <c r="AF66" s="12">
        <v>4.3556987098291993</v>
      </c>
      <c r="AG66" s="2">
        <v>451.36151483026759</v>
      </c>
      <c r="AH66" s="2">
        <f t="shared" ref="AH66:AH68" si="45">AG66/AE66</f>
        <v>188.67513381448211</v>
      </c>
      <c r="AI66" s="12">
        <f>VLOOKUP($N66,SectorAdjData!N$6:X$501,6,0)</f>
        <v>2.0949618808513377</v>
      </c>
      <c r="AJ66" s="12">
        <f>VLOOKUP($N66,SectorAdjData!N$6:X$501,7,0)</f>
        <v>5.6774804415295081</v>
      </c>
      <c r="AL66" s="11">
        <v>41455</v>
      </c>
      <c r="AM66" s="19">
        <v>25</v>
      </c>
      <c r="AN66" s="19">
        <v>65810.267265319824</v>
      </c>
      <c r="AO66" s="19">
        <v>16992.22013092041</v>
      </c>
      <c r="AP66" s="20">
        <v>3228.2240238189697</v>
      </c>
      <c r="AQ66" s="12">
        <v>3.8729646131152791</v>
      </c>
      <c r="AR66" s="12">
        <v>5.2636434167969286</v>
      </c>
      <c r="AS66" s="2">
        <v>416.36762398196436</v>
      </c>
      <c r="AT66" s="2">
        <f t="shared" ref="AT66:AT68" si="46">AS66/AQ66</f>
        <v>107.50617823152601</v>
      </c>
      <c r="AU66" s="12">
        <f>VLOOKUP($N66,SectorAdjData!Z$6:AJ$501,6,0)</f>
        <v>3.1995784244660679</v>
      </c>
      <c r="AV66" s="12">
        <f>VLOOKUP($N66,SectorAdjData!Z$6:AJ$501,7,0)</f>
        <v>6.5874787753318875</v>
      </c>
      <c r="AX66" s="11">
        <v>41455</v>
      </c>
      <c r="AY66" s="19">
        <v>19</v>
      </c>
      <c r="AZ66" s="19">
        <v>19131.685169219971</v>
      </c>
      <c r="BA66" s="19">
        <v>5166.0100059509277</v>
      </c>
      <c r="BB66" s="20">
        <v>1474.4699935913086</v>
      </c>
      <c r="BC66" s="12">
        <v>3.7033774900128802</v>
      </c>
      <c r="BD66" s="12">
        <v>3.5036386148274747</v>
      </c>
      <c r="BE66" s="2">
        <v>424.39474177172781</v>
      </c>
      <c r="BF66" s="2">
        <f t="shared" ref="BF66:BF68" si="47">BE66/BC66</f>
        <v>114.59667368941419</v>
      </c>
      <c r="BG66" s="12">
        <f>VLOOKUP($N66,SectorAdjData!AL$6:AV$501,6,0)</f>
        <v>3.9380255695202804</v>
      </c>
      <c r="BH66" s="12">
        <f>VLOOKUP($N66,SectorAdjData!AL$6:AV$501,7,0)</f>
        <v>3.3869453067657944</v>
      </c>
      <c r="BJ66" s="11">
        <v>41455</v>
      </c>
      <c r="BK66" s="19">
        <v>104</v>
      </c>
      <c r="BL66" s="19">
        <v>186846.93251037598</v>
      </c>
      <c r="BM66" s="19">
        <v>59481.111396789551</v>
      </c>
      <c r="BN66" s="20">
        <v>10863.259404659271</v>
      </c>
      <c r="BO66" s="12">
        <v>3.1412817972406093</v>
      </c>
      <c r="BP66" s="12">
        <v>5.4754387409066192</v>
      </c>
      <c r="BQ66" s="2">
        <v>458.40147950128068</v>
      </c>
      <c r="BR66" s="2">
        <f t="shared" ref="BR66:BR68" si="48">BQ66/BO66</f>
        <v>145.9281621610495</v>
      </c>
      <c r="BS66" s="12">
        <f>VLOOKUP($N66,SectorAdjData!AX$6:BH$501,6,0)</f>
        <v>2.9159927417733655</v>
      </c>
      <c r="BT66" s="12">
        <f>VLOOKUP($N66,SectorAdjData!AX$6:BH$501,7,0)</f>
        <v>5.9112499166853594</v>
      </c>
      <c r="BV66" s="11">
        <v>41455</v>
      </c>
      <c r="BW66" s="19">
        <v>16</v>
      </c>
      <c r="BX66" s="19">
        <v>22567.277359008789</v>
      </c>
      <c r="BY66" s="19">
        <v>5842.9596405029297</v>
      </c>
      <c r="BZ66" s="20">
        <v>1900.4262027740479</v>
      </c>
      <c r="CA66" s="12">
        <v>3.8623024541491309</v>
      </c>
      <c r="CB66" s="12">
        <v>3.0745522409520425</v>
      </c>
      <c r="CC66" s="2">
        <v>364.96091576321385</v>
      </c>
      <c r="CD66" s="2">
        <f t="shared" ref="CD66:CD68" si="49">CC66/CA66</f>
        <v>94.493095788277699</v>
      </c>
      <c r="CE66" s="12">
        <f>VLOOKUP($N66,SectorAdjData!BJ$6:BT$501,6,0)</f>
        <v>3.853068614180458</v>
      </c>
      <c r="CF66" s="12">
        <f>VLOOKUP($N66,SectorAdjData!BJ$6:BT$501,7,0)</f>
        <v>2.5444845270257663</v>
      </c>
      <c r="CH66" s="11">
        <v>41455</v>
      </c>
      <c r="CI66" s="19">
        <v>14</v>
      </c>
      <c r="CJ66" s="19">
        <v>51194.076568603516</v>
      </c>
      <c r="CK66" s="19">
        <v>7479.7959899902344</v>
      </c>
      <c r="CL66" s="20">
        <v>4736.0191230773926</v>
      </c>
      <c r="CM66" s="12">
        <v>6.8443145557864815</v>
      </c>
      <c r="CN66" s="12">
        <v>1.5793424383662491</v>
      </c>
      <c r="CO66" s="2">
        <v>752.68762301875051</v>
      </c>
      <c r="CP66" s="2">
        <f t="shared" ref="CP66:CP68" si="50">CO66/CM66</f>
        <v>109.97268125007429</v>
      </c>
      <c r="CQ66" s="12">
        <f>VLOOKUP($N66,SectorAdjData!BV$6:CF$501,6,0)</f>
        <v>6.3079539799493922</v>
      </c>
      <c r="CR66" s="12">
        <f>VLOOKUP($N66,SectorAdjData!BV$6:CF$501,7,0)</f>
        <v>1.7278171587827369</v>
      </c>
      <c r="CT66" s="11">
        <v>41455</v>
      </c>
      <c r="CU66" s="19">
        <v>47</v>
      </c>
      <c r="CV66" s="19">
        <v>103589.74292755127</v>
      </c>
      <c r="CW66" s="19">
        <v>25939.608053207397</v>
      </c>
      <c r="CX66" s="20">
        <v>7642.0510082244873</v>
      </c>
      <c r="CY66" s="12">
        <v>3.9934968452517747</v>
      </c>
      <c r="CZ66" s="12">
        <v>3.3943254272041381</v>
      </c>
      <c r="DA66" s="2">
        <v>412.4613624107339</v>
      </c>
      <c r="DB66" s="2">
        <f t="shared" ref="DB66:DB68" si="51">DA66/CY66</f>
        <v>103.28325735405201</v>
      </c>
      <c r="DC66" s="12">
        <f>VLOOKUP($N66,SectorAdjData!CH$6:CR$501,6,0)</f>
        <v>3.7138826139118222</v>
      </c>
      <c r="DD66" s="12">
        <f>VLOOKUP($N66,SectorAdjData!CH$6:CR$501,7,0)</f>
        <v>3.7724608136485474</v>
      </c>
      <c r="DF66" s="11">
        <v>41455</v>
      </c>
      <c r="DG66" s="19">
        <v>22</v>
      </c>
      <c r="DH66" s="19">
        <v>29173.575225830078</v>
      </c>
      <c r="DI66" s="19">
        <v>8261.8169441223145</v>
      </c>
      <c r="DJ66" s="20">
        <v>2167.0549850463867</v>
      </c>
      <c r="DK66" s="12">
        <v>3.5311330937421661</v>
      </c>
      <c r="DL66" s="12">
        <v>3.8124629975392463</v>
      </c>
      <c r="DM66" s="2">
        <v>372.96088487193043</v>
      </c>
      <c r="DN66" s="2">
        <f t="shared" ref="DN66:DN68" si="52">DM66/DK66</f>
        <v>105.62073843460827</v>
      </c>
      <c r="DO66" s="12">
        <f>VLOOKUP($N66,SectorAdjData!CT$6:DD$501,6,0)</f>
        <v>3.8566754311596556</v>
      </c>
      <c r="DP66" s="12">
        <f>VLOOKUP($N66,SectorAdjData!CT$6:DD$501,7,0)</f>
        <v>3.6057421481160805</v>
      </c>
      <c r="DR66" s="11">
        <v>41455</v>
      </c>
      <c r="DS66" s="19">
        <v>60</v>
      </c>
      <c r="DT66" s="19">
        <v>83374.964164733887</v>
      </c>
      <c r="DU66" s="19">
        <v>22856.908009171486</v>
      </c>
      <c r="DV66" s="20">
        <v>6600.906005859375</v>
      </c>
      <c r="DW66" s="12">
        <v>3.647692160780414</v>
      </c>
      <c r="DX66" s="12">
        <v>3.4626925438541729</v>
      </c>
      <c r="DY66" s="2">
        <v>509.28672413354633</v>
      </c>
      <c r="DZ66" s="2">
        <f t="shared" ref="DZ66:DZ68" si="53">DY66/DW66</f>
        <v>139.61888824099285</v>
      </c>
      <c r="EA66" s="12">
        <f>VLOOKUP($N66,SectorAdjData!DF$6:DP$501,6,0)</f>
        <v>3.0992494859855397</v>
      </c>
      <c r="EB66" s="12">
        <f>VLOOKUP($N66,SectorAdjData!DF$6:DP$501,7,0)</f>
        <v>3.9216958628759131</v>
      </c>
      <c r="ED66" s="11">
        <v>41455</v>
      </c>
      <c r="EE66" s="19">
        <v>44</v>
      </c>
      <c r="EF66" s="19">
        <v>115834.77062380314</v>
      </c>
      <c r="EG66" s="19">
        <v>25989.047298431396</v>
      </c>
      <c r="EH66" s="20">
        <v>9514.3315467834473</v>
      </c>
      <c r="EI66" s="12">
        <v>4.4570610570551583</v>
      </c>
      <c r="EJ66" s="12">
        <v>2.7315683892913771</v>
      </c>
      <c r="EK66" s="2">
        <v>483.25563482987832</v>
      </c>
      <c r="EL66" s="2">
        <f t="shared" ref="EL66:EL68" si="54">EK66/EI66</f>
        <v>108.42472845753923</v>
      </c>
      <c r="EM66" s="12">
        <f>VLOOKUP($N66,SectorAdjData!DR$6:EB$501,6,0)</f>
        <v>4.4212531807555502</v>
      </c>
      <c r="EN66" s="12">
        <f>VLOOKUP($N66,SectorAdjData!DR$6:EB$501,7,0)</f>
        <v>2.7233385275820843</v>
      </c>
      <c r="EP66" s="11">
        <v>41455</v>
      </c>
      <c r="EQ66" s="19">
        <v>26</v>
      </c>
      <c r="ER66" s="19">
        <v>41156.007064819336</v>
      </c>
      <c r="ES66" s="19">
        <v>6668.0669965744019</v>
      </c>
      <c r="ET66" s="20">
        <v>2610.3690048456192</v>
      </c>
      <c r="EU66" s="12">
        <v>6.1721046123205552</v>
      </c>
      <c r="EV66" s="12">
        <v>2.5544537895586759</v>
      </c>
      <c r="EW66" s="2">
        <v>422.26531958554699</v>
      </c>
      <c r="EX66" s="2">
        <f t="shared" ref="EX66:EX68" si="55">EW66/EU66</f>
        <v>68.415126785543237</v>
      </c>
      <c r="EY66" s="12">
        <f>VLOOKUP($N66,SectorAdjData!ED$6:EN$501,6,0)</f>
        <v>5.3461847992576779</v>
      </c>
      <c r="EZ66" s="12">
        <f>VLOOKUP($N66,SectorAdjData!ED$6:EN$501,7,0)</f>
        <v>2.8903292054804774</v>
      </c>
      <c r="FB66" s="11">
        <v>41455</v>
      </c>
      <c r="FC66" s="19">
        <v>30</v>
      </c>
      <c r="FD66" s="19">
        <v>51443.013999938965</v>
      </c>
      <c r="FE66" s="19">
        <v>12656.189880371094</v>
      </c>
      <c r="FF66" s="20">
        <v>3630.6819972991943</v>
      </c>
      <c r="FG66" s="12">
        <v>4.064652512816961</v>
      </c>
      <c r="FH66" s="12">
        <v>3.4858987622121211</v>
      </c>
      <c r="FI66" s="14">
        <v>41455</v>
      </c>
      <c r="FJ66" s="2">
        <v>485.19057154786589</v>
      </c>
      <c r="FK66" s="2">
        <f t="shared" ref="FK66:FK68" si="56">FJ66/FG66</f>
        <v>119.36827810444493</v>
      </c>
      <c r="FL66" s="12">
        <f>VLOOKUP($N66,SectorAdjData!EP$6:FB$501,6,0)</f>
        <v>3.0916974480889379</v>
      </c>
      <c r="FM66" s="12">
        <f>VLOOKUP($N66,SectorAdjData!EP$6:FB$501,7,0)</f>
        <v>4.4546089713363166</v>
      </c>
      <c r="FO66" s="11">
        <v>41455</v>
      </c>
      <c r="FP66" s="19">
        <v>27</v>
      </c>
      <c r="FQ66" s="19">
        <v>52922.44393157959</v>
      </c>
      <c r="FR66" s="19">
        <v>13571.687076568604</v>
      </c>
      <c r="FS66" s="20">
        <v>5005.6969738006592</v>
      </c>
      <c r="FT66" s="12">
        <v>3.899474224022577</v>
      </c>
      <c r="FU66" s="12">
        <v>2.711248233283301</v>
      </c>
      <c r="FV66" s="2">
        <v>590.6266394950452</v>
      </c>
      <c r="FW66" s="2">
        <f t="shared" ref="FW66:FW68" si="57">FV66/FT66</f>
        <v>151.46314748191182</v>
      </c>
      <c r="FX66" s="12">
        <f>VLOOKUP($N66,SectorAdjData!FB$6:FN$501,6,0)</f>
        <v>1.7670956694625251</v>
      </c>
      <c r="FY66" s="12">
        <f>VLOOKUP($N66,SectorAdjData!FB$6:FN$501,7,0)</f>
        <v>4.8865370045139285</v>
      </c>
      <c r="GA66" s="11">
        <v>41455</v>
      </c>
      <c r="GB66" s="19">
        <v>25</v>
      </c>
      <c r="GC66" s="19">
        <v>105319.46099853516</v>
      </c>
      <c r="GD66" s="19">
        <v>28119.361141204834</v>
      </c>
      <c r="GE66" s="20">
        <v>8421.1190257072449</v>
      </c>
      <c r="GF66" s="12">
        <v>3.7454428807845428</v>
      </c>
      <c r="GG66" s="12">
        <v>3.3391478086658726</v>
      </c>
      <c r="GH66" s="2">
        <v>461.26936035446329</v>
      </c>
      <c r="GI66" s="2">
        <f t="shared" ref="GI66:GI68" si="58">GH66/GF66</f>
        <v>123.15482441901318</v>
      </c>
      <c r="GJ66" s="12">
        <f>VLOOKUP($N66,SectorAdjData!FN$6:FZ$501,6,0)</f>
        <v>3.4831461777829555</v>
      </c>
      <c r="GK66" s="12">
        <f>VLOOKUP($N66,SectorAdjData!FN$6:FZ$501,7,0)</f>
        <v>3.5696822397671868</v>
      </c>
      <c r="GM66" s="11">
        <v>41455</v>
      </c>
      <c r="GN66" s="19">
        <v>11</v>
      </c>
      <c r="GO66" s="19">
        <v>21296.300842285156</v>
      </c>
      <c r="GP66" s="19">
        <v>7337.0380020141602</v>
      </c>
      <c r="GQ66" s="20">
        <v>2282.7889938354492</v>
      </c>
      <c r="GR66" s="12">
        <v>2.9025746951888358</v>
      </c>
      <c r="GS66" s="12">
        <v>3.2140675383609447</v>
      </c>
      <c r="GT66" s="2">
        <v>565.92524949734604</v>
      </c>
      <c r="GU66" s="2">
        <f t="shared" ref="GU66:GU68" si="59">GT66/GR66</f>
        <v>194.97353519804184</v>
      </c>
      <c r="GV66" s="12">
        <f>VLOOKUP($N66,SectorAdjData!FZ$6:GL$501,6,0)</f>
        <v>2.7437019042890092</v>
      </c>
      <c r="GW66" s="12">
        <f>VLOOKUP($N66,SectorAdjData!FZ$6:GL$501,7,0)</f>
        <v>3.4017754830658697</v>
      </c>
      <c r="GY66" s="11">
        <v>41455</v>
      </c>
      <c r="GZ66" s="19">
        <v>5</v>
      </c>
      <c r="HA66" s="19">
        <v>84013.885009765625</v>
      </c>
      <c r="HB66" s="19">
        <v>9566.8989868164063</v>
      </c>
      <c r="HC66" s="20">
        <v>6120.9940032958984</v>
      </c>
      <c r="HD66" s="12">
        <v>8.7817259412418096</v>
      </c>
      <c r="HE66" s="12">
        <v>1.5629649337452434</v>
      </c>
      <c r="HF66" s="2">
        <v>947.31966619660227</v>
      </c>
      <c r="HG66" s="2">
        <f t="shared" ref="HG66:HG68" si="60">HF66/HD66</f>
        <v>107.87397289952814</v>
      </c>
      <c r="HH66" s="12">
        <f>VLOOKUP($N66,SectorAdjData!GL$6:GX$501,6,0)</f>
        <v>5.5373486775927301</v>
      </c>
      <c r="HI66" s="12">
        <f>VLOOKUP($N66,SectorAdjData!GL$6:GX$501,7,0)</f>
        <v>2.7504230663536693</v>
      </c>
      <c r="HS66" s="22">
        <v>41455</v>
      </c>
      <c r="HT66">
        <v>485.19057154786589</v>
      </c>
    </row>
    <row r="67" spans="2:228">
      <c r="B67" s="6"/>
      <c r="C67" s="6"/>
      <c r="D67" s="62"/>
      <c r="E67" s="62"/>
      <c r="F67" s="62"/>
      <c r="G67" s="6"/>
      <c r="H67" s="6"/>
      <c r="N67" s="11">
        <v>41547</v>
      </c>
      <c r="O67" s="2">
        <v>17</v>
      </c>
      <c r="P67" s="2">
        <v>17251.542919158936</v>
      </c>
      <c r="Q67" s="2">
        <v>8993.0719890594482</v>
      </c>
      <c r="R67" s="2">
        <v>1733.0009994506836</v>
      </c>
      <c r="S67" s="12">
        <v>1.9183147805495562</v>
      </c>
      <c r="T67" s="12">
        <v>5.1893057141398184</v>
      </c>
      <c r="U67" s="2">
        <v>409.4256911849036</v>
      </c>
      <c r="V67" s="2">
        <f t="shared" si="44"/>
        <v>213.42987883751377</v>
      </c>
      <c r="W67" s="12">
        <f>VLOOKUP($N67,SectorAdjData!B$6:L$501,6,0)</f>
        <v>2.1060336559818991</v>
      </c>
      <c r="X67" s="12">
        <f>VLOOKUP($N67,SectorAdjData!B$6:L$501,7,0)</f>
        <v>4.8395629377626941</v>
      </c>
      <c r="Z67" s="11">
        <v>41547</v>
      </c>
      <c r="AA67" s="2">
        <v>34</v>
      </c>
      <c r="AB67" s="2">
        <v>28782.537944793701</v>
      </c>
      <c r="AC67" s="2">
        <v>9768.9279632568359</v>
      </c>
      <c r="AD67" s="2">
        <v>2639.1410074234009</v>
      </c>
      <c r="AE67" s="12">
        <v>2.946335365871402</v>
      </c>
      <c r="AF67" s="12">
        <v>3.7015558985968173</v>
      </c>
      <c r="AG67" s="2">
        <v>427.13017470583202</v>
      </c>
      <c r="AH67" s="2">
        <f t="shared" si="45"/>
        <v>144.96997852092946</v>
      </c>
      <c r="AI67" s="12">
        <f>VLOOKUP($N67,SectorAdjData!N$6:X$501,6,0)</f>
        <v>2.243853240296962</v>
      </c>
      <c r="AJ67" s="12">
        <f>VLOOKUP($N67,SectorAdjData!N$6:X$501,7,0)</f>
        <v>5.0567626134632162</v>
      </c>
      <c r="AL67" s="11">
        <v>41547</v>
      </c>
      <c r="AM67" s="2">
        <v>27</v>
      </c>
      <c r="AN67" s="2">
        <v>67168.857151031494</v>
      </c>
      <c r="AO67" s="2">
        <v>17838.562019348145</v>
      </c>
      <c r="AP67" s="2">
        <v>3562.0130310058594</v>
      </c>
      <c r="AQ67" s="12">
        <v>3.7653739734278187</v>
      </c>
      <c r="AR67" s="12">
        <v>5.0080002133823749</v>
      </c>
      <c r="AS67" s="2">
        <v>378.17995581691503</v>
      </c>
      <c r="AT67" s="2">
        <f t="shared" si="46"/>
        <v>100.43622718107807</v>
      </c>
      <c r="AU67" s="12">
        <f>VLOOKUP($N67,SectorAdjData!Z$6:AJ$501,6,0)</f>
        <v>3.0632985852848429</v>
      </c>
      <c r="AV67" s="12">
        <f>VLOOKUP($N67,SectorAdjData!Z$6:AJ$501,7,0)</f>
        <v>6.3638821722070098</v>
      </c>
      <c r="AX67" s="11">
        <v>41547</v>
      </c>
      <c r="AY67" s="2">
        <v>20</v>
      </c>
      <c r="AZ67" s="2">
        <v>19185.132064819336</v>
      </c>
      <c r="BA67" s="2">
        <v>5603.2599601745605</v>
      </c>
      <c r="BB67" s="2">
        <v>1662.9539909362793</v>
      </c>
      <c r="BC67" s="12">
        <v>3.4239232520316003</v>
      </c>
      <c r="BD67" s="12">
        <v>3.3694618075511538</v>
      </c>
      <c r="BE67" s="2">
        <v>396.8716661021266</v>
      </c>
      <c r="BF67" s="2">
        <f t="shared" si="47"/>
        <v>115.91137910776504</v>
      </c>
      <c r="BG67" s="12">
        <f>VLOOKUP($N67,SectorAdjData!AL$6:AV$501,6,0)</f>
        <v>3.6342193391896846</v>
      </c>
      <c r="BH67" s="12">
        <f>VLOOKUP($N67,SectorAdjData!AL$6:AV$501,7,0)</f>
        <v>3.0764448842912286</v>
      </c>
      <c r="BJ67" s="11">
        <v>41547</v>
      </c>
      <c r="BK67" s="2">
        <v>103</v>
      </c>
      <c r="BL67" s="2">
        <v>184495.54192352295</v>
      </c>
      <c r="BM67" s="2">
        <v>60067.885050773621</v>
      </c>
      <c r="BN67" s="2">
        <v>10624.710107326508</v>
      </c>
      <c r="BO67" s="12">
        <v>3.071450605720083</v>
      </c>
      <c r="BP67" s="12">
        <v>5.6536022577550105</v>
      </c>
      <c r="BQ67" s="2">
        <v>417.56586924121757</v>
      </c>
      <c r="BR67" s="2">
        <f t="shared" si="48"/>
        <v>135.95070305332871</v>
      </c>
      <c r="BS67" s="12">
        <f>VLOOKUP($N67,SectorAdjData!AX$6:BH$501,6,0)</f>
        <v>2.9097557179752256</v>
      </c>
      <c r="BT67" s="12">
        <f>VLOOKUP($N67,SectorAdjData!AX$6:BH$501,7,0)</f>
        <v>5.9781717199156299</v>
      </c>
      <c r="BV67" s="11">
        <v>41547</v>
      </c>
      <c r="BW67" s="2">
        <v>18</v>
      </c>
      <c r="BX67" s="2">
        <v>30396.426345825195</v>
      </c>
      <c r="BY67" s="2">
        <v>6761.6410636901855</v>
      </c>
      <c r="BZ67" s="2">
        <v>2447.3641815185547</v>
      </c>
      <c r="CA67" s="12">
        <v>4.4954214604873242</v>
      </c>
      <c r="CB67" s="12">
        <v>2.7628258657829514</v>
      </c>
      <c r="CC67" s="2">
        <v>364.30757790895632</v>
      </c>
      <c r="CD67" s="2">
        <f t="shared" si="49"/>
        <v>81.03969363296666</v>
      </c>
      <c r="CE67" s="12">
        <f>VLOOKUP($N67,SectorAdjData!BJ$6:BT$501,6,0)</f>
        <v>3.783071405149983</v>
      </c>
      <c r="CF67" s="12">
        <f>VLOOKUP($N67,SectorAdjData!BJ$6:BT$501,7,0)</f>
        <v>2.5995371962280958</v>
      </c>
      <c r="CH67" s="11">
        <v>41547</v>
      </c>
      <c r="CI67" s="2">
        <v>12</v>
      </c>
      <c r="CJ67" s="2">
        <v>52056.883880615234</v>
      </c>
      <c r="CK67" s="2">
        <v>7304.8531112670898</v>
      </c>
      <c r="CL67" s="2">
        <v>4571.4620552062988</v>
      </c>
      <c r="CM67" s="12">
        <v>7.1263423216987203</v>
      </c>
      <c r="CN67" s="12">
        <v>1.5979249139665974</v>
      </c>
      <c r="CO67" s="2">
        <v>746.9513872050735</v>
      </c>
      <c r="CP67" s="2">
        <f t="shared" si="50"/>
        <v>104.81553558418187</v>
      </c>
      <c r="CQ67" s="12">
        <f>VLOOKUP($N67,SectorAdjData!BV$6:CF$501,6,0)</f>
        <v>6.648686664853221</v>
      </c>
      <c r="CR67" s="12">
        <f>VLOOKUP($N67,SectorAdjData!BV$6:CF$501,7,0)</f>
        <v>1.7233975730219404</v>
      </c>
      <c r="CT67" s="11">
        <v>41547</v>
      </c>
      <c r="CU67" s="2">
        <v>44</v>
      </c>
      <c r="CV67" s="2">
        <v>96135.523651123047</v>
      </c>
      <c r="CW67" s="2">
        <v>23677.782824039459</v>
      </c>
      <c r="CX67" s="2">
        <v>7015.3009738922119</v>
      </c>
      <c r="CY67" s="12">
        <v>4.0601573367553261</v>
      </c>
      <c r="CZ67" s="12">
        <v>3.3751627923245908</v>
      </c>
      <c r="DA67" s="2">
        <v>398.11988179526554</v>
      </c>
      <c r="DB67" s="2">
        <f t="shared" si="51"/>
        <v>98.055284259851604</v>
      </c>
      <c r="DC67" s="12">
        <f>VLOOKUP($N67,SectorAdjData!CH$6:CR$501,6,0)</f>
        <v>3.7301679746059349</v>
      </c>
      <c r="DD67" s="12">
        <f>VLOOKUP($N67,SectorAdjData!CH$6:CR$501,7,0)</f>
        <v>3.7972726422151473</v>
      </c>
      <c r="DF67" s="11">
        <v>41547</v>
      </c>
      <c r="DG67" s="2">
        <v>22</v>
      </c>
      <c r="DH67" s="2">
        <v>27717.732032775879</v>
      </c>
      <c r="DI67" s="2">
        <v>7152.0020809173584</v>
      </c>
      <c r="DJ67" s="2">
        <v>2056.7519836425781</v>
      </c>
      <c r="DK67" s="12">
        <v>3.8755206890572711</v>
      </c>
      <c r="DL67" s="12">
        <v>3.477328398269449</v>
      </c>
      <c r="DM67" s="2">
        <v>336.99345064551551</v>
      </c>
      <c r="DN67" s="2">
        <f t="shared" si="52"/>
        <v>86.954367602018891</v>
      </c>
      <c r="DO67" s="12">
        <f>VLOOKUP($N67,SectorAdjData!CT$6:DD$501,6,0)</f>
        <v>3.704464032570276</v>
      </c>
      <c r="DP67" s="12">
        <f>VLOOKUP($N67,SectorAdjData!CT$6:DD$501,7,0)</f>
        <v>3.7669319668302523</v>
      </c>
      <c r="DR67" s="11">
        <v>41547</v>
      </c>
      <c r="DS67" s="2">
        <v>62</v>
      </c>
      <c r="DT67" s="2">
        <v>82412.380107879639</v>
      </c>
      <c r="DU67" s="2">
        <v>23369.626003742218</v>
      </c>
      <c r="DV67" s="2">
        <v>6670.9729962348938</v>
      </c>
      <c r="DW67" s="12">
        <v>3.5264740691478247</v>
      </c>
      <c r="DX67" s="12">
        <v>3.5031810227581595</v>
      </c>
      <c r="DY67" s="2">
        <v>494.10341110798669</v>
      </c>
      <c r="DZ67" s="2">
        <f t="shared" si="53"/>
        <v>140.11258878401088</v>
      </c>
      <c r="EA67" s="12">
        <f>VLOOKUP($N67,SectorAdjData!DF$6:DP$501,6,0)</f>
        <v>3.0889846561598042</v>
      </c>
      <c r="EB67" s="12">
        <f>VLOOKUP($N67,SectorAdjData!DF$6:DP$501,7,0)</f>
        <v>3.9523592227804367</v>
      </c>
      <c r="ED67" s="11">
        <v>41547</v>
      </c>
      <c r="EE67" s="2">
        <v>43</v>
      </c>
      <c r="EF67" s="2">
        <v>118762.47959136963</v>
      </c>
      <c r="EG67" s="2">
        <v>26775.234964370728</v>
      </c>
      <c r="EH67" s="2">
        <v>9440.7869529724121</v>
      </c>
      <c r="EI67" s="12">
        <v>4.4355345433720563</v>
      </c>
      <c r="EJ67" s="12">
        <v>2.8361232064389084</v>
      </c>
      <c r="EK67" s="2">
        <v>452.45138702099371</v>
      </c>
      <c r="EL67" s="2">
        <f t="shared" si="54"/>
        <v>102.00605645086996</v>
      </c>
      <c r="EM67" s="12">
        <f>VLOOKUP($N67,SectorAdjData!DR$6:EB$501,6,0)</f>
        <v>4.4933420705598426</v>
      </c>
      <c r="EN67" s="12">
        <f>VLOOKUP($N67,SectorAdjData!DR$6:EB$501,7,0)</f>
        <v>2.8129602794139852</v>
      </c>
      <c r="EP67" s="11">
        <v>41547</v>
      </c>
      <c r="EQ67" s="2">
        <v>25</v>
      </c>
      <c r="ER67" s="2">
        <v>33906.962768554688</v>
      </c>
      <c r="ES67" s="2">
        <v>7072.0759811401367</v>
      </c>
      <c r="ET67" s="2">
        <v>2173.7800001502037</v>
      </c>
      <c r="EU67" s="12">
        <v>4.7944850789185551</v>
      </c>
      <c r="EV67" s="12">
        <v>3.2533540563679262</v>
      </c>
      <c r="EW67" s="2">
        <v>376.36641901296383</v>
      </c>
      <c r="EX67" s="2">
        <f t="shared" si="55"/>
        <v>78.499862408135201</v>
      </c>
      <c r="EY67" s="12">
        <f>VLOOKUP($N67,SectorAdjData!ED$6:EN$501,6,0)</f>
        <v>4.6379802776942327</v>
      </c>
      <c r="EZ67" s="12">
        <f>VLOOKUP($N67,SectorAdjData!ED$6:EN$501,7,0)</f>
        <v>3.3995024519414079</v>
      </c>
      <c r="FB67" s="11">
        <v>41547</v>
      </c>
      <c r="FC67" s="2">
        <v>31</v>
      </c>
      <c r="FD67" s="2">
        <v>55228.21342086792</v>
      </c>
      <c r="FE67" s="2">
        <v>12765.630984306335</v>
      </c>
      <c r="FF67" s="2">
        <v>3726.8069953918457</v>
      </c>
      <c r="FG67" s="12">
        <v>4.32632068785035</v>
      </c>
      <c r="FH67" s="12">
        <v>3.4253533923519228</v>
      </c>
      <c r="FI67" s="14">
        <v>41547</v>
      </c>
      <c r="FJ67" s="2">
        <v>476.22846335473326</v>
      </c>
      <c r="FK67" s="2">
        <f t="shared" si="56"/>
        <v>110.07701409933168</v>
      </c>
      <c r="FL67" s="12">
        <f>VLOOKUP($N67,SectorAdjData!EP$6:FB$501,6,0)</f>
        <v>3.2605493168478796</v>
      </c>
      <c r="FM67" s="12">
        <f>VLOOKUP($N67,SectorAdjData!EP$6:FB$501,7,0)</f>
        <v>4.2732450121348613</v>
      </c>
      <c r="FO67" s="11">
        <v>41547</v>
      </c>
      <c r="FP67" s="2">
        <v>29</v>
      </c>
      <c r="FQ67" s="2">
        <v>58357.117446899414</v>
      </c>
      <c r="FR67" s="2">
        <v>14540.912071228027</v>
      </c>
      <c r="FS67" s="2">
        <v>5392.0489625930786</v>
      </c>
      <c r="FT67" s="12">
        <v>4.0133051600229477</v>
      </c>
      <c r="FU67" s="12">
        <v>2.6967322018224382</v>
      </c>
      <c r="FV67" s="2">
        <v>527.4443419967098</v>
      </c>
      <c r="FW67" s="2">
        <f t="shared" si="57"/>
        <v>131.42393138968129</v>
      </c>
      <c r="FX67" s="12">
        <f>VLOOKUP($N67,SectorAdjData!FB$6:FN$501,6,0)</f>
        <v>2.4539081531563927</v>
      </c>
      <c r="FY67" s="12">
        <f>VLOOKUP($N67,SectorAdjData!FB$6:FN$501,7,0)</f>
        <v>3.9860901935085709</v>
      </c>
      <c r="GA67" s="11">
        <v>41547</v>
      </c>
      <c r="GB67" s="2">
        <v>24</v>
      </c>
      <c r="GC67" s="2">
        <v>113987.70568084717</v>
      </c>
      <c r="GD67" s="2">
        <v>29180.355184555054</v>
      </c>
      <c r="GE67" s="2">
        <v>8964.8590188026428</v>
      </c>
      <c r="GF67" s="12">
        <v>3.9063165941578402</v>
      </c>
      <c r="GG67" s="12">
        <v>3.2549708950640492</v>
      </c>
      <c r="GH67" s="2">
        <v>462.70780195411993</v>
      </c>
      <c r="GI67" s="2">
        <f t="shared" si="58"/>
        <v>118.45117793220618</v>
      </c>
      <c r="GJ67" s="12">
        <f>VLOOKUP($N67,SectorAdjData!FN$6:FZ$501,6,0)</f>
        <v>3.4087545313873684</v>
      </c>
      <c r="GK67" s="12">
        <f>VLOOKUP($N67,SectorAdjData!FN$6:FZ$501,7,0)</f>
        <v>3.5325578838567573</v>
      </c>
      <c r="GM67" s="11">
        <v>41547</v>
      </c>
      <c r="GN67" s="2">
        <v>10</v>
      </c>
      <c r="GO67" s="2">
        <v>18675.340942382813</v>
      </c>
      <c r="GP67" s="2">
        <v>5707.0869789123535</v>
      </c>
      <c r="GQ67" s="2">
        <v>1576.181001663208</v>
      </c>
      <c r="GR67" s="12">
        <v>3.2723070476038068</v>
      </c>
      <c r="GS67" s="12">
        <v>3.6208322349337774</v>
      </c>
      <c r="GT67" s="2">
        <v>519.05458750309833</v>
      </c>
      <c r="GU67" s="2">
        <f t="shared" si="59"/>
        <v>158.62038004140945</v>
      </c>
      <c r="GV67" s="12">
        <f>VLOOKUP($N67,SectorAdjData!FZ$6:GL$501,6,0)</f>
        <v>2.9348362800798498</v>
      </c>
      <c r="GW67" s="12">
        <f>VLOOKUP($N67,SectorAdjData!FZ$6:GL$501,7,0)</f>
        <v>4.0751285948163858</v>
      </c>
      <c r="GY67" s="11">
        <v>41547</v>
      </c>
      <c r="GZ67" s="2">
        <v>5</v>
      </c>
      <c r="HA67" s="2">
        <v>82100.401977539063</v>
      </c>
      <c r="HB67" s="2">
        <v>10010.408996582031</v>
      </c>
      <c r="HC67" s="2">
        <v>5728.8440017700195</v>
      </c>
      <c r="HD67" s="12">
        <v>8.2015032558181726</v>
      </c>
      <c r="HE67" s="12">
        <v>1.7473697998215962</v>
      </c>
      <c r="HF67" s="2">
        <v>1164.7063717409742</v>
      </c>
      <c r="HG67" s="2">
        <f t="shared" si="60"/>
        <v>142.01132833968308</v>
      </c>
      <c r="HH67" s="12">
        <f>VLOOKUP($N67,SectorAdjData!GL$6:GX$501,6,0)</f>
        <v>5.1534147833455544</v>
      </c>
      <c r="HI67" s="12">
        <f>VLOOKUP($N67,SectorAdjData!GL$6:GX$501,7,0)</f>
        <v>2.8296329199770396</v>
      </c>
      <c r="HS67" s="22">
        <v>41547</v>
      </c>
      <c r="HT67">
        <v>476.22846335473326</v>
      </c>
    </row>
    <row r="68" spans="2:228">
      <c r="B68" s="6"/>
      <c r="C68" s="6"/>
      <c r="D68" s="62"/>
      <c r="E68" s="62"/>
      <c r="F68" s="62"/>
      <c r="G68" s="6"/>
      <c r="H68" s="6"/>
      <c r="N68" s="11">
        <v>41639</v>
      </c>
      <c r="O68" s="2">
        <v>17</v>
      </c>
      <c r="P68" s="2">
        <v>14558.470020294189</v>
      </c>
      <c r="Q68" s="2">
        <v>7828.9209480285645</v>
      </c>
      <c r="R68" s="2">
        <v>1705.3410034179688</v>
      </c>
      <c r="S68" s="12">
        <v>1.8595755554231548</v>
      </c>
      <c r="T68" s="12">
        <v>4.5908243174457599</v>
      </c>
      <c r="U68" s="2">
        <v>366.42582751506689</v>
      </c>
      <c r="V68" s="2">
        <f t="shared" si="44"/>
        <v>197.04809866232353</v>
      </c>
      <c r="W68" s="12">
        <f>VLOOKUP($N68,SectorAdjData!B$6:L$501,6,0)</f>
        <v>1.7244524364756091</v>
      </c>
      <c r="X68" s="12">
        <f>VLOOKUP($N68,SectorAdjData!B$6:L$501,7,0)</f>
        <v>4.9442436948733945</v>
      </c>
      <c r="Z68" s="11">
        <v>41639</v>
      </c>
      <c r="AA68" s="2">
        <v>33</v>
      </c>
      <c r="AB68" s="2">
        <v>30268.006796360016</v>
      </c>
      <c r="AC68" s="2">
        <v>9822.1630744934082</v>
      </c>
      <c r="AD68" s="2">
        <v>2638.6449747085571</v>
      </c>
      <c r="AE68" s="12">
        <v>3.0816029592260796</v>
      </c>
      <c r="AF68" s="12">
        <v>3.7224269155718015</v>
      </c>
      <c r="AG68" s="2">
        <v>359.74778078735602</v>
      </c>
      <c r="AH68" s="2">
        <f t="shared" si="45"/>
        <v>116.7404709650538</v>
      </c>
      <c r="AI68" s="12">
        <f>VLOOKUP($N68,SectorAdjData!N$6:X$501,6,0)</f>
        <v>2.1765577490074386</v>
      </c>
      <c r="AJ68" s="12">
        <f>VLOOKUP($N68,SectorAdjData!N$6:X$501,7,0)</f>
        <v>5.1769993222105573</v>
      </c>
      <c r="AL68" s="11">
        <v>41639</v>
      </c>
      <c r="AM68" s="2">
        <v>26</v>
      </c>
      <c r="AN68" s="2">
        <v>64122.361193656921</v>
      </c>
      <c r="AO68" s="2">
        <v>20178.452147960663</v>
      </c>
      <c r="AP68" s="2">
        <v>3517.0399894714355</v>
      </c>
      <c r="AQ68" s="12">
        <v>3.177764118053894</v>
      </c>
      <c r="AR68" s="12">
        <v>5.7373394127921804</v>
      </c>
      <c r="AS68" s="2">
        <v>304.78242589398263</v>
      </c>
      <c r="AT68" s="2">
        <f t="shared" si="46"/>
        <v>95.910965877679914</v>
      </c>
      <c r="AU68" s="12">
        <f>VLOOKUP($N68,SectorAdjData!Z$6:AJ$501,6,0)</f>
        <v>2.9183979544566054</v>
      </c>
      <c r="AV68" s="12">
        <f>VLOOKUP($N68,SectorAdjData!Z$6:AJ$501,7,0)</f>
        <v>6.4405829702837885</v>
      </c>
      <c r="AX68" s="11">
        <v>41639</v>
      </c>
      <c r="AY68" s="2">
        <v>19</v>
      </c>
      <c r="AZ68" s="2">
        <v>20648.742816925049</v>
      </c>
      <c r="BA68" s="2">
        <v>5263.9459676742554</v>
      </c>
      <c r="BB68" s="2">
        <v>1589.2930011749268</v>
      </c>
      <c r="BC68" s="12">
        <v>3.9226737781368577</v>
      </c>
      <c r="BD68" s="12">
        <v>3.3121305912646344</v>
      </c>
      <c r="BE68" s="2">
        <v>315.38571983043988</v>
      </c>
      <c r="BF68" s="2">
        <f t="shared" si="47"/>
        <v>80.400700559973103</v>
      </c>
      <c r="BG68" s="12">
        <f>VLOOKUP($N68,SectorAdjData!AL$6:AV$501,6,0)</f>
        <v>4.0707717175202571</v>
      </c>
      <c r="BH68" s="12">
        <f>VLOOKUP($N68,SectorAdjData!AL$6:AV$501,7,0)</f>
        <v>3.2615809246462315</v>
      </c>
      <c r="BJ68" s="11">
        <v>41639</v>
      </c>
      <c r="BK68" s="2">
        <v>103</v>
      </c>
      <c r="BL68" s="2">
        <v>193848.88649749756</v>
      </c>
      <c r="BM68" s="2">
        <v>55622.019029140472</v>
      </c>
      <c r="BN68" s="2">
        <v>10683.703116416931</v>
      </c>
      <c r="BO68" s="12">
        <v>3.4851105709762136</v>
      </c>
      <c r="BP68" s="12">
        <v>5.20624903397679</v>
      </c>
      <c r="BQ68" s="2">
        <v>352.31407760754877</v>
      </c>
      <c r="BR68" s="2">
        <f t="shared" si="48"/>
        <v>101.09121946993554</v>
      </c>
      <c r="BS68" s="12">
        <f>VLOOKUP($N68,SectorAdjData!AX$6:BH$501,6,0)</f>
        <v>3.218162746221747</v>
      </c>
      <c r="BT68" s="12">
        <f>VLOOKUP($N68,SectorAdjData!AX$6:BH$501,7,0)</f>
        <v>5.6159278718794434</v>
      </c>
      <c r="BV68" s="11">
        <v>41639</v>
      </c>
      <c r="BW68" s="2">
        <v>17</v>
      </c>
      <c r="BX68" s="2">
        <v>25690.37370300293</v>
      </c>
      <c r="BY68" s="2">
        <v>6607.3097381591797</v>
      </c>
      <c r="BZ68" s="2">
        <v>2258.3107967376709</v>
      </c>
      <c r="CA68" s="12">
        <v>3.8881745704508717</v>
      </c>
      <c r="CB68" s="12">
        <v>2.9257752067182343</v>
      </c>
      <c r="CC68" s="2">
        <v>307.14538660603324</v>
      </c>
      <c r="CD68" s="2">
        <f t="shared" si="49"/>
        <v>78.994752175033327</v>
      </c>
      <c r="CE68" s="12">
        <f>VLOOKUP($N68,SectorAdjData!BJ$6:BT$501,6,0)</f>
        <v>3.6540391746717806</v>
      </c>
      <c r="CF68" s="12">
        <f>VLOOKUP($N68,SectorAdjData!BJ$6:BT$501,7,0)</f>
        <v>2.6807046019525456</v>
      </c>
      <c r="CH68" s="11">
        <v>41639</v>
      </c>
      <c r="CI68" s="2">
        <v>10</v>
      </c>
      <c r="CJ68" s="2">
        <v>49935.932769775391</v>
      </c>
      <c r="CK68" s="2">
        <v>6924.6170349121094</v>
      </c>
      <c r="CL68" s="2">
        <v>4461.9900741577148</v>
      </c>
      <c r="CM68" s="12">
        <v>7.2113638224340013</v>
      </c>
      <c r="CN68" s="12">
        <v>1.5519122453940604</v>
      </c>
      <c r="CO68" s="2">
        <v>682.86717218742376</v>
      </c>
      <c r="CP68" s="2">
        <f t="shared" si="50"/>
        <v>94.693207692985368</v>
      </c>
      <c r="CQ68" s="12">
        <f>VLOOKUP($N68,SectorAdjData!BV$6:CF$501,6,0)</f>
        <v>6.2595780043630249</v>
      </c>
      <c r="CR68" s="12">
        <f>VLOOKUP($N68,SectorAdjData!BV$6:CF$501,7,0)</f>
        <v>1.787884712711697</v>
      </c>
      <c r="CT68" s="11">
        <v>41639</v>
      </c>
      <c r="CU68" s="2">
        <v>36</v>
      </c>
      <c r="CV68" s="2">
        <v>95607.964477539063</v>
      </c>
      <c r="CW68" s="2">
        <v>21842.824168205261</v>
      </c>
      <c r="CX68" s="2">
        <v>6257.7124500274658</v>
      </c>
      <c r="CY68" s="12">
        <v>4.3770880423378324</v>
      </c>
      <c r="CZ68" s="12">
        <v>3.490544562831325</v>
      </c>
      <c r="DA68" s="2">
        <v>316.15636099848933</v>
      </c>
      <c r="DB68" s="2">
        <f t="shared" si="51"/>
        <v>72.229838180186135</v>
      </c>
      <c r="DC68" s="12">
        <f>VLOOKUP($N68,SectorAdjData!CH$6:CR$501,6,0)</f>
        <v>3.9568203944889926</v>
      </c>
      <c r="DD68" s="12">
        <f>VLOOKUP($N68,SectorAdjData!CH$6:CR$501,7,0)</f>
        <v>3.9176556667406413</v>
      </c>
      <c r="DF68" s="11">
        <v>41639</v>
      </c>
      <c r="DG68" s="2">
        <v>22</v>
      </c>
      <c r="DH68" s="2">
        <v>27059.072166442871</v>
      </c>
      <c r="DI68" s="2">
        <v>7142.7939567565918</v>
      </c>
      <c r="DJ68" s="2">
        <v>1968.5249938964844</v>
      </c>
      <c r="DK68" s="12">
        <v>3.7883036148406397</v>
      </c>
      <c r="DL68" s="12">
        <v>3.6285005163273016</v>
      </c>
      <c r="DM68" s="2">
        <v>313.56653875258024</v>
      </c>
      <c r="DN68" s="2">
        <f t="shared" si="52"/>
        <v>82.772282961742192</v>
      </c>
      <c r="DO68" s="12">
        <f>VLOOKUP($N68,SectorAdjData!CT$6:DD$501,6,0)</f>
        <v>3.7316851640495461</v>
      </c>
      <c r="DP68" s="12">
        <f>VLOOKUP($N68,SectorAdjData!CT$6:DD$501,7,0)</f>
        <v>3.9015605665528361</v>
      </c>
      <c r="DR68" s="11">
        <v>41639</v>
      </c>
      <c r="DS68" s="2">
        <v>62</v>
      </c>
      <c r="DT68" s="2">
        <v>84069.776817321777</v>
      </c>
      <c r="DU68" s="2">
        <v>24650.791389942169</v>
      </c>
      <c r="DV68" s="2">
        <v>7023.6450226306915</v>
      </c>
      <c r="DW68" s="12">
        <v>3.4104291212177187</v>
      </c>
      <c r="DX68" s="12">
        <v>3.5096863965242462</v>
      </c>
      <c r="DY68" s="2">
        <v>410.38487006513537</v>
      </c>
      <c r="DZ68" s="2">
        <f t="shared" si="53"/>
        <v>120.33232636677828</v>
      </c>
      <c r="EA68" s="12">
        <f>VLOOKUP($N68,SectorAdjData!DF$6:DP$501,6,0)</f>
        <v>2.9295161617369501</v>
      </c>
      <c r="EB68" s="12">
        <f>VLOOKUP($N68,SectorAdjData!DF$6:DP$501,7,0)</f>
        <v>3.9934714456577947</v>
      </c>
      <c r="ED68" s="11">
        <v>41639</v>
      </c>
      <c r="EE68" s="2">
        <v>39</v>
      </c>
      <c r="EF68" s="2">
        <v>119790.02913475037</v>
      </c>
      <c r="EG68" s="2">
        <v>25396.225890159607</v>
      </c>
      <c r="EH68" s="2">
        <v>9233.8430671691895</v>
      </c>
      <c r="EI68" s="12">
        <v>4.716843740989324</v>
      </c>
      <c r="EJ68" s="12">
        <v>2.7503419438062102</v>
      </c>
      <c r="EK68" s="2">
        <v>373.68447360477762</v>
      </c>
      <c r="EL68" s="2">
        <f t="shared" si="54"/>
        <v>79.223415937539627</v>
      </c>
      <c r="EM68" s="12">
        <f>VLOOKUP($N68,SectorAdjData!DR$6:EB$501,6,0)</f>
        <v>4.569666376252278</v>
      </c>
      <c r="EN68" s="12">
        <f>VLOOKUP($N68,SectorAdjData!DR$6:EB$501,7,0)</f>
        <v>2.7547139215762764</v>
      </c>
      <c r="EP68" s="11">
        <v>41639</v>
      </c>
      <c r="EQ68" s="2">
        <v>27</v>
      </c>
      <c r="ER68" s="2">
        <v>35176.628952026367</v>
      </c>
      <c r="ES68" s="2">
        <v>8458.5898971557617</v>
      </c>
      <c r="ET68" s="2">
        <v>2599.2910128831863</v>
      </c>
      <c r="EU68" s="12">
        <v>4.1586871310376052</v>
      </c>
      <c r="EV68" s="12">
        <v>3.2541911833770865</v>
      </c>
      <c r="EW68" s="2">
        <v>304.92812024344869</v>
      </c>
      <c r="EX68" s="2">
        <f t="shared" si="55"/>
        <v>73.323169220322711</v>
      </c>
      <c r="EY68" s="12">
        <f>VLOOKUP($N68,SectorAdjData!ED$6:EN$501,6,0)</f>
        <v>3.9725061474954164</v>
      </c>
      <c r="EZ68" s="12">
        <f>VLOOKUP($N68,SectorAdjData!ED$6:EN$501,7,0)</f>
        <v>3.4606868722102346</v>
      </c>
      <c r="FB68" s="11">
        <v>41639</v>
      </c>
      <c r="FC68" s="2">
        <v>27</v>
      </c>
      <c r="FD68" s="2">
        <v>47360.454071044922</v>
      </c>
      <c r="FE68" s="2">
        <v>9371.5750206708908</v>
      </c>
      <c r="FF68" s="2">
        <v>3307.7649869918823</v>
      </c>
      <c r="FG68" s="12">
        <v>5.0536280152036266</v>
      </c>
      <c r="FH68" s="12">
        <v>2.8332046132435496</v>
      </c>
      <c r="FI68" s="14">
        <v>41639</v>
      </c>
      <c r="FJ68" s="2">
        <v>470.20564425399192</v>
      </c>
      <c r="FK68" s="2">
        <f t="shared" si="56"/>
        <v>93.043184587270389</v>
      </c>
      <c r="FL68" s="12">
        <f>VLOOKUP($N68,SectorAdjData!EP$6:FB$501,6,0)</f>
        <v>3.7079476058980458</v>
      </c>
      <c r="FM68" s="12">
        <f>VLOOKUP($N68,SectorAdjData!EP$6:FB$501,7,0)</f>
        <v>3.6902225041524832</v>
      </c>
      <c r="FO68" s="11">
        <v>41639</v>
      </c>
      <c r="FP68" s="2">
        <v>25</v>
      </c>
      <c r="FQ68" s="2">
        <v>58019.04557800293</v>
      </c>
      <c r="FR68" s="2">
        <v>11850.345022201538</v>
      </c>
      <c r="FS68" s="2">
        <v>4984.7189655303955</v>
      </c>
      <c r="FT68" s="12">
        <v>4.8959794393584879</v>
      </c>
      <c r="FU68" s="12">
        <v>2.3773346309285084</v>
      </c>
      <c r="FV68" s="2">
        <v>451.24403390292071</v>
      </c>
      <c r="FW68" s="2">
        <f t="shared" si="57"/>
        <v>92.166243647879057</v>
      </c>
      <c r="FX68" s="12">
        <f>VLOOKUP($N68,SectorAdjData!FB$6:FN$501,6,0)</f>
        <v>3.3152536080281734</v>
      </c>
      <c r="FY68" s="12">
        <f>VLOOKUP($N68,SectorAdjData!FB$6:FN$501,7,0)</f>
        <v>3.3509677886554319</v>
      </c>
      <c r="GA68" s="11">
        <v>41639</v>
      </c>
      <c r="GB68" s="2">
        <v>22</v>
      </c>
      <c r="GC68" s="2">
        <v>117875.93173217773</v>
      </c>
      <c r="GD68" s="2">
        <v>29628.424942016602</v>
      </c>
      <c r="GE68" s="2">
        <v>9055.4369988441467</v>
      </c>
      <c r="GF68" s="12">
        <v>3.9784744535986372</v>
      </c>
      <c r="GG68" s="12">
        <v>3.2718934432207334</v>
      </c>
      <c r="GH68" s="2">
        <v>392.75847978438833</v>
      </c>
      <c r="GI68" s="2">
        <f t="shared" si="58"/>
        <v>98.720875140753435</v>
      </c>
      <c r="GJ68" s="12">
        <f>VLOOKUP($N68,SectorAdjData!FN$6:FZ$501,6,0)</f>
        <v>3.4753097178390728</v>
      </c>
      <c r="GK68" s="12">
        <f>VLOOKUP($N68,SectorAdjData!FN$6:FZ$501,7,0)</f>
        <v>3.5903569100323058</v>
      </c>
      <c r="GM68" s="11">
        <v>41639</v>
      </c>
      <c r="GN68" s="2">
        <v>10</v>
      </c>
      <c r="GO68" s="2">
        <v>31953.12321472168</v>
      </c>
      <c r="GP68" s="2">
        <v>7433.253002166748</v>
      </c>
      <c r="GQ68" s="2">
        <v>2159.6729946136475</v>
      </c>
      <c r="GR68" s="12">
        <v>4.2986728966991352</v>
      </c>
      <c r="GS68" s="12">
        <v>3.4418418995402185</v>
      </c>
      <c r="GT68" s="2">
        <v>406.81685070811193</v>
      </c>
      <c r="GU68" s="2">
        <f t="shared" si="59"/>
        <v>94.637777864070202</v>
      </c>
      <c r="GV68" s="12">
        <f>VLOOKUP($N68,SectorAdjData!FZ$6:GL$501,6,0)</f>
        <v>3.8091492202737625</v>
      </c>
      <c r="GW68" s="12">
        <f>VLOOKUP($N68,SectorAdjData!FZ$6:GL$501,7,0)</f>
        <v>3.9465314613548044</v>
      </c>
      <c r="GY68" s="11">
        <v>41639</v>
      </c>
      <c r="GZ68" s="2">
        <v>6</v>
      </c>
      <c r="HA68" s="2">
        <v>85054.486938476563</v>
      </c>
      <c r="HB68" s="2">
        <v>10193.015014648438</v>
      </c>
      <c r="HC68" s="2">
        <v>6004.947998046875</v>
      </c>
      <c r="HD68" s="12">
        <v>8.3443894486807189</v>
      </c>
      <c r="HE68" s="12">
        <v>1.6974360174249206</v>
      </c>
      <c r="HF68" s="2">
        <v>919.17627694738917</v>
      </c>
      <c r="HG68" s="2">
        <f t="shared" si="60"/>
        <v>110.15500685825667</v>
      </c>
      <c r="HH68" s="12">
        <f>VLOOKUP($N68,SectorAdjData!GL$6:GX$501,6,0)</f>
        <v>4.3300528715536712</v>
      </c>
      <c r="HI68" s="12">
        <f>VLOOKUP($N68,SectorAdjData!GL$6:GX$501,7,0)</f>
        <v>3.3128758138701486</v>
      </c>
      <c r="HS68" s="22">
        <v>41639</v>
      </c>
      <c r="HT68">
        <v>470.20564425399192</v>
      </c>
    </row>
    <row r="69" spans="2:228">
      <c r="B69" s="6"/>
      <c r="C69" s="6"/>
      <c r="D69" s="62"/>
      <c r="E69" s="62"/>
      <c r="F69" s="62"/>
      <c r="G69" s="6"/>
      <c r="H69" s="6"/>
      <c r="M69" s="2"/>
      <c r="N69" s="11">
        <v>41729</v>
      </c>
      <c r="O69" s="2">
        <v>16</v>
      </c>
      <c r="P69" s="2">
        <v>15187.385204315186</v>
      </c>
      <c r="Q69" s="2">
        <v>8002.3780822753906</v>
      </c>
      <c r="R69" s="2">
        <v>1729.4219951629639</v>
      </c>
      <c r="S69" s="12">
        <v>1.8978589924355105</v>
      </c>
      <c r="T69" s="12">
        <v>4.6271980492079523</v>
      </c>
      <c r="U69" s="2">
        <v>301.79246516269586</v>
      </c>
      <c r="V69" s="2">
        <f t="shared" ref="V69:V75" si="61">U69/S69</f>
        <v>159.01732761263128</v>
      </c>
      <c r="W69" s="12">
        <f>VLOOKUP($N69,SectorAdjData!B$6:L$501,6,0)</f>
        <v>1.6983029156101521</v>
      </c>
      <c r="X69" s="12">
        <f>VLOOKUP($N69,SectorAdjData!B$6:L$501,7,0)</f>
        <v>5.0920170292282272</v>
      </c>
      <c r="Z69" s="11">
        <v>41729</v>
      </c>
      <c r="AA69" s="2">
        <v>33</v>
      </c>
      <c r="AB69" s="2">
        <v>59732.932960510254</v>
      </c>
      <c r="AC69" s="2">
        <v>15034.919958114624</v>
      </c>
      <c r="AD69" s="2">
        <v>3912.6019906997681</v>
      </c>
      <c r="AE69" s="12">
        <v>3.9729465222906817</v>
      </c>
      <c r="AF69" s="12">
        <v>3.8426908726858855</v>
      </c>
      <c r="AG69" s="2">
        <v>304.47909196452457</v>
      </c>
      <c r="AH69" s="2">
        <f t="shared" ref="AH69:AH75" si="62">AG69/AE69</f>
        <v>76.638104806145506</v>
      </c>
      <c r="AI69" s="12">
        <f>VLOOKUP($N69,SectorAdjData!N$6:X$501,6,0)</f>
        <v>2.2859572298982371</v>
      </c>
      <c r="AJ69" s="12">
        <f>VLOOKUP($N69,SectorAdjData!N$6:X$501,7,0)</f>
        <v>5.7418515477799614</v>
      </c>
      <c r="AL69" s="11">
        <v>41729</v>
      </c>
      <c r="AM69" s="2">
        <v>27</v>
      </c>
      <c r="AN69" s="2">
        <v>54748.524108886719</v>
      </c>
      <c r="AO69" s="2">
        <v>13478.943988800049</v>
      </c>
      <c r="AP69" s="2">
        <v>3215.6150093078613</v>
      </c>
      <c r="AQ69" s="12">
        <v>4.0617814091651745</v>
      </c>
      <c r="AR69" s="12">
        <v>4.1917157214977978</v>
      </c>
      <c r="AS69" s="2">
        <v>299.09485924477201</v>
      </c>
      <c r="AT69" s="2">
        <f t="shared" ref="AT69:AT75" si="63">AS69/AQ69</f>
        <v>73.636375056984051</v>
      </c>
      <c r="AU69" s="12">
        <f>VLOOKUP($N69,SectorAdjData!Z$6:AJ$501,6,0)</f>
        <v>2.9450988550434194</v>
      </c>
      <c r="AV69" s="12">
        <f>VLOOKUP($N69,SectorAdjData!Z$6:AJ$501,7,0)</f>
        <v>6.0838631348374106</v>
      </c>
      <c r="AX69" s="11">
        <v>41729</v>
      </c>
      <c r="AY69" s="2">
        <v>18</v>
      </c>
      <c r="AZ69" s="2">
        <v>22828.317061424255</v>
      </c>
      <c r="BA69" s="2">
        <v>5591.0280456542969</v>
      </c>
      <c r="BB69" s="2">
        <v>1556.3849840164185</v>
      </c>
      <c r="BC69" s="12">
        <v>4.0830267483934151</v>
      </c>
      <c r="BD69" s="12">
        <v>3.5923168772973182</v>
      </c>
      <c r="BE69" s="2">
        <v>270.61329629196507</v>
      </c>
      <c r="BF69" s="2">
        <f t="shared" ref="BF69:BF75" si="64">BE69/BC69</f>
        <v>66.277620247882453</v>
      </c>
      <c r="BG69" s="12">
        <f>VLOOKUP($N69,SectorAdjData!AL$6:AV$501,6,0)</f>
        <v>3.8049484538565688</v>
      </c>
      <c r="BH69" s="12">
        <f>VLOOKUP($N69,SectorAdjData!AL$6:AV$501,7,0)</f>
        <v>3.8777530965828269</v>
      </c>
      <c r="BJ69" s="11">
        <v>41729</v>
      </c>
      <c r="BK69" s="2">
        <v>108</v>
      </c>
      <c r="BL69" s="2">
        <v>222364.360496521</v>
      </c>
      <c r="BM69" s="2">
        <v>62124.631881713867</v>
      </c>
      <c r="BN69" s="2">
        <v>11939.042028427124</v>
      </c>
      <c r="BO69" s="12">
        <v>3.5793268106587051</v>
      </c>
      <c r="BP69" s="12">
        <v>5.2034854834913675</v>
      </c>
      <c r="BQ69" s="2">
        <v>333.0118204572251</v>
      </c>
      <c r="BR69" s="2">
        <f t="shared" ref="BR69:BR75" si="65">BQ69/BO69</f>
        <v>93.037556521959729</v>
      </c>
      <c r="BS69" s="12">
        <f>VLOOKUP($N69,SectorAdjData!AX$6:BH$501,6,0)</f>
        <v>3.2999846740326877</v>
      </c>
      <c r="BT69" s="12">
        <f>VLOOKUP($N69,SectorAdjData!AX$6:BH$501,7,0)</f>
        <v>5.6146868755826667</v>
      </c>
      <c r="BV69" s="11">
        <v>41729</v>
      </c>
      <c r="BW69" s="2">
        <v>15</v>
      </c>
      <c r="BX69" s="2">
        <v>23084.000640869141</v>
      </c>
      <c r="BY69" s="2">
        <v>6171.7742767333984</v>
      </c>
      <c r="BZ69" s="2">
        <v>1837.4830055236816</v>
      </c>
      <c r="CA69" s="12">
        <v>3.7402535487877659</v>
      </c>
      <c r="CB69" s="12">
        <v>3.3588197867301886</v>
      </c>
      <c r="CC69" s="2">
        <v>280.46789984013407</v>
      </c>
      <c r="CD69" s="2">
        <f t="shared" ref="CD69:CD75" si="66">CC69/CA69</f>
        <v>74.986333461547019</v>
      </c>
      <c r="CE69" s="12">
        <f>VLOOKUP($N69,SectorAdjData!BJ$6:BT$501,6,0)</f>
        <v>4.1636092294577107</v>
      </c>
      <c r="CF69" s="12">
        <f>VLOOKUP($N69,SectorAdjData!BJ$6:BT$501,7,0)</f>
        <v>2.5202601069009543</v>
      </c>
      <c r="CH69" s="11">
        <v>41729</v>
      </c>
      <c r="CI69" s="2">
        <v>10</v>
      </c>
      <c r="CJ69" s="2">
        <v>50277.553833007813</v>
      </c>
      <c r="CK69" s="2">
        <v>6817.3820037841797</v>
      </c>
      <c r="CL69" s="2">
        <v>4481.6990966796875</v>
      </c>
      <c r="CM69" s="12">
        <v>7.3749063504289243</v>
      </c>
      <c r="CN69" s="12">
        <v>1.521160135189555</v>
      </c>
      <c r="CO69" s="2">
        <v>709.70852704406411</v>
      </c>
      <c r="CP69" s="2">
        <f t="shared" ref="CP69:CP75" si="67">CO69/CM69</f>
        <v>96.232886672898218</v>
      </c>
      <c r="CQ69" s="12">
        <f>VLOOKUP($N69,SectorAdjData!BV$6:CF$501,6,0)</f>
        <v>6.2807844860664606</v>
      </c>
      <c r="CR69" s="12">
        <f>VLOOKUP($N69,SectorAdjData!BV$6:CF$501,7,0)</f>
        <v>1.7861484605810212</v>
      </c>
      <c r="CT69" s="11">
        <v>41729</v>
      </c>
      <c r="CU69" s="2">
        <v>37</v>
      </c>
      <c r="CV69" s="2">
        <v>118952.43980407715</v>
      </c>
      <c r="CW69" s="2">
        <v>24411.49257183075</v>
      </c>
      <c r="CX69" s="2">
        <v>7247.0290107727051</v>
      </c>
      <c r="CY69" s="12">
        <v>4.8728048665627437</v>
      </c>
      <c r="CZ69" s="12">
        <v>3.3684827997160047</v>
      </c>
      <c r="DA69" s="2">
        <v>276.70840704563602</v>
      </c>
      <c r="DB69" s="2">
        <f t="shared" ref="DB69:DB75" si="68">DA69/CY69</f>
        <v>56.786268817044785</v>
      </c>
      <c r="DC69" s="12">
        <f>VLOOKUP($N69,SectorAdjData!CH$6:CR$501,6,0)</f>
        <v>4.304578280988669</v>
      </c>
      <c r="DD69" s="12">
        <f>VLOOKUP($N69,SectorAdjData!CH$6:CR$501,7,0)</f>
        <v>3.8664076725428345</v>
      </c>
      <c r="DF69" s="11">
        <v>41729</v>
      </c>
      <c r="DG69" s="2">
        <v>22</v>
      </c>
      <c r="DH69" s="2">
        <v>28500.269981384277</v>
      </c>
      <c r="DI69" s="2">
        <v>7630.4099769592285</v>
      </c>
      <c r="DJ69" s="2">
        <v>1859.6859893798828</v>
      </c>
      <c r="DK69" s="12">
        <v>3.7350902595592688</v>
      </c>
      <c r="DL69" s="12">
        <v>4.1030636465157269</v>
      </c>
      <c r="DM69" s="2">
        <v>292.06303533532707</v>
      </c>
      <c r="DN69" s="2">
        <f t="shared" ref="DN69:DN76" si="69">DM69/DK69</f>
        <v>78.194371498211069</v>
      </c>
      <c r="DO69" s="12">
        <f>VLOOKUP($N69,SectorAdjData!CT$6:DD$501,6,0)</f>
        <v>3.7498531072399359</v>
      </c>
      <c r="DP69" s="12">
        <f>VLOOKUP($N69,SectorAdjData!CT$6:DD$501,7,0)</f>
        <v>4.3584018195475434</v>
      </c>
      <c r="DR69" s="11">
        <v>41729</v>
      </c>
      <c r="DS69" s="2">
        <v>59</v>
      </c>
      <c r="DT69" s="2">
        <v>86078.460952758789</v>
      </c>
      <c r="DU69" s="2">
        <v>22452.183420419693</v>
      </c>
      <c r="DV69" s="2">
        <v>6741.6190304756165</v>
      </c>
      <c r="DW69" s="12">
        <v>3.8338570169737971</v>
      </c>
      <c r="DX69" s="12">
        <v>3.330384484635541</v>
      </c>
      <c r="DY69" s="2">
        <v>411.25245109394029</v>
      </c>
      <c r="DZ69" s="2">
        <f t="shared" ref="DZ69:DZ75" si="70">DY69/DW69</f>
        <v>107.26859381379768</v>
      </c>
      <c r="EA69" s="12">
        <f>VLOOKUP($N69,SectorAdjData!DF$6:DP$501,6,0)</f>
        <v>3.2986581742654577</v>
      </c>
      <c r="EB69" s="12">
        <f>VLOOKUP($N69,SectorAdjData!DF$6:DP$501,7,0)</f>
        <v>3.8293699750269585</v>
      </c>
      <c r="ED69" s="11">
        <v>41729</v>
      </c>
      <c r="EE69" s="2">
        <v>40</v>
      </c>
      <c r="EF69" s="2">
        <v>123765.87552261353</v>
      </c>
      <c r="EG69" s="2">
        <v>26014.213874101639</v>
      </c>
      <c r="EH69" s="2">
        <v>9489.8010349273682</v>
      </c>
      <c r="EI69" s="12">
        <v>4.7576250476601265</v>
      </c>
      <c r="EJ69" s="12">
        <v>2.7412812743234447</v>
      </c>
      <c r="EK69" s="2">
        <v>321.77584480209845</v>
      </c>
      <c r="EL69" s="2">
        <f t="shared" ref="EL69:EL75" si="71">EK69/EI69</f>
        <v>67.633712530657036</v>
      </c>
      <c r="EM69" s="12">
        <f>VLOOKUP($N69,SectorAdjData!DR$6:EB$501,6,0)</f>
        <v>4.6718944515910694</v>
      </c>
      <c r="EN69" s="12">
        <f>VLOOKUP($N69,SectorAdjData!DR$6:EB$501,7,0)</f>
        <v>2.7439392350268639</v>
      </c>
      <c r="EP69" s="11">
        <v>41729</v>
      </c>
      <c r="EQ69" s="2">
        <v>25</v>
      </c>
      <c r="ER69" s="2">
        <v>34799.929916381836</v>
      </c>
      <c r="ES69" s="2">
        <v>7813.99609375</v>
      </c>
      <c r="ET69" s="2">
        <v>2180.3300171494484</v>
      </c>
      <c r="EU69" s="12">
        <v>4.4535381767360303</v>
      </c>
      <c r="EV69" s="12">
        <v>3.5838593388564068</v>
      </c>
      <c r="EW69" s="2">
        <v>275.07689320257958</v>
      </c>
      <c r="EX69" s="2">
        <f t="shared" ref="EX69:EX75" si="72">EW69/EU69</f>
        <v>61.765922348998856</v>
      </c>
      <c r="EY69" s="12">
        <f>VLOOKUP($N69,SectorAdjData!ED$6:EN$501,6,0)</f>
        <v>4.1196769470135521</v>
      </c>
      <c r="EZ69" s="12">
        <f>VLOOKUP($N69,SectorAdjData!ED$6:EN$501,7,0)</f>
        <v>3.9979747534169991</v>
      </c>
      <c r="FB69" s="11">
        <v>41729</v>
      </c>
      <c r="FC69" s="2">
        <v>27</v>
      </c>
      <c r="FD69" s="2">
        <v>43112.35510635376</v>
      </c>
      <c r="FE69" s="2">
        <v>8912.950014591217</v>
      </c>
      <c r="FF69" s="2">
        <v>3199.8469986915588</v>
      </c>
      <c r="FG69" s="12">
        <v>4.8370466608446545</v>
      </c>
      <c r="FH69" s="12">
        <v>2.7854300590733834</v>
      </c>
      <c r="FI69" s="14">
        <v>41729</v>
      </c>
      <c r="FJ69" s="2">
        <v>506.69161095884982</v>
      </c>
      <c r="FK69" s="2">
        <f t="shared" ref="FK69:FK72" si="73">FJ69/FG69</f>
        <v>104.75226858166597</v>
      </c>
      <c r="FL69" s="12">
        <f>VLOOKUP($N69,SectorAdjData!EP$6:FB$501,6,0)</f>
        <v>3.7995125032580188</v>
      </c>
      <c r="FM69" s="12">
        <f>VLOOKUP($N69,SectorAdjData!EP$6:FB$501,7,0)</f>
        <v>3.5090972578602151</v>
      </c>
      <c r="FO69" s="11">
        <v>41729</v>
      </c>
      <c r="FP69" s="2">
        <v>26</v>
      </c>
      <c r="FQ69" s="2">
        <v>58676.049522399902</v>
      </c>
      <c r="FR69" s="2">
        <v>15645.114053726196</v>
      </c>
      <c r="FS69" s="2">
        <v>5232.4300756454468</v>
      </c>
      <c r="FT69" s="12">
        <v>3.750439231117336</v>
      </c>
      <c r="FU69" s="12">
        <v>2.9900283095128208</v>
      </c>
      <c r="FV69" s="2">
        <v>404.48096324327037</v>
      </c>
      <c r="FW69" s="2">
        <f t="shared" ref="FW69:FW76" si="74">FV69/FT69</f>
        <v>107.84895803331463</v>
      </c>
      <c r="FX69" s="12">
        <f>VLOOKUP($N69,SectorAdjData!FB$6:FN$501,6,0)</f>
        <v>2.3720775292941689</v>
      </c>
      <c r="FY69" s="12">
        <f>VLOOKUP($N69,SectorAdjData!FB$6:FN$501,7,0)</f>
        <v>4.4760034386643373</v>
      </c>
      <c r="GA69" s="11">
        <v>41729</v>
      </c>
      <c r="GB69" s="2">
        <v>22</v>
      </c>
      <c r="GC69" s="2">
        <v>118386.50610351563</v>
      </c>
      <c r="GD69" s="2">
        <v>29036.299180984497</v>
      </c>
      <c r="GE69" s="2">
        <v>9191.9210295677185</v>
      </c>
      <c r="GF69" s="12">
        <v>4.0771899120341564</v>
      </c>
      <c r="GG69" s="12">
        <v>3.1588934551964951</v>
      </c>
      <c r="GH69" s="2">
        <v>371.53411305316547</v>
      </c>
      <c r="GI69" s="2">
        <f t="shared" ref="GI69:GI75" si="75">GH69/GF69</f>
        <v>91.125044716840989</v>
      </c>
      <c r="GJ69" s="12">
        <f>VLOOKUP($N69,SectorAdjData!FN$6:FZ$501,6,0)</f>
        <v>3.4418018406244828</v>
      </c>
      <c r="GK69" s="12">
        <f>VLOOKUP($N69,SectorAdjData!FN$6:FZ$501,7,0)</f>
        <v>3.5941970888107275</v>
      </c>
      <c r="GM69" s="11">
        <v>41729</v>
      </c>
      <c r="GN69" s="2">
        <v>8</v>
      </c>
      <c r="GO69" s="2">
        <v>26030.129821777344</v>
      </c>
      <c r="GP69" s="2">
        <v>7444.7560043334961</v>
      </c>
      <c r="GQ69" s="2">
        <v>1995.6989898681641</v>
      </c>
      <c r="GR69" s="12">
        <v>3.4964382723390184</v>
      </c>
      <c r="GS69" s="12">
        <v>3.7304002467953832</v>
      </c>
      <c r="GT69" s="2">
        <v>331.28843220900046</v>
      </c>
      <c r="GU69" s="2">
        <f t="shared" ref="GU69:GU75" si="76">GT69/GR69</f>
        <v>94.750259093628401</v>
      </c>
      <c r="GV69" s="12">
        <f>VLOOKUP($N69,SectorAdjData!FZ$6:GL$501,6,0)</f>
        <v>3.0945918597806048</v>
      </c>
      <c r="GW69" s="12">
        <f>VLOOKUP($N69,SectorAdjData!FZ$6:GL$501,7,0)</f>
        <v>4.2148091848735767</v>
      </c>
      <c r="GY69" s="11">
        <v>41729</v>
      </c>
      <c r="GZ69" s="2">
        <v>4</v>
      </c>
      <c r="HA69" s="2">
        <v>83369</v>
      </c>
      <c r="HB69" s="2">
        <v>10341</v>
      </c>
      <c r="HC69" s="2">
        <v>5869</v>
      </c>
      <c r="HD69" s="12">
        <v>8.0619862682525874</v>
      </c>
      <c r="HE69" s="12">
        <v>1.7619696711535184</v>
      </c>
      <c r="HF69" s="2">
        <v>1150.5238461582589</v>
      </c>
      <c r="HG69" s="2">
        <f t="shared" ref="HG69:HG75" si="77">HF69/HD69</f>
        <v>142.70972535501872</v>
      </c>
      <c r="HH69" s="12">
        <f>VLOOKUP($N69,SectorAdjData!GL$6:GX$501,6,0)</f>
        <v>4.141150319533204</v>
      </c>
      <c r="HI69" s="12">
        <f>VLOOKUP($N69,SectorAdjData!GL$6:GX$501,7,0)</f>
        <v>3.4987038237200259</v>
      </c>
      <c r="HS69" s="22">
        <v>41729</v>
      </c>
      <c r="HT69">
        <v>506.69161095884982</v>
      </c>
    </row>
    <row r="70" spans="2:228">
      <c r="B70" s="6"/>
      <c r="C70" s="6"/>
      <c r="D70" s="62"/>
      <c r="E70" s="62"/>
      <c r="F70" s="62"/>
      <c r="G70" s="6"/>
      <c r="H70" s="6"/>
      <c r="M70" s="2"/>
      <c r="N70" s="11">
        <v>41820</v>
      </c>
      <c r="O70" s="2">
        <v>15</v>
      </c>
      <c r="P70" s="2">
        <v>15992.652004241943</v>
      </c>
      <c r="Q70" s="2">
        <v>7614.2840118408203</v>
      </c>
      <c r="R70" s="2">
        <v>1654.2159938812256</v>
      </c>
      <c r="S70" s="12">
        <v>2.1003487628478386</v>
      </c>
      <c r="T70" s="12">
        <v>4.6029563491135814</v>
      </c>
      <c r="U70" s="2">
        <v>295.14245182028242</v>
      </c>
      <c r="V70" s="2">
        <f t="shared" si="61"/>
        <v>140.52068734532554</v>
      </c>
      <c r="W70" s="12">
        <f>VLOOKUP($N70,SectorAdjData!B$6:L$501,6,0)</f>
        <v>1.9246003404292655</v>
      </c>
      <c r="X70" s="12">
        <f>VLOOKUP($N70,SectorAdjData!B$6:L$501,7,0)</f>
        <v>4.9692033321460283</v>
      </c>
      <c r="Z70" s="11">
        <v>41820</v>
      </c>
      <c r="AA70" s="2">
        <v>34</v>
      </c>
      <c r="AB70" s="2">
        <v>66007.858826637268</v>
      </c>
      <c r="AC70" s="2">
        <v>14531.593059539795</v>
      </c>
      <c r="AD70" s="2">
        <v>3970.2729911804199</v>
      </c>
      <c r="AE70" s="12">
        <v>4.5423690682904168</v>
      </c>
      <c r="AF70" s="12">
        <v>3.6600992152983771</v>
      </c>
      <c r="AG70" s="2">
        <v>329.34272698337884</v>
      </c>
      <c r="AH70" s="2">
        <f t="shared" si="62"/>
        <v>72.504616430767371</v>
      </c>
      <c r="AI70" s="12">
        <f>VLOOKUP($N70,SectorAdjData!N$6:X$501,6,0)</f>
        <v>2.7229693116319496</v>
      </c>
      <c r="AJ70" s="12">
        <f>VLOOKUP($N70,SectorAdjData!N$6:X$501,7,0)</f>
        <v>5.7891672628612056</v>
      </c>
      <c r="AL70" s="11">
        <v>41820</v>
      </c>
      <c r="AM70" s="2">
        <v>26</v>
      </c>
      <c r="AN70" s="2">
        <v>55917.399200439453</v>
      </c>
      <c r="AO70" s="2">
        <v>12886.8239402771</v>
      </c>
      <c r="AP70" s="2">
        <v>3290.1629867553711</v>
      </c>
      <c r="AQ70" s="12">
        <v>4.3391140795888834</v>
      </c>
      <c r="AR70" s="12">
        <v>3.9167737258468089</v>
      </c>
      <c r="AS70" s="2">
        <v>314.40328314031842</v>
      </c>
      <c r="AT70" s="2">
        <f t="shared" si="63"/>
        <v>72.457943574073326</v>
      </c>
      <c r="AU70" s="12">
        <f>VLOOKUP($N70,SectorAdjData!Z$6:AJ$501,6,0)</f>
        <v>3.5042462191818755</v>
      </c>
      <c r="AV70" s="12">
        <f>VLOOKUP($N70,SectorAdjData!Z$6:AJ$501,7,0)</f>
        <v>5.1078243794891698</v>
      </c>
      <c r="AX70" s="11">
        <v>41820</v>
      </c>
      <c r="AY70" s="2">
        <v>19</v>
      </c>
      <c r="AZ70" s="2">
        <v>22399.994018316269</v>
      </c>
      <c r="BA70" s="2">
        <v>5062.9989714622498</v>
      </c>
      <c r="BB70" s="2">
        <v>1571.0169897079468</v>
      </c>
      <c r="BC70" s="12">
        <v>4.4242541119550935</v>
      </c>
      <c r="BD70" s="12">
        <v>3.2227525256766731</v>
      </c>
      <c r="BE70" s="2">
        <v>318.04335918899631</v>
      </c>
      <c r="BF70" s="2">
        <f t="shared" si="64"/>
        <v>71.88632278819351</v>
      </c>
      <c r="BG70" s="12">
        <f>VLOOKUP($N70,SectorAdjData!AL$6:AV$501,6,0)</f>
        <v>3.777655026833878</v>
      </c>
      <c r="BH70" s="12">
        <f>VLOOKUP($N70,SectorAdjData!AL$6:AV$501,7,0)</f>
        <v>3.810957906767348</v>
      </c>
      <c r="BJ70" s="11">
        <v>41820</v>
      </c>
      <c r="BK70" s="2">
        <v>108</v>
      </c>
      <c r="BL70" s="2">
        <v>232193.94673156738</v>
      </c>
      <c r="BM70" s="2">
        <v>58344.176044464111</v>
      </c>
      <c r="BN70" s="2">
        <v>12290.207208633423</v>
      </c>
      <c r="BO70" s="12">
        <v>3.9797279261363179</v>
      </c>
      <c r="BP70" s="12">
        <v>4.7472084932367498</v>
      </c>
      <c r="BQ70" s="2">
        <v>320.95397728573977</v>
      </c>
      <c r="BR70" s="2">
        <f t="shared" si="65"/>
        <v>80.647215900845509</v>
      </c>
      <c r="BS70" s="12">
        <f>VLOOKUP($N70,SectorAdjData!AX$6:BH$501,6,0)</f>
        <v>3.2329370988683008</v>
      </c>
      <c r="BT70" s="12">
        <f>VLOOKUP($N70,SectorAdjData!AX$6:BH$501,7,0)</f>
        <v>5.7344169262699092</v>
      </c>
      <c r="BV70" s="11">
        <v>41820</v>
      </c>
      <c r="BW70" s="2">
        <v>14</v>
      </c>
      <c r="BX70" s="2">
        <v>26692.125684738159</v>
      </c>
      <c r="BY70" s="2">
        <v>6775.3289489746094</v>
      </c>
      <c r="BZ70" s="2">
        <v>1788.8211822509766</v>
      </c>
      <c r="CA70" s="12">
        <v>3.939605867959783</v>
      </c>
      <c r="CB70" s="12">
        <v>3.7875943197680741</v>
      </c>
      <c r="CC70" s="2">
        <v>278.16338855120824</v>
      </c>
      <c r="CD70" s="2">
        <f t="shared" si="66"/>
        <v>70.606907866969351</v>
      </c>
      <c r="CE70" s="12">
        <f>VLOOKUP($N70,SectorAdjData!BJ$6:BT$501,6,0)</f>
        <v>5.0917988185024976</v>
      </c>
      <c r="CF70" s="12">
        <f>VLOOKUP($N70,SectorAdjData!BJ$6:BT$501,7,0)</f>
        <v>2.6182349648410592</v>
      </c>
      <c r="CH70" s="11">
        <v>41820</v>
      </c>
      <c r="CI70" s="2">
        <v>9</v>
      </c>
      <c r="CJ70" s="2">
        <v>31288.616058349609</v>
      </c>
      <c r="CK70" s="2">
        <v>4994.7699575424194</v>
      </c>
      <c r="CL70" s="2">
        <v>2230.8750534057617</v>
      </c>
      <c r="CM70" s="12">
        <v>6.2642756972424358</v>
      </c>
      <c r="CN70" s="12">
        <v>2.2389285988550376</v>
      </c>
      <c r="CO70" s="2">
        <v>285.84998799206255</v>
      </c>
      <c r="CP70" s="2">
        <f t="shared" si="67"/>
        <v>45.631770025367032</v>
      </c>
      <c r="CQ70" s="12">
        <f>VLOOKUP($N70,SectorAdjData!BV$6:CF$501,6,0)</f>
        <v>4.8191663369584523</v>
      </c>
      <c r="CR70" s="12">
        <f>VLOOKUP($N70,SectorAdjData!BV$6:CF$501,7,0)</f>
        <v>2.910309590708279</v>
      </c>
      <c r="CT70" s="11">
        <v>41820</v>
      </c>
      <c r="CU70" s="2">
        <v>36</v>
      </c>
      <c r="CV70" s="2">
        <v>116524.87170410156</v>
      </c>
      <c r="CW70" s="2">
        <v>22141.945826292038</v>
      </c>
      <c r="CX70" s="2">
        <v>7531.8255176544189</v>
      </c>
      <c r="CY70" s="12">
        <v>5.2626301508576674</v>
      </c>
      <c r="CZ70" s="12">
        <v>2.9397847539606232</v>
      </c>
      <c r="DA70" s="2">
        <v>285.98257597843838</v>
      </c>
      <c r="DB70" s="2">
        <f t="shared" si="68"/>
        <v>54.342138394777919</v>
      </c>
      <c r="DC70" s="12">
        <f>VLOOKUP($N70,SectorAdjData!CH$6:CR$501,6,0)</f>
        <v>4.1199743931099491</v>
      </c>
      <c r="DD70" s="12">
        <f>VLOOKUP($N70,SectorAdjData!CH$6:CR$501,7,0)</f>
        <v>3.7878583949703271</v>
      </c>
      <c r="DF70" s="11">
        <v>41820</v>
      </c>
      <c r="DG70" s="2">
        <v>21</v>
      </c>
      <c r="DH70" s="2">
        <v>27724.691848754883</v>
      </c>
      <c r="DI70" s="2">
        <v>7546.9810400009155</v>
      </c>
      <c r="DJ70" s="2">
        <v>1704.2100009918213</v>
      </c>
      <c r="DK70" s="12">
        <v>3.6736135551165394</v>
      </c>
      <c r="DL70" s="12">
        <v>4.4284337233138524</v>
      </c>
      <c r="DM70" s="2">
        <v>290.57096855308885</v>
      </c>
      <c r="DN70" s="2">
        <f t="shared" si="69"/>
        <v>79.096770575769213</v>
      </c>
      <c r="DO70" s="12">
        <f>VLOOKUP($N70,SectorAdjData!CT$6:DD$501,6,0)</f>
        <v>3.5964865159421993</v>
      </c>
      <c r="DP70" s="12">
        <f>VLOOKUP($N70,SectorAdjData!CT$6:DD$501,7,0)</f>
        <v>4.8938290349568971</v>
      </c>
      <c r="DR70" s="11">
        <v>41820</v>
      </c>
      <c r="DS70" s="2">
        <v>60</v>
      </c>
      <c r="DT70" s="2">
        <v>97266.123031616211</v>
      </c>
      <c r="DU70" s="2">
        <v>18619.870677947998</v>
      </c>
      <c r="DV70" s="2">
        <v>7336.2295336723328</v>
      </c>
      <c r="DW70" s="12">
        <v>5.2237808046009171</v>
      </c>
      <c r="DX70" s="12">
        <v>2.5380708976573363</v>
      </c>
      <c r="DY70" s="2">
        <v>384.89614555900323</v>
      </c>
      <c r="DZ70" s="2">
        <f t="shared" si="70"/>
        <v>73.681526839717435</v>
      </c>
      <c r="EA70" s="12">
        <f>VLOOKUP($N70,SectorAdjData!DF$6:DP$501,6,0)</f>
        <v>3.2585091681745486</v>
      </c>
      <c r="EB70" s="12">
        <f>VLOOKUP($N70,SectorAdjData!DF$6:DP$501,7,0)</f>
        <v>3.9569700841463264</v>
      </c>
      <c r="ED70" s="11">
        <v>41820</v>
      </c>
      <c r="EE70" s="2">
        <v>41</v>
      </c>
      <c r="EF70" s="2">
        <v>128610.1095085144</v>
      </c>
      <c r="EG70" s="2">
        <v>26276.752142429352</v>
      </c>
      <c r="EH70" s="2">
        <v>9800.2819786071777</v>
      </c>
      <c r="EI70" s="12">
        <v>4.8944446715256822</v>
      </c>
      <c r="EJ70" s="12">
        <v>2.6812240912851593</v>
      </c>
      <c r="EK70" s="2">
        <v>336.54220585628912</v>
      </c>
      <c r="EL70" s="2">
        <f t="shared" si="71"/>
        <v>68.760038869002713</v>
      </c>
      <c r="EM70" s="12">
        <f>VLOOKUP($N70,SectorAdjData!DR$6:EB$501,6,0)</f>
        <v>4.6197001517309753</v>
      </c>
      <c r="EN70" s="12">
        <f>VLOOKUP($N70,SectorAdjData!DR$6:EB$501,7,0)</f>
        <v>2.8509615469643355</v>
      </c>
      <c r="EP70" s="11">
        <v>41820</v>
      </c>
      <c r="EQ70" s="2">
        <v>26</v>
      </c>
      <c r="ER70" s="2">
        <v>35577.959945678711</v>
      </c>
      <c r="ES70" s="2">
        <v>8113.8669929504395</v>
      </c>
      <c r="ET70" s="2">
        <v>2140.3839833140373</v>
      </c>
      <c r="EU70" s="12">
        <v>4.3848340102924865</v>
      </c>
      <c r="EV70" s="12">
        <v>3.7908464351276976</v>
      </c>
      <c r="EW70" s="2">
        <v>292.85754090280511</v>
      </c>
      <c r="EX70" s="2">
        <f t="shared" si="72"/>
        <v>66.788740512270905</v>
      </c>
      <c r="EY70" s="12">
        <f>VLOOKUP($N70,SectorAdjData!ED$6:EN$501,6,0)</f>
        <v>3.9326697825466548</v>
      </c>
      <c r="EZ70" s="12">
        <f>VLOOKUP($N70,SectorAdjData!ED$6:EN$501,7,0)</f>
        <v>4.455911816053959</v>
      </c>
      <c r="FB70" s="11">
        <v>41820</v>
      </c>
      <c r="FC70" s="2">
        <v>26</v>
      </c>
      <c r="FD70" s="2">
        <v>41349.012001037598</v>
      </c>
      <c r="FE70" s="2">
        <v>7509.4910545349121</v>
      </c>
      <c r="FF70" s="2">
        <v>3075.5119876861572</v>
      </c>
      <c r="FG70" s="12">
        <v>5.5062336050147254</v>
      </c>
      <c r="FH70" s="12">
        <v>2.441704368118764</v>
      </c>
      <c r="FI70" s="14">
        <v>41820</v>
      </c>
      <c r="FJ70" s="2">
        <v>526.23084993980717</v>
      </c>
      <c r="FK70" s="2">
        <f t="shared" si="73"/>
        <v>95.570018943720399</v>
      </c>
      <c r="FL70" s="12">
        <f>VLOOKUP($N70,SectorAdjData!EP$6:FB$501,6,0)</f>
        <v>4.0922264824253158</v>
      </c>
      <c r="FM70" s="12">
        <f>VLOOKUP($N70,SectorAdjData!EP$6:FB$501,7,0)</f>
        <v>3.3730040866832538</v>
      </c>
      <c r="FO70" s="11">
        <v>41820</v>
      </c>
      <c r="FP70" s="2">
        <v>27</v>
      </c>
      <c r="FQ70" s="2">
        <v>62934.467464447021</v>
      </c>
      <c r="FR70" s="2">
        <v>17509.32098197937</v>
      </c>
      <c r="FS70" s="2">
        <v>5561.3156986236572</v>
      </c>
      <c r="FT70" s="12">
        <v>3.5943408387577853</v>
      </c>
      <c r="FU70" s="12">
        <v>3.1484134206430081</v>
      </c>
      <c r="FV70" s="2">
        <v>387.8401045783981</v>
      </c>
      <c r="FW70" s="2">
        <f t="shared" si="74"/>
        <v>107.90298471316838</v>
      </c>
      <c r="FX70" s="12">
        <f>VLOOKUP($N70,SectorAdjData!FB$6:FN$501,6,0)</f>
        <v>2.1057029835348571</v>
      </c>
      <c r="FY70" s="12">
        <f>VLOOKUP($N70,SectorAdjData!FB$6:FN$501,7,0)</f>
        <v>4.9815716756372561</v>
      </c>
      <c r="GA70" s="11">
        <v>41820</v>
      </c>
      <c r="GB70" s="2">
        <v>23</v>
      </c>
      <c r="GC70" s="2">
        <v>130731.81448364258</v>
      </c>
      <c r="GD70" s="2">
        <v>30934.94401550293</v>
      </c>
      <c r="GE70" s="2">
        <v>9472.8650331497192</v>
      </c>
      <c r="GF70" s="12">
        <v>4.2260239558903621</v>
      </c>
      <c r="GG70" s="12">
        <v>3.2656375771477753</v>
      </c>
      <c r="GH70" s="2">
        <v>359.37641370073857</v>
      </c>
      <c r="GI70" s="2">
        <f t="shared" si="75"/>
        <v>85.03889647852769</v>
      </c>
      <c r="GJ70" s="12">
        <f>VLOOKUP($N70,SectorAdjData!FN$6:FZ$501,6,0)</f>
        <v>3.7220843258948411</v>
      </c>
      <c r="GK70" s="12">
        <f>VLOOKUP($N70,SectorAdjData!FN$6:FZ$501,7,0)</f>
        <v>3.7109982645144135</v>
      </c>
      <c r="GM70" s="11">
        <v>41820</v>
      </c>
      <c r="GN70" s="2">
        <v>9</v>
      </c>
      <c r="GO70" s="2">
        <v>24508.732009887695</v>
      </c>
      <c r="GP70" s="2">
        <v>8757.9509468078613</v>
      </c>
      <c r="GQ70" s="2">
        <v>2057.4780044555664</v>
      </c>
      <c r="GR70" s="12">
        <v>2.7984550448779064</v>
      </c>
      <c r="GS70" s="12">
        <v>4.2566437783743503</v>
      </c>
      <c r="GT70" s="2">
        <v>335.666610755156</v>
      </c>
      <c r="GU70" s="2">
        <f t="shared" si="76"/>
        <v>119.94711559491954</v>
      </c>
      <c r="GV70" s="12">
        <f>VLOOKUP($N70,SectorAdjData!FZ$6:GL$501,6,0)</f>
        <v>2.4761579775749865</v>
      </c>
      <c r="GW70" s="12">
        <f>VLOOKUP($N70,SectorAdjData!FZ$6:GL$501,7,0)</f>
        <v>4.8106891255403017</v>
      </c>
      <c r="GY70" s="11">
        <v>41820</v>
      </c>
      <c r="GZ70" s="2">
        <v>3</v>
      </c>
      <c r="HA70" s="2">
        <v>48308</v>
      </c>
      <c r="HB70" s="2">
        <v>9727</v>
      </c>
      <c r="HC70" s="2">
        <v>3761</v>
      </c>
      <c r="HD70" s="12">
        <v>4.966382235015935</v>
      </c>
      <c r="HE70" s="12">
        <v>2.5862802446157938</v>
      </c>
      <c r="HF70" s="2">
        <v>273.4451292759955</v>
      </c>
      <c r="HG70" s="2">
        <f t="shared" si="77"/>
        <v>55.059219435033704</v>
      </c>
      <c r="HH70" s="12">
        <f>VLOOKUP($N70,SectorAdjData!GL$6:GX$501,6,0)</f>
        <v>4.5008851206559211</v>
      </c>
      <c r="HI70" s="12">
        <f>VLOOKUP($N70,SectorAdjData!GL$6:GX$501,7,0)</f>
        <v>2.8537622972613668</v>
      </c>
      <c r="HS70" s="22">
        <v>41820</v>
      </c>
      <c r="HT70">
        <v>526.23084993980717</v>
      </c>
    </row>
    <row r="71" spans="2:228">
      <c r="B71" s="6"/>
      <c r="C71" s="6"/>
      <c r="D71" s="62"/>
      <c r="E71" s="62"/>
      <c r="F71" s="62"/>
      <c r="G71" s="6"/>
      <c r="H71" s="6"/>
      <c r="M71" s="2"/>
      <c r="N71" s="11">
        <v>41912</v>
      </c>
      <c r="O71" s="2">
        <v>14</v>
      </c>
      <c r="P71" s="2">
        <v>16707.238037109375</v>
      </c>
      <c r="Q71" s="2">
        <v>8445.1649589538574</v>
      </c>
      <c r="R71" s="2">
        <v>1635.1730060577393</v>
      </c>
      <c r="S71" s="12">
        <v>1.9783199165808811</v>
      </c>
      <c r="T71" s="12">
        <v>5.1646920097552371</v>
      </c>
      <c r="U71" s="2">
        <v>369.22848469903755</v>
      </c>
      <c r="V71" s="2">
        <f t="shared" si="61"/>
        <v>186.63739954515194</v>
      </c>
      <c r="W71" s="12">
        <f>VLOOKUP($N71,SectorAdjData!B$6:L$501,6,0)</f>
        <v>1.8628202591929572</v>
      </c>
      <c r="X71" s="12">
        <f>VLOOKUP($N71,SectorAdjData!B$6:L$501,7,0)</f>
        <v>5.4341521480855883</v>
      </c>
      <c r="Z71" s="11">
        <v>41912</v>
      </c>
      <c r="AA71" s="2">
        <v>34</v>
      </c>
      <c r="AB71" s="2">
        <v>39629.077005386353</v>
      </c>
      <c r="AC71" s="2">
        <v>10802.494976043701</v>
      </c>
      <c r="AD71" s="2">
        <v>2602.9029884338379</v>
      </c>
      <c r="AE71" s="12">
        <v>3.6685114960266412</v>
      </c>
      <c r="AF71" s="12">
        <v>4.1501719518726832</v>
      </c>
      <c r="AG71" s="2">
        <v>381.36022688311493</v>
      </c>
      <c r="AH71" s="2">
        <f t="shared" si="62"/>
        <v>103.95503116077613</v>
      </c>
      <c r="AI71" s="12">
        <f>VLOOKUP($N71,SectorAdjData!N$6:X$501,6,0)</f>
        <v>2.6664963579758849</v>
      </c>
      <c r="AJ71" s="12">
        <f>VLOOKUP($N71,SectorAdjData!N$6:X$501,7,0)</f>
        <v>5.962839361155023</v>
      </c>
      <c r="AL71" s="11">
        <v>41912</v>
      </c>
      <c r="AM71" s="2">
        <v>25</v>
      </c>
      <c r="AN71" s="2">
        <v>49889.945068359375</v>
      </c>
      <c r="AO71" s="2">
        <v>12689.706996917725</v>
      </c>
      <c r="AP71" s="2">
        <v>2993.5960102081299</v>
      </c>
      <c r="AQ71" s="12">
        <v>3.9315285278436631</v>
      </c>
      <c r="AR71" s="12">
        <v>4.2389510654229765</v>
      </c>
      <c r="AS71" s="2">
        <v>383.50605416694793</v>
      </c>
      <c r="AT71" s="2">
        <f t="shared" si="63"/>
        <v>97.546298202061024</v>
      </c>
      <c r="AU71" s="12">
        <f>VLOOKUP($N71,SectorAdjData!Z$6:AJ$501,6,0)</f>
        <v>3.5848792351282501</v>
      </c>
      <c r="AV71" s="12">
        <f>VLOOKUP($N71,SectorAdjData!Z$6:AJ$501,7,0)</f>
        <v>4.7610885406848258</v>
      </c>
      <c r="AX71" s="11">
        <v>41912</v>
      </c>
      <c r="AY71" s="2">
        <v>19</v>
      </c>
      <c r="AZ71" s="2">
        <v>22939.105731248856</v>
      </c>
      <c r="BA71" s="2">
        <v>4977.7360363006592</v>
      </c>
      <c r="BB71" s="2">
        <v>1433.8680105209351</v>
      </c>
      <c r="BC71" s="12">
        <v>4.6083411341949505</v>
      </c>
      <c r="BD71" s="12">
        <v>3.4715441029277234</v>
      </c>
      <c r="BE71" s="2">
        <v>443.36401711144941</v>
      </c>
      <c r="BF71" s="2">
        <f t="shared" si="64"/>
        <v>96.209027109904369</v>
      </c>
      <c r="BG71" s="12">
        <f>VLOOKUP($N71,SectorAdjData!AL$6:AV$501,6,0)</f>
        <v>3.6048835152160019</v>
      </c>
      <c r="BH71" s="12">
        <f>VLOOKUP($N71,SectorAdjData!AL$6:AV$501,7,0)</f>
        <v>4.5259472072541937</v>
      </c>
      <c r="BJ71" s="11">
        <v>41912</v>
      </c>
      <c r="BK71" s="2">
        <v>109</v>
      </c>
      <c r="BL71" s="2">
        <v>244277.0255279541</v>
      </c>
      <c r="BM71" s="2">
        <v>63111.183769226074</v>
      </c>
      <c r="BN71" s="2">
        <v>12742.694257736206</v>
      </c>
      <c r="BO71" s="12">
        <v>3.8705822160012646</v>
      </c>
      <c r="BP71" s="12">
        <v>4.9527346801804253</v>
      </c>
      <c r="BQ71" s="2">
        <v>429.3663976581289</v>
      </c>
      <c r="BR71" s="2">
        <f t="shared" si="65"/>
        <v>110.93070078271361</v>
      </c>
      <c r="BS71" s="12">
        <f>VLOOKUP($N71,SectorAdjData!AX$6:BH$501,6,0)</f>
        <v>3.1995004917521093</v>
      </c>
      <c r="BT71" s="12">
        <f>VLOOKUP($N71,SectorAdjData!AX$6:BH$501,7,0)</f>
        <v>5.8845527242032638</v>
      </c>
      <c r="BV71" s="11">
        <v>41912</v>
      </c>
      <c r="BW71" s="2">
        <v>16</v>
      </c>
      <c r="BX71" s="2">
        <v>31843.531982421875</v>
      </c>
      <c r="BY71" s="2">
        <v>8016.4458389282227</v>
      </c>
      <c r="BZ71" s="2">
        <v>2030.5812015533447</v>
      </c>
      <c r="CA71" s="12">
        <v>3.9722755722727205</v>
      </c>
      <c r="CB71" s="12">
        <v>3.947857801892305</v>
      </c>
      <c r="CC71" s="2">
        <v>366.48283238870692</v>
      </c>
      <c r="CD71" s="2">
        <f t="shared" si="66"/>
        <v>92.260173223335897</v>
      </c>
      <c r="CE71" s="12">
        <f>VLOOKUP($N71,SectorAdjData!BJ$6:BT$501,6,0)</f>
        <v>5.0169971642395357</v>
      </c>
      <c r="CF71" s="12">
        <f>VLOOKUP($N71,SectorAdjData!BJ$6:BT$501,7,0)</f>
        <v>2.9549395235052462</v>
      </c>
      <c r="CH71" s="11">
        <v>41912</v>
      </c>
      <c r="CI71" s="2">
        <v>8</v>
      </c>
      <c r="CJ71" s="2">
        <v>30317.91259765625</v>
      </c>
      <c r="CK71" s="2">
        <v>5071.2939653396606</v>
      </c>
      <c r="CL71" s="2">
        <v>2271.0480194091797</v>
      </c>
      <c r="CM71" s="12">
        <v>5.9783386261706566</v>
      </c>
      <c r="CN71" s="12">
        <v>2.2330192589494318</v>
      </c>
      <c r="CO71" s="2">
        <v>388.60096581694233</v>
      </c>
      <c r="CP71" s="2">
        <f t="shared" si="67"/>
        <v>65.00149792716833</v>
      </c>
      <c r="CQ71" s="12">
        <f>VLOOKUP($N71,SectorAdjData!BV$6:CF$501,6,0)</f>
        <v>4.7104449938334501</v>
      </c>
      <c r="CR71" s="12">
        <f>VLOOKUP($N71,SectorAdjData!BV$6:CF$501,7,0)</f>
        <v>2.8340730666076808</v>
      </c>
      <c r="CT71" s="11">
        <v>41912</v>
      </c>
      <c r="CU71" s="2">
        <v>34</v>
      </c>
      <c r="CV71" s="2">
        <v>116333.27442932129</v>
      </c>
      <c r="CW71" s="2">
        <v>24894.688911437988</v>
      </c>
      <c r="CX71" s="2">
        <v>7669.2495136260986</v>
      </c>
      <c r="CY71" s="12">
        <v>4.6730157923713351</v>
      </c>
      <c r="CZ71" s="12">
        <v>3.2460397679338935</v>
      </c>
      <c r="DA71" s="2">
        <v>345.63247857713611</v>
      </c>
      <c r="DB71" s="2">
        <f t="shared" si="68"/>
        <v>73.963473254547665</v>
      </c>
      <c r="DC71" s="12">
        <f>VLOOKUP($N71,SectorAdjData!CH$6:CR$501,6,0)</f>
        <v>3.9578497841335447</v>
      </c>
      <c r="DD71" s="12">
        <f>VLOOKUP($N71,SectorAdjData!CH$6:CR$501,7,0)</f>
        <v>3.8552970322693216</v>
      </c>
      <c r="DF71" s="11">
        <v>41912</v>
      </c>
      <c r="DG71" s="2">
        <v>21</v>
      </c>
      <c r="DH71" s="2">
        <v>27853.526023864746</v>
      </c>
      <c r="DI71" s="2">
        <v>7556.0129635334015</v>
      </c>
      <c r="DJ71" s="2">
        <v>1673.1450061798096</v>
      </c>
      <c r="DK71" s="12">
        <v>3.6862729270437438</v>
      </c>
      <c r="DL71" s="12">
        <v>4.5160538600211266</v>
      </c>
      <c r="DM71" s="2">
        <v>376.33355118098422</v>
      </c>
      <c r="DN71" s="2">
        <f t="shared" si="69"/>
        <v>102.09052846306471</v>
      </c>
      <c r="DO71" s="12">
        <f>VLOOKUP($N71,SectorAdjData!CT$6:DD$501,6,0)</f>
        <v>3.429490211732694</v>
      </c>
      <c r="DP71" s="12">
        <f>VLOOKUP($N71,SectorAdjData!CT$6:DD$501,7,0)</f>
        <v>5.1553483609325257</v>
      </c>
      <c r="DR71" s="11">
        <v>41912</v>
      </c>
      <c r="DS71" s="2">
        <v>62</v>
      </c>
      <c r="DT71" s="2">
        <v>98195.631782531738</v>
      </c>
      <c r="DU71" s="2">
        <v>20353.339925289154</v>
      </c>
      <c r="DV71" s="2">
        <v>7318.1990213394165</v>
      </c>
      <c r="DW71" s="12">
        <v>4.8245463468392744</v>
      </c>
      <c r="DX71" s="12">
        <v>2.7811951910490644</v>
      </c>
      <c r="DY71" s="2">
        <v>487.56327578697056</v>
      </c>
      <c r="DZ71" s="2">
        <f t="shared" si="70"/>
        <v>101.05888527869361</v>
      </c>
      <c r="EA71" s="12">
        <f>VLOOKUP($N71,SectorAdjData!DF$6:DP$501,6,0)</f>
        <v>3.2121870429114825</v>
      </c>
      <c r="EB71" s="12">
        <f>VLOOKUP($N71,SectorAdjData!DF$6:DP$501,7,0)</f>
        <v>4.1472384153242734</v>
      </c>
      <c r="ED71" s="11">
        <v>41912</v>
      </c>
      <c r="EE71" s="2">
        <v>39</v>
      </c>
      <c r="EF71" s="2">
        <v>111231.00654029846</v>
      </c>
      <c r="EG71" s="2">
        <v>25211.578912734985</v>
      </c>
      <c r="EH71" s="2">
        <v>8106.6220054626465</v>
      </c>
      <c r="EI71" s="12">
        <v>4.4119016474653616</v>
      </c>
      <c r="EJ71" s="12">
        <v>3.1099980849910316</v>
      </c>
      <c r="EK71" s="2">
        <v>387.41703161421447</v>
      </c>
      <c r="EL71" s="2">
        <f t="shared" si="71"/>
        <v>87.811801479478945</v>
      </c>
      <c r="EM71" s="12">
        <f>VLOOKUP($N71,SectorAdjData!DR$6:EB$501,6,0)</f>
        <v>4.1560625919652843</v>
      </c>
      <c r="EN71" s="12">
        <f>VLOOKUP($N71,SectorAdjData!DR$6:EB$501,7,0)</f>
        <v>3.3821589639501632</v>
      </c>
      <c r="EP71" s="11">
        <v>41912</v>
      </c>
      <c r="EQ71" s="2">
        <v>26</v>
      </c>
      <c r="ER71" s="2">
        <v>30447.962959289551</v>
      </c>
      <c r="ES71" s="2">
        <v>7554.3420705795288</v>
      </c>
      <c r="ET71" s="2">
        <v>1725.6429870724678</v>
      </c>
      <c r="EU71" s="12">
        <v>4.0305247862510081</v>
      </c>
      <c r="EV71" s="12">
        <v>4.3776969669696149</v>
      </c>
      <c r="EW71" s="2">
        <v>372.90674071195929</v>
      </c>
      <c r="EX71" s="2">
        <f t="shared" si="72"/>
        <v>92.520641972981991</v>
      </c>
      <c r="EY71" s="12">
        <f>VLOOKUP($N71,SectorAdjData!ED$6:EN$501,6,0)</f>
        <v>3.5597812661125054</v>
      </c>
      <c r="EZ71" s="12">
        <f>VLOOKUP($N71,SectorAdjData!ED$6:EN$501,7,0)</f>
        <v>5.2659071643273228</v>
      </c>
      <c r="FB71" s="11">
        <v>41912</v>
      </c>
      <c r="FC71" s="2">
        <v>27</v>
      </c>
      <c r="FD71" s="2">
        <v>37271.410125732422</v>
      </c>
      <c r="FE71" s="2">
        <v>8292.1669064760208</v>
      </c>
      <c r="FF71" s="2">
        <v>2630.3440079689026</v>
      </c>
      <c r="FG71" s="12">
        <v>4.4947732656736781</v>
      </c>
      <c r="FH71" s="12">
        <v>3.1525028214385773</v>
      </c>
      <c r="FI71" s="14">
        <v>41912</v>
      </c>
      <c r="FJ71" s="2">
        <v>599.18727583075952</v>
      </c>
      <c r="FK71" s="2">
        <f t="shared" si="73"/>
        <v>133.30756423393319</v>
      </c>
      <c r="FL71" s="12">
        <f>VLOOKUP($N71,SectorAdjData!EP$6:FB$501,6,0)</f>
        <v>3.5820015076585445</v>
      </c>
      <c r="FM71" s="12">
        <f>VLOOKUP($N71,SectorAdjData!EP$6:FB$501,7,0)</f>
        <v>3.8943662634917913</v>
      </c>
      <c r="FO71" s="11">
        <v>41912</v>
      </c>
      <c r="FP71" s="2">
        <v>25</v>
      </c>
      <c r="FQ71" s="2">
        <v>56524.38708114624</v>
      </c>
      <c r="FR71" s="2">
        <v>17462.687084197998</v>
      </c>
      <c r="FS71" s="2">
        <v>5066.6368398666382</v>
      </c>
      <c r="FT71" s="12">
        <v>3.2368665147928586</v>
      </c>
      <c r="FU71" s="12">
        <v>3.4466032668442925</v>
      </c>
      <c r="FV71" s="2">
        <v>471.29685935403222</v>
      </c>
      <c r="FW71" s="2">
        <f t="shared" si="74"/>
        <v>145.60280975448029</v>
      </c>
      <c r="FX71" s="12">
        <f>VLOOKUP($N71,SectorAdjData!FB$6:FN$501,6,0)</f>
        <v>1.8094940476057257</v>
      </c>
      <c r="FY71" s="12">
        <f>VLOOKUP($N71,SectorAdjData!FB$6:FN$501,7,0)</f>
        <v>5.7899897831952929</v>
      </c>
      <c r="GA71" s="11">
        <v>41912</v>
      </c>
      <c r="GB71" s="2">
        <v>21</v>
      </c>
      <c r="GC71" s="2">
        <v>126746.90341186523</v>
      </c>
      <c r="GD71" s="2">
        <v>32054.605987548828</v>
      </c>
      <c r="GE71" s="2">
        <v>8705.6849918365479</v>
      </c>
      <c r="GF71" s="12">
        <v>3.9540933200395081</v>
      </c>
      <c r="GG71" s="12">
        <v>3.6820314561814396</v>
      </c>
      <c r="GH71" s="2">
        <v>390.5668750546921</v>
      </c>
      <c r="GI71" s="2">
        <f t="shared" si="75"/>
        <v>98.775330636554045</v>
      </c>
      <c r="GJ71" s="12">
        <f>VLOOKUP($N71,SectorAdjData!FN$6:FZ$501,6,0)</f>
        <v>3.6035239910387031</v>
      </c>
      <c r="GK71" s="12">
        <f>VLOOKUP($N71,SectorAdjData!FN$6:FZ$501,7,0)</f>
        <v>4.0177887729077275</v>
      </c>
      <c r="GM71" s="11">
        <v>41912</v>
      </c>
      <c r="GN71" s="2">
        <v>11</v>
      </c>
      <c r="GO71" s="2">
        <v>27769.302925109863</v>
      </c>
      <c r="GP71" s="2">
        <v>10126.683975219727</v>
      </c>
      <c r="GQ71" s="2">
        <v>2282.2979869842529</v>
      </c>
      <c r="GR71" s="12">
        <v>2.7421911252550299</v>
      </c>
      <c r="GS71" s="12">
        <v>4.4370559992478302</v>
      </c>
      <c r="GT71" s="2">
        <v>490.55442476108374</v>
      </c>
      <c r="GU71" s="2">
        <f t="shared" si="76"/>
        <v>178.89140557825309</v>
      </c>
      <c r="GV71" s="12">
        <f>VLOOKUP($N71,SectorAdjData!FZ$6:GL$501,6,0)</f>
        <v>2.3026975039836666</v>
      </c>
      <c r="GW71" s="12">
        <f>VLOOKUP($N71,SectorAdjData!FZ$6:GL$501,7,0)</f>
        <v>5.5146437662831964</v>
      </c>
      <c r="GY71" s="11">
        <v>41912</v>
      </c>
      <c r="GZ71" s="2">
        <v>4</v>
      </c>
      <c r="HA71" s="2">
        <v>48433</v>
      </c>
      <c r="HB71" s="2">
        <v>10466</v>
      </c>
      <c r="HC71" s="2">
        <v>3956</v>
      </c>
      <c r="HD71" s="12">
        <v>4.6276514427670552</v>
      </c>
      <c r="HE71" s="12">
        <v>2.6456016177957533</v>
      </c>
      <c r="HF71" s="2">
        <v>353.32216949117458</v>
      </c>
      <c r="HG71" s="2">
        <f t="shared" si="77"/>
        <v>76.350212167213115</v>
      </c>
      <c r="HH71" s="12">
        <f>VLOOKUP($N71,SectorAdjData!GL$6:GX$501,6,0)</f>
        <v>4.4671938247199474</v>
      </c>
      <c r="HI71" s="12">
        <f>VLOOKUP($N71,SectorAdjData!GL$6:GX$501,7,0)</f>
        <v>2.7772549019607844</v>
      </c>
      <c r="HS71" s="22">
        <v>41912</v>
      </c>
      <c r="HT71">
        <v>599.18727583075952</v>
      </c>
    </row>
    <row r="72" spans="2:228">
      <c r="B72" s="6"/>
      <c r="C72" s="6"/>
      <c r="D72" s="62"/>
      <c r="E72" s="62"/>
      <c r="F72" s="62"/>
      <c r="G72" s="6"/>
      <c r="H72" s="6"/>
      <c r="M72" s="2"/>
      <c r="N72" s="11">
        <v>42004</v>
      </c>
      <c r="O72" s="2">
        <v>14</v>
      </c>
      <c r="P72" s="2">
        <v>15363.271911621094</v>
      </c>
      <c r="Q72" s="2">
        <v>8519.0809707641602</v>
      </c>
      <c r="R72" s="2">
        <v>1647.2620086669922</v>
      </c>
      <c r="S72" s="12">
        <v>1.8033954559587912</v>
      </c>
      <c r="T72" s="12">
        <v>5.1716611722612509</v>
      </c>
      <c r="U72" s="2">
        <v>363.38008422930727</v>
      </c>
      <c r="V72" s="2">
        <f t="shared" si="61"/>
        <v>201.49772642967707</v>
      </c>
      <c r="W72" s="12">
        <f>VLOOKUP($N72,SectorAdjData!B$6:L$501,6,0)</f>
        <v>1.6736519158522785</v>
      </c>
      <c r="X72" s="12">
        <f>VLOOKUP($N72,SectorAdjData!B$6:L$501,7,0)</f>
        <v>5.4810638945810659</v>
      </c>
      <c r="Z72" s="11">
        <v>42004</v>
      </c>
      <c r="AA72" s="2">
        <v>30</v>
      </c>
      <c r="AB72" s="2">
        <v>35551.579860687256</v>
      </c>
      <c r="AC72" s="2">
        <v>8479.8878717422485</v>
      </c>
      <c r="AD72" s="2">
        <v>3251.3790035247803</v>
      </c>
      <c r="AE72" s="12">
        <v>4.1924587209645443</v>
      </c>
      <c r="AF72" s="12">
        <v>2.6080896329063163</v>
      </c>
      <c r="AG72" s="2">
        <v>387.21526513112161</v>
      </c>
      <c r="AH72" s="2">
        <f t="shared" si="62"/>
        <v>92.3599469673577</v>
      </c>
      <c r="AI72" s="12">
        <f>VLOOKUP($N72,SectorAdjData!N$6:X$501,6,0)</f>
        <v>2.5183545826495481</v>
      </c>
      <c r="AJ72" s="12">
        <f>VLOOKUP($N72,SectorAdjData!N$6:X$501,7,0)</f>
        <v>3.9874004534118628</v>
      </c>
      <c r="AL72" s="11">
        <v>42004</v>
      </c>
      <c r="AM72" s="2">
        <v>24</v>
      </c>
      <c r="AN72" s="2">
        <v>50641.290618896484</v>
      </c>
      <c r="AO72" s="2">
        <v>12589.694972991943</v>
      </c>
      <c r="AP72" s="2">
        <v>2911.8429927825928</v>
      </c>
      <c r="AQ72" s="12">
        <v>4.0224398388948082</v>
      </c>
      <c r="AR72" s="12">
        <v>4.3236173805377733</v>
      </c>
      <c r="AS72" s="2">
        <v>406.27052992191625</v>
      </c>
      <c r="AT72" s="2">
        <f t="shared" si="63"/>
        <v>101.001020821617</v>
      </c>
      <c r="AU72" s="12">
        <f>VLOOKUP($N72,SectorAdjData!Z$6:AJ$501,6,0)</f>
        <v>3.6253140313658139</v>
      </c>
      <c r="AV72" s="12">
        <f>VLOOKUP($N72,SectorAdjData!Z$6:AJ$501,7,0)</f>
        <v>4.7298862560020645</v>
      </c>
      <c r="AX72" s="11">
        <v>42004</v>
      </c>
      <c r="AY72" s="2">
        <v>17</v>
      </c>
      <c r="AZ72" s="2">
        <v>19298.164331436157</v>
      </c>
      <c r="BA72" s="2">
        <v>4277.205997467041</v>
      </c>
      <c r="BB72" s="2">
        <v>1267.3710017204285</v>
      </c>
      <c r="BC72" s="12">
        <v>4.5118622630905598</v>
      </c>
      <c r="BD72" s="12">
        <v>3.3748649698161213</v>
      </c>
      <c r="BE72" s="2">
        <v>558.28965772044808</v>
      </c>
      <c r="BF72" s="2">
        <f t="shared" si="64"/>
        <v>123.73818728633525</v>
      </c>
      <c r="BG72" s="12">
        <f>VLOOKUP($N72,SectorAdjData!AL$6:AV$501,6,0)</f>
        <v>3.1710311058140985</v>
      </c>
      <c r="BH72" s="12">
        <f>VLOOKUP($N72,SectorAdjData!AL$6:AV$501,7,0)</f>
        <v>4.907372317314362</v>
      </c>
      <c r="BJ72" s="11">
        <v>42004</v>
      </c>
      <c r="BK72" s="2">
        <v>98</v>
      </c>
      <c r="BL72" s="2">
        <v>217553.60468292236</v>
      </c>
      <c r="BM72" s="2">
        <v>52012.124402999878</v>
      </c>
      <c r="BN72" s="2">
        <v>10865.103187561035</v>
      </c>
      <c r="BO72" s="12">
        <v>4.1827479108000949</v>
      </c>
      <c r="BP72" s="12">
        <v>4.7870805739375033</v>
      </c>
      <c r="BQ72" s="2">
        <v>693.71574977623345</v>
      </c>
      <c r="BR72" s="2">
        <f t="shared" si="65"/>
        <v>165.85167563768775</v>
      </c>
      <c r="BS72" s="12">
        <f>VLOOKUP($N72,SectorAdjData!AX$6:BH$501,6,0)</f>
        <v>3.2954911899148294</v>
      </c>
      <c r="BT72" s="12">
        <f>VLOOKUP($N72,SectorAdjData!AX$6:BH$501,7,0)</f>
        <v>5.8512988381453637</v>
      </c>
      <c r="BV72" s="11">
        <v>42004</v>
      </c>
      <c r="BW72" s="2">
        <v>12</v>
      </c>
      <c r="BX72" s="2">
        <v>26830.557800292969</v>
      </c>
      <c r="BY72" s="2">
        <v>6599.9406938552856</v>
      </c>
      <c r="BZ72" s="2">
        <v>1895.1998977661133</v>
      </c>
      <c r="CA72" s="12">
        <v>4.0652725599902597</v>
      </c>
      <c r="CB72" s="12">
        <v>3.4824509549808895</v>
      </c>
      <c r="CC72" s="2">
        <v>393.07782222014174</v>
      </c>
      <c r="CD72" s="2">
        <f t="shared" si="66"/>
        <v>96.691628032213302</v>
      </c>
      <c r="CE72" s="12">
        <f>VLOOKUP($N72,SectorAdjData!BJ$6:BT$501,6,0)</f>
        <v>4.8237952338897276</v>
      </c>
      <c r="CF72" s="12">
        <f>VLOOKUP($N72,SectorAdjData!BJ$6:BT$501,7,0)</f>
        <v>2.923593177204868</v>
      </c>
      <c r="CH72" s="11">
        <v>42004</v>
      </c>
      <c r="CI72" s="2">
        <v>8</v>
      </c>
      <c r="CJ72" s="2">
        <v>36554.225769042969</v>
      </c>
      <c r="CK72" s="2">
        <v>5996.0289897918701</v>
      </c>
      <c r="CL72" s="2">
        <v>2733.1499862670898</v>
      </c>
      <c r="CM72" s="12">
        <v>6.0964057764356827</v>
      </c>
      <c r="CN72" s="12">
        <v>2.193816299844265</v>
      </c>
      <c r="CO72" s="2">
        <v>468.37198394944488</v>
      </c>
      <c r="CP72" s="2">
        <f t="shared" si="67"/>
        <v>76.827560553766602</v>
      </c>
      <c r="CQ72" s="12">
        <f>VLOOKUP($N72,SectorAdjData!BV$6:CF$501,6,0)</f>
        <v>5.9237350672185514</v>
      </c>
      <c r="CR72" s="12">
        <f>VLOOKUP($N72,SectorAdjData!BV$6:CF$501,7,0)</f>
        <v>2.2577637607093703</v>
      </c>
      <c r="CT72" s="11">
        <v>42004</v>
      </c>
      <c r="CU72" s="2">
        <v>31</v>
      </c>
      <c r="CV72" s="2">
        <v>116878.86380004883</v>
      </c>
      <c r="CW72" s="2">
        <v>27298.156230926514</v>
      </c>
      <c r="CX72" s="2">
        <v>7392.7481060028076</v>
      </c>
      <c r="CY72" s="12">
        <v>4.2815662278185265</v>
      </c>
      <c r="CZ72" s="12">
        <v>3.6925586858235837</v>
      </c>
      <c r="DA72" s="2">
        <v>325.66499485695078</v>
      </c>
      <c r="DB72" s="2">
        <f t="shared" si="68"/>
        <v>76.062117815909218</v>
      </c>
      <c r="DC72" s="12">
        <f>VLOOKUP($N72,SectorAdjData!CH$6:CR$501,6,0)</f>
        <v>3.8506304574124646</v>
      </c>
      <c r="DD72" s="12">
        <f>VLOOKUP($N72,SectorAdjData!CH$6:CR$501,7,0)</f>
        <v>4.1160399853597598</v>
      </c>
      <c r="DF72" s="11">
        <v>42004</v>
      </c>
      <c r="DG72" s="2">
        <v>17</v>
      </c>
      <c r="DH72" s="2">
        <v>26827.834182739258</v>
      </c>
      <c r="DI72" s="2">
        <v>6209.353984951973</v>
      </c>
      <c r="DJ72" s="2">
        <v>1297.6800098419189</v>
      </c>
      <c r="DK72" s="12">
        <v>4.3205515819769715</v>
      </c>
      <c r="DL72" s="12">
        <v>4.7849654289645605</v>
      </c>
      <c r="DM72" s="2">
        <v>382.96881929223412</v>
      </c>
      <c r="DN72" s="2">
        <f t="shared" si="69"/>
        <v>88.63887214997618</v>
      </c>
      <c r="DO72" s="12">
        <f>VLOOKUP($N72,SectorAdjData!CT$6:DD$501,6,0)</f>
        <v>4.2076994512143386</v>
      </c>
      <c r="DP72" s="12">
        <f>VLOOKUP($N72,SectorAdjData!CT$6:DD$501,7,0)</f>
        <v>5.5011390398718394</v>
      </c>
      <c r="DR72" s="11">
        <v>42004</v>
      </c>
      <c r="DS72" s="2">
        <v>61</v>
      </c>
      <c r="DT72" s="2">
        <v>94323.864730834961</v>
      </c>
      <c r="DU72" s="2">
        <v>21428.448060035706</v>
      </c>
      <c r="DV72" s="2">
        <v>7080.5220184326172</v>
      </c>
      <c r="DW72" s="12">
        <v>4.4018056961740513</v>
      </c>
      <c r="DX72" s="12">
        <v>3.0263938173275005</v>
      </c>
      <c r="DY72" s="2">
        <v>579.77155430502114</v>
      </c>
      <c r="DZ72" s="2">
        <f t="shared" si="70"/>
        <v>131.71220956184987</v>
      </c>
      <c r="EA72" s="12">
        <f>VLOOKUP($N72,SectorAdjData!DF$6:DP$501,6,0)</f>
        <v>3.3178048561613158</v>
      </c>
      <c r="EB72" s="12">
        <f>VLOOKUP($N72,SectorAdjData!DF$6:DP$501,7,0)</f>
        <v>4.0148746642987767</v>
      </c>
      <c r="ED72" s="11">
        <v>42004</v>
      </c>
      <c r="EE72" s="2">
        <v>36</v>
      </c>
      <c r="EF72" s="2">
        <v>108501.90536499023</v>
      </c>
      <c r="EG72" s="2">
        <v>24136.607818603516</v>
      </c>
      <c r="EH72" s="2">
        <v>7777.0220603942871</v>
      </c>
      <c r="EI72" s="12">
        <v>4.4953253655371315</v>
      </c>
      <c r="EJ72" s="12">
        <v>3.1035797032803858</v>
      </c>
      <c r="EK72" s="2">
        <v>376.41425613312867</v>
      </c>
      <c r="EL72" s="2">
        <f t="shared" si="71"/>
        <v>83.734596614265797</v>
      </c>
      <c r="EM72" s="12">
        <f>VLOOKUP($N72,SectorAdjData!DR$6:EB$501,6,0)</f>
        <v>4.2742645532100783</v>
      </c>
      <c r="EN72" s="12">
        <f>VLOOKUP($N72,SectorAdjData!DR$6:EB$501,7,0)</f>
        <v>3.4103571217166158</v>
      </c>
      <c r="EP72" s="11">
        <v>42004</v>
      </c>
      <c r="EQ72" s="2">
        <v>25</v>
      </c>
      <c r="ER72" s="2">
        <v>26099.67700958252</v>
      </c>
      <c r="ES72" s="2">
        <v>6893.1139478683472</v>
      </c>
      <c r="ET72" s="2">
        <v>1551.9369969367981</v>
      </c>
      <c r="EU72" s="12">
        <v>3.7863405721957757</v>
      </c>
      <c r="EV72" s="12">
        <v>4.4416197058733218</v>
      </c>
      <c r="EW72" s="2">
        <v>398.16323582185186</v>
      </c>
      <c r="EX72" s="2">
        <f t="shared" si="72"/>
        <v>105.15779767559286</v>
      </c>
      <c r="EY72" s="12">
        <f>VLOOKUP($N72,SectorAdjData!ED$6:EN$501,6,0)</f>
        <v>3.312746458196334</v>
      </c>
      <c r="EZ72" s="12">
        <f>VLOOKUP($N72,SectorAdjData!ED$6:EN$501,7,0)</f>
        <v>5.1707857162001964</v>
      </c>
      <c r="FB72" s="11">
        <v>42004</v>
      </c>
      <c r="FC72" s="2">
        <v>24</v>
      </c>
      <c r="FD72" s="2">
        <v>32120.51301574707</v>
      </c>
      <c r="FE72" s="2">
        <v>8649.2000168561935</v>
      </c>
      <c r="FF72" s="2">
        <v>2456.4810037612915</v>
      </c>
      <c r="FG72" s="12">
        <v>3.7136975619881913</v>
      </c>
      <c r="FH72" s="12">
        <v>3.5209716678503895</v>
      </c>
      <c r="FI72" s="14">
        <v>42004</v>
      </c>
      <c r="FJ72" s="2">
        <v>598.67686167532656</v>
      </c>
      <c r="FK72" s="2">
        <f t="shared" si="73"/>
        <v>161.20775902785545</v>
      </c>
      <c r="FL72" s="12">
        <f>VLOOKUP($N72,SectorAdjData!EP$6:FB$501,6,0)</f>
        <v>2.7910701638961717</v>
      </c>
      <c r="FM72" s="12">
        <f>VLOOKUP($N72,SectorAdjData!EP$6:FB$501,7,0)</f>
        <v>4.4148834803838843</v>
      </c>
      <c r="FO72" s="11">
        <v>42004</v>
      </c>
      <c r="FP72" s="2">
        <v>26</v>
      </c>
      <c r="FQ72" s="2">
        <v>56257.71883392334</v>
      </c>
      <c r="FR72" s="2">
        <v>17818.490177154541</v>
      </c>
      <c r="FS72" s="2">
        <v>4978.9269342422485</v>
      </c>
      <c r="FT72" s="12">
        <v>3.1572663157539878</v>
      </c>
      <c r="FU72" s="12">
        <v>3.5787812138011157</v>
      </c>
      <c r="FV72" s="2">
        <v>459.3377557223846</v>
      </c>
      <c r="FW72" s="2">
        <f t="shared" si="74"/>
        <v>145.48590767601752</v>
      </c>
      <c r="FX72" s="12">
        <f>VLOOKUP($N72,SectorAdjData!FB$6:FN$501,6,0)</f>
        <v>1.7133204443853134</v>
      </c>
      <c r="FY72" s="12">
        <f>VLOOKUP($N72,SectorAdjData!FB$6:FN$501,7,0)</f>
        <v>6.0751238496200184</v>
      </c>
      <c r="GA72" s="11">
        <v>42004</v>
      </c>
      <c r="GB72" s="2">
        <v>20</v>
      </c>
      <c r="GC72" s="2">
        <v>131682.6262512207</v>
      </c>
      <c r="GD72" s="2">
        <v>29171.097061157227</v>
      </c>
      <c r="GE72" s="2">
        <v>8776.6050148010254</v>
      </c>
      <c r="GF72" s="12">
        <v>4.5141472045136997</v>
      </c>
      <c r="GG72" s="12">
        <v>3.3237336090621099</v>
      </c>
      <c r="GH72" s="2">
        <v>427.46097958341619</v>
      </c>
      <c r="GI72" s="2">
        <f t="shared" si="75"/>
        <v>94.693628766912511</v>
      </c>
      <c r="GJ72" s="12">
        <f>VLOOKUP($N72,SectorAdjData!FN$6:FZ$501,6,0)</f>
        <v>3.7283562180089671</v>
      </c>
      <c r="GK72" s="12">
        <f>VLOOKUP($N72,SectorAdjData!FN$6:FZ$501,7,0)</f>
        <v>3.9634668093526235</v>
      </c>
      <c r="GM72" s="11">
        <v>42004</v>
      </c>
      <c r="GN72" s="2">
        <v>10</v>
      </c>
      <c r="GO72" s="2">
        <v>28012.908824920654</v>
      </c>
      <c r="GP72" s="2">
        <v>11519.742031097412</v>
      </c>
      <c r="GQ72" s="2">
        <v>2242.4630031585693</v>
      </c>
      <c r="GR72" s="12">
        <v>2.4317305673425782</v>
      </c>
      <c r="GS72" s="12">
        <v>5.1370934614624844</v>
      </c>
      <c r="GT72" s="2">
        <v>471.56391718231839</v>
      </c>
      <c r="GU72" s="2">
        <f t="shared" si="76"/>
        <v>193.92112083274449</v>
      </c>
      <c r="GV72" s="12">
        <f>VLOOKUP($N72,SectorAdjData!FZ$6:GL$501,6,0)</f>
        <v>2.1353848780083347</v>
      </c>
      <c r="GW72" s="12">
        <f>VLOOKUP($N72,SectorAdjData!FZ$6:GL$501,7,0)</f>
        <v>6.2285811361486854</v>
      </c>
      <c r="GY72" s="11">
        <v>42004</v>
      </c>
      <c r="GZ72" s="2">
        <v>5</v>
      </c>
      <c r="HA72" s="2">
        <v>54125.3349609375</v>
      </c>
      <c r="HB72" s="2">
        <v>10436.175994873047</v>
      </c>
      <c r="HC72" s="2">
        <v>3900.7239990234375</v>
      </c>
      <c r="HD72" s="12">
        <v>5.1863187232112136</v>
      </c>
      <c r="HE72" s="12">
        <v>2.6754458909386534</v>
      </c>
      <c r="HF72" s="2">
        <v>423.57978992031622</v>
      </c>
      <c r="HG72" s="2">
        <f t="shared" si="77"/>
        <v>81.672533549586447</v>
      </c>
      <c r="HH72" s="12">
        <f>VLOOKUP($N72,SectorAdjData!GL$6:GX$501,6,0)</f>
        <v>5.1975673898750818</v>
      </c>
      <c r="HI72" s="12">
        <f>VLOOKUP($N72,SectorAdjData!GL$6:GX$501,7,0)</f>
        <v>2.8210200927357034</v>
      </c>
      <c r="HS72" s="22">
        <v>42004</v>
      </c>
      <c r="HT72">
        <v>598.67686167532656</v>
      </c>
    </row>
    <row r="73" spans="2:228">
      <c r="B73" s="6"/>
      <c r="C73" s="6"/>
      <c r="D73" s="62"/>
      <c r="E73" s="62"/>
      <c r="F73" s="62"/>
      <c r="G73" s="6"/>
      <c r="H73" s="6"/>
      <c r="M73" s="2"/>
      <c r="N73" s="11">
        <v>42094</v>
      </c>
      <c r="O73" s="2">
        <v>14</v>
      </c>
      <c r="P73" s="2">
        <v>16699.339935302734</v>
      </c>
      <c r="Q73" s="2">
        <v>8877.2969741821289</v>
      </c>
      <c r="R73" s="2">
        <v>1621.5100078582764</v>
      </c>
      <c r="S73" s="12">
        <v>1.8811289048760538</v>
      </c>
      <c r="T73" s="12">
        <v>5.4747099500837768</v>
      </c>
      <c r="U73" s="2">
        <v>349.78209608348413</v>
      </c>
      <c r="V73" s="2">
        <f t="shared" si="61"/>
        <v>185.94265133921326</v>
      </c>
      <c r="W73" s="12">
        <f>VLOOKUP($N73,SectorAdjData!B$6:L$501,6,0)</f>
        <v>1.8132229209962287</v>
      </c>
      <c r="X73" s="12">
        <f>VLOOKUP($N73,SectorAdjData!B$6:L$501,7,0)</f>
        <v>5.6055475562817785</v>
      </c>
      <c r="Z73" s="11">
        <v>42094</v>
      </c>
      <c r="AA73" s="2">
        <v>27</v>
      </c>
      <c r="AB73" s="2">
        <v>29534.203155517578</v>
      </c>
      <c r="AC73" s="2">
        <v>6982.7919840812683</v>
      </c>
      <c r="AD73" s="2">
        <v>2802.0680141448975</v>
      </c>
      <c r="AE73" s="12">
        <v>4.2295693789600142</v>
      </c>
      <c r="AF73" s="12">
        <v>2.4920137372940232</v>
      </c>
      <c r="AG73" s="2">
        <v>432.36139001853758</v>
      </c>
      <c r="AH73" s="2">
        <f t="shared" si="62"/>
        <v>102.22350108957157</v>
      </c>
      <c r="AI73" s="12">
        <f>VLOOKUP($N73,SectorAdjData!N$6:X$501,6,0)</f>
        <v>2.6969716131857187</v>
      </c>
      <c r="AJ73" s="12">
        <f>VLOOKUP($N73,SectorAdjData!N$6:X$501,7,0)</f>
        <v>3.9081408731463325</v>
      </c>
      <c r="AL73" s="11">
        <v>42094</v>
      </c>
      <c r="AM73" s="2">
        <v>26</v>
      </c>
      <c r="AN73" s="2">
        <v>55674.62353515625</v>
      </c>
      <c r="AO73" s="2">
        <v>13308.28301525116</v>
      </c>
      <c r="AP73" s="2">
        <v>3123.0010166168213</v>
      </c>
      <c r="AQ73" s="12">
        <v>4.1834565339010066</v>
      </c>
      <c r="AR73" s="12">
        <v>4.2613764595146231</v>
      </c>
      <c r="AS73" s="2">
        <v>386.05849286690466</v>
      </c>
      <c r="AT73" s="2">
        <f t="shared" si="63"/>
        <v>92.28218095214946</v>
      </c>
      <c r="AU73" s="12">
        <f>VLOOKUP($N73,SectorAdjData!Z$6:AJ$501,6,0)</f>
        <v>3.7912737793450924</v>
      </c>
      <c r="AV73" s="12">
        <f>VLOOKUP($N73,SectorAdjData!Z$6:AJ$501,7,0)</f>
        <v>4.8494864973924781</v>
      </c>
      <c r="AX73" s="11">
        <v>42094</v>
      </c>
      <c r="AY73" s="2">
        <v>16</v>
      </c>
      <c r="AZ73" s="2">
        <v>21056.810876846313</v>
      </c>
      <c r="BA73" s="2">
        <v>4100.001895904541</v>
      </c>
      <c r="BB73" s="2">
        <v>1265.3239879608154</v>
      </c>
      <c r="BC73" s="12">
        <v>5.1358051560609743</v>
      </c>
      <c r="BD73" s="12">
        <v>3.2402783278550396</v>
      </c>
      <c r="BE73" s="2">
        <v>481.54748875199869</v>
      </c>
      <c r="BF73" s="2">
        <f t="shared" si="64"/>
        <v>93.762803322806107</v>
      </c>
      <c r="BG73" s="12">
        <f>VLOOKUP($N73,SectorAdjData!AL$6:AV$501,6,0)</f>
        <v>3.5968472952118264</v>
      </c>
      <c r="BH73" s="12">
        <f>VLOOKUP($N73,SectorAdjData!AL$6:AV$501,7,0)</f>
        <v>4.7329088473453833</v>
      </c>
      <c r="BJ73" s="11">
        <v>42094</v>
      </c>
      <c r="BK73" s="2">
        <v>101</v>
      </c>
      <c r="BL73" s="2">
        <v>228492.06777954102</v>
      </c>
      <c r="BM73" s="2">
        <v>34773.598475456238</v>
      </c>
      <c r="BN73" s="2">
        <v>11708.729782104492</v>
      </c>
      <c r="BO73" s="12">
        <v>6.5708490865797042</v>
      </c>
      <c r="BP73" s="12">
        <v>2.9698864968772161</v>
      </c>
      <c r="BQ73" s="2">
        <v>655.69917570956966</v>
      </c>
      <c r="BR73" s="2">
        <f t="shared" si="65"/>
        <v>99.789108997917637</v>
      </c>
      <c r="BS73" s="12">
        <f>VLOOKUP($N73,SectorAdjData!AX$6:BH$501,6,0)</f>
        <v>3.3043302584473784</v>
      </c>
      <c r="BT73" s="12">
        <f>VLOOKUP($N73,SectorAdjData!AX$6:BH$501,7,0)</f>
        <v>5.6615272275165065</v>
      </c>
      <c r="BV73" s="11">
        <v>42094</v>
      </c>
      <c r="BW73" s="2">
        <v>11</v>
      </c>
      <c r="BX73" s="2">
        <v>22940.003570556641</v>
      </c>
      <c r="BY73" s="2">
        <v>6166.9583892822266</v>
      </c>
      <c r="BZ73" s="2">
        <v>1559.7293014526367</v>
      </c>
      <c r="CA73" s="12">
        <v>3.7198246076096244</v>
      </c>
      <c r="CB73" s="12">
        <v>3.9538645478665417</v>
      </c>
      <c r="CC73" s="2">
        <v>348.76551261952744</v>
      </c>
      <c r="CD73" s="2">
        <f t="shared" si="66"/>
        <v>93.75859063517666</v>
      </c>
      <c r="CE73" s="12">
        <f>VLOOKUP($N73,SectorAdjData!BJ$6:BT$501,6,0)</f>
        <v>3.0266002086593526</v>
      </c>
      <c r="CF73" s="12">
        <f>VLOOKUP($N73,SectorAdjData!BJ$6:BT$501,7,0)</f>
        <v>4.2502942131068764</v>
      </c>
      <c r="CH73" s="11">
        <v>42094</v>
      </c>
      <c r="CI73" s="2">
        <v>9</v>
      </c>
      <c r="CJ73" s="2">
        <v>38670.804260253906</v>
      </c>
      <c r="CK73" s="2">
        <v>6367.3790740966797</v>
      </c>
      <c r="CL73" s="2">
        <v>2379.5289726257324</v>
      </c>
      <c r="CM73" s="12">
        <v>6.0732687358872246</v>
      </c>
      <c r="CN73" s="12">
        <v>2.6758989477949013</v>
      </c>
      <c r="CO73" s="2">
        <v>437.6557385842101</v>
      </c>
      <c r="CP73" s="2">
        <f t="shared" si="67"/>
        <v>72.062633421452631</v>
      </c>
      <c r="CQ73" s="12">
        <f>VLOOKUP($N73,SectorAdjData!BV$6:CF$501,6,0)</f>
        <v>6.19574558797071</v>
      </c>
      <c r="CR73" s="12">
        <f>VLOOKUP($N73,SectorAdjData!BV$6:CF$501,7,0)</f>
        <v>2.604369515569986</v>
      </c>
      <c r="CT73" s="11">
        <v>42094</v>
      </c>
      <c r="CU73" s="2">
        <v>32</v>
      </c>
      <c r="CV73" s="2">
        <v>126748.82089233398</v>
      </c>
      <c r="CW73" s="2">
        <v>27373.97117805481</v>
      </c>
      <c r="CX73" s="2">
        <v>7567.7671089172363</v>
      </c>
      <c r="CY73" s="12">
        <v>4.6302679310901773</v>
      </c>
      <c r="CZ73" s="12">
        <v>3.6171793851583471</v>
      </c>
      <c r="DA73" s="2">
        <v>332.07553139222694</v>
      </c>
      <c r="DB73" s="2">
        <f t="shared" si="68"/>
        <v>71.718426737789471</v>
      </c>
      <c r="DC73" s="12">
        <f>VLOOKUP($N73,SectorAdjData!CH$6:CR$501,6,0)</f>
        <v>4.0873414769774641</v>
      </c>
      <c r="DD73" s="12">
        <f>VLOOKUP($N73,SectorAdjData!CH$6:CR$501,7,0)</f>
        <v>4.1472140229781917</v>
      </c>
      <c r="DF73" s="11">
        <v>42094</v>
      </c>
      <c r="DG73" s="2">
        <v>17</v>
      </c>
      <c r="DH73" s="2">
        <v>26667.19645690918</v>
      </c>
      <c r="DI73" s="2">
        <v>5853.9299891591072</v>
      </c>
      <c r="DJ73" s="2">
        <v>1273.2419948577881</v>
      </c>
      <c r="DK73" s="12">
        <v>4.5554348115358669</v>
      </c>
      <c r="DL73" s="12">
        <v>4.5976570147711389</v>
      </c>
      <c r="DM73" s="2">
        <v>362.9607573559361</v>
      </c>
      <c r="DN73" s="2">
        <f t="shared" si="69"/>
        <v>79.676424396810475</v>
      </c>
      <c r="DO73" s="12">
        <f>VLOOKUP($N73,SectorAdjData!CT$6:DD$501,6,0)</f>
        <v>4.1600118229109224</v>
      </c>
      <c r="DP73" s="12">
        <f>VLOOKUP($N73,SectorAdjData!CT$6:DD$501,7,0)</f>
        <v>5.3410347912800553</v>
      </c>
      <c r="DR73" s="11">
        <v>42094</v>
      </c>
      <c r="DS73" s="2">
        <v>63</v>
      </c>
      <c r="DT73" s="2">
        <v>103257.91946792603</v>
      </c>
      <c r="DU73" s="2">
        <v>22205.819457538426</v>
      </c>
      <c r="DV73" s="2">
        <v>7377.6765851974487</v>
      </c>
      <c r="DW73" s="12">
        <v>4.6500386831197105</v>
      </c>
      <c r="DX73" s="12">
        <v>3.0098662093825208</v>
      </c>
      <c r="DY73" s="2">
        <v>635.63018745496368</v>
      </c>
      <c r="DZ73" s="2">
        <f t="shared" si="70"/>
        <v>136.69352682212946</v>
      </c>
      <c r="EA73" s="12">
        <f>VLOOKUP($N73,SectorAdjData!DF$6:DP$501,6,0)</f>
        <v>3.5162739745075564</v>
      </c>
      <c r="EB73" s="12">
        <f>VLOOKUP($N73,SectorAdjData!DF$6:DP$501,7,0)</f>
        <v>3.9822135319960004</v>
      </c>
      <c r="ED73" s="11">
        <v>42094</v>
      </c>
      <c r="EE73" s="2">
        <v>37</v>
      </c>
      <c r="EF73" s="2">
        <v>122084.28903961182</v>
      </c>
      <c r="EG73" s="2">
        <v>24038.458763122559</v>
      </c>
      <c r="EH73" s="2">
        <v>7955.3540344238281</v>
      </c>
      <c r="EI73" s="12">
        <v>5.0787070104054068</v>
      </c>
      <c r="EJ73" s="12">
        <v>3.0216705201434269</v>
      </c>
      <c r="EK73" s="2">
        <v>369.49773684247958</v>
      </c>
      <c r="EL73" s="2">
        <f t="shared" si="71"/>
        <v>72.754292792524069</v>
      </c>
      <c r="EM73" s="12">
        <f>VLOOKUP($N73,SectorAdjData!DR$6:EB$501,6,0)</f>
        <v>4.90608725197227</v>
      </c>
      <c r="EN73" s="12">
        <f>VLOOKUP($N73,SectorAdjData!DR$6:EB$501,7,0)</f>
        <v>3.3572859933639787</v>
      </c>
      <c r="EP73" s="11">
        <v>42094</v>
      </c>
      <c r="EQ73" s="2">
        <v>26</v>
      </c>
      <c r="ER73" s="2">
        <v>30027.752922058105</v>
      </c>
      <c r="ES73" s="2">
        <v>7001.3299560546875</v>
      </c>
      <c r="ET73" s="2">
        <v>1503.9589997529984</v>
      </c>
      <c r="EU73" s="12">
        <v>4.2888641316055063</v>
      </c>
      <c r="EV73" s="12">
        <v>4.6552665047415163</v>
      </c>
      <c r="EW73" s="2">
        <v>381.08271616531067</v>
      </c>
      <c r="EX73" s="2">
        <f t="shared" si="72"/>
        <v>88.853995946627251</v>
      </c>
      <c r="EY73" s="12">
        <f>VLOOKUP($N73,SectorAdjData!ED$6:EN$501,6,0)</f>
        <v>3.7009493355989229</v>
      </c>
      <c r="EZ73" s="12">
        <f>VLOOKUP($N73,SectorAdjData!ED$6:EN$501,7,0)</f>
        <v>5.5567111875925272</v>
      </c>
      <c r="FB73" s="11">
        <v>42094</v>
      </c>
      <c r="FC73" s="2">
        <v>24</v>
      </c>
      <c r="FD73" s="2">
        <v>34345.194087982178</v>
      </c>
      <c r="FE73" s="2">
        <v>11443.80389213562</v>
      </c>
      <c r="FF73" s="2">
        <v>2743.9529933929443</v>
      </c>
      <c r="FG73" s="12">
        <v>3.0012043557985808</v>
      </c>
      <c r="FH73" s="12">
        <v>4.1705539124360742</v>
      </c>
      <c r="FI73" s="14">
        <v>42094</v>
      </c>
      <c r="FJ73" s="2">
        <v>542.27323245121033</v>
      </c>
      <c r="FK73" s="2">
        <f t="shared" ref="FK73" si="78">FJ73/FH73</f>
        <v>130.02427107685116</v>
      </c>
      <c r="FL73" s="12">
        <f>VLOOKUP($N73,SectorAdjData!EP$6:FB$501,6,0)</f>
        <v>2.6626286164294739</v>
      </c>
      <c r="FM73" s="12">
        <f>VLOOKUP($N73,SectorAdjData!EP$6:FB$501,7,0)</f>
        <v>4.5779718889224466</v>
      </c>
      <c r="FO73" s="11">
        <v>42094</v>
      </c>
      <c r="FP73" s="2">
        <v>26</v>
      </c>
      <c r="FQ73" s="2">
        <v>56210.263186454773</v>
      </c>
      <c r="FR73" s="2">
        <v>17956.44616317749</v>
      </c>
      <c r="FS73" s="2">
        <v>4863.4749345779419</v>
      </c>
      <c r="FT73" s="12">
        <v>3.1303668151063619</v>
      </c>
      <c r="FU73" s="12">
        <v>3.6921021295930196</v>
      </c>
      <c r="FV73" s="2">
        <v>420.65669526863201</v>
      </c>
      <c r="FW73" s="2">
        <f t="shared" si="74"/>
        <v>134.37936194526748</v>
      </c>
      <c r="FX73" s="12">
        <f>VLOOKUP($N73,SectorAdjData!FB$6:FN$501,6,0)</f>
        <v>1.6904238750285865</v>
      </c>
      <c r="FY73" s="12">
        <f>VLOOKUP($N73,SectorAdjData!FB$6:FN$501,7,0)</f>
        <v>6.2374930156365336</v>
      </c>
      <c r="GA73" s="11">
        <v>42094</v>
      </c>
      <c r="GB73" s="2">
        <v>20</v>
      </c>
      <c r="GC73" s="2">
        <v>135972.17517089844</v>
      </c>
      <c r="GD73" s="2">
        <v>29846.114082336426</v>
      </c>
      <c r="GE73" s="2">
        <v>8901.5130310058594</v>
      </c>
      <c r="GF73" s="12">
        <v>4.5557748253522128</v>
      </c>
      <c r="GG73" s="12">
        <v>3.3529259552141388</v>
      </c>
      <c r="GH73" s="2">
        <v>415.78816578685797</v>
      </c>
      <c r="GI73" s="2">
        <f t="shared" si="75"/>
        <v>91.266180117827233</v>
      </c>
      <c r="GJ73" s="12">
        <f>VLOOKUP($N73,SectorAdjData!FN$6:FZ$501,6,0)</f>
        <v>3.7517006877385652</v>
      </c>
      <c r="GK73" s="12">
        <f>VLOOKUP($N73,SectorAdjData!FN$6:FZ$501,7,0)</f>
        <v>3.9951387184188869</v>
      </c>
      <c r="GM73" s="11">
        <v>42094</v>
      </c>
      <c r="GN73" s="2">
        <v>9</v>
      </c>
      <c r="GO73" s="2">
        <v>26309.332118988037</v>
      </c>
      <c r="GP73" s="2">
        <v>13287.982978820801</v>
      </c>
      <c r="GQ73" s="2">
        <v>2210.4900207519531</v>
      </c>
      <c r="GR73" s="12">
        <v>1.9799342128087805</v>
      </c>
      <c r="GS73" s="12">
        <v>6.0113290962971924</v>
      </c>
      <c r="GT73" s="2">
        <v>446.24071261737561</v>
      </c>
      <c r="GU73" s="2">
        <f t="shared" si="76"/>
        <v>225.38158577720026</v>
      </c>
      <c r="GV73" s="12">
        <f>VLOOKUP($N73,SectorAdjData!FZ$6:GL$501,6,0)</f>
        <v>1.7118456558995909</v>
      </c>
      <c r="GW73" s="12">
        <f>VLOOKUP($N73,SectorAdjData!FZ$6:GL$501,7,0)</f>
        <v>7.5272784313837215</v>
      </c>
      <c r="GY73" s="11">
        <v>42094</v>
      </c>
      <c r="GZ73" s="2">
        <v>6</v>
      </c>
      <c r="HA73" s="2">
        <v>58613</v>
      </c>
      <c r="HB73" s="2">
        <v>10787</v>
      </c>
      <c r="HC73" s="2">
        <v>3898</v>
      </c>
      <c r="HD73" s="12">
        <v>5.4336701585241496</v>
      </c>
      <c r="HE73" s="12">
        <v>2.767316572601334</v>
      </c>
      <c r="HF73" s="2">
        <v>422.67216390789702</v>
      </c>
      <c r="HG73" s="2">
        <f t="shared" si="77"/>
        <v>77.787600567698036</v>
      </c>
      <c r="HH73" s="12">
        <f>VLOOKUP($N73,SectorAdjData!GL$6:GX$501,6,0)</f>
        <v>5.3395488721804512</v>
      </c>
      <c r="HI73" s="12">
        <f>VLOOKUP($N73,SectorAdjData!GL$6:GX$501,7,0)</f>
        <v>2.7949005323620062</v>
      </c>
      <c r="HS73" s="22">
        <v>42094</v>
      </c>
      <c r="HT73">
        <v>542.27323245121033</v>
      </c>
    </row>
    <row r="74" spans="2:228">
      <c r="B74" s="6"/>
      <c r="C74" s="6"/>
      <c r="D74" s="62"/>
      <c r="E74" s="62"/>
      <c r="F74" s="62"/>
      <c r="G74" s="6"/>
      <c r="H74" s="6"/>
      <c r="M74" s="2"/>
      <c r="N74" s="11">
        <v>42185</v>
      </c>
      <c r="O74" s="2">
        <v>13</v>
      </c>
      <c r="P74" s="2">
        <v>14141.165100097656</v>
      </c>
      <c r="Q74" s="2">
        <v>8150.9899940490723</v>
      </c>
      <c r="R74" s="2">
        <v>1494.2699966430664</v>
      </c>
      <c r="S74" s="12">
        <v>1.7349015408461954</v>
      </c>
      <c r="T74" s="12">
        <v>5.4548307952114259</v>
      </c>
      <c r="U74" s="2">
        <v>376.30329460958285</v>
      </c>
      <c r="V74" s="2">
        <f t="shared" si="61"/>
        <v>216.9018158955819</v>
      </c>
      <c r="W74" s="12">
        <f>VLOOKUP($N74,SectorAdjData!B$6:L$501,6,0)</f>
        <v>1.5874529466099474</v>
      </c>
      <c r="X74" s="12">
        <f>VLOOKUP($N74,SectorAdjData!B$6:L$501,7,0)</f>
        <v>5.8431780613891853</v>
      </c>
      <c r="Z74" s="11">
        <v>42185</v>
      </c>
      <c r="AA74" s="2">
        <v>26</v>
      </c>
      <c r="AB74" s="2">
        <v>31670.252883911133</v>
      </c>
      <c r="AC74" s="2">
        <v>6327.6540050506592</v>
      </c>
      <c r="AD74" s="2">
        <v>2731.7339744567871</v>
      </c>
      <c r="AE74" s="12">
        <v>5.0050544575655227</v>
      </c>
      <c r="AF74" s="12">
        <v>2.3163507370108873</v>
      </c>
      <c r="AG74" s="2">
        <v>457.29268441684559</v>
      </c>
      <c r="AH74" s="2">
        <f t="shared" si="62"/>
        <v>91.366175591878473</v>
      </c>
      <c r="AI74" s="12">
        <f>VLOOKUP($N74,SectorAdjData!N$6:X$501,6,0)</f>
        <v>2.9595964428831527</v>
      </c>
      <c r="AJ74" s="12">
        <f>VLOOKUP($N74,SectorAdjData!N$6:X$501,7,0)</f>
        <v>3.9172440585404651</v>
      </c>
      <c r="AL74" s="11">
        <v>42185</v>
      </c>
      <c r="AM74" s="2">
        <v>28</v>
      </c>
      <c r="AN74" s="2">
        <v>60291.203979492188</v>
      </c>
      <c r="AO74" s="2">
        <v>13110.748002767563</v>
      </c>
      <c r="AP74" s="2">
        <v>3335.8420295715332</v>
      </c>
      <c r="AQ74" s="12">
        <v>4.598609016569096</v>
      </c>
      <c r="AR74" s="12">
        <v>3.930266447434728</v>
      </c>
      <c r="AS74" s="2">
        <v>421.34850664072752</v>
      </c>
      <c r="AT74" s="2">
        <f t="shared" si="63"/>
        <v>91.625207779696126</v>
      </c>
      <c r="AU74" s="12">
        <f>VLOOKUP($N74,SectorAdjData!Z$6:AJ$501,6,0)</f>
        <v>4.0073993273564126</v>
      </c>
      <c r="AV74" s="12">
        <f>VLOOKUP($N74,SectorAdjData!Z$6:AJ$501,7,0)</f>
        <v>4.5610242048657357</v>
      </c>
      <c r="AX74" s="11">
        <v>42185</v>
      </c>
      <c r="AY74" s="2">
        <v>15</v>
      </c>
      <c r="AZ74" s="2">
        <v>21559.759216308594</v>
      </c>
      <c r="BA74" s="2">
        <v>4299.39599609375</v>
      </c>
      <c r="BB74" s="2">
        <v>1381.9549961090088</v>
      </c>
      <c r="BC74" s="12">
        <v>5.0146018733554394</v>
      </c>
      <c r="BD74" s="12">
        <v>3.1110969663983279</v>
      </c>
      <c r="BE74" s="2">
        <v>463.11379547406966</v>
      </c>
      <c r="BF74" s="2">
        <f t="shared" si="64"/>
        <v>92.353053576351925</v>
      </c>
      <c r="BG74" s="12">
        <f>VLOOKUP($N74,SectorAdjData!AL$6:AV$501,6,0)</f>
        <v>3.6249399284267825</v>
      </c>
      <c r="BH74" s="12">
        <f>VLOOKUP($N74,SectorAdjData!AL$6:AV$501,7,0)</f>
        <v>4.3835898481027957</v>
      </c>
      <c r="BJ74" s="11">
        <v>42185</v>
      </c>
      <c r="BK74" s="2">
        <v>100</v>
      </c>
      <c r="BL74" s="2">
        <v>225720.5509955883</v>
      </c>
      <c r="BM74" s="2">
        <v>12615.484308958054</v>
      </c>
      <c r="BN74" s="2">
        <v>11977.744239807129</v>
      </c>
      <c r="BO74" s="12">
        <v>17.89234130593843</v>
      </c>
      <c r="BP74" s="12">
        <v>1.0532437541145221</v>
      </c>
      <c r="BQ74" s="2">
        <v>645.97378822050098</v>
      </c>
      <c r="BR74" s="2">
        <f t="shared" si="65"/>
        <v>36.103368316929192</v>
      </c>
      <c r="BS74" s="12">
        <f>VLOOKUP($N74,SectorAdjData!AX$6:BH$501,6,0)</f>
        <v>3.5193148177209634</v>
      </c>
      <c r="BT74" s="12">
        <f>VLOOKUP($N74,SectorAdjData!AX$6:BH$501,7,0)</f>
        <v>5.1235537044701713</v>
      </c>
      <c r="BV74" s="11">
        <v>42185</v>
      </c>
      <c r="BW74" s="2">
        <v>12</v>
      </c>
      <c r="BX74" s="2">
        <v>25575.499450683594</v>
      </c>
      <c r="BY74" s="2">
        <v>7510.0309066772461</v>
      </c>
      <c r="BZ74" s="2">
        <v>1714.7569885253906</v>
      </c>
      <c r="CA74" s="12">
        <v>3.4055118771807122</v>
      </c>
      <c r="CB74" s="12">
        <v>4.3796473534920626</v>
      </c>
      <c r="CC74" s="2">
        <v>356.99771881203026</v>
      </c>
      <c r="CD74" s="2">
        <f t="shared" si="66"/>
        <v>104.82938591527522</v>
      </c>
      <c r="CE74" s="12">
        <f>VLOOKUP($N74,SectorAdjData!BJ$6:BT$501,6,0)</f>
        <v>2.9605412104448194</v>
      </c>
      <c r="CF74" s="12">
        <f>VLOOKUP($N74,SectorAdjData!BJ$6:BT$501,7,0)</f>
        <v>4.4366643696496739</v>
      </c>
      <c r="CH74" s="11">
        <v>42185</v>
      </c>
      <c r="CI74" s="2">
        <v>9</v>
      </c>
      <c r="CJ74" s="2">
        <v>37191.6650390625</v>
      </c>
      <c r="CK74" s="2">
        <v>6449.8338928222656</v>
      </c>
      <c r="CL74" s="2">
        <v>3038.0080280303955</v>
      </c>
      <c r="CM74" s="12">
        <v>5.7662981182277351</v>
      </c>
      <c r="CN74" s="12">
        <v>2.1230470207163439</v>
      </c>
      <c r="CO74" s="2">
        <v>427.73388337804988</v>
      </c>
      <c r="CP74" s="2">
        <f t="shared" si="67"/>
        <v>74.178246529770718</v>
      </c>
      <c r="CQ74" s="12">
        <f>VLOOKUP($N74,SectorAdjData!BV$6:CF$501,6,0)</f>
        <v>5.9551953931902508</v>
      </c>
      <c r="CR74" s="12">
        <f>VLOOKUP($N74,SectorAdjData!BV$6:CF$501,7,0)</f>
        <v>2.0418784136334751</v>
      </c>
      <c r="CT74" s="11">
        <v>42185</v>
      </c>
      <c r="CU74" s="2">
        <v>31</v>
      </c>
      <c r="CV74" s="2">
        <v>133488.22415161133</v>
      </c>
      <c r="CW74" s="2">
        <v>28054.049040794373</v>
      </c>
      <c r="CX74" s="2">
        <v>7638.6671504974365</v>
      </c>
      <c r="CY74" s="12">
        <v>4.7582516148560741</v>
      </c>
      <c r="CZ74" s="12">
        <v>3.6726366639718644</v>
      </c>
      <c r="DA74" s="2">
        <v>321.70229950391405</v>
      </c>
      <c r="DB74" s="2">
        <f t="shared" si="68"/>
        <v>67.60935014439012</v>
      </c>
      <c r="DC74" s="12">
        <f>VLOOKUP($N74,SectorAdjData!CH$6:CR$501,6,0)</f>
        <v>4.2728641558949869</v>
      </c>
      <c r="DD74" s="12">
        <f>VLOOKUP($N74,SectorAdjData!CH$6:CR$501,7,0)</f>
        <v>4.1374411578758519</v>
      </c>
      <c r="DF74" s="11">
        <v>42185</v>
      </c>
      <c r="DG74" s="2">
        <v>18</v>
      </c>
      <c r="DH74" s="2">
        <v>26518.534042358398</v>
      </c>
      <c r="DI74" s="2">
        <v>6019.9990453720093</v>
      </c>
      <c r="DJ74" s="2">
        <v>1303.5799965858459</v>
      </c>
      <c r="DK74" s="12">
        <v>4.4050727985987033</v>
      </c>
      <c r="DL74" s="12">
        <v>4.6180511062909426</v>
      </c>
      <c r="DM74" s="2">
        <v>386.9370900613996</v>
      </c>
      <c r="DN74" s="2">
        <f t="shared" si="69"/>
        <v>87.838977413605534</v>
      </c>
      <c r="DO74" s="12">
        <f>VLOOKUP($N74,SectorAdjData!CT$6:DD$501,6,0)</f>
        <v>3.9674370198055384</v>
      </c>
      <c r="DP74" s="12">
        <f>VLOOKUP($N74,SectorAdjData!CT$6:DD$501,7,0)</f>
        <v>5.4274694465084572</v>
      </c>
      <c r="DR74" s="11">
        <v>42185</v>
      </c>
      <c r="DS74" s="2">
        <v>63</v>
      </c>
      <c r="DT74" s="2">
        <v>97237.489238023758</v>
      </c>
      <c r="DU74" s="2">
        <v>14912.608594894409</v>
      </c>
      <c r="DV74" s="2">
        <v>7106.6576271057129</v>
      </c>
      <c r="DW74" s="12">
        <v>6.5204882579238825</v>
      </c>
      <c r="DX74" s="12">
        <v>2.0983997509625043</v>
      </c>
      <c r="DY74" s="2">
        <v>715.88594716181979</v>
      </c>
      <c r="DZ74" s="2">
        <f t="shared" si="70"/>
        <v>109.79023638173949</v>
      </c>
      <c r="EA74" s="12">
        <f>VLOOKUP($N74,SectorAdjData!DF$6:DP$501,6,0)</f>
        <v>3.4549498735894515</v>
      </c>
      <c r="EB74" s="12">
        <f>VLOOKUP($N74,SectorAdjData!DF$6:DP$501,7,0)</f>
        <v>3.9554319499030055</v>
      </c>
      <c r="ED74" s="11">
        <v>42185</v>
      </c>
      <c r="EE74" s="2">
        <v>37</v>
      </c>
      <c r="EF74" s="2">
        <v>117887.37902832031</v>
      </c>
      <c r="EG74" s="2">
        <v>23016.639060974121</v>
      </c>
      <c r="EH74" s="2">
        <v>7811.9799385070801</v>
      </c>
      <c r="EI74" s="12">
        <v>5.1218328929789037</v>
      </c>
      <c r="EJ74" s="12">
        <v>2.9463259304494258</v>
      </c>
      <c r="EK74" s="2">
        <v>411.86740382255846</v>
      </c>
      <c r="EL74" s="2">
        <f t="shared" si="71"/>
        <v>80.41406512640296</v>
      </c>
      <c r="EM74" s="12">
        <f>VLOOKUP($N74,SectorAdjData!DR$6:EB$501,6,0)</f>
        <v>4.4889037511453793</v>
      </c>
      <c r="EN74" s="12">
        <f>VLOOKUP($N74,SectorAdjData!DR$6:EB$501,7,0)</f>
        <v>3.4492406011743806</v>
      </c>
      <c r="EP74" s="11">
        <v>42185</v>
      </c>
      <c r="EQ74" s="2">
        <v>25</v>
      </c>
      <c r="ER74" s="2">
        <v>28481.541168212891</v>
      </c>
      <c r="ES74" s="2">
        <v>6255.2309865951538</v>
      </c>
      <c r="ET74" s="2">
        <v>1432.3819963932037</v>
      </c>
      <c r="EU74" s="12">
        <v>4.5532357205110916</v>
      </c>
      <c r="EV74" s="12">
        <v>4.3670131308171145</v>
      </c>
      <c r="EW74" s="2">
        <v>387.90897014251055</v>
      </c>
      <c r="EX74" s="2">
        <f t="shared" si="72"/>
        <v>85.194133129344891</v>
      </c>
      <c r="EY74" s="12">
        <f>VLOOKUP($N74,SectorAdjData!ED$6:EN$501,6,0)</f>
        <v>3.9561052183439092</v>
      </c>
      <c r="EZ74" s="12">
        <f>VLOOKUP($N74,SectorAdjData!ED$6:EN$501,7,0)</f>
        <v>5.1693177145741123</v>
      </c>
      <c r="FB74" s="11">
        <v>42185</v>
      </c>
      <c r="FC74" s="2">
        <v>24</v>
      </c>
      <c r="FD74" s="2">
        <v>34275.360046386719</v>
      </c>
      <c r="FE74" s="2">
        <v>12073.901885986328</v>
      </c>
      <c r="FF74" s="2">
        <v>2736.4869861602783</v>
      </c>
      <c r="FG74" s="12">
        <v>2.8387972976796085</v>
      </c>
      <c r="FH74" s="12">
        <v>4.4121905008318389</v>
      </c>
      <c r="FI74" s="14">
        <v>42185</v>
      </c>
      <c r="FJ74" s="2">
        <v>571.20106211866153</v>
      </c>
      <c r="FK74" s="2">
        <f t="shared" ref="FK74" si="79">FJ74/FH74</f>
        <v>129.45974613085539</v>
      </c>
      <c r="FL74" s="12">
        <f>VLOOKUP($N74,SectorAdjData!EP$6:FB$501,6,0)</f>
        <v>2.3573529304518743</v>
      </c>
      <c r="FM74" s="12">
        <f>VLOOKUP($N74,SectorAdjData!EP$6:FB$501,7,0)</f>
        <v>4.8345869425366734</v>
      </c>
      <c r="FO74" s="11">
        <v>42185</v>
      </c>
      <c r="FP74" s="2">
        <v>24</v>
      </c>
      <c r="FQ74" s="2">
        <v>54118.381988525391</v>
      </c>
      <c r="FR74" s="2">
        <v>16574.625894546509</v>
      </c>
      <c r="FS74" s="2">
        <v>4690.2779531478882</v>
      </c>
      <c r="FT74" s="12">
        <v>3.2651344490575664</v>
      </c>
      <c r="FU74" s="12">
        <v>3.5338259395527762</v>
      </c>
      <c r="FV74" s="2">
        <v>486.10218184991726</v>
      </c>
      <c r="FW74" s="2">
        <f t="shared" si="74"/>
        <v>148.87662037629832</v>
      </c>
      <c r="FX74" s="12">
        <f>VLOOKUP($N74,SectorAdjData!FB$6:FN$501,6,0)</f>
        <v>1.6321050029933226</v>
      </c>
      <c r="FY74" s="12">
        <f>VLOOKUP($N74,SectorAdjData!FB$6:FN$501,7,0)</f>
        <v>6.249415093732833</v>
      </c>
      <c r="GA74" s="11">
        <v>42185</v>
      </c>
      <c r="GB74" s="2">
        <v>20</v>
      </c>
      <c r="GC74" s="2">
        <v>138966.80822753906</v>
      </c>
      <c r="GD74" s="2">
        <v>29959.32689666748</v>
      </c>
      <c r="GE74" s="2">
        <v>9090.15505027771</v>
      </c>
      <c r="GF74" s="12">
        <v>4.6385157018663525</v>
      </c>
      <c r="GG74" s="12">
        <v>3.2957993269600174</v>
      </c>
      <c r="GH74" s="2">
        <v>456.65157067989128</v>
      </c>
      <c r="GI74" s="2">
        <f t="shared" si="75"/>
        <v>98.447779425679855</v>
      </c>
      <c r="GJ74" s="12">
        <f>VLOOKUP($N74,SectorAdjData!FN$6:FZ$501,6,0)</f>
        <v>3.8516258864945487</v>
      </c>
      <c r="GK74" s="12">
        <f>VLOOKUP($N74,SectorAdjData!FN$6:FZ$501,7,0)</f>
        <v>3.8603632595762596</v>
      </c>
      <c r="GM74" s="11">
        <v>42185</v>
      </c>
      <c r="GN74" s="2">
        <v>9</v>
      </c>
      <c r="GO74" s="2">
        <v>28578.678237915039</v>
      </c>
      <c r="GP74" s="2">
        <v>14675.683994293213</v>
      </c>
      <c r="GQ74" s="2">
        <v>2104.2600040435791</v>
      </c>
      <c r="GR74" s="12">
        <v>1.9473489786934732</v>
      </c>
      <c r="GS74" s="12">
        <v>6.97427312503787</v>
      </c>
      <c r="GT74" s="2">
        <v>458.99338995969646</v>
      </c>
      <c r="GU74" s="2">
        <f t="shared" si="76"/>
        <v>235.70166158283914</v>
      </c>
      <c r="GV74" s="12">
        <f>VLOOKUP($N74,SectorAdjData!FZ$6:GL$501,6,0)</f>
        <v>1.7264747386516428</v>
      </c>
      <c r="GW74" s="12">
        <f>VLOOKUP($N74,SectorAdjData!FZ$6:GL$501,7,0)</f>
        <v>8.026780580552682</v>
      </c>
      <c r="GY74" s="11">
        <v>42185</v>
      </c>
      <c r="GZ74" s="2">
        <v>7</v>
      </c>
      <c r="HA74" s="2">
        <v>63935</v>
      </c>
      <c r="HB74" s="2">
        <v>12045</v>
      </c>
      <c r="HC74" s="2">
        <v>4114</v>
      </c>
      <c r="HD74" s="12">
        <v>5.308011623080116</v>
      </c>
      <c r="HE74" s="12">
        <v>2.927807486631016</v>
      </c>
      <c r="HF74" s="2">
        <v>407.39606578394694</v>
      </c>
      <c r="HG74" s="2">
        <f t="shared" si="77"/>
        <v>76.751163093260985</v>
      </c>
      <c r="HH74" s="12">
        <f>VLOOKUP($N74,SectorAdjData!GL$6:GX$501,6,0)</f>
        <v>5.1667082236372233</v>
      </c>
      <c r="HI74" s="12">
        <f>VLOOKUP($N74,SectorAdjData!GL$6:GX$501,7,0)</f>
        <v>3.0126781995306158</v>
      </c>
      <c r="HS74" s="22">
        <v>42185</v>
      </c>
      <c r="HT74">
        <v>571.20106211866153</v>
      </c>
    </row>
    <row r="75" spans="2:228">
      <c r="B75" s="6"/>
      <c r="C75" s="6"/>
      <c r="D75" s="62"/>
      <c r="E75" s="62"/>
      <c r="F75" s="62"/>
      <c r="G75" s="6"/>
      <c r="H75" s="6"/>
      <c r="M75" s="2"/>
      <c r="N75" s="11">
        <v>42277</v>
      </c>
      <c r="O75" s="2">
        <v>13</v>
      </c>
      <c r="P75" s="2">
        <v>14710.225921630859</v>
      </c>
      <c r="Q75" s="2">
        <v>8109.7599487304688</v>
      </c>
      <c r="R75" s="2">
        <v>1480.0939960479736</v>
      </c>
      <c r="S75" s="12">
        <v>1.8138916582769693</v>
      </c>
      <c r="T75" s="12">
        <v>5.4792195430725945</v>
      </c>
      <c r="U75" s="2">
        <v>471.8579758888223</v>
      </c>
      <c r="V75" s="2">
        <f t="shared" si="61"/>
        <v>260.13569980086027</v>
      </c>
      <c r="W75" s="12">
        <f>VLOOKUP($N75,SectorAdjData!B$6:L$501,6,0)</f>
        <v>1.6604548301265356</v>
      </c>
      <c r="X75" s="12">
        <f>VLOOKUP($N75,SectorAdjData!B$6:L$501,7,0)</f>
        <v>5.9016200763830735</v>
      </c>
      <c r="Z75" s="11">
        <v>42277</v>
      </c>
      <c r="AA75" s="2">
        <v>23</v>
      </c>
      <c r="AB75" s="2">
        <v>24468.934188842773</v>
      </c>
      <c r="AC75" s="2">
        <v>5066.9569607973099</v>
      </c>
      <c r="AD75" s="2">
        <v>2568.7200164794922</v>
      </c>
      <c r="AE75" s="12">
        <v>4.8291182218750226</v>
      </c>
      <c r="AF75" s="12">
        <v>1.9725610141589998</v>
      </c>
      <c r="AG75" s="2">
        <v>515.04151312166573</v>
      </c>
      <c r="AH75" s="2">
        <f t="shared" si="62"/>
        <v>106.65332457354675</v>
      </c>
      <c r="AI75" s="12">
        <f>VLOOKUP($N75,SectorAdjData!N$6:X$501,6,0)</f>
        <v>3.1688535846964685</v>
      </c>
      <c r="AJ75" s="12">
        <f>VLOOKUP($N75,SectorAdjData!N$6:X$501,7,0)</f>
        <v>3.0060493748397437</v>
      </c>
      <c r="AL75" s="11">
        <v>42277</v>
      </c>
      <c r="AM75" s="2">
        <v>29</v>
      </c>
      <c r="AN75" s="2">
        <v>63595.069091796875</v>
      </c>
      <c r="AO75" s="2">
        <v>13715.569039821625</v>
      </c>
      <c r="AP75" s="2">
        <v>3623.7420330047607</v>
      </c>
      <c r="AQ75" s="12">
        <v>4.6367065709891939</v>
      </c>
      <c r="AR75" s="12">
        <v>3.7849187152124206</v>
      </c>
      <c r="AS75" s="2">
        <v>530.71925159413161</v>
      </c>
      <c r="AT75" s="2">
        <f t="shared" si="63"/>
        <v>114.4603919762186</v>
      </c>
      <c r="AU75" s="12">
        <f>VLOOKUP($N75,SectorAdjData!Z$6:AJ$501,6,0)</f>
        <v>4.0488738207345563</v>
      </c>
      <c r="AV75" s="12">
        <f>VLOOKUP($N75,SectorAdjData!Z$6:AJ$501,7,0)</f>
        <v>4.4549993868081001</v>
      </c>
      <c r="AX75" s="11">
        <v>42277</v>
      </c>
      <c r="AY75" s="2">
        <v>16</v>
      </c>
      <c r="AZ75" s="2">
        <v>21940.999252319336</v>
      </c>
      <c r="BA75" s="2">
        <v>4125.9839401245117</v>
      </c>
      <c r="BB75" s="2">
        <v>1510.3979797363281</v>
      </c>
      <c r="BC75" s="12">
        <v>5.3177616710881361</v>
      </c>
      <c r="BD75" s="12">
        <v>2.7317197159153968</v>
      </c>
      <c r="BE75" s="2">
        <v>522.59335290514423</v>
      </c>
      <c r="BF75" s="2">
        <f t="shared" si="64"/>
        <v>98.273180565124804</v>
      </c>
      <c r="BG75" s="12">
        <f>VLOOKUP($N75,SectorAdjData!AL$6:AV$501,6,0)</f>
        <v>3.505532343698194</v>
      </c>
      <c r="BH75" s="12">
        <f>VLOOKUP($N75,SectorAdjData!AL$6:AV$501,7,0)</f>
        <v>4.2939406165206409</v>
      </c>
      <c r="BJ75" s="11">
        <v>42277</v>
      </c>
      <c r="BK75" s="2">
        <v>96</v>
      </c>
      <c r="BL75" s="2">
        <v>226970.83128356934</v>
      </c>
      <c r="BM75" s="2">
        <v>-22024.883526802063</v>
      </c>
      <c r="BN75" s="2">
        <v>12149.268095970154</v>
      </c>
      <c r="BO75" s="12">
        <v>-10.305200070972848</v>
      </c>
      <c r="BP75" s="12">
        <v>-1.8128568200834745</v>
      </c>
      <c r="BQ75" s="2">
        <v>1084.1551955460702</v>
      </c>
      <c r="BR75" s="2">
        <f t="shared" si="65"/>
        <v>-105.2046722120284</v>
      </c>
      <c r="BS75" s="12">
        <f>VLOOKUP($N75,SectorAdjData!AX$6:BH$501,6,0)</f>
        <v>4.0938789326844622</v>
      </c>
      <c r="BT75" s="12">
        <f>VLOOKUP($N75,SectorAdjData!AX$6:BH$501,7,0)</f>
        <v>4.3359840416526181</v>
      </c>
      <c r="BV75" s="11">
        <v>42277</v>
      </c>
      <c r="BW75" s="2">
        <v>12</v>
      </c>
      <c r="BX75" s="2">
        <v>27975.641784667969</v>
      </c>
      <c r="BY75" s="2">
        <v>7741.8026657104492</v>
      </c>
      <c r="BZ75" s="2">
        <v>1747.1890068054199</v>
      </c>
      <c r="CA75" s="12">
        <v>3.6135823906460551</v>
      </c>
      <c r="CB75" s="12">
        <v>4.4310046798346381</v>
      </c>
      <c r="CC75" s="2">
        <v>414.33470561740569</v>
      </c>
      <c r="CD75" s="2">
        <f t="shared" si="66"/>
        <v>114.66037323237254</v>
      </c>
      <c r="CE75" s="12">
        <f>VLOOKUP($N75,SectorAdjData!BJ$6:BT$501,6,0)</f>
        <v>3.4116416512547167</v>
      </c>
      <c r="CF75" s="12">
        <f>VLOOKUP($N75,SectorAdjData!BJ$6:BT$501,7,0)</f>
        <v>4.2567553404018161</v>
      </c>
      <c r="CH75" s="11">
        <v>42277</v>
      </c>
      <c r="CI75" s="2">
        <v>9</v>
      </c>
      <c r="CJ75" s="2">
        <v>41274.158569335938</v>
      </c>
      <c r="CK75" s="2">
        <v>6070.4520568847656</v>
      </c>
      <c r="CL75" s="2">
        <v>3225.4589920043945</v>
      </c>
      <c r="CM75" s="12">
        <v>6.7991902715919004</v>
      </c>
      <c r="CN75" s="12">
        <v>1.8820428571353218</v>
      </c>
      <c r="CO75" s="2">
        <v>535.84171311117098</v>
      </c>
      <c r="CP75" s="2">
        <f t="shared" si="67"/>
        <v>78.809636398911053</v>
      </c>
      <c r="CQ75" s="12">
        <f>VLOOKUP($N75,SectorAdjData!BV$6:CF$501,6,0)</f>
        <v>6.3085881597091564</v>
      </c>
      <c r="CR75" s="12">
        <f>VLOOKUP($N75,SectorAdjData!BV$6:CF$501,7,0)</f>
        <v>2.0187897827014858</v>
      </c>
      <c r="CT75" s="11">
        <v>42277</v>
      </c>
      <c r="CU75" s="2">
        <v>31</v>
      </c>
      <c r="CV75" s="2">
        <v>141626.71032714844</v>
      </c>
      <c r="CW75" s="2">
        <v>28064.99113702774</v>
      </c>
      <c r="CX75" s="2">
        <v>8040.9780616760254</v>
      </c>
      <c r="CY75" s="12">
        <v>5.0463835757386812</v>
      </c>
      <c r="CZ75" s="12">
        <v>3.4902459528882237</v>
      </c>
      <c r="DA75" s="2">
        <v>414.50293321309351</v>
      </c>
      <c r="DB75" s="2">
        <f t="shared" si="68"/>
        <v>82.138610153592865</v>
      </c>
      <c r="DC75" s="12">
        <f>VLOOKUP($N75,SectorAdjData!CH$6:CR$501,6,0)</f>
        <v>4.5003533741529518</v>
      </c>
      <c r="DD75" s="12">
        <f>VLOOKUP($N75,SectorAdjData!CH$6:CR$501,7,0)</f>
        <v>3.9637853651391461</v>
      </c>
      <c r="DF75" s="11">
        <v>42277</v>
      </c>
      <c r="DG75" s="2">
        <v>17</v>
      </c>
      <c r="DH75" s="2">
        <v>30248.061340332031</v>
      </c>
      <c r="DI75" s="2">
        <v>6724.0728988647461</v>
      </c>
      <c r="DJ75" s="2">
        <v>1507.1140003204346</v>
      </c>
      <c r="DK75" s="12">
        <v>4.4984731419909112</v>
      </c>
      <c r="DL75" s="12">
        <v>4.461555593959786</v>
      </c>
      <c r="DM75" s="2">
        <v>388.95240876477897</v>
      </c>
      <c r="DN75" s="2">
        <f t="shared" si="69"/>
        <v>86.463205733987863</v>
      </c>
      <c r="DO75" s="12">
        <f>VLOOKUP($N75,SectorAdjData!CT$6:DD$501,6,0)</f>
        <v>4.1441459419282216</v>
      </c>
      <c r="DP75" s="12">
        <f>VLOOKUP($N75,SectorAdjData!CT$6:DD$501,7,0)</f>
        <v>5.1181333779613096</v>
      </c>
      <c r="DR75" s="11">
        <v>42277</v>
      </c>
      <c r="DS75" s="2">
        <v>60</v>
      </c>
      <c r="DT75" s="2">
        <v>92869.438591003418</v>
      </c>
      <c r="DU75" s="2">
        <v>12304.632723689079</v>
      </c>
      <c r="DV75" s="2">
        <v>6450.966646194458</v>
      </c>
      <c r="DW75" s="12">
        <v>7.5475181321104907</v>
      </c>
      <c r="DX75" s="12">
        <v>1.9074091370396102</v>
      </c>
      <c r="DY75" s="2">
        <v>894.89527485434098</v>
      </c>
      <c r="DZ75" s="2">
        <f t="shared" si="70"/>
        <v>118.56815170102864</v>
      </c>
      <c r="EA75" s="12">
        <f>VLOOKUP($N75,SectorAdjData!DF$6:DP$501,6,0)</f>
        <v>3.5423295681986016</v>
      </c>
      <c r="EB75" s="12">
        <f>VLOOKUP($N75,SectorAdjData!DF$6:DP$501,7,0)</f>
        <v>4.079284909557324</v>
      </c>
      <c r="ED75" s="11">
        <v>42277</v>
      </c>
      <c r="EE75" s="2">
        <v>37</v>
      </c>
      <c r="EF75" s="2">
        <v>137899.56318664551</v>
      </c>
      <c r="EG75" s="2">
        <v>21333.336879730225</v>
      </c>
      <c r="EH75" s="2">
        <v>8062.2589874267578</v>
      </c>
      <c r="EI75" s="12">
        <v>6.4640409498089424</v>
      </c>
      <c r="EJ75" s="12">
        <v>2.6460743710912733</v>
      </c>
      <c r="EK75" s="2">
        <v>553.35643336623502</v>
      </c>
      <c r="EL75" s="2">
        <f t="shared" si="71"/>
        <v>85.605341560002117</v>
      </c>
      <c r="EM75" s="12">
        <f>VLOOKUP($N75,SectorAdjData!DR$6:EB$501,6,0)</f>
        <v>5.3753547595170748</v>
      </c>
      <c r="EN75" s="12">
        <f>VLOOKUP($N75,SectorAdjData!DR$6:EB$501,7,0)</f>
        <v>3.3302195482012107</v>
      </c>
      <c r="EP75" s="11">
        <v>42277</v>
      </c>
      <c r="EQ75" s="2">
        <v>24</v>
      </c>
      <c r="ER75" s="2">
        <v>27369.215980529785</v>
      </c>
      <c r="ES75" s="2">
        <v>6414.2589626312256</v>
      </c>
      <c r="ET75" s="2">
        <v>1373.2309965491295</v>
      </c>
      <c r="EU75" s="12">
        <v>4.2669334275369701</v>
      </c>
      <c r="EV75" s="12">
        <v>4.6709249782083155</v>
      </c>
      <c r="EW75" s="2">
        <v>470.88011780333466</v>
      </c>
      <c r="EX75" s="2">
        <f t="shared" si="72"/>
        <v>110.35562794687047</v>
      </c>
      <c r="EY75" s="12">
        <f>VLOOKUP($N75,SectorAdjData!ED$6:EN$501,6,0)</f>
        <v>3.7447490578468114</v>
      </c>
      <c r="EZ75" s="12">
        <f>VLOOKUP($N75,SectorAdjData!ED$6:EN$501,7,0)</f>
        <v>5.4598623369564203</v>
      </c>
      <c r="FB75" s="11">
        <v>42277</v>
      </c>
      <c r="FC75" s="2">
        <v>22</v>
      </c>
      <c r="FD75" s="2">
        <v>37751.672668457031</v>
      </c>
      <c r="FE75" s="2">
        <v>9533.2028656005859</v>
      </c>
      <c r="FF75" s="2">
        <v>2601.5629768371582</v>
      </c>
      <c r="FG75" s="12">
        <v>3.9600198590842322</v>
      </c>
      <c r="FH75" s="12">
        <v>3.6644136430595067</v>
      </c>
      <c r="FI75" s="14">
        <v>42277</v>
      </c>
      <c r="FJ75" s="2">
        <v>699.51173260653843</v>
      </c>
      <c r="FK75" s="2">
        <f t="shared" ref="FK75" si="80">FJ75/FH75</f>
        <v>190.89322351242512</v>
      </c>
      <c r="FL75" s="12">
        <f>VLOOKUP($N75,SectorAdjData!EP$6:FB$501,6,0)</f>
        <v>3.955179445701186</v>
      </c>
      <c r="FM75" s="12">
        <f>VLOOKUP($N75,SectorAdjData!EP$6:FB$501,7,0)</f>
        <v>3.7050452364004798</v>
      </c>
      <c r="FO75" s="11">
        <v>42277</v>
      </c>
      <c r="FP75" s="2">
        <v>24</v>
      </c>
      <c r="FQ75" s="2">
        <v>56279.815017700195</v>
      </c>
      <c r="FR75" s="2">
        <v>16335.747077941895</v>
      </c>
      <c r="FS75" s="2">
        <v>4686.3639488220215</v>
      </c>
      <c r="FT75" s="12">
        <v>3.4451938285512909</v>
      </c>
      <c r="FU75" s="12">
        <v>3.4858041877110497</v>
      </c>
      <c r="FV75" s="2">
        <v>628.46182888489682</v>
      </c>
      <c r="FW75" s="2">
        <f t="shared" si="74"/>
        <v>182.41697279167772</v>
      </c>
      <c r="FX75" s="12">
        <f>VLOOKUP($N75,SectorAdjData!FB$6:FN$501,6,0)</f>
        <v>1.8202065542951738</v>
      </c>
      <c r="FY75" s="12">
        <f>VLOOKUP($N75,SectorAdjData!FB$6:FN$501,7,0)</f>
        <v>6.0423341182624357</v>
      </c>
      <c r="GA75" s="11">
        <v>42277</v>
      </c>
      <c r="GB75" s="2">
        <v>20</v>
      </c>
      <c r="GC75" s="2">
        <v>146967.67047119141</v>
      </c>
      <c r="GD75" s="2">
        <v>32712.839050292969</v>
      </c>
      <c r="GE75" s="2">
        <v>9296.0869293212891</v>
      </c>
      <c r="GF75" s="12">
        <v>4.4926602134789402</v>
      </c>
      <c r="GG75" s="12">
        <v>3.5189902266416677</v>
      </c>
      <c r="GH75" s="2">
        <v>671.54115852571658</v>
      </c>
      <c r="GI75" s="2">
        <f t="shared" si="75"/>
        <v>149.47517208422522</v>
      </c>
      <c r="GJ75" s="12">
        <f>VLOOKUP($N75,SectorAdjData!FN$6:FZ$501,6,0)</f>
        <v>4.0634597172952533</v>
      </c>
      <c r="GK75" s="12">
        <f>VLOOKUP($N75,SectorAdjData!FN$6:FZ$501,7,0)</f>
        <v>3.7841762883545145</v>
      </c>
      <c r="GM75" s="11">
        <v>42277</v>
      </c>
      <c r="GN75" s="2">
        <v>8</v>
      </c>
      <c r="GO75" s="2">
        <v>29648.446166992188</v>
      </c>
      <c r="GP75" s="2">
        <v>16469.59496307373</v>
      </c>
      <c r="GQ75" s="2">
        <v>2120.2050037384033</v>
      </c>
      <c r="GR75" s="12">
        <v>1.8001927936580464</v>
      </c>
      <c r="GS75" s="12">
        <v>7.767925711916579</v>
      </c>
      <c r="GT75" s="2">
        <v>632.4101570539774</v>
      </c>
      <c r="GU75" s="2">
        <f t="shared" si="76"/>
        <v>351.30134910100423</v>
      </c>
      <c r="GV75" s="12">
        <f>VLOOKUP($N75,SectorAdjData!FZ$6:GL$501,6,0)</f>
        <v>1.6203977583142104</v>
      </c>
      <c r="GW75" s="12">
        <f>VLOOKUP($N75,SectorAdjData!FZ$6:GL$501,7,0)</f>
        <v>8.8402513086475185</v>
      </c>
      <c r="GY75" s="11">
        <v>42277</v>
      </c>
      <c r="GZ75" s="2">
        <v>7</v>
      </c>
      <c r="HA75" s="2">
        <v>62322</v>
      </c>
      <c r="HB75" s="2">
        <v>10808</v>
      </c>
      <c r="HC75" s="2">
        <v>4262</v>
      </c>
      <c r="HD75" s="12">
        <v>5.766284233900814</v>
      </c>
      <c r="HE75" s="12">
        <v>2.5358986391365557</v>
      </c>
      <c r="HF75" s="2">
        <v>581.99013347624282</v>
      </c>
      <c r="HG75" s="2">
        <f t="shared" si="77"/>
        <v>100.92983798034776</v>
      </c>
      <c r="HH75" s="12">
        <f>VLOOKUP($N75,SectorAdjData!GL$6:GX$501,6,0)</f>
        <v>5.1694422998275948</v>
      </c>
      <c r="HI75" s="12">
        <f>VLOOKUP($N75,SectorAdjData!GL$6:GX$501,7,0)</f>
        <v>2.8286827656653273</v>
      </c>
      <c r="HS75" s="22">
        <v>42277</v>
      </c>
      <c r="HT75">
        <v>699.51173260653843</v>
      </c>
    </row>
    <row r="76" spans="2:228">
      <c r="B76" s="6"/>
      <c r="C76" s="6"/>
      <c r="D76" s="62"/>
      <c r="E76" s="62"/>
      <c r="F76" s="62"/>
      <c r="G76" s="6"/>
      <c r="H76" s="6"/>
      <c r="M76" s="2"/>
      <c r="N76" s="11">
        <v>42369</v>
      </c>
      <c r="O76" s="2">
        <v>13</v>
      </c>
      <c r="P76" s="2">
        <v>14501.481063842773</v>
      </c>
      <c r="Q76" s="2">
        <v>8280.050952911377</v>
      </c>
      <c r="R76" s="2">
        <v>1458.1119956970215</v>
      </c>
      <c r="S76" s="12">
        <v>1.7513758244137203</v>
      </c>
      <c r="T76" s="12">
        <v>5.6786110925267188</v>
      </c>
      <c r="U76" s="2">
        <v>454.97055062574702</v>
      </c>
      <c r="V76" s="2">
        <f t="shared" ref="V76" si="81">U76/S76</f>
        <v>259.77893738372808</v>
      </c>
      <c r="W76" s="12">
        <f>VLOOKUP($N76,SectorAdjData!B$6:L$501,6,0)</f>
        <v>1.594007088151868</v>
      </c>
      <c r="X76" s="12">
        <f>VLOOKUP($N76,SectorAdjData!B$6:L$501,7,0)</f>
        <v>6.1654579051701228</v>
      </c>
      <c r="Z76" s="11">
        <v>42369</v>
      </c>
      <c r="AA76" s="2">
        <v>23</v>
      </c>
      <c r="AB76" s="2">
        <v>25172.824859619141</v>
      </c>
      <c r="AC76" s="2">
        <v>5799.1569299697876</v>
      </c>
      <c r="AD76" s="2">
        <v>2555.2489852905273</v>
      </c>
      <c r="AE76" s="12">
        <v>4.3407731785161889</v>
      </c>
      <c r="AF76" s="12">
        <v>2.269507575720819</v>
      </c>
      <c r="AG76" s="2">
        <v>548.51333393653454</v>
      </c>
      <c r="AH76" s="2">
        <f t="shared" ref="AH76" si="82">AG76/AE76</f>
        <v>126.36304901884633</v>
      </c>
      <c r="AI76" s="12">
        <f>VLOOKUP($N76,SectorAdjData!N$6:X$501,6,0)</f>
        <v>3.1571232888889389</v>
      </c>
      <c r="AJ76" s="12">
        <f>VLOOKUP($N76,SectorAdjData!N$6:X$501,7,0)</f>
        <v>3.1203778603765455</v>
      </c>
      <c r="AL76" s="11">
        <v>42369</v>
      </c>
      <c r="AM76" s="2">
        <v>27</v>
      </c>
      <c r="AN76" s="2">
        <v>59689.827056884766</v>
      </c>
      <c r="AO76" s="2">
        <v>13351.05696105957</v>
      </c>
      <c r="AP76" s="2">
        <v>3402.5320224761963</v>
      </c>
      <c r="AQ76" s="12">
        <v>4.4707941274596772</v>
      </c>
      <c r="AR76" s="12">
        <v>3.9238593120846881</v>
      </c>
      <c r="AS76" s="2">
        <v>483.84538302617347</v>
      </c>
      <c r="AT76" s="2">
        <f t="shared" ref="AT76" si="83">AS76/AQ76</f>
        <v>108.22358830042937</v>
      </c>
      <c r="AU76" s="12">
        <f>VLOOKUP($N76,SectorAdjData!Z$6:AJ$501,6,0)</f>
        <v>3.9880741193426115</v>
      </c>
      <c r="AV76" s="12">
        <f>VLOOKUP($N76,SectorAdjData!Z$6:AJ$501,7,0)</f>
        <v>4.4451086871954146</v>
      </c>
      <c r="AX76" s="11">
        <v>42369</v>
      </c>
      <c r="AY76" s="2">
        <v>14</v>
      </c>
      <c r="AZ76" s="2">
        <v>21859.761978149414</v>
      </c>
      <c r="BA76" s="2">
        <v>3948.0220184326172</v>
      </c>
      <c r="BB76" s="2">
        <v>1443.245002746582</v>
      </c>
      <c r="BC76" s="12">
        <v>5.5368895806786407</v>
      </c>
      <c r="BD76" s="12">
        <v>2.7355175392392104</v>
      </c>
      <c r="BE76" s="2">
        <v>495.50509663124819</v>
      </c>
      <c r="BF76" s="2">
        <f t="shared" ref="BF76" si="84">BE76/BC76</f>
        <v>89.49159801928279</v>
      </c>
      <c r="BG76" s="12">
        <f>VLOOKUP($N76,SectorAdjData!AL$6:AV$501,6,0)</f>
        <v>3.6074060661096699</v>
      </c>
      <c r="BH76" s="12">
        <f>VLOOKUP($N76,SectorAdjData!AL$6:AV$501,7,0)</f>
        <v>4.1986563983109937</v>
      </c>
      <c r="BJ76" s="11">
        <v>42369</v>
      </c>
      <c r="BK76" s="2">
        <v>89</v>
      </c>
      <c r="BL76" s="2">
        <v>206402.18789672852</v>
      </c>
      <c r="BM76" s="2">
        <v>-44642.720373153687</v>
      </c>
      <c r="BN76" s="2">
        <v>11525.596051216125</v>
      </c>
      <c r="BO76" s="12">
        <v>-4.6234231733971658</v>
      </c>
      <c r="BP76" s="12">
        <v>-3.873354590493669</v>
      </c>
      <c r="BQ76" s="2">
        <v>1438.450840232759</v>
      </c>
      <c r="BR76" s="2">
        <f t="shared" ref="BR76:BR77" si="85">BQ76/BO76</f>
        <v>-311.12247057753626</v>
      </c>
      <c r="BS76" s="12">
        <f>VLOOKUP($N76,SectorAdjData!AX$6:BH$501,6,0)</f>
        <v>4.1539128725511869</v>
      </c>
      <c r="BT76" s="12">
        <f>VLOOKUP($N76,SectorAdjData!AX$6:BH$501,7,0)</f>
        <v>4.0491002408033703</v>
      </c>
      <c r="BV76" s="11">
        <v>42369</v>
      </c>
      <c r="BW76" s="2">
        <v>11</v>
      </c>
      <c r="BX76" s="2">
        <v>26664.098602294922</v>
      </c>
      <c r="BY76" s="2">
        <v>7671.252685546875</v>
      </c>
      <c r="BZ76" s="2">
        <v>1686.9233245849609</v>
      </c>
      <c r="CA76" s="12">
        <v>3.4758467352446583</v>
      </c>
      <c r="CB76" s="12">
        <v>4.5474815445060361</v>
      </c>
      <c r="CC76" s="2">
        <v>351.29262336796188</v>
      </c>
      <c r="CD76" s="2">
        <f t="shared" ref="CD76" si="86">CC76/CA76</f>
        <v>101.06677599040772</v>
      </c>
      <c r="CE76" s="12">
        <f>VLOOKUP($N76,SectorAdjData!BJ$6:BT$501,6,0)</f>
        <v>3.4269605300860508</v>
      </c>
      <c r="CF76" s="12">
        <f>VLOOKUP($N76,SectorAdjData!BJ$6:BT$501,7,0)</f>
        <v>4.2697203701560058</v>
      </c>
      <c r="CH76" s="11">
        <v>42369</v>
      </c>
      <c r="CI76" s="2">
        <v>9</v>
      </c>
      <c r="CJ76" s="2">
        <v>41495.325134277344</v>
      </c>
      <c r="CK76" s="2">
        <v>4455.5760269165039</v>
      </c>
      <c r="CL76" s="2">
        <v>3113.1169929504395</v>
      </c>
      <c r="CM76" s="12">
        <v>9.3131224523160743</v>
      </c>
      <c r="CN76" s="12">
        <v>1.4312266570790699</v>
      </c>
      <c r="CO76" s="2">
        <v>532.91931898881967</v>
      </c>
      <c r="CP76" s="2">
        <f t="shared" ref="CP76:CP77" si="87">CO76/CM76</f>
        <v>57.22241082058234</v>
      </c>
      <c r="CQ76" s="12">
        <f>VLOOKUP($N76,SectorAdjData!BV$6:CF$501,6,0)</f>
        <v>5.9022686307914549</v>
      </c>
      <c r="CR76" s="12">
        <f>VLOOKUP($N76,SectorAdjData!BV$6:CF$501,7,0)</f>
        <v>2.2405419376081004</v>
      </c>
      <c r="CT76" s="11">
        <v>42369</v>
      </c>
      <c r="CU76" s="2">
        <v>34</v>
      </c>
      <c r="CV76" s="2">
        <v>144808.5859375</v>
      </c>
      <c r="CW76" s="2">
        <v>29609.228328704834</v>
      </c>
      <c r="CX76" s="2">
        <v>8599.27294921875</v>
      </c>
      <c r="CY76" s="12">
        <v>4.890657207608295</v>
      </c>
      <c r="CZ76" s="12">
        <v>3.4432246195179621</v>
      </c>
      <c r="DA76" s="2">
        <v>439.23959079098057</v>
      </c>
      <c r="DB76" s="2">
        <f t="shared" ref="DB76" si="88">DA76/CY76</f>
        <v>89.811976620987579</v>
      </c>
      <c r="DC76" s="12">
        <f>VLOOKUP($N76,SectorAdjData!CH$6:CR$501,6,0)</f>
        <v>4.3003076160489888</v>
      </c>
      <c r="DD76" s="12">
        <f>VLOOKUP($N76,SectorAdjData!CH$6:CR$501,7,0)</f>
        <v>3.9902342009907712</v>
      </c>
      <c r="DF76" s="11">
        <v>42369</v>
      </c>
      <c r="DG76" s="2">
        <v>16</v>
      </c>
      <c r="DH76" s="2">
        <v>39016.084136962891</v>
      </c>
      <c r="DI76" s="2">
        <v>9633.5710220336914</v>
      </c>
      <c r="DJ76" s="2">
        <v>1965.920991897583</v>
      </c>
      <c r="DK76" s="12">
        <v>4.0500126119095565</v>
      </c>
      <c r="DL76" s="12">
        <v>4.9002839187016338</v>
      </c>
      <c r="DM76" s="2">
        <v>298.70238613506109</v>
      </c>
      <c r="DN76" s="2">
        <f t="shared" si="69"/>
        <v>73.753445916857217</v>
      </c>
      <c r="DO76" s="12">
        <f>VLOOKUP($N76,SectorAdjData!CT$6:DD$501,6,0)</f>
        <v>3.8977456276544391</v>
      </c>
      <c r="DP76" s="12">
        <f>VLOOKUP($N76,SectorAdjData!CT$6:DD$501,7,0)</f>
        <v>5.1470853377641497</v>
      </c>
      <c r="DR76" s="11">
        <v>42369</v>
      </c>
      <c r="DS76" s="2">
        <v>56</v>
      </c>
      <c r="DT76" s="2">
        <v>94809.87459564209</v>
      </c>
      <c r="DU76" s="2">
        <v>8722.4850039482117</v>
      </c>
      <c r="DV76" s="2">
        <v>6314.6770091056824</v>
      </c>
      <c r="DW76" s="12">
        <v>10.869594450747307</v>
      </c>
      <c r="DX76" s="12">
        <v>1.3813034287217703</v>
      </c>
      <c r="DY76" s="2">
        <v>943.1857766924519</v>
      </c>
      <c r="DZ76" s="2">
        <f t="shared" ref="DZ76" si="89">DY76/DW76</f>
        <v>86.772858082815219</v>
      </c>
      <c r="EA76" s="12">
        <f>VLOOKUP($N76,SectorAdjData!DF$6:DP$501,6,0)</f>
        <v>4.0856444591620695</v>
      </c>
      <c r="EB76" s="12">
        <f>VLOOKUP($N76,SectorAdjData!DF$6:DP$501,7,0)</f>
        <v>3.7432244789577731</v>
      </c>
      <c r="ED76" s="11">
        <v>42369</v>
      </c>
      <c r="EE76" s="2">
        <v>37</v>
      </c>
      <c r="EF76" s="2">
        <v>158398.00692367554</v>
      </c>
      <c r="EG76" s="2">
        <v>22564.536981582642</v>
      </c>
      <c r="EH76" s="2">
        <v>9772.0059795379639</v>
      </c>
      <c r="EI76" s="12">
        <v>7.0197765215816874</v>
      </c>
      <c r="EJ76" s="12">
        <v>2.3090997926967631</v>
      </c>
      <c r="EK76" s="2">
        <v>590.47136334616164</v>
      </c>
      <c r="EL76" s="2">
        <f t="shared" ref="EL76" si="90">EK76/EI76</f>
        <v>84.11540759606936</v>
      </c>
      <c r="EM76" s="12">
        <f>VLOOKUP($N76,SectorAdjData!DR$6:EB$501,6,0)</f>
        <v>5.4733452095332744</v>
      </c>
      <c r="EN76" s="12">
        <f>VLOOKUP($N76,SectorAdjData!DR$6:EB$501,7,0)</f>
        <v>3.215196253601512</v>
      </c>
      <c r="EP76" s="11">
        <v>42369</v>
      </c>
      <c r="EQ76" s="2">
        <v>24</v>
      </c>
      <c r="ER76" s="2">
        <v>26787.918098449707</v>
      </c>
      <c r="ES76" s="2">
        <v>6875.4359855651855</v>
      </c>
      <c r="ET76" s="2">
        <v>1402.2510073781013</v>
      </c>
      <c r="EU76" s="12">
        <v>3.8961773703791738</v>
      </c>
      <c r="EV76" s="12">
        <v>4.9031421260454131</v>
      </c>
      <c r="EW76" s="2">
        <v>475.07540224499013</v>
      </c>
      <c r="EX76" s="2">
        <f t="shared" ref="EX76" si="91">EW76/EU76</f>
        <v>121.93372043500064</v>
      </c>
      <c r="EY76" s="12">
        <f>VLOOKUP($N76,SectorAdjData!ED$6:EN$501,6,0)</f>
        <v>3.5469646071004255</v>
      </c>
      <c r="EZ76" s="12">
        <f>VLOOKUP($N76,SectorAdjData!ED$6:EN$501,7,0)</f>
        <v>5.5295166771574777</v>
      </c>
      <c r="FB76" s="11">
        <v>42369</v>
      </c>
      <c r="FC76" s="2">
        <v>21</v>
      </c>
      <c r="FD76" s="2">
        <v>36214.959777832031</v>
      </c>
      <c r="FE76" s="2">
        <v>7907.6338882446289</v>
      </c>
      <c r="FF76" s="2">
        <v>2521.1159915924072</v>
      </c>
      <c r="FG76" s="12">
        <v>4.5797466460439766</v>
      </c>
      <c r="FH76" s="12">
        <v>3.1365609177108693</v>
      </c>
      <c r="FI76" s="14">
        <v>42369</v>
      </c>
      <c r="FJ76" s="2">
        <v>788.50880309016316</v>
      </c>
      <c r="FK76" s="2">
        <f t="shared" ref="FK76" si="92">FJ76/FH76</f>
        <v>251.39279095068051</v>
      </c>
      <c r="FL76" s="12">
        <f>VLOOKUP($N76,SectorAdjData!EP$6:FB$501,6,0)</f>
        <v>3.953624858330647</v>
      </c>
      <c r="FM76" s="12">
        <f>VLOOKUP($N76,SectorAdjData!EP$6:FB$501,7,0)</f>
        <v>3.5762486525095376</v>
      </c>
      <c r="FO76" s="11">
        <v>42369</v>
      </c>
      <c r="FP76" s="2">
        <v>19</v>
      </c>
      <c r="FQ76" s="2">
        <v>40132.119041442871</v>
      </c>
      <c r="FR76" s="2">
        <v>13740.348030090332</v>
      </c>
      <c r="FS76" s="2">
        <v>3596.4669485092163</v>
      </c>
      <c r="FT76" s="12">
        <v>2.9207498204235103</v>
      </c>
      <c r="FU76" s="12">
        <v>3.8205128051533714</v>
      </c>
      <c r="FV76" s="2">
        <v>603.54856240076958</v>
      </c>
      <c r="FW76" s="2">
        <f t="shared" si="74"/>
        <v>206.64165009287058</v>
      </c>
      <c r="FX76" s="12">
        <f>VLOOKUP($N76,SectorAdjData!FB$6:FN$501,6,0)</f>
        <v>1.2610220309680173</v>
      </c>
      <c r="FY76" s="12">
        <f>VLOOKUP($N76,SectorAdjData!FB$6:FN$501,7,0)</f>
        <v>7.9396299123809637</v>
      </c>
      <c r="GA76" s="11">
        <v>42369</v>
      </c>
      <c r="GB76" s="2">
        <v>20</v>
      </c>
      <c r="GC76" s="2">
        <v>140740.66235351563</v>
      </c>
      <c r="GD76" s="2">
        <v>36800.28498840332</v>
      </c>
      <c r="GE76" s="2">
        <v>9608.6569881439209</v>
      </c>
      <c r="GF76" s="12">
        <v>3.8244449030181826</v>
      </c>
      <c r="GG76" s="12">
        <v>3.8299093238327715</v>
      </c>
      <c r="GH76" s="2">
        <v>612.04291665726475</v>
      </c>
      <c r="GI76" s="2">
        <f t="shared" ref="GI76" si="93">GH76/GF76</f>
        <v>160.03444478288904</v>
      </c>
      <c r="GJ76" s="12">
        <f>VLOOKUP($N76,SectorAdjData!FN$6:FZ$501,6,0)</f>
        <v>3.6784412597649019</v>
      </c>
      <c r="GK76" s="12">
        <f>VLOOKUP($N76,SectorAdjData!FN$6:FZ$501,7,0)</f>
        <v>3.8391335599977428</v>
      </c>
      <c r="GM76" s="11">
        <v>42369</v>
      </c>
      <c r="GN76" s="2">
        <v>8</v>
      </c>
      <c r="GO76" s="2">
        <v>35278.721862792969</v>
      </c>
      <c r="GP76" s="2">
        <v>17527.271965026855</v>
      </c>
      <c r="GQ76" s="2">
        <v>2198.0389938354492</v>
      </c>
      <c r="GR76" s="12">
        <v>2.0127902353079574</v>
      </c>
      <c r="GS76" s="12">
        <v>7.9740496024789778</v>
      </c>
      <c r="GT76" s="2">
        <v>647.81828416298958</v>
      </c>
      <c r="GU76" s="2">
        <f t="shared" ref="GU76:GU77" si="94">GT76/GR76</f>
        <v>321.85086791414864</v>
      </c>
      <c r="GV76" s="12">
        <f>VLOOKUP($N76,SectorAdjData!FZ$6:GL$501,6,0)</f>
        <v>1.786939009450442</v>
      </c>
      <c r="GW76" s="12">
        <f>VLOOKUP($N76,SectorAdjData!FZ$6:GL$501,7,0)</f>
        <v>9.2479311725191309</v>
      </c>
      <c r="GY76" s="11">
        <v>42369</v>
      </c>
      <c r="GZ76" s="2">
        <v>6</v>
      </c>
      <c r="HA76" s="2">
        <v>46790</v>
      </c>
      <c r="HB76" s="2">
        <v>7384</v>
      </c>
      <c r="HC76" s="2">
        <v>3096</v>
      </c>
      <c r="HD76" s="12">
        <v>6.3366738894907906</v>
      </c>
      <c r="HE76" s="12">
        <v>2.3850129198966408</v>
      </c>
      <c r="HF76" s="2">
        <v>757.8770165999473</v>
      </c>
      <c r="HG76" s="2">
        <f t="shared" ref="HG76:HG77" si="95">HF76/HD76</f>
        <v>119.60170742838237</v>
      </c>
      <c r="HH76" s="12">
        <f>VLOOKUP($N76,SectorAdjData!GL$6:GX$501,6,0)</f>
        <v>5.5465688079766791</v>
      </c>
      <c r="HI76" s="12">
        <f>VLOOKUP($N76,SectorAdjData!GL$6:GX$501,7,0)</f>
        <v>2.7247564429152535</v>
      </c>
      <c r="HS76" s="22">
        <v>42369</v>
      </c>
      <c r="HT76">
        <v>788.50880309016316</v>
      </c>
    </row>
    <row r="77" spans="2:228">
      <c r="B77" s="6"/>
      <c r="C77" s="6"/>
      <c r="D77" s="62"/>
      <c r="E77" s="62"/>
      <c r="F77" s="62"/>
      <c r="G77" s="6"/>
      <c r="H77" s="6"/>
      <c r="M77" s="2"/>
      <c r="N77" s="11">
        <v>42460</v>
      </c>
      <c r="O77" s="2">
        <v>13</v>
      </c>
      <c r="P77" s="2">
        <v>17593.736038208008</v>
      </c>
      <c r="Q77" s="2">
        <v>8862.9310150146484</v>
      </c>
      <c r="R77" s="2">
        <v>1486.3449954986572</v>
      </c>
      <c r="S77" s="12">
        <v>1.9850922915232607</v>
      </c>
      <c r="T77" s="12">
        <v>5.9629029881055331</v>
      </c>
      <c r="U77" s="2">
        <v>469.40933019579438</v>
      </c>
      <c r="V77" s="2">
        <f t="shared" ref="V77" si="96">U77/S77</f>
        <v>236.46725756795576</v>
      </c>
      <c r="W77" s="12">
        <f>VLOOKUP($N77,SectorAdjData!B$6:L$501,6,0)</f>
        <v>1.8512631101153252</v>
      </c>
      <c r="X77" s="12">
        <f>VLOOKUP($N77,SectorAdjData!B$6:L$501,7,0)</f>
        <v>6.3939656616675764</v>
      </c>
      <c r="Z77" s="11">
        <v>42460</v>
      </c>
      <c r="AA77" s="2">
        <v>23</v>
      </c>
      <c r="AB77" s="2">
        <v>30365.38298034668</v>
      </c>
      <c r="AC77" s="2">
        <v>5638.5789670944214</v>
      </c>
      <c r="AD77" s="2">
        <v>3581.5439872741699</v>
      </c>
      <c r="AE77" s="12">
        <v>5.3852900096908751</v>
      </c>
      <c r="AF77" s="12">
        <v>1.5743430730236021</v>
      </c>
      <c r="AG77" s="2">
        <v>456.51975771873941</v>
      </c>
      <c r="AH77" s="2">
        <f t="shared" ref="AH77" si="97">AG77/AE77</f>
        <v>84.771619893678562</v>
      </c>
      <c r="AI77" s="12">
        <f>VLOOKUP($N77,SectorAdjData!N$6:X$501,6,0)</f>
        <v>3.4453051983262077</v>
      </c>
      <c r="AJ77" s="12">
        <f>VLOOKUP($N77,SectorAdjData!N$6:X$501,7,0)</f>
        <v>2.9570192765753256</v>
      </c>
      <c r="AL77" s="11">
        <v>42460</v>
      </c>
      <c r="AM77" s="2">
        <v>28</v>
      </c>
      <c r="AN77" s="2">
        <v>63059.441299438477</v>
      </c>
      <c r="AO77" s="2">
        <v>14434.205902099609</v>
      </c>
      <c r="AP77" s="2">
        <v>3627.7870254516602</v>
      </c>
      <c r="AQ77" s="12">
        <v>4.368750295453788</v>
      </c>
      <c r="AR77" s="12">
        <v>3.978790871909728</v>
      </c>
      <c r="AS77" s="2">
        <v>474.85156118566994</v>
      </c>
      <c r="AT77" s="2">
        <f t="shared" ref="AT77" si="98">AS77/AQ77</f>
        <v>108.69276774179799</v>
      </c>
      <c r="AU77" s="12">
        <f>VLOOKUP($N77,SectorAdjData!Z$6:AJ$501,6,0)</f>
        <v>4.2099202760638841</v>
      </c>
      <c r="AV77" s="12">
        <f>VLOOKUP($N77,SectorAdjData!Z$6:AJ$501,7,0)</f>
        <v>4.2475553820721439</v>
      </c>
      <c r="AX77" s="11">
        <v>42460</v>
      </c>
      <c r="AY77" s="2">
        <v>12</v>
      </c>
      <c r="AZ77" s="2">
        <v>16036.949005126953</v>
      </c>
      <c r="BA77" s="2">
        <v>3389.8550262451172</v>
      </c>
      <c r="BB77" s="2">
        <v>1085.6510095596313</v>
      </c>
      <c r="BC77" s="12">
        <v>4.7308657393796567</v>
      </c>
      <c r="BD77" s="12">
        <v>3.1224168691374694</v>
      </c>
      <c r="BE77" s="2">
        <v>450.66977357017657</v>
      </c>
      <c r="BF77" s="2">
        <f t="shared" ref="BF77" si="99">BE77/BC77</f>
        <v>95.261586017715118</v>
      </c>
      <c r="BG77" s="12">
        <f>VLOOKUP($N77,SectorAdjData!AL$6:AV$501,6,0)</f>
        <v>3.2474573726904952</v>
      </c>
      <c r="BH77" s="12">
        <f>VLOOKUP($N77,SectorAdjData!AL$6:AV$501,7,0)</f>
        <v>4.5487078951325151</v>
      </c>
      <c r="BJ77" s="11">
        <v>42460</v>
      </c>
      <c r="BK77" s="2">
        <v>94</v>
      </c>
      <c r="BL77" s="2">
        <v>238511.06886768341</v>
      </c>
      <c r="BM77" s="2">
        <v>-37575.901003360748</v>
      </c>
      <c r="BN77" s="2">
        <v>13332.753454208374</v>
      </c>
      <c r="BO77" s="12">
        <v>-6.3474477656929968</v>
      </c>
      <c r="BP77" s="12">
        <v>-2.8183151464111282</v>
      </c>
      <c r="BQ77" s="2">
        <v>1232.836348173779</v>
      </c>
      <c r="BR77" s="2">
        <f t="shared" si="85"/>
        <v>-194.22552082067924</v>
      </c>
      <c r="BS77" s="12">
        <f>VLOOKUP($N77,SectorAdjData!AX$6:BH$501,6,0)</f>
        <v>4.4762388341073454</v>
      </c>
      <c r="BT77" s="12">
        <f>VLOOKUP($N77,SectorAdjData!AX$6:BH$501,7,0)</f>
        <v>3.791769843111727</v>
      </c>
      <c r="BV77" s="11">
        <v>42460</v>
      </c>
      <c r="BW77" s="2">
        <v>11</v>
      </c>
      <c r="BX77" s="2">
        <v>29445.202606201172</v>
      </c>
      <c r="BY77" s="2">
        <v>8051.9966278076172</v>
      </c>
      <c r="BZ77" s="2">
        <v>1735.4137382507324</v>
      </c>
      <c r="CA77" s="12">
        <v>3.6568821333719881</v>
      </c>
      <c r="CB77" s="12">
        <v>4.6398138094284613</v>
      </c>
      <c r="CC77" s="2">
        <v>334.50996239970652</v>
      </c>
      <c r="CD77" s="2">
        <f t="shared" ref="CD77" si="100">CC77/CA77</f>
        <v>91.474089182977579</v>
      </c>
      <c r="CE77" s="12">
        <f>VLOOKUP($N77,SectorAdjData!BJ$6:BT$501,6,0)</f>
        <v>3.2887453952568584</v>
      </c>
      <c r="CF77" s="12">
        <f>VLOOKUP($N77,SectorAdjData!BJ$6:BT$501,7,0)</f>
        <v>4.5885871152446791</v>
      </c>
      <c r="CH77" s="11">
        <v>42460</v>
      </c>
      <c r="CI77" s="2">
        <v>9</v>
      </c>
      <c r="CJ77" s="2">
        <v>41836.687377929688</v>
      </c>
      <c r="CK77" s="2">
        <v>4315.5080108642578</v>
      </c>
      <c r="CL77" s="2">
        <v>3049.8050289154053</v>
      </c>
      <c r="CM77" s="12">
        <v>9.6944988336497477</v>
      </c>
      <c r="CN77" s="12">
        <v>1.4150111138084691</v>
      </c>
      <c r="CO77" s="2">
        <v>472.66277789843178</v>
      </c>
      <c r="CP77" s="2">
        <f t="shared" si="87"/>
        <v>48.755772320876694</v>
      </c>
      <c r="CQ77" s="12">
        <f>VLOOKUP($N77,SectorAdjData!BV$6:CF$501,6,0)</f>
        <v>5.7641465381934394</v>
      </c>
      <c r="CR77" s="12">
        <f>VLOOKUP($N77,SectorAdjData!BV$6:CF$501,7,0)</f>
        <v>2.3798533749138486</v>
      </c>
      <c r="CT77" s="11">
        <v>42460</v>
      </c>
      <c r="CU77" s="2">
        <v>34</v>
      </c>
      <c r="CV77" s="2">
        <v>152074.89434814453</v>
      </c>
      <c r="CW77" s="2">
        <v>29982.632944107056</v>
      </c>
      <c r="CX77" s="2">
        <v>9027.7480030059814</v>
      </c>
      <c r="CY77" s="12">
        <v>5.0720993927264191</v>
      </c>
      <c r="CZ77" s="12">
        <v>3.3211641412812694</v>
      </c>
      <c r="DA77" s="2">
        <v>509.35048039161643</v>
      </c>
      <c r="DB77" s="2">
        <f t="shared" ref="DB77" si="101">DA77/CY77</f>
        <v>100.42202270760785</v>
      </c>
      <c r="DC77" s="12">
        <f>VLOOKUP($N77,SectorAdjData!CH$6:CR$501,6,0)</f>
        <v>4.3708751826927044</v>
      </c>
      <c r="DD77" s="12">
        <f>VLOOKUP($N77,SectorAdjData!CH$6:CR$501,7,0)</f>
        <v>3.8643361363679438</v>
      </c>
      <c r="DF77" s="11">
        <v>42460</v>
      </c>
      <c r="DG77" s="2">
        <v>15</v>
      </c>
      <c r="DH77" s="2">
        <v>37203.48649597168</v>
      </c>
      <c r="DI77" s="2">
        <v>9297.4589996337891</v>
      </c>
      <c r="DJ77" s="2">
        <v>1889.1059761047363</v>
      </c>
      <c r="DK77" s="12">
        <v>4.0014681965725325</v>
      </c>
      <c r="DL77" s="12">
        <v>4.9216185419119745</v>
      </c>
      <c r="DM77" s="2">
        <v>312.04569155311884</v>
      </c>
      <c r="DN77" s="2">
        <f t="shared" ref="DN77" si="102">DM77/DK77</f>
        <v>77.982799368592353</v>
      </c>
      <c r="DO77" s="12">
        <f>VLOOKUP($N77,SectorAdjData!CT$6:DD$501,6,0)</f>
        <v>3.7639691732489928</v>
      </c>
      <c r="DP77" s="12">
        <f>VLOOKUP($N77,SectorAdjData!CT$6:DD$501,7,0)</f>
        <v>5.2321629547574604</v>
      </c>
      <c r="DR77" s="11">
        <v>42460</v>
      </c>
      <c r="DS77" s="2">
        <v>56</v>
      </c>
      <c r="DT77" s="2">
        <v>117808.33090209961</v>
      </c>
      <c r="DU77" s="2">
        <v>1324.4220423698425</v>
      </c>
      <c r="DV77" s="2">
        <v>6619.8219909667969</v>
      </c>
      <c r="DW77" s="12">
        <v>88.950747672018764</v>
      </c>
      <c r="DX77" s="12">
        <v>0.20006913239919558</v>
      </c>
      <c r="DY77" s="2">
        <v>784.15597198824128</v>
      </c>
      <c r="DZ77" s="2">
        <f t="shared" ref="DZ77" si="103">DY77/DW77</f>
        <v>8.8156197953456132</v>
      </c>
      <c r="EA77" s="12">
        <f>VLOOKUP($N77,SectorAdjData!DF$6:DP$501,6,0)</f>
        <v>4.3249579126102304</v>
      </c>
      <c r="EB77" s="12">
        <f>VLOOKUP($N77,SectorAdjData!DF$6:DP$501,7,0)</f>
        <v>4.2207326495361688</v>
      </c>
      <c r="ED77" s="11">
        <v>42460</v>
      </c>
      <c r="EE77" s="2">
        <v>36</v>
      </c>
      <c r="EF77" s="2">
        <v>151904.43341064453</v>
      </c>
      <c r="EG77" s="2">
        <v>22767.964157104492</v>
      </c>
      <c r="EH77" s="2">
        <v>9473.3950424194336</v>
      </c>
      <c r="EI77" s="12">
        <v>6.6718496376077798</v>
      </c>
      <c r="EJ77" s="12">
        <v>2.4033584639039529</v>
      </c>
      <c r="EK77" s="2">
        <v>611.31436966313015</v>
      </c>
      <c r="EL77" s="2">
        <f t="shared" ref="EL77" si="104">EK77/EI77</f>
        <v>91.625921276355314</v>
      </c>
      <c r="EM77" s="12">
        <f>VLOOKUP($N77,SectorAdjData!DR$6:EB$501,6,0)</f>
        <v>5.5530820989618057</v>
      </c>
      <c r="EN77" s="12">
        <f>VLOOKUP($N77,SectorAdjData!DR$6:EB$501,7,0)</f>
        <v>3.1405594423263663</v>
      </c>
      <c r="EP77" s="11">
        <v>42460</v>
      </c>
      <c r="EQ77" s="2">
        <v>24</v>
      </c>
      <c r="ER77" s="2">
        <v>27979.739097595215</v>
      </c>
      <c r="ES77" s="2">
        <v>7173.5710182189941</v>
      </c>
      <c r="ET77" s="2">
        <v>1317.2269962392747</v>
      </c>
      <c r="EU77" s="12">
        <v>3.9003920120863089</v>
      </c>
      <c r="EV77" s="12">
        <v>5.4459641646426693</v>
      </c>
      <c r="EW77" s="2">
        <v>512.6973150351738</v>
      </c>
      <c r="EX77" s="2">
        <f t="shared" ref="EX77" si="105">EW77/EU77</f>
        <v>131.44763742886792</v>
      </c>
      <c r="EY77" s="12">
        <f>VLOOKUP($N77,SectorAdjData!ED$6:EN$501,6,0)</f>
        <v>3.6022309989070131</v>
      </c>
      <c r="EZ77" s="12">
        <f>VLOOKUP($N77,SectorAdjData!ED$6:EN$501,7,0)</f>
        <v>6.1431642598591019</v>
      </c>
      <c r="FB77" s="11">
        <v>42460</v>
      </c>
      <c r="FC77" s="2">
        <v>21</v>
      </c>
      <c r="FD77" s="2">
        <v>37348.895736694336</v>
      </c>
      <c r="FE77" s="2">
        <v>8528.0421142578125</v>
      </c>
      <c r="FF77" s="2">
        <v>2551.5660057067871</v>
      </c>
      <c r="FG77" s="12">
        <v>4.3795393170317114</v>
      </c>
      <c r="FH77" s="12">
        <v>3.3422776816998443</v>
      </c>
      <c r="FI77" s="14">
        <v>42460</v>
      </c>
      <c r="FJ77" s="2">
        <v>731.26890159984293</v>
      </c>
      <c r="FK77" s="2">
        <f t="shared" ref="FK77" si="106">FJ77/FH77</f>
        <v>218.79358067817031</v>
      </c>
      <c r="FL77" s="12">
        <f>VLOOKUP($N77,SectorAdjData!EP$6:FB$501,6,0)</f>
        <v>3.5054581700092955</v>
      </c>
      <c r="FM77" s="12">
        <f>VLOOKUP($N77,SectorAdjData!EP$6:FB$501,7,0)</f>
        <v>4.1529636858785413</v>
      </c>
      <c r="FO77" s="11">
        <v>42460</v>
      </c>
      <c r="FP77" s="2">
        <v>19</v>
      </c>
      <c r="FQ77" s="2">
        <v>41330.706037521362</v>
      </c>
      <c r="FR77" s="2">
        <v>13238.512982845306</v>
      </c>
      <c r="FS77" s="2">
        <v>3486.8880033493042</v>
      </c>
      <c r="FT77" s="12">
        <v>3.1220051746807518</v>
      </c>
      <c r="FU77" s="12">
        <v>3.7966556339432618</v>
      </c>
      <c r="FV77" s="2">
        <v>654.26422124883402</v>
      </c>
      <c r="FW77" s="2">
        <f t="shared" ref="FW77" si="107">FV77/FT77</f>
        <v>209.56538655184562</v>
      </c>
      <c r="FX77" s="12">
        <f>VLOOKUP($N77,SectorAdjData!FB$6:FN$501,6,0)</f>
        <v>1.4280052762884257</v>
      </c>
      <c r="FY77" s="12">
        <f>VLOOKUP($N77,SectorAdjData!FB$6:FN$501,7,0)</f>
        <v>7.3450801257025837</v>
      </c>
      <c r="GA77" s="11">
        <v>42460</v>
      </c>
      <c r="GB77" s="2">
        <v>20</v>
      </c>
      <c r="GC77" s="2">
        <v>137966.6067199707</v>
      </c>
      <c r="GD77" s="2">
        <v>36373.209036827087</v>
      </c>
      <c r="GE77" s="2">
        <v>9423.9920139312744</v>
      </c>
      <c r="GF77" s="12">
        <v>3.7930831612982647</v>
      </c>
      <c r="GG77" s="12">
        <v>3.8596392041777405</v>
      </c>
      <c r="GH77" s="2">
        <v>625.39147537037752</v>
      </c>
      <c r="GI77" s="2">
        <f t="shared" ref="GI77" si="108">GH77/GF77</f>
        <v>164.87681624051811</v>
      </c>
      <c r="GJ77" s="12">
        <f>VLOOKUP($N77,SectorAdjData!FN$6:FZ$501,6,0)</f>
        <v>3.8054567562559862</v>
      </c>
      <c r="GK77" s="12">
        <f>VLOOKUP($N77,SectorAdjData!FN$6:FZ$501,7,0)</f>
        <v>3.8333875880098627</v>
      </c>
      <c r="GM77" s="11">
        <v>42460</v>
      </c>
      <c r="GN77" s="2">
        <v>8</v>
      </c>
      <c r="GO77" s="2">
        <v>36948.914947509766</v>
      </c>
      <c r="GP77" s="2">
        <v>17848.545036315918</v>
      </c>
      <c r="GQ77" s="2">
        <v>2286.4749774932861</v>
      </c>
      <c r="GR77" s="12">
        <v>2.0701359619134712</v>
      </c>
      <c r="GS77" s="12">
        <v>7.8061405491013414</v>
      </c>
      <c r="GT77" s="2">
        <v>667.59817038002393</v>
      </c>
      <c r="GU77" s="2">
        <f t="shared" si="94"/>
        <v>322.49001160433374</v>
      </c>
      <c r="GV77" s="12">
        <f>VLOOKUP($N77,SectorAdjData!FZ$6:GL$501,6,0)</f>
        <v>1.8437903014662451</v>
      </c>
      <c r="GW77" s="12">
        <f>VLOOKUP($N77,SectorAdjData!FZ$6:GL$501,7,0)</f>
        <v>8.9669071688664701</v>
      </c>
      <c r="GY77" s="11">
        <v>42460</v>
      </c>
      <c r="GZ77" s="2">
        <v>6</v>
      </c>
      <c r="HA77" s="2">
        <v>45847</v>
      </c>
      <c r="HB77" s="2">
        <v>7348</v>
      </c>
      <c r="HC77" s="2">
        <v>3107</v>
      </c>
      <c r="HD77" s="12">
        <v>6.2393848666303757</v>
      </c>
      <c r="HE77" s="12">
        <v>2.3649822980366912</v>
      </c>
      <c r="HF77" s="2">
        <v>736.89688066968836</v>
      </c>
      <c r="HG77" s="2">
        <f t="shared" si="95"/>
        <v>118.10409141625122</v>
      </c>
      <c r="HH77" s="12">
        <f>VLOOKUP($N77,SectorAdjData!GL$6:GX$501,6,0)</f>
        <v>5.4613271390564728</v>
      </c>
      <c r="HI77" s="12">
        <f>VLOOKUP($N77,SectorAdjData!GL$6:GX$501,7,0)</f>
        <v>2.7019137261878421</v>
      </c>
      <c r="HS77" s="22">
        <v>42460</v>
      </c>
      <c r="HT77">
        <v>731.26890159984293</v>
      </c>
    </row>
    <row r="78" spans="2:228">
      <c r="B78" s="6"/>
      <c r="C78" s="6"/>
      <c r="D78" s="62"/>
      <c r="E78" s="62"/>
      <c r="F78" s="62"/>
      <c r="G78" s="6"/>
      <c r="H78" s="6"/>
      <c r="M78" s="2"/>
      <c r="N78" s="11">
        <v>42551</v>
      </c>
      <c r="O78" s="2">
        <v>12</v>
      </c>
      <c r="P78" s="2">
        <v>17691.643966674805</v>
      </c>
      <c r="Q78" s="2">
        <v>8978.568977355957</v>
      </c>
      <c r="R78" s="2">
        <v>1486.2359962463379</v>
      </c>
      <c r="S78" s="12">
        <v>1.9704302557894595</v>
      </c>
      <c r="T78" s="12">
        <v>6.0411462244437484</v>
      </c>
      <c r="U78" s="2">
        <v>464.03190122576768</v>
      </c>
      <c r="V78" s="2">
        <f t="shared" ref="V78" si="109">U78/S78</f>
        <v>235.49775479866034</v>
      </c>
      <c r="W78" s="12">
        <f>VLOOKUP($N78,SectorAdjData!B$6:L$501,6,0)</f>
        <v>1.8385561066963794</v>
      </c>
      <c r="X78" s="12">
        <f>VLOOKUP($N78,SectorAdjData!B$6:L$501,7,0)</f>
        <v>6.47445963543717</v>
      </c>
      <c r="Z78" s="11">
        <v>42551</v>
      </c>
      <c r="AA78" s="2">
        <v>23</v>
      </c>
      <c r="AB78" s="2">
        <v>28447.455917358398</v>
      </c>
      <c r="AC78" s="2">
        <v>5872.9370193481445</v>
      </c>
      <c r="AD78" s="2">
        <v>3455.6919841766357</v>
      </c>
      <c r="AE78" s="12">
        <v>4.8438210428001272</v>
      </c>
      <c r="AF78" s="12">
        <v>1.6994966699115255</v>
      </c>
      <c r="AG78" s="2">
        <v>419.29780828098569</v>
      </c>
      <c r="AH78" s="2">
        <f t="shared" ref="AH78" si="110">AG78/AE78</f>
        <v>86.563439189032678</v>
      </c>
      <c r="AI78" s="12">
        <f>VLOOKUP($N78,SectorAdjData!N$6:X$501,6,0)</f>
        <v>3.8440887199284535</v>
      </c>
      <c r="AJ78" s="12">
        <f>VLOOKUP($N78,SectorAdjData!N$6:X$501,7,0)</f>
        <v>2.5743604724366911</v>
      </c>
      <c r="AL78" s="11">
        <v>42551</v>
      </c>
      <c r="AM78" s="2">
        <v>28</v>
      </c>
      <c r="AN78" s="2">
        <v>67460.883117675781</v>
      </c>
      <c r="AO78" s="2">
        <v>14459.953941345215</v>
      </c>
      <c r="AP78" s="2">
        <v>3641.0540294647217</v>
      </c>
      <c r="AQ78" s="12">
        <v>4.6653594742639868</v>
      </c>
      <c r="AR78" s="12">
        <v>3.9713648367560754</v>
      </c>
      <c r="AS78" s="2">
        <v>465.48294744404586</v>
      </c>
      <c r="AT78" s="2">
        <f t="shared" ref="AT78" si="111">AS78/AQ78</f>
        <v>99.774293923509731</v>
      </c>
      <c r="AU78" s="12">
        <f>VLOOKUP($N78,SectorAdjData!Z$6:AJ$501,6,0)</f>
        <v>4.4784972017429663</v>
      </c>
      <c r="AV78" s="12">
        <f>VLOOKUP($N78,SectorAdjData!Z$6:AJ$501,7,0)</f>
        <v>4.3246798014620182</v>
      </c>
      <c r="AX78" s="11">
        <v>42551</v>
      </c>
      <c r="AY78" s="2">
        <v>12</v>
      </c>
      <c r="AZ78" s="2">
        <v>15212.627849578857</v>
      </c>
      <c r="BA78" s="2">
        <v>3665.701956987381</v>
      </c>
      <c r="BB78" s="2">
        <v>1045.6939926147461</v>
      </c>
      <c r="BC78" s="12">
        <v>4.1499903778541771</v>
      </c>
      <c r="BD78" s="12">
        <v>3.5055207191363262</v>
      </c>
      <c r="BE78" s="2">
        <v>453.21528424319251</v>
      </c>
      <c r="BF78" s="2">
        <f t="shared" ref="BF78" si="112">BE78/BC78</f>
        <v>109.20875543753313</v>
      </c>
      <c r="BG78" s="12">
        <f>VLOOKUP($N78,SectorAdjData!AL$6:AV$501,6,0)</f>
        <v>3.2224677621256435</v>
      </c>
      <c r="BH78" s="12">
        <f>VLOOKUP($N78,SectorAdjData!AL$6:AV$501,7,0)</f>
        <v>4.5145144428653525</v>
      </c>
      <c r="BJ78" s="11">
        <v>42551</v>
      </c>
      <c r="BK78" s="2">
        <v>87</v>
      </c>
      <c r="BL78" s="2">
        <v>246436.48791503906</v>
      </c>
      <c r="BM78" s="2">
        <v>-25640.015889644623</v>
      </c>
      <c r="BN78" s="2">
        <v>12578.41623210907</v>
      </c>
      <c r="BO78" s="12">
        <v>-9.611401528599238</v>
      </c>
      <c r="BP78" s="12">
        <v>-2.0384136934658796</v>
      </c>
      <c r="BQ78" s="2">
        <v>764.646660824268</v>
      </c>
      <c r="BR78" s="2">
        <f t="shared" ref="BR78" si="113">BQ78/BO78</f>
        <v>-79.556208170995774</v>
      </c>
      <c r="BS78" s="12">
        <f>VLOOKUP($N78,SectorAdjData!AX$6:BH$501,6,0)</f>
        <v>5.2760580958915302</v>
      </c>
      <c r="BT78" s="12">
        <f>VLOOKUP($N78,SectorAdjData!AX$6:BH$501,7,0)</f>
        <v>3.6107921553845932</v>
      </c>
      <c r="BV78" s="11">
        <v>42551</v>
      </c>
      <c r="BW78" s="2">
        <v>11</v>
      </c>
      <c r="BX78" s="2">
        <v>30196.940826416016</v>
      </c>
      <c r="BY78" s="2">
        <v>8322.3412017822266</v>
      </c>
      <c r="BZ78" s="2">
        <v>1769.9243659973145</v>
      </c>
      <c r="CA78" s="12">
        <v>3.6284189862282203</v>
      </c>
      <c r="CB78" s="12">
        <v>4.702088609923603</v>
      </c>
      <c r="CC78" s="2">
        <v>354.18044404798229</v>
      </c>
      <c r="CD78" s="2">
        <f t="shared" ref="CD78" si="114">CC78/CA78</f>
        <v>97.612884672989921</v>
      </c>
      <c r="CE78" s="12">
        <f>VLOOKUP($N78,SectorAdjData!BJ$6:BT$501,6,0)</f>
        <v>3.4091646565233078</v>
      </c>
      <c r="CF78" s="12">
        <f>VLOOKUP($N78,SectorAdjData!BJ$6:BT$501,7,0)</f>
        <v>4.4651275120957816</v>
      </c>
      <c r="CH78" s="11">
        <v>42551</v>
      </c>
      <c r="CI78" s="2">
        <v>9</v>
      </c>
      <c r="CJ78" s="2">
        <v>36545.962646484375</v>
      </c>
      <c r="CK78" s="2">
        <v>3731.21799659729</v>
      </c>
      <c r="CL78" s="2">
        <v>2966.5169906616211</v>
      </c>
      <c r="CM78" s="12">
        <v>9.794646863252888</v>
      </c>
      <c r="CN78" s="12">
        <v>1.2577773895591671</v>
      </c>
      <c r="CO78" s="2">
        <v>501.11744202435585</v>
      </c>
      <c r="CP78" s="2">
        <f t="shared" ref="CP78:CP79" si="115">CO78/CM78</f>
        <v>51.162379718295462</v>
      </c>
      <c r="CQ78" s="12">
        <f>VLOOKUP($N78,SectorAdjData!BV$6:CF$501,6,0)</f>
        <v>5.4472780611802385</v>
      </c>
      <c r="CR78" s="12">
        <f>VLOOKUP($N78,SectorAdjData!BV$6:CF$501,7,0)</f>
        <v>2.2615855524450486</v>
      </c>
      <c r="CT78" s="11">
        <v>42551</v>
      </c>
      <c r="CU78" s="2">
        <v>34</v>
      </c>
      <c r="CV78" s="2">
        <v>148952.83367919922</v>
      </c>
      <c r="CW78" s="2">
        <v>29224.978936195374</v>
      </c>
      <c r="CX78" s="2">
        <v>9280.65207862854</v>
      </c>
      <c r="CY78" s="12">
        <v>5.0967644494935778</v>
      </c>
      <c r="CZ78" s="12">
        <v>3.1490221472146955</v>
      </c>
      <c r="DA78" s="2">
        <v>527.93082159590369</v>
      </c>
      <c r="DB78" s="2">
        <f t="shared" ref="DB78" si="116">DA78/CY78</f>
        <v>103.58156175892329</v>
      </c>
      <c r="DC78" s="12">
        <f>VLOOKUP($N78,SectorAdjData!CH$6:CR$501,6,0)</f>
        <v>4.200400297272016</v>
      </c>
      <c r="DD78" s="12">
        <f>VLOOKUP($N78,SectorAdjData!CH$6:CR$501,7,0)</f>
        <v>3.8312764380407653</v>
      </c>
      <c r="DF78" s="11">
        <v>42551</v>
      </c>
      <c r="DG78" s="2">
        <v>16</v>
      </c>
      <c r="DH78" s="2">
        <v>38821.589401245117</v>
      </c>
      <c r="DI78" s="2">
        <v>9052.329080581665</v>
      </c>
      <c r="DJ78" s="2">
        <v>1830.8870096206665</v>
      </c>
      <c r="DK78" s="12">
        <v>4.2885746922879875</v>
      </c>
      <c r="DL78" s="12">
        <v>4.9442314206255569</v>
      </c>
      <c r="DM78" s="2">
        <v>347.0544201366348</v>
      </c>
      <c r="DN78" s="2">
        <f t="shared" ref="DN78" si="117">DM78/DK78</f>
        <v>80.925352835927555</v>
      </c>
      <c r="DO78" s="12">
        <f>VLOOKUP($N78,SectorAdjData!CT$6:DD$501,6,0)</f>
        <v>3.8697181058216876</v>
      </c>
      <c r="DP78" s="12">
        <f>VLOOKUP($N78,SectorAdjData!CT$6:DD$501,7,0)</f>
        <v>5.4793928558802598</v>
      </c>
      <c r="DR78" s="11">
        <v>42551</v>
      </c>
      <c r="DS78" s="2">
        <v>57</v>
      </c>
      <c r="DT78" s="2">
        <v>110706.08897399902</v>
      </c>
      <c r="DU78" s="2">
        <v>7289.2699092924595</v>
      </c>
      <c r="DV78" s="2">
        <v>6406.0429925918579</v>
      </c>
      <c r="DW78" s="12">
        <v>15.187541461850577</v>
      </c>
      <c r="DX78" s="12">
        <v>1.1378740226567308</v>
      </c>
      <c r="DY78" s="2">
        <v>553.0263835500831</v>
      </c>
      <c r="DZ78" s="2">
        <f t="shared" ref="DZ78" si="118">DY78/DW78</f>
        <v>36.413160414358316</v>
      </c>
      <c r="EA78" s="12">
        <f>VLOOKUP($N78,SectorAdjData!DF$6:DP$501,6,0)</f>
        <v>3.7917062981769223</v>
      </c>
      <c r="EB78" s="12">
        <f>VLOOKUP($N78,SectorAdjData!DF$6:DP$501,7,0)</f>
        <v>4.6795041539980646</v>
      </c>
      <c r="ED78" s="11">
        <v>42551</v>
      </c>
      <c r="EE78" s="2">
        <v>35</v>
      </c>
      <c r="EF78" s="2">
        <v>125522.7119140625</v>
      </c>
      <c r="EG78" s="2">
        <v>19354.20922088623</v>
      </c>
      <c r="EH78" s="2">
        <v>8074.9569797515869</v>
      </c>
      <c r="EI78" s="12">
        <v>6.4855510489472126</v>
      </c>
      <c r="EJ78" s="12">
        <v>2.3968188647218813</v>
      </c>
      <c r="EK78" s="2">
        <v>683.00819240033024</v>
      </c>
      <c r="EL78" s="2">
        <f t="shared" ref="EL78" si="119">EK78/EI78</f>
        <v>105.3122837590187</v>
      </c>
      <c r="EM78" s="12">
        <f>VLOOKUP($N78,SectorAdjData!DR$6:EB$501,6,0)</f>
        <v>5.0970883499873922</v>
      </c>
      <c r="EN78" s="12">
        <f>VLOOKUP($N78,SectorAdjData!DR$6:EB$501,7,0)</f>
        <v>3.3650571666669267</v>
      </c>
      <c r="EP78" s="11">
        <v>42551</v>
      </c>
      <c r="EQ78" s="2">
        <v>23</v>
      </c>
      <c r="ER78" s="2">
        <v>26779.181159973145</v>
      </c>
      <c r="ES78" s="2">
        <v>6973.0049591064453</v>
      </c>
      <c r="ET78" s="2">
        <v>1130.2359986146912</v>
      </c>
      <c r="EU78" s="12">
        <v>3.8404075885534374</v>
      </c>
      <c r="EV78" s="12">
        <v>6.1695123564044367</v>
      </c>
      <c r="EW78" s="2">
        <v>492.34200549908354</v>
      </c>
      <c r="EX78" s="2">
        <f t="shared" ref="EX78" si="120">EW78/EU78</f>
        <v>128.20045636992754</v>
      </c>
      <c r="EY78" s="12">
        <f>VLOOKUP($N78,SectorAdjData!ED$6:EN$501,6,0)</f>
        <v>3.5581590083697625</v>
      </c>
      <c r="EZ78" s="12">
        <f>VLOOKUP($N78,SectorAdjData!ED$6:EN$501,7,0)</f>
        <v>7.0580434790559927</v>
      </c>
      <c r="FB78" s="11">
        <v>42551</v>
      </c>
      <c r="FC78" s="2">
        <v>21</v>
      </c>
      <c r="FD78" s="2">
        <v>38637.35188293457</v>
      </c>
      <c r="FE78" s="2">
        <v>8495.5841197967529</v>
      </c>
      <c r="FF78" s="2">
        <v>2610.2230014801025</v>
      </c>
      <c r="FG78" s="12">
        <v>4.5479335308916848</v>
      </c>
      <c r="FH78" s="12">
        <v>3.2547349843210376</v>
      </c>
      <c r="FI78" s="14">
        <v>42551</v>
      </c>
      <c r="FJ78" s="2">
        <v>716.47935740977584</v>
      </c>
      <c r="FK78" s="2">
        <f t="shared" ref="FK78:FK79" si="121">FJ78/FH78</f>
        <v>220.13446896944171</v>
      </c>
      <c r="FL78" s="12">
        <f>VLOOKUP($N78,SectorAdjData!EP$6:FB$501,6,0)</f>
        <v>3.4955600958731323</v>
      </c>
      <c r="FM78" s="12">
        <f>VLOOKUP($N78,SectorAdjData!EP$6:FB$501,7,0)</f>
        <v>4.3316413474135143</v>
      </c>
      <c r="FO78" s="11">
        <v>42551</v>
      </c>
      <c r="FP78" s="2">
        <v>22</v>
      </c>
      <c r="FQ78" s="2">
        <v>46483.438121795654</v>
      </c>
      <c r="FR78" s="2">
        <v>14113.733043670654</v>
      </c>
      <c r="FS78" s="2">
        <v>3569.0920009613037</v>
      </c>
      <c r="FT78" s="12">
        <v>3.2934899631420542</v>
      </c>
      <c r="FU78" s="12">
        <v>3.9544323990161208</v>
      </c>
      <c r="FV78" s="2">
        <v>622.67115327310671</v>
      </c>
      <c r="FW78" s="2">
        <f t="shared" ref="FW78" si="122">FV78/FT78</f>
        <v>189.06119655487464</v>
      </c>
      <c r="FX78" s="12">
        <f>VLOOKUP($N78,SectorAdjData!FB$6:FN$501,6,0)</f>
        <v>1.8372665632074912</v>
      </c>
      <c r="FY78" s="12">
        <f>VLOOKUP($N78,SectorAdjData!FB$6:FN$501,7,0)</f>
        <v>6.5273687331534491</v>
      </c>
      <c r="GA78" s="11">
        <v>42551</v>
      </c>
      <c r="GB78" s="2">
        <v>19</v>
      </c>
      <c r="GC78" s="2">
        <v>140378.51303100586</v>
      </c>
      <c r="GD78" s="2">
        <v>36706.633023262024</v>
      </c>
      <c r="GE78" s="2">
        <v>9699.8200168609619</v>
      </c>
      <c r="GF78" s="12">
        <v>3.8243364065029897</v>
      </c>
      <c r="GG78" s="12">
        <v>3.7842591882587278</v>
      </c>
      <c r="GH78" s="2">
        <v>588.43182220122458</v>
      </c>
      <c r="GI78" s="2">
        <f t="shared" ref="GI78" si="123">GH78/GF78</f>
        <v>153.86507871029377</v>
      </c>
      <c r="GJ78" s="12">
        <f>VLOOKUP($N78,SectorAdjData!FN$6:FZ$501,6,0)</f>
        <v>3.6738082401905845</v>
      </c>
      <c r="GK78" s="12">
        <f>VLOOKUP($N78,SectorAdjData!FN$6:FZ$501,7,0)</f>
        <v>3.939312897983628</v>
      </c>
      <c r="GM78" s="11">
        <v>42551</v>
      </c>
      <c r="GN78" s="2">
        <v>8</v>
      </c>
      <c r="GO78" s="2">
        <v>36339.557189941406</v>
      </c>
      <c r="GP78" s="2">
        <v>17448.745994567871</v>
      </c>
      <c r="GQ78" s="2">
        <v>2352.1330051422119</v>
      </c>
      <c r="GR78" s="12">
        <v>2.0826457787427595</v>
      </c>
      <c r="GS78" s="12">
        <v>7.4182650200569356</v>
      </c>
      <c r="GT78" s="2">
        <v>680.10559867184202</v>
      </c>
      <c r="GU78" s="2">
        <f t="shared" ref="GU78" si="124">GT78/GR78</f>
        <v>326.55846021132049</v>
      </c>
      <c r="GV78" s="12">
        <f>VLOOKUP($N78,SectorAdjData!FZ$6:GL$501,6,0)</f>
        <v>1.8106276448027254</v>
      </c>
      <c r="GW78" s="12">
        <f>VLOOKUP($N78,SectorAdjData!FZ$6:GL$501,7,0)</f>
        <v>8.6624502778401862</v>
      </c>
      <c r="GY78" s="11">
        <v>42551</v>
      </c>
      <c r="GZ78" s="2">
        <v>7</v>
      </c>
      <c r="HA78" s="2">
        <v>64881</v>
      </c>
      <c r="HB78" s="2">
        <v>4259</v>
      </c>
      <c r="HC78" s="2">
        <v>4346</v>
      </c>
      <c r="HD78" s="12">
        <v>15.233857713078187</v>
      </c>
      <c r="HE78" s="12">
        <v>0.97998159226875292</v>
      </c>
      <c r="HF78" s="2">
        <v>659.68843891846643</v>
      </c>
      <c r="HG78" s="2">
        <f t="shared" ref="HG78" si="125">HF78/HD78</f>
        <v>43.304096135289967</v>
      </c>
      <c r="HH78" s="12">
        <f>VLOOKUP($N78,SectorAdjData!GL$6:GX$501,6,0)</f>
        <v>5.8929155313351496</v>
      </c>
      <c r="HI78" s="12">
        <f>VLOOKUP($N78,SectorAdjData!GL$6:GX$501,7,0)</f>
        <v>2.533364012885412</v>
      </c>
      <c r="HS78" s="22">
        <v>42551</v>
      </c>
      <c r="HT78">
        <v>716.47935740977584</v>
      </c>
    </row>
    <row r="79" spans="2:228">
      <c r="B79" s="6"/>
      <c r="C79" s="6"/>
      <c r="D79" s="62"/>
      <c r="E79" s="62"/>
      <c r="F79" s="62"/>
      <c r="G79" s="6"/>
      <c r="H79" s="6"/>
      <c r="M79" s="2"/>
      <c r="N79" s="11">
        <v>42643</v>
      </c>
      <c r="O79" s="2">
        <v>11</v>
      </c>
      <c r="P79" s="2">
        <v>18593.838958740234</v>
      </c>
      <c r="Q79" s="2">
        <v>7285.9909973144531</v>
      </c>
      <c r="R79" s="2">
        <v>1497.8589973449707</v>
      </c>
      <c r="S79" s="12">
        <v>2.5519986183888705</v>
      </c>
      <c r="T79" s="12">
        <v>4.8642702752590417</v>
      </c>
      <c r="U79" s="2">
        <v>360.54438921677234</v>
      </c>
      <c r="V79" s="2">
        <f t="shared" ref="V79" si="126">U79/S79</f>
        <v>141.27922586587897</v>
      </c>
      <c r="W79" s="12">
        <f>VLOOKUP($N79,SectorAdjData!B$6:L$501,6,0)</f>
        <v>2.3111025400211811</v>
      </c>
      <c r="X79" s="12">
        <f>VLOOKUP($N79,SectorAdjData!B$6:L$501,7,0)</f>
        <v>5.371293920094673</v>
      </c>
      <c r="Z79" s="11">
        <v>42643</v>
      </c>
      <c r="AA79" s="2">
        <v>19</v>
      </c>
      <c r="AB79" s="2">
        <v>35418.347381591797</v>
      </c>
      <c r="AC79" s="2">
        <v>6192.8979511260986</v>
      </c>
      <c r="AD79" s="2">
        <v>3584.590015411377</v>
      </c>
      <c r="AE79" s="12">
        <v>5.7191879570938884</v>
      </c>
      <c r="AF79" s="12">
        <v>1.7276447026021706</v>
      </c>
      <c r="AG79" s="2">
        <v>302.67130685862708</v>
      </c>
      <c r="AH79" s="2">
        <f t="shared" ref="AH79:AH80" si="127">AG79/AE79</f>
        <v>52.922077247558157</v>
      </c>
      <c r="AI79" s="12">
        <f>VLOOKUP($N79,SectorAdjData!N$6:X$501,6,0)</f>
        <v>4.8171040585031868</v>
      </c>
      <c r="AJ79" s="12">
        <f>VLOOKUP($N79,SectorAdjData!N$6:X$501,7,0)</f>
        <v>2.523424425781013</v>
      </c>
      <c r="AL79" s="11">
        <v>42643</v>
      </c>
      <c r="AM79" s="2">
        <v>28</v>
      </c>
      <c r="AN79" s="2">
        <v>66513.784149169922</v>
      </c>
      <c r="AO79" s="2">
        <v>13854.503025054932</v>
      </c>
      <c r="AP79" s="2">
        <v>3910.2129859924316</v>
      </c>
      <c r="AQ79" s="12">
        <v>4.8008783879785684</v>
      </c>
      <c r="AR79" s="12">
        <v>3.5431581539639816</v>
      </c>
      <c r="AS79" s="2">
        <v>391.93110002582091</v>
      </c>
      <c r="AT79" s="2">
        <f t="shared" ref="AT79" si="128">AS79/AQ79</f>
        <v>81.637373070565374</v>
      </c>
      <c r="AU79" s="12">
        <f>VLOOKUP($N79,SectorAdjData!Z$6:AJ$501,6,0)</f>
        <v>4.3843567709127313</v>
      </c>
      <c r="AV79" s="12">
        <f>VLOOKUP($N79,SectorAdjData!Z$6:AJ$501,7,0)</f>
        <v>4.0550413215851426</v>
      </c>
      <c r="AX79" s="11">
        <v>42643</v>
      </c>
      <c r="AY79" s="2">
        <v>11</v>
      </c>
      <c r="AZ79" s="2">
        <v>15980.860961914063</v>
      </c>
      <c r="BA79" s="2">
        <v>4072.615966796875</v>
      </c>
      <c r="BB79" s="2">
        <v>1017.4940071105957</v>
      </c>
      <c r="BC79" s="12">
        <v>3.9239793518962847</v>
      </c>
      <c r="BD79" s="12">
        <v>4.0025945492907509</v>
      </c>
      <c r="BE79" s="2">
        <v>340.19364319848916</v>
      </c>
      <c r="BF79" s="2">
        <f t="shared" ref="BF79" si="129">BE79/BC79</f>
        <v>86.696083921565162</v>
      </c>
      <c r="BG79" s="12">
        <f>VLOOKUP($N79,SectorAdjData!AL$6:AV$501,6,0)</f>
        <v>3.5750428173731259</v>
      </c>
      <c r="BH79" s="12">
        <f>VLOOKUP($N79,SectorAdjData!AL$6:AV$501,7,0)</f>
        <v>4.2378893197744159</v>
      </c>
      <c r="BJ79" s="11">
        <v>42643</v>
      </c>
      <c r="BK79" s="2">
        <v>84</v>
      </c>
      <c r="BL79" s="2">
        <v>253402.35567855835</v>
      </c>
      <c r="BM79" s="2">
        <v>-3901.5758619308472</v>
      </c>
      <c r="BN79" s="2">
        <v>13535.217367172241</v>
      </c>
      <c r="BO79" s="12">
        <v>-64.948719349814795</v>
      </c>
      <c r="BP79" s="12">
        <v>-0.28825365386399843</v>
      </c>
      <c r="BQ79" s="2">
        <v>602.67319755595827</v>
      </c>
      <c r="BR79" s="2">
        <f t="shared" ref="BR79" si="130">BQ79/BO79</f>
        <v>-9.2792160274931863</v>
      </c>
      <c r="BS79" s="12">
        <f>VLOOKUP($N79,SectorAdjData!AX$6:BH$501,6,0)</f>
        <v>5.7444126365582395</v>
      </c>
      <c r="BT79" s="12">
        <f>VLOOKUP($N79,SectorAdjData!AX$6:BH$501,7,0)</f>
        <v>3.1678253850641171</v>
      </c>
      <c r="BV79" s="11">
        <v>42643</v>
      </c>
      <c r="BW79" s="2">
        <v>13</v>
      </c>
      <c r="BX79" s="2">
        <v>32098.782775878906</v>
      </c>
      <c r="BY79" s="2">
        <v>9064.3141937255859</v>
      </c>
      <c r="BZ79" s="2">
        <v>1944.5304183959961</v>
      </c>
      <c r="CA79" s="12">
        <v>3.5412257441492949</v>
      </c>
      <c r="CB79" s="12">
        <v>4.6614411931918021</v>
      </c>
      <c r="CC79" s="2">
        <v>291.78786682998367</v>
      </c>
      <c r="CD79" s="2">
        <f t="shared" ref="CD79" si="131">CC79/CA79</f>
        <v>82.397420529336955</v>
      </c>
      <c r="CE79" s="12">
        <f>VLOOKUP($N79,SectorAdjData!BJ$6:BT$501,6,0)</f>
        <v>3.3897716467593009</v>
      </c>
      <c r="CF79" s="12">
        <f>VLOOKUP($N79,SectorAdjData!BJ$6:BT$501,7,0)</f>
        <v>4.5394543462565782</v>
      </c>
      <c r="CH79" s="11">
        <v>42643</v>
      </c>
      <c r="CI79" s="2">
        <v>10</v>
      </c>
      <c r="CJ79" s="2">
        <v>38860.341491699219</v>
      </c>
      <c r="CK79" s="2">
        <v>5312.410961151123</v>
      </c>
      <c r="CL79" s="2">
        <v>3026.037956237793</v>
      </c>
      <c r="CM79" s="12">
        <v>7.3150104116340318</v>
      </c>
      <c r="CN79" s="12">
        <v>1.7555665322043508</v>
      </c>
      <c r="CO79" s="2">
        <v>400.33131955430002</v>
      </c>
      <c r="CP79" s="2">
        <f t="shared" si="115"/>
        <v>54.727375222542406</v>
      </c>
      <c r="CQ79" s="12">
        <f>VLOOKUP($N79,SectorAdjData!BV$6:CF$501,6,0)</f>
        <v>5.6949800479578894</v>
      </c>
      <c r="CR79" s="12">
        <f>VLOOKUP($N79,SectorAdjData!BV$6:CF$501,7,0)</f>
        <v>2.2549661900915643</v>
      </c>
      <c r="CT79" s="11">
        <v>42643</v>
      </c>
      <c r="CU79" s="2">
        <v>34</v>
      </c>
      <c r="CV79" s="2">
        <v>148116.97030639648</v>
      </c>
      <c r="CW79" s="2">
        <v>29087.122943878174</v>
      </c>
      <c r="CX79" s="2">
        <v>9581.8060302734375</v>
      </c>
      <c r="CY79" s="12">
        <v>5.0921835958880886</v>
      </c>
      <c r="CZ79" s="12">
        <v>3.0356618420346075</v>
      </c>
      <c r="DA79" s="2">
        <v>459.47005618063145</v>
      </c>
      <c r="DB79" s="2">
        <f t="shared" ref="DB79" si="132">DA79/CY79</f>
        <v>90.230457627578687</v>
      </c>
      <c r="DC79" s="12">
        <f>VLOOKUP($N79,SectorAdjData!CH$6:CR$501,6,0)</f>
        <v>4.0909897113653448</v>
      </c>
      <c r="DD79" s="12">
        <f>VLOOKUP($N79,SectorAdjData!CH$6:CR$501,7,0)</f>
        <v>3.7855376478175562</v>
      </c>
      <c r="DF79" s="11">
        <v>42643</v>
      </c>
      <c r="DG79" s="2">
        <v>13</v>
      </c>
      <c r="DH79" s="2">
        <v>42360.894836425781</v>
      </c>
      <c r="DI79" s="2">
        <v>12401.01399230957</v>
      </c>
      <c r="DJ79" s="2">
        <v>1942.1559982299805</v>
      </c>
      <c r="DK79" s="12">
        <v>3.4159218643488094</v>
      </c>
      <c r="DL79" s="12">
        <v>6.3851791532768027</v>
      </c>
      <c r="DM79" s="2">
        <v>281.34184020192646</v>
      </c>
      <c r="DN79" s="2">
        <f t="shared" ref="DN79" si="133">DM79/DK79</f>
        <v>82.361907377983826</v>
      </c>
      <c r="DO79" s="12">
        <f>VLOOKUP($N79,SectorAdjData!CT$6:DD$501,6,0)</f>
        <v>3.2079494718297328</v>
      </c>
      <c r="DP79" s="12">
        <f>VLOOKUP($N79,SectorAdjData!CT$6:DD$501,7,0)</f>
        <v>6.9526365892873869</v>
      </c>
      <c r="DR79" s="11">
        <v>42643</v>
      </c>
      <c r="DS79" s="2">
        <v>52</v>
      </c>
      <c r="DT79" s="2">
        <v>105090.78413772583</v>
      </c>
      <c r="DU79" s="2">
        <v>11182.117988586426</v>
      </c>
      <c r="DV79" s="2">
        <v>6169.2450008392334</v>
      </c>
      <c r="DW79" s="12">
        <v>9.3981108270357971</v>
      </c>
      <c r="DX79" s="12">
        <v>1.8125585848941428</v>
      </c>
      <c r="DY79" s="2">
        <v>435.62274619263661</v>
      </c>
      <c r="DZ79" s="2">
        <f t="shared" ref="DZ79" si="134">DY79/DW79</f>
        <v>46.352161004472194</v>
      </c>
      <c r="EA79" s="12">
        <f>VLOOKUP($N79,SectorAdjData!DF$6:DP$501,6,0)</f>
        <v>3.679644598718788</v>
      </c>
      <c r="EB79" s="12">
        <f>VLOOKUP($N79,SectorAdjData!DF$6:DP$501,7,0)</f>
        <v>4.7470191715480343</v>
      </c>
      <c r="ED79" s="11">
        <v>42643</v>
      </c>
      <c r="EE79" s="2">
        <v>31</v>
      </c>
      <c r="EF79" s="2">
        <v>125604.54025268555</v>
      </c>
      <c r="EG79" s="2">
        <v>19883.220024108887</v>
      </c>
      <c r="EH79" s="2">
        <v>8085.1809749603271</v>
      </c>
      <c r="EI79" s="12">
        <v>6.3171126256404646</v>
      </c>
      <c r="EJ79" s="12">
        <v>2.4592176830286041</v>
      </c>
      <c r="EK79" s="2">
        <v>567.27165488611092</v>
      </c>
      <c r="EL79" s="2">
        <f t="shared" ref="EL79" si="135">EK79/EI79</f>
        <v>89.799199175841466</v>
      </c>
      <c r="EM79" s="12">
        <f>VLOOKUP($N79,SectorAdjData!DR$6:EB$501,6,0)</f>
        <v>5.5271844921814974</v>
      </c>
      <c r="EN79" s="12">
        <f>VLOOKUP($N79,SectorAdjData!DR$6:EB$501,7,0)</f>
        <v>2.810681477456308</v>
      </c>
      <c r="EP79" s="11">
        <v>42643</v>
      </c>
      <c r="EQ79" s="2">
        <v>21</v>
      </c>
      <c r="ER79" s="2">
        <v>27866.716125488281</v>
      </c>
      <c r="ES79" s="2">
        <v>7437.9060745239258</v>
      </c>
      <c r="ET79" s="2">
        <v>1134.2510008988902</v>
      </c>
      <c r="EU79" s="12">
        <v>3.7465808046348492</v>
      </c>
      <c r="EV79" s="12">
        <v>6.5575486101660125</v>
      </c>
      <c r="EW79" s="2">
        <v>328.85789278281072</v>
      </c>
      <c r="EX79" s="2">
        <f t="shared" ref="EX79" si="136">EW79/EU79</f>
        <v>87.775470470564699</v>
      </c>
      <c r="EY79" s="12">
        <f>VLOOKUP($N79,SectorAdjData!ED$6:EN$501,6,0)</f>
        <v>3.5518610569381344</v>
      </c>
      <c r="EZ79" s="12">
        <f>VLOOKUP($N79,SectorAdjData!ED$6:EN$501,7,0)</f>
        <v>7.0940590522428648</v>
      </c>
      <c r="FB79" s="11">
        <v>42643</v>
      </c>
      <c r="FC79" s="2">
        <v>18</v>
      </c>
      <c r="FD79" s="2">
        <v>38945.079833984375</v>
      </c>
      <c r="FE79" s="2">
        <v>6519.4910659790039</v>
      </c>
      <c r="FF79" s="2">
        <v>2506.3860054016113</v>
      </c>
      <c r="FG79" s="12">
        <v>5.9736380401245572</v>
      </c>
      <c r="FH79" s="12">
        <v>2.6011520380055551</v>
      </c>
      <c r="FI79" s="14">
        <v>42643</v>
      </c>
      <c r="FJ79" s="2">
        <v>538.6038143199786</v>
      </c>
      <c r="FK79" s="2">
        <f t="shared" si="121"/>
        <v>207.06356508593612</v>
      </c>
      <c r="FL79" s="12">
        <f>VLOOKUP($N79,SectorAdjData!EP$6:FB$501,6,0)</f>
        <v>3.7862252712251783</v>
      </c>
      <c r="FM79" s="12">
        <f>VLOOKUP($N79,SectorAdjData!EP$6:FB$501,7,0)</f>
        <v>4.232774543285859</v>
      </c>
      <c r="FO79" s="11">
        <v>42643</v>
      </c>
      <c r="FP79" s="2">
        <v>20</v>
      </c>
      <c r="FQ79" s="2">
        <v>38845.467163085938</v>
      </c>
      <c r="FR79" s="2">
        <v>13012.288051605225</v>
      </c>
      <c r="FS79" s="2">
        <v>2984.1989974975586</v>
      </c>
      <c r="FT79" s="12">
        <v>2.9852910578853868</v>
      </c>
      <c r="FU79" s="12">
        <v>4.3603955575740283</v>
      </c>
      <c r="FV79" s="2">
        <v>375.39473137330685</v>
      </c>
      <c r="FW79" s="2">
        <f t="shared" ref="FW79" si="137">FV79/FT79</f>
        <v>125.74811771928714</v>
      </c>
      <c r="FX79" s="12">
        <f>VLOOKUP($N79,SectorAdjData!FB$6:FN$501,6,0)</f>
        <v>1.7959016811103494</v>
      </c>
      <c r="FY79" s="12">
        <f>VLOOKUP($N79,SectorAdjData!FB$6:FN$501,7,0)</f>
        <v>6.1951915177941226</v>
      </c>
      <c r="GA79" s="11">
        <v>42643</v>
      </c>
      <c r="GB79" s="2">
        <v>20</v>
      </c>
      <c r="GC79" s="2">
        <v>144228.95761108398</v>
      </c>
      <c r="GD79" s="2">
        <v>39727.871105194092</v>
      </c>
      <c r="GE79" s="2">
        <v>10296.050052642822</v>
      </c>
      <c r="GF79" s="12">
        <v>3.630422511923304</v>
      </c>
      <c r="GG79" s="12">
        <v>3.8585545818123346</v>
      </c>
      <c r="GH79" s="2">
        <v>435.81307593748488</v>
      </c>
      <c r="GI79" s="2">
        <f t="shared" ref="GI79" si="138">GH79/GF79</f>
        <v>120.04472606319378</v>
      </c>
      <c r="GJ79" s="12">
        <f>VLOOKUP($N79,SectorAdjData!FN$6:FZ$501,6,0)</f>
        <v>3.5622695183840918</v>
      </c>
      <c r="GK79" s="12">
        <f>VLOOKUP($N79,SectorAdjData!FN$6:FZ$501,7,0)</f>
        <v>3.9289735814700482</v>
      </c>
      <c r="GM79" s="11">
        <v>42643</v>
      </c>
      <c r="GN79" s="2">
        <v>7</v>
      </c>
      <c r="GO79" s="2">
        <v>36661.949340820313</v>
      </c>
      <c r="GP79" s="2">
        <v>16438.590026855469</v>
      </c>
      <c r="GQ79" s="2">
        <v>2321.1770114898682</v>
      </c>
      <c r="GR79" s="12">
        <v>2.2302368561370689</v>
      </c>
      <c r="GS79" s="12">
        <v>7.0820062173130918</v>
      </c>
      <c r="GT79" s="2">
        <v>511.03386209914873</v>
      </c>
      <c r="GU79" s="2">
        <f t="shared" ref="GU79" si="139">GT79/GR79</f>
        <v>229.13882922027224</v>
      </c>
      <c r="GV79" s="12">
        <f>VLOOKUP($N79,SectorAdjData!FZ$6:GL$501,6,0)</f>
        <v>1.9162458697594298</v>
      </c>
      <c r="GW79" s="12">
        <f>VLOOKUP($N79,SectorAdjData!FZ$6:GL$501,7,0)</f>
        <v>8.2424450486755187</v>
      </c>
      <c r="GY79" s="11">
        <v>42643</v>
      </c>
      <c r="GZ79" s="2">
        <v>7</v>
      </c>
      <c r="HA79" s="2">
        <v>63598</v>
      </c>
      <c r="HB79" s="2">
        <v>4621</v>
      </c>
      <c r="HC79" s="2">
        <v>4309</v>
      </c>
      <c r="HD79" s="12">
        <v>13.76282190002164</v>
      </c>
      <c r="HE79" s="12">
        <v>1.0724065908563472</v>
      </c>
      <c r="HF79" s="2">
        <v>609.87607890911397</v>
      </c>
      <c r="HG79" s="2">
        <f t="shared" ref="HG79" si="140">HF79/HD79</f>
        <v>44.313301686201072</v>
      </c>
      <c r="HH79" s="12">
        <f>VLOOKUP($N79,SectorAdjData!GL$6:GX$501,6,0)</f>
        <v>5.9133426313342632</v>
      </c>
      <c r="HI79" s="12">
        <f>VLOOKUP($N79,SectorAdjData!GL$6:GX$501,7,0)</f>
        <v>2.4959387328846598</v>
      </c>
      <c r="HS79" s="22">
        <v>42643</v>
      </c>
      <c r="HT79">
        <v>538.6038143199786</v>
      </c>
    </row>
    <row r="80" spans="2:228">
      <c r="B80" s="6"/>
      <c r="C80" s="6"/>
      <c r="D80" s="62"/>
      <c r="E80" s="62"/>
      <c r="F80" s="62"/>
      <c r="G80" s="6"/>
      <c r="H80" s="6"/>
      <c r="M80" s="2"/>
      <c r="N80" s="11">
        <v>42735</v>
      </c>
      <c r="O80" s="2">
        <v>12</v>
      </c>
      <c r="P80" s="2">
        <v>20996.598114013672</v>
      </c>
      <c r="Q80" s="2">
        <v>8143.5180053710938</v>
      </c>
      <c r="R80" s="2">
        <v>1532.2770004272461</v>
      </c>
      <c r="S80" s="12">
        <v>2.5783203401975991</v>
      </c>
      <c r="T80" s="12">
        <v>5.3146513346479978</v>
      </c>
      <c r="U80" s="2">
        <v>290.97122041149908</v>
      </c>
      <c r="V80" s="2">
        <f t="shared" ref="V80" si="141">U80/S80</f>
        <v>112.85301359768174</v>
      </c>
      <c r="W80" s="12">
        <f>VLOOKUP($N80,SectorAdjData!B$6:L$501,6,0)</f>
        <v>2.155118809362798</v>
      </c>
      <c r="X80" s="12">
        <f>VLOOKUP($N80,SectorAdjData!B$6:L$501,7,0)</f>
        <v>6.3582915139758658</v>
      </c>
      <c r="Z80" s="11">
        <v>42735</v>
      </c>
      <c r="AA80" s="2">
        <v>19</v>
      </c>
      <c r="AB80" s="2">
        <v>32025.138381958008</v>
      </c>
      <c r="AC80" s="2">
        <v>7466.0640335083008</v>
      </c>
      <c r="AD80" s="2">
        <v>3563.7890243530273</v>
      </c>
      <c r="AE80" s="12">
        <v>4.2894272321033666</v>
      </c>
      <c r="AF80" s="12">
        <v>2.0949792432967311</v>
      </c>
      <c r="AG80" s="2">
        <v>262.50194188067172</v>
      </c>
      <c r="AH80" s="2">
        <f t="shared" si="127"/>
        <v>61.197434453725677</v>
      </c>
      <c r="AI80" s="12">
        <f>VLOOKUP($N80,SectorAdjData!N$6:X$501,6,0)</f>
        <v>3.2216902858516865</v>
      </c>
      <c r="AJ80" s="12">
        <f>VLOOKUP($N80,SectorAdjData!N$6:X$501,7,0)</f>
        <v>2.7893000939141155</v>
      </c>
      <c r="AL80" s="11">
        <v>42735</v>
      </c>
      <c r="AM80" s="2">
        <v>28</v>
      </c>
      <c r="AN80" s="2">
        <v>64748.119903564453</v>
      </c>
      <c r="AO80" s="2">
        <v>15030.40894317627</v>
      </c>
      <c r="AP80" s="2">
        <v>4018.3670110702515</v>
      </c>
      <c r="AQ80" s="12">
        <v>4.3078082671170286</v>
      </c>
      <c r="AR80" s="12">
        <v>3.7404271192175331</v>
      </c>
      <c r="AS80" s="2">
        <v>314.35318953567207</v>
      </c>
      <c r="AT80" s="2">
        <f t="shared" ref="AT80" si="142">AS80/AQ80</f>
        <v>72.972883202633994</v>
      </c>
      <c r="AU80" s="12">
        <f>VLOOKUP($N80,SectorAdjData!Z$6:AJ$501,6,0)</f>
        <v>4.0196428073258739</v>
      </c>
      <c r="AV80" s="12">
        <f>VLOOKUP($N80,SectorAdjData!Z$6:AJ$501,7,0)</f>
        <v>4.2278691720355432</v>
      </c>
      <c r="AX80" s="11">
        <v>42735</v>
      </c>
      <c r="AY80" s="2">
        <v>11</v>
      </c>
      <c r="AZ80" s="2">
        <v>16456.603118896484</v>
      </c>
      <c r="BA80" s="2">
        <v>4273.3099212646484</v>
      </c>
      <c r="BB80" s="2">
        <v>1027.1179943084717</v>
      </c>
      <c r="BC80" s="12">
        <v>3.8510202681546435</v>
      </c>
      <c r="BD80" s="12">
        <v>4.1604858886166651</v>
      </c>
      <c r="BE80" s="2">
        <v>301.57248705793376</v>
      </c>
      <c r="BF80" s="2">
        <f t="shared" ref="BF80" si="143">BE80/BC80</f>
        <v>78.309763662304277</v>
      </c>
      <c r="BG80" s="12">
        <f>VLOOKUP($N80,SectorAdjData!AL$6:AV$501,6,0)</f>
        <v>3.5709817468360234</v>
      </c>
      <c r="BH80" s="12">
        <f>VLOOKUP($N80,SectorAdjData!AL$6:AV$501,7,0)</f>
        <v>4.3505674581642397</v>
      </c>
      <c r="BJ80" s="11">
        <v>42735</v>
      </c>
      <c r="BK80" s="2">
        <v>78</v>
      </c>
      <c r="BL80" s="2">
        <v>236426.74627685547</v>
      </c>
      <c r="BM80" s="2">
        <v>17109.811187446117</v>
      </c>
      <c r="BN80" s="2">
        <v>12894.11957359314</v>
      </c>
      <c r="BO80" s="12">
        <v>13.818197272119958</v>
      </c>
      <c r="BP80" s="12">
        <v>1.3269468372611199</v>
      </c>
      <c r="BQ80" s="2">
        <v>445.62378339441238</v>
      </c>
      <c r="BR80" s="2">
        <f t="shared" ref="BR80" si="144">BQ80/BO80</f>
        <v>32.249053521150501</v>
      </c>
      <c r="BS80" s="12">
        <f>VLOOKUP($N80,SectorAdjData!AX$6:BH$501,6,0)</f>
        <v>5.9658215779890558</v>
      </c>
      <c r="BT80" s="12">
        <f>VLOOKUP($N80,SectorAdjData!AX$6:BH$501,7,0)</f>
        <v>2.9921342697967703</v>
      </c>
      <c r="BV80" s="11">
        <v>42735</v>
      </c>
      <c r="BW80" s="2">
        <v>11</v>
      </c>
      <c r="BX80" s="2">
        <v>22575.9521484375</v>
      </c>
      <c r="BY80" s="2">
        <v>5110.6260223388672</v>
      </c>
      <c r="BZ80" s="2">
        <v>1446.430793762207</v>
      </c>
      <c r="CA80" s="12">
        <v>4.4174533706353385</v>
      </c>
      <c r="CB80" s="12">
        <v>3.5332668831296004</v>
      </c>
      <c r="CC80" s="2">
        <v>313.70929562583473</v>
      </c>
      <c r="CD80" s="2">
        <f t="shared" ref="CD80" si="145">CC80/CA80</f>
        <v>71.015870300112667</v>
      </c>
      <c r="CE80" s="12">
        <f>VLOOKUP($N80,SectorAdjData!BJ$6:BT$501,6,0)</f>
        <v>3.8023285797930586</v>
      </c>
      <c r="CF80" s="12">
        <f>VLOOKUP($N80,SectorAdjData!BJ$6:BT$501,7,0)</f>
        <v>4.2214570686877053</v>
      </c>
      <c r="CH80" s="11">
        <v>42735</v>
      </c>
      <c r="CI80" s="2">
        <v>10</v>
      </c>
      <c r="CJ80" s="2">
        <v>38190.320739746094</v>
      </c>
      <c r="CK80" s="2">
        <v>6466.1568908691406</v>
      </c>
      <c r="CL80" s="2">
        <v>2829.2270545959473</v>
      </c>
      <c r="CM80" s="12">
        <v>5.9061852943399256</v>
      </c>
      <c r="CN80" s="12">
        <v>2.2854853166928297</v>
      </c>
      <c r="CO80" s="2">
        <v>314.4488838517243</v>
      </c>
      <c r="CP80" s="2">
        <f t="shared" ref="CP80" si="146">CO80/CM80</f>
        <v>53.240605937824213</v>
      </c>
      <c r="CQ80" s="12">
        <f>VLOOKUP($N80,SectorAdjData!BV$6:CF$501,6,0)</f>
        <v>5.7606422393476056</v>
      </c>
      <c r="CR80" s="12">
        <f>VLOOKUP($N80,SectorAdjData!BV$6:CF$501,7,0)</f>
        <v>2.3432282733478216</v>
      </c>
      <c r="CT80" s="11">
        <v>42735</v>
      </c>
      <c r="CU80" s="2">
        <v>33</v>
      </c>
      <c r="CV80" s="2">
        <v>149304.22369384766</v>
      </c>
      <c r="CW80" s="2">
        <v>24828.453834533691</v>
      </c>
      <c r="CX80" s="2">
        <v>9604.2989597320557</v>
      </c>
      <c r="CY80" s="12">
        <v>6.0134321971423628</v>
      </c>
      <c r="CZ80" s="12">
        <v>2.5851396274347507</v>
      </c>
      <c r="DA80" s="2">
        <v>495.62922057980933</v>
      </c>
      <c r="DB80" s="2">
        <f t="shared" ref="DB80" si="147">DA80/CY80</f>
        <v>82.420355685616073</v>
      </c>
      <c r="DC80" s="12">
        <f>VLOOKUP($N80,SectorAdjData!CH$6:CR$501,6,0)</f>
        <v>4.2059208594463451</v>
      </c>
      <c r="DD80" s="12">
        <f>VLOOKUP($N80,SectorAdjData!CH$6:CR$501,7,0)</f>
        <v>3.6961137380438287</v>
      </c>
      <c r="DF80" s="11">
        <v>42735</v>
      </c>
      <c r="DG80" s="2">
        <v>15</v>
      </c>
      <c r="DH80" s="2">
        <v>44050.675170898438</v>
      </c>
      <c r="DI80" s="2">
        <v>12020.011108398438</v>
      </c>
      <c r="DJ80" s="2">
        <v>2188.0250015258789</v>
      </c>
      <c r="DK80" s="12">
        <v>3.6647782413545382</v>
      </c>
      <c r="DL80" s="12">
        <v>5.4935437666461562</v>
      </c>
      <c r="DM80" s="2">
        <v>236.59493765671061</v>
      </c>
      <c r="DN80" s="2">
        <f t="shared" ref="DN80" si="148">DM80/DK80</f>
        <v>64.559141665625802</v>
      </c>
      <c r="DO80" s="12">
        <f>VLOOKUP($N80,SectorAdjData!CT$6:DD$501,6,0)</f>
        <v>3.3230765449074546</v>
      </c>
      <c r="DP80" s="12">
        <f>VLOOKUP($N80,SectorAdjData!CT$6:DD$501,7,0)</f>
        <v>6.1594590422534434</v>
      </c>
      <c r="DR80" s="11">
        <v>42735</v>
      </c>
      <c r="DS80" s="2">
        <v>51</v>
      </c>
      <c r="DT80" s="2">
        <v>91990.543087005615</v>
      </c>
      <c r="DU80" s="2">
        <v>19397.406906604767</v>
      </c>
      <c r="DV80" s="2">
        <v>6456.6639680862427</v>
      </c>
      <c r="DW80" s="12">
        <v>4.7424144644655088</v>
      </c>
      <c r="DX80" s="12">
        <v>3.0042460011054541</v>
      </c>
      <c r="DY80" s="2">
        <v>365.14364150165596</v>
      </c>
      <c r="DZ80" s="2">
        <f t="shared" ref="DZ80" si="149">DY80/DW80</f>
        <v>76.995303602762874</v>
      </c>
      <c r="EA80" s="12">
        <f>VLOOKUP($N80,SectorAdjData!DF$6:DP$501,6,0)</f>
        <v>2.8946997237350787</v>
      </c>
      <c r="EB80" s="12">
        <f>VLOOKUP($N80,SectorAdjData!DF$6:DP$501,7,0)</f>
        <v>4.9863079935374888</v>
      </c>
      <c r="ED80" s="11">
        <v>42735</v>
      </c>
      <c r="EE80" s="2">
        <v>29</v>
      </c>
      <c r="EF80" s="2">
        <v>97008.289413452148</v>
      </c>
      <c r="EG80" s="2">
        <v>17930.630802154541</v>
      </c>
      <c r="EH80" s="2">
        <v>6920.2920742034912</v>
      </c>
      <c r="EI80" s="12">
        <v>5.4101994784140919</v>
      </c>
      <c r="EJ80" s="12">
        <v>2.5910222588716838</v>
      </c>
      <c r="EK80" s="2">
        <v>517.32463123198875</v>
      </c>
      <c r="EL80" s="2">
        <f t="shared" ref="EL80" si="150">EK80/EI80</f>
        <v>95.620250842143378</v>
      </c>
      <c r="EM80" s="12">
        <f>VLOOKUP($N80,SectorAdjData!DR$6:EB$501,6,0)</f>
        <v>4.7727460253389511</v>
      </c>
      <c r="EN80" s="12">
        <f>VLOOKUP($N80,SectorAdjData!DR$6:EB$501,7,0)</f>
        <v>2.9312376039470962</v>
      </c>
      <c r="EP80" s="11">
        <v>42735</v>
      </c>
      <c r="EQ80" s="2">
        <v>18</v>
      </c>
      <c r="ER80" s="2">
        <v>22881.172088623047</v>
      </c>
      <c r="ES80" s="2">
        <v>6139.7689819335938</v>
      </c>
      <c r="ET80" s="2">
        <v>827.30000061262399</v>
      </c>
      <c r="EU80" s="12">
        <v>3.7267154767469921</v>
      </c>
      <c r="EV80" s="12">
        <v>7.421454100552439</v>
      </c>
      <c r="EW80" s="2">
        <v>313.3657775541663</v>
      </c>
      <c r="EX80" s="2">
        <f t="shared" ref="EX80" si="151">EW80/EU80</f>
        <v>84.086316626376785</v>
      </c>
      <c r="EY80" s="12">
        <f>VLOOKUP($N80,SectorAdjData!ED$6:EN$501,6,0)</f>
        <v>3.5673748041200439</v>
      </c>
      <c r="EZ80" s="12">
        <f>VLOOKUP($N80,SectorAdjData!ED$6:EN$501,7,0)</f>
        <v>7.9216199807804983</v>
      </c>
      <c r="FB80" s="11">
        <v>42735</v>
      </c>
      <c r="FC80" s="2">
        <v>21</v>
      </c>
      <c r="FD80" s="2">
        <v>46640.375885009766</v>
      </c>
      <c r="FE80" s="2">
        <v>7809.6540050506592</v>
      </c>
      <c r="FF80" s="2">
        <v>2986.1200122833252</v>
      </c>
      <c r="FG80" s="12">
        <v>5.9721436897007862</v>
      </c>
      <c r="FH80" s="12">
        <v>2.6153181964977481</v>
      </c>
      <c r="FI80" s="14">
        <v>42735</v>
      </c>
      <c r="FJ80" s="2">
        <v>565.73394145691782</v>
      </c>
      <c r="FK80" s="2">
        <f t="shared" ref="FK80" si="152">FJ80/FH80</f>
        <v>216.31552987109151</v>
      </c>
      <c r="FL80" s="12">
        <f>VLOOKUP($N80,SectorAdjData!EP$6:FB$501,6,0)</f>
        <v>4.0290025711668891</v>
      </c>
      <c r="FM80" s="12">
        <f>VLOOKUP($N80,SectorAdjData!EP$6:FB$501,7,0)</f>
        <v>3.9680285436492753</v>
      </c>
      <c r="FO80" s="11">
        <v>42735</v>
      </c>
      <c r="FP80" s="2">
        <v>20</v>
      </c>
      <c r="FQ80" s="2">
        <v>39198.448907852173</v>
      </c>
      <c r="FR80" s="2">
        <v>14199.621994018555</v>
      </c>
      <c r="FS80" s="2">
        <v>3013.588996887207</v>
      </c>
      <c r="FT80" s="12">
        <v>2.7605276340711122</v>
      </c>
      <c r="FU80" s="12">
        <v>4.7118641621951802</v>
      </c>
      <c r="FV80" s="2">
        <v>254.37995303696522</v>
      </c>
      <c r="FW80" s="2">
        <f t="shared" ref="FW80" si="153">FV80/FT80</f>
        <v>92.149033357733927</v>
      </c>
      <c r="FX80" s="12">
        <f>VLOOKUP($N80,SectorAdjData!FB$6:FN$501,6,0)</f>
        <v>1.6964319211035781</v>
      </c>
      <c r="FY80" s="12">
        <f>VLOOKUP($N80,SectorAdjData!FB$6:FN$501,7,0)</f>
        <v>6.3911740770122485</v>
      </c>
      <c r="GA80" s="11">
        <v>42735</v>
      </c>
      <c r="GB80" s="2">
        <v>21</v>
      </c>
      <c r="GC80" s="2">
        <v>139926.67129516602</v>
      </c>
      <c r="GD80" s="2">
        <v>40937.138942718506</v>
      </c>
      <c r="GE80" s="2">
        <v>10357.428958892822</v>
      </c>
      <c r="GF80" s="12">
        <v>3.4180862392694102</v>
      </c>
      <c r="GG80" s="12">
        <v>3.9524421654439772</v>
      </c>
      <c r="GH80" s="2">
        <v>366.31208392608852</v>
      </c>
      <c r="GI80" s="2">
        <f t="shared" ref="GI80" si="154">GH80/GF80</f>
        <v>107.16876587771084</v>
      </c>
      <c r="GJ80" s="12">
        <f>VLOOKUP($N80,SectorAdjData!FN$6:FZ$501,6,0)</f>
        <v>3.3446948917524928</v>
      </c>
      <c r="GK80" s="12">
        <f>VLOOKUP($N80,SectorAdjData!FN$6:FZ$501,7,0)</f>
        <v>4.027768627276175</v>
      </c>
      <c r="GM80" s="11">
        <v>42735</v>
      </c>
      <c r="GN80" s="2">
        <v>7</v>
      </c>
      <c r="GO80" s="2">
        <v>37896.871948242188</v>
      </c>
      <c r="GP80" s="2">
        <v>16208.505996704102</v>
      </c>
      <c r="GQ80" s="2">
        <v>2305.7960090637207</v>
      </c>
      <c r="GR80" s="12">
        <v>2.3380854445158783</v>
      </c>
      <c r="GS80" s="12">
        <v>7.0294622477404847</v>
      </c>
      <c r="GT80" s="2">
        <v>402.32630437905482</v>
      </c>
      <c r="GU80" s="2">
        <f t="shared" ref="GU80" si="155">GT80/GR80</f>
        <v>172.07510757262344</v>
      </c>
      <c r="GV80" s="12">
        <f>VLOOKUP($N80,SectorAdjData!FZ$6:GL$501,6,0)</f>
        <v>2.1553053425364044</v>
      </c>
      <c r="GW80" s="12">
        <f>VLOOKUP($N80,SectorAdjData!FZ$6:GL$501,7,0)</f>
        <v>7.6255939424686376</v>
      </c>
      <c r="GY80" s="11">
        <v>42735</v>
      </c>
      <c r="GZ80" s="2">
        <v>6</v>
      </c>
      <c r="HA80" s="2">
        <v>46901</v>
      </c>
      <c r="HB80" s="2">
        <v>6111</v>
      </c>
      <c r="HC80" s="2">
        <v>3222</v>
      </c>
      <c r="HD80" s="12">
        <v>7.6748486336115205</v>
      </c>
      <c r="HE80" s="12">
        <v>1.8966480446927374</v>
      </c>
      <c r="HF80" s="2">
        <v>711.78693438555615</v>
      </c>
      <c r="HG80" s="2">
        <f t="shared" ref="HG80" si="156">HF80/HD80</f>
        <v>92.742797723505547</v>
      </c>
      <c r="HH80" s="12">
        <f>VLOOKUP($N80,SectorAdjData!GL$6:GX$501,6,0)</f>
        <v>6.186650837620367</v>
      </c>
      <c r="HI80" s="12">
        <f>VLOOKUP($N80,SectorAdjData!GL$6:GX$501,7,0)</f>
        <v>2.3528864059590315</v>
      </c>
      <c r="HS80" s="22">
        <v>42735</v>
      </c>
      <c r="HT80">
        <v>565.73394145691782</v>
      </c>
    </row>
    <row r="81" spans="2:228">
      <c r="B81" s="6"/>
      <c r="C81" s="6"/>
      <c r="D81" s="62"/>
      <c r="E81" s="62"/>
      <c r="F81" s="62"/>
      <c r="G81" s="6"/>
      <c r="H81" s="6"/>
      <c r="M81" s="2"/>
      <c r="N81" s="11">
        <v>42825</v>
      </c>
      <c r="O81" s="2">
        <v>11</v>
      </c>
      <c r="P81" s="2">
        <v>20323.865905761719</v>
      </c>
      <c r="Q81" s="2">
        <v>7950.9220275878906</v>
      </c>
      <c r="R81" s="2">
        <v>1462.2600021362305</v>
      </c>
      <c r="S81" s="12">
        <v>2.5561646605566661</v>
      </c>
      <c r="T81" s="12">
        <v>5.4374201687608963</v>
      </c>
      <c r="U81" s="2">
        <v>301.25614803552099</v>
      </c>
      <c r="V81" s="2">
        <f t="shared" ref="V81" si="157">U81/S81</f>
        <v>117.85475039386361</v>
      </c>
      <c r="W81" s="12">
        <f>VLOOKUP($N81,SectorAdjData!B$6:L$501,6,0)</f>
        <v>2.138181423077639</v>
      </c>
      <c r="X81" s="12">
        <f>VLOOKUP($N81,SectorAdjData!B$6:L$501,7,0)</f>
        <v>6.5003563916381406</v>
      </c>
      <c r="Z81" s="11">
        <v>42825</v>
      </c>
      <c r="AA81" s="2">
        <v>20</v>
      </c>
      <c r="AB81" s="2">
        <v>32690.251876831055</v>
      </c>
      <c r="AC81" s="2">
        <v>9943.7601013183594</v>
      </c>
      <c r="AD81" s="2">
        <v>3595.3670177459717</v>
      </c>
      <c r="AE81" s="12">
        <v>3.2875141338633993</v>
      </c>
      <c r="AF81" s="12">
        <v>2.7657148914806364</v>
      </c>
      <c r="AG81" s="2">
        <v>253.28870038309356</v>
      </c>
      <c r="AH81" s="2">
        <f t="shared" ref="AH81" si="158">AG81/AE81</f>
        <v>77.045661271556398</v>
      </c>
      <c r="AI81" s="12">
        <f>VLOOKUP($N81,SectorAdjData!N$6:X$501,6,0)</f>
        <v>3.0408131094532336</v>
      </c>
      <c r="AJ81" s="12">
        <f>VLOOKUP($N81,SectorAdjData!N$6:X$501,7,0)</f>
        <v>2.9676131983092886</v>
      </c>
      <c r="AL81" s="11">
        <v>42825</v>
      </c>
      <c r="AM81" s="2">
        <v>28</v>
      </c>
      <c r="AN81" s="2">
        <v>68656.523162841797</v>
      </c>
      <c r="AO81" s="2">
        <v>14918.819988250732</v>
      </c>
      <c r="AP81" s="2">
        <v>4111.4199886322021</v>
      </c>
      <c r="AQ81" s="12">
        <v>4.6020076129956671</v>
      </c>
      <c r="AR81" s="12">
        <v>3.6286295317676762</v>
      </c>
      <c r="AS81" s="2">
        <v>290.05177851339056</v>
      </c>
      <c r="AT81" s="2">
        <f t="shared" ref="AT81" si="159">AS81/AQ81</f>
        <v>63.027227007254332</v>
      </c>
      <c r="AU81" s="12">
        <f>VLOOKUP($N81,SectorAdjData!Z$6:AJ$501,6,0)</f>
        <v>4.1191748094267746</v>
      </c>
      <c r="AV81" s="12">
        <f>VLOOKUP($N81,SectorAdjData!Z$6:AJ$501,7,0)</f>
        <v>4.1121423845778233</v>
      </c>
      <c r="AX81" s="11">
        <v>42825</v>
      </c>
      <c r="AY81" s="2">
        <v>12</v>
      </c>
      <c r="AZ81" s="2">
        <v>18789.488952636719</v>
      </c>
      <c r="BA81" s="2">
        <v>4036.3329696655273</v>
      </c>
      <c r="BB81" s="2">
        <v>1112.346996307373</v>
      </c>
      <c r="BC81" s="12">
        <v>4.6550889368757202</v>
      </c>
      <c r="BD81" s="12">
        <v>3.6286635223224661</v>
      </c>
      <c r="BE81" s="2">
        <v>323.67220874440972</v>
      </c>
      <c r="BF81" s="2">
        <f t="shared" ref="BF81:BF82" si="160">BE81/BC81</f>
        <v>69.530832414480884</v>
      </c>
      <c r="BG81" s="12">
        <f>VLOOKUP($N81,SectorAdjData!AL$6:AV$501,6,0)</f>
        <v>4.1186241592308726</v>
      </c>
      <c r="BH81" s="12">
        <f>VLOOKUP($N81,SectorAdjData!AL$6:AV$501,7,0)</f>
        <v>4.1013092638106174</v>
      </c>
      <c r="BJ81" s="11">
        <v>42825</v>
      </c>
      <c r="BK81" s="2">
        <v>70</v>
      </c>
      <c r="BL81" s="2">
        <v>217378.38958740234</v>
      </c>
      <c r="BM81" s="2">
        <v>26623.629543915391</v>
      </c>
      <c r="BN81" s="2">
        <v>12145.635656356812</v>
      </c>
      <c r="BO81" s="12">
        <v>8.1648668236176825</v>
      </c>
      <c r="BP81" s="12">
        <v>2.1920326195509623</v>
      </c>
      <c r="BQ81" s="2">
        <v>456.68466049495123</v>
      </c>
      <c r="BR81" s="2">
        <f t="shared" ref="BR81" si="161">BQ81/BO81</f>
        <v>55.932897665145724</v>
      </c>
      <c r="BS81" s="12">
        <f>VLOOKUP($N81,SectorAdjData!AX$6:BH$501,6,0)</f>
        <v>5.5311407312621466</v>
      </c>
      <c r="BT81" s="12">
        <f>VLOOKUP($N81,SectorAdjData!AX$6:BH$501,7,0)</f>
        <v>3.2357980534650688</v>
      </c>
      <c r="BV81" s="11">
        <v>42825</v>
      </c>
      <c r="BW81" s="2">
        <v>10</v>
      </c>
      <c r="BX81" s="2">
        <v>16456.408203125</v>
      </c>
      <c r="BY81" s="2">
        <v>4252.2992935180664</v>
      </c>
      <c r="BZ81" s="2">
        <v>1353.0123138427734</v>
      </c>
      <c r="CA81" s="12">
        <v>3.8700023369027901</v>
      </c>
      <c r="CB81" s="12">
        <v>3.1428385758299937</v>
      </c>
      <c r="CC81" s="2">
        <v>385.62808341479075</v>
      </c>
      <c r="CD81" s="2">
        <f t="shared" ref="CD81" si="162">CC81/CA81</f>
        <v>99.645439419401896</v>
      </c>
      <c r="CE81" s="12">
        <f>VLOOKUP($N81,SectorAdjData!BJ$6:BT$501,6,0)</f>
        <v>3.1885111693654995</v>
      </c>
      <c r="CF81" s="12">
        <f>VLOOKUP($N81,SectorAdjData!BJ$6:BT$501,7,0)</f>
        <v>3.8850811445390931</v>
      </c>
      <c r="CH81" s="11">
        <v>42825</v>
      </c>
      <c r="CI81" s="2">
        <v>10</v>
      </c>
      <c r="CJ81" s="2">
        <v>44993.622314453125</v>
      </c>
      <c r="CK81" s="2">
        <v>8007.5869979858398</v>
      </c>
      <c r="CL81" s="2">
        <v>3229.6549911499023</v>
      </c>
      <c r="CM81" s="12">
        <v>5.6188739910999947</v>
      </c>
      <c r="CN81" s="12">
        <v>2.4793939352434604</v>
      </c>
      <c r="CO81" s="2">
        <v>297.4587691247097</v>
      </c>
      <c r="CP81" s="2">
        <f t="shared" ref="CP81" si="163">CO81/CM81</f>
        <v>52.939213371908494</v>
      </c>
      <c r="CQ81" s="12">
        <f>VLOOKUP($N81,SectorAdjData!BV$6:CF$501,6,0)</f>
        <v>5.171849497532901</v>
      </c>
      <c r="CR81" s="12">
        <f>VLOOKUP($N81,SectorAdjData!BV$6:CF$501,7,0)</f>
        <v>2.6936982800980895</v>
      </c>
      <c r="CT81" s="11">
        <v>42825</v>
      </c>
      <c r="CU81" s="2">
        <v>33</v>
      </c>
      <c r="CV81" s="2">
        <v>144795.70568847656</v>
      </c>
      <c r="CW81" s="2">
        <v>25667.287746429443</v>
      </c>
      <c r="CX81" s="2">
        <v>9786.5469837188721</v>
      </c>
      <c r="CY81" s="12">
        <v>5.6412546241321886</v>
      </c>
      <c r="CZ81" s="12">
        <v>2.6227113392629846</v>
      </c>
      <c r="DA81" s="2">
        <v>421.82286046800948</v>
      </c>
      <c r="DB81" s="2">
        <f t="shared" ref="DB81" si="164">DA81/CY81</f>
        <v>74.774653614026462</v>
      </c>
      <c r="DC81" s="12">
        <f>VLOOKUP($N81,SectorAdjData!CH$6:CR$501,6,0)</f>
        <v>4.1330343716500195</v>
      </c>
      <c r="DD81" s="12">
        <f>VLOOKUP($N81,SectorAdjData!CH$6:CR$501,7,0)</f>
        <v>3.5797869410107319</v>
      </c>
      <c r="DF81" s="11">
        <v>42825</v>
      </c>
      <c r="DG81" s="2">
        <v>16</v>
      </c>
      <c r="DH81" s="2">
        <v>45074.193290710449</v>
      </c>
      <c r="DI81" s="2">
        <v>11918.745021820068</v>
      </c>
      <c r="DJ81" s="2">
        <v>2314.8609848022461</v>
      </c>
      <c r="DK81" s="12">
        <v>3.7817902143381312</v>
      </c>
      <c r="DL81" s="12">
        <v>5.1487951544693997</v>
      </c>
      <c r="DM81" s="2">
        <v>230.89444108115575</v>
      </c>
      <c r="DN81" s="2">
        <f t="shared" ref="DN81" si="165">DM81/DK81</f>
        <v>61.054270066528709</v>
      </c>
      <c r="DO81" s="12">
        <f>VLOOKUP($N81,SectorAdjData!CT$6:DD$501,6,0)</f>
        <v>3.3699735641941841</v>
      </c>
      <c r="DP81" s="12">
        <f>VLOOKUP($N81,SectorAdjData!CT$6:DD$501,7,0)</f>
        <v>5.8159288403513969</v>
      </c>
      <c r="DR81" s="11">
        <v>42825</v>
      </c>
      <c r="DS81" s="2">
        <v>52</v>
      </c>
      <c r="DT81" s="2">
        <v>101752.76098632813</v>
      </c>
      <c r="DU81" s="2">
        <v>25545.776047945023</v>
      </c>
      <c r="DV81" s="2">
        <v>6682.9950075149536</v>
      </c>
      <c r="DW81" s="12">
        <v>3.9831540367125946</v>
      </c>
      <c r="DX81" s="12">
        <v>3.8225041346311168</v>
      </c>
      <c r="DY81" s="2">
        <v>341.3028304421087</v>
      </c>
      <c r="DZ81" s="2">
        <f t="shared" ref="DZ81" si="166">DY81/DW81</f>
        <v>85.686575838225735</v>
      </c>
      <c r="EA81" s="12">
        <f>VLOOKUP($N81,SectorAdjData!DF$6:DP$501,6,0)</f>
        <v>3.1710716181908856</v>
      </c>
      <c r="EB81" s="12">
        <f>VLOOKUP($N81,SectorAdjData!DF$6:DP$501,7,0)</f>
        <v>4.8014124584460882</v>
      </c>
      <c r="ED81" s="11">
        <v>42825</v>
      </c>
      <c r="EE81" s="2">
        <v>30</v>
      </c>
      <c r="EF81" s="2">
        <v>161279.79827880859</v>
      </c>
      <c r="EG81" s="2">
        <v>29973.757856369019</v>
      </c>
      <c r="EH81" s="2">
        <v>9898.6180744171143</v>
      </c>
      <c r="EI81" s="12">
        <v>5.3806999793500641</v>
      </c>
      <c r="EJ81" s="12">
        <v>3.0280749929968422</v>
      </c>
      <c r="EK81" s="2">
        <v>422.15038388300701</v>
      </c>
      <c r="EL81" s="2">
        <f t="shared" ref="EL81" si="167">EK81/EI81</f>
        <v>78.456406323178541</v>
      </c>
      <c r="EM81" s="12">
        <f>VLOOKUP($N81,SectorAdjData!DR$6:EB$501,6,0)</f>
        <v>4.8205245050853547</v>
      </c>
      <c r="EN81" s="12">
        <f>VLOOKUP($N81,SectorAdjData!DR$6:EB$501,7,0)</f>
        <v>3.3778014616701086</v>
      </c>
      <c r="EP81" s="11">
        <v>42825</v>
      </c>
      <c r="EQ81" s="2">
        <v>17</v>
      </c>
      <c r="ER81" s="2">
        <v>23582.584289550781</v>
      </c>
      <c r="ES81" s="2">
        <v>5949.8530197143555</v>
      </c>
      <c r="ET81" s="2">
        <v>790.76200204296038</v>
      </c>
      <c r="EU81" s="12">
        <v>3.9635574545138845</v>
      </c>
      <c r="EV81" s="12">
        <v>7.5242019777666469</v>
      </c>
      <c r="EW81" s="2">
        <v>262.64762323770549</v>
      </c>
      <c r="EX81" s="2">
        <f t="shared" ref="EX81" si="168">EW81/EU81</f>
        <v>66.265627848686819</v>
      </c>
      <c r="EY81" s="12">
        <f>VLOOKUP($N81,SectorAdjData!ED$6:EN$501,6,0)</f>
        <v>3.802294626548683</v>
      </c>
      <c r="EZ81" s="12">
        <f>VLOOKUP($N81,SectorAdjData!ED$6:EN$501,7,0)</f>
        <v>8.042819468034196</v>
      </c>
      <c r="FB81" s="11">
        <v>42825</v>
      </c>
      <c r="FC81" s="2">
        <v>21</v>
      </c>
      <c r="FD81" s="2">
        <v>46858.222686767578</v>
      </c>
      <c r="FE81" s="2">
        <v>9246.1339583396912</v>
      </c>
      <c r="FF81" s="2">
        <v>3027.8700180053711</v>
      </c>
      <c r="FG81" s="12">
        <v>5.067871923324569</v>
      </c>
      <c r="FH81" s="12">
        <v>3.0536759845558503</v>
      </c>
      <c r="FI81" s="14">
        <v>42825</v>
      </c>
      <c r="FJ81" s="2">
        <v>679.66909942120844</v>
      </c>
      <c r="FK81" s="2">
        <f t="shared" ref="FK81" si="169">FJ81/FH81</f>
        <v>222.57407231765117</v>
      </c>
      <c r="FL81" s="12">
        <f>VLOOKUP($N81,SectorAdjData!EP$6:FB$501,6,0)</f>
        <v>4.3178227621237228</v>
      </c>
      <c r="FM81" s="12">
        <f>VLOOKUP($N81,SectorAdjData!EP$6:FB$501,7,0)</f>
        <v>3.5841301594902433</v>
      </c>
      <c r="FO81" s="11">
        <v>42825</v>
      </c>
      <c r="FP81" s="2">
        <v>20</v>
      </c>
      <c r="FQ81" s="2">
        <v>46674.292121887207</v>
      </c>
      <c r="FR81" s="2">
        <v>15252.722038269043</v>
      </c>
      <c r="FS81" s="2">
        <v>3261.8790073394775</v>
      </c>
      <c r="FT81" s="12">
        <v>3.0600631156053013</v>
      </c>
      <c r="FU81" s="12">
        <v>4.6760538953006074</v>
      </c>
      <c r="FV81" s="2">
        <v>236.44196780886861</v>
      </c>
      <c r="FW81" s="2">
        <f t="shared" ref="FW81" si="170">FV81/FT81</f>
        <v>77.267023220237988</v>
      </c>
      <c r="FX81" s="12">
        <f>VLOOKUP($N81,SectorAdjData!FB$6:FN$501,6,0)</f>
        <v>2.809545234502695</v>
      </c>
      <c r="FY81" s="12">
        <f>VLOOKUP($N81,SectorAdjData!FB$6:FN$501,7,0)</f>
        <v>5.0930021968927859</v>
      </c>
      <c r="GA81" s="11">
        <v>42825</v>
      </c>
      <c r="GB81" s="2">
        <v>21</v>
      </c>
      <c r="GC81" s="2">
        <v>146753.3186340332</v>
      </c>
      <c r="GD81" s="2">
        <v>41888.75191116333</v>
      </c>
      <c r="GE81" s="2">
        <v>10500.919975280762</v>
      </c>
      <c r="GF81" s="12">
        <v>3.5034063307797796</v>
      </c>
      <c r="GG81" s="12">
        <v>3.9890554360731958</v>
      </c>
      <c r="GH81" s="2">
        <v>362.48553284438202</v>
      </c>
      <c r="GI81" s="2">
        <f t="shared" ref="GI81" si="171">GH81/GF81</f>
        <v>103.46659753957255</v>
      </c>
      <c r="GJ81" s="12">
        <f>VLOOKUP($N81,SectorAdjData!FN$6:FZ$501,6,0)</f>
        <v>3.3833056095671581</v>
      </c>
      <c r="GK81" s="12">
        <f>VLOOKUP($N81,SectorAdjData!FN$6:FZ$501,7,0)</f>
        <v>4.1221847888564458</v>
      </c>
      <c r="GM81" s="11">
        <v>42825</v>
      </c>
      <c r="GN81" s="2">
        <v>7</v>
      </c>
      <c r="GO81" s="2">
        <v>39296.635864257813</v>
      </c>
      <c r="GP81" s="2">
        <v>15313.80298614502</v>
      </c>
      <c r="GQ81" s="2">
        <v>2299.1930160522461</v>
      </c>
      <c r="GR81" s="12">
        <v>2.5660925571401809</v>
      </c>
      <c r="GS81" s="12">
        <v>6.6605121358793458</v>
      </c>
      <c r="GT81" s="2">
        <v>378.22525602930733</v>
      </c>
      <c r="GU81" s="2">
        <f t="shared" ref="GU81" si="172">GT81/GR81</f>
        <v>147.39345818875137</v>
      </c>
      <c r="GV81" s="12">
        <f>VLOOKUP($N81,SectorAdjData!FZ$6:GL$501,6,0)</f>
        <v>2.3549046755649687</v>
      </c>
      <c r="GW81" s="12">
        <f>VLOOKUP($N81,SectorAdjData!FZ$6:GL$501,7,0)</f>
        <v>7.2578269498409291</v>
      </c>
      <c r="GY81" s="11">
        <v>42825</v>
      </c>
      <c r="GZ81" s="2">
        <v>7</v>
      </c>
      <c r="HA81" s="2">
        <v>49644.477996826172</v>
      </c>
      <c r="HB81" s="2">
        <v>5778.5640029907227</v>
      </c>
      <c r="HC81" s="2">
        <v>3333.2020034790039</v>
      </c>
      <c r="HD81" s="12">
        <v>8.5911444385027913</v>
      </c>
      <c r="HE81" s="12">
        <v>1.7336375044054908</v>
      </c>
      <c r="HF81" s="2">
        <v>649.5300942156689</v>
      </c>
      <c r="HG81" s="2">
        <f t="shared" ref="HG81" si="173">HF81/HD81</f>
        <v>75.604606448551891</v>
      </c>
      <c r="HH81" s="12">
        <f>VLOOKUP($N81,SectorAdjData!GL$6:GX$501,6,0)</f>
        <v>6.5562788642600305</v>
      </c>
      <c r="HI81" s="12">
        <f>VLOOKUP($N81,SectorAdjData!GL$6:GX$501,7,0)</f>
        <v>2.2717048058379197</v>
      </c>
      <c r="HS81" s="22">
        <v>42825</v>
      </c>
      <c r="HT81">
        <v>679.66909942120844</v>
      </c>
    </row>
    <row r="82" spans="2:228">
      <c r="B82" s="6"/>
      <c r="C82" s="6"/>
      <c r="D82" s="62"/>
      <c r="E82" s="62"/>
      <c r="F82" s="62"/>
      <c r="G82" s="6"/>
      <c r="H82" s="6"/>
      <c r="M82" s="2"/>
      <c r="N82" s="11">
        <v>42916</v>
      </c>
      <c r="O82" s="2">
        <v>11</v>
      </c>
      <c r="P82" s="2">
        <v>23036.142852783203</v>
      </c>
      <c r="Q82" s="2">
        <v>8192.9869384765625</v>
      </c>
      <c r="R82" s="2">
        <v>1498.9730033874512</v>
      </c>
      <c r="S82" s="12">
        <v>2.811690415933537</v>
      </c>
      <c r="T82" s="12">
        <v>5.4657334855008441</v>
      </c>
      <c r="U82" s="2">
        <v>272.1777771603517</v>
      </c>
      <c r="V82" s="2">
        <f t="shared" ref="V82" si="174">U82/S82</f>
        <v>96.802185481712527</v>
      </c>
      <c r="W82" s="12">
        <f>VLOOKUP($N82,SectorAdjData!B$6:L$501,6,0)</f>
        <v>2.368979087136077</v>
      </c>
      <c r="X82" s="12">
        <f>VLOOKUP($N82,SectorAdjData!B$6:L$501,7,0)</f>
        <v>6.4871617232419148</v>
      </c>
      <c r="Z82" s="11">
        <v>42916</v>
      </c>
      <c r="AA82" s="2">
        <v>24</v>
      </c>
      <c r="AB82" s="2">
        <v>45317.811660766602</v>
      </c>
      <c r="AC82" s="2">
        <v>12412.703026771545</v>
      </c>
      <c r="AD82" s="2">
        <v>4287.2160224914551</v>
      </c>
      <c r="AE82" s="12">
        <v>3.650922088688159</v>
      </c>
      <c r="AF82" s="12">
        <v>2.8952828506080452</v>
      </c>
      <c r="AG82" s="2">
        <v>233.90367317763983</v>
      </c>
      <c r="AH82" s="2">
        <f t="shared" ref="AH82" si="175">AG82/AE82</f>
        <v>64.067013071124052</v>
      </c>
      <c r="AI82" s="12">
        <f>VLOOKUP($N82,SectorAdjData!N$6:X$501,6,0)</f>
        <v>3.3775079164626276</v>
      </c>
      <c r="AJ82" s="12">
        <f>VLOOKUP($N82,SectorAdjData!N$6:X$501,7,0)</f>
        <v>3.117297703481011</v>
      </c>
      <c r="AL82" s="11">
        <v>42916</v>
      </c>
      <c r="AM82" s="2">
        <v>32</v>
      </c>
      <c r="AN82" s="2">
        <v>92755.291137695313</v>
      </c>
      <c r="AO82" s="2">
        <v>19547.49488067627</v>
      </c>
      <c r="AP82" s="2">
        <v>5027.4209823608398</v>
      </c>
      <c r="AQ82" s="12">
        <v>4.7451242066516057</v>
      </c>
      <c r="AR82" s="12">
        <v>3.8881754580052914</v>
      </c>
      <c r="AS82" s="2">
        <v>291.62633094354084</v>
      </c>
      <c r="AT82" s="2">
        <f t="shared" ref="AT82" si="176">AS82/AQ82</f>
        <v>61.458102726741224</v>
      </c>
      <c r="AU82" s="12">
        <f>VLOOKUP($N82,SectorAdjData!Z$6:AJ$501,6,0)</f>
        <v>4.2771455825573597</v>
      </c>
      <c r="AV82" s="12">
        <f>VLOOKUP($N82,SectorAdjData!Z$6:AJ$501,7,0)</f>
        <v>4.3135953942578187</v>
      </c>
      <c r="AX82" s="11">
        <v>42916</v>
      </c>
      <c r="AY82" s="2">
        <v>14</v>
      </c>
      <c r="AZ82" s="2">
        <v>24943.224609375</v>
      </c>
      <c r="BA82" s="2">
        <v>4938.5931053161621</v>
      </c>
      <c r="BB82" s="2">
        <v>1480.0699882507324</v>
      </c>
      <c r="BC82" s="12">
        <v>5.0506741651837643</v>
      </c>
      <c r="BD82" s="12">
        <v>3.3367294415266096</v>
      </c>
      <c r="BE82" s="2">
        <v>301.20192531709216</v>
      </c>
      <c r="BF82" s="2">
        <f t="shared" si="160"/>
        <v>59.635984319359316</v>
      </c>
      <c r="BG82" s="12">
        <f>VLOOKUP($N82,SectorAdjData!AL$6:AV$501,6,0)</f>
        <v>4.2336784610426443</v>
      </c>
      <c r="BH82" s="12">
        <f>VLOOKUP($N82,SectorAdjData!AL$6:AV$501,7,0)</f>
        <v>3.9806360689885998</v>
      </c>
      <c r="BJ82" s="11">
        <v>42916</v>
      </c>
      <c r="BK82" s="2">
        <v>75</v>
      </c>
      <c r="BL82" s="2">
        <v>233599.81956481934</v>
      </c>
      <c r="BM82" s="2">
        <v>32441.753671646118</v>
      </c>
      <c r="BN82" s="2">
        <v>13078.830602169037</v>
      </c>
      <c r="BO82" s="12">
        <v>7.2005916181092289</v>
      </c>
      <c r="BP82" s="12">
        <v>2.4804781603537145</v>
      </c>
      <c r="BQ82" s="2">
        <v>533.72479443539657</v>
      </c>
      <c r="BR82" s="2">
        <f t="shared" ref="BR82" si="177">BQ82/BO82</f>
        <v>74.1223530984729</v>
      </c>
      <c r="BS82" s="12">
        <f>VLOOKUP($N82,SectorAdjData!AX$6:BH$501,6,0)</f>
        <v>5.5408821277317397</v>
      </c>
      <c r="BT82" s="12">
        <f>VLOOKUP($N82,SectorAdjData!AX$6:BH$501,7,0)</f>
        <v>3.2234777493196094</v>
      </c>
      <c r="BV82" s="11">
        <v>42916</v>
      </c>
      <c r="BW82" s="2">
        <v>12</v>
      </c>
      <c r="BX82" s="2">
        <v>23329.285339355469</v>
      </c>
      <c r="BY82" s="2">
        <v>4879.9115142822266</v>
      </c>
      <c r="BZ82" s="2">
        <v>1562.5678863525391</v>
      </c>
      <c r="CA82" s="12">
        <v>4.7806779428431732</v>
      </c>
      <c r="CB82" s="12">
        <v>3.1230076829962727</v>
      </c>
      <c r="CC82" s="2">
        <v>365.25243048074685</v>
      </c>
      <c r="CD82" s="2">
        <f t="shared" ref="CD82" si="178">CC82/CA82</f>
        <v>76.401806364626879</v>
      </c>
      <c r="CE82" s="12">
        <f>VLOOKUP($N82,SectorAdjData!BJ$6:BT$501,6,0)</f>
        <v>3.8973352184953267</v>
      </c>
      <c r="CF82" s="12">
        <f>VLOOKUP($N82,SectorAdjData!BJ$6:BT$501,7,0)</f>
        <v>3.9175575849719739</v>
      </c>
      <c r="CH82" s="11">
        <v>42916</v>
      </c>
      <c r="CI82" s="2">
        <v>9</v>
      </c>
      <c r="CJ82" s="2">
        <v>42539.010070800781</v>
      </c>
      <c r="CK82" s="2">
        <v>7933.2279510498047</v>
      </c>
      <c r="CL82" s="2">
        <v>3039.400032043457</v>
      </c>
      <c r="CM82" s="12">
        <v>5.3621313207282277</v>
      </c>
      <c r="CN82" s="12">
        <v>2.6101295872251855</v>
      </c>
      <c r="CO82" s="2">
        <v>249.67534662305536</v>
      </c>
      <c r="CP82" s="2">
        <f t="shared" ref="CP82" si="179">CO82/CM82</f>
        <v>46.562706448067203</v>
      </c>
      <c r="CQ82" s="12">
        <f>VLOOKUP($N82,SectorAdjData!BV$6:CF$501,6,0)</f>
        <v>4.9559408521781236</v>
      </c>
      <c r="CR82" s="12">
        <f>VLOOKUP($N82,SectorAdjData!BV$6:CF$501,7,0)</f>
        <v>2.8240566278486687</v>
      </c>
      <c r="CT82" s="11">
        <v>42916</v>
      </c>
      <c r="CU82" s="2">
        <v>32</v>
      </c>
      <c r="CV82" s="2">
        <v>145020.21865844727</v>
      </c>
      <c r="CW82" s="2">
        <v>26111.833116531372</v>
      </c>
      <c r="CX82" s="2">
        <v>9728.2509994506836</v>
      </c>
      <c r="CY82" s="12">
        <v>5.5538122509918741</v>
      </c>
      <c r="CZ82" s="12">
        <v>2.6841241162471863</v>
      </c>
      <c r="DA82" s="2">
        <v>366.15976497839569</v>
      </c>
      <c r="DB82" s="2">
        <f t="shared" ref="DB82" si="180">DA82/CY82</f>
        <v>65.929446014852587</v>
      </c>
      <c r="DC82" s="12">
        <f>VLOOKUP($N82,SectorAdjData!CH$6:CR$501,6,0)</f>
        <v>4.2314507986843219</v>
      </c>
      <c r="DD82" s="12">
        <f>VLOOKUP($N82,SectorAdjData!CH$6:CR$501,7,0)</f>
        <v>3.5229338846693921</v>
      </c>
      <c r="DF82" s="11">
        <v>42916</v>
      </c>
      <c r="DG82" s="2">
        <v>16</v>
      </c>
      <c r="DH82" s="2">
        <v>39017.70597076416</v>
      </c>
      <c r="DI82" s="2">
        <v>10356.464065551758</v>
      </c>
      <c r="DJ82" s="2">
        <v>2199.6410064697266</v>
      </c>
      <c r="DK82" s="12">
        <v>3.7674736979532431</v>
      </c>
      <c r="DL82" s="12">
        <v>4.7082519534281531</v>
      </c>
      <c r="DM82" s="2">
        <v>199.9220375360691</v>
      </c>
      <c r="DN82" s="2">
        <f t="shared" ref="DN82" si="181">DM82/DK82</f>
        <v>53.065277574381163</v>
      </c>
      <c r="DO82" s="12">
        <f>VLOOKUP($N82,SectorAdjData!CT$6:DD$501,6,0)</f>
        <v>3.366657796266781</v>
      </c>
      <c r="DP82" s="12">
        <f>VLOOKUP($N82,SectorAdjData!CT$6:DD$501,7,0)</f>
        <v>5.2687907329182941</v>
      </c>
      <c r="DR82" s="11">
        <v>42916</v>
      </c>
      <c r="DS82" s="2">
        <v>57</v>
      </c>
      <c r="DT82" s="2">
        <v>94875.653011083603</v>
      </c>
      <c r="DU82" s="2">
        <v>29082.311863899231</v>
      </c>
      <c r="DV82" s="2">
        <v>6920.5249977111816</v>
      </c>
      <c r="DW82" s="12">
        <v>3.2623146830653331</v>
      </c>
      <c r="DX82" s="12">
        <v>4.2023274063048097</v>
      </c>
      <c r="DY82" s="2">
        <v>323.79743007612143</v>
      </c>
      <c r="DZ82" s="2">
        <f t="shared" ref="DZ82" si="182">DY82/DW82</f>
        <v>99.253892261513897</v>
      </c>
      <c r="EA82" s="12">
        <f>VLOOKUP($N82,SectorAdjData!DF$6:DP$501,6,0)</f>
        <v>2.7133437796112192</v>
      </c>
      <c r="EB82" s="12">
        <f>VLOOKUP($N82,SectorAdjData!DF$6:DP$501,7,0)</f>
        <v>5.0599722813315724</v>
      </c>
      <c r="ED82" s="11">
        <v>42916</v>
      </c>
      <c r="EE82" s="2">
        <v>30</v>
      </c>
      <c r="EF82" s="2">
        <v>102980.28307342529</v>
      </c>
      <c r="EG82" s="2">
        <v>18404.266010284424</v>
      </c>
      <c r="EH82" s="2">
        <v>7272.590931892395</v>
      </c>
      <c r="EI82" s="12">
        <v>5.5954572171408108</v>
      </c>
      <c r="EJ82" s="12">
        <v>2.5306340178678886</v>
      </c>
      <c r="EK82" s="2">
        <v>454.90976968451298</v>
      </c>
      <c r="EL82" s="2">
        <f t="shared" ref="EL82" si="183">EK82/EI82</f>
        <v>81.299838785464715</v>
      </c>
      <c r="EM82" s="12">
        <f>VLOOKUP($N82,SectorAdjData!DR$6:EB$501,6,0)</f>
        <v>5.0390484047643094</v>
      </c>
      <c r="EN82" s="12">
        <f>VLOOKUP($N82,SectorAdjData!DR$6:EB$501,7,0)</f>
        <v>2.8100651634608047</v>
      </c>
      <c r="EP82" s="11">
        <v>42916</v>
      </c>
      <c r="EQ82" s="2">
        <v>20</v>
      </c>
      <c r="ER82" s="2">
        <v>26317.018005371094</v>
      </c>
      <c r="ES82" s="2">
        <v>6673.2429695129395</v>
      </c>
      <c r="ET82" s="2">
        <v>1023.0330152898096</v>
      </c>
      <c r="EU82" s="12">
        <v>3.9436624929740716</v>
      </c>
      <c r="EV82" s="12">
        <v>6.5229986420550778</v>
      </c>
      <c r="EW82" s="2">
        <v>210.24563953894233</v>
      </c>
      <c r="EX82" s="2">
        <f t="shared" ref="EX82" si="184">EW82/EU82</f>
        <v>53.312280123745523</v>
      </c>
      <c r="EY82" s="12">
        <f>VLOOKUP($N82,SectorAdjData!ED$6:EN$501,6,0)</f>
        <v>3.7344340287003233</v>
      </c>
      <c r="EZ82" s="12">
        <f>VLOOKUP($N82,SectorAdjData!ED$6:EN$501,7,0)</f>
        <v>6.8884615148352708</v>
      </c>
      <c r="FB82" s="11">
        <v>42916</v>
      </c>
      <c r="FC82" s="2">
        <v>24</v>
      </c>
      <c r="FD82" s="2">
        <v>57035.269195556641</v>
      </c>
      <c r="FE82" s="2">
        <v>11393.557104110718</v>
      </c>
      <c r="FF82" s="2">
        <v>3833.2089939117432</v>
      </c>
      <c r="FG82" s="12">
        <v>5.0059229680762911</v>
      </c>
      <c r="FH82" s="12">
        <v>2.9723286995848697</v>
      </c>
      <c r="FI82" s="14">
        <v>42916</v>
      </c>
      <c r="FJ82" s="2">
        <v>646.01090533123943</v>
      </c>
      <c r="FK82" s="2">
        <f t="shared" ref="FK82" si="185">FJ82/FH82</f>
        <v>217.34167739303683</v>
      </c>
      <c r="FL82" s="12">
        <f>VLOOKUP($N82,SectorAdjData!EP$6:FB$501,6,0)</f>
        <v>4.0780812448059294</v>
      </c>
      <c r="FM82" s="12">
        <f>VLOOKUP($N82,SectorAdjData!EP$6:FB$501,7,0)</f>
        <v>3.6485905043886189</v>
      </c>
      <c r="FO82" s="11">
        <v>42916</v>
      </c>
      <c r="FP82" s="2">
        <v>24</v>
      </c>
      <c r="FQ82" s="2">
        <v>85368.964065790176</v>
      </c>
      <c r="FR82" s="2">
        <v>21107.104942321777</v>
      </c>
      <c r="FS82" s="2">
        <v>5681.2330169677734</v>
      </c>
      <c r="FT82" s="12">
        <v>4.04456055432866</v>
      </c>
      <c r="FU82" s="12">
        <v>3.7152330980409611</v>
      </c>
      <c r="FV82" s="2">
        <v>203.99074449023789</v>
      </c>
      <c r="FW82" s="2">
        <f t="shared" ref="FW82" si="186">FV82/FT82</f>
        <v>50.435824053102223</v>
      </c>
      <c r="FX82" s="12">
        <f>VLOOKUP($N82,SectorAdjData!FB$6:FN$501,6,0)</f>
        <v>3.1033239812387889</v>
      </c>
      <c r="FY82" s="12">
        <f>VLOOKUP($N82,SectorAdjData!FB$6:FN$501,7,0)</f>
        <v>4.897045736815179</v>
      </c>
      <c r="GA82" s="11">
        <v>42916</v>
      </c>
      <c r="GB82" s="2">
        <v>21</v>
      </c>
      <c r="GC82" s="2">
        <v>155027.4895324707</v>
      </c>
      <c r="GD82" s="2">
        <v>41971.619979858398</v>
      </c>
      <c r="GE82" s="2">
        <v>10410.696000099182</v>
      </c>
      <c r="GF82" s="12">
        <v>3.6936265411453326</v>
      </c>
      <c r="GG82" s="12">
        <v>4.0315863588235157</v>
      </c>
      <c r="GH82" s="2">
        <v>343.23629576396189</v>
      </c>
      <c r="GI82" s="2">
        <f t="shared" ref="GI82" si="187">GH82/GF82</f>
        <v>92.92663780175512</v>
      </c>
      <c r="GJ82" s="12">
        <f>VLOOKUP($N82,SectorAdjData!FN$6:FZ$501,6,0)</f>
        <v>3.5441780903945501</v>
      </c>
      <c r="GK82" s="12">
        <f>VLOOKUP($N82,SectorAdjData!FN$6:FZ$501,7,0)</f>
        <v>4.2015875043717879</v>
      </c>
      <c r="GM82" s="11">
        <v>42916</v>
      </c>
      <c r="GN82" s="2">
        <v>7</v>
      </c>
      <c r="GO82" s="2">
        <v>39116.477081298828</v>
      </c>
      <c r="GP82" s="2">
        <v>15481.720924377441</v>
      </c>
      <c r="GQ82" s="2">
        <v>2290.8300151824951</v>
      </c>
      <c r="GR82" s="12">
        <v>2.5266233174185575</v>
      </c>
      <c r="GS82" s="12">
        <v>6.7581273258042742</v>
      </c>
      <c r="GT82" s="2">
        <v>379.16663792235505</v>
      </c>
      <c r="GU82" s="2">
        <f t="shared" ref="GU82" si="188">GT82/GR82</f>
        <v>150.06852636417062</v>
      </c>
      <c r="GV82" s="12">
        <f>VLOOKUP($N82,SectorAdjData!FZ$6:GL$501,6,0)</f>
        <v>2.3722463146502646</v>
      </c>
      <c r="GW82" s="12">
        <f>VLOOKUP($N82,SectorAdjData!FZ$6:GL$501,7,0)</f>
        <v>7.1979212183866199</v>
      </c>
      <c r="GY82" s="11">
        <v>42916</v>
      </c>
      <c r="GZ82" s="2">
        <v>7</v>
      </c>
      <c r="HA82" s="2">
        <v>61366.636993408203</v>
      </c>
      <c r="HB82" s="2">
        <v>7754.879997253418</v>
      </c>
      <c r="HC82" s="2">
        <v>3825.7949981689453</v>
      </c>
      <c r="HD82" s="12">
        <v>7.9132929220236434</v>
      </c>
      <c r="HE82" s="12">
        <v>2.0269983104073694</v>
      </c>
      <c r="HF82" s="2">
        <v>365.68699472373743</v>
      </c>
      <c r="HG82" s="2">
        <f t="shared" ref="HG82" si="189">HF82/HD82</f>
        <v>46.211734903176229</v>
      </c>
      <c r="HH82" s="12">
        <f>VLOOKUP($N82,SectorAdjData!GL$6:GX$501,6,0)</f>
        <v>5.844538587438751</v>
      </c>
      <c r="HI82" s="12">
        <f>VLOOKUP($N82,SectorAdjData!GL$6:GX$501,7,0)</f>
        <v>2.7444820737730513</v>
      </c>
      <c r="HS82" s="22">
        <v>42916</v>
      </c>
      <c r="HT82">
        <v>646.01090533123943</v>
      </c>
    </row>
    <row r="83" spans="2:228">
      <c r="B83" s="6"/>
      <c r="C83" s="6"/>
      <c r="D83" s="62"/>
      <c r="E83" s="62"/>
      <c r="F83" s="62"/>
      <c r="G83" s="6"/>
      <c r="H83" s="6"/>
      <c r="M83" s="2"/>
      <c r="N83" s="11">
        <v>43008</v>
      </c>
      <c r="O83" s="2">
        <v>10</v>
      </c>
      <c r="P83" s="2">
        <v>20806.948089599609</v>
      </c>
      <c r="Q83" s="2">
        <v>7833.6670532226563</v>
      </c>
      <c r="R83" s="2">
        <v>1453.6780128479004</v>
      </c>
      <c r="S83" s="12">
        <v>2.6560929827927695</v>
      </c>
      <c r="T83" s="12">
        <v>5.3888598327739166</v>
      </c>
      <c r="U83" s="2">
        <v>218.35437982607394</v>
      </c>
      <c r="V83" s="2">
        <f t="shared" ref="V83" si="190">U83/S83</f>
        <v>82.208861376714125</v>
      </c>
      <c r="W83" s="12">
        <f>VLOOKUP($N83,SectorAdjData!B$6:L$501,6,0)</f>
        <v>2.4135636049139664</v>
      </c>
      <c r="X83" s="12">
        <f>VLOOKUP($N83,SectorAdjData!B$6:L$501,7,0)</f>
        <v>5.9303648588100195</v>
      </c>
      <c r="Z83" s="11">
        <v>43008</v>
      </c>
      <c r="AA83" s="2">
        <v>25</v>
      </c>
      <c r="AB83" s="2">
        <v>46401.223480224609</v>
      </c>
      <c r="AC83" s="2">
        <v>12631.989004135132</v>
      </c>
      <c r="AD83" s="2">
        <v>4306.6299705505371</v>
      </c>
      <c r="AE83" s="12">
        <v>3.6733109461253477</v>
      </c>
      <c r="AF83" s="12">
        <v>2.9331493744563164</v>
      </c>
      <c r="AG83" s="2">
        <v>219.31609057545987</v>
      </c>
      <c r="AH83" s="2">
        <f t="shared" ref="AH83" si="191">AG83/AE83</f>
        <v>59.705288714204038</v>
      </c>
      <c r="AI83" s="12">
        <f>VLOOKUP($N83,SectorAdjData!N$6:X$501,6,0)</f>
        <v>3.3759970755793187</v>
      </c>
      <c r="AJ83" s="12">
        <f>VLOOKUP($N83,SectorAdjData!N$6:X$501,7,0)</f>
        <v>3.1815199239198915</v>
      </c>
      <c r="AL83" s="11">
        <v>43008</v>
      </c>
      <c r="AM83" s="2">
        <v>29</v>
      </c>
      <c r="AN83" s="2">
        <v>87218.717926025391</v>
      </c>
      <c r="AO83" s="2">
        <v>19179.388092041016</v>
      </c>
      <c r="AP83" s="2">
        <v>4693.4759922027588</v>
      </c>
      <c r="AQ83" s="12">
        <v>4.5475234927968877</v>
      </c>
      <c r="AR83" s="12">
        <v>4.0863931388812063</v>
      </c>
      <c r="AS83" s="2">
        <v>254.2095321642162</v>
      </c>
      <c r="AT83" s="2">
        <f t="shared" ref="AT83" si="192">AS83/AQ83</f>
        <v>55.900652864548114</v>
      </c>
      <c r="AU83" s="12">
        <f>VLOOKUP($N83,SectorAdjData!Z$6:AJ$501,6,0)</f>
        <v>4.1739814452025392</v>
      </c>
      <c r="AV83" s="12">
        <f>VLOOKUP($N83,SectorAdjData!Z$6:AJ$501,7,0)</f>
        <v>4.4520966477282879</v>
      </c>
      <c r="AX83" s="11">
        <v>43008</v>
      </c>
      <c r="AY83" s="2">
        <v>14</v>
      </c>
      <c r="AZ83" s="2">
        <v>24116.197113037109</v>
      </c>
      <c r="BA83" s="2">
        <v>4384.1839935779572</v>
      </c>
      <c r="BB83" s="2">
        <v>1461.0930061340332</v>
      </c>
      <c r="BC83" s="12">
        <v>5.5007265088242212</v>
      </c>
      <c r="BD83" s="12">
        <v>3.000619382319988</v>
      </c>
      <c r="BE83" s="2">
        <v>289.01484506907104</v>
      </c>
      <c r="BF83" s="2">
        <f t="shared" ref="BF83" si="193">BE83/BC83</f>
        <v>52.541213347988808</v>
      </c>
      <c r="BG83" s="12">
        <f>VLOOKUP($N83,SectorAdjData!AL$6:AV$501,6,0)</f>
        <v>4.1295056059400661</v>
      </c>
      <c r="BH83" s="12">
        <f>VLOOKUP($N83,SectorAdjData!AL$6:AV$501,7,0)</f>
        <v>3.9969885391309177</v>
      </c>
      <c r="BJ83" s="11">
        <v>43008</v>
      </c>
      <c r="BK83" s="2">
        <v>72</v>
      </c>
      <c r="BL83" s="2">
        <v>235462.99491882324</v>
      </c>
      <c r="BM83" s="2">
        <v>34252.298867225647</v>
      </c>
      <c r="BN83" s="2">
        <v>12890.9738240242</v>
      </c>
      <c r="BO83" s="12">
        <v>6.8743705592305888</v>
      </c>
      <c r="BP83" s="12">
        <v>2.6570761320910852</v>
      </c>
      <c r="BQ83" s="2">
        <v>460.12915952421389</v>
      </c>
      <c r="BR83" s="2">
        <f t="shared" ref="BR83" si="194">BQ83/BO83</f>
        <v>66.934005893292095</v>
      </c>
      <c r="BS83" s="12">
        <f>VLOOKUP($N83,SectorAdjData!AX$6:BH$501,6,0)</f>
        <v>5.5420116878761299</v>
      </c>
      <c r="BT83" s="12">
        <f>VLOOKUP($N83,SectorAdjData!AX$6:BH$501,7,0)</f>
        <v>3.2958656467722522</v>
      </c>
      <c r="BV83" s="11">
        <v>43008</v>
      </c>
      <c r="BW83" s="2">
        <v>11</v>
      </c>
      <c r="BX83" s="2">
        <v>26062.124938964844</v>
      </c>
      <c r="BY83" s="2">
        <v>5305.4891052246094</v>
      </c>
      <c r="BZ83" s="2">
        <v>1448.8899841308594</v>
      </c>
      <c r="CA83" s="12">
        <v>4.9122944976552727</v>
      </c>
      <c r="CB83" s="12">
        <v>3.6617611849992842</v>
      </c>
      <c r="CC83" s="2">
        <v>348.26389402118605</v>
      </c>
      <c r="CD83" s="2">
        <f t="shared" ref="CD83" si="195">CC83/CA83</f>
        <v>70.896379316716192</v>
      </c>
      <c r="CE83" s="12">
        <f>VLOOKUP($N83,SectorAdjData!BJ$6:BT$501,6,0)</f>
        <v>4.3140187152129137</v>
      </c>
      <c r="CF83" s="12">
        <f>VLOOKUP($N83,SectorAdjData!BJ$6:BT$501,7,0)</f>
        <v>4.1695807339379787</v>
      </c>
      <c r="CH83" s="11">
        <v>43008</v>
      </c>
      <c r="CI83" s="2">
        <v>9</v>
      </c>
      <c r="CJ83" s="2">
        <v>42759.652221679688</v>
      </c>
      <c r="CK83" s="2">
        <v>7162.0609436035156</v>
      </c>
      <c r="CL83" s="2">
        <v>3019.7729949951172</v>
      </c>
      <c r="CM83" s="12">
        <v>5.970299967898014</v>
      </c>
      <c r="CN83" s="12">
        <v>2.3717216345313719</v>
      </c>
      <c r="CO83" s="2">
        <v>214.25207977767681</v>
      </c>
      <c r="CP83" s="2">
        <f t="shared" ref="CP83" si="196">CO83/CM83</f>
        <v>35.886317426209551</v>
      </c>
      <c r="CQ83" s="12">
        <f>VLOOKUP($N83,SectorAdjData!BV$6:CF$501,6,0)</f>
        <v>4.8282684282350701</v>
      </c>
      <c r="CR83" s="12">
        <f>VLOOKUP($N83,SectorAdjData!BV$6:CF$501,7,0)</f>
        <v>2.9327055462990681</v>
      </c>
      <c r="CT83" s="11">
        <v>43008</v>
      </c>
      <c r="CU83" s="2">
        <v>31</v>
      </c>
      <c r="CV83" s="2">
        <v>144184.01940917969</v>
      </c>
      <c r="CW83" s="2">
        <v>25940.228978157043</v>
      </c>
      <c r="CX83" s="2">
        <v>9670.3860015869141</v>
      </c>
      <c r="CY83" s="12">
        <v>5.5583171424812701</v>
      </c>
      <c r="CZ83" s="12">
        <v>2.682439870952436</v>
      </c>
      <c r="DA83" s="2">
        <v>371.95326443323438</v>
      </c>
      <c r="DB83" s="2">
        <f t="shared" ref="DB83" si="197">DA83/CY83</f>
        <v>66.918323459893827</v>
      </c>
      <c r="DC83" s="12">
        <f>VLOOKUP($N83,SectorAdjData!CH$6:CR$501,6,0)</f>
        <v>4.2711213004333786</v>
      </c>
      <c r="DD83" s="12">
        <f>VLOOKUP($N83,SectorAdjData!CH$6:CR$501,7,0)</f>
        <v>3.4908518090734879</v>
      </c>
      <c r="DF83" s="11">
        <v>43008</v>
      </c>
      <c r="DG83" s="2">
        <v>15</v>
      </c>
      <c r="DH83" s="2">
        <v>37809.194030761719</v>
      </c>
      <c r="DI83" s="2">
        <v>10505.167984008789</v>
      </c>
      <c r="DJ83" s="2">
        <v>2129.2619934082031</v>
      </c>
      <c r="DK83" s="12">
        <v>3.599104182657122</v>
      </c>
      <c r="DL83" s="12">
        <v>4.9337131910168051</v>
      </c>
      <c r="DM83" s="2">
        <v>195.57678547622308</v>
      </c>
      <c r="DN83" s="2">
        <f t="shared" ref="DN83" si="198">DM83/DK83</f>
        <v>54.340406820853403</v>
      </c>
      <c r="DO83" s="12">
        <f>VLOOKUP($N83,SectorAdjData!CT$6:DD$501,6,0)</f>
        <v>3.2670350406565118</v>
      </c>
      <c r="DP83" s="12">
        <f>VLOOKUP($N83,SectorAdjData!CT$6:DD$501,7,0)</f>
        <v>5.4351874286144586</v>
      </c>
      <c r="DR83" s="11">
        <v>43008</v>
      </c>
      <c r="DS83" s="2">
        <v>56</v>
      </c>
      <c r="DT83" s="2">
        <v>88819.845756530762</v>
      </c>
      <c r="DU83" s="2">
        <v>32175.712980270386</v>
      </c>
      <c r="DV83" s="2">
        <v>6990.8859901428223</v>
      </c>
      <c r="DW83" s="12">
        <v>2.7604623963109574</v>
      </c>
      <c r="DX83" s="12">
        <v>4.6025229170720667</v>
      </c>
      <c r="DY83" s="2">
        <v>282.23300081728155</v>
      </c>
      <c r="DZ83" s="2">
        <f t="shared" ref="DZ83" si="199">DY83/DW83</f>
        <v>102.24120465993441</v>
      </c>
      <c r="EA83" s="12">
        <f>VLOOKUP($N83,SectorAdjData!DF$6:DP$501,6,0)</f>
        <v>2.4423300303726561</v>
      </c>
      <c r="EB83" s="12">
        <f>VLOOKUP($N83,SectorAdjData!DF$6:DP$501,7,0)</f>
        <v>5.209057546384197</v>
      </c>
      <c r="ED83" s="11">
        <v>43008</v>
      </c>
      <c r="EE83" s="2">
        <v>30</v>
      </c>
      <c r="EF83" s="2">
        <v>103170.31503295898</v>
      </c>
      <c r="EG83" s="2">
        <v>18071.871837615967</v>
      </c>
      <c r="EH83" s="2">
        <v>7316.7949590682983</v>
      </c>
      <c r="EI83" s="12">
        <v>5.7088892595073411</v>
      </c>
      <c r="EJ83" s="12">
        <v>2.4699163962792245</v>
      </c>
      <c r="EK83" s="2">
        <v>447.23221232844486</v>
      </c>
      <c r="EL83" s="2">
        <f t="shared" ref="EL83" si="200">EK83/EI83</f>
        <v>78.339619494920726</v>
      </c>
      <c r="EM83" s="12">
        <f>VLOOKUP($N83,SectorAdjData!DR$6:EB$501,6,0)</f>
        <v>5.0833640851990749</v>
      </c>
      <c r="EN83" s="12">
        <f>VLOOKUP($N83,SectorAdjData!DR$6:EB$501,7,0)</f>
        <v>2.7738479774948752</v>
      </c>
      <c r="EP83" s="11">
        <v>43008</v>
      </c>
      <c r="EQ83" s="2">
        <v>19</v>
      </c>
      <c r="ER83" s="2">
        <v>24850.582061767578</v>
      </c>
      <c r="ES83" s="2">
        <v>6381.8449401855469</v>
      </c>
      <c r="ET83" s="2">
        <v>893.89300703210756</v>
      </c>
      <c r="EU83" s="12">
        <v>3.893949523167993</v>
      </c>
      <c r="EV83" s="12">
        <v>7.1393834496753357</v>
      </c>
      <c r="EW83" s="2">
        <v>212.23901760407745</v>
      </c>
      <c r="EX83" s="2">
        <f t="shared" ref="EX83" si="201">EW83/EU83</f>
        <v>54.504819937010012</v>
      </c>
      <c r="EY83" s="12">
        <f>VLOOKUP($N83,SectorAdjData!ED$6:EN$501,6,0)</f>
        <v>3.6752859588383018</v>
      </c>
      <c r="EZ83" s="12">
        <f>VLOOKUP($N83,SectorAdjData!ED$6:EN$501,7,0)</f>
        <v>7.5641457810167196</v>
      </c>
      <c r="FB83" s="11">
        <v>43008</v>
      </c>
      <c r="FC83" s="2">
        <v>23</v>
      </c>
      <c r="FD83" s="2">
        <v>53182.310241699219</v>
      </c>
      <c r="FE83" s="2">
        <v>12007.62707901001</v>
      </c>
      <c r="FF83" s="2">
        <v>3414.6270084381104</v>
      </c>
      <c r="FG83" s="12">
        <v>4.4290441310144297</v>
      </c>
      <c r="FH83" s="12">
        <v>3.5165267097510706</v>
      </c>
      <c r="FI83" s="14">
        <v>43008</v>
      </c>
      <c r="FJ83" s="2">
        <v>569.99618646354588</v>
      </c>
      <c r="FK83" s="2">
        <f t="shared" ref="FK83" si="202">FJ83/FH83</f>
        <v>162.09067455196296</v>
      </c>
      <c r="FL83" s="12">
        <f>VLOOKUP($N83,SectorAdjData!EP$6:FB$501,6,0)</f>
        <v>3.9141767126110185</v>
      </c>
      <c r="FM83" s="12">
        <f>VLOOKUP($N83,SectorAdjData!EP$6:FB$501,7,0)</f>
        <v>3.9790875908075671</v>
      </c>
      <c r="FO83" s="11">
        <v>43008</v>
      </c>
      <c r="FP83" s="2">
        <v>23</v>
      </c>
      <c r="FQ83" s="2">
        <v>84152.001057624817</v>
      </c>
      <c r="FR83" s="2">
        <v>23973.84398651123</v>
      </c>
      <c r="FS83" s="2">
        <v>5929.9170265197754</v>
      </c>
      <c r="FT83" s="12">
        <v>3.5101588675129669</v>
      </c>
      <c r="FU83" s="12">
        <v>4.0428633114587278</v>
      </c>
      <c r="FV83" s="2">
        <v>186.08204177501838</v>
      </c>
      <c r="FW83" s="2">
        <f t="shared" ref="FW83" si="203">FV83/FT83</f>
        <v>53.012427299868065</v>
      </c>
      <c r="FX83" s="12">
        <f>VLOOKUP($N83,SectorAdjData!FB$6:FN$501,6,0)</f>
        <v>2.618599114731238</v>
      </c>
      <c r="FY83" s="12">
        <f>VLOOKUP($N83,SectorAdjData!FB$6:FN$501,7,0)</f>
        <v>5.4447977006697119</v>
      </c>
      <c r="GA83" s="11">
        <v>43008</v>
      </c>
      <c r="GB83" s="2">
        <v>22</v>
      </c>
      <c r="GC83" s="2">
        <v>159492.00227355957</v>
      </c>
      <c r="GD83" s="2">
        <v>42317.189007759094</v>
      </c>
      <c r="GE83" s="2">
        <v>10764.311017990112</v>
      </c>
      <c r="GF83" s="12">
        <v>3.768964952854402</v>
      </c>
      <c r="GG83" s="12">
        <v>3.9312491934723437</v>
      </c>
      <c r="GH83" s="2">
        <v>381.20532995487554</v>
      </c>
      <c r="GI83" s="2">
        <f t="shared" ref="GI83" si="204">GH83/GF83</f>
        <v>101.14324084286643</v>
      </c>
      <c r="GJ83" s="12">
        <f>VLOOKUP($N83,SectorAdjData!FN$6:FZ$501,6,0)</f>
        <v>3.4306236470299991</v>
      </c>
      <c r="GK83" s="12">
        <f>VLOOKUP($N83,SectorAdjData!FN$6:FZ$501,7,0)</f>
        <v>4.3202646987835926</v>
      </c>
      <c r="GM83" s="11">
        <v>43008</v>
      </c>
      <c r="GN83" s="2">
        <v>7</v>
      </c>
      <c r="GO83" s="2">
        <v>38447.963928222656</v>
      </c>
      <c r="GP83" s="2">
        <v>14687.666961669922</v>
      </c>
      <c r="GQ83" s="2">
        <v>2324.9470138549805</v>
      </c>
      <c r="GR83" s="12">
        <v>2.6177039572424574</v>
      </c>
      <c r="GS83" s="12">
        <v>6.3174200849061029</v>
      </c>
      <c r="GT83" s="2">
        <v>324.25755619795007</v>
      </c>
      <c r="GU83" s="2">
        <f t="shared" ref="GU83" si="205">GT83/GR83</f>
        <v>123.87098063584301</v>
      </c>
      <c r="GV83" s="12">
        <f>VLOOKUP($N83,SectorAdjData!FZ$6:GL$501,6,0)</f>
        <v>2.4675966569306675</v>
      </c>
      <c r="GW83" s="12">
        <f>VLOOKUP($N83,SectorAdjData!FZ$6:GL$501,7,0)</f>
        <v>6.7017174421007235</v>
      </c>
      <c r="GY83" s="11">
        <v>43008</v>
      </c>
      <c r="GZ83" s="2">
        <v>7</v>
      </c>
      <c r="HA83" s="2">
        <v>61982.149017333984</v>
      </c>
      <c r="HB83" s="2">
        <v>7447.6690063476563</v>
      </c>
      <c r="HC83" s="2">
        <v>3658.556999206543</v>
      </c>
      <c r="HD83" s="12">
        <v>8.3223554865967504</v>
      </c>
      <c r="HE83" s="12">
        <v>2.0356848363884681</v>
      </c>
      <c r="HF83" s="2">
        <v>317.72213016346865</v>
      </c>
      <c r="HG83" s="2">
        <f t="shared" ref="HG83" si="206">HF83/HD83</f>
        <v>38.176947701304492</v>
      </c>
      <c r="HH83" s="12">
        <f>VLOOKUP($N83,SectorAdjData!GL$6:GX$501,6,0)</f>
        <v>6.0479884374234816</v>
      </c>
      <c r="HI83" s="12">
        <f>VLOOKUP($N83,SectorAdjData!GL$6:GX$501,7,0)</f>
        <v>2.8012111865605265</v>
      </c>
      <c r="HS83" s="22">
        <v>43008</v>
      </c>
      <c r="HT83">
        <v>569.99618646354588</v>
      </c>
    </row>
    <row r="84" spans="2:228">
      <c r="B84" s="6"/>
      <c r="C84" s="6"/>
      <c r="D84" s="62"/>
      <c r="E84" s="62"/>
      <c r="F84" s="62"/>
      <c r="G84" s="6"/>
      <c r="H84" s="6"/>
      <c r="M84" s="2"/>
      <c r="N84" s="11">
        <v>43100</v>
      </c>
      <c r="O84" s="2">
        <v>10</v>
      </c>
      <c r="P84" s="2">
        <v>20153.908020019531</v>
      </c>
      <c r="Q84" s="2">
        <v>8302.1889953613281</v>
      </c>
      <c r="R84" s="2">
        <v>1482.1620025634766</v>
      </c>
      <c r="S84" s="12">
        <v>2.4275414630141641</v>
      </c>
      <c r="T84" s="12">
        <v>5.6014045569932698</v>
      </c>
      <c r="U84" s="2">
        <v>194.13128127705542</v>
      </c>
      <c r="V84" s="2">
        <f t="shared" ref="V84" si="207">U84/S84</f>
        <v>79.970325629788306</v>
      </c>
      <c r="W84" s="12">
        <f>VLOOKUP($N84,SectorAdjData!B$6:L$501,6,0)</f>
        <v>2.2215440864897342</v>
      </c>
      <c r="X84" s="12">
        <f>VLOOKUP($N84,SectorAdjData!B$6:L$501,7,0)</f>
        <v>6.1208066479127616</v>
      </c>
      <c r="Z84" s="11">
        <v>43100</v>
      </c>
      <c r="AA84" s="2">
        <v>24</v>
      </c>
      <c r="AB84" s="2">
        <v>36245.834701538086</v>
      </c>
      <c r="AC84" s="2">
        <v>8279.3919467926025</v>
      </c>
      <c r="AD84" s="2">
        <v>3407.4740123748779</v>
      </c>
      <c r="AE84" s="12">
        <v>4.3778377608490384</v>
      </c>
      <c r="AF84" s="12">
        <v>2.4297740545414124</v>
      </c>
      <c r="AG84" s="2">
        <v>310.50565964209727</v>
      </c>
      <c r="AH84" s="2">
        <f t="shared" ref="AH84" si="208">AG84/AE84</f>
        <v>70.926716932944942</v>
      </c>
      <c r="AI84" s="12">
        <f>VLOOKUP($N84,SectorAdjData!N$6:X$501,6,0)</f>
        <v>3.5063325260917386</v>
      </c>
      <c r="AJ84" s="12">
        <f>VLOOKUP($N84,SectorAdjData!N$6:X$501,7,0)</f>
        <v>3.0336987513728921</v>
      </c>
      <c r="AL84" s="11">
        <v>43100</v>
      </c>
      <c r="AM84" s="2">
        <v>28</v>
      </c>
      <c r="AN84" s="2">
        <v>82412.970520019531</v>
      </c>
      <c r="AO84" s="2">
        <v>19473.624961853027</v>
      </c>
      <c r="AP84" s="2">
        <v>4582.6780261993408</v>
      </c>
      <c r="AQ84" s="12">
        <v>4.2320302810318404</v>
      </c>
      <c r="AR84" s="12">
        <v>4.2493984631958845</v>
      </c>
      <c r="AS84" s="2">
        <v>259.2053290663743</v>
      </c>
      <c r="AT84" s="2">
        <f t="shared" ref="AT84" si="209">AS84/AQ84</f>
        <v>61.248458033994893</v>
      </c>
      <c r="AU84" s="12">
        <f>VLOOKUP($N84,SectorAdjData!Z$6:AJ$501,6,0)</f>
        <v>3.9922701694718334</v>
      </c>
      <c r="AV84" s="12">
        <f>VLOOKUP($N84,SectorAdjData!Z$6:AJ$501,7,0)</f>
        <v>4.5046006930924536</v>
      </c>
      <c r="AX84" s="11">
        <v>43100</v>
      </c>
      <c r="AY84" s="2">
        <v>14</v>
      </c>
      <c r="AZ84" s="2">
        <v>24142.589508056641</v>
      </c>
      <c r="BA84" s="2">
        <v>4398.5059661865234</v>
      </c>
      <c r="BB84" s="2">
        <v>1519.7430057525635</v>
      </c>
      <c r="BC84" s="12">
        <v>5.4888159055944428</v>
      </c>
      <c r="BD84" s="12">
        <v>2.8942432697746958</v>
      </c>
      <c r="BE84" s="2">
        <v>337.68821726974278</v>
      </c>
      <c r="BF84" s="2">
        <f t="shared" ref="BF84" si="210">BE84/BC84</f>
        <v>61.522962889966138</v>
      </c>
      <c r="BG84" s="12">
        <f>VLOOKUP($N84,SectorAdjData!AL$6:AV$501,6,0)</f>
        <v>4.1507915958782151</v>
      </c>
      <c r="BH84" s="12">
        <f>VLOOKUP($N84,SectorAdjData!AL$6:AV$501,7,0)</f>
        <v>3.8272141895955385</v>
      </c>
      <c r="BJ84" s="11">
        <v>43100</v>
      </c>
      <c r="BK84" s="2">
        <v>69</v>
      </c>
      <c r="BL84" s="2">
        <v>229321.4588432312</v>
      </c>
      <c r="BM84" s="2">
        <v>34824.804550170898</v>
      </c>
      <c r="BN84" s="2">
        <v>12528.374318599701</v>
      </c>
      <c r="BO84" s="12">
        <v>6.5850034710993324</v>
      </c>
      <c r="BP84" s="12">
        <v>2.7796746540746136</v>
      </c>
      <c r="BQ84" s="2">
        <v>422.24204544727741</v>
      </c>
      <c r="BR84" s="2">
        <f t="shared" ref="BR84" si="211">BQ84/BO84</f>
        <v>64.121765053038956</v>
      </c>
      <c r="BS84" s="12">
        <f>VLOOKUP($N84,SectorAdjData!AX$6:BH$501,6,0)</f>
        <v>5.2337287372990291</v>
      </c>
      <c r="BT84" s="12">
        <f>VLOOKUP($N84,SectorAdjData!AX$6:BH$501,7,0)</f>
        <v>3.4973473338731735</v>
      </c>
      <c r="BV84" s="11">
        <v>43100</v>
      </c>
      <c r="BW84" s="2">
        <v>11</v>
      </c>
      <c r="BX84" s="2">
        <v>26052.196716308594</v>
      </c>
      <c r="BY84" s="2">
        <v>4898.060920715332</v>
      </c>
      <c r="BZ84" s="2">
        <v>1486.5190887451172</v>
      </c>
      <c r="CA84" s="12">
        <v>5.3188796827998273</v>
      </c>
      <c r="CB84" s="12">
        <v>3.2949868977802059</v>
      </c>
      <c r="CC84" s="2">
        <v>355.07432331249726</v>
      </c>
      <c r="CD84" s="2">
        <f t="shared" ref="CD84" si="212">CC84/CA84</f>
        <v>66.757352015450778</v>
      </c>
      <c r="CE84" s="12">
        <f>VLOOKUP($N84,SectorAdjData!BJ$6:BT$501,6,0)</f>
        <v>4.3621534651859672</v>
      </c>
      <c r="CF84" s="12">
        <f>VLOOKUP($N84,SectorAdjData!BJ$6:BT$501,7,0)</f>
        <v>4.0176575642204311</v>
      </c>
      <c r="CH84" s="11">
        <v>43100</v>
      </c>
      <c r="CI84" s="2">
        <v>10</v>
      </c>
      <c r="CJ84" s="2">
        <v>58238.154418945313</v>
      </c>
      <c r="CK84" s="2">
        <v>8421.8341827392578</v>
      </c>
      <c r="CL84" s="2">
        <v>3793.2049903869629</v>
      </c>
      <c r="CM84" s="12">
        <v>6.9151390487247708</v>
      </c>
      <c r="CN84" s="12">
        <v>2.2202423027710152</v>
      </c>
      <c r="CO84" s="2">
        <v>218.43855899275238</v>
      </c>
      <c r="CP84" s="2">
        <f t="shared" ref="CP84" si="213">CO84/CM84</f>
        <v>31.588455048208306</v>
      </c>
      <c r="CQ84" s="12">
        <f>VLOOKUP($N84,SectorAdjData!BV$6:CF$501,6,0)</f>
        <v>5.7238698238732653</v>
      </c>
      <c r="CR84" s="12">
        <f>VLOOKUP($N84,SectorAdjData!BV$6:CF$501,7,0)</f>
        <v>2.6823258945349484</v>
      </c>
      <c r="CT84" s="11">
        <v>43100</v>
      </c>
      <c r="CU84" s="2">
        <v>31</v>
      </c>
      <c r="CV84" s="2">
        <v>142455.03128051758</v>
      </c>
      <c r="CW84" s="2">
        <v>25933.970102310181</v>
      </c>
      <c r="CX84" s="2">
        <v>9668.0000019073486</v>
      </c>
      <c r="CY84" s="12">
        <v>5.4929897242315313</v>
      </c>
      <c r="CZ84" s="12">
        <v>2.6824544990891401</v>
      </c>
      <c r="DA84" s="2">
        <v>402.87541973095495</v>
      </c>
      <c r="DB84" s="2">
        <f t="shared" ref="DB84" si="214">DA84/CY84</f>
        <v>73.34355969277135</v>
      </c>
      <c r="DC84" s="12">
        <f>VLOOKUP($N84,SectorAdjData!CH$6:CR$501,6,0)</f>
        <v>4.3364787142731318</v>
      </c>
      <c r="DD84" s="12">
        <f>VLOOKUP($N84,SectorAdjData!CH$6:CR$501,7,0)</f>
        <v>3.3978478784450976</v>
      </c>
      <c r="DF84" s="11">
        <v>43100</v>
      </c>
      <c r="DG84" s="2">
        <v>15</v>
      </c>
      <c r="DH84" s="2">
        <v>38238.910919189453</v>
      </c>
      <c r="DI84" s="2">
        <v>10635.989028930664</v>
      </c>
      <c r="DJ84" s="2">
        <v>2139.8710060119629</v>
      </c>
      <c r="DK84" s="12">
        <v>3.5952379054902024</v>
      </c>
      <c r="DL84" s="12">
        <v>4.970387934155319</v>
      </c>
      <c r="DM84" s="2">
        <v>193.27651107182274</v>
      </c>
      <c r="DN84" s="2">
        <f t="shared" ref="DN84" si="215">DM84/DK84</f>
        <v>53.759032406916596</v>
      </c>
      <c r="DO84" s="12">
        <f>VLOOKUP($N84,SectorAdjData!CT$6:DD$501,6,0)</f>
        <v>3.4471431844727434</v>
      </c>
      <c r="DP84" s="12">
        <f>VLOOKUP($N84,SectorAdjData!CT$6:DD$501,7,0)</f>
        <v>5.183923657815682</v>
      </c>
      <c r="DR84" s="11">
        <v>43100</v>
      </c>
      <c r="DS84" s="2">
        <v>53</v>
      </c>
      <c r="DT84" s="2">
        <v>83441.743316650391</v>
      </c>
      <c r="DU84" s="2">
        <v>34730.10803604126</v>
      </c>
      <c r="DV84" s="2">
        <v>6584.2869944572449</v>
      </c>
      <c r="DW84" s="12">
        <v>2.4025765549032703</v>
      </c>
      <c r="DX84" s="12">
        <v>5.2746953565781087</v>
      </c>
      <c r="DY84" s="2">
        <v>269.70997920098085</v>
      </c>
      <c r="DZ84" s="2">
        <f t="shared" ref="DZ84" si="216">DY84/DW84</f>
        <v>112.25864110367114</v>
      </c>
      <c r="EA84" s="12">
        <f>VLOOKUP($N84,SectorAdjData!DF$6:DP$501,6,0)</f>
        <v>2.2443532569624525</v>
      </c>
      <c r="EB84" s="12">
        <f>VLOOKUP($N84,SectorAdjData!DF$6:DP$501,7,0)</f>
        <v>5.6465529027829522</v>
      </c>
      <c r="ED84" s="11">
        <v>43100</v>
      </c>
      <c r="EE84" s="2">
        <v>25</v>
      </c>
      <c r="EF84" s="2">
        <v>83302.991180419922</v>
      </c>
      <c r="EG84" s="2">
        <v>15778.593978881836</v>
      </c>
      <c r="EH84" s="2">
        <v>5896.5460243225098</v>
      </c>
      <c r="EI84" s="12">
        <v>5.2794939328506167</v>
      </c>
      <c r="EJ84" s="12">
        <v>2.6759044894752151</v>
      </c>
      <c r="EK84" s="2">
        <v>477.44090407979672</v>
      </c>
      <c r="EL84" s="2">
        <f t="shared" ref="EL84" si="217">EK84/EI84</f>
        <v>90.433081305201284</v>
      </c>
      <c r="EM84" s="12">
        <f>VLOOKUP($N84,SectorAdjData!DR$6:EB$501,6,0)</f>
        <v>5.0253982337825427</v>
      </c>
      <c r="EN84" s="12">
        <f>VLOOKUP($N84,SectorAdjData!DR$6:EB$501,7,0)</f>
        <v>2.811204378212754</v>
      </c>
      <c r="EP84" s="11">
        <v>43100</v>
      </c>
      <c r="EQ84" s="2">
        <v>19</v>
      </c>
      <c r="ER84" s="2">
        <v>23864.873825073242</v>
      </c>
      <c r="ES84" s="2">
        <v>6538.1239700317383</v>
      </c>
      <c r="ET84" s="2">
        <v>945.62801377382129</v>
      </c>
      <c r="EU84" s="12">
        <v>3.6501103274365403</v>
      </c>
      <c r="EV84" s="12">
        <v>6.9140548659713783</v>
      </c>
      <c r="EW84" s="2">
        <v>195.99733194032305</v>
      </c>
      <c r="EX84" s="2">
        <f t="shared" ref="EX84" si="218">EW84/EU84</f>
        <v>53.696276100775094</v>
      </c>
      <c r="EY84" s="12">
        <f>VLOOKUP($N84,SectorAdjData!ED$6:EN$501,6,0)</f>
        <v>3.4634874064213865</v>
      </c>
      <c r="EZ84" s="12">
        <f>VLOOKUP($N84,SectorAdjData!ED$6:EN$501,7,0)</f>
        <v>7.2866045431419462</v>
      </c>
      <c r="FB84" s="11">
        <v>43100</v>
      </c>
      <c r="FC84" s="2">
        <v>21</v>
      </c>
      <c r="FD84" s="2">
        <v>46191.765888214111</v>
      </c>
      <c r="FE84" s="2">
        <v>13842.612236022949</v>
      </c>
      <c r="FF84" s="2">
        <v>3072.9959888458252</v>
      </c>
      <c r="FG84" s="12">
        <v>3.3369255094792161</v>
      </c>
      <c r="FH84" s="12">
        <v>4.504598211734745</v>
      </c>
      <c r="FI84" s="14">
        <v>43100</v>
      </c>
      <c r="FJ84" s="2">
        <v>519.29085425264191</v>
      </c>
      <c r="FK84" s="2">
        <f t="shared" ref="FK84" si="219">FJ84/FH84</f>
        <v>115.28017147008994</v>
      </c>
      <c r="FL84" s="12">
        <f>VLOOKUP($N84,SectorAdjData!EP$6:FB$501,6,0)</f>
        <v>3.4561460170639178</v>
      </c>
      <c r="FM84" s="12">
        <f>VLOOKUP($N84,SectorAdjData!EP$6:FB$501,7,0)</f>
        <v>4.376519468812293</v>
      </c>
      <c r="FO84" s="11">
        <v>43100</v>
      </c>
      <c r="FP84" s="2">
        <v>23</v>
      </c>
      <c r="FQ84" s="2">
        <v>78886.740929603577</v>
      </c>
      <c r="FR84" s="2">
        <v>29710.378005981445</v>
      </c>
      <c r="FS84" s="2">
        <v>5836.5539989471436</v>
      </c>
      <c r="FT84" s="12">
        <v>2.6551914254918496</v>
      </c>
      <c r="FU84" s="12">
        <v>5.0903971780850314</v>
      </c>
      <c r="FV84" s="2">
        <v>190.46818725910362</v>
      </c>
      <c r="FW84" s="2">
        <f t="shared" ref="FW84" si="220">FV84/FT84</f>
        <v>71.734258189622295</v>
      </c>
      <c r="FX84" s="12">
        <f>VLOOKUP($N84,SectorAdjData!FB$6:FN$501,6,0)</f>
        <v>2.2125286754652738</v>
      </c>
      <c r="FY84" s="12">
        <f>VLOOKUP($N84,SectorAdjData!FB$6:FN$501,7,0)</f>
        <v>6.1088378602627609</v>
      </c>
      <c r="GA84" s="11">
        <v>43100</v>
      </c>
      <c r="GB84" s="2">
        <v>22</v>
      </c>
      <c r="GC84" s="2">
        <v>180888.69004821777</v>
      </c>
      <c r="GD84" s="2">
        <v>39638.327850341797</v>
      </c>
      <c r="GE84" s="2">
        <v>11041.968012809753</v>
      </c>
      <c r="GF84" s="12">
        <v>4.5634793357373677</v>
      </c>
      <c r="GG84" s="12">
        <v>3.5897883243600681</v>
      </c>
      <c r="GH84" s="2">
        <v>451.19228521446769</v>
      </c>
      <c r="GI84" s="2">
        <f t="shared" ref="GI84" si="221">GH84/GF84</f>
        <v>98.870237382495773</v>
      </c>
      <c r="GJ84" s="12">
        <f>VLOOKUP($N84,SectorAdjData!FN$6:FZ$501,6,0)</f>
        <v>3.9359184500456883</v>
      </c>
      <c r="GK84" s="12">
        <f>VLOOKUP($N84,SectorAdjData!FN$6:FZ$501,7,0)</f>
        <v>4.1621606356448471</v>
      </c>
      <c r="GM84" s="11">
        <v>43100</v>
      </c>
      <c r="GN84" s="2">
        <v>8</v>
      </c>
      <c r="GO84" s="2">
        <v>42063.709167480469</v>
      </c>
      <c r="GP84" s="2">
        <v>14387.705951690674</v>
      </c>
      <c r="GQ84" s="2">
        <v>2445.9539852142334</v>
      </c>
      <c r="GR84" s="12">
        <v>2.9235869365635483</v>
      </c>
      <c r="GS84" s="12">
        <v>5.882247188076394</v>
      </c>
      <c r="GT84" s="2">
        <v>405.494662879685</v>
      </c>
      <c r="GU84" s="2">
        <f t="shared" ref="GU84" si="222">GT84/GR84</f>
        <v>138.6976586221557</v>
      </c>
      <c r="GV84" s="12">
        <f>VLOOKUP($N84,SectorAdjData!FZ$6:GL$501,6,0)</f>
        <v>2.7876237473678458</v>
      </c>
      <c r="GW84" s="12">
        <f>VLOOKUP($N84,SectorAdjData!FZ$6:GL$501,7,0)</f>
        <v>6.1691471286022574</v>
      </c>
      <c r="GY84" s="11">
        <v>43100</v>
      </c>
      <c r="GZ84" s="2">
        <v>6</v>
      </c>
      <c r="HA84" s="2">
        <v>59351.5</v>
      </c>
      <c r="HB84" s="2">
        <v>6127</v>
      </c>
      <c r="HC84" s="2">
        <v>3564.5999984741211</v>
      </c>
      <c r="HD84" s="12">
        <v>9.68687775420271</v>
      </c>
      <c r="HE84" s="12">
        <v>1.7188464351183166</v>
      </c>
      <c r="HF84" s="2">
        <v>280.16264421310444</v>
      </c>
      <c r="HG84" s="2">
        <f t="shared" ref="HG84" si="223">HF84/HD84</f>
        <v>28.921872591150869</v>
      </c>
      <c r="HH84" s="12">
        <f>VLOOKUP($N84,SectorAdjData!GL$6:GX$501,6,0)</f>
        <v>6.3546183619509327</v>
      </c>
      <c r="HI84" s="12">
        <f>VLOOKUP($N84,SectorAdjData!GL$6:GX$501,7,0)</f>
        <v>2.6201817869871977</v>
      </c>
      <c r="HS84" s="22">
        <v>43100</v>
      </c>
      <c r="HT84">
        <v>519.29085425264191</v>
      </c>
    </row>
    <row r="85" spans="2:228">
      <c r="B85" s="6"/>
      <c r="C85" s="6"/>
      <c r="D85" s="4"/>
      <c r="E85" s="4"/>
      <c r="F85" s="4"/>
      <c r="G85" s="6"/>
      <c r="H85" s="6"/>
      <c r="M85" s="2"/>
      <c r="N85" s="11">
        <v>43190</v>
      </c>
      <c r="O85" s="2">
        <v>9</v>
      </c>
      <c r="P85" s="2">
        <v>20557.727020263672</v>
      </c>
      <c r="Q85" s="2">
        <v>8032.0289306640625</v>
      </c>
      <c r="R85" s="2">
        <v>1436.4500007629395</v>
      </c>
      <c r="S85" s="12">
        <v>2.5594687466550279</v>
      </c>
      <c r="T85" s="12">
        <v>5.5915826700532723</v>
      </c>
      <c r="U85" s="2">
        <v>262.15390672415725</v>
      </c>
      <c r="V85" s="2">
        <f t="shared" ref="V85" si="224">U85/S85</f>
        <v>102.42512516191746</v>
      </c>
      <c r="W85" s="12">
        <f>VLOOKUP($N85,SectorAdjData!B$6:L$501,6,0)</f>
        <v>2.3490733001511717</v>
      </c>
      <c r="X85" s="12">
        <f>VLOOKUP($N85,SectorAdjData!B$6:L$501,7,0)</f>
        <v>6.0923944295047017</v>
      </c>
      <c r="Z85" s="11">
        <v>43190</v>
      </c>
      <c r="AA85" s="2">
        <v>24</v>
      </c>
      <c r="AB85" s="2">
        <v>37442.485595703125</v>
      </c>
      <c r="AC85" s="2">
        <v>8012.5020475387573</v>
      </c>
      <c r="AD85" s="2">
        <v>2387.7719945907593</v>
      </c>
      <c r="AE85" s="12">
        <v>4.6730079285539192</v>
      </c>
      <c r="AF85" s="12">
        <v>3.3556395106778281</v>
      </c>
      <c r="AG85" s="2">
        <v>295.50658558975073</v>
      </c>
      <c r="AH85" s="2">
        <f t="shared" ref="AH85" si="225">AG85/AE85</f>
        <v>63.236910809435841</v>
      </c>
      <c r="AI85" s="12">
        <f>VLOOKUP($N85,SectorAdjData!N$6:X$501,6,0)</f>
        <v>3.7342194558485819</v>
      </c>
      <c r="AJ85" s="12">
        <f>VLOOKUP($N85,SectorAdjData!N$6:X$501,7,0)</f>
        <v>4.1992524071413673</v>
      </c>
      <c r="AL85" s="11">
        <v>43190</v>
      </c>
      <c r="AM85" s="2">
        <v>29</v>
      </c>
      <c r="AN85" s="2">
        <v>88713.618774414063</v>
      </c>
      <c r="AO85" s="2">
        <v>20305.521018981934</v>
      </c>
      <c r="AP85" s="2">
        <v>4823.1400203704834</v>
      </c>
      <c r="AQ85" s="12">
        <v>4.3689407768204083</v>
      </c>
      <c r="AR85" s="12">
        <v>4.2100210512698721</v>
      </c>
      <c r="AS85" s="2">
        <v>293.92859673493501</v>
      </c>
      <c r="AT85" s="2">
        <f t="shared" ref="AT85" si="226">AS85/AQ85</f>
        <v>67.276855363749732</v>
      </c>
      <c r="AU85" s="12">
        <f>VLOOKUP($N85,SectorAdjData!Z$6:AJ$501,6,0)</f>
        <v>3.964897913767063</v>
      </c>
      <c r="AV85" s="12">
        <f>VLOOKUP($N85,SectorAdjData!Z$6:AJ$501,7,0)</f>
        <v>4.6390431840121957</v>
      </c>
      <c r="AX85" s="11">
        <v>43190</v>
      </c>
      <c r="AY85" s="2">
        <v>14</v>
      </c>
      <c r="AZ85" s="2">
        <v>25038.535028457642</v>
      </c>
      <c r="BA85" s="2">
        <v>3472.7530345916748</v>
      </c>
      <c r="BB85" s="2">
        <v>1518.1020107269287</v>
      </c>
      <c r="BC85" s="12">
        <v>7.2099958675586224</v>
      </c>
      <c r="BD85" s="12">
        <v>2.2875623706794119</v>
      </c>
      <c r="BE85" s="2">
        <v>354.88800151190514</v>
      </c>
      <c r="BF85" s="2">
        <f t="shared" ref="BF85" si="227">BE85/BC85</f>
        <v>49.221665037108238</v>
      </c>
      <c r="BG85" s="12">
        <f>VLOOKUP($N85,SectorAdjData!AL$6:AV$501,6,0)</f>
        <v>4.5428910994263729</v>
      </c>
      <c r="BH85" s="12">
        <f>VLOOKUP($N85,SectorAdjData!AL$6:AV$501,7,0)</f>
        <v>3.6305768459789323</v>
      </c>
      <c r="BJ85" s="11">
        <v>43190</v>
      </c>
      <c r="BK85" s="2">
        <v>71</v>
      </c>
      <c r="BL85" s="2">
        <v>237163.84941673279</v>
      </c>
      <c r="BM85" s="2">
        <v>38595.27889919281</v>
      </c>
      <c r="BN85" s="2">
        <v>13426.925332546234</v>
      </c>
      <c r="BO85" s="12">
        <v>6.1448927480529978</v>
      </c>
      <c r="BP85" s="12">
        <v>2.8744688708173323</v>
      </c>
      <c r="BQ85" s="2">
        <v>450.30538026498783</v>
      </c>
      <c r="BR85" s="2">
        <f t="shared" ref="BR85" si="228">BQ85/BO85</f>
        <v>73.281243258096993</v>
      </c>
      <c r="BS85" s="12">
        <f>VLOOKUP($N85,SectorAdjData!AX$6:BH$501,6,0)</f>
        <v>4.9845194495741003</v>
      </c>
      <c r="BT85" s="12">
        <f>VLOOKUP($N85,SectorAdjData!AX$6:BH$501,7,0)</f>
        <v>3.5436320587130519</v>
      </c>
      <c r="BV85" s="11">
        <v>43190</v>
      </c>
      <c r="BW85" s="2">
        <v>11</v>
      </c>
      <c r="BX85" s="2">
        <v>23646.181579589844</v>
      </c>
      <c r="BY85" s="2">
        <v>4636.222900390625</v>
      </c>
      <c r="BZ85" s="2">
        <v>1529.4772033691406</v>
      </c>
      <c r="CA85" s="12">
        <v>5.100311630313878</v>
      </c>
      <c r="CB85" s="12">
        <v>3.0312468143872482</v>
      </c>
      <c r="CC85" s="2">
        <v>360.5420778408452</v>
      </c>
      <c r="CD85" s="2">
        <f t="shared" ref="CD85" si="229">CC85/CA85</f>
        <v>70.69020561370229</v>
      </c>
      <c r="CE85" s="12">
        <f>VLOOKUP($N85,SectorAdjData!BJ$6:BT$501,6,0)</f>
        <v>4.0093187346006269</v>
      </c>
      <c r="CF85" s="12">
        <f>VLOOKUP($N85,SectorAdjData!BJ$6:BT$501,7,0)</f>
        <v>3.8560923700946903</v>
      </c>
      <c r="CH85" s="11">
        <v>43190</v>
      </c>
      <c r="CI85" s="2">
        <v>10</v>
      </c>
      <c r="CJ85" s="2">
        <v>44001.183227539063</v>
      </c>
      <c r="CK85" s="2">
        <v>7430.7599639892578</v>
      </c>
      <c r="CL85" s="2">
        <v>3120.7419509887695</v>
      </c>
      <c r="CM85" s="12">
        <v>5.9214916698663895</v>
      </c>
      <c r="CN85" s="12">
        <v>2.3810876005415671</v>
      </c>
      <c r="CO85" s="2">
        <v>250.88923234937488</v>
      </c>
      <c r="CP85" s="2">
        <f t="shared" ref="CP85" si="230">CO85/CM85</f>
        <v>42.369262060455767</v>
      </c>
      <c r="CQ85" s="12">
        <f>VLOOKUP($N85,SectorAdjData!BV$6:CF$501,6,0)</f>
        <v>4.916140019188119</v>
      </c>
      <c r="CR85" s="12">
        <f>VLOOKUP($N85,SectorAdjData!BV$6:CF$501,7,0)</f>
        <v>2.8680205073079934</v>
      </c>
      <c r="CT85" s="11">
        <v>43190</v>
      </c>
      <c r="CU85" s="2">
        <v>31</v>
      </c>
      <c r="CV85" s="2">
        <v>140422.60971069336</v>
      </c>
      <c r="CW85" s="2">
        <v>20265.990944385529</v>
      </c>
      <c r="CX85" s="2">
        <v>9844.9199867248535</v>
      </c>
      <c r="CY85" s="12">
        <v>6.9289782126146617</v>
      </c>
      <c r="CZ85" s="12">
        <v>2.0585226666862422</v>
      </c>
      <c r="DA85" s="2">
        <v>413.68379890085481</v>
      </c>
      <c r="DB85" s="2">
        <f t="shared" ref="DB85" si="231">DA85/CY85</f>
        <v>59.703434793273871</v>
      </c>
      <c r="DC85" s="12">
        <f>VLOOKUP($N85,SectorAdjData!CH$6:CR$501,6,0)</f>
        <v>4.2571238694995746</v>
      </c>
      <c r="DD85" s="12">
        <f>VLOOKUP($N85,SectorAdjData!CH$6:CR$501,7,0)</f>
        <v>3.3504918214463602</v>
      </c>
      <c r="DF85" s="11">
        <v>43190</v>
      </c>
      <c r="DG85" s="2">
        <v>13</v>
      </c>
      <c r="DH85" s="2">
        <v>32915.296195983887</v>
      </c>
      <c r="DI85" s="2">
        <v>10410.021057128906</v>
      </c>
      <c r="DJ85" s="2">
        <v>1862.4260063171387</v>
      </c>
      <c r="DK85" s="12">
        <v>3.1618856499279699</v>
      </c>
      <c r="DL85" s="12">
        <v>5.5894951111181284</v>
      </c>
      <c r="DM85" s="2">
        <v>237.26878989962842</v>
      </c>
      <c r="DN85" s="2">
        <f t="shared" ref="DN85" si="232">DM85/DK85</f>
        <v>75.04028170817422</v>
      </c>
      <c r="DO85" s="12">
        <f>VLOOKUP($N85,SectorAdjData!CT$6:DD$501,6,0)</f>
        <v>3.2861334581219075</v>
      </c>
      <c r="DP85" s="12">
        <f>VLOOKUP($N85,SectorAdjData!CT$6:DD$501,7,0)</f>
        <v>5.3781578281630811</v>
      </c>
      <c r="DR85" s="11">
        <v>43190</v>
      </c>
      <c r="DS85" s="2">
        <v>52</v>
      </c>
      <c r="DT85" s="2">
        <v>90154.786018371582</v>
      </c>
      <c r="DU85" s="2">
        <v>36959.016834259033</v>
      </c>
      <c r="DV85" s="2">
        <v>6863.8970069885254</v>
      </c>
      <c r="DW85" s="12">
        <v>2.4393177562776214</v>
      </c>
      <c r="DX85" s="12">
        <v>5.3845529437036932</v>
      </c>
      <c r="DY85" s="2">
        <v>285.62700549996612</v>
      </c>
      <c r="DZ85" s="2">
        <f t="shared" ref="DZ85" si="233">DY85/DW85</f>
        <v>117.09298830170881</v>
      </c>
      <c r="EA85" s="12">
        <f>VLOOKUP($N85,SectorAdjData!DF$6:DP$501,6,0)</f>
        <v>2.2426855971369881</v>
      </c>
      <c r="EB85" s="12">
        <f>VLOOKUP($N85,SectorAdjData!DF$6:DP$501,7,0)</f>
        <v>5.9513551485560008</v>
      </c>
      <c r="ED85" s="11">
        <v>43190</v>
      </c>
      <c r="EE85" s="2">
        <v>25</v>
      </c>
      <c r="EF85" s="2">
        <v>134542.57092285156</v>
      </c>
      <c r="EG85" s="2">
        <v>29489.998043060303</v>
      </c>
      <c r="EH85" s="2">
        <v>7314.4589920043945</v>
      </c>
      <c r="EI85" s="12">
        <v>4.5623119651075266</v>
      </c>
      <c r="EJ85" s="12">
        <v>4.0317401567629956</v>
      </c>
      <c r="EK85" s="2">
        <v>314.06334327986804</v>
      </c>
      <c r="EL85" s="2">
        <f t="shared" ref="EL85" si="234">EK85/EI85</f>
        <v>68.838638322372162</v>
      </c>
      <c r="EM85" s="12">
        <f>VLOOKUP($N85,SectorAdjData!DR$6:EB$501,6,0)</f>
        <v>4.4059114215314494</v>
      </c>
      <c r="EN85" s="12">
        <f>VLOOKUP($N85,SectorAdjData!DR$6:EB$501,7,0)</f>
        <v>4.1748584112502938</v>
      </c>
      <c r="EP85" s="11">
        <v>43190</v>
      </c>
      <c r="EQ85" s="2">
        <v>16</v>
      </c>
      <c r="ER85" s="2">
        <v>27639.824829101563</v>
      </c>
      <c r="ES85" s="2">
        <v>5832.0840377807617</v>
      </c>
      <c r="ET85" s="2">
        <v>838.15999018773437</v>
      </c>
      <c r="EU85" s="12">
        <v>4.7392706706639185</v>
      </c>
      <c r="EV85" s="12">
        <v>6.9581990384371233</v>
      </c>
      <c r="EW85" s="2">
        <v>249.36349467806264</v>
      </c>
      <c r="EX85" s="2">
        <f t="shared" ref="EX85" si="235">EW85/EU85</f>
        <v>52.616428139802707</v>
      </c>
      <c r="EY85" s="12">
        <f>VLOOKUP($N85,SectorAdjData!ED$6:EN$501,6,0)</f>
        <v>4.3914509474268906</v>
      </c>
      <c r="EZ85" s="12">
        <f>VLOOKUP($N85,SectorAdjData!ED$6:EN$501,7,0)</f>
        <v>7.5093150346650734</v>
      </c>
      <c r="FB85" s="11">
        <v>43190</v>
      </c>
      <c r="FC85" s="2">
        <v>19</v>
      </c>
      <c r="FD85" s="2">
        <v>39514.782867431641</v>
      </c>
      <c r="FE85" s="2">
        <v>9502.4230243563652</v>
      </c>
      <c r="FF85" s="2">
        <v>2655.7009983062744</v>
      </c>
      <c r="FG85" s="12">
        <v>4.1583902091233327</v>
      </c>
      <c r="FH85" s="12">
        <v>3.5781223226623489</v>
      </c>
      <c r="FI85" s="14">
        <v>43190</v>
      </c>
      <c r="FJ85" s="2">
        <v>490.52350404258289</v>
      </c>
      <c r="FK85" s="2">
        <f t="shared" ref="FK85" si="236">FJ85/FH85</f>
        <v>137.08964082524781</v>
      </c>
      <c r="FL85" s="12">
        <f>VLOOKUP($N85,SectorAdjData!EP$6:FB$501,6,0)</f>
        <v>3.6963499983257422</v>
      </c>
      <c r="FM85" s="12">
        <f>VLOOKUP($N85,SectorAdjData!EP$6:FB$501,7,0)</f>
        <v>4.0253841871966349</v>
      </c>
      <c r="FO85" s="11">
        <v>43190</v>
      </c>
      <c r="FP85" s="2">
        <v>23</v>
      </c>
      <c r="FQ85" s="2">
        <v>75000.53293800354</v>
      </c>
      <c r="FR85" s="2">
        <v>34316.675064086914</v>
      </c>
      <c r="FS85" s="2">
        <v>5734.9609966278076</v>
      </c>
      <c r="FT85" s="12">
        <v>2.1855419500268862</v>
      </c>
      <c r="FU85" s="12">
        <v>5.9837678206120897</v>
      </c>
      <c r="FV85" s="2">
        <v>216.71524290821213</v>
      </c>
      <c r="FW85" s="2">
        <f t="shared" ref="FW85" si="237">FV85/FT85</f>
        <v>99.158583025846809</v>
      </c>
      <c r="FX85" s="12">
        <f>VLOOKUP($N85,SectorAdjData!FB$6:FN$501,6,0)</f>
        <v>1.9169658367645752</v>
      </c>
      <c r="FY85" s="12">
        <f>VLOOKUP($N85,SectorAdjData!FB$6:FN$501,7,0)</f>
        <v>6.8221224084207686</v>
      </c>
      <c r="GA85" s="11">
        <v>43190</v>
      </c>
      <c r="GB85" s="2">
        <v>21</v>
      </c>
      <c r="GC85" s="2">
        <v>180664.59869384766</v>
      </c>
      <c r="GD85" s="2">
        <v>40687.295017957687</v>
      </c>
      <c r="GE85" s="2">
        <v>11167.26998180151</v>
      </c>
      <c r="GF85" s="12">
        <v>4.4403197266888785</v>
      </c>
      <c r="GG85" s="12">
        <v>3.6434415111538292</v>
      </c>
      <c r="GH85" s="2">
        <v>449.52608786076269</v>
      </c>
      <c r="GI85" s="2">
        <f t="shared" ref="GI85" si="238">GH85/GF85</f>
        <v>101.2373242311476</v>
      </c>
      <c r="GJ85" s="12">
        <f>VLOOKUP($N85,SectorAdjData!FN$6:FZ$501,6,0)</f>
        <v>3.8249250784686222</v>
      </c>
      <c r="GK85" s="12">
        <f>VLOOKUP($N85,SectorAdjData!FN$6:FZ$501,7,0)</f>
        <v>4.22963715187087</v>
      </c>
      <c r="GM85" s="11">
        <v>43190</v>
      </c>
      <c r="GN85" s="2">
        <v>8</v>
      </c>
      <c r="GO85" s="2">
        <v>42051.813140869141</v>
      </c>
      <c r="GP85" s="2">
        <v>13893.058948516846</v>
      </c>
      <c r="GQ85" s="2">
        <v>2450.8700065612793</v>
      </c>
      <c r="GR85" s="12">
        <v>3.0268217601825107</v>
      </c>
      <c r="GS85" s="12">
        <v>5.6686233506156691</v>
      </c>
      <c r="GT85" s="2">
        <v>416.4100616416618</v>
      </c>
      <c r="GU85" s="2">
        <f t="shared" ref="GU85" si="239">GT85/GR85</f>
        <v>137.57336725917855</v>
      </c>
      <c r="GV85" s="12">
        <f>VLOOKUP($N85,SectorAdjData!FZ$6:GL$501,6,0)</f>
        <v>2.7537612962548761</v>
      </c>
      <c r="GW85" s="12">
        <f>VLOOKUP($N85,SectorAdjData!FZ$6:GL$501,7,0)</f>
        <v>6.2307188830262863</v>
      </c>
      <c r="GY85" s="11">
        <v>43190</v>
      </c>
      <c r="GZ85" s="2">
        <v>5</v>
      </c>
      <c r="HA85" s="2">
        <v>51405</v>
      </c>
      <c r="HB85" s="2">
        <v>5404.9000015258789</v>
      </c>
      <c r="HC85" s="2">
        <v>2768.8000030517578</v>
      </c>
      <c r="HD85" s="12">
        <v>9.5108142584483808</v>
      </c>
      <c r="HE85" s="12">
        <v>1.9520730986595727</v>
      </c>
      <c r="HF85" s="2">
        <v>283.03114908214235</v>
      </c>
      <c r="HG85" s="2">
        <f t="shared" ref="HG85" si="240">HF85/HD85</f>
        <v>29.758876726115016</v>
      </c>
      <c r="HH85" s="12">
        <f>VLOOKUP($N85,SectorAdjData!GL$6:GX$501,6,0)</f>
        <v>6.1593855682124916</v>
      </c>
      <c r="HI85" s="12">
        <f>VLOOKUP($N85,SectorAdjData!GL$6:GX$501,7,0)</f>
        <v>3.0142299836009352</v>
      </c>
      <c r="HS85" s="22">
        <v>43190</v>
      </c>
      <c r="HT85">
        <v>490.52350404258289</v>
      </c>
    </row>
    <row r="86" spans="2:228">
      <c r="B86" s="6"/>
      <c r="C86" s="6"/>
      <c r="D86" s="62"/>
      <c r="E86" s="62"/>
      <c r="F86" s="62"/>
      <c r="G86" s="6"/>
      <c r="H86" s="6"/>
      <c r="N86" s="11">
        <v>43281</v>
      </c>
      <c r="O86" s="2">
        <v>9</v>
      </c>
      <c r="P86" s="2">
        <v>21633.357940673828</v>
      </c>
      <c r="Q86" s="2">
        <v>8361.81103515625</v>
      </c>
      <c r="R86" s="2">
        <v>1421.3060035705566</v>
      </c>
      <c r="S86" s="12">
        <v>2.5871617822645026</v>
      </c>
      <c r="T86" s="12">
        <v>5.8831884296203576</v>
      </c>
      <c r="U86" s="2">
        <v>295.62778569867527</v>
      </c>
      <c r="V86" s="2">
        <f t="shared" ref="V86" si="241">U86/S86</f>
        <v>114.26722044414124</v>
      </c>
      <c r="W86" s="12">
        <f>VLOOKUP($N86,SectorAdjData!B$6:L$501,6,0)</f>
        <v>2.4223526607494117</v>
      </c>
      <c r="X86" s="12">
        <f>VLOOKUP($N86,SectorAdjData!B$6:L$501,7,0)</f>
        <v>6.2834617393264303</v>
      </c>
      <c r="Z86" s="11">
        <v>43281</v>
      </c>
      <c r="AA86" s="2">
        <v>22</v>
      </c>
      <c r="AB86" s="2">
        <v>33891.379844665527</v>
      </c>
      <c r="AC86" s="2">
        <v>6841.5489931106567</v>
      </c>
      <c r="AD86" s="2">
        <v>2201.0360231399536</v>
      </c>
      <c r="AE86" s="12">
        <v>4.9537582612934097</v>
      </c>
      <c r="AF86" s="12">
        <v>3.1083312227442059</v>
      </c>
      <c r="AG86" s="2">
        <v>297.78324408544256</v>
      </c>
      <c r="AH86" s="2">
        <f t="shared" ref="AH86" si="242">AG86/AE86</f>
        <v>60.112590961936114</v>
      </c>
      <c r="AI86" s="12">
        <f>VLOOKUP($N86,SectorAdjData!N$6:X$501,6,0)</f>
        <v>3.931975162306387</v>
      </c>
      <c r="AJ86" s="12">
        <f>VLOOKUP($N86,SectorAdjData!N$6:X$501,7,0)</f>
        <v>3.9160780111523814</v>
      </c>
      <c r="AL86" s="11">
        <v>43281</v>
      </c>
      <c r="AM86" s="2">
        <v>30</v>
      </c>
      <c r="AN86" s="2">
        <v>94743.192428588867</v>
      </c>
      <c r="AO86" s="2">
        <v>21467.865028381348</v>
      </c>
      <c r="AP86" s="2">
        <v>5170.330961227417</v>
      </c>
      <c r="AQ86" s="12">
        <v>4.4132563859207563</v>
      </c>
      <c r="AR86" s="12">
        <v>4.152125886982863</v>
      </c>
      <c r="AS86" s="2">
        <v>332.0440678342004</v>
      </c>
      <c r="AT86" s="2">
        <f t="shared" ref="AT86" si="243">AS86/AQ86</f>
        <v>75.2378830501425</v>
      </c>
      <c r="AU86" s="12">
        <f>VLOOKUP($N86,SectorAdjData!Z$6:AJ$501,6,0)</f>
        <v>4.0793219708431767</v>
      </c>
      <c r="AV86" s="12">
        <f>VLOOKUP($N86,SectorAdjData!Z$6:AJ$501,7,0)</f>
        <v>4.6145823735236071</v>
      </c>
      <c r="AX86" s="11">
        <v>43281</v>
      </c>
      <c r="AY86" s="2">
        <v>14</v>
      </c>
      <c r="AZ86" s="2">
        <v>25491.748217582703</v>
      </c>
      <c r="BA86" s="2">
        <v>3263.8160095214844</v>
      </c>
      <c r="BB86" s="2">
        <v>1545.3659896850586</v>
      </c>
      <c r="BC86" s="12">
        <v>7.8104121504447512</v>
      </c>
      <c r="BD86" s="12">
        <v>2.112001966722874</v>
      </c>
      <c r="BE86" s="2">
        <v>372.69766326727557</v>
      </c>
      <c r="BF86" s="2">
        <f t="shared" ref="BF86" si="244">BE86/BC86</f>
        <v>47.718053297104547</v>
      </c>
      <c r="BG86" s="12">
        <f>VLOOKUP($N86,SectorAdjData!AL$6:AV$501,6,0)</f>
        <v>4.7837635672545211</v>
      </c>
      <c r="BH86" s="12">
        <f>VLOOKUP($N86,SectorAdjData!AL$6:AV$501,7,0)</f>
        <v>3.4482485580119584</v>
      </c>
      <c r="BJ86" s="11">
        <v>43281</v>
      </c>
      <c r="BK86" s="2">
        <v>64</v>
      </c>
      <c r="BL86" s="2">
        <v>235025.25971984863</v>
      </c>
      <c r="BM86" s="2">
        <v>37770.194058418274</v>
      </c>
      <c r="BN86" s="2">
        <v>13285.570961356163</v>
      </c>
      <c r="BO86" s="12">
        <v>6.2225060150959397</v>
      </c>
      <c r="BP86" s="12">
        <v>2.8429485016700231</v>
      </c>
      <c r="BQ86" s="2">
        <v>393.71846363831514</v>
      </c>
      <c r="BR86" s="2">
        <f t="shared" ref="BR86" si="245">BQ86/BO86</f>
        <v>63.273295788408284</v>
      </c>
      <c r="BS86" s="12">
        <f>VLOOKUP($N86,SectorAdjData!AX$6:BH$501,6,0)</f>
        <v>4.7653733515994112</v>
      </c>
      <c r="BT86" s="12">
        <f>VLOOKUP($N86,SectorAdjData!AX$6:BH$501,7,0)</f>
        <v>3.7122514537737725</v>
      </c>
      <c r="BV86" s="11">
        <v>43281</v>
      </c>
      <c r="BW86" s="2">
        <v>12</v>
      </c>
      <c r="BX86" s="2">
        <v>23156.60440826416</v>
      </c>
      <c r="BY86" s="2">
        <v>4831.2328643798828</v>
      </c>
      <c r="BZ86" s="2">
        <v>1628.1960945129395</v>
      </c>
      <c r="CA86" s="12">
        <v>4.7931045880638683</v>
      </c>
      <c r="CB86" s="12">
        <v>2.9672303481510953</v>
      </c>
      <c r="CC86" s="2">
        <v>353.98585309885186</v>
      </c>
      <c r="CD86" s="2">
        <f t="shared" ref="CD86" si="246">CC86/CA86</f>
        <v>73.853146034070008</v>
      </c>
      <c r="CE86" s="12">
        <f>VLOOKUP($N86,SectorAdjData!BJ$6:BT$501,6,0)</f>
        <v>3.6797554489155808</v>
      </c>
      <c r="CF86" s="12">
        <f>VLOOKUP($N86,SectorAdjData!BJ$6:BT$501,7,0)</f>
        <v>3.8649974415437418</v>
      </c>
      <c r="CH86" s="11">
        <v>43281</v>
      </c>
      <c r="CI86" s="2">
        <v>10</v>
      </c>
      <c r="CJ86" s="2">
        <v>44719.800415039063</v>
      </c>
      <c r="CK86" s="2">
        <v>7484.5700378417969</v>
      </c>
      <c r="CL86" s="2">
        <v>3124.7379837036133</v>
      </c>
      <c r="CM86" s="12">
        <v>5.9749324528913323</v>
      </c>
      <c r="CN86" s="12">
        <v>2.3952632434706311</v>
      </c>
      <c r="CO86" s="2">
        <v>285.92566328133597</v>
      </c>
      <c r="CP86" s="2">
        <f t="shared" ref="CP86" si="247">CO86/CM86</f>
        <v>47.854208484478107</v>
      </c>
      <c r="CQ86" s="12">
        <f>VLOOKUP($N86,SectorAdjData!BV$6:CF$501,6,0)</f>
        <v>4.9515127529273313</v>
      </c>
      <c r="CR86" s="12">
        <f>VLOOKUP($N86,SectorAdjData!BV$6:CF$501,7,0)</f>
        <v>2.8903361055001739</v>
      </c>
      <c r="CT86" s="11">
        <v>43281</v>
      </c>
      <c r="CU86" s="2">
        <v>29</v>
      </c>
      <c r="CV86" s="2">
        <v>135369.65444946289</v>
      </c>
      <c r="CW86" s="2">
        <v>20370.681917190552</v>
      </c>
      <c r="CX86" s="2">
        <v>9547.8500194549561</v>
      </c>
      <c r="CY86" s="12">
        <v>6.6453177659814235</v>
      </c>
      <c r="CZ86" s="12">
        <v>2.1335360186516024</v>
      </c>
      <c r="DA86" s="2">
        <v>382.11604248796874</v>
      </c>
      <c r="DB86" s="2">
        <f t="shared" ref="DB86" si="248">DA86/CY86</f>
        <v>57.501545591106186</v>
      </c>
      <c r="DC86" s="12">
        <f>VLOOKUP($N86,SectorAdjData!CH$6:CR$501,6,0)</f>
        <v>4.1423852099929626</v>
      </c>
      <c r="DD86" s="12">
        <f>VLOOKUP($N86,SectorAdjData!CH$6:CR$501,7,0)</f>
        <v>3.4226717435414109</v>
      </c>
      <c r="DF86" s="11">
        <v>43281</v>
      </c>
      <c r="DG86" s="2">
        <v>15</v>
      </c>
      <c r="DH86" s="2">
        <v>40781.251281738281</v>
      </c>
      <c r="DI86" s="2">
        <v>11593.643005371094</v>
      </c>
      <c r="DJ86" s="2">
        <v>2207.367992401123</v>
      </c>
      <c r="DK86" s="12">
        <v>3.517552788441491</v>
      </c>
      <c r="DL86" s="12">
        <v>5.2522474935227272</v>
      </c>
      <c r="DM86" s="2">
        <v>251.47666719901994</v>
      </c>
      <c r="DN86" s="2">
        <f t="shared" ref="DN86" si="249">DM86/DK86</f>
        <v>71.491938379819103</v>
      </c>
      <c r="DO86" s="12">
        <f>VLOOKUP($N86,SectorAdjData!CT$6:DD$501,6,0)</f>
        <v>3.4474925707172077</v>
      </c>
      <c r="DP86" s="12">
        <f>VLOOKUP($N86,SectorAdjData!CT$6:DD$501,7,0)</f>
        <v>5.3589840840707597</v>
      </c>
      <c r="DR86" s="11">
        <v>43281</v>
      </c>
      <c r="DS86" s="2">
        <v>53</v>
      </c>
      <c r="DT86" s="2">
        <v>95686.066082000732</v>
      </c>
      <c r="DU86" s="2">
        <v>39945.691925048828</v>
      </c>
      <c r="DV86" s="2">
        <v>6818.705986738205</v>
      </c>
      <c r="DW86" s="12">
        <v>2.3954038964086304</v>
      </c>
      <c r="DX86" s="12">
        <v>5.8582511113897207</v>
      </c>
      <c r="DY86" s="2">
        <v>289.67580864720452</v>
      </c>
      <c r="DZ86" s="2">
        <f t="shared" ref="DZ86" si="250">DY86/DW86</f>
        <v>120.92983946528111</v>
      </c>
      <c r="EA86" s="12">
        <f>VLOOKUP($N86,SectorAdjData!DF$6:DP$501,6,0)</f>
        <v>2.1501736120957484</v>
      </c>
      <c r="EB86" s="12">
        <f>VLOOKUP($N86,SectorAdjData!DF$6:DP$501,7,0)</f>
        <v>6.5713118532635777</v>
      </c>
      <c r="ED86" s="11">
        <v>43281</v>
      </c>
      <c r="EE86" s="2">
        <v>25</v>
      </c>
      <c r="EF86" s="2">
        <v>134510.10433959961</v>
      </c>
      <c r="EG86" s="2">
        <v>30402.807926177979</v>
      </c>
      <c r="EH86" s="2">
        <v>7547.7339706420898</v>
      </c>
      <c r="EI86" s="12">
        <v>4.4242658331496179</v>
      </c>
      <c r="EJ86" s="12">
        <v>4.0280709474437923</v>
      </c>
      <c r="EK86" s="2">
        <v>329.67375458166657</v>
      </c>
      <c r="EL86" s="2">
        <f t="shared" ref="EL86" si="251">EK86/EI86</f>
        <v>74.514906430695433</v>
      </c>
      <c r="EM86" s="12">
        <f>VLOOKUP($N86,SectorAdjData!DR$6:EB$501,6,0)</f>
        <v>4.3248497340408365</v>
      </c>
      <c r="EN86" s="12">
        <f>VLOOKUP($N86,SectorAdjData!DR$6:EB$501,7,0)</f>
        <v>4.1206649391786492</v>
      </c>
      <c r="EP86" s="11">
        <v>43281</v>
      </c>
      <c r="EQ86" s="2">
        <v>17</v>
      </c>
      <c r="ER86" s="2">
        <v>28981.004577636719</v>
      </c>
      <c r="ES86" s="2">
        <v>6996.5019721984863</v>
      </c>
      <c r="ET86" s="2">
        <v>834.71600858774036</v>
      </c>
      <c r="EU86" s="12">
        <v>4.1422134507781925</v>
      </c>
      <c r="EV86" s="12">
        <v>8.3818950400099528</v>
      </c>
      <c r="EW86" s="2">
        <v>256.88057410797728</v>
      </c>
      <c r="EX86" s="2">
        <f t="shared" ref="EX86" si="252">EW86/EU86</f>
        <v>62.015291379954704</v>
      </c>
      <c r="EY86" s="12">
        <f>VLOOKUP($N86,SectorAdjData!ED$6:EN$501,6,0)</f>
        <v>3.822707441937168</v>
      </c>
      <c r="EZ86" s="12">
        <f>VLOOKUP($N86,SectorAdjData!ED$6:EN$501,7,0)</f>
        <v>9.0824628630607371</v>
      </c>
      <c r="FB86" s="11">
        <v>43281</v>
      </c>
      <c r="FC86" s="2">
        <v>19</v>
      </c>
      <c r="FD86" s="2">
        <v>40815.743774414063</v>
      </c>
      <c r="FE86" s="2">
        <v>9299.9280443191528</v>
      </c>
      <c r="FF86" s="2">
        <v>2724.1959762573242</v>
      </c>
      <c r="FG86" s="12">
        <v>4.388823610237103</v>
      </c>
      <c r="FH86" s="12">
        <v>3.4138248956288351</v>
      </c>
      <c r="FI86" s="14">
        <v>43281</v>
      </c>
      <c r="FJ86" s="2">
        <v>428.0487748519767</v>
      </c>
      <c r="FK86" s="2">
        <f t="shared" ref="FK86" si="253">FJ86/FH86</f>
        <v>125.38685724627041</v>
      </c>
      <c r="FL86" s="12">
        <f>VLOOKUP($N86,SectorAdjData!EP$6:FB$501,6,0)</f>
        <v>3.9087716281605167</v>
      </c>
      <c r="FM86" s="12">
        <f>VLOOKUP($N86,SectorAdjData!EP$6:FB$501,7,0)</f>
        <v>3.8330904766114338</v>
      </c>
      <c r="FO86" s="11">
        <v>43281</v>
      </c>
      <c r="FP86" s="2">
        <v>24</v>
      </c>
      <c r="FQ86" s="2">
        <v>73996.843215942383</v>
      </c>
      <c r="FR86" s="2">
        <v>38705.844924926758</v>
      </c>
      <c r="FS86" s="2">
        <v>5772.7679958343506</v>
      </c>
      <c r="FT86" s="12">
        <v>1.9117743937502329</v>
      </c>
      <c r="FU86" s="12">
        <v>6.7049022155155082</v>
      </c>
      <c r="FV86" s="2">
        <v>226.39403445266009</v>
      </c>
      <c r="FW86" s="2">
        <f t="shared" ref="FW86" si="254">FV86/FT86</f>
        <v>118.4208948465693</v>
      </c>
      <c r="FX86" s="12">
        <f>VLOOKUP($N86,SectorAdjData!FB$6:FN$501,6,0)</f>
        <v>1.727156525516401</v>
      </c>
      <c r="FY86" s="12">
        <f>VLOOKUP($N86,SectorAdjData!FB$6:FN$501,7,0)</f>
        <v>7.4215973936636894</v>
      </c>
      <c r="GA86" s="11">
        <v>43281</v>
      </c>
      <c r="GB86" s="2">
        <v>21</v>
      </c>
      <c r="GC86" s="2">
        <v>183867.21788024902</v>
      </c>
      <c r="GD86" s="2">
        <v>42487.412122488022</v>
      </c>
      <c r="GE86" s="2">
        <v>11434.806000709534</v>
      </c>
      <c r="GF86" s="12">
        <v>4.3275692421598571</v>
      </c>
      <c r="GG86" s="12">
        <v>3.7156215960158541</v>
      </c>
      <c r="GH86" s="2">
        <v>429.10867912704691</v>
      </c>
      <c r="GI86" s="2">
        <f t="shared" ref="GI86" si="255">GH86/GF86</f>
        <v>99.156975917705253</v>
      </c>
      <c r="GJ86" s="12">
        <f>VLOOKUP($N86,SectorAdjData!FN$6:FZ$501,6,0)</f>
        <v>3.7679549293275305</v>
      </c>
      <c r="GK86" s="12">
        <f>VLOOKUP($N86,SectorAdjData!FN$6:FZ$501,7,0)</f>
        <v>4.2674633948694467</v>
      </c>
      <c r="GM86" s="11">
        <v>43281</v>
      </c>
      <c r="GN86" s="2">
        <v>8</v>
      </c>
      <c r="GO86" s="2">
        <v>40670.152099609375</v>
      </c>
      <c r="GP86" s="2">
        <v>12981.690940856934</v>
      </c>
      <c r="GQ86" s="2">
        <v>2423.7440032958984</v>
      </c>
      <c r="GR86" s="12">
        <v>3.1328855605096311</v>
      </c>
      <c r="GS86" s="12">
        <v>5.3560487094362861</v>
      </c>
      <c r="GT86" s="2">
        <v>462.2513031320517</v>
      </c>
      <c r="GU86" s="2">
        <f t="shared" ref="GU86" si="256">GT86/GR86</f>
        <v>147.54809717877362</v>
      </c>
      <c r="GV86" s="12">
        <f>VLOOKUP($N86,SectorAdjData!FZ$6:GL$501,6,0)</f>
        <v>2.7722399738948629</v>
      </c>
      <c r="GW86" s="12">
        <f>VLOOKUP($N86,SectorAdjData!FZ$6:GL$501,7,0)</f>
        <v>6.0528265305994609</v>
      </c>
      <c r="GY86" s="11">
        <v>43281</v>
      </c>
      <c r="GZ86" s="2">
        <v>5</v>
      </c>
      <c r="HA86" s="2">
        <v>49953.900024414063</v>
      </c>
      <c r="HB86" s="2">
        <v>5397.5999984741211</v>
      </c>
      <c r="HC86" s="2">
        <v>2606.6999969482422</v>
      </c>
      <c r="HD86" s="12">
        <v>9.2548354895760738</v>
      </c>
      <c r="HE86" s="12">
        <v>2.0706640598432067</v>
      </c>
      <c r="HF86" s="2">
        <v>298.351814521748</v>
      </c>
      <c r="HG86" s="2">
        <f t="shared" ref="HG86" si="257">HF86/HD86</f>
        <v>32.237397937304046</v>
      </c>
      <c r="HH86" s="12">
        <f>VLOOKUP($N86,SectorAdjData!GL$6:GX$501,6,0)</f>
        <v>5.7771545550704984</v>
      </c>
      <c r="HI86" s="12">
        <f>VLOOKUP($N86,SectorAdjData!GL$6:GX$501,7,0)</f>
        <v>3.3171442870966659</v>
      </c>
      <c r="HS86" s="22">
        <v>43281</v>
      </c>
      <c r="HT86">
        <v>428.0487748519767</v>
      </c>
    </row>
    <row r="87" spans="2:228">
      <c r="B87" s="6"/>
      <c r="C87" s="6"/>
      <c r="D87" s="61"/>
      <c r="E87" s="61"/>
      <c r="F87" s="61"/>
      <c r="G87" s="6"/>
      <c r="H87" s="6"/>
      <c r="N87" s="11">
        <v>43373</v>
      </c>
      <c r="O87" s="2">
        <v>9</v>
      </c>
      <c r="P87" s="2">
        <v>21438.328918457031</v>
      </c>
      <c r="Q87" s="2">
        <v>8589.8450622558594</v>
      </c>
      <c r="R87" s="2">
        <v>1392.0709991455078</v>
      </c>
      <c r="S87" s="12">
        <v>2.4957759730333149</v>
      </c>
      <c r="T87" s="12">
        <v>6.1705509758687214</v>
      </c>
      <c r="U87" s="2">
        <v>256.09903133867357</v>
      </c>
      <c r="V87" s="2">
        <f t="shared" ref="V87" si="258">U87/S87</f>
        <v>102.6129885477726</v>
      </c>
      <c r="W87" s="12">
        <f>VLOOKUP($N87,SectorAdjData!B$6:L$501,6,0)</f>
        <v>2.3318276198262704</v>
      </c>
      <c r="X87" s="12">
        <f>VLOOKUP($N87,SectorAdjData!B$6:L$501,7,0)</f>
        <v>6.6043959403387662</v>
      </c>
      <c r="Z87" s="11">
        <v>43373</v>
      </c>
      <c r="AA87" s="2">
        <v>20</v>
      </c>
      <c r="AB87" s="2">
        <v>28596.39070892334</v>
      </c>
      <c r="AC87" s="2">
        <v>6503.4160795211792</v>
      </c>
      <c r="AD87" s="2">
        <v>1852.6259889602661</v>
      </c>
      <c r="AE87" s="12">
        <v>4.3971338077186015</v>
      </c>
      <c r="AF87" s="12">
        <v>3.5103772257729351</v>
      </c>
      <c r="AG87" s="2">
        <v>270.34040357972492</v>
      </c>
      <c r="AH87" s="2">
        <f t="shared" ref="AH87" si="259">AG87/AE87</f>
        <v>61.48105002062416</v>
      </c>
      <c r="AI87" s="12">
        <f>VLOOKUP($N87,SectorAdjData!N$6:X$501,6,0)</f>
        <v>3.6004158381380607</v>
      </c>
      <c r="AJ87" s="12">
        <f>VLOOKUP($N87,SectorAdjData!N$6:X$501,7,0)</f>
        <v>4.2871710022456906</v>
      </c>
      <c r="AL87" s="11">
        <v>43373</v>
      </c>
      <c r="AM87" s="2">
        <v>30</v>
      </c>
      <c r="AN87" s="2">
        <v>95181.784091949463</v>
      </c>
      <c r="AO87" s="2">
        <v>21780.511095046997</v>
      </c>
      <c r="AP87" s="2">
        <v>5220.9489994049072</v>
      </c>
      <c r="AQ87" s="12">
        <v>4.3700436448249507</v>
      </c>
      <c r="AR87" s="12">
        <v>4.1717532765651564</v>
      </c>
      <c r="AS87" s="2">
        <v>278.89179503925129</v>
      </c>
      <c r="AT87" s="2">
        <f t="shared" ref="AT87" si="260">AS87/AQ87</f>
        <v>63.818995347910942</v>
      </c>
      <c r="AU87" s="12">
        <f>VLOOKUP($N87,SectorAdjData!Z$6:AJ$501,6,0)</f>
        <v>4.0316252670005372</v>
      </c>
      <c r="AV87" s="12">
        <f>VLOOKUP($N87,SectorAdjData!Z$6:AJ$501,7,0)</f>
        <v>4.6480131223245014</v>
      </c>
      <c r="AX87" s="11">
        <v>43373</v>
      </c>
      <c r="AY87" s="2">
        <v>14</v>
      </c>
      <c r="AZ87" s="2">
        <v>24795.179384708405</v>
      </c>
      <c r="BA87" s="2">
        <v>3417.2910213470459</v>
      </c>
      <c r="BB87" s="2">
        <v>1579.623987197876</v>
      </c>
      <c r="BC87" s="12">
        <v>7.2557997635608187</v>
      </c>
      <c r="BD87" s="12">
        <v>2.1633572603623481</v>
      </c>
      <c r="BE87" s="2">
        <v>319.26330480040542</v>
      </c>
      <c r="BF87" s="2">
        <f t="shared" ref="BF87" si="261">BE87/BC87</f>
        <v>44.001118443726931</v>
      </c>
      <c r="BG87" s="12">
        <f>VLOOKUP($N87,SectorAdjData!AL$6:AV$501,6,0)</f>
        <v>4.6156982382506824</v>
      </c>
      <c r="BH87" s="12">
        <f>VLOOKUP($N87,SectorAdjData!AL$6:AV$501,7,0)</f>
        <v>3.4007611173870238</v>
      </c>
      <c r="BJ87" s="11">
        <v>43373</v>
      </c>
      <c r="BK87" s="2">
        <v>64</v>
      </c>
      <c r="BL87" s="2">
        <v>226514.70695495605</v>
      </c>
      <c r="BM87" s="2">
        <v>41537.534160614014</v>
      </c>
      <c r="BN87" s="2">
        <v>12736.918936014175</v>
      </c>
      <c r="BO87" s="12">
        <v>5.4532535821478261</v>
      </c>
      <c r="BP87" s="12">
        <v>3.2611916876666998</v>
      </c>
      <c r="BQ87" s="2">
        <v>362.08663933991244</v>
      </c>
      <c r="BR87" s="2">
        <f t="shared" ref="BR87" si="262">BQ87/BO87</f>
        <v>66.398276530778986</v>
      </c>
      <c r="BS87" s="12">
        <f>VLOOKUP($N87,SectorAdjData!AX$6:BH$501,6,0)</f>
        <v>4.4262972869463031</v>
      </c>
      <c r="BT87" s="12">
        <f>VLOOKUP($N87,SectorAdjData!AX$6:BH$501,7,0)</f>
        <v>4.0178289210909224</v>
      </c>
      <c r="BV87" s="11">
        <v>43373</v>
      </c>
      <c r="BW87" s="2">
        <v>11</v>
      </c>
      <c r="BX87" s="2">
        <v>21549.520606994629</v>
      </c>
      <c r="BY87" s="2">
        <v>3415.3715057373047</v>
      </c>
      <c r="BZ87" s="2">
        <v>1526.7389907836914</v>
      </c>
      <c r="CA87" s="12">
        <v>6.3095685405803472</v>
      </c>
      <c r="CB87" s="12">
        <v>2.2370369305785256</v>
      </c>
      <c r="CC87" s="2">
        <v>325.40795364853739</v>
      </c>
      <c r="CD87" s="2">
        <f t="shared" ref="CD87" si="263">CC87/CA87</f>
        <v>51.573725137568076</v>
      </c>
      <c r="CE87" s="12">
        <f>VLOOKUP($N87,SectorAdjData!BJ$6:BT$501,6,0)</f>
        <v>3.7816618928230863</v>
      </c>
      <c r="CF87" s="12">
        <f>VLOOKUP($N87,SectorAdjData!BJ$6:BT$501,7,0)</f>
        <v>3.7324166573648263</v>
      </c>
      <c r="CH87" s="11">
        <v>43373</v>
      </c>
      <c r="CI87" s="2">
        <v>9</v>
      </c>
      <c r="CJ87" s="2">
        <v>43293.044006347656</v>
      </c>
      <c r="CK87" s="2">
        <v>7220.4689636230469</v>
      </c>
      <c r="CL87" s="2">
        <v>2787.7459564208984</v>
      </c>
      <c r="CM87" s="12">
        <v>5.9958770302122195</v>
      </c>
      <c r="CN87" s="12">
        <v>2.5900742307570899</v>
      </c>
      <c r="CO87" s="2">
        <v>240.55095985444609</v>
      </c>
      <c r="CP87" s="2">
        <f t="shared" ref="CP87" si="264">CO87/CM87</f>
        <v>40.119395151426573</v>
      </c>
      <c r="CQ87" s="217">
        <f>VLOOKUP($N87,SectorAdjData!BV$6:CF$501,6,0)</f>
        <v>5.2543244911670008</v>
      </c>
      <c r="CR87" s="217">
        <f>VLOOKUP($N87,SectorAdjData!BV$6:CF$501,7,0)</f>
        <v>2.9556162001124928</v>
      </c>
      <c r="CT87" s="11">
        <v>43373</v>
      </c>
      <c r="CU87" s="2">
        <v>25</v>
      </c>
      <c r="CV87" s="2">
        <v>105442.36901855469</v>
      </c>
      <c r="CW87" s="2">
        <v>22076.918956756592</v>
      </c>
      <c r="CX87" s="2">
        <v>7569.6190166473389</v>
      </c>
      <c r="CY87" s="12">
        <v>4.776136073384655</v>
      </c>
      <c r="CZ87" s="12">
        <v>2.9165165258917725</v>
      </c>
      <c r="DA87" s="2">
        <v>307.38248448081004</v>
      </c>
      <c r="DB87" s="2">
        <f t="shared" ref="DB87" si="265">DA87/CY87</f>
        <v>64.357983055323729</v>
      </c>
      <c r="DC87" s="12">
        <f>VLOOKUP($N87,SectorAdjData!CH$6:CR$501,6,0)</f>
        <v>3.689455731619721</v>
      </c>
      <c r="DD87" s="12">
        <f>VLOOKUP($N87,SectorAdjData!CH$6:CR$501,7,0)</f>
        <v>3.7755378574006815</v>
      </c>
      <c r="DF87" s="11">
        <v>43373</v>
      </c>
      <c r="DG87" s="2">
        <v>15</v>
      </c>
      <c r="DH87" s="2">
        <v>40771.672973632813</v>
      </c>
      <c r="DI87" s="2">
        <v>11807.372940063477</v>
      </c>
      <c r="DJ87" s="2">
        <v>2250.4339752197266</v>
      </c>
      <c r="DK87" s="12">
        <v>3.453068957895864</v>
      </c>
      <c r="DL87" s="12">
        <v>5.2467093325457972</v>
      </c>
      <c r="DM87" s="2">
        <v>220.08043306448315</v>
      </c>
      <c r="DN87" s="2">
        <f t="shared" ref="DN87" si="266">DM87/DK87</f>
        <v>63.734734448682914</v>
      </c>
      <c r="DO87" s="12">
        <f>VLOOKUP($N87,SectorAdjData!CT$6:DD$501,6,0)</f>
        <v>3.4570881096815955</v>
      </c>
      <c r="DP87" s="12">
        <f>VLOOKUP($N87,SectorAdjData!CT$6:DD$501,7,0)</f>
        <v>5.2406095975913827</v>
      </c>
      <c r="DR87" s="11">
        <v>43373</v>
      </c>
      <c r="DS87" s="2">
        <v>51</v>
      </c>
      <c r="DT87" s="2">
        <v>91103.37243938446</v>
      </c>
      <c r="DU87" s="2">
        <v>41521.51203918457</v>
      </c>
      <c r="DV87" s="2">
        <v>6528.6009922027588</v>
      </c>
      <c r="DW87" s="12">
        <v>2.1941246348015611</v>
      </c>
      <c r="DX87" s="12">
        <v>6.3599402213084488</v>
      </c>
      <c r="DY87" s="2">
        <v>255.05303889191396</v>
      </c>
      <c r="DZ87" s="2">
        <f t="shared" ref="DZ87" si="267">DY87/DW87</f>
        <v>116.24364215526035</v>
      </c>
      <c r="EA87" s="12">
        <f>VLOOKUP($N87,SectorAdjData!DF$6:DP$501,6,0)</f>
        <v>2.0134669723491276</v>
      </c>
      <c r="EB87" s="12">
        <f>VLOOKUP($N87,SectorAdjData!DF$6:DP$501,7,0)</f>
        <v>6.9283731485264841</v>
      </c>
      <c r="ED87" s="11">
        <v>43373</v>
      </c>
      <c r="EE87" s="2">
        <v>25</v>
      </c>
      <c r="EF87" s="2">
        <v>135608.95581054688</v>
      </c>
      <c r="EG87" s="2">
        <v>31455.119945526123</v>
      </c>
      <c r="EH87" s="2">
        <v>7841.6249942779541</v>
      </c>
      <c r="EI87" s="12">
        <v>4.3111886410032465</v>
      </c>
      <c r="EJ87" s="12">
        <v>4.0113012249985145</v>
      </c>
      <c r="EK87" s="2">
        <v>267.2362847060167</v>
      </c>
      <c r="EL87" s="2">
        <f t="shared" ref="EL87" si="268">EK87/EI87</f>
        <v>61.986683246555593</v>
      </c>
      <c r="EM87" s="12">
        <f>VLOOKUP($N87,SectorAdjData!DR$6:EB$501,6,0)</f>
        <v>4.2598225865900021</v>
      </c>
      <c r="EN87" s="12">
        <f>VLOOKUP($N87,SectorAdjData!DR$6:EB$501,7,0)</f>
        <v>4.0596705438616567</v>
      </c>
      <c r="EP87" s="11">
        <v>43373</v>
      </c>
      <c r="EQ87" s="2">
        <v>16</v>
      </c>
      <c r="ER87" s="2">
        <v>26839.130889892578</v>
      </c>
      <c r="ES87" s="2">
        <v>7492.9849853515625</v>
      </c>
      <c r="ET87" s="2">
        <v>797.44199745357037</v>
      </c>
      <c r="EU87" s="12">
        <v>3.5819010637765634</v>
      </c>
      <c r="EV87" s="12">
        <v>9.3962758536401623</v>
      </c>
      <c r="EW87" s="2">
        <v>239.37016924410105</v>
      </c>
      <c r="EX87" s="2">
        <f t="shared" ref="EX87" si="269">EW87/EU87</f>
        <v>66.8276886999559</v>
      </c>
      <c r="EY87" s="12">
        <f>VLOOKUP($N87,SectorAdjData!ED$6:EN$501,6,0)</f>
        <v>3.3021444985721815</v>
      </c>
      <c r="EZ87" s="12">
        <f>VLOOKUP($N87,SectorAdjData!ED$6:EN$501,7,0)</f>
        <v>10.192325166341002</v>
      </c>
      <c r="FB87" s="11">
        <v>43373</v>
      </c>
      <c r="FC87" s="2">
        <v>18</v>
      </c>
      <c r="FD87" s="2">
        <v>37396.10595703125</v>
      </c>
      <c r="FE87" s="2">
        <v>7643.2390117645264</v>
      </c>
      <c r="FF87" s="2">
        <v>2660.3749904632568</v>
      </c>
      <c r="FG87" s="12">
        <v>4.8927039831504553</v>
      </c>
      <c r="FH87" s="12">
        <v>2.872993107800037</v>
      </c>
      <c r="FI87" s="14">
        <v>43373</v>
      </c>
      <c r="FJ87" s="2">
        <v>411.44292520024896</v>
      </c>
      <c r="FK87" s="2">
        <f t="shared" ref="FK87" si="270">FJ87/FH87</f>
        <v>143.21055072607078</v>
      </c>
      <c r="FL87" s="12">
        <f>VLOOKUP($N87,SectorAdjData!EP$6:FB$501,6,0)</f>
        <v>3.8787931566558602</v>
      </c>
      <c r="FM87" s="12">
        <f>VLOOKUP($N87,SectorAdjData!EP$6:FB$501,7,0)</f>
        <v>3.6239892807834524</v>
      </c>
      <c r="FO87" s="11">
        <v>43373</v>
      </c>
      <c r="FP87" s="2">
        <v>24</v>
      </c>
      <c r="FQ87" s="2">
        <v>75503.588943481445</v>
      </c>
      <c r="FR87" s="2">
        <v>46178.698944091797</v>
      </c>
      <c r="FS87" s="2">
        <v>6184.0950107574463</v>
      </c>
      <c r="FT87" s="12">
        <v>1.6350306671674113</v>
      </c>
      <c r="FU87" s="12">
        <v>7.4673333549633956</v>
      </c>
      <c r="FV87" s="2">
        <v>163.49965850628772</v>
      </c>
      <c r="FW87" s="2">
        <f t="shared" ref="FW87" si="271">FV87/FT87</f>
        <v>99.997915506710754</v>
      </c>
      <c r="FX87" s="12">
        <f>VLOOKUP($N87,SectorAdjData!FB$6:FN$501,6,0)</f>
        <v>1.4789411075338339</v>
      </c>
      <c r="FY87" s="12">
        <f>VLOOKUP($N87,SectorAdjData!FB$6:FN$501,7,0)</f>
        <v>8.2554463968389964</v>
      </c>
      <c r="GA87" s="11">
        <v>43373</v>
      </c>
      <c r="GB87" s="2">
        <v>21</v>
      </c>
      <c r="GC87" s="2">
        <v>182400.9896697998</v>
      </c>
      <c r="GD87" s="2">
        <v>44376.987979888916</v>
      </c>
      <c r="GE87" s="2">
        <v>11700.800971031189</v>
      </c>
      <c r="GF87" s="12">
        <v>4.1102606998127404</v>
      </c>
      <c r="GG87" s="12">
        <v>3.792645314603448</v>
      </c>
      <c r="GH87" s="2">
        <v>367.93246137974211</v>
      </c>
      <c r="GI87" s="2">
        <f t="shared" ref="GI87" si="272">GH87/GF87</f>
        <v>89.515602111687159</v>
      </c>
      <c r="GJ87" s="12">
        <f>VLOOKUP($N87,SectorAdjData!FN$6:FZ$501,6,0)</f>
        <v>3.5959772350857628</v>
      </c>
      <c r="GK87" s="12">
        <f>VLOOKUP($N87,SectorAdjData!FN$6:FZ$501,7,0)</f>
        <v>4.3350555261709536</v>
      </c>
      <c r="GM87" s="11">
        <v>43373</v>
      </c>
      <c r="GN87" s="2">
        <v>8</v>
      </c>
      <c r="GO87" s="2">
        <v>41236.187805175781</v>
      </c>
      <c r="GP87" s="2">
        <v>12793.285968780518</v>
      </c>
      <c r="GQ87" s="2">
        <v>2421.3279914855957</v>
      </c>
      <c r="GR87" s="12">
        <v>3.2232678848737168</v>
      </c>
      <c r="GS87" s="12">
        <v>5.2835824034443393</v>
      </c>
      <c r="GT87" s="2">
        <v>418.3413570106008</v>
      </c>
      <c r="GU87" s="2">
        <f t="shared" ref="GU87" si="273">GT87/GR87</f>
        <v>129.78795804525282</v>
      </c>
      <c r="GV87" s="12">
        <f>VLOOKUP($N87,SectorAdjData!FZ$6:GL$501,6,0)</f>
        <v>2.8817170011930604</v>
      </c>
      <c r="GW87" s="12">
        <f>VLOOKUP($N87,SectorAdjData!FZ$6:GL$501,7,0)</f>
        <v>5.9098105299914128</v>
      </c>
      <c r="GY87" s="11">
        <v>43373</v>
      </c>
      <c r="GZ87" s="2">
        <v>4</v>
      </c>
      <c r="HA87" s="2">
        <v>35150.5</v>
      </c>
      <c r="HB87" s="2">
        <v>5683.0999984741211</v>
      </c>
      <c r="HC87" s="2">
        <v>2279.6999969482422</v>
      </c>
      <c r="HD87" s="12">
        <v>6.1850926447603776</v>
      </c>
      <c r="HE87" s="12">
        <v>2.492915737194322</v>
      </c>
      <c r="HF87" s="2">
        <v>277.39002704029895</v>
      </c>
      <c r="HG87" s="2">
        <f t="shared" ref="HG87" si="274">HF87/HD87</f>
        <v>44.848160403108331</v>
      </c>
      <c r="HH87" s="12">
        <f>VLOOKUP($N87,SectorAdjData!GL$6:GX$501,6,0)</f>
        <v>4.5281864288205167</v>
      </c>
      <c r="HI87" s="12">
        <f>VLOOKUP($N87,SectorAdjData!GL$6:GX$501,7,0)</f>
        <v>3.4050971691428904</v>
      </c>
      <c r="HS87" s="22">
        <v>43373</v>
      </c>
      <c r="HT87">
        <v>411.44292520024896</v>
      </c>
    </row>
    <row r="88" spans="2:228">
      <c r="B88" s="6"/>
      <c r="C88" s="6"/>
      <c r="D88" s="62"/>
      <c r="E88" s="62"/>
      <c r="F88" s="62"/>
      <c r="G88" s="6"/>
      <c r="H88" s="6"/>
      <c r="N88" s="11">
        <v>43465</v>
      </c>
      <c r="O88" s="2">
        <v>12</v>
      </c>
      <c r="P88" s="2">
        <v>35767.860961914063</v>
      </c>
      <c r="Q88" s="2">
        <v>9096.4390716552734</v>
      </c>
      <c r="R88" s="2">
        <v>2303.0859851837158</v>
      </c>
      <c r="S88" s="12">
        <v>3.9320728342332982</v>
      </c>
      <c r="T88" s="12">
        <v>3.9496741025627213</v>
      </c>
      <c r="U88" s="2">
        <v>470.20367071462636</v>
      </c>
      <c r="V88" s="2">
        <f t="shared" ref="V88" si="275">U88/S88</f>
        <v>119.58162794466898</v>
      </c>
      <c r="W88" s="12">
        <f>VLOOKUP($N88,SectorAdjData!B$6:L$501,6,0)</f>
        <v>2.6247579273300037</v>
      </c>
      <c r="X88" s="12">
        <f>VLOOKUP($N88,SectorAdjData!B$6:L$501,7,0)</f>
        <v>6.2593316973589923</v>
      </c>
      <c r="Z88" s="11">
        <v>43465</v>
      </c>
      <c r="AA88" s="2">
        <v>22</v>
      </c>
      <c r="AB88" s="2">
        <v>32828.701721191406</v>
      </c>
      <c r="AC88" s="2">
        <v>8094.7339763641357</v>
      </c>
      <c r="AD88" s="2">
        <v>2071.6820125579834</v>
      </c>
      <c r="AE88" s="12">
        <v>4.0555627667379976</v>
      </c>
      <c r="AF88" s="12">
        <v>3.9073245446434437</v>
      </c>
      <c r="AG88" s="2">
        <v>485.54757197109302</v>
      </c>
      <c r="AH88" s="2">
        <f t="shared" ref="AH88" si="276">AG88/AE88</f>
        <v>119.72384596124313</v>
      </c>
      <c r="AI88" s="12">
        <f>VLOOKUP($N88,SectorAdjData!N$6:X$501,6,0)</f>
        <v>3.6148428059394173</v>
      </c>
      <c r="AJ88" s="12">
        <f>VLOOKUP($N88,SectorAdjData!N$6:X$501,7,0)</f>
        <v>4.3837037435710355</v>
      </c>
      <c r="AL88" s="11">
        <v>43465</v>
      </c>
      <c r="AM88" s="2">
        <v>28</v>
      </c>
      <c r="AN88" s="2">
        <v>95559.304931640625</v>
      </c>
      <c r="AO88" s="2">
        <v>22333.885147094727</v>
      </c>
      <c r="AP88" s="2">
        <v>5355.8600082397461</v>
      </c>
      <c r="AQ88" s="12">
        <v>4.2786691299910853</v>
      </c>
      <c r="AR88" s="12">
        <v>4.1699904614263748</v>
      </c>
      <c r="AS88" s="2">
        <v>447.30195939761131</v>
      </c>
      <c r="AT88" s="2">
        <f t="shared" ref="AT88" si="277">AS88/AQ88</f>
        <v>104.54231112713856</v>
      </c>
      <c r="AU88" s="12">
        <f>VLOOKUP($N88,SectorAdjData!Z$6:AJ$501,6,0)</f>
        <v>3.9062120447994411</v>
      </c>
      <c r="AV88" s="12">
        <f>VLOOKUP($N88,SectorAdjData!Z$6:AJ$501,7,0)</f>
        <v>4.6621198041186069</v>
      </c>
      <c r="AX88" s="11">
        <v>43465</v>
      </c>
      <c r="AY88" s="2">
        <v>14</v>
      </c>
      <c r="AZ88" s="2">
        <v>23836.100180149078</v>
      </c>
      <c r="BA88" s="2">
        <v>3770.1280288696289</v>
      </c>
      <c r="BB88" s="2">
        <v>1550.2670027166605</v>
      </c>
      <c r="BC88" s="12">
        <v>6.3223582853486517</v>
      </c>
      <c r="BD88" s="12">
        <v>2.4319217413922396</v>
      </c>
      <c r="BE88" s="2">
        <v>500.78662772986019</v>
      </c>
      <c r="BF88" s="2">
        <f t="shared" ref="BF88" si="278">BE88/BC88</f>
        <v>79.2088339710795</v>
      </c>
      <c r="BG88" s="12">
        <f>VLOOKUP($N88,SectorAdjData!AL$6:AV$501,6,0)</f>
        <v>4.3931747933756062</v>
      </c>
      <c r="BH88" s="12">
        <f>VLOOKUP($N88,SectorAdjData!AL$6:AV$501,7,0)</f>
        <v>3.4998563212634228</v>
      </c>
      <c r="BJ88" s="11">
        <v>43465</v>
      </c>
      <c r="BK88" s="2">
        <v>61</v>
      </c>
      <c r="BL88" s="2">
        <v>180888.48739624023</v>
      </c>
      <c r="BM88" s="2">
        <v>26772.266415953636</v>
      </c>
      <c r="BN88" s="2">
        <v>10910.039241790771</v>
      </c>
      <c r="BO88" s="12">
        <v>6.7565623539607573</v>
      </c>
      <c r="BP88" s="12">
        <v>2.4539111017495516</v>
      </c>
      <c r="BQ88" s="2">
        <v>751.77523096705386</v>
      </c>
      <c r="BR88" s="2">
        <f t="shared" ref="BR88" si="279">BQ88/BO88</f>
        <v>111.26593548364968</v>
      </c>
      <c r="BS88" s="12">
        <f>VLOOKUP($N88,SectorAdjData!AX$6:BH$501,6,0)</f>
        <v>4.1516566329292699</v>
      </c>
      <c r="BT88" s="12">
        <f>VLOOKUP($N88,SectorAdjData!AX$6:BH$501,7,0)</f>
        <v>3.9895989914329681</v>
      </c>
      <c r="BV88" s="11">
        <v>43465</v>
      </c>
      <c r="BW88" s="2">
        <v>10</v>
      </c>
      <c r="BX88" s="2">
        <v>19312.287986755371</v>
      </c>
      <c r="BY88" s="2">
        <v>3599.9766693115234</v>
      </c>
      <c r="BZ88" s="2">
        <v>1374.6349067687988</v>
      </c>
      <c r="CA88" s="12">
        <v>5.364559207115291</v>
      </c>
      <c r="CB88" s="12">
        <v>2.6188602163272483</v>
      </c>
      <c r="CC88" s="2">
        <v>495.99191729778846</v>
      </c>
      <c r="CD88" s="2">
        <f t="shared" ref="CD88" si="280">CC88/CA88</f>
        <v>92.457161557640902</v>
      </c>
      <c r="CE88" s="12">
        <f>VLOOKUP($N88,SectorAdjData!BJ$6:BT$501,6,0)</f>
        <v>3.7761617680774098</v>
      </c>
      <c r="CF88" s="12">
        <f>VLOOKUP($N88,SectorAdjData!BJ$6:BT$501,7,0)</f>
        <v>3.7204525516922407</v>
      </c>
      <c r="CH88" s="11">
        <v>43465</v>
      </c>
      <c r="CI88" s="2">
        <v>9</v>
      </c>
      <c r="CJ88" s="2">
        <v>49384.160339355469</v>
      </c>
      <c r="CK88" s="2">
        <v>7703.5350341796875</v>
      </c>
      <c r="CL88" s="2">
        <v>2971.3589935302734</v>
      </c>
      <c r="CM88" s="12">
        <v>6.4105842473933983</v>
      </c>
      <c r="CN88" s="12">
        <v>2.5925965361146459</v>
      </c>
      <c r="CO88" s="2">
        <v>409.65004985763198</v>
      </c>
      <c r="CP88" s="2">
        <f t="shared" ref="CP88" si="281">CO88/CM88</f>
        <v>63.902139656646646</v>
      </c>
      <c r="CQ88" s="217">
        <f>VLOOKUP($N88,SectorAdjData!BV$6:CF$501,6,0)</f>
        <v>5.7289080101388725</v>
      </c>
      <c r="CR88" s="217">
        <f>VLOOKUP($N88,SectorAdjData!BV$6:CF$501,7,0)</f>
        <v>2.9010866442347285</v>
      </c>
      <c r="CT88" s="11">
        <v>43465</v>
      </c>
      <c r="CU88" s="2">
        <v>23</v>
      </c>
      <c r="CV88" s="2">
        <v>102033.93081665039</v>
      </c>
      <c r="CW88" s="2">
        <v>20077.971803665161</v>
      </c>
      <c r="CX88" s="2">
        <v>7261.5389938354492</v>
      </c>
      <c r="CY88" s="12">
        <v>5.0818843563683291</v>
      </c>
      <c r="CZ88" s="12">
        <v>2.7649747279068513</v>
      </c>
      <c r="DA88" s="2">
        <v>490.33793259505723</v>
      </c>
      <c r="DB88" s="2">
        <f t="shared" ref="DB88" si="282">DA88/CY88</f>
        <v>96.48742439024484</v>
      </c>
      <c r="DC88" s="12">
        <f>VLOOKUP($N88,SectorAdjData!CH$6:CR$501,6,0)</f>
        <v>3.5880532430817533</v>
      </c>
      <c r="DD88" s="12">
        <f>VLOOKUP($N88,SectorAdjData!CH$6:CR$501,7,0)</f>
        <v>3.9161296846963896</v>
      </c>
      <c r="DF88" s="11">
        <v>43465</v>
      </c>
      <c r="DG88" s="2">
        <v>13</v>
      </c>
      <c r="DH88" s="2">
        <v>38809.914886474609</v>
      </c>
      <c r="DI88" s="2">
        <v>11180.723022460938</v>
      </c>
      <c r="DJ88" s="2">
        <v>2051.1869888305664</v>
      </c>
      <c r="DK88" s="12">
        <v>3.4711453640797139</v>
      </c>
      <c r="DL88" s="12">
        <v>5.4508550821275197</v>
      </c>
      <c r="DM88" s="2">
        <v>333.73200171737517</v>
      </c>
      <c r="DN88" s="2">
        <f t="shared" ref="DN88" si="283">DM88/DK88</f>
        <v>96.144634324715398</v>
      </c>
      <c r="DO88" s="12">
        <f>VLOOKUP($N88,SectorAdjData!CT$6:DD$501,6,0)</f>
        <v>3.6122320383499935</v>
      </c>
      <c r="DP88" s="12">
        <f>VLOOKUP($N88,SectorAdjData!CT$6:DD$501,7,0)</f>
        <v>5.2379554103174248</v>
      </c>
      <c r="DR88" s="11">
        <v>43465</v>
      </c>
      <c r="DS88" s="2">
        <v>48</v>
      </c>
      <c r="DT88" s="2">
        <v>84863.549827575684</v>
      </c>
      <c r="DU88" s="2">
        <v>37768.71416425705</v>
      </c>
      <c r="DV88" s="2">
        <v>6301.1100051403046</v>
      </c>
      <c r="DW88" s="12">
        <v>2.2469271645971864</v>
      </c>
      <c r="DX88" s="12">
        <v>5.9939779076140836</v>
      </c>
      <c r="DY88" s="2">
        <v>380.41733991331569</v>
      </c>
      <c r="DZ88" s="2">
        <f t="shared" ref="DZ88" si="284">DY88/DW88</f>
        <v>169.30559472830723</v>
      </c>
      <c r="EA88" s="12">
        <f>VLOOKUP($N88,SectorAdjData!DF$6:DP$501,6,0)</f>
        <v>2.0135399092821369</v>
      </c>
      <c r="EB88" s="12">
        <f>VLOOKUP($N88,SectorAdjData!DF$6:DP$501,7,0)</f>
        <v>6.7031802350034715</v>
      </c>
      <c r="ED88" s="11">
        <v>43465</v>
      </c>
      <c r="EE88" s="2">
        <v>25</v>
      </c>
      <c r="EF88" s="2">
        <v>137637.30700683594</v>
      </c>
      <c r="EG88" s="2">
        <v>30288.740013122559</v>
      </c>
      <c r="EH88" s="2">
        <v>7967.1859893798828</v>
      </c>
      <c r="EI88" s="12">
        <v>4.544174070866096</v>
      </c>
      <c r="EJ88" s="12">
        <v>3.8016860725351349</v>
      </c>
      <c r="EK88" s="2">
        <v>403.61630813585498</v>
      </c>
      <c r="EL88" s="2">
        <f t="shared" ref="EL88" si="285">EK88/EI88</f>
        <v>88.820608947079307</v>
      </c>
      <c r="EM88" s="12">
        <f>VLOOKUP($N88,SectorAdjData!DR$6:EB$501,6,0)</f>
        <v>4.2463387582657779</v>
      </c>
      <c r="EN88" s="12">
        <f>VLOOKUP($N88,SectorAdjData!DR$6:EB$501,7,0)</f>
        <v>4.0683337481633979</v>
      </c>
      <c r="EP88" s="11">
        <v>43465</v>
      </c>
      <c r="EQ88" s="2">
        <v>16</v>
      </c>
      <c r="ER88" s="2">
        <v>24948.000930786133</v>
      </c>
      <c r="ES88" s="2">
        <v>8214.8799514770508</v>
      </c>
      <c r="ET88" s="2">
        <v>819.24499696493149</v>
      </c>
      <c r="EU88" s="12">
        <v>3.0369282421833121</v>
      </c>
      <c r="EV88" s="12">
        <v>10.02737884504737</v>
      </c>
      <c r="EW88" s="2">
        <v>401.71172469321056</v>
      </c>
      <c r="EX88" s="2">
        <f t="shared" ref="EX88" si="286">EW88/EU88</f>
        <v>132.27567221160663</v>
      </c>
      <c r="EY88" s="12">
        <f>VLOOKUP($N88,SectorAdjData!ED$6:EN$501,6,0)</f>
        <v>2.9043426172755438</v>
      </c>
      <c r="EZ88" s="12">
        <f>VLOOKUP($N88,SectorAdjData!ED$6:EN$501,7,0)</f>
        <v>10.485136921677009</v>
      </c>
      <c r="FB88" s="11">
        <v>43465</v>
      </c>
      <c r="FC88" s="2">
        <v>18</v>
      </c>
      <c r="FD88" s="2">
        <v>37710.353149414063</v>
      </c>
      <c r="FE88" s="2">
        <v>7530.303092956543</v>
      </c>
      <c r="FF88" s="2">
        <v>2118.8549995422363</v>
      </c>
      <c r="FG88" s="12">
        <v>5.0078134550369402</v>
      </c>
      <c r="FH88" s="12">
        <v>3.5539492294580857</v>
      </c>
      <c r="FI88" s="14">
        <v>43465</v>
      </c>
      <c r="FJ88" s="2">
        <v>491.5839754461436</v>
      </c>
      <c r="FK88" s="2">
        <f t="shared" ref="FK88" si="287">FJ88/FH88</f>
        <v>138.32048341363094</v>
      </c>
      <c r="FL88" s="12">
        <f>VLOOKUP($N88,SectorAdjData!EP$6:FB$501,6,0)</f>
        <v>3.4198897540119564</v>
      </c>
      <c r="FM88" s="12">
        <f>VLOOKUP($N88,SectorAdjData!EP$6:FB$501,7,0)</f>
        <v>5.0135906537220531</v>
      </c>
      <c r="FO88" s="11">
        <v>43465</v>
      </c>
      <c r="FP88" s="2">
        <v>24</v>
      </c>
      <c r="FQ88" s="2">
        <v>79544.486141204834</v>
      </c>
      <c r="FR88" s="2">
        <v>25702.553909301758</v>
      </c>
      <c r="FS88" s="2">
        <v>5838.6710052490234</v>
      </c>
      <c r="FT88" s="12">
        <v>3.0948086490509286</v>
      </c>
      <c r="FU88" s="12">
        <v>4.4021240255179483</v>
      </c>
      <c r="FV88" s="2">
        <v>340.69403625170605</v>
      </c>
      <c r="FW88" s="2">
        <f t="shared" ref="FW88" si="288">FV88/FT88</f>
        <v>110.08565468375087</v>
      </c>
      <c r="FX88" s="12">
        <f>VLOOKUP($N88,SectorAdjData!FB$6:FN$501,6,0)</f>
        <v>2.5685223414610312</v>
      </c>
      <c r="FY88" s="12">
        <f>VLOOKUP($N88,SectorAdjData!FB$6:FN$501,7,0)</f>
        <v>5.2932727959987416</v>
      </c>
      <c r="GA88" s="11">
        <v>43465</v>
      </c>
      <c r="GB88" s="2">
        <v>22</v>
      </c>
      <c r="GC88" s="2">
        <v>184247.97088623047</v>
      </c>
      <c r="GD88" s="2">
        <v>46070.293184280396</v>
      </c>
      <c r="GE88" s="2">
        <v>11943.533990859985</v>
      </c>
      <c r="GF88" s="12">
        <v>3.9992793219101448</v>
      </c>
      <c r="GG88" s="12">
        <v>3.857341823578897</v>
      </c>
      <c r="GH88" s="2">
        <v>574.48920976797979</v>
      </c>
      <c r="GI88" s="2">
        <f t="shared" ref="GI88" si="289">GH88/GF88</f>
        <v>143.64818346661292</v>
      </c>
      <c r="GJ88" s="12">
        <f>VLOOKUP($N88,SectorAdjData!FN$6:FZ$501,6,0)</f>
        <v>3.5185828921850835</v>
      </c>
      <c r="GK88" s="12">
        <f>VLOOKUP($N88,SectorAdjData!FN$6:FZ$501,7,0)</f>
        <v>4.4105842114121492</v>
      </c>
      <c r="GM88" s="11">
        <v>43465</v>
      </c>
      <c r="GN88" s="2">
        <v>8</v>
      </c>
      <c r="GO88" s="2">
        <v>57444.257995605469</v>
      </c>
      <c r="GP88" s="2">
        <v>12746.068958282471</v>
      </c>
      <c r="GQ88" s="2">
        <v>2451.8310012817383</v>
      </c>
      <c r="GR88" s="12">
        <v>4.5068215293373139</v>
      </c>
      <c r="GS88" s="12">
        <v>5.1985919713141877</v>
      </c>
      <c r="GT88" s="2">
        <v>699.3676723087483</v>
      </c>
      <c r="GU88" s="2">
        <f t="shared" ref="GU88" si="290">GT88/GR88</f>
        <v>155.17980194161001</v>
      </c>
      <c r="GV88" s="12">
        <f>VLOOKUP($N88,SectorAdjData!FZ$6:GL$501,6,0)</f>
        <v>4.0050935488721073</v>
      </c>
      <c r="GW88" s="12">
        <f>VLOOKUP($N88,SectorAdjData!FZ$6:GL$501,7,0)</f>
        <v>5.8498324527667709</v>
      </c>
      <c r="GY88" s="11">
        <v>43465</v>
      </c>
      <c r="GZ88" s="2">
        <v>4</v>
      </c>
      <c r="HA88" s="2">
        <v>34970.200012207031</v>
      </c>
      <c r="HB88" s="2">
        <v>6993.3000030517578</v>
      </c>
      <c r="HC88" s="2">
        <v>2209.5999984741211</v>
      </c>
      <c r="HD88" s="12">
        <v>5.0005290773950248</v>
      </c>
      <c r="HE88" s="12">
        <v>3.1649619876362718</v>
      </c>
      <c r="HF88" s="2">
        <v>391.31275163560758</v>
      </c>
      <c r="HG88" s="2">
        <f t="shared" ref="HG88" si="291">HF88/HD88</f>
        <v>78.254269814076963</v>
      </c>
      <c r="HH88" s="12">
        <f>VLOOKUP($N88,SectorAdjData!GL$6:GX$501,6,0)</f>
        <v>4.8643362896091888</v>
      </c>
      <c r="HI88" s="12">
        <f>VLOOKUP($N88,SectorAdjData!GL$6:GX$501,7,0)</f>
        <v>3.2535753093042556</v>
      </c>
      <c r="HS88" s="22">
        <v>43465</v>
      </c>
      <c r="HT88">
        <v>491.5839754461436</v>
      </c>
    </row>
    <row r="89" spans="2:228">
      <c r="B89" s="6"/>
      <c r="C89" s="6"/>
      <c r="D89" s="62"/>
      <c r="E89" s="62"/>
      <c r="F89" s="62"/>
      <c r="G89" s="6"/>
      <c r="H89" s="6"/>
      <c r="N89" s="11">
        <v>43555</v>
      </c>
      <c r="O89" s="2">
        <v>12</v>
      </c>
      <c r="P89" s="2">
        <v>42708.000396728516</v>
      </c>
      <c r="Q89" s="2">
        <v>9281.2409820556641</v>
      </c>
      <c r="R89" s="2">
        <v>2400.5350303649902</v>
      </c>
      <c r="S89" s="12">
        <v>4.6015398672763794</v>
      </c>
      <c r="T89" s="12">
        <v>3.8663218260324634</v>
      </c>
      <c r="U89" s="2">
        <v>406.29221778905207</v>
      </c>
      <c r="V89" s="2">
        <f t="shared" ref="V89" si="292">U89/S89</f>
        <v>88.294838142852754</v>
      </c>
      <c r="W89" s="12">
        <f>VLOOKUP($N89,SectorAdjData!B$6:L$501,6,0)</f>
        <v>3.093144477239917</v>
      </c>
      <c r="X89" s="12">
        <f>VLOOKUP($N89,SectorAdjData!B$6:L$501,7,0)</f>
        <v>6.017346091675047</v>
      </c>
      <c r="Z89" s="11">
        <v>43555</v>
      </c>
      <c r="AA89" s="2">
        <v>21</v>
      </c>
      <c r="AB89" s="2">
        <v>43711.324615478516</v>
      </c>
      <c r="AC89" s="2">
        <v>8689.1209335327148</v>
      </c>
      <c r="AD89" s="2">
        <v>2200.018009185791</v>
      </c>
      <c r="AE89" s="12">
        <v>5.0305807629848358</v>
      </c>
      <c r="AF89" s="12">
        <v>3.9495680931941499</v>
      </c>
      <c r="AG89" s="2">
        <v>333.39194250486895</v>
      </c>
      <c r="AH89" s="2">
        <f t="shared" ref="AH89" si="293">AG89/AE89</f>
        <v>66.273052399432061</v>
      </c>
      <c r="AI89" s="12">
        <f>VLOOKUP($N89,SectorAdjData!N$6:X$501,6,0)</f>
        <v>4.7817119898047329</v>
      </c>
      <c r="AJ89" s="12">
        <f>VLOOKUP($N89,SectorAdjData!N$6:X$501,7,0)</f>
        <v>4.1551271415099489</v>
      </c>
      <c r="AL89" s="11">
        <v>43555</v>
      </c>
      <c r="AM89" s="2">
        <v>30</v>
      </c>
      <c r="AN89" s="2">
        <v>122172.73449707031</v>
      </c>
      <c r="AO89" s="2">
        <v>26196.58309173584</v>
      </c>
      <c r="AP89" s="2">
        <v>6137.9269828796387</v>
      </c>
      <c r="AQ89" s="12">
        <v>4.6636896907219851</v>
      </c>
      <c r="AR89" s="12">
        <v>4.2679854558070325</v>
      </c>
      <c r="AS89" s="2">
        <v>306.82865018426247</v>
      </c>
      <c r="AT89" s="2">
        <f t="shared" ref="AT89" si="294">AS89/AQ89</f>
        <v>65.790966065918155</v>
      </c>
      <c r="AU89" s="12">
        <f>VLOOKUP($N89,SectorAdjData!Z$6:AJ$501,6,0)</f>
        <v>4.3911970911180385</v>
      </c>
      <c r="AV89" s="12">
        <f>VLOOKUP($N89,SectorAdjData!Z$6:AJ$501,7,0)</f>
        <v>4.5260423743007694</v>
      </c>
      <c r="AX89" s="11">
        <v>43555</v>
      </c>
      <c r="AY89" s="2">
        <v>14</v>
      </c>
      <c r="AZ89" s="2">
        <v>26394.765899658203</v>
      </c>
      <c r="BA89" s="2">
        <v>3988.4130096435547</v>
      </c>
      <c r="BB89" s="2">
        <v>1599.831006526947</v>
      </c>
      <c r="BC89" s="12">
        <v>6.6178617499838888</v>
      </c>
      <c r="BD89" s="12">
        <v>2.4930214462475946</v>
      </c>
      <c r="BE89" s="2">
        <v>356.47769205025452</v>
      </c>
      <c r="BF89" s="2">
        <f t="shared" ref="BF89" si="295">BE89/BC89</f>
        <v>53.865992599667464</v>
      </c>
      <c r="BG89" s="12">
        <f>VLOOKUP($N89,SectorAdjData!AL$6:AV$501,6,0)</f>
        <v>5.0721925520407032</v>
      </c>
      <c r="BH89" s="12">
        <f>VLOOKUP($N89,SectorAdjData!AL$6:AV$501,7,0)</f>
        <v>3.2527296828220011</v>
      </c>
      <c r="BJ89" s="11">
        <v>43555</v>
      </c>
      <c r="BK89" s="2">
        <v>56</v>
      </c>
      <c r="BL89" s="2">
        <v>180494.07577514648</v>
      </c>
      <c r="BM89" s="2">
        <v>24156.75334072113</v>
      </c>
      <c r="BN89" s="2">
        <v>10309.790397882462</v>
      </c>
      <c r="BO89" s="12">
        <v>7.4717853524996229</v>
      </c>
      <c r="BP89" s="12">
        <v>2.3430886961273929</v>
      </c>
      <c r="BQ89" s="2">
        <v>541.42823314842735</v>
      </c>
      <c r="BR89" s="2">
        <f t="shared" ref="BR89" si="296">BQ89/BO89</f>
        <v>72.463033613150714</v>
      </c>
      <c r="BS89" s="12">
        <f>VLOOKUP($N89,SectorAdjData!AX$6:BH$501,6,0)</f>
        <v>4.553534287976384</v>
      </c>
      <c r="BT89" s="12">
        <f>VLOOKUP($N89,SectorAdjData!AX$6:BH$501,7,0)</f>
        <v>3.8420310758732632</v>
      </c>
      <c r="BV89" s="11">
        <v>43555</v>
      </c>
      <c r="BW89" s="2">
        <v>10</v>
      </c>
      <c r="BX89" s="2">
        <v>20899.231063842773</v>
      </c>
      <c r="BY89" s="2">
        <v>3786.8817720413208</v>
      </c>
      <c r="BZ89" s="2">
        <v>1337.4808883666992</v>
      </c>
      <c r="CA89" s="12">
        <v>5.5188496293025358</v>
      </c>
      <c r="CB89" s="12">
        <v>2.8313539318425502</v>
      </c>
      <c r="CC89" s="2">
        <v>423.0464524392562</v>
      </c>
      <c r="CD89" s="2">
        <f t="shared" ref="CD89" si="297">CC89/CA89</f>
        <v>76.654824982560754</v>
      </c>
      <c r="CE89" s="12">
        <f>VLOOKUP($N89,SectorAdjData!BJ$6:BT$501,6,0)</f>
        <v>4.2646969117133509</v>
      </c>
      <c r="CF89" s="12">
        <f>VLOOKUP($N89,SectorAdjData!BJ$6:BT$501,7,0)</f>
        <v>3.6639922884685916</v>
      </c>
      <c r="CH89" s="11">
        <v>43555</v>
      </c>
      <c r="CI89" s="2">
        <v>9</v>
      </c>
      <c r="CJ89" s="2">
        <v>53961.712768554688</v>
      </c>
      <c r="CK89" s="2">
        <v>8147.0008850097656</v>
      </c>
      <c r="CL89" s="2">
        <v>3096.055965423584</v>
      </c>
      <c r="CM89" s="12">
        <v>6.6235064326361623</v>
      </c>
      <c r="CN89" s="12">
        <v>2.6314126669525955</v>
      </c>
      <c r="CO89" s="2">
        <v>283.39480345432253</v>
      </c>
      <c r="CP89" s="2">
        <f t="shared" ref="CP89" si="298">CO89/CM89</f>
        <v>42.786220008475347</v>
      </c>
      <c r="CQ89" s="217">
        <f>VLOOKUP($N89,SectorAdjData!BV$6:CF$501,6,0)</f>
        <v>6.0803835749631299</v>
      </c>
      <c r="CR89" s="217">
        <f>VLOOKUP($N89,SectorAdjData!BV$6:CF$501,7,0)</f>
        <v>2.8664603986906338</v>
      </c>
      <c r="CT89" s="11">
        <v>43555</v>
      </c>
      <c r="CU89" s="2">
        <v>22</v>
      </c>
      <c r="CV89" s="2">
        <v>107419.52841186523</v>
      </c>
      <c r="CW89" s="2">
        <v>21602.817924499512</v>
      </c>
      <c r="CX89" s="2">
        <v>7349.1059837341309</v>
      </c>
      <c r="CY89" s="12">
        <v>4.9724776085828122</v>
      </c>
      <c r="CZ89" s="12">
        <v>2.9395164489821348</v>
      </c>
      <c r="DA89" s="2">
        <v>392.44505228294702</v>
      </c>
      <c r="DB89" s="2">
        <f t="shared" ref="DB89" si="299">DA89/CY89</f>
        <v>78.923442833721751</v>
      </c>
      <c r="DC89" s="12">
        <f>VLOOKUP($N89,SectorAdjData!CH$6:CR$501,6,0)</f>
        <v>3.6447443345537271</v>
      </c>
      <c r="DD89" s="12">
        <f>VLOOKUP($N89,SectorAdjData!CH$6:CR$501,7,0)</f>
        <v>4.0103443152520146</v>
      </c>
      <c r="DF89" s="11">
        <v>43555</v>
      </c>
      <c r="DG89" s="2">
        <v>13</v>
      </c>
      <c r="DH89" s="2">
        <v>44062.305786132813</v>
      </c>
      <c r="DI89" s="2">
        <v>10771.269989013672</v>
      </c>
      <c r="DJ89" s="2">
        <v>2125.3820190429688</v>
      </c>
      <c r="DK89" s="12">
        <v>4.0907252191315289</v>
      </c>
      <c r="DL89" s="12">
        <v>5.0679218571086961</v>
      </c>
      <c r="DM89" s="2">
        <v>239.12337968457291</v>
      </c>
      <c r="DN89" s="2">
        <f t="shared" ref="DN89:DN90" si="300">DM89/DK89</f>
        <v>58.455009044909495</v>
      </c>
      <c r="DO89" s="12">
        <f>VLOOKUP($N89,SectorAdjData!CT$6:DD$501,6,0)</f>
        <v>4.0835425314104121</v>
      </c>
      <c r="DP89" s="12">
        <f>VLOOKUP($N89,SectorAdjData!CT$6:DD$501,7,0)</f>
        <v>5.0768360045222796</v>
      </c>
      <c r="DR89" s="11">
        <v>43555</v>
      </c>
      <c r="DS89" s="2">
        <v>48</v>
      </c>
      <c r="DT89" s="2">
        <v>95943.581634521484</v>
      </c>
      <c r="DU89" s="2">
        <v>34584.127973556519</v>
      </c>
      <c r="DV89" s="2">
        <v>6203.2229924201965</v>
      </c>
      <c r="DW89" s="12">
        <v>2.7742084955237623</v>
      </c>
      <c r="DX89" s="12">
        <v>5.5751869658426498</v>
      </c>
      <c r="DY89" s="2">
        <v>280.87269034399122</v>
      </c>
      <c r="DZ89" s="2">
        <f t="shared" ref="DZ89" si="301">DY89/DW89</f>
        <v>101.24426148834328</v>
      </c>
      <c r="EA89" s="12">
        <f>VLOOKUP($N89,SectorAdjData!DF$6:DP$501,6,0)</f>
        <v>2.425165748480274</v>
      </c>
      <c r="EB89" s="12">
        <f>VLOOKUP($N89,SectorAdjData!DF$6:DP$501,7,0)</f>
        <v>6.3682262701654135</v>
      </c>
      <c r="ED89" s="11">
        <v>43555</v>
      </c>
      <c r="EE89" s="2">
        <v>25</v>
      </c>
      <c r="EF89" s="2">
        <v>149812.41316223145</v>
      </c>
      <c r="EG89" s="2">
        <v>30649.062889099121</v>
      </c>
      <c r="EH89" s="2">
        <v>8134.4800071716309</v>
      </c>
      <c r="EI89" s="12">
        <v>4.8879932709301483</v>
      </c>
      <c r="EJ89" s="12">
        <v>3.7677962035775954</v>
      </c>
      <c r="EK89" s="2">
        <v>279.61920894457859</v>
      </c>
      <c r="EL89" s="2">
        <f t="shared" ref="EL89" si="302">EK89/EI89</f>
        <v>57.205317897536538</v>
      </c>
      <c r="EM89" s="12">
        <f>VLOOKUP($N89,SectorAdjData!DR$6:EB$501,6,0)</f>
        <v>4.5914904673365147</v>
      </c>
      <c r="EN89" s="12">
        <f>VLOOKUP($N89,SectorAdjData!DR$6:EB$501,7,0)</f>
        <v>4.0111076393036642</v>
      </c>
      <c r="EP89" s="11">
        <v>43555</v>
      </c>
      <c r="EQ89" s="2">
        <v>15</v>
      </c>
      <c r="ER89" s="2">
        <v>26969.113983154297</v>
      </c>
      <c r="ES89" s="2">
        <v>8103.7349700927734</v>
      </c>
      <c r="ET89" s="2">
        <v>759.57499538362026</v>
      </c>
      <c r="EU89" s="12">
        <v>3.3279856859442121</v>
      </c>
      <c r="EV89" s="12">
        <v>10.668775327444811</v>
      </c>
      <c r="EW89" s="2">
        <v>285.46669694346787</v>
      </c>
      <c r="EX89" s="2">
        <f t="shared" ref="EX89" si="303">EW89/EU89</f>
        <v>85.777621625339293</v>
      </c>
      <c r="EY89" s="12">
        <f>VLOOKUP($N89,SectorAdjData!ED$6:EN$501,6,0)</f>
        <v>3.2076602347854246</v>
      </c>
      <c r="EZ89" s="12">
        <f>VLOOKUP($N89,SectorAdjData!ED$6:EN$501,7,0)</f>
        <v>11.068981431154048</v>
      </c>
      <c r="FB89" s="11">
        <v>43555</v>
      </c>
      <c r="FC89" s="2">
        <v>18</v>
      </c>
      <c r="FD89" s="2">
        <v>46377.627563476563</v>
      </c>
      <c r="FE89" s="2">
        <v>8585.4280242919922</v>
      </c>
      <c r="FF89" s="2">
        <v>2114.198034286499</v>
      </c>
      <c r="FG89" s="12">
        <v>5.4019004564773754</v>
      </c>
      <c r="FH89" s="12">
        <v>4.060843821184144</v>
      </c>
      <c r="FI89" s="14">
        <v>43555</v>
      </c>
      <c r="FJ89" s="2">
        <v>399.66646629798868</v>
      </c>
      <c r="FK89" s="2">
        <f t="shared" ref="FK89" si="304">FJ89/FH89</f>
        <v>98.419561031393158</v>
      </c>
      <c r="FL89" s="12">
        <f>VLOOKUP($N89,SectorAdjData!EP$6:FB$501,6,0)</f>
        <v>4.1161829938875156</v>
      </c>
      <c r="FM89" s="12">
        <f>VLOOKUP($N89,SectorAdjData!EP$6:FB$501,7,0)</f>
        <v>5.22065026366145</v>
      </c>
      <c r="FO89" s="11">
        <v>43555</v>
      </c>
      <c r="FP89" s="2">
        <v>24</v>
      </c>
      <c r="FQ89" s="2">
        <v>94084.247825622559</v>
      </c>
      <c r="FR89" s="2">
        <v>24928.882919311523</v>
      </c>
      <c r="FS89" s="2">
        <v>5841.1059951782227</v>
      </c>
      <c r="FT89" s="12">
        <v>3.7741060492020209</v>
      </c>
      <c r="FU89" s="12">
        <v>4.2678360810247371</v>
      </c>
      <c r="FV89" s="2">
        <v>187.35159855825694</v>
      </c>
      <c r="FW89" s="2">
        <f t="shared" ref="FW89" si="305">FV89/FT89</f>
        <v>49.641318001085232</v>
      </c>
      <c r="FX89" s="12">
        <f>VLOOKUP($N89,SectorAdjData!FB$6:FN$501,6,0)</f>
        <v>3.0926288548770926</v>
      </c>
      <c r="FY89" s="12">
        <f>VLOOKUP($N89,SectorAdjData!FB$6:FN$501,7,0)</f>
        <v>5.2165319070465728</v>
      </c>
      <c r="GA89" s="11">
        <v>43555</v>
      </c>
      <c r="GB89" s="2">
        <v>22</v>
      </c>
      <c r="GC89" s="2">
        <v>197431.03370666504</v>
      </c>
      <c r="GD89" s="2">
        <v>33956.902881622314</v>
      </c>
      <c r="GE89" s="2">
        <v>11132.809955596924</v>
      </c>
      <c r="GF89" s="12">
        <v>5.8141649253152572</v>
      </c>
      <c r="GG89" s="12">
        <v>3.0501646050780535</v>
      </c>
      <c r="GH89" s="2">
        <v>432.84810157906185</v>
      </c>
      <c r="GI89" s="2">
        <f t="shared" ref="GI89" si="306">GH89/GF89</f>
        <v>74.4471660400297</v>
      </c>
      <c r="GJ89" s="12">
        <f>VLOOKUP($N89,SectorAdjData!FN$6:FZ$501,6,0)</f>
        <v>3.7605528223841058</v>
      </c>
      <c r="GK89" s="12">
        <f>VLOOKUP($N89,SectorAdjData!FN$6:FZ$501,7,0)</f>
        <v>4.7465622815326434</v>
      </c>
      <c r="GM89" s="11">
        <v>43555</v>
      </c>
      <c r="GN89" s="2">
        <v>7</v>
      </c>
      <c r="GO89" s="2">
        <v>60279.747833251953</v>
      </c>
      <c r="GP89" s="2">
        <v>13249.893951416016</v>
      </c>
      <c r="GQ89" s="2">
        <v>2434.9179992675781</v>
      </c>
      <c r="GR89" s="12">
        <v>4.5494513431037582</v>
      </c>
      <c r="GS89" s="12">
        <v>5.4416181388455689</v>
      </c>
      <c r="GT89" s="2">
        <v>591.21519720251274</v>
      </c>
      <c r="GU89" s="2">
        <f t="shared" ref="GU89" si="307">GT89/GR89</f>
        <v>129.95307623164288</v>
      </c>
      <c r="GV89" s="12">
        <f>VLOOKUP($N89,SectorAdjData!FZ$6:GL$501,6,0)</f>
        <v>4.2155372633764712</v>
      </c>
      <c r="GW89" s="12">
        <f>VLOOKUP($N89,SectorAdjData!FZ$6:GL$501,7,0)</f>
        <v>5.8726504840808627</v>
      </c>
      <c r="GY89" s="11">
        <v>43555</v>
      </c>
      <c r="GZ89" s="2">
        <v>5</v>
      </c>
      <c r="HA89" s="2">
        <v>41312.234069824219</v>
      </c>
      <c r="HB89" s="2">
        <v>7804.4029922485352</v>
      </c>
      <c r="HC89" s="2">
        <v>2467.2439994812012</v>
      </c>
      <c r="HD89" s="12">
        <v>5.2934521847290856</v>
      </c>
      <c r="HE89" s="12">
        <v>3.1632067983100183</v>
      </c>
      <c r="HF89" s="2">
        <v>245.96918466102946</v>
      </c>
      <c r="HG89" s="2">
        <f t="shared" ref="HG89" si="308">HF89/HD89</f>
        <v>46.466686781571063</v>
      </c>
      <c r="HH89" s="12">
        <f>VLOOKUP($N89,SectorAdjData!GL$6:GX$501,6,0)</f>
        <v>5.1283507417499425</v>
      </c>
      <c r="HI89" s="12">
        <f>VLOOKUP($N89,SectorAdjData!GL$6:GX$501,7,0)</f>
        <v>3.2650426580515872</v>
      </c>
      <c r="HS89" s="22">
        <v>43555</v>
      </c>
      <c r="HT89">
        <v>399.66646629798868</v>
      </c>
    </row>
    <row r="90" spans="2:228">
      <c r="B90" s="6"/>
      <c r="C90" s="6"/>
      <c r="D90" s="62"/>
      <c r="E90" s="62"/>
      <c r="F90" s="62"/>
      <c r="G90" s="6"/>
      <c r="H90" s="6"/>
      <c r="N90" s="11">
        <v>43646</v>
      </c>
      <c r="O90" s="2">
        <v>12</v>
      </c>
      <c r="P90" s="2">
        <v>39955.055603027344</v>
      </c>
      <c r="Q90" s="2">
        <v>10140.820098876953</v>
      </c>
      <c r="R90" s="2">
        <v>2495.8150024414063</v>
      </c>
      <c r="S90" s="12">
        <v>3.9400221297143583</v>
      </c>
      <c r="T90" s="12">
        <v>4.0631297147253314</v>
      </c>
      <c r="U90" s="2">
        <v>386.29441245734785</v>
      </c>
      <c r="V90" s="2">
        <f t="shared" ref="V90" si="309">U90/S90</f>
        <v>98.043716441093494</v>
      </c>
      <c r="W90" s="12">
        <f>VLOOKUP($N90,SectorAdjData!B$6:L$501,6,0)</f>
        <v>2.9590836315099009</v>
      </c>
      <c r="X90" s="12">
        <f>VLOOKUP($N90,SectorAdjData!B$6:L$501,7,0)</f>
        <v>5.926221513670666</v>
      </c>
      <c r="Z90" s="11">
        <v>43646</v>
      </c>
      <c r="AA90" s="2">
        <v>22</v>
      </c>
      <c r="AB90" s="2">
        <v>45187.270599365234</v>
      </c>
      <c r="AC90" s="2">
        <v>9739.1300296783447</v>
      </c>
      <c r="AD90" s="2">
        <v>2454.9949722290039</v>
      </c>
      <c r="AE90" s="12">
        <v>4.6397645848925624</v>
      </c>
      <c r="AF90" s="12">
        <v>3.9670671996675155</v>
      </c>
      <c r="AG90" s="2">
        <v>364.11098653891253</v>
      </c>
      <c r="AH90" s="2">
        <f t="shared" ref="AH90" si="310">AG90/AE90</f>
        <v>78.476176943219599</v>
      </c>
      <c r="AI90" s="12">
        <f>VLOOKUP($N90,SectorAdjData!N$6:X$501,6,0)</f>
        <v>4.5007665335865719</v>
      </c>
      <c r="AJ90" s="12">
        <f>VLOOKUP($N90,SectorAdjData!N$6:X$501,7,0)</f>
        <v>4.0895829102778789</v>
      </c>
      <c r="AL90" s="11">
        <v>43646</v>
      </c>
      <c r="AM90" s="2">
        <v>28</v>
      </c>
      <c r="AN90" s="2">
        <v>115927.73754882813</v>
      </c>
      <c r="AO90" s="2">
        <v>25823.921981811523</v>
      </c>
      <c r="AP90" s="2">
        <v>5849.1579933166504</v>
      </c>
      <c r="AQ90" s="12">
        <v>4.4891607723443059</v>
      </c>
      <c r="AR90" s="12">
        <v>4.4149810983595223</v>
      </c>
      <c r="AS90" s="2">
        <v>290.71824089207934</v>
      </c>
      <c r="AT90" s="2">
        <f t="shared" ref="AT90" si="311">AS90/AQ90</f>
        <v>64.760042162682893</v>
      </c>
      <c r="AU90" s="12">
        <f>VLOOKUP($N90,SectorAdjData!Z$6:AJ$501,6,0)</f>
        <v>4.3327335234227062</v>
      </c>
      <c r="AV90" s="12">
        <f>VLOOKUP($N90,SectorAdjData!Z$6:AJ$501,7,0)</f>
        <v>4.5682681419749436</v>
      </c>
      <c r="AX90" s="11">
        <v>43646</v>
      </c>
      <c r="AY90" s="2">
        <v>15</v>
      </c>
      <c r="AZ90" s="2">
        <v>33865.09260559082</v>
      </c>
      <c r="BA90" s="2">
        <v>1323.5000381469727</v>
      </c>
      <c r="BB90" s="2">
        <v>1910.6950149536133</v>
      </c>
      <c r="BC90" s="12">
        <v>25.587526731774943</v>
      </c>
      <c r="BD90" s="12">
        <v>0.69267990327546014</v>
      </c>
      <c r="BE90" s="2">
        <v>335.05545240055375</v>
      </c>
      <c r="BF90" s="2">
        <f t="shared" ref="BF90" si="312">BE90/BC90</f>
        <v>13.094483726888589</v>
      </c>
      <c r="BG90" s="12">
        <f>VLOOKUP($N90,SectorAdjData!AL$6:AV$501,6,0)</f>
        <v>4.6781955413911085</v>
      </c>
      <c r="BH90" s="12">
        <f>VLOOKUP($N90,SectorAdjData!AL$6:AV$501,7,0)</f>
        <v>3.5274361564775063</v>
      </c>
      <c r="BJ90" s="11">
        <v>43646</v>
      </c>
      <c r="BK90" s="2">
        <v>56</v>
      </c>
      <c r="BL90" s="2">
        <v>178011.14154052734</v>
      </c>
      <c r="BM90" s="2">
        <v>29828.996551513672</v>
      </c>
      <c r="BN90" s="2">
        <v>10376.514010190964</v>
      </c>
      <c r="BO90" s="12">
        <v>5.9677214160760688</v>
      </c>
      <c r="BP90" s="12">
        <v>2.87466450893027</v>
      </c>
      <c r="BQ90" s="2">
        <v>645.29235868202761</v>
      </c>
      <c r="BR90" s="2">
        <f t="shared" ref="BR90" si="313">BQ90/BO90</f>
        <v>108.13044270862162</v>
      </c>
      <c r="BS90" s="12">
        <f>VLOOKUP($N90,SectorAdjData!AX$6:BH$501,6,0)</f>
        <v>4.308325533971165</v>
      </c>
      <c r="BT90" s="12">
        <f>VLOOKUP($N90,SectorAdjData!AX$6:BH$501,7,0)</f>
        <v>3.9757138155965488</v>
      </c>
      <c r="BV90" s="11">
        <v>43646</v>
      </c>
      <c r="BW90" s="2">
        <v>10</v>
      </c>
      <c r="BX90" s="2">
        <v>26310.056518554688</v>
      </c>
      <c r="BY90" s="2">
        <v>3973.3214721679688</v>
      </c>
      <c r="BZ90" s="2">
        <v>1293.120002746582</v>
      </c>
      <c r="CA90" s="12">
        <v>6.6216782867556638</v>
      </c>
      <c r="CB90" s="12">
        <v>3.072662601868851</v>
      </c>
      <c r="CC90" s="2">
        <v>417.21392229761648</v>
      </c>
      <c r="CD90" s="2">
        <f t="shared" ref="CD90" si="314">CC90/CA90</f>
        <v>63.007277646228459</v>
      </c>
      <c r="CE90" s="12">
        <f>VLOOKUP($N90,SectorAdjData!BJ$6:BT$501,6,0)</f>
        <v>5.2196142233860074</v>
      </c>
      <c r="CF90" s="12">
        <f>VLOOKUP($N90,SectorAdjData!BJ$6:BT$501,7,0)</f>
        <v>3.8980243294919976</v>
      </c>
      <c r="CH90" s="11">
        <v>43646</v>
      </c>
      <c r="CI90" s="2">
        <v>10</v>
      </c>
      <c r="CJ90" s="2">
        <v>54468.735595703125</v>
      </c>
      <c r="CK90" s="2">
        <v>8754.4477844238281</v>
      </c>
      <c r="CL90" s="2">
        <v>3285.9299850463867</v>
      </c>
      <c r="CM90" s="12">
        <v>6.2218356813567963</v>
      </c>
      <c r="CN90" s="12">
        <v>2.6642222519236798</v>
      </c>
      <c r="CO90" s="2">
        <v>257.10083010957675</v>
      </c>
      <c r="CP90" s="2">
        <f t="shared" ref="CP90" si="315">CO90/CM90</f>
        <v>41.322343320630857</v>
      </c>
      <c r="CQ90" s="217">
        <f>VLOOKUP($N90,SectorAdjData!BV$6:CF$501,6,0)</f>
        <v>5.7293054485181756</v>
      </c>
      <c r="CR90" s="217">
        <f>VLOOKUP($N90,SectorAdjData!BV$6:CF$501,7,0)</f>
        <v>2.8932569958145287</v>
      </c>
      <c r="CT90" s="11">
        <v>43646</v>
      </c>
      <c r="CU90" s="2">
        <v>24</v>
      </c>
      <c r="CV90" s="2">
        <v>116156.60977172852</v>
      </c>
      <c r="CW90" s="2">
        <v>23166.354988098145</v>
      </c>
      <c r="CX90" s="2">
        <v>7669.6116161346436</v>
      </c>
      <c r="CY90" s="12">
        <v>5.0140218360378519</v>
      </c>
      <c r="CZ90" s="12">
        <v>3.0205382159590504</v>
      </c>
      <c r="DA90" s="2">
        <v>436.76232308956389</v>
      </c>
      <c r="DB90" s="2">
        <f t="shared" ref="DB90" si="316">DA90/CY90</f>
        <v>87.108181290789787</v>
      </c>
      <c r="DC90" s="12">
        <f>VLOOKUP($N90,SectorAdjData!CH$6:CR$501,6,0)</f>
        <v>3.7949033492634627</v>
      </c>
      <c r="DD90" s="12">
        <f>VLOOKUP($N90,SectorAdjData!CH$6:CR$501,7,0)</f>
        <v>3.9908907230390822</v>
      </c>
      <c r="DF90" s="11">
        <v>43646</v>
      </c>
      <c r="DG90" s="2">
        <v>13</v>
      </c>
      <c r="DH90" s="2">
        <v>45439.923950195313</v>
      </c>
      <c r="DI90" s="2">
        <v>10986.408996582031</v>
      </c>
      <c r="DJ90" s="2">
        <v>2161.0829925537109</v>
      </c>
      <c r="DK90" s="12">
        <v>4.1360124099086493</v>
      </c>
      <c r="DL90" s="12">
        <v>5.083751542368856</v>
      </c>
      <c r="DM90" s="2">
        <v>214.72709165802436</v>
      </c>
      <c r="DN90" s="2">
        <f t="shared" si="300"/>
        <v>51.916452461216615</v>
      </c>
      <c r="DO90" s="12">
        <f>VLOOKUP($N90,SectorAdjData!CT$6:DD$501,6,0)</f>
        <v>4.0461025917627804</v>
      </c>
      <c r="DP90" s="12">
        <f>VLOOKUP($N90,SectorAdjData!CT$6:DD$501,7,0)</f>
        <v>5.1967193098208497</v>
      </c>
      <c r="DR90" s="11">
        <v>43646</v>
      </c>
      <c r="DS90" s="2">
        <v>48</v>
      </c>
      <c r="DT90" s="2">
        <v>99310.82698059082</v>
      </c>
      <c r="DU90" s="2">
        <v>33551.292037010193</v>
      </c>
      <c r="DV90" s="2">
        <v>6305.2159986495972</v>
      </c>
      <c r="DW90" s="12">
        <v>2.9599702709225548</v>
      </c>
      <c r="DX90" s="12">
        <v>5.3211962990952175</v>
      </c>
      <c r="DY90" s="2">
        <v>281.34389388383585</v>
      </c>
      <c r="DZ90" s="2">
        <f t="shared" ref="DZ90" si="317">DY90/DW90</f>
        <v>95.049567439117354</v>
      </c>
      <c r="EA90" s="12">
        <f>VLOOKUP($N90,SectorAdjData!DF$6:DP$501,6,0)</f>
        <v>2.5951192589407199</v>
      </c>
      <c r="EB90" s="12">
        <f>VLOOKUP($N90,SectorAdjData!DF$6:DP$501,7,0)</f>
        <v>5.9804888735869257</v>
      </c>
      <c r="ED90" s="11">
        <v>43646</v>
      </c>
      <c r="EE90" s="2">
        <v>24</v>
      </c>
      <c r="EF90" s="2">
        <v>154531.77615356445</v>
      </c>
      <c r="EG90" s="2">
        <v>32406.623912811279</v>
      </c>
      <c r="EH90" s="2">
        <v>8516.3069877624512</v>
      </c>
      <c r="EI90" s="12">
        <v>4.7685243785136642</v>
      </c>
      <c r="EJ90" s="12">
        <v>3.8052437470112497</v>
      </c>
      <c r="EK90" s="2">
        <v>266.94062492734372</v>
      </c>
      <c r="EL90" s="2">
        <f t="shared" ref="EL90" si="318">EK90/EI90</f>
        <v>55.979712745129838</v>
      </c>
      <c r="EM90" s="12">
        <f>VLOOKUP($N90,SectorAdjData!DR$6:EB$501,6,0)</f>
        <v>4.4592166740395518</v>
      </c>
      <c r="EN90" s="12">
        <f>VLOOKUP($N90,SectorAdjData!DR$6:EB$501,7,0)</f>
        <v>4.0691894788265861</v>
      </c>
      <c r="EP90" s="11">
        <v>43646</v>
      </c>
      <c r="EQ90" s="2">
        <v>15</v>
      </c>
      <c r="ER90" s="2">
        <v>28066.489837646484</v>
      </c>
      <c r="ES90" s="2">
        <v>7860.2839889526367</v>
      </c>
      <c r="ET90" s="2">
        <v>805.54399387538433</v>
      </c>
      <c r="EU90" s="12">
        <v>3.570671222196677</v>
      </c>
      <c r="EV90" s="12">
        <v>9.7577339645196375</v>
      </c>
      <c r="EW90" s="2">
        <v>272.66954875319914</v>
      </c>
      <c r="EX90" s="2">
        <f t="shared" ref="EX90" si="319">EW90/EU90</f>
        <v>76.363667161003093</v>
      </c>
      <c r="EY90" s="12">
        <f>VLOOKUP($N90,SectorAdjData!ED$6:EN$501,6,0)</f>
        <v>3.3146983169387214</v>
      </c>
      <c r="EZ90" s="12">
        <f>VLOOKUP($N90,SectorAdjData!ED$6:EN$501,7,0)</f>
        <v>10.511261215813832</v>
      </c>
      <c r="FB90" s="11">
        <v>43646</v>
      </c>
      <c r="FC90" s="2">
        <v>17</v>
      </c>
      <c r="FD90" s="2">
        <v>46691.529724121094</v>
      </c>
      <c r="FE90" s="2">
        <v>7377.6859130859375</v>
      </c>
      <c r="FF90" s="2">
        <v>1932.3560104370117</v>
      </c>
      <c r="FG90" s="12">
        <v>6.3287500002275054</v>
      </c>
      <c r="FH90" s="12">
        <v>3.8179744691131932</v>
      </c>
      <c r="FI90" s="14">
        <v>43646</v>
      </c>
      <c r="FJ90" s="2">
        <v>434.51034947103085</v>
      </c>
      <c r="FK90" s="2">
        <f t="shared" ref="FK90" si="320">FJ90/FH90</f>
        <v>113.80650996651511</v>
      </c>
      <c r="FL90" s="12">
        <f>VLOOKUP($N90,SectorAdjData!EP$6:FB$501,6,0)</f>
        <v>4.6044109740904862</v>
      </c>
      <c r="FM90" s="12">
        <f>VLOOKUP($N90,SectorAdjData!EP$6:FB$501,7,0)</f>
        <v>5.1242413012090235</v>
      </c>
      <c r="FO90" s="11">
        <v>43646</v>
      </c>
      <c r="FP90" s="2">
        <v>23</v>
      </c>
      <c r="FQ90" s="2">
        <v>97350.053024291992</v>
      </c>
      <c r="FR90" s="2">
        <v>24236.256057739258</v>
      </c>
      <c r="FS90" s="2">
        <v>5909.0400161743164</v>
      </c>
      <c r="FT90" s="12">
        <v>4.0167116898076189</v>
      </c>
      <c r="FU90" s="12">
        <v>4.1015555811772133</v>
      </c>
      <c r="FV90" s="2">
        <v>180.82138218235818</v>
      </c>
      <c r="FW90" s="2">
        <f t="shared" ref="FW90" si="321">FV90/FT90</f>
        <v>45.017266895503433</v>
      </c>
      <c r="FX90" s="12">
        <f>VLOOKUP($N90,SectorAdjData!FB$6:FN$501,6,0)</f>
        <v>3.3207462457063341</v>
      </c>
      <c r="FY90" s="12">
        <f>VLOOKUP($N90,SectorAdjData!FB$6:FN$501,7,0)</f>
        <v>4.9729565655976158</v>
      </c>
      <c r="GA90" s="11">
        <v>43646</v>
      </c>
      <c r="GB90" s="2">
        <v>22</v>
      </c>
      <c r="GC90" s="2">
        <v>207456.9467010498</v>
      </c>
      <c r="GD90" s="2">
        <v>28868.084056854248</v>
      </c>
      <c r="GE90" s="2">
        <v>11210.598026275635</v>
      </c>
      <c r="GF90" s="12">
        <v>7.1863773949276899</v>
      </c>
      <c r="GG90" s="12">
        <v>2.5750708382543577</v>
      </c>
      <c r="GH90" s="2">
        <v>440.776299263699</v>
      </c>
      <c r="GI90" s="2">
        <f t="shared" ref="GI90" si="322">GH90/GF90</f>
        <v>61.334977978586124</v>
      </c>
      <c r="GJ90" s="12">
        <f>VLOOKUP($N90,SectorAdjData!FN$6:FZ$501,6,0)</f>
        <v>3.8331575185290419</v>
      </c>
      <c r="GK90" s="12">
        <f>VLOOKUP($N90,SectorAdjData!FN$6:FZ$501,7,0)</f>
        <v>4.860498189646723</v>
      </c>
      <c r="GM90" s="11">
        <v>43646</v>
      </c>
      <c r="GN90" s="2">
        <v>6</v>
      </c>
      <c r="GO90" s="2">
        <v>58046.080017089844</v>
      </c>
      <c r="GP90" s="2">
        <v>14113.288970947266</v>
      </c>
      <c r="GQ90" s="2">
        <v>2441.5100078582764</v>
      </c>
      <c r="GR90" s="12">
        <v>4.1128669679037877</v>
      </c>
      <c r="GS90" s="12">
        <v>5.7805574933225943</v>
      </c>
      <c r="GT90" s="2">
        <v>399.85989628022548</v>
      </c>
      <c r="GU90" s="2">
        <f t="shared" ref="GU90" si="323">GT90/GR90</f>
        <v>97.221694599089545</v>
      </c>
      <c r="GV90" s="12">
        <f>VLOOKUP($N90,SectorAdjData!FZ$6:GL$501,6,0)</f>
        <v>3.740189416815197</v>
      </c>
      <c r="GW90" s="12">
        <f>VLOOKUP($N90,SectorAdjData!FZ$6:GL$501,7,0)</f>
        <v>6.3565400895122428</v>
      </c>
      <c r="GY90" s="11">
        <v>43646</v>
      </c>
      <c r="GZ90" s="2">
        <v>5</v>
      </c>
      <c r="HA90" s="2">
        <v>41593.826782226563</v>
      </c>
      <c r="HB90" s="2">
        <v>7669.2869720458984</v>
      </c>
      <c r="HC90" s="2">
        <v>2479.0929870605469</v>
      </c>
      <c r="HD90" s="12">
        <v>5.4234281405603442</v>
      </c>
      <c r="HE90" s="12">
        <v>3.0935858445307245</v>
      </c>
      <c r="HF90" s="2">
        <v>247.79109557533047</v>
      </c>
      <c r="HG90" s="2">
        <f t="shared" ref="HG90" si="324">HF90/HD90</f>
        <v>45.689016089688415</v>
      </c>
      <c r="HH90" s="12">
        <f>VLOOKUP($N90,SectorAdjData!GL$6:GX$501,6,0)</f>
        <v>5.3548972940685386</v>
      </c>
      <c r="HI90" s="12">
        <f>VLOOKUP($N90,SectorAdjData!GL$6:GX$501,7,0)</f>
        <v>3.1331769038878465</v>
      </c>
      <c r="HS90" s="22">
        <v>43646</v>
      </c>
      <c r="HT90">
        <v>434.51034947103085</v>
      </c>
    </row>
    <row r="91" spans="2:228">
      <c r="B91" s="6"/>
      <c r="C91" s="6"/>
      <c r="D91" s="62"/>
      <c r="E91" s="62"/>
      <c r="F91" s="62"/>
      <c r="G91" s="6"/>
      <c r="H91" s="6"/>
      <c r="W91" s="12"/>
      <c r="X91" s="12"/>
    </row>
    <row r="92" spans="2:228">
      <c r="B92" s="6"/>
      <c r="C92" s="6"/>
      <c r="D92" s="62"/>
      <c r="E92" s="62"/>
      <c r="F92" s="62"/>
      <c r="G92" s="6"/>
      <c r="H92" s="6"/>
      <c r="W92" s="12"/>
      <c r="X92" s="12"/>
    </row>
    <row r="93" spans="2:228">
      <c r="B93" s="6"/>
      <c r="C93" s="6"/>
      <c r="D93" s="62"/>
      <c r="E93" s="62"/>
      <c r="F93" s="62"/>
      <c r="G93" s="6"/>
      <c r="H93" s="6"/>
      <c r="W93" s="12"/>
      <c r="X93" s="12"/>
    </row>
    <row r="94" spans="2:228">
      <c r="B94" s="6"/>
      <c r="C94" s="6"/>
      <c r="D94" s="62"/>
      <c r="E94" s="62"/>
      <c r="F94" s="62"/>
      <c r="G94" s="6"/>
      <c r="H94" s="6"/>
      <c r="W94" s="12"/>
      <c r="X94" s="12"/>
    </row>
    <row r="95" spans="2:228">
      <c r="B95" s="6"/>
      <c r="C95" s="6"/>
      <c r="D95" s="62"/>
      <c r="E95" s="62"/>
      <c r="F95" s="62"/>
      <c r="G95" s="6"/>
      <c r="H95" s="6"/>
      <c r="W95" s="12"/>
      <c r="X95" s="12"/>
    </row>
    <row r="96" spans="2:228">
      <c r="B96" s="6"/>
      <c r="C96" s="6"/>
      <c r="D96" s="62"/>
      <c r="E96" s="62"/>
      <c r="F96" s="62"/>
      <c r="G96" s="6"/>
      <c r="H96" s="6"/>
      <c r="W96" s="12"/>
      <c r="X96" s="12"/>
    </row>
    <row r="97" spans="2:24">
      <c r="B97" s="6"/>
      <c r="C97" s="6"/>
      <c r="D97" s="62"/>
      <c r="E97" s="62"/>
      <c r="F97" s="62"/>
      <c r="G97" s="6"/>
      <c r="H97" s="6"/>
      <c r="W97" s="12"/>
      <c r="X97" s="12"/>
    </row>
    <row r="98" spans="2:24">
      <c r="B98" s="6"/>
      <c r="C98" s="6"/>
      <c r="D98" s="62"/>
      <c r="E98" s="62"/>
      <c r="F98" s="62"/>
      <c r="G98" s="6"/>
      <c r="H98" s="6"/>
      <c r="W98" s="12"/>
      <c r="X98" s="12"/>
    </row>
    <row r="99" spans="2:24">
      <c r="B99" s="6"/>
      <c r="C99" s="6"/>
      <c r="D99" s="62"/>
      <c r="E99" s="62"/>
      <c r="F99" s="62"/>
      <c r="G99" s="6"/>
      <c r="H99" s="6"/>
      <c r="W99" s="12"/>
      <c r="X99" s="12"/>
    </row>
    <row r="100" spans="2:24">
      <c r="B100" s="6"/>
      <c r="C100" s="6"/>
      <c r="D100" s="62"/>
      <c r="E100" s="62"/>
      <c r="F100" s="62"/>
      <c r="G100" s="6"/>
      <c r="H100" s="6"/>
      <c r="W100" s="12"/>
      <c r="X100" s="12"/>
    </row>
    <row r="101" spans="2:24">
      <c r="B101" s="6"/>
      <c r="C101" s="6"/>
      <c r="D101" s="62"/>
      <c r="E101" s="62"/>
      <c r="F101" s="62"/>
      <c r="G101" s="6"/>
      <c r="H101" s="6"/>
      <c r="W101" s="12"/>
      <c r="X101" s="12"/>
    </row>
    <row r="102" spans="2:24">
      <c r="B102" s="6"/>
      <c r="C102" s="6"/>
      <c r="D102" s="62"/>
      <c r="E102" s="62"/>
      <c r="F102" s="62"/>
      <c r="G102" s="6"/>
      <c r="H102" s="6"/>
      <c r="W102" s="12"/>
      <c r="X102" s="12"/>
    </row>
    <row r="103" spans="2:24">
      <c r="B103" s="6"/>
      <c r="C103" s="6"/>
      <c r="D103" s="62"/>
      <c r="E103" s="62"/>
      <c r="F103" s="62"/>
      <c r="G103" s="6"/>
      <c r="H103" s="6"/>
      <c r="W103" s="12"/>
      <c r="X103" s="12"/>
    </row>
    <row r="104" spans="2:24">
      <c r="B104" s="6"/>
      <c r="C104" s="6"/>
      <c r="D104" s="62"/>
      <c r="E104" s="62"/>
      <c r="F104" s="62"/>
      <c r="G104" s="6"/>
      <c r="H104" s="6"/>
      <c r="W104" s="12"/>
      <c r="X104" s="12"/>
    </row>
    <row r="105" spans="2:24">
      <c r="B105" s="6"/>
      <c r="C105" s="6"/>
      <c r="D105" s="62"/>
      <c r="E105" s="62"/>
      <c r="F105" s="62"/>
      <c r="G105" s="6"/>
      <c r="H105" s="6"/>
      <c r="W105" s="12"/>
      <c r="X105" s="12"/>
    </row>
    <row r="106" spans="2:24">
      <c r="B106" s="6"/>
      <c r="C106" s="6"/>
      <c r="D106" s="62"/>
      <c r="E106" s="62"/>
      <c r="F106" s="62"/>
      <c r="G106" s="6"/>
      <c r="H106" s="6"/>
      <c r="W106" s="12"/>
      <c r="X106" s="12"/>
    </row>
    <row r="107" spans="2:24">
      <c r="B107" s="6"/>
      <c r="C107" s="6"/>
      <c r="D107" s="62"/>
      <c r="E107" s="62"/>
      <c r="F107" s="62"/>
      <c r="G107" s="3"/>
      <c r="H107" s="3"/>
      <c r="I107" s="1"/>
      <c r="J107" s="1"/>
      <c r="K107" s="1"/>
      <c r="L107" s="1"/>
      <c r="W107" s="12"/>
      <c r="X107" s="12"/>
    </row>
    <row r="108" spans="2:24">
      <c r="B108" s="6"/>
      <c r="C108" s="6"/>
      <c r="D108" s="61"/>
      <c r="E108" s="61"/>
      <c r="F108" s="61"/>
      <c r="G108" s="6"/>
      <c r="H108" s="6"/>
      <c r="M108" s="1"/>
      <c r="W108" s="12"/>
      <c r="X108" s="12"/>
    </row>
    <row r="109" spans="2:24">
      <c r="B109" s="6"/>
      <c r="C109" s="6"/>
      <c r="D109" s="62"/>
      <c r="E109" s="62"/>
      <c r="F109" s="62"/>
      <c r="G109" s="6"/>
      <c r="H109" s="6"/>
    </row>
    <row r="110" spans="2:24">
      <c r="B110" s="6"/>
      <c r="C110" s="6"/>
      <c r="D110" s="62"/>
      <c r="E110" s="62"/>
      <c r="F110" s="62"/>
      <c r="G110" s="6"/>
      <c r="H110" s="6"/>
    </row>
    <row r="111" spans="2:24">
      <c r="B111" s="6"/>
      <c r="C111" s="6"/>
      <c r="D111" s="62"/>
      <c r="E111" s="62"/>
      <c r="F111" s="62"/>
      <c r="G111" s="6"/>
      <c r="H111" s="6"/>
    </row>
    <row r="112" spans="2:24">
      <c r="B112" s="6"/>
      <c r="C112" s="6"/>
      <c r="D112" s="62"/>
      <c r="E112" s="62"/>
      <c r="F112" s="62"/>
      <c r="G112" s="6"/>
      <c r="H112" s="6"/>
    </row>
    <row r="113" spans="2:8">
      <c r="B113" s="6"/>
      <c r="C113" s="6"/>
      <c r="D113" s="62"/>
      <c r="E113" s="62"/>
      <c r="F113" s="62"/>
      <c r="G113" s="6"/>
      <c r="H113" s="6"/>
    </row>
    <row r="114" spans="2:8">
      <c r="B114" s="6"/>
      <c r="C114" s="6"/>
      <c r="D114" s="62"/>
      <c r="E114" s="62"/>
      <c r="F114" s="62"/>
      <c r="G114" s="6"/>
      <c r="H114" s="6"/>
    </row>
    <row r="115" spans="2:8">
      <c r="B115" s="6"/>
      <c r="C115" s="6"/>
      <c r="D115" s="62"/>
      <c r="E115" s="62"/>
      <c r="F115" s="62"/>
      <c r="G115" s="6"/>
      <c r="H115" s="6"/>
    </row>
    <row r="116" spans="2:8">
      <c r="B116" s="6"/>
      <c r="C116" s="6"/>
      <c r="D116" s="62"/>
      <c r="E116" s="62"/>
      <c r="F116" s="62"/>
      <c r="G116" s="6"/>
      <c r="H116" s="6"/>
    </row>
    <row r="117" spans="2:8">
      <c r="B117" s="6"/>
      <c r="C117" s="6"/>
      <c r="D117" s="62"/>
      <c r="E117" s="62"/>
      <c r="F117" s="62"/>
      <c r="G117" s="6"/>
      <c r="H117" s="6"/>
    </row>
    <row r="118" spans="2:8">
      <c r="B118" s="6"/>
      <c r="C118" s="6"/>
      <c r="D118" s="62"/>
      <c r="E118" s="62"/>
      <c r="F118" s="62"/>
      <c r="G118" s="6"/>
      <c r="H118" s="6"/>
    </row>
    <row r="119" spans="2:8">
      <c r="B119" s="6"/>
      <c r="C119" s="6"/>
      <c r="D119" s="62"/>
      <c r="E119" s="62"/>
      <c r="F119" s="62"/>
      <c r="G119" s="6"/>
      <c r="H119" s="6"/>
    </row>
    <row r="120" spans="2:8">
      <c r="B120" s="6"/>
      <c r="C120" s="6"/>
      <c r="D120" s="62"/>
      <c r="E120" s="62"/>
      <c r="F120" s="62"/>
      <c r="G120" s="6"/>
      <c r="H120" s="6"/>
    </row>
    <row r="121" spans="2:8">
      <c r="B121" s="6"/>
      <c r="C121" s="6"/>
      <c r="D121" s="62"/>
      <c r="E121" s="62"/>
      <c r="F121" s="62"/>
      <c r="G121" s="6"/>
      <c r="H121" s="6"/>
    </row>
    <row r="122" spans="2:8">
      <c r="B122" s="6"/>
      <c r="C122" s="6"/>
      <c r="D122" s="62"/>
      <c r="E122" s="62"/>
      <c r="F122" s="62"/>
      <c r="G122" s="6"/>
      <c r="H122" s="6"/>
    </row>
    <row r="123" spans="2:8">
      <c r="B123" s="6"/>
      <c r="C123" s="6"/>
      <c r="D123" s="62"/>
      <c r="E123" s="62"/>
      <c r="F123" s="62"/>
      <c r="G123" s="6"/>
      <c r="H123" s="6"/>
    </row>
    <row r="124" spans="2:8">
      <c r="B124" s="6"/>
      <c r="C124" s="6"/>
      <c r="D124" s="62"/>
      <c r="E124" s="62"/>
      <c r="F124" s="62"/>
      <c r="G124" s="6"/>
      <c r="H124" s="6"/>
    </row>
    <row r="125" spans="2:8">
      <c r="B125" s="6"/>
      <c r="C125" s="6"/>
      <c r="D125" s="62"/>
      <c r="E125" s="62"/>
      <c r="F125" s="62"/>
      <c r="G125" s="6"/>
      <c r="H125" s="6"/>
    </row>
    <row r="126" spans="2:8">
      <c r="B126" s="6"/>
      <c r="C126" s="6"/>
      <c r="D126" s="62"/>
      <c r="E126" s="62"/>
      <c r="F126" s="62"/>
      <c r="G126" s="6"/>
      <c r="H126" s="6"/>
    </row>
    <row r="127" spans="2:8">
      <c r="B127" s="6"/>
      <c r="C127" s="6"/>
      <c r="D127" s="62"/>
      <c r="E127" s="62"/>
      <c r="F127" s="62"/>
      <c r="G127" s="6"/>
      <c r="H127" s="6"/>
    </row>
    <row r="128" spans="2:8">
      <c r="B128" s="6"/>
      <c r="C128" s="6"/>
      <c r="D128" s="62"/>
      <c r="E128" s="62"/>
      <c r="F128" s="62"/>
      <c r="G128" s="6"/>
      <c r="H128" s="6"/>
    </row>
    <row r="129" spans="2:8">
      <c r="B129" s="6"/>
      <c r="C129" s="6"/>
      <c r="D129" s="62"/>
      <c r="E129" s="62"/>
      <c r="F129" s="62"/>
      <c r="G129" s="6"/>
      <c r="H129" s="6"/>
    </row>
    <row r="130" spans="2:8">
      <c r="B130" s="6"/>
      <c r="C130" s="6"/>
      <c r="D130" s="61"/>
      <c r="E130" s="61"/>
      <c r="F130" s="61"/>
      <c r="G130" s="6"/>
      <c r="H130" s="6"/>
    </row>
    <row r="131" spans="2:8">
      <c r="B131" s="6"/>
      <c r="C131" s="6"/>
      <c r="D131" s="4"/>
      <c r="E131" s="4"/>
      <c r="F131" s="4"/>
      <c r="G131" s="6"/>
      <c r="H131" s="6"/>
    </row>
    <row r="132" spans="2:8">
      <c r="B132" s="6"/>
      <c r="C132" s="6"/>
      <c r="D132" s="4"/>
      <c r="E132" s="4"/>
      <c r="F132" s="4"/>
      <c r="G132" s="6"/>
      <c r="H132" s="6"/>
    </row>
    <row r="133" spans="2:8">
      <c r="B133" s="6"/>
      <c r="C133" s="6"/>
      <c r="D133" s="4"/>
      <c r="E133" s="4"/>
      <c r="F133" s="4"/>
      <c r="G133" s="6"/>
      <c r="H133" s="6"/>
    </row>
    <row r="134" spans="2:8">
      <c r="B134" s="6"/>
      <c r="C134" s="6"/>
      <c r="D134" s="4"/>
      <c r="E134" s="4"/>
      <c r="F134" s="4"/>
      <c r="G134" s="6"/>
      <c r="H134" s="6"/>
    </row>
    <row r="135" spans="2:8">
      <c r="B135" s="6"/>
      <c r="C135" s="6"/>
      <c r="D135" s="4"/>
      <c r="E135" s="4"/>
      <c r="F135" s="4"/>
      <c r="G135" s="6"/>
      <c r="H135" s="6"/>
    </row>
    <row r="136" spans="2:8">
      <c r="B136" s="6"/>
      <c r="C136" s="6"/>
      <c r="D136" s="4"/>
      <c r="E136" s="4"/>
      <c r="F136" s="4"/>
      <c r="G136" s="6"/>
      <c r="H136" s="6"/>
    </row>
    <row r="137" spans="2:8">
      <c r="B137" s="6"/>
      <c r="C137" s="6"/>
      <c r="D137" s="4"/>
      <c r="E137" s="4"/>
      <c r="F137" s="4"/>
      <c r="G137" s="6"/>
      <c r="H137" s="6"/>
    </row>
    <row r="138" spans="2:8">
      <c r="B138" s="6"/>
      <c r="C138" s="6"/>
      <c r="D138" s="4"/>
      <c r="E138" s="4"/>
      <c r="F138" s="4"/>
      <c r="G138" s="6"/>
      <c r="H138" s="6"/>
    </row>
    <row r="139" spans="2:8">
      <c r="B139" s="6"/>
      <c r="C139" s="6"/>
      <c r="D139" s="4"/>
      <c r="E139" s="4"/>
      <c r="F139" s="4"/>
      <c r="G139" s="6"/>
      <c r="H139" s="6"/>
    </row>
    <row r="140" spans="2:8">
      <c r="B140" s="6"/>
      <c r="C140" s="6"/>
      <c r="D140" s="4"/>
      <c r="E140" s="4"/>
      <c r="F140" s="4"/>
      <c r="G140" s="6"/>
      <c r="H140" s="6"/>
    </row>
    <row r="141" spans="2:8">
      <c r="B141" s="6"/>
      <c r="C141" s="6"/>
      <c r="D141" s="4"/>
      <c r="E141" s="4"/>
      <c r="F141" s="4"/>
      <c r="G141" s="6"/>
      <c r="H141" s="6"/>
    </row>
    <row r="142" spans="2:8">
      <c r="B142" s="6"/>
      <c r="C142" s="6"/>
      <c r="D142" s="4"/>
      <c r="E142" s="4"/>
      <c r="F142" s="4"/>
      <c r="G142" s="6"/>
      <c r="H142" s="6"/>
    </row>
    <row r="143" spans="2:8">
      <c r="B143" s="6"/>
      <c r="C143" s="6"/>
      <c r="D143" s="4"/>
      <c r="E143" s="4"/>
      <c r="F143" s="4"/>
      <c r="G143" s="6"/>
      <c r="H143" s="6"/>
    </row>
    <row r="144" spans="2:8">
      <c r="B144" s="6"/>
      <c r="C144" s="6"/>
      <c r="D144" s="4"/>
      <c r="E144" s="4"/>
      <c r="F144" s="4"/>
      <c r="G144" s="6"/>
      <c r="H144" s="6"/>
    </row>
    <row r="145" spans="2:8">
      <c r="B145" s="6"/>
      <c r="C145" s="6"/>
      <c r="D145" s="4"/>
      <c r="E145" s="4"/>
      <c r="F145" s="4"/>
      <c r="G145" s="6"/>
      <c r="H145" s="6"/>
    </row>
    <row r="146" spans="2:8">
      <c r="B146" s="6"/>
      <c r="C146" s="6"/>
      <c r="D146" s="4"/>
      <c r="E146" s="4"/>
      <c r="F146" s="4"/>
      <c r="G146" s="6"/>
      <c r="H146" s="6"/>
    </row>
    <row r="147" spans="2:8">
      <c r="B147" s="6"/>
      <c r="C147" s="6"/>
      <c r="D147" s="4"/>
      <c r="E147" s="4"/>
      <c r="F147" s="4"/>
      <c r="G147" s="6"/>
      <c r="H147" s="6"/>
    </row>
    <row r="148" spans="2:8">
      <c r="B148" s="6"/>
      <c r="C148" s="6"/>
      <c r="D148" s="62"/>
      <c r="E148" s="62"/>
      <c r="F148" s="62"/>
      <c r="G148" s="6"/>
      <c r="H148" s="6"/>
    </row>
    <row r="149" spans="2:8">
      <c r="B149" s="6"/>
      <c r="C149" s="6"/>
      <c r="D149" s="62"/>
      <c r="E149" s="62"/>
      <c r="F149" s="62"/>
      <c r="G149" s="6"/>
      <c r="H149" s="6"/>
    </row>
    <row r="150" spans="2:8">
      <c r="B150" s="6"/>
      <c r="C150" s="6"/>
      <c r="D150" s="61"/>
      <c r="E150" s="61"/>
      <c r="F150" s="61"/>
      <c r="G150" s="6"/>
      <c r="H150" s="6"/>
    </row>
    <row r="151" spans="2:8">
      <c r="B151" s="6"/>
      <c r="C151" s="6"/>
      <c r="D151" s="4"/>
      <c r="E151" s="4"/>
      <c r="F151" s="4"/>
      <c r="G151" s="6"/>
      <c r="H151" s="6"/>
    </row>
    <row r="152" spans="2:8">
      <c r="B152" s="6"/>
      <c r="C152" s="6"/>
      <c r="D152" s="4"/>
      <c r="E152" s="4"/>
      <c r="F152" s="4"/>
      <c r="G152" s="6"/>
      <c r="H152" s="6"/>
    </row>
    <row r="153" spans="2:8">
      <c r="B153" s="6"/>
      <c r="C153" s="6"/>
      <c r="D153" s="4"/>
      <c r="E153" s="4"/>
      <c r="F153" s="4"/>
      <c r="G153" s="6"/>
      <c r="H153" s="6"/>
    </row>
    <row r="154" spans="2:8">
      <c r="B154" s="6"/>
      <c r="C154" s="6"/>
      <c r="D154" s="4"/>
      <c r="E154" s="4"/>
      <c r="F154" s="4"/>
      <c r="G154" s="6"/>
      <c r="H154" s="6"/>
    </row>
    <row r="155" spans="2:8">
      <c r="B155" s="6"/>
      <c r="C155" s="6"/>
      <c r="D155" s="4"/>
      <c r="E155" s="4"/>
      <c r="F155" s="4"/>
      <c r="G155" s="6"/>
      <c r="H155" s="6"/>
    </row>
    <row r="156" spans="2:8">
      <c r="B156" s="6"/>
      <c r="C156" s="6"/>
      <c r="D156" s="4"/>
      <c r="E156" s="4"/>
      <c r="F156" s="4"/>
      <c r="G156" s="6"/>
      <c r="H156" s="6"/>
    </row>
    <row r="157" spans="2:8">
      <c r="B157" s="6"/>
      <c r="C157" s="6"/>
      <c r="D157" s="4"/>
      <c r="E157" s="4"/>
      <c r="F157" s="4"/>
      <c r="G157" s="6"/>
      <c r="H157" s="6"/>
    </row>
    <row r="158" spans="2:8">
      <c r="B158" s="6"/>
      <c r="C158" s="6"/>
      <c r="D158" s="4"/>
      <c r="E158" s="4"/>
      <c r="F158" s="4"/>
      <c r="G158" s="6"/>
      <c r="H158" s="6"/>
    </row>
    <row r="159" spans="2:8">
      <c r="B159" s="6"/>
      <c r="C159" s="6"/>
      <c r="D159" s="4"/>
      <c r="E159" s="4"/>
      <c r="F159" s="4"/>
      <c r="G159" s="6"/>
      <c r="H159" s="6"/>
    </row>
    <row r="160" spans="2:8">
      <c r="B160" s="6"/>
      <c r="C160" s="6"/>
      <c r="D160" s="4"/>
      <c r="E160" s="4"/>
      <c r="F160" s="4"/>
      <c r="G160" s="6"/>
      <c r="H160" s="6"/>
    </row>
    <row r="161" spans="2:8">
      <c r="B161" s="6"/>
      <c r="C161" s="6"/>
      <c r="D161" s="4"/>
      <c r="E161" s="4"/>
      <c r="F161" s="4"/>
      <c r="G161" s="6"/>
      <c r="H161" s="6"/>
    </row>
    <row r="162" spans="2:8">
      <c r="B162" s="6"/>
      <c r="C162" s="6"/>
      <c r="D162" s="4"/>
      <c r="E162" s="4"/>
      <c r="F162" s="4"/>
      <c r="G162" s="6"/>
      <c r="H162" s="6"/>
    </row>
    <row r="163" spans="2:8">
      <c r="B163" s="6"/>
      <c r="C163" s="6"/>
      <c r="D163" s="4"/>
      <c r="E163" s="4"/>
      <c r="F163" s="4"/>
      <c r="G163" s="6"/>
      <c r="H163" s="6"/>
    </row>
    <row r="164" spans="2:8">
      <c r="B164" s="6"/>
      <c r="C164" s="6"/>
      <c r="D164" s="4"/>
      <c r="E164" s="4"/>
      <c r="F164" s="4"/>
      <c r="G164" s="6"/>
      <c r="H164" s="6"/>
    </row>
    <row r="165" spans="2:8">
      <c r="B165" s="6"/>
      <c r="C165" s="6"/>
      <c r="D165" s="4"/>
      <c r="E165" s="4"/>
      <c r="F165" s="4"/>
      <c r="G165" s="6"/>
      <c r="H165" s="6"/>
    </row>
    <row r="166" spans="2:8">
      <c r="B166" s="6"/>
      <c r="C166" s="6"/>
      <c r="D166" s="4"/>
      <c r="E166" s="4"/>
      <c r="F166" s="4"/>
      <c r="G166" s="6"/>
      <c r="H166" s="6"/>
    </row>
    <row r="167" spans="2:8">
      <c r="B167" s="6"/>
      <c r="C167" s="6"/>
      <c r="D167" s="4"/>
      <c r="E167" s="4"/>
      <c r="F167" s="4"/>
      <c r="G167" s="6"/>
      <c r="H167" s="6"/>
    </row>
    <row r="168" spans="2:8">
      <c r="B168" s="6"/>
      <c r="C168" s="6"/>
      <c r="D168" s="62"/>
      <c r="E168" s="62"/>
      <c r="F168" s="62"/>
      <c r="G168" s="6"/>
      <c r="H168" s="6"/>
    </row>
    <row r="170" spans="2:8">
      <c r="B170" s="53"/>
    </row>
    <row r="171" spans="2:8">
      <c r="B171" s="53"/>
    </row>
    <row r="172" spans="2:8">
      <c r="B172" s="53"/>
    </row>
    <row r="173" spans="2:8">
      <c r="B173" s="53"/>
    </row>
    <row r="174" spans="2:8">
      <c r="B174" s="53"/>
    </row>
    <row r="175" spans="2:8">
      <c r="B175" s="53"/>
    </row>
    <row r="176" spans="2:8">
      <c r="B176" s="53"/>
    </row>
    <row r="177" spans="2:2">
      <c r="B177" s="53"/>
    </row>
    <row r="178" spans="2:2">
      <c r="B178" s="53"/>
    </row>
    <row r="179" spans="2:2">
      <c r="B179" s="53"/>
    </row>
    <row r="180" spans="2:2">
      <c r="B180" s="53"/>
    </row>
    <row r="181" spans="2:2">
      <c r="B181" s="53"/>
    </row>
    <row r="182" spans="2:2">
      <c r="B182" s="53"/>
    </row>
    <row r="183" spans="2:2">
      <c r="B183" s="53"/>
    </row>
    <row r="184" spans="2:2">
      <c r="B184" s="53"/>
    </row>
    <row r="185" spans="2:2">
      <c r="B185" s="53"/>
    </row>
    <row r="186" spans="2:2">
      <c r="B186" s="53"/>
    </row>
  </sheetData>
  <mergeCells count="1">
    <mergeCell ref="B3:I3"/>
  </mergeCells>
  <phoneticPr fontId="5" type="noConversion"/>
  <conditionalFormatting sqref="HD5:HD64 FT5:FT64 GF5:GF64 GR5:GR64 S5:S64 AE5:AE64 AQ5:AQ64 BC5:BC64 BO5:BO64 CA5:CA64 CM5:CM64 CY5:CY64 DK5:DK64 DW5:DW64 EI5:EI64 EU5:EU64 FG5:FG8 FG11:FG64">
    <cfRule type="cellIs" dxfId="36" priority="1" stopIfTrue="1" operator="lessThan">
      <formula>1</formula>
    </cfRule>
    <cfRule type="cellIs" dxfId="35" priority="2" stopIfTrue="1" operator="greaterThan">
      <formula>10</formula>
    </cfRule>
  </conditionalFormatting>
  <pageMargins left="0.75" right="0.24" top="0.5" bottom="0.17" header="0.5" footer="0.17"/>
  <pageSetup scale="10" orientation="landscape"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B1:HJ91"/>
  <sheetViews>
    <sheetView topLeftCell="A2" zoomScale="85" zoomScaleNormal="85" workbookViewId="0">
      <pane xSplit="2" ySplit="4" topLeftCell="C9" activePane="bottomRight" state="frozen"/>
      <selection activeCell="A2" sqref="A2"/>
      <selection pane="topRight" activeCell="C2" sqref="C2"/>
      <selection pane="bottomLeft" activeCell="A6" sqref="A6"/>
      <selection pane="bottomRight" activeCell="K5" sqref="K5"/>
    </sheetView>
  </sheetViews>
  <sheetFormatPr defaultColWidth="9.140625" defaultRowHeight="12.75"/>
  <cols>
    <col min="1" max="1" width="9.140625" style="175"/>
    <col min="2" max="2" width="10.140625" style="174" bestFit="1" customWidth="1"/>
    <col min="3" max="8" width="9.140625" style="175"/>
    <col min="9" max="9" width="1.7109375" style="174" customWidth="1"/>
    <col min="10" max="13" width="9.140625" style="175"/>
    <col min="14" max="14" width="10.140625" style="174" bestFit="1" customWidth="1"/>
    <col min="15" max="20" width="9.140625" style="175"/>
    <col min="21" max="21" width="1.42578125" style="174" customWidth="1"/>
    <col min="22" max="25" width="9.140625" style="175"/>
    <col min="26" max="26" width="10.140625" style="174" bestFit="1" customWidth="1"/>
    <col min="27" max="32" width="9.140625" style="175"/>
    <col min="33" max="33" width="0.85546875" style="174" customWidth="1"/>
    <col min="34" max="37" width="9.140625" style="175"/>
    <col min="38" max="38" width="10.140625" style="174" bestFit="1" customWidth="1"/>
    <col min="39" max="44" width="9.140625" style="175"/>
    <col min="45" max="45" width="1.42578125" style="174" customWidth="1"/>
    <col min="46" max="49" width="9.140625" style="175"/>
    <col min="50" max="50" width="10.140625" style="174" bestFit="1" customWidth="1"/>
    <col min="51" max="56" width="9.140625" style="175"/>
    <col min="57" max="57" width="1.5703125" style="174" customWidth="1"/>
    <col min="58" max="61" width="9.140625" style="175"/>
    <col min="62" max="62" width="10.140625" style="174" bestFit="1" customWidth="1"/>
    <col min="63" max="68" width="9.140625" style="175"/>
    <col min="69" max="69" width="1.5703125" style="174" customWidth="1"/>
    <col min="70" max="73" width="9.140625" style="175"/>
    <col min="74" max="74" width="10.140625" style="174" bestFit="1" customWidth="1"/>
    <col min="75" max="80" width="9.140625" style="175"/>
    <col min="81" max="81" width="1.140625" style="174" customWidth="1"/>
    <col min="82" max="85" width="9.140625" style="175"/>
    <col min="86" max="86" width="10.140625" style="174" bestFit="1" customWidth="1"/>
    <col min="87" max="92" width="9.140625" style="175"/>
    <col min="93" max="93" width="1.42578125" style="174" customWidth="1"/>
    <col min="94" max="97" width="9.140625" style="175"/>
    <col min="98" max="98" width="10.140625" style="174" bestFit="1" customWidth="1"/>
    <col min="99" max="103" width="9.140625" style="175"/>
    <col min="104" max="104" width="9.140625" style="175" customWidth="1"/>
    <col min="105" max="105" width="1.42578125" style="174" customWidth="1"/>
    <col min="106" max="109" width="9.140625" style="175"/>
    <col min="110" max="110" width="10.140625" style="174" bestFit="1" customWidth="1"/>
    <col min="111" max="116" width="9.140625" style="175"/>
    <col min="117" max="117" width="1" style="174" customWidth="1"/>
    <col min="118" max="121" width="9.140625" style="175"/>
    <col min="122" max="122" width="10.140625" style="174" bestFit="1" customWidth="1"/>
    <col min="123" max="128" width="9.140625" style="175"/>
    <col min="129" max="129" width="1.5703125" style="174" customWidth="1"/>
    <col min="130" max="133" width="9.140625" style="175"/>
    <col min="134" max="134" width="10.140625" style="174" bestFit="1" customWidth="1"/>
    <col min="135" max="140" width="9.140625" style="175"/>
    <col min="141" max="141" width="1.5703125" style="174" customWidth="1"/>
    <col min="142" max="145" width="9.140625" style="175"/>
    <col min="146" max="146" width="10.140625" style="174" bestFit="1" customWidth="1"/>
    <col min="147" max="152" width="9.140625" style="175"/>
    <col min="153" max="153" width="1.42578125" style="174" customWidth="1"/>
    <col min="154" max="157" width="9.140625" style="175"/>
    <col min="158" max="158" width="10.140625" style="174" bestFit="1" customWidth="1"/>
    <col min="159" max="164" width="9.140625" style="175"/>
    <col min="165" max="165" width="1.42578125" style="174" customWidth="1"/>
    <col min="166" max="169" width="9.140625" style="175"/>
    <col min="170" max="170" width="10.140625" style="174" bestFit="1" customWidth="1"/>
    <col min="171" max="176" width="9.140625" style="175"/>
    <col min="177" max="177" width="1.7109375" style="174" customWidth="1"/>
    <col min="178" max="181" width="9.140625" style="175"/>
    <col min="182" max="182" width="10.140625" style="174" bestFit="1" customWidth="1"/>
    <col min="183" max="188" width="9.140625" style="175"/>
    <col min="189" max="189" width="1" style="174" customWidth="1"/>
    <col min="190" max="193" width="9.140625" style="175"/>
    <col min="194" max="194" width="10.140625" style="174" bestFit="1" customWidth="1"/>
    <col min="195" max="200" width="9.140625" style="175"/>
    <col min="201" max="201" width="1.42578125" style="174" customWidth="1"/>
    <col min="202" max="205" width="9.140625" style="175"/>
    <col min="206" max="206" width="20.28515625" style="175" bestFit="1" customWidth="1"/>
    <col min="207" max="212" width="9.140625" style="175"/>
    <col min="213" max="213" width="1.42578125" style="175" customWidth="1"/>
    <col min="214" max="16384" width="9.140625" style="175"/>
  </cols>
  <sheetData>
    <row r="1" spans="2:218" hidden="1">
      <c r="B1" s="174" t="str">
        <f t="shared" ref="B1:L1" si="0">$B$3&amp;" "&amp;B$5</f>
        <v>Automotive ReportDate</v>
      </c>
      <c r="C1" s="174" t="str">
        <f t="shared" si="0"/>
        <v>Automotive IssuerCount</v>
      </c>
      <c r="D1" s="174" t="str">
        <f t="shared" si="0"/>
        <v>Automotive NetDebt</v>
      </c>
      <c r="E1" s="174" t="str">
        <f t="shared" si="0"/>
        <v>Automotive LtmAdjEbitda</v>
      </c>
      <c r="F1" s="174" t="str">
        <f t="shared" si="0"/>
        <v>Automotive LtmInterestExpense</v>
      </c>
      <c r="G1" s="174" t="str">
        <f t="shared" si="0"/>
        <v>Automotive LeverageRatio</v>
      </c>
      <c r="H1" s="174" t="str">
        <f t="shared" si="0"/>
        <v>Automotive CoverageRatio</v>
      </c>
      <c r="I1" s="174" t="str">
        <f t="shared" si="0"/>
        <v>Automotive ReportDate'</v>
      </c>
      <c r="J1" s="174" t="str">
        <f t="shared" si="0"/>
        <v>Automotive IssuerCount'</v>
      </c>
      <c r="K1" s="174" t="str">
        <f t="shared" si="0"/>
        <v>Automotive AdjEBITDAs, YOY Pct Change</v>
      </c>
      <c r="L1" s="174" t="str">
        <f t="shared" si="0"/>
        <v>Automotive Total Debt, YOY Pct Change</v>
      </c>
      <c r="M1" s="174"/>
      <c r="N1" s="174" t="str">
        <f t="shared" ref="N1:X1" si="1">$N$3&amp;" "&amp;N$5</f>
        <v>Capital Goods ReportDate</v>
      </c>
      <c r="O1" s="174" t="str">
        <f t="shared" si="1"/>
        <v>Capital Goods IssuerCount</v>
      </c>
      <c r="P1" s="174" t="str">
        <f t="shared" si="1"/>
        <v>Capital Goods NetDebt</v>
      </c>
      <c r="Q1" s="174" t="str">
        <f t="shared" si="1"/>
        <v>Capital Goods LtmAdjEbitda</v>
      </c>
      <c r="R1" s="174" t="str">
        <f t="shared" si="1"/>
        <v>Capital Goods LtmInterestExpense</v>
      </c>
      <c r="S1" s="174" t="str">
        <f t="shared" si="1"/>
        <v>Capital Goods LeverageRatio</v>
      </c>
      <c r="T1" s="174" t="str">
        <f t="shared" si="1"/>
        <v>Capital Goods CoverageRatio</v>
      </c>
      <c r="U1" s="174" t="str">
        <f t="shared" si="1"/>
        <v>Capital Goods ReportDate'</v>
      </c>
      <c r="V1" s="174" t="str">
        <f t="shared" si="1"/>
        <v>Capital Goods IssuerCount'</v>
      </c>
      <c r="W1" s="174" t="str">
        <f t="shared" si="1"/>
        <v>Capital Goods AdjEBITDAs, YOY Pct Change</v>
      </c>
      <c r="X1" s="174" t="str">
        <f t="shared" si="1"/>
        <v>Capital Goods Total Debt, YOY Pct Change</v>
      </c>
      <c r="Z1" s="174" t="str">
        <f t="shared" ref="Z1:AJ1" si="2">$Z$3&amp;" "&amp;Z$5</f>
        <v>Commercial Services ReportDate</v>
      </c>
      <c r="AA1" s="174" t="str">
        <f t="shared" si="2"/>
        <v>Commercial Services IssuerCount</v>
      </c>
      <c r="AB1" s="174" t="str">
        <f t="shared" si="2"/>
        <v>Commercial Services NetDebt</v>
      </c>
      <c r="AC1" s="174" t="str">
        <f t="shared" si="2"/>
        <v>Commercial Services LtmAdjEbitda</v>
      </c>
      <c r="AD1" s="174" t="str">
        <f t="shared" si="2"/>
        <v>Commercial Services LtmInterestExpense</v>
      </c>
      <c r="AE1" s="174" t="str">
        <f t="shared" si="2"/>
        <v>Commercial Services LeverageRatio</v>
      </c>
      <c r="AF1" s="174" t="str">
        <f t="shared" si="2"/>
        <v>Commercial Services CoverageRatio</v>
      </c>
      <c r="AG1" s="174" t="str">
        <f t="shared" si="2"/>
        <v>Commercial Services ReportDate'</v>
      </c>
      <c r="AH1" s="174" t="str">
        <f t="shared" si="2"/>
        <v>Commercial Services IssuerCount'</v>
      </c>
      <c r="AI1" s="174" t="str">
        <f t="shared" si="2"/>
        <v>Commercial Services AdjEBITDAs, YOY Pct Change</v>
      </c>
      <c r="AJ1" s="174" t="str">
        <f t="shared" si="2"/>
        <v>Commercial Services Total Debt, YOY Pct Change</v>
      </c>
      <c r="AL1" s="174" t="str">
        <f t="shared" ref="AL1:AV1" si="3">$AL$3&amp;" "&amp;AL$5</f>
        <v>Consumer Products ReportDate</v>
      </c>
      <c r="AM1" s="174" t="str">
        <f t="shared" si="3"/>
        <v>Consumer Products IssuerCount</v>
      </c>
      <c r="AN1" s="174" t="str">
        <f t="shared" si="3"/>
        <v>Consumer Products NetDebt</v>
      </c>
      <c r="AO1" s="174" t="str">
        <f t="shared" si="3"/>
        <v>Consumer Products LtmAdjEbitda</v>
      </c>
      <c r="AP1" s="174" t="str">
        <f t="shared" si="3"/>
        <v>Consumer Products LtmInterestExpense</v>
      </c>
      <c r="AQ1" s="174" t="str">
        <f t="shared" si="3"/>
        <v>Consumer Products LeverageRatio</v>
      </c>
      <c r="AR1" s="174" t="str">
        <f t="shared" si="3"/>
        <v>Consumer Products CoverageRatio</v>
      </c>
      <c r="AS1" s="174" t="str">
        <f t="shared" si="3"/>
        <v>Consumer Products ReportDate'</v>
      </c>
      <c r="AT1" s="174" t="str">
        <f t="shared" si="3"/>
        <v>Consumer Products IssuerCount'</v>
      </c>
      <c r="AU1" s="174" t="str">
        <f t="shared" si="3"/>
        <v>Consumer Products AdjEBITDAs, YOY Pct Change</v>
      </c>
      <c r="AV1" s="174" t="str">
        <f t="shared" si="3"/>
        <v>Consumer Products Total Debt, YOY Pct Change</v>
      </c>
      <c r="AX1" s="174" t="str">
        <f>$AX$3&amp;" "&amp;AX$5</f>
        <v>Energy ReportDate</v>
      </c>
      <c r="AY1" s="174" t="str">
        <f t="shared" ref="AY1:BH1" si="4">$AX$3&amp;" "&amp;AY$5</f>
        <v>Energy IssuerCount</v>
      </c>
      <c r="AZ1" s="174" t="str">
        <f t="shared" si="4"/>
        <v>Energy NetDebt</v>
      </c>
      <c r="BA1" s="174" t="str">
        <f t="shared" si="4"/>
        <v>Energy LtmAdjEbitda</v>
      </c>
      <c r="BB1" s="174" t="str">
        <f t="shared" si="4"/>
        <v>Energy LtmInterestExpense</v>
      </c>
      <c r="BC1" s="174" t="str">
        <f t="shared" si="4"/>
        <v>Energy LeverageRatio</v>
      </c>
      <c r="BD1" s="174" t="str">
        <f t="shared" si="4"/>
        <v>Energy CoverageRatio</v>
      </c>
      <c r="BE1" s="174" t="str">
        <f t="shared" si="4"/>
        <v>Energy ReportDate'</v>
      </c>
      <c r="BF1" s="174" t="str">
        <f t="shared" si="4"/>
        <v>Energy IssuerCount'</v>
      </c>
      <c r="BG1" s="174" t="str">
        <f t="shared" si="4"/>
        <v>Energy AdjEBITDAs, YOY Pct Change</v>
      </c>
      <c r="BH1" s="174" t="str">
        <f t="shared" si="4"/>
        <v>Energy Total Debt, YOY Pct Change</v>
      </c>
      <c r="BJ1" s="174" t="str">
        <f>$BJ$3&amp;" "&amp;BJ$5</f>
        <v>Food ReportDate</v>
      </c>
      <c r="BK1" s="174" t="str">
        <f t="shared" ref="BK1:BT1" si="5">$BJ$3&amp;" "&amp;BK$5</f>
        <v>Food IssuerCount</v>
      </c>
      <c r="BL1" s="174" t="str">
        <f t="shared" si="5"/>
        <v>Food NetDebt</v>
      </c>
      <c r="BM1" s="174" t="str">
        <f t="shared" si="5"/>
        <v>Food LtmAdjEbitda</v>
      </c>
      <c r="BN1" s="174" t="str">
        <f t="shared" si="5"/>
        <v>Food LtmInterestExpense</v>
      </c>
      <c r="BO1" s="174" t="str">
        <f t="shared" si="5"/>
        <v>Food LeverageRatio</v>
      </c>
      <c r="BP1" s="174" t="str">
        <f t="shared" si="5"/>
        <v>Food CoverageRatio</v>
      </c>
      <c r="BQ1" s="174" t="str">
        <f t="shared" si="5"/>
        <v>Food ReportDate'</v>
      </c>
      <c r="BR1" s="174" t="str">
        <f t="shared" si="5"/>
        <v>Food IssuerCount'</v>
      </c>
      <c r="BS1" s="174" t="str">
        <f t="shared" si="5"/>
        <v>Food AdjEBITDAs, YOY Pct Change</v>
      </c>
      <c r="BT1" s="174" t="str">
        <f t="shared" si="5"/>
        <v>Food Total Debt, YOY Pct Change</v>
      </c>
      <c r="BV1" s="174" t="str">
        <f t="shared" ref="BV1:CF1" si="6">$BV$3&amp;" "&amp;BV$5</f>
        <v>Gaming ReportDate</v>
      </c>
      <c r="BW1" s="174" t="str">
        <f t="shared" si="6"/>
        <v>Gaming IssuerCount</v>
      </c>
      <c r="BX1" s="174" t="str">
        <f t="shared" si="6"/>
        <v>Gaming NetDebt</v>
      </c>
      <c r="BY1" s="174" t="str">
        <f t="shared" si="6"/>
        <v>Gaming LtmAdjEbitda</v>
      </c>
      <c r="BZ1" s="174" t="str">
        <f t="shared" si="6"/>
        <v>Gaming LtmInterestExpense</v>
      </c>
      <c r="CA1" s="174" t="str">
        <f t="shared" si="6"/>
        <v>Gaming LeverageRatio</v>
      </c>
      <c r="CB1" s="174" t="str">
        <f t="shared" si="6"/>
        <v>Gaming CoverageRatio</v>
      </c>
      <c r="CC1" s="174" t="str">
        <f t="shared" si="6"/>
        <v>Gaming ReportDate'</v>
      </c>
      <c r="CD1" s="174" t="str">
        <f t="shared" si="6"/>
        <v>Gaming IssuerCount'</v>
      </c>
      <c r="CE1" s="174" t="str">
        <f t="shared" si="6"/>
        <v>Gaming AdjEBITDAs, YOY Pct Change</v>
      </c>
      <c r="CF1" s="174" t="str">
        <f t="shared" si="6"/>
        <v>Gaming Total Debt, YOY Pct Change</v>
      </c>
      <c r="CH1" s="174" t="str">
        <f>$CH$3&amp;" "&amp;CH$5</f>
        <v>Health Care ReportDate</v>
      </c>
      <c r="CI1" s="174" t="str">
        <f t="shared" ref="CI1:CR1" si="7">$CH$3&amp;" "&amp;CI$5</f>
        <v>Health Care IssuerCount</v>
      </c>
      <c r="CJ1" s="174" t="str">
        <f t="shared" si="7"/>
        <v>Health Care NetDebt</v>
      </c>
      <c r="CK1" s="174" t="str">
        <f t="shared" si="7"/>
        <v>Health Care LtmAdjEbitda</v>
      </c>
      <c r="CL1" s="174" t="str">
        <f t="shared" si="7"/>
        <v>Health Care LtmInterestExpense</v>
      </c>
      <c r="CM1" s="174" t="str">
        <f t="shared" si="7"/>
        <v>Health Care LeverageRatio</v>
      </c>
      <c r="CN1" s="174" t="str">
        <f t="shared" si="7"/>
        <v>Health Care CoverageRatio</v>
      </c>
      <c r="CO1" s="174" t="str">
        <f t="shared" si="7"/>
        <v>Health Care ReportDate'</v>
      </c>
      <c r="CP1" s="174" t="str">
        <f t="shared" si="7"/>
        <v>Health Care IssuerCount'</v>
      </c>
      <c r="CQ1" s="174" t="str">
        <f t="shared" si="7"/>
        <v>Health Care AdjEBITDAs, YOY Pct Change</v>
      </c>
      <c r="CR1" s="174" t="str">
        <f t="shared" si="7"/>
        <v>Health Care Total Debt, YOY Pct Change</v>
      </c>
      <c r="CT1" s="174" t="str">
        <f>$CT$3&amp;" "&amp;CT$5</f>
        <v>Hotels &amp; Leisure ReportDate</v>
      </c>
      <c r="CU1" s="174" t="str">
        <f t="shared" ref="CU1:DD1" si="8">$CT$3&amp;" "&amp;CU$5</f>
        <v>Hotels &amp; Leisure IssuerCount</v>
      </c>
      <c r="CV1" s="174" t="str">
        <f t="shared" si="8"/>
        <v>Hotels &amp; Leisure NetDebt</v>
      </c>
      <c r="CW1" s="174" t="str">
        <f t="shared" si="8"/>
        <v>Hotels &amp; Leisure LtmAdjEbitda</v>
      </c>
      <c r="CX1" s="174" t="str">
        <f t="shared" si="8"/>
        <v>Hotels &amp; Leisure LtmInterestExpense</v>
      </c>
      <c r="CY1" s="174" t="str">
        <f t="shared" si="8"/>
        <v>Hotels &amp; Leisure LeverageRatio</v>
      </c>
      <c r="CZ1" s="174" t="str">
        <f t="shared" si="8"/>
        <v>Hotels &amp; Leisure CoverageRatio</v>
      </c>
      <c r="DA1" s="174" t="str">
        <f t="shared" si="8"/>
        <v>Hotels &amp; Leisure ReportDate'</v>
      </c>
      <c r="DB1" s="174" t="str">
        <f t="shared" si="8"/>
        <v>Hotels &amp; Leisure IssuerCount'</v>
      </c>
      <c r="DC1" s="174" t="str">
        <f t="shared" si="8"/>
        <v>Hotels &amp; Leisure AdjEBITDAs, YOY Pct Change</v>
      </c>
      <c r="DD1" s="174" t="str">
        <f t="shared" si="8"/>
        <v>Hotels &amp; Leisure Total Debt, YOY Pct Change</v>
      </c>
      <c r="DF1" s="174" t="str">
        <f>$DF$3&amp;" "&amp;DF$5</f>
        <v>Materials ReportDate</v>
      </c>
      <c r="DG1" s="174" t="str">
        <f t="shared" ref="DG1:DP1" si="9">$DF$3&amp;" "&amp;DG$5</f>
        <v>Materials IssuerCount</v>
      </c>
      <c r="DH1" s="174" t="str">
        <f t="shared" si="9"/>
        <v>Materials NetDebt</v>
      </c>
      <c r="DI1" s="174" t="str">
        <f t="shared" si="9"/>
        <v>Materials LtmAdjEbitda</v>
      </c>
      <c r="DJ1" s="174" t="str">
        <f t="shared" si="9"/>
        <v>Materials LtmInterestExpense</v>
      </c>
      <c r="DK1" s="174" t="str">
        <f t="shared" si="9"/>
        <v>Materials LeverageRatio</v>
      </c>
      <c r="DL1" s="174" t="str">
        <f t="shared" si="9"/>
        <v>Materials CoverageRatio</v>
      </c>
      <c r="DM1" s="174" t="str">
        <f t="shared" si="9"/>
        <v>Materials ReportDate'</v>
      </c>
      <c r="DN1" s="174" t="str">
        <f t="shared" si="9"/>
        <v>Materials IssuerCount'</v>
      </c>
      <c r="DO1" s="174" t="str">
        <f t="shared" si="9"/>
        <v>Materials AdjEBITDAs, YOY Pct Change</v>
      </c>
      <c r="DP1" s="174" t="str">
        <f t="shared" si="9"/>
        <v>Materials Total Debt, YOY Pct Change</v>
      </c>
      <c r="DR1" s="174" t="str">
        <f>$DR$3&amp;" "&amp;DR$5</f>
        <v>Media ReportDate</v>
      </c>
      <c r="DS1" s="174" t="str">
        <f t="shared" ref="DS1:EB1" si="10">$DR$3&amp;" "&amp;DS$5</f>
        <v>Media IssuerCount</v>
      </c>
      <c r="DT1" s="174" t="str">
        <f t="shared" si="10"/>
        <v>Media NetDebt</v>
      </c>
      <c r="DU1" s="174" t="str">
        <f t="shared" si="10"/>
        <v>Media LtmAdjEbitda</v>
      </c>
      <c r="DV1" s="174" t="str">
        <f t="shared" si="10"/>
        <v>Media LtmInterestExpense</v>
      </c>
      <c r="DW1" s="174" t="str">
        <f t="shared" si="10"/>
        <v>Media LeverageRatio</v>
      </c>
      <c r="DX1" s="174" t="str">
        <f t="shared" si="10"/>
        <v>Media CoverageRatio</v>
      </c>
      <c r="DY1" s="174" t="str">
        <f t="shared" si="10"/>
        <v>Media ReportDate'</v>
      </c>
      <c r="DZ1" s="174" t="str">
        <f t="shared" si="10"/>
        <v>Media IssuerCount'</v>
      </c>
      <c r="EA1" s="174" t="str">
        <f t="shared" si="10"/>
        <v>Media AdjEBITDAs, YOY Pct Change</v>
      </c>
      <c r="EB1" s="174" t="str">
        <f t="shared" si="10"/>
        <v>Media Total Debt, YOY Pct Change</v>
      </c>
      <c r="ED1" s="174" t="str">
        <f>$ED$3&amp;" "&amp;ED$5</f>
        <v>Real Estate ReportDate</v>
      </c>
      <c r="EE1" s="174" t="str">
        <f t="shared" ref="EE1:EN1" si="11">$ED$3&amp;" "&amp;EE$5</f>
        <v>Real Estate IssuerCount</v>
      </c>
      <c r="EF1" s="174" t="str">
        <f t="shared" si="11"/>
        <v>Real Estate NetDebt</v>
      </c>
      <c r="EG1" s="174" t="str">
        <f t="shared" si="11"/>
        <v>Real Estate LtmAdjEbitda</v>
      </c>
      <c r="EH1" s="174" t="str">
        <f t="shared" si="11"/>
        <v>Real Estate LtmInterestExpense</v>
      </c>
      <c r="EI1" s="174" t="str">
        <f t="shared" si="11"/>
        <v>Real Estate LeverageRatio</v>
      </c>
      <c r="EJ1" s="174" t="str">
        <f t="shared" si="11"/>
        <v>Real Estate CoverageRatio</v>
      </c>
      <c r="EK1" s="174" t="str">
        <f t="shared" si="11"/>
        <v>Real Estate ReportDate'</v>
      </c>
      <c r="EL1" s="174" t="str">
        <f t="shared" si="11"/>
        <v>Real Estate IssuerCount'</v>
      </c>
      <c r="EM1" s="174" t="str">
        <f t="shared" si="11"/>
        <v>Real Estate AdjEBITDAs, YOY Pct Change</v>
      </c>
      <c r="EN1" s="174" t="str">
        <f t="shared" si="11"/>
        <v>Real Estate Total Debt, YOY Pct Change</v>
      </c>
      <c r="EP1" s="174" t="str">
        <f>$EP$3&amp;" "&amp;EP$5</f>
        <v>Retail ReportDate</v>
      </c>
      <c r="EQ1" s="174" t="str">
        <f t="shared" ref="EQ1:EZ1" si="12">$EP$3&amp;" "&amp;EQ$5</f>
        <v>Retail IssuerCount</v>
      </c>
      <c r="ER1" s="174" t="str">
        <f t="shared" si="12"/>
        <v>Retail NetDebt</v>
      </c>
      <c r="ES1" s="174" t="str">
        <f t="shared" si="12"/>
        <v>Retail LtmAdjEbitda</v>
      </c>
      <c r="ET1" s="174" t="str">
        <f t="shared" si="12"/>
        <v>Retail LtmInterestExpense</v>
      </c>
      <c r="EU1" s="174" t="str">
        <f t="shared" si="12"/>
        <v>Retail LeverageRatio</v>
      </c>
      <c r="EV1" s="174" t="str">
        <f t="shared" si="12"/>
        <v>Retail CoverageRatio</v>
      </c>
      <c r="EW1" s="174" t="str">
        <f t="shared" si="12"/>
        <v>Retail ReportDate'</v>
      </c>
      <c r="EX1" s="174" t="str">
        <f t="shared" si="12"/>
        <v>Retail IssuerCount'</v>
      </c>
      <c r="EY1" s="174" t="str">
        <f t="shared" si="12"/>
        <v>Retail AdjEBITDAs, YOY Pct Change</v>
      </c>
      <c r="EZ1" s="174" t="str">
        <f t="shared" si="12"/>
        <v>Retail Total Debt, YOY Pct Change</v>
      </c>
      <c r="FB1" s="174" t="str">
        <f>$FB$3&amp;" "&amp;FB$5</f>
        <v>Technology ReportDate</v>
      </c>
      <c r="FC1" s="174" t="str">
        <f t="shared" ref="FC1:FL1" si="13">$FB$3&amp;" "&amp;FC$5</f>
        <v>Technology IssuerCount</v>
      </c>
      <c r="FD1" s="174" t="str">
        <f t="shared" si="13"/>
        <v>Technology NetDebt</v>
      </c>
      <c r="FE1" s="174" t="str">
        <f t="shared" si="13"/>
        <v>Technology LtmAdjEbitda</v>
      </c>
      <c r="FF1" s="174" t="str">
        <f t="shared" si="13"/>
        <v>Technology LtmInterestExpense</v>
      </c>
      <c r="FG1" s="174" t="str">
        <f t="shared" si="13"/>
        <v>Technology LeverageRatio</v>
      </c>
      <c r="FH1" s="174" t="str">
        <f t="shared" si="13"/>
        <v>Technology CoverageRatio</v>
      </c>
      <c r="FI1" s="174" t="str">
        <f t="shared" si="13"/>
        <v>Technology ReportDate'</v>
      </c>
      <c r="FJ1" s="174" t="str">
        <f t="shared" si="13"/>
        <v>Technology IssuerCount'</v>
      </c>
      <c r="FK1" s="174" t="str">
        <f t="shared" si="13"/>
        <v>Technology AdjEBITDAs, YOY Pct Change</v>
      </c>
      <c r="FL1" s="174" t="str">
        <f t="shared" si="13"/>
        <v>Technology Total Debt, YOY Pct Change</v>
      </c>
      <c r="FN1" s="174" t="str">
        <f t="shared" ref="FN1:FX1" si="14">$FN$3&amp;" "&amp;FN$5</f>
        <v>Telecommunications ReportDate</v>
      </c>
      <c r="FO1" s="174" t="str">
        <f t="shared" si="14"/>
        <v>Telecommunications IssuerCount</v>
      </c>
      <c r="FP1" s="174" t="str">
        <f t="shared" si="14"/>
        <v>Telecommunications NetDebt</v>
      </c>
      <c r="FQ1" s="174" t="str">
        <f t="shared" si="14"/>
        <v>Telecommunications LtmAdjEbitda</v>
      </c>
      <c r="FR1" s="174" t="str">
        <f t="shared" si="14"/>
        <v>Telecommunications LtmInterestExpense</v>
      </c>
      <c r="FS1" s="174" t="str">
        <f t="shared" si="14"/>
        <v>Telecommunications LeverageRatio</v>
      </c>
      <c r="FT1" s="174" t="str">
        <f t="shared" si="14"/>
        <v>Telecommunications CoverageRatio</v>
      </c>
      <c r="FU1" s="174" t="str">
        <f t="shared" si="14"/>
        <v>Telecommunications ReportDate'</v>
      </c>
      <c r="FV1" s="174" t="str">
        <f t="shared" si="14"/>
        <v>Telecommunications IssuerCount'</v>
      </c>
      <c r="FW1" s="174" t="str">
        <f t="shared" si="14"/>
        <v>Telecommunications AdjEBITDAs, YOY Pct Change</v>
      </c>
      <c r="FX1" s="174" t="str">
        <f t="shared" si="14"/>
        <v>Telecommunications Total Debt, YOY Pct Change</v>
      </c>
      <c r="FZ1" s="174" t="str">
        <f>$FZ$3&amp;" "&amp;FZ$5</f>
        <v>Transportation ReportDate</v>
      </c>
      <c r="GA1" s="174" t="str">
        <f t="shared" ref="GA1:GJ1" si="15">$FZ$3&amp;" "&amp;GA$5</f>
        <v>Transportation IssuerCount</v>
      </c>
      <c r="GB1" s="174" t="str">
        <f t="shared" si="15"/>
        <v>Transportation NetDebt</v>
      </c>
      <c r="GC1" s="174" t="str">
        <f t="shared" si="15"/>
        <v>Transportation LtmAdjEbitda</v>
      </c>
      <c r="GD1" s="174" t="str">
        <f t="shared" si="15"/>
        <v>Transportation LtmInterestExpense</v>
      </c>
      <c r="GE1" s="174" t="str">
        <f t="shared" si="15"/>
        <v>Transportation LeverageRatio</v>
      </c>
      <c r="GF1" s="174" t="str">
        <f t="shared" si="15"/>
        <v>Transportation CoverageRatio</v>
      </c>
      <c r="GG1" s="174" t="str">
        <f t="shared" si="15"/>
        <v>Transportation ReportDate'</v>
      </c>
      <c r="GH1" s="174" t="str">
        <f t="shared" si="15"/>
        <v>Transportation 60</v>
      </c>
      <c r="GI1" s="174" t="str">
        <f t="shared" si="15"/>
        <v>Transportation AdjEBITDAs, YOY Pct Change</v>
      </c>
      <c r="GJ1" s="174" t="str">
        <f t="shared" si="15"/>
        <v>Transportation Total Debt, YOY Pct Change</v>
      </c>
      <c r="GL1" s="174" t="str">
        <f t="shared" ref="GL1:GV1" si="16">$GL$3&amp;" "&amp;GL$5</f>
        <v>Utilities ReportDate</v>
      </c>
      <c r="GM1" s="174" t="str">
        <f t="shared" si="16"/>
        <v>Utilities IssuerCount</v>
      </c>
      <c r="GN1" s="174" t="str">
        <f t="shared" si="16"/>
        <v>Utilities NetDebt</v>
      </c>
      <c r="GO1" s="174" t="str">
        <f t="shared" si="16"/>
        <v>Utilities LtmAdjEbitda</v>
      </c>
      <c r="GP1" s="174" t="str">
        <f t="shared" si="16"/>
        <v>Utilities LtmInterestExpense</v>
      </c>
      <c r="GQ1" s="174" t="str">
        <f t="shared" si="16"/>
        <v>Utilities LeverageRatio</v>
      </c>
      <c r="GR1" s="174" t="str">
        <f t="shared" si="16"/>
        <v>Utilities CoverageRatio</v>
      </c>
      <c r="GS1" s="174" t="str">
        <f t="shared" si="16"/>
        <v>Utilities ReportDate'</v>
      </c>
      <c r="GT1" s="174" t="str">
        <f t="shared" si="16"/>
        <v>Utilities IssuerCount'</v>
      </c>
      <c r="GU1" s="174" t="str">
        <f t="shared" si="16"/>
        <v>Utilities AdjEBITDAs, YOY Pct Change</v>
      </c>
      <c r="GV1" s="174" t="str">
        <f t="shared" si="16"/>
        <v>Utilities Total Debt, YOY Pct Change</v>
      </c>
      <c r="GX1" s="174" t="str">
        <f>$GX$3&amp;" "&amp;GX$5</f>
        <v>Technology ReportDate</v>
      </c>
      <c r="GY1" s="174" t="str">
        <f t="shared" ref="GY1:HH1" si="17">$GX$3&amp;" "&amp;GY$5</f>
        <v>Technology IssuerCount</v>
      </c>
      <c r="GZ1" s="174" t="str">
        <f t="shared" si="17"/>
        <v>Technology NetDebt</v>
      </c>
      <c r="HA1" s="174" t="str">
        <f t="shared" si="17"/>
        <v>Technology LtmAdjEbitda</v>
      </c>
      <c r="HB1" s="174" t="str">
        <f t="shared" si="17"/>
        <v>Technology LtmInterestExpense</v>
      </c>
      <c r="HC1" s="174" t="str">
        <f t="shared" si="17"/>
        <v>Technology LeverageRatio</v>
      </c>
      <c r="HD1" s="174" t="str">
        <f t="shared" si="17"/>
        <v>Technology CoverageRatio</v>
      </c>
      <c r="HE1" s="174" t="str">
        <f t="shared" si="17"/>
        <v>Technology ReportDate'</v>
      </c>
      <c r="HF1" s="174" t="str">
        <f t="shared" si="17"/>
        <v>Technology IssuerCount'</v>
      </c>
      <c r="HG1" s="174" t="str">
        <f t="shared" si="17"/>
        <v>Technology AdjEBITDAs, YOY Pct Change</v>
      </c>
      <c r="HH1" s="174" t="str">
        <f t="shared" si="17"/>
        <v>Technology Total Debt, YOY Pct Change</v>
      </c>
    </row>
    <row r="2" spans="2:218">
      <c r="C2" s="174"/>
      <c r="D2" s="174"/>
      <c r="E2" s="174"/>
      <c r="F2" s="174"/>
      <c r="G2" s="174"/>
      <c r="H2" s="174"/>
      <c r="J2" s="174"/>
      <c r="K2" s="174"/>
      <c r="L2" s="174"/>
      <c r="M2" s="174"/>
      <c r="O2" s="174"/>
      <c r="P2" s="174"/>
      <c r="Q2" s="174"/>
      <c r="R2" s="174"/>
      <c r="S2" s="174"/>
      <c r="T2" s="174"/>
      <c r="V2" s="174"/>
      <c r="W2" s="174"/>
      <c r="X2" s="174"/>
      <c r="AA2" s="174"/>
      <c r="AB2" s="174"/>
      <c r="AC2" s="174"/>
      <c r="AD2" s="174"/>
      <c r="AE2" s="174"/>
      <c r="AF2" s="174"/>
      <c r="AH2" s="174"/>
      <c r="AI2" s="174"/>
      <c r="AJ2" s="174"/>
      <c r="AM2" s="174"/>
      <c r="AN2" s="174"/>
      <c r="AO2" s="174"/>
      <c r="AP2" s="174"/>
      <c r="AQ2" s="174"/>
      <c r="AR2" s="174"/>
      <c r="AT2" s="174"/>
      <c r="AU2" s="174"/>
      <c r="AV2" s="174"/>
      <c r="AY2" s="174"/>
      <c r="AZ2" s="174"/>
      <c r="BA2" s="174"/>
      <c r="BB2" s="174"/>
      <c r="BC2" s="174"/>
      <c r="BD2" s="174"/>
      <c r="BF2" s="174"/>
      <c r="BG2" s="174"/>
      <c r="BH2" s="174"/>
      <c r="BK2" s="174"/>
      <c r="BL2" s="174"/>
      <c r="BM2" s="174"/>
      <c r="BN2" s="174"/>
      <c r="BO2" s="174"/>
      <c r="BP2" s="174"/>
      <c r="BR2" s="174"/>
      <c r="BS2" s="174"/>
      <c r="BT2" s="174"/>
      <c r="BW2" s="174"/>
      <c r="BX2" s="174"/>
      <c r="BY2" s="174"/>
      <c r="BZ2" s="174"/>
      <c r="CA2" s="174"/>
      <c r="CB2" s="174"/>
      <c r="CD2" s="174"/>
      <c r="CE2" s="174"/>
      <c r="CF2" s="174"/>
      <c r="CI2" s="174"/>
      <c r="CJ2" s="174"/>
      <c r="CK2" s="174"/>
      <c r="CL2" s="174"/>
      <c r="CM2" s="174"/>
      <c r="CN2" s="174"/>
      <c r="CP2" s="174"/>
      <c r="CQ2" s="174"/>
      <c r="CR2" s="174"/>
      <c r="CU2" s="174"/>
      <c r="CV2" s="174"/>
      <c r="CW2" s="174"/>
      <c r="CX2" s="174"/>
      <c r="CY2" s="174"/>
      <c r="CZ2" s="174"/>
      <c r="DB2" s="174"/>
      <c r="DC2" s="174"/>
      <c r="DD2" s="174"/>
      <c r="DG2" s="174"/>
      <c r="DH2" s="174"/>
      <c r="DI2" s="174"/>
      <c r="DJ2" s="174"/>
      <c r="DK2" s="174"/>
      <c r="DL2" s="174"/>
      <c r="DN2" s="174"/>
      <c r="DO2" s="174"/>
      <c r="DP2" s="174"/>
      <c r="DS2" s="174"/>
      <c r="DT2" s="174"/>
      <c r="DU2" s="174"/>
      <c r="DV2" s="174"/>
      <c r="DW2" s="174"/>
      <c r="DX2" s="174"/>
      <c r="DZ2" s="174"/>
      <c r="EA2" s="174"/>
      <c r="EB2" s="174"/>
      <c r="EE2" s="174"/>
      <c r="EF2" s="174"/>
      <c r="EG2" s="174"/>
      <c r="EH2" s="174"/>
      <c r="EI2" s="174"/>
      <c r="EJ2" s="174"/>
      <c r="EL2" s="174"/>
      <c r="EM2" s="174"/>
      <c r="EN2" s="174"/>
      <c r="EQ2" s="174"/>
      <c r="ER2" s="174"/>
      <c r="ES2" s="174"/>
      <c r="ET2" s="174"/>
      <c r="EU2" s="174"/>
      <c r="EV2" s="174"/>
      <c r="EX2" s="174"/>
      <c r="EY2" s="174"/>
      <c r="EZ2" s="174"/>
      <c r="FC2" s="174"/>
      <c r="FD2" s="174"/>
      <c r="FE2" s="174"/>
      <c r="FF2" s="174"/>
      <c r="FG2" s="174"/>
      <c r="FH2" s="174"/>
      <c r="FJ2" s="174"/>
      <c r="FK2" s="174"/>
      <c r="FL2" s="174"/>
      <c r="FO2" s="174"/>
      <c r="FP2" s="174"/>
      <c r="FQ2" s="174"/>
      <c r="FR2" s="174"/>
      <c r="FS2" s="174"/>
      <c r="FT2" s="174"/>
      <c r="FV2" s="174"/>
      <c r="FW2" s="174"/>
      <c r="FX2" s="174"/>
      <c r="GA2" s="174"/>
      <c r="GB2" s="174"/>
      <c r="GC2" s="174"/>
      <c r="GD2" s="174"/>
      <c r="GE2" s="174"/>
      <c r="GF2" s="174"/>
      <c r="GH2" s="174"/>
      <c r="GI2" s="174"/>
      <c r="GJ2" s="174"/>
      <c r="GM2" s="174"/>
      <c r="GN2" s="174"/>
      <c r="GO2" s="174"/>
      <c r="GP2" s="174"/>
      <c r="GQ2" s="174"/>
      <c r="GR2" s="174"/>
      <c r="GT2" s="174"/>
      <c r="GU2" s="174"/>
      <c r="GV2" s="174"/>
      <c r="GX2" s="175">
        <f>MATCH(GX$1,$A$1:$GV$1,FALSE)</f>
        <v>158</v>
      </c>
      <c r="GY2" s="175">
        <f t="shared" ref="GY2:HH2" si="18">MATCH(GY$1,$A$1:$GV$1,FALSE)</f>
        <v>159</v>
      </c>
      <c r="GZ2" s="175">
        <f t="shared" si="18"/>
        <v>160</v>
      </c>
      <c r="HA2" s="175">
        <f t="shared" si="18"/>
        <v>161</v>
      </c>
      <c r="HB2" s="175">
        <f t="shared" si="18"/>
        <v>162</v>
      </c>
      <c r="HC2" s="175">
        <f t="shared" si="18"/>
        <v>163</v>
      </c>
      <c r="HD2" s="175">
        <f t="shared" si="18"/>
        <v>164</v>
      </c>
      <c r="HE2" s="175">
        <f t="shared" si="18"/>
        <v>165</v>
      </c>
      <c r="HF2" s="175">
        <f t="shared" si="18"/>
        <v>166</v>
      </c>
      <c r="HG2" s="175">
        <f t="shared" si="18"/>
        <v>167</v>
      </c>
      <c r="HH2" s="175">
        <f t="shared" si="18"/>
        <v>168</v>
      </c>
      <c r="HJ2" s="176">
        <v>50</v>
      </c>
    </row>
    <row r="3" spans="2:218">
      <c r="B3" s="177" t="s">
        <v>82</v>
      </c>
      <c r="N3" s="177" t="s">
        <v>78</v>
      </c>
      <c r="Z3" s="178" t="s">
        <v>74</v>
      </c>
      <c r="AA3" s="179"/>
      <c r="AB3" s="179"/>
      <c r="AC3" s="180"/>
      <c r="AD3" s="179"/>
      <c r="AE3" s="179"/>
      <c r="AF3" s="181"/>
      <c r="AG3" s="182"/>
      <c r="AH3" s="181"/>
      <c r="AI3" s="181"/>
      <c r="AJ3" s="181"/>
      <c r="AK3" s="182"/>
      <c r="AL3" s="178" t="s">
        <v>86</v>
      </c>
      <c r="AM3" s="179"/>
      <c r="AN3" s="179"/>
      <c r="AO3" s="180"/>
      <c r="AP3" s="179"/>
      <c r="AQ3" s="179"/>
      <c r="AR3" s="181"/>
      <c r="AS3" s="182"/>
      <c r="AT3" s="181"/>
      <c r="AU3" s="181"/>
      <c r="AV3" s="181"/>
      <c r="AW3" s="182"/>
      <c r="AX3" s="178" t="s">
        <v>80</v>
      </c>
      <c r="AY3" s="179"/>
      <c r="AZ3" s="179"/>
      <c r="BA3" s="179"/>
      <c r="BB3" s="179"/>
      <c r="BC3" s="181"/>
      <c r="BD3" s="182"/>
      <c r="BE3" s="182"/>
      <c r="BF3" s="182"/>
      <c r="BG3" s="182"/>
      <c r="BH3" s="182"/>
      <c r="BI3" s="182"/>
      <c r="BJ3" s="178" t="s">
        <v>22</v>
      </c>
      <c r="BK3" s="179"/>
      <c r="BL3" s="179"/>
      <c r="BM3" s="179"/>
      <c r="BN3" s="179"/>
      <c r="BO3" s="181"/>
      <c r="BP3" s="182"/>
      <c r="BQ3" s="182"/>
      <c r="BR3" s="182"/>
      <c r="BS3" s="182"/>
      <c r="BT3" s="182"/>
      <c r="BV3" s="178" t="s">
        <v>23</v>
      </c>
      <c r="BW3" s="179"/>
      <c r="BX3" s="179"/>
      <c r="BY3" s="179"/>
      <c r="BZ3" s="181"/>
      <c r="CA3" s="182"/>
      <c r="CG3" s="179"/>
      <c r="CH3" s="178" t="s">
        <v>77</v>
      </c>
      <c r="CI3" s="179"/>
      <c r="CJ3" s="179"/>
      <c r="CK3" s="181"/>
      <c r="CL3" s="181"/>
      <c r="CM3" s="181"/>
      <c r="CN3" s="182"/>
      <c r="CO3" s="182"/>
      <c r="CP3" s="182"/>
      <c r="CQ3" s="182"/>
      <c r="CR3" s="182"/>
      <c r="CT3" s="178" t="s">
        <v>25</v>
      </c>
      <c r="CU3" s="179"/>
      <c r="CV3" s="179"/>
      <c r="CW3" s="179"/>
      <c r="CX3" s="179"/>
      <c r="CY3" s="181"/>
      <c r="CZ3" s="182"/>
      <c r="DA3" s="182"/>
      <c r="DB3" s="182"/>
      <c r="DC3" s="182"/>
      <c r="DD3" s="182"/>
      <c r="DF3" s="178" t="s">
        <v>79</v>
      </c>
      <c r="DG3" s="179"/>
      <c r="DH3" s="179"/>
      <c r="DI3" s="179"/>
      <c r="DJ3" s="181"/>
      <c r="DK3" s="182"/>
      <c r="DQ3" s="179"/>
      <c r="DR3" s="178" t="s">
        <v>76</v>
      </c>
      <c r="DS3" s="179"/>
      <c r="DT3" s="179"/>
      <c r="DU3" s="181"/>
      <c r="DV3" s="181"/>
      <c r="DW3" s="181"/>
      <c r="DX3" s="182"/>
      <c r="DY3" s="182"/>
      <c r="DZ3" s="182"/>
      <c r="EA3" s="182"/>
      <c r="EB3" s="182"/>
      <c r="ED3" s="178" t="s">
        <v>71</v>
      </c>
      <c r="EE3" s="179"/>
      <c r="EF3" s="179"/>
      <c r="EG3" s="179"/>
      <c r="EH3" s="181"/>
      <c r="EI3" s="182"/>
      <c r="EO3" s="179"/>
      <c r="EP3" s="178" t="s">
        <v>24</v>
      </c>
      <c r="EQ3" s="180"/>
      <c r="ER3" s="179"/>
      <c r="ES3" s="179"/>
      <c r="ET3" s="181"/>
      <c r="EU3" s="181"/>
      <c r="EV3" s="181"/>
      <c r="EW3" s="182"/>
      <c r="EX3" s="181"/>
      <c r="EY3" s="181"/>
      <c r="EZ3" s="181"/>
      <c r="FA3" s="182"/>
      <c r="FB3" s="178" t="s">
        <v>81</v>
      </c>
      <c r="FC3" s="179"/>
      <c r="FD3" s="179"/>
      <c r="FE3" s="179"/>
      <c r="FF3" s="179"/>
      <c r="FG3" s="181"/>
      <c r="FH3" s="182"/>
      <c r="FI3" s="182"/>
      <c r="FJ3" s="182"/>
      <c r="FK3" s="182"/>
      <c r="FL3" s="182"/>
      <c r="FN3" s="178" t="s">
        <v>75</v>
      </c>
      <c r="FO3" s="179"/>
      <c r="FP3" s="179"/>
      <c r="FQ3" s="179"/>
      <c r="FR3" s="181"/>
      <c r="FS3" s="182"/>
      <c r="FY3" s="179"/>
      <c r="FZ3" s="178" t="s">
        <v>73</v>
      </c>
      <c r="GA3" s="179"/>
      <c r="GB3" s="179"/>
      <c r="GC3" s="181"/>
      <c r="GD3" s="182"/>
      <c r="GL3" s="178" t="s">
        <v>72</v>
      </c>
      <c r="GX3" s="118" t="str">
        <f>'Sector Charts'!$H$1</f>
        <v>Technology</v>
      </c>
      <c r="HD3" s="183" t="str">
        <f>ADDRESS(5,$GX$2)&amp;":"&amp;ADDRESS(50,$HH$2)</f>
        <v>$FB$5:$FL$50</v>
      </c>
      <c r="HJ3" s="176">
        <v>-50</v>
      </c>
    </row>
    <row r="4" spans="2:218">
      <c r="B4" s="184" t="s">
        <v>49</v>
      </c>
      <c r="C4" s="184"/>
      <c r="D4" s="184"/>
      <c r="E4" s="184"/>
      <c r="F4" s="184"/>
      <c r="G4" s="184"/>
      <c r="H4" s="184"/>
      <c r="I4" s="184"/>
      <c r="J4" s="184"/>
      <c r="K4" s="184"/>
      <c r="L4" s="184"/>
      <c r="N4" s="184" t="s">
        <v>49</v>
      </c>
      <c r="O4" s="184"/>
      <c r="P4" s="184"/>
      <c r="Q4" s="184"/>
      <c r="R4" s="184"/>
      <c r="S4" s="184"/>
      <c r="T4" s="184"/>
      <c r="U4" s="184"/>
      <c r="V4" s="184"/>
      <c r="W4" s="184"/>
      <c r="X4" s="184"/>
      <c r="Z4" s="184" t="s">
        <v>49</v>
      </c>
      <c r="AA4" s="184"/>
      <c r="AB4" s="184"/>
      <c r="AC4" s="184"/>
      <c r="AD4" s="184"/>
      <c r="AE4" s="184"/>
      <c r="AF4" s="184"/>
      <c r="AG4" s="184"/>
      <c r="AH4" s="184"/>
      <c r="AI4" s="184"/>
      <c r="AJ4" s="184"/>
      <c r="AL4" s="184" t="s">
        <v>49</v>
      </c>
      <c r="AM4" s="184"/>
      <c r="AN4" s="184"/>
      <c r="AO4" s="184"/>
      <c r="AP4" s="184"/>
      <c r="AQ4" s="184"/>
      <c r="AR4" s="184"/>
      <c r="AS4" s="184"/>
      <c r="AT4" s="184"/>
      <c r="AU4" s="184"/>
      <c r="AV4" s="184"/>
      <c r="AX4" s="184" t="s">
        <v>49</v>
      </c>
      <c r="AY4" s="184"/>
      <c r="AZ4" s="184"/>
      <c r="BA4" s="184"/>
      <c r="BB4" s="184"/>
      <c r="BC4" s="184"/>
      <c r="BD4" s="184"/>
      <c r="BE4" s="184"/>
      <c r="BF4" s="184"/>
      <c r="BG4" s="184"/>
      <c r="BH4" s="184"/>
      <c r="BJ4" s="184" t="s">
        <v>49</v>
      </c>
      <c r="BK4" s="184"/>
      <c r="BL4" s="184"/>
      <c r="BM4" s="184"/>
      <c r="BN4" s="184"/>
      <c r="BO4" s="184"/>
      <c r="BP4" s="184"/>
      <c r="BQ4" s="184"/>
      <c r="BR4" s="184"/>
      <c r="BS4" s="184"/>
      <c r="BT4" s="184"/>
      <c r="BV4" s="184" t="s">
        <v>49</v>
      </c>
      <c r="BW4" s="184"/>
      <c r="BX4" s="184"/>
      <c r="BY4" s="184"/>
      <c r="BZ4" s="184"/>
      <c r="CA4" s="184"/>
      <c r="CB4" s="184"/>
      <c r="CC4" s="184"/>
      <c r="CD4" s="184"/>
      <c r="CE4" s="184"/>
      <c r="CF4" s="184"/>
      <c r="CH4" s="184" t="s">
        <v>49</v>
      </c>
      <c r="CI4" s="184"/>
      <c r="CJ4" s="184"/>
      <c r="CK4" s="184"/>
      <c r="CL4" s="184"/>
      <c r="CM4" s="184"/>
      <c r="CN4" s="184"/>
      <c r="CO4" s="184"/>
      <c r="CP4" s="184"/>
      <c r="CQ4" s="184"/>
      <c r="CR4" s="184"/>
      <c r="CT4" s="184" t="s">
        <v>49</v>
      </c>
      <c r="CU4" s="184"/>
      <c r="CV4" s="184"/>
      <c r="CW4" s="184"/>
      <c r="CX4" s="184"/>
      <c r="CY4" s="184"/>
      <c r="CZ4" s="184"/>
      <c r="DA4" s="184"/>
      <c r="DB4" s="184"/>
      <c r="DC4" s="184"/>
      <c r="DD4" s="184"/>
      <c r="DF4" s="184" t="s">
        <v>49</v>
      </c>
      <c r="DG4" s="184"/>
      <c r="DH4" s="184"/>
      <c r="DI4" s="184"/>
      <c r="DJ4" s="184"/>
      <c r="DK4" s="184"/>
      <c r="DL4" s="184"/>
      <c r="DM4" s="184"/>
      <c r="DN4" s="184"/>
      <c r="DO4" s="184"/>
      <c r="DP4" s="184"/>
      <c r="DR4" s="184" t="s">
        <v>49</v>
      </c>
      <c r="DS4" s="184"/>
      <c r="DT4" s="184"/>
      <c r="DU4" s="184"/>
      <c r="DV4" s="184"/>
      <c r="DW4" s="184"/>
      <c r="DX4" s="184"/>
      <c r="DY4" s="184"/>
      <c r="DZ4" s="184"/>
      <c r="EA4" s="184"/>
      <c r="EB4" s="184"/>
      <c r="ED4" s="184" t="s">
        <v>49</v>
      </c>
      <c r="EE4" s="184"/>
      <c r="EF4" s="184"/>
      <c r="EG4" s="184"/>
      <c r="EH4" s="184"/>
      <c r="EI4" s="184"/>
      <c r="EJ4" s="184"/>
      <c r="EK4" s="184"/>
      <c r="EL4" s="184"/>
      <c r="EM4" s="184"/>
      <c r="EN4" s="184"/>
      <c r="EP4" s="184" t="s">
        <v>49</v>
      </c>
      <c r="EQ4" s="184"/>
      <c r="ER4" s="184"/>
      <c r="ES4" s="184"/>
      <c r="ET4" s="184"/>
      <c r="EU4" s="184"/>
      <c r="EV4" s="184"/>
      <c r="EW4" s="184"/>
      <c r="EX4" s="184"/>
      <c r="EY4" s="184"/>
      <c r="EZ4" s="184"/>
      <c r="FB4" s="184" t="s">
        <v>49</v>
      </c>
      <c r="FC4" s="184"/>
      <c r="FD4" s="184"/>
      <c r="FE4" s="184"/>
      <c r="FF4" s="184"/>
      <c r="FG4" s="184"/>
      <c r="FH4" s="184"/>
      <c r="FI4" s="184"/>
      <c r="FJ4" s="184"/>
      <c r="FK4" s="184"/>
      <c r="FL4" s="184"/>
      <c r="FN4" s="184" t="s">
        <v>49</v>
      </c>
      <c r="FO4" s="184"/>
      <c r="FP4" s="184"/>
      <c r="FQ4" s="184"/>
      <c r="FR4" s="184"/>
      <c r="FS4" s="184"/>
      <c r="FT4" s="184"/>
      <c r="FU4" s="184"/>
      <c r="FV4" s="184"/>
      <c r="FW4" s="184"/>
      <c r="FX4" s="184"/>
      <c r="FZ4" s="184" t="s">
        <v>49</v>
      </c>
      <c r="GA4" s="184"/>
      <c r="GB4" s="184"/>
      <c r="GC4" s="184"/>
      <c r="GD4" s="184"/>
      <c r="GE4" s="184"/>
      <c r="GF4" s="184"/>
      <c r="GG4" s="184"/>
      <c r="GH4" s="184"/>
      <c r="GI4" s="184"/>
      <c r="GJ4" s="184"/>
      <c r="GL4" s="184" t="s">
        <v>49</v>
      </c>
      <c r="GM4" s="184"/>
      <c r="GN4" s="184"/>
      <c r="GO4" s="184"/>
      <c r="GP4" s="184"/>
      <c r="GQ4" s="184"/>
      <c r="GR4" s="184"/>
      <c r="GS4" s="184"/>
      <c r="GT4" s="184"/>
      <c r="GU4" s="184"/>
      <c r="GV4" s="184"/>
      <c r="GX4" s="184" t="s">
        <v>49</v>
      </c>
      <c r="GY4" s="184"/>
      <c r="GZ4" s="184"/>
      <c r="HA4" s="184"/>
      <c r="HB4" s="184"/>
      <c r="HC4" s="184"/>
      <c r="HD4" s="184"/>
      <c r="HE4" s="184"/>
      <c r="HF4" s="184"/>
      <c r="HG4" s="184"/>
      <c r="HH4" s="184"/>
    </row>
    <row r="5" spans="2:218" s="190" customFormat="1">
      <c r="B5" s="185" t="s">
        <v>69</v>
      </c>
      <c r="C5" s="186" t="s">
        <v>60</v>
      </c>
      <c r="D5" s="186" t="s">
        <v>101</v>
      </c>
      <c r="E5" s="186" t="s">
        <v>303</v>
      </c>
      <c r="F5" s="186" t="s">
        <v>103</v>
      </c>
      <c r="G5" s="187" t="s">
        <v>61</v>
      </c>
      <c r="H5" s="187" t="s">
        <v>62</v>
      </c>
      <c r="I5" s="188" t="s">
        <v>322</v>
      </c>
      <c r="J5" s="187" t="s">
        <v>323</v>
      </c>
      <c r="K5" s="189" t="s">
        <v>324</v>
      </c>
      <c r="L5" s="189" t="s">
        <v>325</v>
      </c>
      <c r="N5" s="185" t="s">
        <v>69</v>
      </c>
      <c r="O5" s="186" t="s">
        <v>60</v>
      </c>
      <c r="P5" s="186" t="s">
        <v>101</v>
      </c>
      <c r="Q5" s="186" t="s">
        <v>303</v>
      </c>
      <c r="R5" s="186" t="s">
        <v>103</v>
      </c>
      <c r="S5" s="187" t="s">
        <v>61</v>
      </c>
      <c r="T5" s="187" t="s">
        <v>62</v>
      </c>
      <c r="U5" s="188" t="s">
        <v>322</v>
      </c>
      <c r="V5" s="187" t="s">
        <v>323</v>
      </c>
      <c r="W5" s="189" t="s">
        <v>324</v>
      </c>
      <c r="X5" s="189" t="s">
        <v>325</v>
      </c>
      <c r="Z5" s="185" t="s">
        <v>69</v>
      </c>
      <c r="AA5" s="186" t="s">
        <v>60</v>
      </c>
      <c r="AB5" s="186" t="s">
        <v>101</v>
      </c>
      <c r="AC5" s="186" t="s">
        <v>303</v>
      </c>
      <c r="AD5" s="186" t="s">
        <v>103</v>
      </c>
      <c r="AE5" s="187" t="s">
        <v>61</v>
      </c>
      <c r="AF5" s="187" t="s">
        <v>62</v>
      </c>
      <c r="AG5" s="188" t="s">
        <v>322</v>
      </c>
      <c r="AH5" s="187" t="s">
        <v>323</v>
      </c>
      <c r="AI5" s="189" t="s">
        <v>324</v>
      </c>
      <c r="AJ5" s="189" t="s">
        <v>325</v>
      </c>
      <c r="AL5" s="185" t="s">
        <v>69</v>
      </c>
      <c r="AM5" s="186" t="s">
        <v>60</v>
      </c>
      <c r="AN5" s="186" t="s">
        <v>101</v>
      </c>
      <c r="AO5" s="186" t="s">
        <v>303</v>
      </c>
      <c r="AP5" s="186" t="s">
        <v>103</v>
      </c>
      <c r="AQ5" s="187" t="s">
        <v>61</v>
      </c>
      <c r="AR5" s="187" t="s">
        <v>62</v>
      </c>
      <c r="AS5" s="188" t="s">
        <v>322</v>
      </c>
      <c r="AT5" s="187" t="s">
        <v>323</v>
      </c>
      <c r="AU5" s="189" t="s">
        <v>324</v>
      </c>
      <c r="AV5" s="189" t="s">
        <v>325</v>
      </c>
      <c r="AX5" s="185" t="s">
        <v>69</v>
      </c>
      <c r="AY5" s="186" t="s">
        <v>60</v>
      </c>
      <c r="AZ5" s="186" t="s">
        <v>101</v>
      </c>
      <c r="BA5" s="186" t="s">
        <v>303</v>
      </c>
      <c r="BB5" s="186" t="s">
        <v>103</v>
      </c>
      <c r="BC5" s="187" t="s">
        <v>61</v>
      </c>
      <c r="BD5" s="187" t="s">
        <v>62</v>
      </c>
      <c r="BE5" s="188" t="s">
        <v>322</v>
      </c>
      <c r="BF5" s="187" t="s">
        <v>323</v>
      </c>
      <c r="BG5" s="189" t="s">
        <v>324</v>
      </c>
      <c r="BH5" s="189" t="s">
        <v>325</v>
      </c>
      <c r="BJ5" s="185" t="s">
        <v>69</v>
      </c>
      <c r="BK5" s="186" t="s">
        <v>60</v>
      </c>
      <c r="BL5" s="186" t="s">
        <v>101</v>
      </c>
      <c r="BM5" s="186" t="s">
        <v>303</v>
      </c>
      <c r="BN5" s="186" t="s">
        <v>103</v>
      </c>
      <c r="BO5" s="187" t="s">
        <v>61</v>
      </c>
      <c r="BP5" s="187" t="s">
        <v>62</v>
      </c>
      <c r="BQ5" s="188" t="s">
        <v>322</v>
      </c>
      <c r="BR5" s="187" t="s">
        <v>323</v>
      </c>
      <c r="BS5" s="189" t="s">
        <v>324</v>
      </c>
      <c r="BT5" s="189" t="s">
        <v>325</v>
      </c>
      <c r="BV5" s="185" t="s">
        <v>69</v>
      </c>
      <c r="BW5" s="186" t="s">
        <v>60</v>
      </c>
      <c r="BX5" s="186" t="s">
        <v>101</v>
      </c>
      <c r="BY5" s="186" t="s">
        <v>303</v>
      </c>
      <c r="BZ5" s="186" t="s">
        <v>103</v>
      </c>
      <c r="CA5" s="187" t="s">
        <v>61</v>
      </c>
      <c r="CB5" s="187" t="s">
        <v>62</v>
      </c>
      <c r="CC5" s="188" t="s">
        <v>322</v>
      </c>
      <c r="CD5" s="187" t="s">
        <v>323</v>
      </c>
      <c r="CE5" s="189" t="s">
        <v>324</v>
      </c>
      <c r="CF5" s="189" t="s">
        <v>325</v>
      </c>
      <c r="CH5" s="185" t="s">
        <v>69</v>
      </c>
      <c r="CI5" s="186" t="s">
        <v>60</v>
      </c>
      <c r="CJ5" s="186" t="s">
        <v>101</v>
      </c>
      <c r="CK5" s="186" t="s">
        <v>303</v>
      </c>
      <c r="CL5" s="186" t="s">
        <v>103</v>
      </c>
      <c r="CM5" s="187" t="s">
        <v>61</v>
      </c>
      <c r="CN5" s="187" t="s">
        <v>62</v>
      </c>
      <c r="CO5" s="188" t="s">
        <v>322</v>
      </c>
      <c r="CP5" s="187" t="s">
        <v>323</v>
      </c>
      <c r="CQ5" s="189" t="s">
        <v>324</v>
      </c>
      <c r="CR5" s="189" t="s">
        <v>325</v>
      </c>
      <c r="CT5" s="185" t="s">
        <v>69</v>
      </c>
      <c r="CU5" s="186" t="s">
        <v>60</v>
      </c>
      <c r="CV5" s="186" t="s">
        <v>101</v>
      </c>
      <c r="CW5" s="186" t="s">
        <v>303</v>
      </c>
      <c r="CX5" s="186" t="s">
        <v>103</v>
      </c>
      <c r="CY5" s="187" t="s">
        <v>61</v>
      </c>
      <c r="CZ5" s="187" t="s">
        <v>62</v>
      </c>
      <c r="DA5" s="188" t="s">
        <v>322</v>
      </c>
      <c r="DB5" s="187" t="s">
        <v>323</v>
      </c>
      <c r="DC5" s="189" t="s">
        <v>324</v>
      </c>
      <c r="DD5" s="189" t="s">
        <v>325</v>
      </c>
      <c r="DF5" s="185" t="s">
        <v>69</v>
      </c>
      <c r="DG5" s="186" t="s">
        <v>60</v>
      </c>
      <c r="DH5" s="186" t="s">
        <v>101</v>
      </c>
      <c r="DI5" s="186" t="s">
        <v>303</v>
      </c>
      <c r="DJ5" s="186" t="s">
        <v>103</v>
      </c>
      <c r="DK5" s="187" t="s">
        <v>61</v>
      </c>
      <c r="DL5" s="187" t="s">
        <v>62</v>
      </c>
      <c r="DM5" s="188" t="s">
        <v>322</v>
      </c>
      <c r="DN5" s="187" t="s">
        <v>323</v>
      </c>
      <c r="DO5" s="189" t="s">
        <v>324</v>
      </c>
      <c r="DP5" s="189" t="s">
        <v>325</v>
      </c>
      <c r="DR5" s="185" t="s">
        <v>69</v>
      </c>
      <c r="DS5" s="186" t="s">
        <v>60</v>
      </c>
      <c r="DT5" s="186" t="s">
        <v>101</v>
      </c>
      <c r="DU5" s="186" t="s">
        <v>303</v>
      </c>
      <c r="DV5" s="186" t="s">
        <v>103</v>
      </c>
      <c r="DW5" s="187" t="s">
        <v>61</v>
      </c>
      <c r="DX5" s="187" t="s">
        <v>62</v>
      </c>
      <c r="DY5" s="188" t="s">
        <v>322</v>
      </c>
      <c r="DZ5" s="187" t="s">
        <v>323</v>
      </c>
      <c r="EA5" s="189" t="s">
        <v>324</v>
      </c>
      <c r="EB5" s="189" t="s">
        <v>325</v>
      </c>
      <c r="ED5" s="185" t="s">
        <v>69</v>
      </c>
      <c r="EE5" s="186" t="s">
        <v>60</v>
      </c>
      <c r="EF5" s="186" t="s">
        <v>101</v>
      </c>
      <c r="EG5" s="186" t="s">
        <v>303</v>
      </c>
      <c r="EH5" s="186" t="s">
        <v>103</v>
      </c>
      <c r="EI5" s="187" t="s">
        <v>61</v>
      </c>
      <c r="EJ5" s="187" t="s">
        <v>62</v>
      </c>
      <c r="EK5" s="188" t="s">
        <v>322</v>
      </c>
      <c r="EL5" s="187" t="s">
        <v>323</v>
      </c>
      <c r="EM5" s="189" t="s">
        <v>324</v>
      </c>
      <c r="EN5" s="189" t="s">
        <v>325</v>
      </c>
      <c r="EP5" s="185" t="s">
        <v>69</v>
      </c>
      <c r="EQ5" s="186" t="s">
        <v>60</v>
      </c>
      <c r="ER5" s="186" t="s">
        <v>101</v>
      </c>
      <c r="ES5" s="186" t="s">
        <v>303</v>
      </c>
      <c r="ET5" s="186" t="s">
        <v>103</v>
      </c>
      <c r="EU5" s="187" t="s">
        <v>61</v>
      </c>
      <c r="EV5" s="187" t="s">
        <v>62</v>
      </c>
      <c r="EW5" s="188" t="s">
        <v>322</v>
      </c>
      <c r="EX5" s="187" t="s">
        <v>323</v>
      </c>
      <c r="EY5" s="189" t="s">
        <v>324</v>
      </c>
      <c r="EZ5" s="189" t="s">
        <v>325</v>
      </c>
      <c r="FB5" s="185" t="s">
        <v>69</v>
      </c>
      <c r="FC5" s="186" t="s">
        <v>60</v>
      </c>
      <c r="FD5" s="186" t="s">
        <v>101</v>
      </c>
      <c r="FE5" s="186" t="s">
        <v>303</v>
      </c>
      <c r="FF5" s="186" t="s">
        <v>103</v>
      </c>
      <c r="FG5" s="187" t="s">
        <v>61</v>
      </c>
      <c r="FH5" s="187" t="s">
        <v>62</v>
      </c>
      <c r="FI5" s="188" t="s">
        <v>322</v>
      </c>
      <c r="FJ5" s="187" t="s">
        <v>323</v>
      </c>
      <c r="FK5" s="189" t="s">
        <v>324</v>
      </c>
      <c r="FL5" s="189" t="s">
        <v>325</v>
      </c>
      <c r="FN5" s="185" t="s">
        <v>69</v>
      </c>
      <c r="FO5" s="186" t="s">
        <v>60</v>
      </c>
      <c r="FP5" s="186" t="s">
        <v>101</v>
      </c>
      <c r="FQ5" s="186" t="s">
        <v>303</v>
      </c>
      <c r="FR5" s="186" t="s">
        <v>103</v>
      </c>
      <c r="FS5" s="187" t="s">
        <v>61</v>
      </c>
      <c r="FT5" s="187" t="s">
        <v>62</v>
      </c>
      <c r="FU5" s="188" t="s">
        <v>322</v>
      </c>
      <c r="FV5" s="187" t="s">
        <v>323</v>
      </c>
      <c r="FW5" s="189" t="s">
        <v>324</v>
      </c>
      <c r="FX5" s="189" t="s">
        <v>325</v>
      </c>
      <c r="FZ5" s="185" t="s">
        <v>69</v>
      </c>
      <c r="GA5" s="186" t="s">
        <v>60</v>
      </c>
      <c r="GB5" s="186" t="s">
        <v>101</v>
      </c>
      <c r="GC5" s="186" t="s">
        <v>303</v>
      </c>
      <c r="GD5" s="186" t="s">
        <v>103</v>
      </c>
      <c r="GE5" s="187" t="s">
        <v>61</v>
      </c>
      <c r="GF5" s="187" t="s">
        <v>62</v>
      </c>
      <c r="GG5" s="188" t="s">
        <v>322</v>
      </c>
      <c r="GH5" s="187">
        <f>DATE(YEAR(GH4),MONTH(GH4)+2,0)</f>
        <v>60</v>
      </c>
      <c r="GI5" s="189" t="s">
        <v>324</v>
      </c>
      <c r="GJ5" s="189" t="s">
        <v>325</v>
      </c>
      <c r="GL5" s="185" t="s">
        <v>69</v>
      </c>
      <c r="GM5" s="186" t="s">
        <v>60</v>
      </c>
      <c r="GN5" s="186" t="s">
        <v>101</v>
      </c>
      <c r="GO5" s="186" t="s">
        <v>303</v>
      </c>
      <c r="GP5" s="186" t="s">
        <v>103</v>
      </c>
      <c r="GQ5" s="187" t="s">
        <v>61</v>
      </c>
      <c r="GR5" s="187" t="s">
        <v>62</v>
      </c>
      <c r="GS5" s="188" t="s">
        <v>322</v>
      </c>
      <c r="GT5" s="187" t="s">
        <v>323</v>
      </c>
      <c r="GU5" s="189" t="s">
        <v>324</v>
      </c>
      <c r="GV5" s="189" t="s">
        <v>325</v>
      </c>
      <c r="GX5" s="185" t="s">
        <v>69</v>
      </c>
      <c r="GY5" s="186" t="s">
        <v>60</v>
      </c>
      <c r="GZ5" s="186" t="s">
        <v>101</v>
      </c>
      <c r="HA5" s="186" t="s">
        <v>303</v>
      </c>
      <c r="HB5" s="186" t="s">
        <v>103</v>
      </c>
      <c r="HC5" s="187" t="s">
        <v>61</v>
      </c>
      <c r="HD5" s="187" t="s">
        <v>62</v>
      </c>
      <c r="HE5" s="188" t="s">
        <v>322</v>
      </c>
      <c r="HF5" s="189" t="s">
        <v>323</v>
      </c>
      <c r="HG5" s="189" t="s">
        <v>324</v>
      </c>
      <c r="HH5" s="189" t="s">
        <v>325</v>
      </c>
    </row>
    <row r="6" spans="2:218">
      <c r="B6" s="191">
        <v>40086</v>
      </c>
      <c r="C6" s="192"/>
      <c r="D6" s="192"/>
      <c r="E6" s="192"/>
      <c r="F6" s="192"/>
      <c r="G6" s="193"/>
      <c r="H6" s="193"/>
      <c r="I6" s="194">
        <v>40086</v>
      </c>
      <c r="J6" s="193">
        <v>1</v>
      </c>
      <c r="K6" s="193">
        <v>7.2929146000407785</v>
      </c>
      <c r="L6" s="193">
        <v>-2.9383927710159186</v>
      </c>
      <c r="N6" s="191">
        <v>40086</v>
      </c>
      <c r="O6" s="192"/>
      <c r="P6" s="192"/>
      <c r="Q6" s="192"/>
      <c r="R6" s="192"/>
      <c r="S6" s="193"/>
      <c r="T6" s="193"/>
      <c r="U6" s="194">
        <v>40086</v>
      </c>
      <c r="V6" s="193">
        <v>2</v>
      </c>
      <c r="W6" s="193">
        <v>4.1407510678867387</v>
      </c>
      <c r="X6" s="193">
        <v>-3.8514175369290027</v>
      </c>
      <c r="Z6" s="191">
        <v>40086</v>
      </c>
      <c r="AA6" s="192"/>
      <c r="AB6" s="192"/>
      <c r="AC6" s="192"/>
      <c r="AD6" s="192"/>
      <c r="AE6" s="193"/>
      <c r="AF6" s="193"/>
      <c r="AG6" s="194">
        <v>40086</v>
      </c>
      <c r="AH6" s="193">
        <v>1</v>
      </c>
      <c r="AI6" s="193">
        <v>13.308433074097747</v>
      </c>
      <c r="AJ6" s="193">
        <v>-10.361709366877037</v>
      </c>
      <c r="AL6" s="191">
        <v>39994</v>
      </c>
      <c r="AM6" s="192"/>
      <c r="AN6" s="192"/>
      <c r="AO6" s="192"/>
      <c r="AP6" s="192"/>
      <c r="AQ6" s="193"/>
      <c r="AR6" s="193"/>
      <c r="AS6" s="194">
        <v>39994</v>
      </c>
      <c r="AT6" s="193">
        <v>2</v>
      </c>
      <c r="AU6" s="193">
        <v>-49.583288539771154</v>
      </c>
      <c r="AV6" s="193">
        <v>-15.052596986709577</v>
      </c>
      <c r="AX6" s="191">
        <v>40086</v>
      </c>
      <c r="AY6" s="192"/>
      <c r="AZ6" s="192"/>
      <c r="BA6" s="192"/>
      <c r="BB6" s="192"/>
      <c r="BC6" s="193"/>
      <c r="BD6" s="193"/>
      <c r="BE6" s="194">
        <v>40086</v>
      </c>
      <c r="BF6" s="193">
        <v>1</v>
      </c>
      <c r="BG6" s="193">
        <v>23.461067442827389</v>
      </c>
      <c r="BH6" s="193">
        <v>-1.7992591727846952</v>
      </c>
      <c r="BJ6" s="191">
        <v>39994</v>
      </c>
      <c r="BK6" s="192"/>
      <c r="BL6" s="192"/>
      <c r="BM6" s="192"/>
      <c r="BN6" s="192"/>
      <c r="BO6" s="193"/>
      <c r="BP6" s="193"/>
      <c r="BQ6" s="194">
        <v>39994</v>
      </c>
      <c r="BR6" s="192">
        <v>1</v>
      </c>
      <c r="BS6" s="193">
        <v>-66.692337131113149</v>
      </c>
      <c r="BT6" s="193">
        <v>-16.502581728781628</v>
      </c>
      <c r="BV6" s="191">
        <v>40086</v>
      </c>
      <c r="BW6" s="192"/>
      <c r="BX6" s="192"/>
      <c r="BY6" s="192"/>
      <c r="BZ6" s="192"/>
      <c r="CA6" s="193"/>
      <c r="CB6" s="193"/>
      <c r="CC6" s="194">
        <v>40086</v>
      </c>
      <c r="CD6" s="193">
        <v>1</v>
      </c>
      <c r="CE6" s="193">
        <v>-6.7407847318206144</v>
      </c>
      <c r="CF6" s="193">
        <v>-16.601370456098753</v>
      </c>
      <c r="CH6" s="191">
        <v>40268</v>
      </c>
      <c r="CI6" s="192"/>
      <c r="CJ6" s="192"/>
      <c r="CK6" s="192"/>
      <c r="CL6" s="192"/>
      <c r="CM6" s="193"/>
      <c r="CN6" s="193"/>
      <c r="CO6" s="194">
        <v>40268</v>
      </c>
      <c r="CP6" s="193">
        <v>4</v>
      </c>
      <c r="CQ6" s="193">
        <v>3.2989021840211796</v>
      </c>
      <c r="CR6" s="193">
        <v>-0.80083675356761308</v>
      </c>
      <c r="CT6" s="191">
        <v>40178</v>
      </c>
      <c r="CU6" s="192"/>
      <c r="CV6" s="192"/>
      <c r="CW6" s="192"/>
      <c r="CX6" s="192"/>
      <c r="CY6" s="193"/>
      <c r="CZ6" s="193"/>
      <c r="DA6" s="194">
        <v>40178</v>
      </c>
      <c r="DB6" s="193">
        <v>2</v>
      </c>
      <c r="DC6" s="193">
        <v>-281.45089832683811</v>
      </c>
      <c r="DD6" s="193">
        <v>-11.343910657101731</v>
      </c>
      <c r="DF6" s="191">
        <v>39903</v>
      </c>
      <c r="DG6" s="192"/>
      <c r="DH6" s="192"/>
      <c r="DI6" s="192"/>
      <c r="DJ6" s="192"/>
      <c r="DK6" s="193"/>
      <c r="DL6" s="193"/>
      <c r="DM6" s="194">
        <v>39903</v>
      </c>
      <c r="DN6" s="193">
        <v>1</v>
      </c>
      <c r="DO6" s="193">
        <v>-28.785274900597202</v>
      </c>
      <c r="DP6" s="193">
        <v>-1.7882539589977542</v>
      </c>
      <c r="DR6" s="191">
        <v>39994</v>
      </c>
      <c r="DS6" s="192"/>
      <c r="DT6" s="192"/>
      <c r="DU6" s="192"/>
      <c r="DV6" s="192"/>
      <c r="DW6" s="193"/>
      <c r="DX6" s="193"/>
      <c r="DY6" s="194">
        <v>39994</v>
      </c>
      <c r="DZ6" s="193">
        <v>1</v>
      </c>
      <c r="EA6" s="193">
        <v>-79.894815673246399</v>
      </c>
      <c r="EB6" s="193">
        <v>-18.633331298828125</v>
      </c>
      <c r="ED6" s="191">
        <v>39994</v>
      </c>
      <c r="EE6" s="192"/>
      <c r="EF6" s="192"/>
      <c r="EG6" s="192"/>
      <c r="EH6" s="192"/>
      <c r="EI6" s="193"/>
      <c r="EJ6" s="193"/>
      <c r="EK6" s="194">
        <v>39994</v>
      </c>
      <c r="EL6" s="193">
        <v>1</v>
      </c>
      <c r="EM6" s="193">
        <v>2.3385640063317004</v>
      </c>
      <c r="EN6" s="193">
        <v>5.848733995026878</v>
      </c>
      <c r="EP6" s="191">
        <v>39994</v>
      </c>
      <c r="EQ6" s="192"/>
      <c r="ER6" s="192"/>
      <c r="ES6" s="192"/>
      <c r="ET6" s="192"/>
      <c r="EU6" s="193"/>
      <c r="EV6" s="193"/>
      <c r="EW6" s="194">
        <v>39994</v>
      </c>
      <c r="EX6" s="193">
        <v>10</v>
      </c>
      <c r="EY6" s="193">
        <v>-14.269106131562792</v>
      </c>
      <c r="EZ6" s="193">
        <v>-7.9458812597056223</v>
      </c>
      <c r="FB6" s="191">
        <v>40086</v>
      </c>
      <c r="FC6" s="192"/>
      <c r="FD6" s="192"/>
      <c r="FE6" s="192"/>
      <c r="FF6" s="192"/>
      <c r="FG6" s="193"/>
      <c r="FH6" s="193"/>
      <c r="FI6" s="194">
        <v>40086</v>
      </c>
      <c r="FJ6" s="193">
        <v>1</v>
      </c>
      <c r="FK6" s="193">
        <v>105.6992488289973</v>
      </c>
      <c r="FL6" s="193">
        <v>30.563555999683633</v>
      </c>
      <c r="FN6" s="191">
        <v>40359</v>
      </c>
      <c r="FO6" s="192"/>
      <c r="FP6" s="192"/>
      <c r="FQ6" s="192"/>
      <c r="FR6" s="192"/>
      <c r="FS6" s="193"/>
      <c r="FT6" s="193"/>
      <c r="FU6" s="194">
        <v>40359</v>
      </c>
      <c r="FV6" s="193">
        <v>17</v>
      </c>
      <c r="FW6" s="193">
        <v>2.6027067379712499</v>
      </c>
      <c r="FX6" s="193">
        <v>14.987469563209533</v>
      </c>
      <c r="FZ6" s="191">
        <v>40359</v>
      </c>
      <c r="GA6" s="192"/>
      <c r="GB6" s="192"/>
      <c r="GC6" s="192"/>
      <c r="GD6" s="192"/>
      <c r="GE6" s="193"/>
      <c r="GF6" s="193"/>
      <c r="GG6" s="194">
        <v>40359</v>
      </c>
      <c r="GH6" s="193">
        <v>6</v>
      </c>
      <c r="GI6" s="193">
        <v>26.505362389718879</v>
      </c>
      <c r="GJ6" s="193">
        <v>3.0987066058547397</v>
      </c>
      <c r="GL6" s="191">
        <v>40359</v>
      </c>
      <c r="GM6" s="192"/>
      <c r="GN6" s="192"/>
      <c r="GO6" s="192"/>
      <c r="GP6" s="192"/>
      <c r="GQ6" s="193"/>
      <c r="GR6" s="193"/>
      <c r="GS6" s="194">
        <v>40359</v>
      </c>
      <c r="GT6" s="193">
        <v>7</v>
      </c>
      <c r="GU6" s="193">
        <v>-9.469473126842697</v>
      </c>
      <c r="GV6" s="193">
        <v>-2.5633913831977106</v>
      </c>
      <c r="GX6" s="177">
        <v>35885</v>
      </c>
      <c r="GY6" s="175" t="e">
        <f t="shared" ref="GY6:GY69" ca="1" si="19">VLOOKUP($GX6,INDIRECT($HD$3),2,0)</f>
        <v>#N/A</v>
      </c>
      <c r="GZ6" s="192" t="e">
        <f t="shared" ref="GZ6:GZ69" ca="1" si="20">VLOOKUP($GX6,INDIRECT($HD$3),3,0)</f>
        <v>#N/A</v>
      </c>
      <c r="HA6" s="192" t="e">
        <f t="shared" ref="HA6:HA69" ca="1" si="21">VLOOKUP($GX6,INDIRECT($HD$3),4,0)</f>
        <v>#N/A</v>
      </c>
      <c r="HB6" s="192" t="e">
        <f t="shared" ref="HB6:HB69" ca="1" si="22">VLOOKUP($GX6,INDIRECT($HD$3),5,0)</f>
        <v>#N/A</v>
      </c>
      <c r="HC6" s="193" t="e">
        <f t="shared" ref="HC6:HC69" ca="1" si="23">VLOOKUP($GX6,INDIRECT($HD$3),6,0)</f>
        <v>#N/A</v>
      </c>
      <c r="HD6" s="193" t="e">
        <f t="shared" ref="HD6:HD69" ca="1" si="24">VLOOKUP($GX6,INDIRECT($HD$3),7,0)</f>
        <v>#N/A</v>
      </c>
      <c r="HE6" s="191" t="e">
        <f t="shared" ref="HE6:HE69" ca="1" si="25">VLOOKUP($GX6,INDIRECT($HD$3),8,0)</f>
        <v>#N/A</v>
      </c>
      <c r="HF6" s="193" t="e">
        <f t="shared" ref="HF6:HF69" ca="1" si="26">VLOOKUP($GX6,INDIRECT($HD$3),9,0)</f>
        <v>#N/A</v>
      </c>
      <c r="HG6" s="193" t="e">
        <f ca="1">IF(OR(VLOOKUP($GX6,INDIRECT($HD$3),10,0)&gt;$HJ$2,VLOOKUP($GX6,INDIRECT($HD$3),10,0)&lt;$HJ$3),NA(),VLOOKUP($GX6,INDIRECT($HD$3),10,0))</f>
        <v>#N/A</v>
      </c>
      <c r="HH6" s="193" t="e">
        <f t="shared" ref="HH6:HH69" ca="1" si="27">VLOOKUP($GX6,INDIRECT($HD$3),11,0)</f>
        <v>#N/A</v>
      </c>
    </row>
    <row r="7" spans="2:218">
      <c r="B7" s="191">
        <v>40178</v>
      </c>
      <c r="C7" s="192"/>
      <c r="D7" s="192"/>
      <c r="E7" s="192"/>
      <c r="F7" s="192"/>
      <c r="G7" s="193"/>
      <c r="H7" s="193"/>
      <c r="I7" s="194">
        <v>40178</v>
      </c>
      <c r="J7" s="193">
        <v>1</v>
      </c>
      <c r="K7" s="193">
        <v>-19.699822813612379</v>
      </c>
      <c r="L7" s="193">
        <v>-2.6162417255756187</v>
      </c>
      <c r="N7" s="191">
        <v>40178</v>
      </c>
      <c r="O7" s="192"/>
      <c r="P7" s="192"/>
      <c r="Q7" s="192"/>
      <c r="R7" s="192"/>
      <c r="S7" s="193"/>
      <c r="T7" s="193"/>
      <c r="U7" s="194">
        <v>40178</v>
      </c>
      <c r="V7" s="193">
        <v>4</v>
      </c>
      <c r="W7" s="193">
        <v>1.5640977216081708</v>
      </c>
      <c r="X7" s="193">
        <v>-1.8949623683252925</v>
      </c>
      <c r="Z7" s="191">
        <v>40178</v>
      </c>
      <c r="AA7" s="192"/>
      <c r="AB7" s="192"/>
      <c r="AC7" s="192"/>
      <c r="AD7" s="192"/>
      <c r="AE7" s="193"/>
      <c r="AF7" s="193"/>
      <c r="AG7" s="194">
        <v>40178</v>
      </c>
      <c r="AH7" s="193">
        <v>1</v>
      </c>
      <c r="AI7" s="193">
        <v>-2.8068637182671829</v>
      </c>
      <c r="AJ7" s="193">
        <v>-10.361536643459413</v>
      </c>
      <c r="AL7" s="191">
        <v>40086</v>
      </c>
      <c r="AM7" s="192"/>
      <c r="AN7" s="192"/>
      <c r="AO7" s="192"/>
      <c r="AP7" s="192"/>
      <c r="AQ7" s="193"/>
      <c r="AR7" s="193"/>
      <c r="AS7" s="194">
        <v>40086</v>
      </c>
      <c r="AT7" s="193">
        <v>3</v>
      </c>
      <c r="AU7" s="193">
        <v>-19.351021568444004</v>
      </c>
      <c r="AV7" s="193">
        <v>-17.967978476131975</v>
      </c>
      <c r="AX7" s="191">
        <v>40178</v>
      </c>
      <c r="AY7" s="192"/>
      <c r="AZ7" s="192"/>
      <c r="BA7" s="192"/>
      <c r="BB7" s="192"/>
      <c r="BC7" s="193"/>
      <c r="BD7" s="193"/>
      <c r="BE7" s="194">
        <v>40178</v>
      </c>
      <c r="BF7" s="193">
        <v>1</v>
      </c>
      <c r="BG7" s="193">
        <v>20.262091555262597</v>
      </c>
      <c r="BH7" s="193">
        <v>-4.0090218816402405</v>
      </c>
      <c r="BJ7" s="191">
        <v>40086</v>
      </c>
      <c r="BK7" s="192"/>
      <c r="BL7" s="192"/>
      <c r="BM7" s="192"/>
      <c r="BN7" s="192"/>
      <c r="BO7" s="193"/>
      <c r="BP7" s="193"/>
      <c r="BQ7" s="194">
        <v>40086</v>
      </c>
      <c r="BR7" s="192">
        <v>6</v>
      </c>
      <c r="BS7" s="193">
        <v>51.706650970107027</v>
      </c>
      <c r="BT7" s="193">
        <v>-6.6558446849041886</v>
      </c>
      <c r="BV7" s="191">
        <v>40178</v>
      </c>
      <c r="BW7" s="192"/>
      <c r="BX7" s="192"/>
      <c r="BY7" s="192"/>
      <c r="BZ7" s="192"/>
      <c r="CA7" s="193"/>
      <c r="CB7" s="193"/>
      <c r="CC7" s="194">
        <v>40178</v>
      </c>
      <c r="CD7" s="193">
        <v>1</v>
      </c>
      <c r="CE7" s="193">
        <v>-27.483167230858928</v>
      </c>
      <c r="CF7" s="193">
        <v>-17.70240945199194</v>
      </c>
      <c r="CH7" s="191">
        <v>40359</v>
      </c>
      <c r="CI7" s="192"/>
      <c r="CJ7" s="192"/>
      <c r="CK7" s="192"/>
      <c r="CL7" s="192"/>
      <c r="CM7" s="193"/>
      <c r="CN7" s="193"/>
      <c r="CO7" s="194">
        <v>40359</v>
      </c>
      <c r="CP7" s="193">
        <v>29</v>
      </c>
      <c r="CQ7" s="193">
        <v>3.5619354760500821</v>
      </c>
      <c r="CR7" s="193">
        <v>0.83936465355978207</v>
      </c>
      <c r="CT7" s="191">
        <v>40268</v>
      </c>
      <c r="CU7" s="192"/>
      <c r="CV7" s="192"/>
      <c r="CW7" s="192"/>
      <c r="CX7" s="192"/>
      <c r="CY7" s="193"/>
      <c r="CZ7" s="193"/>
      <c r="DA7" s="194">
        <v>40268</v>
      </c>
      <c r="DB7" s="193">
        <v>2</v>
      </c>
      <c r="DC7" s="193">
        <v>30.466939218466148</v>
      </c>
      <c r="DD7" s="193">
        <v>-22.209242312615253</v>
      </c>
      <c r="DF7" s="191">
        <v>40086</v>
      </c>
      <c r="DG7" s="192"/>
      <c r="DH7" s="192"/>
      <c r="DI7" s="192"/>
      <c r="DJ7" s="192"/>
      <c r="DK7" s="193"/>
      <c r="DL7" s="193"/>
      <c r="DM7" s="194">
        <v>40086</v>
      </c>
      <c r="DN7" s="193">
        <v>2</v>
      </c>
      <c r="DO7" s="193">
        <v>-9.9433015008606791</v>
      </c>
      <c r="DP7" s="193">
        <v>-8.8043503338964602</v>
      </c>
      <c r="DR7" s="191">
        <v>40086</v>
      </c>
      <c r="DS7" s="192"/>
      <c r="DT7" s="192"/>
      <c r="DU7" s="192"/>
      <c r="DV7" s="192"/>
      <c r="DW7" s="193"/>
      <c r="DX7" s="193"/>
      <c r="DY7" s="194">
        <v>40086</v>
      </c>
      <c r="DZ7" s="193">
        <v>1</v>
      </c>
      <c r="EA7" s="193">
        <v>-60.885911373692082</v>
      </c>
      <c r="EB7" s="193">
        <v>-18.633331298828125</v>
      </c>
      <c r="ED7" s="191">
        <v>40086</v>
      </c>
      <c r="EE7" s="192"/>
      <c r="EF7" s="192"/>
      <c r="EG7" s="192"/>
      <c r="EH7" s="192"/>
      <c r="EI7" s="193"/>
      <c r="EJ7" s="193"/>
      <c r="EK7" s="194">
        <v>40086</v>
      </c>
      <c r="EL7" s="193">
        <v>1</v>
      </c>
      <c r="EM7" s="193">
        <v>4.1666998835881319</v>
      </c>
      <c r="EN7" s="193">
        <v>8.3440471242087089</v>
      </c>
      <c r="EP7" s="191">
        <v>40086</v>
      </c>
      <c r="EQ7" s="192"/>
      <c r="ER7" s="192"/>
      <c r="ES7" s="192"/>
      <c r="ET7" s="192"/>
      <c r="EU7" s="193"/>
      <c r="EV7" s="193"/>
      <c r="EW7" s="194">
        <v>40086</v>
      </c>
      <c r="EX7" s="193">
        <v>10</v>
      </c>
      <c r="EY7" s="193">
        <v>5.7854084987472021</v>
      </c>
      <c r="EZ7" s="193">
        <v>-9.0788984054539732</v>
      </c>
      <c r="FB7" s="191">
        <v>40178</v>
      </c>
      <c r="FC7" s="192"/>
      <c r="FD7" s="192"/>
      <c r="FE7" s="192"/>
      <c r="FF7" s="192"/>
      <c r="FG7" s="193"/>
      <c r="FH7" s="193"/>
      <c r="FI7" s="194">
        <v>40178</v>
      </c>
      <c r="FJ7" s="193">
        <v>2</v>
      </c>
      <c r="FK7" s="193">
        <v>364.35464500974371</v>
      </c>
      <c r="FL7" s="193">
        <v>-9.5468488775602101</v>
      </c>
      <c r="FN7" s="191">
        <v>40451</v>
      </c>
      <c r="FO7" s="192"/>
      <c r="FP7" s="192"/>
      <c r="FQ7" s="192"/>
      <c r="FR7" s="192"/>
      <c r="FS7" s="193"/>
      <c r="FT7" s="193"/>
      <c r="FU7" s="194">
        <v>40451</v>
      </c>
      <c r="FV7" s="193">
        <v>17</v>
      </c>
      <c r="FW7" s="193">
        <v>27.465276296532103</v>
      </c>
      <c r="FX7" s="193">
        <v>24.115540712186601</v>
      </c>
      <c r="FZ7" s="191">
        <v>40451</v>
      </c>
      <c r="GA7" s="192"/>
      <c r="GB7" s="192"/>
      <c r="GC7" s="192"/>
      <c r="GD7" s="192"/>
      <c r="GE7" s="193"/>
      <c r="GF7" s="193"/>
      <c r="GG7" s="194">
        <v>40451</v>
      </c>
      <c r="GH7" s="193">
        <v>6</v>
      </c>
      <c r="GI7" s="193">
        <v>12.259119898882576</v>
      </c>
      <c r="GJ7" s="193">
        <v>4.1244198050434333</v>
      </c>
      <c r="GL7" s="191">
        <v>40451</v>
      </c>
      <c r="GM7" s="192"/>
      <c r="GN7" s="192"/>
      <c r="GO7" s="192"/>
      <c r="GP7" s="192"/>
      <c r="GQ7" s="193"/>
      <c r="GR7" s="193"/>
      <c r="GS7" s="194">
        <v>40451</v>
      </c>
      <c r="GT7" s="193">
        <v>7</v>
      </c>
      <c r="GU7" s="193">
        <v>-3.2304629503634885</v>
      </c>
      <c r="GV7" s="193">
        <v>3.6158715125317764</v>
      </c>
      <c r="GX7" s="177">
        <v>35976</v>
      </c>
      <c r="GY7" s="175" t="e">
        <f t="shared" ca="1" si="19"/>
        <v>#N/A</v>
      </c>
      <c r="GZ7" s="192" t="e">
        <f t="shared" ca="1" si="20"/>
        <v>#N/A</v>
      </c>
      <c r="HA7" s="192" t="e">
        <f t="shared" ca="1" si="21"/>
        <v>#N/A</v>
      </c>
      <c r="HB7" s="192" t="e">
        <f t="shared" ca="1" si="22"/>
        <v>#N/A</v>
      </c>
      <c r="HC7" s="193" t="e">
        <f t="shared" ca="1" si="23"/>
        <v>#N/A</v>
      </c>
      <c r="HD7" s="193" t="e">
        <f t="shared" ca="1" si="24"/>
        <v>#N/A</v>
      </c>
      <c r="HE7" s="191" t="e">
        <f t="shared" ca="1" si="25"/>
        <v>#N/A</v>
      </c>
      <c r="HF7" s="193" t="e">
        <f t="shared" ca="1" si="26"/>
        <v>#N/A</v>
      </c>
      <c r="HG7" s="193" t="e">
        <f t="shared" ref="HG7:HG70" ca="1" si="28">IF(OR(VLOOKUP($GX7,INDIRECT($HD$3),10,0)&gt;$HJ$2,VLOOKUP($GX7,INDIRECT($HD$3),10,0)&lt;$HJ$3),NA(),VLOOKUP($GX7,INDIRECT($HD$3),10,0))</f>
        <v>#N/A</v>
      </c>
      <c r="HH7" s="193" t="e">
        <f t="shared" ca="1" si="27"/>
        <v>#N/A</v>
      </c>
    </row>
    <row r="8" spans="2:218">
      <c r="B8" s="191">
        <v>40268</v>
      </c>
      <c r="C8" s="192"/>
      <c r="D8" s="192"/>
      <c r="E8" s="192"/>
      <c r="F8" s="192"/>
      <c r="G8" s="193"/>
      <c r="H8" s="193"/>
      <c r="I8" s="194">
        <v>40268</v>
      </c>
      <c r="J8" s="193">
        <v>2</v>
      </c>
      <c r="K8" s="193">
        <v>1.1675200810145503</v>
      </c>
      <c r="L8" s="193">
        <v>1.6816651505195956</v>
      </c>
      <c r="N8" s="191">
        <v>40268</v>
      </c>
      <c r="O8" s="192"/>
      <c r="P8" s="192"/>
      <c r="Q8" s="192"/>
      <c r="R8" s="192"/>
      <c r="S8" s="193"/>
      <c r="T8" s="193"/>
      <c r="U8" s="194">
        <v>40268</v>
      </c>
      <c r="V8" s="193">
        <v>9</v>
      </c>
      <c r="W8" s="193">
        <v>14.763538056079174</v>
      </c>
      <c r="X8" s="193">
        <v>-8.6054826135858686</v>
      </c>
      <c r="Z8" s="191">
        <v>40268</v>
      </c>
      <c r="AA8" s="192"/>
      <c r="AB8" s="192"/>
      <c r="AC8" s="192"/>
      <c r="AD8" s="192"/>
      <c r="AE8" s="193"/>
      <c r="AF8" s="193"/>
      <c r="AG8" s="194">
        <v>40268</v>
      </c>
      <c r="AH8" s="193">
        <v>2</v>
      </c>
      <c r="AI8" s="193">
        <v>9.1846777089776399</v>
      </c>
      <c r="AJ8" s="193">
        <v>-2.311743726083626</v>
      </c>
      <c r="AL8" s="191">
        <v>40178</v>
      </c>
      <c r="AM8" s="192"/>
      <c r="AN8" s="192"/>
      <c r="AO8" s="192"/>
      <c r="AP8" s="192"/>
      <c r="AQ8" s="193"/>
      <c r="AR8" s="193"/>
      <c r="AS8" s="194">
        <v>40178</v>
      </c>
      <c r="AT8" s="193">
        <v>6</v>
      </c>
      <c r="AU8" s="193">
        <v>-17.738215844009808</v>
      </c>
      <c r="AV8" s="193">
        <v>-18.184717605214274</v>
      </c>
      <c r="AX8" s="191">
        <v>40268</v>
      </c>
      <c r="AY8" s="192"/>
      <c r="AZ8" s="192"/>
      <c r="BA8" s="192"/>
      <c r="BB8" s="192"/>
      <c r="BC8" s="193"/>
      <c r="BD8" s="193"/>
      <c r="BE8" s="194">
        <v>40268</v>
      </c>
      <c r="BF8" s="193">
        <v>2</v>
      </c>
      <c r="BG8" s="193">
        <v>-7.5944069049591949</v>
      </c>
      <c r="BH8" s="193">
        <v>1.2674174935120242</v>
      </c>
      <c r="BJ8" s="191">
        <v>40178</v>
      </c>
      <c r="BK8" s="192"/>
      <c r="BL8" s="192"/>
      <c r="BM8" s="192"/>
      <c r="BN8" s="192"/>
      <c r="BO8" s="193"/>
      <c r="BP8" s="193"/>
      <c r="BQ8" s="194">
        <v>40178</v>
      </c>
      <c r="BR8" s="192">
        <v>6</v>
      </c>
      <c r="BS8" s="193">
        <v>19.617933246226226</v>
      </c>
      <c r="BT8" s="193">
        <v>-2.1870952533491028</v>
      </c>
      <c r="BV8" s="191">
        <v>40268</v>
      </c>
      <c r="BW8" s="192"/>
      <c r="BX8" s="192"/>
      <c r="BY8" s="192"/>
      <c r="BZ8" s="192"/>
      <c r="CA8" s="193"/>
      <c r="CB8" s="193"/>
      <c r="CC8" s="194">
        <v>40268</v>
      </c>
      <c r="CD8" s="193">
        <v>1</v>
      </c>
      <c r="CE8" s="193">
        <v>-14.229155982604569</v>
      </c>
      <c r="CF8" s="193">
        <v>-7.7000336448815538</v>
      </c>
      <c r="CH8" s="191">
        <v>40451</v>
      </c>
      <c r="CI8" s="192"/>
      <c r="CJ8" s="192"/>
      <c r="CK8" s="192"/>
      <c r="CL8" s="192"/>
      <c r="CM8" s="193"/>
      <c r="CN8" s="193"/>
      <c r="CO8" s="194">
        <v>40451</v>
      </c>
      <c r="CP8" s="193">
        <v>30</v>
      </c>
      <c r="CQ8" s="193">
        <v>7.1325485702954605</v>
      </c>
      <c r="CR8" s="193">
        <v>23.225772732055795</v>
      </c>
      <c r="CT8" s="191">
        <v>40359</v>
      </c>
      <c r="CU8" s="192">
        <v>1</v>
      </c>
      <c r="CV8" s="192">
        <v>541.3060302734375</v>
      </c>
      <c r="CW8" s="192">
        <v>3.5480039119720459</v>
      </c>
      <c r="CX8" s="192">
        <v>52.278999328613281</v>
      </c>
      <c r="CY8" s="193">
        <v>152.56635666237742</v>
      </c>
      <c r="CZ8" s="193">
        <v>6.7866714312378895E-2</v>
      </c>
      <c r="DA8" s="194">
        <v>40359</v>
      </c>
      <c r="DB8" s="193">
        <v>14</v>
      </c>
      <c r="DC8" s="193">
        <v>2.7700684348948679</v>
      </c>
      <c r="DD8" s="193">
        <v>3.5371377009275395</v>
      </c>
      <c r="DF8" s="191">
        <v>40178</v>
      </c>
      <c r="DG8" s="192"/>
      <c r="DH8" s="192"/>
      <c r="DI8" s="192"/>
      <c r="DJ8" s="192"/>
      <c r="DK8" s="193"/>
      <c r="DL8" s="193"/>
      <c r="DM8" s="194">
        <v>40178</v>
      </c>
      <c r="DN8" s="193">
        <v>3</v>
      </c>
      <c r="DO8" s="193">
        <v>9.9551958876558544</v>
      </c>
      <c r="DP8" s="193">
        <v>-12.512162940072747</v>
      </c>
      <c r="DR8" s="191">
        <v>40178</v>
      </c>
      <c r="DS8" s="192"/>
      <c r="DT8" s="192"/>
      <c r="DU8" s="192"/>
      <c r="DV8" s="192"/>
      <c r="DW8" s="193"/>
      <c r="DX8" s="193"/>
      <c r="DY8" s="194">
        <v>40178</v>
      </c>
      <c r="DZ8" s="193">
        <v>1</v>
      </c>
      <c r="EA8" s="193">
        <v>20.238105239782112</v>
      </c>
      <c r="EB8" s="193">
        <v>-25.061261200627762</v>
      </c>
      <c r="ED8" s="191">
        <v>40178</v>
      </c>
      <c r="EE8" s="192"/>
      <c r="EF8" s="192"/>
      <c r="EG8" s="192"/>
      <c r="EH8" s="192"/>
      <c r="EI8" s="193"/>
      <c r="EJ8" s="193"/>
      <c r="EK8" s="194">
        <v>40178</v>
      </c>
      <c r="EL8" s="193">
        <v>1</v>
      </c>
      <c r="EM8" s="193">
        <v>-37.858341221742094</v>
      </c>
      <c r="EN8" s="193">
        <v>0.66140667211775916</v>
      </c>
      <c r="EP8" s="191">
        <v>40178</v>
      </c>
      <c r="EQ8" s="192"/>
      <c r="ER8" s="192"/>
      <c r="ES8" s="192"/>
      <c r="ET8" s="192"/>
      <c r="EU8" s="193"/>
      <c r="EV8" s="193"/>
      <c r="EW8" s="194">
        <v>40178</v>
      </c>
      <c r="EX8" s="193">
        <v>10</v>
      </c>
      <c r="EY8" s="193">
        <v>36.815563084088375</v>
      </c>
      <c r="EZ8" s="193">
        <v>-11.517264156504957</v>
      </c>
      <c r="FB8" s="191">
        <v>40268</v>
      </c>
      <c r="FC8" s="192"/>
      <c r="FD8" s="192"/>
      <c r="FE8" s="192"/>
      <c r="FF8" s="192"/>
      <c r="FG8" s="193"/>
      <c r="FH8" s="193"/>
      <c r="FI8" s="194">
        <v>40268</v>
      </c>
      <c r="FJ8" s="193">
        <v>6</v>
      </c>
      <c r="FK8" s="193">
        <v>428.46114389468113</v>
      </c>
      <c r="FL8" s="193">
        <v>-16.029356722858743</v>
      </c>
      <c r="FN8" s="191">
        <v>40543</v>
      </c>
      <c r="FO8" s="192"/>
      <c r="FP8" s="192"/>
      <c r="FQ8" s="192"/>
      <c r="FR8" s="192"/>
      <c r="FS8" s="193"/>
      <c r="FT8" s="193"/>
      <c r="FU8" s="194">
        <v>40543</v>
      </c>
      <c r="FV8" s="193">
        <v>17</v>
      </c>
      <c r="FW8" s="193">
        <v>33.181984627512563</v>
      </c>
      <c r="FX8" s="193">
        <v>17.064617968979377</v>
      </c>
      <c r="FZ8" s="191">
        <v>40543</v>
      </c>
      <c r="GA8" s="192"/>
      <c r="GB8" s="192"/>
      <c r="GC8" s="192"/>
      <c r="GD8" s="192"/>
      <c r="GE8" s="193"/>
      <c r="GF8" s="193"/>
      <c r="GG8" s="194">
        <v>40543</v>
      </c>
      <c r="GH8" s="193">
        <v>7</v>
      </c>
      <c r="GI8" s="193">
        <v>51.884862507738184</v>
      </c>
      <c r="GJ8" s="193">
        <v>-5.9068753516636647</v>
      </c>
      <c r="GL8" s="191">
        <v>40543</v>
      </c>
      <c r="GM8" s="192"/>
      <c r="GN8" s="192"/>
      <c r="GO8" s="192"/>
      <c r="GP8" s="192"/>
      <c r="GQ8" s="193"/>
      <c r="GR8" s="193"/>
      <c r="GS8" s="194">
        <v>40543</v>
      </c>
      <c r="GT8" s="193">
        <v>6</v>
      </c>
      <c r="GU8" s="193">
        <v>-5.8520255831369328</v>
      </c>
      <c r="GV8" s="193">
        <v>3.0180580478353258</v>
      </c>
      <c r="GX8" s="177">
        <v>36068</v>
      </c>
      <c r="GY8" s="175" t="e">
        <f t="shared" ca="1" si="19"/>
        <v>#N/A</v>
      </c>
      <c r="GZ8" s="192" t="e">
        <f t="shared" ca="1" si="20"/>
        <v>#N/A</v>
      </c>
      <c r="HA8" s="192" t="e">
        <f t="shared" ca="1" si="21"/>
        <v>#N/A</v>
      </c>
      <c r="HB8" s="192" t="e">
        <f t="shared" ca="1" si="22"/>
        <v>#N/A</v>
      </c>
      <c r="HC8" s="193" t="e">
        <f t="shared" ca="1" si="23"/>
        <v>#N/A</v>
      </c>
      <c r="HD8" s="193" t="e">
        <f t="shared" ca="1" si="24"/>
        <v>#N/A</v>
      </c>
      <c r="HE8" s="191" t="e">
        <f t="shared" ca="1" si="25"/>
        <v>#N/A</v>
      </c>
      <c r="HF8" s="193" t="e">
        <f t="shared" ca="1" si="26"/>
        <v>#N/A</v>
      </c>
      <c r="HG8" s="193" t="e">
        <f t="shared" ca="1" si="28"/>
        <v>#N/A</v>
      </c>
      <c r="HH8" s="193" t="e">
        <f t="shared" ca="1" si="27"/>
        <v>#N/A</v>
      </c>
    </row>
    <row r="9" spans="2:218">
      <c r="B9" s="191">
        <v>40359</v>
      </c>
      <c r="C9" s="192">
        <v>1</v>
      </c>
      <c r="D9" s="192">
        <v>567.82501220703125</v>
      </c>
      <c r="E9" s="192">
        <v>209.23800659179688</v>
      </c>
      <c r="F9" s="192">
        <v>45.213001251220703</v>
      </c>
      <c r="G9" s="193">
        <v>2.7137756732446938</v>
      </c>
      <c r="H9" s="193">
        <v>4.6278282972012983</v>
      </c>
      <c r="I9" s="194">
        <v>40359</v>
      </c>
      <c r="J9" s="193">
        <v>9</v>
      </c>
      <c r="K9" s="193">
        <v>318.70512120250629</v>
      </c>
      <c r="L9" s="193">
        <v>-34.350474050095301</v>
      </c>
      <c r="N9" s="191">
        <v>40359</v>
      </c>
      <c r="O9" s="192">
        <v>4</v>
      </c>
      <c r="P9" s="192">
        <v>2839.8239212036133</v>
      </c>
      <c r="Q9" s="192">
        <v>1007.3543796539307</v>
      </c>
      <c r="R9" s="192">
        <v>141.00900459289551</v>
      </c>
      <c r="S9" s="193">
        <v>2.8190912538437707</v>
      </c>
      <c r="T9" s="193">
        <v>7.1439010761209536</v>
      </c>
      <c r="U9" s="194">
        <v>40359</v>
      </c>
      <c r="V9" s="193">
        <v>34</v>
      </c>
      <c r="W9" s="193">
        <v>26.964912824509501</v>
      </c>
      <c r="X9" s="193">
        <v>2.8321257589450255</v>
      </c>
      <c r="Z9" s="191">
        <v>40359</v>
      </c>
      <c r="AA9" s="192"/>
      <c r="AB9" s="192"/>
      <c r="AC9" s="192"/>
      <c r="AD9" s="192"/>
      <c r="AE9" s="193"/>
      <c r="AF9" s="193"/>
      <c r="AG9" s="194">
        <v>40359</v>
      </c>
      <c r="AH9" s="193">
        <v>20</v>
      </c>
      <c r="AI9" s="193">
        <v>-9.4504110501709917</v>
      </c>
      <c r="AJ9" s="193">
        <v>2.6885586473899936</v>
      </c>
      <c r="AL9" s="191">
        <v>40268</v>
      </c>
      <c r="AM9" s="192">
        <v>2</v>
      </c>
      <c r="AN9" s="192">
        <v>253.32399749755859</v>
      </c>
      <c r="AO9" s="192">
        <v>110.43099975585938</v>
      </c>
      <c r="AP9" s="192">
        <v>37.913999557495117</v>
      </c>
      <c r="AQ9" s="193">
        <v>2.2939572951219018</v>
      </c>
      <c r="AR9" s="193">
        <v>2.9126708087970257</v>
      </c>
      <c r="AS9" s="194">
        <v>40268</v>
      </c>
      <c r="AT9" s="193">
        <v>9</v>
      </c>
      <c r="AU9" s="193">
        <v>37.649140564949278</v>
      </c>
      <c r="AV9" s="193">
        <v>-15.510693081580829</v>
      </c>
      <c r="AX9" s="191">
        <v>40359</v>
      </c>
      <c r="AY9" s="192">
        <v>1</v>
      </c>
      <c r="AZ9" s="192">
        <v>637.6259765625</v>
      </c>
      <c r="BA9" s="192">
        <v>240.57099914550781</v>
      </c>
      <c r="BB9" s="192">
        <v>43.437999725341797</v>
      </c>
      <c r="BC9" s="193">
        <v>2.6504690042744348</v>
      </c>
      <c r="BD9" s="193">
        <v>5.5382614454311145</v>
      </c>
      <c r="BE9" s="194">
        <v>40359</v>
      </c>
      <c r="BF9" s="193">
        <v>66</v>
      </c>
      <c r="BG9" s="193">
        <v>23.072947940618516</v>
      </c>
      <c r="BH9" s="193">
        <v>-2.0664126449558395</v>
      </c>
      <c r="BJ9" s="191">
        <v>40268</v>
      </c>
      <c r="BK9" s="192">
        <v>1</v>
      </c>
      <c r="BL9" s="192">
        <v>2556.89990234375</v>
      </c>
      <c r="BM9" s="192">
        <v>370.0692138671875</v>
      </c>
      <c r="BN9" s="192">
        <v>266.39999389648438</v>
      </c>
      <c r="BO9" s="193">
        <v>6.9092478015785028</v>
      </c>
      <c r="BP9" s="193">
        <v>1.3891487325295739</v>
      </c>
      <c r="BQ9" s="194">
        <v>40268</v>
      </c>
      <c r="BR9" s="192">
        <v>8</v>
      </c>
      <c r="BS9" s="193">
        <v>68.534337646068863</v>
      </c>
      <c r="BT9" s="193">
        <v>-2.2211386099744823</v>
      </c>
      <c r="BV9" s="191">
        <v>40359</v>
      </c>
      <c r="BW9" s="192">
        <v>1</v>
      </c>
      <c r="BX9" s="192">
        <v>1179.884033203125</v>
      </c>
      <c r="BY9" s="192">
        <v>165.41099548339844</v>
      </c>
      <c r="BZ9" s="192">
        <v>80.882003784179688</v>
      </c>
      <c r="CA9" s="193">
        <v>7.1330447516806386</v>
      </c>
      <c r="CB9" s="193">
        <v>2.0450902270518725</v>
      </c>
      <c r="CC9" s="194">
        <v>40359</v>
      </c>
      <c r="CD9" s="193">
        <v>10</v>
      </c>
      <c r="CE9" s="193">
        <v>19.889691539988963</v>
      </c>
      <c r="CF9" s="193">
        <v>-0.84357657402103214</v>
      </c>
      <c r="CH9" s="191">
        <v>40543</v>
      </c>
      <c r="CI9" s="192">
        <v>3</v>
      </c>
      <c r="CJ9" s="192">
        <v>973.42700958251953</v>
      </c>
      <c r="CK9" s="192">
        <v>445.3170051574707</v>
      </c>
      <c r="CL9" s="192">
        <v>85.27800178527832</v>
      </c>
      <c r="CM9" s="193">
        <v>2.1859192402461733</v>
      </c>
      <c r="CN9" s="193">
        <v>5.2219446496733752</v>
      </c>
      <c r="CO9" s="194">
        <v>40543</v>
      </c>
      <c r="CP9" s="193">
        <v>27</v>
      </c>
      <c r="CQ9" s="193">
        <v>5.9398734027861444</v>
      </c>
      <c r="CR9" s="193">
        <v>12.397900794691497</v>
      </c>
      <c r="CT9" s="191">
        <v>40451</v>
      </c>
      <c r="CU9" s="192">
        <v>2</v>
      </c>
      <c r="CV9" s="192">
        <v>767.11300659179688</v>
      </c>
      <c r="CW9" s="192">
        <v>300.4789924621582</v>
      </c>
      <c r="CX9" s="192">
        <v>85.458999633789063</v>
      </c>
      <c r="CY9" s="193">
        <v>2.5529671818518418</v>
      </c>
      <c r="CZ9" s="193">
        <v>3.5160602598881092</v>
      </c>
      <c r="DA9" s="194">
        <v>40451</v>
      </c>
      <c r="DB9" s="193">
        <v>14</v>
      </c>
      <c r="DC9" s="193">
        <v>14.950276722190537</v>
      </c>
      <c r="DD9" s="193">
        <v>-0.99346841799158314</v>
      </c>
      <c r="DF9" s="191">
        <v>40268</v>
      </c>
      <c r="DG9" s="192"/>
      <c r="DH9" s="192"/>
      <c r="DI9" s="192"/>
      <c r="DJ9" s="192"/>
      <c r="DK9" s="193"/>
      <c r="DL9" s="193"/>
      <c r="DM9" s="194">
        <v>40268</v>
      </c>
      <c r="DN9" s="193">
        <v>6</v>
      </c>
      <c r="DO9" s="193">
        <v>-11.127290795061063</v>
      </c>
      <c r="DP9" s="193">
        <v>-24.065660348008798</v>
      </c>
      <c r="DR9" s="191">
        <v>40268</v>
      </c>
      <c r="DS9" s="192"/>
      <c r="DT9" s="192"/>
      <c r="DU9" s="192"/>
      <c r="DV9" s="192"/>
      <c r="DW9" s="193"/>
      <c r="DX9" s="193"/>
      <c r="DY9" s="194">
        <v>40268</v>
      </c>
      <c r="DZ9" s="193">
        <v>2</v>
      </c>
      <c r="EA9" s="193">
        <v>10.987903823752365</v>
      </c>
      <c r="EB9" s="193">
        <v>-13.105785626368771</v>
      </c>
      <c r="ED9" s="191">
        <v>40268</v>
      </c>
      <c r="EE9" s="192">
        <v>1</v>
      </c>
      <c r="EF9" s="192">
        <v>7882.4609375</v>
      </c>
      <c r="EG9" s="192">
        <v>910.15802001953125</v>
      </c>
      <c r="EH9" s="192">
        <v>351.17300415039063</v>
      </c>
      <c r="EI9" s="193">
        <v>8.6605410973919117</v>
      </c>
      <c r="EJ9" s="193">
        <v>2.591765338629942</v>
      </c>
      <c r="EK9" s="194">
        <v>40268</v>
      </c>
      <c r="EL9" s="193">
        <v>5</v>
      </c>
      <c r="EM9" s="193">
        <v>-96.893897775422403</v>
      </c>
      <c r="EN9" s="193">
        <v>-13.482198529634349</v>
      </c>
      <c r="EP9" s="191">
        <v>40268</v>
      </c>
      <c r="EQ9" s="192">
        <v>10</v>
      </c>
      <c r="ER9" s="192">
        <v>14842.323043823242</v>
      </c>
      <c r="ES9" s="192">
        <v>8419.8520126342773</v>
      </c>
      <c r="ET9" s="192">
        <v>1695.6960105895996</v>
      </c>
      <c r="EU9" s="193">
        <v>1.7627771867666826</v>
      </c>
      <c r="EV9" s="193">
        <v>4.9654253828825512</v>
      </c>
      <c r="EW9" s="194">
        <v>40268</v>
      </c>
      <c r="EX9" s="193">
        <v>13</v>
      </c>
      <c r="EY9" s="193">
        <v>26.393549473783718</v>
      </c>
      <c r="EZ9" s="193">
        <v>-8.4743080313483983</v>
      </c>
      <c r="FB9" s="191">
        <v>40359</v>
      </c>
      <c r="FC9" s="192">
        <v>1</v>
      </c>
      <c r="FD9" s="192">
        <v>454.75100708007813</v>
      </c>
      <c r="FE9" s="192">
        <v>73.261001586914063</v>
      </c>
      <c r="FF9" s="192">
        <v>54.798000335693359</v>
      </c>
      <c r="FG9" s="193">
        <v>6.2072725901867294</v>
      </c>
      <c r="FH9" s="193">
        <v>1.336928375818754</v>
      </c>
      <c r="FI9" s="194">
        <v>40359</v>
      </c>
      <c r="FJ9" s="193">
        <v>12</v>
      </c>
      <c r="FK9" s="193">
        <v>56.881095883569223</v>
      </c>
      <c r="FL9" s="193">
        <v>-20.799259428200656</v>
      </c>
      <c r="FN9" s="191">
        <v>40633</v>
      </c>
      <c r="FO9" s="192">
        <v>16</v>
      </c>
      <c r="FP9" s="192">
        <v>39696.526092529297</v>
      </c>
      <c r="FQ9" s="192">
        <v>9827.9630813598633</v>
      </c>
      <c r="FR9" s="192">
        <v>3608.1020240783691</v>
      </c>
      <c r="FS9" s="193">
        <v>4.0391407419732204</v>
      </c>
      <c r="FT9" s="193">
        <v>2.7238595294073638</v>
      </c>
      <c r="FU9" s="194">
        <v>40633</v>
      </c>
      <c r="FV9" s="193">
        <v>19</v>
      </c>
      <c r="FW9" s="193">
        <v>33.295237763289776</v>
      </c>
      <c r="FX9" s="193">
        <v>19.666220780278309</v>
      </c>
      <c r="FZ9" s="191">
        <v>40633</v>
      </c>
      <c r="GA9" s="192">
        <v>10</v>
      </c>
      <c r="GB9" s="192">
        <v>30131.204895019531</v>
      </c>
      <c r="GC9" s="192">
        <v>8293.845890045166</v>
      </c>
      <c r="GD9" s="192">
        <v>2751.4489889144897</v>
      </c>
      <c r="GE9" s="193">
        <v>3.6329593405135534</v>
      </c>
      <c r="GF9" s="193">
        <v>3.0143556807561533</v>
      </c>
      <c r="GG9" s="194">
        <v>40633</v>
      </c>
      <c r="GH9" s="193">
        <v>8</v>
      </c>
      <c r="GI9" s="193">
        <v>-20.038878347873357</v>
      </c>
      <c r="GJ9" s="193">
        <v>-6.8508135292106527</v>
      </c>
      <c r="GL9" s="191">
        <v>40633</v>
      </c>
      <c r="GM9" s="192">
        <v>6</v>
      </c>
      <c r="GN9" s="192">
        <v>38942.60498046875</v>
      </c>
      <c r="GO9" s="192">
        <v>9520.9952163696289</v>
      </c>
      <c r="GP9" s="192">
        <v>3536.0340042114258</v>
      </c>
      <c r="GQ9" s="193">
        <v>4.0901821811142165</v>
      </c>
      <c r="GR9" s="193">
        <v>2.6925632516627664</v>
      </c>
      <c r="GS9" s="194">
        <v>40633</v>
      </c>
      <c r="GT9" s="193">
        <v>6</v>
      </c>
      <c r="GU9" s="193">
        <v>-2.4133335454633142</v>
      </c>
      <c r="GV9" s="193">
        <v>3.6252628923050034</v>
      </c>
      <c r="GX9" s="177">
        <v>36160</v>
      </c>
      <c r="GY9" s="175" t="e">
        <f t="shared" ca="1" si="19"/>
        <v>#N/A</v>
      </c>
      <c r="GZ9" s="192" t="e">
        <f t="shared" ca="1" si="20"/>
        <v>#N/A</v>
      </c>
      <c r="HA9" s="192" t="e">
        <f t="shared" ca="1" si="21"/>
        <v>#N/A</v>
      </c>
      <c r="HB9" s="192" t="e">
        <f t="shared" ca="1" si="22"/>
        <v>#N/A</v>
      </c>
      <c r="HC9" s="193" t="e">
        <f t="shared" ca="1" si="23"/>
        <v>#N/A</v>
      </c>
      <c r="HD9" s="193" t="e">
        <f t="shared" ca="1" si="24"/>
        <v>#N/A</v>
      </c>
      <c r="HE9" s="191" t="e">
        <f t="shared" ca="1" si="25"/>
        <v>#N/A</v>
      </c>
      <c r="HF9" s="193" t="e">
        <f t="shared" ca="1" si="26"/>
        <v>#N/A</v>
      </c>
      <c r="HG9" s="193" t="e">
        <f t="shared" ca="1" si="28"/>
        <v>#N/A</v>
      </c>
      <c r="HH9" s="193" t="e">
        <f t="shared" ca="1" si="27"/>
        <v>#N/A</v>
      </c>
    </row>
    <row r="10" spans="2:218">
      <c r="B10" s="191">
        <v>40451</v>
      </c>
      <c r="C10" s="192">
        <v>1</v>
      </c>
      <c r="D10" s="192">
        <v>574.91400146484375</v>
      </c>
      <c r="E10" s="192">
        <v>211.35800170898438</v>
      </c>
      <c r="F10" s="192">
        <v>45.556999206542969</v>
      </c>
      <c r="G10" s="193">
        <v>2.7200957466300903</v>
      </c>
      <c r="H10" s="193">
        <v>4.6394188684541104</v>
      </c>
      <c r="I10" s="194">
        <v>40451</v>
      </c>
      <c r="J10" s="193">
        <v>9</v>
      </c>
      <c r="K10" s="193">
        <v>2.8431386678686277</v>
      </c>
      <c r="L10" s="193">
        <v>-9.3973234729478055</v>
      </c>
      <c r="N10" s="191">
        <v>40451</v>
      </c>
      <c r="O10" s="192">
        <v>5</v>
      </c>
      <c r="P10" s="192">
        <v>2844.9250259399414</v>
      </c>
      <c r="Q10" s="192">
        <v>1236.8704051971436</v>
      </c>
      <c r="R10" s="192">
        <v>185.06399440765381</v>
      </c>
      <c r="S10" s="193">
        <v>2.3000995205204959</v>
      </c>
      <c r="T10" s="193">
        <v>6.6834740553183991</v>
      </c>
      <c r="U10" s="194">
        <v>40451</v>
      </c>
      <c r="V10" s="193">
        <v>31</v>
      </c>
      <c r="W10" s="193">
        <v>15.272417522844872</v>
      </c>
      <c r="X10" s="193">
        <v>3.6810941813196552</v>
      </c>
      <c r="Z10" s="191">
        <v>40451</v>
      </c>
      <c r="AA10" s="192"/>
      <c r="AB10" s="192"/>
      <c r="AC10" s="192"/>
      <c r="AD10" s="192"/>
      <c r="AE10" s="193"/>
      <c r="AF10" s="193"/>
      <c r="AG10" s="194">
        <v>40451</v>
      </c>
      <c r="AH10" s="193">
        <v>20</v>
      </c>
      <c r="AI10" s="193">
        <v>12.651586579697005</v>
      </c>
      <c r="AJ10" s="193">
        <v>9.3644618091362588</v>
      </c>
      <c r="AL10" s="191">
        <v>40359</v>
      </c>
      <c r="AM10" s="192">
        <v>3</v>
      </c>
      <c r="AN10" s="192">
        <v>471.28998565673828</v>
      </c>
      <c r="AO10" s="192">
        <v>214.93399810791016</v>
      </c>
      <c r="AP10" s="192">
        <v>58.860000610351563</v>
      </c>
      <c r="AQ10" s="193">
        <v>2.1927195781289175</v>
      </c>
      <c r="AR10" s="193">
        <v>3.6516139293092404</v>
      </c>
      <c r="AS10" s="194">
        <v>40359</v>
      </c>
      <c r="AT10" s="193">
        <v>19</v>
      </c>
      <c r="AU10" s="193">
        <v>41.805790484122184</v>
      </c>
      <c r="AV10" s="193">
        <v>-5.5937917283602978</v>
      </c>
      <c r="AX10" s="191">
        <v>40451</v>
      </c>
      <c r="AY10" s="192">
        <v>1</v>
      </c>
      <c r="AZ10" s="192">
        <v>612.07598876953125</v>
      </c>
      <c r="BA10" s="192">
        <v>245.54310607910156</v>
      </c>
      <c r="BB10" s="192">
        <v>44.25</v>
      </c>
      <c r="BC10" s="193">
        <v>2.4927435290011823</v>
      </c>
      <c r="BD10" s="193">
        <v>5.5489967475503175</v>
      </c>
      <c r="BE10" s="194">
        <v>40451</v>
      </c>
      <c r="BF10" s="193">
        <v>68</v>
      </c>
      <c r="BG10" s="193">
        <v>18.540996180968918</v>
      </c>
      <c r="BH10" s="193">
        <v>4.5386692311457644</v>
      </c>
      <c r="BJ10" s="191">
        <v>40359</v>
      </c>
      <c r="BK10" s="192">
        <v>6</v>
      </c>
      <c r="BL10" s="192">
        <v>12439.541687011719</v>
      </c>
      <c r="BM10" s="192">
        <v>2477.260196685791</v>
      </c>
      <c r="BN10" s="192">
        <v>1270.953987121582</v>
      </c>
      <c r="BO10" s="193">
        <v>5.0214917688719138</v>
      </c>
      <c r="BP10" s="193">
        <v>1.9491344468702716</v>
      </c>
      <c r="BQ10" s="194">
        <v>40359</v>
      </c>
      <c r="BR10" s="192">
        <v>13</v>
      </c>
      <c r="BS10" s="193">
        <v>23.713273575549664</v>
      </c>
      <c r="BT10" s="193">
        <v>-0.22405360547094189</v>
      </c>
      <c r="BV10" s="191">
        <v>40451</v>
      </c>
      <c r="BW10" s="192">
        <v>1</v>
      </c>
      <c r="BX10" s="192">
        <v>1172.7769775390625</v>
      </c>
      <c r="BY10" s="192">
        <v>172.67900085449219</v>
      </c>
      <c r="BZ10" s="192">
        <v>86.40899658203125</v>
      </c>
      <c r="CA10" s="193">
        <v>6.7916595054154962</v>
      </c>
      <c r="CB10" s="193">
        <v>1.9983914602059016</v>
      </c>
      <c r="CC10" s="194">
        <v>40451</v>
      </c>
      <c r="CD10" s="193">
        <v>10</v>
      </c>
      <c r="CE10" s="193">
        <v>26.394336437001463</v>
      </c>
      <c r="CF10" s="193">
        <v>-6.3885723842034832</v>
      </c>
      <c r="CH10" s="191">
        <v>40633</v>
      </c>
      <c r="CI10" s="192">
        <v>29</v>
      </c>
      <c r="CJ10" s="192">
        <v>49067.391569137573</v>
      </c>
      <c r="CK10" s="192">
        <v>17054.568229675293</v>
      </c>
      <c r="CL10" s="192">
        <v>4066.3279962539673</v>
      </c>
      <c r="CM10" s="193">
        <v>2.8770820174596574</v>
      </c>
      <c r="CN10" s="193">
        <v>4.1940955686276444</v>
      </c>
      <c r="CO10" s="194">
        <v>40633</v>
      </c>
      <c r="CP10" s="193">
        <v>27</v>
      </c>
      <c r="CQ10" s="193">
        <v>22.391522049694967</v>
      </c>
      <c r="CR10" s="193">
        <v>13.762733001900296</v>
      </c>
      <c r="CT10" s="191">
        <v>40543</v>
      </c>
      <c r="CU10" s="192">
        <v>2</v>
      </c>
      <c r="CV10" s="192">
        <v>910.47198486328125</v>
      </c>
      <c r="CW10" s="192">
        <v>377.75901412963867</v>
      </c>
      <c r="CX10" s="192">
        <v>88.191001892089844</v>
      </c>
      <c r="CY10" s="193">
        <v>2.4101926117131041</v>
      </c>
      <c r="CZ10" s="193">
        <v>4.2834190112939536</v>
      </c>
      <c r="DA10" s="194">
        <v>40543</v>
      </c>
      <c r="DB10" s="193">
        <v>14</v>
      </c>
      <c r="DC10" s="193">
        <v>14.914549985397208</v>
      </c>
      <c r="DD10" s="193">
        <v>7.0625315880194384</v>
      </c>
      <c r="DF10" s="191">
        <v>40359</v>
      </c>
      <c r="DG10" s="192"/>
      <c r="DH10" s="192"/>
      <c r="DI10" s="192"/>
      <c r="DJ10" s="192"/>
      <c r="DK10" s="193"/>
      <c r="DL10" s="193"/>
      <c r="DM10" s="194">
        <v>40359</v>
      </c>
      <c r="DN10" s="193">
        <v>48</v>
      </c>
      <c r="DO10" s="193">
        <v>34.592626281397322</v>
      </c>
      <c r="DP10" s="193">
        <v>-5.0915124392958422E-2</v>
      </c>
      <c r="DR10" s="191">
        <v>40359</v>
      </c>
      <c r="DS10" s="192"/>
      <c r="DT10" s="192"/>
      <c r="DU10" s="192"/>
      <c r="DV10" s="192"/>
      <c r="DW10" s="193"/>
      <c r="DX10" s="193"/>
      <c r="DY10" s="194">
        <v>40359</v>
      </c>
      <c r="DZ10" s="193">
        <v>20</v>
      </c>
      <c r="EA10" s="193">
        <v>10.505892272479866</v>
      </c>
      <c r="EB10" s="193">
        <v>0.60361097312453538</v>
      </c>
      <c r="ED10" s="191">
        <v>40359</v>
      </c>
      <c r="EE10" s="192">
        <v>1</v>
      </c>
      <c r="EF10" s="192">
        <v>8079.453125</v>
      </c>
      <c r="EG10" s="192">
        <v>887.55902099609375</v>
      </c>
      <c r="EH10" s="192">
        <v>355.8599853515625</v>
      </c>
      <c r="EI10" s="193">
        <v>9.1030037821400942</v>
      </c>
      <c r="EJ10" s="193">
        <v>2.4941242554125695</v>
      </c>
      <c r="EK10" s="194">
        <v>40359</v>
      </c>
      <c r="EL10" s="193">
        <v>19</v>
      </c>
      <c r="EM10" s="193">
        <v>1105.6708366888288</v>
      </c>
      <c r="EN10" s="193">
        <v>3.332657858654553E-2</v>
      </c>
      <c r="EP10" s="191">
        <v>40359</v>
      </c>
      <c r="EQ10" s="192">
        <v>10</v>
      </c>
      <c r="ER10" s="192">
        <v>14967.136917114258</v>
      </c>
      <c r="ES10" s="192">
        <v>8701.5569915771484</v>
      </c>
      <c r="ET10" s="192">
        <v>1668.1059894561768</v>
      </c>
      <c r="EU10" s="193">
        <v>1.7200527367230953</v>
      </c>
      <c r="EV10" s="193">
        <v>5.2164293195865596</v>
      </c>
      <c r="EW10" s="194">
        <v>40359</v>
      </c>
      <c r="EX10" s="193">
        <v>24</v>
      </c>
      <c r="EY10" s="193">
        <v>22.628147122566244</v>
      </c>
      <c r="EZ10" s="193">
        <v>-5.9893866844656252</v>
      </c>
      <c r="FB10" s="191">
        <v>40451</v>
      </c>
      <c r="FC10" s="192">
        <v>3</v>
      </c>
      <c r="FD10" s="192">
        <v>726.51901245117188</v>
      </c>
      <c r="FE10" s="192">
        <v>2754.7949981689453</v>
      </c>
      <c r="FF10" s="192">
        <v>250.35300064086914</v>
      </c>
      <c r="FG10" s="193">
        <v>0.26372888470251832</v>
      </c>
      <c r="FH10" s="193">
        <v>11.003642820805224</v>
      </c>
      <c r="FI10" s="194">
        <v>40451</v>
      </c>
      <c r="FJ10" s="193">
        <v>14</v>
      </c>
      <c r="FK10" s="193">
        <v>18.38959450443356</v>
      </c>
      <c r="FL10" s="193">
        <v>-4.8657326475012308</v>
      </c>
      <c r="FN10" s="191">
        <v>40724</v>
      </c>
      <c r="FO10" s="192">
        <v>18</v>
      </c>
      <c r="FP10" s="192">
        <v>61054.686737060547</v>
      </c>
      <c r="FQ10" s="192">
        <v>15401.309791564941</v>
      </c>
      <c r="FR10" s="192">
        <v>4503.6910219192505</v>
      </c>
      <c r="FS10" s="193">
        <v>3.964252882602183</v>
      </c>
      <c r="FT10" s="193">
        <v>3.4197083495753811</v>
      </c>
      <c r="FU10" s="194">
        <v>40724</v>
      </c>
      <c r="FV10" s="193">
        <v>19</v>
      </c>
      <c r="FW10" s="193">
        <v>36.489373978298346</v>
      </c>
      <c r="FX10" s="193">
        <v>29.630042019218884</v>
      </c>
      <c r="FZ10" s="191">
        <v>40724</v>
      </c>
      <c r="GA10" s="192">
        <v>10</v>
      </c>
      <c r="GB10" s="192">
        <v>30135.680923461914</v>
      </c>
      <c r="GC10" s="192">
        <v>6857.5229911804199</v>
      </c>
      <c r="GD10" s="192">
        <v>2617.4270076751709</v>
      </c>
      <c r="GE10" s="193">
        <v>4.3945431845026173</v>
      </c>
      <c r="GF10" s="193">
        <v>2.6199481288577946</v>
      </c>
      <c r="GG10" s="194">
        <v>40724</v>
      </c>
      <c r="GH10" s="193">
        <v>8</v>
      </c>
      <c r="GI10" s="193">
        <v>-22.282810836769752</v>
      </c>
      <c r="GJ10" s="193">
        <v>-3.9321175416732967</v>
      </c>
      <c r="GL10" s="191">
        <v>40724</v>
      </c>
      <c r="GM10" s="192">
        <v>6</v>
      </c>
      <c r="GN10" s="192">
        <v>40988.56201171875</v>
      </c>
      <c r="GO10" s="192">
        <v>9477.1379013061523</v>
      </c>
      <c r="GP10" s="192">
        <v>3522.5230026245117</v>
      </c>
      <c r="GQ10" s="193">
        <v>4.3249937310788367</v>
      </c>
      <c r="GR10" s="193">
        <v>2.6904403162860997</v>
      </c>
      <c r="GS10" s="194">
        <v>40724</v>
      </c>
      <c r="GT10" s="193">
        <v>6</v>
      </c>
      <c r="GU10" s="193">
        <v>-1.8298702430836866</v>
      </c>
      <c r="GV10" s="193">
        <v>7.8936182371339036</v>
      </c>
      <c r="GX10" s="191">
        <v>36250</v>
      </c>
      <c r="GY10" s="175" t="e">
        <f t="shared" ca="1" si="19"/>
        <v>#N/A</v>
      </c>
      <c r="GZ10" s="192" t="e">
        <f t="shared" ca="1" si="20"/>
        <v>#N/A</v>
      </c>
      <c r="HA10" s="192" t="e">
        <f t="shared" ca="1" si="21"/>
        <v>#N/A</v>
      </c>
      <c r="HB10" s="192" t="e">
        <f t="shared" ca="1" si="22"/>
        <v>#N/A</v>
      </c>
      <c r="HC10" s="193" t="e">
        <f t="shared" ca="1" si="23"/>
        <v>#N/A</v>
      </c>
      <c r="HD10" s="193" t="e">
        <f t="shared" ca="1" si="24"/>
        <v>#N/A</v>
      </c>
      <c r="HE10" s="191" t="e">
        <f t="shared" ca="1" si="25"/>
        <v>#N/A</v>
      </c>
      <c r="HF10" s="193" t="e">
        <f t="shared" ca="1" si="26"/>
        <v>#N/A</v>
      </c>
      <c r="HG10" s="193" t="e">
        <f t="shared" ca="1" si="28"/>
        <v>#N/A</v>
      </c>
      <c r="HH10" s="193" t="e">
        <f t="shared" ca="1" si="27"/>
        <v>#N/A</v>
      </c>
    </row>
    <row r="11" spans="2:218">
      <c r="B11" s="191">
        <v>40543</v>
      </c>
      <c r="C11" s="192">
        <v>2</v>
      </c>
      <c r="D11" s="192">
        <v>1759.2139892578125</v>
      </c>
      <c r="E11" s="192">
        <v>1057.3079986572266</v>
      </c>
      <c r="F11" s="192">
        <v>279.29100036621094</v>
      </c>
      <c r="G11" s="193">
        <v>1.6638614211677216</v>
      </c>
      <c r="H11" s="193">
        <v>3.7856858877331061</v>
      </c>
      <c r="I11" s="194">
        <v>40543</v>
      </c>
      <c r="J11" s="193">
        <v>10</v>
      </c>
      <c r="K11" s="193">
        <v>-22.693285666076214</v>
      </c>
      <c r="L11" s="193">
        <v>-1.5129217666425832</v>
      </c>
      <c r="N11" s="191">
        <v>40543</v>
      </c>
      <c r="O11" s="192">
        <v>8</v>
      </c>
      <c r="P11" s="192">
        <v>4169.6509437561035</v>
      </c>
      <c r="Q11" s="192">
        <v>1747.7784194946289</v>
      </c>
      <c r="R11" s="192">
        <v>338.58699893951416</v>
      </c>
      <c r="S11" s="193">
        <v>2.385686250183682</v>
      </c>
      <c r="T11" s="193">
        <v>5.1619773498948067</v>
      </c>
      <c r="U11" s="194">
        <v>40543</v>
      </c>
      <c r="V11" s="193">
        <v>29</v>
      </c>
      <c r="W11" s="193">
        <v>30.586419832185374</v>
      </c>
      <c r="X11" s="193">
        <v>4.4779916074519255</v>
      </c>
      <c r="Z11" s="191">
        <v>40543</v>
      </c>
      <c r="AA11" s="192"/>
      <c r="AB11" s="192"/>
      <c r="AC11" s="192"/>
      <c r="AD11" s="192"/>
      <c r="AE11" s="193"/>
      <c r="AF11" s="193"/>
      <c r="AG11" s="194">
        <v>40543</v>
      </c>
      <c r="AH11" s="193">
        <v>23</v>
      </c>
      <c r="AI11" s="193">
        <v>17.894142623276466</v>
      </c>
      <c r="AJ11" s="193">
        <v>10.552840701508725</v>
      </c>
      <c r="AL11" s="191">
        <v>40451</v>
      </c>
      <c r="AM11" s="192">
        <v>6</v>
      </c>
      <c r="AN11" s="192">
        <v>1154.6110000610352</v>
      </c>
      <c r="AO11" s="192">
        <v>405.88700485229492</v>
      </c>
      <c r="AP11" s="192">
        <v>112.33399963378906</v>
      </c>
      <c r="AQ11" s="193">
        <v>2.844661164949605</v>
      </c>
      <c r="AR11" s="193">
        <v>3.6132160002803615</v>
      </c>
      <c r="AS11" s="194">
        <v>40451</v>
      </c>
      <c r="AT11" s="193">
        <v>17</v>
      </c>
      <c r="AU11" s="193">
        <v>4.0879011612539484</v>
      </c>
      <c r="AV11" s="193">
        <v>-3.3666927641521016</v>
      </c>
      <c r="AX11" s="191">
        <v>40543</v>
      </c>
      <c r="AY11" s="192">
        <v>2</v>
      </c>
      <c r="AZ11" s="192">
        <v>1571.5900268554688</v>
      </c>
      <c r="BA11" s="192">
        <v>568.80209350585938</v>
      </c>
      <c r="BB11" s="192">
        <v>111.03199768066406</v>
      </c>
      <c r="BC11" s="193">
        <v>2.7629821422928349</v>
      </c>
      <c r="BD11" s="193">
        <v>5.122866429385291</v>
      </c>
      <c r="BE11" s="194">
        <v>40543</v>
      </c>
      <c r="BF11" s="193">
        <v>70</v>
      </c>
      <c r="BG11" s="193">
        <v>11.110593179703265</v>
      </c>
      <c r="BH11" s="193">
        <v>9.3025147385630511</v>
      </c>
      <c r="BJ11" s="191">
        <v>40451</v>
      </c>
      <c r="BK11" s="192">
        <v>6</v>
      </c>
      <c r="BL11" s="192">
        <v>12940.637023925781</v>
      </c>
      <c r="BM11" s="192">
        <v>2606.0882167816162</v>
      </c>
      <c r="BN11" s="192">
        <v>1246.1989841461182</v>
      </c>
      <c r="BO11" s="193">
        <v>4.9655406676550635</v>
      </c>
      <c r="BP11" s="193">
        <v>2.0912296109495543</v>
      </c>
      <c r="BQ11" s="194">
        <v>40451</v>
      </c>
      <c r="BR11" s="192">
        <v>12</v>
      </c>
      <c r="BS11" s="193">
        <v>21.402475024381328</v>
      </c>
      <c r="BT11" s="193">
        <v>-0.71689261570728746</v>
      </c>
      <c r="BV11" s="191">
        <v>40543</v>
      </c>
      <c r="BW11" s="192">
        <v>1</v>
      </c>
      <c r="BX11" s="192">
        <v>1160.5489501953125</v>
      </c>
      <c r="BY11" s="192">
        <v>181.57200622558594</v>
      </c>
      <c r="BZ11" s="192">
        <v>90.462997436523438</v>
      </c>
      <c r="CA11" s="193">
        <v>6.3916733329114672</v>
      </c>
      <c r="CB11" s="193">
        <v>2.0071411667847108</v>
      </c>
      <c r="CC11" s="194">
        <v>40543</v>
      </c>
      <c r="CD11" s="193">
        <v>9</v>
      </c>
      <c r="CE11" s="193">
        <v>15.384414158144333</v>
      </c>
      <c r="CF11" s="193">
        <v>-9.1168521226536186</v>
      </c>
      <c r="CH11" s="191">
        <v>40724</v>
      </c>
      <c r="CI11" s="192">
        <v>32</v>
      </c>
      <c r="CJ11" s="192">
        <v>56302.479423522949</v>
      </c>
      <c r="CK11" s="192">
        <v>18122.436180114746</v>
      </c>
      <c r="CL11" s="192">
        <v>4304.6423044204712</v>
      </c>
      <c r="CM11" s="193">
        <v>3.1067831534317731</v>
      </c>
      <c r="CN11" s="193">
        <v>4.2099749290445514</v>
      </c>
      <c r="CO11" s="194">
        <v>40724</v>
      </c>
      <c r="CP11" s="193">
        <v>28</v>
      </c>
      <c r="CQ11" s="193">
        <v>11.093309554070196</v>
      </c>
      <c r="CR11" s="193">
        <v>17.265694891138939</v>
      </c>
      <c r="CT11" s="191">
        <v>40633</v>
      </c>
      <c r="CU11" s="192">
        <v>14</v>
      </c>
      <c r="CV11" s="192">
        <v>28480.567741394043</v>
      </c>
      <c r="CW11" s="192">
        <v>6675.7509918212891</v>
      </c>
      <c r="CX11" s="192">
        <v>1967.1909847259521</v>
      </c>
      <c r="CY11" s="193">
        <v>4.2662717312683842</v>
      </c>
      <c r="CZ11" s="193">
        <v>3.393544929625266</v>
      </c>
      <c r="DA11" s="194">
        <v>40633</v>
      </c>
      <c r="DB11" s="193">
        <v>13</v>
      </c>
      <c r="DC11" s="193">
        <v>21.233808277964282</v>
      </c>
      <c r="DD11" s="193">
        <v>2.4734037938371589</v>
      </c>
      <c r="DF11" s="191">
        <v>40451</v>
      </c>
      <c r="DG11" s="192"/>
      <c r="DH11" s="192"/>
      <c r="DI11" s="192"/>
      <c r="DJ11" s="192"/>
      <c r="DK11" s="193"/>
      <c r="DL11" s="193"/>
      <c r="DM11" s="194">
        <v>40451</v>
      </c>
      <c r="DN11" s="193">
        <v>47</v>
      </c>
      <c r="DO11" s="193">
        <v>9.3779914910703255</v>
      </c>
      <c r="DP11" s="193">
        <v>5.234246859987679</v>
      </c>
      <c r="DR11" s="191">
        <v>40451</v>
      </c>
      <c r="DS11" s="192">
        <v>1</v>
      </c>
      <c r="DT11" s="192">
        <v>174.10000610351563</v>
      </c>
      <c r="DU11" s="192">
        <v>241.10000610351563</v>
      </c>
      <c r="DV11" s="192">
        <v>17.700000762939453</v>
      </c>
      <c r="DW11" s="193">
        <v>0.72210701657455068</v>
      </c>
      <c r="DX11" s="193">
        <v>13.621468684246313</v>
      </c>
      <c r="DY11" s="194">
        <v>40451</v>
      </c>
      <c r="DZ11" s="193">
        <v>22</v>
      </c>
      <c r="EA11" s="193">
        <v>14.40328391886605</v>
      </c>
      <c r="EB11" s="193">
        <v>-2.879380153811617</v>
      </c>
      <c r="ED11" s="191">
        <v>40451</v>
      </c>
      <c r="EE11" s="192">
        <v>2</v>
      </c>
      <c r="EF11" s="192">
        <v>8645.7089233398438</v>
      </c>
      <c r="EG11" s="192">
        <v>882.64997291564941</v>
      </c>
      <c r="EH11" s="192">
        <v>397.15901565551758</v>
      </c>
      <c r="EI11" s="193">
        <v>9.7951727056429334</v>
      </c>
      <c r="EJ11" s="193">
        <v>2.2224095088432549</v>
      </c>
      <c r="EK11" s="194">
        <v>40451</v>
      </c>
      <c r="EL11" s="193">
        <v>19</v>
      </c>
      <c r="EM11" s="193">
        <v>594.70478784467082</v>
      </c>
      <c r="EN11" s="193">
        <v>-4.2744883614509348</v>
      </c>
      <c r="EP11" s="191">
        <v>40451</v>
      </c>
      <c r="EQ11" s="192">
        <v>10</v>
      </c>
      <c r="ER11" s="192">
        <v>16586.116836547852</v>
      </c>
      <c r="ES11" s="192">
        <v>8807.3889770507813</v>
      </c>
      <c r="ET11" s="192">
        <v>1674.0950126647949</v>
      </c>
      <c r="EU11" s="193">
        <v>1.8832047590683152</v>
      </c>
      <c r="EV11" s="193">
        <v>5.2609851355039492</v>
      </c>
      <c r="EW11" s="194">
        <v>40451</v>
      </c>
      <c r="EX11" s="193">
        <v>23</v>
      </c>
      <c r="EY11" s="193">
        <v>10.699175755033185</v>
      </c>
      <c r="EZ11" s="193">
        <v>-2.1262582198074531</v>
      </c>
      <c r="FB11" s="191">
        <v>40543</v>
      </c>
      <c r="FC11" s="192">
        <v>6</v>
      </c>
      <c r="FD11" s="192">
        <v>2660.2840423583984</v>
      </c>
      <c r="FE11" s="192">
        <v>3840.5839691162109</v>
      </c>
      <c r="FF11" s="192">
        <v>533.31600189208984</v>
      </c>
      <c r="FG11" s="193">
        <v>0.69267696364690567</v>
      </c>
      <c r="FH11" s="193">
        <v>7.2013289597361592</v>
      </c>
      <c r="FI11" s="194">
        <v>40543</v>
      </c>
      <c r="FJ11" s="193">
        <v>15</v>
      </c>
      <c r="FK11" s="193">
        <v>-26.047222388877088</v>
      </c>
      <c r="FL11" s="193">
        <v>6.7364652211701959</v>
      </c>
      <c r="FN11" s="191">
        <v>40816</v>
      </c>
      <c r="FO11" s="192">
        <v>17</v>
      </c>
      <c r="FP11" s="192">
        <v>62145.718948364258</v>
      </c>
      <c r="FQ11" s="192">
        <v>16419.561248779297</v>
      </c>
      <c r="FR11" s="192">
        <v>4698.5010223388672</v>
      </c>
      <c r="FS11" s="193">
        <v>3.7848586820786365</v>
      </c>
      <c r="FT11" s="193">
        <v>3.494638219873325</v>
      </c>
      <c r="FU11" s="194">
        <v>40816</v>
      </c>
      <c r="FV11" s="193">
        <v>19</v>
      </c>
      <c r="FW11" s="193">
        <v>16.118053394963905</v>
      </c>
      <c r="FX11" s="193">
        <v>19.190273020271075</v>
      </c>
      <c r="FZ11" s="191">
        <v>40816</v>
      </c>
      <c r="GA11" s="192">
        <v>10</v>
      </c>
      <c r="GB11" s="192">
        <v>31727.944000244141</v>
      </c>
      <c r="GC11" s="192">
        <v>6524.5485076904297</v>
      </c>
      <c r="GD11" s="192">
        <v>2581.971004486084</v>
      </c>
      <c r="GE11" s="193">
        <v>4.8628566348838822</v>
      </c>
      <c r="GF11" s="193">
        <v>2.5269642828499066</v>
      </c>
      <c r="GG11" s="194">
        <v>40816</v>
      </c>
      <c r="GH11" s="193">
        <v>9</v>
      </c>
      <c r="GI11" s="193">
        <v>6.4808885859661602</v>
      </c>
      <c r="GJ11" s="193">
        <v>-2.3240600330325822</v>
      </c>
      <c r="GL11" s="191">
        <v>40816</v>
      </c>
      <c r="GM11" s="192">
        <v>6</v>
      </c>
      <c r="GN11" s="192">
        <v>40348.242004394531</v>
      </c>
      <c r="GO11" s="192">
        <v>9189.7741088867188</v>
      </c>
      <c r="GP11" s="192">
        <v>3445.7400016784668</v>
      </c>
      <c r="GQ11" s="193">
        <v>4.3905586281361231</v>
      </c>
      <c r="GR11" s="193">
        <v>2.666995798989551</v>
      </c>
      <c r="GS11" s="194">
        <v>40816</v>
      </c>
      <c r="GT11" s="193">
        <v>6</v>
      </c>
      <c r="GU11" s="193">
        <v>-9.9811858903007593</v>
      </c>
      <c r="GV11" s="193">
        <v>-0.19462767834822481</v>
      </c>
      <c r="GX11" s="177">
        <v>36341</v>
      </c>
      <c r="GY11" s="175" t="e">
        <f t="shared" ca="1" si="19"/>
        <v>#N/A</v>
      </c>
      <c r="GZ11" s="192" t="e">
        <f t="shared" ca="1" si="20"/>
        <v>#N/A</v>
      </c>
      <c r="HA11" s="192" t="e">
        <f t="shared" ca="1" si="21"/>
        <v>#N/A</v>
      </c>
      <c r="HB11" s="192" t="e">
        <f t="shared" ca="1" si="22"/>
        <v>#N/A</v>
      </c>
      <c r="HC11" s="193" t="e">
        <f t="shared" ca="1" si="23"/>
        <v>#N/A</v>
      </c>
      <c r="HD11" s="193" t="e">
        <f t="shared" ca="1" si="24"/>
        <v>#N/A</v>
      </c>
      <c r="HE11" s="191" t="e">
        <f t="shared" ca="1" si="25"/>
        <v>#N/A</v>
      </c>
      <c r="HF11" s="193" t="e">
        <f t="shared" ca="1" si="26"/>
        <v>#N/A</v>
      </c>
      <c r="HG11" s="193" t="e">
        <f t="shared" ca="1" si="28"/>
        <v>#N/A</v>
      </c>
      <c r="HH11" s="193" t="e">
        <f t="shared" ca="1" si="27"/>
        <v>#N/A</v>
      </c>
    </row>
    <row r="12" spans="2:218">
      <c r="B12" s="191">
        <v>40633</v>
      </c>
      <c r="C12" s="192">
        <v>9</v>
      </c>
      <c r="D12" s="192">
        <v>7631.3109817504883</v>
      </c>
      <c r="E12" s="192">
        <v>5593.820629119873</v>
      </c>
      <c r="F12" s="192">
        <v>1136.5880031585693</v>
      </c>
      <c r="G12" s="193">
        <v>1.3642394863403391</v>
      </c>
      <c r="H12" s="193">
        <v>4.9215904211329775</v>
      </c>
      <c r="I12" s="194">
        <v>40633</v>
      </c>
      <c r="J12" s="193">
        <v>10</v>
      </c>
      <c r="K12" s="193">
        <v>-3.7085049057018704</v>
      </c>
      <c r="L12" s="193">
        <v>6.1525295066770402</v>
      </c>
      <c r="N12" s="191">
        <v>40633</v>
      </c>
      <c r="O12" s="192">
        <v>26</v>
      </c>
      <c r="P12" s="192">
        <v>13499.966159820557</v>
      </c>
      <c r="Q12" s="192">
        <v>6532.13001537323</v>
      </c>
      <c r="R12" s="192">
        <v>1455.1709895133972</v>
      </c>
      <c r="S12" s="193">
        <v>2.066701998896022</v>
      </c>
      <c r="T12" s="193">
        <v>4.4889089065454399</v>
      </c>
      <c r="U12" s="194">
        <v>40633</v>
      </c>
      <c r="V12" s="193">
        <v>27</v>
      </c>
      <c r="W12" s="193">
        <v>26.711938240876631</v>
      </c>
      <c r="X12" s="193">
        <v>5.5462382706215729</v>
      </c>
      <c r="Z12" s="191">
        <v>40633</v>
      </c>
      <c r="AA12" s="192">
        <v>18</v>
      </c>
      <c r="AB12" s="192">
        <v>26379.349927425385</v>
      </c>
      <c r="AC12" s="192">
        <v>9579.9770278930664</v>
      </c>
      <c r="AD12" s="192">
        <v>1592.9640097618103</v>
      </c>
      <c r="AE12" s="193">
        <v>2.7535921903172893</v>
      </c>
      <c r="AF12" s="193">
        <v>6.0139318711447363</v>
      </c>
      <c r="AG12" s="194">
        <v>40633</v>
      </c>
      <c r="AH12" s="193">
        <v>23</v>
      </c>
      <c r="AI12" s="193">
        <v>8.5934872592124734</v>
      </c>
      <c r="AJ12" s="193">
        <v>6.1358535096049271</v>
      </c>
      <c r="AL12" s="191">
        <v>40543</v>
      </c>
      <c r="AM12" s="192">
        <v>8</v>
      </c>
      <c r="AN12" s="192">
        <v>3776.4119338989258</v>
      </c>
      <c r="AO12" s="192">
        <v>887.14898681640625</v>
      </c>
      <c r="AP12" s="192">
        <v>218.97099590301514</v>
      </c>
      <c r="AQ12" s="193">
        <v>4.2567956341254849</v>
      </c>
      <c r="AR12" s="193">
        <v>4.0514451841345007</v>
      </c>
      <c r="AS12" s="194">
        <v>40543</v>
      </c>
      <c r="AT12" s="193">
        <v>15</v>
      </c>
      <c r="AU12" s="193">
        <v>-14.084258294780449</v>
      </c>
      <c r="AV12" s="193">
        <v>29.989570564835866</v>
      </c>
      <c r="AX12" s="191">
        <v>40633</v>
      </c>
      <c r="AY12" s="192">
        <v>72</v>
      </c>
      <c r="AZ12" s="192">
        <v>96956.718406677246</v>
      </c>
      <c r="BA12" s="192">
        <v>34607.373584747314</v>
      </c>
      <c r="BB12" s="192">
        <v>6947.4849762916565</v>
      </c>
      <c r="BC12" s="193">
        <v>2.8016202434214619</v>
      </c>
      <c r="BD12" s="193">
        <v>4.9812808092202046</v>
      </c>
      <c r="BE12" s="194">
        <v>40633</v>
      </c>
      <c r="BF12" s="193">
        <v>74</v>
      </c>
      <c r="BG12" s="193">
        <v>3.8146022268013446</v>
      </c>
      <c r="BH12" s="193">
        <v>6.8451444749428436</v>
      </c>
      <c r="BJ12" s="191">
        <v>40543</v>
      </c>
      <c r="BK12" s="192">
        <v>7</v>
      </c>
      <c r="BL12" s="192">
        <v>12935.648315429688</v>
      </c>
      <c r="BM12" s="192">
        <v>5273.6885223388672</v>
      </c>
      <c r="BN12" s="192">
        <v>1420.9876708984375</v>
      </c>
      <c r="BO12" s="193">
        <v>2.4528654395562901</v>
      </c>
      <c r="BP12" s="193">
        <v>3.7112837995311461</v>
      </c>
      <c r="BQ12" s="194">
        <v>40543</v>
      </c>
      <c r="BR12" s="192">
        <v>12</v>
      </c>
      <c r="BS12" s="193">
        <v>24.319167925935492</v>
      </c>
      <c r="BT12" s="193">
        <v>-3.4692350116159454</v>
      </c>
      <c r="BV12" s="191">
        <v>40633</v>
      </c>
      <c r="BW12" s="192">
        <v>9</v>
      </c>
      <c r="BX12" s="192">
        <v>27371.537963867188</v>
      </c>
      <c r="BY12" s="192">
        <v>6385.551025390625</v>
      </c>
      <c r="BZ12" s="192">
        <v>2270.5659790039063</v>
      </c>
      <c r="CA12" s="193">
        <v>4.2864801886369364</v>
      </c>
      <c r="CB12" s="193">
        <v>2.8123168780111629</v>
      </c>
      <c r="CC12" s="194">
        <v>40633</v>
      </c>
      <c r="CD12" s="193">
        <v>9</v>
      </c>
      <c r="CE12" s="193">
        <v>68.417657955315732</v>
      </c>
      <c r="CF12" s="193">
        <v>-3.8400378398744883</v>
      </c>
      <c r="CH12" s="191">
        <v>40816</v>
      </c>
      <c r="CI12" s="192">
        <v>31</v>
      </c>
      <c r="CJ12" s="192">
        <v>52866.456510543823</v>
      </c>
      <c r="CK12" s="192">
        <v>16808.596157073975</v>
      </c>
      <c r="CL12" s="192">
        <v>4081.3558011054993</v>
      </c>
      <c r="CM12" s="193">
        <v>3.1452035623031334</v>
      </c>
      <c r="CN12" s="193">
        <v>4.1183854033311924</v>
      </c>
      <c r="CO12" s="194">
        <v>40816</v>
      </c>
      <c r="CP12" s="193">
        <v>27</v>
      </c>
      <c r="CQ12" s="193">
        <v>19.048366614324053</v>
      </c>
      <c r="CR12" s="193">
        <v>18.326983136542996</v>
      </c>
      <c r="CT12" s="191">
        <v>40724</v>
      </c>
      <c r="CU12" s="192">
        <v>15</v>
      </c>
      <c r="CV12" s="192">
        <v>27767.497161865234</v>
      </c>
      <c r="CW12" s="192">
        <v>7025.3320198059082</v>
      </c>
      <c r="CX12" s="192">
        <v>1982.9439811706543</v>
      </c>
      <c r="CY12" s="193">
        <v>3.9524818305501777</v>
      </c>
      <c r="CZ12" s="193">
        <v>3.5428797215231573</v>
      </c>
      <c r="DA12" s="194">
        <v>40724</v>
      </c>
      <c r="DB12" s="193">
        <v>14</v>
      </c>
      <c r="DC12" s="193">
        <v>17.077114641358705</v>
      </c>
      <c r="DD12" s="193">
        <v>1.4521724483363307</v>
      </c>
      <c r="DF12" s="191">
        <v>40543</v>
      </c>
      <c r="DG12" s="192">
        <v>4</v>
      </c>
      <c r="DH12" s="192">
        <v>2173.5289993286133</v>
      </c>
      <c r="DI12" s="192">
        <v>1120.9090251922607</v>
      </c>
      <c r="DJ12" s="192">
        <v>226.63799667358398</v>
      </c>
      <c r="DK12" s="193">
        <v>1.9390770798333119</v>
      </c>
      <c r="DL12" s="193">
        <v>4.9458124482394412</v>
      </c>
      <c r="DM12" s="194">
        <v>40543</v>
      </c>
      <c r="DN12" s="193">
        <v>47</v>
      </c>
      <c r="DO12" s="193">
        <v>24.585343476527012</v>
      </c>
      <c r="DP12" s="193">
        <v>7.905511183182834</v>
      </c>
      <c r="DR12" s="191">
        <v>40543</v>
      </c>
      <c r="DS12" s="192">
        <v>2</v>
      </c>
      <c r="DT12" s="192">
        <v>1911.8000030517578</v>
      </c>
      <c r="DU12" s="192">
        <v>570.10000610351563</v>
      </c>
      <c r="DV12" s="192">
        <v>156.39999961853027</v>
      </c>
      <c r="DW12" s="193">
        <v>3.3534467331765363</v>
      </c>
      <c r="DX12" s="193">
        <v>3.6451407128774069</v>
      </c>
      <c r="DY12" s="194">
        <v>40543</v>
      </c>
      <c r="DZ12" s="193">
        <v>22</v>
      </c>
      <c r="EA12" s="193">
        <v>16.050283443071134</v>
      </c>
      <c r="EB12" s="193">
        <v>-1.1468794628743395</v>
      </c>
      <c r="ED12" s="191">
        <v>40543</v>
      </c>
      <c r="EE12" s="192">
        <v>5</v>
      </c>
      <c r="EF12" s="192">
        <v>11032.088806152344</v>
      </c>
      <c r="EG12" s="192">
        <v>812.56902694702148</v>
      </c>
      <c r="EH12" s="192">
        <v>620.95301055908203</v>
      </c>
      <c r="EI12" s="193">
        <v>13.57680201964137</v>
      </c>
      <c r="EJ12" s="193">
        <v>1.3085837625868273</v>
      </c>
      <c r="EK12" s="194">
        <v>40543</v>
      </c>
      <c r="EL12" s="193">
        <v>19</v>
      </c>
      <c r="EM12" s="193">
        <v>-69.950835405238806</v>
      </c>
      <c r="EN12" s="193">
        <v>-2.7134910017530767</v>
      </c>
      <c r="EP12" s="191">
        <v>40543</v>
      </c>
      <c r="EQ12" s="192">
        <v>10</v>
      </c>
      <c r="ER12" s="192">
        <v>15520.731964111328</v>
      </c>
      <c r="ES12" s="192">
        <v>9036.2768859863281</v>
      </c>
      <c r="ET12" s="192">
        <v>1716.2160015106201</v>
      </c>
      <c r="EU12" s="193">
        <v>1.717602521474441</v>
      </c>
      <c r="EV12" s="193">
        <v>5.2652328599853178</v>
      </c>
      <c r="EW12" s="194">
        <v>40543</v>
      </c>
      <c r="EX12" s="193">
        <v>21</v>
      </c>
      <c r="EY12" s="193">
        <v>5.9163086425840783</v>
      </c>
      <c r="EZ12" s="193">
        <v>-1.3843498018327516</v>
      </c>
      <c r="FB12" s="191">
        <v>40633</v>
      </c>
      <c r="FC12" s="192">
        <v>14</v>
      </c>
      <c r="FD12" s="192">
        <v>10631.627185821533</v>
      </c>
      <c r="FE12" s="192">
        <v>8461.4999389648438</v>
      </c>
      <c r="FF12" s="192">
        <v>1416.9870109558105</v>
      </c>
      <c r="FG12" s="193">
        <v>1.256470751345556</v>
      </c>
      <c r="FH12" s="193">
        <v>5.9714731846816624</v>
      </c>
      <c r="FI12" s="194">
        <v>40633</v>
      </c>
      <c r="FJ12" s="193">
        <v>14</v>
      </c>
      <c r="FK12" s="193">
        <v>-36.293108438369138</v>
      </c>
      <c r="FL12" s="193">
        <v>20.427096972118708</v>
      </c>
      <c r="FN12" s="191">
        <v>40908</v>
      </c>
      <c r="FO12" s="192">
        <v>16</v>
      </c>
      <c r="FP12" s="192">
        <v>65335.580337524414</v>
      </c>
      <c r="FQ12" s="192">
        <v>19050.215492248535</v>
      </c>
      <c r="FR12" s="192">
        <v>5231.0199565887451</v>
      </c>
      <c r="FS12" s="193">
        <v>3.4296504606002607</v>
      </c>
      <c r="FT12" s="193">
        <v>3.6417784008363006</v>
      </c>
      <c r="FU12" s="194">
        <v>40908</v>
      </c>
      <c r="FV12" s="193">
        <v>15</v>
      </c>
      <c r="FW12" s="193">
        <v>17.094229478828215</v>
      </c>
      <c r="FX12" s="193">
        <v>22.37838049648888</v>
      </c>
      <c r="FZ12" s="191">
        <v>40908</v>
      </c>
      <c r="GA12" s="192">
        <v>9</v>
      </c>
      <c r="GB12" s="192">
        <v>26838.446105957031</v>
      </c>
      <c r="GC12" s="192">
        <v>6693.7030487060547</v>
      </c>
      <c r="GD12" s="192">
        <v>2500.5600109100342</v>
      </c>
      <c r="GE12" s="193">
        <v>4.0095065333298754</v>
      </c>
      <c r="GF12" s="193">
        <v>2.6768815863251372</v>
      </c>
      <c r="GG12" s="194">
        <v>40908</v>
      </c>
      <c r="GH12" s="193">
        <v>8</v>
      </c>
      <c r="GI12" s="193">
        <v>34.416003622655289</v>
      </c>
      <c r="GJ12" s="193">
        <v>-1.7110854347641813</v>
      </c>
      <c r="GL12" s="191">
        <v>40908</v>
      </c>
      <c r="GM12" s="192">
        <v>5</v>
      </c>
      <c r="GN12" s="192">
        <v>39608.917938232422</v>
      </c>
      <c r="GO12" s="192">
        <v>8606.7041091918945</v>
      </c>
      <c r="GP12" s="192">
        <v>3146.6669998168945</v>
      </c>
      <c r="GQ12" s="193">
        <v>4.6021005759835987</v>
      </c>
      <c r="GR12" s="193">
        <v>2.7351811010484175</v>
      </c>
      <c r="GS12" s="194">
        <v>40908</v>
      </c>
      <c r="GT12" s="193">
        <v>4</v>
      </c>
      <c r="GU12" s="193">
        <v>-27.724302138375666</v>
      </c>
      <c r="GV12" s="193">
        <v>-2.5124418839787444</v>
      </c>
      <c r="GX12" s="177">
        <v>36433</v>
      </c>
      <c r="GY12" s="175" t="e">
        <f t="shared" ca="1" si="19"/>
        <v>#N/A</v>
      </c>
      <c r="GZ12" s="192" t="e">
        <f t="shared" ca="1" si="20"/>
        <v>#N/A</v>
      </c>
      <c r="HA12" s="192" t="e">
        <f t="shared" ca="1" si="21"/>
        <v>#N/A</v>
      </c>
      <c r="HB12" s="192" t="e">
        <f t="shared" ca="1" si="22"/>
        <v>#N/A</v>
      </c>
      <c r="HC12" s="193" t="e">
        <f t="shared" ca="1" si="23"/>
        <v>#N/A</v>
      </c>
      <c r="HD12" s="193" t="e">
        <f t="shared" ca="1" si="24"/>
        <v>#N/A</v>
      </c>
      <c r="HE12" s="191" t="e">
        <f t="shared" ca="1" si="25"/>
        <v>#N/A</v>
      </c>
      <c r="HF12" s="193" t="e">
        <f t="shared" ca="1" si="26"/>
        <v>#N/A</v>
      </c>
      <c r="HG12" s="193" t="e">
        <f t="shared" ca="1" si="28"/>
        <v>#N/A</v>
      </c>
      <c r="HH12" s="193" t="e">
        <f t="shared" ca="1" si="27"/>
        <v>#N/A</v>
      </c>
    </row>
    <row r="13" spans="2:218">
      <c r="B13" s="191">
        <v>40724</v>
      </c>
      <c r="C13" s="192">
        <v>10</v>
      </c>
      <c r="D13" s="192">
        <v>8420.7350158691406</v>
      </c>
      <c r="E13" s="192">
        <v>5580.598014831543</v>
      </c>
      <c r="F13" s="192">
        <v>1132.0859966278076</v>
      </c>
      <c r="G13" s="193">
        <v>1.5089305829750452</v>
      </c>
      <c r="H13" s="193">
        <v>4.9294824169318465</v>
      </c>
      <c r="I13" s="194">
        <v>40724</v>
      </c>
      <c r="J13" s="193">
        <v>14</v>
      </c>
      <c r="K13" s="193">
        <v>5.8145345468787468</v>
      </c>
      <c r="L13" s="193">
        <v>5.5139495058029064</v>
      </c>
      <c r="N13" s="191">
        <v>40724</v>
      </c>
      <c r="O13" s="192">
        <v>24</v>
      </c>
      <c r="P13" s="192">
        <v>13742.98096370697</v>
      </c>
      <c r="Q13" s="192">
        <v>6749.156982421875</v>
      </c>
      <c r="R13" s="192">
        <v>1413.67799949646</v>
      </c>
      <c r="S13" s="193">
        <v>2.0362514902972997</v>
      </c>
      <c r="T13" s="193">
        <v>4.7741826532108922</v>
      </c>
      <c r="U13" s="194">
        <v>40724</v>
      </c>
      <c r="V13" s="193">
        <v>26</v>
      </c>
      <c r="W13" s="193">
        <v>53.898649693380648</v>
      </c>
      <c r="X13" s="193">
        <v>8.3994762153773994</v>
      </c>
      <c r="Z13" s="191">
        <v>40724</v>
      </c>
      <c r="AA13" s="192">
        <v>22</v>
      </c>
      <c r="AB13" s="192">
        <v>42253.555740356445</v>
      </c>
      <c r="AC13" s="192">
        <v>13723.608009338379</v>
      </c>
      <c r="AD13" s="192">
        <v>2466.5419683456421</v>
      </c>
      <c r="AE13" s="193">
        <v>3.0788955580489148</v>
      </c>
      <c r="AF13" s="193">
        <v>5.5639061428754326</v>
      </c>
      <c r="AG13" s="194">
        <v>40724</v>
      </c>
      <c r="AH13" s="193">
        <v>25</v>
      </c>
      <c r="AI13" s="193">
        <v>15.227787561539085</v>
      </c>
      <c r="AJ13" s="193">
        <v>5.2418370793956948</v>
      </c>
      <c r="AL13" s="191">
        <v>40633</v>
      </c>
      <c r="AM13" s="192">
        <v>13</v>
      </c>
      <c r="AN13" s="192">
        <v>8508.2461776733398</v>
      </c>
      <c r="AO13" s="192">
        <v>2037.7929763793945</v>
      </c>
      <c r="AP13" s="192">
        <v>654.33500480651855</v>
      </c>
      <c r="AQ13" s="193">
        <v>4.1752259804085625</v>
      </c>
      <c r="AR13" s="193">
        <v>3.1142961348704752</v>
      </c>
      <c r="AS13" s="194">
        <v>40633</v>
      </c>
      <c r="AT13" s="193">
        <v>18</v>
      </c>
      <c r="AU13" s="193">
        <v>15.530264759078594</v>
      </c>
      <c r="AV13" s="193">
        <v>22.18087588850284</v>
      </c>
      <c r="AX13" s="191">
        <v>40724</v>
      </c>
      <c r="AY13" s="192">
        <v>74</v>
      </c>
      <c r="AZ13" s="192">
        <v>102322.25242614746</v>
      </c>
      <c r="BA13" s="192">
        <v>38787.3974609375</v>
      </c>
      <c r="BB13" s="192">
        <v>6936.5330135822296</v>
      </c>
      <c r="BC13" s="193">
        <v>2.6380283062093928</v>
      </c>
      <c r="BD13" s="193">
        <v>5.591755619844812</v>
      </c>
      <c r="BE13" s="194">
        <v>40724</v>
      </c>
      <c r="BF13" s="193">
        <v>78</v>
      </c>
      <c r="BG13" s="193">
        <v>46.067585111238316</v>
      </c>
      <c r="BH13" s="193">
        <v>13.992108999103703</v>
      </c>
      <c r="BJ13" s="191">
        <v>40633</v>
      </c>
      <c r="BK13" s="192">
        <v>10</v>
      </c>
      <c r="BL13" s="192">
        <v>17462.39533996582</v>
      </c>
      <c r="BM13" s="192">
        <v>6091.6957092285156</v>
      </c>
      <c r="BN13" s="192">
        <v>1733.5610866546631</v>
      </c>
      <c r="BO13" s="193">
        <v>2.8665902194542396</v>
      </c>
      <c r="BP13" s="193">
        <v>3.5139781090633249</v>
      </c>
      <c r="BQ13" s="194">
        <v>40633</v>
      </c>
      <c r="BR13" s="192">
        <v>11</v>
      </c>
      <c r="BS13" s="193">
        <v>14.239722711673641</v>
      </c>
      <c r="BT13" s="193">
        <v>-6.5927727573321881</v>
      </c>
      <c r="BV13" s="191">
        <v>40724</v>
      </c>
      <c r="BW13" s="192">
        <v>9</v>
      </c>
      <c r="BX13" s="192">
        <v>27153.213287353516</v>
      </c>
      <c r="BY13" s="192">
        <v>7079.970947265625</v>
      </c>
      <c r="BZ13" s="192">
        <v>2210.4310417175293</v>
      </c>
      <c r="CA13" s="193">
        <v>3.8352153546393342</v>
      </c>
      <c r="CB13" s="193">
        <v>3.2029820490416245</v>
      </c>
      <c r="CC13" s="194">
        <v>40724</v>
      </c>
      <c r="CD13" s="193">
        <v>10</v>
      </c>
      <c r="CE13" s="193">
        <v>50.37584756329845</v>
      </c>
      <c r="CF13" s="193">
        <v>-1.3302124152115402</v>
      </c>
      <c r="CH13" s="191">
        <v>40908</v>
      </c>
      <c r="CI13" s="192">
        <v>33</v>
      </c>
      <c r="CJ13" s="192">
        <v>56315.003341674805</v>
      </c>
      <c r="CK13" s="192">
        <v>18044.286079406738</v>
      </c>
      <c r="CL13" s="192">
        <v>4317.6257314682007</v>
      </c>
      <c r="CM13" s="193">
        <v>3.1209327481204694</v>
      </c>
      <c r="CN13" s="193">
        <v>4.1792149671275034</v>
      </c>
      <c r="CO13" s="194">
        <v>40908</v>
      </c>
      <c r="CP13" s="193">
        <v>29</v>
      </c>
      <c r="CQ13" s="193">
        <v>8.4425247306294526</v>
      </c>
      <c r="CR13" s="193">
        <v>8.1223951974584772</v>
      </c>
      <c r="CT13" s="191">
        <v>40816</v>
      </c>
      <c r="CU13" s="192">
        <v>15</v>
      </c>
      <c r="CV13" s="192">
        <v>28189.821136474609</v>
      </c>
      <c r="CW13" s="192">
        <v>7245.6680145263672</v>
      </c>
      <c r="CX13" s="192">
        <v>1947.7709922790527</v>
      </c>
      <c r="CY13" s="193">
        <v>3.8905758696035586</v>
      </c>
      <c r="CZ13" s="193">
        <v>3.7199794242999471</v>
      </c>
      <c r="DA13" s="194">
        <v>40816</v>
      </c>
      <c r="DB13" s="193">
        <v>14</v>
      </c>
      <c r="DC13" s="193">
        <v>10.041700650630393</v>
      </c>
      <c r="DD13" s="193">
        <v>1.6754337357725912</v>
      </c>
      <c r="DF13" s="191">
        <v>40633</v>
      </c>
      <c r="DG13" s="192">
        <v>46</v>
      </c>
      <c r="DH13" s="192">
        <v>51392.388037919998</v>
      </c>
      <c r="DI13" s="192">
        <v>24415.226281166077</v>
      </c>
      <c r="DJ13" s="192">
        <v>5186.1050033569336</v>
      </c>
      <c r="DK13" s="193">
        <v>2.1049318751374475</v>
      </c>
      <c r="DL13" s="193">
        <v>4.7078156468799328</v>
      </c>
      <c r="DM13" s="194">
        <v>40633</v>
      </c>
      <c r="DN13" s="193">
        <v>50</v>
      </c>
      <c r="DO13" s="193">
        <v>38.186100458220416</v>
      </c>
      <c r="DP13" s="193">
        <v>7.5390590775335609</v>
      </c>
      <c r="DR13" s="191">
        <v>40633</v>
      </c>
      <c r="DS13" s="192">
        <v>20</v>
      </c>
      <c r="DT13" s="192">
        <v>29172.023414611816</v>
      </c>
      <c r="DU13" s="192">
        <v>7908.7459297180176</v>
      </c>
      <c r="DV13" s="192">
        <v>2489.4780349731445</v>
      </c>
      <c r="DW13" s="193">
        <v>3.6885776422523073</v>
      </c>
      <c r="DX13" s="193">
        <v>3.1768691342574282</v>
      </c>
      <c r="DY13" s="194">
        <v>40633</v>
      </c>
      <c r="DZ13" s="193">
        <v>23</v>
      </c>
      <c r="EA13" s="193">
        <v>5.3306285087030725</v>
      </c>
      <c r="EB13" s="193">
        <v>2.5788924893112908</v>
      </c>
      <c r="ED13" s="191">
        <v>40633</v>
      </c>
      <c r="EE13" s="192">
        <v>21</v>
      </c>
      <c r="EF13" s="192">
        <v>27112.264060974121</v>
      </c>
      <c r="EG13" s="192">
        <v>3463.1608581542969</v>
      </c>
      <c r="EH13" s="192">
        <v>1759.9029831886292</v>
      </c>
      <c r="EI13" s="193">
        <v>7.8287625586712402</v>
      </c>
      <c r="EJ13" s="193">
        <v>1.9678135051965588</v>
      </c>
      <c r="EK13" s="194">
        <v>40633</v>
      </c>
      <c r="EL13" s="193">
        <v>20</v>
      </c>
      <c r="EM13" s="193">
        <v>-30.825190394563528</v>
      </c>
      <c r="EN13" s="193">
        <v>-2.9200006895635289</v>
      </c>
      <c r="EP13" s="191">
        <v>40633</v>
      </c>
      <c r="EQ13" s="192">
        <v>18</v>
      </c>
      <c r="ER13" s="192">
        <v>29214.027965545654</v>
      </c>
      <c r="ES13" s="192">
        <v>13125.609924316406</v>
      </c>
      <c r="ET13" s="192">
        <v>2461.0020122528076</v>
      </c>
      <c r="EU13" s="193">
        <v>2.2257272716465515</v>
      </c>
      <c r="EV13" s="193">
        <v>5.3334413620821008</v>
      </c>
      <c r="EW13" s="194">
        <v>40633</v>
      </c>
      <c r="EX13" s="193">
        <v>21</v>
      </c>
      <c r="EY13" s="193">
        <v>2.5590242051833023</v>
      </c>
      <c r="EZ13" s="193">
        <v>2.7220688623544875</v>
      </c>
      <c r="FB13" s="191">
        <v>40724</v>
      </c>
      <c r="FC13" s="192">
        <v>15</v>
      </c>
      <c r="FD13" s="192">
        <v>11114.474851608276</v>
      </c>
      <c r="FE13" s="192">
        <v>8363.9940185546875</v>
      </c>
      <c r="FF13" s="192">
        <v>1513.1840028762817</v>
      </c>
      <c r="FG13" s="193">
        <v>1.3288477761882567</v>
      </c>
      <c r="FH13" s="193">
        <v>5.5274137201135414</v>
      </c>
      <c r="FI13" s="194">
        <v>40724</v>
      </c>
      <c r="FJ13" s="193">
        <v>15</v>
      </c>
      <c r="FK13" s="193">
        <v>-7.7119583779910013</v>
      </c>
      <c r="FL13" s="193">
        <v>20.478770746760766</v>
      </c>
      <c r="FN13" s="191">
        <v>40999</v>
      </c>
      <c r="FO13" s="192">
        <v>16</v>
      </c>
      <c r="FP13" s="192">
        <v>65095.366821289063</v>
      </c>
      <c r="FQ13" s="192">
        <v>20485.182006835938</v>
      </c>
      <c r="FR13" s="192">
        <v>5587.159984588623</v>
      </c>
      <c r="FS13" s="193">
        <v>3.1776806669116553</v>
      </c>
      <c r="FT13" s="193">
        <v>3.6664749288263385</v>
      </c>
      <c r="FU13" s="194">
        <v>40999</v>
      </c>
      <c r="FV13" s="193">
        <v>15</v>
      </c>
      <c r="FW13" s="193">
        <v>12.246060976399086</v>
      </c>
      <c r="FX13" s="193">
        <v>16.239076395221929</v>
      </c>
      <c r="FZ13" s="191">
        <v>40999</v>
      </c>
      <c r="GA13" s="192">
        <v>8</v>
      </c>
      <c r="GB13" s="192">
        <v>25037.057800292969</v>
      </c>
      <c r="GC13" s="192">
        <v>6960.3884048461914</v>
      </c>
      <c r="GD13" s="192">
        <v>2415.3760013580322</v>
      </c>
      <c r="GE13" s="193">
        <v>3.5970776836046738</v>
      </c>
      <c r="GF13" s="193">
        <v>2.8816997440285697</v>
      </c>
      <c r="GG13" s="194">
        <v>40999</v>
      </c>
      <c r="GH13" s="193">
        <v>8</v>
      </c>
      <c r="GI13" s="193">
        <v>33.728148641728886</v>
      </c>
      <c r="GJ13" s="193">
        <v>-2.2758477601828142</v>
      </c>
      <c r="GL13" s="191">
        <v>40999</v>
      </c>
      <c r="GM13" s="192">
        <v>5</v>
      </c>
      <c r="GN13" s="192">
        <v>39734.192047119141</v>
      </c>
      <c r="GO13" s="192">
        <v>8486.7838897705078</v>
      </c>
      <c r="GP13" s="192">
        <v>3208.7180023193359</v>
      </c>
      <c r="GQ13" s="193">
        <v>4.6818904031493602</v>
      </c>
      <c r="GR13" s="193">
        <v>2.6449142254433275</v>
      </c>
      <c r="GS13" s="194">
        <v>40999</v>
      </c>
      <c r="GT13" s="193">
        <v>5</v>
      </c>
      <c r="GU13" s="193">
        <v>-30.342933763593138</v>
      </c>
      <c r="GV13" s="193">
        <v>-2.7555803539029755</v>
      </c>
      <c r="GX13" s="177">
        <v>36525</v>
      </c>
      <c r="GY13" s="175" t="e">
        <f t="shared" ca="1" si="19"/>
        <v>#N/A</v>
      </c>
      <c r="GZ13" s="192" t="e">
        <f t="shared" ca="1" si="20"/>
        <v>#N/A</v>
      </c>
      <c r="HA13" s="192" t="e">
        <f t="shared" ca="1" si="21"/>
        <v>#N/A</v>
      </c>
      <c r="HB13" s="192" t="e">
        <f t="shared" ca="1" si="22"/>
        <v>#N/A</v>
      </c>
      <c r="HC13" s="193" t="e">
        <f t="shared" ca="1" si="23"/>
        <v>#N/A</v>
      </c>
      <c r="HD13" s="193" t="e">
        <f t="shared" ca="1" si="24"/>
        <v>#N/A</v>
      </c>
      <c r="HE13" s="191" t="e">
        <f t="shared" ca="1" si="25"/>
        <v>#N/A</v>
      </c>
      <c r="HF13" s="193" t="e">
        <f t="shared" ca="1" si="26"/>
        <v>#N/A</v>
      </c>
      <c r="HG13" s="193" t="e">
        <f t="shared" ca="1" si="28"/>
        <v>#N/A</v>
      </c>
      <c r="HH13" s="193" t="e">
        <f t="shared" ca="1" si="27"/>
        <v>#N/A</v>
      </c>
    </row>
    <row r="14" spans="2:218">
      <c r="B14" s="191">
        <v>40816</v>
      </c>
      <c r="C14" s="192">
        <v>11</v>
      </c>
      <c r="D14" s="192">
        <v>9369.4329681396484</v>
      </c>
      <c r="E14" s="192">
        <v>6108.5576019287109</v>
      </c>
      <c r="F14" s="192">
        <v>1149.1559886932373</v>
      </c>
      <c r="G14" s="193">
        <v>1.5338208426128865</v>
      </c>
      <c r="H14" s="193">
        <v>5.3156905259442251</v>
      </c>
      <c r="I14" s="194">
        <v>40816</v>
      </c>
      <c r="J14" s="193">
        <v>15</v>
      </c>
      <c r="K14" s="193">
        <v>28.123028946490059</v>
      </c>
      <c r="L14" s="193">
        <v>8.0497293863724728</v>
      </c>
      <c r="N14" s="191">
        <v>40816</v>
      </c>
      <c r="O14" s="192">
        <v>24</v>
      </c>
      <c r="P14" s="192">
        <v>14634.852963447571</v>
      </c>
      <c r="Q14" s="192">
        <v>7185.409984588623</v>
      </c>
      <c r="R14" s="192">
        <v>1428.9920101165771</v>
      </c>
      <c r="S14" s="193">
        <v>2.0367457103820974</v>
      </c>
      <c r="T14" s="193">
        <v>5.0283066201345923</v>
      </c>
      <c r="U14" s="194">
        <v>40816</v>
      </c>
      <c r="V14" s="193">
        <v>27</v>
      </c>
      <c r="W14" s="193">
        <v>31.67154427375818</v>
      </c>
      <c r="X14" s="193">
        <v>4.6456382512279237</v>
      </c>
      <c r="Z14" s="191">
        <v>40816</v>
      </c>
      <c r="AA14" s="192">
        <v>23</v>
      </c>
      <c r="AB14" s="192">
        <v>48312.166015625</v>
      </c>
      <c r="AC14" s="192">
        <v>14534.097080230713</v>
      </c>
      <c r="AD14" s="192">
        <v>2756.0399856567383</v>
      </c>
      <c r="AE14" s="193">
        <v>3.324056922761252</v>
      </c>
      <c r="AF14" s="193">
        <v>5.273543619058696</v>
      </c>
      <c r="AG14" s="194">
        <v>40816</v>
      </c>
      <c r="AH14" s="193">
        <v>25</v>
      </c>
      <c r="AI14" s="193">
        <v>4.3084373160524381</v>
      </c>
      <c r="AJ14" s="193">
        <v>7.4043052250394981</v>
      </c>
      <c r="AL14" s="191">
        <v>40724</v>
      </c>
      <c r="AM14" s="192">
        <v>13</v>
      </c>
      <c r="AN14" s="192">
        <v>9210.5318603515625</v>
      </c>
      <c r="AO14" s="192">
        <v>2340.5309715270996</v>
      </c>
      <c r="AP14" s="192">
        <v>820.59400367736816</v>
      </c>
      <c r="AQ14" s="193">
        <v>3.9352317796256595</v>
      </c>
      <c r="AR14" s="193">
        <v>2.8522399152788873</v>
      </c>
      <c r="AS14" s="194">
        <v>40724</v>
      </c>
      <c r="AT14" s="193">
        <v>18</v>
      </c>
      <c r="AU14" s="193">
        <v>18.86022958726128</v>
      </c>
      <c r="AV14" s="193">
        <v>22.912076110452873</v>
      </c>
      <c r="AX14" s="191">
        <v>40816</v>
      </c>
      <c r="AY14" s="192">
        <v>73</v>
      </c>
      <c r="AZ14" s="192">
        <v>102016.30275726318</v>
      </c>
      <c r="BA14" s="192">
        <v>43947.051471710205</v>
      </c>
      <c r="BB14" s="192">
        <v>7007.3070044517517</v>
      </c>
      <c r="BC14" s="193">
        <v>2.3213457863705278</v>
      </c>
      <c r="BD14" s="193">
        <v>6.2716035480949506</v>
      </c>
      <c r="BE14" s="194">
        <v>40816</v>
      </c>
      <c r="BF14" s="193">
        <v>77</v>
      </c>
      <c r="BG14" s="193">
        <v>60.618529188287297</v>
      </c>
      <c r="BH14" s="193">
        <v>12.54668787004649</v>
      </c>
      <c r="BJ14" s="191">
        <v>40724</v>
      </c>
      <c r="BK14" s="192">
        <v>9</v>
      </c>
      <c r="BL14" s="192">
        <v>15668.539581298828</v>
      </c>
      <c r="BM14" s="192">
        <v>3785.6663970947266</v>
      </c>
      <c r="BN14" s="192">
        <v>1418.8107833862305</v>
      </c>
      <c r="BO14" s="193">
        <v>4.1389118685480311</v>
      </c>
      <c r="BP14" s="193">
        <v>2.668196803565023</v>
      </c>
      <c r="BQ14" s="194">
        <v>40724</v>
      </c>
      <c r="BR14" s="192">
        <v>11</v>
      </c>
      <c r="BS14" s="193">
        <v>-15.808212616190531</v>
      </c>
      <c r="BT14" s="193">
        <v>-5.0723728891960747</v>
      </c>
      <c r="BV14" s="191">
        <v>40816</v>
      </c>
      <c r="BW14" s="192">
        <v>9</v>
      </c>
      <c r="BX14" s="192">
        <v>26429.554626464844</v>
      </c>
      <c r="BY14" s="192">
        <v>7656.3679122924805</v>
      </c>
      <c r="BZ14" s="192">
        <v>2181.288990020752</v>
      </c>
      <c r="CA14" s="193">
        <v>3.4519702983488512</v>
      </c>
      <c r="CB14" s="193">
        <v>3.5100199686148148</v>
      </c>
      <c r="CC14" s="194">
        <v>40816</v>
      </c>
      <c r="CD14" s="193">
        <v>10</v>
      </c>
      <c r="CE14" s="193">
        <v>36.341553864641931</v>
      </c>
      <c r="CF14" s="193">
        <v>1.8858202244958822</v>
      </c>
      <c r="CH14" s="191">
        <v>40999</v>
      </c>
      <c r="CI14" s="192">
        <v>35</v>
      </c>
      <c r="CJ14" s="192">
        <v>86495.980979919434</v>
      </c>
      <c r="CK14" s="192">
        <v>24127.366477966309</v>
      </c>
      <c r="CL14" s="192">
        <v>6410.1008033752441</v>
      </c>
      <c r="CM14" s="193">
        <v>3.5849739779478065</v>
      </c>
      <c r="CN14" s="193">
        <v>3.7639605394757636</v>
      </c>
      <c r="CO14" s="194">
        <v>40999</v>
      </c>
      <c r="CP14" s="193">
        <v>32</v>
      </c>
      <c r="CQ14" s="193">
        <v>8.1674308872381474E-2</v>
      </c>
      <c r="CR14" s="193">
        <v>12.031181712972682</v>
      </c>
      <c r="CT14" s="191">
        <v>40908</v>
      </c>
      <c r="CU14" s="192">
        <v>13</v>
      </c>
      <c r="CV14" s="192">
        <v>24306.748046875</v>
      </c>
      <c r="CW14" s="192">
        <v>6307.5709457397461</v>
      </c>
      <c r="CX14" s="192">
        <v>1761.7519721984863</v>
      </c>
      <c r="CY14" s="193">
        <v>3.8535829808291324</v>
      </c>
      <c r="CZ14" s="193">
        <v>3.5802831756552784</v>
      </c>
      <c r="DA14" s="194">
        <v>40908</v>
      </c>
      <c r="DB14" s="193">
        <v>13</v>
      </c>
      <c r="DC14" s="193">
        <v>5.4982441998363774</v>
      </c>
      <c r="DD14" s="193">
        <v>-7.0471385095250305</v>
      </c>
      <c r="DF14" s="191">
        <v>40724</v>
      </c>
      <c r="DG14" s="192">
        <v>44</v>
      </c>
      <c r="DH14" s="192">
        <v>58185.649209976196</v>
      </c>
      <c r="DI14" s="192">
        <v>25478.77121257782</v>
      </c>
      <c r="DJ14" s="192">
        <v>4897.7400074005127</v>
      </c>
      <c r="DK14" s="193">
        <v>2.2836913414902966</v>
      </c>
      <c r="DL14" s="193">
        <v>5.2021485775233582</v>
      </c>
      <c r="DM14" s="194">
        <v>40724</v>
      </c>
      <c r="DN14" s="193">
        <v>49</v>
      </c>
      <c r="DO14" s="193">
        <v>21.638135650059141</v>
      </c>
      <c r="DP14" s="193">
        <v>9.0721566929103936</v>
      </c>
      <c r="DR14" s="191">
        <v>40724</v>
      </c>
      <c r="DS14" s="192">
        <v>22</v>
      </c>
      <c r="DT14" s="192">
        <v>36217.73649597168</v>
      </c>
      <c r="DU14" s="192">
        <v>11861.095951080322</v>
      </c>
      <c r="DV14" s="192">
        <v>3089.1109676361084</v>
      </c>
      <c r="DW14" s="193">
        <v>3.0534898836791662</v>
      </c>
      <c r="DX14" s="193">
        <v>3.8396470943731851</v>
      </c>
      <c r="DY14" s="194">
        <v>40724</v>
      </c>
      <c r="DZ14" s="193">
        <v>27</v>
      </c>
      <c r="EA14" s="193">
        <v>11.423669057551876</v>
      </c>
      <c r="EB14" s="193">
        <v>2.203007195522666</v>
      </c>
      <c r="ED14" s="191">
        <v>40724</v>
      </c>
      <c r="EE14" s="192">
        <v>22</v>
      </c>
      <c r="EF14" s="192">
        <v>28353.997955322266</v>
      </c>
      <c r="EG14" s="192">
        <v>3205.9674526453018</v>
      </c>
      <c r="EH14" s="192">
        <v>1738.5640255212784</v>
      </c>
      <c r="EI14" s="193">
        <v>8.844131568437124</v>
      </c>
      <c r="EJ14" s="193">
        <v>1.8440318593869718</v>
      </c>
      <c r="EK14" s="194">
        <v>40724</v>
      </c>
      <c r="EL14" s="193">
        <v>22</v>
      </c>
      <c r="EM14" s="193">
        <v>-18.843389938332265</v>
      </c>
      <c r="EN14" s="193">
        <v>-3.6428663882880241</v>
      </c>
      <c r="EP14" s="191">
        <v>40724</v>
      </c>
      <c r="EQ14" s="192">
        <v>18</v>
      </c>
      <c r="ER14" s="192">
        <v>23965.689970016479</v>
      </c>
      <c r="ES14" s="192">
        <v>10372.523895263672</v>
      </c>
      <c r="ET14" s="192">
        <v>1972.0109996795654</v>
      </c>
      <c r="EU14" s="193">
        <v>2.3104974461384229</v>
      </c>
      <c r="EV14" s="193">
        <v>5.259871216209806</v>
      </c>
      <c r="EW14" s="194">
        <v>40724</v>
      </c>
      <c r="EX14" s="193">
        <v>22</v>
      </c>
      <c r="EY14" s="193">
        <v>0.83221186315123319</v>
      </c>
      <c r="EZ14" s="193">
        <v>6.3930966375417286</v>
      </c>
      <c r="FB14" s="191">
        <v>40816</v>
      </c>
      <c r="FC14" s="192">
        <v>15</v>
      </c>
      <c r="FD14" s="192">
        <v>11699.913843154907</v>
      </c>
      <c r="FE14" s="192">
        <v>8099.8589324951172</v>
      </c>
      <c r="FF14" s="192">
        <v>1555.4799957275391</v>
      </c>
      <c r="FG14" s="193">
        <v>1.4444589641206027</v>
      </c>
      <c r="FH14" s="193">
        <v>5.2073051114402791</v>
      </c>
      <c r="FI14" s="194">
        <v>40816</v>
      </c>
      <c r="FJ14" s="193">
        <v>16</v>
      </c>
      <c r="FK14" s="193">
        <v>-9.9647861410284584</v>
      </c>
      <c r="FL14" s="193">
        <v>16.950462255801902</v>
      </c>
      <c r="FN14" s="191">
        <v>41090</v>
      </c>
      <c r="FO14" s="192">
        <v>16</v>
      </c>
      <c r="FP14" s="192">
        <v>65241.465744018555</v>
      </c>
      <c r="FQ14" s="192">
        <v>19021.526763916016</v>
      </c>
      <c r="FR14" s="192">
        <v>5632.5600280761719</v>
      </c>
      <c r="FS14" s="193">
        <v>3.4298753487959823</v>
      </c>
      <c r="FT14" s="193">
        <v>3.3770659645171879</v>
      </c>
      <c r="FU14" s="194">
        <v>41090</v>
      </c>
      <c r="FV14" s="193">
        <v>16</v>
      </c>
      <c r="FW14" s="193">
        <v>13.155183257496649</v>
      </c>
      <c r="FX14" s="193">
        <v>7.2343962665784467</v>
      </c>
      <c r="FZ14" s="191">
        <v>41090</v>
      </c>
      <c r="GA14" s="192">
        <v>9</v>
      </c>
      <c r="GB14" s="192">
        <v>25329.541900634766</v>
      </c>
      <c r="GC14" s="192">
        <v>8466.6053733825684</v>
      </c>
      <c r="GD14" s="192">
        <v>2396.3949966430664</v>
      </c>
      <c r="GE14" s="193">
        <v>2.9916998352452011</v>
      </c>
      <c r="GF14" s="193">
        <v>3.5330591931809296</v>
      </c>
      <c r="GG14" s="194">
        <v>41090</v>
      </c>
      <c r="GH14" s="193">
        <v>8</v>
      </c>
      <c r="GI14" s="193">
        <v>21.551747576051294</v>
      </c>
      <c r="GJ14" s="193">
        <v>-2.5299307346123179</v>
      </c>
      <c r="GL14" s="191">
        <v>41090</v>
      </c>
      <c r="GM14" s="192">
        <v>4</v>
      </c>
      <c r="GN14" s="192">
        <v>39010.273010253906</v>
      </c>
      <c r="GO14" s="192">
        <v>7711.4100036621094</v>
      </c>
      <c r="GP14" s="192">
        <v>3080.2519989013672</v>
      </c>
      <c r="GQ14" s="193">
        <v>5.0587730378397886</v>
      </c>
      <c r="GR14" s="193">
        <v>2.5034997157416132</v>
      </c>
      <c r="GS14" s="194">
        <v>41090</v>
      </c>
      <c r="GT14" s="193">
        <v>4</v>
      </c>
      <c r="GU14" s="193">
        <v>-24.558187555722366</v>
      </c>
      <c r="GV14" s="193">
        <v>3.1604540139345438</v>
      </c>
      <c r="GX14" s="177">
        <v>36616</v>
      </c>
      <c r="GY14" s="175" t="e">
        <f t="shared" ca="1" si="19"/>
        <v>#N/A</v>
      </c>
      <c r="GZ14" s="192" t="e">
        <f t="shared" ca="1" si="20"/>
        <v>#N/A</v>
      </c>
      <c r="HA14" s="192" t="e">
        <f t="shared" ca="1" si="21"/>
        <v>#N/A</v>
      </c>
      <c r="HB14" s="192" t="e">
        <f t="shared" ca="1" si="22"/>
        <v>#N/A</v>
      </c>
      <c r="HC14" s="193" t="e">
        <f t="shared" ca="1" si="23"/>
        <v>#N/A</v>
      </c>
      <c r="HD14" s="193" t="e">
        <f t="shared" ca="1" si="24"/>
        <v>#N/A</v>
      </c>
      <c r="HE14" s="191" t="e">
        <f t="shared" ca="1" si="25"/>
        <v>#N/A</v>
      </c>
      <c r="HF14" s="193" t="e">
        <f t="shared" ca="1" si="26"/>
        <v>#N/A</v>
      </c>
      <c r="HG14" s="193" t="e">
        <f t="shared" ca="1" si="28"/>
        <v>#N/A</v>
      </c>
      <c r="HH14" s="193" t="e">
        <f t="shared" ca="1" si="27"/>
        <v>#N/A</v>
      </c>
    </row>
    <row r="15" spans="2:218">
      <c r="B15" s="191">
        <v>40908</v>
      </c>
      <c r="C15" s="192">
        <v>11</v>
      </c>
      <c r="D15" s="192">
        <v>7859.7510528564453</v>
      </c>
      <c r="E15" s="192">
        <v>5858.2029037475586</v>
      </c>
      <c r="F15" s="192">
        <v>1148.3450031280518</v>
      </c>
      <c r="G15" s="193">
        <v>1.3416658968620689</v>
      </c>
      <c r="H15" s="193">
        <v>5.1014310923894977</v>
      </c>
      <c r="I15" s="194">
        <v>40908</v>
      </c>
      <c r="J15" s="193">
        <v>15</v>
      </c>
      <c r="K15" s="193">
        <v>124.08209243680766</v>
      </c>
      <c r="L15" s="193">
        <v>5.9007035868118063</v>
      </c>
      <c r="N15" s="191">
        <v>40908</v>
      </c>
      <c r="O15" s="192">
        <v>24</v>
      </c>
      <c r="P15" s="192">
        <v>16092.01301574707</v>
      </c>
      <c r="Q15" s="192">
        <v>7246.9488906860352</v>
      </c>
      <c r="R15" s="192">
        <v>1426.9099807739258</v>
      </c>
      <c r="S15" s="193">
        <v>2.2205224927733296</v>
      </c>
      <c r="T15" s="193">
        <v>5.0787709023910841</v>
      </c>
      <c r="U15" s="194">
        <v>40908</v>
      </c>
      <c r="V15" s="193">
        <v>29</v>
      </c>
      <c r="W15" s="193">
        <v>6.2095251309547184</v>
      </c>
      <c r="X15" s="193">
        <v>16.07690163511819</v>
      </c>
      <c r="Z15" s="191">
        <v>40908</v>
      </c>
      <c r="AA15" s="192">
        <v>24</v>
      </c>
      <c r="AB15" s="192">
        <v>49204.042465209961</v>
      </c>
      <c r="AC15" s="192">
        <v>14772.232124328613</v>
      </c>
      <c r="AD15" s="192">
        <v>2704.4760465621948</v>
      </c>
      <c r="AE15" s="193">
        <v>3.3308468247107408</v>
      </c>
      <c r="AF15" s="193">
        <v>5.4621419713095234</v>
      </c>
      <c r="AG15" s="194">
        <v>40908</v>
      </c>
      <c r="AH15" s="193">
        <v>27</v>
      </c>
      <c r="AI15" s="193">
        <v>-0.30735688772544068</v>
      </c>
      <c r="AJ15" s="193">
        <v>6.0039379297134765</v>
      </c>
      <c r="AL15" s="191">
        <v>40816</v>
      </c>
      <c r="AM15" s="192">
        <v>13</v>
      </c>
      <c r="AN15" s="192">
        <v>9328.8750915527344</v>
      </c>
      <c r="AO15" s="192">
        <v>2412.048999786377</v>
      </c>
      <c r="AP15" s="192">
        <v>847.24399471282959</v>
      </c>
      <c r="AQ15" s="193">
        <v>3.8676142534330546</v>
      </c>
      <c r="AR15" s="193">
        <v>2.8469354930086377</v>
      </c>
      <c r="AS15" s="194">
        <v>40816</v>
      </c>
      <c r="AT15" s="193">
        <v>18</v>
      </c>
      <c r="AU15" s="193">
        <v>0.24947368542198589</v>
      </c>
      <c r="AV15" s="193">
        <v>18.110277167304535</v>
      </c>
      <c r="AX15" s="191">
        <v>40908</v>
      </c>
      <c r="AY15" s="192">
        <v>71</v>
      </c>
      <c r="AZ15" s="192">
        <v>109806.88923072815</v>
      </c>
      <c r="BA15" s="192">
        <v>49748.748794555664</v>
      </c>
      <c r="BB15" s="192">
        <v>7538.3072853088379</v>
      </c>
      <c r="BC15" s="193">
        <v>2.2072291643794073</v>
      </c>
      <c r="BD15" s="193">
        <v>6.5994588588222429</v>
      </c>
      <c r="BE15" s="194">
        <v>40908</v>
      </c>
      <c r="BF15" s="193">
        <v>74</v>
      </c>
      <c r="BG15" s="193">
        <v>37.060754786543939</v>
      </c>
      <c r="BH15" s="193">
        <v>10.359250053850122</v>
      </c>
      <c r="BJ15" s="191">
        <v>40816</v>
      </c>
      <c r="BK15" s="192">
        <v>9</v>
      </c>
      <c r="BL15" s="192">
        <v>16129.440383911133</v>
      </c>
      <c r="BM15" s="192">
        <v>3754.9911346435547</v>
      </c>
      <c r="BN15" s="192">
        <v>1387.8698406219482</v>
      </c>
      <c r="BO15" s="193">
        <v>4.2954669679778705</v>
      </c>
      <c r="BP15" s="193">
        <v>2.7055787399781126</v>
      </c>
      <c r="BQ15" s="194">
        <v>40816</v>
      </c>
      <c r="BR15" s="192">
        <v>11</v>
      </c>
      <c r="BS15" s="193">
        <v>-26.547158387878987</v>
      </c>
      <c r="BT15" s="193">
        <v>-2.194776558355982</v>
      </c>
      <c r="BV15" s="191">
        <v>40908</v>
      </c>
      <c r="BW15" s="192">
        <v>9</v>
      </c>
      <c r="BX15" s="192">
        <v>27310.736541748047</v>
      </c>
      <c r="BY15" s="192">
        <v>8051.2159118652344</v>
      </c>
      <c r="BZ15" s="192">
        <v>2159.3640480041504</v>
      </c>
      <c r="CA15" s="193">
        <v>3.3921257162535761</v>
      </c>
      <c r="CB15" s="193">
        <v>3.7285125309494638</v>
      </c>
      <c r="CC15" s="194">
        <v>40908</v>
      </c>
      <c r="CD15" s="193">
        <v>10</v>
      </c>
      <c r="CE15" s="193">
        <v>23.0651733407216</v>
      </c>
      <c r="CF15" s="193">
        <v>5.0403346069050947</v>
      </c>
      <c r="CH15" s="191">
        <v>41090</v>
      </c>
      <c r="CI15" s="192">
        <v>33</v>
      </c>
      <c r="CJ15" s="192">
        <v>84987.68196105957</v>
      </c>
      <c r="CK15" s="192">
        <v>23863.844470977783</v>
      </c>
      <c r="CL15" s="192">
        <v>6279.3207874298096</v>
      </c>
      <c r="CM15" s="193">
        <v>3.5613575199259309</v>
      </c>
      <c r="CN15" s="193">
        <v>3.8003862645064035</v>
      </c>
      <c r="CO15" s="194">
        <v>41090</v>
      </c>
      <c r="CP15" s="193">
        <v>32</v>
      </c>
      <c r="CQ15" s="193">
        <v>5.6432300390866885</v>
      </c>
      <c r="CR15" s="193">
        <v>6.5122087297000197</v>
      </c>
      <c r="CT15" s="191">
        <v>40999</v>
      </c>
      <c r="CU15" s="192">
        <v>13</v>
      </c>
      <c r="CV15" s="192">
        <v>23075.243377685547</v>
      </c>
      <c r="CW15" s="192">
        <v>5841.1100044250488</v>
      </c>
      <c r="CX15" s="192">
        <v>1653.2090034484863</v>
      </c>
      <c r="CY15" s="193">
        <v>3.9504894378302136</v>
      </c>
      <c r="CZ15" s="193">
        <v>3.5331951327635367</v>
      </c>
      <c r="DA15" s="194">
        <v>40999</v>
      </c>
      <c r="DB15" s="193">
        <v>12</v>
      </c>
      <c r="DC15" s="193">
        <v>-0.15539903831646162</v>
      </c>
      <c r="DD15" s="193">
        <v>-1.8640449147404814</v>
      </c>
      <c r="DF15" s="191">
        <v>40816</v>
      </c>
      <c r="DG15" s="192">
        <v>44</v>
      </c>
      <c r="DH15" s="192">
        <v>58666.334112167358</v>
      </c>
      <c r="DI15" s="192">
        <v>26830.669923782349</v>
      </c>
      <c r="DJ15" s="192">
        <v>4865.73801612854</v>
      </c>
      <c r="DK15" s="193">
        <v>2.1865400408868023</v>
      </c>
      <c r="DL15" s="193">
        <v>5.5142035668271276</v>
      </c>
      <c r="DM15" s="194">
        <v>40816</v>
      </c>
      <c r="DN15" s="193">
        <v>44</v>
      </c>
      <c r="DO15" s="193">
        <v>34.561271211701005</v>
      </c>
      <c r="DP15" s="193">
        <v>6.2345271974230787</v>
      </c>
      <c r="DR15" s="191">
        <v>40816</v>
      </c>
      <c r="DS15" s="192">
        <v>24</v>
      </c>
      <c r="DT15" s="192">
        <v>40579.383651733398</v>
      </c>
      <c r="DU15" s="192">
        <v>12434.128063201904</v>
      </c>
      <c r="DV15" s="192">
        <v>3383.4830369949341</v>
      </c>
      <c r="DW15" s="193">
        <v>3.2635487945331509</v>
      </c>
      <c r="DX15" s="193">
        <v>3.6749491359192299</v>
      </c>
      <c r="DY15" s="194">
        <v>40816</v>
      </c>
      <c r="DZ15" s="193">
        <v>29</v>
      </c>
      <c r="EA15" s="193">
        <v>7.5492967595811145</v>
      </c>
      <c r="EB15" s="193">
        <v>-0.56068367275762254</v>
      </c>
      <c r="ED15" s="191">
        <v>40816</v>
      </c>
      <c r="EE15" s="192">
        <v>22</v>
      </c>
      <c r="EF15" s="192">
        <v>28986.085342407227</v>
      </c>
      <c r="EG15" s="192">
        <v>3292.6674246788025</v>
      </c>
      <c r="EH15" s="192">
        <v>1638.117991566658</v>
      </c>
      <c r="EI15" s="193">
        <v>8.8032229204669221</v>
      </c>
      <c r="EJ15" s="193">
        <v>2.0100306825455054</v>
      </c>
      <c r="EK15" s="194">
        <v>40816</v>
      </c>
      <c r="EL15" s="193">
        <v>22</v>
      </c>
      <c r="EM15" s="193">
        <v>6.8946764452538334</v>
      </c>
      <c r="EN15" s="193">
        <v>-2.2037583759993873</v>
      </c>
      <c r="EP15" s="191">
        <v>40816</v>
      </c>
      <c r="EQ15" s="192">
        <v>17</v>
      </c>
      <c r="ER15" s="192">
        <v>25258.436970949173</v>
      </c>
      <c r="ES15" s="192">
        <v>10020.26197052002</v>
      </c>
      <c r="ET15" s="192">
        <v>1890.036003112793</v>
      </c>
      <c r="EU15" s="193">
        <v>2.520736188860174</v>
      </c>
      <c r="EV15" s="193">
        <v>5.3016249182646042</v>
      </c>
      <c r="EW15" s="194">
        <v>40816</v>
      </c>
      <c r="EX15" s="193">
        <v>20</v>
      </c>
      <c r="EY15" s="193">
        <v>-3.2351373585888576</v>
      </c>
      <c r="EZ15" s="193">
        <v>4.2992424106892413</v>
      </c>
      <c r="FB15" s="191">
        <v>40908</v>
      </c>
      <c r="FC15" s="192">
        <v>15</v>
      </c>
      <c r="FD15" s="192">
        <v>11493.200044631958</v>
      </c>
      <c r="FE15" s="192">
        <v>8461.9930877685547</v>
      </c>
      <c r="FF15" s="192">
        <v>1581.6769847869873</v>
      </c>
      <c r="FG15" s="193">
        <v>1.358214303110798</v>
      </c>
      <c r="FH15" s="193">
        <v>5.3500134156078492</v>
      </c>
      <c r="FI15" s="194">
        <v>40908</v>
      </c>
      <c r="FJ15" s="193">
        <v>16</v>
      </c>
      <c r="FK15" s="193">
        <v>10.521474683708076</v>
      </c>
      <c r="FL15" s="193">
        <v>3.1717819788464885</v>
      </c>
      <c r="FN15" s="191">
        <v>41182</v>
      </c>
      <c r="FO15" s="192">
        <v>18</v>
      </c>
      <c r="FP15" s="192">
        <v>71704.063598632813</v>
      </c>
      <c r="FQ15" s="192">
        <v>20005.20499420166</v>
      </c>
      <c r="FR15" s="192">
        <v>5981.7969856262207</v>
      </c>
      <c r="FS15" s="193">
        <v>3.5842703746057905</v>
      </c>
      <c r="FT15" s="193">
        <v>3.3443470318823199</v>
      </c>
      <c r="FU15" s="194">
        <v>41182</v>
      </c>
      <c r="FV15" s="193">
        <v>17</v>
      </c>
      <c r="FW15" s="193">
        <v>7.6552557012760536</v>
      </c>
      <c r="FX15" s="193">
        <v>10.468922047791196</v>
      </c>
      <c r="FZ15" s="191">
        <v>41182</v>
      </c>
      <c r="GA15" s="192">
        <v>9</v>
      </c>
      <c r="GB15" s="192">
        <v>25572.896240234375</v>
      </c>
      <c r="GC15" s="192">
        <v>8509.4908485412598</v>
      </c>
      <c r="GD15" s="192">
        <v>2316.4200019836426</v>
      </c>
      <c r="GE15" s="193">
        <v>3.0052204879705831</v>
      </c>
      <c r="GF15" s="193">
        <v>3.6735526550687028</v>
      </c>
      <c r="GG15" s="194">
        <v>41182</v>
      </c>
      <c r="GH15" s="193">
        <v>9</v>
      </c>
      <c r="GI15" s="193">
        <v>-12.427218390048189</v>
      </c>
      <c r="GJ15" s="193">
        <v>-5.1345332639365582</v>
      </c>
      <c r="GL15" s="191">
        <v>41182</v>
      </c>
      <c r="GM15" s="192">
        <v>4</v>
      </c>
      <c r="GN15" s="192">
        <v>38485.315002441406</v>
      </c>
      <c r="GO15" s="192">
        <v>7952.2300033569336</v>
      </c>
      <c r="GP15" s="192">
        <v>3052.4599990844727</v>
      </c>
      <c r="GQ15" s="193">
        <v>4.8395626115184438</v>
      </c>
      <c r="GR15" s="193">
        <v>2.6051872934426834</v>
      </c>
      <c r="GS15" s="194">
        <v>41182</v>
      </c>
      <c r="GT15" s="193">
        <v>4</v>
      </c>
      <c r="GU15" s="193">
        <v>20.636121286282517</v>
      </c>
      <c r="GV15" s="193">
        <v>10.643951868714296</v>
      </c>
      <c r="GX15" s="177">
        <v>36707</v>
      </c>
      <c r="GY15" s="175" t="e">
        <f t="shared" ca="1" si="19"/>
        <v>#N/A</v>
      </c>
      <c r="GZ15" s="192" t="e">
        <f t="shared" ca="1" si="20"/>
        <v>#N/A</v>
      </c>
      <c r="HA15" s="192" t="e">
        <f t="shared" ca="1" si="21"/>
        <v>#N/A</v>
      </c>
      <c r="HB15" s="192" t="e">
        <f t="shared" ca="1" si="22"/>
        <v>#N/A</v>
      </c>
      <c r="HC15" s="193" t="e">
        <f t="shared" ca="1" si="23"/>
        <v>#N/A</v>
      </c>
      <c r="HD15" s="193" t="e">
        <f t="shared" ca="1" si="24"/>
        <v>#N/A</v>
      </c>
      <c r="HE15" s="191" t="e">
        <f t="shared" ca="1" si="25"/>
        <v>#N/A</v>
      </c>
      <c r="HF15" s="193" t="e">
        <f t="shared" ca="1" si="26"/>
        <v>#N/A</v>
      </c>
      <c r="HG15" s="193" t="e">
        <f t="shared" ca="1" si="28"/>
        <v>#N/A</v>
      </c>
      <c r="HH15" s="193" t="e">
        <f t="shared" ca="1" si="27"/>
        <v>#N/A</v>
      </c>
    </row>
    <row r="16" spans="2:218">
      <c r="B16" s="191">
        <v>40999</v>
      </c>
      <c r="C16" s="192">
        <v>14</v>
      </c>
      <c r="D16" s="192">
        <v>8851.1979827880859</v>
      </c>
      <c r="E16" s="192">
        <v>7268.4501609802246</v>
      </c>
      <c r="F16" s="192">
        <v>1313.8740043640137</v>
      </c>
      <c r="G16" s="193">
        <v>1.217755888360444</v>
      </c>
      <c r="H16" s="193">
        <v>5.5320754781951473</v>
      </c>
      <c r="I16" s="194">
        <v>40999</v>
      </c>
      <c r="J16" s="193">
        <v>16</v>
      </c>
      <c r="K16" s="193">
        <v>-13.168240964322898</v>
      </c>
      <c r="L16" s="193">
        <v>1.9309519834281863</v>
      </c>
      <c r="N16" s="191">
        <v>40999</v>
      </c>
      <c r="O16" s="192">
        <v>26</v>
      </c>
      <c r="P16" s="192">
        <v>17368.201001167297</v>
      </c>
      <c r="Q16" s="192">
        <v>8228.8829307556152</v>
      </c>
      <c r="R16" s="192">
        <v>1501.6549911499023</v>
      </c>
      <c r="S16" s="193">
        <v>2.1106389709657063</v>
      </c>
      <c r="T16" s="193">
        <v>5.4798758564737255</v>
      </c>
      <c r="U16" s="194">
        <v>40999</v>
      </c>
      <c r="V16" s="193">
        <v>30</v>
      </c>
      <c r="W16" s="193">
        <v>49.677568737127942</v>
      </c>
      <c r="X16" s="193">
        <v>19.0326600048625</v>
      </c>
      <c r="Z16" s="191">
        <v>40999</v>
      </c>
      <c r="AA16" s="192">
        <v>22</v>
      </c>
      <c r="AB16" s="192">
        <v>50832.609146118164</v>
      </c>
      <c r="AC16" s="192">
        <v>15044.783920288086</v>
      </c>
      <c r="AD16" s="192">
        <v>2612.286036491394</v>
      </c>
      <c r="AE16" s="193">
        <v>3.3787530226718467</v>
      </c>
      <c r="AF16" s="193">
        <v>5.759240645980328</v>
      </c>
      <c r="AG16" s="194">
        <v>40999</v>
      </c>
      <c r="AH16" s="193">
        <v>24</v>
      </c>
      <c r="AI16" s="193">
        <v>8.1829927273235228</v>
      </c>
      <c r="AJ16" s="193">
        <v>11.681614143693553</v>
      </c>
      <c r="AL16" s="191">
        <v>40908</v>
      </c>
      <c r="AM16" s="192">
        <v>15</v>
      </c>
      <c r="AN16" s="192">
        <v>10090.478210449219</v>
      </c>
      <c r="AO16" s="192">
        <v>3255.2810096740723</v>
      </c>
      <c r="AP16" s="192">
        <v>1086.0700187683105</v>
      </c>
      <c r="AQ16" s="193">
        <v>3.0997257012412289</v>
      </c>
      <c r="AR16" s="193">
        <v>2.9973030775362153</v>
      </c>
      <c r="AS16" s="194">
        <v>40908</v>
      </c>
      <c r="AT16" s="193">
        <v>17</v>
      </c>
      <c r="AU16" s="193">
        <v>25.49255226149576</v>
      </c>
      <c r="AV16" s="193">
        <v>-1.0869328472266515</v>
      </c>
      <c r="AX16" s="191">
        <v>40999</v>
      </c>
      <c r="AY16" s="192">
        <v>72</v>
      </c>
      <c r="AZ16" s="192">
        <v>115710.97785949707</v>
      </c>
      <c r="BA16" s="192">
        <v>47086.478820800781</v>
      </c>
      <c r="BB16" s="192">
        <v>7279.8504090309143</v>
      </c>
      <c r="BC16" s="193">
        <v>2.4574141188145275</v>
      </c>
      <c r="BD16" s="193">
        <v>6.4680558219147368</v>
      </c>
      <c r="BE16" s="194">
        <v>40999</v>
      </c>
      <c r="BF16" s="193">
        <v>75</v>
      </c>
      <c r="BG16" s="193">
        <v>31.465481020098608</v>
      </c>
      <c r="BH16" s="193">
        <v>28.692193004195367</v>
      </c>
      <c r="BJ16" s="191">
        <v>40908</v>
      </c>
      <c r="BK16" s="192">
        <v>10</v>
      </c>
      <c r="BL16" s="192">
        <v>17255.70719909668</v>
      </c>
      <c r="BM16" s="192">
        <v>3879.8885192871094</v>
      </c>
      <c r="BN16" s="192">
        <v>1498.5827255249023</v>
      </c>
      <c r="BO16" s="193">
        <v>4.4474750017475353</v>
      </c>
      <c r="BP16" s="193">
        <v>2.5890385984051143</v>
      </c>
      <c r="BQ16" s="194">
        <v>40908</v>
      </c>
      <c r="BR16" s="192">
        <v>11</v>
      </c>
      <c r="BS16" s="193">
        <v>-26.076109613078614</v>
      </c>
      <c r="BT16" s="193">
        <v>-1.8917343796584274</v>
      </c>
      <c r="BV16" s="191">
        <v>40999</v>
      </c>
      <c r="BW16" s="192">
        <v>9</v>
      </c>
      <c r="BX16" s="192">
        <v>26156.994476318359</v>
      </c>
      <c r="BY16" s="192">
        <v>5519.8110656738281</v>
      </c>
      <c r="BZ16" s="192">
        <v>2139.8930244445801</v>
      </c>
      <c r="CA16" s="193">
        <v>4.7387481500918467</v>
      </c>
      <c r="CB16" s="193">
        <v>2.5794799097990064</v>
      </c>
      <c r="CC16" s="194">
        <v>40999</v>
      </c>
      <c r="CD16" s="193">
        <v>9</v>
      </c>
      <c r="CE16" s="193">
        <v>20.817791565345289</v>
      </c>
      <c r="CF16" s="193">
        <v>7.8022197486716349</v>
      </c>
      <c r="CH16" s="191">
        <v>41182</v>
      </c>
      <c r="CI16" s="192">
        <v>35</v>
      </c>
      <c r="CJ16" s="192">
        <v>92407.81315612793</v>
      </c>
      <c r="CK16" s="192">
        <v>25220.521381378174</v>
      </c>
      <c r="CL16" s="192">
        <v>6579.5478076934814</v>
      </c>
      <c r="CM16" s="193">
        <v>3.6639929745607152</v>
      </c>
      <c r="CN16" s="193">
        <v>3.8331694089809267</v>
      </c>
      <c r="CO16" s="194">
        <v>41182</v>
      </c>
      <c r="CP16" s="193">
        <v>31</v>
      </c>
      <c r="CQ16" s="193">
        <v>6.4360623971831732</v>
      </c>
      <c r="CR16" s="193">
        <v>11.763704222052706</v>
      </c>
      <c r="CT16" s="191">
        <v>41090</v>
      </c>
      <c r="CU16" s="192">
        <v>15</v>
      </c>
      <c r="CV16" s="192">
        <v>23049.775177001953</v>
      </c>
      <c r="CW16" s="192">
        <v>6165.0050182342529</v>
      </c>
      <c r="CX16" s="192">
        <v>1685.866003036499</v>
      </c>
      <c r="CY16" s="193">
        <v>3.7388088264044503</v>
      </c>
      <c r="CZ16" s="193">
        <v>3.6568772412102439</v>
      </c>
      <c r="DA16" s="194">
        <v>41090</v>
      </c>
      <c r="DB16" s="193">
        <v>18</v>
      </c>
      <c r="DC16" s="193">
        <v>3.709507465154549</v>
      </c>
      <c r="DD16" s="193">
        <v>2.7428457913170057E-2</v>
      </c>
      <c r="DF16" s="191">
        <v>40908</v>
      </c>
      <c r="DG16" s="192">
        <v>44</v>
      </c>
      <c r="DH16" s="192">
        <v>64873.40283203125</v>
      </c>
      <c r="DI16" s="192">
        <v>27232.533825874329</v>
      </c>
      <c r="DJ16" s="192">
        <v>4933.9590167999268</v>
      </c>
      <c r="DK16" s="193">
        <v>2.3822022308623141</v>
      </c>
      <c r="DL16" s="193">
        <v>5.5194081939368926</v>
      </c>
      <c r="DM16" s="194">
        <v>40908</v>
      </c>
      <c r="DN16" s="193">
        <v>43</v>
      </c>
      <c r="DO16" s="193">
        <v>15.891938729656419</v>
      </c>
      <c r="DP16" s="193">
        <v>14.669079399149565</v>
      </c>
      <c r="DR16" s="191">
        <v>40908</v>
      </c>
      <c r="DS16" s="192">
        <v>25</v>
      </c>
      <c r="DT16" s="192">
        <v>40893.9404296875</v>
      </c>
      <c r="DU16" s="192">
        <v>12506.176990509033</v>
      </c>
      <c r="DV16" s="192">
        <v>3539.1600131988525</v>
      </c>
      <c r="DW16" s="193">
        <v>3.2698993833784704</v>
      </c>
      <c r="DX16" s="193">
        <v>3.5336568405691797</v>
      </c>
      <c r="DY16" s="194">
        <v>40908</v>
      </c>
      <c r="DZ16" s="193">
        <v>28</v>
      </c>
      <c r="EA16" s="193">
        <v>0.3595181373940326</v>
      </c>
      <c r="EB16" s="193">
        <v>0.50674223685347464</v>
      </c>
      <c r="ED16" s="191">
        <v>40908</v>
      </c>
      <c r="EE16" s="192">
        <v>22</v>
      </c>
      <c r="EF16" s="192">
        <v>29161.200073242188</v>
      </c>
      <c r="EG16" s="192">
        <v>3573.9504306316376</v>
      </c>
      <c r="EH16" s="192">
        <v>1644.5969707965851</v>
      </c>
      <c r="EI16" s="193">
        <v>8.1593745182661692</v>
      </c>
      <c r="EJ16" s="193">
        <v>2.1731466700321973</v>
      </c>
      <c r="EK16" s="194">
        <v>40908</v>
      </c>
      <c r="EL16" s="193">
        <v>23</v>
      </c>
      <c r="EM16" s="193">
        <v>33.707482057529518</v>
      </c>
      <c r="EN16" s="193">
        <v>-1.1871520415007275</v>
      </c>
      <c r="EP16" s="191">
        <v>40908</v>
      </c>
      <c r="EQ16" s="192">
        <v>18</v>
      </c>
      <c r="ER16" s="192">
        <v>24626.915992736816</v>
      </c>
      <c r="ES16" s="192">
        <v>9752.65283203125</v>
      </c>
      <c r="ET16" s="192">
        <v>1929.2719974517822</v>
      </c>
      <c r="EU16" s="193">
        <v>2.5251504812980823</v>
      </c>
      <c r="EV16" s="193">
        <v>5.0550947947789284</v>
      </c>
      <c r="EW16" s="194">
        <v>40908</v>
      </c>
      <c r="EX16" s="193">
        <v>19</v>
      </c>
      <c r="EY16" s="193">
        <v>-11.353780516682111</v>
      </c>
      <c r="EZ16" s="193">
        <v>7.6793722518396779</v>
      </c>
      <c r="FB16" s="191">
        <v>40999</v>
      </c>
      <c r="FC16" s="192">
        <v>16</v>
      </c>
      <c r="FD16" s="192">
        <v>17817.991844177246</v>
      </c>
      <c r="FE16" s="192">
        <v>9648.1060180664063</v>
      </c>
      <c r="FF16" s="192">
        <v>1811.8529853820801</v>
      </c>
      <c r="FG16" s="193">
        <v>1.8467864895775867</v>
      </c>
      <c r="FH16" s="193">
        <v>5.3249938576179963</v>
      </c>
      <c r="FI16" s="194">
        <v>40999</v>
      </c>
      <c r="FJ16" s="193">
        <v>13</v>
      </c>
      <c r="FK16" s="193">
        <v>52.594230156174213</v>
      </c>
      <c r="FL16" s="193">
        <v>1.1186537690734744</v>
      </c>
      <c r="FN16" s="191">
        <v>41274</v>
      </c>
      <c r="FO16" s="192">
        <v>16</v>
      </c>
      <c r="FP16" s="192">
        <v>72441.655242919922</v>
      </c>
      <c r="FQ16" s="192">
        <v>19375.37255859375</v>
      </c>
      <c r="FR16" s="192">
        <v>5838.7959175109863</v>
      </c>
      <c r="FS16" s="193">
        <v>3.7388522478133801</v>
      </c>
      <c r="FT16" s="193">
        <v>3.3183849602424975</v>
      </c>
      <c r="FU16" s="194">
        <v>41274</v>
      </c>
      <c r="FV16" s="193">
        <v>15</v>
      </c>
      <c r="FW16" s="193">
        <v>1.231436155919452</v>
      </c>
      <c r="FX16" s="193">
        <v>7.3448252637424272</v>
      </c>
      <c r="FZ16" s="191">
        <v>41274</v>
      </c>
      <c r="GA16" s="192">
        <v>7</v>
      </c>
      <c r="GB16" s="192">
        <v>14826.929061889648</v>
      </c>
      <c r="GC16" s="192">
        <v>2933.2250900268555</v>
      </c>
      <c r="GD16" s="192">
        <v>1086.1340103149414</v>
      </c>
      <c r="GE16" s="193">
        <v>5.054821436071208</v>
      </c>
      <c r="GF16" s="193">
        <v>2.700610663297728</v>
      </c>
      <c r="GG16" s="194">
        <v>41274</v>
      </c>
      <c r="GH16" s="193">
        <v>7</v>
      </c>
      <c r="GI16" s="193">
        <v>-10.983009158999247</v>
      </c>
      <c r="GJ16" s="193">
        <v>0.701310852742143</v>
      </c>
      <c r="GL16" s="191">
        <v>41274</v>
      </c>
      <c r="GM16" s="192">
        <v>3</v>
      </c>
      <c r="GN16" s="192">
        <v>41966</v>
      </c>
      <c r="GO16" s="192">
        <v>7761</v>
      </c>
      <c r="GP16" s="192">
        <v>2969</v>
      </c>
      <c r="GQ16" s="193">
        <v>5.4072928746295581</v>
      </c>
      <c r="GR16" s="193">
        <v>2.6140114516672281</v>
      </c>
      <c r="GS16" s="194">
        <v>41274</v>
      </c>
      <c r="GT16" s="193">
        <v>1</v>
      </c>
      <c r="GU16" s="193">
        <v>-24.749163879598658</v>
      </c>
      <c r="GV16" s="193">
        <v>3.1175059952038398</v>
      </c>
      <c r="GX16" s="177">
        <v>36799</v>
      </c>
      <c r="GY16" s="175" t="e">
        <f t="shared" ca="1" si="19"/>
        <v>#N/A</v>
      </c>
      <c r="GZ16" s="192" t="e">
        <f t="shared" ca="1" si="20"/>
        <v>#N/A</v>
      </c>
      <c r="HA16" s="192" t="e">
        <f t="shared" ca="1" si="21"/>
        <v>#N/A</v>
      </c>
      <c r="HB16" s="192" t="e">
        <f t="shared" ca="1" si="22"/>
        <v>#N/A</v>
      </c>
      <c r="HC16" s="193" t="e">
        <f t="shared" ca="1" si="23"/>
        <v>#N/A</v>
      </c>
      <c r="HD16" s="193" t="e">
        <f t="shared" ca="1" si="24"/>
        <v>#N/A</v>
      </c>
      <c r="HE16" s="191" t="e">
        <f t="shared" ca="1" si="25"/>
        <v>#N/A</v>
      </c>
      <c r="HF16" s="193" t="e">
        <f t="shared" ca="1" si="26"/>
        <v>#N/A</v>
      </c>
      <c r="HG16" s="193" t="e">
        <f t="shared" ca="1" si="28"/>
        <v>#N/A</v>
      </c>
      <c r="HH16" s="193" t="e">
        <f t="shared" ca="1" si="27"/>
        <v>#N/A</v>
      </c>
    </row>
    <row r="17" spans="2:216">
      <c r="B17" s="191">
        <v>41090</v>
      </c>
      <c r="C17" s="192">
        <v>14</v>
      </c>
      <c r="D17" s="192">
        <v>11874.401016235352</v>
      </c>
      <c r="E17" s="192">
        <v>7480.3302001953125</v>
      </c>
      <c r="F17" s="192">
        <v>1461.6229991912842</v>
      </c>
      <c r="G17" s="193">
        <v>1.5874166913013157</v>
      </c>
      <c r="H17" s="193">
        <v>5.1178246403718184</v>
      </c>
      <c r="I17" s="194">
        <v>41090</v>
      </c>
      <c r="J17" s="193">
        <v>15</v>
      </c>
      <c r="K17" s="193">
        <v>-10.586117434656895</v>
      </c>
      <c r="L17" s="193">
        <v>1.4182815849397734</v>
      </c>
      <c r="N17" s="191">
        <v>41090</v>
      </c>
      <c r="O17" s="192">
        <v>27</v>
      </c>
      <c r="P17" s="192">
        <v>17795.872953414917</v>
      </c>
      <c r="Q17" s="192">
        <v>7896.3260154724121</v>
      </c>
      <c r="R17" s="192">
        <v>1548.3069953918457</v>
      </c>
      <c r="S17" s="193">
        <v>2.2536902501929243</v>
      </c>
      <c r="T17" s="193">
        <v>5.0999743842622172</v>
      </c>
      <c r="U17" s="194">
        <v>41090</v>
      </c>
      <c r="V17" s="193">
        <v>32</v>
      </c>
      <c r="W17" s="193">
        <v>-11.853646221388525</v>
      </c>
      <c r="X17" s="193">
        <v>11.52298340726119</v>
      </c>
      <c r="Z17" s="191">
        <v>41090</v>
      </c>
      <c r="AA17" s="192">
        <v>21</v>
      </c>
      <c r="AB17" s="192">
        <v>53462.956008911133</v>
      </c>
      <c r="AC17" s="192">
        <v>15489.570091247559</v>
      </c>
      <c r="AD17" s="192">
        <v>2587.9069919586182</v>
      </c>
      <c r="AE17" s="193">
        <v>3.4515455041015364</v>
      </c>
      <c r="AF17" s="193">
        <v>5.9853658340033746</v>
      </c>
      <c r="AG17" s="194">
        <v>41090</v>
      </c>
      <c r="AH17" s="193">
        <v>24</v>
      </c>
      <c r="AI17" s="193">
        <v>12.860761386001762</v>
      </c>
      <c r="AJ17" s="193">
        <v>9.1908706074411697</v>
      </c>
      <c r="AL17" s="191">
        <v>40999</v>
      </c>
      <c r="AM17" s="192">
        <v>14</v>
      </c>
      <c r="AN17" s="192">
        <v>10606.584037780762</v>
      </c>
      <c r="AO17" s="192">
        <v>3249.3930244445801</v>
      </c>
      <c r="AP17" s="192">
        <v>1003.396990776062</v>
      </c>
      <c r="AQ17" s="193">
        <v>3.264173942022218</v>
      </c>
      <c r="AR17" s="193">
        <v>3.2383922358899908</v>
      </c>
      <c r="AS17" s="194">
        <v>40999</v>
      </c>
      <c r="AT17" s="193">
        <v>16</v>
      </c>
      <c r="AU17" s="193">
        <v>2.7755138315522121</v>
      </c>
      <c r="AV17" s="193">
        <v>5.4469297830676</v>
      </c>
      <c r="AX17" s="191">
        <v>41090</v>
      </c>
      <c r="AY17" s="192">
        <v>73</v>
      </c>
      <c r="AZ17" s="192">
        <v>107218.95085144043</v>
      </c>
      <c r="BA17" s="192">
        <v>44533.839197158813</v>
      </c>
      <c r="BB17" s="192">
        <v>6263.5754199028015</v>
      </c>
      <c r="BC17" s="193">
        <v>2.4075838235451488</v>
      </c>
      <c r="BD17" s="193">
        <v>7.1099709369907913</v>
      </c>
      <c r="BE17" s="194">
        <v>41090</v>
      </c>
      <c r="BF17" s="193">
        <v>77</v>
      </c>
      <c r="BG17" s="193">
        <v>15.593240477281123</v>
      </c>
      <c r="BH17" s="193">
        <v>38.170675835854851</v>
      </c>
      <c r="BJ17" s="191">
        <v>40999</v>
      </c>
      <c r="BK17" s="192">
        <v>11</v>
      </c>
      <c r="BL17" s="192">
        <v>18121.341674804688</v>
      </c>
      <c r="BM17" s="192">
        <v>3674.7073135375977</v>
      </c>
      <c r="BN17" s="192">
        <v>1596.8932952880859</v>
      </c>
      <c r="BO17" s="193">
        <v>4.9313700734874271</v>
      </c>
      <c r="BP17" s="193">
        <v>2.3011602117564567</v>
      </c>
      <c r="BQ17" s="194">
        <v>40999</v>
      </c>
      <c r="BR17" s="192">
        <v>11</v>
      </c>
      <c r="BS17" s="193">
        <v>-6.2775536651509922</v>
      </c>
      <c r="BT17" s="193">
        <v>-1.9856583800046623</v>
      </c>
      <c r="BV17" s="191">
        <v>41090</v>
      </c>
      <c r="BW17" s="192">
        <v>9</v>
      </c>
      <c r="BX17" s="192">
        <v>26026.482147216797</v>
      </c>
      <c r="BY17" s="192">
        <v>5667.2770919799805</v>
      </c>
      <c r="BZ17" s="192">
        <v>2154.4570007324219</v>
      </c>
      <c r="CA17" s="193">
        <v>4.5924139096794905</v>
      </c>
      <c r="CB17" s="193">
        <v>2.6304897661235995</v>
      </c>
      <c r="CC17" s="194">
        <v>41090</v>
      </c>
      <c r="CD17" s="193">
        <v>10</v>
      </c>
      <c r="CE17" s="193">
        <v>7.1757220029460056</v>
      </c>
      <c r="CF17" s="193">
        <v>3.6682730430955379</v>
      </c>
      <c r="CH17" s="191">
        <v>41274</v>
      </c>
      <c r="CI17" s="192">
        <v>35</v>
      </c>
      <c r="CJ17" s="192">
        <v>92181.349761962891</v>
      </c>
      <c r="CK17" s="192">
        <v>24123.093124389648</v>
      </c>
      <c r="CL17" s="192">
        <v>6390.0599689483643</v>
      </c>
      <c r="CM17" s="193">
        <v>3.8212906316214879</v>
      </c>
      <c r="CN17" s="193">
        <v>3.7750965157780318</v>
      </c>
      <c r="CO17" s="194">
        <v>41274</v>
      </c>
      <c r="CP17" s="193">
        <v>30</v>
      </c>
      <c r="CQ17" s="193">
        <v>6.5651717207099392</v>
      </c>
      <c r="CR17" s="193">
        <v>18.906113679143743</v>
      </c>
      <c r="CT17" s="191">
        <v>41182</v>
      </c>
      <c r="CU17" s="192">
        <v>16</v>
      </c>
      <c r="CV17" s="192">
        <v>24307.477722167969</v>
      </c>
      <c r="CW17" s="192">
        <v>6369.2959976196289</v>
      </c>
      <c r="CX17" s="192">
        <v>1750.0449838638306</v>
      </c>
      <c r="CY17" s="193">
        <v>3.8163523458875681</v>
      </c>
      <c r="CZ17" s="193">
        <v>3.6395041592343538</v>
      </c>
      <c r="DA17" s="194">
        <v>41182</v>
      </c>
      <c r="DB17" s="193">
        <v>17</v>
      </c>
      <c r="DC17" s="193">
        <v>2.1397835535320375</v>
      </c>
      <c r="DD17" s="193">
        <v>-1.4297708364356621</v>
      </c>
      <c r="DF17" s="191">
        <v>40999</v>
      </c>
      <c r="DG17" s="192">
        <v>43</v>
      </c>
      <c r="DH17" s="192">
        <v>66816.903175354004</v>
      </c>
      <c r="DI17" s="192">
        <v>27888.487815856934</v>
      </c>
      <c r="DJ17" s="192">
        <v>5064.5949821472168</v>
      </c>
      <c r="DK17" s="193">
        <v>2.395859668567724</v>
      </c>
      <c r="DL17" s="193">
        <v>5.5065583554389494</v>
      </c>
      <c r="DM17" s="194">
        <v>40999</v>
      </c>
      <c r="DN17" s="193">
        <v>45</v>
      </c>
      <c r="DO17" s="193">
        <v>7.6685656960570281</v>
      </c>
      <c r="DP17" s="193">
        <v>17.698557101695723</v>
      </c>
      <c r="DR17" s="191">
        <v>40999</v>
      </c>
      <c r="DS17" s="192">
        <v>29</v>
      </c>
      <c r="DT17" s="192">
        <v>58014.169036865234</v>
      </c>
      <c r="DU17" s="192">
        <v>16108.049949645996</v>
      </c>
      <c r="DV17" s="192">
        <v>4900.21901512146</v>
      </c>
      <c r="DW17" s="193">
        <v>3.6015637658325117</v>
      </c>
      <c r="DX17" s="193">
        <v>3.2872102042660907</v>
      </c>
      <c r="DY17" s="194">
        <v>40999</v>
      </c>
      <c r="DZ17" s="193">
        <v>29</v>
      </c>
      <c r="EA17" s="193">
        <v>-8.3896297728501601</v>
      </c>
      <c r="EB17" s="193">
        <v>2.6433870048655495</v>
      </c>
      <c r="ED17" s="191">
        <v>40999</v>
      </c>
      <c r="EE17" s="192">
        <v>22</v>
      </c>
      <c r="EF17" s="192">
        <v>29653.11393737793</v>
      </c>
      <c r="EG17" s="192">
        <v>3987.8310068845749</v>
      </c>
      <c r="EH17" s="192">
        <v>1642.4219981431961</v>
      </c>
      <c r="EI17" s="193">
        <v>7.435900339353628</v>
      </c>
      <c r="EJ17" s="193">
        <v>2.4280185064453161</v>
      </c>
      <c r="EK17" s="194">
        <v>40999</v>
      </c>
      <c r="EL17" s="193">
        <v>24</v>
      </c>
      <c r="EM17" s="193">
        <v>78.972802734431994</v>
      </c>
      <c r="EN17" s="193">
        <v>1.2175955685558515</v>
      </c>
      <c r="EP17" s="191">
        <v>40999</v>
      </c>
      <c r="EQ17" s="192">
        <v>18</v>
      </c>
      <c r="ER17" s="192">
        <v>25591.963157653809</v>
      </c>
      <c r="ES17" s="192">
        <v>10034.32804107666</v>
      </c>
      <c r="ET17" s="192">
        <v>1929.2190093994141</v>
      </c>
      <c r="EU17" s="193">
        <v>2.5504411509061895</v>
      </c>
      <c r="EV17" s="193">
        <v>5.2012384245583663</v>
      </c>
      <c r="EW17" s="194">
        <v>40999</v>
      </c>
      <c r="EX17" s="193">
        <v>21</v>
      </c>
      <c r="EY17" s="193">
        <v>10.47848695245861</v>
      </c>
      <c r="EZ17" s="193">
        <v>8.2063705678937069</v>
      </c>
      <c r="FB17" s="191">
        <v>41090</v>
      </c>
      <c r="FC17" s="192">
        <v>16</v>
      </c>
      <c r="FD17" s="192">
        <v>17053.364208221436</v>
      </c>
      <c r="FE17" s="192">
        <v>10465.538942337036</v>
      </c>
      <c r="FF17" s="192">
        <v>1784.6990032196045</v>
      </c>
      <c r="FG17" s="193">
        <v>1.6294778799431122</v>
      </c>
      <c r="FH17" s="193">
        <v>5.8640358533607966</v>
      </c>
      <c r="FI17" s="194">
        <v>41090</v>
      </c>
      <c r="FJ17" s="193">
        <v>17</v>
      </c>
      <c r="FK17" s="193">
        <v>27.195360647851107</v>
      </c>
      <c r="FL17" s="193">
        <v>18.987710672809488</v>
      </c>
      <c r="FN17" s="191">
        <v>41364</v>
      </c>
      <c r="FO17" s="192">
        <v>19</v>
      </c>
      <c r="FP17" s="192">
        <v>79334.438980102539</v>
      </c>
      <c r="FQ17" s="192">
        <v>20149.409797668457</v>
      </c>
      <c r="FR17" s="192">
        <v>6069.4280061721802</v>
      </c>
      <c r="FS17" s="193">
        <v>3.9373083269805025</v>
      </c>
      <c r="FT17" s="193">
        <v>3.3198202165307715</v>
      </c>
      <c r="FU17" s="194">
        <v>41364</v>
      </c>
      <c r="FV17" s="193">
        <v>16</v>
      </c>
      <c r="FW17" s="193">
        <v>1.8022773729980512</v>
      </c>
      <c r="FX17" s="193">
        <v>16.392423136156541</v>
      </c>
      <c r="FZ17" s="191">
        <v>41364</v>
      </c>
      <c r="GA17" s="192">
        <v>7</v>
      </c>
      <c r="GB17" s="192">
        <v>19508.272979736328</v>
      </c>
      <c r="GC17" s="192">
        <v>5680.7409896850586</v>
      </c>
      <c r="GD17" s="192">
        <v>1858.1539974212646</v>
      </c>
      <c r="GE17" s="193">
        <v>3.4341071024288805</v>
      </c>
      <c r="GF17" s="193">
        <v>3.0571960115086037</v>
      </c>
      <c r="GG17" s="194">
        <v>41364</v>
      </c>
      <c r="GH17" s="193">
        <v>6</v>
      </c>
      <c r="GI17" s="193">
        <v>1.7112585032809324</v>
      </c>
      <c r="GJ17" s="193">
        <v>-1.2565575215410907</v>
      </c>
      <c r="GL17" s="191">
        <v>41364</v>
      </c>
      <c r="GM17" s="192">
        <v>3</v>
      </c>
      <c r="GN17" s="192">
        <v>43310</v>
      </c>
      <c r="GO17" s="192">
        <v>7268</v>
      </c>
      <c r="GP17" s="192">
        <v>2924</v>
      </c>
      <c r="GQ17" s="193">
        <v>5.9589983489268024</v>
      </c>
      <c r="GR17" s="193">
        <v>2.4856361149110806</v>
      </c>
      <c r="GS17" s="194">
        <v>41364</v>
      </c>
      <c r="GT17" s="193">
        <v>3</v>
      </c>
      <c r="GU17" s="193">
        <v>-27.197536361546739</v>
      </c>
      <c r="GV17" s="193">
        <v>13.213512710605603</v>
      </c>
      <c r="GX17" s="177">
        <v>36891</v>
      </c>
      <c r="GY17" s="175" t="e">
        <f t="shared" ca="1" si="19"/>
        <v>#N/A</v>
      </c>
      <c r="GZ17" s="192" t="e">
        <f t="shared" ca="1" si="20"/>
        <v>#N/A</v>
      </c>
      <c r="HA17" s="192" t="e">
        <f t="shared" ca="1" si="21"/>
        <v>#N/A</v>
      </c>
      <c r="HB17" s="192" t="e">
        <f t="shared" ca="1" si="22"/>
        <v>#N/A</v>
      </c>
      <c r="HC17" s="193" t="e">
        <f t="shared" ca="1" si="23"/>
        <v>#N/A</v>
      </c>
      <c r="HD17" s="193" t="e">
        <f t="shared" ca="1" si="24"/>
        <v>#N/A</v>
      </c>
      <c r="HE17" s="191" t="e">
        <f t="shared" ca="1" si="25"/>
        <v>#N/A</v>
      </c>
      <c r="HF17" s="193" t="e">
        <f t="shared" ca="1" si="26"/>
        <v>#N/A</v>
      </c>
      <c r="HG17" s="193" t="e">
        <f t="shared" ca="1" si="28"/>
        <v>#N/A</v>
      </c>
      <c r="HH17" s="193" t="e">
        <f t="shared" ca="1" si="27"/>
        <v>#N/A</v>
      </c>
    </row>
    <row r="18" spans="2:216">
      <c r="B18" s="191">
        <v>41182</v>
      </c>
      <c r="C18" s="192">
        <v>15</v>
      </c>
      <c r="D18" s="192">
        <v>11871.253944396973</v>
      </c>
      <c r="E18" s="192">
        <v>6964.2822265625</v>
      </c>
      <c r="F18" s="192">
        <v>1488.1630020141602</v>
      </c>
      <c r="G18" s="193">
        <v>1.7045911636261337</v>
      </c>
      <c r="H18" s="193">
        <v>4.679784551246513</v>
      </c>
      <c r="I18" s="194">
        <v>41182</v>
      </c>
      <c r="J18" s="193">
        <v>17</v>
      </c>
      <c r="K18" s="193">
        <v>-35.846018781794278</v>
      </c>
      <c r="L18" s="193">
        <v>3.4420373283026384</v>
      </c>
      <c r="N18" s="191">
        <v>41182</v>
      </c>
      <c r="O18" s="192">
        <v>28</v>
      </c>
      <c r="P18" s="192">
        <v>17728.519889831543</v>
      </c>
      <c r="Q18" s="192">
        <v>8623.4100723266602</v>
      </c>
      <c r="R18" s="192">
        <v>1592.6479892730713</v>
      </c>
      <c r="S18" s="193">
        <v>2.05585954293465</v>
      </c>
      <c r="T18" s="193">
        <v>5.4145110095939177</v>
      </c>
      <c r="U18" s="194">
        <v>41182</v>
      </c>
      <c r="V18" s="193">
        <v>32</v>
      </c>
      <c r="W18" s="193">
        <v>16.192817284047578</v>
      </c>
      <c r="X18" s="193">
        <v>14.185196444502669</v>
      </c>
      <c r="Z18" s="191">
        <v>41182</v>
      </c>
      <c r="AA18" s="192">
        <v>22</v>
      </c>
      <c r="AB18" s="192">
        <v>54017.116958618164</v>
      </c>
      <c r="AC18" s="192">
        <v>16723.359893798828</v>
      </c>
      <c r="AD18" s="192">
        <v>2749.4679851531982</v>
      </c>
      <c r="AE18" s="193">
        <v>3.2300397349367693</v>
      </c>
      <c r="AF18" s="193">
        <v>6.0823984800343167</v>
      </c>
      <c r="AG18" s="194">
        <v>41182</v>
      </c>
      <c r="AH18" s="193">
        <v>25</v>
      </c>
      <c r="AI18" s="193">
        <v>17.89599251137264</v>
      </c>
      <c r="AJ18" s="193">
        <v>6.4731724381502431</v>
      </c>
      <c r="AL18" s="191">
        <v>41090</v>
      </c>
      <c r="AM18" s="192">
        <v>12</v>
      </c>
      <c r="AN18" s="192">
        <v>10383.186988830566</v>
      </c>
      <c r="AO18" s="192">
        <v>3264.6479911804199</v>
      </c>
      <c r="AP18" s="192">
        <v>967.43599891662598</v>
      </c>
      <c r="AQ18" s="193">
        <v>3.180492052092958</v>
      </c>
      <c r="AR18" s="193">
        <v>3.3745363981041692</v>
      </c>
      <c r="AS18" s="194">
        <v>41090</v>
      </c>
      <c r="AT18" s="193">
        <v>14</v>
      </c>
      <c r="AU18" s="193">
        <v>1.7807413338307709</v>
      </c>
      <c r="AV18" s="193">
        <v>4.830066123543042</v>
      </c>
      <c r="AX18" s="191">
        <v>41182</v>
      </c>
      <c r="AY18" s="192">
        <v>72</v>
      </c>
      <c r="AZ18" s="192">
        <v>111048.84659576416</v>
      </c>
      <c r="BA18" s="192">
        <v>43348.235084533691</v>
      </c>
      <c r="BB18" s="192">
        <v>6378.1563768386841</v>
      </c>
      <c r="BC18" s="193">
        <v>2.5617847273183565</v>
      </c>
      <c r="BD18" s="193">
        <v>6.7963581516982385</v>
      </c>
      <c r="BE18" s="194">
        <v>41182</v>
      </c>
      <c r="BF18" s="193">
        <v>78</v>
      </c>
      <c r="BG18" s="193">
        <v>-0.19729772725665118</v>
      </c>
      <c r="BH18" s="193">
        <v>41.819550689406213</v>
      </c>
      <c r="BJ18" s="191">
        <v>41090</v>
      </c>
      <c r="BK18" s="192">
        <v>11</v>
      </c>
      <c r="BL18" s="192">
        <v>18074.619812011719</v>
      </c>
      <c r="BM18" s="192">
        <v>3608.8324584960938</v>
      </c>
      <c r="BN18" s="192">
        <v>1572.8595199584961</v>
      </c>
      <c r="BO18" s="193">
        <v>5.008439715581571</v>
      </c>
      <c r="BP18" s="193">
        <v>2.2944404205858904</v>
      </c>
      <c r="BQ18" s="194">
        <v>41090</v>
      </c>
      <c r="BR18" s="192">
        <v>12</v>
      </c>
      <c r="BS18" s="193">
        <v>-7.4421833284823879</v>
      </c>
      <c r="BT18" s="193">
        <v>-1.1639923828116183</v>
      </c>
      <c r="BV18" s="191">
        <v>41182</v>
      </c>
      <c r="BW18" s="192">
        <v>9</v>
      </c>
      <c r="BX18" s="192">
        <v>26327.454010009766</v>
      </c>
      <c r="BY18" s="192">
        <v>5601.6489639282227</v>
      </c>
      <c r="BZ18" s="192">
        <v>2190.97802734375</v>
      </c>
      <c r="CA18" s="193">
        <v>4.6999471369136501</v>
      </c>
      <c r="CB18" s="193">
        <v>2.5566887910416094</v>
      </c>
      <c r="CC18" s="194">
        <v>41182</v>
      </c>
      <c r="CD18" s="193">
        <v>11</v>
      </c>
      <c r="CE18" s="193">
        <v>-0.57772598661014474</v>
      </c>
      <c r="CF18" s="193">
        <v>10.44371497199541</v>
      </c>
      <c r="CH18" s="191">
        <v>41364</v>
      </c>
      <c r="CI18" s="192">
        <v>35</v>
      </c>
      <c r="CJ18" s="192">
        <v>92248.158332824707</v>
      </c>
      <c r="CK18" s="192">
        <v>24041.851512908936</v>
      </c>
      <c r="CL18" s="192">
        <v>6502.5809593200684</v>
      </c>
      <c r="CM18" s="193">
        <v>3.8369822841345371</v>
      </c>
      <c r="CN18" s="193">
        <v>3.6972783058471652</v>
      </c>
      <c r="CO18" s="194">
        <v>41364</v>
      </c>
      <c r="CP18" s="193">
        <v>30</v>
      </c>
      <c r="CQ18" s="193">
        <v>8.695261859878034</v>
      </c>
      <c r="CR18" s="193">
        <v>16.128049572034442</v>
      </c>
      <c r="CT18" s="191">
        <v>41274</v>
      </c>
      <c r="CU18" s="192">
        <v>14</v>
      </c>
      <c r="CV18" s="192">
        <v>23284.168884277344</v>
      </c>
      <c r="CW18" s="192">
        <v>6299.9980010986328</v>
      </c>
      <c r="CX18" s="192">
        <v>1660.5850009918213</v>
      </c>
      <c r="CY18" s="193">
        <v>3.6959009955585551</v>
      </c>
      <c r="CZ18" s="193">
        <v>3.793842529792705</v>
      </c>
      <c r="DA18" s="194">
        <v>41274</v>
      </c>
      <c r="DB18" s="193">
        <v>14</v>
      </c>
      <c r="DC18" s="193">
        <v>24.503659143825818</v>
      </c>
      <c r="DD18" s="193">
        <v>3.2123737234800664</v>
      </c>
      <c r="DF18" s="191">
        <v>41090</v>
      </c>
      <c r="DG18" s="192">
        <v>43</v>
      </c>
      <c r="DH18" s="192">
        <v>65699.782817840576</v>
      </c>
      <c r="DI18" s="192">
        <v>23431.49267578125</v>
      </c>
      <c r="DJ18" s="192">
        <v>4982.4460105895996</v>
      </c>
      <c r="DK18" s="193">
        <v>2.8039094105920004</v>
      </c>
      <c r="DL18" s="193">
        <v>4.7028091475513003</v>
      </c>
      <c r="DM18" s="194">
        <v>41090</v>
      </c>
      <c r="DN18" s="193">
        <v>45</v>
      </c>
      <c r="DO18" s="193">
        <v>-15.806621568215673</v>
      </c>
      <c r="DP18" s="193">
        <v>10.443230732970399</v>
      </c>
      <c r="DR18" s="191">
        <v>41090</v>
      </c>
      <c r="DS18" s="192">
        <v>30</v>
      </c>
      <c r="DT18" s="192">
        <v>64408.213558197021</v>
      </c>
      <c r="DU18" s="192">
        <v>17565.973260879517</v>
      </c>
      <c r="DV18" s="192">
        <v>5264.4229869842529</v>
      </c>
      <c r="DW18" s="193">
        <v>3.6666464534383643</v>
      </c>
      <c r="DX18" s="193">
        <v>3.3367328773370963</v>
      </c>
      <c r="DY18" s="194">
        <v>41090</v>
      </c>
      <c r="DZ18" s="193">
        <v>31</v>
      </c>
      <c r="EA18" s="193">
        <v>-2.0095640606964893</v>
      </c>
      <c r="EB18" s="193">
        <v>4.5180797379037463</v>
      </c>
      <c r="ED18" s="191">
        <v>41090</v>
      </c>
      <c r="EE18" s="192">
        <v>24</v>
      </c>
      <c r="EF18" s="192">
        <v>37054.477386474609</v>
      </c>
      <c r="EG18" s="192">
        <v>5230.7839984893799</v>
      </c>
      <c r="EH18" s="192">
        <v>2363.9749979972839</v>
      </c>
      <c r="EI18" s="193">
        <v>7.0839242066152472</v>
      </c>
      <c r="EJ18" s="193">
        <v>2.2127069884075778</v>
      </c>
      <c r="EK18" s="194">
        <v>41090</v>
      </c>
      <c r="EL18" s="193">
        <v>27</v>
      </c>
      <c r="EM18" s="193">
        <v>41.134213025924595</v>
      </c>
      <c r="EN18" s="193">
        <v>2.2642286110739818</v>
      </c>
      <c r="EP18" s="191">
        <v>41090</v>
      </c>
      <c r="EQ18" s="192">
        <v>17</v>
      </c>
      <c r="ER18" s="192">
        <v>23279.343845367432</v>
      </c>
      <c r="ES18" s="192">
        <v>8451.9839935302734</v>
      </c>
      <c r="ET18" s="192">
        <v>1764.2410163879395</v>
      </c>
      <c r="EU18" s="193">
        <v>2.7543052451574721</v>
      </c>
      <c r="EV18" s="193">
        <v>4.7907195870746975</v>
      </c>
      <c r="EW18" s="194">
        <v>41090</v>
      </c>
      <c r="EX18" s="193">
        <v>21</v>
      </c>
      <c r="EY18" s="193">
        <v>10.173667024061551</v>
      </c>
      <c r="EZ18" s="193">
        <v>8.9484921400744923</v>
      </c>
      <c r="FB18" s="191">
        <v>41182</v>
      </c>
      <c r="FC18" s="192">
        <v>18</v>
      </c>
      <c r="FD18" s="192">
        <v>16887.250183105469</v>
      </c>
      <c r="FE18" s="192">
        <v>11174.928077697754</v>
      </c>
      <c r="FF18" s="192">
        <v>1856.4520173072815</v>
      </c>
      <c r="FG18" s="193">
        <v>1.51117305325732</v>
      </c>
      <c r="FH18" s="193">
        <v>6.019508165854238</v>
      </c>
      <c r="FI18" s="194">
        <v>41182</v>
      </c>
      <c r="FJ18" s="193">
        <v>21</v>
      </c>
      <c r="FK18" s="193">
        <v>7.828514850576429</v>
      </c>
      <c r="FL18" s="193">
        <v>3.4601390885182326</v>
      </c>
      <c r="FN18" s="191">
        <v>41455</v>
      </c>
      <c r="FO18" s="192">
        <v>20</v>
      </c>
      <c r="FP18" s="192">
        <v>75843.21125793457</v>
      </c>
      <c r="FQ18" s="192">
        <v>21774.340606689453</v>
      </c>
      <c r="FR18" s="192">
        <v>6099.7980055809021</v>
      </c>
      <c r="FS18" s="193">
        <v>3.4831461777829555</v>
      </c>
      <c r="FT18" s="193">
        <v>3.5696822397671868</v>
      </c>
      <c r="FU18" s="194">
        <v>41455</v>
      </c>
      <c r="FV18" s="193">
        <v>16</v>
      </c>
      <c r="FW18" s="193">
        <v>-4.9384826690146983</v>
      </c>
      <c r="FX18" s="193">
        <v>9.243965115152065</v>
      </c>
      <c r="FZ18" s="191">
        <v>41455</v>
      </c>
      <c r="GA18" s="192">
        <v>9</v>
      </c>
      <c r="GB18" s="192">
        <v>20702.794860839844</v>
      </c>
      <c r="GC18" s="192">
        <v>7545.5700302124023</v>
      </c>
      <c r="GD18" s="192">
        <v>2218.1269950866699</v>
      </c>
      <c r="GE18" s="193">
        <v>2.7437019042890092</v>
      </c>
      <c r="GF18" s="193">
        <v>3.4017754830658697</v>
      </c>
      <c r="GG18" s="194">
        <v>41455</v>
      </c>
      <c r="GH18" s="193">
        <v>6</v>
      </c>
      <c r="GI18" s="193">
        <v>5.0205884922559507</v>
      </c>
      <c r="GJ18" s="193">
        <v>0.48895878275996285</v>
      </c>
      <c r="GL18" s="191">
        <v>41455</v>
      </c>
      <c r="GM18" s="192">
        <v>4</v>
      </c>
      <c r="GN18" s="192">
        <v>46207.885009765625</v>
      </c>
      <c r="GO18" s="192">
        <v>8344.76708984375</v>
      </c>
      <c r="GP18" s="192">
        <v>3033.9940032958984</v>
      </c>
      <c r="GQ18" s="193">
        <v>5.5373486775927301</v>
      </c>
      <c r="GR18" s="193">
        <v>2.7504230663536693</v>
      </c>
      <c r="GS18" s="194">
        <v>41455</v>
      </c>
      <c r="GT18" s="193">
        <v>4</v>
      </c>
      <c r="GU18" s="193">
        <v>33.155978932800423</v>
      </c>
      <c r="GV18" s="193">
        <v>10.741701927095693</v>
      </c>
      <c r="GX18" s="177">
        <v>36981</v>
      </c>
      <c r="GY18" s="175" t="e">
        <f t="shared" ca="1" si="19"/>
        <v>#N/A</v>
      </c>
      <c r="GZ18" s="192" t="e">
        <f t="shared" ca="1" si="20"/>
        <v>#N/A</v>
      </c>
      <c r="HA18" s="192" t="e">
        <f t="shared" ca="1" si="21"/>
        <v>#N/A</v>
      </c>
      <c r="HB18" s="192" t="e">
        <f t="shared" ca="1" si="22"/>
        <v>#N/A</v>
      </c>
      <c r="HC18" s="193" t="e">
        <f t="shared" ca="1" si="23"/>
        <v>#N/A</v>
      </c>
      <c r="HD18" s="193" t="e">
        <f t="shared" ca="1" si="24"/>
        <v>#N/A</v>
      </c>
      <c r="HE18" s="191" t="e">
        <f t="shared" ca="1" si="25"/>
        <v>#N/A</v>
      </c>
      <c r="HF18" s="193" t="e">
        <f t="shared" ca="1" si="26"/>
        <v>#N/A</v>
      </c>
      <c r="HG18" s="193" t="e">
        <f t="shared" ca="1" si="28"/>
        <v>#N/A</v>
      </c>
      <c r="HH18" s="193" t="e">
        <f t="shared" ca="1" si="27"/>
        <v>#N/A</v>
      </c>
    </row>
    <row r="19" spans="2:216">
      <c r="B19" s="191">
        <v>41274</v>
      </c>
      <c r="C19" s="192">
        <v>15</v>
      </c>
      <c r="D19" s="192">
        <v>10593.475986480713</v>
      </c>
      <c r="E19" s="192">
        <v>7005.6450462341309</v>
      </c>
      <c r="F19" s="192">
        <v>1485.7509918212891</v>
      </c>
      <c r="G19" s="193">
        <v>1.5121342740844703</v>
      </c>
      <c r="H19" s="193">
        <v>4.7152215174673042</v>
      </c>
      <c r="I19" s="194">
        <v>41274</v>
      </c>
      <c r="J19" s="193">
        <v>17</v>
      </c>
      <c r="K19" s="193">
        <v>1.0531173015073891</v>
      </c>
      <c r="L19" s="193">
        <v>8.6890812293072273E-2</v>
      </c>
      <c r="N19" s="191">
        <v>41274</v>
      </c>
      <c r="O19" s="192">
        <v>27</v>
      </c>
      <c r="P19" s="192">
        <v>13256.280073165894</v>
      </c>
      <c r="Q19" s="192">
        <v>10314.953826904297</v>
      </c>
      <c r="R19" s="192">
        <v>1584.043007850647</v>
      </c>
      <c r="S19" s="193">
        <v>1.2851516638484404</v>
      </c>
      <c r="T19" s="193">
        <v>6.5117889954897308</v>
      </c>
      <c r="U19" s="194">
        <v>41274</v>
      </c>
      <c r="V19" s="193">
        <v>31</v>
      </c>
      <c r="W19" s="193">
        <v>43.770373674560226</v>
      </c>
      <c r="X19" s="193">
        <v>0.10131835929345634</v>
      </c>
      <c r="Z19" s="191">
        <v>41274</v>
      </c>
      <c r="AA19" s="192">
        <v>22</v>
      </c>
      <c r="AB19" s="192">
        <v>56440.007057189941</v>
      </c>
      <c r="AC19" s="192">
        <v>17489.043045043945</v>
      </c>
      <c r="AD19" s="192">
        <v>2897.5140285491943</v>
      </c>
      <c r="AE19" s="193">
        <v>3.2271638254778008</v>
      </c>
      <c r="AF19" s="193">
        <v>6.0358786438044731</v>
      </c>
      <c r="AG19" s="194">
        <v>41274</v>
      </c>
      <c r="AH19" s="193">
        <v>26</v>
      </c>
      <c r="AI19" s="193">
        <v>13.306599943342334</v>
      </c>
      <c r="AJ19" s="193">
        <v>12.594135594943268</v>
      </c>
      <c r="AL19" s="191">
        <v>41182</v>
      </c>
      <c r="AM19" s="192">
        <v>12</v>
      </c>
      <c r="AN19" s="192">
        <v>10948.187042236328</v>
      </c>
      <c r="AO19" s="192">
        <v>3349.0779800415039</v>
      </c>
      <c r="AP19" s="192">
        <v>989.31901073455811</v>
      </c>
      <c r="AQ19" s="193">
        <v>3.2690152655390396</v>
      </c>
      <c r="AR19" s="193">
        <v>3.3852356456335069</v>
      </c>
      <c r="AS19" s="194">
        <v>41182</v>
      </c>
      <c r="AT19" s="193">
        <v>13</v>
      </c>
      <c r="AU19" s="193">
        <v>13.130176123475623</v>
      </c>
      <c r="AV19" s="193">
        <v>9.9261048850145528</v>
      </c>
      <c r="AX19" s="191">
        <v>41274</v>
      </c>
      <c r="AY19" s="192">
        <v>75</v>
      </c>
      <c r="AZ19" s="192">
        <v>124155.56892180443</v>
      </c>
      <c r="BA19" s="192">
        <v>45539.977392196655</v>
      </c>
      <c r="BB19" s="192">
        <v>6854.6729164123535</v>
      </c>
      <c r="BC19" s="193">
        <v>2.7262984312126313</v>
      </c>
      <c r="BD19" s="193">
        <v>6.6436397400026035</v>
      </c>
      <c r="BE19" s="194">
        <v>41274</v>
      </c>
      <c r="BF19" s="193">
        <v>82</v>
      </c>
      <c r="BG19" s="193">
        <v>17.069986557885276</v>
      </c>
      <c r="BH19" s="193">
        <v>40.442353268807764</v>
      </c>
      <c r="BJ19" s="191">
        <v>41182</v>
      </c>
      <c r="BK19" s="192">
        <v>11</v>
      </c>
      <c r="BL19" s="192">
        <v>18577.568756103516</v>
      </c>
      <c r="BM19" s="192">
        <v>3762.2469482421875</v>
      </c>
      <c r="BN19" s="192">
        <v>1479.1060810089111</v>
      </c>
      <c r="BO19" s="193">
        <v>4.9378919065329843</v>
      </c>
      <c r="BP19" s="193">
        <v>2.5435950785057457</v>
      </c>
      <c r="BQ19" s="194">
        <v>41182</v>
      </c>
      <c r="BR19" s="192">
        <v>12</v>
      </c>
      <c r="BS19" s="193">
        <v>24.078919686501756</v>
      </c>
      <c r="BT19" s="193">
        <v>-0.72840886166684049</v>
      </c>
      <c r="BV19" s="191">
        <v>41274</v>
      </c>
      <c r="BW19" s="192">
        <v>10</v>
      </c>
      <c r="BX19" s="192">
        <v>48980.921356201172</v>
      </c>
      <c r="BY19" s="192">
        <v>7684.8760757446289</v>
      </c>
      <c r="BZ19" s="192">
        <v>4353.9179840087891</v>
      </c>
      <c r="CA19" s="193">
        <v>6.3736774508045855</v>
      </c>
      <c r="CB19" s="193">
        <v>1.7650484239643214</v>
      </c>
      <c r="CC19" s="194">
        <v>41274</v>
      </c>
      <c r="CD19" s="193">
        <v>10</v>
      </c>
      <c r="CE19" s="193">
        <v>1.4015182318807939</v>
      </c>
      <c r="CF19" s="193">
        <v>16.493914641994589</v>
      </c>
      <c r="CH19" s="191">
        <v>41455</v>
      </c>
      <c r="CI19" s="192">
        <v>36</v>
      </c>
      <c r="CJ19" s="192">
        <v>94675.515968322754</v>
      </c>
      <c r="CK19" s="192">
        <v>25492.328598022461</v>
      </c>
      <c r="CL19" s="192">
        <v>6757.4800262451172</v>
      </c>
      <c r="CM19" s="193">
        <v>3.7138826139118222</v>
      </c>
      <c r="CN19" s="193">
        <v>3.7724608136485474</v>
      </c>
      <c r="CO19" s="194">
        <v>41455</v>
      </c>
      <c r="CP19" s="193">
        <v>32</v>
      </c>
      <c r="CQ19" s="193">
        <v>11.139984746738985</v>
      </c>
      <c r="CR19" s="193">
        <v>16.594798928460719</v>
      </c>
      <c r="CT19" s="191">
        <v>41364</v>
      </c>
      <c r="CU19" s="192">
        <v>13</v>
      </c>
      <c r="CV19" s="192">
        <v>20204.202362060547</v>
      </c>
      <c r="CW19" s="192">
        <v>5328.6699523925781</v>
      </c>
      <c r="CX19" s="192">
        <v>1489.221981048584</v>
      </c>
      <c r="CY19" s="193">
        <v>3.7916032598320037</v>
      </c>
      <c r="CZ19" s="193">
        <v>3.5781569303997114</v>
      </c>
      <c r="DA19" s="194">
        <v>41364</v>
      </c>
      <c r="DB19" s="193">
        <v>13</v>
      </c>
      <c r="DC19" s="193">
        <v>12.547977998532001</v>
      </c>
      <c r="DD19" s="193">
        <v>2.2277234753330877</v>
      </c>
      <c r="DF19" s="191">
        <v>41182</v>
      </c>
      <c r="DG19" s="192">
        <v>44</v>
      </c>
      <c r="DH19" s="192">
        <v>64951.749019622803</v>
      </c>
      <c r="DI19" s="192">
        <v>23220.100904464722</v>
      </c>
      <c r="DJ19" s="192">
        <v>5140.0679912567139</v>
      </c>
      <c r="DK19" s="193">
        <v>2.7972207910230913</v>
      </c>
      <c r="DL19" s="193">
        <v>4.5174696023403289</v>
      </c>
      <c r="DM19" s="194">
        <v>41182</v>
      </c>
      <c r="DN19" s="193">
        <v>47</v>
      </c>
      <c r="DO19" s="193">
        <v>-12.903793465801916</v>
      </c>
      <c r="DP19" s="193">
        <v>13.759779685671925</v>
      </c>
      <c r="DR19" s="191">
        <v>41182</v>
      </c>
      <c r="DS19" s="192">
        <v>30</v>
      </c>
      <c r="DT19" s="192">
        <v>63151.535869598389</v>
      </c>
      <c r="DU19" s="192">
        <v>17712.410146713257</v>
      </c>
      <c r="DV19" s="192">
        <v>5504.6539831161499</v>
      </c>
      <c r="DW19" s="193">
        <v>3.5653835557391318</v>
      </c>
      <c r="DX19" s="193">
        <v>3.2177154460644903</v>
      </c>
      <c r="DY19" s="194">
        <v>41182</v>
      </c>
      <c r="DZ19" s="193">
        <v>33</v>
      </c>
      <c r="EA19" s="193">
        <v>3.4389009957149552</v>
      </c>
      <c r="EB19" s="193">
        <v>5.9800721019891867</v>
      </c>
      <c r="ED19" s="191">
        <v>41182</v>
      </c>
      <c r="EE19" s="192">
        <v>24</v>
      </c>
      <c r="EF19" s="192">
        <v>39604.147735595703</v>
      </c>
      <c r="EG19" s="192">
        <v>6067.2549724578857</v>
      </c>
      <c r="EH19" s="192">
        <v>2580.6040037870407</v>
      </c>
      <c r="EI19" s="193">
        <v>6.5275232234968685</v>
      </c>
      <c r="EJ19" s="193">
        <v>2.3510987984030787</v>
      </c>
      <c r="EK19" s="194">
        <v>41182</v>
      </c>
      <c r="EL19" s="193">
        <v>27</v>
      </c>
      <c r="EM19" s="193">
        <v>7.6353707482447408</v>
      </c>
      <c r="EN19" s="193">
        <v>7.4339769343250595</v>
      </c>
      <c r="EP19" s="191">
        <v>41182</v>
      </c>
      <c r="EQ19" s="192">
        <v>17</v>
      </c>
      <c r="ER19" s="192">
        <v>27377.875854492188</v>
      </c>
      <c r="ES19" s="192">
        <v>10182.229949951172</v>
      </c>
      <c r="ET19" s="192">
        <v>1912.6599960327148</v>
      </c>
      <c r="EU19" s="193">
        <v>2.6887897826962233</v>
      </c>
      <c r="EV19" s="193">
        <v>5.3235964421650461</v>
      </c>
      <c r="EW19" s="194">
        <v>41182</v>
      </c>
      <c r="EX19" s="193">
        <v>21</v>
      </c>
      <c r="EY19" s="193">
        <v>10.740180235212083</v>
      </c>
      <c r="EZ19" s="193">
        <v>6.728285614131746</v>
      </c>
      <c r="FB19" s="191">
        <v>41274</v>
      </c>
      <c r="FC19" s="192">
        <v>16</v>
      </c>
      <c r="FD19" s="192">
        <v>17185.753082275391</v>
      </c>
      <c r="FE19" s="192">
        <v>9616.0762367248535</v>
      </c>
      <c r="FF19" s="192">
        <v>1781.7019805908203</v>
      </c>
      <c r="FG19" s="193">
        <v>1.7871897704638726</v>
      </c>
      <c r="FH19" s="193">
        <v>5.3971294534544549</v>
      </c>
      <c r="FI19" s="194">
        <v>41274</v>
      </c>
      <c r="FJ19" s="193">
        <v>19</v>
      </c>
      <c r="FK19" s="193">
        <v>-7.6712482991875941</v>
      </c>
      <c r="FL19" s="193">
        <v>4.6573315393293901</v>
      </c>
      <c r="FN19" s="191">
        <v>41547</v>
      </c>
      <c r="FO19" s="192">
        <v>19</v>
      </c>
      <c r="FP19" s="192">
        <v>76237.019012451172</v>
      </c>
      <c r="FQ19" s="192">
        <v>22365.065689086914</v>
      </c>
      <c r="FR19" s="192">
        <v>6331.1250443458557</v>
      </c>
      <c r="FS19" s="193">
        <v>3.4087545313873684</v>
      </c>
      <c r="FT19" s="193">
        <v>3.5325578838567573</v>
      </c>
      <c r="FU19" s="194">
        <v>41547</v>
      </c>
      <c r="FV19" s="193">
        <v>18</v>
      </c>
      <c r="FW19" s="193">
        <v>26.778666972042231</v>
      </c>
      <c r="FX19" s="193">
        <v>25.218398838239619</v>
      </c>
      <c r="FZ19" s="191">
        <v>41547</v>
      </c>
      <c r="GA19" s="192">
        <v>8</v>
      </c>
      <c r="GB19" s="192">
        <v>18060.630950927734</v>
      </c>
      <c r="GC19" s="192">
        <v>6153.8802261352539</v>
      </c>
      <c r="GD19" s="192">
        <v>1510.1070022583008</v>
      </c>
      <c r="GE19" s="193">
        <v>2.9348362800798498</v>
      </c>
      <c r="GF19" s="193">
        <v>4.0751285948163858</v>
      </c>
      <c r="GG19" s="194">
        <v>41547</v>
      </c>
      <c r="GH19" s="193">
        <v>6</v>
      </c>
      <c r="GI19" s="193">
        <v>16.894054178011086</v>
      </c>
      <c r="GJ19" s="193">
        <v>10.866999076347206</v>
      </c>
      <c r="GL19" s="191">
        <v>41547</v>
      </c>
      <c r="GM19" s="192">
        <v>4</v>
      </c>
      <c r="GN19" s="192">
        <v>44517.401977539063</v>
      </c>
      <c r="GO19" s="192">
        <v>8638.4278869628906</v>
      </c>
      <c r="GP19" s="192">
        <v>3052.8440017700195</v>
      </c>
      <c r="GQ19" s="193">
        <v>5.1534147833455544</v>
      </c>
      <c r="GR19" s="193">
        <v>2.8296329199770396</v>
      </c>
      <c r="GS19" s="194">
        <v>41547</v>
      </c>
      <c r="GT19" s="193">
        <v>4</v>
      </c>
      <c r="GU19" s="193">
        <v>10.626525515262397</v>
      </c>
      <c r="GV19" s="193">
        <v>8.1284674999065665</v>
      </c>
      <c r="GX19" s="177">
        <v>37072</v>
      </c>
      <c r="GY19" s="175" t="e">
        <f t="shared" ca="1" si="19"/>
        <v>#N/A</v>
      </c>
      <c r="GZ19" s="192" t="e">
        <f t="shared" ca="1" si="20"/>
        <v>#N/A</v>
      </c>
      <c r="HA19" s="192" t="e">
        <f t="shared" ca="1" si="21"/>
        <v>#N/A</v>
      </c>
      <c r="HB19" s="192" t="e">
        <f t="shared" ca="1" si="22"/>
        <v>#N/A</v>
      </c>
      <c r="HC19" s="193" t="e">
        <f t="shared" ca="1" si="23"/>
        <v>#N/A</v>
      </c>
      <c r="HD19" s="193" t="e">
        <f t="shared" ca="1" si="24"/>
        <v>#N/A</v>
      </c>
      <c r="HE19" s="191" t="e">
        <f t="shared" ca="1" si="25"/>
        <v>#N/A</v>
      </c>
      <c r="HF19" s="193" t="e">
        <f t="shared" ca="1" si="26"/>
        <v>#N/A</v>
      </c>
      <c r="HG19" s="193" t="e">
        <f t="shared" ca="1" si="28"/>
        <v>#N/A</v>
      </c>
      <c r="HH19" s="193" t="e">
        <f t="shared" ca="1" si="27"/>
        <v>#N/A</v>
      </c>
    </row>
    <row r="20" spans="2:216">
      <c r="B20" s="191">
        <v>41364</v>
      </c>
      <c r="C20" s="192">
        <v>15</v>
      </c>
      <c r="D20" s="192">
        <v>12845.41007232666</v>
      </c>
      <c r="E20" s="192">
        <v>6873.7430191040039</v>
      </c>
      <c r="F20" s="192">
        <v>1453.7500019073486</v>
      </c>
      <c r="G20" s="193">
        <v>1.8687649562437476</v>
      </c>
      <c r="H20" s="193">
        <v>4.7282840998008719</v>
      </c>
      <c r="I20" s="194">
        <v>41364</v>
      </c>
      <c r="J20" s="193">
        <v>17</v>
      </c>
      <c r="K20" s="193">
        <v>-8.7559706228522707</v>
      </c>
      <c r="L20" s="193">
        <v>19.234434186806215</v>
      </c>
      <c r="N20" s="191">
        <v>41364</v>
      </c>
      <c r="O20" s="192">
        <v>28</v>
      </c>
      <c r="P20" s="192">
        <v>19556.964933872223</v>
      </c>
      <c r="Q20" s="192">
        <v>9405.0807151794434</v>
      </c>
      <c r="R20" s="192">
        <v>1702.2889919281006</v>
      </c>
      <c r="S20" s="193">
        <v>2.079404263092397</v>
      </c>
      <c r="T20" s="193">
        <v>5.524961249104221</v>
      </c>
      <c r="U20" s="194">
        <v>41364</v>
      </c>
      <c r="V20" s="193">
        <v>31</v>
      </c>
      <c r="W20" s="193">
        <v>6.0019292234043675</v>
      </c>
      <c r="X20" s="193">
        <v>11.126642853771717</v>
      </c>
      <c r="Z20" s="191">
        <v>41364</v>
      </c>
      <c r="AA20" s="192">
        <v>24</v>
      </c>
      <c r="AB20" s="192">
        <v>58271.335273742676</v>
      </c>
      <c r="AC20" s="192">
        <v>19074.692855834961</v>
      </c>
      <c r="AD20" s="192">
        <v>2943.8659734725952</v>
      </c>
      <c r="AE20" s="193">
        <v>3.0549029394157419</v>
      </c>
      <c r="AF20" s="193">
        <v>6.479470542381514</v>
      </c>
      <c r="AG20" s="194">
        <v>41364</v>
      </c>
      <c r="AH20" s="193">
        <v>27</v>
      </c>
      <c r="AI20" s="193">
        <v>27.435465335361499</v>
      </c>
      <c r="AJ20" s="193">
        <v>16.559406490581495</v>
      </c>
      <c r="AL20" s="191">
        <v>41274</v>
      </c>
      <c r="AM20" s="192">
        <v>12</v>
      </c>
      <c r="AN20" s="192">
        <v>12773.73307800293</v>
      </c>
      <c r="AO20" s="192">
        <v>3469.0330200195313</v>
      </c>
      <c r="AP20" s="192">
        <v>1064.8439960479736</v>
      </c>
      <c r="AQ20" s="193">
        <v>3.6822172070103303</v>
      </c>
      <c r="AR20" s="193">
        <v>3.2577852088140462</v>
      </c>
      <c r="AS20" s="194">
        <v>41274</v>
      </c>
      <c r="AT20" s="193">
        <v>14</v>
      </c>
      <c r="AU20" s="193">
        <v>15.294146786424911</v>
      </c>
      <c r="AV20" s="193">
        <v>25.685350598422186</v>
      </c>
      <c r="AX20" s="191">
        <v>41364</v>
      </c>
      <c r="AY20" s="192">
        <v>78</v>
      </c>
      <c r="AZ20" s="192">
        <v>165907.64826965332</v>
      </c>
      <c r="BA20" s="192">
        <v>56532.260144233704</v>
      </c>
      <c r="BB20" s="192">
        <v>9398.4405946731567</v>
      </c>
      <c r="BC20" s="193">
        <v>2.9347428856791589</v>
      </c>
      <c r="BD20" s="193">
        <v>6.0150680929211839</v>
      </c>
      <c r="BE20" s="194">
        <v>41364</v>
      </c>
      <c r="BF20" s="193">
        <v>83</v>
      </c>
      <c r="BG20" s="193">
        <v>21.838867820249707</v>
      </c>
      <c r="BH20" s="193">
        <v>32.556903067149534</v>
      </c>
      <c r="BJ20" s="191">
        <v>41274</v>
      </c>
      <c r="BK20" s="192">
        <v>9</v>
      </c>
      <c r="BL20" s="192">
        <v>14165.115142822266</v>
      </c>
      <c r="BM20" s="192">
        <v>2565.753044128418</v>
      </c>
      <c r="BN20" s="192">
        <v>1183.8392162322998</v>
      </c>
      <c r="BO20" s="193">
        <v>5.5208412108243765</v>
      </c>
      <c r="BP20" s="193">
        <v>2.1673154672931116</v>
      </c>
      <c r="BQ20" s="194">
        <v>41274</v>
      </c>
      <c r="BR20" s="192">
        <v>10</v>
      </c>
      <c r="BS20" s="193">
        <v>10.242519031337171</v>
      </c>
      <c r="BT20" s="193">
        <v>-1.8204190948722054</v>
      </c>
      <c r="BV20" s="191">
        <v>41364</v>
      </c>
      <c r="BW20" s="192">
        <v>10</v>
      </c>
      <c r="BX20" s="192">
        <v>48020.956481933594</v>
      </c>
      <c r="BY20" s="192">
        <v>7590.078987121582</v>
      </c>
      <c r="BZ20" s="192">
        <v>4382.2500152587891</v>
      </c>
      <c r="CA20" s="193">
        <v>6.326805895355351</v>
      </c>
      <c r="CB20" s="193">
        <v>1.7320050112826249</v>
      </c>
      <c r="CC20" s="194">
        <v>41364</v>
      </c>
      <c r="CD20" s="193">
        <v>9</v>
      </c>
      <c r="CE20" s="193">
        <v>-4.4945871674395343</v>
      </c>
      <c r="CF20" s="193">
        <v>9.3849181831230144</v>
      </c>
      <c r="CH20" s="191">
        <v>41547</v>
      </c>
      <c r="CI20" s="192">
        <v>32</v>
      </c>
      <c r="CJ20" s="192">
        <v>86894.047790527344</v>
      </c>
      <c r="CK20" s="192">
        <v>23294.942314147949</v>
      </c>
      <c r="CL20" s="192">
        <v>6134.6509742736816</v>
      </c>
      <c r="CM20" s="193">
        <v>3.7301679746059349</v>
      </c>
      <c r="CN20" s="193">
        <v>3.7972726422151473</v>
      </c>
      <c r="CO20" s="194">
        <v>41547</v>
      </c>
      <c r="CP20" s="193">
        <v>28</v>
      </c>
      <c r="CQ20" s="193">
        <v>19.622980868579475</v>
      </c>
      <c r="CR20" s="193">
        <v>17.549749852343034</v>
      </c>
      <c r="CT20" s="191">
        <v>41455</v>
      </c>
      <c r="CU20" s="192">
        <v>14</v>
      </c>
      <c r="CV20" s="192">
        <v>21985.040115356445</v>
      </c>
      <c r="CW20" s="192">
        <v>5700.5160293579102</v>
      </c>
      <c r="CX20" s="192">
        <v>1580.9549865722656</v>
      </c>
      <c r="CY20" s="193">
        <v>3.8566754311596556</v>
      </c>
      <c r="CZ20" s="193">
        <v>3.6057421481160805</v>
      </c>
      <c r="DA20" s="194">
        <v>41455</v>
      </c>
      <c r="DB20" s="193">
        <v>17</v>
      </c>
      <c r="DC20" s="193">
        <v>9.3046575847597559</v>
      </c>
      <c r="DD20" s="193">
        <v>3.5823600222930629</v>
      </c>
      <c r="DF20" s="191">
        <v>41274</v>
      </c>
      <c r="DG20" s="192">
        <v>46</v>
      </c>
      <c r="DH20" s="192">
        <v>66012.518381118774</v>
      </c>
      <c r="DI20" s="192">
        <v>23555.881416320801</v>
      </c>
      <c r="DJ20" s="192">
        <v>5252.4040064811707</v>
      </c>
      <c r="DK20" s="193">
        <v>2.8023794658510082</v>
      </c>
      <c r="DL20" s="193">
        <v>4.4847809474012603</v>
      </c>
      <c r="DM20" s="194">
        <v>41274</v>
      </c>
      <c r="DN20" s="193">
        <v>47</v>
      </c>
      <c r="DO20" s="193">
        <v>-11.162849636285133</v>
      </c>
      <c r="DP20" s="193">
        <v>5.6252274736129593</v>
      </c>
      <c r="DR20" s="191">
        <v>41274</v>
      </c>
      <c r="DS20" s="192">
        <v>29</v>
      </c>
      <c r="DT20" s="192">
        <v>64005.380744934082</v>
      </c>
      <c r="DU20" s="192">
        <v>17441.700914382935</v>
      </c>
      <c r="DV20" s="192">
        <v>5424.4030647277832</v>
      </c>
      <c r="DW20" s="193">
        <v>3.6696753980085384</v>
      </c>
      <c r="DX20" s="193">
        <v>3.215413881722343</v>
      </c>
      <c r="DY20" s="194">
        <v>41274</v>
      </c>
      <c r="DZ20" s="193">
        <v>36</v>
      </c>
      <c r="EA20" s="193">
        <v>-2.0308449751429758</v>
      </c>
      <c r="EB20" s="193">
        <v>8.4312266610194975</v>
      </c>
      <c r="ED20" s="191">
        <v>41274</v>
      </c>
      <c r="EE20" s="192">
        <v>22</v>
      </c>
      <c r="EF20" s="192">
        <v>38458.19612121582</v>
      </c>
      <c r="EG20" s="192">
        <v>5597.8788510560989</v>
      </c>
      <c r="EH20" s="192">
        <v>2469.5319827198982</v>
      </c>
      <c r="EI20" s="193">
        <v>6.8701372688621651</v>
      </c>
      <c r="EJ20" s="193">
        <v>2.2667772234683494</v>
      </c>
      <c r="EK20" s="194">
        <v>41274</v>
      </c>
      <c r="EL20" s="193">
        <v>24</v>
      </c>
      <c r="EM20" s="193">
        <v>64.076941308893566</v>
      </c>
      <c r="EN20" s="193">
        <v>8.8773825793369454</v>
      </c>
      <c r="EP20" s="191">
        <v>41274</v>
      </c>
      <c r="EQ20" s="192">
        <v>19</v>
      </c>
      <c r="ER20" s="192">
        <v>30850.819137573242</v>
      </c>
      <c r="ES20" s="192">
        <v>13215.45386505127</v>
      </c>
      <c r="ET20" s="192">
        <v>2146.9669761657715</v>
      </c>
      <c r="EU20" s="193">
        <v>2.3344502165876659</v>
      </c>
      <c r="EV20" s="193">
        <v>6.1554062133980763</v>
      </c>
      <c r="EW20" s="194">
        <v>41274</v>
      </c>
      <c r="EX20" s="193">
        <v>21</v>
      </c>
      <c r="EY20" s="193">
        <v>-8.960224312045229</v>
      </c>
      <c r="EZ20" s="193">
        <v>8.1328124927929846</v>
      </c>
      <c r="FB20" s="191">
        <v>41364</v>
      </c>
      <c r="FC20" s="192">
        <v>18</v>
      </c>
      <c r="FD20" s="192">
        <v>16312.0358543396</v>
      </c>
      <c r="FE20" s="192">
        <v>8782.4119739532471</v>
      </c>
      <c r="FF20" s="192">
        <v>1936.9550094604492</v>
      </c>
      <c r="FG20" s="193">
        <v>1.8573526159690077</v>
      </c>
      <c r="FH20" s="193">
        <v>4.5341331786532519</v>
      </c>
      <c r="FI20" s="194">
        <v>41364</v>
      </c>
      <c r="FJ20" s="193">
        <v>19</v>
      </c>
      <c r="FK20" s="193">
        <v>-25.380513928413961</v>
      </c>
      <c r="FL20" s="193">
        <v>5.8162648868624212</v>
      </c>
      <c r="FN20" s="191">
        <v>41639</v>
      </c>
      <c r="FO20" s="192">
        <v>18</v>
      </c>
      <c r="FP20" s="192">
        <v>79923.272277832031</v>
      </c>
      <c r="FQ20" s="192">
        <v>22997.453109741211</v>
      </c>
      <c r="FR20" s="192">
        <v>6405.3389916419983</v>
      </c>
      <c r="FS20" s="193">
        <v>3.4753097178390728</v>
      </c>
      <c r="FT20" s="193">
        <v>3.5903569100323058</v>
      </c>
      <c r="FU20" s="194">
        <v>41639</v>
      </c>
      <c r="FV20" s="193">
        <v>17</v>
      </c>
      <c r="FW20" s="193">
        <v>52.18304578865942</v>
      </c>
      <c r="FX20" s="193">
        <v>36.423981544208431</v>
      </c>
      <c r="FZ20" s="191">
        <v>41639</v>
      </c>
      <c r="GA20" s="192">
        <v>8</v>
      </c>
      <c r="GB20" s="192">
        <v>30203.631240844727</v>
      </c>
      <c r="GC20" s="192">
        <v>7929.2328796386719</v>
      </c>
      <c r="GD20" s="192">
        <v>2009.1649990081787</v>
      </c>
      <c r="GE20" s="193">
        <v>3.8091492202737625</v>
      </c>
      <c r="GF20" s="193">
        <v>3.9465314613548044</v>
      </c>
      <c r="GG20" s="194">
        <v>41639</v>
      </c>
      <c r="GH20" s="193">
        <v>6</v>
      </c>
      <c r="GI20" s="193">
        <v>-3.0527305989431541</v>
      </c>
      <c r="GJ20" s="193">
        <v>6.2068537744742303</v>
      </c>
      <c r="GL20" s="191">
        <v>41639</v>
      </c>
      <c r="GM20" s="192">
        <v>4</v>
      </c>
      <c r="GN20" s="192">
        <v>45365.087036132813</v>
      </c>
      <c r="GO20" s="192">
        <v>10476.797485351563</v>
      </c>
      <c r="GP20" s="192">
        <v>3162.447998046875</v>
      </c>
      <c r="GQ20" s="193">
        <v>4.3300528715536712</v>
      </c>
      <c r="GR20" s="193">
        <v>3.3128758138701486</v>
      </c>
      <c r="GS20" s="194">
        <v>41639</v>
      </c>
      <c r="GT20" s="193">
        <v>3</v>
      </c>
      <c r="GU20" s="193">
        <v>-9.1045592433706464</v>
      </c>
      <c r="GV20" s="193">
        <v>0.29931682524511061</v>
      </c>
      <c r="GX20" s="177">
        <v>37164</v>
      </c>
      <c r="GY20" s="175" t="e">
        <f t="shared" ca="1" si="19"/>
        <v>#N/A</v>
      </c>
      <c r="GZ20" s="192" t="e">
        <f t="shared" ca="1" si="20"/>
        <v>#N/A</v>
      </c>
      <c r="HA20" s="192" t="e">
        <f t="shared" ca="1" si="21"/>
        <v>#N/A</v>
      </c>
      <c r="HB20" s="192" t="e">
        <f t="shared" ca="1" si="22"/>
        <v>#N/A</v>
      </c>
      <c r="HC20" s="193" t="e">
        <f t="shared" ca="1" si="23"/>
        <v>#N/A</v>
      </c>
      <c r="HD20" s="193" t="e">
        <f t="shared" ca="1" si="24"/>
        <v>#N/A</v>
      </c>
      <c r="HE20" s="191" t="e">
        <f t="shared" ca="1" si="25"/>
        <v>#N/A</v>
      </c>
      <c r="HF20" s="193" t="e">
        <f t="shared" ca="1" si="26"/>
        <v>#N/A</v>
      </c>
      <c r="HG20" s="193" t="e">
        <f t="shared" ca="1" si="28"/>
        <v>#N/A</v>
      </c>
      <c r="HH20" s="193" t="e">
        <f t="shared" ca="1" si="27"/>
        <v>#N/A</v>
      </c>
    </row>
    <row r="21" spans="2:216">
      <c r="B21" s="191">
        <v>41455</v>
      </c>
      <c r="C21" s="192">
        <v>15</v>
      </c>
      <c r="D21" s="192">
        <v>15789.915100097656</v>
      </c>
      <c r="E21" s="192">
        <v>7418.2639675140381</v>
      </c>
      <c r="F21" s="192">
        <v>1553.9510097503662</v>
      </c>
      <c r="G21" s="193">
        <v>2.1285189053995168</v>
      </c>
      <c r="H21" s="193">
        <v>4.7738081322819452</v>
      </c>
      <c r="I21" s="194">
        <v>41455</v>
      </c>
      <c r="J21" s="193">
        <v>16</v>
      </c>
      <c r="K21" s="193">
        <v>5.1400093371418931</v>
      </c>
      <c r="L21" s="193">
        <v>22.59713502122025</v>
      </c>
      <c r="N21" s="191">
        <v>41455</v>
      </c>
      <c r="O21" s="192">
        <v>29</v>
      </c>
      <c r="P21" s="192">
        <v>20434.036929130554</v>
      </c>
      <c r="Q21" s="192">
        <v>9753.8943862915039</v>
      </c>
      <c r="R21" s="192">
        <v>1717.9970035552979</v>
      </c>
      <c r="S21" s="193">
        <v>2.0949618808513377</v>
      </c>
      <c r="T21" s="193">
        <v>5.6774804415295081</v>
      </c>
      <c r="U21" s="194">
        <v>41455</v>
      </c>
      <c r="V21" s="193">
        <v>32</v>
      </c>
      <c r="W21" s="193">
        <v>15.337781878764844</v>
      </c>
      <c r="X21" s="193">
        <v>15.953818066685454</v>
      </c>
      <c r="Z21" s="191">
        <v>41455</v>
      </c>
      <c r="AA21" s="192">
        <v>22</v>
      </c>
      <c r="AB21" s="192">
        <v>61519.979301452637</v>
      </c>
      <c r="AC21" s="192">
        <v>19227.526611328125</v>
      </c>
      <c r="AD21" s="192">
        <v>2918.7990226745605</v>
      </c>
      <c r="AE21" s="193">
        <v>3.1995784244660679</v>
      </c>
      <c r="AF21" s="193">
        <v>6.5874787753318875</v>
      </c>
      <c r="AG21" s="194">
        <v>41455</v>
      </c>
      <c r="AH21" s="193">
        <v>25</v>
      </c>
      <c r="AI21" s="193">
        <v>11.466142336308916</v>
      </c>
      <c r="AJ21" s="193">
        <v>13.755699137765909</v>
      </c>
      <c r="AL21" s="191">
        <v>41364</v>
      </c>
      <c r="AM21" s="192">
        <v>13</v>
      </c>
      <c r="AN21" s="192">
        <v>15661.647941589355</v>
      </c>
      <c r="AO21" s="192">
        <v>3813.2914543151855</v>
      </c>
      <c r="AP21" s="192">
        <v>1006.9559984207153</v>
      </c>
      <c r="AQ21" s="193">
        <v>4.1071206146245043</v>
      </c>
      <c r="AR21" s="193">
        <v>3.7869494399912775</v>
      </c>
      <c r="AS21" s="194">
        <v>41364</v>
      </c>
      <c r="AT21" s="193">
        <v>15</v>
      </c>
      <c r="AU21" s="193">
        <v>-6.8725127023515631</v>
      </c>
      <c r="AV21" s="193">
        <v>24.211321863811808</v>
      </c>
      <c r="AX21" s="191">
        <v>41455</v>
      </c>
      <c r="AY21" s="192">
        <v>80</v>
      </c>
      <c r="AZ21" s="192">
        <v>163696.63932800293</v>
      </c>
      <c r="BA21" s="192">
        <v>56137.533191680908</v>
      </c>
      <c r="BB21" s="192">
        <v>9496.7281002998352</v>
      </c>
      <c r="BC21" s="193">
        <v>2.9159927417733655</v>
      </c>
      <c r="BD21" s="193">
        <v>5.9112499166853594</v>
      </c>
      <c r="BE21" s="194">
        <v>41455</v>
      </c>
      <c r="BF21" s="193">
        <v>84</v>
      </c>
      <c r="BG21" s="193">
        <v>11.23065099285563</v>
      </c>
      <c r="BH21" s="193">
        <v>23.519969514740581</v>
      </c>
      <c r="BJ21" s="191">
        <v>41364</v>
      </c>
      <c r="BK21" s="192">
        <v>9</v>
      </c>
      <c r="BL21" s="192">
        <v>12789.006805419922</v>
      </c>
      <c r="BM21" s="192">
        <v>2950.0400848388672</v>
      </c>
      <c r="BN21" s="192">
        <v>1160.5273208618164</v>
      </c>
      <c r="BO21" s="193">
        <v>4.3351976371936196</v>
      </c>
      <c r="BP21" s="193">
        <v>2.5419824521219758</v>
      </c>
      <c r="BQ21" s="194">
        <v>41364</v>
      </c>
      <c r="BR21" s="192">
        <v>10</v>
      </c>
      <c r="BS21" s="193">
        <v>55.293207369409124</v>
      </c>
      <c r="BT21" s="193">
        <v>-12.635981207118597</v>
      </c>
      <c r="BV21" s="191">
        <v>41455</v>
      </c>
      <c r="BW21" s="192">
        <v>11</v>
      </c>
      <c r="BX21" s="192">
        <v>49930.666564941406</v>
      </c>
      <c r="BY21" s="192">
        <v>7915.5090103149414</v>
      </c>
      <c r="BZ21" s="192">
        <v>4581.219123840332</v>
      </c>
      <c r="CA21" s="193">
        <v>6.3079539799493922</v>
      </c>
      <c r="CB21" s="193">
        <v>1.7278171587827369</v>
      </c>
      <c r="CC21" s="194">
        <v>41455</v>
      </c>
      <c r="CD21" s="193">
        <v>10</v>
      </c>
      <c r="CE21" s="193">
        <v>1.1199343899664482</v>
      </c>
      <c r="CF21" s="193">
        <v>5.1340898821828684</v>
      </c>
      <c r="CH21" s="191">
        <v>41639</v>
      </c>
      <c r="CI21" s="192">
        <v>29</v>
      </c>
      <c r="CJ21" s="192">
        <v>90049.754364013672</v>
      </c>
      <c r="CK21" s="192">
        <v>22758.110145568848</v>
      </c>
      <c r="CL21" s="192">
        <v>5809.1144504547119</v>
      </c>
      <c r="CM21" s="193">
        <v>3.9568203944889926</v>
      </c>
      <c r="CN21" s="193">
        <v>3.9176556667406413</v>
      </c>
      <c r="CO21" s="194">
        <v>41639</v>
      </c>
      <c r="CP21" s="193">
        <v>26</v>
      </c>
      <c r="CQ21" s="193">
        <v>10.405251929961334</v>
      </c>
      <c r="CR21" s="193">
        <v>10.225509737940541</v>
      </c>
      <c r="CT21" s="191">
        <v>41547</v>
      </c>
      <c r="CU21" s="192">
        <v>13</v>
      </c>
      <c r="CV21" s="192">
        <v>20259.927955627441</v>
      </c>
      <c r="CW21" s="192">
        <v>5469.0578117370605</v>
      </c>
      <c r="CX21" s="192">
        <v>1451.8599910736084</v>
      </c>
      <c r="CY21" s="193">
        <v>3.704464032570276</v>
      </c>
      <c r="CZ21" s="193">
        <v>3.7669319668302523</v>
      </c>
      <c r="DA21" s="194">
        <v>41547</v>
      </c>
      <c r="DB21" s="193">
        <v>15</v>
      </c>
      <c r="DC21" s="193">
        <v>7.3535087276804134</v>
      </c>
      <c r="DD21" s="193">
        <v>3.1858430386861203</v>
      </c>
      <c r="DF21" s="191">
        <v>41364</v>
      </c>
      <c r="DG21" s="192">
        <v>48</v>
      </c>
      <c r="DH21" s="192">
        <v>64727.604089736938</v>
      </c>
      <c r="DI21" s="192">
        <v>22178.589656829834</v>
      </c>
      <c r="DJ21" s="192">
        <v>5359.8779911994934</v>
      </c>
      <c r="DK21" s="193">
        <v>2.9184725039450043</v>
      </c>
      <c r="DL21" s="193">
        <v>4.1378907678953452</v>
      </c>
      <c r="DM21" s="194">
        <v>41364</v>
      </c>
      <c r="DN21" s="193">
        <v>51</v>
      </c>
      <c r="DO21" s="193">
        <v>-15.720180942039175</v>
      </c>
      <c r="DP21" s="193">
        <v>5.1854265350700812</v>
      </c>
      <c r="DR21" s="191">
        <v>41364</v>
      </c>
      <c r="DS21" s="192">
        <v>31</v>
      </c>
      <c r="DT21" s="192">
        <v>88121.151321411133</v>
      </c>
      <c r="DU21" s="192">
        <v>19981.745105743408</v>
      </c>
      <c r="DV21" s="192">
        <v>7141.5629692077637</v>
      </c>
      <c r="DW21" s="193">
        <v>4.4100828458712664</v>
      </c>
      <c r="DX21" s="193">
        <v>2.7979512596750298</v>
      </c>
      <c r="DY21" s="194">
        <v>41364</v>
      </c>
      <c r="DZ21" s="193">
        <v>33</v>
      </c>
      <c r="EA21" s="193">
        <v>-6.9770806148505837E-2</v>
      </c>
      <c r="EB21" s="193">
        <v>4.8860001872281122</v>
      </c>
      <c r="ED21" s="191">
        <v>41364</v>
      </c>
      <c r="EE21" s="192">
        <v>22</v>
      </c>
      <c r="EF21" s="192">
        <v>32814.677207946777</v>
      </c>
      <c r="EG21" s="192">
        <v>5384.9980955123901</v>
      </c>
      <c r="EH21" s="192">
        <v>2180.4479992985725</v>
      </c>
      <c r="EI21" s="193">
        <v>6.0937212281083291</v>
      </c>
      <c r="EJ21" s="193">
        <v>2.4696750838564774</v>
      </c>
      <c r="EK21" s="194">
        <v>41364</v>
      </c>
      <c r="EL21" s="193">
        <v>23</v>
      </c>
      <c r="EM21" s="193">
        <v>67.11252748625283</v>
      </c>
      <c r="EN21" s="193">
        <v>10.490396853329131</v>
      </c>
      <c r="EP21" s="191">
        <v>41364</v>
      </c>
      <c r="EQ21" s="192">
        <v>20</v>
      </c>
      <c r="ER21" s="192">
        <v>34129.464027404785</v>
      </c>
      <c r="ES21" s="192">
        <v>13108.268863677979</v>
      </c>
      <c r="ET21" s="192">
        <v>2146.6159744262695</v>
      </c>
      <c r="EU21" s="193">
        <v>2.6036591393067128</v>
      </c>
      <c r="EV21" s="193">
        <v>6.1064806280412833</v>
      </c>
      <c r="EW21" s="194">
        <v>41364</v>
      </c>
      <c r="EX21" s="193">
        <v>21</v>
      </c>
      <c r="EY21" s="193">
        <v>-18.443513477911612</v>
      </c>
      <c r="EZ21" s="193">
        <v>11.974418478439098</v>
      </c>
      <c r="FB21" s="191">
        <v>41455</v>
      </c>
      <c r="FC21" s="192">
        <v>20</v>
      </c>
      <c r="FD21" s="192">
        <v>17036.631156921387</v>
      </c>
      <c r="FE21" s="192">
        <v>9641.0349769592285</v>
      </c>
      <c r="FF21" s="192">
        <v>1972.9790172576904</v>
      </c>
      <c r="FG21" s="193">
        <v>1.7670956694625251</v>
      </c>
      <c r="FH21" s="193">
        <v>4.8865370045139285</v>
      </c>
      <c r="FI21" s="194">
        <v>41455</v>
      </c>
      <c r="FJ21" s="193">
        <v>21</v>
      </c>
      <c r="FK21" s="193">
        <v>-16.837148236016329</v>
      </c>
      <c r="FL21" s="193">
        <v>9.097010671386041</v>
      </c>
      <c r="FN21" s="191">
        <v>41729</v>
      </c>
      <c r="FO21" s="192">
        <v>18</v>
      </c>
      <c r="FP21" s="192">
        <v>79397.931030273438</v>
      </c>
      <c r="FQ21" s="192">
        <v>23068.710723876953</v>
      </c>
      <c r="FR21" s="192">
        <v>6418.3210196495056</v>
      </c>
      <c r="FS21" s="193">
        <v>3.4418018406244828</v>
      </c>
      <c r="FT21" s="193">
        <v>3.5941970888107275</v>
      </c>
      <c r="FU21" s="194">
        <v>41729</v>
      </c>
      <c r="FV21" s="193">
        <v>16</v>
      </c>
      <c r="FW21" s="193">
        <v>22.200941862696322</v>
      </c>
      <c r="FX21" s="193">
        <v>24.826206582982135</v>
      </c>
      <c r="FZ21" s="191">
        <v>41729</v>
      </c>
      <c r="GA21" s="192">
        <v>8</v>
      </c>
      <c r="GB21" s="192">
        <v>26030.129821777344</v>
      </c>
      <c r="GC21" s="192">
        <v>8411.4904327392578</v>
      </c>
      <c r="GD21" s="192">
        <v>1995.6989898681641</v>
      </c>
      <c r="GE21" s="193">
        <v>3.0945918597806048</v>
      </c>
      <c r="GF21" s="193">
        <v>4.2148091848735767</v>
      </c>
      <c r="GG21" s="194">
        <v>41729</v>
      </c>
      <c r="GH21" s="193">
        <v>6</v>
      </c>
      <c r="GI21" s="193">
        <v>9.6690382575485234</v>
      </c>
      <c r="GJ21" s="193">
        <v>7.7382046158807283</v>
      </c>
      <c r="GL21" s="191">
        <v>41729</v>
      </c>
      <c r="GM21" s="192">
        <v>3</v>
      </c>
      <c r="GN21" s="192">
        <v>44712</v>
      </c>
      <c r="GO21" s="192">
        <v>10797</v>
      </c>
      <c r="GP21" s="192">
        <v>3086</v>
      </c>
      <c r="GQ21" s="193">
        <v>4.141150319533204</v>
      </c>
      <c r="GR21" s="193">
        <v>3.4987038237200259</v>
      </c>
      <c r="GS21" s="194">
        <v>41729</v>
      </c>
      <c r="GT21" s="193">
        <v>2</v>
      </c>
      <c r="GU21" s="193">
        <v>14.237288135593218</v>
      </c>
      <c r="GV21" s="193">
        <v>0.91546492758947107</v>
      </c>
      <c r="GX21" s="177">
        <v>37256</v>
      </c>
      <c r="GY21" s="175" t="e">
        <f t="shared" ca="1" si="19"/>
        <v>#N/A</v>
      </c>
      <c r="GZ21" s="192" t="e">
        <f t="shared" ca="1" si="20"/>
        <v>#N/A</v>
      </c>
      <c r="HA21" s="192" t="e">
        <f t="shared" ca="1" si="21"/>
        <v>#N/A</v>
      </c>
      <c r="HB21" s="192" t="e">
        <f t="shared" ca="1" si="22"/>
        <v>#N/A</v>
      </c>
      <c r="HC21" s="193" t="e">
        <f t="shared" ca="1" si="23"/>
        <v>#N/A</v>
      </c>
      <c r="HD21" s="193" t="e">
        <f t="shared" ca="1" si="24"/>
        <v>#N/A</v>
      </c>
      <c r="HE21" s="191" t="e">
        <f t="shared" ca="1" si="25"/>
        <v>#N/A</v>
      </c>
      <c r="HF21" s="193" t="e">
        <f t="shared" ca="1" si="26"/>
        <v>#N/A</v>
      </c>
      <c r="HG21" s="193" t="e">
        <f t="shared" ca="1" si="28"/>
        <v>#N/A</v>
      </c>
      <c r="HH21" s="193" t="e">
        <f t="shared" ca="1" si="27"/>
        <v>#N/A</v>
      </c>
    </row>
    <row r="22" spans="2:216">
      <c r="B22" s="191">
        <v>41547</v>
      </c>
      <c r="C22" s="192">
        <v>15</v>
      </c>
      <c r="D22" s="192">
        <v>16149.640926361084</v>
      </c>
      <c r="E22" s="192">
        <v>7668.2729549407959</v>
      </c>
      <c r="F22" s="192">
        <v>1584.4969997406006</v>
      </c>
      <c r="G22" s="193">
        <v>2.1060336559818991</v>
      </c>
      <c r="H22" s="193">
        <v>4.8395629377626941</v>
      </c>
      <c r="I22" s="194">
        <v>41547</v>
      </c>
      <c r="J22" s="193">
        <v>16</v>
      </c>
      <c r="K22" s="193">
        <v>15.149912939802057</v>
      </c>
      <c r="L22" s="193">
        <v>20.792976139396767</v>
      </c>
      <c r="N22" s="191">
        <v>41547</v>
      </c>
      <c r="O22" s="192">
        <v>27</v>
      </c>
      <c r="P22" s="192">
        <v>18685.488025665283</v>
      </c>
      <c r="Q22" s="192">
        <v>8327.4109420776367</v>
      </c>
      <c r="R22" s="192">
        <v>1646.7870016098022</v>
      </c>
      <c r="S22" s="193">
        <v>2.243853240296962</v>
      </c>
      <c r="T22" s="193">
        <v>5.0567626134632162</v>
      </c>
      <c r="U22" s="194">
        <v>41547</v>
      </c>
      <c r="V22" s="193">
        <v>28</v>
      </c>
      <c r="W22" s="193">
        <v>9.3271976839691018</v>
      </c>
      <c r="X22" s="193">
        <v>6.5247501057944746</v>
      </c>
      <c r="Z22" s="191">
        <v>41547</v>
      </c>
      <c r="AA22" s="192">
        <v>23</v>
      </c>
      <c r="AB22" s="192">
        <v>61341.070011138916</v>
      </c>
      <c r="AC22" s="192">
        <v>20024.515502929688</v>
      </c>
      <c r="AD22" s="192">
        <v>3146.5880355834961</v>
      </c>
      <c r="AE22" s="193">
        <v>3.0632985852848429</v>
      </c>
      <c r="AF22" s="193">
        <v>6.3638821722070098</v>
      </c>
      <c r="AG22" s="194">
        <v>41547</v>
      </c>
      <c r="AH22" s="193">
        <v>24</v>
      </c>
      <c r="AI22" s="193">
        <v>8.8731406910095512</v>
      </c>
      <c r="AJ22" s="193">
        <v>10.340627576258177</v>
      </c>
      <c r="AL22" s="191">
        <v>41455</v>
      </c>
      <c r="AM22" s="192">
        <v>13</v>
      </c>
      <c r="AN22" s="192">
        <v>15017.796146392822</v>
      </c>
      <c r="AO22" s="192">
        <v>3813.5344429016113</v>
      </c>
      <c r="AP22" s="192">
        <v>1125.9509963989258</v>
      </c>
      <c r="AQ22" s="193">
        <v>3.9380255695202804</v>
      </c>
      <c r="AR22" s="193">
        <v>3.3869453067657944</v>
      </c>
      <c r="AS22" s="194">
        <v>41455</v>
      </c>
      <c r="AT22" s="193">
        <v>14</v>
      </c>
      <c r="AU22" s="193">
        <v>8.3776712972871703</v>
      </c>
      <c r="AV22" s="193">
        <v>20.428767537234794</v>
      </c>
      <c r="AX22" s="191">
        <v>41547</v>
      </c>
      <c r="AY22" s="192">
        <v>83</v>
      </c>
      <c r="AZ22" s="192">
        <v>164534.25408935547</v>
      </c>
      <c r="BA22" s="192">
        <v>56545.727558135986</v>
      </c>
      <c r="BB22" s="192">
        <v>9458.6991152763367</v>
      </c>
      <c r="BC22" s="193">
        <v>2.9097557179752256</v>
      </c>
      <c r="BD22" s="193">
        <v>5.9781717199156299</v>
      </c>
      <c r="BE22" s="194">
        <v>41547</v>
      </c>
      <c r="BF22" s="193">
        <v>85</v>
      </c>
      <c r="BG22" s="193">
        <v>3.4295082023495738</v>
      </c>
      <c r="BH22" s="193">
        <v>12.072721232988414</v>
      </c>
      <c r="BJ22" s="191">
        <v>41455</v>
      </c>
      <c r="BK22" s="192">
        <v>8</v>
      </c>
      <c r="BL22" s="192">
        <v>11269.353088378906</v>
      </c>
      <c r="BM22" s="192">
        <v>2924.7735290527344</v>
      </c>
      <c r="BN22" s="192">
        <v>1149.456205368042</v>
      </c>
      <c r="BO22" s="193">
        <v>3.853068614180458</v>
      </c>
      <c r="BP22" s="193">
        <v>2.5444845270257663</v>
      </c>
      <c r="BQ22" s="194">
        <v>41455</v>
      </c>
      <c r="BR22" s="192">
        <v>11</v>
      </c>
      <c r="BS22" s="193">
        <v>31.30166798083529</v>
      </c>
      <c r="BT22" s="193">
        <v>-12.882132036956795</v>
      </c>
      <c r="BV22" s="191">
        <v>41547</v>
      </c>
      <c r="BW22" s="192">
        <v>10</v>
      </c>
      <c r="BX22" s="192">
        <v>51099.364898681641</v>
      </c>
      <c r="BY22" s="192">
        <v>7685.6328887939453</v>
      </c>
      <c r="BZ22" s="192">
        <v>4459.5820541381836</v>
      </c>
      <c r="CA22" s="193">
        <v>6.648686664853221</v>
      </c>
      <c r="CB22" s="193">
        <v>1.7233975730219404</v>
      </c>
      <c r="CC22" s="194">
        <v>41547</v>
      </c>
      <c r="CD22" s="193">
        <v>10</v>
      </c>
      <c r="CE22" s="193">
        <v>7.8570720464159916</v>
      </c>
      <c r="CF22" s="193">
        <v>7.6731999215456925</v>
      </c>
      <c r="CH22" s="191">
        <v>41729</v>
      </c>
      <c r="CI22" s="192">
        <v>31</v>
      </c>
      <c r="CJ22" s="192">
        <v>114018.59280395508</v>
      </c>
      <c r="CK22" s="192">
        <v>26487.749870300293</v>
      </c>
      <c r="CL22" s="192">
        <v>6850.7390098571777</v>
      </c>
      <c r="CM22" s="193">
        <v>4.304578280988669</v>
      </c>
      <c r="CN22" s="193">
        <v>3.8664076725428345</v>
      </c>
      <c r="CO22" s="194">
        <v>41729</v>
      </c>
      <c r="CP22" s="193">
        <v>21</v>
      </c>
      <c r="CQ22" s="193">
        <v>14.97647468195491</v>
      </c>
      <c r="CR22" s="193">
        <v>18.906653938120854</v>
      </c>
      <c r="CT22" s="191">
        <v>41639</v>
      </c>
      <c r="CU22" s="192">
        <v>13</v>
      </c>
      <c r="CV22" s="192">
        <v>20382.411140441895</v>
      </c>
      <c r="CW22" s="192">
        <v>5461.9857368469238</v>
      </c>
      <c r="CX22" s="192">
        <v>1399.9489803314209</v>
      </c>
      <c r="CY22" s="193">
        <v>3.7316851640495461</v>
      </c>
      <c r="CZ22" s="193">
        <v>3.9015605665528361</v>
      </c>
      <c r="DA22" s="194">
        <v>41639</v>
      </c>
      <c r="DB22" s="193">
        <v>12</v>
      </c>
      <c r="DC22" s="193">
        <v>-0.23222568438868718</v>
      </c>
      <c r="DD22" s="193">
        <v>0.24426819126777133</v>
      </c>
      <c r="DF22" s="191">
        <v>41455</v>
      </c>
      <c r="DG22" s="192">
        <v>48</v>
      </c>
      <c r="DH22" s="192">
        <v>61827.050102233887</v>
      </c>
      <c r="DI22" s="192">
        <v>19949.039398670197</v>
      </c>
      <c r="DJ22" s="192">
        <v>5086.8400039672852</v>
      </c>
      <c r="DK22" s="193">
        <v>3.0992494859855397</v>
      </c>
      <c r="DL22" s="193">
        <v>3.9216958628759131</v>
      </c>
      <c r="DM22" s="194">
        <v>41455</v>
      </c>
      <c r="DN22" s="193">
        <v>55</v>
      </c>
      <c r="DO22" s="193">
        <v>-15.579031407345445</v>
      </c>
      <c r="DP22" s="193">
        <v>9.2059166764549172</v>
      </c>
      <c r="DR22" s="191">
        <v>41455</v>
      </c>
      <c r="DS22" s="192">
        <v>32</v>
      </c>
      <c r="DT22" s="192">
        <v>94389.765396118164</v>
      </c>
      <c r="DU22" s="192">
        <v>21349.097537994385</v>
      </c>
      <c r="DV22" s="192">
        <v>7839.3109493255615</v>
      </c>
      <c r="DW22" s="193">
        <v>4.4212531807555502</v>
      </c>
      <c r="DX22" s="193">
        <v>2.7233385275820843</v>
      </c>
      <c r="DY22" s="194">
        <v>41455</v>
      </c>
      <c r="DZ22" s="193">
        <v>34</v>
      </c>
      <c r="EA22" s="193">
        <v>-1.2344344225986958</v>
      </c>
      <c r="EB22" s="193">
        <v>7.9831174606311395</v>
      </c>
      <c r="ED22" s="191">
        <v>41455</v>
      </c>
      <c r="EE22" s="192">
        <v>21</v>
      </c>
      <c r="EF22" s="192">
        <v>32136.860961914063</v>
      </c>
      <c r="EG22" s="192">
        <v>6011.1765995025635</v>
      </c>
      <c r="EH22" s="192">
        <v>2079.7549940347672</v>
      </c>
      <c r="EI22" s="193">
        <v>5.3461847992576779</v>
      </c>
      <c r="EJ22" s="193">
        <v>2.8903292054804774</v>
      </c>
      <c r="EK22" s="194">
        <v>41455</v>
      </c>
      <c r="EL22" s="193">
        <v>23</v>
      </c>
      <c r="EM22" s="193">
        <v>60.88034168848813</v>
      </c>
      <c r="EN22" s="193">
        <v>2.7688590403574409</v>
      </c>
      <c r="EP22" s="191">
        <v>41455</v>
      </c>
      <c r="EQ22" s="192">
        <v>20</v>
      </c>
      <c r="ER22" s="192">
        <v>31544.496292114258</v>
      </c>
      <c r="ES22" s="192">
        <v>10202.969993591309</v>
      </c>
      <c r="ET22" s="192">
        <v>2290.4299926757813</v>
      </c>
      <c r="EU22" s="193">
        <v>3.0916974480889379</v>
      </c>
      <c r="EV22" s="193">
        <v>4.4546089713363166</v>
      </c>
      <c r="EW22" s="194">
        <v>41455</v>
      </c>
      <c r="EX22" s="193">
        <v>20</v>
      </c>
      <c r="EY22" s="193">
        <v>-14.1841304524023</v>
      </c>
      <c r="EZ22" s="193">
        <v>4.456137049164921</v>
      </c>
      <c r="FB22" s="191">
        <v>41547</v>
      </c>
      <c r="FC22" s="192">
        <v>23</v>
      </c>
      <c r="FD22" s="192">
        <v>28057.232681274414</v>
      </c>
      <c r="FE22" s="192">
        <v>11433.693084716797</v>
      </c>
      <c r="FF22" s="192">
        <v>2868.3979864120483</v>
      </c>
      <c r="FG22" s="193">
        <v>2.4539081531563927</v>
      </c>
      <c r="FH22" s="193">
        <v>3.9860901935085709</v>
      </c>
      <c r="FI22" s="194">
        <v>41547</v>
      </c>
      <c r="FJ22" s="193">
        <v>23</v>
      </c>
      <c r="FK22" s="193">
        <v>5.4263685442787812</v>
      </c>
      <c r="FL22" s="193">
        <v>6.301956730058822</v>
      </c>
      <c r="FN22" s="191">
        <v>41820</v>
      </c>
      <c r="FO22" s="192">
        <v>19</v>
      </c>
      <c r="FP22" s="192">
        <v>91317.643005371094</v>
      </c>
      <c r="FQ22" s="192">
        <v>24534.007026672363</v>
      </c>
      <c r="FR22" s="192">
        <v>6611.1610078811646</v>
      </c>
      <c r="FS22" s="193">
        <v>3.7220843258948411</v>
      </c>
      <c r="FT22" s="193">
        <v>3.7109982645144135</v>
      </c>
      <c r="FU22" s="194">
        <v>41820</v>
      </c>
      <c r="FV22" s="193">
        <v>16</v>
      </c>
      <c r="FW22" s="193">
        <v>9.4783385127250597E-4</v>
      </c>
      <c r="FX22" s="193">
        <v>2.1537203542481231</v>
      </c>
      <c r="FZ22" s="191">
        <v>41820</v>
      </c>
      <c r="GA22" s="192">
        <v>9</v>
      </c>
      <c r="GB22" s="192">
        <v>24508.732009887695</v>
      </c>
      <c r="GC22" s="192">
        <v>9897.8870620727539</v>
      </c>
      <c r="GD22" s="192">
        <v>2057.4780044555664</v>
      </c>
      <c r="GE22" s="193">
        <v>2.4761579775749865</v>
      </c>
      <c r="GF22" s="193">
        <v>4.8106891255403017</v>
      </c>
      <c r="GG22" s="194">
        <v>41820</v>
      </c>
      <c r="GH22" s="193">
        <v>6</v>
      </c>
      <c r="GI22" s="193">
        <v>0.1055901473399512</v>
      </c>
      <c r="GJ22" s="193">
        <v>13.726138807330868</v>
      </c>
      <c r="GL22" s="191">
        <v>41820</v>
      </c>
      <c r="GM22" s="192">
        <v>3</v>
      </c>
      <c r="GN22" s="192">
        <v>48308</v>
      </c>
      <c r="GO22" s="192">
        <v>10733</v>
      </c>
      <c r="GP22" s="192">
        <v>3761</v>
      </c>
      <c r="GQ22" s="193">
        <v>4.5008851206559211</v>
      </c>
      <c r="GR22" s="193">
        <v>2.8537622972613668</v>
      </c>
      <c r="GS22" s="194">
        <v>41820</v>
      </c>
      <c r="GT22" s="193">
        <v>3</v>
      </c>
      <c r="GU22" s="193">
        <v>-2.9223744292237397</v>
      </c>
      <c r="GV22" s="193">
        <v>3.8456944942075744</v>
      </c>
      <c r="GX22" s="177">
        <v>37346</v>
      </c>
      <c r="GY22" s="175" t="e">
        <f t="shared" ca="1" si="19"/>
        <v>#N/A</v>
      </c>
      <c r="GZ22" s="192" t="e">
        <f t="shared" ca="1" si="20"/>
        <v>#N/A</v>
      </c>
      <c r="HA22" s="192" t="e">
        <f t="shared" ca="1" si="21"/>
        <v>#N/A</v>
      </c>
      <c r="HB22" s="192" t="e">
        <f t="shared" ca="1" si="22"/>
        <v>#N/A</v>
      </c>
      <c r="HC22" s="193" t="e">
        <f t="shared" ca="1" si="23"/>
        <v>#N/A</v>
      </c>
      <c r="HD22" s="193" t="e">
        <f t="shared" ca="1" si="24"/>
        <v>#N/A</v>
      </c>
      <c r="HE22" s="191" t="e">
        <f t="shared" ca="1" si="25"/>
        <v>#N/A</v>
      </c>
      <c r="HF22" s="193" t="e">
        <f t="shared" ca="1" si="26"/>
        <v>#N/A</v>
      </c>
      <c r="HG22" s="193" t="e">
        <f t="shared" ca="1" si="28"/>
        <v>#N/A</v>
      </c>
      <c r="HH22" s="193" t="e">
        <f t="shared" ca="1" si="27"/>
        <v>#N/A</v>
      </c>
    </row>
    <row r="23" spans="2:216">
      <c r="B23" s="191">
        <v>41639</v>
      </c>
      <c r="C23" s="192">
        <v>16</v>
      </c>
      <c r="D23" s="192">
        <v>14339.217014312744</v>
      </c>
      <c r="E23" s="192">
        <v>8315.229061126709</v>
      </c>
      <c r="F23" s="192">
        <v>1681.8000030517578</v>
      </c>
      <c r="G23" s="193">
        <v>1.7244524364756091</v>
      </c>
      <c r="H23" s="193">
        <v>4.9442436948733945</v>
      </c>
      <c r="I23" s="194">
        <v>41639</v>
      </c>
      <c r="J23" s="193">
        <v>17</v>
      </c>
      <c r="K23" s="193">
        <v>21.268629469455803</v>
      </c>
      <c r="L23" s="193">
        <v>24.116755445456171</v>
      </c>
      <c r="N23" s="191">
        <v>41639</v>
      </c>
      <c r="O23" s="192">
        <v>26</v>
      </c>
      <c r="P23" s="192">
        <v>19000.886847019196</v>
      </c>
      <c r="Q23" s="192">
        <v>8729.7875995635986</v>
      </c>
      <c r="R23" s="192">
        <v>1686.2640027999878</v>
      </c>
      <c r="S23" s="193">
        <v>2.1765577490074386</v>
      </c>
      <c r="T23" s="193">
        <v>5.1769993222105573</v>
      </c>
      <c r="U23" s="194">
        <v>41639</v>
      </c>
      <c r="V23" s="193">
        <v>28</v>
      </c>
      <c r="W23" s="193">
        <v>22.923261662899129</v>
      </c>
      <c r="X23" s="193">
        <v>9.9302744579310875</v>
      </c>
      <c r="Z23" s="191">
        <v>41639</v>
      </c>
      <c r="AA23" s="192">
        <v>22</v>
      </c>
      <c r="AB23" s="192">
        <v>58211.030138969421</v>
      </c>
      <c r="AC23" s="192">
        <v>19946.22770690918</v>
      </c>
      <c r="AD23" s="192">
        <v>3096.9599800109863</v>
      </c>
      <c r="AE23" s="193">
        <v>2.9183979544566054</v>
      </c>
      <c r="AF23" s="193">
        <v>6.4405829702837885</v>
      </c>
      <c r="AG23" s="194">
        <v>41639</v>
      </c>
      <c r="AH23" s="193">
        <v>25</v>
      </c>
      <c r="AI23" s="193">
        <v>1.1726619565836094</v>
      </c>
      <c r="AJ23" s="193">
        <v>2.8107146986862341</v>
      </c>
      <c r="AL23" s="191">
        <v>41547</v>
      </c>
      <c r="AM23" s="192">
        <v>13</v>
      </c>
      <c r="AN23" s="192">
        <v>14029.841941833496</v>
      </c>
      <c r="AO23" s="192">
        <v>3860.4829902648926</v>
      </c>
      <c r="AP23" s="192">
        <v>1254.8519916534424</v>
      </c>
      <c r="AQ23" s="193">
        <v>3.6342193391896846</v>
      </c>
      <c r="AR23" s="193">
        <v>3.0764448842912286</v>
      </c>
      <c r="AS23" s="194">
        <v>41547</v>
      </c>
      <c r="AT23" s="193">
        <v>15</v>
      </c>
      <c r="AU23" s="193">
        <v>5.1603423432233564</v>
      </c>
      <c r="AV23" s="193">
        <v>15.360761639887311</v>
      </c>
      <c r="AX23" s="191">
        <v>41639</v>
      </c>
      <c r="AY23" s="192">
        <v>81</v>
      </c>
      <c r="AZ23" s="192">
        <v>169416.47339630127</v>
      </c>
      <c r="BA23" s="192">
        <v>52643.848915100098</v>
      </c>
      <c r="BB23" s="192">
        <v>9374.0251150131226</v>
      </c>
      <c r="BC23" s="193">
        <v>3.218162746221747</v>
      </c>
      <c r="BD23" s="193">
        <v>5.6159278718794434</v>
      </c>
      <c r="BE23" s="194">
        <v>41639</v>
      </c>
      <c r="BF23" s="193">
        <v>82</v>
      </c>
      <c r="BG23" s="193">
        <v>11.703887878816332</v>
      </c>
      <c r="BH23" s="193">
        <v>14.771735511619744</v>
      </c>
      <c r="BJ23" s="191">
        <v>41547</v>
      </c>
      <c r="BK23" s="192">
        <v>9</v>
      </c>
      <c r="BL23" s="192">
        <v>11958.274078369141</v>
      </c>
      <c r="BM23" s="192">
        <v>3160.9961318969727</v>
      </c>
      <c r="BN23" s="192">
        <v>1215.9841899871826</v>
      </c>
      <c r="BO23" s="193">
        <v>3.783071405149983</v>
      </c>
      <c r="BP23" s="193">
        <v>2.5995371962280958</v>
      </c>
      <c r="BQ23" s="194">
        <v>41547</v>
      </c>
      <c r="BR23" s="192">
        <v>11</v>
      </c>
      <c r="BS23" s="193">
        <v>21.567997444295315</v>
      </c>
      <c r="BT23" s="193">
        <v>-11.053447514858195</v>
      </c>
      <c r="BV23" s="191">
        <v>41639</v>
      </c>
      <c r="BW23" s="192">
        <v>10</v>
      </c>
      <c r="BX23" s="192">
        <v>49935.932769775391</v>
      </c>
      <c r="BY23" s="192">
        <v>7977.5238418579102</v>
      </c>
      <c r="BZ23" s="192">
        <v>4461.9900741577148</v>
      </c>
      <c r="CA23" s="193">
        <v>6.2595780043630249</v>
      </c>
      <c r="CB23" s="193">
        <v>1.787884712711697</v>
      </c>
      <c r="CC23" s="194">
        <v>41639</v>
      </c>
      <c r="CD23" s="193">
        <v>9</v>
      </c>
      <c r="CE23" s="193">
        <v>26.49762913352065</v>
      </c>
      <c r="CF23" s="193">
        <v>9.6893994043796283</v>
      </c>
      <c r="CH23" s="191">
        <v>41820</v>
      </c>
      <c r="CI23" s="192">
        <v>32</v>
      </c>
      <c r="CJ23" s="192">
        <v>114655.28173828125</v>
      </c>
      <c r="CK23" s="192">
        <v>27829.124843597412</v>
      </c>
      <c r="CL23" s="192">
        <v>7346.9285125732422</v>
      </c>
      <c r="CM23" s="193">
        <v>4.1199743931099491</v>
      </c>
      <c r="CN23" s="193">
        <v>3.7878583949703271</v>
      </c>
      <c r="CO23" s="194">
        <v>41820</v>
      </c>
      <c r="CP23" s="193">
        <v>22</v>
      </c>
      <c r="CQ23" s="193">
        <v>16.681386243938846</v>
      </c>
      <c r="CR23" s="193">
        <v>22.907945432747677</v>
      </c>
      <c r="CT23" s="191">
        <v>41729</v>
      </c>
      <c r="CU23" s="192">
        <v>13</v>
      </c>
      <c r="CV23" s="192">
        <v>20674.84903717041</v>
      </c>
      <c r="CW23" s="192">
        <v>5513.5090484619141</v>
      </c>
      <c r="CX23" s="192">
        <v>1265.0299987792969</v>
      </c>
      <c r="CY23" s="193">
        <v>3.7498531072399359</v>
      </c>
      <c r="CZ23" s="193">
        <v>4.3584018195475434</v>
      </c>
      <c r="DA23" s="194">
        <v>41729</v>
      </c>
      <c r="DB23" s="193">
        <v>11</v>
      </c>
      <c r="DC23" s="193">
        <v>5.4696093089270148</v>
      </c>
      <c r="DD23" s="193">
        <v>3.7567129382555686</v>
      </c>
      <c r="DF23" s="191">
        <v>41547</v>
      </c>
      <c r="DG23" s="192">
        <v>50</v>
      </c>
      <c r="DH23" s="192">
        <v>63270.558254241943</v>
      </c>
      <c r="DI23" s="192">
        <v>20482.63921546936</v>
      </c>
      <c r="DJ23" s="192">
        <v>5182.3829922676086</v>
      </c>
      <c r="DK23" s="193">
        <v>3.0889846561598042</v>
      </c>
      <c r="DL23" s="193">
        <v>3.9523592227804367</v>
      </c>
      <c r="DM23" s="194">
        <v>41547</v>
      </c>
      <c r="DN23" s="193">
        <v>55</v>
      </c>
      <c r="DO23" s="193">
        <v>-8.1167364685646888</v>
      </c>
      <c r="DP23" s="193">
        <v>7.2981756812661169</v>
      </c>
      <c r="DR23" s="191">
        <v>41547</v>
      </c>
      <c r="DS23" s="192">
        <v>32</v>
      </c>
      <c r="DT23" s="192">
        <v>97925.395729064941</v>
      </c>
      <c r="DU23" s="192">
        <v>21793.443319320679</v>
      </c>
      <c r="DV23" s="192">
        <v>7747.5119285583496</v>
      </c>
      <c r="DW23" s="193">
        <v>4.4933420705598426</v>
      </c>
      <c r="DX23" s="193">
        <v>2.8129602794139852</v>
      </c>
      <c r="DY23" s="194">
        <v>41547</v>
      </c>
      <c r="DZ23" s="193">
        <v>35</v>
      </c>
      <c r="EA23" s="193">
        <v>7.7118516521688996</v>
      </c>
      <c r="EB23" s="193">
        <v>10.480395353626349</v>
      </c>
      <c r="ED23" s="191">
        <v>41547</v>
      </c>
      <c r="EE23" s="192">
        <v>21</v>
      </c>
      <c r="EF23" s="192">
        <v>31461.832824707031</v>
      </c>
      <c r="EG23" s="192">
        <v>6783.5201835632324</v>
      </c>
      <c r="EH23" s="192">
        <v>1995.445003926754</v>
      </c>
      <c r="EI23" s="193">
        <v>4.6379802776942327</v>
      </c>
      <c r="EJ23" s="193">
        <v>3.3995024519414079</v>
      </c>
      <c r="EK23" s="194">
        <v>41547</v>
      </c>
      <c r="EL23" s="193">
        <v>23</v>
      </c>
      <c r="EM23" s="193">
        <v>55.493354605981573</v>
      </c>
      <c r="EN23" s="193">
        <v>-2.0947321383188555</v>
      </c>
      <c r="EP23" s="191">
        <v>41547</v>
      </c>
      <c r="EQ23" s="192">
        <v>20</v>
      </c>
      <c r="ER23" s="192">
        <v>32575.802093505859</v>
      </c>
      <c r="ES23" s="192">
        <v>9990.8938426971436</v>
      </c>
      <c r="ET23" s="192">
        <v>2338.0109996795654</v>
      </c>
      <c r="EU23" s="193">
        <v>3.2605493168478796</v>
      </c>
      <c r="EV23" s="193">
        <v>4.2732450121348613</v>
      </c>
      <c r="EW23" s="194">
        <v>41547</v>
      </c>
      <c r="EX23" s="193">
        <v>21</v>
      </c>
      <c r="EY23" s="193">
        <v>-10.425810441065497</v>
      </c>
      <c r="EZ23" s="193">
        <v>6.2916477069888455</v>
      </c>
      <c r="FB23" s="191">
        <v>41639</v>
      </c>
      <c r="FC23" s="192">
        <v>21</v>
      </c>
      <c r="FD23" s="192">
        <v>28959.788803100586</v>
      </c>
      <c r="FE23" s="192">
        <v>8735.316276550293</v>
      </c>
      <c r="FF23" s="192">
        <v>2606.804012298584</v>
      </c>
      <c r="FG23" s="193">
        <v>3.3152536080281734</v>
      </c>
      <c r="FH23" s="193">
        <v>3.3509677886554319</v>
      </c>
      <c r="FI23" s="194">
        <v>41639</v>
      </c>
      <c r="FJ23" s="193">
        <v>21</v>
      </c>
      <c r="FK23" s="193">
        <v>23.036300069100779</v>
      </c>
      <c r="FL23" s="193">
        <v>6.5767049186281179</v>
      </c>
      <c r="FN23" s="191">
        <v>41912</v>
      </c>
      <c r="FO23" s="192">
        <v>17</v>
      </c>
      <c r="FP23" s="192">
        <v>87265.616516113281</v>
      </c>
      <c r="FQ23" s="192">
        <v>24216.743591308594</v>
      </c>
      <c r="FR23" s="192">
        <v>6027.3809700012207</v>
      </c>
      <c r="FS23" s="193">
        <v>3.6035239910387031</v>
      </c>
      <c r="FT23" s="193">
        <v>4.0177887729077275</v>
      </c>
      <c r="FU23" s="194">
        <v>41912</v>
      </c>
      <c r="FV23" s="193">
        <v>16</v>
      </c>
      <c r="FW23" s="193">
        <v>-0.94602907096955624</v>
      </c>
      <c r="FX23" s="193">
        <v>30.302057547636775</v>
      </c>
      <c r="FZ23" s="191">
        <v>41912</v>
      </c>
      <c r="GA23" s="192">
        <v>10</v>
      </c>
      <c r="GB23" s="192">
        <v>26394.266914367676</v>
      </c>
      <c r="GC23" s="192">
        <v>11462.324890136719</v>
      </c>
      <c r="GD23" s="192">
        <v>2078.5249919891357</v>
      </c>
      <c r="GE23" s="193">
        <v>2.3026975039836666</v>
      </c>
      <c r="GF23" s="193">
        <v>5.5146437662831964</v>
      </c>
      <c r="GG23" s="194">
        <v>41912</v>
      </c>
      <c r="GH23" s="193">
        <v>6</v>
      </c>
      <c r="GI23" s="193">
        <v>5.8082279539095838</v>
      </c>
      <c r="GJ23" s="193">
        <v>6.1162083053290628</v>
      </c>
      <c r="GL23" s="191">
        <v>41912</v>
      </c>
      <c r="GM23" s="192">
        <v>3</v>
      </c>
      <c r="GN23" s="192">
        <v>47455</v>
      </c>
      <c r="GO23" s="192">
        <v>10623</v>
      </c>
      <c r="GP23" s="192">
        <v>3825</v>
      </c>
      <c r="GQ23" s="193">
        <v>4.4671938247199474</v>
      </c>
      <c r="GR23" s="193">
        <v>2.7772549019607844</v>
      </c>
      <c r="GS23" s="194">
        <v>41912</v>
      </c>
      <c r="GT23" s="193">
        <v>4</v>
      </c>
      <c r="GU23" s="193">
        <v>-1.0861948142957267</v>
      </c>
      <c r="GV23" s="193">
        <v>11.491974660914849</v>
      </c>
      <c r="GX23" s="177">
        <v>37437</v>
      </c>
      <c r="GY23" s="175" t="e">
        <f t="shared" ca="1" si="19"/>
        <v>#N/A</v>
      </c>
      <c r="GZ23" s="192" t="e">
        <f t="shared" ca="1" si="20"/>
        <v>#N/A</v>
      </c>
      <c r="HA23" s="192" t="e">
        <f t="shared" ca="1" si="21"/>
        <v>#N/A</v>
      </c>
      <c r="HB23" s="192" t="e">
        <f t="shared" ca="1" si="22"/>
        <v>#N/A</v>
      </c>
      <c r="HC23" s="193" t="e">
        <f t="shared" ca="1" si="23"/>
        <v>#N/A</v>
      </c>
      <c r="HD23" s="193" t="e">
        <f t="shared" ca="1" si="24"/>
        <v>#N/A</v>
      </c>
      <c r="HE23" s="191" t="e">
        <f t="shared" ca="1" si="25"/>
        <v>#N/A</v>
      </c>
      <c r="HF23" s="193" t="e">
        <f t="shared" ca="1" si="26"/>
        <v>#N/A</v>
      </c>
      <c r="HG23" s="193" t="e">
        <f t="shared" ca="1" si="28"/>
        <v>#N/A</v>
      </c>
      <c r="HH23" s="193" t="e">
        <f t="shared" ca="1" si="27"/>
        <v>#N/A</v>
      </c>
    </row>
    <row r="24" spans="2:216">
      <c r="B24" s="191">
        <v>41729</v>
      </c>
      <c r="C24" s="192">
        <v>15</v>
      </c>
      <c r="D24" s="192">
        <v>14324.385204315186</v>
      </c>
      <c r="E24" s="192">
        <v>8434.5290069580078</v>
      </c>
      <c r="F24" s="192">
        <v>1656.4219951629639</v>
      </c>
      <c r="G24" s="193">
        <v>1.6983029156101521</v>
      </c>
      <c r="H24" s="193">
        <v>5.0920170292282272</v>
      </c>
      <c r="I24" s="194">
        <v>41729</v>
      </c>
      <c r="J24" s="193">
        <v>16</v>
      </c>
      <c r="K24" s="193">
        <v>22.497389533350677</v>
      </c>
      <c r="L24" s="193">
        <v>8.648504807430113</v>
      </c>
      <c r="N24" s="191">
        <v>41729</v>
      </c>
      <c r="O24" s="192">
        <v>25</v>
      </c>
      <c r="P24" s="192">
        <v>22354.701812744141</v>
      </c>
      <c r="Q24" s="192">
        <v>9779.1426367759705</v>
      </c>
      <c r="R24" s="192">
        <v>1703.1340074539185</v>
      </c>
      <c r="S24" s="193">
        <v>2.2859572298982371</v>
      </c>
      <c r="T24" s="193">
        <v>5.7418515477799614</v>
      </c>
      <c r="U24" s="194">
        <v>41729</v>
      </c>
      <c r="V24" s="193">
        <v>27</v>
      </c>
      <c r="W24" s="193">
        <v>-9.4142225068039043E-2</v>
      </c>
      <c r="X24" s="193">
        <v>2.2596608085548642</v>
      </c>
      <c r="Z24" s="191">
        <v>41729</v>
      </c>
      <c r="AA24" s="192">
        <v>21</v>
      </c>
      <c r="AB24" s="192">
        <v>46599.123992919922</v>
      </c>
      <c r="AC24" s="192">
        <v>15822.600967407227</v>
      </c>
      <c r="AD24" s="192">
        <v>2600.7490005493164</v>
      </c>
      <c r="AE24" s="193">
        <v>2.9450988550434194</v>
      </c>
      <c r="AF24" s="193">
        <v>6.0838631348374106</v>
      </c>
      <c r="AG24" s="194">
        <v>41729</v>
      </c>
      <c r="AH24" s="193">
        <v>21</v>
      </c>
      <c r="AI24" s="193">
        <v>13.670392689685773</v>
      </c>
      <c r="AJ24" s="193">
        <v>10.185828701076204</v>
      </c>
      <c r="AL24" s="191">
        <v>41639</v>
      </c>
      <c r="AM24" s="192">
        <v>13</v>
      </c>
      <c r="AN24" s="192">
        <v>16127.184810638428</v>
      </c>
      <c r="AO24" s="192">
        <v>3961.7020874023438</v>
      </c>
      <c r="AP24" s="192">
        <v>1214.6569957733154</v>
      </c>
      <c r="AQ24" s="193">
        <v>4.0707717175202571</v>
      </c>
      <c r="AR24" s="193">
        <v>3.2615809246462315</v>
      </c>
      <c r="AS24" s="194">
        <v>41639</v>
      </c>
      <c r="AT24" s="193">
        <v>15</v>
      </c>
      <c r="AU24" s="193">
        <v>10.740850523232591</v>
      </c>
      <c r="AV24" s="193">
        <v>12.63513227111941</v>
      </c>
      <c r="AX24" s="191">
        <v>41729</v>
      </c>
      <c r="AY24" s="192">
        <v>83</v>
      </c>
      <c r="AZ24" s="192">
        <v>193247.37885284424</v>
      </c>
      <c r="BA24" s="192">
        <v>58560.083740234375</v>
      </c>
      <c r="BB24" s="192">
        <v>10429.804018974304</v>
      </c>
      <c r="BC24" s="193">
        <v>3.2999846740326877</v>
      </c>
      <c r="BD24" s="193">
        <v>5.6146868755826667</v>
      </c>
      <c r="BE24" s="194">
        <v>41729</v>
      </c>
      <c r="BF24" s="193">
        <v>80</v>
      </c>
      <c r="BG24" s="193">
        <v>25.257976193930219</v>
      </c>
      <c r="BH24" s="193">
        <v>14.325444145095867</v>
      </c>
      <c r="BJ24" s="191">
        <v>41639</v>
      </c>
      <c r="BK24" s="192">
        <v>9</v>
      </c>
      <c r="BL24" s="192">
        <v>11625.393768310547</v>
      </c>
      <c r="BM24" s="192">
        <v>3181.5186462402344</v>
      </c>
      <c r="BN24" s="192">
        <v>1186.8217945098877</v>
      </c>
      <c r="BO24" s="193">
        <v>3.6540391746717806</v>
      </c>
      <c r="BP24" s="193">
        <v>2.6807046019525456</v>
      </c>
      <c r="BQ24" s="194">
        <v>41639</v>
      </c>
      <c r="BR24" s="192">
        <v>9</v>
      </c>
      <c r="BS24" s="193">
        <v>2.7733631252598201</v>
      </c>
      <c r="BT24" s="193">
        <v>-10.17203031862708</v>
      </c>
      <c r="BV24" s="191">
        <v>41729</v>
      </c>
      <c r="BW24" s="192">
        <v>10</v>
      </c>
      <c r="BX24" s="192">
        <v>50277.553833007813</v>
      </c>
      <c r="BY24" s="192">
        <v>8004.9799423217773</v>
      </c>
      <c r="BZ24" s="192">
        <v>4481.6990966796875</v>
      </c>
      <c r="CA24" s="193">
        <v>6.2807844860664606</v>
      </c>
      <c r="CB24" s="193">
        <v>1.7861484605810212</v>
      </c>
      <c r="CC24" s="194">
        <v>41729</v>
      </c>
      <c r="CD24" s="193">
        <v>9</v>
      </c>
      <c r="CE24" s="193">
        <v>7.0328827389314119</v>
      </c>
      <c r="CF24" s="193">
        <v>9.725394912106534</v>
      </c>
      <c r="CH24" s="191">
        <v>41912</v>
      </c>
      <c r="CI24" s="192">
        <v>31</v>
      </c>
      <c r="CJ24" s="192">
        <v>115115.33840942383</v>
      </c>
      <c r="CK24" s="192">
        <v>29085.32276058197</v>
      </c>
      <c r="CL24" s="192">
        <v>7544.2495136260986</v>
      </c>
      <c r="CM24" s="193">
        <v>3.9578497841335447</v>
      </c>
      <c r="CN24" s="193">
        <v>3.8552970322693216</v>
      </c>
      <c r="CO24" s="194">
        <v>41912</v>
      </c>
      <c r="CP24" s="193">
        <v>20</v>
      </c>
      <c r="CQ24" s="193">
        <v>22.576458461779978</v>
      </c>
      <c r="CR24" s="193">
        <v>5.3004682342429277</v>
      </c>
      <c r="CT24" s="191">
        <v>41820</v>
      </c>
      <c r="CU24" s="192">
        <v>13</v>
      </c>
      <c r="CV24" s="192">
        <v>20387.766860961914</v>
      </c>
      <c r="CW24" s="192">
        <v>5668.801139831543</v>
      </c>
      <c r="CX24" s="192">
        <v>1158.3570041656494</v>
      </c>
      <c r="CY24" s="193">
        <v>3.5964865159421993</v>
      </c>
      <c r="CZ24" s="193">
        <v>4.8938290349568971</v>
      </c>
      <c r="DA24" s="194">
        <v>41820</v>
      </c>
      <c r="DB24" s="193">
        <v>14</v>
      </c>
      <c r="DC24" s="193">
        <v>10.751992284212752</v>
      </c>
      <c r="DD24" s="193">
        <v>2.8688391758592946</v>
      </c>
      <c r="DF24" s="191">
        <v>41639</v>
      </c>
      <c r="DG24" s="192">
        <v>49</v>
      </c>
      <c r="DH24" s="192">
        <v>60621.843803405762</v>
      </c>
      <c r="DI24" s="192">
        <v>20693.466243743896</v>
      </c>
      <c r="DJ24" s="192">
        <v>5181.8240158557892</v>
      </c>
      <c r="DK24" s="193">
        <v>2.9295161617369501</v>
      </c>
      <c r="DL24" s="193">
        <v>3.9934714456577947</v>
      </c>
      <c r="DM24" s="194">
        <v>41639</v>
      </c>
      <c r="DN24" s="193">
        <v>54</v>
      </c>
      <c r="DO24" s="193">
        <v>6.9815441722070437</v>
      </c>
      <c r="DP24" s="193">
        <v>5.284411098608266</v>
      </c>
      <c r="DR24" s="191">
        <v>41639</v>
      </c>
      <c r="DS24" s="192">
        <v>29</v>
      </c>
      <c r="DT24" s="192">
        <v>97425.392866134644</v>
      </c>
      <c r="DU24" s="192">
        <v>21320.023136138916</v>
      </c>
      <c r="DV24" s="192">
        <v>7739.4690494537354</v>
      </c>
      <c r="DW24" s="193">
        <v>4.569666376252278</v>
      </c>
      <c r="DX24" s="193">
        <v>2.7547139215762764</v>
      </c>
      <c r="DY24" s="194">
        <v>41639</v>
      </c>
      <c r="DZ24" s="193">
        <v>31</v>
      </c>
      <c r="EA24" s="193">
        <v>0.44264541218697051</v>
      </c>
      <c r="EB24" s="193">
        <v>5.9154799487985965</v>
      </c>
      <c r="ED24" s="191">
        <v>41639</v>
      </c>
      <c r="EE24" s="192">
        <v>22</v>
      </c>
      <c r="EF24" s="192">
        <v>32004.233993530273</v>
      </c>
      <c r="EG24" s="192">
        <v>8056.4341011047363</v>
      </c>
      <c r="EH24" s="192">
        <v>2327.9870148897171</v>
      </c>
      <c r="EI24" s="193">
        <v>3.9725061474954164</v>
      </c>
      <c r="EJ24" s="193">
        <v>3.4606868722102346</v>
      </c>
      <c r="EK24" s="194">
        <v>41639</v>
      </c>
      <c r="EL24" s="193">
        <v>25</v>
      </c>
      <c r="EM24" s="193">
        <v>46.577524507324775</v>
      </c>
      <c r="EN24" s="193">
        <v>-1.5722544252998238</v>
      </c>
      <c r="EP24" s="191">
        <v>41639</v>
      </c>
      <c r="EQ24" s="192">
        <v>18</v>
      </c>
      <c r="ER24" s="192">
        <v>25965.600135803223</v>
      </c>
      <c r="ES24" s="192">
        <v>7002.6879814863205</v>
      </c>
      <c r="ET24" s="192">
        <v>1897.6329946517944</v>
      </c>
      <c r="EU24" s="193">
        <v>3.7079476058980458</v>
      </c>
      <c r="EV24" s="193">
        <v>3.6902225041524832</v>
      </c>
      <c r="EW24" s="194">
        <v>41639</v>
      </c>
      <c r="EX24" s="193">
        <v>20</v>
      </c>
      <c r="EY24" s="193">
        <v>-19.144462415085261</v>
      </c>
      <c r="EZ24" s="193">
        <v>8.9854738151393434</v>
      </c>
      <c r="FB24" s="191">
        <v>41729</v>
      </c>
      <c r="FC24" s="192">
        <v>22</v>
      </c>
      <c r="FD24" s="192">
        <v>30663.352928161621</v>
      </c>
      <c r="FE24" s="192">
        <v>12926.792041778564</v>
      </c>
      <c r="FF24" s="192">
        <v>2888.0210256576538</v>
      </c>
      <c r="FG24" s="193">
        <v>2.3720775292941689</v>
      </c>
      <c r="FH24" s="193">
        <v>4.4760034386643373</v>
      </c>
      <c r="FI24" s="194">
        <v>41729</v>
      </c>
      <c r="FJ24" s="193">
        <v>20</v>
      </c>
      <c r="FK24" s="193">
        <v>15.292916032056581</v>
      </c>
      <c r="FL24" s="193">
        <v>7.4932778616009665</v>
      </c>
      <c r="FN24" s="191">
        <v>42004</v>
      </c>
      <c r="FO24" s="192">
        <v>17</v>
      </c>
      <c r="FP24" s="192">
        <v>90502.203033447266</v>
      </c>
      <c r="FQ24" s="192">
        <v>24274.022583007813</v>
      </c>
      <c r="FR24" s="192">
        <v>6124.4419975280762</v>
      </c>
      <c r="FS24" s="193">
        <v>3.7283562180089671</v>
      </c>
      <c r="FT24" s="193">
        <v>3.9634668093526235</v>
      </c>
      <c r="FU24" s="194">
        <v>42004</v>
      </c>
      <c r="FV24" s="193">
        <v>15</v>
      </c>
      <c r="FW24" s="193">
        <v>-4.3549582934586439</v>
      </c>
      <c r="FX24" s="193">
        <v>12.296804494215863</v>
      </c>
      <c r="FZ24" s="191">
        <v>42004</v>
      </c>
      <c r="GA24" s="192">
        <v>9</v>
      </c>
      <c r="GB24" s="192">
        <v>26733.467784881592</v>
      </c>
      <c r="GC24" s="192">
        <v>12519.273719787598</v>
      </c>
      <c r="GD24" s="192">
        <v>2009.9720058441162</v>
      </c>
      <c r="GE24" s="193">
        <v>2.1353848780083347</v>
      </c>
      <c r="GF24" s="193">
        <v>6.2285811361486854</v>
      </c>
      <c r="GG24" s="194">
        <v>42004</v>
      </c>
      <c r="GH24" s="193">
        <v>5</v>
      </c>
      <c r="GI24" s="193">
        <v>27.372103181209063</v>
      </c>
      <c r="GJ24" s="193">
        <v>0.91922177064505117</v>
      </c>
      <c r="GL24" s="191">
        <v>42004</v>
      </c>
      <c r="GM24" s="192">
        <v>3</v>
      </c>
      <c r="GN24" s="192">
        <v>47433</v>
      </c>
      <c r="GO24" s="192">
        <v>9126</v>
      </c>
      <c r="GP24" s="192">
        <v>3235</v>
      </c>
      <c r="GQ24" s="193">
        <v>5.1975673898750818</v>
      </c>
      <c r="GR24" s="193">
        <v>2.8210200927357034</v>
      </c>
      <c r="GS24" s="194">
        <v>42004</v>
      </c>
      <c r="GT24" s="193">
        <v>6</v>
      </c>
      <c r="GU24" s="193">
        <v>-33.846466494967856</v>
      </c>
      <c r="GV24" s="193">
        <v>15.162559348669703</v>
      </c>
      <c r="GX24" s="177">
        <v>37529</v>
      </c>
      <c r="GY24" s="175" t="e">
        <f t="shared" ca="1" si="19"/>
        <v>#N/A</v>
      </c>
      <c r="GZ24" s="192" t="e">
        <f t="shared" ca="1" si="20"/>
        <v>#N/A</v>
      </c>
      <c r="HA24" s="192" t="e">
        <f t="shared" ca="1" si="21"/>
        <v>#N/A</v>
      </c>
      <c r="HB24" s="192" t="e">
        <f t="shared" ca="1" si="22"/>
        <v>#N/A</v>
      </c>
      <c r="HC24" s="193" t="e">
        <f t="shared" ca="1" si="23"/>
        <v>#N/A</v>
      </c>
      <c r="HD24" s="193" t="e">
        <f t="shared" ca="1" si="24"/>
        <v>#N/A</v>
      </c>
      <c r="HE24" s="191" t="e">
        <f t="shared" ca="1" si="25"/>
        <v>#N/A</v>
      </c>
      <c r="HF24" s="193" t="e">
        <f t="shared" ca="1" si="26"/>
        <v>#N/A</v>
      </c>
      <c r="HG24" s="193" t="e">
        <f t="shared" ca="1" si="28"/>
        <v>#N/A</v>
      </c>
      <c r="HH24" s="193" t="e">
        <f t="shared" ca="1" si="27"/>
        <v>#N/A</v>
      </c>
    </row>
    <row r="25" spans="2:216">
      <c r="B25" s="191">
        <v>41820</v>
      </c>
      <c r="C25" s="192">
        <v>14</v>
      </c>
      <c r="D25" s="192">
        <v>15246.652004241943</v>
      </c>
      <c r="E25" s="192">
        <v>7921.9834289550781</v>
      </c>
      <c r="F25" s="192">
        <v>1594.2159938812256</v>
      </c>
      <c r="G25" s="193">
        <v>1.9246003404292655</v>
      </c>
      <c r="H25" s="193">
        <v>4.9692033321460283</v>
      </c>
      <c r="I25" s="194">
        <v>41820</v>
      </c>
      <c r="J25" s="193">
        <v>14</v>
      </c>
      <c r="K25" s="193">
        <v>5.9995774830469806</v>
      </c>
      <c r="L25" s="193">
        <v>7.3149215076426799</v>
      </c>
      <c r="N25" s="191">
        <v>41820</v>
      </c>
      <c r="O25" s="192">
        <v>26</v>
      </c>
      <c r="P25" s="192">
        <v>26880.350800514221</v>
      </c>
      <c r="Q25" s="192">
        <v>9871.7053790092468</v>
      </c>
      <c r="R25" s="192">
        <v>1705.2029991149902</v>
      </c>
      <c r="S25" s="193">
        <v>2.7229693116319496</v>
      </c>
      <c r="T25" s="193">
        <v>5.7891672628612056</v>
      </c>
      <c r="U25" s="194">
        <v>41820</v>
      </c>
      <c r="V25" s="193">
        <v>29</v>
      </c>
      <c r="W25" s="193">
        <v>1.8195393770165103</v>
      </c>
      <c r="X25" s="193">
        <v>25.779291546809603</v>
      </c>
      <c r="Z25" s="191">
        <v>41820</v>
      </c>
      <c r="AA25" s="192">
        <v>20</v>
      </c>
      <c r="AB25" s="192">
        <v>47773.631195068359</v>
      </c>
      <c r="AC25" s="192">
        <v>13633.069198608398</v>
      </c>
      <c r="AD25" s="192">
        <v>2669.0559787750244</v>
      </c>
      <c r="AE25" s="193">
        <v>3.5042462191818755</v>
      </c>
      <c r="AF25" s="193">
        <v>5.1078243794891698</v>
      </c>
      <c r="AG25" s="194">
        <v>41820</v>
      </c>
      <c r="AH25" s="193">
        <v>20</v>
      </c>
      <c r="AI25" s="193">
        <v>13.551173002315121</v>
      </c>
      <c r="AJ25" s="193">
        <v>17.095331218854604</v>
      </c>
      <c r="AL25" s="191">
        <v>41729</v>
      </c>
      <c r="AM25" s="192">
        <v>13</v>
      </c>
      <c r="AN25" s="192">
        <v>18312.749098777771</v>
      </c>
      <c r="AO25" s="192">
        <v>4812.8770523071289</v>
      </c>
      <c r="AP25" s="192">
        <v>1241.1509790420532</v>
      </c>
      <c r="AQ25" s="193">
        <v>3.8049484538565688</v>
      </c>
      <c r="AR25" s="193">
        <v>3.8777530965828269</v>
      </c>
      <c r="AS25" s="194">
        <v>41729</v>
      </c>
      <c r="AT25" s="193">
        <v>16</v>
      </c>
      <c r="AU25" s="193">
        <v>1.343126997039179</v>
      </c>
      <c r="AV25" s="193">
        <v>3.5137798910928719</v>
      </c>
      <c r="AX25" s="191">
        <v>41820</v>
      </c>
      <c r="AY25" s="192">
        <v>82</v>
      </c>
      <c r="AZ25" s="192">
        <v>197551.14839172363</v>
      </c>
      <c r="BA25" s="192">
        <v>61105.781631469727</v>
      </c>
      <c r="BB25" s="192">
        <v>10655.971202850342</v>
      </c>
      <c r="BC25" s="193">
        <v>3.2329370988683008</v>
      </c>
      <c r="BD25" s="193">
        <v>5.7344169262699092</v>
      </c>
      <c r="BE25" s="194">
        <v>41820</v>
      </c>
      <c r="BF25" s="193">
        <v>83</v>
      </c>
      <c r="BG25" s="193">
        <v>18.239628636927051</v>
      </c>
      <c r="BH25" s="193">
        <v>12.485113946859293</v>
      </c>
      <c r="BJ25" s="191">
        <v>41729</v>
      </c>
      <c r="BK25" s="192">
        <v>9</v>
      </c>
      <c r="BL25" s="192">
        <v>11786.120498657227</v>
      </c>
      <c r="BM25" s="192">
        <v>2830.7460784912109</v>
      </c>
      <c r="BN25" s="192">
        <v>1123.1960029602051</v>
      </c>
      <c r="BO25" s="193">
        <v>4.1636092294577107</v>
      </c>
      <c r="BP25" s="193">
        <v>2.5202601069009543</v>
      </c>
      <c r="BQ25" s="194">
        <v>41729</v>
      </c>
      <c r="BR25" s="192">
        <v>10</v>
      </c>
      <c r="BS25" s="193">
        <v>-34.430705926403135</v>
      </c>
      <c r="BT25" s="193">
        <v>1.9761888777523051</v>
      </c>
      <c r="BV25" s="191">
        <v>41820</v>
      </c>
      <c r="BW25" s="192">
        <v>9</v>
      </c>
      <c r="BX25" s="192">
        <v>31288.616058349609</v>
      </c>
      <c r="BY25" s="192">
        <v>6492.5370635986328</v>
      </c>
      <c r="BZ25" s="192">
        <v>2230.8750534057617</v>
      </c>
      <c r="CA25" s="193">
        <v>4.8191663369584523</v>
      </c>
      <c r="CB25" s="193">
        <v>2.910309590708279</v>
      </c>
      <c r="CC25" s="194">
        <v>41820</v>
      </c>
      <c r="CD25" s="193">
        <v>9</v>
      </c>
      <c r="CE25" s="193">
        <v>6.8584675587034072</v>
      </c>
      <c r="CF25" s="193">
        <v>11.090912342121939</v>
      </c>
      <c r="CH25" s="191">
        <v>42004</v>
      </c>
      <c r="CI25" s="192">
        <v>29</v>
      </c>
      <c r="CJ25" s="192">
        <v>116257.21081542969</v>
      </c>
      <c r="CK25" s="192">
        <v>30191.734081268311</v>
      </c>
      <c r="CL25" s="192">
        <v>7335.1411037445068</v>
      </c>
      <c r="CM25" s="193">
        <v>3.8506304574124646</v>
      </c>
      <c r="CN25" s="193">
        <v>4.1160399853597598</v>
      </c>
      <c r="CO25" s="194">
        <v>42004</v>
      </c>
      <c r="CP25" s="193">
        <v>25</v>
      </c>
      <c r="CQ25" s="193">
        <v>19.053806142930174</v>
      </c>
      <c r="CR25" s="193">
        <v>5.3328228097649921</v>
      </c>
      <c r="CT25" s="191">
        <v>41912</v>
      </c>
      <c r="CU25" s="192">
        <v>13</v>
      </c>
      <c r="CV25" s="192">
        <v>20055.271072387695</v>
      </c>
      <c r="CW25" s="192">
        <v>5847.8869552612305</v>
      </c>
      <c r="CX25" s="192">
        <v>1134.334005355835</v>
      </c>
      <c r="CY25" s="193">
        <v>3.429490211732694</v>
      </c>
      <c r="CZ25" s="193">
        <v>5.1553483609325257</v>
      </c>
      <c r="DA25" s="194">
        <v>41912</v>
      </c>
      <c r="DB25" s="193">
        <v>14</v>
      </c>
      <c r="DC25" s="193">
        <v>9.0836219881646141</v>
      </c>
      <c r="DD25" s="193">
        <v>2.0548969716364773</v>
      </c>
      <c r="DF25" s="191">
        <v>41729</v>
      </c>
      <c r="DG25" s="192">
        <v>48</v>
      </c>
      <c r="DH25" s="192">
        <v>64410.230026245117</v>
      </c>
      <c r="DI25" s="192">
        <v>19526.191143035889</v>
      </c>
      <c r="DJ25" s="192">
        <v>5099.0610127449036</v>
      </c>
      <c r="DK25" s="193">
        <v>3.2986581742654577</v>
      </c>
      <c r="DL25" s="193">
        <v>3.8293699750269585</v>
      </c>
      <c r="DM25" s="194">
        <v>41729</v>
      </c>
      <c r="DN25" s="193">
        <v>53</v>
      </c>
      <c r="DO25" s="193">
        <v>-1.710925358956783</v>
      </c>
      <c r="DP25" s="193">
        <v>2.5747723523033228</v>
      </c>
      <c r="DR25" s="191">
        <v>41729</v>
      </c>
      <c r="DS25" s="192">
        <v>30</v>
      </c>
      <c r="DT25" s="192">
        <v>101717.72919082642</v>
      </c>
      <c r="DU25" s="192">
        <v>21772.26609992981</v>
      </c>
      <c r="DV25" s="192">
        <v>7934.6750183105469</v>
      </c>
      <c r="DW25" s="193">
        <v>4.6718944515910694</v>
      </c>
      <c r="DX25" s="193">
        <v>2.7439392350268639</v>
      </c>
      <c r="DY25" s="194">
        <v>41729</v>
      </c>
      <c r="DZ25" s="193">
        <v>31</v>
      </c>
      <c r="EA25" s="193">
        <v>4.8995276962255918</v>
      </c>
      <c r="EB25" s="193">
        <v>7.1815621890199077</v>
      </c>
      <c r="ED25" s="191">
        <v>41729</v>
      </c>
      <c r="EE25" s="192">
        <v>19</v>
      </c>
      <c r="EF25" s="192">
        <v>30496.559906005859</v>
      </c>
      <c r="EG25" s="192">
        <v>7402.6580963134766</v>
      </c>
      <c r="EH25" s="192">
        <v>1851.6020117402077</v>
      </c>
      <c r="EI25" s="193">
        <v>4.1196769470135521</v>
      </c>
      <c r="EJ25" s="193">
        <v>3.9979747534169991</v>
      </c>
      <c r="EK25" s="194">
        <v>41729</v>
      </c>
      <c r="EL25" s="193">
        <v>25</v>
      </c>
      <c r="EM25" s="193">
        <v>31.889771167290458</v>
      </c>
      <c r="EN25" s="193">
        <v>-0.39866413835242254</v>
      </c>
      <c r="EP25" s="191">
        <v>41729</v>
      </c>
      <c r="EQ25" s="192">
        <v>19</v>
      </c>
      <c r="ER25" s="192">
        <v>25752.61701965332</v>
      </c>
      <c r="ES25" s="192">
        <v>6777.8740029335022</v>
      </c>
      <c r="ET25" s="192">
        <v>1931.5150036811829</v>
      </c>
      <c r="EU25" s="193">
        <v>3.7995125032580188</v>
      </c>
      <c r="EV25" s="193">
        <v>3.5090972578602151</v>
      </c>
      <c r="EW25" s="194">
        <v>41729</v>
      </c>
      <c r="EX25" s="193">
        <v>20</v>
      </c>
      <c r="EY25" s="193">
        <v>-15.641478974742229</v>
      </c>
      <c r="EZ25" s="193">
        <v>5.5736246936662681</v>
      </c>
      <c r="FB25" s="191">
        <v>41820</v>
      </c>
      <c r="FC25" s="192">
        <v>23</v>
      </c>
      <c r="FD25" s="192">
        <v>30312.836849212646</v>
      </c>
      <c r="FE25" s="192">
        <v>14395.590017318726</v>
      </c>
      <c r="FF25" s="192">
        <v>2889.7687225341797</v>
      </c>
      <c r="FG25" s="193">
        <v>2.1057029835348571</v>
      </c>
      <c r="FH25" s="193">
        <v>4.9815716756372561</v>
      </c>
      <c r="FI25" s="194">
        <v>41820</v>
      </c>
      <c r="FJ25" s="193">
        <v>21</v>
      </c>
      <c r="FK25" s="193">
        <v>13.034088804410327</v>
      </c>
      <c r="FL25" s="193">
        <v>2.6476624642133073</v>
      </c>
      <c r="FN25" s="191">
        <v>42094</v>
      </c>
      <c r="FO25" s="192">
        <v>17</v>
      </c>
      <c r="FP25" s="192">
        <v>93766.062683105469</v>
      </c>
      <c r="FQ25" s="192">
        <v>24992.948661804199</v>
      </c>
      <c r="FR25" s="192">
        <v>6255.840015411377</v>
      </c>
      <c r="FS25" s="193">
        <v>3.7517006877385652</v>
      </c>
      <c r="FT25" s="193">
        <v>3.9951387184188869</v>
      </c>
      <c r="FU25" s="194">
        <v>42094</v>
      </c>
      <c r="FV25" s="193">
        <v>17</v>
      </c>
      <c r="FW25" s="193">
        <v>5.8717140063519357</v>
      </c>
      <c r="FX25" s="193">
        <v>12.98864277174825</v>
      </c>
      <c r="FZ25" s="191">
        <v>42094</v>
      </c>
      <c r="GA25" s="192">
        <v>8</v>
      </c>
      <c r="GB25" s="192">
        <v>25121.041103363037</v>
      </c>
      <c r="GC25" s="192">
        <v>14674.828315734863</v>
      </c>
      <c r="GD25" s="192">
        <v>1949.5530090332031</v>
      </c>
      <c r="GE25" s="193">
        <v>1.7118456558995909</v>
      </c>
      <c r="GF25" s="193">
        <v>7.5272784313837215</v>
      </c>
      <c r="GG25" s="194">
        <v>42094</v>
      </c>
      <c r="GH25" s="193">
        <v>6</v>
      </c>
      <c r="GI25" s="193">
        <v>18.615632129370162</v>
      </c>
      <c r="GJ25" s="193">
        <v>3.1395167934950452</v>
      </c>
      <c r="GL25" s="191">
        <v>42094</v>
      </c>
      <c r="GM25" s="192">
        <v>5</v>
      </c>
      <c r="GN25" s="192">
        <v>53262</v>
      </c>
      <c r="GO25" s="192">
        <v>9975</v>
      </c>
      <c r="GP25" s="192">
        <v>3569</v>
      </c>
      <c r="GQ25" s="193">
        <v>5.3395488721804512</v>
      </c>
      <c r="GR25" s="193">
        <v>2.7949005323620062</v>
      </c>
      <c r="GS25" s="194">
        <v>42094</v>
      </c>
      <c r="GT25" s="193">
        <v>5</v>
      </c>
      <c r="GU25" s="193">
        <v>-6.1387354205033713</v>
      </c>
      <c r="GV25" s="193">
        <v>20.857579576841601</v>
      </c>
      <c r="GX25" s="177">
        <v>37621</v>
      </c>
      <c r="GY25" s="175" t="e">
        <f t="shared" ca="1" si="19"/>
        <v>#N/A</v>
      </c>
      <c r="GZ25" s="192" t="e">
        <f t="shared" ca="1" si="20"/>
        <v>#N/A</v>
      </c>
      <c r="HA25" s="192" t="e">
        <f t="shared" ca="1" si="21"/>
        <v>#N/A</v>
      </c>
      <c r="HB25" s="192" t="e">
        <f t="shared" ca="1" si="22"/>
        <v>#N/A</v>
      </c>
      <c r="HC25" s="193" t="e">
        <f t="shared" ca="1" si="23"/>
        <v>#N/A</v>
      </c>
      <c r="HD25" s="193" t="e">
        <f t="shared" ca="1" si="24"/>
        <v>#N/A</v>
      </c>
      <c r="HE25" s="191" t="e">
        <f t="shared" ca="1" si="25"/>
        <v>#N/A</v>
      </c>
      <c r="HF25" s="193" t="e">
        <f t="shared" ca="1" si="26"/>
        <v>#N/A</v>
      </c>
      <c r="HG25" s="193" t="e">
        <f t="shared" ca="1" si="28"/>
        <v>#N/A</v>
      </c>
      <c r="HH25" s="193" t="e">
        <f t="shared" ca="1" si="27"/>
        <v>#N/A</v>
      </c>
    </row>
    <row r="26" spans="2:216">
      <c r="B26" s="191">
        <v>41912</v>
      </c>
      <c r="C26" s="192">
        <v>13</v>
      </c>
      <c r="D26" s="192">
        <v>15945.238037109375</v>
      </c>
      <c r="E26" s="192">
        <v>8559.7297744750977</v>
      </c>
      <c r="F26" s="192">
        <v>1575.1730060577393</v>
      </c>
      <c r="G26" s="193">
        <v>1.8628202591929572</v>
      </c>
      <c r="H26" s="193">
        <v>5.4341521480855883</v>
      </c>
      <c r="I26" s="194">
        <v>41912</v>
      </c>
      <c r="J26" s="193">
        <v>13</v>
      </c>
      <c r="K26" s="193">
        <v>41.420556570615055</v>
      </c>
      <c r="L26" s="193">
        <v>2.9422860293840447</v>
      </c>
      <c r="N26" s="191">
        <v>41912</v>
      </c>
      <c r="O26" s="192">
        <v>28</v>
      </c>
      <c r="P26" s="192">
        <v>27633.371896743774</v>
      </c>
      <c r="Q26" s="192">
        <v>10363.176313400269</v>
      </c>
      <c r="R26" s="192">
        <v>1737.9600028991699</v>
      </c>
      <c r="S26" s="193">
        <v>2.6664963579758849</v>
      </c>
      <c r="T26" s="193">
        <v>5.962839361155023</v>
      </c>
      <c r="U26" s="194">
        <v>41912</v>
      </c>
      <c r="V26" s="193">
        <v>29</v>
      </c>
      <c r="W26" s="193">
        <v>1.8666691997498486</v>
      </c>
      <c r="X26" s="193">
        <v>6.3817567138126696</v>
      </c>
      <c r="Z26" s="191">
        <v>41912</v>
      </c>
      <c r="AA26" s="192">
        <v>20</v>
      </c>
      <c r="AB26" s="192">
        <v>46225.290008544922</v>
      </c>
      <c r="AC26" s="192">
        <v>12894.518051147461</v>
      </c>
      <c r="AD26" s="192">
        <v>2708.3130130767822</v>
      </c>
      <c r="AE26" s="193">
        <v>3.5848792351282501</v>
      </c>
      <c r="AF26" s="193">
        <v>4.7610885406848258</v>
      </c>
      <c r="AG26" s="194">
        <v>41912</v>
      </c>
      <c r="AH26" s="193">
        <v>19</v>
      </c>
      <c r="AI26" s="193">
        <v>10.901731327919983</v>
      </c>
      <c r="AJ26" s="193">
        <v>13.651744491870632</v>
      </c>
      <c r="AL26" s="191">
        <v>41820</v>
      </c>
      <c r="AM26" s="192">
        <v>15</v>
      </c>
      <c r="AN26" s="192">
        <v>18976.120910406113</v>
      </c>
      <c r="AO26" s="192">
        <v>5023.2540493011475</v>
      </c>
      <c r="AP26" s="192">
        <v>1318.107985496521</v>
      </c>
      <c r="AQ26" s="193">
        <v>3.777655026833878</v>
      </c>
      <c r="AR26" s="193">
        <v>3.810957906767348</v>
      </c>
      <c r="AS26" s="194">
        <v>41820</v>
      </c>
      <c r="AT26" s="193">
        <v>16</v>
      </c>
      <c r="AU26" s="193">
        <v>-5.9393999314293904</v>
      </c>
      <c r="AV26" s="193">
        <v>5.411723942721558</v>
      </c>
      <c r="AX26" s="191">
        <v>41912</v>
      </c>
      <c r="AY26" s="192">
        <v>87</v>
      </c>
      <c r="AZ26" s="192">
        <v>209823.06996154785</v>
      </c>
      <c r="BA26" s="192">
        <v>65579.946151733398</v>
      </c>
      <c r="BB26" s="192">
        <v>11144.42324256897</v>
      </c>
      <c r="BC26" s="193">
        <v>3.1995004917521093</v>
      </c>
      <c r="BD26" s="193">
        <v>5.8845527242032638</v>
      </c>
      <c r="BE26" s="194">
        <v>41912</v>
      </c>
      <c r="BF26" s="193">
        <v>87</v>
      </c>
      <c r="BG26" s="193">
        <v>22.241284999270562</v>
      </c>
      <c r="BH26" s="193">
        <v>15.711436703797578</v>
      </c>
      <c r="BJ26" s="191">
        <v>41820</v>
      </c>
      <c r="BK26" s="192">
        <v>9</v>
      </c>
      <c r="BL26" s="192">
        <v>14339.391464233398</v>
      </c>
      <c r="BM26" s="192">
        <v>2816.1740036010742</v>
      </c>
      <c r="BN26" s="192">
        <v>1075.6001815795898</v>
      </c>
      <c r="BO26" s="193">
        <v>5.0917988185024976</v>
      </c>
      <c r="BP26" s="193">
        <v>2.6182349648410592</v>
      </c>
      <c r="BQ26" s="194">
        <v>41820</v>
      </c>
      <c r="BR26" s="192">
        <v>12</v>
      </c>
      <c r="BS26" s="193">
        <v>4.094663928086284</v>
      </c>
      <c r="BT26" s="193">
        <v>14.283601407729529</v>
      </c>
      <c r="BV26" s="191">
        <v>41912</v>
      </c>
      <c r="BW26" s="192">
        <v>8</v>
      </c>
      <c r="BX26" s="192">
        <v>30317.91259765625</v>
      </c>
      <c r="BY26" s="192">
        <v>6436.3160247802734</v>
      </c>
      <c r="BZ26" s="192">
        <v>2271.0480194091797</v>
      </c>
      <c r="CA26" s="193">
        <v>4.7104449938334501</v>
      </c>
      <c r="CB26" s="193">
        <v>2.8340730666076808</v>
      </c>
      <c r="CC26" s="194">
        <v>41912</v>
      </c>
      <c r="CD26" s="193">
        <v>8</v>
      </c>
      <c r="CE26" s="193">
        <v>2.4928552809923232</v>
      </c>
      <c r="CF26" s="193">
        <v>8.0429798202419356E-2</v>
      </c>
      <c r="CH26" s="191">
        <v>42094</v>
      </c>
      <c r="CI26" s="192">
        <v>29</v>
      </c>
      <c r="CJ26" s="192">
        <v>126580.12289428711</v>
      </c>
      <c r="CK26" s="192">
        <v>30968.815208435059</v>
      </c>
      <c r="CL26" s="192">
        <v>7467.3781089782715</v>
      </c>
      <c r="CM26" s="193">
        <v>4.0873414769774641</v>
      </c>
      <c r="CN26" s="193">
        <v>4.1472140229781917</v>
      </c>
      <c r="CO26" s="194">
        <v>42094</v>
      </c>
      <c r="CP26" s="193">
        <v>18</v>
      </c>
      <c r="CQ26" s="193">
        <v>18.074216446879319</v>
      </c>
      <c r="CR26" s="193">
        <v>16.01953995086447</v>
      </c>
      <c r="CT26" s="191">
        <v>42004</v>
      </c>
      <c r="CU26" s="192">
        <v>11</v>
      </c>
      <c r="CV26" s="192">
        <v>21549.825225830078</v>
      </c>
      <c r="CW26" s="192">
        <v>5121.5219802856445</v>
      </c>
      <c r="CX26" s="192">
        <v>930.99300765991211</v>
      </c>
      <c r="CY26" s="193">
        <v>4.2076994512143386</v>
      </c>
      <c r="CZ26" s="193">
        <v>5.5011390398718394</v>
      </c>
      <c r="DA26" s="194">
        <v>42004</v>
      </c>
      <c r="DB26" s="193">
        <v>13</v>
      </c>
      <c r="DC26" s="193">
        <v>8.1267358583672724</v>
      </c>
      <c r="DD26" s="193">
        <v>21.722107178125526</v>
      </c>
      <c r="DF26" s="191">
        <v>41820</v>
      </c>
      <c r="DG26" s="192">
        <v>51</v>
      </c>
      <c r="DH26" s="192">
        <v>78586.538101196289</v>
      </c>
      <c r="DI26" s="192">
        <v>24117.329135894775</v>
      </c>
      <c r="DJ26" s="192">
        <v>6094.8980212211609</v>
      </c>
      <c r="DK26" s="193">
        <v>3.2585091681745486</v>
      </c>
      <c r="DL26" s="193">
        <v>3.9569700841463264</v>
      </c>
      <c r="DM26" s="194">
        <v>41820</v>
      </c>
      <c r="DN26" s="193">
        <v>57</v>
      </c>
      <c r="DO26" s="193">
        <v>8.0669212676304447</v>
      </c>
      <c r="DP26" s="193">
        <v>4.4983448800882231</v>
      </c>
      <c r="DR26" s="191">
        <v>41820</v>
      </c>
      <c r="DS26" s="192">
        <v>32</v>
      </c>
      <c r="DT26" s="192">
        <v>105336.72529220581</v>
      </c>
      <c r="DU26" s="192">
        <v>22801.636866569519</v>
      </c>
      <c r="DV26" s="192">
        <v>7997.8759765625</v>
      </c>
      <c r="DW26" s="193">
        <v>4.6197001517309753</v>
      </c>
      <c r="DX26" s="193">
        <v>2.8509615469643355</v>
      </c>
      <c r="DY26" s="194">
        <v>41820</v>
      </c>
      <c r="DZ26" s="193">
        <v>34</v>
      </c>
      <c r="EA26" s="193">
        <v>2.2542807852182767</v>
      </c>
      <c r="EB26" s="193">
        <v>6.554202083213867</v>
      </c>
      <c r="ED26" s="191">
        <v>41820</v>
      </c>
      <c r="EE26" s="192">
        <v>19</v>
      </c>
      <c r="EF26" s="192">
        <v>30237.092971801758</v>
      </c>
      <c r="EG26" s="192">
        <v>7688.6935958862305</v>
      </c>
      <c r="EH26" s="192">
        <v>1725.503985106945</v>
      </c>
      <c r="EI26" s="193">
        <v>3.9326697825466548</v>
      </c>
      <c r="EJ26" s="193">
        <v>4.455911816053959</v>
      </c>
      <c r="EK26" s="194">
        <v>41820</v>
      </c>
      <c r="EL26" s="193">
        <v>26</v>
      </c>
      <c r="EM26" s="193">
        <v>23.989619102924497</v>
      </c>
      <c r="EN26" s="193">
        <v>4.6388428717214492</v>
      </c>
      <c r="EP26" s="191">
        <v>41820</v>
      </c>
      <c r="EQ26" s="192">
        <v>20</v>
      </c>
      <c r="ER26" s="192">
        <v>25916.997932434082</v>
      </c>
      <c r="ES26" s="192">
        <v>6333.2266783714294</v>
      </c>
      <c r="ET26" s="192">
        <v>1877.6219997406006</v>
      </c>
      <c r="EU26" s="193">
        <v>4.0922264824253158</v>
      </c>
      <c r="EV26" s="193">
        <v>3.3730040866832538</v>
      </c>
      <c r="EW26" s="194">
        <v>41820</v>
      </c>
      <c r="EX26" s="193">
        <v>20</v>
      </c>
      <c r="EY26" s="193">
        <v>-0.44922718544880835</v>
      </c>
      <c r="EZ26" s="193">
        <v>7.6505545810353626</v>
      </c>
      <c r="FB26" s="191">
        <v>41912</v>
      </c>
      <c r="FC26" s="192">
        <v>22</v>
      </c>
      <c r="FD26" s="192">
        <v>26092.18786239624</v>
      </c>
      <c r="FE26" s="192">
        <v>14419.604141235352</v>
      </c>
      <c r="FF26" s="192">
        <v>2490.4368886947632</v>
      </c>
      <c r="FG26" s="193">
        <v>1.8094940476057257</v>
      </c>
      <c r="FH26" s="193">
        <v>5.7899897831952929</v>
      </c>
      <c r="FI26" s="194">
        <v>41912</v>
      </c>
      <c r="FJ26" s="193">
        <v>19</v>
      </c>
      <c r="FK26" s="193">
        <v>10.717949512078452</v>
      </c>
      <c r="FL26" s="193">
        <v>0.45500416634316476</v>
      </c>
      <c r="FN26" s="191">
        <v>42185</v>
      </c>
      <c r="FO26" s="192">
        <v>17</v>
      </c>
      <c r="FP26" s="192">
        <v>95552.722900390625</v>
      </c>
      <c r="FQ26" s="192">
        <v>24808.412269592285</v>
      </c>
      <c r="FR26" s="192">
        <v>6426.4450263977051</v>
      </c>
      <c r="FS26" s="193">
        <v>3.8516258864945487</v>
      </c>
      <c r="FT26" s="193">
        <v>3.8603632595762596</v>
      </c>
      <c r="FU26" s="194">
        <v>42185</v>
      </c>
      <c r="FV26" s="193">
        <v>16</v>
      </c>
      <c r="FW26" s="193">
        <v>-16.376329885184614</v>
      </c>
      <c r="FX26" s="193">
        <v>8.2882511519233084</v>
      </c>
      <c r="FZ26" s="191">
        <v>42185</v>
      </c>
      <c r="GA26" s="192">
        <v>8</v>
      </c>
      <c r="GB26" s="192">
        <v>27562.285232543945</v>
      </c>
      <c r="GC26" s="192">
        <v>15964.487991333008</v>
      </c>
      <c r="GD26" s="192">
        <v>1988.9030017852783</v>
      </c>
      <c r="GE26" s="193">
        <v>1.7264747386516428</v>
      </c>
      <c r="GF26" s="193">
        <v>8.026780580552682</v>
      </c>
      <c r="GG26" s="194">
        <v>42185</v>
      </c>
      <c r="GH26" s="193">
        <v>6</v>
      </c>
      <c r="GI26" s="193">
        <v>32.511488045133198</v>
      </c>
      <c r="GJ26" s="193">
        <v>-2.3865801648505602</v>
      </c>
      <c r="GL26" s="191">
        <v>42185</v>
      </c>
      <c r="GM26" s="192">
        <v>6</v>
      </c>
      <c r="GN26" s="192">
        <v>57515</v>
      </c>
      <c r="GO26" s="192">
        <v>11131.845947265625</v>
      </c>
      <c r="GP26" s="192">
        <v>3695</v>
      </c>
      <c r="GQ26" s="193">
        <v>5.1667082236372233</v>
      </c>
      <c r="GR26" s="193">
        <v>3.0126781995306158</v>
      </c>
      <c r="GS26" s="194">
        <v>42185</v>
      </c>
      <c r="GT26" s="193">
        <v>6</v>
      </c>
      <c r="GU26" s="193">
        <v>1.5873015873015817</v>
      </c>
      <c r="GV26" s="193">
        <v>7.804196286838283</v>
      </c>
      <c r="GX26" s="177">
        <v>37711</v>
      </c>
      <c r="GY26" s="175" t="e">
        <f t="shared" ca="1" si="19"/>
        <v>#N/A</v>
      </c>
      <c r="GZ26" s="192" t="e">
        <f t="shared" ca="1" si="20"/>
        <v>#N/A</v>
      </c>
      <c r="HA26" s="192" t="e">
        <f t="shared" ca="1" si="21"/>
        <v>#N/A</v>
      </c>
      <c r="HB26" s="192" t="e">
        <f t="shared" ca="1" si="22"/>
        <v>#N/A</v>
      </c>
      <c r="HC26" s="193" t="e">
        <f t="shared" ca="1" si="23"/>
        <v>#N/A</v>
      </c>
      <c r="HD26" s="193" t="e">
        <f t="shared" ca="1" si="24"/>
        <v>#N/A</v>
      </c>
      <c r="HE26" s="191" t="e">
        <f t="shared" ca="1" si="25"/>
        <v>#N/A</v>
      </c>
      <c r="HF26" s="193" t="e">
        <f t="shared" ca="1" si="26"/>
        <v>#N/A</v>
      </c>
      <c r="HG26" s="193" t="e">
        <f t="shared" ca="1" si="28"/>
        <v>#N/A</v>
      </c>
      <c r="HH26" s="193" t="e">
        <f t="shared" ca="1" si="27"/>
        <v>#N/A</v>
      </c>
    </row>
    <row r="27" spans="2:216">
      <c r="B27" s="191">
        <v>42004</v>
      </c>
      <c r="C27" s="192">
        <v>13</v>
      </c>
      <c r="D27" s="192">
        <v>14597.271911621094</v>
      </c>
      <c r="E27" s="192">
        <v>8721.8087425231934</v>
      </c>
      <c r="F27" s="192">
        <v>1591.2620086669922</v>
      </c>
      <c r="G27" s="193">
        <v>1.6736519158522785</v>
      </c>
      <c r="H27" s="193">
        <v>5.4810638945810659</v>
      </c>
      <c r="I27" s="194">
        <v>42004</v>
      </c>
      <c r="J27" s="193">
        <v>13</v>
      </c>
      <c r="K27" s="193">
        <v>8.5008701066476853</v>
      </c>
      <c r="L27" s="193">
        <v>5.2542380468994399</v>
      </c>
      <c r="N27" s="191">
        <v>42004</v>
      </c>
      <c r="O27" s="192">
        <v>29</v>
      </c>
      <c r="P27" s="192">
        <v>29090.077907562256</v>
      </c>
      <c r="Q27" s="192">
        <v>11551.224004745483</v>
      </c>
      <c r="R27" s="192">
        <v>2896.9310054779053</v>
      </c>
      <c r="S27" s="193">
        <v>2.5183545826495481</v>
      </c>
      <c r="T27" s="193">
        <v>3.9874004534118628</v>
      </c>
      <c r="U27" s="194">
        <v>42004</v>
      </c>
      <c r="V27" s="193">
        <v>29</v>
      </c>
      <c r="W27" s="193">
        <v>-13.82417271124854</v>
      </c>
      <c r="X27" s="193">
        <v>5.5570381634667765</v>
      </c>
      <c r="Z27" s="191">
        <v>42004</v>
      </c>
      <c r="AA27" s="192">
        <v>20</v>
      </c>
      <c r="AB27" s="192">
        <v>46377.798583984375</v>
      </c>
      <c r="AC27" s="192">
        <v>12792.767242431641</v>
      </c>
      <c r="AD27" s="192">
        <v>2704.6669940948486</v>
      </c>
      <c r="AE27" s="193">
        <v>3.6253140313658139</v>
      </c>
      <c r="AF27" s="193">
        <v>4.7298862560020645</v>
      </c>
      <c r="AG27" s="194">
        <v>42004</v>
      </c>
      <c r="AH27" s="193">
        <v>21</v>
      </c>
      <c r="AI27" s="193">
        <v>-3.0717964905506157</v>
      </c>
      <c r="AJ27" s="193">
        <v>4.9935983293501796</v>
      </c>
      <c r="AL27" s="191">
        <v>41912</v>
      </c>
      <c r="AM27" s="192">
        <v>15</v>
      </c>
      <c r="AN27" s="192">
        <v>19356.609805345535</v>
      </c>
      <c r="AO27" s="192">
        <v>5369.5520877838135</v>
      </c>
      <c r="AP27" s="192">
        <v>1186.3930006027222</v>
      </c>
      <c r="AQ27" s="193">
        <v>3.6048835152160019</v>
      </c>
      <c r="AR27" s="193">
        <v>4.5259472072541937</v>
      </c>
      <c r="AS27" s="194">
        <v>41912</v>
      </c>
      <c r="AT27" s="193">
        <v>16</v>
      </c>
      <c r="AU27" s="193">
        <v>31.351992537599351</v>
      </c>
      <c r="AV27" s="193">
        <v>9.768288996790897</v>
      </c>
      <c r="AX27" s="191">
        <v>42004</v>
      </c>
      <c r="AY27" s="192">
        <v>81</v>
      </c>
      <c r="AZ27" s="192">
        <v>183118.38303375244</v>
      </c>
      <c r="BA27" s="192">
        <v>55566.339729309082</v>
      </c>
      <c r="BB27" s="192">
        <v>9496.4111843109131</v>
      </c>
      <c r="BC27" s="193">
        <v>3.2954911899148294</v>
      </c>
      <c r="BD27" s="193">
        <v>5.8512988381453637</v>
      </c>
      <c r="BE27" s="194">
        <v>42004</v>
      </c>
      <c r="BF27" s="193">
        <v>79</v>
      </c>
      <c r="BG27" s="193">
        <v>3.9187024339208731</v>
      </c>
      <c r="BH27" s="193">
        <v>30.632665333386043</v>
      </c>
      <c r="BJ27" s="191">
        <v>41912</v>
      </c>
      <c r="BK27" s="192">
        <v>10</v>
      </c>
      <c r="BL27" s="192">
        <v>16605.532897949219</v>
      </c>
      <c r="BM27" s="192">
        <v>3309.8549499511719</v>
      </c>
      <c r="BN27" s="192">
        <v>1120.1092014312744</v>
      </c>
      <c r="BO27" s="193">
        <v>5.0169971642395357</v>
      </c>
      <c r="BP27" s="193">
        <v>2.9549395235052462</v>
      </c>
      <c r="BQ27" s="194">
        <v>41912</v>
      </c>
      <c r="BR27" s="192">
        <v>11</v>
      </c>
      <c r="BS27" s="193">
        <v>36.726258025907612</v>
      </c>
      <c r="BT27" s="193">
        <v>2.5812605849202086</v>
      </c>
      <c r="BV27" s="191">
        <v>42004</v>
      </c>
      <c r="BW27" s="192">
        <v>8</v>
      </c>
      <c r="BX27" s="192">
        <v>36554.225769042969</v>
      </c>
      <c r="BY27" s="192">
        <v>6170.8069915771484</v>
      </c>
      <c r="BZ27" s="192">
        <v>2733.1499862670898</v>
      </c>
      <c r="CA27" s="193">
        <v>5.9237350672185514</v>
      </c>
      <c r="CB27" s="193">
        <v>2.2577637607093703</v>
      </c>
      <c r="CC27" s="194">
        <v>42004</v>
      </c>
      <c r="CD27" s="193">
        <v>7</v>
      </c>
      <c r="CE27" s="193">
        <v>-17.821152260270669</v>
      </c>
      <c r="CF27" s="193">
        <v>0.55482247464071488</v>
      </c>
      <c r="CH27" s="191">
        <v>42185</v>
      </c>
      <c r="CI27" s="192">
        <v>28</v>
      </c>
      <c r="CJ27" s="192">
        <v>133168.13815307617</v>
      </c>
      <c r="CK27" s="192">
        <v>31166.012607574463</v>
      </c>
      <c r="CL27" s="192">
        <v>7532.678150177002</v>
      </c>
      <c r="CM27" s="193">
        <v>4.2728641558949869</v>
      </c>
      <c r="CN27" s="193">
        <v>4.1374411578758519</v>
      </c>
      <c r="CO27" s="194">
        <v>42185</v>
      </c>
      <c r="CP27" s="193">
        <v>18</v>
      </c>
      <c r="CQ27" s="193">
        <v>28.015058493309631</v>
      </c>
      <c r="CR27" s="193">
        <v>38.118878500748664</v>
      </c>
      <c r="CT27" s="191">
        <v>42094</v>
      </c>
      <c r="CU27" s="192">
        <v>14</v>
      </c>
      <c r="CV27" s="192">
        <v>23100.919387817383</v>
      </c>
      <c r="CW27" s="192">
        <v>5553.0898399353027</v>
      </c>
      <c r="CX27" s="192">
        <v>1039.7029895782471</v>
      </c>
      <c r="CY27" s="193">
        <v>4.1600118229109224</v>
      </c>
      <c r="CZ27" s="193">
        <v>5.3410347912800553</v>
      </c>
      <c r="DA27" s="194">
        <v>42094</v>
      </c>
      <c r="DB27" s="193">
        <v>12</v>
      </c>
      <c r="DC27" s="193">
        <v>9.5473650842455839</v>
      </c>
      <c r="DD27" s="193">
        <v>1.4309726035220072</v>
      </c>
      <c r="DF27" s="191">
        <v>41912</v>
      </c>
      <c r="DG27" s="192">
        <v>54</v>
      </c>
      <c r="DH27" s="192">
        <v>83743.211708068848</v>
      </c>
      <c r="DI27" s="192">
        <v>26070.465570449829</v>
      </c>
      <c r="DJ27" s="192">
        <v>6286.2230138778687</v>
      </c>
      <c r="DK27" s="193">
        <v>3.2121870429114825</v>
      </c>
      <c r="DL27" s="193">
        <v>4.1472384153242734</v>
      </c>
      <c r="DM27" s="194">
        <v>41912</v>
      </c>
      <c r="DN27" s="193">
        <v>57</v>
      </c>
      <c r="DO27" s="193">
        <v>4.3148729739808767</v>
      </c>
      <c r="DP27" s="193">
        <v>6.8505384936835112</v>
      </c>
      <c r="DR27" s="191">
        <v>41912</v>
      </c>
      <c r="DS27" s="192">
        <v>30</v>
      </c>
      <c r="DT27" s="192">
        <v>88284.435869216919</v>
      </c>
      <c r="DU27" s="192">
        <v>21242.325859069824</v>
      </c>
      <c r="DV27" s="192">
        <v>6280.7000160217285</v>
      </c>
      <c r="DW27" s="193">
        <v>4.1560625919652843</v>
      </c>
      <c r="DX27" s="193">
        <v>3.3821589639501632</v>
      </c>
      <c r="DY27" s="194">
        <v>41912</v>
      </c>
      <c r="DZ27" s="193">
        <v>32</v>
      </c>
      <c r="EA27" s="193">
        <v>6.9099857715417823</v>
      </c>
      <c r="EB27" s="193">
        <v>6.8828402053071835</v>
      </c>
      <c r="ED27" s="191">
        <v>41912</v>
      </c>
      <c r="EE27" s="192">
        <v>20</v>
      </c>
      <c r="EF27" s="192">
        <v>25964.585914611816</v>
      </c>
      <c r="EG27" s="192">
        <v>7293.8711605072021</v>
      </c>
      <c r="EH27" s="192">
        <v>1385.1119917035103</v>
      </c>
      <c r="EI27" s="193">
        <v>3.5597812661125054</v>
      </c>
      <c r="EJ27" s="193">
        <v>5.2659071643273228</v>
      </c>
      <c r="EK27" s="194">
        <v>41912</v>
      </c>
      <c r="EL27" s="193">
        <v>24</v>
      </c>
      <c r="EM27" s="193">
        <v>18.590501571073315</v>
      </c>
      <c r="EN27" s="193">
        <v>7.6816680877285437</v>
      </c>
      <c r="EP27" s="191">
        <v>41912</v>
      </c>
      <c r="EQ27" s="192">
        <v>21</v>
      </c>
      <c r="ER27" s="192">
        <v>25579.401092529297</v>
      </c>
      <c r="ES27" s="192">
        <v>7141.0916600227356</v>
      </c>
      <c r="ET27" s="192">
        <v>1833.6980080604553</v>
      </c>
      <c r="EU27" s="193">
        <v>3.5820015076585445</v>
      </c>
      <c r="EV27" s="193">
        <v>3.8943662634917913</v>
      </c>
      <c r="EW27" s="194">
        <v>41912</v>
      </c>
      <c r="EX27" s="193">
        <v>22</v>
      </c>
      <c r="EY27" s="193">
        <v>16.175978234304434</v>
      </c>
      <c r="EZ27" s="193">
        <v>8.8536533112760107</v>
      </c>
      <c r="FB27" s="191">
        <v>42004</v>
      </c>
      <c r="FC27" s="192">
        <v>23</v>
      </c>
      <c r="FD27" s="192">
        <v>25844.91805267334</v>
      </c>
      <c r="FE27" s="192">
        <v>15084.695999145508</v>
      </c>
      <c r="FF27" s="192">
        <v>2483.026909828186</v>
      </c>
      <c r="FG27" s="193">
        <v>1.7133204443853134</v>
      </c>
      <c r="FH27" s="193">
        <v>6.0751238496200184</v>
      </c>
      <c r="FI27" s="194">
        <v>42004</v>
      </c>
      <c r="FJ27" s="193">
        <v>21</v>
      </c>
      <c r="FK27" s="193">
        <v>2.3989470853810424</v>
      </c>
      <c r="FL27" s="193">
        <v>-2.0700602384545741</v>
      </c>
      <c r="FN27" s="191">
        <v>42277</v>
      </c>
      <c r="FO27" s="192">
        <v>18</v>
      </c>
      <c r="FP27" s="192">
        <v>134191.16748046875</v>
      </c>
      <c r="FQ27" s="192">
        <v>33023.870498657227</v>
      </c>
      <c r="FR27" s="192">
        <v>8726.8319396972656</v>
      </c>
      <c r="FS27" s="193">
        <v>4.0634597172952533</v>
      </c>
      <c r="FT27" s="193">
        <v>3.7841762883545145</v>
      </c>
      <c r="FU27" s="194">
        <v>42277</v>
      </c>
      <c r="FV27" s="193">
        <v>18</v>
      </c>
      <c r="FW27" s="193">
        <v>21.914997957779757</v>
      </c>
      <c r="FX27" s="193">
        <v>10.6520776735765</v>
      </c>
      <c r="FZ27" s="191">
        <v>42277</v>
      </c>
      <c r="GA27" s="192">
        <v>7</v>
      </c>
      <c r="GB27" s="192">
        <v>28717.747192382813</v>
      </c>
      <c r="GC27" s="192">
        <v>17722.65299987793</v>
      </c>
      <c r="GD27" s="192">
        <v>2004.7680072784424</v>
      </c>
      <c r="GE27" s="193">
        <v>1.6203977583142104</v>
      </c>
      <c r="GF27" s="193">
        <v>8.8402513086475185</v>
      </c>
      <c r="GG27" s="194">
        <v>42277</v>
      </c>
      <c r="GH27" s="193">
        <v>5</v>
      </c>
      <c r="GI27" s="193">
        <v>31.065071725073736</v>
      </c>
      <c r="GJ27" s="193">
        <v>0.35063267216559613</v>
      </c>
      <c r="GL27" s="191">
        <v>42277</v>
      </c>
      <c r="GM27" s="192">
        <v>7</v>
      </c>
      <c r="GN27" s="192">
        <v>62322</v>
      </c>
      <c r="GO27" s="192">
        <v>12055.845947265625</v>
      </c>
      <c r="GP27" s="192">
        <v>4262</v>
      </c>
      <c r="GQ27" s="193">
        <v>5.1694422998275948</v>
      </c>
      <c r="GR27" s="193">
        <v>2.8286827656653273</v>
      </c>
      <c r="GS27" s="194">
        <v>42277</v>
      </c>
      <c r="GT27" s="193">
        <v>7</v>
      </c>
      <c r="GU27" s="193">
        <v>1.8999328235516755</v>
      </c>
      <c r="GV27" s="193">
        <v>-4.0666123809185439E-2</v>
      </c>
      <c r="GX27" s="177">
        <v>37802</v>
      </c>
      <c r="GY27" s="175" t="e">
        <f t="shared" ca="1" si="19"/>
        <v>#N/A</v>
      </c>
      <c r="GZ27" s="192" t="e">
        <f t="shared" ca="1" si="20"/>
        <v>#N/A</v>
      </c>
      <c r="HA27" s="192" t="e">
        <f t="shared" ca="1" si="21"/>
        <v>#N/A</v>
      </c>
      <c r="HB27" s="192" t="e">
        <f t="shared" ca="1" si="22"/>
        <v>#N/A</v>
      </c>
      <c r="HC27" s="193" t="e">
        <f t="shared" ca="1" si="23"/>
        <v>#N/A</v>
      </c>
      <c r="HD27" s="193" t="e">
        <f t="shared" ca="1" si="24"/>
        <v>#N/A</v>
      </c>
      <c r="HE27" s="191" t="e">
        <f t="shared" ca="1" si="25"/>
        <v>#N/A</v>
      </c>
      <c r="HF27" s="193" t="e">
        <f t="shared" ca="1" si="26"/>
        <v>#N/A</v>
      </c>
      <c r="HG27" s="193" t="e">
        <f t="shared" ca="1" si="28"/>
        <v>#N/A</v>
      </c>
      <c r="HH27" s="193" t="e">
        <f t="shared" ca="1" si="27"/>
        <v>#N/A</v>
      </c>
    </row>
    <row r="28" spans="2:216">
      <c r="B28" s="191">
        <v>42094</v>
      </c>
      <c r="C28" s="192">
        <v>13</v>
      </c>
      <c r="D28" s="192">
        <v>15932.339935302734</v>
      </c>
      <c r="E28" s="192">
        <v>8786.7518939971924</v>
      </c>
      <c r="F28" s="192">
        <v>1567.5100078582764</v>
      </c>
      <c r="G28" s="193">
        <v>1.8132229209962287</v>
      </c>
      <c r="H28" s="193">
        <v>5.6055475562817785</v>
      </c>
      <c r="I28" s="194">
        <v>42094</v>
      </c>
      <c r="J28" s="193">
        <v>13</v>
      </c>
      <c r="K28" s="193">
        <v>3.2103102213776102</v>
      </c>
      <c r="L28" s="193">
        <v>-1.4428660937527704</v>
      </c>
      <c r="N28" s="191">
        <v>42094</v>
      </c>
      <c r="O28" s="192">
        <v>27</v>
      </c>
      <c r="P28" s="192">
        <v>29534.203155517578</v>
      </c>
      <c r="Q28" s="192">
        <v>10950.876535415649</v>
      </c>
      <c r="R28" s="192">
        <v>2802.0680141448975</v>
      </c>
      <c r="S28" s="193">
        <v>2.6969716131857187</v>
      </c>
      <c r="T28" s="193">
        <v>3.9081408731463325</v>
      </c>
      <c r="U28" s="194">
        <v>42094</v>
      </c>
      <c r="V28" s="193">
        <v>27</v>
      </c>
      <c r="W28" s="193">
        <v>11.678044107744533</v>
      </c>
      <c r="X28" s="193">
        <v>10.307897372945929</v>
      </c>
      <c r="Z28" s="191">
        <v>42094</v>
      </c>
      <c r="AA28" s="192">
        <v>21</v>
      </c>
      <c r="AB28" s="192">
        <v>51157.855529785156</v>
      </c>
      <c r="AC28" s="192">
        <v>13493.579864501953</v>
      </c>
      <c r="AD28" s="192">
        <v>2782.4760150909424</v>
      </c>
      <c r="AE28" s="193">
        <v>3.7912737793450924</v>
      </c>
      <c r="AF28" s="193">
        <v>4.8494864973924781</v>
      </c>
      <c r="AG28" s="194">
        <v>42094</v>
      </c>
      <c r="AH28" s="193">
        <v>20</v>
      </c>
      <c r="AI28" s="193">
        <v>15.594875301715593</v>
      </c>
      <c r="AJ28" s="193">
        <v>15.071836433653418</v>
      </c>
      <c r="AL28" s="191">
        <v>42004</v>
      </c>
      <c r="AM28" s="192">
        <v>16</v>
      </c>
      <c r="AN28" s="192">
        <v>18555.41835975647</v>
      </c>
      <c r="AO28" s="192">
        <v>5851.5409469604492</v>
      </c>
      <c r="AP28" s="192">
        <v>1192.3980021476746</v>
      </c>
      <c r="AQ28" s="193">
        <v>3.1710311058140985</v>
      </c>
      <c r="AR28" s="193">
        <v>4.907372317314362</v>
      </c>
      <c r="AS28" s="194">
        <v>42004</v>
      </c>
      <c r="AT28" s="193">
        <v>16</v>
      </c>
      <c r="AU28" s="193">
        <v>4.1973937241808201</v>
      </c>
      <c r="AV28" s="193">
        <v>3.5907851464735963</v>
      </c>
      <c r="AX28" s="191">
        <v>42094</v>
      </c>
      <c r="AY28" s="192">
        <v>82</v>
      </c>
      <c r="AZ28" s="192">
        <v>189623.48516082764</v>
      </c>
      <c r="BA28" s="192">
        <v>57386.359815597534</v>
      </c>
      <c r="BB28" s="192">
        <v>10136.197797775269</v>
      </c>
      <c r="BC28" s="193">
        <v>3.3043302584473784</v>
      </c>
      <c r="BD28" s="193">
        <v>5.6615272275165065</v>
      </c>
      <c r="BE28" s="194">
        <v>42094</v>
      </c>
      <c r="BF28" s="193">
        <v>79</v>
      </c>
      <c r="BG28" s="193">
        <v>-19.962058943379958</v>
      </c>
      <c r="BH28" s="193">
        <v>20.121032733578701</v>
      </c>
      <c r="BJ28" s="191">
        <v>42004</v>
      </c>
      <c r="BK28" s="192">
        <v>9</v>
      </c>
      <c r="BL28" s="192">
        <v>16029.2578125</v>
      </c>
      <c r="BM28" s="192">
        <v>3322.9556884765625</v>
      </c>
      <c r="BN28" s="192">
        <v>1136.5998916625977</v>
      </c>
      <c r="BO28" s="193">
        <v>4.8237952338897276</v>
      </c>
      <c r="BP28" s="193">
        <v>2.923593177204868</v>
      </c>
      <c r="BQ28" s="194">
        <v>42004</v>
      </c>
      <c r="BR28" s="192">
        <v>8</v>
      </c>
      <c r="BS28" s="193">
        <v>18.030064912145647</v>
      </c>
      <c r="BT28" s="193">
        <v>10.210666968486915</v>
      </c>
      <c r="BV28" s="191">
        <v>42094</v>
      </c>
      <c r="BW28" s="192">
        <v>8</v>
      </c>
      <c r="BX28" s="192">
        <v>38019.28125</v>
      </c>
      <c r="BY28" s="192">
        <v>6136.3528747558594</v>
      </c>
      <c r="BZ28" s="192">
        <v>2356.1759719848633</v>
      </c>
      <c r="CA28" s="193">
        <v>6.19574558797071</v>
      </c>
      <c r="CB28" s="193">
        <v>2.604369515569986</v>
      </c>
      <c r="CC28" s="194">
        <v>42094</v>
      </c>
      <c r="CD28" s="193">
        <v>8</v>
      </c>
      <c r="CE28" s="193">
        <v>-8.4680168262586832</v>
      </c>
      <c r="CF28" s="193">
        <v>11.341367315209583</v>
      </c>
      <c r="CH28" s="191">
        <v>42277</v>
      </c>
      <c r="CI28" s="192">
        <v>28</v>
      </c>
      <c r="CJ28" s="192">
        <v>141419.49133300781</v>
      </c>
      <c r="CK28" s="192">
        <v>31424.085971832275</v>
      </c>
      <c r="CL28" s="192">
        <v>7927.797061920166</v>
      </c>
      <c r="CM28" s="193">
        <v>4.5003533741529518</v>
      </c>
      <c r="CN28" s="193">
        <v>3.9637853651391461</v>
      </c>
      <c r="CO28" s="194">
        <v>42277</v>
      </c>
      <c r="CP28" s="193">
        <v>18</v>
      </c>
      <c r="CQ28" s="193">
        <v>12.916630519543414</v>
      </c>
      <c r="CR28" s="193">
        <v>39.021867805574438</v>
      </c>
      <c r="CT28" s="191">
        <v>42185</v>
      </c>
      <c r="CU28" s="192">
        <v>15</v>
      </c>
      <c r="CV28" s="192">
        <v>23087.750045776367</v>
      </c>
      <c r="CW28" s="192">
        <v>5819.3110389709473</v>
      </c>
      <c r="CX28" s="192">
        <v>1072.1960015296936</v>
      </c>
      <c r="CY28" s="193">
        <v>3.9674370198055384</v>
      </c>
      <c r="CZ28" s="193">
        <v>5.4274694465084572</v>
      </c>
      <c r="DA28" s="194">
        <v>42185</v>
      </c>
      <c r="DB28" s="193">
        <v>14</v>
      </c>
      <c r="DC28" s="193">
        <v>11.462284866996608</v>
      </c>
      <c r="DD28" s="193">
        <v>3.8221136835737912</v>
      </c>
      <c r="DF28" s="191">
        <v>42004</v>
      </c>
      <c r="DG28" s="192">
        <v>53</v>
      </c>
      <c r="DH28" s="192">
        <v>83912.255783081055</v>
      </c>
      <c r="DI28" s="192">
        <v>25291.498270988464</v>
      </c>
      <c r="DJ28" s="192">
        <v>6299.4490203857422</v>
      </c>
      <c r="DK28" s="193">
        <v>3.3178048561613158</v>
      </c>
      <c r="DL28" s="193">
        <v>4.0148746642987767</v>
      </c>
      <c r="DM28" s="194">
        <v>42004</v>
      </c>
      <c r="DN28" s="193">
        <v>57</v>
      </c>
      <c r="DO28" s="193">
        <v>7.3561460954509439</v>
      </c>
      <c r="DP28" s="193">
        <v>6.4511675640796406</v>
      </c>
      <c r="DR28" s="191">
        <v>42004</v>
      </c>
      <c r="DS28" s="192">
        <v>31</v>
      </c>
      <c r="DT28" s="192">
        <v>93881.095710754395</v>
      </c>
      <c r="DU28" s="192">
        <v>21964.2688331604</v>
      </c>
      <c r="DV28" s="192">
        <v>6440.4600601196289</v>
      </c>
      <c r="DW28" s="193">
        <v>4.2742645532100783</v>
      </c>
      <c r="DX28" s="193">
        <v>3.4103571217166158</v>
      </c>
      <c r="DY28" s="194">
        <v>42004</v>
      </c>
      <c r="DZ28" s="193">
        <v>32</v>
      </c>
      <c r="EA28" s="193">
        <v>6.5597459157202387</v>
      </c>
      <c r="EB28" s="193">
        <v>12.202008240670171</v>
      </c>
      <c r="ED28" s="191">
        <v>42004</v>
      </c>
      <c r="EE28" s="192">
        <v>20</v>
      </c>
      <c r="EF28" s="192">
        <v>22435.19401550293</v>
      </c>
      <c r="EG28" s="192">
        <v>6772.384877204895</v>
      </c>
      <c r="EH28" s="192">
        <v>1309.7399986982346</v>
      </c>
      <c r="EI28" s="193">
        <v>3.312746458196334</v>
      </c>
      <c r="EJ28" s="193">
        <v>5.1707857162001964</v>
      </c>
      <c r="EK28" s="194">
        <v>42004</v>
      </c>
      <c r="EL28" s="193">
        <v>26</v>
      </c>
      <c r="EM28" s="193">
        <v>16.807550661620407</v>
      </c>
      <c r="EN28" s="193">
        <v>3.12971745804278</v>
      </c>
      <c r="EP28" s="191">
        <v>42004</v>
      </c>
      <c r="EQ28" s="192">
        <v>20</v>
      </c>
      <c r="ER28" s="192">
        <v>22656.525955200195</v>
      </c>
      <c r="ES28" s="192">
        <v>8117.5049800872803</v>
      </c>
      <c r="ET28" s="192">
        <v>1838.6680002212524</v>
      </c>
      <c r="EU28" s="193">
        <v>2.7910701638961717</v>
      </c>
      <c r="EV28" s="193">
        <v>4.4148834803838843</v>
      </c>
      <c r="EW28" s="194">
        <v>42004</v>
      </c>
      <c r="EX28" s="193">
        <v>23</v>
      </c>
      <c r="EY28" s="193">
        <v>32.909718164317511</v>
      </c>
      <c r="EZ28" s="193">
        <v>6.1443435401372426</v>
      </c>
      <c r="FB28" s="191">
        <v>42094</v>
      </c>
      <c r="FC28" s="192">
        <v>23</v>
      </c>
      <c r="FD28" s="192">
        <v>25691.263186454773</v>
      </c>
      <c r="FE28" s="192">
        <v>15198.118984222412</v>
      </c>
      <c r="FF28" s="192">
        <v>2436.5749101638794</v>
      </c>
      <c r="FG28" s="193">
        <v>1.6904238750285865</v>
      </c>
      <c r="FH28" s="193">
        <v>6.2374930156365336</v>
      </c>
      <c r="FI28" s="194">
        <v>42094</v>
      </c>
      <c r="FJ28" s="193">
        <v>22</v>
      </c>
      <c r="FK28" s="193">
        <v>9.3731050842730479</v>
      </c>
      <c r="FL28" s="193">
        <v>-1.4131906284592488</v>
      </c>
      <c r="FN28" s="191">
        <v>42369</v>
      </c>
      <c r="FO28" s="192">
        <v>18</v>
      </c>
      <c r="FP28" s="192">
        <v>127857.54461669922</v>
      </c>
      <c r="FQ28" s="192">
        <v>34758.620727539063</v>
      </c>
      <c r="FR28" s="192">
        <v>9053.7669982910156</v>
      </c>
      <c r="FS28" s="193">
        <v>3.6784412597649019</v>
      </c>
      <c r="FT28" s="193">
        <v>3.8391335599977428</v>
      </c>
      <c r="FU28" s="194">
        <v>42369</v>
      </c>
      <c r="FV28" s="193">
        <v>17</v>
      </c>
      <c r="FW28" s="193">
        <v>28.705509255398454</v>
      </c>
      <c r="FX28" s="193">
        <v>8.9397407320261237</v>
      </c>
      <c r="FZ28" s="191">
        <v>42369</v>
      </c>
      <c r="GA28" s="192">
        <v>7</v>
      </c>
      <c r="GB28" s="192">
        <v>34450.752868652344</v>
      </c>
      <c r="GC28" s="192">
        <v>19279.199058532715</v>
      </c>
      <c r="GD28" s="192">
        <v>2084.7039947509766</v>
      </c>
      <c r="GE28" s="193">
        <v>1.786939009450442</v>
      </c>
      <c r="GF28" s="193">
        <v>9.2479311725191309</v>
      </c>
      <c r="GG28" s="194">
        <v>42369</v>
      </c>
      <c r="GH28" s="193">
        <v>5</v>
      </c>
      <c r="GI28" s="193">
        <v>8.798086475920087</v>
      </c>
      <c r="GJ28" s="193">
        <v>6.0944660021239994</v>
      </c>
      <c r="GL28" s="191">
        <v>42369</v>
      </c>
      <c r="GM28" s="192">
        <v>6</v>
      </c>
      <c r="GN28" s="192">
        <v>46790</v>
      </c>
      <c r="GO28" s="192">
        <v>8435.845947265625</v>
      </c>
      <c r="GP28" s="192">
        <v>3096</v>
      </c>
      <c r="GQ28" s="193">
        <v>5.5465688079766791</v>
      </c>
      <c r="GR28" s="193">
        <v>2.7247564429152535</v>
      </c>
      <c r="GS28" s="194">
        <v>42369</v>
      </c>
      <c r="GT28" s="193">
        <v>6</v>
      </c>
      <c r="GU28" s="193">
        <v>-29.060479223935964</v>
      </c>
      <c r="GV28" s="193">
        <v>3.9494532914469804</v>
      </c>
      <c r="GX28" s="177">
        <v>37894</v>
      </c>
      <c r="GY28" s="175" t="e">
        <f t="shared" ca="1" si="19"/>
        <v>#N/A</v>
      </c>
      <c r="GZ28" s="192" t="e">
        <f t="shared" ca="1" si="20"/>
        <v>#N/A</v>
      </c>
      <c r="HA28" s="192" t="e">
        <f t="shared" ca="1" si="21"/>
        <v>#N/A</v>
      </c>
      <c r="HB28" s="192" t="e">
        <f t="shared" ca="1" si="22"/>
        <v>#N/A</v>
      </c>
      <c r="HC28" s="193" t="e">
        <f t="shared" ca="1" si="23"/>
        <v>#N/A</v>
      </c>
      <c r="HD28" s="193" t="e">
        <f t="shared" ca="1" si="24"/>
        <v>#N/A</v>
      </c>
      <c r="HE28" s="191" t="e">
        <f t="shared" ca="1" si="25"/>
        <v>#N/A</v>
      </c>
      <c r="HF28" s="193" t="e">
        <f t="shared" ca="1" si="26"/>
        <v>#N/A</v>
      </c>
      <c r="HG28" s="193" t="e">
        <f t="shared" ca="1" si="28"/>
        <v>#N/A</v>
      </c>
      <c r="HH28" s="193" t="e">
        <f t="shared" ca="1" si="27"/>
        <v>#N/A</v>
      </c>
    </row>
    <row r="29" spans="2:216">
      <c r="B29" s="191">
        <v>42185</v>
      </c>
      <c r="C29" s="192">
        <v>12</v>
      </c>
      <c r="D29" s="192">
        <v>13378.165100097656</v>
      </c>
      <c r="E29" s="192">
        <v>8427.4404029846191</v>
      </c>
      <c r="F29" s="192">
        <v>1442.2699966430664</v>
      </c>
      <c r="G29" s="193">
        <v>1.5874529466099474</v>
      </c>
      <c r="H29" s="193">
        <v>5.8431780613891853</v>
      </c>
      <c r="I29" s="194">
        <v>42185</v>
      </c>
      <c r="J29" s="193">
        <v>12</v>
      </c>
      <c r="K29" s="193">
        <v>19.015333993572071</v>
      </c>
      <c r="L29" s="193">
        <v>-0.25994877901708291</v>
      </c>
      <c r="N29" s="191">
        <v>42185</v>
      </c>
      <c r="O29" s="192">
        <v>26</v>
      </c>
      <c r="P29" s="192">
        <v>31670.252883911133</v>
      </c>
      <c r="Q29" s="192">
        <v>10700.868680953979</v>
      </c>
      <c r="R29" s="192">
        <v>2731.7339744567871</v>
      </c>
      <c r="S29" s="193">
        <v>2.9595964428831527</v>
      </c>
      <c r="T29" s="193">
        <v>3.9172440585404651</v>
      </c>
      <c r="U29" s="194">
        <v>42185</v>
      </c>
      <c r="V29" s="193">
        <v>26</v>
      </c>
      <c r="W29" s="193">
        <v>-7.5041080812587975</v>
      </c>
      <c r="X29" s="193">
        <v>8.0422396837274377</v>
      </c>
      <c r="Z29" s="191">
        <v>42185</v>
      </c>
      <c r="AA29" s="192">
        <v>23</v>
      </c>
      <c r="AB29" s="192">
        <v>55007.961944580078</v>
      </c>
      <c r="AC29" s="192">
        <v>13726.598587036133</v>
      </c>
      <c r="AD29" s="192">
        <v>3009.543025970459</v>
      </c>
      <c r="AE29" s="193">
        <v>4.0073993273564126</v>
      </c>
      <c r="AF29" s="193">
        <v>4.5610242048657357</v>
      </c>
      <c r="AG29" s="194">
        <v>42185</v>
      </c>
      <c r="AH29" s="193">
        <v>23</v>
      </c>
      <c r="AI29" s="193">
        <v>5.9461706541121595</v>
      </c>
      <c r="AJ29" s="193">
        <v>11.280842481157016</v>
      </c>
      <c r="AL29" s="191">
        <v>42094</v>
      </c>
      <c r="AM29" s="192">
        <v>15</v>
      </c>
      <c r="AN29" s="192">
        <v>20284.121850967407</v>
      </c>
      <c r="AO29" s="192">
        <v>5639.4170188903809</v>
      </c>
      <c r="AP29" s="192">
        <v>1191.5329875946045</v>
      </c>
      <c r="AQ29" s="193">
        <v>3.5968472952118264</v>
      </c>
      <c r="AR29" s="193">
        <v>4.7329088473453833</v>
      </c>
      <c r="AS29" s="194">
        <v>42094</v>
      </c>
      <c r="AT29" s="193">
        <v>15</v>
      </c>
      <c r="AU29" s="193">
        <v>-8.88766744344146</v>
      </c>
      <c r="AV29" s="193">
        <v>-0.76426196286063508</v>
      </c>
      <c r="AX29" s="191">
        <v>42185</v>
      </c>
      <c r="AY29" s="192">
        <v>80</v>
      </c>
      <c r="AZ29" s="192">
        <v>183767.66882324219</v>
      </c>
      <c r="BA29" s="192">
        <v>52216.888326644897</v>
      </c>
      <c r="BB29" s="192">
        <v>10191.537229537964</v>
      </c>
      <c r="BC29" s="193">
        <v>3.5193148177209634</v>
      </c>
      <c r="BD29" s="193">
        <v>5.1235537044701713</v>
      </c>
      <c r="BE29" s="194">
        <v>42185</v>
      </c>
      <c r="BF29" s="193">
        <v>79</v>
      </c>
      <c r="BG29" s="193">
        <v>-13.365477209241172</v>
      </c>
      <c r="BH29" s="193">
        <v>17.821193316195671</v>
      </c>
      <c r="BJ29" s="191">
        <v>42094</v>
      </c>
      <c r="BK29" s="192">
        <v>10</v>
      </c>
      <c r="BL29" s="192">
        <v>15702.103668212891</v>
      </c>
      <c r="BM29" s="192">
        <v>5188.0336303710938</v>
      </c>
      <c r="BN29" s="192">
        <v>1220.6292953491211</v>
      </c>
      <c r="BO29" s="193">
        <v>3.0266002086593526</v>
      </c>
      <c r="BP29" s="193">
        <v>4.2502942131068764</v>
      </c>
      <c r="BQ29" s="194">
        <v>42094</v>
      </c>
      <c r="BR29" s="192">
        <v>9</v>
      </c>
      <c r="BS29" s="193">
        <v>46.830198677196044</v>
      </c>
      <c r="BT29" s="193">
        <v>3.63099287129105</v>
      </c>
      <c r="BV29" s="191">
        <v>42185</v>
      </c>
      <c r="BW29" s="192">
        <v>8</v>
      </c>
      <c r="BX29" s="192">
        <v>36631.401062011719</v>
      </c>
      <c r="BY29" s="192">
        <v>6151.1669464111328</v>
      </c>
      <c r="BZ29" s="192">
        <v>3012.5040283203125</v>
      </c>
      <c r="CA29" s="193">
        <v>5.9551953931902508</v>
      </c>
      <c r="CB29" s="193">
        <v>2.0418784136334751</v>
      </c>
      <c r="CC29" s="194">
        <v>42185</v>
      </c>
      <c r="CD29" s="193">
        <v>8</v>
      </c>
      <c r="CE29" s="193">
        <v>-5.9562905511265196</v>
      </c>
      <c r="CF29" s="193">
        <v>8.8973979161437455</v>
      </c>
      <c r="CH29" s="191">
        <v>42369</v>
      </c>
      <c r="CI29" s="192">
        <v>31</v>
      </c>
      <c r="CJ29" s="192">
        <v>145537.89999389648</v>
      </c>
      <c r="CK29" s="192">
        <v>33843.602129936218</v>
      </c>
      <c r="CL29" s="192">
        <v>8481.6079521179199</v>
      </c>
      <c r="CM29" s="193">
        <v>4.3003076160489888</v>
      </c>
      <c r="CN29" s="193">
        <v>3.9902342009907712</v>
      </c>
      <c r="CO29" s="194">
        <v>42369</v>
      </c>
      <c r="CP29" s="193">
        <v>20</v>
      </c>
      <c r="CQ29" s="193">
        <v>21.313347269107496</v>
      </c>
      <c r="CR29" s="193">
        <v>44.81701055914138</v>
      </c>
      <c r="CT29" s="191">
        <v>42277</v>
      </c>
      <c r="CU29" s="192">
        <v>14</v>
      </c>
      <c r="CV29" s="192">
        <v>25639.064270019531</v>
      </c>
      <c r="CW29" s="192">
        <v>6186.814998626709</v>
      </c>
      <c r="CX29" s="192">
        <v>1208.8030033111572</v>
      </c>
      <c r="CY29" s="193">
        <v>4.1441459419282216</v>
      </c>
      <c r="CZ29" s="193">
        <v>5.1181333779613096</v>
      </c>
      <c r="DA29" s="194">
        <v>42277</v>
      </c>
      <c r="DB29" s="193">
        <v>13</v>
      </c>
      <c r="DC29" s="193">
        <v>14.260986962972243</v>
      </c>
      <c r="DD29" s="193">
        <v>3.9715118645355263</v>
      </c>
      <c r="DF29" s="191">
        <v>42094</v>
      </c>
      <c r="DG29" s="192">
        <v>56</v>
      </c>
      <c r="DH29" s="192">
        <v>92938.948612213135</v>
      </c>
      <c r="DI29" s="192">
        <v>26431.088500499725</v>
      </c>
      <c r="DJ29" s="192">
        <v>6637.2855920791626</v>
      </c>
      <c r="DK29" s="193">
        <v>3.5162739745075564</v>
      </c>
      <c r="DL29" s="193">
        <v>3.9822135319960004</v>
      </c>
      <c r="DM29" s="194">
        <v>42094</v>
      </c>
      <c r="DN29" s="193">
        <v>57</v>
      </c>
      <c r="DO29" s="193">
        <v>4.7176288670785382</v>
      </c>
      <c r="DP29" s="193">
        <v>8.6613603870018494</v>
      </c>
      <c r="DR29" s="191">
        <v>42094</v>
      </c>
      <c r="DS29" s="192">
        <v>33</v>
      </c>
      <c r="DT29" s="192">
        <v>109910.94903564453</v>
      </c>
      <c r="DU29" s="192">
        <v>22402.974792480469</v>
      </c>
      <c r="DV29" s="192">
        <v>6672.942024230957</v>
      </c>
      <c r="DW29" s="193">
        <v>4.90608725197227</v>
      </c>
      <c r="DX29" s="193">
        <v>3.3572859933639787</v>
      </c>
      <c r="DY29" s="194">
        <v>42094</v>
      </c>
      <c r="DZ29" s="193">
        <v>33</v>
      </c>
      <c r="EA29" s="193">
        <v>4.5544648093618134</v>
      </c>
      <c r="EB29" s="193">
        <v>17.83879745192003</v>
      </c>
      <c r="ED29" s="191">
        <v>42094</v>
      </c>
      <c r="EE29" s="192">
        <v>23</v>
      </c>
      <c r="EF29" s="192">
        <v>27373.760917663574</v>
      </c>
      <c r="EG29" s="192">
        <v>7396.4160099029541</v>
      </c>
      <c r="EH29" s="192">
        <v>1331.0779992341995</v>
      </c>
      <c r="EI29" s="193">
        <v>3.7009493355989229</v>
      </c>
      <c r="EJ29" s="193">
        <v>5.5567111875925272</v>
      </c>
      <c r="EK29" s="194">
        <v>42094</v>
      </c>
      <c r="EL29" s="193">
        <v>27</v>
      </c>
      <c r="EM29" s="193">
        <v>4.1668149185993153</v>
      </c>
      <c r="EN29" s="193">
        <v>7.3047093617091496</v>
      </c>
      <c r="EP29" s="191">
        <v>42094</v>
      </c>
      <c r="EQ29" s="192">
        <v>20</v>
      </c>
      <c r="ER29" s="192">
        <v>22928.737056732178</v>
      </c>
      <c r="ES29" s="192">
        <v>8611.3162441253662</v>
      </c>
      <c r="ET29" s="192">
        <v>1881.0330104827881</v>
      </c>
      <c r="EU29" s="193">
        <v>2.6626286164294739</v>
      </c>
      <c r="EV29" s="193">
        <v>4.5779718889224466</v>
      </c>
      <c r="EW29" s="194">
        <v>42094</v>
      </c>
      <c r="EX29" s="193">
        <v>24</v>
      </c>
      <c r="EY29" s="193">
        <v>11.318926939036666</v>
      </c>
      <c r="EZ29" s="193">
        <v>28.869310175124397</v>
      </c>
      <c r="FB29" s="191">
        <v>42185</v>
      </c>
      <c r="FC29" s="192">
        <v>21</v>
      </c>
      <c r="FD29" s="192">
        <v>23678.381988525391</v>
      </c>
      <c r="FE29" s="192">
        <v>14507.879055023193</v>
      </c>
      <c r="FF29" s="192">
        <v>2321.4779043197632</v>
      </c>
      <c r="FG29" s="193">
        <v>1.6321050029933226</v>
      </c>
      <c r="FH29" s="193">
        <v>6.249415093732833</v>
      </c>
      <c r="FI29" s="194">
        <v>42185</v>
      </c>
      <c r="FJ29" s="193">
        <v>20</v>
      </c>
      <c r="FK29" s="193">
        <v>0.46398144905368532</v>
      </c>
      <c r="FL29" s="193">
        <v>-2.0464519097126321</v>
      </c>
      <c r="FN29" s="191">
        <v>42460</v>
      </c>
      <c r="FO29" s="192">
        <v>19</v>
      </c>
      <c r="FP29" s="192">
        <v>137093.24172973633</v>
      </c>
      <c r="FQ29" s="192">
        <v>36025.436763763428</v>
      </c>
      <c r="FR29" s="192">
        <v>9397.807014465332</v>
      </c>
      <c r="FS29" s="193">
        <v>3.8054567562559862</v>
      </c>
      <c r="FT29" s="193">
        <v>3.8333875880098627</v>
      </c>
      <c r="FU29" s="194">
        <v>42460</v>
      </c>
      <c r="FV29" s="193">
        <v>18</v>
      </c>
      <c r="FW29" s="193">
        <v>15.025780491359587</v>
      </c>
      <c r="FX29" s="193">
        <v>9.5363720608440339</v>
      </c>
      <c r="FZ29" s="191">
        <v>42460</v>
      </c>
      <c r="GA29" s="192">
        <v>7</v>
      </c>
      <c r="GB29" s="192">
        <v>36207.232940673828</v>
      </c>
      <c r="GC29" s="192">
        <v>19637.392013549805</v>
      </c>
      <c r="GD29" s="192">
        <v>2189.9849796295166</v>
      </c>
      <c r="GE29" s="193">
        <v>1.8437903014662451</v>
      </c>
      <c r="GF29" s="193">
        <v>8.9669071688664701</v>
      </c>
      <c r="GG29" s="194">
        <v>42460</v>
      </c>
      <c r="GH29" s="193">
        <v>4</v>
      </c>
      <c r="GI29" s="193">
        <v>21.685739773641298</v>
      </c>
      <c r="GJ29" s="193">
        <v>2.6543293709894611</v>
      </c>
      <c r="GL29" s="191">
        <v>42460</v>
      </c>
      <c r="GM29" s="192">
        <v>6</v>
      </c>
      <c r="GN29" s="192">
        <v>45847</v>
      </c>
      <c r="GO29" s="192">
        <v>8394.845947265625</v>
      </c>
      <c r="GP29" s="192">
        <v>3107</v>
      </c>
      <c r="GQ29" s="193">
        <v>5.4613271390564728</v>
      </c>
      <c r="GR29" s="193">
        <v>2.7019137261878421</v>
      </c>
      <c r="GS29" s="194">
        <v>42460</v>
      </c>
      <c r="GT29" s="193">
        <v>7</v>
      </c>
      <c r="GU29" s="193">
        <v>-6.8436685364599903</v>
      </c>
      <c r="GV29" s="193">
        <v>6.4072197108951068</v>
      </c>
      <c r="GX29" s="177">
        <v>37986</v>
      </c>
      <c r="GY29" s="175" t="e">
        <f t="shared" ca="1" si="19"/>
        <v>#N/A</v>
      </c>
      <c r="GZ29" s="192" t="e">
        <f t="shared" ca="1" si="20"/>
        <v>#N/A</v>
      </c>
      <c r="HA29" s="192" t="e">
        <f t="shared" ca="1" si="21"/>
        <v>#N/A</v>
      </c>
      <c r="HB29" s="192" t="e">
        <f t="shared" ca="1" si="22"/>
        <v>#N/A</v>
      </c>
      <c r="HC29" s="193" t="e">
        <f t="shared" ca="1" si="23"/>
        <v>#N/A</v>
      </c>
      <c r="HD29" s="193" t="e">
        <f t="shared" ca="1" si="24"/>
        <v>#N/A</v>
      </c>
      <c r="HE29" s="191" t="e">
        <f t="shared" ca="1" si="25"/>
        <v>#N/A</v>
      </c>
      <c r="HF29" s="193" t="e">
        <f t="shared" ca="1" si="26"/>
        <v>#N/A</v>
      </c>
      <c r="HG29" s="193" t="e">
        <f t="shared" ca="1" si="28"/>
        <v>#N/A</v>
      </c>
      <c r="HH29" s="193" t="e">
        <f t="shared" ca="1" si="27"/>
        <v>#N/A</v>
      </c>
    </row>
    <row r="30" spans="2:216">
      <c r="B30" s="191">
        <v>42277</v>
      </c>
      <c r="C30" s="192">
        <v>12</v>
      </c>
      <c r="D30" s="192">
        <v>14004.225921630859</v>
      </c>
      <c r="E30" s="192">
        <v>8433.9698181152344</v>
      </c>
      <c r="F30" s="192">
        <v>1429.0939960479736</v>
      </c>
      <c r="G30" s="193">
        <v>1.6604548301265356</v>
      </c>
      <c r="H30" s="193">
        <v>5.9016200763830735</v>
      </c>
      <c r="I30" s="194">
        <v>42277</v>
      </c>
      <c r="J30" s="193">
        <v>12</v>
      </c>
      <c r="K30" s="193">
        <v>-2.5737000686443245E-2</v>
      </c>
      <c r="L30" s="193">
        <v>-1.0362957568131326</v>
      </c>
      <c r="N30" s="191">
        <v>42277</v>
      </c>
      <c r="O30" s="192">
        <v>23</v>
      </c>
      <c r="P30" s="192">
        <v>24468.934188842773</v>
      </c>
      <c r="Q30" s="192">
        <v>7721.6991996765137</v>
      </c>
      <c r="R30" s="192">
        <v>2568.7200164794922</v>
      </c>
      <c r="S30" s="193">
        <v>3.1688535846964685</v>
      </c>
      <c r="T30" s="193">
        <v>3.0060493748397437</v>
      </c>
      <c r="U30" s="194">
        <v>42277</v>
      </c>
      <c r="V30" s="193">
        <v>24</v>
      </c>
      <c r="W30" s="193">
        <v>-23.751834309724952</v>
      </c>
      <c r="X30" s="193">
        <v>0.98098054804216517</v>
      </c>
      <c r="Z30" s="191">
        <v>42277</v>
      </c>
      <c r="AA30" s="192">
        <v>23</v>
      </c>
      <c r="AB30" s="192">
        <v>57427.282043457031</v>
      </c>
      <c r="AC30" s="192">
        <v>14183.5198097229</v>
      </c>
      <c r="AD30" s="192">
        <v>3183.7310352325439</v>
      </c>
      <c r="AE30" s="193">
        <v>4.0488738207345563</v>
      </c>
      <c r="AF30" s="193">
        <v>4.4549993868081001</v>
      </c>
      <c r="AG30" s="194">
        <v>42277</v>
      </c>
      <c r="AH30" s="193">
        <v>23</v>
      </c>
      <c r="AI30" s="193">
        <v>6.2401618856557928</v>
      </c>
      <c r="AJ30" s="193">
        <v>13.496177676348498</v>
      </c>
      <c r="AL30" s="191">
        <v>42185</v>
      </c>
      <c r="AM30" s="192">
        <v>14</v>
      </c>
      <c r="AN30" s="192">
        <v>20798.430236816406</v>
      </c>
      <c r="AO30" s="192">
        <v>5737.5930767059326</v>
      </c>
      <c r="AP30" s="192">
        <v>1308.8799991607666</v>
      </c>
      <c r="AQ30" s="193">
        <v>3.6249399284267825</v>
      </c>
      <c r="AR30" s="193">
        <v>4.3835898481027957</v>
      </c>
      <c r="AS30" s="194">
        <v>42185</v>
      </c>
      <c r="AT30" s="193">
        <v>14</v>
      </c>
      <c r="AU30" s="193">
        <v>4.9960071564198572</v>
      </c>
      <c r="AV30" s="193">
        <v>6.5978051497800339</v>
      </c>
      <c r="AX30" s="191">
        <v>42277</v>
      </c>
      <c r="AY30" s="192">
        <v>78</v>
      </c>
      <c r="AZ30" s="192">
        <v>184259.48815917969</v>
      </c>
      <c r="BA30" s="192">
        <v>45008.533761978149</v>
      </c>
      <c r="BB30" s="192">
        <v>10380.235104560852</v>
      </c>
      <c r="BC30" s="193">
        <v>4.0938789326844622</v>
      </c>
      <c r="BD30" s="193">
        <v>4.3359840416526181</v>
      </c>
      <c r="BE30" s="194">
        <v>42277</v>
      </c>
      <c r="BF30" s="193">
        <v>80</v>
      </c>
      <c r="BG30" s="193">
        <v>-18.10725766050011</v>
      </c>
      <c r="BH30" s="193">
        <v>14.060192667537619</v>
      </c>
      <c r="BJ30" s="191">
        <v>42185</v>
      </c>
      <c r="BK30" s="192">
        <v>10</v>
      </c>
      <c r="BL30" s="192">
        <v>16291.999450683594</v>
      </c>
      <c r="BM30" s="192">
        <v>5503.0476837158203</v>
      </c>
      <c r="BN30" s="192">
        <v>1240.3569946289063</v>
      </c>
      <c r="BO30" s="193">
        <v>2.9605412104448194</v>
      </c>
      <c r="BP30" s="193">
        <v>4.4366643696496739</v>
      </c>
      <c r="BQ30" s="194">
        <v>42185</v>
      </c>
      <c r="BR30" s="192">
        <v>10</v>
      </c>
      <c r="BS30" s="193">
        <v>13.930049276604572</v>
      </c>
      <c r="BT30" s="193">
        <v>-6.8868971568260768</v>
      </c>
      <c r="BV30" s="191">
        <v>42277</v>
      </c>
      <c r="BW30" s="192">
        <v>8</v>
      </c>
      <c r="BX30" s="192">
        <v>40733.752563476563</v>
      </c>
      <c r="BY30" s="192">
        <v>6456.8730010986328</v>
      </c>
      <c r="BZ30" s="192">
        <v>3198.3879928588867</v>
      </c>
      <c r="CA30" s="193">
        <v>6.3085881597091564</v>
      </c>
      <c r="CB30" s="193">
        <v>2.0187897827014858</v>
      </c>
      <c r="CC30" s="194">
        <v>42277</v>
      </c>
      <c r="CD30" s="193">
        <v>8</v>
      </c>
      <c r="CE30" s="193">
        <v>10.680527114413408</v>
      </c>
      <c r="CF30" s="193">
        <v>21.678698986413014</v>
      </c>
      <c r="CH30" s="191">
        <v>42460</v>
      </c>
      <c r="CI30" s="192">
        <v>32</v>
      </c>
      <c r="CJ30" s="192">
        <v>151392.19332885742</v>
      </c>
      <c r="CK30" s="192">
        <v>34636.585809707642</v>
      </c>
      <c r="CL30" s="192">
        <v>8963.1400032043457</v>
      </c>
      <c r="CM30" s="193">
        <v>4.3708751826927044</v>
      </c>
      <c r="CN30" s="193">
        <v>3.8643361363679438</v>
      </c>
      <c r="CO30" s="194">
        <v>42460</v>
      </c>
      <c r="CP30" s="193">
        <v>18</v>
      </c>
      <c r="CQ30" s="193">
        <v>7.8271632152719484</v>
      </c>
      <c r="CR30" s="193">
        <v>22.274709477098263</v>
      </c>
      <c r="CT30" s="191">
        <v>42369</v>
      </c>
      <c r="CU30" s="192">
        <v>14</v>
      </c>
      <c r="CV30" s="192">
        <v>35783.197174072266</v>
      </c>
      <c r="CW30" s="192">
        <v>9180.4854888916016</v>
      </c>
      <c r="CX30" s="192">
        <v>1783.6279926300049</v>
      </c>
      <c r="CY30" s="193">
        <v>3.8977456276544391</v>
      </c>
      <c r="CZ30" s="193">
        <v>5.1470853377641497</v>
      </c>
      <c r="DA30" s="194">
        <v>42369</v>
      </c>
      <c r="DB30" s="193">
        <v>13</v>
      </c>
      <c r="DC30" s="193">
        <v>16.894237017026636</v>
      </c>
      <c r="DD30" s="193">
        <v>2.5871347200353556</v>
      </c>
      <c r="DF30" s="191">
        <v>42185</v>
      </c>
      <c r="DG30" s="192">
        <v>56</v>
      </c>
      <c r="DH30" s="192">
        <v>86935.513255357742</v>
      </c>
      <c r="DI30" s="192">
        <v>25162.597558915615</v>
      </c>
      <c r="DJ30" s="192">
        <v>6361.5296325683594</v>
      </c>
      <c r="DK30" s="193">
        <v>3.4549498735894515</v>
      </c>
      <c r="DL30" s="193">
        <v>3.9554319499030055</v>
      </c>
      <c r="DM30" s="194">
        <v>42185</v>
      </c>
      <c r="DN30" s="193">
        <v>57</v>
      </c>
      <c r="DO30" s="193">
        <v>-14.42337849130605</v>
      </c>
      <c r="DP30" s="193">
        <v>7.3989491868749813</v>
      </c>
      <c r="DR30" s="191">
        <v>42185</v>
      </c>
      <c r="DS30" s="192">
        <v>34</v>
      </c>
      <c r="DT30" s="192">
        <v>105581.65942382813</v>
      </c>
      <c r="DU30" s="192">
        <v>23520.588829040527</v>
      </c>
      <c r="DV30" s="192">
        <v>6819.0629615783691</v>
      </c>
      <c r="DW30" s="193">
        <v>4.4889037511453793</v>
      </c>
      <c r="DX30" s="193">
        <v>3.4492406011743806</v>
      </c>
      <c r="DY30" s="194">
        <v>42185</v>
      </c>
      <c r="DZ30" s="193">
        <v>36</v>
      </c>
      <c r="EA30" s="193">
        <v>4.1747958911399818</v>
      </c>
      <c r="EB30" s="193">
        <v>6.9854692936884399</v>
      </c>
      <c r="ED30" s="191">
        <v>42185</v>
      </c>
      <c r="EE30" s="192">
        <v>22</v>
      </c>
      <c r="EF30" s="192">
        <v>25826.786163330078</v>
      </c>
      <c r="EG30" s="192">
        <v>6528.3365173339844</v>
      </c>
      <c r="EH30" s="192">
        <v>1262.9010012149811</v>
      </c>
      <c r="EI30" s="193">
        <v>3.9561052183439092</v>
      </c>
      <c r="EJ30" s="193">
        <v>5.1693177145741123</v>
      </c>
      <c r="EK30" s="194">
        <v>42185</v>
      </c>
      <c r="EL30" s="193">
        <v>27</v>
      </c>
      <c r="EM30" s="193">
        <v>8.4461016129210975</v>
      </c>
      <c r="EN30" s="193">
        <v>5.1015959220229501</v>
      </c>
      <c r="EP30" s="191">
        <v>42185</v>
      </c>
      <c r="EQ30" s="192">
        <v>20</v>
      </c>
      <c r="ER30" s="192">
        <v>21821.996032714844</v>
      </c>
      <c r="ES30" s="192">
        <v>9256.9914970397949</v>
      </c>
      <c r="ET30" s="192">
        <v>1914.7429981231689</v>
      </c>
      <c r="EU30" s="193">
        <v>2.3573529304518743</v>
      </c>
      <c r="EV30" s="193">
        <v>4.8345869425366734</v>
      </c>
      <c r="EW30" s="194">
        <v>42185</v>
      </c>
      <c r="EX30" s="193">
        <v>24</v>
      </c>
      <c r="EY30" s="193">
        <v>-0.4320836844046938</v>
      </c>
      <c r="EZ30" s="193">
        <v>23.985762773749506</v>
      </c>
      <c r="FB30" s="191">
        <v>42277</v>
      </c>
      <c r="FC30" s="192">
        <v>21</v>
      </c>
      <c r="FD30" s="192">
        <v>25748.815017700195</v>
      </c>
      <c r="FE30" s="192">
        <v>14146.095099449158</v>
      </c>
      <c r="FF30" s="192">
        <v>2341.1639976501465</v>
      </c>
      <c r="FG30" s="193">
        <v>1.8202065542951738</v>
      </c>
      <c r="FH30" s="193">
        <v>6.0423341182624357</v>
      </c>
      <c r="FI30" s="194">
        <v>42277</v>
      </c>
      <c r="FJ30" s="193">
        <v>20</v>
      </c>
      <c r="FK30" s="193">
        <v>3.186377644585936</v>
      </c>
      <c r="FL30" s="193">
        <v>0.31056533138669185</v>
      </c>
      <c r="FN30" s="191">
        <v>42551</v>
      </c>
      <c r="FO30" s="192">
        <v>19</v>
      </c>
      <c r="FP30" s="192">
        <v>140378.51303100586</v>
      </c>
      <c r="FQ30" s="192">
        <v>38210.626100540161</v>
      </c>
      <c r="FR30" s="192">
        <v>9699.8200168609619</v>
      </c>
      <c r="FS30" s="193">
        <v>3.6738082401905845</v>
      </c>
      <c r="FT30" s="193">
        <v>3.939312897983628</v>
      </c>
      <c r="FU30" s="194">
        <v>42551</v>
      </c>
      <c r="FV30" s="193">
        <v>18</v>
      </c>
      <c r="FW30" s="193">
        <v>21.036933699449143</v>
      </c>
      <c r="FX30" s="193">
        <v>11.394185133869627</v>
      </c>
      <c r="FZ30" s="191">
        <v>42551</v>
      </c>
      <c r="GA30" s="192">
        <v>7</v>
      </c>
      <c r="GB30" s="192">
        <v>35678.47216796875</v>
      </c>
      <c r="GC30" s="192">
        <v>19705.030059814453</v>
      </c>
      <c r="GD30" s="192">
        <v>2274.7640018463135</v>
      </c>
      <c r="GE30" s="193">
        <v>1.8106276448027254</v>
      </c>
      <c r="GF30" s="193">
        <v>8.6624502778401862</v>
      </c>
      <c r="GG30" s="194">
        <v>42551</v>
      </c>
      <c r="GH30" s="193">
        <v>4</v>
      </c>
      <c r="GI30" s="193">
        <v>-4.7897228400215592</v>
      </c>
      <c r="GJ30" s="193">
        <v>3.3894393506623377</v>
      </c>
      <c r="GL30" s="191">
        <v>42551</v>
      </c>
      <c r="GM30" s="192">
        <v>7</v>
      </c>
      <c r="GN30" s="192">
        <v>64881</v>
      </c>
      <c r="GO30" s="192">
        <v>11010</v>
      </c>
      <c r="GP30" s="192">
        <v>4346</v>
      </c>
      <c r="GQ30" s="193">
        <v>5.8929155313351496</v>
      </c>
      <c r="GR30" s="193">
        <v>2.533364012885412</v>
      </c>
      <c r="GS30" s="194">
        <v>42551</v>
      </c>
      <c r="GT30" s="193">
        <v>8</v>
      </c>
      <c r="GU30" s="193">
        <v>-9.975350551652717</v>
      </c>
      <c r="GV30" s="193">
        <v>-1.585339557500054</v>
      </c>
      <c r="GX30" s="177">
        <v>38077</v>
      </c>
      <c r="GY30" s="175" t="e">
        <f t="shared" ca="1" si="19"/>
        <v>#N/A</v>
      </c>
      <c r="GZ30" s="192" t="e">
        <f t="shared" ca="1" si="20"/>
        <v>#N/A</v>
      </c>
      <c r="HA30" s="192" t="e">
        <f t="shared" ca="1" si="21"/>
        <v>#N/A</v>
      </c>
      <c r="HB30" s="192" t="e">
        <f t="shared" ca="1" si="22"/>
        <v>#N/A</v>
      </c>
      <c r="HC30" s="193" t="e">
        <f t="shared" ca="1" si="23"/>
        <v>#N/A</v>
      </c>
      <c r="HD30" s="193" t="e">
        <f t="shared" ca="1" si="24"/>
        <v>#N/A</v>
      </c>
      <c r="HE30" s="191" t="e">
        <f t="shared" ca="1" si="25"/>
        <v>#N/A</v>
      </c>
      <c r="HF30" s="193" t="e">
        <f t="shared" ca="1" si="26"/>
        <v>#N/A</v>
      </c>
      <c r="HG30" s="193" t="e">
        <f t="shared" ca="1" si="28"/>
        <v>#N/A</v>
      </c>
      <c r="HH30" s="193" t="e">
        <f t="shared" ca="1" si="27"/>
        <v>#N/A</v>
      </c>
    </row>
    <row r="31" spans="2:216">
      <c r="B31" s="191">
        <v>42369</v>
      </c>
      <c r="C31" s="192">
        <v>12</v>
      </c>
      <c r="D31" s="192">
        <v>13789.481063842773</v>
      </c>
      <c r="E31" s="192">
        <v>8650.8279457092285</v>
      </c>
      <c r="F31" s="192">
        <v>1403.1119956970215</v>
      </c>
      <c r="G31" s="193">
        <v>1.594007088151868</v>
      </c>
      <c r="H31" s="193">
        <v>6.1654579051701228</v>
      </c>
      <c r="I31" s="194">
        <v>42369</v>
      </c>
      <c r="J31" s="193">
        <v>13</v>
      </c>
      <c r="K31" s="193">
        <v>9.6926275420945007</v>
      </c>
      <c r="L31" s="193">
        <v>-3.3736376408782243</v>
      </c>
      <c r="N31" s="191">
        <v>42369</v>
      </c>
      <c r="O31" s="192">
        <v>23</v>
      </c>
      <c r="P31" s="192">
        <v>25172.824859619141</v>
      </c>
      <c r="Q31" s="192">
        <v>7973.3423614501953</v>
      </c>
      <c r="R31" s="192">
        <v>2555.2489852905273</v>
      </c>
      <c r="S31" s="193">
        <v>3.1571232888889389</v>
      </c>
      <c r="T31" s="193">
        <v>3.1203778603765455</v>
      </c>
      <c r="U31" s="194">
        <v>42369</v>
      </c>
      <c r="V31" s="193">
        <v>23</v>
      </c>
      <c r="W31" s="193">
        <v>-3.8846577833808404</v>
      </c>
      <c r="X31" s="193">
        <v>0.57520181729193709</v>
      </c>
      <c r="Z31" s="191">
        <v>42369</v>
      </c>
      <c r="AA31" s="192">
        <v>23</v>
      </c>
      <c r="AB31" s="192">
        <v>55499.846038818359</v>
      </c>
      <c r="AC31" s="192">
        <v>13916.45299911499</v>
      </c>
      <c r="AD31" s="192">
        <v>3130.7340221405029</v>
      </c>
      <c r="AE31" s="193">
        <v>3.9880741193426115</v>
      </c>
      <c r="AF31" s="193">
        <v>4.4451086871954146</v>
      </c>
      <c r="AG31" s="194">
        <v>42369</v>
      </c>
      <c r="AH31" s="193">
        <v>24</v>
      </c>
      <c r="AI31" s="193">
        <v>2.9078518735174752</v>
      </c>
      <c r="AJ31" s="193">
        <v>4.0826203532110528</v>
      </c>
      <c r="AL31" s="191">
        <v>42277</v>
      </c>
      <c r="AM31" s="192">
        <v>15</v>
      </c>
      <c r="AN31" s="192">
        <v>21730.896255493164</v>
      </c>
      <c r="AO31" s="192">
        <v>6199.0288848876953</v>
      </c>
      <c r="AP31" s="192">
        <v>1443.6689834594727</v>
      </c>
      <c r="AQ31" s="193">
        <v>3.505532343698194</v>
      </c>
      <c r="AR31" s="193">
        <v>4.2939406165206409</v>
      </c>
      <c r="AS31" s="194">
        <v>42277</v>
      </c>
      <c r="AT31" s="193">
        <v>16</v>
      </c>
      <c r="AU31" s="193">
        <v>-13.29680426904909</v>
      </c>
      <c r="AV31" s="193">
        <v>0.65677431078001725</v>
      </c>
      <c r="AX31" s="191">
        <v>42369</v>
      </c>
      <c r="AY31" s="192">
        <v>73</v>
      </c>
      <c r="AZ31" s="192">
        <v>167593.18637084961</v>
      </c>
      <c r="BA31" s="192">
        <v>40345.859798431396</v>
      </c>
      <c r="BB31" s="192">
        <v>9964.1543550491333</v>
      </c>
      <c r="BC31" s="193">
        <v>4.1539128725511869</v>
      </c>
      <c r="BD31" s="193">
        <v>4.0491002408033703</v>
      </c>
      <c r="BE31" s="194">
        <v>42369</v>
      </c>
      <c r="BF31" s="193">
        <v>76</v>
      </c>
      <c r="BG31" s="193">
        <v>-13.040107491321129</v>
      </c>
      <c r="BH31" s="193">
        <v>4.385832805565304</v>
      </c>
      <c r="BJ31" s="191">
        <v>42277</v>
      </c>
      <c r="BK31" s="192">
        <v>10</v>
      </c>
      <c r="BL31" s="192">
        <v>18699.041931152344</v>
      </c>
      <c r="BM31" s="192">
        <v>5480.9513549804688</v>
      </c>
      <c r="BN31" s="192">
        <v>1287.5890007019043</v>
      </c>
      <c r="BO31" s="193">
        <v>3.4116416512547167</v>
      </c>
      <c r="BP31" s="193">
        <v>4.2567553404018161</v>
      </c>
      <c r="BQ31" s="194">
        <v>42277</v>
      </c>
      <c r="BR31" s="192">
        <v>10</v>
      </c>
      <c r="BS31" s="193">
        <v>-12.690118856266286</v>
      </c>
      <c r="BT31" s="193">
        <v>-2.4000568366728481</v>
      </c>
      <c r="BV31" s="191">
        <v>42369</v>
      </c>
      <c r="BW31" s="192">
        <v>8</v>
      </c>
      <c r="BX31" s="192">
        <v>40788.071105957031</v>
      </c>
      <c r="BY31" s="192">
        <v>6910.5751800537109</v>
      </c>
      <c r="BZ31" s="192">
        <v>3084.3319931030273</v>
      </c>
      <c r="CA31" s="193">
        <v>5.9022686307914549</v>
      </c>
      <c r="CB31" s="193">
        <v>2.2405419376081004</v>
      </c>
      <c r="CC31" s="194">
        <v>42369</v>
      </c>
      <c r="CD31" s="193">
        <v>8</v>
      </c>
      <c r="CE31" s="193">
        <v>26.407067641421335</v>
      </c>
      <c r="CF31" s="193">
        <v>11.389429312161358</v>
      </c>
      <c r="CH31" s="191">
        <v>42551</v>
      </c>
      <c r="CI31" s="192">
        <v>32</v>
      </c>
      <c r="CJ31" s="192">
        <v>148309.17370605469</v>
      </c>
      <c r="CK31" s="192">
        <v>35308.342826843262</v>
      </c>
      <c r="CL31" s="192">
        <v>9215.8170776367188</v>
      </c>
      <c r="CM31" s="193">
        <v>4.200400297272016</v>
      </c>
      <c r="CN31" s="193">
        <v>3.8312764380407653</v>
      </c>
      <c r="CO31" s="194">
        <v>42551</v>
      </c>
      <c r="CP31" s="193">
        <v>19</v>
      </c>
      <c r="CQ31" s="193">
        <v>11.870148637628519</v>
      </c>
      <c r="CR31" s="193">
        <v>5.6183881324439966</v>
      </c>
      <c r="CT31" s="191">
        <v>42460</v>
      </c>
      <c r="CU31" s="192">
        <v>15</v>
      </c>
      <c r="CV31" s="192">
        <v>37203.48649597168</v>
      </c>
      <c r="CW31" s="192">
        <v>9884.1103057861328</v>
      </c>
      <c r="CX31" s="192">
        <v>1889.1059761047363</v>
      </c>
      <c r="CY31" s="193">
        <v>3.7639691732489928</v>
      </c>
      <c r="CZ31" s="193">
        <v>5.2321629547574604</v>
      </c>
      <c r="DA31" s="194">
        <v>42460</v>
      </c>
      <c r="DB31" s="193">
        <v>13</v>
      </c>
      <c r="DC31" s="193">
        <v>14.948308063180328</v>
      </c>
      <c r="DD31" s="193">
        <v>4.8895505732083899</v>
      </c>
      <c r="DF31" s="191">
        <v>42277</v>
      </c>
      <c r="DG31" s="192">
        <v>54</v>
      </c>
      <c r="DH31" s="192">
        <v>83773.231620788574</v>
      </c>
      <c r="DI31" s="192">
        <v>23649.191868782043</v>
      </c>
      <c r="DJ31" s="192">
        <v>5797.3866481781006</v>
      </c>
      <c r="DK31" s="193">
        <v>3.5423295681986016</v>
      </c>
      <c r="DL31" s="193">
        <v>4.079284909557324</v>
      </c>
      <c r="DM31" s="194">
        <v>42277</v>
      </c>
      <c r="DN31" s="193">
        <v>58</v>
      </c>
      <c r="DO31" s="193">
        <v>-18.553534609939383</v>
      </c>
      <c r="DP31" s="193">
        <v>7.7484843166002904</v>
      </c>
      <c r="DR31" s="191">
        <v>42277</v>
      </c>
      <c r="DS31" s="192">
        <v>34</v>
      </c>
      <c r="DT31" s="192">
        <v>126891.63456726074</v>
      </c>
      <c r="DU31" s="192">
        <v>23606.187915802002</v>
      </c>
      <c r="DV31" s="192">
        <v>7088.4779739379883</v>
      </c>
      <c r="DW31" s="193">
        <v>5.3753547595170748</v>
      </c>
      <c r="DX31" s="193">
        <v>3.3302195482012107</v>
      </c>
      <c r="DY31" s="194">
        <v>42277</v>
      </c>
      <c r="DZ31" s="193">
        <v>36</v>
      </c>
      <c r="EA31" s="193">
        <v>-0.89146608487817858</v>
      </c>
      <c r="EB31" s="193">
        <v>21.998872061541654</v>
      </c>
      <c r="ED31" s="191">
        <v>42277</v>
      </c>
      <c r="EE31" s="192">
        <v>22</v>
      </c>
      <c r="EF31" s="192">
        <v>25533.980018615723</v>
      </c>
      <c r="EG31" s="192">
        <v>6818.6091041564941</v>
      </c>
      <c r="EH31" s="192">
        <v>1248.8609938025475</v>
      </c>
      <c r="EI31" s="193">
        <v>3.7447490578468114</v>
      </c>
      <c r="EJ31" s="193">
        <v>5.4598623369564203</v>
      </c>
      <c r="EK31" s="194">
        <v>42277</v>
      </c>
      <c r="EL31" s="193">
        <v>25</v>
      </c>
      <c r="EM31" s="193">
        <v>12.123426931596892</v>
      </c>
      <c r="EN31" s="193">
        <v>6.9262004617550055</v>
      </c>
      <c r="EP31" s="191">
        <v>42277</v>
      </c>
      <c r="EQ31" s="192">
        <v>19</v>
      </c>
      <c r="ER31" s="192">
        <v>28432.697814941406</v>
      </c>
      <c r="ES31" s="192">
        <v>7188.7251148223877</v>
      </c>
      <c r="ET31" s="192">
        <v>1940.2529945373535</v>
      </c>
      <c r="EU31" s="193">
        <v>3.955179445701186</v>
      </c>
      <c r="EV31" s="193">
        <v>3.7050452364004798</v>
      </c>
      <c r="EW31" s="194">
        <v>42277</v>
      </c>
      <c r="EX31" s="193">
        <v>24</v>
      </c>
      <c r="EY31" s="193">
        <v>0.57696716716637564</v>
      </c>
      <c r="EZ31" s="193">
        <v>-0.34638594522583555</v>
      </c>
      <c r="FB31" s="191">
        <v>42369</v>
      </c>
      <c r="FC31" s="192">
        <v>17</v>
      </c>
      <c r="FD31" s="192">
        <v>15331.119041442871</v>
      </c>
      <c r="FE31" s="192">
        <v>12157.693255901337</v>
      </c>
      <c r="FF31" s="192">
        <v>1531.2669973373413</v>
      </c>
      <c r="FG31" s="193">
        <v>1.2610220309680173</v>
      </c>
      <c r="FH31" s="193">
        <v>7.9396299123809637</v>
      </c>
      <c r="FI31" s="194">
        <v>42369</v>
      </c>
      <c r="FJ31" s="193">
        <v>21</v>
      </c>
      <c r="FK31" s="193">
        <v>-16.936075869577582</v>
      </c>
      <c r="FL31" s="193">
        <v>8.9452794518206638</v>
      </c>
      <c r="FN31" s="191">
        <v>42643</v>
      </c>
      <c r="FO31" s="192">
        <v>19</v>
      </c>
      <c r="FP31" s="192">
        <v>140032.24667358398</v>
      </c>
      <c r="FQ31" s="192">
        <v>39309.840524673462</v>
      </c>
      <c r="FR31" s="192">
        <v>10005.117038726807</v>
      </c>
      <c r="FS31" s="193">
        <v>3.5622695183840918</v>
      </c>
      <c r="FT31" s="193">
        <v>3.9289735814700482</v>
      </c>
      <c r="FU31" s="194">
        <v>42643</v>
      </c>
      <c r="FV31" s="193">
        <v>20</v>
      </c>
      <c r="FW31" s="193">
        <v>13.925426687742926</v>
      </c>
      <c r="FX31" s="193">
        <v>8.2942727685924034</v>
      </c>
      <c r="FZ31" s="191">
        <v>42643</v>
      </c>
      <c r="GA31" s="192">
        <v>7</v>
      </c>
      <c r="GB31" s="192">
        <v>36661.949340820313</v>
      </c>
      <c r="GC31" s="192">
        <v>19132.173965454102</v>
      </c>
      <c r="GD31" s="192">
        <v>2321.1770114898682</v>
      </c>
      <c r="GE31" s="193">
        <v>1.9162458697594298</v>
      </c>
      <c r="GF31" s="193">
        <v>8.2424450486755187</v>
      </c>
      <c r="GG31" s="194">
        <v>42643</v>
      </c>
      <c r="GH31" s="193">
        <v>4</v>
      </c>
      <c r="GI31" s="193">
        <v>-7.3130955310146906</v>
      </c>
      <c r="GJ31" s="193">
        <v>1.2302401156971232</v>
      </c>
      <c r="GL31" s="191">
        <v>42643</v>
      </c>
      <c r="GM31" s="192">
        <v>7</v>
      </c>
      <c r="GN31" s="192">
        <v>63598</v>
      </c>
      <c r="GO31" s="192">
        <v>10755</v>
      </c>
      <c r="GP31" s="192">
        <v>4309</v>
      </c>
      <c r="GQ31" s="193">
        <v>5.9133426313342632</v>
      </c>
      <c r="GR31" s="193">
        <v>2.4959387328846598</v>
      </c>
      <c r="GS31" s="194">
        <v>42643</v>
      </c>
      <c r="GT31" s="193">
        <v>8</v>
      </c>
      <c r="GU31" s="193">
        <v>-11.13382422799064</v>
      </c>
      <c r="GV31" s="193">
        <v>0.66801966420153569</v>
      </c>
      <c r="GX31" s="177">
        <v>38168</v>
      </c>
      <c r="GY31" s="175" t="e">
        <f t="shared" ca="1" si="19"/>
        <v>#N/A</v>
      </c>
      <c r="GZ31" s="192" t="e">
        <f t="shared" ca="1" si="20"/>
        <v>#N/A</v>
      </c>
      <c r="HA31" s="192" t="e">
        <f t="shared" ca="1" si="21"/>
        <v>#N/A</v>
      </c>
      <c r="HB31" s="192" t="e">
        <f t="shared" ca="1" si="22"/>
        <v>#N/A</v>
      </c>
      <c r="HC31" s="193" t="e">
        <f t="shared" ca="1" si="23"/>
        <v>#N/A</v>
      </c>
      <c r="HD31" s="193" t="e">
        <f t="shared" ca="1" si="24"/>
        <v>#N/A</v>
      </c>
      <c r="HE31" s="191" t="e">
        <f t="shared" ca="1" si="25"/>
        <v>#N/A</v>
      </c>
      <c r="HF31" s="193" t="e">
        <f t="shared" ca="1" si="26"/>
        <v>#N/A</v>
      </c>
      <c r="HG31" s="193" t="e">
        <f t="shared" ca="1" si="28"/>
        <v>#N/A</v>
      </c>
      <c r="HH31" s="193" t="e">
        <f t="shared" ca="1" si="27"/>
        <v>#N/A</v>
      </c>
    </row>
    <row r="32" spans="2:216">
      <c r="B32" s="191">
        <v>42460</v>
      </c>
      <c r="C32" s="192">
        <v>13</v>
      </c>
      <c r="D32" s="192">
        <v>17593.736038208008</v>
      </c>
      <c r="E32" s="192">
        <v>9503.6388626098633</v>
      </c>
      <c r="F32" s="192">
        <v>1486.3449954986572</v>
      </c>
      <c r="G32" s="193">
        <v>1.8512631101153252</v>
      </c>
      <c r="H32" s="193">
        <v>6.3939656616675764</v>
      </c>
      <c r="I32" s="194">
        <v>42460</v>
      </c>
      <c r="J32" s="193">
        <v>13</v>
      </c>
      <c r="K32" s="193">
        <v>16.816828213183733</v>
      </c>
      <c r="L32" s="193">
        <v>3.90709518782697</v>
      </c>
      <c r="N32" s="191">
        <v>42460</v>
      </c>
      <c r="O32" s="192">
        <v>21</v>
      </c>
      <c r="P32" s="192">
        <v>25425.888961791992</v>
      </c>
      <c r="Q32" s="192">
        <v>7379.8654975891113</v>
      </c>
      <c r="R32" s="192">
        <v>2495.7109870910645</v>
      </c>
      <c r="S32" s="193">
        <v>3.4453051983262077</v>
      </c>
      <c r="T32" s="193">
        <v>2.9570192765753256</v>
      </c>
      <c r="U32" s="194">
        <v>42460</v>
      </c>
      <c r="V32" s="193">
        <v>26</v>
      </c>
      <c r="W32" s="193">
        <v>-5.4839102716514159</v>
      </c>
      <c r="X32" s="193">
        <v>-4.2102381759937746</v>
      </c>
      <c r="Z32" s="191">
        <v>42460</v>
      </c>
      <c r="AA32" s="192">
        <v>23</v>
      </c>
      <c r="AB32" s="192">
        <v>55661.414260864258</v>
      </c>
      <c r="AC32" s="192">
        <v>13221.488914489746</v>
      </c>
      <c r="AD32" s="192">
        <v>3112.7290229797363</v>
      </c>
      <c r="AE32" s="193">
        <v>4.2099202760638841</v>
      </c>
      <c r="AF32" s="193">
        <v>4.2475553820721439</v>
      </c>
      <c r="AG32" s="194">
        <v>42460</v>
      </c>
      <c r="AH32" s="193">
        <v>25</v>
      </c>
      <c r="AI32" s="193">
        <v>-15.379226010592738</v>
      </c>
      <c r="AJ32" s="193">
        <v>-2.5537870055471812</v>
      </c>
      <c r="AL32" s="191">
        <v>42369</v>
      </c>
      <c r="AM32" s="192">
        <v>14</v>
      </c>
      <c r="AN32" s="192">
        <v>21859.761978149414</v>
      </c>
      <c r="AO32" s="192">
        <v>6059.6898651123047</v>
      </c>
      <c r="AP32" s="192">
        <v>1443.245002746582</v>
      </c>
      <c r="AQ32" s="193">
        <v>3.6074060661096699</v>
      </c>
      <c r="AR32" s="193">
        <v>4.1986563983109937</v>
      </c>
      <c r="AS32" s="194">
        <v>42369</v>
      </c>
      <c r="AT32" s="193">
        <v>16</v>
      </c>
      <c r="AU32" s="193">
        <v>-4.8648802975806538</v>
      </c>
      <c r="AV32" s="193">
        <v>5.4865663284322519</v>
      </c>
      <c r="AX32" s="191">
        <v>42460</v>
      </c>
      <c r="AY32" s="192">
        <v>79</v>
      </c>
      <c r="AZ32" s="192">
        <v>198050.76254749298</v>
      </c>
      <c r="BA32" s="192">
        <v>44244.905128479004</v>
      </c>
      <c r="BB32" s="192">
        <v>11668.668447494507</v>
      </c>
      <c r="BC32" s="193">
        <v>4.4762388341073454</v>
      </c>
      <c r="BD32" s="193">
        <v>3.791769843111727</v>
      </c>
      <c r="BE32" s="194">
        <v>42460</v>
      </c>
      <c r="BF32" s="193">
        <v>79</v>
      </c>
      <c r="BG32" s="193">
        <v>-28.462335114318105</v>
      </c>
      <c r="BH32" s="193">
        <v>2.5553883582062786</v>
      </c>
      <c r="BJ32" s="191">
        <v>42369</v>
      </c>
      <c r="BK32" s="192">
        <v>9</v>
      </c>
      <c r="BL32" s="192">
        <v>18169.098358154297</v>
      </c>
      <c r="BM32" s="192">
        <v>5301.8113861083984</v>
      </c>
      <c r="BN32" s="192">
        <v>1241.7233276367188</v>
      </c>
      <c r="BO32" s="193">
        <v>3.4269605300860508</v>
      </c>
      <c r="BP32" s="193">
        <v>4.2697203701560058</v>
      </c>
      <c r="BQ32" s="194">
        <v>42369</v>
      </c>
      <c r="BR32" s="192">
        <v>10</v>
      </c>
      <c r="BS32" s="193">
        <v>-4.9749964619073106</v>
      </c>
      <c r="BT32" s="193">
        <v>4.8430629762120869</v>
      </c>
      <c r="BV32" s="191">
        <v>42460</v>
      </c>
      <c r="BW32" s="192">
        <v>9</v>
      </c>
      <c r="BX32" s="192">
        <v>41836.687377929688</v>
      </c>
      <c r="BY32" s="192">
        <v>7258.0887908935547</v>
      </c>
      <c r="BZ32" s="192">
        <v>3049.8050289154053</v>
      </c>
      <c r="CA32" s="193">
        <v>5.7641465381934394</v>
      </c>
      <c r="CB32" s="193">
        <v>2.3798533749138486</v>
      </c>
      <c r="CC32" s="194">
        <v>42460</v>
      </c>
      <c r="CD32" s="193">
        <v>9</v>
      </c>
      <c r="CE32" s="193">
        <v>7.5093534612138857</v>
      </c>
      <c r="CF32" s="193">
        <v>7.583334433304878</v>
      </c>
      <c r="CH32" s="191">
        <v>42643</v>
      </c>
      <c r="CI32" s="192">
        <v>33</v>
      </c>
      <c r="CJ32" s="192">
        <v>147738.4983215332</v>
      </c>
      <c r="CK32" s="192">
        <v>36113.143455505371</v>
      </c>
      <c r="CL32" s="192">
        <v>9539.7660293579102</v>
      </c>
      <c r="CM32" s="193">
        <v>4.0909897113653448</v>
      </c>
      <c r="CN32" s="193">
        <v>3.7855376478175562</v>
      </c>
      <c r="CO32" s="194">
        <v>42643</v>
      </c>
      <c r="CP32" s="193">
        <v>20</v>
      </c>
      <c r="CQ32" s="193">
        <v>-1.9137506077913535</v>
      </c>
      <c r="CR32" s="193">
        <v>6.1423477458033782</v>
      </c>
      <c r="CT32" s="191">
        <v>42551</v>
      </c>
      <c r="CU32" s="192">
        <v>16</v>
      </c>
      <c r="CV32" s="192">
        <v>38821.589401245117</v>
      </c>
      <c r="CW32" s="192">
        <v>10032.149200439453</v>
      </c>
      <c r="CX32" s="192">
        <v>1830.8870096206665</v>
      </c>
      <c r="CY32" s="193">
        <v>3.8697181058216876</v>
      </c>
      <c r="CZ32" s="193">
        <v>5.4793928558802598</v>
      </c>
      <c r="DA32" s="194">
        <v>42551</v>
      </c>
      <c r="DB32" s="193">
        <v>17</v>
      </c>
      <c r="DC32" s="193">
        <v>-4.8774484903165938</v>
      </c>
      <c r="DD32" s="193">
        <v>6.3511429268670039</v>
      </c>
      <c r="DF32" s="191">
        <v>42369</v>
      </c>
      <c r="DG32" s="192">
        <v>51</v>
      </c>
      <c r="DH32" s="192">
        <v>87689.199607849121</v>
      </c>
      <c r="DI32" s="192">
        <v>21462.758319854736</v>
      </c>
      <c r="DJ32" s="192">
        <v>5733.7620120048523</v>
      </c>
      <c r="DK32" s="193">
        <v>4.0856444591620695</v>
      </c>
      <c r="DL32" s="193">
        <v>3.7432244789577731</v>
      </c>
      <c r="DM32" s="194">
        <v>42369</v>
      </c>
      <c r="DN32" s="193">
        <v>53</v>
      </c>
      <c r="DO32" s="193">
        <v>-28.23228918974262</v>
      </c>
      <c r="DP32" s="193">
        <v>8.9280347167592478</v>
      </c>
      <c r="DR32" s="191">
        <v>42369</v>
      </c>
      <c r="DS32" s="192">
        <v>34</v>
      </c>
      <c r="DT32" s="192">
        <v>129463.51351547241</v>
      </c>
      <c r="DU32" s="192">
        <v>23653.452972412109</v>
      </c>
      <c r="DV32" s="192">
        <v>7356.7680187225342</v>
      </c>
      <c r="DW32" s="193">
        <v>5.4733452095332744</v>
      </c>
      <c r="DX32" s="193">
        <v>3.215196253601512</v>
      </c>
      <c r="DY32" s="194">
        <v>42369</v>
      </c>
      <c r="DZ32" s="193">
        <v>36</v>
      </c>
      <c r="EA32" s="193">
        <v>-1.3069105551097082</v>
      </c>
      <c r="EB32" s="193">
        <v>17.312843835344104</v>
      </c>
      <c r="ED32" s="191">
        <v>42369</v>
      </c>
      <c r="EE32" s="192">
        <v>22</v>
      </c>
      <c r="EF32" s="192">
        <v>24872.677070617676</v>
      </c>
      <c r="EG32" s="192">
        <v>7012.3837776184082</v>
      </c>
      <c r="EH32" s="192">
        <v>1268.1730044484138</v>
      </c>
      <c r="EI32" s="193">
        <v>3.5469646071004255</v>
      </c>
      <c r="EJ32" s="193">
        <v>5.5295166771574777</v>
      </c>
      <c r="EK32" s="194">
        <v>42369</v>
      </c>
      <c r="EL32" s="193">
        <v>25</v>
      </c>
      <c r="EM32" s="193">
        <v>15.733580399203806</v>
      </c>
      <c r="EN32" s="193">
        <v>7.0200417468122112</v>
      </c>
      <c r="EP32" s="191">
        <v>42369</v>
      </c>
      <c r="EQ32" s="192">
        <v>18</v>
      </c>
      <c r="ER32" s="192">
        <v>26372.687805175781</v>
      </c>
      <c r="ES32" s="192">
        <v>6670.508394241333</v>
      </c>
      <c r="ET32" s="192">
        <v>1865.2250003814697</v>
      </c>
      <c r="EU32" s="193">
        <v>3.953624858330647</v>
      </c>
      <c r="EV32" s="193">
        <v>3.5762486525095376</v>
      </c>
      <c r="EW32" s="194">
        <v>42369</v>
      </c>
      <c r="EX32" s="193">
        <v>23</v>
      </c>
      <c r="EY32" s="193">
        <v>-4.0207501379291415</v>
      </c>
      <c r="EZ32" s="193">
        <v>17.146492193224148</v>
      </c>
      <c r="FB32" s="191">
        <v>42460</v>
      </c>
      <c r="FC32" s="192">
        <v>17</v>
      </c>
      <c r="FD32" s="192">
        <v>16518.706037521362</v>
      </c>
      <c r="FE32" s="192">
        <v>11567.678573608398</v>
      </c>
      <c r="FF32" s="192">
        <v>1574.8880033493042</v>
      </c>
      <c r="FG32" s="193">
        <v>1.4280052762884257</v>
      </c>
      <c r="FH32" s="193">
        <v>7.3450801257025837</v>
      </c>
      <c r="FI32" s="194">
        <v>42460</v>
      </c>
      <c r="FJ32" s="193">
        <v>23</v>
      </c>
      <c r="FK32" s="193">
        <v>-16.827725407610217</v>
      </c>
      <c r="FL32" s="193">
        <v>8.1506122032667605</v>
      </c>
      <c r="FN32" s="191">
        <v>42735</v>
      </c>
      <c r="FO32" s="192">
        <v>20</v>
      </c>
      <c r="FP32" s="192">
        <v>135792.88906860352</v>
      </c>
      <c r="FQ32" s="192">
        <v>40599.48469543457</v>
      </c>
      <c r="FR32" s="192">
        <v>10079.894962310791</v>
      </c>
      <c r="FS32" s="193">
        <v>3.3446948917524928</v>
      </c>
      <c r="FT32" s="193">
        <v>4.027768627276175</v>
      </c>
      <c r="FU32" s="194">
        <v>42735</v>
      </c>
      <c r="FV32" s="193">
        <v>20</v>
      </c>
      <c r="FW32" s="193">
        <v>12.243586125603834</v>
      </c>
      <c r="FX32" s="193">
        <v>5.3898014277967032</v>
      </c>
      <c r="FZ32" s="191">
        <v>42735</v>
      </c>
      <c r="GA32" s="192">
        <v>7</v>
      </c>
      <c r="GB32" s="192">
        <v>37896.871948242188</v>
      </c>
      <c r="GC32" s="192">
        <v>17583.064079284668</v>
      </c>
      <c r="GD32" s="192">
        <v>2305.7960090637207</v>
      </c>
      <c r="GE32" s="193">
        <v>2.1553053425364044</v>
      </c>
      <c r="GF32" s="193">
        <v>7.6255939424686376</v>
      </c>
      <c r="GG32" s="194">
        <v>42735</v>
      </c>
      <c r="GH32" s="193">
        <v>4</v>
      </c>
      <c r="GI32" s="193">
        <v>-20.610559505447057</v>
      </c>
      <c r="GJ32" s="193">
        <v>-1.9369609510316854</v>
      </c>
      <c r="GL32" s="191">
        <v>42735</v>
      </c>
      <c r="GM32" s="192">
        <v>6</v>
      </c>
      <c r="GN32" s="192">
        <v>46901</v>
      </c>
      <c r="GO32" s="192">
        <v>7581</v>
      </c>
      <c r="GP32" s="192">
        <v>3222</v>
      </c>
      <c r="GQ32" s="193">
        <v>6.186650837620367</v>
      </c>
      <c r="GR32" s="193">
        <v>2.3528864059590315</v>
      </c>
      <c r="GS32" s="194">
        <v>42735</v>
      </c>
      <c r="GT32" s="193">
        <v>7</v>
      </c>
      <c r="GU32" s="193">
        <v>-2.9808154813951382</v>
      </c>
      <c r="GV32" s="193">
        <v>-1.3748492269743506</v>
      </c>
      <c r="GX32" s="177">
        <v>38260</v>
      </c>
      <c r="GY32" s="175" t="e">
        <f t="shared" ca="1" si="19"/>
        <v>#N/A</v>
      </c>
      <c r="GZ32" s="192" t="e">
        <f t="shared" ca="1" si="20"/>
        <v>#N/A</v>
      </c>
      <c r="HA32" s="192" t="e">
        <f t="shared" ca="1" si="21"/>
        <v>#N/A</v>
      </c>
      <c r="HB32" s="192" t="e">
        <f t="shared" ca="1" si="22"/>
        <v>#N/A</v>
      </c>
      <c r="HC32" s="193" t="e">
        <f t="shared" ca="1" si="23"/>
        <v>#N/A</v>
      </c>
      <c r="HD32" s="193" t="e">
        <f t="shared" ca="1" si="24"/>
        <v>#N/A</v>
      </c>
      <c r="HE32" s="191" t="e">
        <f t="shared" ca="1" si="25"/>
        <v>#N/A</v>
      </c>
      <c r="HF32" s="193" t="e">
        <f t="shared" ca="1" si="26"/>
        <v>#N/A</v>
      </c>
      <c r="HG32" s="193" t="e">
        <f t="shared" ca="1" si="28"/>
        <v>#N/A</v>
      </c>
      <c r="HH32" s="193" t="e">
        <f t="shared" ca="1" si="27"/>
        <v>#N/A</v>
      </c>
    </row>
    <row r="33" spans="2:216">
      <c r="B33" s="191">
        <v>42551</v>
      </c>
      <c r="C33" s="192">
        <v>12</v>
      </c>
      <c r="D33" s="192">
        <v>17691.643966674805</v>
      </c>
      <c r="E33" s="192">
        <v>9622.5749664306641</v>
      </c>
      <c r="F33" s="192">
        <v>1486.2359962463379</v>
      </c>
      <c r="G33" s="193">
        <v>1.8385561066963794</v>
      </c>
      <c r="H33" s="193">
        <v>6.47445963543717</v>
      </c>
      <c r="I33" s="194">
        <v>42551</v>
      </c>
      <c r="J33" s="193">
        <v>13</v>
      </c>
      <c r="K33" s="193">
        <v>7.0031145215328827</v>
      </c>
      <c r="L33" s="193">
        <v>5.976046984727712</v>
      </c>
      <c r="N33" s="191">
        <v>42551</v>
      </c>
      <c r="O33" s="192">
        <v>21</v>
      </c>
      <c r="P33" s="192">
        <v>23897.207931518555</v>
      </c>
      <c r="Q33" s="192">
        <v>6216.6119651794434</v>
      </c>
      <c r="R33" s="192">
        <v>2414.8179836273193</v>
      </c>
      <c r="S33" s="193">
        <v>3.8440887199284535</v>
      </c>
      <c r="T33" s="193">
        <v>2.5743604724366911</v>
      </c>
      <c r="U33" s="194">
        <v>42551</v>
      </c>
      <c r="V33" s="193">
        <v>27</v>
      </c>
      <c r="W33" s="193">
        <v>-7.4003419007724887</v>
      </c>
      <c r="X33" s="193">
        <v>-7.9740179565614628</v>
      </c>
      <c r="Z33" s="191">
        <v>42551</v>
      </c>
      <c r="AA33" s="192">
        <v>23</v>
      </c>
      <c r="AB33" s="192">
        <v>61525.491027832031</v>
      </c>
      <c r="AC33" s="192">
        <v>13737.97688293457</v>
      </c>
      <c r="AD33" s="192">
        <v>3176.6460208892822</v>
      </c>
      <c r="AE33" s="193">
        <v>4.4784972017429663</v>
      </c>
      <c r="AF33" s="193">
        <v>4.3246798014620182</v>
      </c>
      <c r="AG33" s="194">
        <v>42551</v>
      </c>
      <c r="AH33" s="193">
        <v>27</v>
      </c>
      <c r="AI33" s="193">
        <v>-9.3678417514043932</v>
      </c>
      <c r="AJ33" s="193">
        <v>5.8948104583040895</v>
      </c>
      <c r="AL33" s="191">
        <v>42460</v>
      </c>
      <c r="AM33" s="192">
        <v>12</v>
      </c>
      <c r="AN33" s="192">
        <v>16036.949005126953</v>
      </c>
      <c r="AO33" s="192">
        <v>4938.3093185424805</v>
      </c>
      <c r="AP33" s="192">
        <v>1085.6510095596313</v>
      </c>
      <c r="AQ33" s="193">
        <v>3.2474573726904952</v>
      </c>
      <c r="AR33" s="193">
        <v>4.5487078951325151</v>
      </c>
      <c r="AS33" s="194">
        <v>42460</v>
      </c>
      <c r="AT33" s="193">
        <v>14</v>
      </c>
      <c r="AU33" s="193">
        <v>28.55003029638825</v>
      </c>
      <c r="AV33" s="193">
        <v>7.2232741904576514</v>
      </c>
      <c r="AX33" s="191">
        <v>42551</v>
      </c>
      <c r="AY33" s="192">
        <v>74</v>
      </c>
      <c r="AZ33" s="192">
        <v>211840.31555175781</v>
      </c>
      <c r="BA33" s="192">
        <v>40151.247712135315</v>
      </c>
      <c r="BB33" s="192">
        <v>11119.789227485657</v>
      </c>
      <c r="BC33" s="193">
        <v>5.2760580958915302</v>
      </c>
      <c r="BD33" s="193">
        <v>3.6107921553845932</v>
      </c>
      <c r="BE33" s="194">
        <v>42551</v>
      </c>
      <c r="BF33" s="193">
        <v>90</v>
      </c>
      <c r="BG33" s="193">
        <v>-23.167224272458853</v>
      </c>
      <c r="BH33" s="193">
        <v>5.0181928288367761</v>
      </c>
      <c r="BJ33" s="191">
        <v>42460</v>
      </c>
      <c r="BK33" s="192">
        <v>10</v>
      </c>
      <c r="BL33" s="192">
        <v>21447.102508544922</v>
      </c>
      <c r="BM33" s="192">
        <v>6521.3629913330078</v>
      </c>
      <c r="BN33" s="192">
        <v>1421.2137260437012</v>
      </c>
      <c r="BO33" s="193">
        <v>3.2887453952568584</v>
      </c>
      <c r="BP33" s="193">
        <v>4.5885871152446791</v>
      </c>
      <c r="BQ33" s="194">
        <v>42460</v>
      </c>
      <c r="BR33" s="192">
        <v>9</v>
      </c>
      <c r="BS33" s="193">
        <v>0.39002460646557768</v>
      </c>
      <c r="BT33" s="193">
        <v>4.1745758876626793</v>
      </c>
      <c r="BV33" s="191">
        <v>42551</v>
      </c>
      <c r="BW33" s="192">
        <v>9</v>
      </c>
      <c r="BX33" s="192">
        <v>36545.962646484375</v>
      </c>
      <c r="BY33" s="192">
        <v>6709.0319671630859</v>
      </c>
      <c r="BZ33" s="192">
        <v>2966.5169906616211</v>
      </c>
      <c r="CA33" s="193">
        <v>5.4472780611802385</v>
      </c>
      <c r="CB33" s="193">
        <v>2.2615855524450486</v>
      </c>
      <c r="CC33" s="194">
        <v>42551</v>
      </c>
      <c r="CD33" s="193">
        <v>10</v>
      </c>
      <c r="CE33" s="193">
        <v>14.617302182245751</v>
      </c>
      <c r="CF33" s="193">
        <v>5.1910044308161707</v>
      </c>
      <c r="CH33" s="191">
        <v>42735</v>
      </c>
      <c r="CI33" s="192">
        <v>33</v>
      </c>
      <c r="CJ33" s="192">
        <v>149304.22369384766</v>
      </c>
      <c r="CK33" s="192">
        <v>35498.581329345703</v>
      </c>
      <c r="CL33" s="192">
        <v>9604.2989597320557</v>
      </c>
      <c r="CM33" s="193">
        <v>4.2059208594463451</v>
      </c>
      <c r="CN33" s="193">
        <v>3.6961137380438287</v>
      </c>
      <c r="CO33" s="194">
        <v>42735</v>
      </c>
      <c r="CP33" s="193">
        <v>19</v>
      </c>
      <c r="CQ33" s="193">
        <v>-24.629913933529568</v>
      </c>
      <c r="CR33" s="193">
        <v>-1.0984384943333092</v>
      </c>
      <c r="CT33" s="191">
        <v>42643</v>
      </c>
      <c r="CU33" s="192">
        <v>12</v>
      </c>
      <c r="CV33" s="192">
        <v>40868.531799316406</v>
      </c>
      <c r="CW33" s="192">
        <v>12739.767929077148</v>
      </c>
      <c r="CX33" s="192">
        <v>1832.3649978637695</v>
      </c>
      <c r="CY33" s="193">
        <v>3.2079494718297328</v>
      </c>
      <c r="CZ33" s="193">
        <v>6.9526365892873869</v>
      </c>
      <c r="DA33" s="194">
        <v>42643</v>
      </c>
      <c r="DB33" s="193">
        <v>11</v>
      </c>
      <c r="DC33" s="193">
        <v>-17.25468234507407</v>
      </c>
      <c r="DD33" s="193">
        <v>9.2943484508814613</v>
      </c>
      <c r="DF33" s="191">
        <v>42460</v>
      </c>
      <c r="DG33" s="192">
        <v>52</v>
      </c>
      <c r="DH33" s="192">
        <v>110904.19284057617</v>
      </c>
      <c r="DI33" s="192">
        <v>25642.837475299835</v>
      </c>
      <c r="DJ33" s="192">
        <v>6075.4469909667969</v>
      </c>
      <c r="DK33" s="193">
        <v>4.3249579126102304</v>
      </c>
      <c r="DL33" s="193">
        <v>4.2207326495361688</v>
      </c>
      <c r="DM33" s="194">
        <v>42460</v>
      </c>
      <c r="DN33" s="193">
        <v>52</v>
      </c>
      <c r="DO33" s="193">
        <v>-18.377049376881182</v>
      </c>
      <c r="DP33" s="193">
        <v>9.6064489446170178</v>
      </c>
      <c r="DR33" s="191">
        <v>42460</v>
      </c>
      <c r="DS33" s="192">
        <v>34</v>
      </c>
      <c r="DT33" s="192">
        <v>132570.31744384766</v>
      </c>
      <c r="DU33" s="192">
        <v>23873.286056518555</v>
      </c>
      <c r="DV33" s="192">
        <v>7601.6029930114746</v>
      </c>
      <c r="DW33" s="193">
        <v>5.5530820989618057</v>
      </c>
      <c r="DX33" s="193">
        <v>3.1405594423263663</v>
      </c>
      <c r="DY33" s="194">
        <v>42460</v>
      </c>
      <c r="DZ33" s="193">
        <v>35</v>
      </c>
      <c r="EA33" s="193">
        <v>17.239213235891594</v>
      </c>
      <c r="EB33" s="193">
        <v>14.318290657347955</v>
      </c>
      <c r="ED33" s="191">
        <v>42460</v>
      </c>
      <c r="EE33" s="192">
        <v>22</v>
      </c>
      <c r="EF33" s="192">
        <v>26168.89608001709</v>
      </c>
      <c r="EG33" s="192">
        <v>7264.6357460021973</v>
      </c>
      <c r="EH33" s="192">
        <v>1182.5559986196458</v>
      </c>
      <c r="EI33" s="193">
        <v>3.6022309989070131</v>
      </c>
      <c r="EJ33" s="193">
        <v>6.1431642598591019</v>
      </c>
      <c r="EK33" s="194">
        <v>42460</v>
      </c>
      <c r="EL33" s="193">
        <v>24</v>
      </c>
      <c r="EM33" s="193">
        <v>32.140553013614159</v>
      </c>
      <c r="EN33" s="193">
        <v>4.9430775894817591</v>
      </c>
      <c r="EP33" s="191">
        <v>42460</v>
      </c>
      <c r="EQ33" s="192">
        <v>19</v>
      </c>
      <c r="ER33" s="192">
        <v>32232.360580444336</v>
      </c>
      <c r="ES33" s="192">
        <v>9194.9066333770752</v>
      </c>
      <c r="ET33" s="192">
        <v>2214.0590019226074</v>
      </c>
      <c r="EU33" s="193">
        <v>3.5054581700092955</v>
      </c>
      <c r="EV33" s="193">
        <v>4.1529636858785413</v>
      </c>
      <c r="EW33" s="194">
        <v>42460</v>
      </c>
      <c r="EX33" s="193">
        <v>26</v>
      </c>
      <c r="EY33" s="193">
        <v>3.6525160737551188</v>
      </c>
      <c r="EZ33" s="193">
        <v>3.6963776161878847</v>
      </c>
      <c r="FB33" s="191">
        <v>42551</v>
      </c>
      <c r="FC33" s="192">
        <v>20</v>
      </c>
      <c r="FD33" s="192">
        <v>21899.438121795654</v>
      </c>
      <c r="FE33" s="192">
        <v>11919.575830936432</v>
      </c>
      <c r="FF33" s="192">
        <v>1826.0920009613037</v>
      </c>
      <c r="FG33" s="193">
        <v>1.8372665632074912</v>
      </c>
      <c r="FH33" s="193">
        <v>6.5273687331534491</v>
      </c>
      <c r="FI33" s="194">
        <v>42551</v>
      </c>
      <c r="FJ33" s="193">
        <v>26</v>
      </c>
      <c r="FK33" s="193">
        <v>-9.2951202998431732</v>
      </c>
      <c r="FL33" s="193">
        <v>28.342040617648443</v>
      </c>
      <c r="FN33" s="191">
        <v>42825</v>
      </c>
      <c r="FO33" s="192">
        <v>20</v>
      </c>
      <c r="FP33" s="192">
        <v>142623.53787231445</v>
      </c>
      <c r="FQ33" s="192">
        <v>42155.08568572998</v>
      </c>
      <c r="FR33" s="192">
        <v>10226.393974304199</v>
      </c>
      <c r="FS33" s="193">
        <v>3.3833056095671581</v>
      </c>
      <c r="FT33" s="193">
        <v>4.1221847888564458</v>
      </c>
      <c r="FU33" s="194">
        <v>42825</v>
      </c>
      <c r="FV33" s="193">
        <v>18</v>
      </c>
      <c r="FW33" s="193">
        <v>14.593619193749729</v>
      </c>
      <c r="FX33" s="193">
        <v>8.9182520846503799</v>
      </c>
      <c r="FZ33" s="191">
        <v>42825</v>
      </c>
      <c r="GA33" s="192">
        <v>7</v>
      </c>
      <c r="GB33" s="192">
        <v>39296.635864257813</v>
      </c>
      <c r="GC33" s="192">
        <v>16687.145034790039</v>
      </c>
      <c r="GD33" s="192">
        <v>2299.1930160522461</v>
      </c>
      <c r="GE33" s="193">
        <v>2.3549046755649687</v>
      </c>
      <c r="GF33" s="193">
        <v>7.2578269498409291</v>
      </c>
      <c r="GG33" s="194">
        <v>42825</v>
      </c>
      <c r="GH33" s="193">
        <v>4</v>
      </c>
      <c r="GI33" s="193">
        <v>-32.316358579432823</v>
      </c>
      <c r="GJ33" s="193">
        <v>-2.8931412378218169</v>
      </c>
      <c r="GL33" s="191">
        <v>42825</v>
      </c>
      <c r="GM33" s="192">
        <v>7</v>
      </c>
      <c r="GN33" s="192">
        <v>49644.477996826172</v>
      </c>
      <c r="GO33" s="192">
        <v>7572.0510101318359</v>
      </c>
      <c r="GP33" s="192">
        <v>3333.2020034790039</v>
      </c>
      <c r="GQ33" s="193">
        <v>6.5562788642600305</v>
      </c>
      <c r="GR33" s="193">
        <v>2.2717048058379197</v>
      </c>
      <c r="GS33" s="194">
        <v>42825</v>
      </c>
      <c r="GT33" s="193">
        <v>8</v>
      </c>
      <c r="GU33" s="193">
        <v>-8.6348312283200723</v>
      </c>
      <c r="GV33" s="193">
        <v>1.9451653056299145</v>
      </c>
      <c r="GX33" s="177">
        <v>38352</v>
      </c>
      <c r="GY33" s="175" t="e">
        <f t="shared" ca="1" si="19"/>
        <v>#N/A</v>
      </c>
      <c r="GZ33" s="192" t="e">
        <f t="shared" ca="1" si="20"/>
        <v>#N/A</v>
      </c>
      <c r="HA33" s="192" t="e">
        <f t="shared" ca="1" si="21"/>
        <v>#N/A</v>
      </c>
      <c r="HB33" s="192" t="e">
        <f t="shared" ca="1" si="22"/>
        <v>#N/A</v>
      </c>
      <c r="HC33" s="193" t="e">
        <f t="shared" ca="1" si="23"/>
        <v>#N/A</v>
      </c>
      <c r="HD33" s="193" t="e">
        <f t="shared" ca="1" si="24"/>
        <v>#N/A</v>
      </c>
      <c r="HE33" s="191" t="e">
        <f t="shared" ca="1" si="25"/>
        <v>#N/A</v>
      </c>
      <c r="HF33" s="193" t="e">
        <f t="shared" ca="1" si="26"/>
        <v>#N/A</v>
      </c>
      <c r="HG33" s="193" t="e">
        <f t="shared" ca="1" si="28"/>
        <v>#N/A</v>
      </c>
      <c r="HH33" s="193" t="e">
        <f t="shared" ca="1" si="27"/>
        <v>#N/A</v>
      </c>
    </row>
    <row r="34" spans="2:216">
      <c r="B34" s="191">
        <v>42643</v>
      </c>
      <c r="C34" s="192">
        <v>11</v>
      </c>
      <c r="D34" s="192">
        <v>18593.838958740234</v>
      </c>
      <c r="E34" s="192">
        <v>8045.4409255981445</v>
      </c>
      <c r="F34" s="192">
        <v>1497.8589973449707</v>
      </c>
      <c r="G34" s="193">
        <v>2.3111025400211811</v>
      </c>
      <c r="H34" s="193">
        <v>5.371293920094673</v>
      </c>
      <c r="I34" s="194">
        <v>42643</v>
      </c>
      <c r="J34" s="193">
        <v>11</v>
      </c>
      <c r="K34" s="193">
        <v>4.1330615714546326</v>
      </c>
      <c r="L34" s="193">
        <v>3.6903121595071697</v>
      </c>
      <c r="N34" s="191">
        <v>42643</v>
      </c>
      <c r="O34" s="192">
        <v>18</v>
      </c>
      <c r="P34" s="192">
        <v>31113.347381591797</v>
      </c>
      <c r="Q34" s="192">
        <v>6458.9319648742676</v>
      </c>
      <c r="R34" s="192">
        <v>2559.590015411377</v>
      </c>
      <c r="S34" s="193">
        <v>4.8171040585031868</v>
      </c>
      <c r="T34" s="193">
        <v>2.523424425781013</v>
      </c>
      <c r="U34" s="194">
        <v>42643</v>
      </c>
      <c r="V34" s="193">
        <v>21</v>
      </c>
      <c r="W34" s="193">
        <v>14.926168739932466</v>
      </c>
      <c r="X34" s="193">
        <v>-2.346958736730631</v>
      </c>
      <c r="Z34" s="191">
        <v>42643</v>
      </c>
      <c r="AA34" s="192">
        <v>24</v>
      </c>
      <c r="AB34" s="192">
        <v>61639.843139648438</v>
      </c>
      <c r="AC34" s="192">
        <v>14059.039070129395</v>
      </c>
      <c r="AD34" s="192">
        <v>3467.0519866943359</v>
      </c>
      <c r="AE34" s="193">
        <v>4.3843567709127313</v>
      </c>
      <c r="AF34" s="193">
        <v>4.0550413215851426</v>
      </c>
      <c r="AG34" s="194">
        <v>42643</v>
      </c>
      <c r="AH34" s="193">
        <v>28</v>
      </c>
      <c r="AI34" s="193">
        <v>-0.38231657900044125</v>
      </c>
      <c r="AJ34" s="193">
        <v>6.8577656021255873</v>
      </c>
      <c r="AL34" s="191">
        <v>42551</v>
      </c>
      <c r="AM34" s="192">
        <v>12</v>
      </c>
      <c r="AN34" s="192">
        <v>15212.627849578857</v>
      </c>
      <c r="AO34" s="192">
        <v>4720.8006324768066</v>
      </c>
      <c r="AP34" s="192">
        <v>1045.6939926147461</v>
      </c>
      <c r="AQ34" s="193">
        <v>3.2224677621256435</v>
      </c>
      <c r="AR34" s="193">
        <v>4.5145144428653525</v>
      </c>
      <c r="AS34" s="194">
        <v>42551</v>
      </c>
      <c r="AT34" s="193">
        <v>15</v>
      </c>
      <c r="AU34" s="193">
        <v>-5.8852710967290616</v>
      </c>
      <c r="AV34" s="193">
        <v>1.8969272904570955</v>
      </c>
      <c r="AX34" s="191">
        <v>42643</v>
      </c>
      <c r="AY34" s="192">
        <v>73</v>
      </c>
      <c r="AZ34" s="192">
        <v>220914.85506820679</v>
      </c>
      <c r="BA34" s="192">
        <v>38457.344387531281</v>
      </c>
      <c r="BB34" s="192">
        <v>12139.982389450073</v>
      </c>
      <c r="BC34" s="193">
        <v>5.7444126365582395</v>
      </c>
      <c r="BD34" s="193">
        <v>3.1678253850641171</v>
      </c>
      <c r="BE34" s="194">
        <v>42643</v>
      </c>
      <c r="BF34" s="193">
        <v>87</v>
      </c>
      <c r="BG34" s="193">
        <v>-27.750518490117404</v>
      </c>
      <c r="BH34" s="193">
        <v>4.2756258564531802</v>
      </c>
      <c r="BJ34" s="191">
        <v>42551</v>
      </c>
      <c r="BK34" s="192">
        <v>10</v>
      </c>
      <c r="BL34" s="192">
        <v>22056.040924072266</v>
      </c>
      <c r="BM34" s="192">
        <v>6469.6320495605469</v>
      </c>
      <c r="BN34" s="192">
        <v>1448.9243659973145</v>
      </c>
      <c r="BO34" s="193">
        <v>3.4091646565233078</v>
      </c>
      <c r="BP34" s="193">
        <v>4.4651275120957816</v>
      </c>
      <c r="BQ34" s="194">
        <v>42551</v>
      </c>
      <c r="BR34" s="192">
        <v>10</v>
      </c>
      <c r="BS34" s="193">
        <v>1.2525743768191377</v>
      </c>
      <c r="BT34" s="193">
        <v>11.561510682976305</v>
      </c>
      <c r="BV34" s="191">
        <v>42643</v>
      </c>
      <c r="BW34" s="192">
        <v>10</v>
      </c>
      <c r="BX34" s="192">
        <v>38860.341491699219</v>
      </c>
      <c r="BY34" s="192">
        <v>6823.61328125</v>
      </c>
      <c r="BZ34" s="192">
        <v>3026.037956237793</v>
      </c>
      <c r="CA34" s="193">
        <v>5.6949800479578894</v>
      </c>
      <c r="CB34" s="193">
        <v>2.2549661900915643</v>
      </c>
      <c r="CC34" s="194">
        <v>42643</v>
      </c>
      <c r="CD34" s="193">
        <v>10</v>
      </c>
      <c r="CE34" s="193">
        <v>4.3172715167179909</v>
      </c>
      <c r="CF34" s="193">
        <v>-1.0716736772982349</v>
      </c>
      <c r="CH34" s="191">
        <v>42825</v>
      </c>
      <c r="CI34" s="192">
        <v>33</v>
      </c>
      <c r="CJ34" s="192">
        <v>144795.70568847656</v>
      </c>
      <c r="CK34" s="192">
        <v>35033.753089904785</v>
      </c>
      <c r="CL34" s="192">
        <v>9786.5469837188721</v>
      </c>
      <c r="CM34" s="193">
        <v>4.1330343716500195</v>
      </c>
      <c r="CN34" s="193">
        <v>3.5797869410107319</v>
      </c>
      <c r="CO34" s="194">
        <v>42825</v>
      </c>
      <c r="CP34" s="193">
        <v>18</v>
      </c>
      <c r="CQ34" s="193">
        <v>-13.728562544818013</v>
      </c>
      <c r="CR34" s="193">
        <v>-1.2263109427209984</v>
      </c>
      <c r="CT34" s="191">
        <v>42735</v>
      </c>
      <c r="CU34" s="192">
        <v>14</v>
      </c>
      <c r="CV34" s="192">
        <v>42568.281127929688</v>
      </c>
      <c r="CW34" s="192">
        <v>12809.900871276855</v>
      </c>
      <c r="CX34" s="192">
        <v>2079.7119979858398</v>
      </c>
      <c r="CY34" s="193">
        <v>3.3230765449074546</v>
      </c>
      <c r="CZ34" s="193">
        <v>6.1594590422534434</v>
      </c>
      <c r="DA34" s="194">
        <v>42735</v>
      </c>
      <c r="DB34" s="193">
        <v>12</v>
      </c>
      <c r="DC34" s="193">
        <v>-13.623280460763132</v>
      </c>
      <c r="DD34" s="193">
        <v>13.163365648170466</v>
      </c>
      <c r="DF34" s="191">
        <v>42551</v>
      </c>
      <c r="DG34" s="192">
        <v>51</v>
      </c>
      <c r="DH34" s="192">
        <v>100026.57102966309</v>
      </c>
      <c r="DI34" s="192">
        <v>26380.358383178711</v>
      </c>
      <c r="DJ34" s="192">
        <v>5637.4259996414185</v>
      </c>
      <c r="DK34" s="193">
        <v>3.7917062981769223</v>
      </c>
      <c r="DL34" s="193">
        <v>4.6795041539980646</v>
      </c>
      <c r="DM34" s="194">
        <v>42551</v>
      </c>
      <c r="DN34" s="193">
        <v>58</v>
      </c>
      <c r="DO34" s="193">
        <v>8.3595119928646646</v>
      </c>
      <c r="DP34" s="193">
        <v>7.5067631884341735</v>
      </c>
      <c r="DR34" s="191">
        <v>42551</v>
      </c>
      <c r="DS34" s="192">
        <v>33</v>
      </c>
      <c r="DT34" s="192">
        <v>106171.59552001953</v>
      </c>
      <c r="DU34" s="192">
        <v>20829.851913452148</v>
      </c>
      <c r="DV34" s="192">
        <v>6190.0439968109131</v>
      </c>
      <c r="DW34" s="193">
        <v>5.0970883499873922</v>
      </c>
      <c r="DX34" s="193">
        <v>3.3650571666669267</v>
      </c>
      <c r="DY34" s="194">
        <v>42551</v>
      </c>
      <c r="DZ34" s="193">
        <v>36</v>
      </c>
      <c r="EA34" s="193">
        <v>4.4325405908527626</v>
      </c>
      <c r="EB34" s="193">
        <v>11.276377722396269</v>
      </c>
      <c r="ED34" s="191">
        <v>42551</v>
      </c>
      <c r="EE34" s="192">
        <v>21</v>
      </c>
      <c r="EF34" s="192">
        <v>24984.431159973145</v>
      </c>
      <c r="EG34" s="192">
        <v>7021.7298049926758</v>
      </c>
      <c r="EH34" s="192">
        <v>994.8549942811951</v>
      </c>
      <c r="EI34" s="193">
        <v>3.5581590083697625</v>
      </c>
      <c r="EJ34" s="193">
        <v>7.0580434790559927</v>
      </c>
      <c r="EK34" s="194">
        <v>42551</v>
      </c>
      <c r="EL34" s="193">
        <v>25</v>
      </c>
      <c r="EM34" s="193">
        <v>23.275590423887959</v>
      </c>
      <c r="EN34" s="193">
        <v>2.8191038477913599</v>
      </c>
      <c r="EP34" s="191">
        <v>42551</v>
      </c>
      <c r="EQ34" s="192">
        <v>20</v>
      </c>
      <c r="ER34" s="192">
        <v>36175.132888793945</v>
      </c>
      <c r="ES34" s="192">
        <v>10348.880264282227</v>
      </c>
      <c r="ET34" s="192">
        <v>2389.1359958648682</v>
      </c>
      <c r="EU34" s="193">
        <v>3.4955600958731323</v>
      </c>
      <c r="EV34" s="193">
        <v>4.3316413474135143</v>
      </c>
      <c r="EW34" s="194">
        <v>42551</v>
      </c>
      <c r="EX34" s="193">
        <v>28</v>
      </c>
      <c r="EY34" s="193">
        <v>3.5058873503709398</v>
      </c>
      <c r="EZ34" s="193">
        <v>5.7447169071003001</v>
      </c>
      <c r="FB34" s="191">
        <v>42643</v>
      </c>
      <c r="FC34" s="192">
        <v>19</v>
      </c>
      <c r="FD34" s="192">
        <v>20429.467163085938</v>
      </c>
      <c r="FE34" s="192">
        <v>11375.604454278946</v>
      </c>
      <c r="FF34" s="192">
        <v>1836.1989974975586</v>
      </c>
      <c r="FG34" s="193">
        <v>1.7959016811103494</v>
      </c>
      <c r="FH34" s="193">
        <v>6.1951915177941226</v>
      </c>
      <c r="FI34" s="194">
        <v>42643</v>
      </c>
      <c r="FJ34" s="193">
        <v>24</v>
      </c>
      <c r="FK34" s="193">
        <v>2.2816450300375601</v>
      </c>
      <c r="FL34" s="193">
        <v>21.0421572025854</v>
      </c>
      <c r="FN34" s="191">
        <v>42916</v>
      </c>
      <c r="FO34" s="192">
        <v>21</v>
      </c>
      <c r="FP34" s="192">
        <v>155027.4895324707</v>
      </c>
      <c r="FQ34" s="192">
        <v>43741.450225830078</v>
      </c>
      <c r="FR34" s="192">
        <v>10410.696000099182</v>
      </c>
      <c r="FS34" s="193">
        <v>3.5441780903945501</v>
      </c>
      <c r="FT34" s="193">
        <v>4.2015875043717879</v>
      </c>
      <c r="FU34" s="194">
        <v>42916</v>
      </c>
      <c r="FV34" s="193">
        <v>18</v>
      </c>
      <c r="FW34" s="193">
        <v>3.2890425213846219</v>
      </c>
      <c r="FX34" s="193">
        <v>8.0079617541868764</v>
      </c>
      <c r="FZ34" s="191">
        <v>42916</v>
      </c>
      <c r="GA34" s="192">
        <v>7</v>
      </c>
      <c r="GB34" s="192">
        <v>39116.477081298828</v>
      </c>
      <c r="GC34" s="192">
        <v>16489.213973999023</v>
      </c>
      <c r="GD34" s="192">
        <v>2290.8300151824951</v>
      </c>
      <c r="GE34" s="193">
        <v>2.3722463146502646</v>
      </c>
      <c r="GF34" s="193">
        <v>7.1979212183866199</v>
      </c>
      <c r="GG34" s="194">
        <v>42916</v>
      </c>
      <c r="GH34" s="193">
        <v>4</v>
      </c>
      <c r="GI34" s="193">
        <v>-23.838664015239942</v>
      </c>
      <c r="GJ34" s="193">
        <v>-0.17812846408292726</v>
      </c>
      <c r="GL34" s="191">
        <v>42916</v>
      </c>
      <c r="GM34" s="192">
        <v>7</v>
      </c>
      <c r="GN34" s="192">
        <v>61366.636993408203</v>
      </c>
      <c r="GO34" s="192">
        <v>10499.825790405273</v>
      </c>
      <c r="GP34" s="192">
        <v>3825.7949981689453</v>
      </c>
      <c r="GQ34" s="193">
        <v>5.844538587438751</v>
      </c>
      <c r="GR34" s="193">
        <v>2.7444820737730513</v>
      </c>
      <c r="GS34" s="194">
        <v>42916</v>
      </c>
      <c r="GT34" s="193">
        <v>7</v>
      </c>
      <c r="GU34" s="193">
        <v>-3.8828672313190093</v>
      </c>
      <c r="GV34" s="193">
        <v>-2.3523064962425955</v>
      </c>
      <c r="GX34" s="177">
        <v>38442</v>
      </c>
      <c r="GY34" s="175" t="e">
        <f t="shared" ca="1" si="19"/>
        <v>#N/A</v>
      </c>
      <c r="GZ34" s="192" t="e">
        <f t="shared" ca="1" si="20"/>
        <v>#N/A</v>
      </c>
      <c r="HA34" s="192" t="e">
        <f t="shared" ca="1" si="21"/>
        <v>#N/A</v>
      </c>
      <c r="HB34" s="192" t="e">
        <f t="shared" ca="1" si="22"/>
        <v>#N/A</v>
      </c>
      <c r="HC34" s="193" t="e">
        <f t="shared" ca="1" si="23"/>
        <v>#N/A</v>
      </c>
      <c r="HD34" s="193" t="e">
        <f t="shared" ca="1" si="24"/>
        <v>#N/A</v>
      </c>
      <c r="HE34" s="191" t="e">
        <f t="shared" ca="1" si="25"/>
        <v>#N/A</v>
      </c>
      <c r="HF34" s="193" t="e">
        <f t="shared" ca="1" si="26"/>
        <v>#N/A</v>
      </c>
      <c r="HG34" s="193" t="e">
        <f t="shared" ca="1" si="28"/>
        <v>#N/A</v>
      </c>
      <c r="HH34" s="193" t="e">
        <f t="shared" ca="1" si="27"/>
        <v>#N/A</v>
      </c>
    </row>
    <row r="35" spans="2:216">
      <c r="B35" s="191">
        <v>42735</v>
      </c>
      <c r="C35" s="192">
        <v>12</v>
      </c>
      <c r="D35" s="192">
        <v>20996.598114013672</v>
      </c>
      <c r="E35" s="192">
        <v>9742.6638488769531</v>
      </c>
      <c r="F35" s="192">
        <v>1532.2770004272461</v>
      </c>
      <c r="G35" s="193">
        <v>2.155118809362798</v>
      </c>
      <c r="H35" s="193">
        <v>6.3582915139758658</v>
      </c>
      <c r="I35" s="194">
        <v>42735</v>
      </c>
      <c r="J35" s="193">
        <v>12</v>
      </c>
      <c r="K35" s="193">
        <v>5.9451162155799819</v>
      </c>
      <c r="L35" s="193">
        <v>18.627438341055182</v>
      </c>
      <c r="N35" s="191">
        <v>42735</v>
      </c>
      <c r="O35" s="192">
        <v>19</v>
      </c>
      <c r="P35" s="192">
        <v>32025.138381958008</v>
      </c>
      <c r="Q35" s="192">
        <v>9940.4770603179932</v>
      </c>
      <c r="R35" s="192">
        <v>3563.7890243530273</v>
      </c>
      <c r="S35" s="193">
        <v>3.2216902858516865</v>
      </c>
      <c r="T35" s="193">
        <v>2.7893000939141155</v>
      </c>
      <c r="U35" s="194">
        <v>42735</v>
      </c>
      <c r="V35" s="193">
        <v>18</v>
      </c>
      <c r="W35" s="193">
        <v>-17.325185725633794</v>
      </c>
      <c r="X35" s="193">
        <v>-7.4520917348780742</v>
      </c>
      <c r="Z35" s="191">
        <v>42735</v>
      </c>
      <c r="AA35" s="192">
        <v>25</v>
      </c>
      <c r="AB35" s="192">
        <v>60467.518951416016</v>
      </c>
      <c r="AC35" s="192">
        <v>15043.008010864258</v>
      </c>
      <c r="AD35" s="192">
        <v>3558.0590124130249</v>
      </c>
      <c r="AE35" s="193">
        <v>4.0196428073258739</v>
      </c>
      <c r="AF35" s="193">
        <v>4.2278691720355432</v>
      </c>
      <c r="AG35" s="194">
        <v>42735</v>
      </c>
      <c r="AH35" s="193">
        <v>28</v>
      </c>
      <c r="AI35" s="193">
        <v>12.51046099949602</v>
      </c>
      <c r="AJ35" s="193">
        <v>9.2426963961288457</v>
      </c>
      <c r="AL35" s="191">
        <v>42643</v>
      </c>
      <c r="AM35" s="192">
        <v>10</v>
      </c>
      <c r="AN35" s="192">
        <v>15180.315979003906</v>
      </c>
      <c r="AO35" s="192">
        <v>4246.1913757324219</v>
      </c>
      <c r="AP35" s="192">
        <v>1001.9590072631836</v>
      </c>
      <c r="AQ35" s="193">
        <v>3.5750428173731259</v>
      </c>
      <c r="AR35" s="193">
        <v>4.2378893197744159</v>
      </c>
      <c r="AS35" s="194">
        <v>42643</v>
      </c>
      <c r="AT35" s="193">
        <v>13</v>
      </c>
      <c r="AU35" s="193">
        <v>12.134069015170134</v>
      </c>
      <c r="AV35" s="193">
        <v>12.720656979857225</v>
      </c>
      <c r="AX35" s="191">
        <v>42735</v>
      </c>
      <c r="AY35" s="192">
        <v>67</v>
      </c>
      <c r="AZ35" s="192">
        <v>203107.56875610352</v>
      </c>
      <c r="BA35" s="192">
        <v>34045.196642398834</v>
      </c>
      <c r="BB35" s="192">
        <v>11378.231580734253</v>
      </c>
      <c r="BC35" s="193">
        <v>5.9658215779890558</v>
      </c>
      <c r="BD35" s="193">
        <v>2.9921342697967703</v>
      </c>
      <c r="BE35" s="194">
        <v>42735</v>
      </c>
      <c r="BF35" s="193">
        <v>82</v>
      </c>
      <c r="BG35" s="193">
        <v>-9.7589403924988272</v>
      </c>
      <c r="BH35" s="193">
        <v>5.5594671704779497</v>
      </c>
      <c r="BJ35" s="191">
        <v>42643</v>
      </c>
      <c r="BK35" s="192">
        <v>11</v>
      </c>
      <c r="BL35" s="192">
        <v>23441.772583007813</v>
      </c>
      <c r="BM35" s="192">
        <v>6915.4429931640625</v>
      </c>
      <c r="BN35" s="192">
        <v>1523.4084243774414</v>
      </c>
      <c r="BO35" s="193">
        <v>3.3897716467593009</v>
      </c>
      <c r="BP35" s="193">
        <v>4.5394543462565782</v>
      </c>
      <c r="BQ35" s="194">
        <v>42643</v>
      </c>
      <c r="BR35" s="192">
        <v>10</v>
      </c>
      <c r="BS35" s="193">
        <v>9.7100388895241529</v>
      </c>
      <c r="BT35" s="193">
        <v>1.7144800058373155</v>
      </c>
      <c r="BV35" s="191">
        <v>42735</v>
      </c>
      <c r="BW35" s="192">
        <v>10</v>
      </c>
      <c r="BX35" s="192">
        <v>38190.320739746094</v>
      </c>
      <c r="BY35" s="192">
        <v>6629.5248260498047</v>
      </c>
      <c r="BZ35" s="192">
        <v>2829.2270545959473</v>
      </c>
      <c r="CA35" s="193">
        <v>5.7606422393476056</v>
      </c>
      <c r="CB35" s="193">
        <v>2.3432282733478216</v>
      </c>
      <c r="CC35" s="194">
        <v>42735</v>
      </c>
      <c r="CD35" s="193">
        <v>11</v>
      </c>
      <c r="CE35" s="193">
        <v>-9.8617898474869232</v>
      </c>
      <c r="CF35" s="193">
        <v>-0.19000441138852242</v>
      </c>
      <c r="CH35" s="191">
        <v>42916</v>
      </c>
      <c r="CI35" s="192">
        <v>32</v>
      </c>
      <c r="CJ35" s="192">
        <v>145020.21865844727</v>
      </c>
      <c r="CK35" s="192">
        <v>34271.985084533691</v>
      </c>
      <c r="CL35" s="192">
        <v>9728.2509994506836</v>
      </c>
      <c r="CM35" s="193">
        <v>4.2314507986843219</v>
      </c>
      <c r="CN35" s="193">
        <v>3.5229338846693921</v>
      </c>
      <c r="CO35" s="194">
        <v>42916</v>
      </c>
      <c r="CP35" s="193">
        <v>19</v>
      </c>
      <c r="CQ35" s="193">
        <v>-13.601257297865111</v>
      </c>
      <c r="CR35" s="193">
        <v>-0.74410096846890816</v>
      </c>
      <c r="CT35" s="191">
        <v>42825</v>
      </c>
      <c r="CU35" s="192">
        <v>15</v>
      </c>
      <c r="CV35" s="192">
        <v>44782.193290710449</v>
      </c>
      <c r="CW35" s="192">
        <v>13288.588897705078</v>
      </c>
      <c r="CX35" s="192">
        <v>2284.8609848022461</v>
      </c>
      <c r="CY35" s="193">
        <v>3.3699735641941841</v>
      </c>
      <c r="CZ35" s="193">
        <v>5.8159288403513969</v>
      </c>
      <c r="DA35" s="194">
        <v>42825</v>
      </c>
      <c r="DB35" s="193">
        <v>13</v>
      </c>
      <c r="DC35" s="193">
        <v>4.4968149306266358</v>
      </c>
      <c r="DD35" s="193">
        <v>7.0498530576620366</v>
      </c>
      <c r="DF35" s="191">
        <v>42643</v>
      </c>
      <c r="DG35" s="192">
        <v>48</v>
      </c>
      <c r="DH35" s="192">
        <v>98705.093158721924</v>
      </c>
      <c r="DI35" s="192">
        <v>26824.626811265945</v>
      </c>
      <c r="DJ35" s="192">
        <v>5650.8359966278076</v>
      </c>
      <c r="DK35" s="193">
        <v>3.679644598718788</v>
      </c>
      <c r="DL35" s="193">
        <v>4.7470191715480343</v>
      </c>
      <c r="DM35" s="194">
        <v>42643</v>
      </c>
      <c r="DN35" s="193">
        <v>56</v>
      </c>
      <c r="DO35" s="193">
        <v>12.724972880536377</v>
      </c>
      <c r="DP35" s="193">
        <v>7.8100435141877034</v>
      </c>
      <c r="DR35" s="191">
        <v>42643</v>
      </c>
      <c r="DS35" s="192">
        <v>31</v>
      </c>
      <c r="DT35" s="192">
        <v>125604.54025268555</v>
      </c>
      <c r="DU35" s="192">
        <v>22724.868408203125</v>
      </c>
      <c r="DV35" s="192">
        <v>8085.1809749603271</v>
      </c>
      <c r="DW35" s="193">
        <v>5.5271844921814974</v>
      </c>
      <c r="DX35" s="193">
        <v>2.810681477456308</v>
      </c>
      <c r="DY35" s="194">
        <v>42643</v>
      </c>
      <c r="DZ35" s="193">
        <v>32</v>
      </c>
      <c r="EA35" s="193">
        <v>5.1363466539391167</v>
      </c>
      <c r="EB35" s="193">
        <v>11.362439137510538</v>
      </c>
      <c r="ED35" s="191">
        <v>42643</v>
      </c>
      <c r="EE35" s="192">
        <v>19</v>
      </c>
      <c r="EF35" s="192">
        <v>26636.119110107422</v>
      </c>
      <c r="EG35" s="192">
        <v>7499.2007522583008</v>
      </c>
      <c r="EH35" s="192">
        <v>1057.1099982438609</v>
      </c>
      <c r="EI35" s="193">
        <v>3.5518610569381344</v>
      </c>
      <c r="EJ35" s="193">
        <v>7.0940590522428648</v>
      </c>
      <c r="EK35" s="194">
        <v>42643</v>
      </c>
      <c r="EL35" s="193">
        <v>25</v>
      </c>
      <c r="EM35" s="193">
        <v>13.199117769999781</v>
      </c>
      <c r="EN35" s="193">
        <v>6.6694989358414114</v>
      </c>
      <c r="EP35" s="191">
        <v>42643</v>
      </c>
      <c r="EQ35" s="192">
        <v>17</v>
      </c>
      <c r="ER35" s="192">
        <v>36756.160888671875</v>
      </c>
      <c r="ES35" s="192">
        <v>9707.8642330169678</v>
      </c>
      <c r="ET35" s="192">
        <v>2293.4990119934082</v>
      </c>
      <c r="EU35" s="193">
        <v>3.7862252712251783</v>
      </c>
      <c r="EV35" s="193">
        <v>4.232774543285859</v>
      </c>
      <c r="EW35" s="194">
        <v>42643</v>
      </c>
      <c r="EX35" s="193">
        <v>26</v>
      </c>
      <c r="EY35" s="193">
        <v>1.1782841802769672</v>
      </c>
      <c r="EZ35" s="193">
        <v>2.9537938600864289</v>
      </c>
      <c r="FB35" s="191">
        <v>42735</v>
      </c>
      <c r="FC35" s="192">
        <v>19</v>
      </c>
      <c r="FD35" s="192">
        <v>21094.448907852173</v>
      </c>
      <c r="FE35" s="192">
        <v>12434.597961425781</v>
      </c>
      <c r="FF35" s="192">
        <v>1945.588996887207</v>
      </c>
      <c r="FG35" s="193">
        <v>1.6964319211035781</v>
      </c>
      <c r="FH35" s="193">
        <v>6.3911740770122485</v>
      </c>
      <c r="FI35" s="194">
        <v>42735</v>
      </c>
      <c r="FJ35" s="193">
        <v>25</v>
      </c>
      <c r="FK35" s="193">
        <v>23.253763095173863</v>
      </c>
      <c r="FL35" s="193">
        <v>19.713542101361515</v>
      </c>
      <c r="FN35" s="191">
        <v>43008</v>
      </c>
      <c r="FO35" s="192">
        <v>21</v>
      </c>
      <c r="FP35" s="192">
        <v>155122.98616027832</v>
      </c>
      <c r="FQ35" s="192">
        <v>45217.138957977295</v>
      </c>
      <c r="FR35" s="192">
        <v>10466.289014816284</v>
      </c>
      <c r="FS35" s="193">
        <v>3.4306236470299991</v>
      </c>
      <c r="FT35" s="193">
        <v>4.3202646987835926</v>
      </c>
      <c r="FU35" s="194">
        <v>43008</v>
      </c>
      <c r="FV35" s="193">
        <v>19</v>
      </c>
      <c r="FW35" s="193">
        <v>6.3233694972226751</v>
      </c>
      <c r="FX35" s="193">
        <v>7.9569983018586754</v>
      </c>
      <c r="FZ35" s="191">
        <v>43008</v>
      </c>
      <c r="GA35" s="192">
        <v>7</v>
      </c>
      <c r="GB35" s="192">
        <v>38447.963928222656</v>
      </c>
      <c r="GC35" s="192">
        <v>15581.137954711914</v>
      </c>
      <c r="GD35" s="192">
        <v>2324.9470138549805</v>
      </c>
      <c r="GE35" s="193">
        <v>2.4675966569306675</v>
      </c>
      <c r="GF35" s="193">
        <v>6.7017174421007235</v>
      </c>
      <c r="GG35" s="194">
        <v>43008</v>
      </c>
      <c r="GH35" s="193">
        <v>5</v>
      </c>
      <c r="GI35" s="193">
        <v>-12.392783688580788</v>
      </c>
      <c r="GJ35" s="193">
        <v>-25.720405813329982</v>
      </c>
      <c r="GL35" s="191">
        <v>43008</v>
      </c>
      <c r="GM35" s="192">
        <v>7</v>
      </c>
      <c r="GN35" s="192">
        <v>61982.149017333984</v>
      </c>
      <c r="GO35" s="192">
        <v>10248.39079284668</v>
      </c>
      <c r="GP35" s="192">
        <v>3658.556999206543</v>
      </c>
      <c r="GQ35" s="193">
        <v>6.0479884374234816</v>
      </c>
      <c r="GR35" s="193">
        <v>2.8012111865605265</v>
      </c>
      <c r="GS35" s="194">
        <v>43008</v>
      </c>
      <c r="GT35" s="193">
        <v>8</v>
      </c>
      <c r="GU35" s="193">
        <v>-14.669091114422772</v>
      </c>
      <c r="GV35" s="193">
        <v>-3.301132020463271</v>
      </c>
      <c r="GX35" s="177">
        <v>38533</v>
      </c>
      <c r="GY35" s="175" t="e">
        <f t="shared" ca="1" si="19"/>
        <v>#N/A</v>
      </c>
      <c r="GZ35" s="192" t="e">
        <f t="shared" ca="1" si="20"/>
        <v>#N/A</v>
      </c>
      <c r="HA35" s="192" t="e">
        <f t="shared" ca="1" si="21"/>
        <v>#N/A</v>
      </c>
      <c r="HB35" s="192" t="e">
        <f t="shared" ca="1" si="22"/>
        <v>#N/A</v>
      </c>
      <c r="HC35" s="193" t="e">
        <f t="shared" ca="1" si="23"/>
        <v>#N/A</v>
      </c>
      <c r="HD35" s="193" t="e">
        <f t="shared" ca="1" si="24"/>
        <v>#N/A</v>
      </c>
      <c r="HE35" s="191" t="e">
        <f t="shared" ca="1" si="25"/>
        <v>#N/A</v>
      </c>
      <c r="HF35" s="193" t="e">
        <f t="shared" ca="1" si="26"/>
        <v>#N/A</v>
      </c>
      <c r="HG35" s="193" t="e">
        <f t="shared" ca="1" si="28"/>
        <v>#N/A</v>
      </c>
      <c r="HH35" s="193" t="e">
        <f t="shared" ca="1" si="27"/>
        <v>#N/A</v>
      </c>
    </row>
    <row r="36" spans="2:216">
      <c r="B36" s="191">
        <v>42825</v>
      </c>
      <c r="C36" s="192">
        <v>11</v>
      </c>
      <c r="D36" s="192">
        <v>20323.865905761719</v>
      </c>
      <c r="E36" s="192">
        <v>9505.2111511230469</v>
      </c>
      <c r="F36" s="192">
        <v>1462.2600021362305</v>
      </c>
      <c r="G36" s="193">
        <v>2.138181423077639</v>
      </c>
      <c r="H36" s="193">
        <v>6.5003563916381406</v>
      </c>
      <c r="I36" s="194">
        <v>42825</v>
      </c>
      <c r="J36" s="193">
        <v>11</v>
      </c>
      <c r="K36" s="193">
        <v>9.9581594046806554</v>
      </c>
      <c r="L36" s="193">
        <v>18.692882962374171</v>
      </c>
      <c r="N36" s="191">
        <v>42825</v>
      </c>
      <c r="O36" s="192">
        <v>19</v>
      </c>
      <c r="P36" s="192">
        <v>32165.353866577148</v>
      </c>
      <c r="Q36" s="192">
        <v>10577.879241108894</v>
      </c>
      <c r="R36" s="192">
        <v>3564.4400177001953</v>
      </c>
      <c r="S36" s="193">
        <v>3.0408131094532336</v>
      </c>
      <c r="T36" s="193">
        <v>2.9676131983092886</v>
      </c>
      <c r="U36" s="194">
        <v>42825</v>
      </c>
      <c r="V36" s="193">
        <v>21</v>
      </c>
      <c r="W36" s="193">
        <v>5.6378526843684051</v>
      </c>
      <c r="X36" s="193">
        <v>-5.6694869077885119</v>
      </c>
      <c r="Z36" s="191">
        <v>42825</v>
      </c>
      <c r="AA36" s="192">
        <v>26</v>
      </c>
      <c r="AB36" s="192">
        <v>63103.523162841797</v>
      </c>
      <c r="AC36" s="192">
        <v>15319.45743560791</v>
      </c>
      <c r="AD36" s="192">
        <v>3725.4199886322021</v>
      </c>
      <c r="AE36" s="193">
        <v>4.1191748094267746</v>
      </c>
      <c r="AF36" s="193">
        <v>4.1121423845778233</v>
      </c>
      <c r="AG36" s="194">
        <v>42825</v>
      </c>
      <c r="AH36" s="193">
        <v>28</v>
      </c>
      <c r="AI36" s="193">
        <v>21.360173381139624</v>
      </c>
      <c r="AJ36" s="193">
        <v>22.824374737440944</v>
      </c>
      <c r="AL36" s="191">
        <v>42735</v>
      </c>
      <c r="AM36" s="192">
        <v>10</v>
      </c>
      <c r="AN36" s="192">
        <v>15620.731109619141</v>
      </c>
      <c r="AO36" s="192">
        <v>4374.3519897460938</v>
      </c>
      <c r="AP36" s="192">
        <v>1005.4669952392578</v>
      </c>
      <c r="AQ36" s="193">
        <v>3.5709817468360234</v>
      </c>
      <c r="AR36" s="193">
        <v>4.3505674581642397</v>
      </c>
      <c r="AS36" s="194">
        <v>42735</v>
      </c>
      <c r="AT36" s="193">
        <v>13</v>
      </c>
      <c r="AU36" s="193">
        <v>16.437300909738561</v>
      </c>
      <c r="AV36" s="193">
        <v>7.4057922240356344</v>
      </c>
      <c r="AX36" s="191">
        <v>42825</v>
      </c>
      <c r="AY36" s="192">
        <v>70</v>
      </c>
      <c r="AZ36" s="192">
        <v>217378.38958740234</v>
      </c>
      <c r="BA36" s="192">
        <v>39300.824214935303</v>
      </c>
      <c r="BB36" s="192">
        <v>12145.635656356812</v>
      </c>
      <c r="BC36" s="193">
        <v>5.5311407312621466</v>
      </c>
      <c r="BD36" s="193">
        <v>3.2357980534650688</v>
      </c>
      <c r="BE36" s="194">
        <v>42825</v>
      </c>
      <c r="BF36" s="193">
        <v>76</v>
      </c>
      <c r="BG36" s="193">
        <v>8.945589170018664</v>
      </c>
      <c r="BH36" s="193">
        <v>1.6758257411809696</v>
      </c>
      <c r="BJ36" s="191">
        <v>42735</v>
      </c>
      <c r="BK36" s="192">
        <v>10</v>
      </c>
      <c r="BL36" s="192">
        <v>21890.000122070313</v>
      </c>
      <c r="BM36" s="192">
        <v>5756.9985504150391</v>
      </c>
      <c r="BN36" s="192">
        <v>1363.7467956542969</v>
      </c>
      <c r="BO36" s="193">
        <v>3.8023285797930586</v>
      </c>
      <c r="BP36" s="193">
        <v>4.2214570686877053</v>
      </c>
      <c r="BQ36" s="194">
        <v>42735</v>
      </c>
      <c r="BR36" s="192">
        <v>10</v>
      </c>
      <c r="BS36" s="193">
        <v>14.57459972533346</v>
      </c>
      <c r="BT36" s="193">
        <v>13.960726434488734</v>
      </c>
      <c r="BV36" s="191">
        <v>42825</v>
      </c>
      <c r="BW36" s="192">
        <v>10</v>
      </c>
      <c r="BX36" s="192">
        <v>44993.622314453125</v>
      </c>
      <c r="BY36" s="192">
        <v>8699.7160949707031</v>
      </c>
      <c r="BZ36" s="192">
        <v>3229.6549911499023</v>
      </c>
      <c r="CA36" s="193">
        <v>5.171849497532901</v>
      </c>
      <c r="CB36" s="193">
        <v>2.6936982800980895</v>
      </c>
      <c r="CC36" s="194">
        <v>42825</v>
      </c>
      <c r="CD36" s="193">
        <v>10</v>
      </c>
      <c r="CE36" s="193">
        <v>8.3845238255597856</v>
      </c>
      <c r="CF36" s="193">
        <v>0.14796939315269153</v>
      </c>
      <c r="CH36" s="191">
        <v>43008</v>
      </c>
      <c r="CI36" s="192">
        <v>31</v>
      </c>
      <c r="CJ36" s="192">
        <v>144184.01940917969</v>
      </c>
      <c r="CK36" s="192">
        <v>33757.884468078613</v>
      </c>
      <c r="CL36" s="192">
        <v>9670.3860015869141</v>
      </c>
      <c r="CM36" s="193">
        <v>4.2711213004333786</v>
      </c>
      <c r="CN36" s="193">
        <v>3.4908518090734879</v>
      </c>
      <c r="CO36" s="194">
        <v>43008</v>
      </c>
      <c r="CP36" s="193">
        <v>20</v>
      </c>
      <c r="CQ36" s="193">
        <v>-4.9141293717022583</v>
      </c>
      <c r="CR36" s="193">
        <v>0.63166572225923368</v>
      </c>
      <c r="CT36" s="191">
        <v>42916</v>
      </c>
      <c r="CU36" s="192">
        <v>16</v>
      </c>
      <c r="CV36" s="192">
        <v>39017.70597076416</v>
      </c>
      <c r="CW36" s="192">
        <v>11589.448150634766</v>
      </c>
      <c r="CX36" s="192">
        <v>2199.6410064697266</v>
      </c>
      <c r="CY36" s="193">
        <v>3.366657796266781</v>
      </c>
      <c r="CZ36" s="193">
        <v>5.2687907329182941</v>
      </c>
      <c r="DA36" s="194">
        <v>42916</v>
      </c>
      <c r="DB36" s="193">
        <v>13</v>
      </c>
      <c r="DC36" s="193">
        <v>4.2957849833404449</v>
      </c>
      <c r="DD36" s="193">
        <v>6.3257082196028769</v>
      </c>
      <c r="DF36" s="191">
        <v>42735</v>
      </c>
      <c r="DG36" s="192">
        <v>46</v>
      </c>
      <c r="DH36" s="192">
        <v>84832.69909286499</v>
      </c>
      <c r="DI36" s="192">
        <v>29306.217289924622</v>
      </c>
      <c r="DJ36" s="192">
        <v>5877.3379678726196</v>
      </c>
      <c r="DK36" s="193">
        <v>2.8946997237350787</v>
      </c>
      <c r="DL36" s="193">
        <v>4.9863079935374888</v>
      </c>
      <c r="DM36" s="194">
        <v>42735</v>
      </c>
      <c r="DN36" s="193">
        <v>55</v>
      </c>
      <c r="DO36" s="193">
        <v>17.492507579759398</v>
      </c>
      <c r="DP36" s="193">
        <v>-9.6221862063753818</v>
      </c>
      <c r="DR36" s="191">
        <v>42735</v>
      </c>
      <c r="DS36" s="192">
        <v>28</v>
      </c>
      <c r="DT36" s="192">
        <v>96056.98942565918</v>
      </c>
      <c r="DU36" s="192">
        <v>20126.147277832031</v>
      </c>
      <c r="DV36" s="192">
        <v>6866.0920734405518</v>
      </c>
      <c r="DW36" s="193">
        <v>4.7727460253389511</v>
      </c>
      <c r="DX36" s="193">
        <v>2.9312376039470962</v>
      </c>
      <c r="DY36" s="194">
        <v>42735</v>
      </c>
      <c r="DZ36" s="193">
        <v>29</v>
      </c>
      <c r="EA36" s="193">
        <v>14.403739543747029</v>
      </c>
      <c r="EB36" s="193">
        <v>2.8337763554645345</v>
      </c>
      <c r="ED36" s="191">
        <v>42735</v>
      </c>
      <c r="EE36" s="192">
        <v>17</v>
      </c>
      <c r="EF36" s="192">
        <v>22618.955078125</v>
      </c>
      <c r="EG36" s="192">
        <v>6340.5042419433594</v>
      </c>
      <c r="EH36" s="192">
        <v>800.40500015486032</v>
      </c>
      <c r="EI36" s="193">
        <v>3.5673748041200439</v>
      </c>
      <c r="EJ36" s="193">
        <v>7.9216199807804983</v>
      </c>
      <c r="EK36" s="194">
        <v>42735</v>
      </c>
      <c r="EL36" s="193">
        <v>23</v>
      </c>
      <c r="EM36" s="193">
        <v>4.8952457957848194</v>
      </c>
      <c r="EN36" s="193">
        <v>-2.4435414417392942</v>
      </c>
      <c r="EP36" s="191">
        <v>42735</v>
      </c>
      <c r="EQ36" s="192">
        <v>20</v>
      </c>
      <c r="ER36" s="192">
        <v>44538.796783447266</v>
      </c>
      <c r="ES36" s="192">
        <v>11054.546627044678</v>
      </c>
      <c r="ET36" s="192">
        <v>2785.9040088653564</v>
      </c>
      <c r="EU36" s="193">
        <v>4.0290025711668891</v>
      </c>
      <c r="EV36" s="193">
        <v>3.9680285436492753</v>
      </c>
      <c r="EW36" s="194">
        <v>42735</v>
      </c>
      <c r="EX36" s="193">
        <v>26</v>
      </c>
      <c r="EY36" s="193">
        <v>0.11796792497091868</v>
      </c>
      <c r="EZ36" s="193">
        <v>0.27010260058748514</v>
      </c>
      <c r="FB36" s="191">
        <v>42825</v>
      </c>
      <c r="FC36" s="192">
        <v>20</v>
      </c>
      <c r="FD36" s="192">
        <v>46674.292121887207</v>
      </c>
      <c r="FE36" s="192">
        <v>16612.756950378418</v>
      </c>
      <c r="FF36" s="192">
        <v>3261.8790073394775</v>
      </c>
      <c r="FG36" s="193">
        <v>2.809545234502695</v>
      </c>
      <c r="FH36" s="193">
        <v>5.0930021968927859</v>
      </c>
      <c r="FI36" s="194">
        <v>42825</v>
      </c>
      <c r="FJ36" s="193">
        <v>27</v>
      </c>
      <c r="FK36" s="193">
        <v>61.246865374211801</v>
      </c>
      <c r="FL36" s="193">
        <v>29.532994114319465</v>
      </c>
      <c r="FN36" s="191">
        <v>43100</v>
      </c>
      <c r="FO36" s="192">
        <v>22</v>
      </c>
      <c r="FP36" s="192">
        <v>180888.69004821777</v>
      </c>
      <c r="FQ36" s="192">
        <v>45958.444602966309</v>
      </c>
      <c r="FR36" s="192">
        <v>11041.968012809753</v>
      </c>
      <c r="FS36" s="193">
        <v>3.9359184500456883</v>
      </c>
      <c r="FT36" s="193">
        <v>4.1621606356448471</v>
      </c>
      <c r="FU36" s="194">
        <v>43100</v>
      </c>
      <c r="FV36" s="193">
        <v>19</v>
      </c>
      <c r="FW36" s="193">
        <v>6.8584233988577381</v>
      </c>
      <c r="FX36" s="193">
        <v>19.11663589950583</v>
      </c>
      <c r="FZ36" s="191">
        <v>43100</v>
      </c>
      <c r="GA36" s="192">
        <v>8</v>
      </c>
      <c r="GB36" s="192">
        <v>42063.709167480469</v>
      </c>
      <c r="GC36" s="192">
        <v>15089.450004577637</v>
      </c>
      <c r="GD36" s="192">
        <v>2445.9539852142334</v>
      </c>
      <c r="GE36" s="193">
        <v>2.7876237473678458</v>
      </c>
      <c r="GF36" s="193">
        <v>6.1691471286022574</v>
      </c>
      <c r="GG36" s="194">
        <v>43100</v>
      </c>
      <c r="GH36" s="193">
        <v>5</v>
      </c>
      <c r="GI36" s="193">
        <v>-16.566963537175351</v>
      </c>
      <c r="GJ36" s="193">
        <v>-19.547081415618806</v>
      </c>
      <c r="GL36" s="191">
        <v>43100</v>
      </c>
      <c r="GM36" s="192">
        <v>6</v>
      </c>
      <c r="GN36" s="192">
        <v>59351.5</v>
      </c>
      <c r="GO36" s="192">
        <v>9339.8999938964844</v>
      </c>
      <c r="GP36" s="192">
        <v>3564.5999984741211</v>
      </c>
      <c r="GQ36" s="193">
        <v>6.3546183619509327</v>
      </c>
      <c r="GR36" s="193">
        <v>2.6201817869871977</v>
      </c>
      <c r="GS36" s="194">
        <v>43100</v>
      </c>
      <c r="GT36" s="193">
        <v>7</v>
      </c>
      <c r="GU36" s="193">
        <v>13.673558392766449</v>
      </c>
      <c r="GV36" s="193">
        <v>-2.325492126611417</v>
      </c>
      <c r="GX36" s="177">
        <v>38625</v>
      </c>
      <c r="GY36" s="175" t="e">
        <f t="shared" ca="1" si="19"/>
        <v>#N/A</v>
      </c>
      <c r="GZ36" s="192" t="e">
        <f t="shared" ca="1" si="20"/>
        <v>#N/A</v>
      </c>
      <c r="HA36" s="192" t="e">
        <f t="shared" ca="1" si="21"/>
        <v>#N/A</v>
      </c>
      <c r="HB36" s="192" t="e">
        <f t="shared" ca="1" si="22"/>
        <v>#N/A</v>
      </c>
      <c r="HC36" s="193" t="e">
        <f t="shared" ca="1" si="23"/>
        <v>#N/A</v>
      </c>
      <c r="HD36" s="193" t="e">
        <f t="shared" ca="1" si="24"/>
        <v>#N/A</v>
      </c>
      <c r="HE36" s="191" t="e">
        <f t="shared" ca="1" si="25"/>
        <v>#N/A</v>
      </c>
      <c r="HF36" s="193" t="e">
        <f t="shared" ca="1" si="26"/>
        <v>#N/A</v>
      </c>
      <c r="HG36" s="193" t="e">
        <f t="shared" ca="1" si="28"/>
        <v>#N/A</v>
      </c>
      <c r="HH36" s="193" t="e">
        <f t="shared" ca="1" si="27"/>
        <v>#N/A</v>
      </c>
    </row>
    <row r="37" spans="2:216">
      <c r="B37" s="191">
        <v>42916</v>
      </c>
      <c r="C37" s="192">
        <v>11</v>
      </c>
      <c r="D37" s="192">
        <v>23036.142852783203</v>
      </c>
      <c r="E37" s="192">
        <v>9724.0802917480469</v>
      </c>
      <c r="F37" s="192">
        <v>1498.9730033874512</v>
      </c>
      <c r="G37" s="193">
        <v>2.368979087136077</v>
      </c>
      <c r="H37" s="193">
        <v>6.4871617232419148</v>
      </c>
      <c r="I37" s="194">
        <v>42916</v>
      </c>
      <c r="J37" s="193">
        <v>11</v>
      </c>
      <c r="K37" s="193">
        <v>14.200249012574329</v>
      </c>
      <c r="L37" s="193">
        <v>24.888870846923172</v>
      </c>
      <c r="N37" s="191">
        <v>42916</v>
      </c>
      <c r="O37" s="192">
        <v>23</v>
      </c>
      <c r="P37" s="192">
        <v>44816.970657348633</v>
      </c>
      <c r="Q37" s="192">
        <v>13269.242224097252</v>
      </c>
      <c r="R37" s="192">
        <v>4256.6490230560303</v>
      </c>
      <c r="S37" s="193">
        <v>3.3775079164626276</v>
      </c>
      <c r="T37" s="193">
        <v>3.117297703481011</v>
      </c>
      <c r="U37" s="194">
        <v>42916</v>
      </c>
      <c r="V37" s="193">
        <v>25</v>
      </c>
      <c r="W37" s="193">
        <v>-1.0331317802473095</v>
      </c>
      <c r="X37" s="193">
        <v>-0.8091878245801154</v>
      </c>
      <c r="Z37" s="191">
        <v>42916</v>
      </c>
      <c r="AA37" s="192">
        <v>32</v>
      </c>
      <c r="AB37" s="192">
        <v>92755.291137695313</v>
      </c>
      <c r="AC37" s="192">
        <v>21686.259994506836</v>
      </c>
      <c r="AD37" s="192">
        <v>5027.4209823608398</v>
      </c>
      <c r="AE37" s="193">
        <v>4.2771455825573597</v>
      </c>
      <c r="AF37" s="193">
        <v>4.3135953942578187</v>
      </c>
      <c r="AG37" s="194">
        <v>42916</v>
      </c>
      <c r="AH37" s="193">
        <v>31</v>
      </c>
      <c r="AI37" s="193">
        <v>12.042823901363464</v>
      </c>
      <c r="AJ37" s="193">
        <v>10.431974224315809</v>
      </c>
      <c r="AL37" s="191">
        <v>42825</v>
      </c>
      <c r="AM37" s="192">
        <v>12</v>
      </c>
      <c r="AN37" s="192">
        <v>18789.488952636719</v>
      </c>
      <c r="AO37" s="192">
        <v>4562.0790405273438</v>
      </c>
      <c r="AP37" s="192">
        <v>1112.346996307373</v>
      </c>
      <c r="AQ37" s="193">
        <v>4.1186241592308726</v>
      </c>
      <c r="AR37" s="193">
        <v>4.1013092638106174</v>
      </c>
      <c r="AS37" s="194">
        <v>42825</v>
      </c>
      <c r="AT37" s="193">
        <v>13</v>
      </c>
      <c r="AU37" s="193">
        <v>-23.489302138320902</v>
      </c>
      <c r="AV37" s="193">
        <v>9.7875183704982724</v>
      </c>
      <c r="AX37" s="191">
        <v>42916</v>
      </c>
      <c r="AY37" s="192">
        <v>75</v>
      </c>
      <c r="AZ37" s="192">
        <v>233599.81956481934</v>
      </c>
      <c r="BA37" s="192">
        <v>42159.31943321228</v>
      </c>
      <c r="BB37" s="192">
        <v>13078.830602169037</v>
      </c>
      <c r="BC37" s="193">
        <v>5.5408821277317397</v>
      </c>
      <c r="BD37" s="193">
        <v>3.2234777493196094</v>
      </c>
      <c r="BE37" s="194">
        <v>42916</v>
      </c>
      <c r="BF37" s="193">
        <v>80</v>
      </c>
      <c r="BG37" s="193">
        <v>9.3611976701275736</v>
      </c>
      <c r="BH37" s="193">
        <v>3.1559708910093631</v>
      </c>
      <c r="BJ37" s="191">
        <v>42825</v>
      </c>
      <c r="BK37" s="192">
        <v>9</v>
      </c>
      <c r="BL37" s="192">
        <v>15758.586181640625</v>
      </c>
      <c r="BM37" s="192">
        <v>4942.3023300170898</v>
      </c>
      <c r="BN37" s="192">
        <v>1272.1233215332031</v>
      </c>
      <c r="BO37" s="193">
        <v>3.1885111693654995</v>
      </c>
      <c r="BP37" s="193">
        <v>3.8850811445390931</v>
      </c>
      <c r="BQ37" s="194">
        <v>42825</v>
      </c>
      <c r="BR37" s="192">
        <v>8</v>
      </c>
      <c r="BS37" s="193">
        <v>-22.137214364338508</v>
      </c>
      <c r="BT37" s="193">
        <v>4.4652058184502463</v>
      </c>
      <c r="BV37" s="191">
        <v>42916</v>
      </c>
      <c r="BW37" s="192">
        <v>9</v>
      </c>
      <c r="BX37" s="192">
        <v>42539.010070800781</v>
      </c>
      <c r="BY37" s="192">
        <v>8583.4378051757813</v>
      </c>
      <c r="BZ37" s="192">
        <v>3039.400032043457</v>
      </c>
      <c r="CA37" s="193">
        <v>4.9559408521781236</v>
      </c>
      <c r="CB37" s="193">
        <v>2.8240566278486687</v>
      </c>
      <c r="CC37" s="194">
        <v>42916</v>
      </c>
      <c r="CD37" s="193">
        <v>11</v>
      </c>
      <c r="CE37" s="193">
        <v>8.4191763651390694</v>
      </c>
      <c r="CF37" s="193">
        <v>2.1640421260999743</v>
      </c>
      <c r="CH37" s="191">
        <v>43100</v>
      </c>
      <c r="CI37" s="192">
        <v>31</v>
      </c>
      <c r="CJ37" s="192">
        <v>142455.03128051758</v>
      </c>
      <c r="CK37" s="192">
        <v>32850.393295288086</v>
      </c>
      <c r="CL37" s="192">
        <v>9668.0000019073486</v>
      </c>
      <c r="CM37" s="193">
        <v>4.3364787142731318</v>
      </c>
      <c r="CN37" s="193">
        <v>3.3978478784450976</v>
      </c>
      <c r="CO37" s="194">
        <v>43100</v>
      </c>
      <c r="CP37" s="193">
        <v>19</v>
      </c>
      <c r="CQ37" s="193">
        <v>3.2597941677356967</v>
      </c>
      <c r="CR37" s="193">
        <v>-0.89752133680860435</v>
      </c>
      <c r="CT37" s="191">
        <v>43008</v>
      </c>
      <c r="CU37" s="192">
        <v>15</v>
      </c>
      <c r="CV37" s="192">
        <v>37809.194030761719</v>
      </c>
      <c r="CW37" s="192">
        <v>11572.938018798828</v>
      </c>
      <c r="CX37" s="192">
        <v>2129.2619934082031</v>
      </c>
      <c r="CY37" s="193">
        <v>3.2670350406565118</v>
      </c>
      <c r="CZ37" s="193">
        <v>5.4351874286144586</v>
      </c>
      <c r="DA37" s="194">
        <v>43008</v>
      </c>
      <c r="DB37" s="193">
        <v>13</v>
      </c>
      <c r="DC37" s="193">
        <v>14.943034253967102</v>
      </c>
      <c r="DD37" s="193">
        <v>7.549085828971358</v>
      </c>
      <c r="DF37" s="191">
        <v>42825</v>
      </c>
      <c r="DG37" s="192">
        <v>52</v>
      </c>
      <c r="DH37" s="192">
        <v>101752.76098632813</v>
      </c>
      <c r="DI37" s="192">
        <v>32087.815488815308</v>
      </c>
      <c r="DJ37" s="192">
        <v>6682.9950075149536</v>
      </c>
      <c r="DK37" s="193">
        <v>3.1710716181908856</v>
      </c>
      <c r="DL37" s="193">
        <v>4.8014124584460882</v>
      </c>
      <c r="DM37" s="194">
        <v>42825</v>
      </c>
      <c r="DN37" s="193">
        <v>54</v>
      </c>
      <c r="DO37" s="193">
        <v>27.563782514737611</v>
      </c>
      <c r="DP37" s="193">
        <v>-7.2990013333930293</v>
      </c>
      <c r="DR37" s="191">
        <v>42825</v>
      </c>
      <c r="DS37" s="192">
        <v>29</v>
      </c>
      <c r="DT37" s="192">
        <v>160297.69830322266</v>
      </c>
      <c r="DU37" s="192">
        <v>33253.165321350098</v>
      </c>
      <c r="DV37" s="192">
        <v>9844.6180744171143</v>
      </c>
      <c r="DW37" s="193">
        <v>4.8205245050853547</v>
      </c>
      <c r="DX37" s="193">
        <v>3.3778014616701086</v>
      </c>
      <c r="DY37" s="194">
        <v>42825</v>
      </c>
      <c r="DZ37" s="193">
        <v>27</v>
      </c>
      <c r="EA37" s="193">
        <v>-11.38620093489383</v>
      </c>
      <c r="EB37" s="193">
        <v>3.811837754618197</v>
      </c>
      <c r="ED37" s="191">
        <v>42825</v>
      </c>
      <c r="EE37" s="192">
        <v>16</v>
      </c>
      <c r="EF37" s="192">
        <v>23318.96728515625</v>
      </c>
      <c r="EG37" s="192">
        <v>6132.8670120239258</v>
      </c>
      <c r="EH37" s="192">
        <v>762.52700143260881</v>
      </c>
      <c r="EI37" s="193">
        <v>3.802294626548683</v>
      </c>
      <c r="EJ37" s="193">
        <v>8.042819468034196</v>
      </c>
      <c r="EK37" s="194">
        <v>42825</v>
      </c>
      <c r="EL37" s="193">
        <v>23</v>
      </c>
      <c r="EM37" s="193">
        <v>4.5576054392672871</v>
      </c>
      <c r="EN37" s="193">
        <v>-2.4782067162987365</v>
      </c>
      <c r="EP37" s="191">
        <v>42825</v>
      </c>
      <c r="EQ37" s="192">
        <v>21</v>
      </c>
      <c r="ER37" s="192">
        <v>46858.222686767578</v>
      </c>
      <c r="ES37" s="192">
        <v>10852.280250549316</v>
      </c>
      <c r="ET37" s="192">
        <v>3027.8700180053711</v>
      </c>
      <c r="EU37" s="193">
        <v>4.3178227621237228</v>
      </c>
      <c r="EV37" s="193">
        <v>3.5841301594902433</v>
      </c>
      <c r="EW37" s="194">
        <v>42825</v>
      </c>
      <c r="EX37" s="193">
        <v>25</v>
      </c>
      <c r="EY37" s="193">
        <v>-2.8553996574644858</v>
      </c>
      <c r="EZ37" s="193">
        <v>-1.3271494789523719</v>
      </c>
      <c r="FB37" s="191">
        <v>42916</v>
      </c>
      <c r="FC37" s="192">
        <v>22</v>
      </c>
      <c r="FD37" s="192">
        <v>84239.989059686661</v>
      </c>
      <c r="FE37" s="192">
        <v>27145.083648681641</v>
      </c>
      <c r="FF37" s="192">
        <v>5543.1550178527832</v>
      </c>
      <c r="FG37" s="193">
        <v>3.1033239812387889</v>
      </c>
      <c r="FH37" s="193">
        <v>4.897045736815179</v>
      </c>
      <c r="FI37" s="194">
        <v>42916</v>
      </c>
      <c r="FJ37" s="193">
        <v>29</v>
      </c>
      <c r="FK37" s="193">
        <v>79.725991819303005</v>
      </c>
      <c r="FL37" s="193">
        <v>35.620006809038564</v>
      </c>
      <c r="FN37" s="191">
        <v>43190</v>
      </c>
      <c r="FO37" s="192">
        <v>21</v>
      </c>
      <c r="FP37" s="192">
        <v>180664.59869384766</v>
      </c>
      <c r="FQ37" s="192">
        <v>47233.5</v>
      </c>
      <c r="FR37" s="192">
        <v>11167.26998180151</v>
      </c>
      <c r="FS37" s="193">
        <v>3.8249250784686222</v>
      </c>
      <c r="FT37" s="193">
        <v>4.22963715187087</v>
      </c>
      <c r="FU37" s="194">
        <v>43190</v>
      </c>
      <c r="FV37" s="193">
        <v>18</v>
      </c>
      <c r="FW37" s="193">
        <v>13.846972310424444</v>
      </c>
      <c r="FX37" s="193">
        <v>13.609200503215281</v>
      </c>
      <c r="FZ37" s="191">
        <v>43190</v>
      </c>
      <c r="GA37" s="192">
        <v>8</v>
      </c>
      <c r="GB37" s="192">
        <v>42051.813140869141</v>
      </c>
      <c r="GC37" s="192">
        <v>15270.682029724121</v>
      </c>
      <c r="GD37" s="192">
        <v>2450.8700065612793</v>
      </c>
      <c r="GE37" s="193">
        <v>2.7537612962548761</v>
      </c>
      <c r="GF37" s="193">
        <v>6.2307188830262863</v>
      </c>
      <c r="GG37" s="194">
        <v>43190</v>
      </c>
      <c r="GH37" s="193">
        <v>5</v>
      </c>
      <c r="GI37" s="193">
        <v>-16.802079506854483</v>
      </c>
      <c r="GJ37" s="193">
        <v>-18.175564390063069</v>
      </c>
      <c r="GL37" s="191">
        <v>43190</v>
      </c>
      <c r="GM37" s="192">
        <v>5</v>
      </c>
      <c r="GN37" s="192">
        <v>51405</v>
      </c>
      <c r="GO37" s="192">
        <v>8345.7999877929688</v>
      </c>
      <c r="GP37" s="192">
        <v>2768.8000030517578</v>
      </c>
      <c r="GQ37" s="193">
        <v>6.1593855682124916</v>
      </c>
      <c r="GR37" s="193">
        <v>3.0142299836009352</v>
      </c>
      <c r="GS37" s="194">
        <v>43190</v>
      </c>
      <c r="GT37" s="193">
        <v>6</v>
      </c>
      <c r="GU37" s="193">
        <v>-6.9590760856840239</v>
      </c>
      <c r="GV37" s="193">
        <v>-7.1871732999195466</v>
      </c>
      <c r="GX37" s="177">
        <v>38717</v>
      </c>
      <c r="GY37" s="175" t="e">
        <f t="shared" ca="1" si="19"/>
        <v>#N/A</v>
      </c>
      <c r="GZ37" s="192" t="e">
        <f t="shared" ca="1" si="20"/>
        <v>#N/A</v>
      </c>
      <c r="HA37" s="192" t="e">
        <f t="shared" ca="1" si="21"/>
        <v>#N/A</v>
      </c>
      <c r="HB37" s="192" t="e">
        <f t="shared" ca="1" si="22"/>
        <v>#N/A</v>
      </c>
      <c r="HC37" s="193" t="e">
        <f t="shared" ca="1" si="23"/>
        <v>#N/A</v>
      </c>
      <c r="HD37" s="193" t="e">
        <f t="shared" ca="1" si="24"/>
        <v>#N/A</v>
      </c>
      <c r="HE37" s="191" t="e">
        <f t="shared" ca="1" si="25"/>
        <v>#N/A</v>
      </c>
      <c r="HF37" s="193" t="e">
        <f t="shared" ca="1" si="26"/>
        <v>#N/A</v>
      </c>
      <c r="HG37" s="193" t="e">
        <f t="shared" ca="1" si="28"/>
        <v>#N/A</v>
      </c>
      <c r="HH37" s="193" t="e">
        <f t="shared" ca="1" si="27"/>
        <v>#N/A</v>
      </c>
    </row>
    <row r="38" spans="2:216">
      <c r="B38" s="191">
        <v>43008</v>
      </c>
      <c r="C38" s="192">
        <v>10</v>
      </c>
      <c r="D38" s="192">
        <v>20806.948089599609</v>
      </c>
      <c r="E38" s="192">
        <v>8620.8410034179688</v>
      </c>
      <c r="F38" s="192">
        <v>1453.6780128479004</v>
      </c>
      <c r="G38" s="193">
        <v>2.4135636049139664</v>
      </c>
      <c r="H38" s="193">
        <v>5.9303648588100195</v>
      </c>
      <c r="I38" s="194">
        <v>43008</v>
      </c>
      <c r="J38" s="193">
        <v>10</v>
      </c>
      <c r="K38" s="193">
        <v>17.916610695156976</v>
      </c>
      <c r="L38" s="193">
        <v>16.758613348622987</v>
      </c>
      <c r="N38" s="191">
        <v>43008</v>
      </c>
      <c r="O38" s="192">
        <v>24</v>
      </c>
      <c r="P38" s="192">
        <v>45932.201477050781</v>
      </c>
      <c r="Q38" s="192">
        <v>13605.521701812744</v>
      </c>
      <c r="R38" s="192">
        <v>4276.4219703674316</v>
      </c>
      <c r="S38" s="193">
        <v>3.3759970755793187</v>
      </c>
      <c r="T38" s="193">
        <v>3.1815199239198915</v>
      </c>
      <c r="U38" s="194">
        <v>43008</v>
      </c>
      <c r="V38" s="193">
        <v>27</v>
      </c>
      <c r="W38" s="193">
        <v>7.0079924602814758</v>
      </c>
      <c r="X38" s="193">
        <v>0.54014505612816066</v>
      </c>
      <c r="Z38" s="191">
        <v>43008</v>
      </c>
      <c r="AA38" s="192">
        <v>29</v>
      </c>
      <c r="AB38" s="192">
        <v>87218.717926025391</v>
      </c>
      <c r="AC38" s="192">
        <v>20895.808731079102</v>
      </c>
      <c r="AD38" s="192">
        <v>4693.4759922027588</v>
      </c>
      <c r="AE38" s="193">
        <v>4.1739814452025392</v>
      </c>
      <c r="AF38" s="193">
        <v>4.4520966477282879</v>
      </c>
      <c r="AG38" s="194">
        <v>43008</v>
      </c>
      <c r="AH38" s="193">
        <v>28</v>
      </c>
      <c r="AI38" s="193">
        <v>11.56588111300476</v>
      </c>
      <c r="AJ38" s="193">
        <v>10.861017380001869</v>
      </c>
      <c r="AL38" s="191">
        <v>42916</v>
      </c>
      <c r="AM38" s="192">
        <v>14</v>
      </c>
      <c r="AN38" s="192">
        <v>24943.224609375</v>
      </c>
      <c r="AO38" s="192">
        <v>5891.6199798583984</v>
      </c>
      <c r="AP38" s="192">
        <v>1480.0699882507324</v>
      </c>
      <c r="AQ38" s="193">
        <v>4.2336784610426443</v>
      </c>
      <c r="AR38" s="193">
        <v>3.9806360689885998</v>
      </c>
      <c r="AS38" s="194">
        <v>42916</v>
      </c>
      <c r="AT38" s="193">
        <v>13</v>
      </c>
      <c r="AU38" s="193">
        <v>-1.4144606675787097</v>
      </c>
      <c r="AV38" s="193">
        <v>18.83936167925102</v>
      </c>
      <c r="AX38" s="191">
        <v>43008</v>
      </c>
      <c r="AY38" s="192">
        <v>72</v>
      </c>
      <c r="AZ38" s="192">
        <v>235462.99491882324</v>
      </c>
      <c r="BA38" s="192">
        <v>42486.917780041695</v>
      </c>
      <c r="BB38" s="192">
        <v>12890.9738240242</v>
      </c>
      <c r="BC38" s="193">
        <v>5.5420116878761299</v>
      </c>
      <c r="BD38" s="193">
        <v>3.2958656467722522</v>
      </c>
      <c r="BE38" s="194">
        <v>43008</v>
      </c>
      <c r="BF38" s="193">
        <v>78</v>
      </c>
      <c r="BG38" s="193">
        <v>51.49209033743778</v>
      </c>
      <c r="BH38" s="193">
        <v>4.7081407042272039</v>
      </c>
      <c r="BJ38" s="191">
        <v>42916</v>
      </c>
      <c r="BK38" s="192">
        <v>11</v>
      </c>
      <c r="BL38" s="192">
        <v>22618.34033203125</v>
      </c>
      <c r="BM38" s="192">
        <v>5803.5398712158203</v>
      </c>
      <c r="BN38" s="192">
        <v>1481.4178848266602</v>
      </c>
      <c r="BO38" s="193">
        <v>3.8973352184953267</v>
      </c>
      <c r="BP38" s="193">
        <v>3.9175575849719739</v>
      </c>
      <c r="BQ38" s="194">
        <v>42916</v>
      </c>
      <c r="BR38" s="192">
        <v>8</v>
      </c>
      <c r="BS38" s="193">
        <v>31.088673574486659</v>
      </c>
      <c r="BT38" s="193">
        <v>12.407035525736699</v>
      </c>
      <c r="BV38" s="191">
        <v>43008</v>
      </c>
      <c r="BW38" s="192">
        <v>9</v>
      </c>
      <c r="BX38" s="192">
        <v>42759.652221679688</v>
      </c>
      <c r="BY38" s="192">
        <v>8856.1050109863281</v>
      </c>
      <c r="BZ38" s="192">
        <v>3019.7729949951172</v>
      </c>
      <c r="CA38" s="193">
        <v>4.8282684282350701</v>
      </c>
      <c r="CB38" s="193">
        <v>2.9327055462990681</v>
      </c>
      <c r="CC38" s="194">
        <v>43008</v>
      </c>
      <c r="CD38" s="193">
        <v>10</v>
      </c>
      <c r="CE38" s="193">
        <v>13.513016214468943</v>
      </c>
      <c r="CF38" s="193">
        <v>2.7481851077555852</v>
      </c>
      <c r="CH38" s="191">
        <v>43190</v>
      </c>
      <c r="CI38" s="192">
        <v>31</v>
      </c>
      <c r="CJ38" s="192">
        <v>140422.60971069336</v>
      </c>
      <c r="CK38" s="192">
        <v>32985.32389831543</v>
      </c>
      <c r="CL38" s="192">
        <v>9844.9199867248535</v>
      </c>
      <c r="CM38" s="193">
        <v>4.2571238694995746</v>
      </c>
      <c r="CN38" s="193">
        <v>3.3504918214463602</v>
      </c>
      <c r="CO38" s="194">
        <v>43190</v>
      </c>
      <c r="CP38" s="193">
        <v>20</v>
      </c>
      <c r="CQ38" s="193">
        <v>13.542467627992828</v>
      </c>
      <c r="CR38" s="193">
        <v>-0.29076754031639451</v>
      </c>
      <c r="CT38" s="191">
        <v>43100</v>
      </c>
      <c r="CU38" s="192">
        <v>15</v>
      </c>
      <c r="CV38" s="192">
        <v>38238.910919189453</v>
      </c>
      <c r="CW38" s="192">
        <v>11092.927932739258</v>
      </c>
      <c r="CX38" s="192">
        <v>2139.8710060119629</v>
      </c>
      <c r="CY38" s="193">
        <v>3.4471431844727434</v>
      </c>
      <c r="CZ38" s="193">
        <v>5.183923657815682</v>
      </c>
      <c r="DA38" s="194">
        <v>43100</v>
      </c>
      <c r="DB38" s="193">
        <v>13</v>
      </c>
      <c r="DC38" s="193">
        <v>5.6906225013669598</v>
      </c>
      <c r="DD38" s="193">
        <v>0.27413538137417426</v>
      </c>
      <c r="DF38" s="191">
        <v>42916</v>
      </c>
      <c r="DG38" s="192">
        <v>56</v>
      </c>
      <c r="DH38" s="192">
        <v>94436.952998876572</v>
      </c>
      <c r="DI38" s="192">
        <v>34804.639835357666</v>
      </c>
      <c r="DJ38" s="192">
        <v>6878.4249992370605</v>
      </c>
      <c r="DK38" s="193">
        <v>2.7133437796112192</v>
      </c>
      <c r="DL38" s="193">
        <v>5.0599722813315724</v>
      </c>
      <c r="DM38" s="194">
        <v>42916</v>
      </c>
      <c r="DN38" s="193">
        <v>55</v>
      </c>
      <c r="DO38" s="193">
        <v>5.2897328273610489</v>
      </c>
      <c r="DP38" s="193">
        <v>-12.063443752559532</v>
      </c>
      <c r="DR38" s="191">
        <v>42916</v>
      </c>
      <c r="DS38" s="192">
        <v>30</v>
      </c>
      <c r="DT38" s="192">
        <v>102980.28307342529</v>
      </c>
      <c r="DU38" s="192">
        <v>20436.454425811768</v>
      </c>
      <c r="DV38" s="192">
        <v>7272.590931892395</v>
      </c>
      <c r="DW38" s="193">
        <v>5.0390484047643094</v>
      </c>
      <c r="DX38" s="193">
        <v>2.8100651634608047</v>
      </c>
      <c r="DY38" s="194">
        <v>42916</v>
      </c>
      <c r="DZ38" s="193">
        <v>28</v>
      </c>
      <c r="EA38" s="193">
        <v>-1.3182429305612642</v>
      </c>
      <c r="EB38" s="193">
        <v>3.19048867290459</v>
      </c>
      <c r="ED38" s="191">
        <v>42916</v>
      </c>
      <c r="EE38" s="192">
        <v>20</v>
      </c>
      <c r="EF38" s="192">
        <v>26317.018005371094</v>
      </c>
      <c r="EG38" s="192">
        <v>7047.1235542297363</v>
      </c>
      <c r="EH38" s="192">
        <v>1023.0330152898096</v>
      </c>
      <c r="EI38" s="193">
        <v>3.7344340287003233</v>
      </c>
      <c r="EJ38" s="193">
        <v>6.8884615148352708</v>
      </c>
      <c r="EK38" s="194">
        <v>42916</v>
      </c>
      <c r="EL38" s="193">
        <v>23</v>
      </c>
      <c r="EM38" s="193">
        <v>-1.0567387225338454</v>
      </c>
      <c r="EN38" s="193">
        <v>1.7135106099080755</v>
      </c>
      <c r="EP38" s="191">
        <v>42916</v>
      </c>
      <c r="EQ38" s="192">
        <v>24</v>
      </c>
      <c r="ER38" s="192">
        <v>57035.269195556641</v>
      </c>
      <c r="ES38" s="192">
        <v>13985.809936523438</v>
      </c>
      <c r="ET38" s="192">
        <v>3833.2089939117432</v>
      </c>
      <c r="EU38" s="193">
        <v>4.0780812448059294</v>
      </c>
      <c r="EV38" s="193">
        <v>3.6485905043886189</v>
      </c>
      <c r="EW38" s="194">
        <v>42916</v>
      </c>
      <c r="EX38" s="193">
        <v>26</v>
      </c>
      <c r="EY38" s="193">
        <v>-3.210926784446988</v>
      </c>
      <c r="EZ38" s="193">
        <v>-1.3888108934541066</v>
      </c>
      <c r="FB38" s="191">
        <v>43008</v>
      </c>
      <c r="FC38" s="192">
        <v>20</v>
      </c>
      <c r="FD38" s="192">
        <v>80984.790059089661</v>
      </c>
      <c r="FE38" s="192">
        <v>30926.761413574219</v>
      </c>
      <c r="FF38" s="192">
        <v>5680.0570220947266</v>
      </c>
      <c r="FG38" s="193">
        <v>2.618599114731238</v>
      </c>
      <c r="FH38" s="193">
        <v>5.4447977006697119</v>
      </c>
      <c r="FI38" s="194">
        <v>43008</v>
      </c>
      <c r="FJ38" s="193">
        <v>28</v>
      </c>
      <c r="FK38" s="193">
        <v>82.928284251246723</v>
      </c>
      <c r="FL38" s="193">
        <v>11.91814218064855</v>
      </c>
      <c r="FN38" s="191">
        <v>43281</v>
      </c>
      <c r="FO38" s="192">
        <v>21</v>
      </c>
      <c r="FP38" s="192">
        <v>183867.21788024902</v>
      </c>
      <c r="FQ38" s="192">
        <v>48797.616035461426</v>
      </c>
      <c r="FR38" s="192">
        <v>11434.806000709534</v>
      </c>
      <c r="FS38" s="193">
        <v>3.7679549293275305</v>
      </c>
      <c r="FT38" s="193">
        <v>4.2674633948694467</v>
      </c>
      <c r="FU38" s="194">
        <v>43281</v>
      </c>
      <c r="FV38" s="193">
        <v>19</v>
      </c>
      <c r="FW38" s="193">
        <v>15.277546812267119</v>
      </c>
      <c r="FX38" s="193">
        <v>11.42633456469837</v>
      </c>
      <c r="FZ38" s="191">
        <v>43281</v>
      </c>
      <c r="GA38" s="192">
        <v>8</v>
      </c>
      <c r="GB38" s="192">
        <v>40670.152099609375</v>
      </c>
      <c r="GC38" s="192">
        <v>14670.502006530762</v>
      </c>
      <c r="GD38" s="192">
        <v>2423.7440032958984</v>
      </c>
      <c r="GE38" s="193">
        <v>2.7722399738948629</v>
      </c>
      <c r="GF38" s="193">
        <v>6.0528265305994609</v>
      </c>
      <c r="GG38" s="194">
        <v>43281</v>
      </c>
      <c r="GH38" s="193">
        <v>5</v>
      </c>
      <c r="GI38" s="193">
        <v>-9.0975407043879404</v>
      </c>
      <c r="GJ38" s="193">
        <v>-20.662378977261863</v>
      </c>
      <c r="GL38" s="191">
        <v>43281</v>
      </c>
      <c r="GM38" s="192">
        <v>5</v>
      </c>
      <c r="GN38" s="192">
        <v>49953.900024414063</v>
      </c>
      <c r="GO38" s="192">
        <v>8646.8000030517578</v>
      </c>
      <c r="GP38" s="192">
        <v>2606.6999969482422</v>
      </c>
      <c r="GQ38" s="193">
        <v>5.7771545550704984</v>
      </c>
      <c r="GR38" s="193">
        <v>3.3171442870966659</v>
      </c>
      <c r="GS38" s="194">
        <v>43281</v>
      </c>
      <c r="GT38" s="193">
        <v>6</v>
      </c>
      <c r="GU38" s="193">
        <v>0.61414241558062077</v>
      </c>
      <c r="GV38" s="193">
        <v>-1.0898986058416327</v>
      </c>
      <c r="GX38" s="177">
        <v>38807</v>
      </c>
      <c r="GY38" s="175" t="e">
        <f t="shared" ca="1" si="19"/>
        <v>#N/A</v>
      </c>
      <c r="GZ38" s="192" t="e">
        <f t="shared" ca="1" si="20"/>
        <v>#N/A</v>
      </c>
      <c r="HA38" s="192" t="e">
        <f t="shared" ca="1" si="21"/>
        <v>#N/A</v>
      </c>
      <c r="HB38" s="192" t="e">
        <f t="shared" ca="1" si="22"/>
        <v>#N/A</v>
      </c>
      <c r="HC38" s="193" t="e">
        <f t="shared" ca="1" si="23"/>
        <v>#N/A</v>
      </c>
      <c r="HD38" s="193" t="e">
        <f t="shared" ca="1" si="24"/>
        <v>#N/A</v>
      </c>
      <c r="HE38" s="191" t="e">
        <f t="shared" ca="1" si="25"/>
        <v>#N/A</v>
      </c>
      <c r="HF38" s="193" t="e">
        <f t="shared" ca="1" si="26"/>
        <v>#N/A</v>
      </c>
      <c r="HG38" s="193" t="e">
        <f t="shared" ca="1" si="28"/>
        <v>#N/A</v>
      </c>
      <c r="HH38" s="193" t="e">
        <f t="shared" ca="1" si="27"/>
        <v>#N/A</v>
      </c>
    </row>
    <row r="39" spans="2:216">
      <c r="B39" s="191">
        <v>43100</v>
      </c>
      <c r="C39" s="192">
        <v>10</v>
      </c>
      <c r="D39" s="192">
        <v>20153.908020019531</v>
      </c>
      <c r="E39" s="192">
        <v>9072.0270385742188</v>
      </c>
      <c r="F39" s="192">
        <v>1482.1620025634766</v>
      </c>
      <c r="G39" s="193">
        <v>2.2215440864897342</v>
      </c>
      <c r="H39" s="193">
        <v>6.1208066479127616</v>
      </c>
      <c r="I39" s="194">
        <v>43100</v>
      </c>
      <c r="J39" s="193">
        <v>10</v>
      </c>
      <c r="K39" s="193">
        <v>25.458569745904658</v>
      </c>
      <c r="L39" s="193">
        <v>15.559264511918713</v>
      </c>
      <c r="N39" s="191">
        <v>43100</v>
      </c>
      <c r="O39" s="192">
        <v>24</v>
      </c>
      <c r="P39" s="192">
        <v>36245.834701538086</v>
      </c>
      <c r="Q39" s="192">
        <v>10337.249656677246</v>
      </c>
      <c r="R39" s="192">
        <v>3407.4740123748779</v>
      </c>
      <c r="S39" s="193">
        <v>3.5063325260917386</v>
      </c>
      <c r="T39" s="193">
        <v>3.0336987513728921</v>
      </c>
      <c r="U39" s="174">
        <v>43100</v>
      </c>
      <c r="V39" s="193">
        <v>26</v>
      </c>
      <c r="W39" s="193">
        <v>8.5718948910594293</v>
      </c>
      <c r="X39" s="193">
        <v>2.0820154784522815</v>
      </c>
      <c r="Z39" s="191">
        <v>43100</v>
      </c>
      <c r="AA39" s="192">
        <v>28</v>
      </c>
      <c r="AB39" s="192">
        <v>82412.970520019531</v>
      </c>
      <c r="AC39" s="192">
        <v>20643.134613037109</v>
      </c>
      <c r="AD39" s="192">
        <v>4582.6780261993408</v>
      </c>
      <c r="AE39" s="193">
        <v>3.9922701694718334</v>
      </c>
      <c r="AF39" s="193">
        <v>4.5046006930924536</v>
      </c>
      <c r="AG39" s="194">
        <v>43100</v>
      </c>
      <c r="AH39" s="193">
        <v>27</v>
      </c>
      <c r="AI39" s="193">
        <v>-1.4106446800388195E-2</v>
      </c>
      <c r="AJ39" s="193">
        <v>10.989601697785067</v>
      </c>
      <c r="AL39" s="191">
        <v>43008</v>
      </c>
      <c r="AM39" s="192">
        <v>14</v>
      </c>
      <c r="AN39" s="192">
        <v>24116.197113037109</v>
      </c>
      <c r="AO39" s="192">
        <v>5839.9720001220703</v>
      </c>
      <c r="AP39" s="192">
        <v>1461.0930061340332</v>
      </c>
      <c r="AQ39" s="193">
        <v>4.1295056059400661</v>
      </c>
      <c r="AR39" s="193">
        <v>3.9969885391309177</v>
      </c>
      <c r="AS39" s="194">
        <v>43008</v>
      </c>
      <c r="AT39" s="193">
        <v>13</v>
      </c>
      <c r="AU39" s="193">
        <v>-11.329796527915869</v>
      </c>
      <c r="AV39" s="193">
        <v>9.2266742321322361</v>
      </c>
      <c r="AX39" s="191">
        <v>43100</v>
      </c>
      <c r="AY39" s="192">
        <v>69</v>
      </c>
      <c r="AZ39" s="192">
        <v>229321.4588432312</v>
      </c>
      <c r="BA39" s="192">
        <v>43816.0765209198</v>
      </c>
      <c r="BB39" s="192">
        <v>12528.374318599701</v>
      </c>
      <c r="BC39" s="193">
        <v>5.2337287372990291</v>
      </c>
      <c r="BD39" s="193">
        <v>3.4973473338731735</v>
      </c>
      <c r="BE39" s="194">
        <v>43100</v>
      </c>
      <c r="BF39" s="193">
        <v>75</v>
      </c>
      <c r="BG39" s="193">
        <v>21.185085310181218</v>
      </c>
      <c r="BH39" s="193">
        <v>2.8183379822234178</v>
      </c>
      <c r="BJ39" s="191">
        <v>43008</v>
      </c>
      <c r="BK39" s="192">
        <v>11</v>
      </c>
      <c r="BL39" s="192">
        <v>26062.124938964844</v>
      </c>
      <c r="BM39" s="192">
        <v>6041.2637634277344</v>
      </c>
      <c r="BN39" s="192">
        <v>1448.8899841308594</v>
      </c>
      <c r="BO39" s="193">
        <v>4.3140187152129137</v>
      </c>
      <c r="BP39" s="193">
        <v>4.1695807339379787</v>
      </c>
      <c r="BQ39" s="194">
        <v>43008</v>
      </c>
      <c r="BR39" s="192">
        <v>12</v>
      </c>
      <c r="BS39" s="193">
        <v>8.7545047617626714</v>
      </c>
      <c r="BT39" s="193">
        <v>15.204071508335669</v>
      </c>
      <c r="BV39" s="191">
        <v>43100</v>
      </c>
      <c r="BW39" s="192">
        <v>10</v>
      </c>
      <c r="BX39" s="192">
        <v>58238.154418945313</v>
      </c>
      <c r="BY39" s="192">
        <v>10174.611968994141</v>
      </c>
      <c r="BZ39" s="192">
        <v>3793.2049903869629</v>
      </c>
      <c r="CA39" s="193">
        <v>5.7238698238732653</v>
      </c>
      <c r="CB39" s="193">
        <v>2.6823258945349484</v>
      </c>
      <c r="CC39" s="194">
        <v>43100</v>
      </c>
      <c r="CD39" s="193">
        <v>11</v>
      </c>
      <c r="CE39" s="193">
        <v>11.089279440726196</v>
      </c>
      <c r="CF39" s="193">
        <v>25.902981463433438</v>
      </c>
      <c r="CH39" s="191">
        <v>43281</v>
      </c>
      <c r="CI39" s="192">
        <v>29</v>
      </c>
      <c r="CJ39" s="192">
        <v>135369.65444946289</v>
      </c>
      <c r="CK39" s="192">
        <v>32679.15647315979</v>
      </c>
      <c r="CL39" s="192">
        <v>9547.8500194549561</v>
      </c>
      <c r="CM39" s="193">
        <v>4.1423852099929626</v>
      </c>
      <c r="CN39" s="193">
        <v>3.4226717435414109</v>
      </c>
      <c r="CO39" s="194">
        <v>43281</v>
      </c>
      <c r="CP39" s="193">
        <v>20</v>
      </c>
      <c r="CQ39" s="193">
        <v>12.623032858593074</v>
      </c>
      <c r="CR39" s="193">
        <v>1.9020919104917988</v>
      </c>
      <c r="CT39" s="191">
        <v>43190</v>
      </c>
      <c r="CU39" s="192">
        <v>13</v>
      </c>
      <c r="CV39" s="192">
        <v>32915.296195983887</v>
      </c>
      <c r="CW39" s="192">
        <v>10016.421005249023</v>
      </c>
      <c r="CX39" s="192">
        <v>1862.4260063171387</v>
      </c>
      <c r="CY39" s="193">
        <v>3.2861334581219075</v>
      </c>
      <c r="CZ39" s="193">
        <v>5.3781578281630811</v>
      </c>
      <c r="DA39" s="194">
        <v>43190</v>
      </c>
      <c r="DB39" s="193">
        <v>12</v>
      </c>
      <c r="DC39" s="193">
        <v>-10.693624871828833</v>
      </c>
      <c r="DD39" s="193">
        <v>6.0791094116722899</v>
      </c>
      <c r="DF39" s="191">
        <v>43008</v>
      </c>
      <c r="DG39" s="192">
        <v>55</v>
      </c>
      <c r="DH39" s="192">
        <v>88374.845756530762</v>
      </c>
      <c r="DI39" s="192">
        <v>36184.645259857178</v>
      </c>
      <c r="DJ39" s="192">
        <v>6946.4859886169434</v>
      </c>
      <c r="DK39" s="193">
        <v>2.4423300303726561</v>
      </c>
      <c r="DL39" s="193">
        <v>5.209057546384197</v>
      </c>
      <c r="DM39" s="194">
        <v>43008</v>
      </c>
      <c r="DN39" s="193">
        <v>58</v>
      </c>
      <c r="DO39" s="193">
        <v>20.162487637071557</v>
      </c>
      <c r="DP39" s="193">
        <v>-17.139431683898941</v>
      </c>
      <c r="DR39" s="191">
        <v>43008</v>
      </c>
      <c r="DS39" s="192">
        <v>30</v>
      </c>
      <c r="DT39" s="192">
        <v>103170.31503295898</v>
      </c>
      <c r="DU39" s="192">
        <v>20295.676898956299</v>
      </c>
      <c r="DV39" s="192">
        <v>7316.7949590682983</v>
      </c>
      <c r="DW39" s="193">
        <v>5.0833640851990749</v>
      </c>
      <c r="DX39" s="193">
        <v>2.7738479774948752</v>
      </c>
      <c r="DY39" s="194">
        <v>43008</v>
      </c>
      <c r="DZ39" s="193">
        <v>29</v>
      </c>
      <c r="EA39" s="193">
        <v>-3.7971964547349413</v>
      </c>
      <c r="EB39" s="193">
        <v>1.4944657231359626</v>
      </c>
      <c r="ED39" s="191">
        <v>43008</v>
      </c>
      <c r="EE39" s="192">
        <v>19</v>
      </c>
      <c r="EF39" s="192">
        <v>24850.582061767578</v>
      </c>
      <c r="EG39" s="192">
        <v>6761.5370178222656</v>
      </c>
      <c r="EH39" s="192">
        <v>893.89300703210756</v>
      </c>
      <c r="EI39" s="193">
        <v>3.6752859588383018</v>
      </c>
      <c r="EJ39" s="193">
        <v>7.5641457810167196</v>
      </c>
      <c r="EK39" s="194">
        <v>43008</v>
      </c>
      <c r="EL39" s="193">
        <v>26</v>
      </c>
      <c r="EM39" s="193">
        <v>7.0499129217283851</v>
      </c>
      <c r="EN39" s="193">
        <v>-0.48244009656913667</v>
      </c>
      <c r="EP39" s="191">
        <v>43008</v>
      </c>
      <c r="EQ39" s="192">
        <v>23</v>
      </c>
      <c r="ER39" s="192">
        <v>53182.310241699219</v>
      </c>
      <c r="ES39" s="192">
        <v>13587.099956512451</v>
      </c>
      <c r="ET39" s="192">
        <v>3414.6270084381104</v>
      </c>
      <c r="EU39" s="193">
        <v>3.9141767126110185</v>
      </c>
      <c r="EV39" s="193">
        <v>3.9790875908075671</v>
      </c>
      <c r="EW39" s="194">
        <v>43008</v>
      </c>
      <c r="EX39" s="193">
        <v>25</v>
      </c>
      <c r="EY39" s="193">
        <v>1.8057135139492031</v>
      </c>
      <c r="EZ39" s="193">
        <v>-2.8385700356967192</v>
      </c>
      <c r="FB39" s="191">
        <v>43100</v>
      </c>
      <c r="FC39" s="192">
        <v>23</v>
      </c>
      <c r="FD39" s="192">
        <v>78886.740929603577</v>
      </c>
      <c r="FE39" s="192">
        <v>35654.562042236328</v>
      </c>
      <c r="FF39" s="192">
        <v>5836.5539989471436</v>
      </c>
      <c r="FG39" s="193">
        <v>2.2125286754652738</v>
      </c>
      <c r="FH39" s="193">
        <v>6.1088378602627609</v>
      </c>
      <c r="FI39" s="194">
        <v>43100</v>
      </c>
      <c r="FJ39" s="193">
        <v>28</v>
      </c>
      <c r="FK39" s="193">
        <v>46.959132814304908</v>
      </c>
      <c r="FL39" s="193">
        <v>-3.8103653650244595</v>
      </c>
      <c r="FN39" s="191">
        <v>43373</v>
      </c>
      <c r="FO39" s="192">
        <v>21</v>
      </c>
      <c r="FP39" s="192">
        <v>182400.9896697998</v>
      </c>
      <c r="FQ39" s="192">
        <v>50723.621910095215</v>
      </c>
      <c r="FR39" s="192">
        <v>11700.800971031189</v>
      </c>
      <c r="FS39" s="193">
        <v>3.5959772350857628</v>
      </c>
      <c r="FT39" s="193">
        <v>4.3350555261709536</v>
      </c>
      <c r="FU39" s="194">
        <v>43373</v>
      </c>
      <c r="FV39" s="193">
        <v>19</v>
      </c>
      <c r="FW39" s="193">
        <v>17.311228383589938</v>
      </c>
      <c r="FX39" s="193">
        <v>10.237375370507372</v>
      </c>
      <c r="FZ39" s="191">
        <v>43373</v>
      </c>
      <c r="GA39" s="192">
        <v>8</v>
      </c>
      <c r="GB39" s="192">
        <v>41236.187805175781</v>
      </c>
      <c r="GC39" s="192">
        <v>14309.589660644531</v>
      </c>
      <c r="GD39" s="192">
        <v>2421.3279914855957</v>
      </c>
      <c r="GE39" s="193">
        <v>2.8817170011930604</v>
      </c>
      <c r="GF39" s="193">
        <v>5.9098105299914128</v>
      </c>
      <c r="GG39" s="194">
        <v>43373</v>
      </c>
      <c r="GH39" s="193">
        <v>5</v>
      </c>
      <c r="GI39" s="193">
        <v>3.6663216652323749</v>
      </c>
      <c r="GJ39" s="193">
        <v>0.78954117962677373</v>
      </c>
      <c r="GL39" s="191">
        <v>43373</v>
      </c>
      <c r="GM39" s="192">
        <v>4</v>
      </c>
      <c r="GN39" s="192">
        <v>35150.5</v>
      </c>
      <c r="GO39" s="192">
        <v>7762.6000061035156</v>
      </c>
      <c r="GP39" s="192">
        <v>2279.6999969482422</v>
      </c>
      <c r="GQ39" s="193">
        <v>4.5281864288205167</v>
      </c>
      <c r="GR39" s="193">
        <v>3.4050971691428904</v>
      </c>
      <c r="GS39" s="194">
        <v>43373</v>
      </c>
      <c r="GT39" s="193">
        <v>5</v>
      </c>
      <c r="GU39" s="193">
        <v>20.526913139861726</v>
      </c>
      <c r="GV39" s="193">
        <v>-18.931830883990141</v>
      </c>
      <c r="GX39" s="177">
        <v>38898</v>
      </c>
      <c r="GY39" s="175" t="e">
        <f t="shared" ca="1" si="19"/>
        <v>#N/A</v>
      </c>
      <c r="GZ39" s="192" t="e">
        <f t="shared" ca="1" si="20"/>
        <v>#N/A</v>
      </c>
      <c r="HA39" s="192" t="e">
        <f t="shared" ca="1" si="21"/>
        <v>#N/A</v>
      </c>
      <c r="HB39" s="192" t="e">
        <f t="shared" ca="1" si="22"/>
        <v>#N/A</v>
      </c>
      <c r="HC39" s="193" t="e">
        <f t="shared" ca="1" si="23"/>
        <v>#N/A</v>
      </c>
      <c r="HD39" s="193" t="e">
        <f t="shared" ca="1" si="24"/>
        <v>#N/A</v>
      </c>
      <c r="HE39" s="191" t="e">
        <f t="shared" ca="1" si="25"/>
        <v>#N/A</v>
      </c>
      <c r="HF39" s="193" t="e">
        <f t="shared" ca="1" si="26"/>
        <v>#N/A</v>
      </c>
      <c r="HG39" s="193" t="e">
        <f t="shared" ca="1" si="28"/>
        <v>#N/A</v>
      </c>
      <c r="HH39" s="193" t="e">
        <f t="shared" ca="1" si="27"/>
        <v>#N/A</v>
      </c>
    </row>
    <row r="40" spans="2:216">
      <c r="B40" s="191">
        <v>43190</v>
      </c>
      <c r="C40" s="192">
        <v>9</v>
      </c>
      <c r="D40" s="192">
        <v>20557.727020263672</v>
      </c>
      <c r="E40" s="192">
        <v>8751.4199829101563</v>
      </c>
      <c r="F40" s="192">
        <v>1436.4500007629395</v>
      </c>
      <c r="G40" s="193">
        <v>2.3490733001511717</v>
      </c>
      <c r="H40" s="193">
        <v>6.0923944295047017</v>
      </c>
      <c r="I40" s="194">
        <v>43190</v>
      </c>
      <c r="J40" s="193">
        <v>9</v>
      </c>
      <c r="K40" s="193">
        <v>18.837142598470024</v>
      </c>
      <c r="L40" s="193">
        <v>9.1605720546537928</v>
      </c>
      <c r="N40" s="191">
        <v>43190</v>
      </c>
      <c r="O40" s="192">
        <v>24</v>
      </c>
      <c r="P40" s="192">
        <v>37442.485595703125</v>
      </c>
      <c r="Q40" s="192">
        <v>10026.85729598999</v>
      </c>
      <c r="R40" s="192">
        <v>2387.7719945907593</v>
      </c>
      <c r="S40" s="193">
        <v>3.7342194558485819</v>
      </c>
      <c r="T40" s="193">
        <v>4.1992524071413673</v>
      </c>
      <c r="U40" s="174">
        <v>43190</v>
      </c>
      <c r="V40" s="193">
        <v>26</v>
      </c>
      <c r="W40" s="193">
        <v>7.1255192453953509</v>
      </c>
      <c r="X40" s="193">
        <v>2.1317822960169819</v>
      </c>
      <c r="Z40" s="191">
        <v>43190</v>
      </c>
      <c r="AA40" s="192">
        <v>29</v>
      </c>
      <c r="AB40" s="192">
        <v>88713.618774414063</v>
      </c>
      <c r="AC40" s="192">
        <v>22374.754837036133</v>
      </c>
      <c r="AD40" s="192">
        <v>4823.1400203704834</v>
      </c>
      <c r="AE40" s="193">
        <v>3.964897913767063</v>
      </c>
      <c r="AF40" s="193">
        <v>4.6390431840121957</v>
      </c>
      <c r="AG40" s="194">
        <v>43190</v>
      </c>
      <c r="AH40" s="193">
        <v>27</v>
      </c>
      <c r="AI40" s="193">
        <v>10.294587527082587</v>
      </c>
      <c r="AJ40" s="193">
        <v>6.7169275038793108</v>
      </c>
      <c r="AL40" s="191">
        <v>43100</v>
      </c>
      <c r="AM40" s="192">
        <v>14</v>
      </c>
      <c r="AN40" s="192">
        <v>24142.589508056641</v>
      </c>
      <c r="AO40" s="192">
        <v>5816.3819961547852</v>
      </c>
      <c r="AP40" s="192">
        <v>1519.7430057525635</v>
      </c>
      <c r="AQ40" s="193">
        <v>4.1507915958782151</v>
      </c>
      <c r="AR40" s="193">
        <v>3.8272141895955385</v>
      </c>
      <c r="AS40" s="194">
        <v>43100</v>
      </c>
      <c r="AT40" s="193">
        <v>13</v>
      </c>
      <c r="AU40" s="193">
        <v>-15.059683471492558</v>
      </c>
      <c r="AV40" s="193">
        <v>17.715961762270194</v>
      </c>
      <c r="AX40" s="191">
        <v>43190</v>
      </c>
      <c r="AY40" s="192">
        <v>71</v>
      </c>
      <c r="AZ40" s="192">
        <v>237163.84941673279</v>
      </c>
      <c r="BA40" s="192">
        <v>47580.083058357239</v>
      </c>
      <c r="BB40" s="192">
        <v>13426.925332546234</v>
      </c>
      <c r="BC40" s="193">
        <v>4.9845194495741003</v>
      </c>
      <c r="BD40" s="193">
        <v>3.5436320587130519</v>
      </c>
      <c r="BE40" s="194">
        <v>43190</v>
      </c>
      <c r="BF40" s="193">
        <v>76</v>
      </c>
      <c r="BG40" s="193">
        <v>35.150095452460818</v>
      </c>
      <c r="BH40" s="193">
        <v>3.4654469860564419</v>
      </c>
      <c r="BJ40" s="191">
        <v>43100</v>
      </c>
      <c r="BK40" s="192">
        <v>11</v>
      </c>
      <c r="BL40" s="192">
        <v>26052.196716308594</v>
      </c>
      <c r="BM40" s="192">
        <v>5972.3246612548828</v>
      </c>
      <c r="BN40" s="192">
        <v>1486.5190887451172</v>
      </c>
      <c r="BO40" s="193">
        <v>4.3621534651859672</v>
      </c>
      <c r="BP40" s="193">
        <v>4.0176575642204311</v>
      </c>
      <c r="BQ40" s="174">
        <v>43100</v>
      </c>
      <c r="BR40" s="175">
        <v>12</v>
      </c>
      <c r="BS40" s="193">
        <v>-0.53747321715185148</v>
      </c>
      <c r="BT40" s="193">
        <v>12.94384753451634</v>
      </c>
      <c r="BV40" s="191">
        <v>43190</v>
      </c>
      <c r="BW40" s="192">
        <v>10</v>
      </c>
      <c r="BX40" s="192">
        <v>44001.183227539063</v>
      </c>
      <c r="BY40" s="192">
        <v>8950.3519134521484</v>
      </c>
      <c r="BZ40" s="192">
        <v>3120.7419509887695</v>
      </c>
      <c r="CA40" s="193">
        <v>4.916140019188119</v>
      </c>
      <c r="CB40" s="193">
        <v>2.8680205073079934</v>
      </c>
      <c r="CC40" s="194">
        <v>43190</v>
      </c>
      <c r="CD40" s="193">
        <v>10</v>
      </c>
      <c r="CE40" s="193">
        <v>1.6786268027161766</v>
      </c>
      <c r="CF40" s="193">
        <v>3.450897250490792</v>
      </c>
      <c r="CH40" s="191">
        <v>43373</v>
      </c>
      <c r="CI40" s="192">
        <v>25</v>
      </c>
      <c r="CJ40" s="192">
        <v>105442.36901855469</v>
      </c>
      <c r="CK40" s="192">
        <v>28579.383163452148</v>
      </c>
      <c r="CL40" s="192">
        <v>7569.6190166473389</v>
      </c>
      <c r="CM40" s="193">
        <v>3.689455731619721</v>
      </c>
      <c r="CN40" s="193">
        <v>3.7755378574006815</v>
      </c>
      <c r="CO40" s="194">
        <v>43373</v>
      </c>
      <c r="CP40" s="193">
        <v>17</v>
      </c>
      <c r="CQ40" s="193">
        <v>1.2815303000018652</v>
      </c>
      <c r="CR40" s="193">
        <v>4.4396364278337597</v>
      </c>
      <c r="CT40" s="191">
        <v>43281</v>
      </c>
      <c r="CU40" s="192">
        <v>15</v>
      </c>
      <c r="CV40" s="192">
        <v>40781.251281738281</v>
      </c>
      <c r="CW40" s="192">
        <v>11829.249938964844</v>
      </c>
      <c r="CX40" s="192">
        <v>2207.367992401123</v>
      </c>
      <c r="CY40" s="193">
        <v>3.4474925707172077</v>
      </c>
      <c r="CZ40" s="193">
        <v>5.3589840840707597</v>
      </c>
      <c r="DA40" s="194">
        <v>43281</v>
      </c>
      <c r="DB40" s="193">
        <v>13</v>
      </c>
      <c r="DC40" s="193">
        <v>2.595078497772052</v>
      </c>
      <c r="DD40" s="193">
        <v>4.3874529791564143</v>
      </c>
      <c r="DF40" s="191">
        <v>43100</v>
      </c>
      <c r="DG40" s="192">
        <v>53</v>
      </c>
      <c r="DH40" s="192">
        <v>83441.743316650391</v>
      </c>
      <c r="DI40" s="192">
        <v>37178.524841308594</v>
      </c>
      <c r="DJ40" s="192">
        <v>6584.2869944572449</v>
      </c>
      <c r="DK40" s="193">
        <v>2.2443532569624525</v>
      </c>
      <c r="DL40" s="193">
        <v>5.6465529027829522</v>
      </c>
      <c r="DM40" s="174">
        <v>43100</v>
      </c>
      <c r="DN40" s="193">
        <v>59</v>
      </c>
      <c r="DO40" s="193">
        <v>16.914119730915079</v>
      </c>
      <c r="DP40" s="193">
        <v>-10.756020907712349</v>
      </c>
      <c r="DR40" s="191">
        <v>43100</v>
      </c>
      <c r="DS40" s="192">
        <v>25</v>
      </c>
      <c r="DT40" s="192">
        <v>83302.991180419922</v>
      </c>
      <c r="DU40" s="192">
        <v>16576.395999908447</v>
      </c>
      <c r="DV40" s="192">
        <v>5896.5460243225098</v>
      </c>
      <c r="DW40" s="193">
        <v>5.0253982337825427</v>
      </c>
      <c r="DX40" s="193">
        <v>2.811204378212754</v>
      </c>
      <c r="DY40" s="174">
        <v>43100</v>
      </c>
      <c r="DZ40" s="193">
        <v>25</v>
      </c>
      <c r="EA40" s="193">
        <v>-4.7120397120482664</v>
      </c>
      <c r="EB40" s="193">
        <v>1.396308954936365</v>
      </c>
      <c r="ED40" s="191">
        <v>43100</v>
      </c>
      <c r="EE40" s="192">
        <v>19</v>
      </c>
      <c r="EF40" s="192">
        <v>23864.873825073242</v>
      </c>
      <c r="EG40" s="192">
        <v>6890.4173812866211</v>
      </c>
      <c r="EH40" s="192">
        <v>945.62801377382129</v>
      </c>
      <c r="EI40" s="193">
        <v>3.4634874064213865</v>
      </c>
      <c r="EJ40" s="193">
        <v>7.2866045431419462</v>
      </c>
      <c r="EK40" s="194">
        <v>43100</v>
      </c>
      <c r="EL40" s="193">
        <v>25</v>
      </c>
      <c r="EM40" s="193">
        <v>13.211905846649884</v>
      </c>
      <c r="EN40" s="193">
        <v>4.5043630327423978</v>
      </c>
      <c r="EP40" s="191">
        <v>43100</v>
      </c>
      <c r="EQ40" s="192">
        <v>20</v>
      </c>
      <c r="ER40" s="192">
        <v>45684.665882110596</v>
      </c>
      <c r="ES40" s="192">
        <v>13218.38419342041</v>
      </c>
      <c r="ET40" s="192">
        <v>3020.2959880828857</v>
      </c>
      <c r="EU40" s="193">
        <v>3.4561460170639178</v>
      </c>
      <c r="EV40" s="193">
        <v>4.376519468812293</v>
      </c>
      <c r="EW40" s="194">
        <v>43100</v>
      </c>
      <c r="EX40" s="193">
        <v>22</v>
      </c>
      <c r="EY40" s="193">
        <v>7.9133510841574051</v>
      </c>
      <c r="EZ40" s="193">
        <v>-0.99527202373629331</v>
      </c>
      <c r="FB40" s="191">
        <v>43190</v>
      </c>
      <c r="FC40" s="192">
        <v>23</v>
      </c>
      <c r="FD40" s="192">
        <v>75000.53293800354</v>
      </c>
      <c r="FE40" s="192">
        <v>39124.605926513672</v>
      </c>
      <c r="FF40" s="192">
        <v>5734.9609966278076</v>
      </c>
      <c r="FG40" s="193">
        <v>1.9169658367645752</v>
      </c>
      <c r="FH40" s="193">
        <v>6.8221224084207686</v>
      </c>
      <c r="FI40" s="194">
        <v>43190</v>
      </c>
      <c r="FJ40" s="193">
        <v>27</v>
      </c>
      <c r="FK40" s="193">
        <v>41.123150913055028</v>
      </c>
      <c r="FL40" s="193">
        <v>-2.3735851664786978</v>
      </c>
      <c r="FN40" s="191">
        <v>43465</v>
      </c>
      <c r="FO40" s="192">
        <v>21</v>
      </c>
      <c r="FP40" s="192">
        <v>183445.90386962891</v>
      </c>
      <c r="FQ40" s="192">
        <v>52136.303020477295</v>
      </c>
      <c r="FR40" s="192">
        <v>11820.724992752075</v>
      </c>
      <c r="FS40" s="193">
        <v>3.5185828921850835</v>
      </c>
      <c r="FT40" s="193">
        <v>4.4105842114121492</v>
      </c>
      <c r="FU40" s="194">
        <v>43465</v>
      </c>
      <c r="FV40" s="193">
        <v>20</v>
      </c>
      <c r="FW40" s="193">
        <v>12.587125396473864</v>
      </c>
      <c r="FX40" s="193">
        <v>2.0316709771217578</v>
      </c>
      <c r="FZ40" s="191">
        <v>43465</v>
      </c>
      <c r="GA40" s="192">
        <v>8</v>
      </c>
      <c r="GB40" s="192">
        <v>57444.257995605469</v>
      </c>
      <c r="GC40" s="192">
        <v>14342.800559997559</v>
      </c>
      <c r="GD40" s="192">
        <v>2451.8310012817383</v>
      </c>
      <c r="GE40" s="193">
        <v>4.0050935488721073</v>
      </c>
      <c r="GF40" s="193">
        <v>5.8498324527667709</v>
      </c>
      <c r="GG40" s="194">
        <v>43465</v>
      </c>
      <c r="GH40" s="193">
        <v>5</v>
      </c>
      <c r="GI40" s="193">
        <v>3.7168908913252974</v>
      </c>
      <c r="GJ40" s="193">
        <v>2.7587448207194054</v>
      </c>
      <c r="GL40" s="191">
        <v>43465</v>
      </c>
      <c r="GM40" s="192">
        <v>4</v>
      </c>
      <c r="GN40" s="192">
        <v>34970.200012207031</v>
      </c>
      <c r="GO40" s="192">
        <v>7189.0999984741211</v>
      </c>
      <c r="GP40" s="192">
        <v>2209.5999984741211</v>
      </c>
      <c r="GQ40" s="193">
        <v>4.8643362896091888</v>
      </c>
      <c r="GR40" s="193">
        <v>3.2535753093042556</v>
      </c>
      <c r="GS40" s="194">
        <v>43465</v>
      </c>
      <c r="GT40" s="193">
        <v>5</v>
      </c>
      <c r="GU40" s="193">
        <v>-22.115984063559115</v>
      </c>
      <c r="GV40" s="193">
        <v>-17.524341563197677</v>
      </c>
      <c r="GX40" s="177">
        <v>38990</v>
      </c>
      <c r="GY40" s="175" t="e">
        <f t="shared" ca="1" si="19"/>
        <v>#N/A</v>
      </c>
      <c r="GZ40" s="192" t="e">
        <f t="shared" ca="1" si="20"/>
        <v>#N/A</v>
      </c>
      <c r="HA40" s="192" t="e">
        <f t="shared" ca="1" si="21"/>
        <v>#N/A</v>
      </c>
      <c r="HB40" s="192" t="e">
        <f t="shared" ca="1" si="22"/>
        <v>#N/A</v>
      </c>
      <c r="HC40" s="193" t="e">
        <f t="shared" ca="1" si="23"/>
        <v>#N/A</v>
      </c>
      <c r="HD40" s="193" t="e">
        <f t="shared" ca="1" si="24"/>
        <v>#N/A</v>
      </c>
      <c r="HE40" s="191" t="e">
        <f t="shared" ca="1" si="25"/>
        <v>#N/A</v>
      </c>
      <c r="HF40" s="193" t="e">
        <f t="shared" ca="1" si="26"/>
        <v>#N/A</v>
      </c>
      <c r="HG40" s="193" t="e">
        <f t="shared" ca="1" si="28"/>
        <v>#N/A</v>
      </c>
      <c r="HH40" s="193" t="e">
        <f t="shared" ca="1" si="27"/>
        <v>#N/A</v>
      </c>
    </row>
    <row r="41" spans="2:216">
      <c r="B41" s="191">
        <v>43281</v>
      </c>
      <c r="C41" s="192">
        <v>9</v>
      </c>
      <c r="D41" s="192">
        <v>21633.357940673828</v>
      </c>
      <c r="E41" s="192">
        <v>8930.7218933105469</v>
      </c>
      <c r="F41" s="192">
        <v>1421.3060035705566</v>
      </c>
      <c r="G41" s="193">
        <v>2.4223526607494117</v>
      </c>
      <c r="H41" s="193">
        <v>6.2834617393264303</v>
      </c>
      <c r="I41" s="194">
        <v>43281</v>
      </c>
      <c r="J41" s="193">
        <v>9</v>
      </c>
      <c r="K41" s="193">
        <v>7.1026293602362012</v>
      </c>
      <c r="L41" s="193">
        <v>6.0644134559386442</v>
      </c>
      <c r="N41" s="191">
        <v>43281</v>
      </c>
      <c r="O41" s="192">
        <v>22</v>
      </c>
      <c r="P41" s="192">
        <v>33891.379844665527</v>
      </c>
      <c r="Q41" s="192">
        <v>8619.4287719726563</v>
      </c>
      <c r="R41" s="192">
        <v>2201.0360231399536</v>
      </c>
      <c r="S41" s="193">
        <v>3.931975162306387</v>
      </c>
      <c r="T41" s="193">
        <v>3.9160780111523814</v>
      </c>
      <c r="U41" s="174">
        <v>43281</v>
      </c>
      <c r="V41" s="193">
        <v>24</v>
      </c>
      <c r="W41" s="193">
        <v>-5.4105787921240438</v>
      </c>
      <c r="X41" s="193">
        <v>1.1724731385801102</v>
      </c>
      <c r="Z41" s="191">
        <v>43281</v>
      </c>
      <c r="AA41" s="192">
        <v>29</v>
      </c>
      <c r="AB41" s="192">
        <v>92231.549362182617</v>
      </c>
      <c r="AC41" s="192">
        <v>22609.529235839844</v>
      </c>
      <c r="AD41" s="192">
        <v>4899.5829753875732</v>
      </c>
      <c r="AE41" s="193">
        <v>4.0793219708431767</v>
      </c>
      <c r="AF41" s="193">
        <v>4.6145823735236071</v>
      </c>
      <c r="AG41" s="194">
        <v>43281</v>
      </c>
      <c r="AH41" s="193">
        <v>30</v>
      </c>
      <c r="AI41" s="193">
        <v>0.98897739019259134</v>
      </c>
      <c r="AJ41" s="193">
        <v>1.4576805302385809</v>
      </c>
      <c r="AL41" s="191">
        <v>43190</v>
      </c>
      <c r="AM41" s="192">
        <v>14</v>
      </c>
      <c r="AN41" s="192">
        <v>25038.535028457642</v>
      </c>
      <c r="AO41" s="192">
        <v>5511.586009979248</v>
      </c>
      <c r="AP41" s="192">
        <v>1518.1020107269287</v>
      </c>
      <c r="AQ41" s="193">
        <v>4.5428910994263729</v>
      </c>
      <c r="AR41" s="193">
        <v>3.6305768459789323</v>
      </c>
      <c r="AS41" s="194">
        <v>43190</v>
      </c>
      <c r="AT41" s="193">
        <v>13</v>
      </c>
      <c r="AU41" s="193">
        <v>-17.028055685413122</v>
      </c>
      <c r="AV41" s="193">
        <v>8.6583402855286309</v>
      </c>
      <c r="AX41" s="191">
        <v>43281</v>
      </c>
      <c r="AY41" s="192">
        <v>64</v>
      </c>
      <c r="AZ41" s="192">
        <v>235025.25971984863</v>
      </c>
      <c r="BA41" s="192">
        <v>49319.380115509033</v>
      </c>
      <c r="BB41" s="192">
        <v>13285.570961356163</v>
      </c>
      <c r="BC41" s="193">
        <v>4.7653733515994112</v>
      </c>
      <c r="BD41" s="193">
        <v>3.7122514537737725</v>
      </c>
      <c r="BE41" s="194">
        <v>43281</v>
      </c>
      <c r="BF41" s="193">
        <v>70</v>
      </c>
      <c r="BG41" s="193">
        <v>37.367654591678409</v>
      </c>
      <c r="BH41" s="193">
        <v>3.8817102179681484</v>
      </c>
      <c r="BJ41" s="191">
        <v>43190</v>
      </c>
      <c r="BK41" s="192">
        <v>11</v>
      </c>
      <c r="BL41" s="192">
        <v>23646.181579589844</v>
      </c>
      <c r="BM41" s="192">
        <v>5897.8053741455078</v>
      </c>
      <c r="BN41" s="192">
        <v>1529.4772033691406</v>
      </c>
      <c r="BO41" s="193">
        <v>4.0093187346006269</v>
      </c>
      <c r="BP41" s="193">
        <v>3.8560923700946903</v>
      </c>
      <c r="BQ41" s="174">
        <v>43190</v>
      </c>
      <c r="BR41" s="175">
        <v>12</v>
      </c>
      <c r="BS41" s="193">
        <v>4.0919115363025282</v>
      </c>
      <c r="BT41" s="193">
        <v>18.935810641080298</v>
      </c>
      <c r="BV41" s="191">
        <v>43281</v>
      </c>
      <c r="BW41" s="192">
        <v>10</v>
      </c>
      <c r="BX41" s="192">
        <v>44719.800415039063</v>
      </c>
      <c r="BY41" s="192">
        <v>9031.5430145263672</v>
      </c>
      <c r="BZ41" s="192">
        <v>3124.7379837036133</v>
      </c>
      <c r="CA41" s="193">
        <v>4.9515127529273313</v>
      </c>
      <c r="CB41" s="193">
        <v>2.8903361055001739</v>
      </c>
      <c r="CC41" s="194">
        <v>43281</v>
      </c>
      <c r="CD41" s="193">
        <v>10</v>
      </c>
      <c r="CE41" s="193">
        <v>1.9076294636234836</v>
      </c>
      <c r="CF41" s="193">
        <v>3.2643276096364415</v>
      </c>
      <c r="CH41" s="191">
        <v>43465</v>
      </c>
      <c r="CI41" s="192">
        <v>23</v>
      </c>
      <c r="CJ41" s="192">
        <v>102033.93081665039</v>
      </c>
      <c r="CK41" s="192">
        <v>28437.128410339355</v>
      </c>
      <c r="CL41" s="192">
        <v>7261.5389938354492</v>
      </c>
      <c r="CM41" s="193">
        <v>3.5880532430817533</v>
      </c>
      <c r="CN41" s="193">
        <v>3.9161296846963896</v>
      </c>
      <c r="CO41" s="194">
        <v>43465</v>
      </c>
      <c r="CP41" s="193">
        <v>16</v>
      </c>
      <c r="CQ41" s="193">
        <v>10.823886687922046</v>
      </c>
      <c r="CR41" s="193">
        <v>3.5870034807065077</v>
      </c>
      <c r="CT41" s="191">
        <v>43373</v>
      </c>
      <c r="CU41" s="192">
        <v>15</v>
      </c>
      <c r="CV41" s="192">
        <v>40771.672973632813</v>
      </c>
      <c r="CW41" s="192">
        <v>11793.645889282227</v>
      </c>
      <c r="CX41" s="192">
        <v>2250.4339752197266</v>
      </c>
      <c r="CY41" s="193">
        <v>3.4570881096815955</v>
      </c>
      <c r="CZ41" s="193">
        <v>5.2406095975913827</v>
      </c>
      <c r="DA41" s="194">
        <v>43373</v>
      </c>
      <c r="DB41" s="193">
        <v>13</v>
      </c>
      <c r="DC41" s="193">
        <v>4.9644995816092496</v>
      </c>
      <c r="DD41" s="193">
        <v>1.5331900048476843</v>
      </c>
      <c r="DF41" s="191">
        <v>43190</v>
      </c>
      <c r="DG41" s="192">
        <v>51</v>
      </c>
      <c r="DH41" s="192">
        <v>85005.786018371582</v>
      </c>
      <c r="DI41" s="192">
        <v>37903.567993164063</v>
      </c>
      <c r="DJ41" s="192">
        <v>6368.8970069885254</v>
      </c>
      <c r="DK41" s="193">
        <v>2.2426855971369881</v>
      </c>
      <c r="DL41" s="193">
        <v>5.9513551485560008</v>
      </c>
      <c r="DM41" s="174">
        <v>43190</v>
      </c>
      <c r="DN41" s="193">
        <v>57</v>
      </c>
      <c r="DO41" s="193">
        <v>25.430257425320345</v>
      </c>
      <c r="DP41" s="193">
        <v>-10.166144055155691</v>
      </c>
      <c r="DR41" s="191">
        <v>43190</v>
      </c>
      <c r="DS41" s="192">
        <v>25</v>
      </c>
      <c r="DT41" s="192">
        <v>134542.57092285156</v>
      </c>
      <c r="DU41" s="192">
        <v>30536.830646514893</v>
      </c>
      <c r="DV41" s="192">
        <v>7314.4589920043945</v>
      </c>
      <c r="DW41" s="193">
        <v>4.4059114215314494</v>
      </c>
      <c r="DX41" s="193">
        <v>4.1748584112502938</v>
      </c>
      <c r="DY41" s="174">
        <v>43190</v>
      </c>
      <c r="DZ41" s="193">
        <v>23</v>
      </c>
      <c r="EA41" s="193">
        <v>7.4497643870647723</v>
      </c>
      <c r="EB41" s="193">
        <v>9.3518202679240936</v>
      </c>
      <c r="ED41" s="191">
        <v>43190</v>
      </c>
      <c r="EE41" s="192">
        <v>16</v>
      </c>
      <c r="EF41" s="192">
        <v>27639.824829101563</v>
      </c>
      <c r="EG41" s="192">
        <v>6294.0074157714844</v>
      </c>
      <c r="EH41" s="192">
        <v>838.15999018773437</v>
      </c>
      <c r="EI41" s="193">
        <v>4.3914509474268906</v>
      </c>
      <c r="EJ41" s="193">
        <v>7.5093150346650734</v>
      </c>
      <c r="EK41" s="194">
        <v>43190</v>
      </c>
      <c r="EL41" s="193">
        <v>23</v>
      </c>
      <c r="EM41" s="193">
        <v>12.532027091846665</v>
      </c>
      <c r="EN41" s="193">
        <v>16.34923471597385</v>
      </c>
      <c r="EP41" s="191">
        <v>43190</v>
      </c>
      <c r="EQ41" s="192">
        <v>19</v>
      </c>
      <c r="ER41" s="192">
        <v>39514.782867431641</v>
      </c>
      <c r="ES41" s="192">
        <v>10690.216804504395</v>
      </c>
      <c r="ET41" s="192">
        <v>2655.7009983062744</v>
      </c>
      <c r="EU41" s="193">
        <v>3.6963499983257422</v>
      </c>
      <c r="EV41" s="193">
        <v>4.0253841871966349</v>
      </c>
      <c r="EW41" s="174">
        <v>43190</v>
      </c>
      <c r="EX41" s="175">
        <v>20</v>
      </c>
      <c r="EY41" s="193">
        <v>-10.920792508271537</v>
      </c>
      <c r="EZ41" s="193">
        <v>0.48808199213856707</v>
      </c>
      <c r="FB41" s="191">
        <v>43281</v>
      </c>
      <c r="FC41" s="192">
        <v>24</v>
      </c>
      <c r="FD41" s="192">
        <v>73996.843215942383</v>
      </c>
      <c r="FE41" s="192">
        <v>42843.159912109375</v>
      </c>
      <c r="FF41" s="192">
        <v>5772.7679958343506</v>
      </c>
      <c r="FG41" s="193">
        <v>1.727156525516401</v>
      </c>
      <c r="FH41" s="193">
        <v>7.4215973936636894</v>
      </c>
      <c r="FI41" s="194">
        <v>43281</v>
      </c>
      <c r="FJ41" s="193">
        <v>26</v>
      </c>
      <c r="FK41" s="193">
        <v>29.455323903837737</v>
      </c>
      <c r="FL41" s="193">
        <v>-3.0159307442869543</v>
      </c>
      <c r="FN41" s="191">
        <v>43555</v>
      </c>
      <c r="FO41" s="192">
        <v>21</v>
      </c>
      <c r="FP41" s="192">
        <v>196489.4947052002</v>
      </c>
      <c r="FQ41" s="192">
        <v>52250.162139892578</v>
      </c>
      <c r="FR41" s="192">
        <v>11008.000957489014</v>
      </c>
      <c r="FS41" s="193">
        <v>3.7605528223841058</v>
      </c>
      <c r="FT41" s="193">
        <v>4.7465622815326434</v>
      </c>
      <c r="FU41" s="194">
        <v>43555</v>
      </c>
      <c r="FV41" s="193">
        <v>19</v>
      </c>
      <c r="FW41" s="193">
        <v>19.344617031639501</v>
      </c>
      <c r="FX41" s="193">
        <v>11.400519149562371</v>
      </c>
      <c r="FZ41" s="191">
        <v>43555</v>
      </c>
      <c r="GA41" s="192">
        <v>7</v>
      </c>
      <c r="GB41" s="192">
        <v>60279.747833251953</v>
      </c>
      <c r="GC41" s="192">
        <v>14299.422367095947</v>
      </c>
      <c r="GD41" s="192">
        <v>2434.9179992675781</v>
      </c>
      <c r="GE41" s="193">
        <v>4.2155372633764712</v>
      </c>
      <c r="GF41" s="193">
        <v>5.8726504840808627</v>
      </c>
      <c r="GG41" s="194">
        <v>43555</v>
      </c>
      <c r="GH41" s="193">
        <v>5</v>
      </c>
      <c r="GI41" s="193">
        <v>71.815587361196975</v>
      </c>
      <c r="GJ41" s="193">
        <v>30.618704151327236</v>
      </c>
      <c r="GL41" s="191">
        <v>43555</v>
      </c>
      <c r="GM41" s="192">
        <v>5</v>
      </c>
      <c r="GN41" s="192">
        <v>41312.234069824219</v>
      </c>
      <c r="GO41" s="192">
        <v>8055.6569061279297</v>
      </c>
      <c r="GP41" s="192">
        <v>2467.2439994812012</v>
      </c>
      <c r="GQ41" s="193">
        <v>5.1283507417499425</v>
      </c>
      <c r="GR41" s="193">
        <v>3.2650426580515872</v>
      </c>
      <c r="GS41" s="194">
        <v>43555</v>
      </c>
      <c r="GT41" s="193">
        <v>5</v>
      </c>
      <c r="GU41" s="193">
        <v>32.987355800279381</v>
      </c>
      <c r="GV41" s="193">
        <v>-14.554624059811905</v>
      </c>
      <c r="GX41" s="177">
        <v>39082</v>
      </c>
      <c r="GY41" s="175" t="e">
        <f ca="1">VLOOKUP($GX41,INDIRECT($HD$3),2,0)</f>
        <v>#N/A</v>
      </c>
      <c r="GZ41" s="192" t="e">
        <f t="shared" ca="1" si="20"/>
        <v>#N/A</v>
      </c>
      <c r="HA41" s="192" t="e">
        <f t="shared" ca="1" si="21"/>
        <v>#N/A</v>
      </c>
      <c r="HB41" s="192" t="e">
        <f t="shared" ca="1" si="22"/>
        <v>#N/A</v>
      </c>
      <c r="HC41" s="193" t="e">
        <f t="shared" ca="1" si="23"/>
        <v>#N/A</v>
      </c>
      <c r="HD41" s="193" t="e">
        <f t="shared" ca="1" si="24"/>
        <v>#N/A</v>
      </c>
      <c r="HE41" s="191" t="e">
        <f t="shared" ca="1" si="25"/>
        <v>#N/A</v>
      </c>
      <c r="HF41" s="193" t="e">
        <f t="shared" ca="1" si="26"/>
        <v>#N/A</v>
      </c>
      <c r="HG41" s="193" t="e">
        <f t="shared" ca="1" si="28"/>
        <v>#N/A</v>
      </c>
      <c r="HH41" s="193" t="e">
        <f t="shared" ca="1" si="27"/>
        <v>#N/A</v>
      </c>
    </row>
    <row r="42" spans="2:216">
      <c r="B42" s="191">
        <v>43373</v>
      </c>
      <c r="C42" s="192">
        <v>9</v>
      </c>
      <c r="D42" s="192">
        <v>21438.328918457031</v>
      </c>
      <c r="E42" s="192">
        <v>9193.7880554199219</v>
      </c>
      <c r="F42" s="192">
        <v>1392.0709991455078</v>
      </c>
      <c r="G42" s="193">
        <v>2.3318276198262704</v>
      </c>
      <c r="H42" s="193">
        <v>6.6043959403387662</v>
      </c>
      <c r="I42" s="194">
        <v>43373</v>
      </c>
      <c r="J42" s="193">
        <v>9</v>
      </c>
      <c r="K42" s="193">
        <v>-2.573927882353122</v>
      </c>
      <c r="L42" s="193">
        <v>4.1739761621027327</v>
      </c>
      <c r="N42" s="191">
        <v>43373</v>
      </c>
      <c r="O42" s="192">
        <v>20</v>
      </c>
      <c r="P42" s="192">
        <v>28596.39070892334</v>
      </c>
      <c r="Q42" s="192">
        <v>7942.5244178771973</v>
      </c>
      <c r="R42" s="192">
        <v>1852.6259889602661</v>
      </c>
      <c r="S42" s="193">
        <v>3.6004158381380607</v>
      </c>
      <c r="T42" s="193">
        <v>4.2871710022456906</v>
      </c>
      <c r="U42" s="174">
        <v>43373</v>
      </c>
      <c r="V42" s="193">
        <v>21</v>
      </c>
      <c r="W42" s="193">
        <v>13.158886983241235</v>
      </c>
      <c r="X42" s="193">
        <v>2.2298886005775787</v>
      </c>
      <c r="Z42" s="191">
        <v>43373</v>
      </c>
      <c r="AA42" s="192">
        <v>29</v>
      </c>
      <c r="AB42" s="192">
        <v>92964.131992340088</v>
      </c>
      <c r="AC42" s="192">
        <v>23058.723426818848</v>
      </c>
      <c r="AD42" s="192">
        <v>4960.9850101470947</v>
      </c>
      <c r="AE42" s="193">
        <v>4.0316252670005372</v>
      </c>
      <c r="AF42" s="193">
        <v>4.6480131223245014</v>
      </c>
      <c r="AG42" s="194">
        <v>43373</v>
      </c>
      <c r="AH42" s="193">
        <v>30</v>
      </c>
      <c r="AI42" s="193">
        <v>7.1353835513859432</v>
      </c>
      <c r="AJ42" s="193">
        <v>2.6676595915203327</v>
      </c>
      <c r="AL42" s="191">
        <v>43281</v>
      </c>
      <c r="AM42" s="192">
        <v>14</v>
      </c>
      <c r="AN42" s="192">
        <v>25491.748217582703</v>
      </c>
      <c r="AO42" s="192">
        <v>5328.8060455322266</v>
      </c>
      <c r="AP42" s="192">
        <v>1545.3659896850586</v>
      </c>
      <c r="AQ42" s="193">
        <v>4.7837635672545211</v>
      </c>
      <c r="AR42" s="193">
        <v>3.4482485580119584</v>
      </c>
      <c r="AS42" s="194">
        <v>43281</v>
      </c>
      <c r="AT42" s="193">
        <v>13</v>
      </c>
      <c r="AU42" s="193">
        <v>-18.441240882010533</v>
      </c>
      <c r="AV42" s="193">
        <v>5.4252442961844061E-2</v>
      </c>
      <c r="AX42" s="191">
        <v>43373</v>
      </c>
      <c r="AY42" s="192">
        <v>64</v>
      </c>
      <c r="AZ42" s="192">
        <v>226514.70695495605</v>
      </c>
      <c r="BA42" s="192">
        <v>51174.761266708374</v>
      </c>
      <c r="BB42" s="192">
        <v>12736.918936014175</v>
      </c>
      <c r="BC42" s="193">
        <v>4.4262972869463031</v>
      </c>
      <c r="BD42" s="193">
        <v>4.0178289210909224</v>
      </c>
      <c r="BE42" s="194">
        <v>43373</v>
      </c>
      <c r="BF42" s="193">
        <v>69</v>
      </c>
      <c r="BG42" s="193">
        <v>24.668227914969343</v>
      </c>
      <c r="BH42" s="193">
        <v>4.1579632497624974</v>
      </c>
      <c r="BJ42" s="191">
        <v>43281</v>
      </c>
      <c r="BK42" s="192">
        <v>12</v>
      </c>
      <c r="BL42" s="192">
        <v>23156.60440826416</v>
      </c>
      <c r="BM42" s="192">
        <v>6292.9737396240234</v>
      </c>
      <c r="BN42" s="192">
        <v>1628.1960945129395</v>
      </c>
      <c r="BO42" s="193">
        <v>3.6797554489155808</v>
      </c>
      <c r="BP42" s="193">
        <v>3.8649974415437418</v>
      </c>
      <c r="BQ42" s="174">
        <v>43281</v>
      </c>
      <c r="BR42" s="175">
        <v>12</v>
      </c>
      <c r="BS42" s="193">
        <v>-21.48301880637764</v>
      </c>
      <c r="BT42" s="193">
        <v>-6.8097042834470827</v>
      </c>
      <c r="BV42" s="191">
        <v>43373</v>
      </c>
      <c r="BW42" s="192">
        <v>9</v>
      </c>
      <c r="BX42" s="192">
        <v>43293.044006347656</v>
      </c>
      <c r="BY42" s="192">
        <v>8239.5071105957031</v>
      </c>
      <c r="BZ42" s="192">
        <v>2787.7459564208984</v>
      </c>
      <c r="CA42" s="193">
        <v>5.2543244911670008</v>
      </c>
      <c r="CB42" s="193">
        <v>2.9556162001124928</v>
      </c>
      <c r="CC42" s="194">
        <v>43373</v>
      </c>
      <c r="CD42" s="193">
        <v>9</v>
      </c>
      <c r="CE42" s="193">
        <v>-5.1913431202632481</v>
      </c>
      <c r="CF42" s="193">
        <v>7.13557535203726</v>
      </c>
      <c r="CH42" s="191">
        <v>43555</v>
      </c>
      <c r="CI42" s="192">
        <v>22</v>
      </c>
      <c r="CJ42" s="192">
        <v>107419.52841186523</v>
      </c>
      <c r="CK42" s="192">
        <v>29472.445404052734</v>
      </c>
      <c r="CL42" s="192">
        <v>7349.1059837341309</v>
      </c>
      <c r="CM42" s="193">
        <v>3.6447443345537271</v>
      </c>
      <c r="CN42" s="193">
        <v>4.0103443152520146</v>
      </c>
      <c r="CO42" s="194">
        <v>43555</v>
      </c>
      <c r="CP42" s="193">
        <v>15</v>
      </c>
      <c r="CQ42" s="193">
        <v>11.212064691886603</v>
      </c>
      <c r="CR42" s="193">
        <v>1.5899561007233887</v>
      </c>
      <c r="CT42" s="191">
        <v>43465</v>
      </c>
      <c r="CU42" s="192">
        <v>13</v>
      </c>
      <c r="CV42" s="192">
        <v>38809.914886474609</v>
      </c>
      <c r="CW42" s="192">
        <v>10744.025985717773</v>
      </c>
      <c r="CX42" s="192">
        <v>2051.1869888305664</v>
      </c>
      <c r="CY42" s="193">
        <v>3.6122320383499935</v>
      </c>
      <c r="CZ42" s="193">
        <v>5.2379554103174248</v>
      </c>
      <c r="DA42" s="194">
        <v>43465</v>
      </c>
      <c r="DB42" s="193">
        <v>12</v>
      </c>
      <c r="DC42" s="193">
        <v>16.488967150653977</v>
      </c>
      <c r="DD42" s="193">
        <v>7.4365174530923506</v>
      </c>
      <c r="DF42" s="191">
        <v>43281</v>
      </c>
      <c r="DG42" s="192">
        <v>50</v>
      </c>
      <c r="DH42" s="192">
        <v>87792.871013641357</v>
      </c>
      <c r="DI42" s="192">
        <v>40830.596431732178</v>
      </c>
      <c r="DJ42" s="192">
        <v>6213.461991071701</v>
      </c>
      <c r="DK42" s="193">
        <v>2.1501736120957484</v>
      </c>
      <c r="DL42" s="193">
        <v>6.5713118532635777</v>
      </c>
      <c r="DM42" s="174">
        <v>43281</v>
      </c>
      <c r="DN42" s="193">
        <v>58</v>
      </c>
      <c r="DO42" s="193">
        <v>36.786856862749651</v>
      </c>
      <c r="DP42" s="193">
        <v>-3.7669497678572195</v>
      </c>
      <c r="DR42" s="191">
        <v>43281</v>
      </c>
      <c r="DS42" s="192">
        <v>25</v>
      </c>
      <c r="DT42" s="192">
        <v>134510.10433959961</v>
      </c>
      <c r="DU42" s="192">
        <v>31101.68274307251</v>
      </c>
      <c r="DV42" s="192">
        <v>7547.7339706420898</v>
      </c>
      <c r="DW42" s="193">
        <v>4.3248497340408365</v>
      </c>
      <c r="DX42" s="193">
        <v>4.1206649391786492</v>
      </c>
      <c r="DY42" s="174">
        <v>43281</v>
      </c>
      <c r="DZ42" s="193">
        <v>23</v>
      </c>
      <c r="EA42" s="193">
        <v>8.4545408392754382</v>
      </c>
      <c r="EB42" s="193">
        <v>8.8602382593321316</v>
      </c>
      <c r="ED42" s="191">
        <v>43281</v>
      </c>
      <c r="EE42" s="192">
        <v>17</v>
      </c>
      <c r="EF42" s="192">
        <v>28981.004577636719</v>
      </c>
      <c r="EG42" s="192">
        <v>7581.2771492004395</v>
      </c>
      <c r="EH42" s="192">
        <v>834.71600858774036</v>
      </c>
      <c r="EI42" s="193">
        <v>3.822707441937168</v>
      </c>
      <c r="EJ42" s="193">
        <v>9.0824628630607371</v>
      </c>
      <c r="EK42" s="194">
        <v>43281</v>
      </c>
      <c r="EL42" s="193">
        <v>23</v>
      </c>
      <c r="EM42" s="193">
        <v>33.317340055442358</v>
      </c>
      <c r="EN42" s="193">
        <v>12.595428428249654</v>
      </c>
      <c r="EP42" s="191">
        <v>43281</v>
      </c>
      <c r="EQ42" s="192">
        <v>19</v>
      </c>
      <c r="ER42" s="192">
        <v>40815.743774414063</v>
      </c>
      <c r="ES42" s="192">
        <v>10442.089653015137</v>
      </c>
      <c r="ET42" s="192">
        <v>2724.1959762573242</v>
      </c>
      <c r="EU42" s="193">
        <v>3.9087716281605167</v>
      </c>
      <c r="EV42" s="193">
        <v>3.8330904766114338</v>
      </c>
      <c r="EW42" s="174">
        <v>43281</v>
      </c>
      <c r="EX42" s="175">
        <v>20</v>
      </c>
      <c r="EY42" s="193">
        <v>-7.7111352481531004</v>
      </c>
      <c r="EZ42" s="193">
        <v>-3.3001955160016916E-2</v>
      </c>
      <c r="FB42" s="191">
        <v>43373</v>
      </c>
      <c r="FC42" s="192">
        <v>24</v>
      </c>
      <c r="FD42" s="192">
        <v>75503.588943481445</v>
      </c>
      <c r="FE42" s="192">
        <v>51052.464874267578</v>
      </c>
      <c r="FF42" s="192">
        <v>6184.0950107574463</v>
      </c>
      <c r="FG42" s="193">
        <v>1.4789411075338339</v>
      </c>
      <c r="FH42" s="193">
        <v>8.2554463968389964</v>
      </c>
      <c r="FI42" s="194">
        <v>43373</v>
      </c>
      <c r="FJ42" s="193">
        <v>25</v>
      </c>
      <c r="FK42" s="193">
        <v>26.577059957393189</v>
      </c>
      <c r="FL42" s="193">
        <v>-6.8479398793725004</v>
      </c>
      <c r="FN42" s="191">
        <v>43646</v>
      </c>
      <c r="FO42" s="192">
        <v>21</v>
      </c>
      <c r="FP42" s="192">
        <v>206437.30870056152</v>
      </c>
      <c r="FQ42" s="192">
        <v>53855.681041717529</v>
      </c>
      <c r="FR42" s="192">
        <v>11080.280033111572</v>
      </c>
      <c r="FS42" s="193">
        <v>3.8331575185290419</v>
      </c>
      <c r="FT42" s="193">
        <v>4.860498189646723</v>
      </c>
      <c r="FU42" s="194">
        <v>43646</v>
      </c>
      <c r="FV42" s="193">
        <v>20</v>
      </c>
      <c r="FW42" s="193">
        <v>11.092327095373356</v>
      </c>
      <c r="FX42" s="193">
        <v>15.69693179249667</v>
      </c>
      <c r="FZ42" s="191">
        <v>43646</v>
      </c>
      <c r="GA42" s="192">
        <v>6</v>
      </c>
      <c r="GB42" s="192">
        <v>58046.080017089844</v>
      </c>
      <c r="GC42" s="192">
        <v>15519.556243896484</v>
      </c>
      <c r="GD42" s="192">
        <v>2441.5100078582764</v>
      </c>
      <c r="GE42" s="193">
        <v>3.740189416815197</v>
      </c>
      <c r="GF42" s="193">
        <v>6.3565400895122428</v>
      </c>
      <c r="GG42" s="194">
        <v>43646</v>
      </c>
      <c r="GH42" s="193">
        <v>4</v>
      </c>
      <c r="GI42" s="193">
        <v>50.311309208593812</v>
      </c>
      <c r="GJ42" s="193">
        <v>32.820779695953583</v>
      </c>
      <c r="GL42" s="191">
        <v>43646</v>
      </c>
      <c r="GM42" s="192">
        <v>5</v>
      </c>
      <c r="GN42" s="192">
        <v>41593.826782226563</v>
      </c>
      <c r="GO42" s="192">
        <v>7767.4368896484375</v>
      </c>
      <c r="GP42" s="192">
        <v>2479.0929870605469</v>
      </c>
      <c r="GQ42" s="193">
        <v>5.3548972940685386</v>
      </c>
      <c r="GR42" s="193">
        <v>3.1331769038878465</v>
      </c>
      <c r="GS42" s="194">
        <v>43646</v>
      </c>
      <c r="GT42" s="193">
        <v>5</v>
      </c>
      <c r="GU42" s="193">
        <v>5.9865497949365576</v>
      </c>
      <c r="GV42" s="193">
        <v>-17.962058012293269</v>
      </c>
      <c r="GX42" s="177">
        <v>39172</v>
      </c>
      <c r="GY42" s="175" t="e">
        <f t="shared" ca="1" si="19"/>
        <v>#N/A</v>
      </c>
      <c r="GZ42" s="192" t="e">
        <f t="shared" ca="1" si="20"/>
        <v>#N/A</v>
      </c>
      <c r="HA42" s="192" t="e">
        <f t="shared" ca="1" si="21"/>
        <v>#N/A</v>
      </c>
      <c r="HB42" s="192" t="e">
        <f t="shared" ca="1" si="22"/>
        <v>#N/A</v>
      </c>
      <c r="HC42" s="193" t="e">
        <f t="shared" ca="1" si="23"/>
        <v>#N/A</v>
      </c>
      <c r="HD42" s="193" t="e">
        <f t="shared" ca="1" si="24"/>
        <v>#N/A</v>
      </c>
      <c r="HE42" s="191" t="e">
        <f t="shared" ca="1" si="25"/>
        <v>#N/A</v>
      </c>
      <c r="HF42" s="193" t="e">
        <f t="shared" ca="1" si="26"/>
        <v>#N/A</v>
      </c>
      <c r="HG42" s="193" t="e">
        <f t="shared" ca="1" si="28"/>
        <v>#N/A</v>
      </c>
      <c r="HH42" s="193" t="e">
        <f t="shared" ca="1" si="27"/>
        <v>#N/A</v>
      </c>
    </row>
    <row r="43" spans="2:216">
      <c r="B43" s="191">
        <v>43465</v>
      </c>
      <c r="C43" s="192">
        <v>9</v>
      </c>
      <c r="D43" s="192">
        <v>24105.887023925781</v>
      </c>
      <c r="E43" s="192">
        <v>9184.0419921875</v>
      </c>
      <c r="F43" s="192">
        <v>1467.2560005187988</v>
      </c>
      <c r="G43" s="193">
        <v>2.6247579273300037</v>
      </c>
      <c r="H43" s="193">
        <v>6.2593316973589923</v>
      </c>
      <c r="I43" s="194">
        <v>43465</v>
      </c>
      <c r="J43" s="193">
        <v>12</v>
      </c>
      <c r="K43" s="193">
        <v>50.547476683515825</v>
      </c>
      <c r="L43" s="193">
        <v>17.356167489976926</v>
      </c>
      <c r="N43" s="191">
        <v>43465</v>
      </c>
      <c r="O43" s="192">
        <v>22</v>
      </c>
      <c r="P43" s="192">
        <v>32828.701721191406</v>
      </c>
      <c r="Q43" s="192">
        <v>9081.640193939209</v>
      </c>
      <c r="R43" s="192">
        <v>2071.6820125579834</v>
      </c>
      <c r="S43" s="193">
        <v>3.6148428059394173</v>
      </c>
      <c r="T43" s="193">
        <v>4.3837037435710355</v>
      </c>
      <c r="U43" s="174">
        <v>43465</v>
      </c>
      <c r="V43" s="193">
        <v>23</v>
      </c>
      <c r="W43" s="193">
        <v>39.01195959968895</v>
      </c>
      <c r="X43" s="193">
        <v>7.2612739840299811</v>
      </c>
      <c r="Z43" s="191">
        <v>43465</v>
      </c>
      <c r="AA43" s="192">
        <v>27</v>
      </c>
      <c r="AB43" s="192">
        <v>93252.343994140625</v>
      </c>
      <c r="AC43" s="192">
        <v>23872.832023620605</v>
      </c>
      <c r="AD43" s="192">
        <v>5120.5960006713867</v>
      </c>
      <c r="AE43" s="193">
        <v>3.9062120447994411</v>
      </c>
      <c r="AF43" s="193">
        <v>4.6621198041186069</v>
      </c>
      <c r="AG43" s="194">
        <v>43465</v>
      </c>
      <c r="AH43" s="193">
        <v>28</v>
      </c>
      <c r="AI43" s="193">
        <v>8.1906983280312762</v>
      </c>
      <c r="AJ43" s="193">
        <v>2.9621712716896287</v>
      </c>
      <c r="AL43" s="191">
        <v>43373</v>
      </c>
      <c r="AM43" s="192">
        <v>14</v>
      </c>
      <c r="AN43" s="192">
        <v>24795.179384708405</v>
      </c>
      <c r="AO43" s="192">
        <v>5371.9238357543945</v>
      </c>
      <c r="AP43" s="192">
        <v>1579.623987197876</v>
      </c>
      <c r="AQ43" s="193">
        <v>4.6156982382506824</v>
      </c>
      <c r="AR43" s="193">
        <v>3.4007611173870238</v>
      </c>
      <c r="AS43" s="194">
        <v>43373</v>
      </c>
      <c r="AT43" s="193">
        <v>13</v>
      </c>
      <c r="AU43" s="193">
        <v>-6.9711676554357389</v>
      </c>
      <c r="AV43" s="193">
        <v>-0.3689412228374489</v>
      </c>
      <c r="AX43" s="191">
        <v>43465</v>
      </c>
      <c r="AY43" s="192">
        <v>60</v>
      </c>
      <c r="AZ43" s="192">
        <v>179712.05844116211</v>
      </c>
      <c r="BA43" s="192">
        <v>43286.830855846405</v>
      </c>
      <c r="BB43" s="192">
        <v>10849.92024230957</v>
      </c>
      <c r="BC43" s="193">
        <v>4.1516566329292699</v>
      </c>
      <c r="BD43" s="193">
        <v>3.9895989914329681</v>
      </c>
      <c r="BE43" s="194">
        <v>43465</v>
      </c>
      <c r="BF43" s="193">
        <v>66</v>
      </c>
      <c r="BG43" s="193">
        <v>19.363328869458552</v>
      </c>
      <c r="BH43" s="193">
        <v>4.6478582177769345</v>
      </c>
      <c r="BJ43" s="191">
        <v>43373</v>
      </c>
      <c r="BK43" s="192">
        <v>11</v>
      </c>
      <c r="BL43" s="192">
        <v>21549.520606994629</v>
      </c>
      <c r="BM43" s="192">
        <v>5698.4260406494141</v>
      </c>
      <c r="BN43" s="192">
        <v>1526.7389907836914</v>
      </c>
      <c r="BO43" s="193">
        <v>3.7816618928230863</v>
      </c>
      <c r="BP43" s="193">
        <v>3.7324166573648263</v>
      </c>
      <c r="BQ43" s="174">
        <v>43373</v>
      </c>
      <c r="BR43" s="175">
        <v>11</v>
      </c>
      <c r="BS43" s="193">
        <v>-24.21255247469345</v>
      </c>
      <c r="BT43" s="193">
        <v>-15.29469952069531</v>
      </c>
      <c r="BV43" s="191">
        <v>43465</v>
      </c>
      <c r="BW43" s="192">
        <v>9</v>
      </c>
      <c r="BX43" s="192">
        <v>49384.160339355469</v>
      </c>
      <c r="BY43" s="192">
        <v>8620.1698913574219</v>
      </c>
      <c r="BZ43" s="192">
        <v>2971.3589935302734</v>
      </c>
      <c r="CA43" s="193">
        <v>5.7289080101388725</v>
      </c>
      <c r="CB43" s="193">
        <v>2.9010866442347285</v>
      </c>
      <c r="CC43" s="194">
        <v>43465</v>
      </c>
      <c r="CD43" s="193">
        <v>9</v>
      </c>
      <c r="CE43" s="193">
        <v>20.62371220402175</v>
      </c>
      <c r="CF43" s="193">
        <v>19.844489768921967</v>
      </c>
      <c r="CH43" s="191">
        <v>43646</v>
      </c>
      <c r="CI43" s="192">
        <v>24</v>
      </c>
      <c r="CJ43" s="192">
        <v>116156.60977172852</v>
      </c>
      <c r="CK43" s="192">
        <v>30608.581848144531</v>
      </c>
      <c r="CL43" s="192">
        <v>7669.6116161346436</v>
      </c>
      <c r="CM43" s="193">
        <v>3.7949033492634627</v>
      </c>
      <c r="CN43" s="193">
        <v>3.9908907230390822</v>
      </c>
      <c r="CO43" s="194">
        <v>43646</v>
      </c>
      <c r="CP43" s="193">
        <v>15</v>
      </c>
      <c r="CQ43" s="193">
        <v>17.226191857092775</v>
      </c>
      <c r="CR43" s="193">
        <v>10.879777949404602</v>
      </c>
      <c r="CT43" s="191">
        <v>43555</v>
      </c>
      <c r="CU43" s="192">
        <v>13</v>
      </c>
      <c r="CV43" s="192">
        <v>44062.305786132813</v>
      </c>
      <c r="CW43" s="192">
        <v>10790.215957641602</v>
      </c>
      <c r="CX43" s="192">
        <v>2125.3820190429688</v>
      </c>
      <c r="CY43" s="193">
        <v>4.0835425314104121</v>
      </c>
      <c r="CZ43" s="193">
        <v>5.0768360045222796</v>
      </c>
      <c r="DA43" s="194">
        <v>43555</v>
      </c>
      <c r="DB43" s="193">
        <v>12</v>
      </c>
      <c r="DC43" s="193">
        <v>8.4776672377921081</v>
      </c>
      <c r="DD43" s="193">
        <v>19.743496382414527</v>
      </c>
      <c r="DF43" s="191">
        <v>43373</v>
      </c>
      <c r="DG43" s="192">
        <v>50</v>
      </c>
      <c r="DH43" s="192">
        <v>88939.52331829071</v>
      </c>
      <c r="DI43" s="192">
        <v>44172.327899932861</v>
      </c>
      <c r="DJ43" s="192">
        <v>6375.5699863433838</v>
      </c>
      <c r="DK43" s="193">
        <v>2.0134669723491276</v>
      </c>
      <c r="DL43" s="193">
        <v>6.9283731485264841</v>
      </c>
      <c r="DM43" s="174">
        <v>43373</v>
      </c>
      <c r="DN43" s="193">
        <v>55</v>
      </c>
      <c r="DO43" s="193">
        <v>18.318442000562118</v>
      </c>
      <c r="DP43" s="193">
        <v>-2.7078361214959545</v>
      </c>
      <c r="DR43" s="191">
        <v>43373</v>
      </c>
      <c r="DS43" s="192">
        <v>25</v>
      </c>
      <c r="DT43" s="192">
        <v>135608.95581054688</v>
      </c>
      <c r="DU43" s="192">
        <v>31834.414005279541</v>
      </c>
      <c r="DV43" s="192">
        <v>7841.6249942779541</v>
      </c>
      <c r="DW43" s="193">
        <v>4.2598225865900021</v>
      </c>
      <c r="DX43" s="193">
        <v>4.0596705438616567</v>
      </c>
      <c r="DY43" s="174">
        <v>43373</v>
      </c>
      <c r="DZ43" s="193">
        <v>23</v>
      </c>
      <c r="EA43" s="193">
        <v>11.2688172036703</v>
      </c>
      <c r="EB43" s="193">
        <v>5.4653188953772025</v>
      </c>
      <c r="ED43" s="191">
        <v>43373</v>
      </c>
      <c r="EE43" s="192">
        <v>16</v>
      </c>
      <c r="EF43" s="192">
        <v>26839.130889892578</v>
      </c>
      <c r="EG43" s="192">
        <v>8127.7881393432617</v>
      </c>
      <c r="EH43" s="192">
        <v>797.44199745357037</v>
      </c>
      <c r="EI43" s="193">
        <v>3.3021444985721815</v>
      </c>
      <c r="EJ43" s="193">
        <v>10.192325166341002</v>
      </c>
      <c r="EK43" s="194">
        <v>43373</v>
      </c>
      <c r="EL43" s="193">
        <v>23</v>
      </c>
      <c r="EM43" s="193">
        <v>27.592031740198685</v>
      </c>
      <c r="EN43" s="193">
        <v>12.029855231806241</v>
      </c>
      <c r="EP43" s="191">
        <v>43373</v>
      </c>
      <c r="EQ43" s="192">
        <v>18</v>
      </c>
      <c r="ER43" s="192">
        <v>37396.10595703125</v>
      </c>
      <c r="ES43" s="192">
        <v>9641.1704483032227</v>
      </c>
      <c r="ET43" s="192">
        <v>2660.3749904632568</v>
      </c>
      <c r="EU43" s="193">
        <v>3.8787931566558602</v>
      </c>
      <c r="EV43" s="193">
        <v>3.6239892807834524</v>
      </c>
      <c r="EW43" s="174">
        <v>43373</v>
      </c>
      <c r="EX43" s="175">
        <v>20</v>
      </c>
      <c r="EY43" s="193">
        <v>-18.843773566594237</v>
      </c>
      <c r="EZ43" s="193">
        <v>-3.917749170077911</v>
      </c>
      <c r="FB43" s="191">
        <v>43465</v>
      </c>
      <c r="FC43" s="192">
        <v>23</v>
      </c>
      <c r="FD43" s="192">
        <v>78308.421199798584</v>
      </c>
      <c r="FE43" s="192">
        <v>30487.732162475586</v>
      </c>
      <c r="FF43" s="192">
        <v>5759.713005065918</v>
      </c>
      <c r="FG43" s="193">
        <v>2.5685223414610312</v>
      </c>
      <c r="FH43" s="193">
        <v>5.2932727959987416</v>
      </c>
      <c r="FI43" s="194">
        <v>43465</v>
      </c>
      <c r="FJ43" s="193">
        <v>25</v>
      </c>
      <c r="FK43" s="193">
        <v>-9.7154236050272189</v>
      </c>
      <c r="FL43" s="193">
        <v>-3.087897415170282</v>
      </c>
      <c r="GX43" s="177">
        <v>39263</v>
      </c>
      <c r="GY43" s="175" t="e">
        <f t="shared" ca="1" si="19"/>
        <v>#N/A</v>
      </c>
      <c r="GZ43" s="192" t="e">
        <f t="shared" ca="1" si="20"/>
        <v>#N/A</v>
      </c>
      <c r="HA43" s="192" t="e">
        <f t="shared" ca="1" si="21"/>
        <v>#N/A</v>
      </c>
      <c r="HB43" s="192" t="e">
        <f t="shared" ca="1" si="22"/>
        <v>#N/A</v>
      </c>
      <c r="HC43" s="193" t="e">
        <f t="shared" ca="1" si="23"/>
        <v>#N/A</v>
      </c>
      <c r="HD43" s="193" t="e">
        <f t="shared" ca="1" si="24"/>
        <v>#N/A</v>
      </c>
      <c r="HE43" s="191" t="e">
        <f t="shared" ca="1" si="25"/>
        <v>#N/A</v>
      </c>
      <c r="HF43" s="193" t="e">
        <f t="shared" ca="1" si="26"/>
        <v>#N/A</v>
      </c>
      <c r="HG43" s="193" t="e">
        <f t="shared" ca="1" si="28"/>
        <v>#N/A</v>
      </c>
      <c r="HH43" s="193" t="e">
        <f t="shared" ca="1" si="27"/>
        <v>#N/A</v>
      </c>
    </row>
    <row r="44" spans="2:216">
      <c r="B44" s="191">
        <v>43555</v>
      </c>
      <c r="C44" s="192">
        <v>9</v>
      </c>
      <c r="D44" s="192">
        <v>28945.485168457031</v>
      </c>
      <c r="E44" s="192">
        <v>9357.947998046875</v>
      </c>
      <c r="F44" s="192">
        <v>1555.1620025634766</v>
      </c>
      <c r="G44" s="193">
        <v>3.093144477239917</v>
      </c>
      <c r="H44" s="193">
        <v>6.017346091675047</v>
      </c>
      <c r="I44" s="194">
        <v>43555</v>
      </c>
      <c r="J44" s="193">
        <v>12</v>
      </c>
      <c r="K44" s="193">
        <v>16.162332000451496</v>
      </c>
      <c r="L44" s="193">
        <v>25.571685524180477</v>
      </c>
      <c r="N44" s="191">
        <v>43555</v>
      </c>
      <c r="O44" s="192">
        <v>21</v>
      </c>
      <c r="P44" s="192">
        <v>43711.324615478516</v>
      </c>
      <c r="Q44" s="192">
        <v>9141.3545417785645</v>
      </c>
      <c r="R44" s="192">
        <v>2200.018009185791</v>
      </c>
      <c r="S44" s="193">
        <v>4.7817119898047329</v>
      </c>
      <c r="T44" s="193">
        <v>4.1551271415099489</v>
      </c>
      <c r="U44" s="174">
        <v>43555</v>
      </c>
      <c r="V44" s="193">
        <v>23</v>
      </c>
      <c r="W44" s="193">
        <v>10.526286204891289</v>
      </c>
      <c r="X44" s="193">
        <v>34.110131539026511</v>
      </c>
      <c r="Z44" s="191">
        <v>43555</v>
      </c>
      <c r="AA44" s="192">
        <v>29</v>
      </c>
      <c r="AB44" s="192">
        <v>120528.93444824219</v>
      </c>
      <c r="AC44" s="192">
        <v>27447.853500366211</v>
      </c>
      <c r="AD44" s="192">
        <v>6064.4269828796387</v>
      </c>
      <c r="AE44" s="193">
        <v>4.3911970911180385</v>
      </c>
      <c r="AF44" s="193">
        <v>4.5260423743007694</v>
      </c>
      <c r="AG44" s="194">
        <v>43555</v>
      </c>
      <c r="AH44" s="193">
        <v>29</v>
      </c>
      <c r="AI44" s="193">
        <v>15.564441859912126</v>
      </c>
      <c r="AJ44" s="193">
        <v>13.26831901368668</v>
      </c>
      <c r="AL44" s="191">
        <v>43465</v>
      </c>
      <c r="AM44" s="192">
        <v>14</v>
      </c>
      <c r="AN44" s="192">
        <v>23836.100180149078</v>
      </c>
      <c r="AO44" s="192">
        <v>5425.7117691040039</v>
      </c>
      <c r="AP44" s="192">
        <v>1550.2670027166605</v>
      </c>
      <c r="AQ44" s="193">
        <v>4.3931747933756062</v>
      </c>
      <c r="AR44" s="193">
        <v>3.4998563212634228</v>
      </c>
      <c r="AS44" s="194">
        <v>43465</v>
      </c>
      <c r="AT44" s="193">
        <v>13</v>
      </c>
      <c r="AU44" s="193">
        <v>-7.7364328537539944</v>
      </c>
      <c r="AV44" s="193">
        <v>-6.3369039741724702</v>
      </c>
      <c r="AX44" s="191">
        <v>43555</v>
      </c>
      <c r="AY44" s="192">
        <v>55</v>
      </c>
      <c r="AZ44" s="192">
        <v>179266.80575561523</v>
      </c>
      <c r="BA44" s="192">
        <v>39368.717663764954</v>
      </c>
      <c r="BB44" s="192">
        <v>10246.850399255753</v>
      </c>
      <c r="BC44" s="193">
        <v>4.553534287976384</v>
      </c>
      <c r="BD44" s="193">
        <v>3.8420310758732632</v>
      </c>
      <c r="BE44" s="194">
        <v>43555</v>
      </c>
      <c r="BF44" s="193">
        <v>59</v>
      </c>
      <c r="BG44" s="193">
        <v>11.684132585059093</v>
      </c>
      <c r="BH44" s="193">
        <v>10.996343133717911</v>
      </c>
      <c r="BJ44" s="191">
        <v>43465</v>
      </c>
      <c r="BK44" s="192">
        <v>10</v>
      </c>
      <c r="BL44" s="192">
        <v>19312.287986755371</v>
      </c>
      <c r="BM44" s="192">
        <v>5114.2639465332031</v>
      </c>
      <c r="BN44" s="192">
        <v>1374.6349067687988</v>
      </c>
      <c r="BO44" s="193">
        <v>3.7761617680774098</v>
      </c>
      <c r="BP44" s="193">
        <v>3.7204525516922407</v>
      </c>
      <c r="BQ44" s="174">
        <v>43465</v>
      </c>
      <c r="BR44" s="175">
        <v>10</v>
      </c>
      <c r="BS44" s="193">
        <v>-14.814073372847691</v>
      </c>
      <c r="BT44" s="193">
        <v>-20.167093653305347</v>
      </c>
      <c r="BV44" s="191">
        <v>43555</v>
      </c>
      <c r="BW44" s="192">
        <v>9</v>
      </c>
      <c r="BX44" s="192">
        <v>53961.712768554688</v>
      </c>
      <c r="BY44" s="192">
        <v>8874.7218170166016</v>
      </c>
      <c r="BZ44" s="192">
        <v>3096.055965423584</v>
      </c>
      <c r="CA44" s="193">
        <v>6.0803835749631299</v>
      </c>
      <c r="CB44" s="193">
        <v>2.8664603986906338</v>
      </c>
      <c r="CC44" s="194">
        <v>43555</v>
      </c>
      <c r="CD44" s="193">
        <v>9</v>
      </c>
      <c r="CE44" s="193">
        <v>14.904397550247284</v>
      </c>
      <c r="CF44" s="193">
        <v>31.895057976269104</v>
      </c>
      <c r="CT44" s="191">
        <v>43646</v>
      </c>
      <c r="CU44" s="192">
        <v>13</v>
      </c>
      <c r="CV44" s="192">
        <v>45439.923950195313</v>
      </c>
      <c r="CW44" s="192">
        <v>11230.541717529297</v>
      </c>
      <c r="CX44" s="192">
        <v>2161.0829925537109</v>
      </c>
      <c r="CY44" s="193">
        <v>4.0461025917627804</v>
      </c>
      <c r="CZ44" s="193">
        <v>5.1967193098208497</v>
      </c>
      <c r="DA44" s="194">
        <v>43646</v>
      </c>
      <c r="DB44" s="193">
        <v>12</v>
      </c>
      <c r="DC44" s="193">
        <v>13.806291121560911</v>
      </c>
      <c r="DD44" s="193">
        <v>20.150085751014824</v>
      </c>
      <c r="DF44" s="191">
        <v>43465</v>
      </c>
      <c r="DG44" s="192">
        <v>47</v>
      </c>
      <c r="DH44" s="192">
        <v>84783.649826049805</v>
      </c>
      <c r="DI44" s="192">
        <v>42106.764030456543</v>
      </c>
      <c r="DJ44" s="192">
        <v>6281.6100051403046</v>
      </c>
      <c r="DK44" s="193">
        <v>2.0135399092821369</v>
      </c>
      <c r="DL44" s="193">
        <v>6.7031802350034715</v>
      </c>
      <c r="DM44" s="174">
        <v>43465</v>
      </c>
      <c r="DN44" s="193">
        <v>54</v>
      </c>
      <c r="DO44" s="193">
        <v>-4.3124231054436084</v>
      </c>
      <c r="DP44" s="193">
        <v>0.74025955630769857</v>
      </c>
      <c r="DR44" s="191">
        <v>43465</v>
      </c>
      <c r="DS44" s="192">
        <v>25</v>
      </c>
      <c r="DT44" s="192">
        <v>137637.30700683594</v>
      </c>
      <c r="DU44" s="192">
        <v>32413.17163848877</v>
      </c>
      <c r="DV44" s="192">
        <v>7967.1859893798828</v>
      </c>
      <c r="DW44" s="193">
        <v>4.2463387582657779</v>
      </c>
      <c r="DX44" s="193">
        <v>4.0683337481633979</v>
      </c>
      <c r="DY44" s="174">
        <v>43465</v>
      </c>
      <c r="DZ44" s="193">
        <v>23</v>
      </c>
      <c r="EA44" s="193">
        <v>7.016346063469725</v>
      </c>
      <c r="EB44" s="193">
        <v>4.1943268670703526</v>
      </c>
      <c r="ED44" s="191">
        <v>43465</v>
      </c>
      <c r="EE44" s="192">
        <v>16</v>
      </c>
      <c r="EF44" s="192">
        <v>24948.000930786133</v>
      </c>
      <c r="EG44" s="192">
        <v>8589.8959655761719</v>
      </c>
      <c r="EH44" s="192">
        <v>819.24499696493149</v>
      </c>
      <c r="EI44" s="193">
        <v>2.9043426172755438</v>
      </c>
      <c r="EJ44" s="193">
        <v>10.485136921677009</v>
      </c>
      <c r="EK44" s="194">
        <v>43465</v>
      </c>
      <c r="EL44" s="193">
        <v>23</v>
      </c>
      <c r="EM44" s="193">
        <v>19.883342456018326</v>
      </c>
      <c r="EN44" s="193">
        <v>8.985551330365471</v>
      </c>
      <c r="EP44" s="191">
        <v>43465</v>
      </c>
      <c r="EQ44" s="192">
        <v>17</v>
      </c>
      <c r="ER44" s="192">
        <v>34300.153198242188</v>
      </c>
      <c r="ES44" s="192">
        <v>10029.607872009277</v>
      </c>
      <c r="ET44" s="192">
        <v>2000.4839973449707</v>
      </c>
      <c r="EU44" s="193">
        <v>3.4198897540119564</v>
      </c>
      <c r="EV44" s="193">
        <v>5.0135906537220531</v>
      </c>
      <c r="EW44" s="174">
        <v>43465</v>
      </c>
      <c r="EX44" s="175">
        <v>19</v>
      </c>
      <c r="EY44" s="193">
        <v>-15.957924931247714</v>
      </c>
      <c r="EZ44" s="193">
        <v>0.21695356527626775</v>
      </c>
      <c r="FB44" s="191">
        <v>43555</v>
      </c>
      <c r="FC44" s="192">
        <v>23</v>
      </c>
      <c r="FD44" s="192">
        <v>92831.453880310059</v>
      </c>
      <c r="FE44" s="192">
        <v>30017.004379272461</v>
      </c>
      <c r="FF44" s="192">
        <v>5754.2069931030273</v>
      </c>
      <c r="FG44" s="193">
        <v>3.0926288548770926</v>
      </c>
      <c r="FH44" s="193">
        <v>5.2165319070465728</v>
      </c>
      <c r="FI44" s="194">
        <v>43555</v>
      </c>
      <c r="FJ44" s="193">
        <v>25</v>
      </c>
      <c r="FK44" s="193">
        <v>-8.5943494249977377</v>
      </c>
      <c r="FL44" s="193">
        <v>2.6084195480530203</v>
      </c>
      <c r="GX44" s="177">
        <v>39355</v>
      </c>
      <c r="GY44" s="175" t="e">
        <f t="shared" ca="1" si="19"/>
        <v>#N/A</v>
      </c>
      <c r="GZ44" s="192" t="e">
        <f t="shared" ca="1" si="20"/>
        <v>#N/A</v>
      </c>
      <c r="HA44" s="192" t="e">
        <f t="shared" ca="1" si="21"/>
        <v>#N/A</v>
      </c>
      <c r="HB44" s="192" t="e">
        <f t="shared" ca="1" si="22"/>
        <v>#N/A</v>
      </c>
      <c r="HC44" s="193" t="e">
        <f t="shared" ca="1" si="23"/>
        <v>#N/A</v>
      </c>
      <c r="HD44" s="193" t="e">
        <f t="shared" ca="1" si="24"/>
        <v>#N/A</v>
      </c>
      <c r="HE44" s="191" t="e">
        <f t="shared" ca="1" si="25"/>
        <v>#N/A</v>
      </c>
      <c r="HF44" s="193" t="e">
        <f t="shared" ca="1" si="26"/>
        <v>#N/A</v>
      </c>
      <c r="HG44" s="193" t="e">
        <f t="shared" ca="1" si="28"/>
        <v>#N/A</v>
      </c>
      <c r="HH44" s="193" t="e">
        <f t="shared" ca="1" si="27"/>
        <v>#N/A</v>
      </c>
    </row>
    <row r="45" spans="2:216">
      <c r="B45" s="191">
        <v>43646</v>
      </c>
      <c r="C45" s="192">
        <v>9</v>
      </c>
      <c r="D45" s="192">
        <v>28657.212829589844</v>
      </c>
      <c r="E45" s="192">
        <v>9684.4889831542969</v>
      </c>
      <c r="F45" s="192">
        <v>1634.1760025024414</v>
      </c>
      <c r="G45" s="193">
        <v>2.9590836315099009</v>
      </c>
      <c r="H45" s="193">
        <v>5.926221513670666</v>
      </c>
      <c r="I45" s="194">
        <v>43646</v>
      </c>
      <c r="J45" s="193">
        <v>12</v>
      </c>
      <c r="K45" s="193">
        <v>35.656739528479989</v>
      </c>
      <c r="L45" s="193">
        <v>21.295807845108605</v>
      </c>
      <c r="N45" s="191">
        <v>43646</v>
      </c>
      <c r="O45" s="192">
        <v>22</v>
      </c>
      <c r="P45" s="192">
        <v>45187.270599365234</v>
      </c>
      <c r="Q45" s="192">
        <v>10039.90548324585</v>
      </c>
      <c r="R45" s="192">
        <v>2454.9949722290039</v>
      </c>
      <c r="S45" s="193">
        <v>4.5007665335865719</v>
      </c>
      <c r="T45" s="193">
        <v>4.0895829102778789</v>
      </c>
      <c r="U45" s="174">
        <v>43646</v>
      </c>
      <c r="V45" s="193">
        <v>24</v>
      </c>
      <c r="W45" s="193">
        <v>24.46812390869184</v>
      </c>
      <c r="X45" s="193">
        <v>33.419044002185849</v>
      </c>
      <c r="Z45" s="191">
        <v>43646</v>
      </c>
      <c r="AA45" s="192">
        <v>27</v>
      </c>
      <c r="AB45" s="192">
        <v>114181.53759765625</v>
      </c>
      <c r="AC45" s="192">
        <v>26353.233352661133</v>
      </c>
      <c r="AD45" s="192">
        <v>5768.7579917907715</v>
      </c>
      <c r="AE45" s="193">
        <v>4.3327335234227062</v>
      </c>
      <c r="AF45" s="193">
        <v>4.5682681419749436</v>
      </c>
      <c r="AG45" s="194">
        <v>43646</v>
      </c>
      <c r="AH45" s="193">
        <v>28</v>
      </c>
      <c r="AI45" s="193">
        <v>20.549173125290963</v>
      </c>
      <c r="AJ45" s="193">
        <v>12.003223463403234</v>
      </c>
      <c r="AL45" s="191">
        <v>43555</v>
      </c>
      <c r="AM45" s="192">
        <v>14</v>
      </c>
      <c r="AN45" s="192">
        <v>26394.765899658203</v>
      </c>
      <c r="AO45" s="192">
        <v>5203.8178024291992</v>
      </c>
      <c r="AP45" s="192">
        <v>1599.831006526947</v>
      </c>
      <c r="AQ45" s="193">
        <v>5.0721925520407032</v>
      </c>
      <c r="AR45" s="193">
        <v>3.2527296828220011</v>
      </c>
      <c r="AS45" s="194">
        <v>43555</v>
      </c>
      <c r="AT45" s="193">
        <v>13</v>
      </c>
      <c r="AU45" s="193">
        <v>33.20960006584923</v>
      </c>
      <c r="AV45" s="193">
        <v>-7.9685579755912066</v>
      </c>
      <c r="AX45" s="191">
        <v>43646</v>
      </c>
      <c r="AY45" s="192">
        <v>53</v>
      </c>
      <c r="AZ45" s="192">
        <v>175436.07952880859</v>
      </c>
      <c r="BA45" s="192">
        <v>40720.246913909912</v>
      </c>
      <c r="BB45" s="192">
        <v>10242.248009443283</v>
      </c>
      <c r="BC45" s="193">
        <v>4.308325533971165</v>
      </c>
      <c r="BD45" s="193">
        <v>3.9757138155965488</v>
      </c>
      <c r="BE45" s="194">
        <v>43646</v>
      </c>
      <c r="BF45" s="193">
        <v>62</v>
      </c>
      <c r="BG45" s="193">
        <v>16.695925018451362</v>
      </c>
      <c r="BH45" s="193">
        <v>11.254093644277251</v>
      </c>
      <c r="BJ45" s="191">
        <v>43555</v>
      </c>
      <c r="BK45" s="192">
        <v>10</v>
      </c>
      <c r="BL45" s="192">
        <v>20899.231063842773</v>
      </c>
      <c r="BM45" s="192">
        <v>4900.519660949707</v>
      </c>
      <c r="BN45" s="192">
        <v>1337.4808883666992</v>
      </c>
      <c r="BO45" s="193">
        <v>4.2646969117133509</v>
      </c>
      <c r="BP45" s="193">
        <v>3.6639922884685916</v>
      </c>
      <c r="BQ45" s="174">
        <v>43555</v>
      </c>
      <c r="BR45" s="175">
        <v>10</v>
      </c>
      <c r="BS45" s="193">
        <v>-13.838821216630437</v>
      </c>
      <c r="BT45" s="193">
        <v>-2.9241252340834856</v>
      </c>
      <c r="BV45" s="191">
        <v>43646</v>
      </c>
      <c r="BW45" s="192">
        <v>10</v>
      </c>
      <c r="BX45" s="192">
        <v>54468.735595703125</v>
      </c>
      <c r="BY45" s="192">
        <v>9507.0399169921875</v>
      </c>
      <c r="BZ45" s="192">
        <v>3285.9299850463867</v>
      </c>
      <c r="CA45" s="193">
        <v>5.7293054485181756</v>
      </c>
      <c r="CB45" s="193">
        <v>2.8932569958145287</v>
      </c>
      <c r="CC45" s="194">
        <v>43646</v>
      </c>
      <c r="CD45" s="193">
        <v>10</v>
      </c>
      <c r="CE45" s="193">
        <v>19.418798379487257</v>
      </c>
      <c r="CF45" s="193">
        <v>26.708567539646143</v>
      </c>
      <c r="DF45" s="191">
        <v>43555</v>
      </c>
      <c r="DG45" s="192">
        <v>46</v>
      </c>
      <c r="DH45" s="192">
        <v>94869.413619995117</v>
      </c>
      <c r="DI45" s="192">
        <v>39118.733917236328</v>
      </c>
      <c r="DJ45" s="192">
        <v>6142.7989926338196</v>
      </c>
      <c r="DK45" s="193">
        <v>2.425165748480274</v>
      </c>
      <c r="DL45" s="193">
        <v>6.3682262701654135</v>
      </c>
      <c r="DM45" s="174">
        <v>43555</v>
      </c>
      <c r="DN45" s="193">
        <v>53</v>
      </c>
      <c r="DO45" s="193">
        <v>-16.819377430867789</v>
      </c>
      <c r="DP45" s="193">
        <v>4.9089663565397235</v>
      </c>
      <c r="DR45" s="191">
        <v>43555</v>
      </c>
      <c r="DS45" s="192">
        <v>25</v>
      </c>
      <c r="DT45" s="192">
        <v>149812.41316223145</v>
      </c>
      <c r="DU45" s="192">
        <v>32628.274898529053</v>
      </c>
      <c r="DV45" s="192">
        <v>8134.4800071716309</v>
      </c>
      <c r="DW45" s="193">
        <v>4.5914904673365147</v>
      </c>
      <c r="DX45" s="193">
        <v>4.0111076393036642</v>
      </c>
      <c r="DY45" s="174">
        <v>43555</v>
      </c>
      <c r="DZ45" s="193">
        <v>23</v>
      </c>
      <c r="EA45" s="193">
        <v>7.8522725589916798</v>
      </c>
      <c r="EB45" s="193">
        <v>11.697649721840197</v>
      </c>
      <c r="ED45" s="191">
        <v>43555</v>
      </c>
      <c r="EE45" s="192">
        <v>15</v>
      </c>
      <c r="EF45" s="192">
        <v>26969.113983154297</v>
      </c>
      <c r="EG45" s="192">
        <v>8407.7215194702148</v>
      </c>
      <c r="EH45" s="192">
        <v>759.57499538362026</v>
      </c>
      <c r="EI45" s="193">
        <v>3.2076602347854246</v>
      </c>
      <c r="EJ45" s="193">
        <v>11.068981431154048</v>
      </c>
      <c r="EK45" s="194">
        <v>43555</v>
      </c>
      <c r="EL45" s="193">
        <v>22</v>
      </c>
      <c r="EM45" s="193">
        <v>15.108555089702858</v>
      </c>
      <c r="EN45" s="193">
        <v>0.93942387544214689</v>
      </c>
      <c r="EP45" s="191">
        <v>43555</v>
      </c>
      <c r="EQ45" s="192">
        <v>17</v>
      </c>
      <c r="ER45" s="192">
        <v>42715.427612304688</v>
      </c>
      <c r="ES45" s="192">
        <v>10377.436492919922</v>
      </c>
      <c r="ET45" s="192">
        <v>1987.7670345306396</v>
      </c>
      <c r="EU45" s="193">
        <v>4.1161829938875156</v>
      </c>
      <c r="EV45" s="193">
        <v>5.22065026366145</v>
      </c>
      <c r="EW45" s="174">
        <v>43555</v>
      </c>
      <c r="EX45" s="175">
        <v>19</v>
      </c>
      <c r="EY45" s="193">
        <v>16.921286347314336</v>
      </c>
      <c r="EZ45" s="193">
        <v>20.939133615698058</v>
      </c>
      <c r="FB45" s="191">
        <v>43646</v>
      </c>
      <c r="FC45" s="192">
        <v>22</v>
      </c>
      <c r="FD45" s="192">
        <v>96139.50798034668</v>
      </c>
      <c r="FE45" s="192">
        <v>28951.175689697266</v>
      </c>
      <c r="FF45" s="192">
        <v>5821.723014831543</v>
      </c>
      <c r="FG45" s="193">
        <v>3.3207462457063341</v>
      </c>
      <c r="FH45" s="193">
        <v>4.9729565655976158</v>
      </c>
      <c r="FI45" s="194">
        <v>43646</v>
      </c>
      <c r="FJ45" s="193">
        <v>24</v>
      </c>
      <c r="FK45" s="193">
        <v>-8.9687050951980378</v>
      </c>
      <c r="FL45" s="193">
        <v>3.1465522921244826</v>
      </c>
      <c r="GX45" s="177">
        <v>39447</v>
      </c>
      <c r="GY45" s="175" t="e">
        <f t="shared" ca="1" si="19"/>
        <v>#N/A</v>
      </c>
      <c r="GZ45" s="192" t="e">
        <f t="shared" ca="1" si="20"/>
        <v>#N/A</v>
      </c>
      <c r="HA45" s="192" t="e">
        <f t="shared" ca="1" si="21"/>
        <v>#N/A</v>
      </c>
      <c r="HB45" s="192" t="e">
        <f t="shared" ca="1" si="22"/>
        <v>#N/A</v>
      </c>
      <c r="HC45" s="193" t="e">
        <f t="shared" ca="1" si="23"/>
        <v>#N/A</v>
      </c>
      <c r="HD45" s="193" t="e">
        <f t="shared" ca="1" si="24"/>
        <v>#N/A</v>
      </c>
      <c r="HE45" s="191" t="e">
        <f t="shared" ca="1" si="25"/>
        <v>#N/A</v>
      </c>
      <c r="HF45" s="193" t="e">
        <f t="shared" ca="1" si="26"/>
        <v>#N/A</v>
      </c>
      <c r="HG45" s="193" t="e">
        <f t="shared" ca="1" si="28"/>
        <v>#N/A</v>
      </c>
      <c r="HH45" s="193" t="e">
        <f t="shared" ca="1" si="27"/>
        <v>#N/A</v>
      </c>
    </row>
    <row r="46" spans="2:216">
      <c r="AL46" s="191">
        <v>43646</v>
      </c>
      <c r="AM46" s="192">
        <v>14</v>
      </c>
      <c r="AN46" s="192">
        <v>26541.79280090332</v>
      </c>
      <c r="AO46" s="192">
        <v>5673.5107727050781</v>
      </c>
      <c r="AP46" s="192">
        <v>1608.3950271606445</v>
      </c>
      <c r="AQ46" s="193">
        <v>4.6781955413911085</v>
      </c>
      <c r="AR46" s="193">
        <v>3.5274361564775063</v>
      </c>
      <c r="AS46" s="194">
        <v>43646</v>
      </c>
      <c r="AT46" s="193">
        <v>14</v>
      </c>
      <c r="AU46" s="193">
        <v>26.406976587104069</v>
      </c>
      <c r="AV46" s="193">
        <v>-6.1279520100504081</v>
      </c>
      <c r="BJ46" s="191">
        <v>43646</v>
      </c>
      <c r="BK46" s="192">
        <v>10</v>
      </c>
      <c r="BL46" s="192">
        <v>26310.056518554688</v>
      </c>
      <c r="BM46" s="192">
        <v>5040.6132316589355</v>
      </c>
      <c r="BN46" s="192">
        <v>1293.120002746582</v>
      </c>
      <c r="BO46" s="193">
        <v>5.2196142233860074</v>
      </c>
      <c r="BP46" s="193">
        <v>3.8980243294919976</v>
      </c>
      <c r="BQ46" s="174">
        <v>43646</v>
      </c>
      <c r="BR46" s="175">
        <v>10</v>
      </c>
      <c r="BS46" s="193">
        <v>24.589407766153148</v>
      </c>
      <c r="BT46" s="193">
        <v>26.387273501723186</v>
      </c>
      <c r="DF46" s="191">
        <v>43646</v>
      </c>
      <c r="DG46" s="192">
        <v>44</v>
      </c>
      <c r="DH46" s="192">
        <v>94014.991058349609</v>
      </c>
      <c r="DI46" s="192">
        <v>36227.618724822998</v>
      </c>
      <c r="DJ46" s="192">
        <v>6057.6350011825562</v>
      </c>
      <c r="DK46" s="193">
        <v>2.5951192589407199</v>
      </c>
      <c r="DL46" s="193">
        <v>5.9804888735869257</v>
      </c>
      <c r="DM46" s="174">
        <v>43646</v>
      </c>
      <c r="DN46" s="193">
        <v>53</v>
      </c>
      <c r="DO46" s="193">
        <v>-20.159902917751658</v>
      </c>
      <c r="DP46" s="193">
        <v>4.5156307254133443</v>
      </c>
      <c r="DR46" s="191">
        <v>43646</v>
      </c>
      <c r="DS46" s="192">
        <v>24</v>
      </c>
      <c r="DT46" s="192">
        <v>154531.77615356445</v>
      </c>
      <c r="DU46" s="192">
        <v>34654.466793060303</v>
      </c>
      <c r="DV46" s="192">
        <v>8516.3069877624512</v>
      </c>
      <c r="DW46" s="193">
        <v>4.4592166740395518</v>
      </c>
      <c r="DX46" s="193">
        <v>4.0691894788265861</v>
      </c>
      <c r="DY46" s="174">
        <v>43646</v>
      </c>
      <c r="DZ46" s="193">
        <v>24</v>
      </c>
      <c r="EA46" s="193">
        <v>9.1392582931115953</v>
      </c>
      <c r="EB46" s="193">
        <v>12.205616610975278</v>
      </c>
      <c r="ED46" s="191">
        <v>43646</v>
      </c>
      <c r="EE46" s="192">
        <v>15</v>
      </c>
      <c r="EF46" s="192">
        <v>28066.489837646484</v>
      </c>
      <c r="EG46" s="192">
        <v>8467.2833404541016</v>
      </c>
      <c r="EH46" s="192">
        <v>805.54399387538433</v>
      </c>
      <c r="EI46" s="193">
        <v>3.3146983169387214</v>
      </c>
      <c r="EJ46" s="193">
        <v>10.511261215813832</v>
      </c>
      <c r="EK46" s="194">
        <v>43646</v>
      </c>
      <c r="EL46" s="193">
        <v>23</v>
      </c>
      <c r="EM46" s="193">
        <v>-3.0601817559329225</v>
      </c>
      <c r="EN46" s="193">
        <v>2.779303959560675</v>
      </c>
      <c r="EP46" s="191">
        <v>43646</v>
      </c>
      <c r="EQ46" s="192">
        <v>15</v>
      </c>
      <c r="ER46" s="192">
        <v>40964.759704589844</v>
      </c>
      <c r="ES46" s="192">
        <v>8896.8512878417969</v>
      </c>
      <c r="ET46" s="192">
        <v>1736.2280120849609</v>
      </c>
      <c r="EU46" s="193">
        <v>4.6044109740904862</v>
      </c>
      <c r="EV46" s="193">
        <v>5.1242413012090235</v>
      </c>
      <c r="EW46" s="174">
        <v>43646</v>
      </c>
      <c r="EX46" s="175">
        <v>18</v>
      </c>
      <c r="EY46" s="193">
        <v>34.543989681127506</v>
      </c>
      <c r="EZ46" s="193">
        <v>31.128462766417453</v>
      </c>
      <c r="GX46" s="177">
        <v>39538</v>
      </c>
      <c r="GY46" s="175" t="e">
        <f t="shared" ca="1" si="19"/>
        <v>#N/A</v>
      </c>
      <c r="GZ46" s="192" t="e">
        <f t="shared" ca="1" si="20"/>
        <v>#N/A</v>
      </c>
      <c r="HA46" s="192" t="e">
        <f t="shared" ca="1" si="21"/>
        <v>#N/A</v>
      </c>
      <c r="HB46" s="192" t="e">
        <f t="shared" ca="1" si="22"/>
        <v>#N/A</v>
      </c>
      <c r="HC46" s="193" t="e">
        <f t="shared" ca="1" si="23"/>
        <v>#N/A</v>
      </c>
      <c r="HD46" s="193" t="e">
        <f t="shared" ca="1" si="24"/>
        <v>#N/A</v>
      </c>
      <c r="HE46" s="191" t="e">
        <f t="shared" ca="1" si="25"/>
        <v>#N/A</v>
      </c>
      <c r="HF46" s="193" t="e">
        <f t="shared" ca="1" si="26"/>
        <v>#N/A</v>
      </c>
      <c r="HG46" s="193" t="e">
        <f t="shared" ca="1" si="28"/>
        <v>#N/A</v>
      </c>
      <c r="HH46" s="193" t="e">
        <f t="shared" ca="1" si="27"/>
        <v>#N/A</v>
      </c>
    </row>
    <row r="47" spans="2:216">
      <c r="GX47" s="177">
        <v>39629</v>
      </c>
      <c r="GY47" s="175" t="e">
        <f t="shared" ca="1" si="19"/>
        <v>#N/A</v>
      </c>
      <c r="GZ47" s="192" t="e">
        <f t="shared" ca="1" si="20"/>
        <v>#N/A</v>
      </c>
      <c r="HA47" s="192" t="e">
        <f t="shared" ca="1" si="21"/>
        <v>#N/A</v>
      </c>
      <c r="HB47" s="192" t="e">
        <f t="shared" ca="1" si="22"/>
        <v>#N/A</v>
      </c>
      <c r="HC47" s="193" t="e">
        <f t="shared" ca="1" si="23"/>
        <v>#N/A</v>
      </c>
      <c r="HD47" s="193" t="e">
        <f t="shared" ca="1" si="24"/>
        <v>#N/A</v>
      </c>
      <c r="HE47" s="191" t="e">
        <f t="shared" ca="1" si="25"/>
        <v>#N/A</v>
      </c>
      <c r="HF47" s="193" t="e">
        <f t="shared" ca="1" si="26"/>
        <v>#N/A</v>
      </c>
      <c r="HG47" s="193" t="e">
        <f t="shared" ca="1" si="28"/>
        <v>#N/A</v>
      </c>
      <c r="HH47" s="193" t="e">
        <f t="shared" ca="1" si="27"/>
        <v>#N/A</v>
      </c>
    </row>
    <row r="48" spans="2:216">
      <c r="GX48" s="177">
        <v>39721</v>
      </c>
      <c r="GY48" s="175" t="e">
        <f t="shared" ca="1" si="19"/>
        <v>#N/A</v>
      </c>
      <c r="GZ48" s="192" t="e">
        <f t="shared" ca="1" si="20"/>
        <v>#N/A</v>
      </c>
      <c r="HA48" s="192" t="e">
        <f t="shared" ca="1" si="21"/>
        <v>#N/A</v>
      </c>
      <c r="HB48" s="192" t="e">
        <f t="shared" ca="1" si="22"/>
        <v>#N/A</v>
      </c>
      <c r="HC48" s="193" t="e">
        <f t="shared" ca="1" si="23"/>
        <v>#N/A</v>
      </c>
      <c r="HD48" s="193" t="e">
        <f t="shared" ca="1" si="24"/>
        <v>#N/A</v>
      </c>
      <c r="HE48" s="191" t="e">
        <f t="shared" ca="1" si="25"/>
        <v>#N/A</v>
      </c>
      <c r="HF48" s="193" t="e">
        <f t="shared" ca="1" si="26"/>
        <v>#N/A</v>
      </c>
      <c r="HG48" s="193" t="e">
        <f t="shared" ca="1" si="28"/>
        <v>#N/A</v>
      </c>
      <c r="HH48" s="193" t="e">
        <f t="shared" ca="1" si="27"/>
        <v>#N/A</v>
      </c>
    </row>
    <row r="49" spans="206:216">
      <c r="GX49" s="177">
        <v>39813</v>
      </c>
      <c r="GY49" s="175" t="e">
        <f t="shared" ca="1" si="19"/>
        <v>#N/A</v>
      </c>
      <c r="GZ49" s="192" t="e">
        <f t="shared" ca="1" si="20"/>
        <v>#N/A</v>
      </c>
      <c r="HA49" s="192" t="e">
        <f t="shared" ca="1" si="21"/>
        <v>#N/A</v>
      </c>
      <c r="HB49" s="192" t="e">
        <f t="shared" ca="1" si="22"/>
        <v>#N/A</v>
      </c>
      <c r="HC49" s="193" t="e">
        <f t="shared" ca="1" si="23"/>
        <v>#N/A</v>
      </c>
      <c r="HD49" s="193" t="e">
        <f t="shared" ca="1" si="24"/>
        <v>#N/A</v>
      </c>
      <c r="HE49" s="191" t="e">
        <f t="shared" ca="1" si="25"/>
        <v>#N/A</v>
      </c>
      <c r="HF49" s="193" t="e">
        <f t="shared" ca="1" si="26"/>
        <v>#N/A</v>
      </c>
      <c r="HG49" s="193" t="e">
        <f t="shared" ca="1" si="28"/>
        <v>#N/A</v>
      </c>
      <c r="HH49" s="193" t="e">
        <f t="shared" ca="1" si="27"/>
        <v>#N/A</v>
      </c>
    </row>
    <row r="50" spans="206:216">
      <c r="GX50" s="191">
        <v>39903</v>
      </c>
      <c r="GY50" s="175" t="e">
        <f t="shared" ca="1" si="19"/>
        <v>#N/A</v>
      </c>
      <c r="GZ50" s="192" t="e">
        <f t="shared" ca="1" si="20"/>
        <v>#N/A</v>
      </c>
      <c r="HA50" s="192" t="e">
        <f t="shared" ca="1" si="21"/>
        <v>#N/A</v>
      </c>
      <c r="HB50" s="192" t="e">
        <f t="shared" ca="1" si="22"/>
        <v>#N/A</v>
      </c>
      <c r="HC50" s="193" t="e">
        <f t="shared" ca="1" si="23"/>
        <v>#N/A</v>
      </c>
      <c r="HD50" s="193" t="e">
        <f t="shared" ca="1" si="24"/>
        <v>#N/A</v>
      </c>
      <c r="HE50" s="191" t="e">
        <f t="shared" ca="1" si="25"/>
        <v>#N/A</v>
      </c>
      <c r="HF50" s="193" t="e">
        <f t="shared" ca="1" si="26"/>
        <v>#N/A</v>
      </c>
      <c r="HG50" s="193" t="e">
        <f t="shared" ca="1" si="28"/>
        <v>#N/A</v>
      </c>
      <c r="HH50" s="193" t="e">
        <f t="shared" ca="1" si="27"/>
        <v>#N/A</v>
      </c>
    </row>
    <row r="51" spans="206:216">
      <c r="GX51" s="191">
        <v>39994</v>
      </c>
      <c r="GY51" s="175" t="e">
        <f t="shared" ca="1" si="19"/>
        <v>#N/A</v>
      </c>
      <c r="GZ51" s="192" t="e">
        <f t="shared" ca="1" si="20"/>
        <v>#N/A</v>
      </c>
      <c r="HA51" s="192" t="e">
        <f t="shared" ca="1" si="21"/>
        <v>#N/A</v>
      </c>
      <c r="HB51" s="192" t="e">
        <f t="shared" ca="1" si="22"/>
        <v>#N/A</v>
      </c>
      <c r="HC51" s="193" t="e">
        <f t="shared" ca="1" si="23"/>
        <v>#N/A</v>
      </c>
      <c r="HD51" s="193" t="e">
        <f t="shared" ca="1" si="24"/>
        <v>#N/A</v>
      </c>
      <c r="HE51" s="191" t="e">
        <f t="shared" ca="1" si="25"/>
        <v>#N/A</v>
      </c>
      <c r="HF51" s="193" t="e">
        <f t="shared" ca="1" si="26"/>
        <v>#N/A</v>
      </c>
      <c r="HG51" s="193" t="e">
        <f t="shared" ca="1" si="28"/>
        <v>#N/A</v>
      </c>
      <c r="HH51" s="193" t="e">
        <f t="shared" ca="1" si="27"/>
        <v>#N/A</v>
      </c>
    </row>
    <row r="52" spans="206:216">
      <c r="GX52" s="191">
        <v>40086</v>
      </c>
      <c r="GY52" s="175">
        <f t="shared" ca="1" si="19"/>
        <v>0</v>
      </c>
      <c r="GZ52" s="192">
        <f t="shared" ca="1" si="20"/>
        <v>0</v>
      </c>
      <c r="HA52" s="192">
        <f t="shared" ca="1" si="21"/>
        <v>0</v>
      </c>
      <c r="HB52" s="192">
        <f t="shared" ca="1" si="22"/>
        <v>0</v>
      </c>
      <c r="HC52" s="193">
        <f t="shared" ca="1" si="23"/>
        <v>0</v>
      </c>
      <c r="HD52" s="193">
        <f t="shared" ca="1" si="24"/>
        <v>0</v>
      </c>
      <c r="HE52" s="191">
        <f t="shared" ca="1" si="25"/>
        <v>40086</v>
      </c>
      <c r="HF52" s="193">
        <f t="shared" ca="1" si="26"/>
        <v>1</v>
      </c>
      <c r="HG52" s="193" t="e">
        <f t="shared" ca="1" si="28"/>
        <v>#N/A</v>
      </c>
      <c r="HH52" s="193">
        <f t="shared" ca="1" si="27"/>
        <v>30.563555999683633</v>
      </c>
    </row>
    <row r="53" spans="206:216">
      <c r="GX53" s="191">
        <v>40178</v>
      </c>
      <c r="GY53" s="175">
        <f t="shared" ca="1" si="19"/>
        <v>0</v>
      </c>
      <c r="GZ53" s="192">
        <f t="shared" ca="1" si="20"/>
        <v>0</v>
      </c>
      <c r="HA53" s="192">
        <f t="shared" ca="1" si="21"/>
        <v>0</v>
      </c>
      <c r="HB53" s="192">
        <f t="shared" ca="1" si="22"/>
        <v>0</v>
      </c>
      <c r="HC53" s="193">
        <f t="shared" ca="1" si="23"/>
        <v>0</v>
      </c>
      <c r="HD53" s="193">
        <f t="shared" ca="1" si="24"/>
        <v>0</v>
      </c>
      <c r="HE53" s="191">
        <f t="shared" ca="1" si="25"/>
        <v>40178</v>
      </c>
      <c r="HF53" s="193">
        <f t="shared" ca="1" si="26"/>
        <v>2</v>
      </c>
      <c r="HG53" s="193" t="e">
        <f t="shared" ca="1" si="28"/>
        <v>#N/A</v>
      </c>
      <c r="HH53" s="193">
        <f t="shared" ca="1" si="27"/>
        <v>-9.5468488775602101</v>
      </c>
    </row>
    <row r="54" spans="206:216">
      <c r="GX54" s="191">
        <v>40268</v>
      </c>
      <c r="GY54" s="175">
        <f t="shared" ca="1" si="19"/>
        <v>0</v>
      </c>
      <c r="GZ54" s="192">
        <f t="shared" ca="1" si="20"/>
        <v>0</v>
      </c>
      <c r="HA54" s="192">
        <f t="shared" ca="1" si="21"/>
        <v>0</v>
      </c>
      <c r="HB54" s="192">
        <f t="shared" ca="1" si="22"/>
        <v>0</v>
      </c>
      <c r="HC54" s="193">
        <f t="shared" ca="1" si="23"/>
        <v>0</v>
      </c>
      <c r="HD54" s="193">
        <f t="shared" ca="1" si="24"/>
        <v>0</v>
      </c>
      <c r="HE54" s="191">
        <f t="shared" ca="1" si="25"/>
        <v>40268</v>
      </c>
      <c r="HF54" s="193">
        <f t="shared" ca="1" si="26"/>
        <v>6</v>
      </c>
      <c r="HG54" s="193" t="e">
        <f t="shared" ca="1" si="28"/>
        <v>#N/A</v>
      </c>
      <c r="HH54" s="193">
        <f t="shared" ca="1" si="27"/>
        <v>-16.029356722858743</v>
      </c>
    </row>
    <row r="55" spans="206:216">
      <c r="GX55" s="191">
        <v>40359</v>
      </c>
      <c r="GY55" s="175">
        <f t="shared" ca="1" si="19"/>
        <v>1</v>
      </c>
      <c r="GZ55" s="192">
        <f t="shared" ca="1" si="20"/>
        <v>454.75100708007813</v>
      </c>
      <c r="HA55" s="192">
        <f t="shared" ca="1" si="21"/>
        <v>73.261001586914063</v>
      </c>
      <c r="HB55" s="192">
        <f t="shared" ca="1" si="22"/>
        <v>54.798000335693359</v>
      </c>
      <c r="HC55" s="193">
        <f t="shared" ca="1" si="23"/>
        <v>6.2072725901867294</v>
      </c>
      <c r="HD55" s="193">
        <f t="shared" ca="1" si="24"/>
        <v>1.336928375818754</v>
      </c>
      <c r="HE55" s="191">
        <f t="shared" ca="1" si="25"/>
        <v>40359</v>
      </c>
      <c r="HF55" s="193">
        <f t="shared" ca="1" si="26"/>
        <v>12</v>
      </c>
      <c r="HG55" s="193" t="e">
        <f t="shared" ca="1" si="28"/>
        <v>#N/A</v>
      </c>
      <c r="HH55" s="193">
        <f t="shared" ca="1" si="27"/>
        <v>-20.799259428200656</v>
      </c>
    </row>
    <row r="56" spans="206:216">
      <c r="GX56" s="191">
        <v>40451</v>
      </c>
      <c r="GY56" s="175">
        <f t="shared" ca="1" si="19"/>
        <v>3</v>
      </c>
      <c r="GZ56" s="192">
        <f t="shared" ca="1" si="20"/>
        <v>726.51901245117188</v>
      </c>
      <c r="HA56" s="192">
        <f t="shared" ca="1" si="21"/>
        <v>2754.7949981689453</v>
      </c>
      <c r="HB56" s="192">
        <f t="shared" ca="1" si="22"/>
        <v>250.35300064086914</v>
      </c>
      <c r="HC56" s="193">
        <f t="shared" ca="1" si="23"/>
        <v>0.26372888470251832</v>
      </c>
      <c r="HD56" s="193">
        <f t="shared" ca="1" si="24"/>
        <v>11.003642820805224</v>
      </c>
      <c r="HE56" s="191">
        <f t="shared" ca="1" si="25"/>
        <v>40451</v>
      </c>
      <c r="HF56" s="193">
        <f t="shared" ca="1" si="26"/>
        <v>14</v>
      </c>
      <c r="HG56" s="193">
        <f t="shared" ca="1" si="28"/>
        <v>18.38959450443356</v>
      </c>
      <c r="HH56" s="193">
        <f t="shared" ca="1" si="27"/>
        <v>-4.8657326475012308</v>
      </c>
    </row>
    <row r="57" spans="206:216">
      <c r="GX57" s="191">
        <v>40543</v>
      </c>
      <c r="GY57" s="175">
        <f t="shared" ca="1" si="19"/>
        <v>6</v>
      </c>
      <c r="GZ57" s="192">
        <f t="shared" ca="1" si="20"/>
        <v>2660.2840423583984</v>
      </c>
      <c r="HA57" s="192">
        <f t="shared" ca="1" si="21"/>
        <v>3840.5839691162109</v>
      </c>
      <c r="HB57" s="192">
        <f t="shared" ca="1" si="22"/>
        <v>533.31600189208984</v>
      </c>
      <c r="HC57" s="193">
        <f t="shared" ca="1" si="23"/>
        <v>0.69267696364690567</v>
      </c>
      <c r="HD57" s="193">
        <f t="shared" ca="1" si="24"/>
        <v>7.2013289597361592</v>
      </c>
      <c r="HE57" s="191">
        <f t="shared" ca="1" si="25"/>
        <v>40543</v>
      </c>
      <c r="HF57" s="193">
        <f t="shared" ca="1" si="26"/>
        <v>15</v>
      </c>
      <c r="HG57" s="193">
        <f t="shared" ca="1" si="28"/>
        <v>-26.047222388877088</v>
      </c>
      <c r="HH57" s="193">
        <f t="shared" ca="1" si="27"/>
        <v>6.7364652211701959</v>
      </c>
    </row>
    <row r="58" spans="206:216">
      <c r="GX58" s="191">
        <v>40633</v>
      </c>
      <c r="GY58" s="175">
        <f t="shared" ca="1" si="19"/>
        <v>14</v>
      </c>
      <c r="GZ58" s="192">
        <f t="shared" ca="1" si="20"/>
        <v>10631.627185821533</v>
      </c>
      <c r="HA58" s="192">
        <f t="shared" ca="1" si="21"/>
        <v>8461.4999389648438</v>
      </c>
      <c r="HB58" s="192">
        <f t="shared" ca="1" si="22"/>
        <v>1416.9870109558105</v>
      </c>
      <c r="HC58" s="193">
        <f t="shared" ca="1" si="23"/>
        <v>1.256470751345556</v>
      </c>
      <c r="HD58" s="193">
        <f t="shared" ca="1" si="24"/>
        <v>5.9714731846816624</v>
      </c>
      <c r="HE58" s="191">
        <f t="shared" ca="1" si="25"/>
        <v>40633</v>
      </c>
      <c r="HF58" s="193">
        <f t="shared" ca="1" si="26"/>
        <v>14</v>
      </c>
      <c r="HG58" s="193">
        <f t="shared" ca="1" si="28"/>
        <v>-36.293108438369138</v>
      </c>
      <c r="HH58" s="193">
        <f t="shared" ca="1" si="27"/>
        <v>20.427096972118708</v>
      </c>
    </row>
    <row r="59" spans="206:216">
      <c r="GX59" s="191">
        <v>40724</v>
      </c>
      <c r="GY59" s="175">
        <f t="shared" ca="1" si="19"/>
        <v>15</v>
      </c>
      <c r="GZ59" s="192">
        <f t="shared" ca="1" si="20"/>
        <v>11114.474851608276</v>
      </c>
      <c r="HA59" s="192">
        <f t="shared" ca="1" si="21"/>
        <v>8363.9940185546875</v>
      </c>
      <c r="HB59" s="192">
        <f t="shared" ca="1" si="22"/>
        <v>1513.1840028762817</v>
      </c>
      <c r="HC59" s="193">
        <f t="shared" ca="1" si="23"/>
        <v>1.3288477761882567</v>
      </c>
      <c r="HD59" s="193">
        <f t="shared" ca="1" si="24"/>
        <v>5.5274137201135414</v>
      </c>
      <c r="HE59" s="191">
        <f t="shared" ca="1" si="25"/>
        <v>40724</v>
      </c>
      <c r="HF59" s="193">
        <f t="shared" ca="1" si="26"/>
        <v>15</v>
      </c>
      <c r="HG59" s="193">
        <f t="shared" ca="1" si="28"/>
        <v>-7.7119583779910013</v>
      </c>
      <c r="HH59" s="193">
        <f t="shared" ca="1" si="27"/>
        <v>20.478770746760766</v>
      </c>
    </row>
    <row r="60" spans="206:216">
      <c r="GX60" s="191">
        <v>40816</v>
      </c>
      <c r="GY60" s="175">
        <f t="shared" ca="1" si="19"/>
        <v>15</v>
      </c>
      <c r="GZ60" s="192">
        <f t="shared" ca="1" si="20"/>
        <v>11699.913843154907</v>
      </c>
      <c r="HA60" s="192">
        <f t="shared" ca="1" si="21"/>
        <v>8099.8589324951172</v>
      </c>
      <c r="HB60" s="192">
        <f t="shared" ca="1" si="22"/>
        <v>1555.4799957275391</v>
      </c>
      <c r="HC60" s="193">
        <f t="shared" ca="1" si="23"/>
        <v>1.4444589641206027</v>
      </c>
      <c r="HD60" s="193">
        <f t="shared" ca="1" si="24"/>
        <v>5.2073051114402791</v>
      </c>
      <c r="HE60" s="191">
        <f t="shared" ca="1" si="25"/>
        <v>40816</v>
      </c>
      <c r="HF60" s="193">
        <f t="shared" ca="1" si="26"/>
        <v>16</v>
      </c>
      <c r="HG60" s="193">
        <f t="shared" ca="1" si="28"/>
        <v>-9.9647861410284584</v>
      </c>
      <c r="HH60" s="193">
        <f t="shared" ca="1" si="27"/>
        <v>16.950462255801902</v>
      </c>
    </row>
    <row r="61" spans="206:216">
      <c r="GX61" s="191">
        <v>40908</v>
      </c>
      <c r="GY61" s="175">
        <f t="shared" ca="1" si="19"/>
        <v>15</v>
      </c>
      <c r="GZ61" s="192">
        <f t="shared" ca="1" si="20"/>
        <v>11493.200044631958</v>
      </c>
      <c r="HA61" s="192">
        <f t="shared" ca="1" si="21"/>
        <v>8461.9930877685547</v>
      </c>
      <c r="HB61" s="192">
        <f t="shared" ca="1" si="22"/>
        <v>1581.6769847869873</v>
      </c>
      <c r="HC61" s="193">
        <f t="shared" ca="1" si="23"/>
        <v>1.358214303110798</v>
      </c>
      <c r="HD61" s="193">
        <f t="shared" ca="1" si="24"/>
        <v>5.3500134156078492</v>
      </c>
      <c r="HE61" s="191">
        <f t="shared" ca="1" si="25"/>
        <v>40908</v>
      </c>
      <c r="HF61" s="193">
        <f t="shared" ca="1" si="26"/>
        <v>16</v>
      </c>
      <c r="HG61" s="193">
        <f t="shared" ca="1" si="28"/>
        <v>10.521474683708076</v>
      </c>
      <c r="HH61" s="193">
        <f t="shared" ca="1" si="27"/>
        <v>3.1717819788464885</v>
      </c>
    </row>
    <row r="62" spans="206:216">
      <c r="GX62" s="191">
        <v>40999</v>
      </c>
      <c r="GY62" s="175">
        <f t="shared" ca="1" si="19"/>
        <v>16</v>
      </c>
      <c r="GZ62" s="192">
        <f t="shared" ca="1" si="20"/>
        <v>17817.991844177246</v>
      </c>
      <c r="HA62" s="192">
        <f t="shared" ca="1" si="21"/>
        <v>9648.1060180664063</v>
      </c>
      <c r="HB62" s="192">
        <f t="shared" ca="1" si="22"/>
        <v>1811.8529853820801</v>
      </c>
      <c r="HC62" s="193">
        <f t="shared" ca="1" si="23"/>
        <v>1.8467864895775867</v>
      </c>
      <c r="HD62" s="193">
        <f t="shared" ca="1" si="24"/>
        <v>5.3249938576179963</v>
      </c>
      <c r="HE62" s="191">
        <f t="shared" ca="1" si="25"/>
        <v>40999</v>
      </c>
      <c r="HF62" s="193">
        <f t="shared" ca="1" si="26"/>
        <v>13</v>
      </c>
      <c r="HG62" s="193" t="e">
        <f t="shared" ca="1" si="28"/>
        <v>#N/A</v>
      </c>
      <c r="HH62" s="193">
        <f t="shared" ca="1" si="27"/>
        <v>1.1186537690734744</v>
      </c>
    </row>
    <row r="63" spans="206:216">
      <c r="GX63" s="191">
        <v>41090</v>
      </c>
      <c r="GY63" s="175">
        <f t="shared" ca="1" si="19"/>
        <v>16</v>
      </c>
      <c r="GZ63" s="192">
        <f t="shared" ca="1" si="20"/>
        <v>17053.364208221436</v>
      </c>
      <c r="HA63" s="192">
        <f t="shared" ca="1" si="21"/>
        <v>10465.538942337036</v>
      </c>
      <c r="HB63" s="192">
        <f t="shared" ca="1" si="22"/>
        <v>1784.6990032196045</v>
      </c>
      <c r="HC63" s="193">
        <f t="shared" ca="1" si="23"/>
        <v>1.6294778799431122</v>
      </c>
      <c r="HD63" s="193">
        <f t="shared" ca="1" si="24"/>
        <v>5.8640358533607966</v>
      </c>
      <c r="HE63" s="191">
        <f t="shared" ca="1" si="25"/>
        <v>41090</v>
      </c>
      <c r="HF63" s="193">
        <f t="shared" ca="1" si="26"/>
        <v>17</v>
      </c>
      <c r="HG63" s="193">
        <f t="shared" ca="1" si="28"/>
        <v>27.195360647851107</v>
      </c>
      <c r="HH63" s="193">
        <f t="shared" ca="1" si="27"/>
        <v>18.987710672809488</v>
      </c>
    </row>
    <row r="64" spans="206:216">
      <c r="GX64" s="191">
        <v>41182</v>
      </c>
      <c r="GY64" s="175">
        <f t="shared" ca="1" si="19"/>
        <v>18</v>
      </c>
      <c r="GZ64" s="192">
        <f t="shared" ca="1" si="20"/>
        <v>16887.250183105469</v>
      </c>
      <c r="HA64" s="192">
        <f t="shared" ca="1" si="21"/>
        <v>11174.928077697754</v>
      </c>
      <c r="HB64" s="192">
        <f t="shared" ca="1" si="22"/>
        <v>1856.4520173072815</v>
      </c>
      <c r="HC64" s="193">
        <f t="shared" ca="1" si="23"/>
        <v>1.51117305325732</v>
      </c>
      <c r="HD64" s="193">
        <f t="shared" ca="1" si="24"/>
        <v>6.019508165854238</v>
      </c>
      <c r="HE64" s="191">
        <f t="shared" ca="1" si="25"/>
        <v>41182</v>
      </c>
      <c r="HF64" s="193">
        <f t="shared" ca="1" si="26"/>
        <v>21</v>
      </c>
      <c r="HG64" s="193">
        <f t="shared" ca="1" si="28"/>
        <v>7.828514850576429</v>
      </c>
      <c r="HH64" s="193">
        <f t="shared" ca="1" si="27"/>
        <v>3.4601390885182326</v>
      </c>
    </row>
    <row r="65" spans="206:216">
      <c r="GX65" s="191">
        <v>41274</v>
      </c>
      <c r="GY65" s="175">
        <f t="shared" ca="1" si="19"/>
        <v>16</v>
      </c>
      <c r="GZ65" s="192">
        <f t="shared" ca="1" si="20"/>
        <v>17185.753082275391</v>
      </c>
      <c r="HA65" s="192">
        <f t="shared" ca="1" si="21"/>
        <v>9616.0762367248535</v>
      </c>
      <c r="HB65" s="192">
        <f t="shared" ca="1" si="22"/>
        <v>1781.7019805908203</v>
      </c>
      <c r="HC65" s="193">
        <f t="shared" ca="1" si="23"/>
        <v>1.7871897704638726</v>
      </c>
      <c r="HD65" s="193">
        <f t="shared" ca="1" si="24"/>
        <v>5.3971294534544549</v>
      </c>
      <c r="HE65" s="191">
        <f t="shared" ca="1" si="25"/>
        <v>41274</v>
      </c>
      <c r="HF65" s="193">
        <f t="shared" ca="1" si="26"/>
        <v>19</v>
      </c>
      <c r="HG65" s="193">
        <f t="shared" ca="1" si="28"/>
        <v>-7.6712482991875941</v>
      </c>
      <c r="HH65" s="193">
        <f t="shared" ca="1" si="27"/>
        <v>4.6573315393293901</v>
      </c>
    </row>
    <row r="66" spans="206:216">
      <c r="GX66" s="191">
        <v>41364</v>
      </c>
      <c r="GY66" s="175">
        <f t="shared" ca="1" si="19"/>
        <v>18</v>
      </c>
      <c r="GZ66" s="192">
        <f t="shared" ca="1" si="20"/>
        <v>16312.0358543396</v>
      </c>
      <c r="HA66" s="192">
        <f t="shared" ca="1" si="21"/>
        <v>8782.4119739532471</v>
      </c>
      <c r="HB66" s="192">
        <f t="shared" ca="1" si="22"/>
        <v>1936.9550094604492</v>
      </c>
      <c r="HC66" s="193">
        <f t="shared" ca="1" si="23"/>
        <v>1.8573526159690077</v>
      </c>
      <c r="HD66" s="193">
        <f t="shared" ca="1" si="24"/>
        <v>4.5341331786532519</v>
      </c>
      <c r="HE66" s="191">
        <f t="shared" ca="1" si="25"/>
        <v>41364</v>
      </c>
      <c r="HF66" s="193">
        <f t="shared" ca="1" si="26"/>
        <v>19</v>
      </c>
      <c r="HG66" s="193">
        <f t="shared" ca="1" si="28"/>
        <v>-25.380513928413961</v>
      </c>
      <c r="HH66" s="193">
        <f t="shared" ca="1" si="27"/>
        <v>5.8162648868624212</v>
      </c>
    </row>
    <row r="67" spans="206:216">
      <c r="GX67" s="191">
        <v>41455</v>
      </c>
      <c r="GY67" s="175">
        <f t="shared" ca="1" si="19"/>
        <v>20</v>
      </c>
      <c r="GZ67" s="192">
        <f t="shared" ca="1" si="20"/>
        <v>17036.631156921387</v>
      </c>
      <c r="HA67" s="192">
        <f t="shared" ca="1" si="21"/>
        <v>9641.0349769592285</v>
      </c>
      <c r="HB67" s="192">
        <f t="shared" ca="1" si="22"/>
        <v>1972.9790172576904</v>
      </c>
      <c r="HC67" s="193">
        <f t="shared" ca="1" si="23"/>
        <v>1.7670956694625251</v>
      </c>
      <c r="HD67" s="193">
        <f t="shared" ca="1" si="24"/>
        <v>4.8865370045139285</v>
      </c>
      <c r="HE67" s="191">
        <f t="shared" ca="1" si="25"/>
        <v>41455</v>
      </c>
      <c r="HF67" s="193">
        <f t="shared" ca="1" si="26"/>
        <v>21</v>
      </c>
      <c r="HG67" s="193">
        <f t="shared" ca="1" si="28"/>
        <v>-16.837148236016329</v>
      </c>
      <c r="HH67" s="193">
        <f t="shared" ca="1" si="27"/>
        <v>9.097010671386041</v>
      </c>
    </row>
    <row r="68" spans="206:216">
      <c r="GX68" s="191">
        <v>41547</v>
      </c>
      <c r="GY68" s="175">
        <f t="shared" ca="1" si="19"/>
        <v>23</v>
      </c>
      <c r="GZ68" s="192">
        <f t="shared" ca="1" si="20"/>
        <v>28057.232681274414</v>
      </c>
      <c r="HA68" s="192">
        <f t="shared" ca="1" si="21"/>
        <v>11433.693084716797</v>
      </c>
      <c r="HB68" s="192">
        <f t="shared" ca="1" si="22"/>
        <v>2868.3979864120483</v>
      </c>
      <c r="HC68" s="193">
        <f t="shared" ca="1" si="23"/>
        <v>2.4539081531563927</v>
      </c>
      <c r="HD68" s="193">
        <f t="shared" ca="1" si="24"/>
        <v>3.9860901935085709</v>
      </c>
      <c r="HE68" s="191">
        <f t="shared" ca="1" si="25"/>
        <v>41547</v>
      </c>
      <c r="HF68" s="193">
        <f t="shared" ca="1" si="26"/>
        <v>23</v>
      </c>
      <c r="HG68" s="193">
        <f t="shared" ca="1" si="28"/>
        <v>5.4263685442787812</v>
      </c>
      <c r="HH68" s="193">
        <f t="shared" ca="1" si="27"/>
        <v>6.301956730058822</v>
      </c>
    </row>
    <row r="69" spans="206:216">
      <c r="GX69" s="191">
        <v>41639</v>
      </c>
      <c r="GY69" s="175">
        <f t="shared" ca="1" si="19"/>
        <v>21</v>
      </c>
      <c r="GZ69" s="192">
        <f t="shared" ca="1" si="20"/>
        <v>28959.788803100586</v>
      </c>
      <c r="HA69" s="192">
        <f t="shared" ca="1" si="21"/>
        <v>8735.316276550293</v>
      </c>
      <c r="HB69" s="192">
        <f t="shared" ca="1" si="22"/>
        <v>2606.804012298584</v>
      </c>
      <c r="HC69" s="193">
        <f t="shared" ca="1" si="23"/>
        <v>3.3152536080281734</v>
      </c>
      <c r="HD69" s="193">
        <f t="shared" ca="1" si="24"/>
        <v>3.3509677886554319</v>
      </c>
      <c r="HE69" s="191">
        <f t="shared" ca="1" si="25"/>
        <v>41639</v>
      </c>
      <c r="HF69" s="193">
        <f t="shared" ca="1" si="26"/>
        <v>21</v>
      </c>
      <c r="HG69" s="193">
        <f t="shared" ca="1" si="28"/>
        <v>23.036300069100779</v>
      </c>
      <c r="HH69" s="193">
        <f t="shared" ca="1" si="27"/>
        <v>6.5767049186281179</v>
      </c>
    </row>
    <row r="70" spans="206:216">
      <c r="GX70" s="191">
        <v>41729</v>
      </c>
      <c r="GY70" s="175">
        <f t="shared" ref="GY70:GY91" ca="1" si="29">VLOOKUP($GX70,INDIRECT($HD$3),2,0)</f>
        <v>22</v>
      </c>
      <c r="GZ70" s="192">
        <f t="shared" ref="GZ70:GZ91" ca="1" si="30">VLOOKUP($GX70,INDIRECT($HD$3),3,0)</f>
        <v>30663.352928161621</v>
      </c>
      <c r="HA70" s="192">
        <f t="shared" ref="HA70:HA91" ca="1" si="31">VLOOKUP($GX70,INDIRECT($HD$3),4,0)</f>
        <v>12926.792041778564</v>
      </c>
      <c r="HB70" s="192">
        <f t="shared" ref="HB70:HB91" ca="1" si="32">VLOOKUP($GX70,INDIRECT($HD$3),5,0)</f>
        <v>2888.0210256576538</v>
      </c>
      <c r="HC70" s="193">
        <f t="shared" ref="HC70:HC91" ca="1" si="33">VLOOKUP($GX70,INDIRECT($HD$3),6,0)</f>
        <v>2.3720775292941689</v>
      </c>
      <c r="HD70" s="193">
        <f t="shared" ref="HD70:HD91" ca="1" si="34">VLOOKUP($GX70,INDIRECT($HD$3),7,0)</f>
        <v>4.4760034386643373</v>
      </c>
      <c r="HE70" s="191">
        <f t="shared" ref="HE70:HE91" ca="1" si="35">VLOOKUP($GX70,INDIRECT($HD$3),8,0)</f>
        <v>41729</v>
      </c>
      <c r="HF70" s="193">
        <f t="shared" ref="HF70:HF91" ca="1" si="36">VLOOKUP($GX70,INDIRECT($HD$3),9,0)</f>
        <v>20</v>
      </c>
      <c r="HG70" s="193">
        <f t="shared" ca="1" si="28"/>
        <v>15.292916032056581</v>
      </c>
      <c r="HH70" s="193">
        <f t="shared" ref="HH70:HH91" ca="1" si="37">VLOOKUP($GX70,INDIRECT($HD$3),11,0)</f>
        <v>7.4932778616009665</v>
      </c>
    </row>
    <row r="71" spans="206:216">
      <c r="GX71" s="191">
        <v>41820</v>
      </c>
      <c r="GY71" s="175">
        <f t="shared" ca="1" si="29"/>
        <v>23</v>
      </c>
      <c r="GZ71" s="192">
        <f t="shared" ca="1" si="30"/>
        <v>30312.836849212646</v>
      </c>
      <c r="HA71" s="192">
        <f t="shared" ca="1" si="31"/>
        <v>14395.590017318726</v>
      </c>
      <c r="HB71" s="192">
        <f t="shared" ca="1" si="32"/>
        <v>2889.7687225341797</v>
      </c>
      <c r="HC71" s="193">
        <f t="shared" ca="1" si="33"/>
        <v>2.1057029835348571</v>
      </c>
      <c r="HD71" s="193">
        <f t="shared" ca="1" si="34"/>
        <v>4.9815716756372561</v>
      </c>
      <c r="HE71" s="191">
        <f t="shared" ca="1" si="35"/>
        <v>41820</v>
      </c>
      <c r="HF71" s="193">
        <f t="shared" ca="1" si="36"/>
        <v>21</v>
      </c>
      <c r="HG71" s="193">
        <f t="shared" ref="HG71:HG91" ca="1" si="38">IF(OR(VLOOKUP($GX71,INDIRECT($HD$3),10,0)&gt;$HJ$2,VLOOKUP($GX71,INDIRECT($HD$3),10,0)&lt;$HJ$3),NA(),VLOOKUP($GX71,INDIRECT($HD$3),10,0))</f>
        <v>13.034088804410327</v>
      </c>
      <c r="HH71" s="193">
        <f t="shared" ca="1" si="37"/>
        <v>2.6476624642133073</v>
      </c>
    </row>
    <row r="72" spans="206:216">
      <c r="GX72" s="191">
        <v>41912</v>
      </c>
      <c r="GY72" s="175">
        <f t="shared" ca="1" si="29"/>
        <v>22</v>
      </c>
      <c r="GZ72" s="192">
        <f t="shared" ca="1" si="30"/>
        <v>26092.18786239624</v>
      </c>
      <c r="HA72" s="192">
        <f t="shared" ca="1" si="31"/>
        <v>14419.604141235352</v>
      </c>
      <c r="HB72" s="192">
        <f t="shared" ca="1" si="32"/>
        <v>2490.4368886947632</v>
      </c>
      <c r="HC72" s="193">
        <f t="shared" ca="1" si="33"/>
        <v>1.8094940476057257</v>
      </c>
      <c r="HD72" s="193">
        <f t="shared" ca="1" si="34"/>
        <v>5.7899897831952929</v>
      </c>
      <c r="HE72" s="191">
        <f t="shared" ca="1" si="35"/>
        <v>41912</v>
      </c>
      <c r="HF72" s="193">
        <f t="shared" ca="1" si="36"/>
        <v>19</v>
      </c>
      <c r="HG72" s="193">
        <f t="shared" ca="1" si="38"/>
        <v>10.717949512078452</v>
      </c>
      <c r="HH72" s="193">
        <f t="shared" ca="1" si="37"/>
        <v>0.45500416634316476</v>
      </c>
    </row>
    <row r="73" spans="206:216">
      <c r="GX73" s="191">
        <v>42004</v>
      </c>
      <c r="GY73" s="175">
        <f t="shared" ca="1" si="29"/>
        <v>23</v>
      </c>
      <c r="GZ73" s="192">
        <f t="shared" ca="1" si="30"/>
        <v>25844.91805267334</v>
      </c>
      <c r="HA73" s="192">
        <f t="shared" ca="1" si="31"/>
        <v>15084.695999145508</v>
      </c>
      <c r="HB73" s="192">
        <f t="shared" ca="1" si="32"/>
        <v>2483.026909828186</v>
      </c>
      <c r="HC73" s="193">
        <f t="shared" ca="1" si="33"/>
        <v>1.7133204443853134</v>
      </c>
      <c r="HD73" s="193">
        <f t="shared" ca="1" si="34"/>
        <v>6.0751238496200184</v>
      </c>
      <c r="HE73" s="191">
        <f t="shared" ca="1" si="35"/>
        <v>42004</v>
      </c>
      <c r="HF73" s="193">
        <f t="shared" ca="1" si="36"/>
        <v>21</v>
      </c>
      <c r="HG73" s="193">
        <f t="shared" ca="1" si="38"/>
        <v>2.3989470853810424</v>
      </c>
      <c r="HH73" s="193">
        <f t="shared" ca="1" si="37"/>
        <v>-2.0700602384545741</v>
      </c>
    </row>
    <row r="74" spans="206:216">
      <c r="GX74" s="191">
        <v>42094</v>
      </c>
      <c r="GY74" s="175">
        <f t="shared" ca="1" si="29"/>
        <v>23</v>
      </c>
      <c r="GZ74" s="192">
        <f t="shared" ca="1" si="30"/>
        <v>25691.263186454773</v>
      </c>
      <c r="HA74" s="192">
        <f t="shared" ca="1" si="31"/>
        <v>15198.118984222412</v>
      </c>
      <c r="HB74" s="192">
        <f t="shared" ca="1" si="32"/>
        <v>2436.5749101638794</v>
      </c>
      <c r="HC74" s="193">
        <f t="shared" ca="1" si="33"/>
        <v>1.6904238750285865</v>
      </c>
      <c r="HD74" s="193">
        <f t="shared" ca="1" si="34"/>
        <v>6.2374930156365336</v>
      </c>
      <c r="HE74" s="191">
        <f t="shared" ca="1" si="35"/>
        <v>42094</v>
      </c>
      <c r="HF74" s="193">
        <f t="shared" ca="1" si="36"/>
        <v>22</v>
      </c>
      <c r="HG74" s="193">
        <f t="shared" ca="1" si="38"/>
        <v>9.3731050842730479</v>
      </c>
      <c r="HH74" s="193">
        <f t="shared" ca="1" si="37"/>
        <v>-1.4131906284592488</v>
      </c>
    </row>
    <row r="75" spans="206:216">
      <c r="GX75" s="191">
        <v>42185</v>
      </c>
      <c r="GY75" s="175">
        <f t="shared" ca="1" si="29"/>
        <v>21</v>
      </c>
      <c r="GZ75" s="192">
        <f t="shared" ca="1" si="30"/>
        <v>23678.381988525391</v>
      </c>
      <c r="HA75" s="192">
        <f t="shared" ca="1" si="31"/>
        <v>14507.879055023193</v>
      </c>
      <c r="HB75" s="192">
        <f t="shared" ca="1" si="32"/>
        <v>2321.4779043197632</v>
      </c>
      <c r="HC75" s="193">
        <f t="shared" ca="1" si="33"/>
        <v>1.6321050029933226</v>
      </c>
      <c r="HD75" s="193">
        <f t="shared" ca="1" si="34"/>
        <v>6.249415093732833</v>
      </c>
      <c r="HE75" s="191">
        <f t="shared" ca="1" si="35"/>
        <v>42185</v>
      </c>
      <c r="HF75" s="193">
        <f t="shared" ca="1" si="36"/>
        <v>20</v>
      </c>
      <c r="HG75" s="193">
        <f t="shared" ca="1" si="38"/>
        <v>0.46398144905368532</v>
      </c>
      <c r="HH75" s="193">
        <f t="shared" ca="1" si="37"/>
        <v>-2.0464519097126321</v>
      </c>
    </row>
    <row r="76" spans="206:216">
      <c r="GX76" s="191">
        <v>42277</v>
      </c>
      <c r="GY76" s="175">
        <f t="shared" ca="1" si="29"/>
        <v>21</v>
      </c>
      <c r="GZ76" s="192">
        <f t="shared" ca="1" si="30"/>
        <v>25748.815017700195</v>
      </c>
      <c r="HA76" s="192">
        <f t="shared" ca="1" si="31"/>
        <v>14146.095099449158</v>
      </c>
      <c r="HB76" s="192">
        <f t="shared" ca="1" si="32"/>
        <v>2341.1639976501465</v>
      </c>
      <c r="HC76" s="193">
        <f t="shared" ca="1" si="33"/>
        <v>1.8202065542951738</v>
      </c>
      <c r="HD76" s="193">
        <f t="shared" ca="1" si="34"/>
        <v>6.0423341182624357</v>
      </c>
      <c r="HE76" s="191">
        <f t="shared" ca="1" si="35"/>
        <v>42277</v>
      </c>
      <c r="HF76" s="193">
        <f t="shared" ca="1" si="36"/>
        <v>20</v>
      </c>
      <c r="HG76" s="193">
        <f t="shared" ca="1" si="38"/>
        <v>3.186377644585936</v>
      </c>
      <c r="HH76" s="193">
        <f t="shared" ca="1" si="37"/>
        <v>0.31056533138669185</v>
      </c>
    </row>
    <row r="77" spans="206:216">
      <c r="GX77" s="191">
        <v>42369</v>
      </c>
      <c r="GY77" s="175">
        <f t="shared" ca="1" si="29"/>
        <v>17</v>
      </c>
      <c r="GZ77" s="192">
        <f t="shared" ca="1" si="30"/>
        <v>15331.119041442871</v>
      </c>
      <c r="HA77" s="192">
        <f t="shared" ca="1" si="31"/>
        <v>12157.693255901337</v>
      </c>
      <c r="HB77" s="192">
        <f t="shared" ca="1" si="32"/>
        <v>1531.2669973373413</v>
      </c>
      <c r="HC77" s="193">
        <f t="shared" ca="1" si="33"/>
        <v>1.2610220309680173</v>
      </c>
      <c r="HD77" s="193">
        <f t="shared" ca="1" si="34"/>
        <v>7.9396299123809637</v>
      </c>
      <c r="HE77" s="191">
        <f t="shared" ca="1" si="35"/>
        <v>42369</v>
      </c>
      <c r="HF77" s="193">
        <f t="shared" ca="1" si="36"/>
        <v>21</v>
      </c>
      <c r="HG77" s="193">
        <f t="shared" ca="1" si="38"/>
        <v>-16.936075869577582</v>
      </c>
      <c r="HH77" s="193">
        <f t="shared" ca="1" si="37"/>
        <v>8.9452794518206638</v>
      </c>
    </row>
    <row r="78" spans="206:216">
      <c r="GX78" s="191">
        <v>42460</v>
      </c>
      <c r="GY78" s="175">
        <f t="shared" ca="1" si="29"/>
        <v>17</v>
      </c>
      <c r="GZ78" s="192">
        <f t="shared" ca="1" si="30"/>
        <v>16518.706037521362</v>
      </c>
      <c r="HA78" s="192">
        <f t="shared" ca="1" si="31"/>
        <v>11567.678573608398</v>
      </c>
      <c r="HB78" s="192">
        <f t="shared" ca="1" si="32"/>
        <v>1574.8880033493042</v>
      </c>
      <c r="HC78" s="193">
        <f t="shared" ca="1" si="33"/>
        <v>1.4280052762884257</v>
      </c>
      <c r="HD78" s="193">
        <f t="shared" ca="1" si="34"/>
        <v>7.3450801257025837</v>
      </c>
      <c r="HE78" s="191">
        <f t="shared" ca="1" si="35"/>
        <v>42460</v>
      </c>
      <c r="HF78" s="193">
        <f t="shared" ca="1" si="36"/>
        <v>23</v>
      </c>
      <c r="HG78" s="193">
        <f t="shared" ca="1" si="38"/>
        <v>-16.827725407610217</v>
      </c>
      <c r="HH78" s="193">
        <f t="shared" ca="1" si="37"/>
        <v>8.1506122032667605</v>
      </c>
    </row>
    <row r="79" spans="206:216">
      <c r="GX79" s="191">
        <v>42551</v>
      </c>
      <c r="GY79" s="175">
        <f t="shared" ca="1" si="29"/>
        <v>20</v>
      </c>
      <c r="GZ79" s="192">
        <f t="shared" ca="1" si="30"/>
        <v>21899.438121795654</v>
      </c>
      <c r="HA79" s="192">
        <f t="shared" ca="1" si="31"/>
        <v>11919.575830936432</v>
      </c>
      <c r="HB79" s="192">
        <f t="shared" ca="1" si="32"/>
        <v>1826.0920009613037</v>
      </c>
      <c r="HC79" s="193">
        <f t="shared" ca="1" si="33"/>
        <v>1.8372665632074912</v>
      </c>
      <c r="HD79" s="193">
        <f t="shared" ca="1" si="34"/>
        <v>6.5273687331534491</v>
      </c>
      <c r="HE79" s="191">
        <f t="shared" ca="1" si="35"/>
        <v>42551</v>
      </c>
      <c r="HF79" s="193">
        <f t="shared" ca="1" si="36"/>
        <v>26</v>
      </c>
      <c r="HG79" s="193">
        <f t="shared" ca="1" si="38"/>
        <v>-9.2951202998431732</v>
      </c>
      <c r="HH79" s="193">
        <f t="shared" ca="1" si="37"/>
        <v>28.342040617648443</v>
      </c>
    </row>
    <row r="80" spans="206:216">
      <c r="GX80" s="191">
        <v>42643</v>
      </c>
      <c r="GY80" s="175">
        <f t="shared" ca="1" si="29"/>
        <v>19</v>
      </c>
      <c r="GZ80" s="192">
        <f t="shared" ca="1" si="30"/>
        <v>20429.467163085938</v>
      </c>
      <c r="HA80" s="192">
        <f t="shared" ca="1" si="31"/>
        <v>11375.604454278946</v>
      </c>
      <c r="HB80" s="192">
        <f t="shared" ca="1" si="32"/>
        <v>1836.1989974975586</v>
      </c>
      <c r="HC80" s="193">
        <f t="shared" ca="1" si="33"/>
        <v>1.7959016811103494</v>
      </c>
      <c r="HD80" s="193">
        <f t="shared" ca="1" si="34"/>
        <v>6.1951915177941226</v>
      </c>
      <c r="HE80" s="191">
        <f t="shared" ca="1" si="35"/>
        <v>42643</v>
      </c>
      <c r="HF80" s="193">
        <f t="shared" ca="1" si="36"/>
        <v>24</v>
      </c>
      <c r="HG80" s="193">
        <f t="shared" ca="1" si="38"/>
        <v>2.2816450300375601</v>
      </c>
      <c r="HH80" s="193">
        <f t="shared" ca="1" si="37"/>
        <v>21.0421572025854</v>
      </c>
    </row>
    <row r="81" spans="206:216">
      <c r="GX81" s="191">
        <v>42735</v>
      </c>
      <c r="GY81" s="175">
        <f t="shared" ca="1" si="29"/>
        <v>19</v>
      </c>
      <c r="GZ81" s="192">
        <f t="shared" ca="1" si="30"/>
        <v>21094.448907852173</v>
      </c>
      <c r="HA81" s="192">
        <f t="shared" ca="1" si="31"/>
        <v>12434.597961425781</v>
      </c>
      <c r="HB81" s="192">
        <f t="shared" ca="1" si="32"/>
        <v>1945.588996887207</v>
      </c>
      <c r="HC81" s="193">
        <f t="shared" ca="1" si="33"/>
        <v>1.6964319211035781</v>
      </c>
      <c r="HD81" s="193">
        <f t="shared" ca="1" si="34"/>
        <v>6.3911740770122485</v>
      </c>
      <c r="HE81" s="191">
        <f t="shared" ca="1" si="35"/>
        <v>42735</v>
      </c>
      <c r="HF81" s="193">
        <f t="shared" ca="1" si="36"/>
        <v>25</v>
      </c>
      <c r="HG81" s="193">
        <f t="shared" ca="1" si="38"/>
        <v>23.253763095173863</v>
      </c>
      <c r="HH81" s="193">
        <f t="shared" ca="1" si="37"/>
        <v>19.713542101361515</v>
      </c>
    </row>
    <row r="82" spans="206:216">
      <c r="GX82" s="191">
        <v>42825</v>
      </c>
      <c r="GY82" s="175">
        <f t="shared" ca="1" si="29"/>
        <v>20</v>
      </c>
      <c r="GZ82" s="192">
        <f t="shared" ca="1" si="30"/>
        <v>46674.292121887207</v>
      </c>
      <c r="HA82" s="192">
        <f t="shared" ca="1" si="31"/>
        <v>16612.756950378418</v>
      </c>
      <c r="HB82" s="192">
        <f t="shared" ca="1" si="32"/>
        <v>3261.8790073394775</v>
      </c>
      <c r="HC82" s="193">
        <f t="shared" ca="1" si="33"/>
        <v>2.809545234502695</v>
      </c>
      <c r="HD82" s="193">
        <f t="shared" ca="1" si="34"/>
        <v>5.0930021968927859</v>
      </c>
      <c r="HE82" s="191">
        <f t="shared" ca="1" si="35"/>
        <v>42825</v>
      </c>
      <c r="HF82" s="193">
        <f t="shared" ca="1" si="36"/>
        <v>27</v>
      </c>
      <c r="HG82" s="193" t="e">
        <f t="shared" ca="1" si="38"/>
        <v>#N/A</v>
      </c>
      <c r="HH82" s="193">
        <f t="shared" ca="1" si="37"/>
        <v>29.532994114319465</v>
      </c>
    </row>
    <row r="83" spans="206:216">
      <c r="GX83" s="191">
        <v>42916</v>
      </c>
      <c r="GY83" s="175">
        <f t="shared" ca="1" si="29"/>
        <v>22</v>
      </c>
      <c r="GZ83" s="192">
        <f t="shared" ca="1" si="30"/>
        <v>84239.989059686661</v>
      </c>
      <c r="HA83" s="192">
        <f t="shared" ca="1" si="31"/>
        <v>27145.083648681641</v>
      </c>
      <c r="HB83" s="192">
        <f t="shared" ca="1" si="32"/>
        <v>5543.1550178527832</v>
      </c>
      <c r="HC83" s="193">
        <f t="shared" ca="1" si="33"/>
        <v>3.1033239812387889</v>
      </c>
      <c r="HD83" s="193">
        <f t="shared" ca="1" si="34"/>
        <v>4.897045736815179</v>
      </c>
      <c r="HE83" s="191">
        <f t="shared" ca="1" si="35"/>
        <v>42916</v>
      </c>
      <c r="HF83" s="193">
        <f t="shared" ca="1" si="36"/>
        <v>29</v>
      </c>
      <c r="HG83" s="193" t="e">
        <f t="shared" ca="1" si="38"/>
        <v>#N/A</v>
      </c>
      <c r="HH83" s="193">
        <f t="shared" ca="1" si="37"/>
        <v>35.620006809038564</v>
      </c>
    </row>
    <row r="84" spans="206:216">
      <c r="GX84" s="191">
        <v>43008</v>
      </c>
      <c r="GY84" s="175">
        <f t="shared" ca="1" si="29"/>
        <v>20</v>
      </c>
      <c r="GZ84" s="192">
        <f t="shared" ca="1" si="30"/>
        <v>80984.790059089661</v>
      </c>
      <c r="HA84" s="192">
        <f t="shared" ca="1" si="31"/>
        <v>30926.761413574219</v>
      </c>
      <c r="HB84" s="192">
        <f t="shared" ca="1" si="32"/>
        <v>5680.0570220947266</v>
      </c>
      <c r="HC84" s="193">
        <f t="shared" ca="1" si="33"/>
        <v>2.618599114731238</v>
      </c>
      <c r="HD84" s="193">
        <f t="shared" ca="1" si="34"/>
        <v>5.4447977006697119</v>
      </c>
      <c r="HE84" s="191">
        <f t="shared" ca="1" si="35"/>
        <v>43008</v>
      </c>
      <c r="HF84" s="193">
        <f t="shared" ca="1" si="36"/>
        <v>28</v>
      </c>
      <c r="HG84" s="193" t="e">
        <f t="shared" ca="1" si="38"/>
        <v>#N/A</v>
      </c>
      <c r="HH84" s="193">
        <f t="shared" ca="1" si="37"/>
        <v>11.91814218064855</v>
      </c>
    </row>
    <row r="85" spans="206:216">
      <c r="GX85" s="191">
        <v>43100</v>
      </c>
      <c r="GY85" s="175">
        <f t="shared" ca="1" si="29"/>
        <v>23</v>
      </c>
      <c r="GZ85" s="192">
        <f t="shared" ca="1" si="30"/>
        <v>78886.740929603577</v>
      </c>
      <c r="HA85" s="192">
        <f t="shared" ca="1" si="31"/>
        <v>35654.562042236328</v>
      </c>
      <c r="HB85" s="192">
        <f t="shared" ca="1" si="32"/>
        <v>5836.5539989471436</v>
      </c>
      <c r="HC85" s="193">
        <f t="shared" ca="1" si="33"/>
        <v>2.2125286754652738</v>
      </c>
      <c r="HD85" s="193">
        <f t="shared" ca="1" si="34"/>
        <v>6.1088378602627609</v>
      </c>
      <c r="HE85" s="191">
        <f t="shared" ca="1" si="35"/>
        <v>43100</v>
      </c>
      <c r="HF85" s="193">
        <f t="shared" ca="1" si="36"/>
        <v>28</v>
      </c>
      <c r="HG85" s="193">
        <f t="shared" ca="1" si="38"/>
        <v>46.959132814304908</v>
      </c>
      <c r="HH85" s="193">
        <f t="shared" ca="1" si="37"/>
        <v>-3.8103653650244595</v>
      </c>
    </row>
    <row r="86" spans="206:216">
      <c r="GX86" s="191">
        <v>43190</v>
      </c>
      <c r="GY86" s="175">
        <f t="shared" ca="1" si="29"/>
        <v>23</v>
      </c>
      <c r="GZ86" s="192">
        <f t="shared" ca="1" si="30"/>
        <v>75000.53293800354</v>
      </c>
      <c r="HA86" s="192">
        <f t="shared" ca="1" si="31"/>
        <v>39124.605926513672</v>
      </c>
      <c r="HB86" s="192">
        <f t="shared" ca="1" si="32"/>
        <v>5734.9609966278076</v>
      </c>
      <c r="HC86" s="193">
        <f t="shared" ca="1" si="33"/>
        <v>1.9169658367645752</v>
      </c>
      <c r="HD86" s="193">
        <f t="shared" ca="1" si="34"/>
        <v>6.8221224084207686</v>
      </c>
      <c r="HE86" s="191">
        <f t="shared" ca="1" si="35"/>
        <v>43190</v>
      </c>
      <c r="HF86" s="193">
        <f t="shared" ca="1" si="36"/>
        <v>27</v>
      </c>
      <c r="HG86" s="193">
        <f t="shared" ca="1" si="38"/>
        <v>41.123150913055028</v>
      </c>
      <c r="HH86" s="193">
        <f t="shared" ca="1" si="37"/>
        <v>-2.3735851664786978</v>
      </c>
    </row>
    <row r="87" spans="206:216">
      <c r="GX87" s="191">
        <v>43281</v>
      </c>
      <c r="GY87" s="175">
        <f t="shared" ca="1" si="29"/>
        <v>24</v>
      </c>
      <c r="GZ87" s="192">
        <f t="shared" ca="1" si="30"/>
        <v>73996.843215942383</v>
      </c>
      <c r="HA87" s="192">
        <f t="shared" ca="1" si="31"/>
        <v>42843.159912109375</v>
      </c>
      <c r="HB87" s="192">
        <f t="shared" ca="1" si="32"/>
        <v>5772.7679958343506</v>
      </c>
      <c r="HC87" s="193">
        <f t="shared" ca="1" si="33"/>
        <v>1.727156525516401</v>
      </c>
      <c r="HD87" s="193">
        <f t="shared" ca="1" si="34"/>
        <v>7.4215973936636894</v>
      </c>
      <c r="HE87" s="191">
        <f t="shared" ca="1" si="35"/>
        <v>43281</v>
      </c>
      <c r="HF87" s="193">
        <f t="shared" ca="1" si="36"/>
        <v>26</v>
      </c>
      <c r="HG87" s="193">
        <f t="shared" ca="1" si="38"/>
        <v>29.455323903837737</v>
      </c>
      <c r="HH87" s="193">
        <f t="shared" ca="1" si="37"/>
        <v>-3.0159307442869543</v>
      </c>
    </row>
    <row r="88" spans="206:216">
      <c r="GX88" s="191">
        <v>43373</v>
      </c>
      <c r="GY88" s="175">
        <f t="shared" ca="1" si="29"/>
        <v>24</v>
      </c>
      <c r="GZ88" s="192">
        <f t="shared" ca="1" si="30"/>
        <v>75503.588943481445</v>
      </c>
      <c r="HA88" s="192">
        <f t="shared" ca="1" si="31"/>
        <v>51052.464874267578</v>
      </c>
      <c r="HB88" s="192">
        <f t="shared" ca="1" si="32"/>
        <v>6184.0950107574463</v>
      </c>
      <c r="HC88" s="193">
        <f t="shared" ca="1" si="33"/>
        <v>1.4789411075338339</v>
      </c>
      <c r="HD88" s="193">
        <f t="shared" ca="1" si="34"/>
        <v>8.2554463968389964</v>
      </c>
      <c r="HE88" s="191">
        <f t="shared" ca="1" si="35"/>
        <v>43373</v>
      </c>
      <c r="HF88" s="193">
        <f t="shared" ca="1" si="36"/>
        <v>25</v>
      </c>
      <c r="HG88" s="193">
        <f t="shared" ca="1" si="38"/>
        <v>26.577059957393189</v>
      </c>
      <c r="HH88" s="193">
        <f t="shared" ca="1" si="37"/>
        <v>-6.8479398793725004</v>
      </c>
    </row>
    <row r="89" spans="206:216">
      <c r="GX89" s="191">
        <v>43465</v>
      </c>
      <c r="GY89" s="175">
        <f t="shared" ca="1" si="29"/>
        <v>23</v>
      </c>
      <c r="GZ89" s="192">
        <f t="shared" ca="1" si="30"/>
        <v>78308.421199798584</v>
      </c>
      <c r="HA89" s="192">
        <f t="shared" ca="1" si="31"/>
        <v>30487.732162475586</v>
      </c>
      <c r="HB89" s="192">
        <f t="shared" ca="1" si="32"/>
        <v>5759.713005065918</v>
      </c>
      <c r="HC89" s="193">
        <f t="shared" ca="1" si="33"/>
        <v>2.5685223414610312</v>
      </c>
      <c r="HD89" s="193">
        <f t="shared" ca="1" si="34"/>
        <v>5.2932727959987416</v>
      </c>
      <c r="HE89" s="191">
        <f t="shared" ca="1" si="35"/>
        <v>43465</v>
      </c>
      <c r="HF89" s="193">
        <f t="shared" ca="1" si="36"/>
        <v>25</v>
      </c>
      <c r="HG89" s="193">
        <f ca="1">IF(OR(VLOOKUP($GX89,INDIRECT($HD$3),10,0)&gt;$HJ$2,VLOOKUP($GX89,INDIRECT($HD$3),10,0)&lt;$HJ$3),NA(),VLOOKUP($GX89,INDIRECT($HD$3),10,0))</f>
        <v>-9.7154236050272189</v>
      </c>
      <c r="HH89" s="193">
        <f t="shared" ca="1" si="37"/>
        <v>-3.087897415170282</v>
      </c>
    </row>
    <row r="90" spans="206:216">
      <c r="GX90" s="191">
        <v>43555</v>
      </c>
      <c r="GY90" s="175">
        <f t="shared" ca="1" si="29"/>
        <v>23</v>
      </c>
      <c r="GZ90" s="192">
        <f t="shared" ca="1" si="30"/>
        <v>92831.453880310059</v>
      </c>
      <c r="HA90" s="192">
        <f t="shared" ca="1" si="31"/>
        <v>30017.004379272461</v>
      </c>
      <c r="HB90" s="192">
        <f t="shared" ca="1" si="32"/>
        <v>5754.2069931030273</v>
      </c>
      <c r="HC90" s="193">
        <f t="shared" ca="1" si="33"/>
        <v>3.0926288548770926</v>
      </c>
      <c r="HD90" s="193">
        <f t="shared" ca="1" si="34"/>
        <v>5.2165319070465728</v>
      </c>
      <c r="HE90" s="191">
        <f t="shared" ca="1" si="35"/>
        <v>43555</v>
      </c>
      <c r="HF90" s="193">
        <f t="shared" ca="1" si="36"/>
        <v>25</v>
      </c>
      <c r="HG90" s="193">
        <f t="shared" ca="1" si="38"/>
        <v>-8.5943494249977377</v>
      </c>
      <c r="HH90" s="193">
        <f t="shared" ca="1" si="37"/>
        <v>2.6084195480530203</v>
      </c>
    </row>
    <row r="91" spans="206:216">
      <c r="GX91" s="191">
        <v>43646</v>
      </c>
      <c r="GY91" s="175">
        <f t="shared" ca="1" si="29"/>
        <v>22</v>
      </c>
      <c r="GZ91" s="192">
        <f t="shared" ca="1" si="30"/>
        <v>96139.50798034668</v>
      </c>
      <c r="HA91" s="192">
        <f t="shared" ca="1" si="31"/>
        <v>28951.175689697266</v>
      </c>
      <c r="HB91" s="192">
        <f t="shared" ca="1" si="32"/>
        <v>5821.723014831543</v>
      </c>
      <c r="HC91" s="193">
        <f t="shared" ca="1" si="33"/>
        <v>3.3207462457063341</v>
      </c>
      <c r="HD91" s="193">
        <f t="shared" ca="1" si="34"/>
        <v>4.9729565655976158</v>
      </c>
      <c r="HE91" s="191">
        <f t="shared" ca="1" si="35"/>
        <v>43646</v>
      </c>
      <c r="HF91" s="193">
        <f t="shared" ca="1" si="36"/>
        <v>24</v>
      </c>
      <c r="HG91" s="193">
        <f t="shared" ca="1" si="38"/>
        <v>-8.9687050951980378</v>
      </c>
      <c r="HH91" s="193">
        <f t="shared" ca="1" si="37"/>
        <v>3.1465522921244826</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HS91"/>
  <sheetViews>
    <sheetView topLeftCell="A2" zoomScale="85" zoomScaleNormal="85" workbookViewId="0">
      <pane xSplit="1" ySplit="4" topLeftCell="B63" activePane="bottomRight" state="frozen"/>
      <selection activeCell="A2" sqref="A2"/>
      <selection pane="topRight" activeCell="B2" sqref="B2"/>
      <selection pane="bottomLeft" activeCell="A6" sqref="A6"/>
      <selection pane="bottomRight" activeCell="C91" sqref="C91"/>
    </sheetView>
  </sheetViews>
  <sheetFormatPr defaultRowHeight="12.75"/>
  <cols>
    <col min="1" max="1" width="10.140625" style="22" bestFit="1" customWidth="1"/>
    <col min="2" max="2" width="7.5703125" style="13" customWidth="1"/>
    <col min="3" max="3" width="9" style="12" customWidth="1"/>
    <col min="4" max="6" width="6.140625" style="12" customWidth="1"/>
    <col min="7" max="7" width="6.140625" customWidth="1"/>
    <col min="8" max="8" width="10.28515625" style="22" bestFit="1" customWidth="1"/>
    <col min="9" max="9" width="7.7109375" style="13" customWidth="1"/>
    <col min="10" max="10" width="7.7109375" style="12" customWidth="1"/>
    <col min="11" max="13" width="6.140625" style="12" customWidth="1"/>
    <col min="15" max="15" width="10.28515625" style="22" bestFit="1" customWidth="1"/>
    <col min="16" max="16" width="7.7109375" style="13" customWidth="1"/>
    <col min="17" max="17" width="7.7109375" style="12" customWidth="1"/>
    <col min="18" max="20" width="6.140625" style="12" customWidth="1"/>
    <col min="22" max="22" width="10.28515625" style="22" bestFit="1" customWidth="1"/>
    <col min="23" max="23" width="7.7109375" style="13" customWidth="1"/>
    <col min="24" max="24" width="7.7109375" style="12" customWidth="1"/>
    <col min="25" max="27" width="6.140625" style="12" customWidth="1"/>
    <col min="28" max="28" width="6.140625" customWidth="1"/>
    <col min="29" max="29" width="10.28515625" style="22" bestFit="1" customWidth="1"/>
    <col min="30" max="30" width="7.7109375" style="13" customWidth="1"/>
    <col min="31" max="31" width="7.7109375" style="12" customWidth="1"/>
    <col min="32" max="34" width="6.140625" style="12" customWidth="1"/>
    <col min="36" max="36" width="10.28515625" style="22" bestFit="1" customWidth="1"/>
    <col min="37" max="37" width="7.7109375" style="13" customWidth="1"/>
    <col min="38" max="38" width="7.7109375" style="12" customWidth="1"/>
    <col min="39" max="39" width="6.140625" style="12" customWidth="1"/>
    <col min="40" max="40" width="10.28515625" style="14" bestFit="1" customWidth="1"/>
    <col min="41" max="41" width="6.140625" style="2" customWidth="1"/>
    <col min="42" max="43" width="6.140625" style="12" customWidth="1"/>
    <col min="45" max="45" width="10.28515625" style="22" bestFit="1" customWidth="1"/>
    <col min="46" max="46" width="7.7109375" style="13" customWidth="1"/>
    <col min="47" max="47" width="7.7109375" style="12" customWidth="1"/>
    <col min="48" max="50" width="6.140625" style="12" customWidth="1"/>
    <col min="52" max="52" width="10.28515625" style="22" bestFit="1" customWidth="1"/>
    <col min="53" max="53" width="7.7109375" style="13" customWidth="1"/>
    <col min="54" max="54" width="7.7109375" style="12" customWidth="1"/>
    <col min="55" max="57" width="6.140625" style="12" customWidth="1"/>
    <col min="59" max="59" width="10.28515625" style="22" bestFit="1" customWidth="1"/>
    <col min="60" max="60" width="7.7109375" style="13" customWidth="1"/>
    <col min="61" max="61" width="7.7109375" style="12" customWidth="1"/>
    <col min="62" max="64" width="6.140625" style="12" customWidth="1"/>
    <col min="66" max="66" width="10.28515625" style="22" bestFit="1" customWidth="1"/>
    <col min="67" max="67" width="7.7109375" style="13" customWidth="1"/>
    <col min="68" max="68" width="7.7109375" style="12" customWidth="1"/>
    <col min="69" max="71" width="6.140625" style="12" customWidth="1"/>
    <col min="73" max="73" width="10.28515625" style="22" bestFit="1" customWidth="1"/>
    <col min="74" max="74" width="7.7109375" style="13" customWidth="1"/>
    <col min="75" max="75" width="7.7109375" style="12" customWidth="1"/>
    <col min="76" max="78" width="6.140625" style="12" customWidth="1"/>
    <col min="80" max="80" width="10.28515625" style="22" bestFit="1" customWidth="1"/>
    <col min="81" max="81" width="7.7109375" style="13" customWidth="1"/>
    <col min="82" max="82" width="7.7109375" style="12" customWidth="1"/>
    <col min="83" max="85" width="6.140625" style="12" customWidth="1"/>
    <col min="87" max="87" width="10.28515625" style="22" bestFit="1" customWidth="1"/>
    <col min="88" max="88" width="7.7109375" style="13" customWidth="1"/>
    <col min="89" max="89" width="7.7109375" style="12" customWidth="1"/>
    <col min="90" max="92" width="6.140625" style="12" customWidth="1"/>
    <col min="94" max="94" width="10.28515625" style="22" bestFit="1" customWidth="1"/>
    <col min="95" max="95" width="7.7109375" style="13" customWidth="1"/>
    <col min="96" max="96" width="7.7109375" style="12" customWidth="1"/>
    <col min="97" max="99" width="6.140625" style="12" customWidth="1"/>
    <col min="101" max="101" width="10.28515625" style="22" bestFit="1" customWidth="1"/>
    <col min="102" max="102" width="7.7109375" style="13" customWidth="1"/>
    <col min="103" max="103" width="7.7109375" style="12" customWidth="1"/>
    <col min="104" max="106" width="6.140625" style="12" customWidth="1"/>
    <col min="108" max="108" width="10.28515625" style="22" bestFit="1" customWidth="1"/>
    <col min="109" max="109" width="7.7109375" style="13" customWidth="1"/>
    <col min="110" max="110" width="7.7109375" style="12" customWidth="1"/>
    <col min="111" max="113" width="6.140625" style="12" customWidth="1"/>
    <col min="115" max="115" width="10.28515625" style="22" bestFit="1" customWidth="1"/>
    <col min="116" max="116" width="7.7109375" style="13" customWidth="1"/>
    <col min="117" max="117" width="7.7109375" style="12" customWidth="1"/>
    <col min="118" max="120" width="6.140625" style="12" customWidth="1"/>
    <col min="122" max="122" width="10.28515625" style="22" bestFit="1" customWidth="1"/>
    <col min="123" max="123" width="7.7109375" style="13" customWidth="1"/>
    <col min="124" max="124" width="7.7109375" style="12" customWidth="1"/>
    <col min="125" max="127" width="6.140625" style="12" customWidth="1"/>
    <col min="129" max="129" width="10.28515625" bestFit="1" customWidth="1"/>
    <col min="136" max="136" width="10.28515625" bestFit="1" customWidth="1"/>
    <col min="142" max="142" width="3.42578125" style="142" customWidth="1"/>
    <col min="144" max="144" width="10.28515625" style="22" customWidth="1"/>
    <col min="151" max="151" width="10.28515625" style="22" customWidth="1"/>
    <col min="158" max="158" width="10.28515625" style="22" bestFit="1" customWidth="1"/>
    <col min="159" max="159" width="7.7109375" style="13" customWidth="1"/>
    <col min="160" max="160" width="7.7109375" style="12" customWidth="1"/>
    <col min="161" max="163" width="6.140625" style="12" customWidth="1"/>
    <col min="165" max="165" width="10.28515625" style="22" bestFit="1" customWidth="1"/>
    <col min="166" max="166" width="7.7109375" style="13" customWidth="1"/>
    <col min="167" max="167" width="7.7109375" style="12" customWidth="1"/>
    <col min="168" max="170" width="6.140625" style="12" customWidth="1"/>
    <col min="172" max="172" width="10.28515625" style="22" bestFit="1" customWidth="1"/>
    <col min="179" max="179" width="10.28515625" style="22" bestFit="1" customWidth="1"/>
    <col min="186" max="186" width="10.28515625" style="22" bestFit="1" customWidth="1"/>
    <col min="193" max="193" width="10.28515625" style="22" bestFit="1" customWidth="1"/>
    <col min="201" max="201" width="10.28515625" style="22" bestFit="1" customWidth="1"/>
    <col min="202" max="202" width="7.7109375" style="13" customWidth="1"/>
    <col min="203" max="203" width="7.7109375" style="12" customWidth="1"/>
    <col min="204" max="206" width="6.140625" style="12" customWidth="1"/>
    <col min="208" max="208" width="10.28515625" style="22" bestFit="1" customWidth="1"/>
    <col min="209" max="209" width="7.7109375" style="13" customWidth="1"/>
    <col min="210" max="210" width="7.7109375" style="12" customWidth="1"/>
    <col min="211" max="213" width="6.140625" style="12" customWidth="1"/>
    <col min="215" max="215" width="10.28515625" style="22" bestFit="1" customWidth="1"/>
    <col min="216" max="216" width="7.7109375" style="13" customWidth="1"/>
    <col min="217" max="217" width="7.7109375" style="12" customWidth="1"/>
    <col min="218" max="220" width="6.140625" style="12" customWidth="1"/>
    <col min="222" max="222" width="10.28515625" style="22" bestFit="1" customWidth="1"/>
    <col min="223" max="223" width="7.7109375" style="13" customWidth="1"/>
    <col min="224" max="224" width="7.7109375" style="12" customWidth="1"/>
    <col min="225" max="227" width="6.140625" style="12" customWidth="1"/>
  </cols>
  <sheetData>
    <row r="1" spans="1:227" s="53" customFormat="1" hidden="1">
      <c r="A1" s="139"/>
      <c r="B1" s="82" t="str">
        <f>B$3&amp;" "&amp;B$5</f>
        <v>Automotive IssuerCount</v>
      </c>
      <c r="C1" s="82" t="str">
        <f>B$3&amp;" "&amp;C$5</f>
        <v>Automotive HY EBITDAs, YOY Pct Change</v>
      </c>
      <c r="D1" s="82" t="str">
        <f>B$3&amp;" "&amp;D$5</f>
        <v>Automotive HY Debt, YOY Pct Change</v>
      </c>
      <c r="E1" s="82" t="str">
        <f>B$3&amp;" "&amp;E$5</f>
        <v>Automotive HY Revenues, YOY Pct Change</v>
      </c>
      <c r="F1" s="82" t="str">
        <f>B$3&amp;" "&amp;F$5</f>
        <v>Automotive HY COGS, YOY Pct Change</v>
      </c>
      <c r="H1" s="139"/>
      <c r="I1" s="82" t="str">
        <f>I$3&amp;" "&amp;I$5</f>
        <v>Capital Goods IssuerCount</v>
      </c>
      <c r="J1" s="82" t="str">
        <f>I$3&amp;" "&amp;J$5</f>
        <v>Capital Goods HY EBITDAs, YOY Pct Change</v>
      </c>
      <c r="K1" s="82" t="str">
        <f>I$3&amp;" "&amp;K$5</f>
        <v>Capital Goods HY Debt, YOY Pct Change</v>
      </c>
      <c r="L1" s="82" t="str">
        <f>I$3&amp;" "&amp;L$5</f>
        <v>Capital Goods HY Revenues, YOY Pct Change</v>
      </c>
      <c r="M1" s="82" t="str">
        <f>I$3&amp;" "&amp;M$5</f>
        <v>Capital Goods HY COGS, YOY Pct Change</v>
      </c>
      <c r="O1" s="139"/>
      <c r="P1" s="82" t="str">
        <f>P$3&amp;" "&amp;P$5</f>
        <v>Commercial Services IssuerCount</v>
      </c>
      <c r="Q1" s="82" t="str">
        <f>P$3&amp;" "&amp;Q$5</f>
        <v>Commercial Services HY EBITDAs, YOY Pct Change</v>
      </c>
      <c r="R1" s="82" t="str">
        <f>P$3&amp;" "&amp;R$5</f>
        <v>Commercial Services HY Debt, YOY Pct Change</v>
      </c>
      <c r="S1" s="82" t="str">
        <f>P$3&amp;" "&amp;S$5</f>
        <v>Commercial Services HY Revenues, YOY Pct Change</v>
      </c>
      <c r="T1" s="82" t="str">
        <f>P$3&amp;" "&amp;T$5</f>
        <v>Commercial Services HY COGS, YOY Pct Change</v>
      </c>
      <c r="V1" s="139"/>
      <c r="W1" s="82" t="str">
        <f>W$3&amp;" "&amp;W$5</f>
        <v>Consumer Products IssuerCount</v>
      </c>
      <c r="X1" s="82" t="str">
        <f>W$3&amp;" "&amp;X$5</f>
        <v>Consumer Products HY EBITDAs, YOY Pct Change</v>
      </c>
      <c r="Y1" s="82" t="str">
        <f>W$3&amp;" "&amp;Y$5</f>
        <v>Consumer Products HY Debt, YOY Pct Change</v>
      </c>
      <c r="Z1" s="82" t="str">
        <f>W$3&amp;" "&amp;Z$5</f>
        <v>Consumer Products HY Revenues, YOY Pct Change</v>
      </c>
      <c r="AA1" s="82" t="str">
        <f>W$3&amp;" "&amp;AA$5</f>
        <v>Consumer Products HY COGS, YOY Pct Change</v>
      </c>
      <c r="AC1" s="139"/>
      <c r="AD1" s="82" t="str">
        <f>AD$3&amp;" "&amp;AD$5</f>
        <v>Energy IssuerCount</v>
      </c>
      <c r="AE1" s="82" t="str">
        <f>AD$3&amp;" "&amp;AE$5</f>
        <v>Energy HY EBITDAs, YOY Pct Change</v>
      </c>
      <c r="AF1" s="82" t="str">
        <f>AD$3&amp;" "&amp;AF$5</f>
        <v>Energy HY Debt, YOY Pct Change</v>
      </c>
      <c r="AG1" s="82" t="str">
        <f>AD$3&amp;" "&amp;AG$5</f>
        <v>Energy HY Revenues, YOY Pct Change</v>
      </c>
      <c r="AH1" s="82" t="str">
        <f>AD$3&amp;" "&amp;AH$5</f>
        <v>Energy HY COGS, YOY Pct Change</v>
      </c>
      <c r="AJ1" s="139"/>
      <c r="AK1" s="82" t="str">
        <f>AK$3&amp;" "&amp;AK$5</f>
        <v>Financials IssuerCount</v>
      </c>
      <c r="AL1" s="82" t="str">
        <f>AK$3&amp;" "&amp;AL$5</f>
        <v>Financials HY EBITDAs, YOY Pct Change</v>
      </c>
      <c r="AM1" s="82" t="str">
        <f>AK$3&amp;" "&amp;AM$5</f>
        <v>Financials HY Debt, YOY Pct Change</v>
      </c>
      <c r="AN1" s="139"/>
      <c r="AO1" s="85" t="str">
        <f>AK$3&amp;" "&amp;AO$5</f>
        <v>Financials HY Revenues, YOY Pct Change</v>
      </c>
      <c r="AP1" s="82"/>
      <c r="AQ1" s="82" t="str">
        <f>AK$3&amp;" "&amp;AQ$5</f>
        <v>Financials HY COGS, YOY Pct Change</v>
      </c>
      <c r="AS1" s="139"/>
      <c r="AT1" s="82" t="str">
        <f>AT$3&amp;" "&amp;AT$5</f>
        <v>Food IssuerCount</v>
      </c>
      <c r="AU1" s="82" t="str">
        <f>AT$3&amp;" "&amp;AU$5</f>
        <v>Food HY EBITDAs, YOY Pct Change</v>
      </c>
      <c r="AV1" s="82" t="str">
        <f>AT$3&amp;" "&amp;AV$5</f>
        <v>Food HY Debt, YOY Pct Change</v>
      </c>
      <c r="AW1" s="82" t="str">
        <f>AT$3&amp;" "&amp;AW$5</f>
        <v>Food HY Revenues, YOY Pct Change</v>
      </c>
      <c r="AX1" s="82" t="str">
        <f>AT$3&amp;" "&amp;AX$5</f>
        <v>Food HY COGS, YOY Pct Change</v>
      </c>
      <c r="AZ1" s="139"/>
      <c r="BA1" s="82" t="str">
        <f>BA$3&amp;" "&amp;BA$5</f>
        <v>Gaming IssuerCount</v>
      </c>
      <c r="BB1" s="82" t="str">
        <f>BA$3&amp;" "&amp;BB$5</f>
        <v>Gaming HY EBITDAs, YOY Pct Change</v>
      </c>
      <c r="BC1" s="82" t="str">
        <f>BA$3&amp;" "&amp;BC$5</f>
        <v>Gaming HY Debt, YOY Pct Change</v>
      </c>
      <c r="BD1" s="82" t="str">
        <f>BA$3&amp;" "&amp;BD$5</f>
        <v>Gaming HY Revenues, YOY Pct Change</v>
      </c>
      <c r="BE1" s="82" t="str">
        <f>BA$3&amp;" "&amp;BE$5</f>
        <v>Gaming HY COGS, YOY Pct Change</v>
      </c>
      <c r="BG1" s="139"/>
      <c r="BH1" s="82" t="str">
        <f>BH$3&amp;" "&amp;BH$5</f>
        <v>Health Care IssuerCount</v>
      </c>
      <c r="BI1" s="82" t="str">
        <f>BH$3&amp;" "&amp;BI$5</f>
        <v>Health Care HY EBITDAs, YOY Pct Change</v>
      </c>
      <c r="BJ1" s="82" t="str">
        <f>BH$3&amp;" "&amp;BJ$5</f>
        <v>Health Care HY Debt, YOY Pct Change</v>
      </c>
      <c r="BK1" s="82" t="str">
        <f>BH$3&amp;" "&amp;BK$5</f>
        <v>Health Care HY Revenues, YOY Pct Change</v>
      </c>
      <c r="BL1" s="82" t="str">
        <f>BH$3&amp;" "&amp;BL$5</f>
        <v>Health Care HY COGS, YOY Pct Change</v>
      </c>
      <c r="BN1" s="139"/>
      <c r="BO1" s="82" t="str">
        <f>BO$3&amp;" "&amp;BO$5</f>
        <v>Hotels &amp; Leisure IssuerCount</v>
      </c>
      <c r="BP1" s="82" t="str">
        <f>BO$3&amp;" "&amp;BP$5</f>
        <v>Hotels &amp; Leisure HY EBITDAs, YOY Pct Change</v>
      </c>
      <c r="BQ1" s="82" t="str">
        <f>BO$3&amp;" "&amp;BQ$5</f>
        <v>Hotels &amp; Leisure HY Debt, YOY Pct Change</v>
      </c>
      <c r="BR1" s="82" t="str">
        <f>BO$3&amp;" "&amp;BR$5</f>
        <v>Hotels &amp; Leisure HY Revenues, YOY Pct Change</v>
      </c>
      <c r="BS1" s="82" t="str">
        <f>BO$3&amp;" "&amp;BS$5</f>
        <v>Hotels &amp; Leisure HY COGS, YOY Pct Change</v>
      </c>
      <c r="BU1" s="139"/>
      <c r="BV1" s="82" t="str">
        <f>BV$3&amp;" "&amp;BV$5</f>
        <v>Materials IssuerCount</v>
      </c>
      <c r="BW1" s="82" t="str">
        <f>BV$3&amp;" "&amp;BW$5</f>
        <v>Materials HY EBITDAs, YOY Pct Change</v>
      </c>
      <c r="BX1" s="82" t="str">
        <f>BV$3&amp;" "&amp;BX$5</f>
        <v>Materials HY Debt, YOY Pct Change</v>
      </c>
      <c r="BY1" s="82" t="str">
        <f>BV$3&amp;" "&amp;BY$5</f>
        <v>Materials HY Revenues, YOY Pct Change</v>
      </c>
      <c r="BZ1" s="82" t="str">
        <f>BV$3&amp;" "&amp;BZ$5</f>
        <v>Materials HY COGS, YOY Pct Change</v>
      </c>
      <c r="CB1" s="139"/>
      <c r="CC1" s="82" t="str">
        <f>CC$3&amp;" "&amp;CC$5</f>
        <v>Media IssuerCount</v>
      </c>
      <c r="CD1" s="82" t="str">
        <f>CC$3&amp;" "&amp;CD$5</f>
        <v>Media HY EBITDAs, YOY Pct Change</v>
      </c>
      <c r="CE1" s="82" t="str">
        <f>CC$3&amp;" "&amp;CE$5</f>
        <v>Media HY Debt, YOY Pct Change</v>
      </c>
      <c r="CF1" s="82" t="str">
        <f>CC$3&amp;" "&amp;CF$5</f>
        <v>Media HY Revenues, YOY Pct Change</v>
      </c>
      <c r="CG1" s="82" t="str">
        <f>CC$3&amp;" "&amp;CG$5</f>
        <v>Media HY COGS, YOY Pct Change</v>
      </c>
      <c r="CI1" s="139"/>
      <c r="CJ1" s="82" t="str">
        <f>CJ$3&amp;" "&amp;CJ$5</f>
        <v>Real Estate IssuerCount</v>
      </c>
      <c r="CK1" s="82" t="str">
        <f>CJ$3&amp;" "&amp;CK$5</f>
        <v>Real Estate HY EBITDAs, YOY Pct Change</v>
      </c>
      <c r="CL1" s="82" t="str">
        <f>CJ$3&amp;" "&amp;CL$5</f>
        <v>Real Estate HY Debt, YOY Pct Change</v>
      </c>
      <c r="CM1" s="82" t="str">
        <f>CJ$3&amp;" "&amp;CM$5</f>
        <v>Real Estate HY Revenues, YOY Pct Change</v>
      </c>
      <c r="CN1" s="82" t="str">
        <f>CJ$3&amp;" "&amp;CN$5</f>
        <v>Real Estate HY COGS, YOY Pct Change</v>
      </c>
      <c r="CP1" s="139"/>
      <c r="CQ1" s="82" t="str">
        <f>CQ$3&amp;" "&amp;CQ$5</f>
        <v>Retail IssuerCount</v>
      </c>
      <c r="CR1" s="82" t="str">
        <f>CQ$3&amp;" "&amp;CR$5</f>
        <v>Retail HY EBITDAs, YOY Pct Change</v>
      </c>
      <c r="CS1" s="82" t="str">
        <f>CQ$3&amp;" "&amp;CS$5</f>
        <v>Retail HY Debt, YOY Pct Change</v>
      </c>
      <c r="CT1" s="82" t="str">
        <f>CQ$3&amp;" "&amp;CT$5</f>
        <v>Retail HY Revenues, YOY Pct Change</v>
      </c>
      <c r="CU1" s="82" t="str">
        <f>CQ$3&amp;" "&amp;CU$5</f>
        <v>Retail HY COGS, YOY Pct Change</v>
      </c>
      <c r="CW1" s="139"/>
      <c r="CX1" s="82" t="str">
        <f>CX$3&amp;" "&amp;CX$5</f>
        <v>Technology IssuerCount</v>
      </c>
      <c r="CY1" s="82" t="str">
        <f>CX$3&amp;" "&amp;CY$5</f>
        <v>Technology HY EBITDAs, YOY Pct Change</v>
      </c>
      <c r="CZ1" s="82" t="str">
        <f>CX$3&amp;" "&amp;CZ$5</f>
        <v>Technology HY Debt, YOY Pct Change</v>
      </c>
      <c r="DA1" s="82" t="str">
        <f>CX$3&amp;" "&amp;DA$5</f>
        <v>Technology HY Revenues, YOY Pct Change</v>
      </c>
      <c r="DB1" s="82" t="str">
        <f>CX$3&amp;" "&amp;DB$5</f>
        <v>Technology HY COGS, YOY Pct Change</v>
      </c>
      <c r="DD1" s="139"/>
      <c r="DE1" s="82" t="str">
        <f>DE$3&amp;" "&amp;DE$5</f>
        <v>Telecommunications IssuerCount</v>
      </c>
      <c r="DF1" s="82" t="str">
        <f>DE$3&amp;" "&amp;DF$5</f>
        <v>Telecommunications HY EBITDAs, YOY Pct Change</v>
      </c>
      <c r="DG1" s="82" t="str">
        <f>DE$3&amp;" "&amp;DG$5</f>
        <v>Telecommunications HY Debt, YOY Pct Change</v>
      </c>
      <c r="DH1" s="82" t="str">
        <f>DE$3&amp;" "&amp;DH$5</f>
        <v>Telecommunications HY Revenues, YOY Pct Change</v>
      </c>
      <c r="DI1" s="82" t="str">
        <f>DE$3&amp;" "&amp;DI$5</f>
        <v>Telecommunications HY COGS, YOY Pct Change</v>
      </c>
      <c r="DK1" s="139"/>
      <c r="DL1" s="82" t="str">
        <f>DL$3&amp;" "&amp;DL$5</f>
        <v>Transportation IssuerCount</v>
      </c>
      <c r="DM1" s="82" t="str">
        <f>DL$3&amp;" "&amp;DM$5</f>
        <v>Transportation HY EBITDAs, YOY Pct Change</v>
      </c>
      <c r="DN1" s="82" t="str">
        <f>DL$3&amp;" "&amp;DN$5</f>
        <v>Transportation HY Debt, YOY Pct Change</v>
      </c>
      <c r="DO1" s="82" t="str">
        <f>DL$3&amp;" "&amp;DO$5</f>
        <v>Transportation HY Revenues, YOY Pct Change</v>
      </c>
      <c r="DP1" s="82" t="str">
        <f>DL$3&amp;" "&amp;DP$5</f>
        <v>Transportation HY COGS, YOY Pct Change</v>
      </c>
      <c r="DR1" s="139"/>
      <c r="DS1" s="82" t="str">
        <f>DS$3&amp;" "&amp;DS$5</f>
        <v>Utilities IssuerCount</v>
      </c>
      <c r="DT1" s="82" t="str">
        <f>DS$3&amp;" "&amp;DT$5</f>
        <v>Utilities HY EBITDAs, YOY Pct Change</v>
      </c>
      <c r="DU1" s="82" t="str">
        <f>DS$3&amp;" "&amp;DU$5</f>
        <v>Utilities HY Debt, YOY Pct Change</v>
      </c>
      <c r="DV1" s="82" t="str">
        <f>DS$3&amp;" "&amp;DV$5</f>
        <v>Utilities HY Revenues, YOY Pct Change</v>
      </c>
      <c r="DW1" s="82" t="str">
        <f>DS$3&amp;" "&amp;DW$5</f>
        <v>Utilities HY COGS, YOY Pct Change</v>
      </c>
      <c r="DY1" s="139"/>
      <c r="DZ1" s="82" t="str">
        <f>DZ$3&amp;" "&amp;DZ$5</f>
        <v>Technology IssuerCount</v>
      </c>
      <c r="EA1" s="82" t="str">
        <f>DZ$3&amp;" "&amp;EA$5</f>
        <v>Technology HY EBITDAs, YOY Pct Change</v>
      </c>
      <c r="EB1" s="82" t="str">
        <f>DZ$3&amp;" "&amp;EB$5</f>
        <v>Technology HY Debt, YOY Pct Change</v>
      </c>
      <c r="EC1" s="82" t="str">
        <f>DZ$3&amp;" "&amp;EC$5</f>
        <v>Technology HY Revenues, YOY Pct Change</v>
      </c>
      <c r="ED1" s="82" t="str">
        <f>DZ$3&amp;" "&amp;ED$5</f>
        <v>Technology HY COGS, YOY Pct Change</v>
      </c>
      <c r="EG1" s="82"/>
      <c r="EH1" s="82"/>
      <c r="EI1" s="82"/>
      <c r="EJ1" s="82"/>
      <c r="EK1" s="82"/>
      <c r="EL1" s="141"/>
      <c r="EN1" s="139"/>
      <c r="EU1" s="139"/>
      <c r="FB1" s="139"/>
      <c r="FC1" s="82"/>
      <c r="FD1" s="82"/>
      <c r="FE1" s="82"/>
      <c r="FF1" s="82"/>
      <c r="FG1" s="82"/>
      <c r="FI1" s="139"/>
      <c r="FJ1" s="82"/>
      <c r="FK1" s="82"/>
      <c r="FL1" s="82"/>
      <c r="FM1" s="82"/>
      <c r="FN1" s="82"/>
      <c r="FP1" s="139"/>
      <c r="FW1" s="139"/>
      <c r="GD1" s="139"/>
      <c r="GK1" s="139"/>
      <c r="GS1" s="139"/>
      <c r="GT1" s="82"/>
      <c r="GU1" s="82"/>
      <c r="GV1" s="82"/>
      <c r="GW1" s="82"/>
      <c r="GX1" s="82"/>
      <c r="GZ1" s="139"/>
      <c r="HA1" s="82"/>
      <c r="HB1" s="82"/>
      <c r="HC1" s="82"/>
      <c r="HD1" s="82"/>
      <c r="HE1" s="82"/>
      <c r="HG1" s="139"/>
      <c r="HH1" s="82" t="str">
        <f>HH$3&amp;" "&amp;HH$5</f>
        <v>Retail - wholesale IssuerCount</v>
      </c>
      <c r="HI1" s="82" t="str">
        <f>HH$3&amp;" "&amp;HI$5</f>
        <v>Retail - wholesale HY EBITDAs, YOY Pct Change</v>
      </c>
      <c r="HJ1" s="82" t="str">
        <f>HH$3&amp;" "&amp;HJ$5</f>
        <v>Retail - wholesale HY Debt, YOY Pct Change</v>
      </c>
      <c r="HK1" s="82" t="str">
        <f>HH$3&amp;" "&amp;HK$5</f>
        <v>Retail - wholesale HY Revenues, YOY Pct Change</v>
      </c>
      <c r="HL1" s="82" t="str">
        <f>HH$3&amp;" "&amp;HL$5</f>
        <v>Retail - wholesale HY COGS, YOY Pct Change</v>
      </c>
      <c r="HN1" s="139"/>
      <c r="HO1" s="82" t="str">
        <f>HO$3&amp;" "&amp;HO$5</f>
        <v>Retail ex wholesale IssuerCount</v>
      </c>
      <c r="HP1" s="82" t="str">
        <f>HO$3&amp;" "&amp;HP$5</f>
        <v>Retail ex wholesale HY EBITDAs, YOY Pct Change</v>
      </c>
      <c r="HQ1" s="82" t="str">
        <f>HO$3&amp;" "&amp;HQ$5</f>
        <v>Retail ex wholesale HY Debt, YOY Pct Change</v>
      </c>
      <c r="HR1" s="82" t="str">
        <f>HO$3&amp;" "&amp;HR$5</f>
        <v>Retail ex wholesale HY Revenues, YOY Pct Change</v>
      </c>
      <c r="HS1" s="82" t="str">
        <f>HO$3&amp;" "&amp;HS$5</f>
        <v>Retail ex wholesale HY COGS, YOY Pct Change</v>
      </c>
    </row>
    <row r="3" spans="1:227">
      <c r="B3" s="11" t="s">
        <v>82</v>
      </c>
      <c r="I3" s="11" t="s">
        <v>78</v>
      </c>
      <c r="P3" s="134" t="s">
        <v>74</v>
      </c>
      <c r="W3" s="11" t="s">
        <v>86</v>
      </c>
      <c r="AD3" s="11" t="s">
        <v>80</v>
      </c>
      <c r="AK3" s="134" t="s">
        <v>177</v>
      </c>
      <c r="AT3" s="11" t="s">
        <v>22</v>
      </c>
      <c r="BA3" s="11" t="s">
        <v>23</v>
      </c>
      <c r="BH3" s="134" t="s">
        <v>77</v>
      </c>
      <c r="BO3" s="134" t="s">
        <v>25</v>
      </c>
      <c r="BV3" s="134" t="s">
        <v>79</v>
      </c>
      <c r="CC3" s="134" t="s">
        <v>76</v>
      </c>
      <c r="CJ3" s="134" t="s">
        <v>71</v>
      </c>
      <c r="CQ3" s="134" t="s">
        <v>24</v>
      </c>
      <c r="CX3" s="134" t="s">
        <v>81</v>
      </c>
      <c r="DE3" s="134" t="s">
        <v>75</v>
      </c>
      <c r="DL3" s="134" t="s">
        <v>73</v>
      </c>
      <c r="DS3" s="134" t="s">
        <v>72</v>
      </c>
      <c r="DZ3" t="str">
        <f>'Sector Charts'!$H$1</f>
        <v>Technology</v>
      </c>
      <c r="EG3" t="s">
        <v>178</v>
      </c>
      <c r="EO3" s="134" t="s">
        <v>179</v>
      </c>
      <c r="EP3" s="12"/>
      <c r="EQ3" s="12"/>
      <c r="ER3" s="12"/>
      <c r="ES3" s="12"/>
      <c r="EV3" s="134" t="s">
        <v>180</v>
      </c>
      <c r="EW3" s="12"/>
      <c r="EX3" s="12"/>
      <c r="EY3" s="12"/>
      <c r="EZ3" s="12"/>
      <c r="FC3" s="134" t="s">
        <v>181</v>
      </c>
      <c r="FJ3" s="134" t="s">
        <v>182</v>
      </c>
      <c r="FQ3" s="134" t="s">
        <v>183</v>
      </c>
      <c r="FR3" s="12"/>
      <c r="FS3" s="12"/>
      <c r="FT3" s="12"/>
      <c r="FU3" s="12"/>
      <c r="FX3" s="134" t="s">
        <v>184</v>
      </c>
      <c r="FY3" s="12"/>
      <c r="FZ3" s="12"/>
      <c r="GA3" s="12"/>
      <c r="GB3" s="12"/>
      <c r="GE3" s="134" t="s">
        <v>185</v>
      </c>
      <c r="GF3" s="12"/>
      <c r="GG3" s="12"/>
      <c r="GH3" s="12"/>
      <c r="GI3" s="12"/>
      <c r="GL3" s="134" t="s">
        <v>186</v>
      </c>
      <c r="GM3" s="12"/>
      <c r="GN3" s="12"/>
      <c r="GO3" s="12"/>
      <c r="GP3" s="12"/>
      <c r="GT3" s="134" t="s">
        <v>71</v>
      </c>
      <c r="HA3" s="134" t="s">
        <v>71</v>
      </c>
      <c r="HH3" s="134" t="s">
        <v>298</v>
      </c>
      <c r="HO3" s="134" t="s">
        <v>299</v>
      </c>
    </row>
    <row r="4" spans="1:227">
      <c r="B4" s="222" t="s">
        <v>46</v>
      </c>
      <c r="C4" s="222"/>
      <c r="D4" s="222"/>
      <c r="E4" s="222"/>
      <c r="F4" s="222"/>
      <c r="I4" s="222" t="s">
        <v>46</v>
      </c>
      <c r="J4" s="222"/>
      <c r="K4" s="222"/>
      <c r="L4" s="222"/>
      <c r="M4" s="222"/>
      <c r="P4" s="222" t="s">
        <v>46</v>
      </c>
      <c r="Q4" s="222"/>
      <c r="R4" s="222"/>
      <c r="S4" s="222"/>
      <c r="T4" s="222"/>
      <c r="W4" s="222" t="s">
        <v>46</v>
      </c>
      <c r="X4" s="222"/>
      <c r="Y4" s="222"/>
      <c r="Z4" s="222"/>
      <c r="AA4" s="222"/>
      <c r="AD4" s="222" t="s">
        <v>46</v>
      </c>
      <c r="AE4" s="222"/>
      <c r="AF4" s="222"/>
      <c r="AG4" s="222"/>
      <c r="AH4" s="222"/>
      <c r="AK4" s="143" t="s">
        <v>46</v>
      </c>
      <c r="AL4" s="143"/>
      <c r="AM4" s="143"/>
      <c r="AN4" s="218"/>
      <c r="AO4" s="144"/>
      <c r="AP4" s="143"/>
      <c r="AQ4" s="143"/>
      <c r="AT4" s="222" t="s">
        <v>46</v>
      </c>
      <c r="AU4" s="222"/>
      <c r="AV4" s="222"/>
      <c r="AW4" s="222"/>
      <c r="AX4" s="222"/>
      <c r="BA4" s="222" t="s">
        <v>46</v>
      </c>
      <c r="BB4" s="222"/>
      <c r="BC4" s="222"/>
      <c r="BD4" s="222"/>
      <c r="BE4" s="222"/>
      <c r="BH4" s="222" t="s">
        <v>46</v>
      </c>
      <c r="BI4" s="222"/>
      <c r="BJ4" s="222"/>
      <c r="BK4" s="222"/>
      <c r="BL4" s="222"/>
      <c r="BO4" s="222" t="s">
        <v>46</v>
      </c>
      <c r="BP4" s="222"/>
      <c r="BQ4" s="222"/>
      <c r="BR4" s="222"/>
      <c r="BS4" s="222"/>
      <c r="BV4" s="222" t="s">
        <v>46</v>
      </c>
      <c r="BW4" s="222"/>
      <c r="BX4" s="222"/>
      <c r="BY4" s="222"/>
      <c r="BZ4" s="222"/>
      <c r="CC4" s="222" t="s">
        <v>46</v>
      </c>
      <c r="CD4" s="222"/>
      <c r="CE4" s="222"/>
      <c r="CF4" s="222"/>
      <c r="CG4" s="222"/>
      <c r="CJ4" s="222" t="s">
        <v>46</v>
      </c>
      <c r="CK4" s="222"/>
      <c r="CL4" s="222"/>
      <c r="CM4" s="222"/>
      <c r="CN4" s="222"/>
      <c r="CQ4" s="222" t="s">
        <v>46</v>
      </c>
      <c r="CR4" s="222"/>
      <c r="CS4" s="222"/>
      <c r="CT4" s="222"/>
      <c r="CU4" s="222"/>
      <c r="CX4" s="222" t="s">
        <v>46</v>
      </c>
      <c r="CY4" s="222"/>
      <c r="CZ4" s="222"/>
      <c r="DA4" s="222"/>
      <c r="DB4" s="222"/>
      <c r="DE4" s="222" t="s">
        <v>46</v>
      </c>
      <c r="DF4" s="222"/>
      <c r="DG4" s="222"/>
      <c r="DH4" s="222"/>
      <c r="DI4" s="222"/>
      <c r="DL4" s="222" t="s">
        <v>46</v>
      </c>
      <c r="DM4" s="222"/>
      <c r="DN4" s="222"/>
      <c r="DO4" s="222"/>
      <c r="DP4" s="222"/>
      <c r="DS4" s="222" t="s">
        <v>46</v>
      </c>
      <c r="DT4" s="222"/>
      <c r="DU4" s="222"/>
      <c r="DV4" s="222"/>
      <c r="DW4" s="222"/>
      <c r="DZ4" s="222" t="s">
        <v>46</v>
      </c>
      <c r="EA4" s="222"/>
      <c r="EB4" s="222"/>
      <c r="EC4" s="222"/>
      <c r="ED4" s="222"/>
      <c r="EG4" s="222"/>
      <c r="EH4" s="222"/>
      <c r="EI4" s="222"/>
      <c r="EJ4" s="222"/>
      <c r="EO4" s="222" t="s">
        <v>46</v>
      </c>
      <c r="EP4" s="222"/>
      <c r="EQ4" s="222"/>
      <c r="ER4" s="222"/>
      <c r="ES4" s="222"/>
      <c r="EV4" s="222" t="s">
        <v>46</v>
      </c>
      <c r="EW4" s="222"/>
      <c r="EX4" s="222"/>
      <c r="EY4" s="222"/>
      <c r="EZ4" s="222"/>
      <c r="FC4" s="222" t="s">
        <v>46</v>
      </c>
      <c r="FD4" s="222"/>
      <c r="FE4" s="222"/>
      <c r="FF4" s="222"/>
      <c r="FG4" s="222"/>
      <c r="FJ4" s="222" t="s">
        <v>46</v>
      </c>
      <c r="FK4" s="222"/>
      <c r="FL4" s="222"/>
      <c r="FM4" s="222"/>
      <c r="FN4" s="222"/>
      <c r="FQ4" s="222" t="s">
        <v>46</v>
      </c>
      <c r="FR4" s="222"/>
      <c r="FS4" s="222"/>
      <c r="FT4" s="222"/>
      <c r="FU4" s="222"/>
      <c r="FX4" s="222" t="s">
        <v>46</v>
      </c>
      <c r="FY4" s="222"/>
      <c r="FZ4" s="222"/>
      <c r="GA4" s="222"/>
      <c r="GB4" s="222"/>
      <c r="GE4" s="222" t="s">
        <v>46</v>
      </c>
      <c r="GF4" s="222"/>
      <c r="GG4" s="222"/>
      <c r="GH4" s="222"/>
      <c r="GI4" s="222"/>
      <c r="GL4" s="222" t="s">
        <v>46</v>
      </c>
      <c r="GM4" s="222"/>
      <c r="GN4" s="222"/>
      <c r="GO4" s="222"/>
      <c r="GP4" s="222"/>
      <c r="GT4" s="222" t="s">
        <v>46</v>
      </c>
      <c r="GU4" s="222"/>
      <c r="GV4" s="222"/>
      <c r="GW4" s="222"/>
      <c r="GX4" s="222"/>
      <c r="HA4" s="222" t="s">
        <v>46</v>
      </c>
      <c r="HB4" s="222"/>
      <c r="HC4" s="222"/>
      <c r="HD4" s="222"/>
      <c r="HE4" s="222"/>
      <c r="HH4" s="222" t="s">
        <v>46</v>
      </c>
      <c r="HI4" s="222"/>
      <c r="HJ4" s="222"/>
      <c r="HK4" s="222"/>
      <c r="HL4" s="222"/>
      <c r="HO4" s="222" t="s">
        <v>46</v>
      </c>
      <c r="HP4" s="222"/>
      <c r="HQ4" s="222"/>
      <c r="HR4" s="222"/>
      <c r="HS4" s="222"/>
    </row>
    <row r="5" spans="1:227">
      <c r="A5" s="22" t="s">
        <v>69</v>
      </c>
      <c r="B5" s="33" t="s">
        <v>60</v>
      </c>
      <c r="C5" s="39" t="s">
        <v>65</v>
      </c>
      <c r="D5" s="39" t="s">
        <v>53</v>
      </c>
      <c r="E5" s="39" t="s">
        <v>66</v>
      </c>
      <c r="F5" s="39" t="s">
        <v>67</v>
      </c>
      <c r="H5" s="22" t="s">
        <v>69</v>
      </c>
      <c r="I5" s="33" t="s">
        <v>60</v>
      </c>
      <c r="J5" s="39" t="s">
        <v>65</v>
      </c>
      <c r="K5" s="39" t="s">
        <v>53</v>
      </c>
      <c r="L5" s="39" t="s">
        <v>66</v>
      </c>
      <c r="M5" s="39" t="s">
        <v>67</v>
      </c>
      <c r="O5" s="22" t="s">
        <v>69</v>
      </c>
      <c r="P5" s="33" t="s">
        <v>60</v>
      </c>
      <c r="Q5" s="39" t="s">
        <v>65</v>
      </c>
      <c r="R5" s="39" t="s">
        <v>53</v>
      </c>
      <c r="S5" s="39" t="s">
        <v>66</v>
      </c>
      <c r="T5" s="39" t="s">
        <v>67</v>
      </c>
      <c r="V5" s="22" t="s">
        <v>69</v>
      </c>
      <c r="W5" s="33" t="s">
        <v>60</v>
      </c>
      <c r="X5" s="39" t="s">
        <v>65</v>
      </c>
      <c r="Y5" s="39" t="s">
        <v>53</v>
      </c>
      <c r="Z5" s="39" t="s">
        <v>66</v>
      </c>
      <c r="AA5" s="39" t="s">
        <v>67</v>
      </c>
      <c r="AC5" s="22" t="s">
        <v>69</v>
      </c>
      <c r="AD5" s="33" t="s">
        <v>60</v>
      </c>
      <c r="AE5" s="39" t="s">
        <v>65</v>
      </c>
      <c r="AF5" s="39" t="s">
        <v>53</v>
      </c>
      <c r="AG5" s="39" t="s">
        <v>66</v>
      </c>
      <c r="AH5" s="39" t="s">
        <v>67</v>
      </c>
      <c r="AJ5" s="22" t="s">
        <v>69</v>
      </c>
      <c r="AK5" s="33" t="s">
        <v>60</v>
      </c>
      <c r="AL5" s="39" t="s">
        <v>65</v>
      </c>
      <c r="AM5" s="39" t="s">
        <v>53</v>
      </c>
      <c r="AN5" s="145" t="s">
        <v>174</v>
      </c>
      <c r="AO5" s="7" t="s">
        <v>66</v>
      </c>
      <c r="AP5" s="39" t="s">
        <v>188</v>
      </c>
      <c r="AQ5" s="39" t="s">
        <v>67</v>
      </c>
      <c r="AR5" t="s">
        <v>187</v>
      </c>
      <c r="AS5" s="22" t="s">
        <v>69</v>
      </c>
      <c r="AT5" s="33" t="s">
        <v>60</v>
      </c>
      <c r="AU5" s="39" t="s">
        <v>65</v>
      </c>
      <c r="AV5" s="39" t="s">
        <v>53</v>
      </c>
      <c r="AW5" s="39" t="s">
        <v>66</v>
      </c>
      <c r="AX5" s="39" t="s">
        <v>67</v>
      </c>
      <c r="AZ5" s="22" t="s">
        <v>69</v>
      </c>
      <c r="BA5" s="33" t="s">
        <v>60</v>
      </c>
      <c r="BB5" s="39" t="s">
        <v>65</v>
      </c>
      <c r="BC5" s="39" t="s">
        <v>53</v>
      </c>
      <c r="BD5" s="39" t="s">
        <v>66</v>
      </c>
      <c r="BE5" s="39" t="s">
        <v>67</v>
      </c>
      <c r="BG5" s="22" t="s">
        <v>69</v>
      </c>
      <c r="BH5" s="33" t="s">
        <v>60</v>
      </c>
      <c r="BI5" s="39" t="s">
        <v>65</v>
      </c>
      <c r="BJ5" s="39" t="s">
        <v>53</v>
      </c>
      <c r="BK5" s="39" t="s">
        <v>66</v>
      </c>
      <c r="BL5" s="39" t="s">
        <v>67</v>
      </c>
      <c r="BN5" s="22" t="s">
        <v>69</v>
      </c>
      <c r="BO5" s="138" t="s">
        <v>60</v>
      </c>
      <c r="BP5" s="39" t="s">
        <v>65</v>
      </c>
      <c r="BQ5" s="39" t="s">
        <v>53</v>
      </c>
      <c r="BR5" s="39" t="s">
        <v>66</v>
      </c>
      <c r="BS5" s="39" t="s">
        <v>67</v>
      </c>
      <c r="BU5" s="22" t="s">
        <v>69</v>
      </c>
      <c r="BV5" s="138" t="s">
        <v>60</v>
      </c>
      <c r="BW5" s="39" t="s">
        <v>65</v>
      </c>
      <c r="BX5" s="39" t="s">
        <v>53</v>
      </c>
      <c r="BY5" s="39" t="s">
        <v>66</v>
      </c>
      <c r="BZ5" s="39" t="s">
        <v>67</v>
      </c>
      <c r="CB5" s="22" t="s">
        <v>69</v>
      </c>
      <c r="CC5" s="138" t="s">
        <v>60</v>
      </c>
      <c r="CD5" s="39" t="s">
        <v>65</v>
      </c>
      <c r="CE5" s="39" t="s">
        <v>53</v>
      </c>
      <c r="CF5" s="39" t="s">
        <v>66</v>
      </c>
      <c r="CG5" s="39" t="s">
        <v>67</v>
      </c>
      <c r="CI5" s="22" t="s">
        <v>69</v>
      </c>
      <c r="CJ5" s="138" t="s">
        <v>60</v>
      </c>
      <c r="CK5" s="39" t="s">
        <v>65</v>
      </c>
      <c r="CL5" s="39" t="s">
        <v>53</v>
      </c>
      <c r="CM5" s="39" t="s">
        <v>66</v>
      </c>
      <c r="CN5" s="39" t="s">
        <v>67</v>
      </c>
      <c r="CP5" s="22" t="s">
        <v>69</v>
      </c>
      <c r="CQ5" s="138" t="s">
        <v>60</v>
      </c>
      <c r="CR5" s="39" t="s">
        <v>65</v>
      </c>
      <c r="CS5" s="39" t="s">
        <v>53</v>
      </c>
      <c r="CT5" s="39" t="s">
        <v>66</v>
      </c>
      <c r="CU5" s="39" t="s">
        <v>67</v>
      </c>
      <c r="CW5" s="22" t="s">
        <v>69</v>
      </c>
      <c r="CX5" s="138" t="s">
        <v>60</v>
      </c>
      <c r="CY5" s="39" t="s">
        <v>65</v>
      </c>
      <c r="CZ5" s="39" t="s">
        <v>53</v>
      </c>
      <c r="DA5" s="39" t="s">
        <v>66</v>
      </c>
      <c r="DB5" s="39" t="s">
        <v>67</v>
      </c>
      <c r="DD5" s="22" t="s">
        <v>69</v>
      </c>
      <c r="DE5" s="138" t="s">
        <v>60</v>
      </c>
      <c r="DF5" s="39" t="s">
        <v>65</v>
      </c>
      <c r="DG5" s="39" t="s">
        <v>53</v>
      </c>
      <c r="DH5" s="39" t="s">
        <v>66</v>
      </c>
      <c r="DI5" s="39" t="s">
        <v>67</v>
      </c>
      <c r="DK5" s="22" t="s">
        <v>69</v>
      </c>
      <c r="DL5" s="138" t="s">
        <v>60</v>
      </c>
      <c r="DM5" s="39" t="s">
        <v>65</v>
      </c>
      <c r="DN5" s="39" t="s">
        <v>53</v>
      </c>
      <c r="DO5" s="39" t="s">
        <v>66</v>
      </c>
      <c r="DP5" s="39" t="s">
        <v>67</v>
      </c>
      <c r="DR5" s="22" t="s">
        <v>69</v>
      </c>
      <c r="DS5" s="138" t="s">
        <v>60</v>
      </c>
      <c r="DT5" s="39" t="s">
        <v>65</v>
      </c>
      <c r="DU5" s="39" t="s">
        <v>53</v>
      </c>
      <c r="DV5" s="39" t="s">
        <v>66</v>
      </c>
      <c r="DW5" s="39" t="s">
        <v>67</v>
      </c>
      <c r="DZ5" s="138" t="s">
        <v>60</v>
      </c>
      <c r="EA5" s="39" t="s">
        <v>65</v>
      </c>
      <c r="EB5" s="39" t="s">
        <v>53</v>
      </c>
      <c r="EC5" s="39" t="s">
        <v>66</v>
      </c>
      <c r="ED5" s="39" t="s">
        <v>67</v>
      </c>
      <c r="EG5" s="200" t="s">
        <v>385</v>
      </c>
      <c r="EH5" s="39" t="s">
        <v>53</v>
      </c>
      <c r="EI5" s="200" t="s">
        <v>386</v>
      </c>
      <c r="EJ5" s="39" t="s">
        <v>67</v>
      </c>
      <c r="EN5" s="22" t="s">
        <v>69</v>
      </c>
      <c r="EO5" s="33" t="s">
        <v>60</v>
      </c>
      <c r="EP5" s="39" t="s">
        <v>65</v>
      </c>
      <c r="EQ5" s="39" t="s">
        <v>53</v>
      </c>
      <c r="ER5" s="39" t="s">
        <v>66</v>
      </c>
      <c r="ES5" s="39" t="s">
        <v>67</v>
      </c>
      <c r="EU5" s="22" t="s">
        <v>69</v>
      </c>
      <c r="EV5" s="33" t="s">
        <v>60</v>
      </c>
      <c r="EW5" s="39" t="s">
        <v>65</v>
      </c>
      <c r="EX5" s="39" t="s">
        <v>53</v>
      </c>
      <c r="EY5" s="39" t="s">
        <v>66</v>
      </c>
      <c r="EZ5" s="39" t="s">
        <v>67</v>
      </c>
      <c r="FB5" s="22" t="s">
        <v>69</v>
      </c>
      <c r="FC5" s="138" t="s">
        <v>60</v>
      </c>
      <c r="FD5" s="39" t="s">
        <v>65</v>
      </c>
      <c r="FE5" s="39" t="s">
        <v>53</v>
      </c>
      <c r="FF5" s="39" t="s">
        <v>66</v>
      </c>
      <c r="FG5" s="39" t="s">
        <v>67</v>
      </c>
      <c r="FI5" s="22" t="s">
        <v>69</v>
      </c>
      <c r="FJ5" s="138" t="s">
        <v>60</v>
      </c>
      <c r="FK5" s="39" t="s">
        <v>65</v>
      </c>
      <c r="FL5" s="39" t="s">
        <v>53</v>
      </c>
      <c r="FM5" s="39" t="s">
        <v>66</v>
      </c>
      <c r="FN5" s="39" t="s">
        <v>67</v>
      </c>
      <c r="FP5" s="22" t="s">
        <v>69</v>
      </c>
      <c r="FQ5" s="33" t="s">
        <v>60</v>
      </c>
      <c r="FR5" s="39" t="s">
        <v>65</v>
      </c>
      <c r="FS5" s="39" t="s">
        <v>53</v>
      </c>
      <c r="FT5" s="39" t="s">
        <v>66</v>
      </c>
      <c r="FU5" s="39" t="s">
        <v>67</v>
      </c>
      <c r="FW5" s="22" t="s">
        <v>69</v>
      </c>
      <c r="FX5" s="33" t="s">
        <v>60</v>
      </c>
      <c r="FY5" s="39" t="s">
        <v>65</v>
      </c>
      <c r="FZ5" s="39" t="s">
        <v>53</v>
      </c>
      <c r="GA5" s="39" t="s">
        <v>66</v>
      </c>
      <c r="GB5" s="39" t="s">
        <v>67</v>
      </c>
      <c r="GD5" s="22" t="s">
        <v>69</v>
      </c>
      <c r="GE5" s="138" t="s">
        <v>60</v>
      </c>
      <c r="GF5" s="39" t="s">
        <v>65</v>
      </c>
      <c r="GG5" s="39" t="s">
        <v>53</v>
      </c>
      <c r="GH5" s="39" t="s">
        <v>66</v>
      </c>
      <c r="GI5" s="39" t="s">
        <v>67</v>
      </c>
      <c r="GK5" s="22" t="s">
        <v>69</v>
      </c>
      <c r="GL5" s="138" t="s">
        <v>60</v>
      </c>
      <c r="GM5" s="39" t="s">
        <v>65</v>
      </c>
      <c r="GN5" s="39" t="s">
        <v>53</v>
      </c>
      <c r="GO5" s="39" t="s">
        <v>66</v>
      </c>
      <c r="GP5" s="39" t="s">
        <v>67</v>
      </c>
      <c r="GS5" s="22" t="s">
        <v>69</v>
      </c>
      <c r="GT5" s="138" t="s">
        <v>60</v>
      </c>
      <c r="GU5" s="39" t="s">
        <v>65</v>
      </c>
      <c r="GV5" s="39" t="s">
        <v>53</v>
      </c>
      <c r="GW5" s="39" t="s">
        <v>66</v>
      </c>
      <c r="GX5" s="39" t="s">
        <v>67</v>
      </c>
      <c r="GZ5" s="22" t="s">
        <v>69</v>
      </c>
      <c r="HA5" s="138" t="s">
        <v>60</v>
      </c>
      <c r="HB5" s="39" t="s">
        <v>65</v>
      </c>
      <c r="HC5" s="39" t="s">
        <v>53</v>
      </c>
      <c r="HD5" s="39" t="s">
        <v>66</v>
      </c>
      <c r="HE5" s="39" t="s">
        <v>67</v>
      </c>
      <c r="HG5" s="22" t="s">
        <v>69</v>
      </c>
      <c r="HH5" s="138" t="s">
        <v>60</v>
      </c>
      <c r="HI5" s="39" t="s">
        <v>65</v>
      </c>
      <c r="HJ5" s="39" t="s">
        <v>53</v>
      </c>
      <c r="HK5" s="39" t="s">
        <v>66</v>
      </c>
      <c r="HL5" s="39" t="s">
        <v>67</v>
      </c>
      <c r="HN5" s="22" t="s">
        <v>69</v>
      </c>
      <c r="HO5" s="138" t="s">
        <v>60</v>
      </c>
      <c r="HP5" s="39" t="s">
        <v>65</v>
      </c>
      <c r="HQ5" s="39" t="s">
        <v>53</v>
      </c>
      <c r="HR5" s="39" t="s">
        <v>66</v>
      </c>
      <c r="HS5" s="39" t="s">
        <v>67</v>
      </c>
    </row>
    <row r="6" spans="1:227">
      <c r="A6" s="22">
        <v>35885</v>
      </c>
      <c r="B6" s="47">
        <v>4</v>
      </c>
      <c r="C6" s="48">
        <v>7.3957020535749747</v>
      </c>
      <c r="D6" s="48">
        <v>18.695263439140895</v>
      </c>
      <c r="E6" s="48">
        <v>13.248646276914</v>
      </c>
      <c r="F6" s="48">
        <v>13.945397893352073</v>
      </c>
      <c r="H6" s="22">
        <v>35885</v>
      </c>
      <c r="I6" s="47">
        <v>10</v>
      </c>
      <c r="J6" s="48">
        <v>6.8790081825037372</v>
      </c>
      <c r="K6" s="48">
        <v>4.3416062217602081</v>
      </c>
      <c r="L6" s="48">
        <v>6.7091959155933356</v>
      </c>
      <c r="M6" s="48">
        <v>6.0895914941667018</v>
      </c>
      <c r="O6" s="22">
        <v>35885</v>
      </c>
      <c r="P6" s="47">
        <v>1</v>
      </c>
      <c r="Q6" s="48">
        <v>38.093619839884752</v>
      </c>
      <c r="R6" s="48">
        <v>6.9746761948864755</v>
      </c>
      <c r="S6" s="48">
        <v>10.27661662004309</v>
      </c>
      <c r="T6" s="48">
        <v>4.1879750900850166</v>
      </c>
      <c r="V6" s="22">
        <v>35885</v>
      </c>
      <c r="W6" s="47">
        <v>5</v>
      </c>
      <c r="X6" s="48">
        <v>1.3977519461701042</v>
      </c>
      <c r="Y6" s="48">
        <v>3.9540459999735988</v>
      </c>
      <c r="Z6" s="48">
        <v>4.9470319976424815</v>
      </c>
      <c r="AA6" s="48">
        <v>6.5052451823794044</v>
      </c>
      <c r="AC6" s="22">
        <v>35885</v>
      </c>
      <c r="AD6" s="47">
        <v>11</v>
      </c>
      <c r="AE6" s="48">
        <v>-36.282620393379283</v>
      </c>
      <c r="AF6" s="48">
        <v>43.089374955169468</v>
      </c>
      <c r="AG6" s="48">
        <v>-9.3523661951535058</v>
      </c>
      <c r="AH6" s="48">
        <v>-0.75452388088849132</v>
      </c>
      <c r="AJ6" s="22">
        <v>35885</v>
      </c>
      <c r="AK6" s="47">
        <v>1</v>
      </c>
      <c r="AL6" s="48">
        <v>-31.519761900144456</v>
      </c>
      <c r="AM6" s="48">
        <v>71.969422251221431</v>
      </c>
      <c r="AN6" s="146">
        <v>35885</v>
      </c>
      <c r="AO6" s="109">
        <v>5</v>
      </c>
      <c r="AP6" s="48">
        <v>10.742309630195045</v>
      </c>
      <c r="AQ6" s="48">
        <v>15.46926595045659</v>
      </c>
      <c r="AS6" s="22">
        <v>35885</v>
      </c>
      <c r="AT6" s="47">
        <v>3</v>
      </c>
      <c r="AU6" s="48">
        <v>-5.868310361317282</v>
      </c>
      <c r="AV6" s="48">
        <v>-1.1723941407314697</v>
      </c>
      <c r="AW6" s="48">
        <v>0.95384252478867282</v>
      </c>
      <c r="AX6" s="48">
        <v>3.1518512989995973</v>
      </c>
      <c r="AZ6" s="22">
        <v>35885</v>
      </c>
      <c r="BA6" s="47">
        <v>9</v>
      </c>
      <c r="BB6" s="48">
        <v>54.462156980933251</v>
      </c>
      <c r="BC6" s="48">
        <v>7.7899346552388504</v>
      </c>
      <c r="BD6" s="48">
        <v>16.915628092691758</v>
      </c>
      <c r="BE6" s="48">
        <v>12.013858645598674</v>
      </c>
      <c r="BG6" s="22">
        <v>35885</v>
      </c>
      <c r="BH6" s="47">
        <v>8</v>
      </c>
      <c r="BI6" s="48">
        <v>14.855195266621523</v>
      </c>
      <c r="BJ6" s="48">
        <v>15.782460752625195</v>
      </c>
      <c r="BK6" s="48">
        <v>6.3168850235053364</v>
      </c>
      <c r="BL6" s="48">
        <v>4.75456480660299</v>
      </c>
      <c r="BN6" s="22">
        <v>35885</v>
      </c>
      <c r="BO6" s="47">
        <v>2</v>
      </c>
      <c r="BP6" s="48">
        <v>16.419341674506732</v>
      </c>
      <c r="BQ6" s="48">
        <v>5.4575113929513197</v>
      </c>
      <c r="BR6" s="48">
        <v>18.969999415108507</v>
      </c>
      <c r="BS6" s="48">
        <v>21.03493528183451</v>
      </c>
      <c r="BU6" s="22">
        <v>35885</v>
      </c>
      <c r="BV6" s="47">
        <v>12</v>
      </c>
      <c r="BW6" s="48">
        <v>15.853097021433753</v>
      </c>
      <c r="BX6" s="48">
        <v>2.5227867379894242</v>
      </c>
      <c r="BY6" s="48">
        <v>0.49310638762265491</v>
      </c>
      <c r="BZ6" s="48">
        <v>-1.7967696156665824</v>
      </c>
      <c r="CB6" s="22">
        <v>35885</v>
      </c>
      <c r="CC6" s="47">
        <v>8</v>
      </c>
      <c r="CD6" s="48">
        <v>4.0783942464667495</v>
      </c>
      <c r="CE6" s="48">
        <v>-14.927037502667773</v>
      </c>
      <c r="CF6" s="48">
        <v>-2.0468003896660592</v>
      </c>
      <c r="CG6" s="48">
        <v>-5.9042296379501202</v>
      </c>
      <c r="CI6" s="22">
        <v>35885</v>
      </c>
      <c r="CJ6" s="47">
        <v>5</v>
      </c>
      <c r="CK6" s="48">
        <v>21.871887262381815</v>
      </c>
      <c r="CL6" s="48">
        <v>3.1766231503292053</v>
      </c>
      <c r="CM6" s="48">
        <v>10.166863049721918</v>
      </c>
      <c r="CN6" s="48">
        <v>8.6107352501984877</v>
      </c>
      <c r="CP6" s="22">
        <v>35885</v>
      </c>
      <c r="CQ6" s="47">
        <v>7</v>
      </c>
      <c r="CR6" s="48">
        <v>51.393115963823</v>
      </c>
      <c r="CS6" s="48">
        <v>-10.828819207576268</v>
      </c>
      <c r="CT6" s="48">
        <v>5.5616962803524128</v>
      </c>
      <c r="CU6" s="48">
        <v>4.443679426264735</v>
      </c>
      <c r="CW6" s="22">
        <v>35885</v>
      </c>
      <c r="CX6" s="47">
        <v>6</v>
      </c>
      <c r="CY6" s="48">
        <v>116.54893932905365</v>
      </c>
      <c r="CZ6" s="48">
        <v>-2.4715576479539259E-2</v>
      </c>
      <c r="DA6" s="48">
        <v>-4.3525667868716038</v>
      </c>
      <c r="DB6" s="48">
        <v>-6.2849436015140148</v>
      </c>
      <c r="DD6" s="22">
        <v>35885</v>
      </c>
      <c r="DE6" s="47">
        <v>8</v>
      </c>
      <c r="DF6" s="48">
        <v>92.227441087212071</v>
      </c>
      <c r="DG6" s="48">
        <v>51.437617708236317</v>
      </c>
      <c r="DH6" s="48">
        <v>40.13134111351102</v>
      </c>
      <c r="DI6" s="48">
        <v>41.683081785156183</v>
      </c>
      <c r="DK6" s="22">
        <v>35885</v>
      </c>
      <c r="DL6" s="47">
        <v>4</v>
      </c>
      <c r="DM6" s="48">
        <v>-5.3934782539079613</v>
      </c>
      <c r="DN6" s="48">
        <v>-14.231302444528726</v>
      </c>
      <c r="DO6" s="48">
        <v>-5.9828197051468575</v>
      </c>
      <c r="DP6" s="48">
        <v>-5.8259987282006769</v>
      </c>
      <c r="DR6" s="22">
        <v>35885</v>
      </c>
      <c r="DS6" s="47">
        <v>4</v>
      </c>
      <c r="DT6" s="48">
        <v>-9.976597919478511</v>
      </c>
      <c r="DU6" s="48">
        <v>10.078197913082775</v>
      </c>
      <c r="DV6" s="48">
        <v>-0.17263942439368352</v>
      </c>
      <c r="DW6" s="48">
        <v>2.2785007702956328</v>
      </c>
      <c r="DY6" s="22">
        <f>DR6</f>
        <v>35885</v>
      </c>
      <c r="DZ6" s="82">
        <f ca="1">VLOOKUP($DY6,INDIRECT("$"&amp;VLOOKUP($DZ$3,Map!$A$2:$E$51,4,0)&amp;"$6:$"&amp;VLOOKUP($DZ$3,Map!$A$2:$E$51,5,0)&amp;"$100"),MATCH(DZ$1,INDIRECT("$"&amp;VLOOKUP($DZ$3,Map!$A$2:$E$51,4,0)&amp;"$1:$"&amp;VLOOKUP($DZ$3,Map!$A$2:$E$51,5,0)&amp;"$1"),0),0)</f>
        <v>6</v>
      </c>
      <c r="EA6" s="140" t="str">
        <f ca="1">IF(ABS(VLOOKUP($DY6,INDIRECT("$"&amp;VLOOKUP($DZ$3,Map!$A$2:$E$51,4,0)&amp;"$6:$"&amp;VLOOKUP($DZ$3,Map!$A$2:$E$51,5,0)&amp;"$100"),MATCH(EA$1,INDIRECT("$"&amp;VLOOKUP($DZ$3,Map!$A$2:$E$51,4,0)&amp;"$1:$"&amp;VLOOKUP($DZ$3,Map!$A$2:$E$51,5,0)&amp;"$1"),0),0))&gt;100,"",VLOOKUP($DY6,INDIRECT("$"&amp;VLOOKUP($DZ$3,Map!$A$2:$E$51,4,0)&amp;"$6:$"&amp;VLOOKUP($DZ$3,Map!$A$2:$E$51,5,0)&amp;"$100"),MATCH(EA$1,INDIRECT("$"&amp;VLOOKUP($DZ$3,Map!$A$2:$E$51,4,0)&amp;"$1:$"&amp;VLOOKUP($DZ$3,Map!$A$2:$E$51,5,0)&amp;"$1"),0),0))</f>
        <v/>
      </c>
      <c r="EB6" s="140">
        <f ca="1">IF(ABS(VLOOKUP($DY6,INDIRECT("$"&amp;VLOOKUP($DZ$3,Map!$A$2:$E$51,4,0)&amp;"$6:$"&amp;VLOOKUP($DZ$3,Map!$A$2:$E$51,5,0)&amp;"$100"),MATCH(EB$1,INDIRECT("$"&amp;VLOOKUP($DZ$3,Map!$A$2:$E$51,4,0)&amp;"$1:$"&amp;VLOOKUP($DZ$3,Map!$A$2:$E$51,5,0)&amp;"$1"),0),0))&gt;50,"",VLOOKUP($DY6,INDIRECT("$"&amp;VLOOKUP($DZ$3,Map!$A$2:$E$51,4,0)&amp;"$6:$"&amp;VLOOKUP($DZ$3,Map!$A$2:$E$51,5,0)&amp;"$100"),MATCH(EB$1,INDIRECT("$"&amp;VLOOKUP($DZ$3,Map!$A$2:$E$51,4,0)&amp;"$1:$"&amp;VLOOKUP($DZ$3,Map!$A$2:$E$51,5,0)&amp;"$1"),0),0))</f>
        <v>-2.4715576479539259E-2</v>
      </c>
      <c r="EC6" s="140">
        <f ca="1">IF(ABS(VLOOKUP($DY6,INDIRECT("$"&amp;VLOOKUP($DZ$3,Map!$A$2:$E$51,4,0)&amp;"$6:$"&amp;VLOOKUP($DZ$3,Map!$A$2:$E$51,5,0)&amp;"$100"),MATCH(EC$1,INDIRECT("$"&amp;VLOOKUP($DZ$3,Map!$A$2:$E$51,4,0)&amp;"$1:$"&amp;VLOOKUP($DZ$3,Map!$A$2:$E$51,5,0)&amp;"$1"),0),0))&gt;100,"",VLOOKUP($DY6,INDIRECT("$"&amp;VLOOKUP($DZ$3,Map!$A$2:$E$51,4,0)&amp;"$6:$"&amp;VLOOKUP($DZ$3,Map!$A$2:$E$51,5,0)&amp;"$100"),MATCH(EC$1,INDIRECT("$"&amp;VLOOKUP($DZ$3,Map!$A$2:$E$51,4,0)&amp;"$1:$"&amp;VLOOKUP($DZ$3,Map!$A$2:$E$51,5,0)&amp;"$1"),0),0))</f>
        <v>-4.3525667868716038</v>
      </c>
      <c r="ED6" s="140">
        <f ca="1">IF(ABS(VLOOKUP($DY6,INDIRECT("$"&amp;VLOOKUP($DZ$3,Map!$A$2:$E$51,4,0)&amp;"$6:$"&amp;VLOOKUP($DZ$3,Map!$A$2:$E$51,5,0)&amp;"$100"),MATCH(ED$1,INDIRECT("$"&amp;VLOOKUP($DZ$3,Map!$A$2:$E$51,4,0)&amp;"$1:$"&amp;VLOOKUP($DZ$3,Map!$A$2:$E$51,5,0)&amp;"$1"),0),0))&gt;100,"",VLOOKUP($DY6,INDIRECT("$"&amp;VLOOKUP($DZ$3,Map!$A$2:$E$51,4,0)&amp;"$6:$"&amp;VLOOKUP($DZ$3,Map!$A$2:$E$51,5,0)&amp;"$100"),MATCH(ED$1,INDIRECT("$"&amp;VLOOKUP($DZ$3,Map!$A$2:$E$51,4,0)&amp;"$1:$"&amp;VLOOKUP($DZ$3,Map!$A$2:$E$51,5,0)&amp;"$1"),0),0))</f>
        <v>-6.2849436015140148</v>
      </c>
      <c r="EF6" s="22">
        <f>DY6</f>
        <v>35885</v>
      </c>
      <c r="EG6" s="140">
        <f ca="1">VLOOKUP($EF6,EquityMetrics!$Y$6:$AO$1048576,MATCH(Earnings!EG$5,EquityMetrics!$Y$5:$AO$5,0),0)</f>
        <v>10.772337401316602</v>
      </c>
      <c r="EH6" s="140">
        <f ca="1">VLOOKUP($EF6,EquityMetrics!$Y$6:$AO$1048576,MATCH(Earnings!EH$5,EquityMetrics!$Y$5:$AO$5,0),0)</f>
        <v>2.4049178981581321</v>
      </c>
      <c r="EI6" s="140">
        <f ca="1">VLOOKUP($EF6,EquityMetrics!$Y$6:$AO$1048576,MATCH(Earnings!EI$5,EquityMetrics!$Y$5:$AO$5,0),0)</f>
        <v>3.1159679549561892</v>
      </c>
      <c r="EJ6" s="140">
        <f ca="1">VLOOKUP($EF6,EquityMetrics!$Y$6:$AO$1048576,MATCH(Earnings!EJ$5,EquityMetrics!$Y$5:$AO$5,0),0)</f>
        <v>2.0521138976854481</v>
      </c>
      <c r="EN6" s="22">
        <v>35885</v>
      </c>
      <c r="EO6" s="47">
        <v>9</v>
      </c>
      <c r="EP6" s="48">
        <v>-36.963508159242096</v>
      </c>
      <c r="EQ6" s="48">
        <v>40.069600498484668</v>
      </c>
      <c r="ER6" s="48">
        <v>-13.417118935073935</v>
      </c>
      <c r="ES6" s="48">
        <v>-5.0319517875069941</v>
      </c>
      <c r="EU6" s="22">
        <v>35885</v>
      </c>
      <c r="EV6" s="47">
        <v>2</v>
      </c>
      <c r="EW6" s="48">
        <v>-1.9715128919288505</v>
      </c>
      <c r="EX6" s="48">
        <v>126.28694212024544</v>
      </c>
      <c r="EY6" s="48">
        <v>26.074316836904423</v>
      </c>
      <c r="EZ6" s="48">
        <v>23.552772472442985</v>
      </c>
      <c r="FB6" s="22">
        <v>35885</v>
      </c>
      <c r="FC6" s="47">
        <v>4</v>
      </c>
      <c r="FD6" s="48">
        <v>30.2827861864154</v>
      </c>
      <c r="FE6" s="48">
        <v>-0.7491939074142473</v>
      </c>
      <c r="FF6" s="48">
        <v>6.5203933322981245</v>
      </c>
      <c r="FG6" s="48">
        <v>3.6859887165745508</v>
      </c>
      <c r="FI6" s="22">
        <v>35885</v>
      </c>
      <c r="FJ6" s="47">
        <v>8</v>
      </c>
      <c r="FK6" s="48">
        <v>6.8264236813491141</v>
      </c>
      <c r="FL6" s="48">
        <v>10.003145115012813</v>
      </c>
      <c r="FM6" s="48">
        <v>-4.5223506235594009</v>
      </c>
      <c r="FN6" s="48">
        <v>-6.2265389014562693</v>
      </c>
      <c r="FP6" s="22">
        <v>35885</v>
      </c>
      <c r="FQ6" s="47">
        <v>4</v>
      </c>
      <c r="FR6" s="48">
        <v>14.079808871329869</v>
      </c>
      <c r="FS6" s="48">
        <v>-9.813717515782006</v>
      </c>
      <c r="FT6" s="48">
        <v>5.6193598333398542</v>
      </c>
      <c r="FU6" s="48">
        <v>3.8396163156729113</v>
      </c>
      <c r="FW6" s="22">
        <v>35885</v>
      </c>
      <c r="FX6" s="47">
        <v>6</v>
      </c>
      <c r="FY6" s="48">
        <v>3.7112457909493024</v>
      </c>
      <c r="FZ6" s="48">
        <v>11.620232809054819</v>
      </c>
      <c r="GA6" s="48">
        <v>7.1232785053039649</v>
      </c>
      <c r="GB6" s="48">
        <v>6.9259091610298196</v>
      </c>
      <c r="GD6" s="22">
        <v>36433</v>
      </c>
      <c r="GE6" s="47">
        <v>1</v>
      </c>
      <c r="GF6" s="48">
        <v>-10.250704150032309</v>
      </c>
      <c r="GG6" s="48">
        <v>204.7785413210128</v>
      </c>
      <c r="GH6" s="48">
        <v>108.1421165825645</v>
      </c>
      <c r="GI6" s="48">
        <v>36.119071735630804</v>
      </c>
      <c r="GK6" s="22">
        <v>35885</v>
      </c>
      <c r="GL6" s="47">
        <v>6</v>
      </c>
      <c r="GM6" s="48">
        <v>116.54893932905365</v>
      </c>
      <c r="GN6" s="48">
        <v>-2.4715576479539259E-2</v>
      </c>
      <c r="GO6" s="48">
        <v>-4.3525667868716038</v>
      </c>
      <c r="GP6" s="48">
        <v>-6.2849436015140148</v>
      </c>
      <c r="GS6" s="22">
        <v>35885</v>
      </c>
      <c r="GT6" s="47">
        <v>5</v>
      </c>
      <c r="GU6" s="48">
        <v>21.871887262381804</v>
      </c>
      <c r="GV6" s="48">
        <v>3.1766231503292053</v>
      </c>
      <c r="GW6" s="48">
        <v>10.166863049721918</v>
      </c>
      <c r="GX6" s="48">
        <v>8.6107352501984877</v>
      </c>
      <c r="GZ6" s="22">
        <v>36341</v>
      </c>
      <c r="HA6" s="47">
        <v>1</v>
      </c>
      <c r="HB6" s="48">
        <v>24.681072799307955</v>
      </c>
      <c r="HC6" s="48">
        <v>12.506481372233269</v>
      </c>
      <c r="HD6" s="48">
        <v>22.251602309901173</v>
      </c>
      <c r="HE6" s="48">
        <v>20.816785043026442</v>
      </c>
      <c r="HG6" s="22">
        <v>35885</v>
      </c>
      <c r="HH6" s="47">
        <v>6</v>
      </c>
      <c r="HI6" s="48">
        <v>-2.4556159401653788</v>
      </c>
      <c r="HJ6" s="48">
        <v>-7.6462396566698292</v>
      </c>
      <c r="HK6" s="48">
        <v>-6.4009963281941085</v>
      </c>
      <c r="HL6" s="48">
        <v>-6.6522807147918694</v>
      </c>
      <c r="HN6" s="22">
        <v>35885</v>
      </c>
      <c r="HO6" s="47">
        <v>1</v>
      </c>
      <c r="HP6" s="48">
        <v>212.96097656868059</v>
      </c>
      <c r="HQ6" s="48">
        <v>-28.626966970557266</v>
      </c>
      <c r="HR6" s="48">
        <v>21.493228175374711</v>
      </c>
      <c r="HS6" s="48">
        <v>18.612543333371079</v>
      </c>
    </row>
    <row r="7" spans="1:227">
      <c r="A7" s="22">
        <v>35976</v>
      </c>
      <c r="B7" s="47">
        <v>3</v>
      </c>
      <c r="C7" s="48">
        <v>8.2453099121712707</v>
      </c>
      <c r="D7" s="48">
        <v>12.902843543881737</v>
      </c>
      <c r="E7" s="48">
        <v>16.273799273560808</v>
      </c>
      <c r="F7" s="48">
        <v>17.206202143591476</v>
      </c>
      <c r="H7" s="22">
        <v>35976</v>
      </c>
      <c r="I7" s="47">
        <v>9</v>
      </c>
      <c r="J7" s="48">
        <v>-12.359505708699347</v>
      </c>
      <c r="K7" s="48">
        <v>4.7076379849998462</v>
      </c>
      <c r="L7" s="48">
        <v>3.9704333129864544</v>
      </c>
      <c r="M7" s="48">
        <v>4.4542995690902032</v>
      </c>
      <c r="O7" s="22">
        <v>36160</v>
      </c>
      <c r="P7" s="47">
        <v>1</v>
      </c>
      <c r="Q7" s="48">
        <v>74.079504773940911</v>
      </c>
      <c r="R7" s="48">
        <v>85.742558870749747</v>
      </c>
      <c r="S7" s="48">
        <v>51.05362372131119</v>
      </c>
      <c r="T7" s="48">
        <v>54.087153910231159</v>
      </c>
      <c r="V7" s="22">
        <v>35976</v>
      </c>
      <c r="W7" s="47">
        <v>4</v>
      </c>
      <c r="X7" s="48">
        <v>-3.5974200224042501</v>
      </c>
      <c r="Y7" s="48">
        <v>8.7736120172083645</v>
      </c>
      <c r="Z7" s="48">
        <v>-1.9252223820223291</v>
      </c>
      <c r="AA7" s="48">
        <v>-2.6583725768719035</v>
      </c>
      <c r="AC7" s="22">
        <v>35976</v>
      </c>
      <c r="AD7" s="47">
        <v>11</v>
      </c>
      <c r="AE7" s="48">
        <v>-14.356632419040707</v>
      </c>
      <c r="AF7" s="48">
        <v>47.538393269938069</v>
      </c>
      <c r="AG7" s="48">
        <v>-1.2535685103197358</v>
      </c>
      <c r="AH7" s="48">
        <v>-3.1978862789038609</v>
      </c>
      <c r="AJ7" s="22">
        <v>35976</v>
      </c>
      <c r="AK7" s="47">
        <v>2</v>
      </c>
      <c r="AL7" s="48">
        <v>40.208285344542638</v>
      </c>
      <c r="AM7" s="48">
        <v>47.376395587976262</v>
      </c>
      <c r="AN7" s="146">
        <v>35976</v>
      </c>
      <c r="AO7" s="109">
        <v>7</v>
      </c>
      <c r="AP7" s="48">
        <v>8.7912046262446975</v>
      </c>
      <c r="AQ7" s="48">
        <v>-1.0377797225042951</v>
      </c>
      <c r="AS7" s="22">
        <v>35976</v>
      </c>
      <c r="AT7" s="47">
        <v>4</v>
      </c>
      <c r="AU7" s="48">
        <v>0.6013270857389873</v>
      </c>
      <c r="AV7" s="48">
        <v>1.3259335027560049E-2</v>
      </c>
      <c r="AW7" s="48">
        <v>0.17342520678353956</v>
      </c>
      <c r="AX7" s="48">
        <v>1.4493557362293963E-2</v>
      </c>
      <c r="AZ7" s="22">
        <v>35976</v>
      </c>
      <c r="BA7" s="47">
        <v>8</v>
      </c>
      <c r="BB7" s="48">
        <v>14.80357876995104</v>
      </c>
      <c r="BC7" s="48">
        <v>1.2542245238917449</v>
      </c>
      <c r="BD7" s="48">
        <v>10.395129913488589</v>
      </c>
      <c r="BE7" s="48">
        <v>12.398405458496221</v>
      </c>
      <c r="BG7" s="22">
        <v>35976</v>
      </c>
      <c r="BH7" s="47">
        <v>9</v>
      </c>
      <c r="BI7" s="48">
        <v>13.472895915929698</v>
      </c>
      <c r="BJ7" s="48">
        <v>28.488450469650715</v>
      </c>
      <c r="BK7" s="48">
        <v>5.3921787530633702</v>
      </c>
      <c r="BL7" s="48">
        <v>4.473857744424703</v>
      </c>
      <c r="BN7" s="22">
        <v>35976</v>
      </c>
      <c r="BO7" s="47">
        <v>2</v>
      </c>
      <c r="BP7" s="48">
        <v>9.9039704349498905</v>
      </c>
      <c r="BQ7" s="48">
        <v>-7.5816447924703994</v>
      </c>
      <c r="BR7" s="48">
        <v>16.616548713007194</v>
      </c>
      <c r="BS7" s="48">
        <v>18.164720025123081</v>
      </c>
      <c r="BU7" s="22">
        <v>35976</v>
      </c>
      <c r="BV7" s="47">
        <v>15</v>
      </c>
      <c r="BW7" s="48">
        <v>15.389934744903716</v>
      </c>
      <c r="BX7" s="48">
        <v>25.050216271495596</v>
      </c>
      <c r="BY7" s="48">
        <v>1.1557246828863388</v>
      </c>
      <c r="BZ7" s="48">
        <v>-1.1282399136454235</v>
      </c>
      <c r="CB7" s="22">
        <v>35976</v>
      </c>
      <c r="CC7" s="47">
        <v>7</v>
      </c>
      <c r="CD7" s="48">
        <v>-6.3394951071209471</v>
      </c>
      <c r="CE7" s="48">
        <v>-15.532942288885565</v>
      </c>
      <c r="CF7" s="48">
        <v>-9.4673849495841012E-2</v>
      </c>
      <c r="CG7" s="48">
        <v>2.5338076567777312</v>
      </c>
      <c r="CI7" s="22">
        <v>35976</v>
      </c>
      <c r="CJ7" s="47">
        <v>4</v>
      </c>
      <c r="CK7" s="48">
        <v>21.753828288637681</v>
      </c>
      <c r="CL7" s="48">
        <v>-2.6835334249363796</v>
      </c>
      <c r="CM7" s="48">
        <v>15.244822038554018</v>
      </c>
      <c r="CN7" s="48">
        <v>14.654800785148714</v>
      </c>
      <c r="CP7" s="22">
        <v>35976</v>
      </c>
      <c r="CQ7" s="47">
        <v>6</v>
      </c>
      <c r="CR7" s="48">
        <v>44.379390207569223</v>
      </c>
      <c r="CS7" s="48">
        <v>-2.2390646816477955</v>
      </c>
      <c r="CT7" s="48">
        <v>-0.46176465324880844</v>
      </c>
      <c r="CU7" s="48">
        <v>0.21457227416981084</v>
      </c>
      <c r="CW7" s="22">
        <v>35976</v>
      </c>
      <c r="CX7" s="47">
        <v>4</v>
      </c>
      <c r="CY7" s="48">
        <v>48.139258098654722</v>
      </c>
      <c r="CZ7" s="48">
        <v>12.954620538354234</v>
      </c>
      <c r="DA7" s="48">
        <v>-14.387788428020142</v>
      </c>
      <c r="DB7" s="48">
        <v>-20.391395366013519</v>
      </c>
      <c r="DD7" s="22">
        <v>35976</v>
      </c>
      <c r="DE7" s="47">
        <v>6</v>
      </c>
      <c r="DF7" s="48">
        <v>478.82952709096355</v>
      </c>
      <c r="DG7" s="48">
        <v>71.036399023139126</v>
      </c>
      <c r="DH7" s="48">
        <v>70.948204201564266</v>
      </c>
      <c r="DI7" s="48">
        <v>65.293524892550721</v>
      </c>
      <c r="DK7" s="22">
        <v>35976</v>
      </c>
      <c r="DL7" s="47">
        <v>4</v>
      </c>
      <c r="DM7" s="48">
        <v>1.0205948025716687</v>
      </c>
      <c r="DN7" s="48">
        <v>-21.175858228774214</v>
      </c>
      <c r="DO7" s="48">
        <v>-4.4584077306098919</v>
      </c>
      <c r="DP7" s="48">
        <v>-6.3127674914262188</v>
      </c>
      <c r="DR7" s="22">
        <v>35976</v>
      </c>
      <c r="DS7" s="47">
        <v>4</v>
      </c>
      <c r="DT7" s="48">
        <v>20.81165598332619</v>
      </c>
      <c r="DU7" s="48">
        <v>4.814918823282488</v>
      </c>
      <c r="DV7" s="48">
        <v>1.2055584470302527</v>
      </c>
      <c r="DW7" s="48">
        <v>-3.4038321366660518</v>
      </c>
      <c r="DY7" s="22">
        <f t="shared" ref="DY7:DY70" si="0">DR7</f>
        <v>35976</v>
      </c>
      <c r="DZ7" s="82">
        <f ca="1">VLOOKUP($DY7,INDIRECT("$"&amp;VLOOKUP($DZ$3,Map!$A$2:$E$51,4,0)&amp;"$6:$"&amp;VLOOKUP($DZ$3,Map!$A$2:$E$51,5,0)&amp;"$100"),MATCH(DZ$1,INDIRECT("$"&amp;VLOOKUP($DZ$3,Map!$A$2:$E$51,4,0)&amp;"$1:$"&amp;VLOOKUP($DZ$3,Map!$A$2:$E$51,5,0)&amp;"$1"),0),0)</f>
        <v>4</v>
      </c>
      <c r="EA7" s="140">
        <f ca="1">IF(ABS(VLOOKUP($DY7,INDIRECT("$"&amp;VLOOKUP($DZ$3,Map!$A$2:$E$51,4,0)&amp;"$6:$"&amp;VLOOKUP($DZ$3,Map!$A$2:$E$51,5,0)&amp;"$100"),MATCH(EA$1,INDIRECT("$"&amp;VLOOKUP($DZ$3,Map!$A$2:$E$51,4,0)&amp;"$1:$"&amp;VLOOKUP($DZ$3,Map!$A$2:$E$51,5,0)&amp;"$1"),0),0))&gt;100,"",VLOOKUP($DY7,INDIRECT("$"&amp;VLOOKUP($DZ$3,Map!$A$2:$E$51,4,0)&amp;"$6:$"&amp;VLOOKUP($DZ$3,Map!$A$2:$E$51,5,0)&amp;"$100"),MATCH(EA$1,INDIRECT("$"&amp;VLOOKUP($DZ$3,Map!$A$2:$E$51,4,0)&amp;"$1:$"&amp;VLOOKUP($DZ$3,Map!$A$2:$E$51,5,0)&amp;"$1"),0),0))</f>
        <v>48.139258098654722</v>
      </c>
      <c r="EB7" s="140">
        <f ca="1">IF(ABS(VLOOKUP($DY7,INDIRECT("$"&amp;VLOOKUP($DZ$3,Map!$A$2:$E$51,4,0)&amp;"$6:$"&amp;VLOOKUP($DZ$3,Map!$A$2:$E$51,5,0)&amp;"$100"),MATCH(EB$1,INDIRECT("$"&amp;VLOOKUP($DZ$3,Map!$A$2:$E$51,4,0)&amp;"$1:$"&amp;VLOOKUP($DZ$3,Map!$A$2:$E$51,5,0)&amp;"$1"),0),0))&gt;50,"",VLOOKUP($DY7,INDIRECT("$"&amp;VLOOKUP($DZ$3,Map!$A$2:$E$51,4,0)&amp;"$6:$"&amp;VLOOKUP($DZ$3,Map!$A$2:$E$51,5,0)&amp;"$100"),MATCH(EB$1,INDIRECT("$"&amp;VLOOKUP($DZ$3,Map!$A$2:$E$51,4,0)&amp;"$1:$"&amp;VLOOKUP($DZ$3,Map!$A$2:$E$51,5,0)&amp;"$1"),0),0))</f>
        <v>12.954620538354234</v>
      </c>
      <c r="EC7" s="140">
        <f ca="1">IF(ABS(VLOOKUP($DY7,INDIRECT("$"&amp;VLOOKUP($DZ$3,Map!$A$2:$E$51,4,0)&amp;"$6:$"&amp;VLOOKUP($DZ$3,Map!$A$2:$E$51,5,0)&amp;"$100"),MATCH(EC$1,INDIRECT("$"&amp;VLOOKUP($DZ$3,Map!$A$2:$E$51,4,0)&amp;"$1:$"&amp;VLOOKUP($DZ$3,Map!$A$2:$E$51,5,0)&amp;"$1"),0),0))&gt;100,"",VLOOKUP($DY7,INDIRECT("$"&amp;VLOOKUP($DZ$3,Map!$A$2:$E$51,4,0)&amp;"$6:$"&amp;VLOOKUP($DZ$3,Map!$A$2:$E$51,5,0)&amp;"$100"),MATCH(EC$1,INDIRECT("$"&amp;VLOOKUP($DZ$3,Map!$A$2:$E$51,4,0)&amp;"$1:$"&amp;VLOOKUP($DZ$3,Map!$A$2:$E$51,5,0)&amp;"$1"),0),0))</f>
        <v>-14.387788428020142</v>
      </c>
      <c r="ED7" s="140">
        <f ca="1">IF(ABS(VLOOKUP($DY7,INDIRECT("$"&amp;VLOOKUP($DZ$3,Map!$A$2:$E$51,4,0)&amp;"$6:$"&amp;VLOOKUP($DZ$3,Map!$A$2:$E$51,5,0)&amp;"$100"),MATCH(ED$1,INDIRECT("$"&amp;VLOOKUP($DZ$3,Map!$A$2:$E$51,4,0)&amp;"$1:$"&amp;VLOOKUP($DZ$3,Map!$A$2:$E$51,5,0)&amp;"$1"),0),0))&gt;100,"",VLOOKUP($DY7,INDIRECT("$"&amp;VLOOKUP($DZ$3,Map!$A$2:$E$51,4,0)&amp;"$6:$"&amp;VLOOKUP($DZ$3,Map!$A$2:$E$51,5,0)&amp;"$100"),MATCH(ED$1,INDIRECT("$"&amp;VLOOKUP($DZ$3,Map!$A$2:$E$51,4,0)&amp;"$1:$"&amp;VLOOKUP($DZ$3,Map!$A$2:$E$51,5,0)&amp;"$1"),0),0))</f>
        <v>-20.391395366013519</v>
      </c>
      <c r="EF7" s="22">
        <f t="shared" ref="EF7:EF70" si="1">DY7</f>
        <v>35976</v>
      </c>
      <c r="EG7" s="140">
        <f ca="1">VLOOKUP($EF7,EquityMetrics!$Y$6:$AO$1048576,MATCH(Earnings!EG$5,EquityMetrics!$Y$5:$AO$5,0),0)</f>
        <v>9.0123319508555575</v>
      </c>
      <c r="EH7" s="140">
        <f ca="1">VLOOKUP($EF7,EquityMetrics!$Y$6:$AO$1048576,MATCH(Earnings!EH$5,EquityMetrics!$Y$5:$AO$5,0),0)</f>
        <v>10.466660229210722</v>
      </c>
      <c r="EI7" s="140">
        <f ca="1">VLOOKUP($EF7,EquityMetrics!$Y$6:$AO$1048576,MATCH(Earnings!EI$5,EquityMetrics!$Y$5:$AO$5,0),0)</f>
        <v>2.6793928279402301</v>
      </c>
      <c r="EJ7" s="140">
        <f ca="1">VLOOKUP($EF7,EquityMetrics!$Y$6:$AO$1048576,MATCH(Earnings!EJ$5,EquityMetrics!$Y$5:$AO$5,0),0)</f>
        <v>1.6983605487380427</v>
      </c>
      <c r="EN7" s="22">
        <v>35976</v>
      </c>
      <c r="EO7" s="47">
        <v>9</v>
      </c>
      <c r="EP7" s="48">
        <v>-13.849391036485304</v>
      </c>
      <c r="EQ7" s="48">
        <v>48.668319613430235</v>
      </c>
      <c r="ER7" s="48">
        <v>-2.0286961581494012</v>
      </c>
      <c r="ES7" s="48">
        <v>-4.5484724505235778</v>
      </c>
      <c r="EU7" s="22">
        <v>35976</v>
      </c>
      <c r="EV7" s="47">
        <v>2</v>
      </c>
      <c r="EW7" s="48">
        <v>-24.665527626572381</v>
      </c>
      <c r="EX7" s="48">
        <v>28.643570572134401</v>
      </c>
      <c r="EY7" s="48">
        <v>3.2113597564360497</v>
      </c>
      <c r="EZ7" s="48">
        <v>2.6413551918891942</v>
      </c>
      <c r="FB7" s="22">
        <v>35976</v>
      </c>
      <c r="FC7" s="47">
        <v>7</v>
      </c>
      <c r="FD7" s="48">
        <v>36.720990713870805</v>
      </c>
      <c r="FE7" s="48">
        <v>27.674891183489535</v>
      </c>
      <c r="FF7" s="48">
        <v>8.7372979131673745</v>
      </c>
      <c r="FG7" s="48">
        <v>4.5302712182694549</v>
      </c>
      <c r="FI7" s="22">
        <v>35976</v>
      </c>
      <c r="FJ7" s="47">
        <v>8</v>
      </c>
      <c r="FK7" s="48">
        <v>-2.4794147078775919</v>
      </c>
      <c r="FL7" s="48">
        <v>18.476432658779274</v>
      </c>
      <c r="FM7" s="48">
        <v>-6.7787763352906483</v>
      </c>
      <c r="FN7" s="48">
        <v>-6.9633712089831938</v>
      </c>
      <c r="FP7" s="22">
        <v>35976</v>
      </c>
      <c r="FQ7" s="47">
        <v>4</v>
      </c>
      <c r="FR7" s="48">
        <v>11.850242475577</v>
      </c>
      <c r="FS7" s="48">
        <v>-7.7583054639503768</v>
      </c>
      <c r="FT7" s="48">
        <v>8.2017925320133855</v>
      </c>
      <c r="FU7" s="48">
        <v>7.0167064627167708</v>
      </c>
      <c r="FW7" s="22">
        <v>35976</v>
      </c>
      <c r="FX7" s="47">
        <v>5</v>
      </c>
      <c r="FY7" s="48">
        <v>-28.641579220894688</v>
      </c>
      <c r="FZ7" s="48">
        <v>15.571690007102589</v>
      </c>
      <c r="GA7" s="48">
        <v>1.9522490021064876</v>
      </c>
      <c r="GB7" s="48">
        <v>3.2472806798938603</v>
      </c>
      <c r="GD7" s="22">
        <v>36525</v>
      </c>
      <c r="GE7" s="47">
        <v>1</v>
      </c>
      <c r="GF7" s="48">
        <v>140.19026313246979</v>
      </c>
      <c r="GG7" s="48">
        <v>193.45516617654783</v>
      </c>
      <c r="GH7" s="48">
        <v>97.435673903179065</v>
      </c>
      <c r="GI7" s="48">
        <v>43.329357996408135</v>
      </c>
      <c r="GK7" s="22">
        <v>35976</v>
      </c>
      <c r="GL7" s="47">
        <v>4</v>
      </c>
      <c r="GM7" s="48">
        <v>48.139258098654715</v>
      </c>
      <c r="GN7" s="48">
        <v>12.954620538354234</v>
      </c>
      <c r="GO7" s="48">
        <v>-14.387788428020142</v>
      </c>
      <c r="GP7" s="48">
        <v>-20.391395366013519</v>
      </c>
      <c r="GS7" s="22">
        <v>35976</v>
      </c>
      <c r="GT7" s="47">
        <v>4</v>
      </c>
      <c r="GU7" s="48">
        <v>21.753828288637678</v>
      </c>
      <c r="GV7" s="48">
        <v>-2.6835334249363796</v>
      </c>
      <c r="GW7" s="48">
        <v>15.244822038554018</v>
      </c>
      <c r="GX7" s="48">
        <v>14.654800785148714</v>
      </c>
      <c r="GZ7" s="22">
        <v>36433</v>
      </c>
      <c r="HA7" s="47">
        <v>2</v>
      </c>
      <c r="HB7" s="48">
        <v>5.678650466601165</v>
      </c>
      <c r="HC7" s="48">
        <v>11.318676148522488</v>
      </c>
      <c r="HD7" s="48">
        <v>15.121157233535886</v>
      </c>
      <c r="HE7" s="48">
        <v>19.966393419068318</v>
      </c>
      <c r="HG7" s="22">
        <v>35976</v>
      </c>
      <c r="HH7" s="47">
        <v>6</v>
      </c>
      <c r="HI7" s="48">
        <v>44.379390207569223</v>
      </c>
      <c r="HJ7" s="48">
        <v>-2.2390646816477955</v>
      </c>
      <c r="HK7" s="48">
        <v>-0.46176465324880844</v>
      </c>
      <c r="HL7" s="48">
        <v>0.21457227416981084</v>
      </c>
      <c r="HN7" s="22">
        <v>36616</v>
      </c>
      <c r="HO7" s="47">
        <v>2</v>
      </c>
      <c r="HP7" s="48">
        <v>25.352100060957895</v>
      </c>
      <c r="HQ7" s="48">
        <v>17.140210982256754</v>
      </c>
      <c r="HR7" s="48">
        <v>36.963295210941702</v>
      </c>
      <c r="HS7" s="48">
        <v>43.21819214969036</v>
      </c>
    </row>
    <row r="8" spans="1:227">
      <c r="A8" s="22">
        <v>36068</v>
      </c>
      <c r="B8" s="47">
        <v>2</v>
      </c>
      <c r="C8" s="48">
        <v>-6.8738079583429208</v>
      </c>
      <c r="D8" s="48">
        <v>13.099848569188598</v>
      </c>
      <c r="E8" s="48">
        <v>16.421367772845997</v>
      </c>
      <c r="F8" s="48">
        <v>19.40315348104027</v>
      </c>
      <c r="H8" s="22">
        <v>36068</v>
      </c>
      <c r="I8" s="47">
        <v>8</v>
      </c>
      <c r="J8" s="48">
        <v>-5.26992033218903</v>
      </c>
      <c r="K8" s="48">
        <v>7.4340827415292354</v>
      </c>
      <c r="L8" s="48">
        <v>4.8112986382954581</v>
      </c>
      <c r="M8" s="48">
        <v>4.7922776247817822</v>
      </c>
      <c r="O8" s="22">
        <v>36250</v>
      </c>
      <c r="P8" s="47">
        <v>1</v>
      </c>
      <c r="Q8" s="48">
        <v>64.516130296432621</v>
      </c>
      <c r="R8" s="48">
        <v>69.61494218643665</v>
      </c>
      <c r="S8" s="48">
        <v>42.465800212874868</v>
      </c>
      <c r="T8" s="48">
        <v>38.523469398398547</v>
      </c>
      <c r="V8" s="22">
        <v>36068</v>
      </c>
      <c r="W8" s="47">
        <v>4</v>
      </c>
      <c r="X8" s="48">
        <v>-3.3757095720422829</v>
      </c>
      <c r="Y8" s="48">
        <v>0.81013371165241654</v>
      </c>
      <c r="Z8" s="48">
        <v>1.9605711645663604</v>
      </c>
      <c r="AA8" s="48">
        <v>3.6387102885919509</v>
      </c>
      <c r="AC8" s="22">
        <v>36068</v>
      </c>
      <c r="AD8" s="47">
        <v>13</v>
      </c>
      <c r="AE8" s="48">
        <v>-42.676431709693993</v>
      </c>
      <c r="AF8" s="48">
        <v>31.556029313761069</v>
      </c>
      <c r="AG8" s="48">
        <v>4.3864204924456862</v>
      </c>
      <c r="AH8" s="48">
        <v>25.82263320908611</v>
      </c>
      <c r="AJ8" s="22">
        <v>36068</v>
      </c>
      <c r="AK8" s="47">
        <v>2</v>
      </c>
      <c r="AL8" s="48">
        <v>84.254793367571949</v>
      </c>
      <c r="AM8" s="48">
        <v>68.302246082286018</v>
      </c>
      <c r="AN8" s="146">
        <v>36068</v>
      </c>
      <c r="AO8" s="109">
        <v>8</v>
      </c>
      <c r="AP8" s="48">
        <v>4.1810296462499341</v>
      </c>
      <c r="AQ8" s="48">
        <v>5.0055666968565227</v>
      </c>
      <c r="AS8" s="22">
        <v>36068</v>
      </c>
      <c r="AT8" s="47">
        <v>4</v>
      </c>
      <c r="AU8" s="48">
        <v>-1.8049232305886782</v>
      </c>
      <c r="AV8" s="48">
        <v>0.21035972227272381</v>
      </c>
      <c r="AW8" s="48">
        <v>0.42797029271663956</v>
      </c>
      <c r="AX8" s="48">
        <v>0.23125539116548577</v>
      </c>
      <c r="AZ8" s="22">
        <v>36068</v>
      </c>
      <c r="BA8" s="47">
        <v>7</v>
      </c>
      <c r="BB8" s="48">
        <v>18.903680440218007</v>
      </c>
      <c r="BC8" s="48">
        <v>-2.5637213274191661</v>
      </c>
      <c r="BD8" s="48">
        <v>11.564230461049174</v>
      </c>
      <c r="BE8" s="48">
        <v>13.484233610098872</v>
      </c>
      <c r="BG8" s="22">
        <v>36068</v>
      </c>
      <c r="BH8" s="47">
        <v>8</v>
      </c>
      <c r="BI8" s="48">
        <v>16.197814687748494</v>
      </c>
      <c r="BJ8" s="48">
        <v>36.516743170683007</v>
      </c>
      <c r="BK8" s="48">
        <v>9.7394873807574722</v>
      </c>
      <c r="BL8" s="48">
        <v>9.0214860098573055</v>
      </c>
      <c r="BN8" s="22">
        <v>36068</v>
      </c>
      <c r="BO8" s="47">
        <v>2</v>
      </c>
      <c r="BP8" s="48">
        <v>8.0805046976298698</v>
      </c>
      <c r="BQ8" s="48">
        <v>-7.7347913943490942</v>
      </c>
      <c r="BR8" s="48">
        <v>13.507681745015843</v>
      </c>
      <c r="BS8" s="48">
        <v>15.40736918342831</v>
      </c>
      <c r="BU8" s="22">
        <v>36068</v>
      </c>
      <c r="BV8" s="47">
        <v>15</v>
      </c>
      <c r="BW8" s="48">
        <v>10.070436464396632</v>
      </c>
      <c r="BX8" s="48">
        <v>19.0422563423841</v>
      </c>
      <c r="BY8" s="48">
        <v>-2.0719241496192309</v>
      </c>
      <c r="BZ8" s="48">
        <v>-3.9239761918837601</v>
      </c>
      <c r="CB8" s="22">
        <v>36068</v>
      </c>
      <c r="CC8" s="47">
        <v>6</v>
      </c>
      <c r="CD8" s="48">
        <v>-7.2062556323785669</v>
      </c>
      <c r="CE8" s="48">
        <v>-2.9559983320633476</v>
      </c>
      <c r="CF8" s="48">
        <v>-4.3628878082730189</v>
      </c>
      <c r="CG8" s="48">
        <v>-3.917224765363525</v>
      </c>
      <c r="CI8" s="22">
        <v>36068</v>
      </c>
      <c r="CJ8" s="47">
        <v>4</v>
      </c>
      <c r="CK8" s="48">
        <v>41.858777704016681</v>
      </c>
      <c r="CL8" s="48">
        <v>7.7709020258974748</v>
      </c>
      <c r="CM8" s="48">
        <v>17.729740382851912</v>
      </c>
      <c r="CN8" s="48">
        <v>16.196997531126712</v>
      </c>
      <c r="CP8" s="22">
        <v>36068</v>
      </c>
      <c r="CQ8" s="47">
        <v>5</v>
      </c>
      <c r="CR8" s="48">
        <v>-96.84926822141135</v>
      </c>
      <c r="CS8" s="48">
        <v>-6.8695399586681578</v>
      </c>
      <c r="CT8" s="48">
        <v>4.8271059692159168</v>
      </c>
      <c r="CU8" s="48">
        <v>6.1852512644350988</v>
      </c>
      <c r="CW8" s="22">
        <v>36068</v>
      </c>
      <c r="CX8" s="47">
        <v>4</v>
      </c>
      <c r="CY8" s="48">
        <v>177.05680642393364</v>
      </c>
      <c r="CZ8" s="48">
        <v>21.687914123328156</v>
      </c>
      <c r="DA8" s="48">
        <v>2.0317629108961066</v>
      </c>
      <c r="DB8" s="48">
        <v>-9.6921904548410769</v>
      </c>
      <c r="DD8" s="22">
        <v>36068</v>
      </c>
      <c r="DE8" s="47">
        <v>6</v>
      </c>
      <c r="DF8" s="48">
        <v>2354.4821497217299</v>
      </c>
      <c r="DG8" s="48">
        <v>50.4291539651216</v>
      </c>
      <c r="DH8" s="48">
        <v>50.584583049296519</v>
      </c>
      <c r="DI8" s="48">
        <v>31.955538280674389</v>
      </c>
      <c r="DK8" s="22">
        <v>36068</v>
      </c>
      <c r="DL8" s="47">
        <v>4</v>
      </c>
      <c r="DM8" s="48">
        <v>7.3102180699702259</v>
      </c>
      <c r="DN8" s="48">
        <v>-13.157690779543607</v>
      </c>
      <c r="DO8" s="48">
        <v>-2.1406080957090845</v>
      </c>
      <c r="DP8" s="48">
        <v>-5.6862390937098333</v>
      </c>
      <c r="DR8" s="22">
        <v>36068</v>
      </c>
      <c r="DS8" s="47">
        <v>4</v>
      </c>
      <c r="DT8" s="48">
        <v>16.749731172914565</v>
      </c>
      <c r="DU8" s="48">
        <v>-0.50626454926514519</v>
      </c>
      <c r="DV8" s="48">
        <v>6.0961368471059485</v>
      </c>
      <c r="DW8" s="48">
        <v>3.1723849490985723</v>
      </c>
      <c r="DY8" s="22">
        <f t="shared" si="0"/>
        <v>36068</v>
      </c>
      <c r="DZ8" s="82">
        <f ca="1">VLOOKUP($DY8,INDIRECT("$"&amp;VLOOKUP($DZ$3,Map!$A$2:$E$51,4,0)&amp;"$6:$"&amp;VLOOKUP($DZ$3,Map!$A$2:$E$51,5,0)&amp;"$100"),MATCH(DZ$1,INDIRECT("$"&amp;VLOOKUP($DZ$3,Map!$A$2:$E$51,4,0)&amp;"$1:$"&amp;VLOOKUP($DZ$3,Map!$A$2:$E$51,5,0)&amp;"$1"),0),0)</f>
        <v>4</v>
      </c>
      <c r="EA8" s="140" t="str">
        <f ca="1">IF(ABS(VLOOKUP($DY8,INDIRECT("$"&amp;VLOOKUP($DZ$3,Map!$A$2:$E$51,4,0)&amp;"$6:$"&amp;VLOOKUP($DZ$3,Map!$A$2:$E$51,5,0)&amp;"$100"),MATCH(EA$1,INDIRECT("$"&amp;VLOOKUP($DZ$3,Map!$A$2:$E$51,4,0)&amp;"$1:$"&amp;VLOOKUP($DZ$3,Map!$A$2:$E$51,5,0)&amp;"$1"),0),0))&gt;100,"",VLOOKUP($DY8,INDIRECT("$"&amp;VLOOKUP($DZ$3,Map!$A$2:$E$51,4,0)&amp;"$6:$"&amp;VLOOKUP($DZ$3,Map!$A$2:$E$51,5,0)&amp;"$100"),MATCH(EA$1,INDIRECT("$"&amp;VLOOKUP($DZ$3,Map!$A$2:$E$51,4,0)&amp;"$1:$"&amp;VLOOKUP($DZ$3,Map!$A$2:$E$51,5,0)&amp;"$1"),0),0))</f>
        <v/>
      </c>
      <c r="EB8" s="140">
        <f ca="1">IF(ABS(VLOOKUP($DY8,INDIRECT("$"&amp;VLOOKUP($DZ$3,Map!$A$2:$E$51,4,0)&amp;"$6:$"&amp;VLOOKUP($DZ$3,Map!$A$2:$E$51,5,0)&amp;"$100"),MATCH(EB$1,INDIRECT("$"&amp;VLOOKUP($DZ$3,Map!$A$2:$E$51,4,0)&amp;"$1:$"&amp;VLOOKUP($DZ$3,Map!$A$2:$E$51,5,0)&amp;"$1"),0),0))&gt;50,"",VLOOKUP($DY8,INDIRECT("$"&amp;VLOOKUP($DZ$3,Map!$A$2:$E$51,4,0)&amp;"$6:$"&amp;VLOOKUP($DZ$3,Map!$A$2:$E$51,5,0)&amp;"$100"),MATCH(EB$1,INDIRECT("$"&amp;VLOOKUP($DZ$3,Map!$A$2:$E$51,4,0)&amp;"$1:$"&amp;VLOOKUP($DZ$3,Map!$A$2:$E$51,5,0)&amp;"$1"),0),0))</f>
        <v>21.687914123328156</v>
      </c>
      <c r="EC8" s="140">
        <f ca="1">IF(ABS(VLOOKUP($DY8,INDIRECT("$"&amp;VLOOKUP($DZ$3,Map!$A$2:$E$51,4,0)&amp;"$6:$"&amp;VLOOKUP($DZ$3,Map!$A$2:$E$51,5,0)&amp;"$100"),MATCH(EC$1,INDIRECT("$"&amp;VLOOKUP($DZ$3,Map!$A$2:$E$51,4,0)&amp;"$1:$"&amp;VLOOKUP($DZ$3,Map!$A$2:$E$51,5,0)&amp;"$1"),0),0))&gt;100,"",VLOOKUP($DY8,INDIRECT("$"&amp;VLOOKUP($DZ$3,Map!$A$2:$E$51,4,0)&amp;"$6:$"&amp;VLOOKUP($DZ$3,Map!$A$2:$E$51,5,0)&amp;"$100"),MATCH(EC$1,INDIRECT("$"&amp;VLOOKUP($DZ$3,Map!$A$2:$E$51,4,0)&amp;"$1:$"&amp;VLOOKUP($DZ$3,Map!$A$2:$E$51,5,0)&amp;"$1"),0),0))</f>
        <v>2.0317629108961066</v>
      </c>
      <c r="ED8" s="140">
        <f ca="1">IF(ABS(VLOOKUP($DY8,INDIRECT("$"&amp;VLOOKUP($DZ$3,Map!$A$2:$E$51,4,0)&amp;"$6:$"&amp;VLOOKUP($DZ$3,Map!$A$2:$E$51,5,0)&amp;"$100"),MATCH(ED$1,INDIRECT("$"&amp;VLOOKUP($DZ$3,Map!$A$2:$E$51,4,0)&amp;"$1:$"&amp;VLOOKUP($DZ$3,Map!$A$2:$E$51,5,0)&amp;"$1"),0),0))&gt;100,"",VLOOKUP($DY8,INDIRECT("$"&amp;VLOOKUP($DZ$3,Map!$A$2:$E$51,4,0)&amp;"$6:$"&amp;VLOOKUP($DZ$3,Map!$A$2:$E$51,5,0)&amp;"$100"),MATCH(ED$1,INDIRECT("$"&amp;VLOOKUP($DZ$3,Map!$A$2:$E$51,4,0)&amp;"$1:$"&amp;VLOOKUP($DZ$3,Map!$A$2:$E$51,5,0)&amp;"$1"),0),0))</f>
        <v>-9.6921904548410769</v>
      </c>
      <c r="EF8" s="22">
        <f t="shared" si="1"/>
        <v>36068</v>
      </c>
      <c r="EG8" s="140">
        <f ca="1">VLOOKUP($EF8,EquityMetrics!$Y$6:$AO$1048576,MATCH(Earnings!EG$5,EquityMetrics!$Y$5:$AO$5,0),0)</f>
        <v>6.6698722389634479</v>
      </c>
      <c r="EH8" s="140">
        <f ca="1">VLOOKUP($EF8,EquityMetrics!$Y$6:$AO$1048576,MATCH(Earnings!EH$5,EquityMetrics!$Y$5:$AO$5,0),0)</f>
        <v>11.676061514073787</v>
      </c>
      <c r="EI8" s="140">
        <f ca="1">VLOOKUP($EF8,EquityMetrics!$Y$6:$AO$1048576,MATCH(Earnings!EI$5,EquityMetrics!$Y$5:$AO$5,0),0)</f>
        <v>3.9613170113301566</v>
      </c>
      <c r="EJ8" s="140">
        <f ca="1">VLOOKUP($EF8,EquityMetrics!$Y$6:$AO$1048576,MATCH(Earnings!EJ$5,EquityMetrics!$Y$5:$AO$5,0),0)</f>
        <v>3.1140341888082013</v>
      </c>
      <c r="EN8" s="22">
        <v>36068</v>
      </c>
      <c r="EO8" s="47">
        <v>11</v>
      </c>
      <c r="EP8" s="48">
        <v>-43.074307370094779</v>
      </c>
      <c r="EQ8" s="48">
        <v>33.755764913185928</v>
      </c>
      <c r="ER8" s="48">
        <v>8.3341613114172866</v>
      </c>
      <c r="ES8" s="48">
        <v>38.504244439244204</v>
      </c>
      <c r="EU8" s="22">
        <v>36068</v>
      </c>
      <c r="EV8" s="47">
        <v>2</v>
      </c>
      <c r="EW8" s="48">
        <v>-35.114021816770013</v>
      </c>
      <c r="EX8" s="48">
        <v>-4.1930540415234141</v>
      </c>
      <c r="EY8" s="48">
        <v>-15.763274504809189</v>
      </c>
      <c r="EZ8" s="48">
        <v>-18.500505389116938</v>
      </c>
      <c r="FB8" s="22">
        <v>36068</v>
      </c>
      <c r="FC8" s="47">
        <v>8</v>
      </c>
      <c r="FD8" s="48">
        <v>16.262401768387779</v>
      </c>
      <c r="FE8" s="48">
        <v>23.551226273190352</v>
      </c>
      <c r="FF8" s="48">
        <v>0.45477404592257908</v>
      </c>
      <c r="FG8" s="48">
        <v>-1.4636232576716202</v>
      </c>
      <c r="FI8" s="22">
        <v>36068</v>
      </c>
      <c r="FJ8" s="47">
        <v>7</v>
      </c>
      <c r="FK8" s="48">
        <v>2.9442023477550761</v>
      </c>
      <c r="FL8" s="48">
        <v>6.8566994713010532</v>
      </c>
      <c r="FM8" s="48">
        <v>-5.5837961337380388</v>
      </c>
      <c r="FN8" s="48">
        <v>-7.2559600891012987</v>
      </c>
      <c r="FP8" s="22">
        <v>36068</v>
      </c>
      <c r="FQ8" s="47">
        <v>4</v>
      </c>
      <c r="FR8" s="48">
        <v>29.082480171278458</v>
      </c>
      <c r="FS8" s="48">
        <v>-4.2115464124029334</v>
      </c>
      <c r="FT8" s="48">
        <v>9.7714389386281972</v>
      </c>
      <c r="FU8" s="48">
        <v>6.980338922080187</v>
      </c>
      <c r="FW8" s="22">
        <v>36068</v>
      </c>
      <c r="FX8" s="47">
        <v>4</v>
      </c>
      <c r="FY8" s="48">
        <v>-27.922613021269903</v>
      </c>
      <c r="FZ8" s="48">
        <v>19.794781985044786</v>
      </c>
      <c r="GA8" s="48">
        <v>2.1698658356251288</v>
      </c>
      <c r="GB8" s="48">
        <v>3.6127596869635958</v>
      </c>
      <c r="GD8" s="22">
        <v>36616</v>
      </c>
      <c r="GE8" s="47">
        <v>1</v>
      </c>
      <c r="GF8" s="48">
        <v>-404.19580013840948</v>
      </c>
      <c r="GG8" s="48">
        <v>155.22476067051869</v>
      </c>
      <c r="GH8" s="48">
        <v>112.48807498014651</v>
      </c>
      <c r="GI8" s="48">
        <v>25.269459250444413</v>
      </c>
      <c r="GK8" s="22">
        <v>36068</v>
      </c>
      <c r="GL8" s="47">
        <v>4</v>
      </c>
      <c r="GM8" s="48">
        <v>177.05680642393364</v>
      </c>
      <c r="GN8" s="48">
        <v>21.687914123328156</v>
      </c>
      <c r="GO8" s="48">
        <v>2.0317629108961066</v>
      </c>
      <c r="GP8" s="48">
        <v>-9.6921904548410769</v>
      </c>
      <c r="GS8" s="22">
        <v>36068</v>
      </c>
      <c r="GT8" s="47">
        <v>4</v>
      </c>
      <c r="GU8" s="48">
        <v>41.858777704016667</v>
      </c>
      <c r="GV8" s="48">
        <v>7.7709020258974748</v>
      </c>
      <c r="GW8" s="48">
        <v>17.729740382851912</v>
      </c>
      <c r="GX8" s="48">
        <v>16.196997531126712</v>
      </c>
      <c r="GZ8" s="22">
        <v>36525</v>
      </c>
      <c r="HA8" s="47">
        <v>2</v>
      </c>
      <c r="HB8" s="48">
        <v>5.2435638851369148</v>
      </c>
      <c r="HC8" s="48">
        <v>8.8429581639522645</v>
      </c>
      <c r="HD8" s="48">
        <v>15.108515172219938</v>
      </c>
      <c r="HE8" s="48">
        <v>19.566809588975765</v>
      </c>
      <c r="HG8" s="22">
        <v>36068</v>
      </c>
      <c r="HH8" s="47">
        <v>5</v>
      </c>
      <c r="HI8" s="48">
        <v>-96.84926822141135</v>
      </c>
      <c r="HJ8" s="48">
        <v>-6.8695399586681578</v>
      </c>
      <c r="HK8" s="48">
        <v>4.8271059692159168</v>
      </c>
      <c r="HL8" s="48">
        <v>6.1852512644350988</v>
      </c>
      <c r="HN8" s="22">
        <v>36707</v>
      </c>
      <c r="HO8" s="47">
        <v>2</v>
      </c>
      <c r="HP8" s="48">
        <v>20.361477450885836</v>
      </c>
      <c r="HQ8" s="48">
        <v>28.992230835195798</v>
      </c>
      <c r="HR8" s="48">
        <v>39.590593695081886</v>
      </c>
      <c r="HS8" s="48">
        <v>65.584415218472756</v>
      </c>
    </row>
    <row r="9" spans="1:227">
      <c r="A9" s="22">
        <v>36160</v>
      </c>
      <c r="B9" s="47">
        <v>2</v>
      </c>
      <c r="C9" s="49">
        <v>-6.7251315616651697</v>
      </c>
      <c r="D9" s="49">
        <v>21.129367114720555</v>
      </c>
      <c r="E9" s="49">
        <v>26.41289214810778</v>
      </c>
      <c r="F9" s="49">
        <v>30.998761121239383</v>
      </c>
      <c r="H9" s="22">
        <v>36160</v>
      </c>
      <c r="I9" s="47">
        <v>5</v>
      </c>
      <c r="J9" s="49">
        <v>45.448609281003193</v>
      </c>
      <c r="K9" s="49">
        <v>22.87808045840243</v>
      </c>
      <c r="L9" s="49">
        <v>9.0959300679205768</v>
      </c>
      <c r="M9" s="49">
        <v>6.7414311767352686</v>
      </c>
      <c r="O9" s="22">
        <v>36341</v>
      </c>
      <c r="P9" s="47">
        <v>1</v>
      </c>
      <c r="Q9" s="49">
        <v>35.216452620429791</v>
      </c>
      <c r="R9" s="49">
        <v>28.947757202943201</v>
      </c>
      <c r="S9" s="49">
        <v>33.334883491352315</v>
      </c>
      <c r="T9" s="49">
        <v>33.027378042510016</v>
      </c>
      <c r="V9" s="22">
        <v>36160</v>
      </c>
      <c r="W9" s="47">
        <v>4</v>
      </c>
      <c r="X9" s="49">
        <v>11.298822107009132</v>
      </c>
      <c r="Y9" s="49">
        <v>10.35266366972094</v>
      </c>
      <c r="Z9" s="49">
        <v>5.6571651896880182</v>
      </c>
      <c r="AA9" s="49">
        <v>3.1113993627796432</v>
      </c>
      <c r="AC9" s="22">
        <v>36160</v>
      </c>
      <c r="AD9" s="47">
        <v>10</v>
      </c>
      <c r="AE9" s="49">
        <v>-187.18947432939467</v>
      </c>
      <c r="AF9" s="49">
        <v>15.962360486887416</v>
      </c>
      <c r="AG9" s="49">
        <v>8.6449935794475472</v>
      </c>
      <c r="AH9" s="49">
        <v>90.089979823251824</v>
      </c>
      <c r="AJ9" s="22">
        <v>36160</v>
      </c>
      <c r="AK9" s="47">
        <v>2</v>
      </c>
      <c r="AL9" s="49">
        <v>126.47216177208176</v>
      </c>
      <c r="AM9" s="49">
        <v>50.234630390766924</v>
      </c>
      <c r="AN9" s="147">
        <v>36160</v>
      </c>
      <c r="AO9" s="50">
        <v>9</v>
      </c>
      <c r="AP9" s="49">
        <v>2.3480840060203567</v>
      </c>
      <c r="AQ9" s="49">
        <v>-6.3950122699093503</v>
      </c>
      <c r="AS9" s="22">
        <v>36160</v>
      </c>
      <c r="AT9" s="47">
        <v>3</v>
      </c>
      <c r="AU9" s="49">
        <v>11.263464791133297</v>
      </c>
      <c r="AV9" s="49">
        <v>1.7952711865255155</v>
      </c>
      <c r="AW9" s="49">
        <v>-0.34139649723664567</v>
      </c>
      <c r="AX9" s="49">
        <v>0.35087105308204691</v>
      </c>
      <c r="AZ9" s="22">
        <v>36160</v>
      </c>
      <c r="BA9" s="47">
        <v>5</v>
      </c>
      <c r="BB9" s="49">
        <v>36.882503768641065</v>
      </c>
      <c r="BC9" s="49">
        <v>43.478293432341466</v>
      </c>
      <c r="BD9" s="49">
        <v>22.324793259149089</v>
      </c>
      <c r="BE9" s="49">
        <v>17.621001026672388</v>
      </c>
      <c r="BG9" s="22">
        <v>36160</v>
      </c>
      <c r="BH9" s="47">
        <v>9</v>
      </c>
      <c r="BI9" s="49">
        <v>0.91554809644325086</v>
      </c>
      <c r="BJ9" s="49">
        <v>48.053737352295457</v>
      </c>
      <c r="BK9" s="49">
        <v>5.1381006806331841</v>
      </c>
      <c r="BL9" s="49">
        <v>8.1664555796341141</v>
      </c>
      <c r="BN9" s="22">
        <v>36160</v>
      </c>
      <c r="BO9" s="47">
        <v>3</v>
      </c>
      <c r="BP9" s="49">
        <v>8.2421059057674988</v>
      </c>
      <c r="BQ9" s="49">
        <v>1.4635640817397988</v>
      </c>
      <c r="BR9" s="49">
        <v>21.519643365930129</v>
      </c>
      <c r="BS9" s="49">
        <v>24.244851779839195</v>
      </c>
      <c r="BU9" s="22">
        <v>36160</v>
      </c>
      <c r="BV9" s="47">
        <v>13</v>
      </c>
      <c r="BW9" s="49">
        <v>20.062998451703802</v>
      </c>
      <c r="BX9" s="49">
        <v>23.709936916895714</v>
      </c>
      <c r="BY9" s="49">
        <v>0.1853465587422054</v>
      </c>
      <c r="BZ9" s="49">
        <v>-1.804989504909682</v>
      </c>
      <c r="CB9" s="22">
        <v>36160</v>
      </c>
      <c r="CC9" s="47">
        <v>4</v>
      </c>
      <c r="CD9" s="49">
        <v>20.823363462151992</v>
      </c>
      <c r="CE9" s="49">
        <v>21.336968392323683</v>
      </c>
      <c r="CF9" s="49">
        <v>16.000821171932465</v>
      </c>
      <c r="CG9" s="49">
        <v>15.370524787240791</v>
      </c>
      <c r="CI9" s="22">
        <v>36160</v>
      </c>
      <c r="CJ9" s="47">
        <v>4</v>
      </c>
      <c r="CK9" s="49">
        <v>29.79916893239421</v>
      </c>
      <c r="CL9" s="49">
        <v>11.596467316910397</v>
      </c>
      <c r="CM9" s="49">
        <v>16.461351446821325</v>
      </c>
      <c r="CN9" s="49">
        <v>15.324547379821428</v>
      </c>
      <c r="CP9" s="22">
        <v>36160</v>
      </c>
      <c r="CQ9" s="47">
        <v>3</v>
      </c>
      <c r="CR9" s="49">
        <v>15.101824699417181</v>
      </c>
      <c r="CS9" s="49">
        <v>5.3458290358152416</v>
      </c>
      <c r="CT9" s="49">
        <v>9.8117644653842753</v>
      </c>
      <c r="CU9" s="49">
        <v>10.406186842344445</v>
      </c>
      <c r="CW9" s="22">
        <v>36160</v>
      </c>
      <c r="CX9" s="47">
        <v>3</v>
      </c>
      <c r="CY9" s="49">
        <v>71.075664486462927</v>
      </c>
      <c r="CZ9" s="49">
        <v>22.972091081440006</v>
      </c>
      <c r="DA9" s="49">
        <v>12.758626615042301</v>
      </c>
      <c r="DB9" s="49">
        <v>2.1096398101509095</v>
      </c>
      <c r="DD9" s="22">
        <v>36160</v>
      </c>
      <c r="DE9" s="47">
        <v>8</v>
      </c>
      <c r="DF9" s="49">
        <v>33.714871480392574</v>
      </c>
      <c r="DG9" s="49">
        <v>65.20809114687205</v>
      </c>
      <c r="DH9" s="49">
        <v>18.42195765433301</v>
      </c>
      <c r="DI9" s="49">
        <v>8.9777178493484868</v>
      </c>
      <c r="DK9" s="22">
        <v>36160</v>
      </c>
      <c r="DL9" s="47">
        <v>4</v>
      </c>
      <c r="DM9" s="49">
        <v>-22.172077366544517</v>
      </c>
      <c r="DN9" s="49">
        <v>-12.142251888577816</v>
      </c>
      <c r="DO9" s="49">
        <v>-6.8545666558671776</v>
      </c>
      <c r="DP9" s="49">
        <v>-2.6724170321505092</v>
      </c>
      <c r="DR9" s="22">
        <v>36160</v>
      </c>
      <c r="DS9" s="47">
        <v>4</v>
      </c>
      <c r="DT9" s="49">
        <v>-8.4302103733077747</v>
      </c>
      <c r="DU9" s="49">
        <v>7.7158959400823068</v>
      </c>
      <c r="DV9" s="49">
        <v>-7.6471307009131735</v>
      </c>
      <c r="DW9" s="49">
        <v>-7.6856343790540071</v>
      </c>
      <c r="DY9" s="22">
        <f t="shared" si="0"/>
        <v>36160</v>
      </c>
      <c r="DZ9" s="82">
        <f ca="1">VLOOKUP($DY9,INDIRECT("$"&amp;VLOOKUP($DZ$3,Map!$A$2:$E$51,4,0)&amp;"$6:$"&amp;VLOOKUP($DZ$3,Map!$A$2:$E$51,5,0)&amp;"$100"),MATCH(DZ$1,INDIRECT("$"&amp;VLOOKUP($DZ$3,Map!$A$2:$E$51,4,0)&amp;"$1:$"&amp;VLOOKUP($DZ$3,Map!$A$2:$E$51,5,0)&amp;"$1"),0),0)</f>
        <v>3</v>
      </c>
      <c r="EA9" s="140">
        <f ca="1">IF(ABS(VLOOKUP($DY9,INDIRECT("$"&amp;VLOOKUP($DZ$3,Map!$A$2:$E$51,4,0)&amp;"$6:$"&amp;VLOOKUP($DZ$3,Map!$A$2:$E$51,5,0)&amp;"$100"),MATCH(EA$1,INDIRECT("$"&amp;VLOOKUP($DZ$3,Map!$A$2:$E$51,4,0)&amp;"$1:$"&amp;VLOOKUP($DZ$3,Map!$A$2:$E$51,5,0)&amp;"$1"),0),0))&gt;100,"",VLOOKUP($DY9,INDIRECT("$"&amp;VLOOKUP($DZ$3,Map!$A$2:$E$51,4,0)&amp;"$6:$"&amp;VLOOKUP($DZ$3,Map!$A$2:$E$51,5,0)&amp;"$100"),MATCH(EA$1,INDIRECT("$"&amp;VLOOKUP($DZ$3,Map!$A$2:$E$51,4,0)&amp;"$1:$"&amp;VLOOKUP($DZ$3,Map!$A$2:$E$51,5,0)&amp;"$1"),0),0))</f>
        <v>71.075664486462927</v>
      </c>
      <c r="EB9" s="140">
        <f ca="1">IF(ABS(VLOOKUP($DY9,INDIRECT("$"&amp;VLOOKUP($DZ$3,Map!$A$2:$E$51,4,0)&amp;"$6:$"&amp;VLOOKUP($DZ$3,Map!$A$2:$E$51,5,0)&amp;"$100"),MATCH(EB$1,INDIRECT("$"&amp;VLOOKUP($DZ$3,Map!$A$2:$E$51,4,0)&amp;"$1:$"&amp;VLOOKUP($DZ$3,Map!$A$2:$E$51,5,0)&amp;"$1"),0),0))&gt;50,"",VLOOKUP($DY9,INDIRECT("$"&amp;VLOOKUP($DZ$3,Map!$A$2:$E$51,4,0)&amp;"$6:$"&amp;VLOOKUP($DZ$3,Map!$A$2:$E$51,5,0)&amp;"$100"),MATCH(EB$1,INDIRECT("$"&amp;VLOOKUP($DZ$3,Map!$A$2:$E$51,4,0)&amp;"$1:$"&amp;VLOOKUP($DZ$3,Map!$A$2:$E$51,5,0)&amp;"$1"),0),0))</f>
        <v>22.972091081440006</v>
      </c>
      <c r="EC9" s="140">
        <f ca="1">IF(ABS(VLOOKUP($DY9,INDIRECT("$"&amp;VLOOKUP($DZ$3,Map!$A$2:$E$51,4,0)&amp;"$6:$"&amp;VLOOKUP($DZ$3,Map!$A$2:$E$51,5,0)&amp;"$100"),MATCH(EC$1,INDIRECT("$"&amp;VLOOKUP($DZ$3,Map!$A$2:$E$51,4,0)&amp;"$1:$"&amp;VLOOKUP($DZ$3,Map!$A$2:$E$51,5,0)&amp;"$1"),0),0))&gt;100,"",VLOOKUP($DY9,INDIRECT("$"&amp;VLOOKUP($DZ$3,Map!$A$2:$E$51,4,0)&amp;"$6:$"&amp;VLOOKUP($DZ$3,Map!$A$2:$E$51,5,0)&amp;"$100"),MATCH(EC$1,INDIRECT("$"&amp;VLOOKUP($DZ$3,Map!$A$2:$E$51,4,0)&amp;"$1:$"&amp;VLOOKUP($DZ$3,Map!$A$2:$E$51,5,0)&amp;"$1"),0),0))</f>
        <v>12.758626615042301</v>
      </c>
      <c r="ED9" s="140">
        <f ca="1">IF(ABS(VLOOKUP($DY9,INDIRECT("$"&amp;VLOOKUP($DZ$3,Map!$A$2:$E$51,4,0)&amp;"$6:$"&amp;VLOOKUP($DZ$3,Map!$A$2:$E$51,5,0)&amp;"$100"),MATCH(ED$1,INDIRECT("$"&amp;VLOOKUP($DZ$3,Map!$A$2:$E$51,4,0)&amp;"$1:$"&amp;VLOOKUP($DZ$3,Map!$A$2:$E$51,5,0)&amp;"$1"),0),0))&gt;100,"",VLOOKUP($DY9,INDIRECT("$"&amp;VLOOKUP($DZ$3,Map!$A$2:$E$51,4,0)&amp;"$6:$"&amp;VLOOKUP($DZ$3,Map!$A$2:$E$51,5,0)&amp;"$100"),MATCH(ED$1,INDIRECT("$"&amp;VLOOKUP($DZ$3,Map!$A$2:$E$51,4,0)&amp;"$1:$"&amp;VLOOKUP($DZ$3,Map!$A$2:$E$51,5,0)&amp;"$1"),0),0))</f>
        <v>2.1096398101509095</v>
      </c>
      <c r="EF9" s="22">
        <f t="shared" si="1"/>
        <v>36160</v>
      </c>
      <c r="EG9" s="140">
        <f ca="1">VLOOKUP($EF9,EquityMetrics!$Y$6:$AO$1048576,MATCH(Earnings!EG$5,EquityMetrics!$Y$5:$AO$5,0),0)</f>
        <v>5.7427324079738051</v>
      </c>
      <c r="EH9" s="140">
        <f ca="1">VLOOKUP($EF9,EquityMetrics!$Y$6:$AO$1048576,MATCH(Earnings!EH$5,EquityMetrics!$Y$5:$AO$5,0),0)</f>
        <v>27.682824337812171</v>
      </c>
      <c r="EI9" s="140">
        <f ca="1">VLOOKUP($EF9,EquityMetrics!$Y$6:$AO$1048576,MATCH(Earnings!EI$5,EquityMetrics!$Y$5:$AO$5,0),0)</f>
        <v>8.0062805302562712</v>
      </c>
      <c r="EJ9" s="140">
        <f ca="1">VLOOKUP($EF9,EquityMetrics!$Y$6:$AO$1048576,MATCH(Earnings!EJ$5,EquityMetrics!$Y$5:$AO$5,0),0)</f>
        <v>8.1683384488398847</v>
      </c>
      <c r="EN9" s="22">
        <v>36160</v>
      </c>
      <c r="EO9" s="47">
        <v>8</v>
      </c>
      <c r="EP9" s="49">
        <v>-197.41724959418758</v>
      </c>
      <c r="EQ9" s="49">
        <v>17.182799189722363</v>
      </c>
      <c r="ER9" s="49">
        <v>13.671942729750741</v>
      </c>
      <c r="ES9" s="49">
        <v>121.88100125519416</v>
      </c>
      <c r="EU9" s="22">
        <v>36160</v>
      </c>
      <c r="EV9" s="47">
        <v>2</v>
      </c>
      <c r="EW9" s="49">
        <v>-21.347071923239202</v>
      </c>
      <c r="EX9" s="49">
        <v>2.4565587124924626</v>
      </c>
      <c r="EY9" s="49">
        <v>-10.661015705171472</v>
      </c>
      <c r="EZ9" s="49">
        <v>-11.949171712294104</v>
      </c>
      <c r="FB9" s="22">
        <v>36160</v>
      </c>
      <c r="FC9" s="47">
        <v>7</v>
      </c>
      <c r="FD9" s="49">
        <v>24.171210037655921</v>
      </c>
      <c r="FE9" s="49">
        <v>35.507231749218171</v>
      </c>
      <c r="FF9" s="49">
        <v>5.4252127616509327</v>
      </c>
      <c r="FG9" s="49">
        <v>5.090622595552885</v>
      </c>
      <c r="FI9" s="22">
        <v>36160</v>
      </c>
      <c r="FJ9" s="47">
        <v>6</v>
      </c>
      <c r="FK9" s="49">
        <v>15.634848164079628</v>
      </c>
      <c r="FL9" s="49">
        <v>4.5448109715457319</v>
      </c>
      <c r="FM9" s="49">
        <v>-4.989881250500849</v>
      </c>
      <c r="FN9" s="49">
        <v>-8.119003776229528</v>
      </c>
      <c r="FP9" s="22">
        <v>36160</v>
      </c>
      <c r="FQ9" s="47">
        <v>3</v>
      </c>
      <c r="FR9" s="49">
        <v>-547.72667920783226</v>
      </c>
      <c r="FS9" s="49">
        <v>12.659336652585429</v>
      </c>
      <c r="FT9" s="49">
        <v>13.805119317518066</v>
      </c>
      <c r="FU9" s="49">
        <v>-2.913583611415993</v>
      </c>
      <c r="FW9" s="22">
        <v>36160</v>
      </c>
      <c r="FX9" s="47">
        <v>2</v>
      </c>
      <c r="FY9" s="49">
        <v>-50.746261003631254</v>
      </c>
      <c r="FZ9" s="49">
        <v>39.253635433885407</v>
      </c>
      <c r="GA9" s="49">
        <v>7.0998526246083937</v>
      </c>
      <c r="GB9" s="49">
        <v>11.45302699694868</v>
      </c>
      <c r="GD9" s="22">
        <v>36707</v>
      </c>
      <c r="GE9" s="47">
        <v>3</v>
      </c>
      <c r="GF9" s="49">
        <v>-115.18320206849472</v>
      </c>
      <c r="GG9" s="49">
        <v>73.862787931366157</v>
      </c>
      <c r="GH9" s="49">
        <v>4.6301897711051643</v>
      </c>
      <c r="GI9" s="49">
        <v>13.845192642414329</v>
      </c>
      <c r="GK9" s="22">
        <v>36160</v>
      </c>
      <c r="GL9" s="47">
        <v>3</v>
      </c>
      <c r="GM9" s="49">
        <v>71.075664486462927</v>
      </c>
      <c r="GN9" s="49">
        <v>22.972091081440006</v>
      </c>
      <c r="GO9" s="49">
        <v>12.758626615042301</v>
      </c>
      <c r="GP9" s="49">
        <v>2.1096398101509095</v>
      </c>
      <c r="GS9" s="22">
        <v>36160</v>
      </c>
      <c r="GT9" s="47">
        <v>4</v>
      </c>
      <c r="GU9" s="49">
        <v>29.799168932394203</v>
      </c>
      <c r="GV9" s="49">
        <v>11.596467316910397</v>
      </c>
      <c r="GW9" s="49">
        <v>16.461351446821325</v>
      </c>
      <c r="GX9" s="49">
        <v>15.324547379821428</v>
      </c>
      <c r="GZ9" s="22">
        <v>36616</v>
      </c>
      <c r="HA9" s="47">
        <v>2</v>
      </c>
      <c r="HB9" s="49">
        <v>4.7788231482565946</v>
      </c>
      <c r="HC9" s="49">
        <v>9.6851745454181071</v>
      </c>
      <c r="HD9" s="49">
        <v>9.5436083919197898</v>
      </c>
      <c r="HE9" s="49">
        <v>11.124939225838105</v>
      </c>
      <c r="HG9" s="22">
        <v>36160</v>
      </c>
      <c r="HH9" s="47">
        <v>3</v>
      </c>
      <c r="HI9" s="49">
        <v>15.101824699417188</v>
      </c>
      <c r="HJ9" s="49">
        <v>5.3458290358152416</v>
      </c>
      <c r="HK9" s="49">
        <v>9.8117644653842753</v>
      </c>
      <c r="HL9" s="49">
        <v>10.406186842344445</v>
      </c>
      <c r="HN9" s="22">
        <v>36799</v>
      </c>
      <c r="HO9" s="47">
        <v>2</v>
      </c>
      <c r="HP9" s="49">
        <v>-6.6262782112773149</v>
      </c>
      <c r="HQ9" s="49">
        <v>23.861731579430856</v>
      </c>
      <c r="HR9" s="49">
        <v>32.71498018763144</v>
      </c>
      <c r="HS9" s="49">
        <v>57.639050405455386</v>
      </c>
    </row>
    <row r="10" spans="1:227">
      <c r="A10" s="22">
        <v>36250</v>
      </c>
      <c r="B10" s="50">
        <v>3</v>
      </c>
      <c r="C10" s="49">
        <v>14.393643383297208</v>
      </c>
      <c r="D10" s="49">
        <v>7.0907833085982475</v>
      </c>
      <c r="E10" s="49">
        <v>25.033749582875874</v>
      </c>
      <c r="F10" s="49">
        <v>28.741659024791954</v>
      </c>
      <c r="H10" s="22">
        <v>36250</v>
      </c>
      <c r="I10" s="50">
        <v>6</v>
      </c>
      <c r="J10" s="49">
        <v>-25.620253675598271</v>
      </c>
      <c r="K10" s="49">
        <v>14.947237896260535</v>
      </c>
      <c r="L10" s="49">
        <v>8.5706853672849803</v>
      </c>
      <c r="M10" s="49">
        <v>10.925328070041406</v>
      </c>
      <c r="O10" s="22">
        <v>36433</v>
      </c>
      <c r="P10" s="50">
        <v>1</v>
      </c>
      <c r="Q10" s="49">
        <v>18.836254109404226</v>
      </c>
      <c r="R10" s="49">
        <v>14.220474964724271</v>
      </c>
      <c r="S10" s="49">
        <v>18.015473770702716</v>
      </c>
      <c r="T10" s="49">
        <v>18.140662977880375</v>
      </c>
      <c r="V10" s="22">
        <v>36250</v>
      </c>
      <c r="W10" s="50">
        <v>5</v>
      </c>
      <c r="X10" s="49">
        <v>7.2927111099170805</v>
      </c>
      <c r="Y10" s="49">
        <v>8.403694772061133</v>
      </c>
      <c r="Z10" s="49">
        <v>6.8887435801198382</v>
      </c>
      <c r="AA10" s="49">
        <v>5.5940136853519062</v>
      </c>
      <c r="AC10" s="22">
        <v>36250</v>
      </c>
      <c r="AD10" s="50">
        <v>13</v>
      </c>
      <c r="AE10" s="49">
        <v>1.1615838761090707</v>
      </c>
      <c r="AF10" s="49">
        <v>22.780981394546075</v>
      </c>
      <c r="AG10" s="49">
        <v>19.205778152747154</v>
      </c>
      <c r="AH10" s="49">
        <v>31.063436313683866</v>
      </c>
      <c r="AJ10" s="22">
        <v>36250</v>
      </c>
      <c r="AK10" s="50">
        <v>2</v>
      </c>
      <c r="AL10" s="49">
        <v>179.60410892418227</v>
      </c>
      <c r="AM10" s="49">
        <v>24.651722167610536</v>
      </c>
      <c r="AN10" s="147">
        <v>36250</v>
      </c>
      <c r="AO10" s="50">
        <v>7</v>
      </c>
      <c r="AP10" s="49">
        <v>-8.0272554690757669</v>
      </c>
      <c r="AQ10" s="49">
        <v>2.1839448662687388</v>
      </c>
      <c r="AS10" s="22">
        <v>36250</v>
      </c>
      <c r="AT10" s="50">
        <v>3</v>
      </c>
      <c r="AU10" s="49">
        <v>-9.109318528159573</v>
      </c>
      <c r="AV10" s="49">
        <v>3.723694699142599</v>
      </c>
      <c r="AW10" s="49">
        <v>-1.6233480561811175</v>
      </c>
      <c r="AX10" s="49">
        <v>-1.6834879448450524</v>
      </c>
      <c r="AZ10" s="22">
        <v>36250</v>
      </c>
      <c r="BA10" s="50">
        <v>4</v>
      </c>
      <c r="BB10" s="49">
        <v>48.116059039323524</v>
      </c>
      <c r="BC10" s="49">
        <v>85.661020493771872</v>
      </c>
      <c r="BD10" s="49">
        <v>39.291738323705914</v>
      </c>
      <c r="BE10" s="49">
        <v>36.928036032344401</v>
      </c>
      <c r="BG10" s="22">
        <v>36250</v>
      </c>
      <c r="BH10" s="50">
        <v>10</v>
      </c>
      <c r="BI10" s="49">
        <v>8.484886291519544</v>
      </c>
      <c r="BJ10" s="49">
        <v>20.54555555309021</v>
      </c>
      <c r="BK10" s="49">
        <v>4.369302356366056</v>
      </c>
      <c r="BL10" s="49">
        <v>4.4184573694288076</v>
      </c>
      <c r="BN10" s="22">
        <v>36250</v>
      </c>
      <c r="BO10" s="50">
        <v>4</v>
      </c>
      <c r="BP10" s="49">
        <v>10.762959093075505</v>
      </c>
      <c r="BQ10" s="49">
        <v>11.336656168334059</v>
      </c>
      <c r="BR10" s="49">
        <v>16.024176720283599</v>
      </c>
      <c r="BS10" s="49">
        <v>17.034930430429583</v>
      </c>
      <c r="BU10" s="22">
        <v>36250</v>
      </c>
      <c r="BV10" s="50">
        <v>11</v>
      </c>
      <c r="BW10" s="49">
        <v>-4.1022647691732015</v>
      </c>
      <c r="BX10" s="49">
        <v>25.088961311609715</v>
      </c>
      <c r="BY10" s="49">
        <v>-0.12803663126083054</v>
      </c>
      <c r="BZ10" s="49">
        <v>0.19637329677786308</v>
      </c>
      <c r="CB10" s="22">
        <v>36250</v>
      </c>
      <c r="CC10" s="50">
        <v>4</v>
      </c>
      <c r="CD10" s="49">
        <v>7.8584045838933347</v>
      </c>
      <c r="CE10" s="49">
        <v>9.1897203825781926</v>
      </c>
      <c r="CF10" s="49">
        <v>12.978942113809167</v>
      </c>
      <c r="CG10" s="49">
        <v>20.902613880177867</v>
      </c>
      <c r="CI10" s="22">
        <v>36250</v>
      </c>
      <c r="CJ10" s="50">
        <v>5</v>
      </c>
      <c r="CK10" s="49">
        <v>49.659407453487113</v>
      </c>
      <c r="CL10" s="49">
        <v>11.863259572781647</v>
      </c>
      <c r="CM10" s="49">
        <v>27.491817975208143</v>
      </c>
      <c r="CN10" s="49">
        <v>25.804521775853217</v>
      </c>
      <c r="CP10" s="22">
        <v>36250</v>
      </c>
      <c r="CQ10" s="50">
        <v>2</v>
      </c>
      <c r="CR10" s="49">
        <v>-52.62027543017102</v>
      </c>
      <c r="CS10" s="49">
        <v>8.9517427295597862</v>
      </c>
      <c r="CT10" s="49">
        <v>6.2563027590920139</v>
      </c>
      <c r="CU10" s="49">
        <v>7.7856290234951331</v>
      </c>
      <c r="CW10" s="22">
        <v>36250</v>
      </c>
      <c r="CX10" s="50">
        <v>3</v>
      </c>
      <c r="CY10" s="49">
        <v>12.425825721844303</v>
      </c>
      <c r="CZ10" s="49">
        <v>28.904817982024866</v>
      </c>
      <c r="DA10" s="49">
        <v>10.153814771393389</v>
      </c>
      <c r="DB10" s="49">
        <v>6.5506342704572118</v>
      </c>
      <c r="DD10" s="22">
        <v>36250</v>
      </c>
      <c r="DE10" s="50">
        <v>9</v>
      </c>
      <c r="DF10" s="49">
        <v>-1.8847649233603112</v>
      </c>
      <c r="DG10" s="49">
        <v>52.226230629910475</v>
      </c>
      <c r="DH10" s="49">
        <v>10.715882140415257</v>
      </c>
      <c r="DI10" s="49">
        <v>12.197927542762809</v>
      </c>
      <c r="DK10" s="22">
        <v>36250</v>
      </c>
      <c r="DL10" s="50">
        <v>4</v>
      </c>
      <c r="DM10" s="49">
        <v>-20.407906225708849</v>
      </c>
      <c r="DN10" s="49">
        <v>-7.253577928414412E-2</v>
      </c>
      <c r="DO10" s="49">
        <v>-6.7125361419713254</v>
      </c>
      <c r="DP10" s="49">
        <v>-2.0128729863099437</v>
      </c>
      <c r="DR10" s="22">
        <v>36250</v>
      </c>
      <c r="DS10" s="50">
        <v>3</v>
      </c>
      <c r="DT10" s="49">
        <v>27.660500039642685</v>
      </c>
      <c r="DU10" s="49">
        <v>34.830974945061243</v>
      </c>
      <c r="DV10" s="49">
        <v>5.4886495701394145</v>
      </c>
      <c r="DW10" s="49">
        <v>0.76343478703655432</v>
      </c>
      <c r="DY10" s="22">
        <f t="shared" si="0"/>
        <v>36250</v>
      </c>
      <c r="DZ10" s="82">
        <f ca="1">VLOOKUP($DY10,INDIRECT("$"&amp;VLOOKUP($DZ$3,Map!$A$2:$E$51,4,0)&amp;"$6:$"&amp;VLOOKUP($DZ$3,Map!$A$2:$E$51,5,0)&amp;"$100"),MATCH(DZ$1,INDIRECT("$"&amp;VLOOKUP($DZ$3,Map!$A$2:$E$51,4,0)&amp;"$1:$"&amp;VLOOKUP($DZ$3,Map!$A$2:$E$51,5,0)&amp;"$1"),0),0)</f>
        <v>3</v>
      </c>
      <c r="EA10" s="140">
        <f ca="1">IF(ABS(VLOOKUP($DY10,INDIRECT("$"&amp;VLOOKUP($DZ$3,Map!$A$2:$E$51,4,0)&amp;"$6:$"&amp;VLOOKUP($DZ$3,Map!$A$2:$E$51,5,0)&amp;"$100"),MATCH(EA$1,INDIRECT("$"&amp;VLOOKUP($DZ$3,Map!$A$2:$E$51,4,0)&amp;"$1:$"&amp;VLOOKUP($DZ$3,Map!$A$2:$E$51,5,0)&amp;"$1"),0),0))&gt;100,"",VLOOKUP($DY10,INDIRECT("$"&amp;VLOOKUP($DZ$3,Map!$A$2:$E$51,4,0)&amp;"$6:$"&amp;VLOOKUP($DZ$3,Map!$A$2:$E$51,5,0)&amp;"$100"),MATCH(EA$1,INDIRECT("$"&amp;VLOOKUP($DZ$3,Map!$A$2:$E$51,4,0)&amp;"$1:$"&amp;VLOOKUP($DZ$3,Map!$A$2:$E$51,5,0)&amp;"$1"),0),0))</f>
        <v>12.425825721844303</v>
      </c>
      <c r="EB10" s="140">
        <f ca="1">IF(ABS(VLOOKUP($DY10,INDIRECT("$"&amp;VLOOKUP($DZ$3,Map!$A$2:$E$51,4,0)&amp;"$6:$"&amp;VLOOKUP($DZ$3,Map!$A$2:$E$51,5,0)&amp;"$100"),MATCH(EB$1,INDIRECT("$"&amp;VLOOKUP($DZ$3,Map!$A$2:$E$51,4,0)&amp;"$1:$"&amp;VLOOKUP($DZ$3,Map!$A$2:$E$51,5,0)&amp;"$1"),0),0))&gt;50,"",VLOOKUP($DY10,INDIRECT("$"&amp;VLOOKUP($DZ$3,Map!$A$2:$E$51,4,0)&amp;"$6:$"&amp;VLOOKUP($DZ$3,Map!$A$2:$E$51,5,0)&amp;"$100"),MATCH(EB$1,INDIRECT("$"&amp;VLOOKUP($DZ$3,Map!$A$2:$E$51,4,0)&amp;"$1:$"&amp;VLOOKUP($DZ$3,Map!$A$2:$E$51,5,0)&amp;"$1"),0),0))</f>
        <v>28.904817982024866</v>
      </c>
      <c r="EC10" s="140">
        <f ca="1">IF(ABS(VLOOKUP($DY10,INDIRECT("$"&amp;VLOOKUP($DZ$3,Map!$A$2:$E$51,4,0)&amp;"$6:$"&amp;VLOOKUP($DZ$3,Map!$A$2:$E$51,5,0)&amp;"$100"),MATCH(EC$1,INDIRECT("$"&amp;VLOOKUP($DZ$3,Map!$A$2:$E$51,4,0)&amp;"$1:$"&amp;VLOOKUP($DZ$3,Map!$A$2:$E$51,5,0)&amp;"$1"),0),0))&gt;100,"",VLOOKUP($DY10,INDIRECT("$"&amp;VLOOKUP($DZ$3,Map!$A$2:$E$51,4,0)&amp;"$6:$"&amp;VLOOKUP($DZ$3,Map!$A$2:$E$51,5,0)&amp;"$100"),MATCH(EC$1,INDIRECT("$"&amp;VLOOKUP($DZ$3,Map!$A$2:$E$51,4,0)&amp;"$1:$"&amp;VLOOKUP($DZ$3,Map!$A$2:$E$51,5,0)&amp;"$1"),0),0))</f>
        <v>10.153814771393389</v>
      </c>
      <c r="ED10" s="140">
        <f ca="1">IF(ABS(VLOOKUP($DY10,INDIRECT("$"&amp;VLOOKUP($DZ$3,Map!$A$2:$E$51,4,0)&amp;"$6:$"&amp;VLOOKUP($DZ$3,Map!$A$2:$E$51,5,0)&amp;"$100"),MATCH(ED$1,INDIRECT("$"&amp;VLOOKUP($DZ$3,Map!$A$2:$E$51,4,0)&amp;"$1:$"&amp;VLOOKUP($DZ$3,Map!$A$2:$E$51,5,0)&amp;"$1"),0),0))&gt;100,"",VLOOKUP($DY10,INDIRECT("$"&amp;VLOOKUP($DZ$3,Map!$A$2:$E$51,4,0)&amp;"$6:$"&amp;VLOOKUP($DZ$3,Map!$A$2:$E$51,5,0)&amp;"$100"),MATCH(ED$1,INDIRECT("$"&amp;VLOOKUP($DZ$3,Map!$A$2:$E$51,4,0)&amp;"$1:$"&amp;VLOOKUP($DZ$3,Map!$A$2:$E$51,5,0)&amp;"$1"),0),0))</f>
        <v>6.5506342704572118</v>
      </c>
      <c r="EF10" s="22">
        <f t="shared" si="1"/>
        <v>36250</v>
      </c>
      <c r="EG10" s="140">
        <f ca="1">VLOOKUP($EF10,EquityMetrics!$Y$6:$AO$1048576,MATCH(Earnings!EG$5,EquityMetrics!$Y$5:$AO$5,0),0)</f>
        <v>4.4220629658131339</v>
      </c>
      <c r="EH10" s="140">
        <f ca="1">VLOOKUP($EF10,EquityMetrics!$Y$6:$AO$1048576,MATCH(Earnings!EH$5,EquityMetrics!$Y$5:$AO$5,0),0)</f>
        <v>27.773177421399108</v>
      </c>
      <c r="EI10" s="140">
        <f ca="1">VLOOKUP($EF10,EquityMetrics!$Y$6:$AO$1048576,MATCH(Earnings!EI$5,EquityMetrics!$Y$5:$AO$5,0),0)</f>
        <v>8.0920953761924217</v>
      </c>
      <c r="EJ10" s="140">
        <f ca="1">VLOOKUP($EF10,EquityMetrics!$Y$6:$AO$1048576,MATCH(Earnings!EJ$5,EquityMetrics!$Y$5:$AO$5,0),0)</f>
        <v>8.1216161200657879</v>
      </c>
      <c r="EN10" s="22">
        <v>36250</v>
      </c>
      <c r="EO10" s="50">
        <v>11</v>
      </c>
      <c r="EP10" s="49">
        <v>-1.7651327846992304</v>
      </c>
      <c r="EQ10" s="49">
        <v>24.740896017290126</v>
      </c>
      <c r="ER10" s="49">
        <v>22.944358831512535</v>
      </c>
      <c r="ES10" s="49">
        <v>39.921784221877644</v>
      </c>
      <c r="EU10" s="22">
        <v>36250</v>
      </c>
      <c r="EV10" s="50">
        <v>2</v>
      </c>
      <c r="EW10" s="49">
        <v>55.30168433871976</v>
      </c>
      <c r="EX10" s="49">
        <v>-5.2098735458906091</v>
      </c>
      <c r="EY10" s="49">
        <v>1.7511816733641883</v>
      </c>
      <c r="EZ10" s="49">
        <v>-6.3949040929536132</v>
      </c>
      <c r="FB10" s="22">
        <v>36250</v>
      </c>
      <c r="FC10" s="50">
        <v>6</v>
      </c>
      <c r="FD10" s="49">
        <v>20.13793512913842</v>
      </c>
      <c r="FE10" s="49">
        <v>41.471026503216926</v>
      </c>
      <c r="FF10" s="49">
        <v>11.373554958452115</v>
      </c>
      <c r="FG10" s="49">
        <v>9.5652394373575422</v>
      </c>
      <c r="FI10" s="22">
        <v>36250</v>
      </c>
      <c r="FJ10" s="50">
        <v>5</v>
      </c>
      <c r="FK10" s="49">
        <v>-25.119688251485584</v>
      </c>
      <c r="FL10" s="49">
        <v>-0.21297716719187454</v>
      </c>
      <c r="FM10" s="49">
        <v>-9.943377903938444</v>
      </c>
      <c r="FN10" s="49">
        <v>-7.404307114058561</v>
      </c>
      <c r="FP10" s="22">
        <v>36250</v>
      </c>
      <c r="FQ10" s="50">
        <v>3</v>
      </c>
      <c r="FR10" s="49">
        <v>5.2639082405733006</v>
      </c>
      <c r="FS10" s="49">
        <v>7.966598513810963</v>
      </c>
      <c r="FT10" s="49">
        <v>2.8630862812825564</v>
      </c>
      <c r="FU10" s="49">
        <v>2.3475893821732319</v>
      </c>
      <c r="FW10" s="22">
        <v>36250</v>
      </c>
      <c r="FX10" s="50">
        <v>3</v>
      </c>
      <c r="FY10" s="49">
        <v>-47.78632938333287</v>
      </c>
      <c r="FZ10" s="49">
        <v>20.559389444666287</v>
      </c>
      <c r="GA10" s="49">
        <v>10.867430338856243</v>
      </c>
      <c r="GB10" s="49">
        <v>14.213097872291435</v>
      </c>
      <c r="GD10" s="22">
        <v>36799</v>
      </c>
      <c r="GE10" s="50">
        <v>4</v>
      </c>
      <c r="GF10" s="49">
        <v>-160.08722809931325</v>
      </c>
      <c r="GG10" s="49">
        <v>37.866357628735358</v>
      </c>
      <c r="GH10" s="49">
        <v>13.810472954153541</v>
      </c>
      <c r="GI10" s="49">
        <v>22.118032340863291</v>
      </c>
      <c r="GK10" s="22">
        <v>36250</v>
      </c>
      <c r="GL10" s="50">
        <v>3</v>
      </c>
      <c r="GM10" s="49">
        <v>12.425825721844298</v>
      </c>
      <c r="GN10" s="49">
        <v>28.904817982024866</v>
      </c>
      <c r="GO10" s="49">
        <v>10.153814771393389</v>
      </c>
      <c r="GP10" s="49">
        <v>6.5506342704572118</v>
      </c>
      <c r="GS10" s="22">
        <v>36250</v>
      </c>
      <c r="GT10" s="50">
        <v>5</v>
      </c>
      <c r="GU10" s="49">
        <v>49.659407453487113</v>
      </c>
      <c r="GV10" s="49">
        <v>11.863259572781647</v>
      </c>
      <c r="GW10" s="49">
        <v>27.491817975208143</v>
      </c>
      <c r="GX10" s="49">
        <v>25.804521775853217</v>
      </c>
      <c r="GZ10" s="22">
        <v>36707</v>
      </c>
      <c r="HA10" s="50">
        <v>2</v>
      </c>
      <c r="HB10" s="49">
        <v>12.989761743450101</v>
      </c>
      <c r="HC10" s="49">
        <v>6.151065071180839</v>
      </c>
      <c r="HD10" s="49">
        <v>5.5661187673433643</v>
      </c>
      <c r="HE10" s="49">
        <v>4.3067227646385708</v>
      </c>
      <c r="HG10" s="22">
        <v>36250</v>
      </c>
      <c r="HH10" s="50">
        <v>2</v>
      </c>
      <c r="HI10" s="49">
        <v>-52.620275430171013</v>
      </c>
      <c r="HJ10" s="49">
        <v>8.9517427295597862</v>
      </c>
      <c r="HK10" s="49">
        <v>6.2563027590920139</v>
      </c>
      <c r="HL10" s="49">
        <v>7.7856290234951331</v>
      </c>
      <c r="HN10" s="22">
        <v>36891</v>
      </c>
      <c r="HO10" s="50">
        <v>2</v>
      </c>
      <c r="HP10" s="49">
        <v>-21.018473640589942</v>
      </c>
      <c r="HQ10" s="49">
        <v>2.5950495186700451</v>
      </c>
      <c r="HR10" s="49">
        <v>11.113201628911051</v>
      </c>
      <c r="HS10" s="49">
        <v>41.817656333987571</v>
      </c>
    </row>
    <row r="11" spans="1:227">
      <c r="A11" s="22">
        <v>36341</v>
      </c>
      <c r="B11" s="47">
        <v>2</v>
      </c>
      <c r="C11" s="48">
        <v>32.499530444564513</v>
      </c>
      <c r="D11" s="48">
        <v>73.471217836919038</v>
      </c>
      <c r="E11" s="48">
        <v>37.976502897020545</v>
      </c>
      <c r="F11" s="48">
        <v>39.949613510349799</v>
      </c>
      <c r="H11" s="22">
        <v>36341</v>
      </c>
      <c r="I11" s="47">
        <v>5</v>
      </c>
      <c r="J11" s="48">
        <v>0.18053233607020253</v>
      </c>
      <c r="K11" s="48">
        <v>2.8306274015676314</v>
      </c>
      <c r="L11" s="48">
        <v>-1.7570254659087459</v>
      </c>
      <c r="M11" s="48">
        <v>-1.5834939379077317</v>
      </c>
      <c r="O11" s="22">
        <v>36707</v>
      </c>
      <c r="P11" s="47">
        <v>1</v>
      </c>
      <c r="Q11" s="48">
        <v>-477.75715603549691</v>
      </c>
      <c r="R11" s="48">
        <v>10.071629116299086</v>
      </c>
      <c r="S11" s="48">
        <v>-3.34168241857844</v>
      </c>
      <c r="T11" s="48">
        <v>25.335675259367441</v>
      </c>
      <c r="V11" s="22">
        <v>36341</v>
      </c>
      <c r="W11" s="47">
        <v>6</v>
      </c>
      <c r="X11" s="48">
        <v>-13.178791568739108</v>
      </c>
      <c r="Y11" s="48">
        <v>8.5979091154738452</v>
      </c>
      <c r="Z11" s="48">
        <v>-2.8385131839162137</v>
      </c>
      <c r="AA11" s="48">
        <v>-4.1418494916259041</v>
      </c>
      <c r="AC11" s="22">
        <v>36341</v>
      </c>
      <c r="AD11" s="47">
        <v>16</v>
      </c>
      <c r="AE11" s="48">
        <v>82.071895084660994</v>
      </c>
      <c r="AF11" s="48">
        <v>14.56845522848309</v>
      </c>
      <c r="AG11" s="48">
        <v>70.854154563081437</v>
      </c>
      <c r="AH11" s="48">
        <v>80.683183899312553</v>
      </c>
      <c r="AJ11" s="22">
        <v>36341</v>
      </c>
      <c r="AK11" s="47">
        <v>3</v>
      </c>
      <c r="AL11" s="48">
        <v>595.28844797111776</v>
      </c>
      <c r="AM11" s="48">
        <v>32.447031525212623</v>
      </c>
      <c r="AN11" s="146">
        <v>36341</v>
      </c>
      <c r="AO11" s="109">
        <v>7</v>
      </c>
      <c r="AP11" s="48">
        <v>-1.1647388522360913</v>
      </c>
      <c r="AQ11" s="48">
        <v>44.377958730197989</v>
      </c>
      <c r="AS11" s="22">
        <v>36341</v>
      </c>
      <c r="AT11" s="47">
        <v>4</v>
      </c>
      <c r="AU11" s="48">
        <v>-14.419052827022206</v>
      </c>
      <c r="AV11" s="48">
        <v>6.9351601536526752</v>
      </c>
      <c r="AW11" s="48">
        <v>-1.5989053075268767</v>
      </c>
      <c r="AX11" s="48">
        <v>-2.0034157133560937</v>
      </c>
      <c r="AZ11" s="22">
        <v>36341</v>
      </c>
      <c r="BA11" s="47">
        <v>6</v>
      </c>
      <c r="BB11" s="48">
        <v>32.932684485100872</v>
      </c>
      <c r="BC11" s="48">
        <v>14.860397688572569</v>
      </c>
      <c r="BD11" s="48">
        <v>25.317843118695539</v>
      </c>
      <c r="BE11" s="48">
        <v>19.378654373369251</v>
      </c>
      <c r="BG11" s="22">
        <v>36341</v>
      </c>
      <c r="BH11" s="47">
        <v>10</v>
      </c>
      <c r="BI11" s="48">
        <v>-2.6141125500486142</v>
      </c>
      <c r="BJ11" s="48">
        <v>11.667558814927403</v>
      </c>
      <c r="BK11" s="48">
        <v>-1.0272464881939114</v>
      </c>
      <c r="BL11" s="48">
        <v>-0.71987408251160678</v>
      </c>
      <c r="BN11" s="22">
        <v>36341</v>
      </c>
      <c r="BO11" s="47">
        <v>4</v>
      </c>
      <c r="BP11" s="48">
        <v>11.581403417170842</v>
      </c>
      <c r="BQ11" s="48">
        <v>20.236932964396502</v>
      </c>
      <c r="BR11" s="48">
        <v>18.659784366564569</v>
      </c>
      <c r="BS11" s="48">
        <v>19.266988191177248</v>
      </c>
      <c r="BU11" s="22">
        <v>36341</v>
      </c>
      <c r="BV11" s="47">
        <v>13</v>
      </c>
      <c r="BW11" s="48">
        <v>4.8583015663394686</v>
      </c>
      <c r="BX11" s="48">
        <v>35.08934344333143</v>
      </c>
      <c r="BY11" s="48">
        <v>9.925584919358732</v>
      </c>
      <c r="BZ11" s="48">
        <v>10.922746631066715</v>
      </c>
      <c r="CB11" s="22">
        <v>36341</v>
      </c>
      <c r="CC11" s="47">
        <v>4</v>
      </c>
      <c r="CD11" s="48">
        <v>7.5705547836731686</v>
      </c>
      <c r="CE11" s="48">
        <v>19.580799264612246</v>
      </c>
      <c r="CF11" s="48">
        <v>18.355456431742279</v>
      </c>
      <c r="CG11" s="48">
        <v>29.378114769393491</v>
      </c>
      <c r="CI11" s="22">
        <v>36341</v>
      </c>
      <c r="CJ11" s="47">
        <v>7</v>
      </c>
      <c r="CK11" s="48">
        <v>30.570114580871497</v>
      </c>
      <c r="CL11" s="48">
        <v>14.667777706964568</v>
      </c>
      <c r="CM11" s="48">
        <v>22.611243208429087</v>
      </c>
      <c r="CN11" s="48">
        <v>21.65633167223746</v>
      </c>
      <c r="CP11" s="22">
        <v>36341</v>
      </c>
      <c r="CQ11" s="47">
        <v>2</v>
      </c>
      <c r="CR11" s="48">
        <v>-19.415370339730764</v>
      </c>
      <c r="CS11" s="48">
        <v>1.8151333601034381</v>
      </c>
      <c r="CT11" s="48">
        <v>44.212981461037934</v>
      </c>
      <c r="CU11" s="48">
        <v>42.385253746084992</v>
      </c>
      <c r="CW11" s="22">
        <v>36341</v>
      </c>
      <c r="CX11" s="47">
        <v>3</v>
      </c>
      <c r="CY11" s="48">
        <v>-16.436011077470098</v>
      </c>
      <c r="CZ11" s="48">
        <v>-6.0208897183292143</v>
      </c>
      <c r="DA11" s="48">
        <v>9.7871025603235786</v>
      </c>
      <c r="DB11" s="48">
        <v>11.068231320784339</v>
      </c>
      <c r="DD11" s="22">
        <v>36341</v>
      </c>
      <c r="DE11" s="47">
        <v>9</v>
      </c>
      <c r="DF11" s="48">
        <v>-5.8819254903341704</v>
      </c>
      <c r="DG11" s="48">
        <v>26.533499973873752</v>
      </c>
      <c r="DH11" s="48">
        <v>11.718818418798737</v>
      </c>
      <c r="DI11" s="48">
        <v>16.513554481591619</v>
      </c>
      <c r="DK11" s="22">
        <v>36341</v>
      </c>
      <c r="DL11" s="47">
        <v>3</v>
      </c>
      <c r="DM11" s="48">
        <v>-9.2589830825329518</v>
      </c>
      <c r="DN11" s="48">
        <v>9.1193803011031527</v>
      </c>
      <c r="DO11" s="48">
        <v>-9.8096420228553249</v>
      </c>
      <c r="DP11" s="48">
        <v>-10.160800261347392</v>
      </c>
      <c r="DR11" s="22">
        <v>36341</v>
      </c>
      <c r="DS11" s="47">
        <v>3</v>
      </c>
      <c r="DT11" s="48">
        <v>10.486996392784853</v>
      </c>
      <c r="DU11" s="48">
        <v>33.103299548948748</v>
      </c>
      <c r="DV11" s="48">
        <v>13.001865322061267</v>
      </c>
      <c r="DW11" s="48">
        <v>13.910903251404537</v>
      </c>
      <c r="DY11" s="22">
        <f t="shared" si="0"/>
        <v>36341</v>
      </c>
      <c r="DZ11" s="82">
        <f ca="1">VLOOKUP($DY11,INDIRECT("$"&amp;VLOOKUP($DZ$3,Map!$A$2:$E$51,4,0)&amp;"$6:$"&amp;VLOOKUP($DZ$3,Map!$A$2:$E$51,5,0)&amp;"$100"),MATCH(DZ$1,INDIRECT("$"&amp;VLOOKUP($DZ$3,Map!$A$2:$E$51,4,0)&amp;"$1:$"&amp;VLOOKUP($DZ$3,Map!$A$2:$E$51,5,0)&amp;"$1"),0),0)</f>
        <v>3</v>
      </c>
      <c r="EA11" s="140">
        <f ca="1">IF(ABS(VLOOKUP($DY11,INDIRECT("$"&amp;VLOOKUP($DZ$3,Map!$A$2:$E$51,4,0)&amp;"$6:$"&amp;VLOOKUP($DZ$3,Map!$A$2:$E$51,5,0)&amp;"$100"),MATCH(EA$1,INDIRECT("$"&amp;VLOOKUP($DZ$3,Map!$A$2:$E$51,4,0)&amp;"$1:$"&amp;VLOOKUP($DZ$3,Map!$A$2:$E$51,5,0)&amp;"$1"),0),0))&gt;100,"",VLOOKUP($DY11,INDIRECT("$"&amp;VLOOKUP($DZ$3,Map!$A$2:$E$51,4,0)&amp;"$6:$"&amp;VLOOKUP($DZ$3,Map!$A$2:$E$51,5,0)&amp;"$100"),MATCH(EA$1,INDIRECT("$"&amp;VLOOKUP($DZ$3,Map!$A$2:$E$51,4,0)&amp;"$1:$"&amp;VLOOKUP($DZ$3,Map!$A$2:$E$51,5,0)&amp;"$1"),0),0))</f>
        <v>-16.436011077470098</v>
      </c>
      <c r="EB11" s="140">
        <f ca="1">IF(ABS(VLOOKUP($DY11,INDIRECT("$"&amp;VLOOKUP($DZ$3,Map!$A$2:$E$51,4,0)&amp;"$6:$"&amp;VLOOKUP($DZ$3,Map!$A$2:$E$51,5,0)&amp;"$100"),MATCH(EB$1,INDIRECT("$"&amp;VLOOKUP($DZ$3,Map!$A$2:$E$51,4,0)&amp;"$1:$"&amp;VLOOKUP($DZ$3,Map!$A$2:$E$51,5,0)&amp;"$1"),0),0))&gt;50,"",VLOOKUP($DY11,INDIRECT("$"&amp;VLOOKUP($DZ$3,Map!$A$2:$E$51,4,0)&amp;"$6:$"&amp;VLOOKUP($DZ$3,Map!$A$2:$E$51,5,0)&amp;"$100"),MATCH(EB$1,INDIRECT("$"&amp;VLOOKUP($DZ$3,Map!$A$2:$E$51,4,0)&amp;"$1:$"&amp;VLOOKUP($DZ$3,Map!$A$2:$E$51,5,0)&amp;"$1"),0),0))</f>
        <v>-6.0208897183292143</v>
      </c>
      <c r="EC11" s="140">
        <f ca="1">IF(ABS(VLOOKUP($DY11,INDIRECT("$"&amp;VLOOKUP($DZ$3,Map!$A$2:$E$51,4,0)&amp;"$6:$"&amp;VLOOKUP($DZ$3,Map!$A$2:$E$51,5,0)&amp;"$100"),MATCH(EC$1,INDIRECT("$"&amp;VLOOKUP($DZ$3,Map!$A$2:$E$51,4,0)&amp;"$1:$"&amp;VLOOKUP($DZ$3,Map!$A$2:$E$51,5,0)&amp;"$1"),0),0))&gt;100,"",VLOOKUP($DY11,INDIRECT("$"&amp;VLOOKUP($DZ$3,Map!$A$2:$E$51,4,0)&amp;"$6:$"&amp;VLOOKUP($DZ$3,Map!$A$2:$E$51,5,0)&amp;"$100"),MATCH(EC$1,INDIRECT("$"&amp;VLOOKUP($DZ$3,Map!$A$2:$E$51,4,0)&amp;"$1:$"&amp;VLOOKUP($DZ$3,Map!$A$2:$E$51,5,0)&amp;"$1"),0),0))</f>
        <v>9.7871025603235786</v>
      </c>
      <c r="ED11" s="140">
        <f ca="1">IF(ABS(VLOOKUP($DY11,INDIRECT("$"&amp;VLOOKUP($DZ$3,Map!$A$2:$E$51,4,0)&amp;"$6:$"&amp;VLOOKUP($DZ$3,Map!$A$2:$E$51,5,0)&amp;"$100"),MATCH(ED$1,INDIRECT("$"&amp;VLOOKUP($DZ$3,Map!$A$2:$E$51,4,0)&amp;"$1:$"&amp;VLOOKUP($DZ$3,Map!$A$2:$E$51,5,0)&amp;"$1"),0),0))&gt;100,"",VLOOKUP($DY11,INDIRECT("$"&amp;VLOOKUP($DZ$3,Map!$A$2:$E$51,4,0)&amp;"$6:$"&amp;VLOOKUP($DZ$3,Map!$A$2:$E$51,5,0)&amp;"$100"),MATCH(ED$1,INDIRECT("$"&amp;VLOOKUP($DZ$3,Map!$A$2:$E$51,4,0)&amp;"$1:$"&amp;VLOOKUP($DZ$3,Map!$A$2:$E$51,5,0)&amp;"$1"),0),0))</f>
        <v>11.068231320784339</v>
      </c>
      <c r="EF11" s="22">
        <f t="shared" si="1"/>
        <v>36341</v>
      </c>
      <c r="EG11" s="140">
        <f ca="1">VLOOKUP($EF11,EquityMetrics!$Y$6:$AO$1048576,MATCH(Earnings!EG$5,EquityMetrics!$Y$5:$AO$5,0),0)</f>
        <v>6.0131575929297298</v>
      </c>
      <c r="EH11" s="140">
        <f ca="1">VLOOKUP($EF11,EquityMetrics!$Y$6:$AO$1048576,MATCH(Earnings!EH$5,EquityMetrics!$Y$5:$AO$5,0),0)</f>
        <v>22.235872045447145</v>
      </c>
      <c r="EI11" s="140">
        <f ca="1">VLOOKUP($EF11,EquityMetrics!$Y$6:$AO$1048576,MATCH(Earnings!EI$5,EquityMetrics!$Y$5:$AO$5,0),0)</f>
        <v>11.550542655125206</v>
      </c>
      <c r="EJ11" s="140">
        <f ca="1">VLOOKUP($EF11,EquityMetrics!$Y$6:$AO$1048576,MATCH(Earnings!EJ$5,EquityMetrics!$Y$5:$AO$5,0),0)</f>
        <v>12.208932327716582</v>
      </c>
      <c r="EN11" s="22">
        <v>36341</v>
      </c>
      <c r="EO11" s="47">
        <v>14</v>
      </c>
      <c r="EP11" s="48">
        <v>80.907389940500082</v>
      </c>
      <c r="EQ11" s="48">
        <v>15.506928825411714</v>
      </c>
      <c r="ER11" s="48">
        <v>79.616110619362246</v>
      </c>
      <c r="ES11" s="48">
        <v>93.579934837946482</v>
      </c>
      <c r="EU11" s="22">
        <v>36341</v>
      </c>
      <c r="EV11" s="47">
        <v>2</v>
      </c>
      <c r="EW11" s="48">
        <v>97.989639271151916</v>
      </c>
      <c r="EX11" s="48">
        <v>-3.3560675615338598</v>
      </c>
      <c r="EY11" s="48">
        <v>26.673526830450299</v>
      </c>
      <c r="EZ11" s="48">
        <v>19.926599982649496</v>
      </c>
      <c r="FB11" s="22">
        <v>36341</v>
      </c>
      <c r="FC11" s="47">
        <v>7</v>
      </c>
      <c r="FD11" s="48">
        <v>37.56601084094995</v>
      </c>
      <c r="FE11" s="48">
        <v>59.652799072520168</v>
      </c>
      <c r="FF11" s="48">
        <v>38.045152092512822</v>
      </c>
      <c r="FG11" s="48">
        <v>40.079885282001683</v>
      </c>
      <c r="FI11" s="22">
        <v>36341</v>
      </c>
      <c r="FJ11" s="47">
        <v>6</v>
      </c>
      <c r="FK11" s="48">
        <v>-26.9561678794363</v>
      </c>
      <c r="FL11" s="48">
        <v>-12.06347172158786</v>
      </c>
      <c r="FM11" s="48">
        <v>-9.0739351738159506</v>
      </c>
      <c r="FN11" s="48">
        <v>-6.5564254929952988</v>
      </c>
      <c r="FP11" s="22">
        <v>36341</v>
      </c>
      <c r="FQ11" s="47">
        <v>3</v>
      </c>
      <c r="FR11" s="48">
        <v>11.695029630710717</v>
      </c>
      <c r="FS11" s="48">
        <v>7.0463146376928076</v>
      </c>
      <c r="FT11" s="48">
        <v>-1.964751916540286</v>
      </c>
      <c r="FU11" s="48">
        <v>-4.5472900789702564</v>
      </c>
      <c r="FW11" s="22">
        <v>36341</v>
      </c>
      <c r="FX11" s="47">
        <v>2</v>
      </c>
      <c r="FY11" s="48">
        <v>-11.69960715553977</v>
      </c>
      <c r="FZ11" s="48">
        <v>-0.65691846681475985</v>
      </c>
      <c r="GA11" s="48">
        <v>-1.5657593828016125</v>
      </c>
      <c r="GB11" s="48">
        <v>1.1288894692416562</v>
      </c>
      <c r="GD11" s="22">
        <v>36891</v>
      </c>
      <c r="GE11" s="47">
        <v>4</v>
      </c>
      <c r="GF11" s="48">
        <v>431.74651524717939</v>
      </c>
      <c r="GG11" s="48">
        <v>18.005711849911023</v>
      </c>
      <c r="GH11" s="48">
        <v>8.6101565935955637</v>
      </c>
      <c r="GI11" s="48">
        <v>9.8760498285319631</v>
      </c>
      <c r="GK11" s="22">
        <v>36341</v>
      </c>
      <c r="GL11" s="47">
        <v>3</v>
      </c>
      <c r="GM11" s="48">
        <v>-16.436011077470102</v>
      </c>
      <c r="GN11" s="48">
        <v>-6.0208897183292143</v>
      </c>
      <c r="GO11" s="48">
        <v>9.7871025603235786</v>
      </c>
      <c r="GP11" s="48">
        <v>11.068231320784339</v>
      </c>
      <c r="GS11" s="22">
        <v>36341</v>
      </c>
      <c r="GT11" s="47">
        <v>6</v>
      </c>
      <c r="GU11" s="48">
        <v>32.675540215001853</v>
      </c>
      <c r="GV11" s="48">
        <v>16.481929413595875</v>
      </c>
      <c r="GW11" s="48">
        <v>22.641607125644825</v>
      </c>
      <c r="GX11" s="48">
        <v>21.707649881102387</v>
      </c>
      <c r="GZ11" s="22">
        <v>36799</v>
      </c>
      <c r="HA11" s="47">
        <v>2</v>
      </c>
      <c r="HB11" s="48">
        <v>18.104331311771205</v>
      </c>
      <c r="HC11" s="48">
        <v>6.8446021212104746</v>
      </c>
      <c r="HD11" s="48">
        <v>1.852703401238287</v>
      </c>
      <c r="HE11" s="48">
        <v>-2.4574467625978702</v>
      </c>
      <c r="HG11" s="22">
        <v>36341</v>
      </c>
      <c r="HH11" s="47">
        <v>2</v>
      </c>
      <c r="HI11" s="48">
        <v>-19.415370339730764</v>
      </c>
      <c r="HJ11" s="48">
        <v>1.8151333601034381</v>
      </c>
      <c r="HK11" s="48">
        <v>44.212981461037934</v>
      </c>
      <c r="HL11" s="48">
        <v>42.385253746084992</v>
      </c>
      <c r="HN11" s="22">
        <v>36981</v>
      </c>
      <c r="HO11" s="47">
        <v>2</v>
      </c>
      <c r="HP11" s="48">
        <v>-11.753600641196249</v>
      </c>
      <c r="HQ11" s="48">
        <v>-2.1929834828509298</v>
      </c>
      <c r="HR11" s="48">
        <v>1.7479669567301181</v>
      </c>
      <c r="HS11" s="48">
        <v>19.578371642466252</v>
      </c>
    </row>
    <row r="12" spans="1:227">
      <c r="A12" s="22">
        <v>36433</v>
      </c>
      <c r="B12" s="47">
        <v>2</v>
      </c>
      <c r="C12" s="48">
        <v>57.113478341230767</v>
      </c>
      <c r="D12" s="48">
        <v>79.025160979828527</v>
      </c>
      <c r="E12" s="48">
        <v>41.430486596364943</v>
      </c>
      <c r="F12" s="48">
        <v>41.698389367513336</v>
      </c>
      <c r="H12" s="22">
        <v>36433</v>
      </c>
      <c r="I12" s="47">
        <v>4</v>
      </c>
      <c r="J12" s="48">
        <v>-6.1487452600688322</v>
      </c>
      <c r="K12" s="48">
        <v>11.621187225359941</v>
      </c>
      <c r="L12" s="48">
        <v>-7.5688255146109329</v>
      </c>
      <c r="M12" s="48">
        <v>-7.1816279704901458</v>
      </c>
      <c r="O12" s="22">
        <v>36799</v>
      </c>
      <c r="P12" s="47">
        <v>2</v>
      </c>
      <c r="Q12" s="48">
        <v>-51.86507974381486</v>
      </c>
      <c r="R12" s="48">
        <v>5.0444276959035639</v>
      </c>
      <c r="S12" s="48">
        <v>-3.0209863406610138</v>
      </c>
      <c r="T12" s="48">
        <v>0.79914257577444747</v>
      </c>
      <c r="V12" s="22">
        <v>36433</v>
      </c>
      <c r="W12" s="47">
        <v>4</v>
      </c>
      <c r="X12" s="48">
        <v>-22.008271745214302</v>
      </c>
      <c r="Y12" s="48">
        <v>11.031056893668477</v>
      </c>
      <c r="Z12" s="48">
        <v>-8.2957133651690995</v>
      </c>
      <c r="AA12" s="48">
        <v>-9.8394651362341712</v>
      </c>
      <c r="AC12" s="22">
        <v>36433</v>
      </c>
      <c r="AD12" s="47">
        <v>13</v>
      </c>
      <c r="AE12" s="48">
        <v>79.722086117423885</v>
      </c>
      <c r="AF12" s="48">
        <v>5.6110017765595988</v>
      </c>
      <c r="AG12" s="48">
        <v>87.197104776262563</v>
      </c>
      <c r="AH12" s="48">
        <v>114.04373115585149</v>
      </c>
      <c r="AJ12" s="22">
        <v>36433</v>
      </c>
      <c r="AK12" s="47">
        <v>3</v>
      </c>
      <c r="AL12" s="48">
        <v>569.78152617984108</v>
      </c>
      <c r="AM12" s="48">
        <v>21.791136129207889</v>
      </c>
      <c r="AN12" s="146">
        <v>36433</v>
      </c>
      <c r="AO12" s="109">
        <v>7</v>
      </c>
      <c r="AP12" s="48">
        <v>10.740888104080115</v>
      </c>
      <c r="AQ12" s="48">
        <v>22.704275999598256</v>
      </c>
      <c r="AS12" s="22">
        <v>36433</v>
      </c>
      <c r="AT12" s="47">
        <v>4</v>
      </c>
      <c r="AU12" s="48">
        <v>-3.719554881922603</v>
      </c>
      <c r="AV12" s="48">
        <v>6.521700306840339</v>
      </c>
      <c r="AW12" s="48">
        <v>-7.9962086093610658</v>
      </c>
      <c r="AX12" s="48">
        <v>-10.379141415986105</v>
      </c>
      <c r="AZ12" s="22">
        <v>36433</v>
      </c>
      <c r="BA12" s="47">
        <v>7</v>
      </c>
      <c r="BB12" s="48">
        <v>36.091817376115451</v>
      </c>
      <c r="BC12" s="48">
        <v>29.692622214053333</v>
      </c>
      <c r="BD12" s="48">
        <v>32.340552847385531</v>
      </c>
      <c r="BE12" s="48">
        <v>26.973229511339625</v>
      </c>
      <c r="BG12" s="22">
        <v>36433</v>
      </c>
      <c r="BH12" s="47">
        <v>9</v>
      </c>
      <c r="BI12" s="48">
        <v>-14.328044334351025</v>
      </c>
      <c r="BJ12" s="48">
        <v>5.7630561878305508</v>
      </c>
      <c r="BK12" s="48">
        <v>0.10350519530819557</v>
      </c>
      <c r="BL12" s="48">
        <v>4.0403623333464145</v>
      </c>
      <c r="BN12" s="22">
        <v>36433</v>
      </c>
      <c r="BO12" s="47">
        <v>4</v>
      </c>
      <c r="BP12" s="48">
        <v>25.483821265418957</v>
      </c>
      <c r="BQ12" s="48">
        <v>26.584857187250655</v>
      </c>
      <c r="BR12" s="48">
        <v>17.071409102989076</v>
      </c>
      <c r="BS12" s="48">
        <v>14.272950403303142</v>
      </c>
      <c r="BU12" s="22">
        <v>36433</v>
      </c>
      <c r="BV12" s="47">
        <v>13</v>
      </c>
      <c r="BW12" s="48">
        <v>-21.63735289531515</v>
      </c>
      <c r="BX12" s="48">
        <v>-5.7759080040070359</v>
      </c>
      <c r="BY12" s="48">
        <v>4.0742603339395833</v>
      </c>
      <c r="BZ12" s="48">
        <v>9.9144989345086856</v>
      </c>
      <c r="CB12" s="22">
        <v>36433</v>
      </c>
      <c r="CC12" s="47">
        <v>4</v>
      </c>
      <c r="CD12" s="48">
        <v>-10.014708752634833</v>
      </c>
      <c r="CE12" s="48">
        <v>6.4655426943659888</v>
      </c>
      <c r="CF12" s="48">
        <v>5.6376574069258334</v>
      </c>
      <c r="CG12" s="48">
        <v>8.710083852699757</v>
      </c>
      <c r="CI12" s="22">
        <v>36433</v>
      </c>
      <c r="CJ12" s="47">
        <v>6</v>
      </c>
      <c r="CK12" s="48">
        <v>17.884381997854703</v>
      </c>
      <c r="CL12" s="48">
        <v>11.562708616686512</v>
      </c>
      <c r="CM12" s="48">
        <v>16.128864377530093</v>
      </c>
      <c r="CN12" s="48">
        <v>16.048833437959175</v>
      </c>
      <c r="CP12" s="22">
        <v>36433</v>
      </c>
      <c r="CQ12" s="47">
        <v>3</v>
      </c>
      <c r="CR12" s="48">
        <v>29.233514493222224</v>
      </c>
      <c r="CS12" s="48">
        <v>-3.9671966439706718</v>
      </c>
      <c r="CT12" s="48">
        <v>34.22774931837904</v>
      </c>
      <c r="CU12" s="48">
        <v>32.8810881277156</v>
      </c>
      <c r="CW12" s="22">
        <v>36433</v>
      </c>
      <c r="CX12" s="47">
        <v>4</v>
      </c>
      <c r="CY12" s="48">
        <v>-50.960893368888151</v>
      </c>
      <c r="CZ12" s="48">
        <v>24.272558090163908</v>
      </c>
      <c r="DA12" s="48">
        <v>-7.3156915941002598</v>
      </c>
      <c r="DB12" s="48">
        <v>-6.8946128591726001</v>
      </c>
      <c r="DD12" s="22">
        <v>36433</v>
      </c>
      <c r="DE12" s="47">
        <v>10</v>
      </c>
      <c r="DF12" s="48">
        <v>6.5062115488707448</v>
      </c>
      <c r="DG12" s="48">
        <v>37.917723382139613</v>
      </c>
      <c r="DH12" s="48">
        <v>16.499039093075464</v>
      </c>
      <c r="DI12" s="48">
        <v>16.090260927542488</v>
      </c>
      <c r="DK12" s="22">
        <v>36433</v>
      </c>
      <c r="DL12" s="47">
        <v>4</v>
      </c>
      <c r="DM12" s="48">
        <v>-46.39708313667284</v>
      </c>
      <c r="DN12" s="48">
        <v>11.714566814342199</v>
      </c>
      <c r="DO12" s="48">
        <v>4.1663928798643557</v>
      </c>
      <c r="DP12" s="48">
        <v>13.138467918606644</v>
      </c>
      <c r="DR12" s="22">
        <v>36433</v>
      </c>
      <c r="DS12" s="47">
        <v>4</v>
      </c>
      <c r="DT12" s="48">
        <v>21.277914853775506</v>
      </c>
      <c r="DU12" s="48">
        <v>38.924661516902994</v>
      </c>
      <c r="DV12" s="48">
        <v>20.551436973478253</v>
      </c>
      <c r="DW12" s="48">
        <v>20.37079598057916</v>
      </c>
      <c r="DY12" s="22">
        <f t="shared" si="0"/>
        <v>36433</v>
      </c>
      <c r="DZ12" s="82">
        <f ca="1">VLOOKUP($DY12,INDIRECT("$"&amp;VLOOKUP($DZ$3,Map!$A$2:$E$51,4,0)&amp;"$6:$"&amp;VLOOKUP($DZ$3,Map!$A$2:$E$51,5,0)&amp;"$100"),MATCH(DZ$1,INDIRECT("$"&amp;VLOOKUP($DZ$3,Map!$A$2:$E$51,4,0)&amp;"$1:$"&amp;VLOOKUP($DZ$3,Map!$A$2:$E$51,5,0)&amp;"$1"),0),0)</f>
        <v>4</v>
      </c>
      <c r="EA12" s="140">
        <f ca="1">IF(ABS(VLOOKUP($DY12,INDIRECT("$"&amp;VLOOKUP($DZ$3,Map!$A$2:$E$51,4,0)&amp;"$6:$"&amp;VLOOKUP($DZ$3,Map!$A$2:$E$51,5,0)&amp;"$100"),MATCH(EA$1,INDIRECT("$"&amp;VLOOKUP($DZ$3,Map!$A$2:$E$51,4,0)&amp;"$1:$"&amp;VLOOKUP($DZ$3,Map!$A$2:$E$51,5,0)&amp;"$1"),0),0))&gt;100,"",VLOOKUP($DY12,INDIRECT("$"&amp;VLOOKUP($DZ$3,Map!$A$2:$E$51,4,0)&amp;"$6:$"&amp;VLOOKUP($DZ$3,Map!$A$2:$E$51,5,0)&amp;"$100"),MATCH(EA$1,INDIRECT("$"&amp;VLOOKUP($DZ$3,Map!$A$2:$E$51,4,0)&amp;"$1:$"&amp;VLOOKUP($DZ$3,Map!$A$2:$E$51,5,0)&amp;"$1"),0),0))</f>
        <v>-50.960893368888151</v>
      </c>
      <c r="EB12" s="140">
        <f ca="1">IF(ABS(VLOOKUP($DY12,INDIRECT("$"&amp;VLOOKUP($DZ$3,Map!$A$2:$E$51,4,0)&amp;"$6:$"&amp;VLOOKUP($DZ$3,Map!$A$2:$E$51,5,0)&amp;"$100"),MATCH(EB$1,INDIRECT("$"&amp;VLOOKUP($DZ$3,Map!$A$2:$E$51,4,0)&amp;"$1:$"&amp;VLOOKUP($DZ$3,Map!$A$2:$E$51,5,0)&amp;"$1"),0),0))&gt;50,"",VLOOKUP($DY12,INDIRECT("$"&amp;VLOOKUP($DZ$3,Map!$A$2:$E$51,4,0)&amp;"$6:$"&amp;VLOOKUP($DZ$3,Map!$A$2:$E$51,5,0)&amp;"$100"),MATCH(EB$1,INDIRECT("$"&amp;VLOOKUP($DZ$3,Map!$A$2:$E$51,4,0)&amp;"$1:$"&amp;VLOOKUP($DZ$3,Map!$A$2:$E$51,5,0)&amp;"$1"),0),0))</f>
        <v>24.272558090163908</v>
      </c>
      <c r="EC12" s="140">
        <f ca="1">IF(ABS(VLOOKUP($DY12,INDIRECT("$"&amp;VLOOKUP($DZ$3,Map!$A$2:$E$51,4,0)&amp;"$6:$"&amp;VLOOKUP($DZ$3,Map!$A$2:$E$51,5,0)&amp;"$100"),MATCH(EC$1,INDIRECT("$"&amp;VLOOKUP($DZ$3,Map!$A$2:$E$51,4,0)&amp;"$1:$"&amp;VLOOKUP($DZ$3,Map!$A$2:$E$51,5,0)&amp;"$1"),0),0))&gt;100,"",VLOOKUP($DY12,INDIRECT("$"&amp;VLOOKUP($DZ$3,Map!$A$2:$E$51,4,0)&amp;"$6:$"&amp;VLOOKUP($DZ$3,Map!$A$2:$E$51,5,0)&amp;"$100"),MATCH(EC$1,INDIRECT("$"&amp;VLOOKUP($DZ$3,Map!$A$2:$E$51,4,0)&amp;"$1:$"&amp;VLOOKUP($DZ$3,Map!$A$2:$E$51,5,0)&amp;"$1"),0),0))</f>
        <v>-7.3156915941002598</v>
      </c>
      <c r="ED12" s="140">
        <f ca="1">IF(ABS(VLOOKUP($DY12,INDIRECT("$"&amp;VLOOKUP($DZ$3,Map!$A$2:$E$51,4,0)&amp;"$6:$"&amp;VLOOKUP($DZ$3,Map!$A$2:$E$51,5,0)&amp;"$100"),MATCH(ED$1,INDIRECT("$"&amp;VLOOKUP($DZ$3,Map!$A$2:$E$51,4,0)&amp;"$1:$"&amp;VLOOKUP($DZ$3,Map!$A$2:$E$51,5,0)&amp;"$1"),0),0))&gt;100,"",VLOOKUP($DY12,INDIRECT("$"&amp;VLOOKUP($DZ$3,Map!$A$2:$E$51,4,0)&amp;"$6:$"&amp;VLOOKUP($DZ$3,Map!$A$2:$E$51,5,0)&amp;"$100"),MATCH(ED$1,INDIRECT("$"&amp;VLOOKUP($DZ$3,Map!$A$2:$E$51,4,0)&amp;"$1:$"&amp;VLOOKUP($DZ$3,Map!$A$2:$E$51,5,0)&amp;"$1"),0),0))</f>
        <v>-6.8946128591726001</v>
      </c>
      <c r="EF12" s="22">
        <f t="shared" si="1"/>
        <v>36433</v>
      </c>
      <c r="EG12" s="140">
        <f ca="1">VLOOKUP($EF12,EquityMetrics!$Y$6:$AO$1048576,MATCH(Earnings!EG$5,EquityMetrics!$Y$5:$AO$5,0),0)</f>
        <v>0.9054155707513889</v>
      </c>
      <c r="EH12" s="140">
        <f ca="1">VLOOKUP($EF12,EquityMetrics!$Y$6:$AO$1048576,MATCH(Earnings!EH$5,EquityMetrics!$Y$5:$AO$5,0),0)</f>
        <v>18.045942181197173</v>
      </c>
      <c r="EI12" s="140">
        <f ca="1">VLOOKUP($EF12,EquityMetrics!$Y$6:$AO$1048576,MATCH(Earnings!EI$5,EquityMetrics!$Y$5:$AO$5,0),0)</f>
        <v>9.9304973803438159</v>
      </c>
      <c r="EJ12" s="140">
        <f ca="1">VLOOKUP($EF12,EquityMetrics!$Y$6:$AO$1048576,MATCH(Earnings!EJ$5,EquityMetrics!$Y$5:$AO$5,0),0)</f>
        <v>11.415972630704573</v>
      </c>
      <c r="EN12" s="22">
        <v>36433</v>
      </c>
      <c r="EO12" s="47">
        <v>11</v>
      </c>
      <c r="EP12" s="48">
        <v>83.344178017591503</v>
      </c>
      <c r="EQ12" s="48">
        <v>6.0466674294941347</v>
      </c>
      <c r="ER12" s="48">
        <v>99.016341863890702</v>
      </c>
      <c r="ES12" s="48">
        <v>132.02176378084735</v>
      </c>
      <c r="EU12" s="22">
        <v>36433</v>
      </c>
      <c r="EV12" s="47">
        <v>2</v>
      </c>
      <c r="EW12" s="48">
        <v>22.102181762955951</v>
      </c>
      <c r="EX12" s="48">
        <v>-1.7875309545781315</v>
      </c>
      <c r="EY12" s="48">
        <v>27.191030199666532</v>
      </c>
      <c r="EZ12" s="48">
        <v>32.503466574753674</v>
      </c>
      <c r="FB12" s="22">
        <v>36433</v>
      </c>
      <c r="FC12" s="47">
        <v>8</v>
      </c>
      <c r="FD12" s="48">
        <v>-3.2341662216403333</v>
      </c>
      <c r="FE12" s="48">
        <v>-6.8385401319684513</v>
      </c>
      <c r="FF12" s="48">
        <v>13.302139411139047</v>
      </c>
      <c r="FG12" s="48">
        <v>17.890442958672082</v>
      </c>
      <c r="FI12" s="22">
        <v>36433</v>
      </c>
      <c r="FJ12" s="47">
        <v>5</v>
      </c>
      <c r="FK12" s="48">
        <v>-48.314908945649307</v>
      </c>
      <c r="FL12" s="48">
        <v>-1.7003672766354838</v>
      </c>
      <c r="FM12" s="48">
        <v>-5.8621045943909262</v>
      </c>
      <c r="FN12" s="48">
        <v>2.0743974193430326</v>
      </c>
      <c r="FP12" s="22">
        <v>36433</v>
      </c>
      <c r="FQ12" s="47">
        <v>3</v>
      </c>
      <c r="FR12" s="48">
        <v>3.7170726258136222</v>
      </c>
      <c r="FS12" s="48">
        <v>40.015964740244804</v>
      </c>
      <c r="FT12" s="48">
        <v>-3.349408895010042</v>
      </c>
      <c r="FU12" s="48">
        <v>-4.3916062581856981</v>
      </c>
      <c r="FW12" s="22">
        <v>36433</v>
      </c>
      <c r="FX12" s="47">
        <v>1</v>
      </c>
      <c r="FY12" s="48">
        <v>-25.66096894492479</v>
      </c>
      <c r="FZ12" s="48">
        <v>-22.684724670050716</v>
      </c>
      <c r="GA12" s="48">
        <v>-14.300737638776583</v>
      </c>
      <c r="GB12" s="48">
        <v>-11.717993691733319</v>
      </c>
      <c r="GD12" s="22">
        <v>36981</v>
      </c>
      <c r="GE12" s="47">
        <v>3</v>
      </c>
      <c r="GF12" s="48">
        <v>-111.3397664887197</v>
      </c>
      <c r="GG12" s="48">
        <v>-7.0864770754018309</v>
      </c>
      <c r="GH12" s="48">
        <v>4.1951913958235387</v>
      </c>
      <c r="GI12" s="48">
        <v>11.093805211657415</v>
      </c>
      <c r="GK12" s="22">
        <v>36433</v>
      </c>
      <c r="GL12" s="47">
        <v>3</v>
      </c>
      <c r="GM12" s="48">
        <v>-49.345136660535324</v>
      </c>
      <c r="GN12" s="48">
        <v>-10.512442117393705</v>
      </c>
      <c r="GO12" s="48">
        <v>-10.426653487087679</v>
      </c>
      <c r="GP12" s="48">
        <v>-9.2201592946970052</v>
      </c>
      <c r="GS12" s="22">
        <v>36433</v>
      </c>
      <c r="GT12" s="47">
        <v>4</v>
      </c>
      <c r="GU12" s="48">
        <v>28.170736120267257</v>
      </c>
      <c r="GV12" s="48">
        <v>11.947566381665876</v>
      </c>
      <c r="GW12" s="48">
        <v>16.454493804644876</v>
      </c>
      <c r="GX12" s="48">
        <v>15.338434189388028</v>
      </c>
      <c r="GZ12" s="22">
        <v>36891</v>
      </c>
      <c r="HA12" s="47">
        <v>2</v>
      </c>
      <c r="HB12" s="48">
        <v>29.493337893565919</v>
      </c>
      <c r="HC12" s="48">
        <v>7.8517525672246347</v>
      </c>
      <c r="HD12" s="48">
        <v>7.3407869902035294</v>
      </c>
      <c r="HE12" s="48">
        <v>8.7181826745175606</v>
      </c>
      <c r="HG12" s="22">
        <v>36433</v>
      </c>
      <c r="HH12" s="47">
        <v>3</v>
      </c>
      <c r="HI12" s="48">
        <v>29.233514493222224</v>
      </c>
      <c r="HJ12" s="48">
        <v>-3.9671966439706718</v>
      </c>
      <c r="HK12" s="48">
        <v>34.22774931837904</v>
      </c>
      <c r="HL12" s="48">
        <v>32.8810881277156</v>
      </c>
      <c r="HN12" s="22">
        <v>37072</v>
      </c>
      <c r="HO12" s="47">
        <v>2</v>
      </c>
      <c r="HP12" s="48">
        <v>-13.414415056633811</v>
      </c>
      <c r="HQ12" s="48">
        <v>-10.153521613233485</v>
      </c>
      <c r="HR12" s="48">
        <v>-2.742593347754696</v>
      </c>
      <c r="HS12" s="48">
        <v>-2.6593443395134808</v>
      </c>
    </row>
    <row r="13" spans="1:227">
      <c r="A13" s="22">
        <v>36525</v>
      </c>
      <c r="B13" s="47">
        <v>2</v>
      </c>
      <c r="C13" s="48">
        <v>50.755834600783693</v>
      </c>
      <c r="D13" s="48">
        <v>63.720365026888629</v>
      </c>
      <c r="E13" s="48">
        <v>13.824005463778155</v>
      </c>
      <c r="F13" s="48">
        <v>11.063356475611851</v>
      </c>
      <c r="H13" s="22">
        <v>36525</v>
      </c>
      <c r="I13" s="47">
        <v>5</v>
      </c>
      <c r="J13" s="48">
        <v>-8.930994263611634</v>
      </c>
      <c r="K13" s="48">
        <v>-8.847014414922894</v>
      </c>
      <c r="L13" s="48">
        <v>-8.0227471297960484</v>
      </c>
      <c r="M13" s="48">
        <v>-8.4751917892755273</v>
      </c>
      <c r="O13" s="22">
        <v>36891</v>
      </c>
      <c r="P13" s="47">
        <v>2</v>
      </c>
      <c r="Q13" s="48">
        <v>-23.212416484486507</v>
      </c>
      <c r="R13" s="48">
        <v>1.1133266526931029</v>
      </c>
      <c r="S13" s="48">
        <v>14.50161386960378</v>
      </c>
      <c r="T13" s="48">
        <v>17.519751733771582</v>
      </c>
      <c r="V13" s="22">
        <v>36525</v>
      </c>
      <c r="W13" s="47">
        <v>6</v>
      </c>
      <c r="X13" s="48">
        <v>19.703090843216373</v>
      </c>
      <c r="Y13" s="48">
        <v>13.28508785372029</v>
      </c>
      <c r="Z13" s="48">
        <v>5.7477886574927695</v>
      </c>
      <c r="AA13" s="48">
        <v>2.4422165946803798</v>
      </c>
      <c r="AC13" s="22">
        <v>36525</v>
      </c>
      <c r="AD13" s="47">
        <v>15</v>
      </c>
      <c r="AE13" s="48">
        <v>359.22470595372425</v>
      </c>
      <c r="AF13" s="48">
        <v>-1.4215231973200959</v>
      </c>
      <c r="AG13" s="48">
        <v>164.41919079984575</v>
      </c>
      <c r="AH13" s="48">
        <v>99.795511222416053</v>
      </c>
      <c r="AJ13" s="22">
        <v>36525</v>
      </c>
      <c r="AK13" s="47">
        <v>5</v>
      </c>
      <c r="AL13" s="48">
        <v>76.734066245510988</v>
      </c>
      <c r="AM13" s="48">
        <v>38.964231608003665</v>
      </c>
      <c r="AN13" s="146">
        <v>36525</v>
      </c>
      <c r="AO13" s="109">
        <v>10</v>
      </c>
      <c r="AP13" s="48">
        <v>17.38001622291452</v>
      </c>
      <c r="AQ13" s="48">
        <v>25.055721232678053</v>
      </c>
      <c r="AS13" s="22">
        <v>36525</v>
      </c>
      <c r="AT13" s="47">
        <v>7</v>
      </c>
      <c r="AU13" s="48">
        <v>36.776120219489826</v>
      </c>
      <c r="AV13" s="48">
        <v>37.788315575756883</v>
      </c>
      <c r="AW13" s="48">
        <v>5.0163436778944304</v>
      </c>
      <c r="AX13" s="48">
        <v>5.0609206791958794</v>
      </c>
      <c r="AZ13" s="22">
        <v>36525</v>
      </c>
      <c r="BA13" s="47">
        <v>7</v>
      </c>
      <c r="BB13" s="48">
        <v>35.353642215119173</v>
      </c>
      <c r="BC13" s="48">
        <v>12.039111889991672</v>
      </c>
      <c r="BD13" s="48">
        <v>19.307119530956207</v>
      </c>
      <c r="BE13" s="48">
        <v>16.284072806805948</v>
      </c>
      <c r="BG13" s="22">
        <v>36525</v>
      </c>
      <c r="BH13" s="47">
        <v>8</v>
      </c>
      <c r="BI13" s="48">
        <v>3.1968462452972104</v>
      </c>
      <c r="BJ13" s="48">
        <v>-1.5446191335958703</v>
      </c>
      <c r="BK13" s="48">
        <v>0.74461593111372348</v>
      </c>
      <c r="BL13" s="48">
        <v>-3.4891201276199268E-2</v>
      </c>
      <c r="BN13" s="22">
        <v>36525</v>
      </c>
      <c r="BO13" s="47">
        <v>3</v>
      </c>
      <c r="BP13" s="48">
        <v>24.096082947370327</v>
      </c>
      <c r="BQ13" s="48">
        <v>24.703210832050225</v>
      </c>
      <c r="BR13" s="48">
        <v>13.059965742403223</v>
      </c>
      <c r="BS13" s="48">
        <v>9.8874694700817667</v>
      </c>
      <c r="BU13" s="22">
        <v>36525</v>
      </c>
      <c r="BV13" s="47">
        <v>14</v>
      </c>
      <c r="BW13" s="48">
        <v>-10.282691540285985</v>
      </c>
      <c r="BX13" s="48">
        <v>-0.56552240918069652</v>
      </c>
      <c r="BY13" s="48">
        <v>11.025326294758031</v>
      </c>
      <c r="BZ13" s="48">
        <v>14.836579245938154</v>
      </c>
      <c r="CB13" s="22">
        <v>36525</v>
      </c>
      <c r="CC13" s="47">
        <v>4</v>
      </c>
      <c r="CD13" s="48">
        <v>-16.718966173105759</v>
      </c>
      <c r="CE13" s="48">
        <v>-15.877810604424525</v>
      </c>
      <c r="CF13" s="48">
        <v>1.43063078372061</v>
      </c>
      <c r="CG13" s="48">
        <v>6.7856012388356479</v>
      </c>
      <c r="CI13" s="22">
        <v>36525</v>
      </c>
      <c r="CJ13" s="47">
        <v>5</v>
      </c>
      <c r="CK13" s="48">
        <v>13.501082943464811</v>
      </c>
      <c r="CL13" s="48">
        <v>4.0510279528558568</v>
      </c>
      <c r="CM13" s="48">
        <v>15.86777065540721</v>
      </c>
      <c r="CN13" s="48">
        <v>16.455494042024355</v>
      </c>
      <c r="CP13" s="22">
        <v>36525</v>
      </c>
      <c r="CQ13" s="47">
        <v>3</v>
      </c>
      <c r="CR13" s="48">
        <v>28.289313717540782</v>
      </c>
      <c r="CS13" s="48">
        <v>-1.7102511747247529</v>
      </c>
      <c r="CT13" s="48">
        <v>14.055241959937149</v>
      </c>
      <c r="CU13" s="48">
        <v>15.117214687718871</v>
      </c>
      <c r="CW13" s="22">
        <v>36525</v>
      </c>
      <c r="CX13" s="47">
        <v>4</v>
      </c>
      <c r="CY13" s="48">
        <v>12.602978572496891</v>
      </c>
      <c r="CZ13" s="48">
        <v>30.649334508522209</v>
      </c>
      <c r="DA13" s="48">
        <v>30.414950862441835</v>
      </c>
      <c r="DB13" s="48">
        <v>38.391192244106122</v>
      </c>
      <c r="DD13" s="22">
        <v>36525</v>
      </c>
      <c r="DE13" s="47">
        <v>10</v>
      </c>
      <c r="DF13" s="48">
        <v>5.2741303606434036</v>
      </c>
      <c r="DG13" s="48">
        <v>37.104934021209935</v>
      </c>
      <c r="DH13" s="48">
        <v>19.627248478270175</v>
      </c>
      <c r="DI13" s="48">
        <v>20.050368071935566</v>
      </c>
      <c r="DK13" s="22">
        <v>36525</v>
      </c>
      <c r="DL13" s="47">
        <v>4</v>
      </c>
      <c r="DM13" s="48">
        <v>-43.637380867155059</v>
      </c>
      <c r="DN13" s="48">
        <v>0.15441117914622993</v>
      </c>
      <c r="DO13" s="48">
        <v>8.0640626676953033</v>
      </c>
      <c r="DP13" s="48">
        <v>15.431479741341825</v>
      </c>
      <c r="DR13" s="22">
        <v>36525</v>
      </c>
      <c r="DS13" s="47">
        <v>4</v>
      </c>
      <c r="DT13" s="48">
        <v>31.7837593603636</v>
      </c>
      <c r="DU13" s="48">
        <v>33.445105575598056</v>
      </c>
      <c r="DV13" s="48">
        <v>29.273722504430545</v>
      </c>
      <c r="DW13" s="48">
        <v>28.884353217180191</v>
      </c>
      <c r="DY13" s="22">
        <f t="shared" si="0"/>
        <v>36525</v>
      </c>
      <c r="DZ13" s="82">
        <f ca="1">VLOOKUP($DY13,INDIRECT("$"&amp;VLOOKUP($DZ$3,Map!$A$2:$E$51,4,0)&amp;"$6:$"&amp;VLOOKUP($DZ$3,Map!$A$2:$E$51,5,0)&amp;"$100"),MATCH(DZ$1,INDIRECT("$"&amp;VLOOKUP($DZ$3,Map!$A$2:$E$51,4,0)&amp;"$1:$"&amp;VLOOKUP($DZ$3,Map!$A$2:$E$51,5,0)&amp;"$1"),0),0)</f>
        <v>4</v>
      </c>
      <c r="EA13" s="140">
        <f ca="1">IF(ABS(VLOOKUP($DY13,INDIRECT("$"&amp;VLOOKUP($DZ$3,Map!$A$2:$E$51,4,0)&amp;"$6:$"&amp;VLOOKUP($DZ$3,Map!$A$2:$E$51,5,0)&amp;"$100"),MATCH(EA$1,INDIRECT("$"&amp;VLOOKUP($DZ$3,Map!$A$2:$E$51,4,0)&amp;"$1:$"&amp;VLOOKUP($DZ$3,Map!$A$2:$E$51,5,0)&amp;"$1"),0),0))&gt;100,"",VLOOKUP($DY13,INDIRECT("$"&amp;VLOOKUP($DZ$3,Map!$A$2:$E$51,4,0)&amp;"$6:$"&amp;VLOOKUP($DZ$3,Map!$A$2:$E$51,5,0)&amp;"$100"),MATCH(EA$1,INDIRECT("$"&amp;VLOOKUP($DZ$3,Map!$A$2:$E$51,4,0)&amp;"$1:$"&amp;VLOOKUP($DZ$3,Map!$A$2:$E$51,5,0)&amp;"$1"),0),0))</f>
        <v>12.602978572496891</v>
      </c>
      <c r="EB13" s="140">
        <f ca="1">IF(ABS(VLOOKUP($DY13,INDIRECT("$"&amp;VLOOKUP($DZ$3,Map!$A$2:$E$51,4,0)&amp;"$6:$"&amp;VLOOKUP($DZ$3,Map!$A$2:$E$51,5,0)&amp;"$100"),MATCH(EB$1,INDIRECT("$"&amp;VLOOKUP($DZ$3,Map!$A$2:$E$51,4,0)&amp;"$1:$"&amp;VLOOKUP($DZ$3,Map!$A$2:$E$51,5,0)&amp;"$1"),0),0))&gt;50,"",VLOOKUP($DY13,INDIRECT("$"&amp;VLOOKUP($DZ$3,Map!$A$2:$E$51,4,0)&amp;"$6:$"&amp;VLOOKUP($DZ$3,Map!$A$2:$E$51,5,0)&amp;"$100"),MATCH(EB$1,INDIRECT("$"&amp;VLOOKUP($DZ$3,Map!$A$2:$E$51,4,0)&amp;"$1:$"&amp;VLOOKUP($DZ$3,Map!$A$2:$E$51,5,0)&amp;"$1"),0),0))</f>
        <v>30.649334508522209</v>
      </c>
      <c r="EC13" s="140">
        <f ca="1">IF(ABS(VLOOKUP($DY13,INDIRECT("$"&amp;VLOOKUP($DZ$3,Map!$A$2:$E$51,4,0)&amp;"$6:$"&amp;VLOOKUP($DZ$3,Map!$A$2:$E$51,5,0)&amp;"$100"),MATCH(EC$1,INDIRECT("$"&amp;VLOOKUP($DZ$3,Map!$A$2:$E$51,4,0)&amp;"$1:$"&amp;VLOOKUP($DZ$3,Map!$A$2:$E$51,5,0)&amp;"$1"),0),0))&gt;100,"",VLOOKUP($DY13,INDIRECT("$"&amp;VLOOKUP($DZ$3,Map!$A$2:$E$51,4,0)&amp;"$6:$"&amp;VLOOKUP($DZ$3,Map!$A$2:$E$51,5,0)&amp;"$100"),MATCH(EC$1,INDIRECT("$"&amp;VLOOKUP($DZ$3,Map!$A$2:$E$51,4,0)&amp;"$1:$"&amp;VLOOKUP($DZ$3,Map!$A$2:$E$51,5,0)&amp;"$1"),0),0))</f>
        <v>30.414950862441835</v>
      </c>
      <c r="ED13" s="140">
        <f ca="1">IF(ABS(VLOOKUP($DY13,INDIRECT("$"&amp;VLOOKUP($DZ$3,Map!$A$2:$E$51,4,0)&amp;"$6:$"&amp;VLOOKUP($DZ$3,Map!$A$2:$E$51,5,0)&amp;"$100"),MATCH(ED$1,INDIRECT("$"&amp;VLOOKUP($DZ$3,Map!$A$2:$E$51,4,0)&amp;"$1:$"&amp;VLOOKUP($DZ$3,Map!$A$2:$E$51,5,0)&amp;"$1"),0),0))&gt;100,"",VLOOKUP($DY13,INDIRECT("$"&amp;VLOOKUP($DZ$3,Map!$A$2:$E$51,4,0)&amp;"$6:$"&amp;VLOOKUP($DZ$3,Map!$A$2:$E$51,5,0)&amp;"$100"),MATCH(ED$1,INDIRECT("$"&amp;VLOOKUP($DZ$3,Map!$A$2:$E$51,4,0)&amp;"$1:$"&amp;VLOOKUP($DZ$3,Map!$A$2:$E$51,5,0)&amp;"$1"),0),0))</f>
        <v>38.391192244106122</v>
      </c>
      <c r="EF13" s="22">
        <f t="shared" si="1"/>
        <v>36525</v>
      </c>
      <c r="EG13" s="140">
        <f ca="1">VLOOKUP($EF13,EquityMetrics!$Y$6:$AO$1048576,MATCH(Earnings!EG$5,EquityMetrics!$Y$5:$AO$5,0),0)</f>
        <v>25.89181887120937</v>
      </c>
      <c r="EH13" s="140">
        <f ca="1">VLOOKUP($EF13,EquityMetrics!$Y$6:$AO$1048576,MATCH(Earnings!EH$5,EquityMetrics!$Y$5:$AO$5,0),0)</f>
        <v>16.527355599250559</v>
      </c>
      <c r="EI13" s="140">
        <f ca="1">VLOOKUP($EF13,EquityMetrics!$Y$6:$AO$1048576,MATCH(Earnings!EI$5,EquityMetrics!$Y$5:$AO$5,0),0)</f>
        <v>15.280803796677422</v>
      </c>
      <c r="EJ13" s="140">
        <f ca="1">VLOOKUP($EF13,EquityMetrics!$Y$6:$AO$1048576,MATCH(Earnings!EJ$5,EquityMetrics!$Y$5:$AO$5,0),0)</f>
        <v>14.750184056623183</v>
      </c>
      <c r="EN13" s="22">
        <v>36525</v>
      </c>
      <c r="EO13" s="47">
        <v>13</v>
      </c>
      <c r="EP13" s="48">
        <v>-340.79784637130672</v>
      </c>
      <c r="EQ13" s="48">
        <v>-1.1414927593487834</v>
      </c>
      <c r="ER13" s="48">
        <v>185.77590309171362</v>
      </c>
      <c r="ES13" s="48">
        <v>106.57936638564487</v>
      </c>
      <c r="EU13" s="22">
        <v>36525</v>
      </c>
      <c r="EV13" s="47">
        <v>2</v>
      </c>
      <c r="EW13" s="48">
        <v>-5.1396796246337306</v>
      </c>
      <c r="EX13" s="48">
        <v>-8.3345901176045558</v>
      </c>
      <c r="EY13" s="48">
        <v>29.09034637794765</v>
      </c>
      <c r="EZ13" s="48">
        <v>36.002271143655484</v>
      </c>
      <c r="FB13" s="22">
        <v>36525</v>
      </c>
      <c r="FC13" s="47">
        <v>8</v>
      </c>
      <c r="FD13" s="48">
        <v>-5.5662266813520151</v>
      </c>
      <c r="FE13" s="48">
        <v>-4.5032277853613518</v>
      </c>
      <c r="FF13" s="48">
        <v>11.914590007676896</v>
      </c>
      <c r="FG13" s="48">
        <v>16.069826704333302</v>
      </c>
      <c r="FI13" s="22">
        <v>36525</v>
      </c>
      <c r="FJ13" s="47">
        <v>6</v>
      </c>
      <c r="FK13" s="48">
        <v>-15.052935951865887</v>
      </c>
      <c r="FL13" s="48">
        <v>13.08237294218053</v>
      </c>
      <c r="FM13" s="48">
        <v>10.045512623492847</v>
      </c>
      <c r="FN13" s="48">
        <v>13.497027136464791</v>
      </c>
      <c r="FP13" s="22">
        <v>36525</v>
      </c>
      <c r="FQ13" s="47">
        <v>3</v>
      </c>
      <c r="FR13" s="48">
        <v>10.367102887627123</v>
      </c>
      <c r="FS13" s="48">
        <v>-0.58942339400904764</v>
      </c>
      <c r="FT13" s="48">
        <v>0.58619404941706588</v>
      </c>
      <c r="FU13" s="48">
        <v>-1.1388315761279855</v>
      </c>
      <c r="FW13" s="22">
        <v>36525</v>
      </c>
      <c r="FX13" s="47">
        <v>2</v>
      </c>
      <c r="FY13" s="48">
        <v>-44.976758430725219</v>
      </c>
      <c r="FZ13" s="48">
        <v>-17.992735475633793</v>
      </c>
      <c r="GA13" s="48">
        <v>-18.328437847985878</v>
      </c>
      <c r="GB13" s="48">
        <v>-17.113169041103117</v>
      </c>
      <c r="GD13" s="22">
        <v>37072</v>
      </c>
      <c r="GE13" s="47">
        <v>3</v>
      </c>
      <c r="GF13" s="48">
        <v>-63.531922014761768</v>
      </c>
      <c r="GG13" s="48">
        <v>8.9673897561375338</v>
      </c>
      <c r="GH13" s="48">
        <v>-9.4486941684879255E-2</v>
      </c>
      <c r="GI13" s="48">
        <v>1.688183906844154</v>
      </c>
      <c r="GK13" s="22">
        <v>36525</v>
      </c>
      <c r="GL13" s="47">
        <v>3</v>
      </c>
      <c r="GM13" s="48">
        <v>18.556648113902718</v>
      </c>
      <c r="GN13" s="48">
        <v>-11.998207302869424</v>
      </c>
      <c r="GO13" s="48">
        <v>28.134299683220565</v>
      </c>
      <c r="GP13" s="48">
        <v>38.057495498343187</v>
      </c>
      <c r="GS13" s="22">
        <v>36525</v>
      </c>
      <c r="GT13" s="47">
        <v>3</v>
      </c>
      <c r="GU13" s="48">
        <v>24.133792719219006</v>
      </c>
      <c r="GV13" s="48">
        <v>-7.8868712305910416</v>
      </c>
      <c r="GW13" s="48">
        <v>16.253214344299494</v>
      </c>
      <c r="GX13" s="48">
        <v>15.573271481472894</v>
      </c>
      <c r="GZ13" s="22">
        <v>36981</v>
      </c>
      <c r="HA13" s="47">
        <v>2</v>
      </c>
      <c r="HB13" s="48">
        <v>-4.5400432282900578</v>
      </c>
      <c r="HC13" s="48">
        <v>1.7581542344540457</v>
      </c>
      <c r="HD13" s="48">
        <v>-2.9367095152040612</v>
      </c>
      <c r="HE13" s="48">
        <v>-5.2436025194434581</v>
      </c>
      <c r="HG13" s="22">
        <v>36525</v>
      </c>
      <c r="HH13" s="47">
        <v>3</v>
      </c>
      <c r="HI13" s="48">
        <v>28.289313717540775</v>
      </c>
      <c r="HJ13" s="48">
        <v>-1.7102511747247529</v>
      </c>
      <c r="HK13" s="48">
        <v>14.055241959937149</v>
      </c>
      <c r="HL13" s="48">
        <v>15.117214687718871</v>
      </c>
      <c r="HN13" s="22">
        <v>37164</v>
      </c>
      <c r="HO13" s="47">
        <v>4</v>
      </c>
      <c r="HP13" s="48">
        <v>-30.519280684818973</v>
      </c>
      <c r="HQ13" s="48">
        <v>-9.1141979579083312</v>
      </c>
      <c r="HR13" s="48">
        <v>-11.464838655481701</v>
      </c>
      <c r="HS13" s="48">
        <v>-10.481298811618011</v>
      </c>
    </row>
    <row r="14" spans="1:227">
      <c r="A14" s="22">
        <v>36616</v>
      </c>
      <c r="B14" s="47">
        <v>2</v>
      </c>
      <c r="C14" s="48">
        <v>48.699786080847502</v>
      </c>
      <c r="D14" s="48">
        <v>71.894816158880801</v>
      </c>
      <c r="E14" s="48">
        <v>33.747161908004777</v>
      </c>
      <c r="F14" s="48">
        <v>33.178176311775445</v>
      </c>
      <c r="H14" s="22">
        <v>36616</v>
      </c>
      <c r="I14" s="47">
        <v>5</v>
      </c>
      <c r="J14" s="48">
        <v>5.6381317721360009</v>
      </c>
      <c r="K14" s="48">
        <v>-1.4843828579537255</v>
      </c>
      <c r="L14" s="48">
        <v>9.2034591976605018</v>
      </c>
      <c r="M14" s="48">
        <v>10.068503627320059</v>
      </c>
      <c r="O14" s="22">
        <v>36981</v>
      </c>
      <c r="P14" s="47">
        <v>3</v>
      </c>
      <c r="Q14" s="48">
        <v>-21.089841997205582</v>
      </c>
      <c r="R14" s="48">
        <v>6.1419802585407135</v>
      </c>
      <c r="S14" s="48">
        <v>-6.7180183386750247E-2</v>
      </c>
      <c r="T14" s="48">
        <v>5.1342575999354434</v>
      </c>
      <c r="V14" s="22">
        <v>36616</v>
      </c>
      <c r="W14" s="47">
        <v>8</v>
      </c>
      <c r="X14" s="48">
        <v>14.578299969945553</v>
      </c>
      <c r="Y14" s="48">
        <v>-0.55108618480065319</v>
      </c>
      <c r="Z14" s="48">
        <v>6.9175370021550942</v>
      </c>
      <c r="AA14" s="48">
        <v>3.6286670032766422</v>
      </c>
      <c r="AC14" s="22">
        <v>36616</v>
      </c>
      <c r="AD14" s="47">
        <v>16</v>
      </c>
      <c r="AE14" s="48">
        <v>92.553356949207526</v>
      </c>
      <c r="AF14" s="48">
        <v>-4.8738690584120725</v>
      </c>
      <c r="AG14" s="48">
        <v>166.1354124768028</v>
      </c>
      <c r="AH14" s="48">
        <v>214.24558968332249</v>
      </c>
      <c r="AJ14" s="22">
        <v>36616</v>
      </c>
      <c r="AK14" s="47">
        <v>3</v>
      </c>
      <c r="AL14" s="48">
        <v>122.51097884970311</v>
      </c>
      <c r="AM14" s="48">
        <v>42.706823386955591</v>
      </c>
      <c r="AN14" s="146">
        <v>36616</v>
      </c>
      <c r="AO14" s="109">
        <v>9</v>
      </c>
      <c r="AP14" s="48">
        <v>32.273273536615356</v>
      </c>
      <c r="AQ14" s="48">
        <v>30.181696240581466</v>
      </c>
      <c r="AS14" s="22">
        <v>36616</v>
      </c>
      <c r="AT14" s="47">
        <v>7</v>
      </c>
      <c r="AU14" s="48">
        <v>-33.017680750696471</v>
      </c>
      <c r="AV14" s="48">
        <v>9.274713740907492</v>
      </c>
      <c r="AW14" s="48">
        <v>-1.777014867847182</v>
      </c>
      <c r="AX14" s="48">
        <v>-19.75616961349418</v>
      </c>
      <c r="AZ14" s="22">
        <v>36616</v>
      </c>
      <c r="BA14" s="47">
        <v>6</v>
      </c>
      <c r="BB14" s="48">
        <v>16.035828645257723</v>
      </c>
      <c r="BC14" s="48">
        <v>8.7530536704514716</v>
      </c>
      <c r="BD14" s="48">
        <v>9.3032693048701773</v>
      </c>
      <c r="BE14" s="48">
        <v>3.8615449084738129</v>
      </c>
      <c r="BG14" s="22">
        <v>36616</v>
      </c>
      <c r="BH14" s="47">
        <v>7</v>
      </c>
      <c r="BI14" s="48">
        <v>-10.349782346456905</v>
      </c>
      <c r="BJ14" s="48">
        <v>2.5283266946020788</v>
      </c>
      <c r="BK14" s="48">
        <v>0.34231005697138439</v>
      </c>
      <c r="BL14" s="48">
        <v>2.4671468150982978</v>
      </c>
      <c r="BN14" s="22">
        <v>36616</v>
      </c>
      <c r="BO14" s="47">
        <v>3</v>
      </c>
      <c r="BP14" s="48">
        <v>-14.286521783863805</v>
      </c>
      <c r="BQ14" s="48">
        <v>11.218468268624093</v>
      </c>
      <c r="BR14" s="48">
        <v>4.1426183913026771</v>
      </c>
      <c r="BS14" s="48">
        <v>7.7784546273244715</v>
      </c>
      <c r="BU14" s="22">
        <v>36616</v>
      </c>
      <c r="BV14" s="47">
        <v>14</v>
      </c>
      <c r="BW14" s="48">
        <v>6.1428805398133282</v>
      </c>
      <c r="BX14" s="48">
        <v>-4.63102840167815</v>
      </c>
      <c r="BY14" s="48">
        <v>18.095333501130838</v>
      </c>
      <c r="BZ14" s="48">
        <v>21.12089510913</v>
      </c>
      <c r="CB14" s="22">
        <v>36616</v>
      </c>
      <c r="CC14" s="47">
        <v>5</v>
      </c>
      <c r="CD14" s="48">
        <v>-21.231767971935625</v>
      </c>
      <c r="CE14" s="48">
        <v>-21.005241757085102</v>
      </c>
      <c r="CF14" s="48">
        <v>3.4579658910921518</v>
      </c>
      <c r="CG14" s="48">
        <v>4.8035963983667829</v>
      </c>
      <c r="CI14" s="22">
        <v>36616</v>
      </c>
      <c r="CJ14" s="47">
        <v>7</v>
      </c>
      <c r="CK14" s="48">
        <v>25.035464162499608</v>
      </c>
      <c r="CL14" s="48">
        <v>5.2663775240572086</v>
      </c>
      <c r="CM14" s="48">
        <v>17.17332179402473</v>
      </c>
      <c r="CN14" s="48">
        <v>16.043358445137244</v>
      </c>
      <c r="CP14" s="22">
        <v>36616</v>
      </c>
      <c r="CQ14" s="47">
        <v>4</v>
      </c>
      <c r="CR14" s="48">
        <v>27.380500357252171</v>
      </c>
      <c r="CS14" s="48">
        <v>14.250335992129216</v>
      </c>
      <c r="CT14" s="48">
        <v>34.33011674980353</v>
      </c>
      <c r="CU14" s="48">
        <v>39.629426492882239</v>
      </c>
      <c r="CW14" s="22">
        <v>36616</v>
      </c>
      <c r="CX14" s="47">
        <v>4</v>
      </c>
      <c r="CY14" s="170">
        <v>226.26729815815688</v>
      </c>
      <c r="CZ14" s="170">
        <v>22.279306268803587</v>
      </c>
      <c r="DA14" s="170">
        <v>38.16177040630069</v>
      </c>
      <c r="DB14" s="170">
        <v>27.646238242618047</v>
      </c>
      <c r="DD14" s="22">
        <v>36616</v>
      </c>
      <c r="DE14" s="47">
        <v>10</v>
      </c>
      <c r="DF14" s="48">
        <v>-96.371308781144137</v>
      </c>
      <c r="DG14" s="48">
        <v>57.5092804455116</v>
      </c>
      <c r="DH14" s="48">
        <v>59.281988883648481</v>
      </c>
      <c r="DI14" s="48">
        <v>61.577009862666166</v>
      </c>
      <c r="DK14" s="22">
        <v>36616</v>
      </c>
      <c r="DL14" s="47">
        <v>5</v>
      </c>
      <c r="DM14" s="48">
        <v>-53.508626648149964</v>
      </c>
      <c r="DN14" s="48">
        <v>6.584842943572955</v>
      </c>
      <c r="DO14" s="48">
        <v>4.6137421408346979</v>
      </c>
      <c r="DP14" s="48">
        <v>9.2842379057404436</v>
      </c>
      <c r="DR14" s="22">
        <v>36616</v>
      </c>
      <c r="DS14" s="47">
        <v>4</v>
      </c>
      <c r="DT14" s="48">
        <v>34.327124667180172</v>
      </c>
      <c r="DU14" s="48">
        <v>14.02589529094287</v>
      </c>
      <c r="DV14" s="48">
        <v>32.610138720761775</v>
      </c>
      <c r="DW14" s="48">
        <v>32.671343524217342</v>
      </c>
      <c r="DY14" s="22">
        <f t="shared" si="0"/>
        <v>36616</v>
      </c>
      <c r="DZ14" s="82">
        <f ca="1">VLOOKUP($DY14,INDIRECT("$"&amp;VLOOKUP($DZ$3,Map!$A$2:$E$51,4,0)&amp;"$6:$"&amp;VLOOKUP($DZ$3,Map!$A$2:$E$51,5,0)&amp;"$100"),MATCH(DZ$1,INDIRECT("$"&amp;VLOOKUP($DZ$3,Map!$A$2:$E$51,4,0)&amp;"$1:$"&amp;VLOOKUP($DZ$3,Map!$A$2:$E$51,5,0)&amp;"$1"),0),0)</f>
        <v>4</v>
      </c>
      <c r="EA14" s="140" t="str">
        <f ca="1">IF(ABS(VLOOKUP($DY14,INDIRECT("$"&amp;VLOOKUP($DZ$3,Map!$A$2:$E$51,4,0)&amp;"$6:$"&amp;VLOOKUP($DZ$3,Map!$A$2:$E$51,5,0)&amp;"$100"),MATCH(EA$1,INDIRECT("$"&amp;VLOOKUP($DZ$3,Map!$A$2:$E$51,4,0)&amp;"$1:$"&amp;VLOOKUP($DZ$3,Map!$A$2:$E$51,5,0)&amp;"$1"),0),0))&gt;100,"",VLOOKUP($DY14,INDIRECT("$"&amp;VLOOKUP($DZ$3,Map!$A$2:$E$51,4,0)&amp;"$6:$"&amp;VLOOKUP($DZ$3,Map!$A$2:$E$51,5,0)&amp;"$100"),MATCH(EA$1,INDIRECT("$"&amp;VLOOKUP($DZ$3,Map!$A$2:$E$51,4,0)&amp;"$1:$"&amp;VLOOKUP($DZ$3,Map!$A$2:$E$51,5,0)&amp;"$1"),0),0))</f>
        <v/>
      </c>
      <c r="EB14" s="140">
        <f ca="1">IF(ABS(VLOOKUP($DY14,INDIRECT("$"&amp;VLOOKUP($DZ$3,Map!$A$2:$E$51,4,0)&amp;"$6:$"&amp;VLOOKUP($DZ$3,Map!$A$2:$E$51,5,0)&amp;"$100"),MATCH(EB$1,INDIRECT("$"&amp;VLOOKUP($DZ$3,Map!$A$2:$E$51,4,0)&amp;"$1:$"&amp;VLOOKUP($DZ$3,Map!$A$2:$E$51,5,0)&amp;"$1"),0),0))&gt;50,"",VLOOKUP($DY14,INDIRECT("$"&amp;VLOOKUP($DZ$3,Map!$A$2:$E$51,4,0)&amp;"$6:$"&amp;VLOOKUP($DZ$3,Map!$A$2:$E$51,5,0)&amp;"$100"),MATCH(EB$1,INDIRECT("$"&amp;VLOOKUP($DZ$3,Map!$A$2:$E$51,4,0)&amp;"$1:$"&amp;VLOOKUP($DZ$3,Map!$A$2:$E$51,5,0)&amp;"$1"),0),0))</f>
        <v>22.279306268803587</v>
      </c>
      <c r="EC14" s="140">
        <f ca="1">IF(ABS(VLOOKUP($DY14,INDIRECT("$"&amp;VLOOKUP($DZ$3,Map!$A$2:$E$51,4,0)&amp;"$6:$"&amp;VLOOKUP($DZ$3,Map!$A$2:$E$51,5,0)&amp;"$100"),MATCH(EC$1,INDIRECT("$"&amp;VLOOKUP($DZ$3,Map!$A$2:$E$51,4,0)&amp;"$1:$"&amp;VLOOKUP($DZ$3,Map!$A$2:$E$51,5,0)&amp;"$1"),0),0))&gt;100,"",VLOOKUP($DY14,INDIRECT("$"&amp;VLOOKUP($DZ$3,Map!$A$2:$E$51,4,0)&amp;"$6:$"&amp;VLOOKUP($DZ$3,Map!$A$2:$E$51,5,0)&amp;"$100"),MATCH(EC$1,INDIRECT("$"&amp;VLOOKUP($DZ$3,Map!$A$2:$E$51,4,0)&amp;"$1:$"&amp;VLOOKUP($DZ$3,Map!$A$2:$E$51,5,0)&amp;"$1"),0),0))</f>
        <v>38.16177040630069</v>
      </c>
      <c r="ED14" s="140">
        <f ca="1">IF(ABS(VLOOKUP($DY14,INDIRECT("$"&amp;VLOOKUP($DZ$3,Map!$A$2:$E$51,4,0)&amp;"$6:$"&amp;VLOOKUP($DZ$3,Map!$A$2:$E$51,5,0)&amp;"$100"),MATCH(ED$1,INDIRECT("$"&amp;VLOOKUP($DZ$3,Map!$A$2:$E$51,4,0)&amp;"$1:$"&amp;VLOOKUP($DZ$3,Map!$A$2:$E$51,5,0)&amp;"$1"),0),0))&gt;100,"",VLOOKUP($DY14,INDIRECT("$"&amp;VLOOKUP($DZ$3,Map!$A$2:$E$51,4,0)&amp;"$6:$"&amp;VLOOKUP($DZ$3,Map!$A$2:$E$51,5,0)&amp;"$100"),MATCH(ED$1,INDIRECT("$"&amp;VLOOKUP($DZ$3,Map!$A$2:$E$51,4,0)&amp;"$1:$"&amp;VLOOKUP($DZ$3,Map!$A$2:$E$51,5,0)&amp;"$1"),0),0))</f>
        <v>27.646238242618047</v>
      </c>
      <c r="EF14" s="22">
        <f t="shared" si="1"/>
        <v>36616</v>
      </c>
      <c r="EG14" s="140">
        <f ca="1">VLOOKUP($EF14,EquityMetrics!$Y$6:$AO$1048576,MATCH(Earnings!EG$5,EquityMetrics!$Y$5:$AO$5,0),0)</f>
        <v>20.694211476081591</v>
      </c>
      <c r="EH14" s="140">
        <f ca="1">VLOOKUP($EF14,EquityMetrics!$Y$6:$AO$1048576,MATCH(Earnings!EH$5,EquityMetrics!$Y$5:$AO$5,0),0)</f>
        <v>10.710094992006391</v>
      </c>
      <c r="EI14" s="140">
        <f ca="1">VLOOKUP($EF14,EquityMetrics!$Y$6:$AO$1048576,MATCH(Earnings!EI$5,EquityMetrics!$Y$5:$AO$5,0),0)</f>
        <v>18.315177792955573</v>
      </c>
      <c r="EJ14" s="140">
        <f ca="1">VLOOKUP($EF14,EquityMetrics!$Y$6:$AO$1048576,MATCH(Earnings!EJ$5,EquityMetrics!$Y$5:$AO$5,0),0)</f>
        <v>13.562271160168882</v>
      </c>
      <c r="EN14" s="22">
        <v>36616</v>
      </c>
      <c r="EO14" s="47">
        <v>13</v>
      </c>
      <c r="EP14" s="48">
        <v>102.79573840170984</v>
      </c>
      <c r="EQ14" s="48">
        <v>-5.3773571926649</v>
      </c>
      <c r="ER14" s="48">
        <v>186.78182153904115</v>
      </c>
      <c r="ES14" s="48">
        <v>237.72305598821561</v>
      </c>
      <c r="EU14" s="22">
        <v>36616</v>
      </c>
      <c r="EV14" s="47">
        <v>3</v>
      </c>
      <c r="EW14" s="48">
        <v>-38.485611313940616</v>
      </c>
      <c r="EX14" s="48">
        <v>4.3075237370949759</v>
      </c>
      <c r="EY14" s="48">
        <v>41.947428996771905</v>
      </c>
      <c r="EZ14" s="48">
        <v>72.403590368735877</v>
      </c>
      <c r="FB14" s="22">
        <v>36616</v>
      </c>
      <c r="FC14" s="47">
        <v>8</v>
      </c>
      <c r="FD14" s="48">
        <v>-1.7206062030491798</v>
      </c>
      <c r="FE14" s="48">
        <v>-10.27341337481773</v>
      </c>
      <c r="FF14" s="48">
        <v>15.626309481143963</v>
      </c>
      <c r="FG14" s="48">
        <v>20.605254128913984</v>
      </c>
      <c r="FI14" s="22">
        <v>36616</v>
      </c>
      <c r="FJ14" s="47">
        <v>6</v>
      </c>
      <c r="FK14" s="48">
        <v>20.602270406168756</v>
      </c>
      <c r="FL14" s="48">
        <v>15.659891289490368</v>
      </c>
      <c r="FM14" s="48">
        <v>20.916605546753118</v>
      </c>
      <c r="FN14" s="48">
        <v>21.64805063841262</v>
      </c>
      <c r="FP14" s="22">
        <v>36616</v>
      </c>
      <c r="FQ14" s="47">
        <v>2</v>
      </c>
      <c r="FR14" s="48">
        <v>2.4141200495952253</v>
      </c>
      <c r="FS14" s="48">
        <v>-1.9753229050409216</v>
      </c>
      <c r="FT14" s="48">
        <v>6.4455867839395609</v>
      </c>
      <c r="FU14" s="48">
        <v>8.3485174382086349</v>
      </c>
      <c r="FW14" s="22">
        <v>36616</v>
      </c>
      <c r="FX14" s="47">
        <v>3</v>
      </c>
      <c r="FY14" s="48">
        <v>8.3299203378384803</v>
      </c>
      <c r="FZ14" s="48">
        <v>-1.2746804795448097</v>
      </c>
      <c r="GA14" s="48">
        <v>10.606623896180057</v>
      </c>
      <c r="GB14" s="48">
        <v>10.936526418854875</v>
      </c>
      <c r="GD14" s="22">
        <v>37164</v>
      </c>
      <c r="GE14" s="47">
        <v>2</v>
      </c>
      <c r="GF14" s="48">
        <v>13.874097276747621</v>
      </c>
      <c r="GG14" s="48">
        <v>-1.4069253717778341</v>
      </c>
      <c r="GH14" s="48">
        <v>-13.461123497488659</v>
      </c>
      <c r="GI14" s="48">
        <v>-12.846714707878082</v>
      </c>
      <c r="GK14" s="22">
        <v>36616</v>
      </c>
      <c r="GL14" s="47">
        <v>3</v>
      </c>
      <c r="GM14" s="48">
        <v>180.68827166865756</v>
      </c>
      <c r="GN14" s="48">
        <v>-15.326201758651203</v>
      </c>
      <c r="GO14" s="48">
        <v>34.946785861183294</v>
      </c>
      <c r="GP14" s="48">
        <v>27.777428304356455</v>
      </c>
      <c r="GS14" s="22">
        <v>36616</v>
      </c>
      <c r="GT14" s="47">
        <v>5</v>
      </c>
      <c r="GU14" s="48">
        <v>37.708235532640487</v>
      </c>
      <c r="GV14" s="48">
        <v>0.28022740564876969</v>
      </c>
      <c r="GW14" s="48">
        <v>19.482780028258517</v>
      </c>
      <c r="GX14" s="48">
        <v>16.981512328386007</v>
      </c>
      <c r="GZ14" s="22">
        <v>37072</v>
      </c>
      <c r="HA14" s="47">
        <v>1</v>
      </c>
      <c r="HB14" s="48">
        <v>11.444768344046752</v>
      </c>
      <c r="HC14" s="48">
        <v>9.0037786327280536</v>
      </c>
      <c r="HD14" s="48">
        <v>22.453429339039531</v>
      </c>
      <c r="HE14" s="48">
        <v>10.245781941551456</v>
      </c>
      <c r="HG14" s="22">
        <v>36616</v>
      </c>
      <c r="HH14" s="47">
        <v>2</v>
      </c>
      <c r="HI14" s="48">
        <v>32.167355497641203</v>
      </c>
      <c r="HJ14" s="48">
        <v>3.4219840217109443</v>
      </c>
      <c r="HK14" s="48">
        <v>25.462435332179378</v>
      </c>
      <c r="HL14" s="48">
        <v>24.826277659530117</v>
      </c>
      <c r="HN14" s="22">
        <v>37256</v>
      </c>
      <c r="HO14" s="47">
        <v>4</v>
      </c>
      <c r="HP14" s="48">
        <v>-1.5788203063073492</v>
      </c>
      <c r="HQ14" s="48">
        <v>-11.528056094363304</v>
      </c>
      <c r="HR14" s="48">
        <v>-2.9627977444260267</v>
      </c>
      <c r="HS14" s="48">
        <v>-2.3915010140154291</v>
      </c>
    </row>
    <row r="15" spans="1:227">
      <c r="A15" s="22">
        <v>36707</v>
      </c>
      <c r="B15" s="47">
        <v>2</v>
      </c>
      <c r="C15" s="48">
        <v>18.397421262430946</v>
      </c>
      <c r="D15" s="48">
        <v>-3.9714502473936597</v>
      </c>
      <c r="E15" s="48">
        <v>12.655780494629854</v>
      </c>
      <c r="F15" s="48">
        <v>12.860970979445607</v>
      </c>
      <c r="H15" s="22">
        <v>36707</v>
      </c>
      <c r="I15" s="47">
        <v>5</v>
      </c>
      <c r="J15" s="48">
        <v>1.6527507515755675</v>
      </c>
      <c r="K15" s="48">
        <v>1.7439271185718752</v>
      </c>
      <c r="L15" s="48">
        <v>10.257861598789454</v>
      </c>
      <c r="M15" s="48">
        <v>12.040395671451742</v>
      </c>
      <c r="O15" s="22">
        <v>37072</v>
      </c>
      <c r="P15" s="47">
        <v>4</v>
      </c>
      <c r="Q15" s="48">
        <v>10.40991186068984</v>
      </c>
      <c r="R15" s="48">
        <v>3.2569040699304663</v>
      </c>
      <c r="S15" s="48">
        <v>-8.0391334777420447</v>
      </c>
      <c r="T15" s="48">
        <v>-3.5449274042252843</v>
      </c>
      <c r="V15" s="22">
        <v>36707</v>
      </c>
      <c r="W15" s="47">
        <v>8</v>
      </c>
      <c r="X15" s="48">
        <v>9.3171076408979214</v>
      </c>
      <c r="Y15" s="48">
        <v>0.76994914970784922</v>
      </c>
      <c r="Z15" s="48">
        <v>5.7393412411084865</v>
      </c>
      <c r="AA15" s="48">
        <v>4.6834851515027642</v>
      </c>
      <c r="AC15" s="22">
        <v>36707</v>
      </c>
      <c r="AD15" s="47">
        <v>18</v>
      </c>
      <c r="AE15" s="48">
        <v>70.522340477011454</v>
      </c>
      <c r="AF15" s="48">
        <v>-4.2283903141788315</v>
      </c>
      <c r="AG15" s="48">
        <v>53.905151622452948</v>
      </c>
      <c r="AH15" s="48">
        <v>52.628531328846883</v>
      </c>
      <c r="AJ15" s="22">
        <v>36707</v>
      </c>
      <c r="AK15" s="47">
        <v>3</v>
      </c>
      <c r="AL15" s="48">
        <v>101.76674788221293</v>
      </c>
      <c r="AM15" s="48">
        <v>40.808701004680344</v>
      </c>
      <c r="AN15" s="146">
        <v>36707</v>
      </c>
      <c r="AO15" s="109">
        <v>7</v>
      </c>
      <c r="AP15" s="48">
        <v>30.369106210033681</v>
      </c>
      <c r="AQ15" s="48">
        <v>40.917123000420517</v>
      </c>
      <c r="AS15" s="22">
        <v>36707</v>
      </c>
      <c r="AT15" s="47">
        <v>7</v>
      </c>
      <c r="AU15" s="48">
        <v>-2.2008831246887075</v>
      </c>
      <c r="AV15" s="48">
        <v>16.561819364543908</v>
      </c>
      <c r="AW15" s="48">
        <v>-0.17616715645888403</v>
      </c>
      <c r="AX15" s="48">
        <v>-0.74478454461901489</v>
      </c>
      <c r="AZ15" s="22">
        <v>36707</v>
      </c>
      <c r="BA15" s="47">
        <v>6</v>
      </c>
      <c r="BB15" s="48">
        <v>17.638948609866105</v>
      </c>
      <c r="BC15" s="48">
        <v>9.5344291724322794</v>
      </c>
      <c r="BD15" s="48">
        <v>9.9825709485332546</v>
      </c>
      <c r="BE15" s="48">
        <v>7.3508551651107812</v>
      </c>
      <c r="BG15" s="22">
        <v>36707</v>
      </c>
      <c r="BH15" s="47">
        <v>7</v>
      </c>
      <c r="BI15" s="48">
        <v>-27.002489926260981</v>
      </c>
      <c r="BJ15" s="48">
        <v>0.36138343194060951</v>
      </c>
      <c r="BK15" s="48">
        <v>1.8322802656778547</v>
      </c>
      <c r="BL15" s="48">
        <v>3.3939195173682712</v>
      </c>
      <c r="BN15" s="22">
        <v>36707</v>
      </c>
      <c r="BO15" s="47">
        <v>3</v>
      </c>
      <c r="BP15" s="48">
        <v>9.1647954597850294</v>
      </c>
      <c r="BQ15" s="48">
        <v>3.0181879950856416</v>
      </c>
      <c r="BR15" s="48">
        <v>0.31842743578214261</v>
      </c>
      <c r="BS15" s="48">
        <v>1.5577105121785895</v>
      </c>
      <c r="BU15" s="22">
        <v>36707</v>
      </c>
      <c r="BV15" s="47">
        <v>16</v>
      </c>
      <c r="BW15" s="48">
        <v>8.5930804938743837</v>
      </c>
      <c r="BX15" s="48">
        <v>-6.1019831896334864</v>
      </c>
      <c r="BY15" s="48">
        <v>9.6349838364455209</v>
      </c>
      <c r="BZ15" s="48">
        <v>10.338725668689142</v>
      </c>
      <c r="CB15" s="22">
        <v>36707</v>
      </c>
      <c r="CC15" s="47">
        <v>4</v>
      </c>
      <c r="CD15" s="48">
        <v>-14.565798694327722</v>
      </c>
      <c r="CE15" s="48">
        <v>-9.2339177093554987</v>
      </c>
      <c r="CF15" s="48">
        <v>1.9447419823023893</v>
      </c>
      <c r="CG15" s="48">
        <v>2.7314695767342245</v>
      </c>
      <c r="CI15" s="22">
        <v>36707</v>
      </c>
      <c r="CJ15" s="47">
        <v>5</v>
      </c>
      <c r="CK15" s="48">
        <v>5.2285045075143586</v>
      </c>
      <c r="CL15" s="48">
        <v>7.5992183296811788</v>
      </c>
      <c r="CM15" s="48">
        <v>2.567494257557934</v>
      </c>
      <c r="CN15" s="48">
        <v>2.0488883967812344</v>
      </c>
      <c r="CP15" s="22">
        <v>36707</v>
      </c>
      <c r="CQ15" s="47">
        <v>4</v>
      </c>
      <c r="CR15" s="48">
        <v>22.139559842053313</v>
      </c>
      <c r="CS15" s="48">
        <v>21.687916166747701</v>
      </c>
      <c r="CT15" s="48">
        <v>34.023187559600473</v>
      </c>
      <c r="CU15" s="48">
        <v>54.31607380462458</v>
      </c>
      <c r="CW15" s="22">
        <v>36707</v>
      </c>
      <c r="CX15" s="47">
        <v>6</v>
      </c>
      <c r="CY15" s="48">
        <v>76.142388863341452</v>
      </c>
      <c r="CZ15" s="48">
        <v>43.341328663214519</v>
      </c>
      <c r="DA15" s="48">
        <v>19.081550516650037</v>
      </c>
      <c r="DB15" s="48">
        <v>14.60289867318223</v>
      </c>
      <c r="DD15" s="22">
        <v>36707</v>
      </c>
      <c r="DE15" s="47">
        <v>10</v>
      </c>
      <c r="DF15" s="48">
        <v>-45.156521077269922</v>
      </c>
      <c r="DG15" s="48">
        <v>51.218735037738014</v>
      </c>
      <c r="DH15" s="48">
        <v>61.056540224766877</v>
      </c>
      <c r="DI15" s="48">
        <v>52.272586665447783</v>
      </c>
      <c r="DK15" s="22">
        <v>36707</v>
      </c>
      <c r="DL15" s="47">
        <v>5</v>
      </c>
      <c r="DM15" s="48">
        <v>10.909509960207028</v>
      </c>
      <c r="DN15" s="48">
        <v>0.37558917800866176</v>
      </c>
      <c r="DO15" s="48">
        <v>11.290585966238375</v>
      </c>
      <c r="DP15" s="48">
        <v>8.3264375975198099</v>
      </c>
      <c r="DR15" s="22">
        <v>36707</v>
      </c>
      <c r="DS15" s="47">
        <v>4</v>
      </c>
      <c r="DT15" s="48">
        <v>19.212350056725956</v>
      </c>
      <c r="DU15" s="48">
        <v>20.085312561356794</v>
      </c>
      <c r="DV15" s="48">
        <v>33.279292584407692</v>
      </c>
      <c r="DW15" s="48">
        <v>37.314606939901871</v>
      </c>
      <c r="DY15" s="22">
        <f t="shared" si="0"/>
        <v>36707</v>
      </c>
      <c r="DZ15" s="82">
        <f ca="1">VLOOKUP($DY15,INDIRECT("$"&amp;VLOOKUP($DZ$3,Map!$A$2:$E$51,4,0)&amp;"$6:$"&amp;VLOOKUP($DZ$3,Map!$A$2:$E$51,5,0)&amp;"$100"),MATCH(DZ$1,INDIRECT("$"&amp;VLOOKUP($DZ$3,Map!$A$2:$E$51,4,0)&amp;"$1:$"&amp;VLOOKUP($DZ$3,Map!$A$2:$E$51,5,0)&amp;"$1"),0),0)</f>
        <v>6</v>
      </c>
      <c r="EA15" s="140">
        <f ca="1">IF(ABS(VLOOKUP($DY15,INDIRECT("$"&amp;VLOOKUP($DZ$3,Map!$A$2:$E$51,4,0)&amp;"$6:$"&amp;VLOOKUP($DZ$3,Map!$A$2:$E$51,5,0)&amp;"$100"),MATCH(EA$1,INDIRECT("$"&amp;VLOOKUP($DZ$3,Map!$A$2:$E$51,4,0)&amp;"$1:$"&amp;VLOOKUP($DZ$3,Map!$A$2:$E$51,5,0)&amp;"$1"),0),0))&gt;100,"",VLOOKUP($DY15,INDIRECT("$"&amp;VLOOKUP($DZ$3,Map!$A$2:$E$51,4,0)&amp;"$6:$"&amp;VLOOKUP($DZ$3,Map!$A$2:$E$51,5,0)&amp;"$100"),MATCH(EA$1,INDIRECT("$"&amp;VLOOKUP($DZ$3,Map!$A$2:$E$51,4,0)&amp;"$1:$"&amp;VLOOKUP($DZ$3,Map!$A$2:$E$51,5,0)&amp;"$1"),0),0))</f>
        <v>76.142388863341452</v>
      </c>
      <c r="EB15" s="140">
        <f ca="1">IF(ABS(VLOOKUP($DY15,INDIRECT("$"&amp;VLOOKUP($DZ$3,Map!$A$2:$E$51,4,0)&amp;"$6:$"&amp;VLOOKUP($DZ$3,Map!$A$2:$E$51,5,0)&amp;"$100"),MATCH(EB$1,INDIRECT("$"&amp;VLOOKUP($DZ$3,Map!$A$2:$E$51,4,0)&amp;"$1:$"&amp;VLOOKUP($DZ$3,Map!$A$2:$E$51,5,0)&amp;"$1"),0),0))&gt;50,"",VLOOKUP($DY15,INDIRECT("$"&amp;VLOOKUP($DZ$3,Map!$A$2:$E$51,4,0)&amp;"$6:$"&amp;VLOOKUP($DZ$3,Map!$A$2:$E$51,5,0)&amp;"$100"),MATCH(EB$1,INDIRECT("$"&amp;VLOOKUP($DZ$3,Map!$A$2:$E$51,4,0)&amp;"$1:$"&amp;VLOOKUP($DZ$3,Map!$A$2:$E$51,5,0)&amp;"$1"),0),0))</f>
        <v>43.341328663214519</v>
      </c>
      <c r="EC15" s="140">
        <f ca="1">IF(ABS(VLOOKUP($DY15,INDIRECT("$"&amp;VLOOKUP($DZ$3,Map!$A$2:$E$51,4,0)&amp;"$6:$"&amp;VLOOKUP($DZ$3,Map!$A$2:$E$51,5,0)&amp;"$100"),MATCH(EC$1,INDIRECT("$"&amp;VLOOKUP($DZ$3,Map!$A$2:$E$51,4,0)&amp;"$1:$"&amp;VLOOKUP($DZ$3,Map!$A$2:$E$51,5,0)&amp;"$1"),0),0))&gt;100,"",VLOOKUP($DY15,INDIRECT("$"&amp;VLOOKUP($DZ$3,Map!$A$2:$E$51,4,0)&amp;"$6:$"&amp;VLOOKUP($DZ$3,Map!$A$2:$E$51,5,0)&amp;"$100"),MATCH(EC$1,INDIRECT("$"&amp;VLOOKUP($DZ$3,Map!$A$2:$E$51,4,0)&amp;"$1:$"&amp;VLOOKUP($DZ$3,Map!$A$2:$E$51,5,0)&amp;"$1"),0),0))</f>
        <v>19.081550516650037</v>
      </c>
      <c r="ED15" s="140">
        <f ca="1">IF(ABS(VLOOKUP($DY15,INDIRECT("$"&amp;VLOOKUP($DZ$3,Map!$A$2:$E$51,4,0)&amp;"$6:$"&amp;VLOOKUP($DZ$3,Map!$A$2:$E$51,5,0)&amp;"$100"),MATCH(ED$1,INDIRECT("$"&amp;VLOOKUP($DZ$3,Map!$A$2:$E$51,4,0)&amp;"$1:$"&amp;VLOOKUP($DZ$3,Map!$A$2:$E$51,5,0)&amp;"$1"),0),0))&gt;100,"",VLOOKUP($DY15,INDIRECT("$"&amp;VLOOKUP($DZ$3,Map!$A$2:$E$51,4,0)&amp;"$6:$"&amp;VLOOKUP($DZ$3,Map!$A$2:$E$51,5,0)&amp;"$100"),MATCH(ED$1,INDIRECT("$"&amp;VLOOKUP($DZ$3,Map!$A$2:$E$51,4,0)&amp;"$1:$"&amp;VLOOKUP($DZ$3,Map!$A$2:$E$51,5,0)&amp;"$1"),0),0))</f>
        <v>14.60289867318223</v>
      </c>
      <c r="EF15" s="22">
        <f t="shared" si="1"/>
        <v>36707</v>
      </c>
      <c r="EG15" s="140">
        <f ca="1">VLOOKUP($EF15,EquityMetrics!$Y$6:$AO$1048576,MATCH(Earnings!EG$5,EquityMetrics!$Y$5:$AO$5,0),0)</f>
        <v>16.313784798655682</v>
      </c>
      <c r="EH15" s="140">
        <f ca="1">VLOOKUP($EF15,EquityMetrics!$Y$6:$AO$1048576,MATCH(Earnings!EH$5,EquityMetrics!$Y$5:$AO$5,0),0)</f>
        <v>11.894842630741209</v>
      </c>
      <c r="EI15" s="140">
        <f ca="1">VLOOKUP($EF15,EquityMetrics!$Y$6:$AO$1048576,MATCH(Earnings!EI$5,EquityMetrics!$Y$5:$AO$5,0),0)</f>
        <v>13.158095437305551</v>
      </c>
      <c r="EJ15" s="140">
        <f ca="1">VLOOKUP($EF15,EquityMetrics!$Y$6:$AO$1048576,MATCH(Earnings!EJ$5,EquityMetrics!$Y$5:$AO$5,0),0)</f>
        <v>13.473873414001103</v>
      </c>
      <c r="EN15" s="22">
        <v>36707</v>
      </c>
      <c r="EO15" s="47">
        <v>15</v>
      </c>
      <c r="EP15" s="48">
        <v>78.275747413464188</v>
      </c>
      <c r="EQ15" s="48">
        <v>-4.5379786053284077</v>
      </c>
      <c r="ER15" s="48">
        <v>59.452972219676958</v>
      </c>
      <c r="ES15" s="48">
        <v>56.153829967507349</v>
      </c>
      <c r="EU15" s="22">
        <v>36707</v>
      </c>
      <c r="EV15" s="47">
        <v>3</v>
      </c>
      <c r="EW15" s="48">
        <v>-1.2757521136425587</v>
      </c>
      <c r="EX15" s="48">
        <v>-1.8422343033791755</v>
      </c>
      <c r="EY15" s="48">
        <v>23.205238178166976</v>
      </c>
      <c r="EZ15" s="48">
        <v>33.741972835017478</v>
      </c>
      <c r="FB15" s="22">
        <v>36707</v>
      </c>
      <c r="FC15" s="47">
        <v>10</v>
      </c>
      <c r="FD15" s="48">
        <v>10.356466448218482</v>
      </c>
      <c r="FE15" s="48">
        <v>-12.017877683683587</v>
      </c>
      <c r="FF15" s="48">
        <v>7.9897249701824213</v>
      </c>
      <c r="FG15" s="48">
        <v>8.1365000875341273</v>
      </c>
      <c r="FI15" s="22">
        <v>36707</v>
      </c>
      <c r="FJ15" s="47">
        <v>6</v>
      </c>
      <c r="FK15" s="48">
        <v>4.4899181159640422</v>
      </c>
      <c r="FL15" s="48">
        <v>16.808209856103652</v>
      </c>
      <c r="FM15" s="48">
        <v>12.195011234519493</v>
      </c>
      <c r="FN15" s="48">
        <v>13.475573635749761</v>
      </c>
      <c r="FP15" s="22">
        <v>36707</v>
      </c>
      <c r="FQ15" s="47">
        <v>2</v>
      </c>
      <c r="FR15" s="48">
        <v>-3.9907423734410363</v>
      </c>
      <c r="FS15" s="48">
        <v>-0.45229613302212313</v>
      </c>
      <c r="FT15" s="48">
        <v>14.431258325845842</v>
      </c>
      <c r="FU15" s="48">
        <v>20.075384964037866</v>
      </c>
      <c r="FW15" s="22">
        <v>36707</v>
      </c>
      <c r="FX15" s="47">
        <v>3</v>
      </c>
      <c r="FY15" s="48">
        <v>5.5731877921232575</v>
      </c>
      <c r="FZ15" s="48">
        <v>2.7443310046233904</v>
      </c>
      <c r="GA15" s="48">
        <v>8.3366513892592753</v>
      </c>
      <c r="GB15" s="48">
        <v>8.4321498457922139</v>
      </c>
      <c r="GD15" s="22">
        <v>37256</v>
      </c>
      <c r="GE15" s="47">
        <v>2</v>
      </c>
      <c r="GF15" s="48">
        <v>-12.254885375883829</v>
      </c>
      <c r="GG15" s="48">
        <v>3.1164490093171793</v>
      </c>
      <c r="GH15" s="48">
        <v>-7.8805853345187966</v>
      </c>
      <c r="GI15" s="48">
        <v>-3.7236305844857598</v>
      </c>
      <c r="GK15" s="22">
        <v>36707</v>
      </c>
      <c r="GL15" s="47">
        <v>3</v>
      </c>
      <c r="GM15" s="48">
        <v>311.5696302252328</v>
      </c>
      <c r="GN15" s="48">
        <v>0.24861994011111666</v>
      </c>
      <c r="GO15" s="48">
        <v>31.86200821048255</v>
      </c>
      <c r="GP15" s="48">
        <v>15.284951240009903</v>
      </c>
      <c r="GS15" s="22">
        <v>36707</v>
      </c>
      <c r="GT15" s="47">
        <v>3</v>
      </c>
      <c r="GU15" s="48">
        <v>-3.6757619830348531</v>
      </c>
      <c r="GV15" s="48">
        <v>11.237675800475767</v>
      </c>
      <c r="GW15" s="48">
        <v>0.95392757415586615</v>
      </c>
      <c r="GX15" s="48">
        <v>1.4600511517729675</v>
      </c>
      <c r="GZ15" s="22">
        <v>37164</v>
      </c>
      <c r="HA15" s="47">
        <v>1</v>
      </c>
      <c r="HB15" s="48">
        <v>12.327253945071771</v>
      </c>
      <c r="HC15" s="48">
        <v>3.9689762203430456</v>
      </c>
      <c r="HD15" s="48">
        <v>7.7083109402097616</v>
      </c>
      <c r="HE15" s="48">
        <v>16.539088539956314</v>
      </c>
      <c r="HG15" s="22">
        <v>36707</v>
      </c>
      <c r="HH15" s="47">
        <v>2</v>
      </c>
      <c r="HI15" s="48">
        <v>30.639253986592262</v>
      </c>
      <c r="HJ15" s="48">
        <v>-2.2133621566515993</v>
      </c>
      <c r="HK15" s="48">
        <v>12.669012188597462</v>
      </c>
      <c r="HL15" s="48">
        <v>6.230156303019907</v>
      </c>
      <c r="HN15" s="22">
        <v>37346</v>
      </c>
      <c r="HO15" s="47">
        <v>5</v>
      </c>
      <c r="HP15" s="48">
        <v>-21.063439608150127</v>
      </c>
      <c r="HQ15" s="48">
        <v>-9.2297256471385651</v>
      </c>
      <c r="HR15" s="48">
        <v>-5.8365664144973683</v>
      </c>
      <c r="HS15" s="48">
        <v>-4.8133032112405383</v>
      </c>
    </row>
    <row r="16" spans="1:227">
      <c r="A16" s="22">
        <v>36799</v>
      </c>
      <c r="B16" s="47">
        <v>2</v>
      </c>
      <c r="C16" s="48">
        <v>0.89696716471626503</v>
      </c>
      <c r="D16" s="48">
        <v>-9.4049911704959239</v>
      </c>
      <c r="E16" s="48">
        <v>0.97526589325254154</v>
      </c>
      <c r="F16" s="48">
        <v>1.9263187052905861</v>
      </c>
      <c r="H16" s="22">
        <v>36799</v>
      </c>
      <c r="I16" s="47">
        <v>5</v>
      </c>
      <c r="J16" s="48">
        <v>-1.7718136160189226</v>
      </c>
      <c r="K16" s="48">
        <v>-12.14385638269999</v>
      </c>
      <c r="L16" s="48">
        <v>-0.76281094520316284</v>
      </c>
      <c r="M16" s="48">
        <v>-0.75115538694053852</v>
      </c>
      <c r="O16" s="22">
        <v>37164</v>
      </c>
      <c r="P16" s="47">
        <v>4</v>
      </c>
      <c r="Q16" s="48">
        <v>-16.776526289907981</v>
      </c>
      <c r="R16" s="48">
        <v>4.3798968422438911</v>
      </c>
      <c r="S16" s="48">
        <v>-5.2306757982713448</v>
      </c>
      <c r="T16" s="48">
        <v>-3.7156157118312994</v>
      </c>
      <c r="V16" s="22">
        <v>36799</v>
      </c>
      <c r="W16" s="47">
        <v>8</v>
      </c>
      <c r="X16" s="48">
        <v>-11.207809235250956</v>
      </c>
      <c r="Y16" s="48">
        <v>-2.9953497591239886</v>
      </c>
      <c r="Z16" s="48">
        <v>3.9772123540477544</v>
      </c>
      <c r="AA16" s="48">
        <v>7.3664778992656554</v>
      </c>
      <c r="AC16" s="22">
        <v>36799</v>
      </c>
      <c r="AD16" s="47">
        <v>17</v>
      </c>
      <c r="AE16" s="48">
        <v>58.40122741042881</v>
      </c>
      <c r="AF16" s="48">
        <v>-3.7302427537997396</v>
      </c>
      <c r="AG16" s="48">
        <v>48.146347625606232</v>
      </c>
      <c r="AH16" s="48">
        <v>40.869231275093256</v>
      </c>
      <c r="AJ16" s="22">
        <v>36799</v>
      </c>
      <c r="AK16" s="47">
        <v>3</v>
      </c>
      <c r="AL16" s="48">
        <v>114.62358803776205</v>
      </c>
      <c r="AM16" s="48">
        <v>44.41996734937301</v>
      </c>
      <c r="AN16" s="146">
        <v>36799</v>
      </c>
      <c r="AO16" s="109">
        <v>7</v>
      </c>
      <c r="AP16" s="48">
        <v>26.465373000989789</v>
      </c>
      <c r="AQ16" s="48">
        <v>42.063347599601705</v>
      </c>
      <c r="AS16" s="22">
        <v>36799</v>
      </c>
      <c r="AT16" s="47">
        <v>7</v>
      </c>
      <c r="AU16" s="48">
        <v>-9.7792748074976092</v>
      </c>
      <c r="AV16" s="48">
        <v>15.140918486251875</v>
      </c>
      <c r="AW16" s="48">
        <v>4.4496078040382026</v>
      </c>
      <c r="AX16" s="48">
        <v>5.3890862491944747</v>
      </c>
      <c r="AZ16" s="22">
        <v>36799</v>
      </c>
      <c r="BA16" s="47">
        <v>7</v>
      </c>
      <c r="BB16" s="48">
        <v>59.694626485268714</v>
      </c>
      <c r="BC16" s="48">
        <v>84.375735482708606</v>
      </c>
      <c r="BD16" s="48">
        <v>39.985978204235259</v>
      </c>
      <c r="BE16" s="48">
        <v>37.825763274932726</v>
      </c>
      <c r="BG16" s="22">
        <v>36799</v>
      </c>
      <c r="BH16" s="47">
        <v>8</v>
      </c>
      <c r="BI16" s="48">
        <v>9.6944745451158969</v>
      </c>
      <c r="BJ16" s="48">
        <v>-2.4262398947312525</v>
      </c>
      <c r="BK16" s="48">
        <v>7.6585394309704125</v>
      </c>
      <c r="BL16" s="48">
        <v>5.2025493845663462</v>
      </c>
      <c r="BN16" s="22">
        <v>36799</v>
      </c>
      <c r="BO16" s="47">
        <v>4</v>
      </c>
      <c r="BP16" s="48">
        <v>-18.105784461680159</v>
      </c>
      <c r="BQ16" s="48">
        <v>9.2958079775443014</v>
      </c>
      <c r="BR16" s="48">
        <v>-3.7849646560420447</v>
      </c>
      <c r="BS16" s="48">
        <v>4.5469066249437251</v>
      </c>
      <c r="BU16" s="22">
        <v>36799</v>
      </c>
      <c r="BV16" s="47">
        <v>15</v>
      </c>
      <c r="BW16" s="48">
        <v>4.8331895938449216</v>
      </c>
      <c r="BX16" s="48">
        <v>-6.7216604997943907</v>
      </c>
      <c r="BY16" s="48">
        <v>2.1138865094234571</v>
      </c>
      <c r="BZ16" s="48">
        <v>1.5761701286187924</v>
      </c>
      <c r="CB16" s="22">
        <v>36799</v>
      </c>
      <c r="CC16" s="47">
        <v>4</v>
      </c>
      <c r="CD16" s="48">
        <v>-2.1947836742405027</v>
      </c>
      <c r="CE16" s="48">
        <v>-9.4691734894101653</v>
      </c>
      <c r="CF16" s="48">
        <v>3.5286215882036398</v>
      </c>
      <c r="CG16" s="48">
        <v>1.1908151328343664E-2</v>
      </c>
      <c r="CI16" s="22">
        <v>36799</v>
      </c>
      <c r="CJ16" s="47">
        <v>5</v>
      </c>
      <c r="CK16" s="48">
        <v>19.234338470553919</v>
      </c>
      <c r="CL16" s="48">
        <v>9.0902957029408213</v>
      </c>
      <c r="CM16" s="48">
        <v>10.398001606251572</v>
      </c>
      <c r="CN16" s="48">
        <v>10.299447241234905</v>
      </c>
      <c r="CP16" s="22">
        <v>36799</v>
      </c>
      <c r="CQ16" s="47">
        <v>4</v>
      </c>
      <c r="CR16" s="48">
        <v>-4.377027008267742</v>
      </c>
      <c r="CS16" s="48">
        <v>6.7179283205040186</v>
      </c>
      <c r="CT16" s="48">
        <v>25.45930703801773</v>
      </c>
      <c r="CU16" s="48">
        <v>45.263089693206226</v>
      </c>
      <c r="CW16" s="22">
        <v>36799</v>
      </c>
      <c r="CX16" s="47">
        <v>6</v>
      </c>
      <c r="CY16" s="48">
        <v>-62.296550779681887</v>
      </c>
      <c r="CZ16" s="48">
        <v>31.600883376578402</v>
      </c>
      <c r="DA16" s="48">
        <v>20.552623007333271</v>
      </c>
      <c r="DB16" s="48">
        <v>29.394007993017524</v>
      </c>
      <c r="DD16" s="22">
        <v>36799</v>
      </c>
      <c r="DE16" s="47">
        <v>11</v>
      </c>
      <c r="DF16" s="48">
        <v>-41.091408841098179</v>
      </c>
      <c r="DG16" s="48">
        <v>42.74797573960867</v>
      </c>
      <c r="DH16" s="48">
        <v>55.027371425149752</v>
      </c>
      <c r="DI16" s="48">
        <v>54.416460373895205</v>
      </c>
      <c r="DK16" s="22">
        <v>36799</v>
      </c>
      <c r="DL16" s="47">
        <v>5</v>
      </c>
      <c r="DM16" s="48">
        <v>65.894949707568585</v>
      </c>
      <c r="DN16" s="48">
        <v>-6.3519789629919998</v>
      </c>
      <c r="DO16" s="48">
        <v>12.48544248903527</v>
      </c>
      <c r="DP16" s="48">
        <v>2.4407878201059496</v>
      </c>
      <c r="DR16" s="22">
        <v>36799</v>
      </c>
      <c r="DS16" s="47">
        <v>4</v>
      </c>
      <c r="DT16" s="48">
        <v>29.655405715462209</v>
      </c>
      <c r="DU16" s="48">
        <v>22.445376534367178</v>
      </c>
      <c r="DV16" s="48">
        <v>54.529390100447415</v>
      </c>
      <c r="DW16" s="48">
        <v>62.153364905800458</v>
      </c>
      <c r="DY16" s="22">
        <f t="shared" si="0"/>
        <v>36799</v>
      </c>
      <c r="DZ16" s="82">
        <f ca="1">VLOOKUP($DY16,INDIRECT("$"&amp;VLOOKUP($DZ$3,Map!$A$2:$E$51,4,0)&amp;"$6:$"&amp;VLOOKUP($DZ$3,Map!$A$2:$E$51,5,0)&amp;"$100"),MATCH(DZ$1,INDIRECT("$"&amp;VLOOKUP($DZ$3,Map!$A$2:$E$51,4,0)&amp;"$1:$"&amp;VLOOKUP($DZ$3,Map!$A$2:$E$51,5,0)&amp;"$1"),0),0)</f>
        <v>6</v>
      </c>
      <c r="EA16" s="140">
        <f ca="1">IF(ABS(VLOOKUP($DY16,INDIRECT("$"&amp;VLOOKUP($DZ$3,Map!$A$2:$E$51,4,0)&amp;"$6:$"&amp;VLOOKUP($DZ$3,Map!$A$2:$E$51,5,0)&amp;"$100"),MATCH(EA$1,INDIRECT("$"&amp;VLOOKUP($DZ$3,Map!$A$2:$E$51,4,0)&amp;"$1:$"&amp;VLOOKUP($DZ$3,Map!$A$2:$E$51,5,0)&amp;"$1"),0),0))&gt;100,"",VLOOKUP($DY16,INDIRECT("$"&amp;VLOOKUP($DZ$3,Map!$A$2:$E$51,4,0)&amp;"$6:$"&amp;VLOOKUP($DZ$3,Map!$A$2:$E$51,5,0)&amp;"$100"),MATCH(EA$1,INDIRECT("$"&amp;VLOOKUP($DZ$3,Map!$A$2:$E$51,4,0)&amp;"$1:$"&amp;VLOOKUP($DZ$3,Map!$A$2:$E$51,5,0)&amp;"$1"),0),0))</f>
        <v>-62.296550779681887</v>
      </c>
      <c r="EB16" s="140">
        <f ca="1">IF(ABS(VLOOKUP($DY16,INDIRECT("$"&amp;VLOOKUP($DZ$3,Map!$A$2:$E$51,4,0)&amp;"$6:$"&amp;VLOOKUP($DZ$3,Map!$A$2:$E$51,5,0)&amp;"$100"),MATCH(EB$1,INDIRECT("$"&amp;VLOOKUP($DZ$3,Map!$A$2:$E$51,4,0)&amp;"$1:$"&amp;VLOOKUP($DZ$3,Map!$A$2:$E$51,5,0)&amp;"$1"),0),0))&gt;50,"",VLOOKUP($DY16,INDIRECT("$"&amp;VLOOKUP($DZ$3,Map!$A$2:$E$51,4,0)&amp;"$6:$"&amp;VLOOKUP($DZ$3,Map!$A$2:$E$51,5,0)&amp;"$100"),MATCH(EB$1,INDIRECT("$"&amp;VLOOKUP($DZ$3,Map!$A$2:$E$51,4,0)&amp;"$1:$"&amp;VLOOKUP($DZ$3,Map!$A$2:$E$51,5,0)&amp;"$1"),0),0))</f>
        <v>31.600883376578402</v>
      </c>
      <c r="EC16" s="140">
        <f ca="1">IF(ABS(VLOOKUP($DY16,INDIRECT("$"&amp;VLOOKUP($DZ$3,Map!$A$2:$E$51,4,0)&amp;"$6:$"&amp;VLOOKUP($DZ$3,Map!$A$2:$E$51,5,0)&amp;"$100"),MATCH(EC$1,INDIRECT("$"&amp;VLOOKUP($DZ$3,Map!$A$2:$E$51,4,0)&amp;"$1:$"&amp;VLOOKUP($DZ$3,Map!$A$2:$E$51,5,0)&amp;"$1"),0),0))&gt;100,"",VLOOKUP($DY16,INDIRECT("$"&amp;VLOOKUP($DZ$3,Map!$A$2:$E$51,4,0)&amp;"$6:$"&amp;VLOOKUP($DZ$3,Map!$A$2:$E$51,5,0)&amp;"$100"),MATCH(EC$1,INDIRECT("$"&amp;VLOOKUP($DZ$3,Map!$A$2:$E$51,4,0)&amp;"$1:$"&amp;VLOOKUP($DZ$3,Map!$A$2:$E$51,5,0)&amp;"$1"),0),0))</f>
        <v>20.552623007333271</v>
      </c>
      <c r="ED16" s="140">
        <f ca="1">IF(ABS(VLOOKUP($DY16,INDIRECT("$"&amp;VLOOKUP($DZ$3,Map!$A$2:$E$51,4,0)&amp;"$6:$"&amp;VLOOKUP($DZ$3,Map!$A$2:$E$51,5,0)&amp;"$100"),MATCH(ED$1,INDIRECT("$"&amp;VLOOKUP($DZ$3,Map!$A$2:$E$51,4,0)&amp;"$1:$"&amp;VLOOKUP($DZ$3,Map!$A$2:$E$51,5,0)&amp;"$1"),0),0))&gt;100,"",VLOOKUP($DY16,INDIRECT("$"&amp;VLOOKUP($DZ$3,Map!$A$2:$E$51,4,0)&amp;"$6:$"&amp;VLOOKUP($DZ$3,Map!$A$2:$E$51,5,0)&amp;"$100"),MATCH(ED$1,INDIRECT("$"&amp;VLOOKUP($DZ$3,Map!$A$2:$E$51,4,0)&amp;"$1:$"&amp;VLOOKUP($DZ$3,Map!$A$2:$E$51,5,0)&amp;"$1"),0),0))</f>
        <v>29.394007993017524</v>
      </c>
      <c r="EF16" s="22">
        <f t="shared" si="1"/>
        <v>36799</v>
      </c>
      <c r="EG16" s="140">
        <f ca="1">VLOOKUP($EF16,EquityMetrics!$Y$6:$AO$1048576,MATCH(Earnings!EG$5,EquityMetrics!$Y$5:$AO$5,0),0)</f>
        <v>14.666353215034157</v>
      </c>
      <c r="EH16" s="140">
        <f ca="1">VLOOKUP($EF16,EquityMetrics!$Y$6:$AO$1048576,MATCH(Earnings!EH$5,EquityMetrics!$Y$5:$AO$5,0),0)</f>
        <v>13.498937513054287</v>
      </c>
      <c r="EI16" s="140">
        <f ca="1">VLOOKUP($EF16,EquityMetrics!$Y$6:$AO$1048576,MATCH(Earnings!EI$5,EquityMetrics!$Y$5:$AO$5,0),0)</f>
        <v>14.690549736067048</v>
      </c>
      <c r="EJ16" s="140">
        <f ca="1">VLOOKUP($EF16,EquityMetrics!$Y$6:$AO$1048576,MATCH(Earnings!EJ$5,EquityMetrics!$Y$5:$AO$5,0),0)</f>
        <v>15.476332516691226</v>
      </c>
      <c r="EN16" s="22">
        <v>36799</v>
      </c>
      <c r="EO16" s="47">
        <v>14</v>
      </c>
      <c r="EP16" s="48">
        <v>56.972742622974422</v>
      </c>
      <c r="EQ16" s="48">
        <v>-4.5015792868856819</v>
      </c>
      <c r="ER16" s="48">
        <v>50.146111053648369</v>
      </c>
      <c r="ES16" s="48">
        <v>42.170431406584051</v>
      </c>
      <c r="EU16" s="22">
        <v>36799</v>
      </c>
      <c r="EV16" s="47">
        <v>3</v>
      </c>
      <c r="EW16" s="48">
        <v>84.368670715597332</v>
      </c>
      <c r="EX16" s="48">
        <v>1.8850449957471094</v>
      </c>
      <c r="EY16" s="48">
        <v>35.436063833943486</v>
      </c>
      <c r="EZ16" s="48">
        <v>33.427214957546724</v>
      </c>
      <c r="FB16" s="22">
        <v>36799</v>
      </c>
      <c r="FC16" s="47">
        <v>9</v>
      </c>
      <c r="FD16" s="48">
        <v>4.2245535842583504</v>
      </c>
      <c r="FE16" s="48">
        <v>-13.166629154035158</v>
      </c>
      <c r="FF16" s="48">
        <v>1.5153719593366199</v>
      </c>
      <c r="FG16" s="48">
        <v>1.1217836700106787</v>
      </c>
      <c r="FI16" s="22">
        <v>36799</v>
      </c>
      <c r="FJ16" s="47">
        <v>6</v>
      </c>
      <c r="FK16" s="48">
        <v>6.5235052652161007</v>
      </c>
      <c r="FL16" s="48">
        <v>16.373822274182871</v>
      </c>
      <c r="FM16" s="48">
        <v>3.05655806028855</v>
      </c>
      <c r="FN16" s="48">
        <v>2.2245740361463762</v>
      </c>
      <c r="FP16" s="22">
        <v>36799</v>
      </c>
      <c r="FQ16" s="47">
        <v>2</v>
      </c>
      <c r="FR16" s="48">
        <v>3.1217290341412962</v>
      </c>
      <c r="FS16" s="48">
        <v>-2.5693837836457067</v>
      </c>
      <c r="FT16" s="48">
        <v>7.9879961948621014</v>
      </c>
      <c r="FU16" s="48">
        <v>9.5072122096534262</v>
      </c>
      <c r="FW16" s="22">
        <v>36799</v>
      </c>
      <c r="FX16" s="47">
        <v>3</v>
      </c>
      <c r="FY16" s="48">
        <v>-5.1573705502641847</v>
      </c>
      <c r="FZ16" s="48">
        <v>-15.831735837610218</v>
      </c>
      <c r="GA16" s="48">
        <v>-5.0407510117303271</v>
      </c>
      <c r="GB16" s="48">
        <v>-5.8251653270801507</v>
      </c>
      <c r="GD16" s="22">
        <v>37346</v>
      </c>
      <c r="GE16" s="47">
        <v>2</v>
      </c>
      <c r="GF16" s="48">
        <v>29.570199409495078</v>
      </c>
      <c r="GG16" s="48">
        <v>4.8251439518201433</v>
      </c>
      <c r="GH16" s="48">
        <v>-4.9150774103072559</v>
      </c>
      <c r="GI16" s="48">
        <v>-6.8241143925343639</v>
      </c>
      <c r="GK16" s="22">
        <v>36799</v>
      </c>
      <c r="GL16" s="47">
        <v>2</v>
      </c>
      <c r="GM16" s="48">
        <v>9.7560975609756184</v>
      </c>
      <c r="GN16" s="48">
        <v>2.6597119157004911</v>
      </c>
      <c r="GO16" s="48">
        <v>29.416343090996744</v>
      </c>
      <c r="GP16" s="48">
        <v>39.34069794314523</v>
      </c>
      <c r="GS16" s="22">
        <v>36799</v>
      </c>
      <c r="GT16" s="47">
        <v>3</v>
      </c>
      <c r="GU16" s="48">
        <v>20.644439692372817</v>
      </c>
      <c r="GV16" s="48">
        <v>14.696176559880826</v>
      </c>
      <c r="GW16" s="48">
        <v>15.229246412179487</v>
      </c>
      <c r="GX16" s="48">
        <v>14.941787270186268</v>
      </c>
      <c r="GZ16" s="22">
        <v>37256</v>
      </c>
      <c r="HA16" s="47">
        <v>1</v>
      </c>
      <c r="HB16" s="48">
        <v>-4.5170047947546754</v>
      </c>
      <c r="HC16" s="48">
        <v>-3.0376033557227289</v>
      </c>
      <c r="HD16" s="48">
        <v>-3.6333409832636221</v>
      </c>
      <c r="HE16" s="48">
        <v>13.347738729287983</v>
      </c>
      <c r="HG16" s="22">
        <v>36799</v>
      </c>
      <c r="HH16" s="47">
        <v>2</v>
      </c>
      <c r="HI16" s="48">
        <v>2.9256212066530507</v>
      </c>
      <c r="HJ16" s="48">
        <v>-53.666760883461848</v>
      </c>
      <c r="HK16" s="48">
        <v>0.48797949070757962</v>
      </c>
      <c r="HL16" s="48">
        <v>-3.7351467332974231</v>
      </c>
      <c r="HN16" s="22">
        <v>37437</v>
      </c>
      <c r="HO16" s="47">
        <v>5</v>
      </c>
      <c r="HP16" s="48">
        <v>-0.36455989221098051</v>
      </c>
      <c r="HQ16" s="48">
        <v>-4.1025955103719198</v>
      </c>
      <c r="HR16" s="48">
        <v>2.9303836555451879</v>
      </c>
      <c r="HS16" s="48">
        <v>3.069026749949133</v>
      </c>
    </row>
    <row r="17" spans="1:227">
      <c r="A17" s="22">
        <v>36891</v>
      </c>
      <c r="B17" s="47">
        <v>4</v>
      </c>
      <c r="C17" s="48">
        <v>-30.213542611726197</v>
      </c>
      <c r="D17" s="48">
        <v>3.0685931939315569</v>
      </c>
      <c r="E17" s="48">
        <v>-3.5128129080956083</v>
      </c>
      <c r="F17" s="48">
        <v>4.763473200972701E-2</v>
      </c>
      <c r="H17" s="22">
        <v>36891</v>
      </c>
      <c r="I17" s="47">
        <v>5</v>
      </c>
      <c r="J17" s="48">
        <v>5.2542261315006522</v>
      </c>
      <c r="K17" s="48">
        <v>-12.93413666642358</v>
      </c>
      <c r="L17" s="48">
        <v>2.045732487402252</v>
      </c>
      <c r="M17" s="48">
        <v>2.3249363932903444</v>
      </c>
      <c r="O17" s="22">
        <v>37256</v>
      </c>
      <c r="P17" s="47">
        <v>4</v>
      </c>
      <c r="Q17" s="48">
        <v>-17.655363866552673</v>
      </c>
      <c r="R17" s="48">
        <v>2.7411354556922563</v>
      </c>
      <c r="S17" s="48">
        <v>-8.6280439945011</v>
      </c>
      <c r="T17" s="48">
        <v>-6.4459615443990037</v>
      </c>
      <c r="V17" s="22">
        <v>36891</v>
      </c>
      <c r="W17" s="47">
        <v>8</v>
      </c>
      <c r="X17" s="48">
        <v>-42.658439580190716</v>
      </c>
      <c r="Y17" s="48">
        <v>-6.511266881272693</v>
      </c>
      <c r="Z17" s="48">
        <v>-7.1534628582308528</v>
      </c>
      <c r="AA17" s="48">
        <v>-3.3773337620480959</v>
      </c>
      <c r="AC17" s="22">
        <v>36891</v>
      </c>
      <c r="AD17" s="47">
        <v>18</v>
      </c>
      <c r="AE17" s="48">
        <v>126.58390786617264</v>
      </c>
      <c r="AF17" s="48">
        <v>-5.0736852576647511</v>
      </c>
      <c r="AG17" s="48">
        <v>17.625365731468158</v>
      </c>
      <c r="AH17" s="48">
        <v>-9.0689468809438072</v>
      </c>
      <c r="AJ17" s="22">
        <v>36891</v>
      </c>
      <c r="AK17" s="47">
        <v>2</v>
      </c>
      <c r="AL17" s="48">
        <v>67.580570538328473</v>
      </c>
      <c r="AM17" s="48">
        <v>27.070103926543855</v>
      </c>
      <c r="AN17" s="146">
        <v>36891</v>
      </c>
      <c r="AO17" s="109">
        <v>7</v>
      </c>
      <c r="AP17" s="48">
        <v>44.170050063276747</v>
      </c>
      <c r="AQ17" s="48">
        <v>68.50929326608653</v>
      </c>
      <c r="AS17" s="22">
        <v>36891</v>
      </c>
      <c r="AT17" s="47">
        <v>7</v>
      </c>
      <c r="AU17" s="48">
        <v>10.356772448163857</v>
      </c>
      <c r="AV17" s="48">
        <v>0.80483382453828689</v>
      </c>
      <c r="AW17" s="48">
        <v>1.3592116073008809</v>
      </c>
      <c r="AX17" s="48">
        <v>0.65872421044514962</v>
      </c>
      <c r="AZ17" s="22">
        <v>36891</v>
      </c>
      <c r="BA17" s="47">
        <v>6</v>
      </c>
      <c r="BB17" s="48">
        <v>2.0812067624077009</v>
      </c>
      <c r="BC17" s="48">
        <v>11.080690833756579</v>
      </c>
      <c r="BD17" s="48">
        <v>9.9485029960664217</v>
      </c>
      <c r="BE17" s="48">
        <v>14.019799891343521</v>
      </c>
      <c r="BG17" s="22">
        <v>36891</v>
      </c>
      <c r="BH17" s="47">
        <v>8</v>
      </c>
      <c r="BI17" s="48">
        <v>4.3257609987342773</v>
      </c>
      <c r="BJ17" s="48">
        <v>-2.0581842582196197</v>
      </c>
      <c r="BK17" s="48">
        <v>4.4608235543071695</v>
      </c>
      <c r="BL17" s="48">
        <v>4.7387381246908555</v>
      </c>
      <c r="BN17" s="22">
        <v>36891</v>
      </c>
      <c r="BO17" s="47">
        <v>4</v>
      </c>
      <c r="BP17" s="48">
        <v>-7.226529630758594</v>
      </c>
      <c r="BQ17" s="48">
        <v>2.3760278557254377</v>
      </c>
      <c r="BR17" s="48">
        <v>-0.34785108864022751</v>
      </c>
      <c r="BS17" s="48">
        <v>7.5451648127236925</v>
      </c>
      <c r="BU17" s="22">
        <v>36891</v>
      </c>
      <c r="BV17" s="47">
        <v>13</v>
      </c>
      <c r="BW17" s="48">
        <v>9.1492181549168219</v>
      </c>
      <c r="BX17" s="48">
        <v>-11.642770305549687</v>
      </c>
      <c r="BY17" s="48">
        <v>-4.7677830333028748</v>
      </c>
      <c r="BZ17" s="48">
        <v>-6.6198512190912666</v>
      </c>
      <c r="CB17" s="22">
        <v>36891</v>
      </c>
      <c r="CC17" s="47">
        <v>7</v>
      </c>
      <c r="CD17" s="48">
        <v>9.3487088160192293</v>
      </c>
      <c r="CE17" s="48">
        <v>17.454291754364661</v>
      </c>
      <c r="CF17" s="48">
        <v>11.876008154712192</v>
      </c>
      <c r="CG17" s="48">
        <v>11.818331130906866</v>
      </c>
      <c r="CI17" s="22">
        <v>36891</v>
      </c>
      <c r="CJ17" s="47">
        <v>6</v>
      </c>
      <c r="CK17" s="48">
        <v>32.383586539910894</v>
      </c>
      <c r="CL17" s="48">
        <v>7.9210952455099681</v>
      </c>
      <c r="CM17" s="48">
        <v>18.370384177346978</v>
      </c>
      <c r="CN17" s="48">
        <v>19.283556094419808</v>
      </c>
      <c r="CP17" s="22">
        <v>36891</v>
      </c>
      <c r="CQ17" s="47">
        <v>5</v>
      </c>
      <c r="CR17" s="48">
        <v>-27.749414483173588</v>
      </c>
      <c r="CS17" s="48">
        <v>-1.7881025590895328</v>
      </c>
      <c r="CT17" s="48">
        <v>9.4438970385070533</v>
      </c>
      <c r="CU17" s="48">
        <v>30.58387319485454</v>
      </c>
      <c r="CW17" s="22">
        <v>36891</v>
      </c>
      <c r="CX17" s="47">
        <v>6</v>
      </c>
      <c r="CY17" s="48">
        <v>-246.43289921149724</v>
      </c>
      <c r="CZ17" s="48">
        <v>16.818328809483752</v>
      </c>
      <c r="DA17" s="48">
        <v>-21.242081717098181</v>
      </c>
      <c r="DB17" s="48">
        <v>-14.118750390082058</v>
      </c>
      <c r="DD17" s="22">
        <v>36891</v>
      </c>
      <c r="DE17" s="47">
        <v>11</v>
      </c>
      <c r="DF17" s="48">
        <v>-132.94395564169989</v>
      </c>
      <c r="DG17" s="48">
        <v>36.908875253380849</v>
      </c>
      <c r="DH17" s="48">
        <v>50.881396881990511</v>
      </c>
      <c r="DI17" s="48">
        <v>57.145755564607995</v>
      </c>
      <c r="DK17" s="22">
        <v>36891</v>
      </c>
      <c r="DL17" s="47">
        <v>4</v>
      </c>
      <c r="DM17" s="48">
        <v>22.944820098612379</v>
      </c>
      <c r="DN17" s="48">
        <v>-8.3812884260932474</v>
      </c>
      <c r="DO17" s="48">
        <v>9.7882360648162035</v>
      </c>
      <c r="DP17" s="48">
        <v>-4.313943419160216</v>
      </c>
      <c r="DR17" s="22">
        <v>36891</v>
      </c>
      <c r="DS17" s="47">
        <v>3</v>
      </c>
      <c r="DT17" s="48">
        <v>24.099169028052344</v>
      </c>
      <c r="DU17" s="48">
        <v>26.472246967414058</v>
      </c>
      <c r="DV17" s="48">
        <v>88.89589293909745</v>
      </c>
      <c r="DW17" s="48">
        <v>103.73056601245261</v>
      </c>
      <c r="DY17" s="22">
        <f t="shared" si="0"/>
        <v>36891</v>
      </c>
      <c r="DZ17" s="82">
        <f ca="1">VLOOKUP($DY17,INDIRECT("$"&amp;VLOOKUP($DZ$3,Map!$A$2:$E$51,4,0)&amp;"$6:$"&amp;VLOOKUP($DZ$3,Map!$A$2:$E$51,5,0)&amp;"$100"),MATCH(DZ$1,INDIRECT("$"&amp;VLOOKUP($DZ$3,Map!$A$2:$E$51,4,0)&amp;"$1:$"&amp;VLOOKUP($DZ$3,Map!$A$2:$E$51,5,0)&amp;"$1"),0),0)</f>
        <v>6</v>
      </c>
      <c r="EA17" s="140" t="str">
        <f ca="1">IF(ABS(VLOOKUP($DY17,INDIRECT("$"&amp;VLOOKUP($DZ$3,Map!$A$2:$E$51,4,0)&amp;"$6:$"&amp;VLOOKUP($DZ$3,Map!$A$2:$E$51,5,0)&amp;"$100"),MATCH(EA$1,INDIRECT("$"&amp;VLOOKUP($DZ$3,Map!$A$2:$E$51,4,0)&amp;"$1:$"&amp;VLOOKUP($DZ$3,Map!$A$2:$E$51,5,0)&amp;"$1"),0),0))&gt;100,"",VLOOKUP($DY17,INDIRECT("$"&amp;VLOOKUP($DZ$3,Map!$A$2:$E$51,4,0)&amp;"$6:$"&amp;VLOOKUP($DZ$3,Map!$A$2:$E$51,5,0)&amp;"$100"),MATCH(EA$1,INDIRECT("$"&amp;VLOOKUP($DZ$3,Map!$A$2:$E$51,4,0)&amp;"$1:$"&amp;VLOOKUP($DZ$3,Map!$A$2:$E$51,5,0)&amp;"$1"),0),0))</f>
        <v/>
      </c>
      <c r="EB17" s="140">
        <f ca="1">IF(ABS(VLOOKUP($DY17,INDIRECT("$"&amp;VLOOKUP($DZ$3,Map!$A$2:$E$51,4,0)&amp;"$6:$"&amp;VLOOKUP($DZ$3,Map!$A$2:$E$51,5,0)&amp;"$100"),MATCH(EB$1,INDIRECT("$"&amp;VLOOKUP($DZ$3,Map!$A$2:$E$51,4,0)&amp;"$1:$"&amp;VLOOKUP($DZ$3,Map!$A$2:$E$51,5,0)&amp;"$1"),0),0))&gt;50,"",VLOOKUP($DY17,INDIRECT("$"&amp;VLOOKUP($DZ$3,Map!$A$2:$E$51,4,0)&amp;"$6:$"&amp;VLOOKUP($DZ$3,Map!$A$2:$E$51,5,0)&amp;"$100"),MATCH(EB$1,INDIRECT("$"&amp;VLOOKUP($DZ$3,Map!$A$2:$E$51,4,0)&amp;"$1:$"&amp;VLOOKUP($DZ$3,Map!$A$2:$E$51,5,0)&amp;"$1"),0),0))</f>
        <v>16.818328809483752</v>
      </c>
      <c r="EC17" s="140">
        <f ca="1">IF(ABS(VLOOKUP($DY17,INDIRECT("$"&amp;VLOOKUP($DZ$3,Map!$A$2:$E$51,4,0)&amp;"$6:$"&amp;VLOOKUP($DZ$3,Map!$A$2:$E$51,5,0)&amp;"$100"),MATCH(EC$1,INDIRECT("$"&amp;VLOOKUP($DZ$3,Map!$A$2:$E$51,4,0)&amp;"$1:$"&amp;VLOOKUP($DZ$3,Map!$A$2:$E$51,5,0)&amp;"$1"),0),0))&gt;100,"",VLOOKUP($DY17,INDIRECT("$"&amp;VLOOKUP($DZ$3,Map!$A$2:$E$51,4,0)&amp;"$6:$"&amp;VLOOKUP($DZ$3,Map!$A$2:$E$51,5,0)&amp;"$100"),MATCH(EC$1,INDIRECT("$"&amp;VLOOKUP($DZ$3,Map!$A$2:$E$51,4,0)&amp;"$1:$"&amp;VLOOKUP($DZ$3,Map!$A$2:$E$51,5,0)&amp;"$1"),0),0))</f>
        <v>-21.242081717098181</v>
      </c>
      <c r="ED17" s="140">
        <f ca="1">IF(ABS(VLOOKUP($DY17,INDIRECT("$"&amp;VLOOKUP($DZ$3,Map!$A$2:$E$51,4,0)&amp;"$6:$"&amp;VLOOKUP($DZ$3,Map!$A$2:$E$51,5,0)&amp;"$100"),MATCH(ED$1,INDIRECT("$"&amp;VLOOKUP($DZ$3,Map!$A$2:$E$51,4,0)&amp;"$1:$"&amp;VLOOKUP($DZ$3,Map!$A$2:$E$51,5,0)&amp;"$1"),0),0))&gt;100,"",VLOOKUP($DY17,INDIRECT("$"&amp;VLOOKUP($DZ$3,Map!$A$2:$E$51,4,0)&amp;"$6:$"&amp;VLOOKUP($DZ$3,Map!$A$2:$E$51,5,0)&amp;"$100"),MATCH(ED$1,INDIRECT("$"&amp;VLOOKUP($DZ$3,Map!$A$2:$E$51,4,0)&amp;"$1:$"&amp;VLOOKUP($DZ$3,Map!$A$2:$E$51,5,0)&amp;"$1"),0),0))</f>
        <v>-14.118750390082058</v>
      </c>
      <c r="EF17" s="22">
        <f t="shared" si="1"/>
        <v>36891</v>
      </c>
      <c r="EG17" s="140">
        <f ca="1">VLOOKUP($EF17,EquityMetrics!$Y$6:$AO$1048576,MATCH(Earnings!EG$5,EquityMetrics!$Y$5:$AO$5,0),0)</f>
        <v>-0.53325482162730475</v>
      </c>
      <c r="EH17" s="140">
        <f ca="1">VLOOKUP($EF17,EquityMetrics!$Y$6:$AO$1048576,MATCH(Earnings!EH$5,EquityMetrics!$Y$5:$AO$5,0),0)</f>
        <v>7.6035916614350718</v>
      </c>
      <c r="EI17" s="140">
        <f ca="1">VLOOKUP($EF17,EquityMetrics!$Y$6:$AO$1048576,MATCH(Earnings!EI$5,EquityMetrics!$Y$5:$AO$5,0),0)</f>
        <v>6.8287627894350278</v>
      </c>
      <c r="EJ17" s="140">
        <f ca="1">VLOOKUP($EF17,EquityMetrics!$Y$6:$AO$1048576,MATCH(Earnings!EJ$5,EquityMetrics!$Y$5:$AO$5,0),0)</f>
        <v>8.4144823496116405</v>
      </c>
      <c r="EN17" s="22">
        <v>36891</v>
      </c>
      <c r="EO17" s="47">
        <v>15</v>
      </c>
      <c r="EP17" s="48">
        <v>128.04785502967508</v>
      </c>
      <c r="EQ17" s="48">
        <v>-5.0295787625658122</v>
      </c>
      <c r="ER17" s="48">
        <v>15.90592825958208</v>
      </c>
      <c r="ES17" s="48">
        <v>-12.914406394458766</v>
      </c>
      <c r="EU17" s="22">
        <v>36891</v>
      </c>
      <c r="EV17" s="47">
        <v>3</v>
      </c>
      <c r="EW17" s="48">
        <v>95.286450869448316</v>
      </c>
      <c r="EX17" s="48">
        <v>-5.4099127970317458</v>
      </c>
      <c r="EY17" s="48">
        <v>36.267066573063708</v>
      </c>
      <c r="EZ17" s="48">
        <v>33.694297789279325</v>
      </c>
      <c r="FB17" s="22">
        <v>36891</v>
      </c>
      <c r="FC17" s="47">
        <v>8</v>
      </c>
      <c r="FD17" s="48">
        <v>28.636237002879184</v>
      </c>
      <c r="FE17" s="48">
        <v>-15.33379106058902</v>
      </c>
      <c r="FF17" s="48">
        <v>-0.49439100052143248</v>
      </c>
      <c r="FG17" s="48">
        <v>-4.8675997031983664</v>
      </c>
      <c r="FI17" s="22">
        <v>36891</v>
      </c>
      <c r="FJ17" s="47">
        <v>5</v>
      </c>
      <c r="FK17" s="48">
        <v>-19.104551758643208</v>
      </c>
      <c r="FL17" s="48">
        <v>2.8136706054852745</v>
      </c>
      <c r="FM17" s="48">
        <v>-13.209596929972179</v>
      </c>
      <c r="FN17" s="48">
        <v>-10.243786029185964</v>
      </c>
      <c r="FP17" s="22">
        <v>36891</v>
      </c>
      <c r="FQ17" s="47">
        <v>2</v>
      </c>
      <c r="FR17" s="48">
        <v>-9.3306050212451748</v>
      </c>
      <c r="FS17" s="48">
        <v>-3.9272717899205056</v>
      </c>
      <c r="FT17" s="48">
        <v>5.8141713674533468</v>
      </c>
      <c r="FU17" s="48">
        <v>9.2688848428852832</v>
      </c>
      <c r="FW17" s="22">
        <v>36891</v>
      </c>
      <c r="FX17" s="47">
        <v>3</v>
      </c>
      <c r="FY17" s="48">
        <v>20.720004933072069</v>
      </c>
      <c r="FZ17" s="48">
        <v>-16.626489430963211</v>
      </c>
      <c r="GA17" s="48">
        <v>-3.1311728958050011E-2</v>
      </c>
      <c r="GB17" s="48">
        <v>-1.4636680486852294</v>
      </c>
      <c r="GD17" s="22">
        <v>37437</v>
      </c>
      <c r="GE17" s="47">
        <v>2</v>
      </c>
      <c r="GF17" s="48">
        <v>120.08449906766793</v>
      </c>
      <c r="GG17" s="48">
        <v>6.4338585723686448</v>
      </c>
      <c r="GH17" s="48">
        <v>1.7087636108375381</v>
      </c>
      <c r="GI17" s="48">
        <v>-0.78553245982539988</v>
      </c>
      <c r="GK17" s="22">
        <v>36891</v>
      </c>
      <c r="GL17" s="47">
        <v>2</v>
      </c>
      <c r="GM17" s="48">
        <v>-229.2862127552477</v>
      </c>
      <c r="GN17" s="48">
        <v>10.226067228573843</v>
      </c>
      <c r="GO17" s="48">
        <v>-49.438652152530381</v>
      </c>
      <c r="GP17" s="48">
        <v>-37.351376887045376</v>
      </c>
      <c r="GS17" s="22">
        <v>36891</v>
      </c>
      <c r="GT17" s="47">
        <v>4</v>
      </c>
      <c r="GU17" s="48">
        <v>34.824352211123745</v>
      </c>
      <c r="GV17" s="48">
        <v>8.0600385612122452</v>
      </c>
      <c r="GW17" s="48">
        <v>23.099037368158548</v>
      </c>
      <c r="GX17" s="48">
        <v>22.385634073663631</v>
      </c>
      <c r="GZ17" s="22">
        <v>37346</v>
      </c>
      <c r="HA17" s="47">
        <v>1</v>
      </c>
      <c r="HB17" s="48">
        <v>-59.779446243995324</v>
      </c>
      <c r="HC17" s="48">
        <v>2.0189653330605628</v>
      </c>
      <c r="HD17" s="48">
        <v>0.54224793513781844</v>
      </c>
      <c r="HE17" s="48">
        <v>28.611527706467243</v>
      </c>
      <c r="HG17" s="22">
        <v>36891</v>
      </c>
      <c r="HH17" s="47">
        <v>3</v>
      </c>
      <c r="HI17" s="48">
        <v>-59.81271553149876</v>
      </c>
      <c r="HJ17" s="48">
        <v>-9.9110953239118</v>
      </c>
      <c r="HK17" s="48">
        <v>6.5298673702445242</v>
      </c>
      <c r="HL17" s="48">
        <v>8.7483457274332608</v>
      </c>
      <c r="HN17" s="22">
        <v>37529</v>
      </c>
      <c r="HO17" s="47">
        <v>6</v>
      </c>
      <c r="HP17" s="48">
        <v>29.001767269206379</v>
      </c>
      <c r="HQ17" s="48">
        <v>4.3597489253310862E-2</v>
      </c>
      <c r="HR17" s="48">
        <v>1.1903538036130312</v>
      </c>
      <c r="HS17" s="48">
        <v>-0.70069539321611085</v>
      </c>
    </row>
    <row r="18" spans="1:227">
      <c r="A18" s="22">
        <v>36981</v>
      </c>
      <c r="B18" s="47">
        <v>4</v>
      </c>
      <c r="C18" s="48">
        <v>-43.187501558516985</v>
      </c>
      <c r="D18" s="48">
        <v>1.1682486829103</v>
      </c>
      <c r="E18" s="48">
        <v>-6.129724332100384</v>
      </c>
      <c r="F18" s="48">
        <v>-2.8043010648892586</v>
      </c>
      <c r="H18" s="22">
        <v>36981</v>
      </c>
      <c r="I18" s="47">
        <v>5</v>
      </c>
      <c r="J18" s="48">
        <v>-4.2438141377477141</v>
      </c>
      <c r="K18" s="48">
        <v>-3.2743108124667186</v>
      </c>
      <c r="L18" s="48">
        <v>-3.3527706273557278</v>
      </c>
      <c r="M18" s="48">
        <v>-3.5243515906066336</v>
      </c>
      <c r="O18" s="22">
        <v>37346</v>
      </c>
      <c r="P18" s="47">
        <v>5</v>
      </c>
      <c r="Q18" s="48">
        <v>11.223339499977437</v>
      </c>
      <c r="R18" s="48">
        <v>4.0508311957387466</v>
      </c>
      <c r="S18" s="48">
        <v>-9.1796455697501838</v>
      </c>
      <c r="T18" s="48">
        <v>-15.915972468097605</v>
      </c>
      <c r="V18" s="22">
        <v>36981</v>
      </c>
      <c r="W18" s="47">
        <v>8</v>
      </c>
      <c r="X18" s="48">
        <v>-30.161176022022541</v>
      </c>
      <c r="Y18" s="48">
        <v>-2.0695714884184202</v>
      </c>
      <c r="Z18" s="48">
        <v>-8.1567646741322886</v>
      </c>
      <c r="AA18" s="48">
        <v>-3.7502140421593722</v>
      </c>
      <c r="AC18" s="22">
        <v>36981</v>
      </c>
      <c r="AD18" s="47">
        <v>18</v>
      </c>
      <c r="AE18" s="48">
        <v>115.50638104140926</v>
      </c>
      <c r="AF18" s="48">
        <v>1.068210967206662</v>
      </c>
      <c r="AG18" s="48">
        <v>-20.859542280019426</v>
      </c>
      <c r="AH18" s="48">
        <v>-64.264054528593334</v>
      </c>
      <c r="AJ18" s="22">
        <v>36981</v>
      </c>
      <c r="AK18" s="47">
        <v>2</v>
      </c>
      <c r="AL18" s="48">
        <v>13.270051164311971</v>
      </c>
      <c r="AM18" s="48">
        <v>27.983883175283218</v>
      </c>
      <c r="AN18" s="146">
        <v>36981</v>
      </c>
      <c r="AO18" s="109">
        <v>7</v>
      </c>
      <c r="AP18" s="48">
        <v>40.264718288650634</v>
      </c>
      <c r="AQ18" s="48">
        <v>46.91939496507829</v>
      </c>
      <c r="AS18" s="22">
        <v>36981</v>
      </c>
      <c r="AT18" s="47">
        <v>7</v>
      </c>
      <c r="AU18" s="48">
        <v>475.22650275315726</v>
      </c>
      <c r="AV18" s="48">
        <v>-6.883956974563354</v>
      </c>
      <c r="AW18" s="48">
        <v>4.1324185607192199</v>
      </c>
      <c r="AX18" s="48">
        <v>25.463195657617899</v>
      </c>
      <c r="AZ18" s="22">
        <v>36981</v>
      </c>
      <c r="BA18" s="47">
        <v>9</v>
      </c>
      <c r="BB18" s="48">
        <v>12.748902127968114</v>
      </c>
      <c r="BC18" s="48">
        <v>17.23465576688794</v>
      </c>
      <c r="BD18" s="48">
        <v>15.226483309840489</v>
      </c>
      <c r="BE18" s="48">
        <v>19.584807362480426</v>
      </c>
      <c r="BG18" s="22">
        <v>36981</v>
      </c>
      <c r="BH18" s="47">
        <v>8</v>
      </c>
      <c r="BI18" s="48">
        <v>7.2561015474545885</v>
      </c>
      <c r="BJ18" s="48">
        <v>-5.8740740330407437</v>
      </c>
      <c r="BK18" s="48">
        <v>4.9462584705731283</v>
      </c>
      <c r="BL18" s="48">
        <v>5.2081865339659972</v>
      </c>
      <c r="BN18" s="22">
        <v>36981</v>
      </c>
      <c r="BO18" s="47">
        <v>2</v>
      </c>
      <c r="BP18" s="48">
        <v>8.119798387879742</v>
      </c>
      <c r="BQ18" s="48">
        <v>-13.17192294018893</v>
      </c>
      <c r="BR18" s="48">
        <v>4.7318034413386778</v>
      </c>
      <c r="BS18" s="48">
        <v>2.2677147920843632</v>
      </c>
      <c r="BU18" s="22">
        <v>36981</v>
      </c>
      <c r="BV18" s="47">
        <v>12</v>
      </c>
      <c r="BW18" s="48">
        <v>-22.980747896366122</v>
      </c>
      <c r="BX18" s="48">
        <v>-7.7028344382801484</v>
      </c>
      <c r="BY18" s="48">
        <v>-10.432203248298377</v>
      </c>
      <c r="BZ18" s="48">
        <v>-7.8688828621339413</v>
      </c>
      <c r="CB18" s="22">
        <v>36981</v>
      </c>
      <c r="CC18" s="47">
        <v>7</v>
      </c>
      <c r="CD18" s="48">
        <v>-30.803039939601494</v>
      </c>
      <c r="CE18" s="48">
        <v>26.525621878488217</v>
      </c>
      <c r="CF18" s="48">
        <v>1.0338642550014931</v>
      </c>
      <c r="CG18" s="48">
        <v>5.0146208460117192</v>
      </c>
      <c r="CI18" s="22">
        <v>36981</v>
      </c>
      <c r="CJ18" s="47">
        <v>7</v>
      </c>
      <c r="CK18" s="48">
        <v>11.795088882850797</v>
      </c>
      <c r="CL18" s="48">
        <v>2.4814930579103001</v>
      </c>
      <c r="CM18" s="48">
        <v>10.586070564209393</v>
      </c>
      <c r="CN18" s="48">
        <v>11.129439088790804</v>
      </c>
      <c r="CP18" s="22">
        <v>36981</v>
      </c>
      <c r="CQ18" s="47">
        <v>5</v>
      </c>
      <c r="CR18" s="48">
        <v>-40.298566371681922</v>
      </c>
      <c r="CS18" s="48">
        <v>-6.4129228994327159</v>
      </c>
      <c r="CT18" s="48">
        <v>4.6916384060436078</v>
      </c>
      <c r="CU18" s="48">
        <v>16.977073599218851</v>
      </c>
      <c r="CW18" s="22">
        <v>36981</v>
      </c>
      <c r="CX18" s="47">
        <v>5</v>
      </c>
      <c r="CY18" s="48">
        <v>-99.957291409660883</v>
      </c>
      <c r="CZ18" s="48">
        <v>-3.7229176393933194</v>
      </c>
      <c r="DA18" s="48">
        <v>-10.686290448310087</v>
      </c>
      <c r="DB18" s="48">
        <v>-6.0792896238632821</v>
      </c>
      <c r="DD18" s="22">
        <v>36981</v>
      </c>
      <c r="DE18" s="47">
        <v>12</v>
      </c>
      <c r="DF18" s="48">
        <v>-69.525961894570585</v>
      </c>
      <c r="DG18" s="48">
        <v>14.760317883834052</v>
      </c>
      <c r="DH18" s="48">
        <v>37.908046937794346</v>
      </c>
      <c r="DI18" s="48">
        <v>45.924358764088915</v>
      </c>
      <c r="DK18" s="22">
        <v>36981</v>
      </c>
      <c r="DL18" s="47">
        <v>3</v>
      </c>
      <c r="DM18" s="48">
        <v>55.898255756296408</v>
      </c>
      <c r="DN18" s="48">
        <v>-14.354407198156849</v>
      </c>
      <c r="DO18" s="48">
        <v>20.90656830860711</v>
      </c>
      <c r="DP18" s="48">
        <v>7.2938338715905937</v>
      </c>
      <c r="DR18" s="22">
        <v>36981</v>
      </c>
      <c r="DS18" s="47">
        <v>2</v>
      </c>
      <c r="DT18" s="48">
        <v>33.922397810641002</v>
      </c>
      <c r="DU18" s="48">
        <v>30.92365542662472</v>
      </c>
      <c r="DV18" s="48">
        <v>97.163670574208808</v>
      </c>
      <c r="DW18" s="48">
        <v>118.79099885001247</v>
      </c>
      <c r="DY18" s="22">
        <f t="shared" si="0"/>
        <v>36981</v>
      </c>
      <c r="DZ18" s="82">
        <f ca="1">VLOOKUP($DY18,INDIRECT("$"&amp;VLOOKUP($DZ$3,Map!$A$2:$E$51,4,0)&amp;"$6:$"&amp;VLOOKUP($DZ$3,Map!$A$2:$E$51,5,0)&amp;"$100"),MATCH(DZ$1,INDIRECT("$"&amp;VLOOKUP($DZ$3,Map!$A$2:$E$51,4,0)&amp;"$1:$"&amp;VLOOKUP($DZ$3,Map!$A$2:$E$51,5,0)&amp;"$1"),0),0)</f>
        <v>5</v>
      </c>
      <c r="EA18" s="140">
        <f ca="1">IF(ABS(VLOOKUP($DY18,INDIRECT("$"&amp;VLOOKUP($DZ$3,Map!$A$2:$E$51,4,0)&amp;"$6:$"&amp;VLOOKUP($DZ$3,Map!$A$2:$E$51,5,0)&amp;"$100"),MATCH(EA$1,INDIRECT("$"&amp;VLOOKUP($DZ$3,Map!$A$2:$E$51,4,0)&amp;"$1:$"&amp;VLOOKUP($DZ$3,Map!$A$2:$E$51,5,0)&amp;"$1"),0),0))&gt;100,"",VLOOKUP($DY18,INDIRECT("$"&amp;VLOOKUP($DZ$3,Map!$A$2:$E$51,4,0)&amp;"$6:$"&amp;VLOOKUP($DZ$3,Map!$A$2:$E$51,5,0)&amp;"$100"),MATCH(EA$1,INDIRECT("$"&amp;VLOOKUP($DZ$3,Map!$A$2:$E$51,4,0)&amp;"$1:$"&amp;VLOOKUP($DZ$3,Map!$A$2:$E$51,5,0)&amp;"$1"),0),0))</f>
        <v>-99.957291409660883</v>
      </c>
      <c r="EB18" s="140">
        <f ca="1">IF(ABS(VLOOKUP($DY18,INDIRECT("$"&amp;VLOOKUP($DZ$3,Map!$A$2:$E$51,4,0)&amp;"$6:$"&amp;VLOOKUP($DZ$3,Map!$A$2:$E$51,5,0)&amp;"$100"),MATCH(EB$1,INDIRECT("$"&amp;VLOOKUP($DZ$3,Map!$A$2:$E$51,4,0)&amp;"$1:$"&amp;VLOOKUP($DZ$3,Map!$A$2:$E$51,5,0)&amp;"$1"),0),0))&gt;50,"",VLOOKUP($DY18,INDIRECT("$"&amp;VLOOKUP($DZ$3,Map!$A$2:$E$51,4,0)&amp;"$6:$"&amp;VLOOKUP($DZ$3,Map!$A$2:$E$51,5,0)&amp;"$100"),MATCH(EB$1,INDIRECT("$"&amp;VLOOKUP($DZ$3,Map!$A$2:$E$51,4,0)&amp;"$1:$"&amp;VLOOKUP($DZ$3,Map!$A$2:$E$51,5,0)&amp;"$1"),0),0))</f>
        <v>-3.7229176393933194</v>
      </c>
      <c r="EC18" s="140">
        <f ca="1">IF(ABS(VLOOKUP($DY18,INDIRECT("$"&amp;VLOOKUP($DZ$3,Map!$A$2:$E$51,4,0)&amp;"$6:$"&amp;VLOOKUP($DZ$3,Map!$A$2:$E$51,5,0)&amp;"$100"),MATCH(EC$1,INDIRECT("$"&amp;VLOOKUP($DZ$3,Map!$A$2:$E$51,4,0)&amp;"$1:$"&amp;VLOOKUP($DZ$3,Map!$A$2:$E$51,5,0)&amp;"$1"),0),0))&gt;100,"",VLOOKUP($DY18,INDIRECT("$"&amp;VLOOKUP($DZ$3,Map!$A$2:$E$51,4,0)&amp;"$6:$"&amp;VLOOKUP($DZ$3,Map!$A$2:$E$51,5,0)&amp;"$100"),MATCH(EC$1,INDIRECT("$"&amp;VLOOKUP($DZ$3,Map!$A$2:$E$51,4,0)&amp;"$1:$"&amp;VLOOKUP($DZ$3,Map!$A$2:$E$51,5,0)&amp;"$1"),0),0))</f>
        <v>-10.686290448310087</v>
      </c>
      <c r="ED18" s="140">
        <f ca="1">IF(ABS(VLOOKUP($DY18,INDIRECT("$"&amp;VLOOKUP($DZ$3,Map!$A$2:$E$51,4,0)&amp;"$6:$"&amp;VLOOKUP($DZ$3,Map!$A$2:$E$51,5,0)&amp;"$100"),MATCH(ED$1,INDIRECT("$"&amp;VLOOKUP($DZ$3,Map!$A$2:$E$51,4,0)&amp;"$1:$"&amp;VLOOKUP($DZ$3,Map!$A$2:$E$51,5,0)&amp;"$1"),0),0))&gt;100,"",VLOOKUP($DY18,INDIRECT("$"&amp;VLOOKUP($DZ$3,Map!$A$2:$E$51,4,0)&amp;"$6:$"&amp;VLOOKUP($DZ$3,Map!$A$2:$E$51,5,0)&amp;"$100"),MATCH(ED$1,INDIRECT("$"&amp;VLOOKUP($DZ$3,Map!$A$2:$E$51,4,0)&amp;"$1:$"&amp;VLOOKUP($DZ$3,Map!$A$2:$E$51,5,0)&amp;"$1"),0),0))</f>
        <v>-6.0792896238632821</v>
      </c>
      <c r="EF18" s="22">
        <f t="shared" si="1"/>
        <v>36981</v>
      </c>
      <c r="EG18" s="140">
        <f ca="1">VLOOKUP($EF18,EquityMetrics!$Y$6:$AO$1048576,MATCH(Earnings!EG$5,EquityMetrics!$Y$5:$AO$5,0),0)</f>
        <v>7.4619223730052031</v>
      </c>
      <c r="EH18" s="140">
        <f ca="1">VLOOKUP($EF18,EquityMetrics!$Y$6:$AO$1048576,MATCH(Earnings!EH$5,EquityMetrics!$Y$5:$AO$5,0),0)</f>
        <v>4.4421130270803078</v>
      </c>
      <c r="EI18" s="140">
        <f ca="1">VLOOKUP($EF18,EquityMetrics!$Y$6:$AO$1048576,MATCH(Earnings!EI$5,EquityMetrics!$Y$5:$AO$5,0),0)</f>
        <v>3.2844966384657281</v>
      </c>
      <c r="EJ18" s="140">
        <f ca="1">VLOOKUP($EF18,EquityMetrics!$Y$6:$AO$1048576,MATCH(Earnings!EJ$5,EquityMetrics!$Y$5:$AO$5,0),0)</f>
        <v>7.8245228802638067</v>
      </c>
      <c r="EN18" s="22">
        <v>36981</v>
      </c>
      <c r="EO18" s="47">
        <v>15</v>
      </c>
      <c r="EP18" s="48">
        <v>114.47739311274216</v>
      </c>
      <c r="EQ18" s="48">
        <v>2.1514564634883993</v>
      </c>
      <c r="ER18" s="48">
        <v>-25.19200057813562</v>
      </c>
      <c r="ES18" s="48">
        <v>-72.399552644723911</v>
      </c>
      <c r="EU18" s="22">
        <v>36981</v>
      </c>
      <c r="EV18" s="47">
        <v>3</v>
      </c>
      <c r="EW18" s="48">
        <v>145.34493099379409</v>
      </c>
      <c r="EX18" s="48">
        <v>-6.8421860761725632</v>
      </c>
      <c r="EY18" s="48">
        <v>23.751364026937583</v>
      </c>
      <c r="EZ18" s="48">
        <v>15.005930383100274</v>
      </c>
      <c r="FB18" s="22">
        <v>36981</v>
      </c>
      <c r="FC18" s="47">
        <v>8</v>
      </c>
      <c r="FD18" s="48">
        <v>-12.616558042441628</v>
      </c>
      <c r="FE18" s="48">
        <v>-11.172777357333995</v>
      </c>
      <c r="FF18" s="48">
        <v>-7.090129420857771</v>
      </c>
      <c r="FG18" s="48">
        <v>-5.6573487208973816</v>
      </c>
      <c r="FI18" s="22">
        <v>36981</v>
      </c>
      <c r="FJ18" s="47">
        <v>4</v>
      </c>
      <c r="FK18" s="48">
        <v>-44.531834724955942</v>
      </c>
      <c r="FL18" s="48">
        <v>6.3564048399932238</v>
      </c>
      <c r="FM18" s="48">
        <v>-17.670664326414297</v>
      </c>
      <c r="FN18" s="48">
        <v>-12.574409449294254</v>
      </c>
      <c r="FP18" s="22">
        <v>36981</v>
      </c>
      <c r="FQ18" s="47">
        <v>2</v>
      </c>
      <c r="FR18" s="48">
        <v>6.7762561506938157</v>
      </c>
      <c r="FS18" s="48">
        <v>-2.8721054439132199</v>
      </c>
      <c r="FT18" s="48">
        <v>5.9491067425256894</v>
      </c>
      <c r="FU18" s="48">
        <v>5.5352337045248445</v>
      </c>
      <c r="FW18" s="22">
        <v>36981</v>
      </c>
      <c r="FX18" s="47">
        <v>3</v>
      </c>
      <c r="FY18" s="48">
        <v>-12.942228865914041</v>
      </c>
      <c r="FZ18" s="48">
        <v>-3.4448914101649297</v>
      </c>
      <c r="GA18" s="48">
        <v>-7.9073850079418477</v>
      </c>
      <c r="GB18" s="48">
        <v>-7.9897775910796049</v>
      </c>
      <c r="GD18" s="22">
        <v>37529</v>
      </c>
      <c r="GE18" s="47">
        <v>2</v>
      </c>
      <c r="GF18" s="48">
        <v>132.03594213834492</v>
      </c>
      <c r="GG18" s="48">
        <v>1.8996239691740691</v>
      </c>
      <c r="GH18" s="48">
        <v>8.3520885529034583</v>
      </c>
      <c r="GI18" s="48">
        <v>6.5655847110689614</v>
      </c>
      <c r="GK18" s="22">
        <v>36981</v>
      </c>
      <c r="GL18" s="47">
        <v>2</v>
      </c>
      <c r="GM18" s="48">
        <v>-98.631346409947142</v>
      </c>
      <c r="GN18" s="48">
        <v>7.6968924965741037</v>
      </c>
      <c r="GO18" s="48">
        <v>-24.943552296036607</v>
      </c>
      <c r="GP18" s="48">
        <v>-23.070565409820997</v>
      </c>
      <c r="GS18" s="22">
        <v>36981</v>
      </c>
      <c r="GT18" s="47">
        <v>5</v>
      </c>
      <c r="GU18" s="48">
        <v>21.968519824825638</v>
      </c>
      <c r="GV18" s="48">
        <v>3.6876406311715293</v>
      </c>
      <c r="GW18" s="48">
        <v>15.451767780124914</v>
      </c>
      <c r="GX18" s="48">
        <v>15.173261736330756</v>
      </c>
      <c r="GZ18" s="22">
        <v>37437</v>
      </c>
      <c r="HA18" s="47">
        <v>1</v>
      </c>
      <c r="HB18" s="48">
        <v>-9.3499982853537329</v>
      </c>
      <c r="HC18" s="48">
        <v>2.2341381038128105</v>
      </c>
      <c r="HD18" s="48">
        <v>-2.74505524780424</v>
      </c>
      <c r="HE18" s="48">
        <v>11.758537322756357</v>
      </c>
      <c r="HG18" s="22">
        <v>36981</v>
      </c>
      <c r="HH18" s="47">
        <v>3</v>
      </c>
      <c r="HI18" s="48">
        <v>-71.800419022143871</v>
      </c>
      <c r="HJ18" s="48">
        <v>-15.826629086985832</v>
      </c>
      <c r="HK18" s="48">
        <v>8.8654051893231731</v>
      </c>
      <c r="HL18" s="48">
        <v>12.600814443993059</v>
      </c>
      <c r="HN18" s="22">
        <v>37621</v>
      </c>
      <c r="HO18" s="47">
        <v>6</v>
      </c>
      <c r="HP18" s="48">
        <v>24.609173628127401</v>
      </c>
      <c r="HQ18" s="48">
        <v>-0.83108476969372402</v>
      </c>
      <c r="HR18" s="48">
        <v>0.57065282436554732</v>
      </c>
      <c r="HS18" s="48">
        <v>-1.4668788587878567</v>
      </c>
    </row>
    <row r="19" spans="1:227">
      <c r="A19" s="22">
        <v>37072</v>
      </c>
      <c r="B19" s="47">
        <v>4</v>
      </c>
      <c r="C19" s="48">
        <v>-24.386448718029097</v>
      </c>
      <c r="D19" s="48">
        <v>0.19624405300260328</v>
      </c>
      <c r="E19" s="48">
        <v>-2.5340547595585794</v>
      </c>
      <c r="F19" s="48">
        <v>0.66291274933991673</v>
      </c>
      <c r="H19" s="22">
        <v>37072</v>
      </c>
      <c r="I19" s="47">
        <v>9</v>
      </c>
      <c r="J19" s="48">
        <v>-12.902688411780359</v>
      </c>
      <c r="K19" s="48">
        <v>40.879267148895892</v>
      </c>
      <c r="L19" s="48">
        <v>-5.7478200241396049</v>
      </c>
      <c r="M19" s="48">
        <v>-5.4751240242120414</v>
      </c>
      <c r="O19" s="22">
        <v>37437</v>
      </c>
      <c r="P19" s="47">
        <v>5</v>
      </c>
      <c r="Q19" s="48">
        <v>15.148971255755097</v>
      </c>
      <c r="R19" s="48">
        <v>-4.9484516966185943</v>
      </c>
      <c r="S19" s="48">
        <v>-5.6807237143123075</v>
      </c>
      <c r="T19" s="48">
        <v>-9.8848145063239361</v>
      </c>
      <c r="V19" s="22">
        <v>37072</v>
      </c>
      <c r="W19" s="47">
        <v>8</v>
      </c>
      <c r="X19" s="48">
        <v>-34.444370937689648</v>
      </c>
      <c r="Y19" s="48">
        <v>-5.4782927357207019</v>
      </c>
      <c r="Z19" s="48">
        <v>-13.875215217824399</v>
      </c>
      <c r="AA19" s="48">
        <v>-10.291204432651302</v>
      </c>
      <c r="AC19" s="22">
        <v>37072</v>
      </c>
      <c r="AD19" s="47">
        <v>20</v>
      </c>
      <c r="AE19" s="48">
        <v>54.685831316634136</v>
      </c>
      <c r="AF19" s="48">
        <v>2.3786789812192399</v>
      </c>
      <c r="AG19" s="48">
        <v>-17.914724371631706</v>
      </c>
      <c r="AH19" s="48">
        <v>-53.891448302098446</v>
      </c>
      <c r="AJ19" s="22">
        <v>37072</v>
      </c>
      <c r="AK19" s="47">
        <v>2</v>
      </c>
      <c r="AL19" s="48">
        <v>30.645788503187731</v>
      </c>
      <c r="AM19" s="48">
        <v>26.967819474052757</v>
      </c>
      <c r="AN19" s="146">
        <v>37072</v>
      </c>
      <c r="AO19" s="109">
        <v>6</v>
      </c>
      <c r="AP19" s="48">
        <v>36.035826445686325</v>
      </c>
      <c r="AQ19" s="48">
        <v>37.982351946547531</v>
      </c>
      <c r="AS19" s="22">
        <v>37072</v>
      </c>
      <c r="AT19" s="47">
        <v>7</v>
      </c>
      <c r="AU19" s="48">
        <v>4.3251073004032072</v>
      </c>
      <c r="AV19" s="48">
        <v>-13.306056898586538</v>
      </c>
      <c r="AW19" s="48">
        <v>-5.0219114277905046</v>
      </c>
      <c r="AX19" s="48">
        <v>-4.5173576759022227</v>
      </c>
      <c r="AZ19" s="22">
        <v>37072</v>
      </c>
      <c r="BA19" s="47">
        <v>9</v>
      </c>
      <c r="BB19" s="48">
        <v>2.6371615545150853</v>
      </c>
      <c r="BC19" s="48">
        <v>12.611320117977144</v>
      </c>
      <c r="BD19" s="48">
        <v>7.525260651152843</v>
      </c>
      <c r="BE19" s="48">
        <v>12.848817841880233</v>
      </c>
      <c r="BG19" s="22">
        <v>37072</v>
      </c>
      <c r="BH19" s="47">
        <v>9</v>
      </c>
      <c r="BI19" s="48">
        <v>20.353823936641049</v>
      </c>
      <c r="BJ19" s="48">
        <v>-15.29783290862815</v>
      </c>
      <c r="BK19" s="48">
        <v>10.37963267091313</v>
      </c>
      <c r="BL19" s="48">
        <v>11.361369506402031</v>
      </c>
      <c r="BN19" s="22">
        <v>37072</v>
      </c>
      <c r="BO19" s="47">
        <v>2</v>
      </c>
      <c r="BP19" s="48">
        <v>-11.611598755519228</v>
      </c>
      <c r="BQ19" s="48">
        <v>-25.733925633498021</v>
      </c>
      <c r="BR19" s="48">
        <v>0.5849968389741278</v>
      </c>
      <c r="BS19" s="48">
        <v>3.3417708925757017</v>
      </c>
      <c r="BU19" s="22">
        <v>37072</v>
      </c>
      <c r="BV19" s="47">
        <v>15</v>
      </c>
      <c r="BW19" s="48">
        <v>-21.315873102689974</v>
      </c>
      <c r="BX19" s="48">
        <v>-6.8217823828349733</v>
      </c>
      <c r="BY19" s="48">
        <v>-7.155077183508185</v>
      </c>
      <c r="BZ19" s="48">
        <v>-3.6664975025831215</v>
      </c>
      <c r="CB19" s="22">
        <v>37072</v>
      </c>
      <c r="CC19" s="47">
        <v>7</v>
      </c>
      <c r="CD19" s="48">
        <v>-26.919292407183733</v>
      </c>
      <c r="CE19" s="48">
        <v>21.648884205695261</v>
      </c>
      <c r="CF19" s="48">
        <v>-2.0021778093473497</v>
      </c>
      <c r="CG19" s="48">
        <v>5.3517155717213383</v>
      </c>
      <c r="CI19" s="22">
        <v>37072</v>
      </c>
      <c r="CJ19" s="47">
        <v>5</v>
      </c>
      <c r="CK19" s="48">
        <v>25.334644558943435</v>
      </c>
      <c r="CL19" s="48">
        <v>9.4167797066705639</v>
      </c>
      <c r="CM19" s="48">
        <v>18.085831508632189</v>
      </c>
      <c r="CN19" s="48">
        <v>17.407158932912626</v>
      </c>
      <c r="CP19" s="22">
        <v>37072</v>
      </c>
      <c r="CQ19" s="47">
        <v>5</v>
      </c>
      <c r="CR19" s="48">
        <v>-17.825427293405511</v>
      </c>
      <c r="CS19" s="48">
        <v>-9.3591226882797418</v>
      </c>
      <c r="CT19" s="48">
        <v>-1.3227665291016044</v>
      </c>
      <c r="CU19" s="48">
        <v>-2.1870751099938301</v>
      </c>
      <c r="CW19" s="22">
        <v>37072</v>
      </c>
      <c r="CX19" s="47">
        <v>6</v>
      </c>
      <c r="CY19" s="48">
        <v>-84.434494377565073</v>
      </c>
      <c r="CZ19" s="48">
        <v>8.9783820321083461</v>
      </c>
      <c r="DA19" s="48">
        <v>-13.811718516921733</v>
      </c>
      <c r="DB19" s="48">
        <v>-9.5776323778418497</v>
      </c>
      <c r="DD19" s="22">
        <v>37072</v>
      </c>
      <c r="DE19" s="47">
        <v>11</v>
      </c>
      <c r="DF19" s="48">
        <v>10.35343157789849</v>
      </c>
      <c r="DG19" s="48">
        <v>23.509480246663237</v>
      </c>
      <c r="DH19" s="48">
        <v>33.890789774390328</v>
      </c>
      <c r="DI19" s="48">
        <v>28.417343405721329</v>
      </c>
      <c r="DK19" s="22">
        <v>37072</v>
      </c>
      <c r="DL19" s="47">
        <v>3</v>
      </c>
      <c r="DM19" s="48">
        <v>-28.910190506734615</v>
      </c>
      <c r="DN19" s="48">
        <v>-17.059508841950098</v>
      </c>
      <c r="DO19" s="48">
        <v>-7.6661202606692065</v>
      </c>
      <c r="DP19" s="48">
        <v>3.9486114275718576</v>
      </c>
      <c r="DR19" s="22">
        <v>37072</v>
      </c>
      <c r="DS19" s="47">
        <v>2</v>
      </c>
      <c r="DT19" s="48">
        <v>17.455002539590286</v>
      </c>
      <c r="DU19" s="48">
        <v>43.073816515624387</v>
      </c>
      <c r="DV19" s="48">
        <v>7.9174505940805107</v>
      </c>
      <c r="DW19" s="48">
        <v>2.4926035017092341</v>
      </c>
      <c r="DY19" s="22">
        <f t="shared" si="0"/>
        <v>37072</v>
      </c>
      <c r="DZ19" s="82">
        <f ca="1">VLOOKUP($DY19,INDIRECT("$"&amp;VLOOKUP($DZ$3,Map!$A$2:$E$51,4,0)&amp;"$6:$"&amp;VLOOKUP($DZ$3,Map!$A$2:$E$51,5,0)&amp;"$100"),MATCH(DZ$1,INDIRECT("$"&amp;VLOOKUP($DZ$3,Map!$A$2:$E$51,4,0)&amp;"$1:$"&amp;VLOOKUP($DZ$3,Map!$A$2:$E$51,5,0)&amp;"$1"),0),0)</f>
        <v>6</v>
      </c>
      <c r="EA19" s="140">
        <f ca="1">IF(ABS(VLOOKUP($DY19,INDIRECT("$"&amp;VLOOKUP($DZ$3,Map!$A$2:$E$51,4,0)&amp;"$6:$"&amp;VLOOKUP($DZ$3,Map!$A$2:$E$51,5,0)&amp;"$100"),MATCH(EA$1,INDIRECT("$"&amp;VLOOKUP($DZ$3,Map!$A$2:$E$51,4,0)&amp;"$1:$"&amp;VLOOKUP($DZ$3,Map!$A$2:$E$51,5,0)&amp;"$1"),0),0))&gt;100,"",VLOOKUP($DY19,INDIRECT("$"&amp;VLOOKUP($DZ$3,Map!$A$2:$E$51,4,0)&amp;"$6:$"&amp;VLOOKUP($DZ$3,Map!$A$2:$E$51,5,0)&amp;"$100"),MATCH(EA$1,INDIRECT("$"&amp;VLOOKUP($DZ$3,Map!$A$2:$E$51,4,0)&amp;"$1:$"&amp;VLOOKUP($DZ$3,Map!$A$2:$E$51,5,0)&amp;"$1"),0),0))</f>
        <v>-84.434494377565073</v>
      </c>
      <c r="EB19" s="140">
        <f ca="1">IF(ABS(VLOOKUP($DY19,INDIRECT("$"&amp;VLOOKUP($DZ$3,Map!$A$2:$E$51,4,0)&amp;"$6:$"&amp;VLOOKUP($DZ$3,Map!$A$2:$E$51,5,0)&amp;"$100"),MATCH(EB$1,INDIRECT("$"&amp;VLOOKUP($DZ$3,Map!$A$2:$E$51,4,0)&amp;"$1:$"&amp;VLOOKUP($DZ$3,Map!$A$2:$E$51,5,0)&amp;"$1"),0),0))&gt;50,"",VLOOKUP($DY19,INDIRECT("$"&amp;VLOOKUP($DZ$3,Map!$A$2:$E$51,4,0)&amp;"$6:$"&amp;VLOOKUP($DZ$3,Map!$A$2:$E$51,5,0)&amp;"$100"),MATCH(EB$1,INDIRECT("$"&amp;VLOOKUP($DZ$3,Map!$A$2:$E$51,4,0)&amp;"$1:$"&amp;VLOOKUP($DZ$3,Map!$A$2:$E$51,5,0)&amp;"$1"),0),0))</f>
        <v>8.9783820321083461</v>
      </c>
      <c r="EC19" s="140">
        <f ca="1">IF(ABS(VLOOKUP($DY19,INDIRECT("$"&amp;VLOOKUP($DZ$3,Map!$A$2:$E$51,4,0)&amp;"$6:$"&amp;VLOOKUP($DZ$3,Map!$A$2:$E$51,5,0)&amp;"$100"),MATCH(EC$1,INDIRECT("$"&amp;VLOOKUP($DZ$3,Map!$A$2:$E$51,4,0)&amp;"$1:$"&amp;VLOOKUP($DZ$3,Map!$A$2:$E$51,5,0)&amp;"$1"),0),0))&gt;100,"",VLOOKUP($DY19,INDIRECT("$"&amp;VLOOKUP($DZ$3,Map!$A$2:$E$51,4,0)&amp;"$6:$"&amp;VLOOKUP($DZ$3,Map!$A$2:$E$51,5,0)&amp;"$100"),MATCH(EC$1,INDIRECT("$"&amp;VLOOKUP($DZ$3,Map!$A$2:$E$51,4,0)&amp;"$1:$"&amp;VLOOKUP($DZ$3,Map!$A$2:$E$51,5,0)&amp;"$1"),0),0))</f>
        <v>-13.811718516921733</v>
      </c>
      <c r="ED19" s="140">
        <f ca="1">IF(ABS(VLOOKUP($DY19,INDIRECT("$"&amp;VLOOKUP($DZ$3,Map!$A$2:$E$51,4,0)&amp;"$6:$"&amp;VLOOKUP($DZ$3,Map!$A$2:$E$51,5,0)&amp;"$100"),MATCH(ED$1,INDIRECT("$"&amp;VLOOKUP($DZ$3,Map!$A$2:$E$51,4,0)&amp;"$1:$"&amp;VLOOKUP($DZ$3,Map!$A$2:$E$51,5,0)&amp;"$1"),0),0))&gt;100,"",VLOOKUP($DY19,INDIRECT("$"&amp;VLOOKUP($DZ$3,Map!$A$2:$E$51,4,0)&amp;"$6:$"&amp;VLOOKUP($DZ$3,Map!$A$2:$E$51,5,0)&amp;"$100"),MATCH(ED$1,INDIRECT("$"&amp;VLOOKUP($DZ$3,Map!$A$2:$E$51,4,0)&amp;"$1:$"&amp;VLOOKUP($DZ$3,Map!$A$2:$E$51,5,0)&amp;"$1"),0),0))</f>
        <v>-9.5776323778418497</v>
      </c>
      <c r="EF19" s="22">
        <f t="shared" si="1"/>
        <v>37072</v>
      </c>
      <c r="EG19" s="140">
        <f ca="1">VLOOKUP($EF19,EquityMetrics!$Y$6:$AO$1048576,MATCH(Earnings!EG$5,EquityMetrics!$Y$5:$AO$5,0),0)</f>
        <v>-3.2723404654842914</v>
      </c>
      <c r="EH19" s="140">
        <f ca="1">VLOOKUP($EF19,EquityMetrics!$Y$6:$AO$1048576,MATCH(Earnings!EH$5,EquityMetrics!$Y$5:$AO$5,0),0)</f>
        <v>7.5447044299759902</v>
      </c>
      <c r="EI19" s="140">
        <f ca="1">VLOOKUP($EF19,EquityMetrics!$Y$6:$AO$1048576,MATCH(Earnings!EI$5,EquityMetrics!$Y$5:$AO$5,0),0)</f>
        <v>-1.8926770289416472</v>
      </c>
      <c r="EJ19" s="140">
        <f ca="1">VLOOKUP($EF19,EquityMetrics!$Y$6:$AO$1048576,MATCH(Earnings!EJ$5,EquityMetrics!$Y$5:$AO$5,0),0)</f>
        <v>-1.8436964195422956</v>
      </c>
      <c r="EN19" s="22">
        <v>37072</v>
      </c>
      <c r="EO19" s="47">
        <v>16</v>
      </c>
      <c r="EP19" s="48">
        <v>51.891437118599271</v>
      </c>
      <c r="EQ19" s="48">
        <v>3.0649079125145029</v>
      </c>
      <c r="ER19" s="48">
        <v>-23.779351917889258</v>
      </c>
      <c r="ES19" s="48">
        <v>-65.046332637052927</v>
      </c>
      <c r="EU19" s="22">
        <v>37072</v>
      </c>
      <c r="EV19" s="47">
        <v>4</v>
      </c>
      <c r="EW19" s="48">
        <v>96.048097509509162</v>
      </c>
      <c r="EX19" s="48">
        <v>-2.1656837947597984</v>
      </c>
      <c r="EY19" s="48">
        <v>20.92090909737243</v>
      </c>
      <c r="EZ19" s="48">
        <v>9.0624536398802071</v>
      </c>
      <c r="FB19" s="22">
        <v>37072</v>
      </c>
      <c r="FC19" s="47">
        <v>8</v>
      </c>
      <c r="FD19" s="48">
        <v>-18.115421072549243</v>
      </c>
      <c r="FE19" s="48">
        <v>-6.8593878508293571</v>
      </c>
      <c r="FF19" s="48">
        <v>-3.2185344008713535</v>
      </c>
      <c r="FG19" s="48">
        <v>1.2920068567108922</v>
      </c>
      <c r="FI19" s="22">
        <v>37072</v>
      </c>
      <c r="FJ19" s="47">
        <v>7</v>
      </c>
      <c r="FK19" s="48">
        <v>-27.354968923570965</v>
      </c>
      <c r="FL19" s="48">
        <v>-6.72826760464178</v>
      </c>
      <c r="FM19" s="48">
        <v>-13.34262079677282</v>
      </c>
      <c r="FN19" s="48">
        <v>-11.09564780445802</v>
      </c>
      <c r="FP19" s="22">
        <v>37072</v>
      </c>
      <c r="FQ19" s="47">
        <v>3</v>
      </c>
      <c r="FR19" s="48">
        <v>1.6892298803969474</v>
      </c>
      <c r="FS19" s="48">
        <v>5.4908468330606475</v>
      </c>
      <c r="FT19" s="48">
        <v>5.4667755036827748</v>
      </c>
      <c r="FU19" s="48">
        <v>6.4535316251112418</v>
      </c>
      <c r="FW19" s="22">
        <v>37072</v>
      </c>
      <c r="FX19" s="47">
        <v>6</v>
      </c>
      <c r="FY19" s="48">
        <v>-16.26382068083868</v>
      </c>
      <c r="FZ19" s="48">
        <v>48.454461344562951</v>
      </c>
      <c r="GA19" s="48">
        <v>-8.3469542185455214</v>
      </c>
      <c r="GB19" s="48">
        <v>-8.3272168940470408</v>
      </c>
      <c r="GD19" s="22">
        <v>37621</v>
      </c>
      <c r="GE19" s="47">
        <v>2</v>
      </c>
      <c r="GF19" s="48">
        <v>43.228689175336932</v>
      </c>
      <c r="GG19" s="48">
        <v>3.0522923894404697</v>
      </c>
      <c r="GH19" s="48">
        <v>11.576750170834504</v>
      </c>
      <c r="GI19" s="48">
        <v>10.613138075051843</v>
      </c>
      <c r="GK19" s="22">
        <v>37072</v>
      </c>
      <c r="GL19" s="47">
        <v>3</v>
      </c>
      <c r="GM19" s="48">
        <v>-80.830205452839493</v>
      </c>
      <c r="GN19" s="48">
        <v>8.99304725340928</v>
      </c>
      <c r="GO19" s="48">
        <v>-24.459623492203043</v>
      </c>
      <c r="GP19" s="48">
        <v>-19.31767928316447</v>
      </c>
      <c r="GS19" s="22">
        <v>37072</v>
      </c>
      <c r="GT19" s="47">
        <v>4</v>
      </c>
      <c r="GU19" s="48">
        <v>32.034876667088952</v>
      </c>
      <c r="GV19" s="48">
        <v>10.016922765407088</v>
      </c>
      <c r="GW19" s="48">
        <v>18.452887563545705</v>
      </c>
      <c r="GX19" s="48">
        <v>17.390725609530101</v>
      </c>
      <c r="GZ19" s="22">
        <v>37529</v>
      </c>
      <c r="HA19" s="47">
        <v>1</v>
      </c>
      <c r="HB19" s="48">
        <v>-13.571233315035414</v>
      </c>
      <c r="HC19" s="48">
        <v>8.2898929992558443</v>
      </c>
      <c r="HD19" s="48">
        <v>7.5201569554624204</v>
      </c>
      <c r="HE19" s="48">
        <v>5.6546039330254594</v>
      </c>
      <c r="HG19" s="22">
        <v>37072</v>
      </c>
      <c r="HH19" s="47">
        <v>3</v>
      </c>
      <c r="HI19" s="48">
        <v>-42.015840387869353</v>
      </c>
      <c r="HJ19" s="48">
        <v>-7.8194879881184676</v>
      </c>
      <c r="HK19" s="48">
        <v>1.5304525440322569</v>
      </c>
      <c r="HL19" s="48">
        <v>-0.86449647042389222</v>
      </c>
      <c r="HN19" s="22">
        <v>37711</v>
      </c>
      <c r="HO19" s="47">
        <v>6</v>
      </c>
      <c r="HP19" s="48">
        <v>-28.912166348097244</v>
      </c>
      <c r="HQ19" s="48">
        <v>3.0911332800716229</v>
      </c>
      <c r="HR19" s="48">
        <v>-15.864801630495929</v>
      </c>
      <c r="HS19" s="48">
        <v>-19.702501167769881</v>
      </c>
    </row>
    <row r="20" spans="1:227">
      <c r="A20" s="22">
        <v>37164</v>
      </c>
      <c r="B20" s="47">
        <v>4</v>
      </c>
      <c r="C20" s="48">
        <v>-27.536013315367356</v>
      </c>
      <c r="D20" s="48">
        <v>-2.2113798281483854</v>
      </c>
      <c r="E20" s="48">
        <v>-1.5920817035773416</v>
      </c>
      <c r="F20" s="48">
        <v>1.0875388189893531</v>
      </c>
      <c r="H20" s="22">
        <v>37164</v>
      </c>
      <c r="I20" s="47">
        <v>9</v>
      </c>
      <c r="J20" s="48">
        <v>-12.113611156284088</v>
      </c>
      <c r="K20" s="48">
        <v>22.582190114459255</v>
      </c>
      <c r="L20" s="48">
        <v>-0.24802553758586088</v>
      </c>
      <c r="M20" s="48">
        <v>1.8924638775122293</v>
      </c>
      <c r="O20" s="22">
        <v>37529</v>
      </c>
      <c r="P20" s="47">
        <v>5</v>
      </c>
      <c r="Q20" s="48">
        <v>21.411671485765797</v>
      </c>
      <c r="R20" s="48">
        <v>-5.9022555972612185</v>
      </c>
      <c r="S20" s="48">
        <v>-6.2102956927203916</v>
      </c>
      <c r="T20" s="48">
        <v>-9.1744988057504191</v>
      </c>
      <c r="V20" s="22">
        <v>37164</v>
      </c>
      <c r="W20" s="47">
        <v>9</v>
      </c>
      <c r="X20" s="48">
        <v>-21.537437716854626</v>
      </c>
      <c r="Y20" s="48">
        <v>-3.1012761733766214</v>
      </c>
      <c r="Z20" s="48">
        <v>-11.788436658982992</v>
      </c>
      <c r="AA20" s="48">
        <v>-9.9392108264323316</v>
      </c>
      <c r="AC20" s="22">
        <v>37164</v>
      </c>
      <c r="AD20" s="47">
        <v>17</v>
      </c>
      <c r="AE20" s="48">
        <v>-16.80040807792718</v>
      </c>
      <c r="AF20" s="48">
        <v>16.894328495813362</v>
      </c>
      <c r="AG20" s="48">
        <v>-42.275912519179158</v>
      </c>
      <c r="AH20" s="48">
        <v>-52.73987820667034</v>
      </c>
      <c r="AJ20" s="22">
        <v>37164</v>
      </c>
      <c r="AK20" s="47">
        <v>2</v>
      </c>
      <c r="AL20" s="48">
        <v>19.13926035531356</v>
      </c>
      <c r="AM20" s="48">
        <v>13.770093964258145</v>
      </c>
      <c r="AN20" s="146">
        <v>37164</v>
      </c>
      <c r="AO20" s="109">
        <v>7</v>
      </c>
      <c r="AP20" s="48">
        <v>23.20857402390153</v>
      </c>
      <c r="AQ20" s="48">
        <v>33.021257354799616</v>
      </c>
      <c r="AS20" s="22">
        <v>37164</v>
      </c>
      <c r="AT20" s="47">
        <v>7</v>
      </c>
      <c r="AU20" s="48">
        <v>15.482597809304931</v>
      </c>
      <c r="AV20" s="48">
        <v>-23.749844753959394</v>
      </c>
      <c r="AW20" s="48">
        <v>7.6597803276545973</v>
      </c>
      <c r="AX20" s="48">
        <v>11.723460217139969</v>
      </c>
      <c r="AZ20" s="22">
        <v>37164</v>
      </c>
      <c r="BA20" s="47">
        <v>9</v>
      </c>
      <c r="BB20" s="48">
        <v>-12.885838243826697</v>
      </c>
      <c r="BC20" s="48">
        <v>6.3471029316471528</v>
      </c>
      <c r="BD20" s="48">
        <v>1.3454944810498137</v>
      </c>
      <c r="BE20" s="48">
        <v>4.5194469130512172</v>
      </c>
      <c r="BG20" s="22">
        <v>37164</v>
      </c>
      <c r="BH20" s="47">
        <v>6</v>
      </c>
      <c r="BI20" s="48">
        <v>7.0256893700588288</v>
      </c>
      <c r="BJ20" s="48">
        <v>-14.97265479811789</v>
      </c>
      <c r="BK20" s="48">
        <v>3.1422136676123813</v>
      </c>
      <c r="BL20" s="48">
        <v>2.5696629347938149</v>
      </c>
      <c r="BN20" s="22">
        <v>37164</v>
      </c>
      <c r="BO20" s="47">
        <v>4</v>
      </c>
      <c r="BP20" s="48">
        <v>2.5869465079282019</v>
      </c>
      <c r="BQ20" s="48">
        <v>-17.723303835426563</v>
      </c>
      <c r="BR20" s="48">
        <v>1.6123251400740113</v>
      </c>
      <c r="BS20" s="48">
        <v>2.9181932811052302</v>
      </c>
      <c r="BU20" s="22">
        <v>37164</v>
      </c>
      <c r="BV20" s="47">
        <v>14</v>
      </c>
      <c r="BW20" s="48">
        <v>-17.621105388000021</v>
      </c>
      <c r="BX20" s="48">
        <v>-6.5282677574124754</v>
      </c>
      <c r="BY20" s="48">
        <v>-8.0106005193297136</v>
      </c>
      <c r="BZ20" s="48">
        <v>-5.3577957328883823</v>
      </c>
      <c r="CB20" s="22">
        <v>37164</v>
      </c>
      <c r="CC20" s="47">
        <v>8</v>
      </c>
      <c r="CD20" s="48">
        <v>-40.42818541084764</v>
      </c>
      <c r="CE20" s="48">
        <v>21.57765046088609</v>
      </c>
      <c r="CF20" s="48">
        <v>-5.5962251244682353</v>
      </c>
      <c r="CG20" s="48">
        <v>3.8953725215158608</v>
      </c>
      <c r="CI20" s="22">
        <v>37164</v>
      </c>
      <c r="CJ20" s="47">
        <v>5</v>
      </c>
      <c r="CK20" s="48">
        <v>17.146057314041855</v>
      </c>
      <c r="CL20" s="48">
        <v>1.4018551961153092</v>
      </c>
      <c r="CM20" s="48">
        <v>11.974622850566075</v>
      </c>
      <c r="CN20" s="48">
        <v>11.299137563399086</v>
      </c>
      <c r="CP20" s="22">
        <v>37164</v>
      </c>
      <c r="CQ20" s="47">
        <v>6</v>
      </c>
      <c r="CR20" s="48">
        <v>-33.701825776337067</v>
      </c>
      <c r="CS20" s="48">
        <v>-7.0140137649940311</v>
      </c>
      <c r="CT20" s="48">
        <v>-8.6668548347044521</v>
      </c>
      <c r="CU20" s="48">
        <v>-8.5758621141654565</v>
      </c>
      <c r="CW20" s="22">
        <v>37164</v>
      </c>
      <c r="CX20" s="47">
        <v>5</v>
      </c>
      <c r="CY20" s="48">
        <v>-49.439776154057071</v>
      </c>
      <c r="CZ20" s="48">
        <v>3.3669608801727868</v>
      </c>
      <c r="DA20" s="48">
        <v>-21.809355728690683</v>
      </c>
      <c r="DB20" s="48">
        <v>-22.050897082650255</v>
      </c>
      <c r="DD20" s="22">
        <v>37164</v>
      </c>
      <c r="DE20" s="47">
        <v>11</v>
      </c>
      <c r="DF20" s="48">
        <v>25.395451600332862</v>
      </c>
      <c r="DG20" s="48">
        <v>16.743005232203355</v>
      </c>
      <c r="DH20" s="48">
        <v>17.610465140497933</v>
      </c>
      <c r="DI20" s="48">
        <v>9.8456988438372584</v>
      </c>
      <c r="DK20" s="22">
        <v>37164</v>
      </c>
      <c r="DL20" s="47">
        <v>3</v>
      </c>
      <c r="DM20" s="48">
        <v>-56.700285147377379</v>
      </c>
      <c r="DN20" s="48">
        <v>-11.640309490006761</v>
      </c>
      <c r="DO20" s="48">
        <v>-23.107513607812979</v>
      </c>
      <c r="DP20" s="48">
        <v>-2.5274919143260299</v>
      </c>
      <c r="DR20" s="22">
        <v>37164</v>
      </c>
      <c r="DS20" s="47">
        <v>1</v>
      </c>
      <c r="DT20" s="48">
        <v>-169.37172774869109</v>
      </c>
      <c r="DU20" s="48">
        <v>2.5346112886049044</v>
      </c>
      <c r="DV20" s="48">
        <v>-42.617305208781751</v>
      </c>
      <c r="DW20" s="48">
        <v>-17.671303451828958</v>
      </c>
      <c r="DY20" s="22">
        <f t="shared" si="0"/>
        <v>37164</v>
      </c>
      <c r="DZ20" s="82">
        <f ca="1">VLOOKUP($DY20,INDIRECT("$"&amp;VLOOKUP($DZ$3,Map!$A$2:$E$51,4,0)&amp;"$6:$"&amp;VLOOKUP($DZ$3,Map!$A$2:$E$51,5,0)&amp;"$100"),MATCH(DZ$1,INDIRECT("$"&amp;VLOOKUP($DZ$3,Map!$A$2:$E$51,4,0)&amp;"$1:$"&amp;VLOOKUP($DZ$3,Map!$A$2:$E$51,5,0)&amp;"$1"),0),0)</f>
        <v>5</v>
      </c>
      <c r="EA20" s="140">
        <f ca="1">IF(ABS(VLOOKUP($DY20,INDIRECT("$"&amp;VLOOKUP($DZ$3,Map!$A$2:$E$51,4,0)&amp;"$6:$"&amp;VLOOKUP($DZ$3,Map!$A$2:$E$51,5,0)&amp;"$100"),MATCH(EA$1,INDIRECT("$"&amp;VLOOKUP($DZ$3,Map!$A$2:$E$51,4,0)&amp;"$1:$"&amp;VLOOKUP($DZ$3,Map!$A$2:$E$51,5,0)&amp;"$1"),0),0))&gt;100,"",VLOOKUP($DY20,INDIRECT("$"&amp;VLOOKUP($DZ$3,Map!$A$2:$E$51,4,0)&amp;"$6:$"&amp;VLOOKUP($DZ$3,Map!$A$2:$E$51,5,0)&amp;"$100"),MATCH(EA$1,INDIRECT("$"&amp;VLOOKUP($DZ$3,Map!$A$2:$E$51,4,0)&amp;"$1:$"&amp;VLOOKUP($DZ$3,Map!$A$2:$E$51,5,0)&amp;"$1"),0),0))</f>
        <v>-49.439776154057071</v>
      </c>
      <c r="EB20" s="140">
        <f ca="1">IF(ABS(VLOOKUP($DY20,INDIRECT("$"&amp;VLOOKUP($DZ$3,Map!$A$2:$E$51,4,0)&amp;"$6:$"&amp;VLOOKUP($DZ$3,Map!$A$2:$E$51,5,0)&amp;"$100"),MATCH(EB$1,INDIRECT("$"&amp;VLOOKUP($DZ$3,Map!$A$2:$E$51,4,0)&amp;"$1:$"&amp;VLOOKUP($DZ$3,Map!$A$2:$E$51,5,0)&amp;"$1"),0),0))&gt;50,"",VLOOKUP($DY20,INDIRECT("$"&amp;VLOOKUP($DZ$3,Map!$A$2:$E$51,4,0)&amp;"$6:$"&amp;VLOOKUP($DZ$3,Map!$A$2:$E$51,5,0)&amp;"$100"),MATCH(EB$1,INDIRECT("$"&amp;VLOOKUP($DZ$3,Map!$A$2:$E$51,4,0)&amp;"$1:$"&amp;VLOOKUP($DZ$3,Map!$A$2:$E$51,5,0)&amp;"$1"),0),0))</f>
        <v>3.3669608801727868</v>
      </c>
      <c r="EC20" s="140">
        <f ca="1">IF(ABS(VLOOKUP($DY20,INDIRECT("$"&amp;VLOOKUP($DZ$3,Map!$A$2:$E$51,4,0)&amp;"$6:$"&amp;VLOOKUP($DZ$3,Map!$A$2:$E$51,5,0)&amp;"$100"),MATCH(EC$1,INDIRECT("$"&amp;VLOOKUP($DZ$3,Map!$A$2:$E$51,4,0)&amp;"$1:$"&amp;VLOOKUP($DZ$3,Map!$A$2:$E$51,5,0)&amp;"$1"),0),0))&gt;100,"",VLOOKUP($DY20,INDIRECT("$"&amp;VLOOKUP($DZ$3,Map!$A$2:$E$51,4,0)&amp;"$6:$"&amp;VLOOKUP($DZ$3,Map!$A$2:$E$51,5,0)&amp;"$100"),MATCH(EC$1,INDIRECT("$"&amp;VLOOKUP($DZ$3,Map!$A$2:$E$51,4,0)&amp;"$1:$"&amp;VLOOKUP($DZ$3,Map!$A$2:$E$51,5,0)&amp;"$1"),0),0))</f>
        <v>-21.809355728690683</v>
      </c>
      <c r="ED20" s="140">
        <f ca="1">IF(ABS(VLOOKUP($DY20,INDIRECT("$"&amp;VLOOKUP($DZ$3,Map!$A$2:$E$51,4,0)&amp;"$6:$"&amp;VLOOKUP($DZ$3,Map!$A$2:$E$51,5,0)&amp;"$100"),MATCH(ED$1,INDIRECT("$"&amp;VLOOKUP($DZ$3,Map!$A$2:$E$51,4,0)&amp;"$1:$"&amp;VLOOKUP($DZ$3,Map!$A$2:$E$51,5,0)&amp;"$1"),0),0))&gt;100,"",VLOOKUP($DY20,INDIRECT("$"&amp;VLOOKUP($DZ$3,Map!$A$2:$E$51,4,0)&amp;"$6:$"&amp;VLOOKUP($DZ$3,Map!$A$2:$E$51,5,0)&amp;"$100"),MATCH(ED$1,INDIRECT("$"&amp;VLOOKUP($DZ$3,Map!$A$2:$E$51,4,0)&amp;"$1:$"&amp;VLOOKUP($DZ$3,Map!$A$2:$E$51,5,0)&amp;"$1"),0),0))</f>
        <v>-22.050897082650255</v>
      </c>
      <c r="EF20" s="22">
        <f t="shared" si="1"/>
        <v>37164</v>
      </c>
      <c r="EG20" s="140">
        <f ca="1">VLOOKUP($EF20,EquityMetrics!$Y$6:$AO$1048576,MATCH(Earnings!EG$5,EquityMetrics!$Y$5:$AO$5,0),0)</f>
        <v>-24.895339304756693</v>
      </c>
      <c r="EH20" s="140">
        <f ca="1">VLOOKUP($EF20,EquityMetrics!$Y$6:$AO$1048576,MATCH(Earnings!EH$5,EquityMetrics!$Y$5:$AO$5,0),0)</f>
        <v>1.4980336933458904</v>
      </c>
      <c r="EI20" s="140">
        <f ca="1">VLOOKUP($EF20,EquityMetrics!$Y$6:$AO$1048576,MATCH(Earnings!EI$5,EquityMetrics!$Y$5:$AO$5,0),0)</f>
        <v>-5.9633858186383222</v>
      </c>
      <c r="EJ20" s="140">
        <f ca="1">VLOOKUP($EF20,EquityMetrics!$Y$6:$AO$1048576,MATCH(Earnings!EJ$5,EquityMetrics!$Y$5:$AO$5,0),0)</f>
        <v>-3.3048227723478041</v>
      </c>
      <c r="EN20" s="22">
        <v>37164</v>
      </c>
      <c r="EO20" s="47">
        <v>13</v>
      </c>
      <c r="EP20" s="48">
        <v>-21.754556299418081</v>
      </c>
      <c r="EQ20" s="48">
        <v>20.342937897997903</v>
      </c>
      <c r="ER20" s="48">
        <v>-50.209056130608445</v>
      </c>
      <c r="ES20" s="48">
        <v>-62.544807348614626</v>
      </c>
      <c r="EU20" s="22">
        <v>37164</v>
      </c>
      <c r="EV20" s="47">
        <v>4</v>
      </c>
      <c r="EW20" s="48">
        <v>43.677789852130402</v>
      </c>
      <c r="EX20" s="48">
        <v>-1.0010521615879786</v>
      </c>
      <c r="EY20" s="48">
        <v>6.3768440365037371</v>
      </c>
      <c r="EZ20" s="48">
        <v>-0.11279325169123444</v>
      </c>
      <c r="FB20" s="22">
        <v>37164</v>
      </c>
      <c r="FC20" s="47">
        <v>8</v>
      </c>
      <c r="FD20" s="48">
        <v>-11.959940492011745</v>
      </c>
      <c r="FE20" s="48">
        <v>-6.8267976921109081</v>
      </c>
      <c r="FF20" s="48">
        <v>-7.1349464970005823</v>
      </c>
      <c r="FG20" s="48">
        <v>-5.0671058649430005</v>
      </c>
      <c r="FI20" s="22">
        <v>37164</v>
      </c>
      <c r="FJ20" s="47">
        <v>6</v>
      </c>
      <c r="FK20" s="48">
        <v>-29.008683661210675</v>
      </c>
      <c r="FL20" s="48">
        <v>-5.7242202530899622</v>
      </c>
      <c r="FM20" s="48">
        <v>-9.8399284013332196</v>
      </c>
      <c r="FN20" s="48">
        <v>-5.9685998000092333</v>
      </c>
      <c r="FP20" s="22">
        <v>37164</v>
      </c>
      <c r="FQ20" s="47">
        <v>3</v>
      </c>
      <c r="FR20" s="48">
        <v>2.8266913446999942</v>
      </c>
      <c r="FS20" s="48">
        <v>5.8619945660099759</v>
      </c>
      <c r="FT20" s="48">
        <v>10.84086356732552</v>
      </c>
      <c r="FU20" s="48">
        <v>11.900586966169291</v>
      </c>
      <c r="FW20" s="22">
        <v>37164</v>
      </c>
      <c r="FX20" s="47">
        <v>6</v>
      </c>
      <c r="FY20" s="48">
        <v>-16.896692688404769</v>
      </c>
      <c r="FZ20" s="48">
        <v>25.66584380192154</v>
      </c>
      <c r="GA20" s="48">
        <v>-3.2538038814747927</v>
      </c>
      <c r="GB20" s="48">
        <v>-0.8953193797801573</v>
      </c>
      <c r="GD20" s="22">
        <v>37711</v>
      </c>
      <c r="GE20" s="47">
        <v>2</v>
      </c>
      <c r="GF20" s="48">
        <v>44.638615841741938</v>
      </c>
      <c r="GG20" s="48">
        <v>13.217670041684126</v>
      </c>
      <c r="GH20" s="48">
        <v>12.332425654208112</v>
      </c>
      <c r="GI20" s="48">
        <v>17.167165481678914</v>
      </c>
      <c r="GK20" s="22">
        <v>37164</v>
      </c>
      <c r="GL20" s="47">
        <v>3</v>
      </c>
      <c r="GM20" s="48">
        <v>-62.033231631041588</v>
      </c>
      <c r="GN20" s="48">
        <v>10.23453752661081</v>
      </c>
      <c r="GO20" s="48">
        <v>-28.76060070886335</v>
      </c>
      <c r="GP20" s="48">
        <v>-29.907850703932638</v>
      </c>
      <c r="GS20" s="22">
        <v>37164</v>
      </c>
      <c r="GT20" s="47">
        <v>4</v>
      </c>
      <c r="GU20" s="48">
        <v>19.303968740351117</v>
      </c>
      <c r="GV20" s="48">
        <v>-2.2278673398259508</v>
      </c>
      <c r="GW20" s="48">
        <v>10.93109212497918</v>
      </c>
      <c r="GX20" s="48">
        <v>10.059129193242878</v>
      </c>
      <c r="GZ20" s="22">
        <v>37621</v>
      </c>
      <c r="HA20" s="47">
        <v>1</v>
      </c>
      <c r="HB20" s="48">
        <v>-11.439745248935317</v>
      </c>
      <c r="HC20" s="48">
        <v>16.520395721297575</v>
      </c>
      <c r="HD20" s="48">
        <v>-0.23869150298283515</v>
      </c>
      <c r="HE20" s="48">
        <v>3.0119141448303743E-2</v>
      </c>
      <c r="HG20" s="22">
        <v>37164</v>
      </c>
      <c r="HH20" s="47">
        <v>2</v>
      </c>
      <c r="HI20" s="48">
        <v>-59.922197974386378</v>
      </c>
      <c r="HJ20" s="48">
        <v>25.942825821539017</v>
      </c>
      <c r="HK20" s="48">
        <v>11.070302360153651</v>
      </c>
      <c r="HL20" s="48">
        <v>11.700578464223854</v>
      </c>
      <c r="HN20" s="22">
        <v>37802</v>
      </c>
      <c r="HO20" s="47">
        <v>7</v>
      </c>
      <c r="HP20" s="48">
        <v>-10.016068772751241</v>
      </c>
      <c r="HQ20" s="48">
        <v>8.2063273153808467</v>
      </c>
      <c r="HR20" s="48">
        <v>-2.5857162087165264</v>
      </c>
      <c r="HS20" s="48">
        <v>-3.5925176924471502</v>
      </c>
    </row>
    <row r="21" spans="1:227">
      <c r="A21" s="22">
        <v>37256</v>
      </c>
      <c r="B21" s="47">
        <v>3</v>
      </c>
      <c r="C21" s="48">
        <v>-14.935039054857455</v>
      </c>
      <c r="D21" s="48">
        <v>-9.8730852734558958</v>
      </c>
      <c r="E21" s="48">
        <v>-3.489022825370347</v>
      </c>
      <c r="F21" s="48">
        <v>-1.5854943344081329</v>
      </c>
      <c r="H21" s="22">
        <v>37256</v>
      </c>
      <c r="I21" s="47">
        <v>7</v>
      </c>
      <c r="J21" s="48">
        <v>-18.098480281693302</v>
      </c>
      <c r="K21" s="48">
        <v>21.807397877686661</v>
      </c>
      <c r="L21" s="48">
        <v>6.0427026518840687</v>
      </c>
      <c r="M21" s="48">
        <v>8.4833861037790115</v>
      </c>
      <c r="O21" s="22">
        <v>37621</v>
      </c>
      <c r="P21" s="47">
        <v>6</v>
      </c>
      <c r="Q21" s="48">
        <v>16.080331944883024</v>
      </c>
      <c r="R21" s="48">
        <v>-11.086898534104483</v>
      </c>
      <c r="S21" s="48">
        <v>-0.49454669819306574</v>
      </c>
      <c r="T21" s="48">
        <v>-2.8823378007977185</v>
      </c>
      <c r="V21" s="22">
        <v>37256</v>
      </c>
      <c r="W21" s="47">
        <v>9</v>
      </c>
      <c r="X21" s="48">
        <v>5.4354012826162617</v>
      </c>
      <c r="Y21" s="48">
        <v>-1.0391297606950678</v>
      </c>
      <c r="Z21" s="48">
        <v>-3.7737575537361789</v>
      </c>
      <c r="AA21" s="48">
        <v>-3.7256352312093455</v>
      </c>
      <c r="AC21" s="22">
        <v>37256</v>
      </c>
      <c r="AD21" s="47">
        <v>17</v>
      </c>
      <c r="AE21" s="48">
        <v>-50.567924780298412</v>
      </c>
      <c r="AF21" s="48">
        <v>23.006609122636235</v>
      </c>
      <c r="AG21" s="48">
        <v>-57.596946203635355</v>
      </c>
      <c r="AH21" s="48">
        <v>-63.688054469930435</v>
      </c>
      <c r="AJ21" s="22">
        <v>37256</v>
      </c>
      <c r="AK21" s="47">
        <v>3</v>
      </c>
      <c r="AL21" s="48">
        <v>34.942733146059389</v>
      </c>
      <c r="AM21" s="48">
        <v>13.637792814923277</v>
      </c>
      <c r="AN21" s="146">
        <v>37256</v>
      </c>
      <c r="AO21" s="109">
        <v>6</v>
      </c>
      <c r="AP21" s="48">
        <v>18.626608747018757</v>
      </c>
      <c r="AQ21" s="48">
        <v>24.628168594769306</v>
      </c>
      <c r="AS21" s="22">
        <v>37256</v>
      </c>
      <c r="AT21" s="47">
        <v>7</v>
      </c>
      <c r="AU21" s="48">
        <v>-1.3392792274193766</v>
      </c>
      <c r="AV21" s="48">
        <v>-18.084399527316698</v>
      </c>
      <c r="AW21" s="48">
        <v>2.5132872471914647</v>
      </c>
      <c r="AX21" s="48">
        <v>5.8883189977995132</v>
      </c>
      <c r="AZ21" s="22">
        <v>37256</v>
      </c>
      <c r="BA21" s="47">
        <v>8</v>
      </c>
      <c r="BB21" s="48">
        <v>-5.0881634005218821</v>
      </c>
      <c r="BC21" s="48">
        <v>6.9256387122946794</v>
      </c>
      <c r="BD21" s="48">
        <v>-0.6106765921122026</v>
      </c>
      <c r="BE21" s="48">
        <v>0.71457931321166068</v>
      </c>
      <c r="BG21" s="22">
        <v>37256</v>
      </c>
      <c r="BH21" s="47">
        <v>10</v>
      </c>
      <c r="BI21" s="48">
        <v>24.091654034945662</v>
      </c>
      <c r="BJ21" s="48">
        <v>-8.7120609272793086</v>
      </c>
      <c r="BK21" s="48">
        <v>6.6801772301640749</v>
      </c>
      <c r="BL21" s="48">
        <v>2.297747447929277</v>
      </c>
      <c r="BN21" s="22">
        <v>37256</v>
      </c>
      <c r="BO21" s="47">
        <v>4</v>
      </c>
      <c r="BP21" s="48">
        <v>-11.924522991930203</v>
      </c>
      <c r="BQ21" s="48">
        <v>-15.398991944242058</v>
      </c>
      <c r="BR21" s="48">
        <v>-1.156279390684567</v>
      </c>
      <c r="BS21" s="48">
        <v>0.77372647332785149</v>
      </c>
      <c r="BU21" s="22">
        <v>37256</v>
      </c>
      <c r="BV21" s="47">
        <v>13</v>
      </c>
      <c r="BW21" s="48">
        <v>-23.252525425843544</v>
      </c>
      <c r="BX21" s="48">
        <v>-3.1892410897427226</v>
      </c>
      <c r="BY21" s="48">
        <v>-7.8249925657871593</v>
      </c>
      <c r="BZ21" s="48">
        <v>-4.0202709139153026</v>
      </c>
      <c r="CB21" s="22">
        <v>37256</v>
      </c>
      <c r="CC21" s="47">
        <v>7</v>
      </c>
      <c r="CD21" s="48">
        <v>-38.559525848026922</v>
      </c>
      <c r="CE21" s="48">
        <v>11.368307444176274</v>
      </c>
      <c r="CF21" s="48">
        <v>-19.957428859530491</v>
      </c>
      <c r="CG21" s="48">
        <v>-9.1201232333451685</v>
      </c>
      <c r="CI21" s="22">
        <v>37256</v>
      </c>
      <c r="CJ21" s="47">
        <v>5</v>
      </c>
      <c r="CK21" s="48">
        <v>10.051090112418397</v>
      </c>
      <c r="CL21" s="48">
        <v>-0.88121298990672114</v>
      </c>
      <c r="CM21" s="48">
        <v>6.337166281498563</v>
      </c>
      <c r="CN21" s="48">
        <v>6.4824216528264866</v>
      </c>
      <c r="CP21" s="22">
        <v>37256</v>
      </c>
      <c r="CQ21" s="47">
        <v>6</v>
      </c>
      <c r="CR21" s="48">
        <v>-11.535945870292156</v>
      </c>
      <c r="CS21" s="48">
        <v>-10.077361068795465</v>
      </c>
      <c r="CT21" s="48">
        <v>-1.0118375668324409</v>
      </c>
      <c r="CU21" s="48">
        <v>-0.94989413554772417</v>
      </c>
      <c r="CW21" s="22">
        <v>37256</v>
      </c>
      <c r="CX21" s="47">
        <v>5</v>
      </c>
      <c r="CY21" s="48">
        <v>298.4919029060091</v>
      </c>
      <c r="CZ21" s="48">
        <v>4.3314936294347017</v>
      </c>
      <c r="DA21" s="48">
        <v>-5.3940152639967875</v>
      </c>
      <c r="DB21" s="48">
        <v>-9.2592146934458714</v>
      </c>
      <c r="DD21" s="22">
        <v>37256</v>
      </c>
      <c r="DE21" s="47">
        <v>11</v>
      </c>
      <c r="DF21" s="48">
        <v>70.04259884866579</v>
      </c>
      <c r="DG21" s="48">
        <v>2.6242267768170846</v>
      </c>
      <c r="DH21" s="48">
        <v>3.721371291499409</v>
      </c>
      <c r="DI21" s="48">
        <v>-7.7624400907683411</v>
      </c>
      <c r="DK21" s="22">
        <v>37256</v>
      </c>
      <c r="DL21" s="47">
        <v>3</v>
      </c>
      <c r="DM21" s="48">
        <v>-44.725614722019706</v>
      </c>
      <c r="DN21" s="48">
        <v>-7.2392265732972856</v>
      </c>
      <c r="DO21" s="48">
        <v>-4.518077093448591</v>
      </c>
      <c r="DP21" s="48">
        <v>23.387283512505896</v>
      </c>
      <c r="DR21" s="22">
        <v>37256</v>
      </c>
      <c r="DS21" s="47">
        <v>1</v>
      </c>
      <c r="DT21" s="48">
        <v>-36.868686868686872</v>
      </c>
      <c r="DU21" s="48">
        <v>6.3282721932838237</v>
      </c>
      <c r="DV21" s="48">
        <v>-1.2729425695677921</v>
      </c>
      <c r="DW21" s="48">
        <v>0.94339622641510523</v>
      </c>
      <c r="DY21" s="22">
        <f t="shared" si="0"/>
        <v>37256</v>
      </c>
      <c r="DZ21" s="82">
        <f ca="1">VLOOKUP($DY21,INDIRECT("$"&amp;VLOOKUP($DZ$3,Map!$A$2:$E$51,4,0)&amp;"$6:$"&amp;VLOOKUP($DZ$3,Map!$A$2:$E$51,5,0)&amp;"$100"),MATCH(DZ$1,INDIRECT("$"&amp;VLOOKUP($DZ$3,Map!$A$2:$E$51,4,0)&amp;"$1:$"&amp;VLOOKUP($DZ$3,Map!$A$2:$E$51,5,0)&amp;"$1"),0),0)</f>
        <v>5</v>
      </c>
      <c r="EA21" s="140" t="str">
        <f ca="1">IF(ABS(VLOOKUP($DY21,INDIRECT("$"&amp;VLOOKUP($DZ$3,Map!$A$2:$E$51,4,0)&amp;"$6:$"&amp;VLOOKUP($DZ$3,Map!$A$2:$E$51,5,0)&amp;"$100"),MATCH(EA$1,INDIRECT("$"&amp;VLOOKUP($DZ$3,Map!$A$2:$E$51,4,0)&amp;"$1:$"&amp;VLOOKUP($DZ$3,Map!$A$2:$E$51,5,0)&amp;"$1"),0),0))&gt;100,"",VLOOKUP($DY21,INDIRECT("$"&amp;VLOOKUP($DZ$3,Map!$A$2:$E$51,4,0)&amp;"$6:$"&amp;VLOOKUP($DZ$3,Map!$A$2:$E$51,5,0)&amp;"$100"),MATCH(EA$1,INDIRECT("$"&amp;VLOOKUP($DZ$3,Map!$A$2:$E$51,4,0)&amp;"$1:$"&amp;VLOOKUP($DZ$3,Map!$A$2:$E$51,5,0)&amp;"$1"),0),0))</f>
        <v/>
      </c>
      <c r="EB21" s="140">
        <f ca="1">IF(ABS(VLOOKUP($DY21,INDIRECT("$"&amp;VLOOKUP($DZ$3,Map!$A$2:$E$51,4,0)&amp;"$6:$"&amp;VLOOKUP($DZ$3,Map!$A$2:$E$51,5,0)&amp;"$100"),MATCH(EB$1,INDIRECT("$"&amp;VLOOKUP($DZ$3,Map!$A$2:$E$51,4,0)&amp;"$1:$"&amp;VLOOKUP($DZ$3,Map!$A$2:$E$51,5,0)&amp;"$1"),0),0))&gt;50,"",VLOOKUP($DY21,INDIRECT("$"&amp;VLOOKUP($DZ$3,Map!$A$2:$E$51,4,0)&amp;"$6:$"&amp;VLOOKUP($DZ$3,Map!$A$2:$E$51,5,0)&amp;"$100"),MATCH(EB$1,INDIRECT("$"&amp;VLOOKUP($DZ$3,Map!$A$2:$E$51,4,0)&amp;"$1:$"&amp;VLOOKUP($DZ$3,Map!$A$2:$E$51,5,0)&amp;"$1"),0),0))</f>
        <v>4.3314936294347017</v>
      </c>
      <c r="EC21" s="140">
        <f ca="1">IF(ABS(VLOOKUP($DY21,INDIRECT("$"&amp;VLOOKUP($DZ$3,Map!$A$2:$E$51,4,0)&amp;"$6:$"&amp;VLOOKUP($DZ$3,Map!$A$2:$E$51,5,0)&amp;"$100"),MATCH(EC$1,INDIRECT("$"&amp;VLOOKUP($DZ$3,Map!$A$2:$E$51,4,0)&amp;"$1:$"&amp;VLOOKUP($DZ$3,Map!$A$2:$E$51,5,0)&amp;"$1"),0),0))&gt;100,"",VLOOKUP($DY21,INDIRECT("$"&amp;VLOOKUP($DZ$3,Map!$A$2:$E$51,4,0)&amp;"$6:$"&amp;VLOOKUP($DZ$3,Map!$A$2:$E$51,5,0)&amp;"$100"),MATCH(EC$1,INDIRECT("$"&amp;VLOOKUP($DZ$3,Map!$A$2:$E$51,4,0)&amp;"$1:$"&amp;VLOOKUP($DZ$3,Map!$A$2:$E$51,5,0)&amp;"$1"),0),0))</f>
        <v>-5.3940152639967875</v>
      </c>
      <c r="ED21" s="140">
        <f ca="1">IF(ABS(VLOOKUP($DY21,INDIRECT("$"&amp;VLOOKUP($DZ$3,Map!$A$2:$E$51,4,0)&amp;"$6:$"&amp;VLOOKUP($DZ$3,Map!$A$2:$E$51,5,0)&amp;"$100"),MATCH(ED$1,INDIRECT("$"&amp;VLOOKUP($DZ$3,Map!$A$2:$E$51,4,0)&amp;"$1:$"&amp;VLOOKUP($DZ$3,Map!$A$2:$E$51,5,0)&amp;"$1"),0),0))&gt;100,"",VLOOKUP($DY21,INDIRECT("$"&amp;VLOOKUP($DZ$3,Map!$A$2:$E$51,4,0)&amp;"$6:$"&amp;VLOOKUP($DZ$3,Map!$A$2:$E$51,5,0)&amp;"$100"),MATCH(ED$1,INDIRECT("$"&amp;VLOOKUP($DZ$3,Map!$A$2:$E$51,4,0)&amp;"$1:$"&amp;VLOOKUP($DZ$3,Map!$A$2:$E$51,5,0)&amp;"$1"),0),0))</f>
        <v>-9.2592146934458714</v>
      </c>
      <c r="EF21" s="22">
        <f t="shared" si="1"/>
        <v>37256</v>
      </c>
      <c r="EG21" s="140">
        <f ca="1">VLOOKUP($EF21,EquityMetrics!$Y$6:$AO$1048576,MATCH(Earnings!EG$5,EquityMetrics!$Y$5:$AO$5,0),0)</f>
        <v>-12.63212278361091</v>
      </c>
      <c r="EH21" s="140">
        <f ca="1">VLOOKUP($EF21,EquityMetrics!$Y$6:$AO$1048576,MATCH(Earnings!EH$5,EquityMetrics!$Y$5:$AO$5,0),0)</f>
        <v>0.81171146634884117</v>
      </c>
      <c r="EI21" s="140">
        <f ca="1">VLOOKUP($EF21,EquityMetrics!$Y$6:$AO$1048576,MATCH(Earnings!EI$5,EquityMetrics!$Y$5:$AO$5,0),0)</f>
        <v>-4.4796668529976653</v>
      </c>
      <c r="EJ21" s="140">
        <f ca="1">VLOOKUP($EF21,EquityMetrics!$Y$6:$AO$1048576,MATCH(Earnings!EJ$5,EquityMetrics!$Y$5:$AO$5,0),0)</f>
        <v>-2.9530793632733698</v>
      </c>
      <c r="EN21" s="22">
        <v>37256</v>
      </c>
      <c r="EO21" s="47">
        <v>13</v>
      </c>
      <c r="EP21" s="48">
        <v>-54.120640630014606</v>
      </c>
      <c r="EQ21" s="48">
        <v>26.816665805439577</v>
      </c>
      <c r="ER21" s="48">
        <v>-63.606895591180958</v>
      </c>
      <c r="ES21" s="48">
        <v>-71.205884853540397</v>
      </c>
      <c r="EU21" s="22">
        <v>37256</v>
      </c>
      <c r="EV21" s="47">
        <v>4</v>
      </c>
      <c r="EW21" s="48">
        <v>7.9394738054539671</v>
      </c>
      <c r="EX21" s="48">
        <v>2.0560725346984166</v>
      </c>
      <c r="EY21" s="48">
        <v>-14.397776116805206</v>
      </c>
      <c r="EZ21" s="48">
        <v>-19.465491620205622</v>
      </c>
      <c r="FB21" s="22">
        <v>37256</v>
      </c>
      <c r="FC21" s="47">
        <v>8</v>
      </c>
      <c r="FD21" s="48">
        <v>-8.8207098543407589</v>
      </c>
      <c r="FE21" s="48">
        <v>-5.1074984059907846</v>
      </c>
      <c r="FF21" s="48">
        <v>-6.6048471136573745</v>
      </c>
      <c r="FG21" s="48">
        <v>-5.934510891224221</v>
      </c>
      <c r="FI21" s="22">
        <v>37256</v>
      </c>
      <c r="FJ21" s="47">
        <v>5</v>
      </c>
      <c r="FK21" s="48">
        <v>-42.015678778993092</v>
      </c>
      <c r="FL21" s="48">
        <v>3.2443308404222826</v>
      </c>
      <c r="FM21" s="48">
        <v>-11.774179237752314</v>
      </c>
      <c r="FN21" s="48">
        <v>4.3191193487029711</v>
      </c>
      <c r="FP21" s="22">
        <v>37256</v>
      </c>
      <c r="FQ21" s="47">
        <v>2</v>
      </c>
      <c r="FR21" s="48">
        <v>-57.592686048160523</v>
      </c>
      <c r="FS21" s="48">
        <v>9.2400836837098321</v>
      </c>
      <c r="FT21" s="48">
        <v>-2.3033734226519886</v>
      </c>
      <c r="FU21" s="48">
        <v>3.708316672416756</v>
      </c>
      <c r="FW21" s="22">
        <v>37256</v>
      </c>
      <c r="FX21" s="47">
        <v>5</v>
      </c>
      <c r="FY21" s="48">
        <v>-9.3012504663691828</v>
      </c>
      <c r="FZ21" s="48">
        <v>23.338333074035809</v>
      </c>
      <c r="GA21" s="48">
        <v>7.4220903019161844</v>
      </c>
      <c r="GB21" s="48">
        <v>9.216703821593498</v>
      </c>
      <c r="GD21" s="22">
        <v>37802</v>
      </c>
      <c r="GE21" s="47">
        <v>1</v>
      </c>
      <c r="GF21" s="48">
        <v>14.381261757762909</v>
      </c>
      <c r="GG21" s="48">
        <v>23.291992731941001</v>
      </c>
      <c r="GH21" s="48">
        <v>4.7948190050488781</v>
      </c>
      <c r="GI21" s="48">
        <v>12.675797327063677</v>
      </c>
      <c r="GK21" s="22">
        <v>37256</v>
      </c>
      <c r="GL21" s="47">
        <v>3</v>
      </c>
      <c r="GM21" s="48">
        <v>-166.68815916442847</v>
      </c>
      <c r="GN21" s="48">
        <v>5.9798450701974426</v>
      </c>
      <c r="GO21" s="48">
        <v>-1.7309156060889008</v>
      </c>
      <c r="GP21" s="48">
        <v>-16.328378054328809</v>
      </c>
      <c r="GS21" s="22">
        <v>37256</v>
      </c>
      <c r="GT21" s="47">
        <v>4</v>
      </c>
      <c r="GU21" s="48">
        <v>16.858655543552459</v>
      </c>
      <c r="GV21" s="48">
        <v>2.9294546634795138</v>
      </c>
      <c r="GW21" s="48">
        <v>5.9820359103460063</v>
      </c>
      <c r="GX21" s="48">
        <v>5.5731699894313369</v>
      </c>
      <c r="GZ21" s="22">
        <v>37711</v>
      </c>
      <c r="HA21" s="47">
        <v>1</v>
      </c>
      <c r="HB21" s="48">
        <v>258.38689995005308</v>
      </c>
      <c r="HC21" s="48">
        <v>16.368933575917399</v>
      </c>
      <c r="HD21" s="48">
        <v>12.458562082497625</v>
      </c>
      <c r="HE21" s="48">
        <v>-13.4229430375847</v>
      </c>
      <c r="HG21" s="22">
        <v>37256</v>
      </c>
      <c r="HH21" s="47">
        <v>2</v>
      </c>
      <c r="HI21" s="48">
        <v>-76.331412570798989</v>
      </c>
      <c r="HJ21" s="48">
        <v>8.4907939264799346</v>
      </c>
      <c r="HK21" s="48">
        <v>12.062610279412755</v>
      </c>
      <c r="HL21" s="48">
        <v>13.880668862651536</v>
      </c>
      <c r="HN21" s="22">
        <v>37894</v>
      </c>
      <c r="HO21" s="47">
        <v>8</v>
      </c>
      <c r="HP21" s="48">
        <v>57.324797728972278</v>
      </c>
      <c r="HQ21" s="48">
        <v>11.602207073002502</v>
      </c>
      <c r="HR21" s="48">
        <v>7.8420094693643527</v>
      </c>
      <c r="HS21" s="48">
        <v>5.3353504742827518</v>
      </c>
    </row>
    <row r="22" spans="1:227">
      <c r="A22" s="22">
        <v>37346</v>
      </c>
      <c r="B22" s="47">
        <v>3</v>
      </c>
      <c r="C22" s="48">
        <v>-0.49262275294012853</v>
      </c>
      <c r="D22" s="48">
        <v>-10.616191243349139</v>
      </c>
      <c r="E22" s="48">
        <v>1.0239512513428028</v>
      </c>
      <c r="F22" s="48">
        <v>0.8656455615914771</v>
      </c>
      <c r="H22" s="22">
        <v>37346</v>
      </c>
      <c r="I22" s="47">
        <v>6</v>
      </c>
      <c r="J22" s="48">
        <v>-11.573988892316819</v>
      </c>
      <c r="K22" s="48">
        <v>22.908669025858487</v>
      </c>
      <c r="L22" s="48">
        <v>2.5142176181559783</v>
      </c>
      <c r="M22" s="48">
        <v>3.224964414826359</v>
      </c>
      <c r="O22" s="22">
        <v>37711</v>
      </c>
      <c r="P22" s="47">
        <v>6</v>
      </c>
      <c r="Q22" s="48">
        <v>-16.546135622350032</v>
      </c>
      <c r="R22" s="48">
        <v>-20.61504474901108</v>
      </c>
      <c r="S22" s="48">
        <v>-1.6841289192145226</v>
      </c>
      <c r="T22" s="48">
        <v>7.8258203734333787</v>
      </c>
      <c r="V22" s="22">
        <v>37346</v>
      </c>
      <c r="W22" s="47">
        <v>8</v>
      </c>
      <c r="X22" s="48">
        <v>-5.9238758131178049</v>
      </c>
      <c r="Y22" s="48">
        <v>4.1066597364691759E-3</v>
      </c>
      <c r="Z22" s="48">
        <v>-0.64279522958302637</v>
      </c>
      <c r="AA22" s="48">
        <v>-1.9974717301082912</v>
      </c>
      <c r="AC22" s="22">
        <v>37346</v>
      </c>
      <c r="AD22" s="47">
        <v>19</v>
      </c>
      <c r="AE22" s="48">
        <v>-49.127283241168065</v>
      </c>
      <c r="AF22" s="48">
        <v>16.822532745377572</v>
      </c>
      <c r="AG22" s="48">
        <v>-36.492172865459061</v>
      </c>
      <c r="AH22" s="48">
        <v>-26.585585583328687</v>
      </c>
      <c r="AJ22" s="22">
        <v>37346</v>
      </c>
      <c r="AK22" s="47">
        <v>3</v>
      </c>
      <c r="AL22" s="48">
        <v>97.771437037382071</v>
      </c>
      <c r="AM22" s="48">
        <v>5.1048286541320431</v>
      </c>
      <c r="AN22" s="146">
        <v>37346</v>
      </c>
      <c r="AO22" s="109">
        <v>7</v>
      </c>
      <c r="AP22" s="48">
        <v>14.718114152275374</v>
      </c>
      <c r="AQ22" s="48">
        <v>16.026474314540252</v>
      </c>
      <c r="AS22" s="22">
        <v>37346</v>
      </c>
      <c r="AT22" s="47">
        <v>6</v>
      </c>
      <c r="AU22" s="48">
        <v>13.323201869524842</v>
      </c>
      <c r="AV22" s="48">
        <v>-17.52576184096748</v>
      </c>
      <c r="AW22" s="48">
        <v>4.2414455712944221</v>
      </c>
      <c r="AX22" s="48">
        <v>5.6704670125460321</v>
      </c>
      <c r="AZ22" s="22">
        <v>37346</v>
      </c>
      <c r="BA22" s="47">
        <v>9</v>
      </c>
      <c r="BB22" s="48">
        <v>3.6091638181322612</v>
      </c>
      <c r="BC22" s="48">
        <v>0.76435207760574553</v>
      </c>
      <c r="BD22" s="48">
        <v>-1.6988455233647337</v>
      </c>
      <c r="BE22" s="48">
        <v>-4.1314328254368089</v>
      </c>
      <c r="BG22" s="22">
        <v>37346</v>
      </c>
      <c r="BH22" s="47">
        <v>10</v>
      </c>
      <c r="BI22" s="48">
        <v>13.242993794924805</v>
      </c>
      <c r="BJ22" s="48">
        <v>-8.5687657769233265</v>
      </c>
      <c r="BK22" s="48">
        <v>1.575455139735471</v>
      </c>
      <c r="BL22" s="48">
        <v>-2.1215522892068517</v>
      </c>
      <c r="BN22" s="22">
        <v>37346</v>
      </c>
      <c r="BO22" s="47">
        <v>7</v>
      </c>
      <c r="BP22" s="48">
        <v>22.903413656511837</v>
      </c>
      <c r="BQ22" s="48">
        <v>-1.7877856958893434</v>
      </c>
      <c r="BR22" s="48">
        <v>10.435337497326858</v>
      </c>
      <c r="BS22" s="48">
        <v>9.8195269053907186</v>
      </c>
      <c r="BU22" s="22">
        <v>37346</v>
      </c>
      <c r="BV22" s="47">
        <v>11</v>
      </c>
      <c r="BW22" s="48">
        <v>-15.571599912745684</v>
      </c>
      <c r="BX22" s="48">
        <v>-2.8020335534215679</v>
      </c>
      <c r="BY22" s="48">
        <v>-6.200383519910913</v>
      </c>
      <c r="BZ22" s="48">
        <v>-4.3430775063538096</v>
      </c>
      <c r="CB22" s="22">
        <v>37346</v>
      </c>
      <c r="CC22" s="47">
        <v>6</v>
      </c>
      <c r="CD22" s="48">
        <v>29.078032219717297</v>
      </c>
      <c r="CE22" s="48">
        <v>6.6508524333664054</v>
      </c>
      <c r="CF22" s="48">
        <v>-5.4075280855244596</v>
      </c>
      <c r="CG22" s="48">
        <v>4.5494775501056628</v>
      </c>
      <c r="CI22" s="22">
        <v>37346</v>
      </c>
      <c r="CJ22" s="47">
        <v>6</v>
      </c>
      <c r="CK22" s="48">
        <v>-18.993223647312632</v>
      </c>
      <c r="CL22" s="48">
        <v>3.7473305931235767</v>
      </c>
      <c r="CM22" s="48">
        <v>3.4524353497366267</v>
      </c>
      <c r="CN22" s="48">
        <v>5.1287023611899629</v>
      </c>
      <c r="CP22" s="22">
        <v>37346</v>
      </c>
      <c r="CQ22" s="47">
        <v>9</v>
      </c>
      <c r="CR22" s="48">
        <v>-4.7752022411255846</v>
      </c>
      <c r="CS22" s="48">
        <v>-11.453281829560014</v>
      </c>
      <c r="CT22" s="48">
        <v>-3.0944701080162118</v>
      </c>
      <c r="CU22" s="48">
        <v>-3.4303136256526257</v>
      </c>
      <c r="CW22" s="22">
        <v>37346</v>
      </c>
      <c r="CX22" s="47">
        <v>4</v>
      </c>
      <c r="CY22" s="48">
        <v>-3.1277513417524676</v>
      </c>
      <c r="CZ22" s="48">
        <v>2.1658029793919287</v>
      </c>
      <c r="DA22" s="48">
        <v>-5.7109227388911776</v>
      </c>
      <c r="DB22" s="48">
        <v>-5.8960724005262533</v>
      </c>
      <c r="DD22" s="22">
        <v>37346</v>
      </c>
      <c r="DE22" s="47">
        <v>13</v>
      </c>
      <c r="DF22" s="48">
        <v>121.93603495693364</v>
      </c>
      <c r="DG22" s="48">
        <v>-5.7295530582708647</v>
      </c>
      <c r="DH22" s="48">
        <v>18.331436684364142</v>
      </c>
      <c r="DI22" s="48">
        <v>2.1938229077236748</v>
      </c>
      <c r="DK22" s="22">
        <v>37346</v>
      </c>
      <c r="DL22" s="47">
        <v>4</v>
      </c>
      <c r="DM22" s="48">
        <v>-45.985819152205373</v>
      </c>
      <c r="DN22" s="48">
        <v>-8.4446218878127315</v>
      </c>
      <c r="DO22" s="48">
        <v>-5.6077571318683521</v>
      </c>
      <c r="DP22" s="48">
        <v>7.9357622347927759</v>
      </c>
      <c r="DR22" s="22">
        <v>37346</v>
      </c>
      <c r="DS22" s="47">
        <v>2</v>
      </c>
      <c r="DT22" s="48">
        <v>-19.736326583419721</v>
      </c>
      <c r="DU22" s="48">
        <v>42.975813749026969</v>
      </c>
      <c r="DV22" s="48">
        <v>-13.442360993618486</v>
      </c>
      <c r="DW22" s="48">
        <v>-12.755077269409442</v>
      </c>
      <c r="DY22" s="22">
        <f t="shared" si="0"/>
        <v>37346</v>
      </c>
      <c r="DZ22" s="82">
        <f ca="1">VLOOKUP($DY22,INDIRECT("$"&amp;VLOOKUP($DZ$3,Map!$A$2:$E$51,4,0)&amp;"$6:$"&amp;VLOOKUP($DZ$3,Map!$A$2:$E$51,5,0)&amp;"$100"),MATCH(DZ$1,INDIRECT("$"&amp;VLOOKUP($DZ$3,Map!$A$2:$E$51,4,0)&amp;"$1:$"&amp;VLOOKUP($DZ$3,Map!$A$2:$E$51,5,0)&amp;"$1"),0),0)</f>
        <v>4</v>
      </c>
      <c r="EA22" s="140">
        <f ca="1">IF(ABS(VLOOKUP($DY22,INDIRECT("$"&amp;VLOOKUP($DZ$3,Map!$A$2:$E$51,4,0)&amp;"$6:$"&amp;VLOOKUP($DZ$3,Map!$A$2:$E$51,5,0)&amp;"$100"),MATCH(EA$1,INDIRECT("$"&amp;VLOOKUP($DZ$3,Map!$A$2:$E$51,4,0)&amp;"$1:$"&amp;VLOOKUP($DZ$3,Map!$A$2:$E$51,5,0)&amp;"$1"),0),0))&gt;100,"",VLOOKUP($DY22,INDIRECT("$"&amp;VLOOKUP($DZ$3,Map!$A$2:$E$51,4,0)&amp;"$6:$"&amp;VLOOKUP($DZ$3,Map!$A$2:$E$51,5,0)&amp;"$100"),MATCH(EA$1,INDIRECT("$"&amp;VLOOKUP($DZ$3,Map!$A$2:$E$51,4,0)&amp;"$1:$"&amp;VLOOKUP($DZ$3,Map!$A$2:$E$51,5,0)&amp;"$1"),0),0))</f>
        <v>-3.1277513417524676</v>
      </c>
      <c r="EB22" s="140">
        <f ca="1">IF(ABS(VLOOKUP($DY22,INDIRECT("$"&amp;VLOOKUP($DZ$3,Map!$A$2:$E$51,4,0)&amp;"$6:$"&amp;VLOOKUP($DZ$3,Map!$A$2:$E$51,5,0)&amp;"$100"),MATCH(EB$1,INDIRECT("$"&amp;VLOOKUP($DZ$3,Map!$A$2:$E$51,4,0)&amp;"$1:$"&amp;VLOOKUP($DZ$3,Map!$A$2:$E$51,5,0)&amp;"$1"),0),0))&gt;50,"",VLOOKUP($DY22,INDIRECT("$"&amp;VLOOKUP($DZ$3,Map!$A$2:$E$51,4,0)&amp;"$6:$"&amp;VLOOKUP($DZ$3,Map!$A$2:$E$51,5,0)&amp;"$100"),MATCH(EB$1,INDIRECT("$"&amp;VLOOKUP($DZ$3,Map!$A$2:$E$51,4,0)&amp;"$1:$"&amp;VLOOKUP($DZ$3,Map!$A$2:$E$51,5,0)&amp;"$1"),0),0))</f>
        <v>2.1658029793919287</v>
      </c>
      <c r="EC22" s="140">
        <f ca="1">IF(ABS(VLOOKUP($DY22,INDIRECT("$"&amp;VLOOKUP($DZ$3,Map!$A$2:$E$51,4,0)&amp;"$6:$"&amp;VLOOKUP($DZ$3,Map!$A$2:$E$51,5,0)&amp;"$100"),MATCH(EC$1,INDIRECT("$"&amp;VLOOKUP($DZ$3,Map!$A$2:$E$51,4,0)&amp;"$1:$"&amp;VLOOKUP($DZ$3,Map!$A$2:$E$51,5,0)&amp;"$1"),0),0))&gt;100,"",VLOOKUP($DY22,INDIRECT("$"&amp;VLOOKUP($DZ$3,Map!$A$2:$E$51,4,0)&amp;"$6:$"&amp;VLOOKUP($DZ$3,Map!$A$2:$E$51,5,0)&amp;"$100"),MATCH(EC$1,INDIRECT("$"&amp;VLOOKUP($DZ$3,Map!$A$2:$E$51,4,0)&amp;"$1:$"&amp;VLOOKUP($DZ$3,Map!$A$2:$E$51,5,0)&amp;"$1"),0),0))</f>
        <v>-5.7109227388911776</v>
      </c>
      <c r="ED22" s="140">
        <f ca="1">IF(ABS(VLOOKUP($DY22,INDIRECT("$"&amp;VLOOKUP($DZ$3,Map!$A$2:$E$51,4,0)&amp;"$6:$"&amp;VLOOKUP($DZ$3,Map!$A$2:$E$51,5,0)&amp;"$100"),MATCH(ED$1,INDIRECT("$"&amp;VLOOKUP($DZ$3,Map!$A$2:$E$51,4,0)&amp;"$1:$"&amp;VLOOKUP($DZ$3,Map!$A$2:$E$51,5,0)&amp;"$1"),0),0))&gt;100,"",VLOOKUP($DY22,INDIRECT("$"&amp;VLOOKUP($DZ$3,Map!$A$2:$E$51,4,0)&amp;"$6:$"&amp;VLOOKUP($DZ$3,Map!$A$2:$E$51,5,0)&amp;"$100"),MATCH(ED$1,INDIRECT("$"&amp;VLOOKUP($DZ$3,Map!$A$2:$E$51,4,0)&amp;"$1:$"&amp;VLOOKUP($DZ$3,Map!$A$2:$E$51,5,0)&amp;"$1"),0),0))</f>
        <v>-5.8960724005262533</v>
      </c>
      <c r="EF22" s="22">
        <f t="shared" si="1"/>
        <v>37346</v>
      </c>
      <c r="EG22" s="140">
        <f ca="1">VLOOKUP($EF22,EquityMetrics!$Y$6:$AO$1048576,MATCH(Earnings!EG$5,EquityMetrics!$Y$5:$AO$5,0),0)</f>
        <v>-8.5296132706306764</v>
      </c>
      <c r="EH22" s="140">
        <f ca="1">VLOOKUP($EF22,EquityMetrics!$Y$6:$AO$1048576,MATCH(Earnings!EH$5,EquityMetrics!$Y$5:$AO$5,0),0)</f>
        <v>3.7367173143653787</v>
      </c>
      <c r="EI22" s="140">
        <f ca="1">VLOOKUP($EF22,EquityMetrics!$Y$6:$AO$1048576,MATCH(Earnings!EI$5,EquityMetrics!$Y$5:$AO$5,0),0)</f>
        <v>-3.3439779815437998</v>
      </c>
      <c r="EJ22" s="140">
        <f ca="1">VLOOKUP($EF22,EquityMetrics!$Y$6:$AO$1048576,MATCH(Earnings!EJ$5,EquityMetrics!$Y$5:$AO$5,0),0)</f>
        <v>-2.7792967994168083</v>
      </c>
      <c r="EN22" s="22">
        <v>37346</v>
      </c>
      <c r="EO22" s="47">
        <v>13</v>
      </c>
      <c r="EP22" s="48">
        <v>-50.780939768412338</v>
      </c>
      <c r="EQ22" s="48">
        <v>23.377100092244252</v>
      </c>
      <c r="ER22" s="48">
        <v>-44.392048612322355</v>
      </c>
      <c r="ES22" s="48">
        <v>-34.885273961676234</v>
      </c>
      <c r="EU22" s="22">
        <v>37346</v>
      </c>
      <c r="EV22" s="47">
        <v>6</v>
      </c>
      <c r="EW22" s="48">
        <v>-35.447653245995404</v>
      </c>
      <c r="EX22" s="48">
        <v>-6.4876973687788446</v>
      </c>
      <c r="EY22" s="48">
        <v>-21.906507699160905</v>
      </c>
      <c r="EZ22" s="48">
        <v>-20.749369469157685</v>
      </c>
      <c r="FB22" s="22">
        <v>37346</v>
      </c>
      <c r="FC22" s="47">
        <v>7</v>
      </c>
      <c r="FD22" s="48">
        <v>-2.132977380364498</v>
      </c>
      <c r="FE22" s="48">
        <v>-5.0276027402352153</v>
      </c>
      <c r="FF22" s="48">
        <v>-5.0664552261593832</v>
      </c>
      <c r="FG22" s="48">
        <v>-6.0010421147395521</v>
      </c>
      <c r="FI22" s="22">
        <v>37346</v>
      </c>
      <c r="FJ22" s="47">
        <v>4</v>
      </c>
      <c r="FK22" s="48">
        <v>-37.944349200195973</v>
      </c>
      <c r="FL22" s="48">
        <v>4.7768080936234414</v>
      </c>
      <c r="FM22" s="48">
        <v>-10.275696499443709</v>
      </c>
      <c r="FN22" s="48">
        <v>3.4889885761471451</v>
      </c>
      <c r="FP22" s="22">
        <v>37346</v>
      </c>
      <c r="FQ22" s="47">
        <v>1</v>
      </c>
      <c r="FR22" s="48">
        <v>-0.9525208169271826</v>
      </c>
      <c r="FS22" s="48">
        <v>-8.3132520094587044</v>
      </c>
      <c r="FT22" s="48">
        <v>-0.21475016224750121</v>
      </c>
      <c r="FU22" s="48">
        <v>-3.2904315108428839</v>
      </c>
      <c r="FW22" s="22">
        <v>37346</v>
      </c>
      <c r="FX22" s="47">
        <v>5</v>
      </c>
      <c r="FY22" s="48">
        <v>-12.293892856864941</v>
      </c>
      <c r="FZ22" s="48">
        <v>24.360305248427892</v>
      </c>
      <c r="GA22" s="48">
        <v>2.6435754068020678</v>
      </c>
      <c r="GB22" s="48">
        <v>3.4867132665306499</v>
      </c>
      <c r="GD22" s="22">
        <v>37894</v>
      </c>
      <c r="GE22" s="47">
        <v>1</v>
      </c>
      <c r="GF22" s="48">
        <v>53.188291277799358</v>
      </c>
      <c r="GG22" s="48">
        <v>23.870740069274966</v>
      </c>
      <c r="GH22" s="48">
        <v>8.8118215147566339</v>
      </c>
      <c r="GI22" s="48">
        <v>14.839717727798396</v>
      </c>
      <c r="GK22" s="22">
        <v>37346</v>
      </c>
      <c r="GL22" s="47">
        <v>2</v>
      </c>
      <c r="GM22" s="48">
        <v>-35.204226488896829</v>
      </c>
      <c r="GN22" s="48">
        <v>-1.3448359569444457</v>
      </c>
      <c r="GO22" s="48">
        <v>-6.6785135046641519</v>
      </c>
      <c r="GP22" s="48">
        <v>-4.7480213314521125</v>
      </c>
      <c r="GS22" s="22">
        <v>37346</v>
      </c>
      <c r="GT22" s="47">
        <v>5</v>
      </c>
      <c r="GU22" s="48">
        <v>-0.83805334454551961</v>
      </c>
      <c r="GV22" s="48">
        <v>6.2815161407936637</v>
      </c>
      <c r="GW22" s="48">
        <v>3.6176485316223417</v>
      </c>
      <c r="GX22" s="48">
        <v>1.8585060981727963</v>
      </c>
      <c r="GZ22" s="22">
        <v>37802</v>
      </c>
      <c r="HA22" s="47">
        <v>2</v>
      </c>
      <c r="HB22" s="48">
        <v>26.427328771526248</v>
      </c>
      <c r="HC22" s="48">
        <v>31.445102008586101</v>
      </c>
      <c r="HD22" s="48">
        <v>16.428544965170634</v>
      </c>
      <c r="HE22" s="48">
        <v>6.2581039154774754</v>
      </c>
      <c r="HG22" s="22">
        <v>37346</v>
      </c>
      <c r="HH22" s="47">
        <v>4</v>
      </c>
      <c r="HI22" s="48">
        <v>21.73175114985677</v>
      </c>
      <c r="HJ22" s="48">
        <v>-20.832602560424075</v>
      </c>
      <c r="HK22" s="48">
        <v>2.894765370939556</v>
      </c>
      <c r="HL22" s="48">
        <v>0.521905946460266</v>
      </c>
      <c r="HN22" s="22">
        <v>37986</v>
      </c>
      <c r="HO22" s="47">
        <v>9</v>
      </c>
      <c r="HP22" s="48">
        <v>14.124163914029131</v>
      </c>
      <c r="HQ22" s="48">
        <v>7.3180891148820315</v>
      </c>
      <c r="HR22" s="48">
        <v>-3.4227617786336539</v>
      </c>
      <c r="HS22" s="48">
        <v>-6.7400756892043834</v>
      </c>
    </row>
    <row r="23" spans="1:227">
      <c r="A23" s="22">
        <v>37437</v>
      </c>
      <c r="B23" s="47">
        <v>3</v>
      </c>
      <c r="C23" s="48">
        <v>5.3238193151616926</v>
      </c>
      <c r="D23" s="48">
        <v>-12.302897520067258</v>
      </c>
      <c r="E23" s="48">
        <v>5.8609498510265201</v>
      </c>
      <c r="F23" s="48">
        <v>5.7745921713614923</v>
      </c>
      <c r="H23" s="22">
        <v>37437</v>
      </c>
      <c r="I23" s="47">
        <v>6</v>
      </c>
      <c r="J23" s="48">
        <v>2.5253124449792734</v>
      </c>
      <c r="K23" s="48">
        <v>-9.7894602524272401</v>
      </c>
      <c r="L23" s="48">
        <v>8.816554365468221</v>
      </c>
      <c r="M23" s="48">
        <v>10.876587187629694</v>
      </c>
      <c r="O23" s="22">
        <v>37802</v>
      </c>
      <c r="P23" s="47">
        <v>6</v>
      </c>
      <c r="Q23" s="48">
        <v>-15.052868287830607</v>
      </c>
      <c r="R23" s="48">
        <v>-10.749990594202696</v>
      </c>
      <c r="S23" s="48">
        <v>-0.51162906987519685</v>
      </c>
      <c r="T23" s="48">
        <v>8.2230494003338706</v>
      </c>
      <c r="V23" s="22">
        <v>37437</v>
      </c>
      <c r="W23" s="47">
        <v>10</v>
      </c>
      <c r="X23" s="48">
        <v>36.188542696041601</v>
      </c>
      <c r="Y23" s="48">
        <v>-4.8267944690344784</v>
      </c>
      <c r="Z23" s="48">
        <v>8.3221602236680514</v>
      </c>
      <c r="AA23" s="48">
        <v>1.8793252179851949</v>
      </c>
      <c r="AC23" s="22">
        <v>37437</v>
      </c>
      <c r="AD23" s="47">
        <v>22</v>
      </c>
      <c r="AE23" s="48">
        <v>-34.771302524996621</v>
      </c>
      <c r="AF23" s="48">
        <v>11.856195847362816</v>
      </c>
      <c r="AG23" s="48">
        <v>-17.496713782129824</v>
      </c>
      <c r="AH23" s="48">
        <v>-5.2299979323167101</v>
      </c>
      <c r="AJ23" s="22">
        <v>37437</v>
      </c>
      <c r="AK23" s="47">
        <v>3</v>
      </c>
      <c r="AL23" s="48">
        <v>82.326743786847018</v>
      </c>
      <c r="AM23" s="48">
        <v>-12.794866396868066</v>
      </c>
      <c r="AN23" s="146">
        <v>37437</v>
      </c>
      <c r="AO23" s="109">
        <v>7</v>
      </c>
      <c r="AP23" s="48">
        <v>10.568637183537533</v>
      </c>
      <c r="AQ23" s="48">
        <v>9.443607328603365</v>
      </c>
      <c r="AS23" s="22">
        <v>37437</v>
      </c>
      <c r="AT23" s="47">
        <v>6</v>
      </c>
      <c r="AU23" s="48">
        <v>-11.324193768388081</v>
      </c>
      <c r="AV23" s="48">
        <v>-9.6741790996399573</v>
      </c>
      <c r="AW23" s="48">
        <v>3.859933020196582</v>
      </c>
      <c r="AX23" s="48">
        <v>5.5919514977978313</v>
      </c>
      <c r="AZ23" s="22">
        <v>37437</v>
      </c>
      <c r="BA23" s="47">
        <v>9</v>
      </c>
      <c r="BB23" s="48">
        <v>3.5579091002299106</v>
      </c>
      <c r="BC23" s="48">
        <v>0.10019021911167325</v>
      </c>
      <c r="BD23" s="48">
        <v>7.6767355680207316E-2</v>
      </c>
      <c r="BE23" s="48">
        <v>-1.4736982164938572</v>
      </c>
      <c r="BG23" s="22">
        <v>37437</v>
      </c>
      <c r="BH23" s="47">
        <v>14</v>
      </c>
      <c r="BI23" s="48">
        <v>-15.455999049371327</v>
      </c>
      <c r="BJ23" s="48">
        <v>-6.9320840186809392</v>
      </c>
      <c r="BK23" s="48">
        <v>0.57340597124666548</v>
      </c>
      <c r="BL23" s="48">
        <v>-3.4552762208873267</v>
      </c>
      <c r="BN23" s="22">
        <v>37437</v>
      </c>
      <c r="BO23" s="47">
        <v>7</v>
      </c>
      <c r="BP23" s="48">
        <v>0.6685232519862212</v>
      </c>
      <c r="BQ23" s="48">
        <v>11.161533436839942</v>
      </c>
      <c r="BR23" s="48">
        <v>12.929926035064243</v>
      </c>
      <c r="BS23" s="48">
        <v>15.866784425190495</v>
      </c>
      <c r="BU23" s="22">
        <v>37437</v>
      </c>
      <c r="BV23" s="47">
        <v>14</v>
      </c>
      <c r="BW23" s="48">
        <v>-17.436638844635429</v>
      </c>
      <c r="BX23" s="48">
        <v>-8.5108331436616336</v>
      </c>
      <c r="BY23" s="48">
        <v>-3.0533847773044909</v>
      </c>
      <c r="BZ23" s="48">
        <v>-1.3146285636191912</v>
      </c>
      <c r="CB23" s="22">
        <v>37437</v>
      </c>
      <c r="CC23" s="47">
        <v>10</v>
      </c>
      <c r="CD23" s="48">
        <v>20.394166194352486</v>
      </c>
      <c r="CE23" s="48">
        <v>2.7765744019067284</v>
      </c>
      <c r="CF23" s="48">
        <v>4.3439047214800741</v>
      </c>
      <c r="CG23" s="48">
        <v>11.561060912659315</v>
      </c>
      <c r="CI23" s="22">
        <v>37437</v>
      </c>
      <c r="CJ23" s="47">
        <v>6</v>
      </c>
      <c r="CK23" s="48">
        <v>-1.9395645512101798</v>
      </c>
      <c r="CL23" s="48">
        <v>-1.7244626227720827</v>
      </c>
      <c r="CM23" s="48">
        <v>5.7414282928092142</v>
      </c>
      <c r="CN23" s="48">
        <v>5.1263338319634588</v>
      </c>
      <c r="CP23" s="22">
        <v>37437</v>
      </c>
      <c r="CQ23" s="47">
        <v>10</v>
      </c>
      <c r="CR23" s="48">
        <v>5.0589162154477467</v>
      </c>
      <c r="CS23" s="48">
        <v>-8.0241781888306321</v>
      </c>
      <c r="CT23" s="48">
        <v>2.8270837410187433</v>
      </c>
      <c r="CU23" s="48">
        <v>2.3450177922546223</v>
      </c>
      <c r="CW23" s="22">
        <v>37437</v>
      </c>
      <c r="CX23" s="47">
        <v>4</v>
      </c>
      <c r="CY23" s="48">
        <v>37.925477149301173</v>
      </c>
      <c r="CZ23" s="48">
        <v>1.8723799284768194</v>
      </c>
      <c r="DA23" s="48">
        <v>-0.23564835441997056</v>
      </c>
      <c r="DB23" s="48">
        <v>-0.71411277641922899</v>
      </c>
      <c r="DD23" s="22">
        <v>37437</v>
      </c>
      <c r="DE23" s="47">
        <v>14</v>
      </c>
      <c r="DF23" s="48">
        <v>1188.7755150766652</v>
      </c>
      <c r="DG23" s="48">
        <v>-6.5298013836298407</v>
      </c>
      <c r="DH23" s="48">
        <v>13.791930867717216</v>
      </c>
      <c r="DI23" s="48">
        <v>10.286150521653759</v>
      </c>
      <c r="DK23" s="22">
        <v>37437</v>
      </c>
      <c r="DL23" s="47">
        <v>5</v>
      </c>
      <c r="DM23" s="48">
        <v>-54.947810660137264</v>
      </c>
      <c r="DN23" s="48">
        <v>-11.631268650803595</v>
      </c>
      <c r="DO23" s="48">
        <v>-10.423694495948787</v>
      </c>
      <c r="DP23" s="48">
        <v>8.3554287994083829</v>
      </c>
      <c r="DR23" s="22">
        <v>37437</v>
      </c>
      <c r="DS23" s="47">
        <v>4</v>
      </c>
      <c r="DT23" s="48">
        <v>24.912088798626197</v>
      </c>
      <c r="DU23" s="48">
        <v>9.7099537789341319</v>
      </c>
      <c r="DV23" s="48">
        <v>-47.686354180014177</v>
      </c>
      <c r="DW23" s="48">
        <v>-55.671063174539228</v>
      </c>
      <c r="DY23" s="22">
        <f t="shared" si="0"/>
        <v>37437</v>
      </c>
      <c r="DZ23" s="82">
        <f ca="1">VLOOKUP($DY23,INDIRECT("$"&amp;VLOOKUP($DZ$3,Map!$A$2:$E$51,4,0)&amp;"$6:$"&amp;VLOOKUP($DZ$3,Map!$A$2:$E$51,5,0)&amp;"$100"),MATCH(DZ$1,INDIRECT("$"&amp;VLOOKUP($DZ$3,Map!$A$2:$E$51,4,0)&amp;"$1:$"&amp;VLOOKUP($DZ$3,Map!$A$2:$E$51,5,0)&amp;"$1"),0),0)</f>
        <v>4</v>
      </c>
      <c r="EA23" s="140">
        <f ca="1">IF(ABS(VLOOKUP($DY23,INDIRECT("$"&amp;VLOOKUP($DZ$3,Map!$A$2:$E$51,4,0)&amp;"$6:$"&amp;VLOOKUP($DZ$3,Map!$A$2:$E$51,5,0)&amp;"$100"),MATCH(EA$1,INDIRECT("$"&amp;VLOOKUP($DZ$3,Map!$A$2:$E$51,4,0)&amp;"$1:$"&amp;VLOOKUP($DZ$3,Map!$A$2:$E$51,5,0)&amp;"$1"),0),0))&gt;100,"",VLOOKUP($DY23,INDIRECT("$"&amp;VLOOKUP($DZ$3,Map!$A$2:$E$51,4,0)&amp;"$6:$"&amp;VLOOKUP($DZ$3,Map!$A$2:$E$51,5,0)&amp;"$100"),MATCH(EA$1,INDIRECT("$"&amp;VLOOKUP($DZ$3,Map!$A$2:$E$51,4,0)&amp;"$1:$"&amp;VLOOKUP($DZ$3,Map!$A$2:$E$51,5,0)&amp;"$1"),0),0))</f>
        <v>37.925477149301173</v>
      </c>
      <c r="EB23" s="140">
        <f ca="1">IF(ABS(VLOOKUP($DY23,INDIRECT("$"&amp;VLOOKUP($DZ$3,Map!$A$2:$E$51,4,0)&amp;"$6:$"&amp;VLOOKUP($DZ$3,Map!$A$2:$E$51,5,0)&amp;"$100"),MATCH(EB$1,INDIRECT("$"&amp;VLOOKUP($DZ$3,Map!$A$2:$E$51,4,0)&amp;"$1:$"&amp;VLOOKUP($DZ$3,Map!$A$2:$E$51,5,0)&amp;"$1"),0),0))&gt;50,"",VLOOKUP($DY23,INDIRECT("$"&amp;VLOOKUP($DZ$3,Map!$A$2:$E$51,4,0)&amp;"$6:$"&amp;VLOOKUP($DZ$3,Map!$A$2:$E$51,5,0)&amp;"$100"),MATCH(EB$1,INDIRECT("$"&amp;VLOOKUP($DZ$3,Map!$A$2:$E$51,4,0)&amp;"$1:$"&amp;VLOOKUP($DZ$3,Map!$A$2:$E$51,5,0)&amp;"$1"),0),0))</f>
        <v>1.8723799284768194</v>
      </c>
      <c r="EC23" s="140">
        <f ca="1">IF(ABS(VLOOKUP($DY23,INDIRECT("$"&amp;VLOOKUP($DZ$3,Map!$A$2:$E$51,4,0)&amp;"$6:$"&amp;VLOOKUP($DZ$3,Map!$A$2:$E$51,5,0)&amp;"$100"),MATCH(EC$1,INDIRECT("$"&amp;VLOOKUP($DZ$3,Map!$A$2:$E$51,4,0)&amp;"$1:$"&amp;VLOOKUP($DZ$3,Map!$A$2:$E$51,5,0)&amp;"$1"),0),0))&gt;100,"",VLOOKUP($DY23,INDIRECT("$"&amp;VLOOKUP($DZ$3,Map!$A$2:$E$51,4,0)&amp;"$6:$"&amp;VLOOKUP($DZ$3,Map!$A$2:$E$51,5,0)&amp;"$100"),MATCH(EC$1,INDIRECT("$"&amp;VLOOKUP($DZ$3,Map!$A$2:$E$51,4,0)&amp;"$1:$"&amp;VLOOKUP($DZ$3,Map!$A$2:$E$51,5,0)&amp;"$1"),0),0))</f>
        <v>-0.23564835441997056</v>
      </c>
      <c r="ED23" s="140">
        <f ca="1">IF(ABS(VLOOKUP($DY23,INDIRECT("$"&amp;VLOOKUP($DZ$3,Map!$A$2:$E$51,4,0)&amp;"$6:$"&amp;VLOOKUP($DZ$3,Map!$A$2:$E$51,5,0)&amp;"$100"),MATCH(ED$1,INDIRECT("$"&amp;VLOOKUP($DZ$3,Map!$A$2:$E$51,4,0)&amp;"$1:$"&amp;VLOOKUP($DZ$3,Map!$A$2:$E$51,5,0)&amp;"$1"),0),0))&gt;100,"",VLOOKUP($DY23,INDIRECT("$"&amp;VLOOKUP($DZ$3,Map!$A$2:$E$51,4,0)&amp;"$6:$"&amp;VLOOKUP($DZ$3,Map!$A$2:$E$51,5,0)&amp;"$100"),MATCH(ED$1,INDIRECT("$"&amp;VLOOKUP($DZ$3,Map!$A$2:$E$51,4,0)&amp;"$1:$"&amp;VLOOKUP($DZ$3,Map!$A$2:$E$51,5,0)&amp;"$1"),0),0))</f>
        <v>-0.71411277641922899</v>
      </c>
      <c r="EF23" s="22">
        <f t="shared" si="1"/>
        <v>37437</v>
      </c>
      <c r="EG23" s="140">
        <f ca="1">VLOOKUP($EF23,EquityMetrics!$Y$6:$AO$1048576,MATCH(Earnings!EG$5,EquityMetrics!$Y$5:$AO$5,0),0)</f>
        <v>-0.83410011443965093</v>
      </c>
      <c r="EH23" s="140">
        <f ca="1">VLOOKUP($EF23,EquityMetrics!$Y$6:$AO$1048576,MATCH(Earnings!EH$5,EquityMetrics!$Y$5:$AO$5,0),0)</f>
        <v>-1.9058994176767818</v>
      </c>
      <c r="EI23" s="140">
        <f ca="1">VLOOKUP($EF23,EquityMetrics!$Y$6:$AO$1048576,MATCH(Earnings!EI$5,EquityMetrics!$Y$5:$AO$5,0),0)</f>
        <v>-6.3317680212941818</v>
      </c>
      <c r="EJ23" s="140">
        <f ca="1">VLOOKUP($EF23,EquityMetrics!$Y$6:$AO$1048576,MATCH(Earnings!EJ$5,EquityMetrics!$Y$5:$AO$5,0),0)</f>
        <v>-8.8358903589297313</v>
      </c>
      <c r="EN23" s="22">
        <v>37437</v>
      </c>
      <c r="EO23" s="47">
        <v>15</v>
      </c>
      <c r="EP23" s="48">
        <v>-30.112231095770991</v>
      </c>
      <c r="EQ23" s="48">
        <v>15.733371063906842</v>
      </c>
      <c r="ER23" s="48">
        <v>-25.399516182492853</v>
      </c>
      <c r="ES23" s="48">
        <v>-18.376216206205687</v>
      </c>
      <c r="EU23" s="22">
        <v>37437</v>
      </c>
      <c r="EV23" s="47">
        <v>7</v>
      </c>
      <c r="EW23" s="48">
        <v>-50.580994526366297</v>
      </c>
      <c r="EX23" s="48">
        <v>2.2189636731225981</v>
      </c>
      <c r="EY23" s="48">
        <v>-9.4764798140707924</v>
      </c>
      <c r="EZ23" s="48">
        <v>0.52095071028674944</v>
      </c>
      <c r="FB23" s="22">
        <v>37437</v>
      </c>
      <c r="FC23" s="47">
        <v>7</v>
      </c>
      <c r="FD23" s="48">
        <v>5.2800585835687253</v>
      </c>
      <c r="FE23" s="48">
        <v>-1.2084375226745436</v>
      </c>
      <c r="FF23" s="48">
        <v>2.4885253424990594</v>
      </c>
      <c r="FG23" s="48">
        <v>1.2824384405493383</v>
      </c>
      <c r="FI23" s="22">
        <v>37437</v>
      </c>
      <c r="FJ23" s="47">
        <v>7</v>
      </c>
      <c r="FK23" s="48">
        <v>-32.216258218467608</v>
      </c>
      <c r="FL23" s="48">
        <v>-12.944792280010976</v>
      </c>
      <c r="FM23" s="48">
        <v>-5.977935698420267</v>
      </c>
      <c r="FN23" s="48">
        <v>-2.6906895911861239</v>
      </c>
      <c r="FP23" s="22">
        <v>37437</v>
      </c>
      <c r="FQ23" s="47">
        <v>1</v>
      </c>
      <c r="FR23" s="48">
        <v>-2.0661324920854374</v>
      </c>
      <c r="FS23" s="48">
        <v>-11.437131946705502</v>
      </c>
      <c r="FT23" s="48">
        <v>-1.0694397826798152</v>
      </c>
      <c r="FU23" s="48">
        <v>-3.9045799596936437</v>
      </c>
      <c r="FW23" s="22">
        <v>37437</v>
      </c>
      <c r="FX23" s="47">
        <v>5</v>
      </c>
      <c r="FY23" s="48">
        <v>2.758851866750156</v>
      </c>
      <c r="FZ23" s="48">
        <v>-9.7234679618868665</v>
      </c>
      <c r="GA23" s="48">
        <v>9.2390292016618858</v>
      </c>
      <c r="GB23" s="48">
        <v>11.414637284986306</v>
      </c>
      <c r="GD23" s="22">
        <v>37986</v>
      </c>
      <c r="GE23" s="47">
        <v>1</v>
      </c>
      <c r="GF23" s="48">
        <v>31.288658220743404</v>
      </c>
      <c r="GG23" s="48">
        <v>28.745321858008111</v>
      </c>
      <c r="GH23" s="48">
        <v>5.4610976359647623</v>
      </c>
      <c r="GI23" s="48">
        <v>10.664933171507961</v>
      </c>
      <c r="GK23" s="22">
        <v>37437</v>
      </c>
      <c r="GL23" s="47">
        <v>2</v>
      </c>
      <c r="GM23" s="48">
        <v>-19.126641693949374</v>
      </c>
      <c r="GN23" s="48">
        <v>-4.0620409797008978</v>
      </c>
      <c r="GO23" s="48">
        <v>-2.5037680284918484</v>
      </c>
      <c r="GP23" s="48">
        <v>-0.63000254926416366</v>
      </c>
      <c r="GS23" s="22">
        <v>37437</v>
      </c>
      <c r="GT23" s="47">
        <v>5</v>
      </c>
      <c r="GU23" s="48">
        <v>0.74526789003013238</v>
      </c>
      <c r="GV23" s="48">
        <v>-6.5064681736987318</v>
      </c>
      <c r="GW23" s="48">
        <v>5.8231074831821328</v>
      </c>
      <c r="GX23" s="48">
        <v>4.3862487962452068</v>
      </c>
      <c r="GZ23" s="22">
        <v>37894</v>
      </c>
      <c r="HA23" s="47">
        <v>2</v>
      </c>
      <c r="HB23" s="48">
        <v>18.498104880237378</v>
      </c>
      <c r="HC23" s="48">
        <v>26.784745532205491</v>
      </c>
      <c r="HD23" s="48">
        <v>-4.6295014493301201</v>
      </c>
      <c r="HE23" s="48">
        <v>-30.843110313552955</v>
      </c>
      <c r="HG23" s="22">
        <v>37437</v>
      </c>
      <c r="HH23" s="47">
        <v>5</v>
      </c>
      <c r="HI23" s="48">
        <v>25.1785675011607</v>
      </c>
      <c r="HJ23" s="48">
        <v>-25.189849713463886</v>
      </c>
      <c r="HK23" s="48">
        <v>2.3855490220672015</v>
      </c>
      <c r="HL23" s="48">
        <v>-1.0301938696874791</v>
      </c>
      <c r="HN23" s="22">
        <v>38077</v>
      </c>
      <c r="HO23" s="47">
        <v>10</v>
      </c>
      <c r="HP23" s="48">
        <v>6.5037120362805734</v>
      </c>
      <c r="HQ23" s="48">
        <v>2.8144771688891179</v>
      </c>
      <c r="HR23" s="48">
        <v>-9.8095821985405678</v>
      </c>
      <c r="HS23" s="48">
        <v>-11.570442320996632</v>
      </c>
    </row>
    <row r="24" spans="1:227">
      <c r="A24" s="22">
        <v>37529</v>
      </c>
      <c r="B24" s="47">
        <v>2</v>
      </c>
      <c r="C24" s="48">
        <v>10.171265370122962</v>
      </c>
      <c r="D24" s="48">
        <v>-10.458872822157417</v>
      </c>
      <c r="E24" s="48">
        <v>6.8736130317845756</v>
      </c>
      <c r="F24" s="48">
        <v>6.9287785022355886</v>
      </c>
      <c r="H24" s="22">
        <v>37529</v>
      </c>
      <c r="I24" s="47">
        <v>8</v>
      </c>
      <c r="J24" s="48">
        <v>5.7789038762042848</v>
      </c>
      <c r="K24" s="48">
        <v>-1.6670312948567689</v>
      </c>
      <c r="L24" s="48">
        <v>12.44653774961848</v>
      </c>
      <c r="M24" s="48">
        <v>13.161498446458442</v>
      </c>
      <c r="O24" s="22">
        <v>37894</v>
      </c>
      <c r="P24" s="47">
        <v>7</v>
      </c>
      <c r="Q24" s="48">
        <v>-10.519459318003017</v>
      </c>
      <c r="R24" s="48">
        <v>-13.228785505538598</v>
      </c>
      <c r="S24" s="48">
        <v>-4.0891315445590326E-2</v>
      </c>
      <c r="T24" s="48">
        <v>9.1581815001842148</v>
      </c>
      <c r="V24" s="22">
        <v>37529</v>
      </c>
      <c r="W24" s="47">
        <v>10</v>
      </c>
      <c r="X24" s="48">
        <v>-2.8351755850823706</v>
      </c>
      <c r="Y24" s="48">
        <v>-9.2063904659469227</v>
      </c>
      <c r="Z24" s="48">
        <v>-0.64599078898508466</v>
      </c>
      <c r="AA24" s="48">
        <v>-0.98066892384569559</v>
      </c>
      <c r="AC24" s="22">
        <v>37529</v>
      </c>
      <c r="AD24" s="47">
        <v>18</v>
      </c>
      <c r="AE24" s="48">
        <v>-7.3217359308098082</v>
      </c>
      <c r="AF24" s="48">
        <v>14.185228119101435</v>
      </c>
      <c r="AG24" s="48">
        <v>-4.1961860221383702</v>
      </c>
      <c r="AH24" s="48">
        <v>-9.0638449492666204</v>
      </c>
      <c r="AJ24" s="22">
        <v>37529</v>
      </c>
      <c r="AK24" s="47">
        <v>3</v>
      </c>
      <c r="AL24" s="48">
        <v>81.081767649791701</v>
      </c>
      <c r="AM24" s="48">
        <v>-14.680979433521502</v>
      </c>
      <c r="AN24" s="146">
        <v>37529</v>
      </c>
      <c r="AO24" s="109">
        <v>7</v>
      </c>
      <c r="AP24" s="48">
        <v>16.120224960565199</v>
      </c>
      <c r="AQ24" s="48">
        <v>11.320750851974438</v>
      </c>
      <c r="AS24" s="22">
        <v>37529</v>
      </c>
      <c r="AT24" s="47">
        <v>6</v>
      </c>
      <c r="AU24" s="48">
        <v>-11.340152578605357</v>
      </c>
      <c r="AV24" s="48">
        <v>4.8229713919953232</v>
      </c>
      <c r="AW24" s="48">
        <v>2.8006875213406612</v>
      </c>
      <c r="AX24" s="48">
        <v>3.7212373368203711</v>
      </c>
      <c r="AZ24" s="22">
        <v>37529</v>
      </c>
      <c r="BA24" s="47">
        <v>9</v>
      </c>
      <c r="BB24" s="48">
        <v>14.645828290260292</v>
      </c>
      <c r="BC24" s="48">
        <v>-5.6664282247157587</v>
      </c>
      <c r="BD24" s="48">
        <v>0.55491595265662053</v>
      </c>
      <c r="BE24" s="48">
        <v>-2.5513270455622572</v>
      </c>
      <c r="BG24" s="22">
        <v>37529</v>
      </c>
      <c r="BH24" s="47">
        <v>14</v>
      </c>
      <c r="BI24" s="48">
        <v>-26.450873784923079</v>
      </c>
      <c r="BJ24" s="48">
        <v>-6.6469881900878764</v>
      </c>
      <c r="BK24" s="48">
        <v>7.5636749268189751</v>
      </c>
      <c r="BL24" s="48">
        <v>8.0454865808027733</v>
      </c>
      <c r="BN24" s="22">
        <v>37529</v>
      </c>
      <c r="BO24" s="47">
        <v>7</v>
      </c>
      <c r="BP24" s="48">
        <v>-5.9471343095591438</v>
      </c>
      <c r="BQ24" s="48">
        <v>14.159215789440216</v>
      </c>
      <c r="BR24" s="48">
        <v>12.402458011882134</v>
      </c>
      <c r="BS24" s="48">
        <v>16.044822973309337</v>
      </c>
      <c r="BU24" s="22">
        <v>37529</v>
      </c>
      <c r="BV24" s="47">
        <v>13</v>
      </c>
      <c r="BW24" s="48">
        <v>3.5062314933405667</v>
      </c>
      <c r="BX24" s="48">
        <v>-5.1082155670819311</v>
      </c>
      <c r="BY24" s="48">
        <v>3.0356344824906456</v>
      </c>
      <c r="BZ24" s="48">
        <v>2.225965810284114</v>
      </c>
      <c r="CB24" s="22">
        <v>37529</v>
      </c>
      <c r="CC24" s="47">
        <v>9</v>
      </c>
      <c r="CD24" s="48">
        <v>16.560021714894404</v>
      </c>
      <c r="CE24" s="48">
        <v>-10.140673906757469</v>
      </c>
      <c r="CF24" s="48">
        <v>11.2083417903448</v>
      </c>
      <c r="CG24" s="48">
        <v>2.0560214301686086</v>
      </c>
      <c r="CI24" s="22">
        <v>37529</v>
      </c>
      <c r="CJ24" s="47">
        <v>6</v>
      </c>
      <c r="CK24" s="48">
        <v>0.49885708044057864</v>
      </c>
      <c r="CL24" s="48">
        <v>7.1009712245413859</v>
      </c>
      <c r="CM24" s="48">
        <v>9.3188533207501312</v>
      </c>
      <c r="CN24" s="48">
        <v>8.8540846248350782</v>
      </c>
      <c r="CP24" s="22">
        <v>37529</v>
      </c>
      <c r="CQ24" s="47">
        <v>11</v>
      </c>
      <c r="CR24" s="48">
        <v>29.236369593601513</v>
      </c>
      <c r="CS24" s="48">
        <v>-2.6325373919257711</v>
      </c>
      <c r="CT24" s="48">
        <v>2.4487910593280926</v>
      </c>
      <c r="CU24" s="48">
        <v>0.5460394228453902</v>
      </c>
      <c r="CW24" s="22">
        <v>37529</v>
      </c>
      <c r="CX24" s="47">
        <v>4</v>
      </c>
      <c r="CY24" s="48">
        <v>46.69085228601547</v>
      </c>
      <c r="CZ24" s="48">
        <v>-1.591668311801131</v>
      </c>
      <c r="DA24" s="48">
        <v>5.7938213773586433</v>
      </c>
      <c r="DB24" s="48">
        <v>5.8670264990579257</v>
      </c>
      <c r="DD24" s="22">
        <v>37529</v>
      </c>
      <c r="DE24" s="47">
        <v>14</v>
      </c>
      <c r="DF24" s="48">
        <v>461.92657488069767</v>
      </c>
      <c r="DG24" s="48">
        <v>-3.22084813502439</v>
      </c>
      <c r="DH24" s="48">
        <v>22.760671788372711</v>
      </c>
      <c r="DI24" s="48">
        <v>23.07806104793675</v>
      </c>
      <c r="DK24" s="22">
        <v>37529</v>
      </c>
      <c r="DL24" s="47">
        <v>4</v>
      </c>
      <c r="DM24" s="48">
        <v>-34.377151808667811</v>
      </c>
      <c r="DN24" s="48">
        <v>-0.57753633931875159</v>
      </c>
      <c r="DO24" s="48">
        <v>-16.872646139185022</v>
      </c>
      <c r="DP24" s="48">
        <v>-9.9124365677970125</v>
      </c>
      <c r="DR24" s="22">
        <v>37529</v>
      </c>
      <c r="DS24" s="47">
        <v>3</v>
      </c>
      <c r="DT24" s="48">
        <v>-39.49100482667837</v>
      </c>
      <c r="DU24" s="48">
        <v>-11.338112305854242</v>
      </c>
      <c r="DV24" s="48">
        <v>-7.9533404029696886E-2</v>
      </c>
      <c r="DW24" s="48">
        <v>18.650869482132613</v>
      </c>
      <c r="DY24" s="22">
        <f t="shared" si="0"/>
        <v>37529</v>
      </c>
      <c r="DZ24" s="82">
        <f ca="1">VLOOKUP($DY24,INDIRECT("$"&amp;VLOOKUP($DZ$3,Map!$A$2:$E$51,4,0)&amp;"$6:$"&amp;VLOOKUP($DZ$3,Map!$A$2:$E$51,5,0)&amp;"$100"),MATCH(DZ$1,INDIRECT("$"&amp;VLOOKUP($DZ$3,Map!$A$2:$E$51,4,0)&amp;"$1:$"&amp;VLOOKUP($DZ$3,Map!$A$2:$E$51,5,0)&amp;"$1"),0),0)</f>
        <v>4</v>
      </c>
      <c r="EA24" s="140">
        <f ca="1">IF(ABS(VLOOKUP($DY24,INDIRECT("$"&amp;VLOOKUP($DZ$3,Map!$A$2:$E$51,4,0)&amp;"$6:$"&amp;VLOOKUP($DZ$3,Map!$A$2:$E$51,5,0)&amp;"$100"),MATCH(EA$1,INDIRECT("$"&amp;VLOOKUP($DZ$3,Map!$A$2:$E$51,4,0)&amp;"$1:$"&amp;VLOOKUP($DZ$3,Map!$A$2:$E$51,5,0)&amp;"$1"),0),0))&gt;100,"",VLOOKUP($DY24,INDIRECT("$"&amp;VLOOKUP($DZ$3,Map!$A$2:$E$51,4,0)&amp;"$6:$"&amp;VLOOKUP($DZ$3,Map!$A$2:$E$51,5,0)&amp;"$100"),MATCH(EA$1,INDIRECT("$"&amp;VLOOKUP($DZ$3,Map!$A$2:$E$51,4,0)&amp;"$1:$"&amp;VLOOKUP($DZ$3,Map!$A$2:$E$51,5,0)&amp;"$1"),0),0))</f>
        <v>46.69085228601547</v>
      </c>
      <c r="EB24" s="140">
        <f ca="1">IF(ABS(VLOOKUP($DY24,INDIRECT("$"&amp;VLOOKUP($DZ$3,Map!$A$2:$E$51,4,0)&amp;"$6:$"&amp;VLOOKUP($DZ$3,Map!$A$2:$E$51,5,0)&amp;"$100"),MATCH(EB$1,INDIRECT("$"&amp;VLOOKUP($DZ$3,Map!$A$2:$E$51,4,0)&amp;"$1:$"&amp;VLOOKUP($DZ$3,Map!$A$2:$E$51,5,0)&amp;"$1"),0),0))&gt;50,"",VLOOKUP($DY24,INDIRECT("$"&amp;VLOOKUP($DZ$3,Map!$A$2:$E$51,4,0)&amp;"$6:$"&amp;VLOOKUP($DZ$3,Map!$A$2:$E$51,5,0)&amp;"$100"),MATCH(EB$1,INDIRECT("$"&amp;VLOOKUP($DZ$3,Map!$A$2:$E$51,4,0)&amp;"$1:$"&amp;VLOOKUP($DZ$3,Map!$A$2:$E$51,5,0)&amp;"$1"),0),0))</f>
        <v>-1.591668311801131</v>
      </c>
      <c r="EC24" s="140">
        <f ca="1">IF(ABS(VLOOKUP($DY24,INDIRECT("$"&amp;VLOOKUP($DZ$3,Map!$A$2:$E$51,4,0)&amp;"$6:$"&amp;VLOOKUP($DZ$3,Map!$A$2:$E$51,5,0)&amp;"$100"),MATCH(EC$1,INDIRECT("$"&amp;VLOOKUP($DZ$3,Map!$A$2:$E$51,4,0)&amp;"$1:$"&amp;VLOOKUP($DZ$3,Map!$A$2:$E$51,5,0)&amp;"$1"),0),0))&gt;100,"",VLOOKUP($DY24,INDIRECT("$"&amp;VLOOKUP($DZ$3,Map!$A$2:$E$51,4,0)&amp;"$6:$"&amp;VLOOKUP($DZ$3,Map!$A$2:$E$51,5,0)&amp;"$100"),MATCH(EC$1,INDIRECT("$"&amp;VLOOKUP($DZ$3,Map!$A$2:$E$51,4,0)&amp;"$1:$"&amp;VLOOKUP($DZ$3,Map!$A$2:$E$51,5,0)&amp;"$1"),0),0))</f>
        <v>5.7938213773586433</v>
      </c>
      <c r="ED24" s="140">
        <f ca="1">IF(ABS(VLOOKUP($DY24,INDIRECT("$"&amp;VLOOKUP($DZ$3,Map!$A$2:$E$51,4,0)&amp;"$6:$"&amp;VLOOKUP($DZ$3,Map!$A$2:$E$51,5,0)&amp;"$100"),MATCH(ED$1,INDIRECT("$"&amp;VLOOKUP($DZ$3,Map!$A$2:$E$51,4,0)&amp;"$1:$"&amp;VLOOKUP($DZ$3,Map!$A$2:$E$51,5,0)&amp;"$1"),0),0))&gt;100,"",VLOOKUP($DY24,INDIRECT("$"&amp;VLOOKUP($DZ$3,Map!$A$2:$E$51,4,0)&amp;"$6:$"&amp;VLOOKUP($DZ$3,Map!$A$2:$E$51,5,0)&amp;"$100"),MATCH(ED$1,INDIRECT("$"&amp;VLOOKUP($DZ$3,Map!$A$2:$E$51,4,0)&amp;"$1:$"&amp;VLOOKUP($DZ$3,Map!$A$2:$E$51,5,0)&amp;"$1"),0),0))</f>
        <v>5.8670264990579257</v>
      </c>
      <c r="EF24" s="22">
        <f t="shared" si="1"/>
        <v>37529</v>
      </c>
      <c r="EG24" s="140">
        <f ca="1">VLOOKUP($EF24,EquityMetrics!$Y$6:$AO$1048576,MATCH(Earnings!EG$5,EquityMetrics!$Y$5:$AO$5,0),0)</f>
        <v>-3.1120468248025945</v>
      </c>
      <c r="EH24" s="140">
        <f ca="1">VLOOKUP($EF24,EquityMetrics!$Y$6:$AO$1048576,MATCH(Earnings!EH$5,EquityMetrics!$Y$5:$AO$5,0),0)</f>
        <v>-4.2842893535466109</v>
      </c>
      <c r="EI24" s="140">
        <f ca="1">VLOOKUP($EF24,EquityMetrics!$Y$6:$AO$1048576,MATCH(Earnings!EI$5,EquityMetrics!$Y$5:$AO$5,0),0)</f>
        <v>4.1779489250864943</v>
      </c>
      <c r="EJ24" s="140">
        <f ca="1">VLOOKUP($EF24,EquityMetrics!$Y$6:$AO$1048576,MATCH(Earnings!EJ$5,EquityMetrics!$Y$5:$AO$5,0),0)</f>
        <v>5.2357525633987212</v>
      </c>
      <c r="EN24" s="22">
        <v>37529</v>
      </c>
      <c r="EO24" s="47">
        <v>12</v>
      </c>
      <c r="EP24" s="48">
        <v>5.6499775656801088</v>
      </c>
      <c r="EQ24" s="48">
        <v>18.343888261192799</v>
      </c>
      <c r="ER24" s="48">
        <v>-9.2366419958587525</v>
      </c>
      <c r="ES24" s="48">
        <v>-37.593157210054351</v>
      </c>
      <c r="EU24" s="22">
        <v>37529</v>
      </c>
      <c r="EV24" s="47">
        <v>6</v>
      </c>
      <c r="EW24" s="48">
        <v>-39.872465991968006</v>
      </c>
      <c r="EX24" s="48">
        <v>3.4817122771951814</v>
      </c>
      <c r="EY24" s="48">
        <v>-9.0621887375930132E-2</v>
      </c>
      <c r="EZ24" s="48">
        <v>6.9519964203437423</v>
      </c>
      <c r="FB24" s="22">
        <v>37529</v>
      </c>
      <c r="FC24" s="47">
        <v>7</v>
      </c>
      <c r="FD24" s="48">
        <v>24.395998988719224</v>
      </c>
      <c r="FE24" s="48">
        <v>-2.9418826318933</v>
      </c>
      <c r="FF24" s="48">
        <v>8.5886255301153689</v>
      </c>
      <c r="FG24" s="48">
        <v>5.6745282608054781</v>
      </c>
      <c r="FI24" s="22">
        <v>37529</v>
      </c>
      <c r="FJ24" s="47">
        <v>6</v>
      </c>
      <c r="FK24" s="48">
        <v>-9.1317385921120255</v>
      </c>
      <c r="FL24" s="48">
        <v>-6.7836054087920701</v>
      </c>
      <c r="FM24" s="48">
        <v>-0.46400233352992259</v>
      </c>
      <c r="FN24" s="48">
        <v>-9.3552810471753123E-2</v>
      </c>
      <c r="FP24" s="22">
        <v>37529</v>
      </c>
      <c r="FQ24" s="47">
        <v>2</v>
      </c>
      <c r="FR24" s="48">
        <v>-5.668485555289438</v>
      </c>
      <c r="FS24" s="48">
        <v>-5.0788754614193081</v>
      </c>
      <c r="FT24" s="48">
        <v>-9.9181152408598923</v>
      </c>
      <c r="FU24" s="48">
        <v>-10.927160028341143</v>
      </c>
      <c r="FW24" s="22">
        <v>37529</v>
      </c>
      <c r="FX24" s="47">
        <v>6</v>
      </c>
      <c r="FY24" s="48">
        <v>8.1737220059527225</v>
      </c>
      <c r="FZ24" s="48">
        <v>-1.2864591452948382</v>
      </c>
      <c r="GA24" s="48">
        <v>16.151818403388951</v>
      </c>
      <c r="GB24" s="48">
        <v>16.843894149647088</v>
      </c>
      <c r="GD24" s="22">
        <v>38077</v>
      </c>
      <c r="GE24" s="47">
        <v>1</v>
      </c>
      <c r="GF24" s="48">
        <v>-5.1823454544868808</v>
      </c>
      <c r="GG24" s="48">
        <v>-4.3019335594929213</v>
      </c>
      <c r="GH24" s="48">
        <v>4.5750231526950458</v>
      </c>
      <c r="GI24" s="48">
        <v>5.8904958826001552</v>
      </c>
      <c r="GK24" s="22">
        <v>37529</v>
      </c>
      <c r="GL24" s="47">
        <v>2</v>
      </c>
      <c r="GM24" s="48">
        <v>-17.197901308925047</v>
      </c>
      <c r="GN24" s="48">
        <v>-6.3295423098107211</v>
      </c>
      <c r="GO24" s="48">
        <v>2.9050551888360587</v>
      </c>
      <c r="GP24" s="48">
        <v>5.0693127105533531</v>
      </c>
      <c r="GS24" s="22">
        <v>37529</v>
      </c>
      <c r="GT24" s="47">
        <v>5</v>
      </c>
      <c r="GU24" s="48">
        <v>5.9288729139674645</v>
      </c>
      <c r="GV24" s="48">
        <v>5.6133248673902791</v>
      </c>
      <c r="GW24" s="48">
        <v>10.798204186162351</v>
      </c>
      <c r="GX24" s="48">
        <v>9.2291727240681798</v>
      </c>
      <c r="GZ24" s="22">
        <v>37986</v>
      </c>
      <c r="HA24" s="47">
        <v>2</v>
      </c>
      <c r="HB24" s="48">
        <v>23.286939663238027</v>
      </c>
      <c r="HC24" s="48">
        <v>33.265683232361276</v>
      </c>
      <c r="HD24" s="48">
        <v>7.9864168772474597</v>
      </c>
      <c r="HE24" s="48">
        <v>-9.476490690846207</v>
      </c>
      <c r="HG24" s="22">
        <v>37529</v>
      </c>
      <c r="HH24" s="47">
        <v>5</v>
      </c>
      <c r="HI24" s="48">
        <v>29.846283233052805</v>
      </c>
      <c r="HJ24" s="48">
        <v>-17.600822225036282</v>
      </c>
      <c r="HK24" s="48">
        <v>8.2453268573866811</v>
      </c>
      <c r="HL24" s="48">
        <v>6.8424027642264518</v>
      </c>
      <c r="HN24" s="22">
        <v>38168</v>
      </c>
      <c r="HO24" s="47">
        <v>13</v>
      </c>
      <c r="HP24" s="48">
        <v>0.7468853417494481</v>
      </c>
      <c r="HQ24" s="48">
        <v>1.5756537544349802</v>
      </c>
      <c r="HR24" s="48">
        <v>-10.60957681689414</v>
      </c>
      <c r="HS24" s="48">
        <v>-12.511394772927309</v>
      </c>
    </row>
    <row r="25" spans="1:227">
      <c r="A25" s="22">
        <v>37621</v>
      </c>
      <c r="B25" s="47">
        <v>2</v>
      </c>
      <c r="C25" s="48">
        <v>12.243122371336831</v>
      </c>
      <c r="D25" s="48">
        <v>-9.561172219143554</v>
      </c>
      <c r="E25" s="48">
        <v>10.650970510299063</v>
      </c>
      <c r="F25" s="48">
        <v>10.946491975764427</v>
      </c>
      <c r="H25" s="22">
        <v>37621</v>
      </c>
      <c r="I25" s="47">
        <v>8</v>
      </c>
      <c r="J25" s="48">
        <v>37.29560910368415</v>
      </c>
      <c r="K25" s="48">
        <v>-8.2571406116683566</v>
      </c>
      <c r="L25" s="48">
        <v>15.699459465184074</v>
      </c>
      <c r="M25" s="48">
        <v>16.061429808623352</v>
      </c>
      <c r="O25" s="22">
        <v>37986</v>
      </c>
      <c r="P25" s="47">
        <v>8</v>
      </c>
      <c r="Q25" s="48">
        <v>-9.3381243302883892</v>
      </c>
      <c r="R25" s="48">
        <v>-21.115449697242493</v>
      </c>
      <c r="S25" s="48">
        <v>4.5646547326529952</v>
      </c>
      <c r="T25" s="48">
        <v>12.967168982061672</v>
      </c>
      <c r="V25" s="22">
        <v>37621</v>
      </c>
      <c r="W25" s="47">
        <v>12</v>
      </c>
      <c r="X25" s="48">
        <v>1.7103714750955512</v>
      </c>
      <c r="Y25" s="48">
        <v>-7.3709758899407447</v>
      </c>
      <c r="Z25" s="48">
        <v>4.7126505793404716</v>
      </c>
      <c r="AA25" s="48">
        <v>5.0573121295779622</v>
      </c>
      <c r="AC25" s="22">
        <v>37621</v>
      </c>
      <c r="AD25" s="47">
        <v>17</v>
      </c>
      <c r="AE25" s="48">
        <v>63.632896063273748</v>
      </c>
      <c r="AF25" s="48">
        <v>15.144812771938021</v>
      </c>
      <c r="AG25" s="48">
        <v>30.608986207640609</v>
      </c>
      <c r="AH25" s="48">
        <v>17.904300153788299</v>
      </c>
      <c r="AJ25" s="22">
        <v>37621</v>
      </c>
      <c r="AK25" s="47">
        <v>3</v>
      </c>
      <c r="AL25" s="48">
        <v>66.291168293806095</v>
      </c>
      <c r="AM25" s="48">
        <v>-20.40731510391144</v>
      </c>
      <c r="AN25" s="146">
        <v>37621</v>
      </c>
      <c r="AO25" s="109">
        <v>7</v>
      </c>
      <c r="AP25" s="48">
        <v>5.9480367413533575</v>
      </c>
      <c r="AQ25" s="48">
        <v>-5.778690324169677</v>
      </c>
      <c r="AS25" s="22">
        <v>37621</v>
      </c>
      <c r="AT25" s="47">
        <v>7</v>
      </c>
      <c r="AU25" s="48">
        <v>-2.3158140094313411</v>
      </c>
      <c r="AV25" s="48">
        <v>-0.62156012729870369</v>
      </c>
      <c r="AW25" s="48">
        <v>4.1048161004955341</v>
      </c>
      <c r="AX25" s="48">
        <v>4.7823709459446029</v>
      </c>
      <c r="AZ25" s="22">
        <v>37621</v>
      </c>
      <c r="BA25" s="47">
        <v>10</v>
      </c>
      <c r="BB25" s="48">
        <v>6.8556567967192557</v>
      </c>
      <c r="BC25" s="48">
        <v>-2.2382122380323666</v>
      </c>
      <c r="BD25" s="48">
        <v>4.682314460168735</v>
      </c>
      <c r="BE25" s="48">
        <v>3.987382646746962</v>
      </c>
      <c r="BG25" s="22">
        <v>37621</v>
      </c>
      <c r="BH25" s="47">
        <v>15</v>
      </c>
      <c r="BI25" s="48">
        <v>3.2443971183389588</v>
      </c>
      <c r="BJ25" s="48">
        <v>-10.533479021323533</v>
      </c>
      <c r="BK25" s="48">
        <v>18.457654026533255</v>
      </c>
      <c r="BL25" s="48">
        <v>21.615202943744638</v>
      </c>
      <c r="BN25" s="22">
        <v>37621</v>
      </c>
      <c r="BO25" s="47">
        <v>8</v>
      </c>
      <c r="BP25" s="48">
        <v>7.0764800689229652</v>
      </c>
      <c r="BQ25" s="48">
        <v>10.180645878567486</v>
      </c>
      <c r="BR25" s="48">
        <v>15.421558268374147</v>
      </c>
      <c r="BS25" s="48">
        <v>16.401854864066202</v>
      </c>
      <c r="BU25" s="22">
        <v>37621</v>
      </c>
      <c r="BV25" s="47">
        <v>14</v>
      </c>
      <c r="BW25" s="48">
        <v>21.828407253794804</v>
      </c>
      <c r="BX25" s="48">
        <v>-3.7358658587450577</v>
      </c>
      <c r="BY25" s="48">
        <v>0.25986462528457821</v>
      </c>
      <c r="BZ25" s="48">
        <v>-1.3754113597091777</v>
      </c>
      <c r="CB25" s="22">
        <v>37621</v>
      </c>
      <c r="CC25" s="47">
        <v>8</v>
      </c>
      <c r="CD25" s="48">
        <v>69.640474003252322</v>
      </c>
      <c r="CE25" s="48">
        <v>-11.974437850275454</v>
      </c>
      <c r="CF25" s="48">
        <v>13.401367104180494</v>
      </c>
      <c r="CG25" s="48">
        <v>-5.2391489042834083</v>
      </c>
      <c r="CI25" s="22">
        <v>37621</v>
      </c>
      <c r="CJ25" s="47">
        <v>6</v>
      </c>
      <c r="CK25" s="48">
        <v>26.105076399755511</v>
      </c>
      <c r="CL25" s="48">
        <v>21.265278067137206</v>
      </c>
      <c r="CM25" s="48">
        <v>23.233106322052532</v>
      </c>
      <c r="CN25" s="48">
        <v>19.572450986279488</v>
      </c>
      <c r="CP25" s="22">
        <v>37621</v>
      </c>
      <c r="CQ25" s="47">
        <v>11</v>
      </c>
      <c r="CR25" s="48">
        <v>24.93526477797058</v>
      </c>
      <c r="CS25" s="48">
        <v>-0.3697883608741015</v>
      </c>
      <c r="CT25" s="48">
        <v>0.6373260175499551</v>
      </c>
      <c r="CU25" s="48">
        <v>-1.5381517049049998</v>
      </c>
      <c r="CW25" s="22">
        <v>37621</v>
      </c>
      <c r="CX25" s="47">
        <v>4</v>
      </c>
      <c r="CY25" s="48">
        <v>35.553351604829174</v>
      </c>
      <c r="CZ25" s="48">
        <v>1.5251156095394292</v>
      </c>
      <c r="DA25" s="48">
        <v>9.7097683440857008</v>
      </c>
      <c r="DB25" s="48">
        <v>9.6431649348340365</v>
      </c>
      <c r="DD25" s="22">
        <v>37621</v>
      </c>
      <c r="DE25" s="47">
        <v>11</v>
      </c>
      <c r="DF25" s="48">
        <v>414.22035237572351</v>
      </c>
      <c r="DG25" s="48">
        <v>1.1466276671007858</v>
      </c>
      <c r="DH25" s="48">
        <v>15.183342776130825</v>
      </c>
      <c r="DI25" s="48">
        <v>14.09053486637406</v>
      </c>
      <c r="DK25" s="22">
        <v>37621</v>
      </c>
      <c r="DL25" s="47">
        <v>6</v>
      </c>
      <c r="DM25" s="48">
        <v>88.702495711775626</v>
      </c>
      <c r="DN25" s="48">
        <v>19.088055176348462</v>
      </c>
      <c r="DO25" s="48">
        <v>11.437839453496345</v>
      </c>
      <c r="DP25" s="48">
        <v>1.3143727887835244</v>
      </c>
      <c r="DR25" s="22">
        <v>37621</v>
      </c>
      <c r="DS25" s="47">
        <v>3</v>
      </c>
      <c r="DT25" s="48">
        <v>-97.398297067171242</v>
      </c>
      <c r="DU25" s="48">
        <v>-10.669232413940556</v>
      </c>
      <c r="DV25" s="48">
        <v>-65.469348659003828</v>
      </c>
      <c r="DW25" s="48">
        <v>-51.329735979957604</v>
      </c>
      <c r="DY25" s="22">
        <f t="shared" si="0"/>
        <v>37621</v>
      </c>
      <c r="DZ25" s="82">
        <f ca="1">VLOOKUP($DY25,INDIRECT("$"&amp;VLOOKUP($DZ$3,Map!$A$2:$E$51,4,0)&amp;"$6:$"&amp;VLOOKUP($DZ$3,Map!$A$2:$E$51,5,0)&amp;"$100"),MATCH(DZ$1,INDIRECT("$"&amp;VLOOKUP($DZ$3,Map!$A$2:$E$51,4,0)&amp;"$1:$"&amp;VLOOKUP($DZ$3,Map!$A$2:$E$51,5,0)&amp;"$1"),0),0)</f>
        <v>4</v>
      </c>
      <c r="EA25" s="140">
        <f ca="1">IF(ABS(VLOOKUP($DY25,INDIRECT("$"&amp;VLOOKUP($DZ$3,Map!$A$2:$E$51,4,0)&amp;"$6:$"&amp;VLOOKUP($DZ$3,Map!$A$2:$E$51,5,0)&amp;"$100"),MATCH(EA$1,INDIRECT("$"&amp;VLOOKUP($DZ$3,Map!$A$2:$E$51,4,0)&amp;"$1:$"&amp;VLOOKUP($DZ$3,Map!$A$2:$E$51,5,0)&amp;"$1"),0),0))&gt;100,"",VLOOKUP($DY25,INDIRECT("$"&amp;VLOOKUP($DZ$3,Map!$A$2:$E$51,4,0)&amp;"$6:$"&amp;VLOOKUP($DZ$3,Map!$A$2:$E$51,5,0)&amp;"$100"),MATCH(EA$1,INDIRECT("$"&amp;VLOOKUP($DZ$3,Map!$A$2:$E$51,4,0)&amp;"$1:$"&amp;VLOOKUP($DZ$3,Map!$A$2:$E$51,5,0)&amp;"$1"),0),0))</f>
        <v>35.553351604829174</v>
      </c>
      <c r="EB25" s="140">
        <f ca="1">IF(ABS(VLOOKUP($DY25,INDIRECT("$"&amp;VLOOKUP($DZ$3,Map!$A$2:$E$51,4,0)&amp;"$6:$"&amp;VLOOKUP($DZ$3,Map!$A$2:$E$51,5,0)&amp;"$100"),MATCH(EB$1,INDIRECT("$"&amp;VLOOKUP($DZ$3,Map!$A$2:$E$51,4,0)&amp;"$1:$"&amp;VLOOKUP($DZ$3,Map!$A$2:$E$51,5,0)&amp;"$1"),0),0))&gt;50,"",VLOOKUP($DY25,INDIRECT("$"&amp;VLOOKUP($DZ$3,Map!$A$2:$E$51,4,0)&amp;"$6:$"&amp;VLOOKUP($DZ$3,Map!$A$2:$E$51,5,0)&amp;"$100"),MATCH(EB$1,INDIRECT("$"&amp;VLOOKUP($DZ$3,Map!$A$2:$E$51,4,0)&amp;"$1:$"&amp;VLOOKUP($DZ$3,Map!$A$2:$E$51,5,0)&amp;"$1"),0),0))</f>
        <v>1.5251156095394292</v>
      </c>
      <c r="EC25" s="140">
        <f ca="1">IF(ABS(VLOOKUP($DY25,INDIRECT("$"&amp;VLOOKUP($DZ$3,Map!$A$2:$E$51,4,0)&amp;"$6:$"&amp;VLOOKUP($DZ$3,Map!$A$2:$E$51,5,0)&amp;"$100"),MATCH(EC$1,INDIRECT("$"&amp;VLOOKUP($DZ$3,Map!$A$2:$E$51,4,0)&amp;"$1:$"&amp;VLOOKUP($DZ$3,Map!$A$2:$E$51,5,0)&amp;"$1"),0),0))&gt;100,"",VLOOKUP($DY25,INDIRECT("$"&amp;VLOOKUP($DZ$3,Map!$A$2:$E$51,4,0)&amp;"$6:$"&amp;VLOOKUP($DZ$3,Map!$A$2:$E$51,5,0)&amp;"$100"),MATCH(EC$1,INDIRECT("$"&amp;VLOOKUP($DZ$3,Map!$A$2:$E$51,4,0)&amp;"$1:$"&amp;VLOOKUP($DZ$3,Map!$A$2:$E$51,5,0)&amp;"$1"),0),0))</f>
        <v>9.7097683440857008</v>
      </c>
      <c r="ED25" s="140">
        <f ca="1">IF(ABS(VLOOKUP($DY25,INDIRECT("$"&amp;VLOOKUP($DZ$3,Map!$A$2:$E$51,4,0)&amp;"$6:$"&amp;VLOOKUP($DZ$3,Map!$A$2:$E$51,5,0)&amp;"$100"),MATCH(ED$1,INDIRECT("$"&amp;VLOOKUP($DZ$3,Map!$A$2:$E$51,4,0)&amp;"$1:$"&amp;VLOOKUP($DZ$3,Map!$A$2:$E$51,5,0)&amp;"$1"),0),0))&gt;100,"",VLOOKUP($DY25,INDIRECT("$"&amp;VLOOKUP($DZ$3,Map!$A$2:$E$51,4,0)&amp;"$6:$"&amp;VLOOKUP($DZ$3,Map!$A$2:$E$51,5,0)&amp;"$100"),MATCH(ED$1,INDIRECT("$"&amp;VLOOKUP($DZ$3,Map!$A$2:$E$51,4,0)&amp;"$1:$"&amp;VLOOKUP($DZ$3,Map!$A$2:$E$51,5,0)&amp;"$1"),0),0))</f>
        <v>9.6431649348340365</v>
      </c>
      <c r="EF25" s="22">
        <f t="shared" si="1"/>
        <v>37621</v>
      </c>
      <c r="EG25" s="140">
        <f ca="1">VLOOKUP($EF25,EquityMetrics!$Y$6:$AO$1048576,MATCH(Earnings!EG$5,EquityMetrics!$Y$5:$AO$5,0),0)</f>
        <v>-12.400134046796385</v>
      </c>
      <c r="EH25" s="140">
        <f ca="1">VLOOKUP($EF25,EquityMetrics!$Y$6:$AO$1048576,MATCH(Earnings!EH$5,EquityMetrics!$Y$5:$AO$5,0),0)</f>
        <v>-1.8880455166781385</v>
      </c>
      <c r="EI25" s="140">
        <f ca="1">VLOOKUP($EF25,EquityMetrics!$Y$6:$AO$1048576,MATCH(Earnings!EI$5,EquityMetrics!$Y$5:$AO$5,0),0)</f>
        <v>-2.3866568377275743</v>
      </c>
      <c r="EJ25" s="140">
        <f ca="1">VLOOKUP($EF25,EquityMetrics!$Y$6:$AO$1048576,MATCH(Earnings!EJ$5,EquityMetrics!$Y$5:$AO$5,0),0)</f>
        <v>-1.491751400435104</v>
      </c>
      <c r="EN25" s="22">
        <v>37621</v>
      </c>
      <c r="EO25" s="47">
        <v>12</v>
      </c>
      <c r="EP25" s="48">
        <v>71.122718090912528</v>
      </c>
      <c r="EQ25" s="48">
        <v>16.236465693019152</v>
      </c>
      <c r="ER25" s="48">
        <v>20.938062755574883</v>
      </c>
      <c r="ES25" s="48">
        <v>-17.685730907396458</v>
      </c>
      <c r="EU25" s="22">
        <v>37621</v>
      </c>
      <c r="EV25" s="47">
        <v>5</v>
      </c>
      <c r="EW25" s="48">
        <v>14.997461338501239</v>
      </c>
      <c r="EX25" s="48">
        <v>9.520272625904024</v>
      </c>
      <c r="EY25" s="48">
        <v>44.759661529794116</v>
      </c>
      <c r="EZ25" s="48">
        <v>49.380495134845546</v>
      </c>
      <c r="FB25" s="22">
        <v>37621</v>
      </c>
      <c r="FC25" s="47">
        <v>7</v>
      </c>
      <c r="FD25" s="48">
        <v>19.632310999269809</v>
      </c>
      <c r="FE25" s="48">
        <v>5.942447889588709</v>
      </c>
      <c r="FF25" s="48">
        <v>11.541979048030736</v>
      </c>
      <c r="FG25" s="48">
        <v>13.235689695640417</v>
      </c>
      <c r="FI25" s="22">
        <v>37621</v>
      </c>
      <c r="FJ25" s="47">
        <v>7</v>
      </c>
      <c r="FK25" s="48">
        <v>22.981141241396763</v>
      </c>
      <c r="FL25" s="48">
        <v>-10.510629294923124</v>
      </c>
      <c r="FM25" s="48">
        <v>-6.2506175553415755</v>
      </c>
      <c r="FN25" s="48">
        <v>-10.213293057226769</v>
      </c>
      <c r="FP25" s="22">
        <v>37621</v>
      </c>
      <c r="FQ25" s="47">
        <v>2</v>
      </c>
      <c r="FR25" s="48">
        <v>106.94278393491513</v>
      </c>
      <c r="FS25" s="48">
        <v>-3.4751958431951002</v>
      </c>
      <c r="FT25" s="48">
        <v>-2.1246340595652335</v>
      </c>
      <c r="FU25" s="48">
        <v>-8.1918199356196162</v>
      </c>
      <c r="FW25" s="22">
        <v>37621</v>
      </c>
      <c r="FX25" s="47">
        <v>6</v>
      </c>
      <c r="FY25" s="48">
        <v>30.712973560521451</v>
      </c>
      <c r="FZ25" s="48">
        <v>-8.7396452816557613</v>
      </c>
      <c r="GA25" s="48">
        <v>18.173048048190353</v>
      </c>
      <c r="GB25" s="48">
        <v>19.331340232835935</v>
      </c>
      <c r="GD25" s="22">
        <v>38168</v>
      </c>
      <c r="GE25" s="47">
        <v>1</v>
      </c>
      <c r="GF25" s="48">
        <v>-22.953429314532581</v>
      </c>
      <c r="GG25" s="48">
        <v>-0.34680087012660676</v>
      </c>
      <c r="GH25" s="48">
        <v>-2.5894753974780693</v>
      </c>
      <c r="GI25" s="48">
        <v>-1.1520049201625859</v>
      </c>
      <c r="GK25" s="22">
        <v>37621</v>
      </c>
      <c r="GL25" s="47">
        <v>2</v>
      </c>
      <c r="GM25" s="48">
        <v>15.495105708725031</v>
      </c>
      <c r="GN25" s="48">
        <v>-0.60744422879640547</v>
      </c>
      <c r="GO25" s="48">
        <v>6.8217048264921587</v>
      </c>
      <c r="GP25" s="48">
        <v>8.1057106862064678</v>
      </c>
      <c r="GS25" s="22">
        <v>37621</v>
      </c>
      <c r="GT25" s="47">
        <v>5</v>
      </c>
      <c r="GU25" s="48">
        <v>38.114591981445599</v>
      </c>
      <c r="GV25" s="48">
        <v>27.350175083442572</v>
      </c>
      <c r="GW25" s="48">
        <v>25.950029693004151</v>
      </c>
      <c r="GX25" s="48">
        <v>21.095969903026756</v>
      </c>
      <c r="GZ25" s="22">
        <v>38077</v>
      </c>
      <c r="HA25" s="47">
        <v>3</v>
      </c>
      <c r="HB25" s="48">
        <v>9.5362698268242951</v>
      </c>
      <c r="HC25" s="48">
        <v>35.783214807061839</v>
      </c>
      <c r="HD25" s="48">
        <v>10.607918030799857</v>
      </c>
      <c r="HE25" s="48">
        <v>6.487512918037619</v>
      </c>
      <c r="HG25" s="22">
        <v>37621</v>
      </c>
      <c r="HH25" s="47">
        <v>5</v>
      </c>
      <c r="HI25" s="48">
        <v>26.148474057422156</v>
      </c>
      <c r="HJ25" s="48">
        <v>2.404344426045113</v>
      </c>
      <c r="HK25" s="48">
        <v>0.95490851478778893</v>
      </c>
      <c r="HL25" s="48">
        <v>-1.906413084041847</v>
      </c>
      <c r="HN25" s="22">
        <v>38260</v>
      </c>
      <c r="HO25" s="47">
        <v>13</v>
      </c>
      <c r="HP25" s="48">
        <v>-8.7215192581118863</v>
      </c>
      <c r="HQ25" s="48">
        <v>-2.6877739883264695</v>
      </c>
      <c r="HR25" s="48">
        <v>-12.575775019253289</v>
      </c>
      <c r="HS25" s="48">
        <v>-14.514861082603236</v>
      </c>
    </row>
    <row r="26" spans="1:227">
      <c r="A26" s="22">
        <v>37711</v>
      </c>
      <c r="B26" s="47">
        <v>2</v>
      </c>
      <c r="C26" s="48">
        <v>9.7108162640274909</v>
      </c>
      <c r="D26" s="48">
        <v>-5.5236992293882121</v>
      </c>
      <c r="E26" s="48">
        <v>10.96095042848264</v>
      </c>
      <c r="F26" s="48">
        <v>13.227421887948587</v>
      </c>
      <c r="H26" s="22">
        <v>37711</v>
      </c>
      <c r="I26" s="47">
        <v>9</v>
      </c>
      <c r="J26" s="48">
        <v>7.1716753023904651</v>
      </c>
      <c r="K26" s="48">
        <v>-5.6730438651562798</v>
      </c>
      <c r="L26" s="48">
        <v>15.131982614410555</v>
      </c>
      <c r="M26" s="48">
        <v>17.718331881826344</v>
      </c>
      <c r="O26" s="22">
        <v>38077</v>
      </c>
      <c r="P26" s="47">
        <v>9</v>
      </c>
      <c r="Q26" s="48">
        <v>-8.8964488591172586</v>
      </c>
      <c r="R26" s="48">
        <v>-11.538082788800208</v>
      </c>
      <c r="S26" s="48">
        <v>6.168786834971729</v>
      </c>
      <c r="T26" s="48">
        <v>9.0195081207171022</v>
      </c>
      <c r="V26" s="22">
        <v>37711</v>
      </c>
      <c r="W26" s="47">
        <v>13</v>
      </c>
      <c r="X26" s="48">
        <v>-9.8070528517885105</v>
      </c>
      <c r="Y26" s="48">
        <v>-7.3112045200169007</v>
      </c>
      <c r="Z26" s="48">
        <v>1.138816517353658</v>
      </c>
      <c r="AA26" s="48">
        <v>12.883454571449949</v>
      </c>
      <c r="AC26" s="22">
        <v>37711</v>
      </c>
      <c r="AD26" s="47">
        <v>20</v>
      </c>
      <c r="AE26" s="48">
        <v>100.84068746219531</v>
      </c>
      <c r="AF26" s="48">
        <v>5.9363440474748064</v>
      </c>
      <c r="AG26" s="48">
        <v>71.280820690201367</v>
      </c>
      <c r="AH26" s="48">
        <v>86.888923818901347</v>
      </c>
      <c r="AJ26" s="22">
        <v>37711</v>
      </c>
      <c r="AK26" s="47">
        <v>2</v>
      </c>
      <c r="AL26" s="48">
        <v>52.189213094267359</v>
      </c>
      <c r="AM26" s="48">
        <v>-25.271493624974784</v>
      </c>
      <c r="AN26" s="146">
        <v>37711</v>
      </c>
      <c r="AO26" s="109">
        <v>6</v>
      </c>
      <c r="AP26" s="48">
        <v>6.6723087141674187</v>
      </c>
      <c r="AQ26" s="48">
        <v>0.66942754214889266</v>
      </c>
      <c r="AS26" s="22">
        <v>37711</v>
      </c>
      <c r="AT26" s="47">
        <v>6</v>
      </c>
      <c r="AU26" s="48">
        <v>3.8088315093593321</v>
      </c>
      <c r="AV26" s="48">
        <v>-0.62819685873671816</v>
      </c>
      <c r="AW26" s="48">
        <v>-1.3360614694198136</v>
      </c>
      <c r="AX26" s="48">
        <v>-0.80827103673145606</v>
      </c>
      <c r="AZ26" s="22">
        <v>37711</v>
      </c>
      <c r="BA26" s="47">
        <v>10</v>
      </c>
      <c r="BB26" s="48">
        <v>-0.14042892693476647</v>
      </c>
      <c r="BC26" s="48">
        <v>9.2865404609022697</v>
      </c>
      <c r="BD26" s="48">
        <v>4.5921320045606784</v>
      </c>
      <c r="BE26" s="48">
        <v>5.504830814928785</v>
      </c>
      <c r="BG26" s="22">
        <v>37711</v>
      </c>
      <c r="BH26" s="47">
        <v>16</v>
      </c>
      <c r="BI26" s="48">
        <v>8.1684317296987068</v>
      </c>
      <c r="BJ26" s="48">
        <v>-1.5222929916740124</v>
      </c>
      <c r="BK26" s="48">
        <v>9.5823014523037209</v>
      </c>
      <c r="BL26" s="48">
        <v>9.3714889216764519</v>
      </c>
      <c r="BN26" s="22">
        <v>37711</v>
      </c>
      <c r="BO26" s="47">
        <v>9</v>
      </c>
      <c r="BP26" s="48">
        <v>-0.88474020046257007</v>
      </c>
      <c r="BQ26" s="48">
        <v>-8.3232825241070785</v>
      </c>
      <c r="BR26" s="48">
        <v>8.7103223731571653</v>
      </c>
      <c r="BS26" s="48">
        <v>-10.566204499418319</v>
      </c>
      <c r="BU26" s="22">
        <v>37711</v>
      </c>
      <c r="BV26" s="47">
        <v>15</v>
      </c>
      <c r="BW26" s="48">
        <v>-1.6788463514735972</v>
      </c>
      <c r="BX26" s="48">
        <v>0.66441806966224259</v>
      </c>
      <c r="BY26" s="48">
        <v>-2.1017424148977559</v>
      </c>
      <c r="BZ26" s="48">
        <v>3.0533811448283155</v>
      </c>
      <c r="CB26" s="22">
        <v>37711</v>
      </c>
      <c r="CC26" s="47">
        <v>10</v>
      </c>
      <c r="CD26" s="48">
        <v>30.457311971111121</v>
      </c>
      <c r="CE26" s="48">
        <v>-9.7466784094541126</v>
      </c>
      <c r="CF26" s="48">
        <v>6.9739244899484687</v>
      </c>
      <c r="CG26" s="48">
        <v>-16.837621927338819</v>
      </c>
      <c r="CI26" s="22">
        <v>37711</v>
      </c>
      <c r="CJ26" s="47">
        <v>7</v>
      </c>
      <c r="CK26" s="48">
        <v>59.521219189775785</v>
      </c>
      <c r="CL26" s="48">
        <v>23.441233739721223</v>
      </c>
      <c r="CM26" s="48">
        <v>26.088560785809676</v>
      </c>
      <c r="CN26" s="48">
        <v>12.832902946000257</v>
      </c>
      <c r="CP26" s="22">
        <v>37711</v>
      </c>
      <c r="CQ26" s="47">
        <v>12</v>
      </c>
      <c r="CR26" s="48">
        <v>-23.84882895907754</v>
      </c>
      <c r="CS26" s="48">
        <v>2.7409411370884706</v>
      </c>
      <c r="CT26" s="48">
        <v>-12.058969565803569</v>
      </c>
      <c r="CU26" s="48">
        <v>-15.224011455564224</v>
      </c>
      <c r="CW26" s="22">
        <v>37711</v>
      </c>
      <c r="CX26" s="47">
        <v>4</v>
      </c>
      <c r="CY26" s="48">
        <v>48.345221409533643</v>
      </c>
      <c r="CZ26" s="48">
        <v>8.6706678800597459</v>
      </c>
      <c r="DA26" s="48">
        <v>2.2719208891295306</v>
      </c>
      <c r="DB26" s="48">
        <v>3.2716642798736206</v>
      </c>
      <c r="DD26" s="22">
        <v>37711</v>
      </c>
      <c r="DE26" s="47">
        <v>12</v>
      </c>
      <c r="DF26" s="48">
        <v>140.74814005407339</v>
      </c>
      <c r="DG26" s="48">
        <v>-2.7867311621498914E-2</v>
      </c>
      <c r="DH26" s="48">
        <v>19.469559495194954</v>
      </c>
      <c r="DI26" s="48">
        <v>10.214330287798523</v>
      </c>
      <c r="DK26" s="22">
        <v>37711</v>
      </c>
      <c r="DL26" s="47">
        <v>6</v>
      </c>
      <c r="DM26" s="48">
        <v>-23.780295094749572</v>
      </c>
      <c r="DN26" s="48">
        <v>19.028537543372327</v>
      </c>
      <c r="DO26" s="48">
        <v>4.587607781349945</v>
      </c>
      <c r="DP26" s="48">
        <v>-7.372141840054347</v>
      </c>
      <c r="DR26" s="22">
        <v>37711</v>
      </c>
      <c r="DS26" s="47">
        <v>5</v>
      </c>
      <c r="DT26" s="48">
        <v>7.6627589339562849</v>
      </c>
      <c r="DU26" s="48">
        <v>-0.69171396461679135</v>
      </c>
      <c r="DV26" s="48">
        <v>13.137753861825917</v>
      </c>
      <c r="DW26" s="48">
        <v>13.729531501394753</v>
      </c>
      <c r="DY26" s="22">
        <f t="shared" si="0"/>
        <v>37711</v>
      </c>
      <c r="DZ26" s="82">
        <f ca="1">VLOOKUP($DY26,INDIRECT("$"&amp;VLOOKUP($DZ$3,Map!$A$2:$E$51,4,0)&amp;"$6:$"&amp;VLOOKUP($DZ$3,Map!$A$2:$E$51,5,0)&amp;"$100"),MATCH(DZ$1,INDIRECT("$"&amp;VLOOKUP($DZ$3,Map!$A$2:$E$51,4,0)&amp;"$1:$"&amp;VLOOKUP($DZ$3,Map!$A$2:$E$51,5,0)&amp;"$1"),0),0)</f>
        <v>4</v>
      </c>
      <c r="EA26" s="140">
        <f ca="1">IF(ABS(VLOOKUP($DY26,INDIRECT("$"&amp;VLOOKUP($DZ$3,Map!$A$2:$E$51,4,0)&amp;"$6:$"&amp;VLOOKUP($DZ$3,Map!$A$2:$E$51,5,0)&amp;"$100"),MATCH(EA$1,INDIRECT("$"&amp;VLOOKUP($DZ$3,Map!$A$2:$E$51,4,0)&amp;"$1:$"&amp;VLOOKUP($DZ$3,Map!$A$2:$E$51,5,0)&amp;"$1"),0),0))&gt;100,"",VLOOKUP($DY26,INDIRECT("$"&amp;VLOOKUP($DZ$3,Map!$A$2:$E$51,4,0)&amp;"$6:$"&amp;VLOOKUP($DZ$3,Map!$A$2:$E$51,5,0)&amp;"$100"),MATCH(EA$1,INDIRECT("$"&amp;VLOOKUP($DZ$3,Map!$A$2:$E$51,4,0)&amp;"$1:$"&amp;VLOOKUP($DZ$3,Map!$A$2:$E$51,5,0)&amp;"$1"),0),0))</f>
        <v>48.345221409533643</v>
      </c>
      <c r="EB26" s="140">
        <f ca="1">IF(ABS(VLOOKUP($DY26,INDIRECT("$"&amp;VLOOKUP($DZ$3,Map!$A$2:$E$51,4,0)&amp;"$6:$"&amp;VLOOKUP($DZ$3,Map!$A$2:$E$51,5,0)&amp;"$100"),MATCH(EB$1,INDIRECT("$"&amp;VLOOKUP($DZ$3,Map!$A$2:$E$51,4,0)&amp;"$1:$"&amp;VLOOKUP($DZ$3,Map!$A$2:$E$51,5,0)&amp;"$1"),0),0))&gt;50,"",VLOOKUP($DY26,INDIRECT("$"&amp;VLOOKUP($DZ$3,Map!$A$2:$E$51,4,0)&amp;"$6:$"&amp;VLOOKUP($DZ$3,Map!$A$2:$E$51,5,0)&amp;"$100"),MATCH(EB$1,INDIRECT("$"&amp;VLOOKUP($DZ$3,Map!$A$2:$E$51,4,0)&amp;"$1:$"&amp;VLOOKUP($DZ$3,Map!$A$2:$E$51,5,0)&amp;"$1"),0),0))</f>
        <v>8.6706678800597459</v>
      </c>
      <c r="EC26" s="140">
        <f ca="1">IF(ABS(VLOOKUP($DY26,INDIRECT("$"&amp;VLOOKUP($DZ$3,Map!$A$2:$E$51,4,0)&amp;"$6:$"&amp;VLOOKUP($DZ$3,Map!$A$2:$E$51,5,0)&amp;"$100"),MATCH(EC$1,INDIRECT("$"&amp;VLOOKUP($DZ$3,Map!$A$2:$E$51,4,0)&amp;"$1:$"&amp;VLOOKUP($DZ$3,Map!$A$2:$E$51,5,0)&amp;"$1"),0),0))&gt;100,"",VLOOKUP($DY26,INDIRECT("$"&amp;VLOOKUP($DZ$3,Map!$A$2:$E$51,4,0)&amp;"$6:$"&amp;VLOOKUP($DZ$3,Map!$A$2:$E$51,5,0)&amp;"$100"),MATCH(EC$1,INDIRECT("$"&amp;VLOOKUP($DZ$3,Map!$A$2:$E$51,4,0)&amp;"$1:$"&amp;VLOOKUP($DZ$3,Map!$A$2:$E$51,5,0)&amp;"$1"),0),0))</f>
        <v>2.2719208891295306</v>
      </c>
      <c r="ED26" s="140">
        <f ca="1">IF(ABS(VLOOKUP($DY26,INDIRECT("$"&amp;VLOOKUP($DZ$3,Map!$A$2:$E$51,4,0)&amp;"$6:$"&amp;VLOOKUP($DZ$3,Map!$A$2:$E$51,5,0)&amp;"$100"),MATCH(ED$1,INDIRECT("$"&amp;VLOOKUP($DZ$3,Map!$A$2:$E$51,4,0)&amp;"$1:$"&amp;VLOOKUP($DZ$3,Map!$A$2:$E$51,5,0)&amp;"$1"),0),0))&gt;100,"",VLOOKUP($DY26,INDIRECT("$"&amp;VLOOKUP($DZ$3,Map!$A$2:$E$51,4,0)&amp;"$6:$"&amp;VLOOKUP($DZ$3,Map!$A$2:$E$51,5,0)&amp;"$100"),MATCH(ED$1,INDIRECT("$"&amp;VLOOKUP($DZ$3,Map!$A$2:$E$51,4,0)&amp;"$1:$"&amp;VLOOKUP($DZ$3,Map!$A$2:$E$51,5,0)&amp;"$1"),0),0))</f>
        <v>3.2716642798736206</v>
      </c>
      <c r="EF26" s="22">
        <f t="shared" si="1"/>
        <v>37711</v>
      </c>
      <c r="EG26" s="140">
        <f ca="1">VLOOKUP($EF26,EquityMetrics!$Y$6:$AO$1048576,MATCH(Earnings!EG$5,EquityMetrics!$Y$5:$AO$5,0),0)</f>
        <v>11.616741270280496</v>
      </c>
      <c r="EH26" s="140">
        <f ca="1">VLOOKUP($EF26,EquityMetrics!$Y$6:$AO$1048576,MATCH(Earnings!EH$5,EquityMetrics!$Y$5:$AO$5,0),0)</f>
        <v>9.6485190403128307E-2</v>
      </c>
      <c r="EI26" s="140">
        <f ca="1">VLOOKUP($EF26,EquityMetrics!$Y$6:$AO$1048576,MATCH(Earnings!EI$5,EquityMetrics!$Y$5:$AO$5,0),0)</f>
        <v>3.8279464538827579</v>
      </c>
      <c r="EJ26" s="140">
        <f ca="1">VLOOKUP($EF26,EquityMetrics!$Y$6:$AO$1048576,MATCH(Earnings!EJ$5,EquityMetrics!$Y$5:$AO$5,0),0)</f>
        <v>2.4741754192270093</v>
      </c>
      <c r="EN26" s="22">
        <v>37711</v>
      </c>
      <c r="EO26" s="47">
        <v>14</v>
      </c>
      <c r="EP26" s="48">
        <v>111.21739441395371</v>
      </c>
      <c r="EQ26" s="48">
        <v>4.9951375508142437</v>
      </c>
      <c r="ER26" s="48">
        <v>83.308222599669634</v>
      </c>
      <c r="ES26" s="48">
        <v>106.81331376237853</v>
      </c>
      <c r="EU26" s="22">
        <v>37711</v>
      </c>
      <c r="EV26" s="47">
        <v>6</v>
      </c>
      <c r="EW26" s="48">
        <v>5.4432226571551778</v>
      </c>
      <c r="EX26" s="48">
        <v>11.382947411110965</v>
      </c>
      <c r="EY26" s="48">
        <v>53.865901068465561</v>
      </c>
      <c r="EZ26" s="48">
        <v>74.499991721545001</v>
      </c>
      <c r="FB26" s="22">
        <v>37711</v>
      </c>
      <c r="FC26" s="47">
        <v>6</v>
      </c>
      <c r="FD26" s="48">
        <v>13.187893492916869</v>
      </c>
      <c r="FE26" s="48">
        <v>12.607559143306846</v>
      </c>
      <c r="FF26" s="48">
        <v>29.044898587674538</v>
      </c>
      <c r="FG26" s="48">
        <v>36.421451660870275</v>
      </c>
      <c r="FI26" s="22">
        <v>37711</v>
      </c>
      <c r="FJ26" s="47">
        <v>9</v>
      </c>
      <c r="FK26" s="48">
        <v>-6.9383414606075107</v>
      </c>
      <c r="FL26" s="48">
        <v>-4.5574460728271209</v>
      </c>
      <c r="FM26" s="48">
        <v>-15.05624894534543</v>
      </c>
      <c r="FN26" s="48">
        <v>-11.507829759221778</v>
      </c>
      <c r="FP26" s="22">
        <v>37711</v>
      </c>
      <c r="FQ26" s="47">
        <v>3</v>
      </c>
      <c r="FR26" s="48">
        <v>17.534011228762836</v>
      </c>
      <c r="FS26" s="48">
        <v>-5.9595122997389227</v>
      </c>
      <c r="FT26" s="48">
        <v>17.479328918450854</v>
      </c>
      <c r="FU26" s="48">
        <v>19.903879926678279</v>
      </c>
      <c r="FW26" s="22">
        <v>37711</v>
      </c>
      <c r="FX26" s="47">
        <v>6</v>
      </c>
      <c r="FY26" s="48">
        <v>4.0574044621245031</v>
      </c>
      <c r="FZ26" s="48">
        <v>-5.6295797784557173</v>
      </c>
      <c r="GA26" s="48">
        <v>14.734604874946577</v>
      </c>
      <c r="GB26" s="48">
        <v>17.388422558968774</v>
      </c>
      <c r="GD26" s="22">
        <v>38260</v>
      </c>
      <c r="GE26" s="47">
        <v>1</v>
      </c>
      <c r="GF26" s="48">
        <v>-73.408423090807503</v>
      </c>
      <c r="GG26" s="48">
        <v>7.4805874532501981E-2</v>
      </c>
      <c r="GH26" s="48">
        <v>-0.27591916498076463</v>
      </c>
      <c r="GI26" s="48">
        <v>7.817682753713795</v>
      </c>
      <c r="GK26" s="22">
        <v>37711</v>
      </c>
      <c r="GL26" s="47">
        <v>2</v>
      </c>
      <c r="GM26" s="48">
        <v>55.831205509180151</v>
      </c>
      <c r="GN26" s="48">
        <v>2.4021499994776319</v>
      </c>
      <c r="GO26" s="48">
        <v>-1.4928592425096476</v>
      </c>
      <c r="GP26" s="48">
        <v>-0.61455093560984775</v>
      </c>
      <c r="GS26" s="22">
        <v>37711</v>
      </c>
      <c r="GT26" s="47">
        <v>6</v>
      </c>
      <c r="GU26" s="48">
        <v>31.095023667764131</v>
      </c>
      <c r="GV26" s="48">
        <v>31.845526933720247</v>
      </c>
      <c r="GW26" s="48">
        <v>26.716356461925738</v>
      </c>
      <c r="GX26" s="48">
        <v>16.114200619942576</v>
      </c>
      <c r="GZ26" s="22">
        <v>38168</v>
      </c>
      <c r="HA26" s="47">
        <v>7</v>
      </c>
      <c r="HB26" s="48">
        <v>25.179478089388475</v>
      </c>
      <c r="HC26" s="48">
        <v>33.744068463201856</v>
      </c>
      <c r="HD26" s="48">
        <v>30.828825334523646</v>
      </c>
      <c r="HE26" s="48">
        <v>41.519557648380889</v>
      </c>
      <c r="HG26" s="22">
        <v>37711</v>
      </c>
      <c r="HH26" s="47">
        <v>6</v>
      </c>
      <c r="HI26" s="48">
        <v>-12.325356793459042</v>
      </c>
      <c r="HJ26" s="48">
        <v>0.49711770628177998</v>
      </c>
      <c r="HK26" s="48">
        <v>3.8598894262032335</v>
      </c>
      <c r="HL26" s="48">
        <v>6.1667057046361995</v>
      </c>
      <c r="HN26" s="22">
        <v>38352</v>
      </c>
      <c r="HO26" s="47">
        <v>13</v>
      </c>
      <c r="HP26" s="48">
        <v>19.538574118414932</v>
      </c>
      <c r="HQ26" s="48">
        <v>-9.6758836422113799</v>
      </c>
      <c r="HR26" s="48">
        <v>4.5805377676058301</v>
      </c>
      <c r="HS26" s="48">
        <v>4.3896111843367613</v>
      </c>
    </row>
    <row r="27" spans="1:227">
      <c r="A27" s="22">
        <v>37802</v>
      </c>
      <c r="B27" s="47">
        <v>3</v>
      </c>
      <c r="C27" s="48">
        <v>11.60869432532269</v>
      </c>
      <c r="D27" s="48">
        <v>-29.661800449339182</v>
      </c>
      <c r="E27" s="48">
        <v>9.0608566258830301</v>
      </c>
      <c r="F27" s="48">
        <v>10.690135524755394</v>
      </c>
      <c r="H27" s="22">
        <v>37802</v>
      </c>
      <c r="I27" s="47">
        <v>7</v>
      </c>
      <c r="J27" s="48">
        <v>-6.1879176166337304</v>
      </c>
      <c r="K27" s="48">
        <v>-11.976338369753158</v>
      </c>
      <c r="L27" s="48">
        <v>15.96411297312812</v>
      </c>
      <c r="M27" s="48">
        <v>20.003440129939023</v>
      </c>
      <c r="O27" s="22">
        <v>38168</v>
      </c>
      <c r="P27" s="47">
        <v>11</v>
      </c>
      <c r="Q27" s="48">
        <v>-3.1268663034755528</v>
      </c>
      <c r="R27" s="48">
        <v>-14.332526878112894</v>
      </c>
      <c r="S27" s="48">
        <v>2.1650253977030465</v>
      </c>
      <c r="T27" s="48">
        <v>3.9554682173478461</v>
      </c>
      <c r="V27" s="22">
        <v>37802</v>
      </c>
      <c r="W27" s="47">
        <v>14</v>
      </c>
      <c r="X27" s="48">
        <v>-28.666755143544282</v>
      </c>
      <c r="Y27" s="48">
        <v>-14.353487622694306</v>
      </c>
      <c r="Z27" s="48">
        <v>2.7138721925729747</v>
      </c>
      <c r="AA27" s="48">
        <v>11.886750705162296</v>
      </c>
      <c r="AC27" s="22">
        <v>37802</v>
      </c>
      <c r="AD27" s="47">
        <v>23</v>
      </c>
      <c r="AE27" s="48">
        <v>56.160681368322599</v>
      </c>
      <c r="AF27" s="48">
        <v>2.0090906034499367</v>
      </c>
      <c r="AG27" s="48">
        <v>26.662157537271725</v>
      </c>
      <c r="AH27" s="48">
        <v>28.441643194160626</v>
      </c>
      <c r="AJ27" s="22">
        <v>37802</v>
      </c>
      <c r="AK27" s="47">
        <v>2</v>
      </c>
      <c r="AL27" s="48">
        <v>22.950936827263806</v>
      </c>
      <c r="AM27" s="48">
        <v>-14.146327848459372</v>
      </c>
      <c r="AN27" s="146">
        <v>37802</v>
      </c>
      <c r="AO27" s="109">
        <v>7</v>
      </c>
      <c r="AP27" s="48">
        <v>8.1733692956337478</v>
      </c>
      <c r="AQ27" s="48">
        <v>0.23303561691661034</v>
      </c>
      <c r="AS27" s="22">
        <v>37802</v>
      </c>
      <c r="AT27" s="47">
        <v>7</v>
      </c>
      <c r="AU27" s="48">
        <v>1.1746718584322682</v>
      </c>
      <c r="AV27" s="48">
        <v>15.00562211312204</v>
      </c>
      <c r="AW27" s="48">
        <v>0.94985403630585274</v>
      </c>
      <c r="AX27" s="48">
        <v>2.2974179597382349</v>
      </c>
      <c r="AZ27" s="22">
        <v>37802</v>
      </c>
      <c r="BA27" s="47">
        <v>11</v>
      </c>
      <c r="BB27" s="48">
        <v>-6.5606819800161862</v>
      </c>
      <c r="BC27" s="48">
        <v>3.3150848979780934</v>
      </c>
      <c r="BD27" s="48">
        <v>3.1441635201910678</v>
      </c>
      <c r="BE27" s="48">
        <v>4.1569484033413984</v>
      </c>
      <c r="BG27" s="22">
        <v>37802</v>
      </c>
      <c r="BH27" s="47">
        <v>15</v>
      </c>
      <c r="BI27" s="48">
        <v>9.5790154194021913</v>
      </c>
      <c r="BJ27" s="48">
        <v>-0.59804007973320861</v>
      </c>
      <c r="BK27" s="48">
        <v>11.970728014947474</v>
      </c>
      <c r="BL27" s="48">
        <v>12.368293816310437</v>
      </c>
      <c r="BN27" s="22">
        <v>37802</v>
      </c>
      <c r="BO27" s="47">
        <v>9</v>
      </c>
      <c r="BP27" s="48">
        <v>-34.306157784596486</v>
      </c>
      <c r="BQ27" s="48">
        <v>-3.3570925338433866</v>
      </c>
      <c r="BR27" s="48">
        <v>-10.049273608228738</v>
      </c>
      <c r="BS27" s="48">
        <v>-6.8086058037095327</v>
      </c>
      <c r="BU27" s="22">
        <v>37802</v>
      </c>
      <c r="BV27" s="47">
        <v>17</v>
      </c>
      <c r="BW27" s="48">
        <v>11.012311114798939</v>
      </c>
      <c r="BX27" s="48">
        <v>-0.48924192458894566</v>
      </c>
      <c r="BY27" s="48">
        <v>-1.4302581027722083</v>
      </c>
      <c r="BZ27" s="48">
        <v>1.2629621928237356</v>
      </c>
      <c r="CB27" s="22">
        <v>37802</v>
      </c>
      <c r="CC27" s="47">
        <v>10</v>
      </c>
      <c r="CD27" s="48">
        <v>12.915288343881176</v>
      </c>
      <c r="CE27" s="48">
        <v>-6.0029985111279549</v>
      </c>
      <c r="CF27" s="48">
        <v>3.0916659457444595</v>
      </c>
      <c r="CG27" s="48">
        <v>-20.402977962259172</v>
      </c>
      <c r="CI27" s="22">
        <v>37802</v>
      </c>
      <c r="CJ27" s="47">
        <v>8</v>
      </c>
      <c r="CK27" s="48">
        <v>24.298815912654867</v>
      </c>
      <c r="CL27" s="48">
        <v>15.198781014780472</v>
      </c>
      <c r="CM27" s="48">
        <v>16.614278021792185</v>
      </c>
      <c r="CN27" s="48">
        <v>8.3606573432136955</v>
      </c>
      <c r="CP27" s="22">
        <v>37802</v>
      </c>
      <c r="CQ27" s="47">
        <v>14</v>
      </c>
      <c r="CR27" s="48">
        <v>6.4170360354814644</v>
      </c>
      <c r="CS27" s="48">
        <v>3.7190362555054701</v>
      </c>
      <c r="CT27" s="48">
        <v>1.4866887378051086</v>
      </c>
      <c r="CU27" s="48">
        <v>0.59605811597547298</v>
      </c>
      <c r="CW27" s="22">
        <v>37802</v>
      </c>
      <c r="CX27" s="47">
        <v>3</v>
      </c>
      <c r="CY27" s="48">
        <v>30.870118456342642</v>
      </c>
      <c r="CZ27" s="48">
        <v>11.491933799451569</v>
      </c>
      <c r="DA27" s="48">
        <v>-1.2666382068190929</v>
      </c>
      <c r="DB27" s="48">
        <v>0.31310006071265661</v>
      </c>
      <c r="DD27" s="22">
        <v>37802</v>
      </c>
      <c r="DE27" s="47">
        <v>15</v>
      </c>
      <c r="DF27" s="48">
        <v>23.801118267779522</v>
      </c>
      <c r="DG27" s="48">
        <v>-9.1831125363524002</v>
      </c>
      <c r="DH27" s="48">
        <v>-1.9373288872611139</v>
      </c>
      <c r="DI27" s="48">
        <v>-6.2563773560810336</v>
      </c>
      <c r="DK27" s="22">
        <v>37802</v>
      </c>
      <c r="DL27" s="47">
        <v>7</v>
      </c>
      <c r="DM27" s="48">
        <v>390.39658445525754</v>
      </c>
      <c r="DN27" s="48">
        <v>19.841018932323461</v>
      </c>
      <c r="DO27" s="48">
        <v>1.9865147163761865</v>
      </c>
      <c r="DP27" s="48">
        <v>-11.023103300827341</v>
      </c>
      <c r="DR27" s="22">
        <v>37802</v>
      </c>
      <c r="DS27" s="47">
        <v>5</v>
      </c>
      <c r="DT27" s="48">
        <v>-50.821412474614696</v>
      </c>
      <c r="DU27" s="48">
        <v>-2.7957205967318322</v>
      </c>
      <c r="DV27" s="48">
        <v>-14.593487638982483</v>
      </c>
      <c r="DW27" s="48">
        <v>-3.9356273183187906</v>
      </c>
      <c r="DY27" s="22">
        <f t="shared" si="0"/>
        <v>37802</v>
      </c>
      <c r="DZ27" s="82">
        <f ca="1">VLOOKUP($DY27,INDIRECT("$"&amp;VLOOKUP($DZ$3,Map!$A$2:$E$51,4,0)&amp;"$6:$"&amp;VLOOKUP($DZ$3,Map!$A$2:$E$51,5,0)&amp;"$100"),MATCH(DZ$1,INDIRECT("$"&amp;VLOOKUP($DZ$3,Map!$A$2:$E$51,4,0)&amp;"$1:$"&amp;VLOOKUP($DZ$3,Map!$A$2:$E$51,5,0)&amp;"$1"),0),0)</f>
        <v>3</v>
      </c>
      <c r="EA27" s="140">
        <f ca="1">IF(ABS(VLOOKUP($DY27,INDIRECT("$"&amp;VLOOKUP($DZ$3,Map!$A$2:$E$51,4,0)&amp;"$6:$"&amp;VLOOKUP($DZ$3,Map!$A$2:$E$51,5,0)&amp;"$100"),MATCH(EA$1,INDIRECT("$"&amp;VLOOKUP($DZ$3,Map!$A$2:$E$51,4,0)&amp;"$1:$"&amp;VLOOKUP($DZ$3,Map!$A$2:$E$51,5,0)&amp;"$1"),0),0))&gt;100,"",VLOOKUP($DY27,INDIRECT("$"&amp;VLOOKUP($DZ$3,Map!$A$2:$E$51,4,0)&amp;"$6:$"&amp;VLOOKUP($DZ$3,Map!$A$2:$E$51,5,0)&amp;"$100"),MATCH(EA$1,INDIRECT("$"&amp;VLOOKUP($DZ$3,Map!$A$2:$E$51,4,0)&amp;"$1:$"&amp;VLOOKUP($DZ$3,Map!$A$2:$E$51,5,0)&amp;"$1"),0),0))</f>
        <v>30.870118456342642</v>
      </c>
      <c r="EB27" s="140">
        <f ca="1">IF(ABS(VLOOKUP($DY27,INDIRECT("$"&amp;VLOOKUP($DZ$3,Map!$A$2:$E$51,4,0)&amp;"$6:$"&amp;VLOOKUP($DZ$3,Map!$A$2:$E$51,5,0)&amp;"$100"),MATCH(EB$1,INDIRECT("$"&amp;VLOOKUP($DZ$3,Map!$A$2:$E$51,4,0)&amp;"$1:$"&amp;VLOOKUP($DZ$3,Map!$A$2:$E$51,5,0)&amp;"$1"),0),0))&gt;50,"",VLOOKUP($DY27,INDIRECT("$"&amp;VLOOKUP($DZ$3,Map!$A$2:$E$51,4,0)&amp;"$6:$"&amp;VLOOKUP($DZ$3,Map!$A$2:$E$51,5,0)&amp;"$100"),MATCH(EB$1,INDIRECT("$"&amp;VLOOKUP($DZ$3,Map!$A$2:$E$51,4,0)&amp;"$1:$"&amp;VLOOKUP($DZ$3,Map!$A$2:$E$51,5,0)&amp;"$1"),0),0))</f>
        <v>11.491933799451569</v>
      </c>
      <c r="EC27" s="140">
        <f ca="1">IF(ABS(VLOOKUP($DY27,INDIRECT("$"&amp;VLOOKUP($DZ$3,Map!$A$2:$E$51,4,0)&amp;"$6:$"&amp;VLOOKUP($DZ$3,Map!$A$2:$E$51,5,0)&amp;"$100"),MATCH(EC$1,INDIRECT("$"&amp;VLOOKUP($DZ$3,Map!$A$2:$E$51,4,0)&amp;"$1:$"&amp;VLOOKUP($DZ$3,Map!$A$2:$E$51,5,0)&amp;"$1"),0),0))&gt;100,"",VLOOKUP($DY27,INDIRECT("$"&amp;VLOOKUP($DZ$3,Map!$A$2:$E$51,4,0)&amp;"$6:$"&amp;VLOOKUP($DZ$3,Map!$A$2:$E$51,5,0)&amp;"$100"),MATCH(EC$1,INDIRECT("$"&amp;VLOOKUP($DZ$3,Map!$A$2:$E$51,4,0)&amp;"$1:$"&amp;VLOOKUP($DZ$3,Map!$A$2:$E$51,5,0)&amp;"$1"),0),0))</f>
        <v>-1.2666382068190929</v>
      </c>
      <c r="ED27" s="140">
        <f ca="1">IF(ABS(VLOOKUP($DY27,INDIRECT("$"&amp;VLOOKUP($DZ$3,Map!$A$2:$E$51,4,0)&amp;"$6:$"&amp;VLOOKUP($DZ$3,Map!$A$2:$E$51,5,0)&amp;"$100"),MATCH(ED$1,INDIRECT("$"&amp;VLOOKUP($DZ$3,Map!$A$2:$E$51,4,0)&amp;"$1:$"&amp;VLOOKUP($DZ$3,Map!$A$2:$E$51,5,0)&amp;"$1"),0),0))&gt;100,"",VLOOKUP($DY27,INDIRECT("$"&amp;VLOOKUP($DZ$3,Map!$A$2:$E$51,4,0)&amp;"$6:$"&amp;VLOOKUP($DZ$3,Map!$A$2:$E$51,5,0)&amp;"$100"),MATCH(ED$1,INDIRECT("$"&amp;VLOOKUP($DZ$3,Map!$A$2:$E$51,4,0)&amp;"$1:$"&amp;VLOOKUP($DZ$3,Map!$A$2:$E$51,5,0)&amp;"$1"),0),0))</f>
        <v>0.31310006071265661</v>
      </c>
      <c r="EF27" s="22">
        <f t="shared" si="1"/>
        <v>37802</v>
      </c>
      <c r="EG27" s="140">
        <f ca="1">VLOOKUP($EF27,EquityMetrics!$Y$6:$AO$1048576,MATCH(Earnings!EG$5,EquityMetrics!$Y$5:$AO$5,0),0)</f>
        <v>2.775766359018661</v>
      </c>
      <c r="EH27" s="140">
        <f ca="1">VLOOKUP($EF27,EquityMetrics!$Y$6:$AO$1048576,MATCH(Earnings!EH$5,EquityMetrics!$Y$5:$AO$5,0),0)</f>
        <v>-0.88683782107661369</v>
      </c>
      <c r="EI27" s="140">
        <f ca="1">VLOOKUP($EF27,EquityMetrics!$Y$6:$AO$1048576,MATCH(Earnings!EI$5,EquityMetrics!$Y$5:$AO$5,0),0)</f>
        <v>2.4525841520121716</v>
      </c>
      <c r="EJ27" s="140">
        <f ca="1">VLOOKUP($EF27,EquityMetrics!$Y$6:$AO$1048576,MATCH(Earnings!EJ$5,EquityMetrics!$Y$5:$AO$5,0),0)</f>
        <v>2.4822483352734848</v>
      </c>
      <c r="EN27" s="22">
        <v>37802</v>
      </c>
      <c r="EO27" s="47">
        <v>15</v>
      </c>
      <c r="EP27" s="48">
        <v>56.425501974471736</v>
      </c>
      <c r="EQ27" s="48">
        <v>3.9075654682848793</v>
      </c>
      <c r="ER27" s="48">
        <v>39.696723831524096</v>
      </c>
      <c r="ES27" s="48">
        <v>57.572863681595599</v>
      </c>
      <c r="EU27" s="22">
        <v>37802</v>
      </c>
      <c r="EV27" s="47">
        <v>8</v>
      </c>
      <c r="EW27" s="48">
        <v>54.507937928405781</v>
      </c>
      <c r="EX27" s="48">
        <v>-2.0790417769527392</v>
      </c>
      <c r="EY27" s="48">
        <v>19.657317255265561</v>
      </c>
      <c r="EZ27" s="48">
        <v>22.265739814541586</v>
      </c>
      <c r="FB27" s="22">
        <v>37802</v>
      </c>
      <c r="FC27" s="47">
        <v>8</v>
      </c>
      <c r="FD27" s="48">
        <v>-9.9416502398380953</v>
      </c>
      <c r="FE27" s="48">
        <v>11.305041218534594</v>
      </c>
      <c r="FF27" s="48">
        <v>16.945241088616392</v>
      </c>
      <c r="FG27" s="48">
        <v>26.282857287424545</v>
      </c>
      <c r="FI27" s="22">
        <v>37802</v>
      </c>
      <c r="FJ27" s="47">
        <v>9</v>
      </c>
      <c r="FK27" s="48">
        <v>26.645760076353064</v>
      </c>
      <c r="FL27" s="48">
        <v>-7.0987580812422397</v>
      </c>
      <c r="FM27" s="48">
        <v>-12.000036298998717</v>
      </c>
      <c r="FN27" s="48">
        <v>-12.592170454662154</v>
      </c>
      <c r="FP27" s="22">
        <v>37802</v>
      </c>
      <c r="FQ27" s="47">
        <v>1</v>
      </c>
      <c r="FR27" s="48">
        <v>-7.7020050503920583</v>
      </c>
      <c r="FS27" s="48">
        <v>-13.452206957802538</v>
      </c>
      <c r="FT27" s="48">
        <v>7.5492863363386897</v>
      </c>
      <c r="FU27" s="48">
        <v>10.049944020104174</v>
      </c>
      <c r="FW27" s="22">
        <v>37802</v>
      </c>
      <c r="FX27" s="47">
        <v>6</v>
      </c>
      <c r="FY27" s="48">
        <v>-5.9842236073150534</v>
      </c>
      <c r="FZ27" s="48">
        <v>-11.826541222668464</v>
      </c>
      <c r="GA27" s="48">
        <v>16.831828236545409</v>
      </c>
      <c r="GB27" s="48">
        <v>20.992869565941309</v>
      </c>
      <c r="GD27" s="22">
        <v>38352</v>
      </c>
      <c r="GE27" s="47">
        <v>1</v>
      </c>
      <c r="GF27" s="48">
        <v>-85.394581386469781</v>
      </c>
      <c r="GG27" s="48">
        <v>-1.6008216034065437</v>
      </c>
      <c r="GH27" s="48">
        <v>-6.9369795603038575</v>
      </c>
      <c r="GI27" s="48">
        <v>11.917546446309846</v>
      </c>
      <c r="GK27" s="22">
        <v>37802</v>
      </c>
      <c r="GL27" s="47">
        <v>2</v>
      </c>
      <c r="GM27" s="48">
        <v>54.155293560903651</v>
      </c>
      <c r="GN27" s="48">
        <v>6.7804499209985547</v>
      </c>
      <c r="GO27" s="48">
        <v>-2.7118452613876465</v>
      </c>
      <c r="GP27" s="48">
        <v>-1.8293465082766636</v>
      </c>
      <c r="GS27" s="22">
        <v>37802</v>
      </c>
      <c r="GT27" s="47">
        <v>7</v>
      </c>
      <c r="GU27" s="48">
        <v>25.665971664346564</v>
      </c>
      <c r="GV27" s="48">
        <v>18.13009845077471</v>
      </c>
      <c r="GW27" s="48">
        <v>16.963898576262217</v>
      </c>
      <c r="GX27" s="48">
        <v>8.4033222931930496</v>
      </c>
      <c r="GZ27" s="22">
        <v>38260</v>
      </c>
      <c r="HA27" s="47">
        <v>7</v>
      </c>
      <c r="HB27" s="48">
        <v>24.989584465875691</v>
      </c>
      <c r="HC27" s="48">
        <v>25.679514495021149</v>
      </c>
      <c r="HD27" s="48">
        <v>27.70816954015709</v>
      </c>
      <c r="HE27" s="48">
        <v>44.193292265526885</v>
      </c>
      <c r="HG27" s="22">
        <v>37802</v>
      </c>
      <c r="HH27" s="47">
        <v>7</v>
      </c>
      <c r="HI27" s="48">
        <v>43.093584507316194</v>
      </c>
      <c r="HJ27" s="48">
        <v>-9.3157705372545081</v>
      </c>
      <c r="HK27" s="48">
        <v>15.6801254204749</v>
      </c>
      <c r="HL27" s="48">
        <v>17.348627509784762</v>
      </c>
      <c r="HN27" s="22">
        <v>38442</v>
      </c>
      <c r="HO27" s="47">
        <v>13</v>
      </c>
      <c r="HP27" s="48">
        <v>10.268796938336443</v>
      </c>
      <c r="HQ27" s="48">
        <v>-14.444428917671438</v>
      </c>
      <c r="HR27" s="48">
        <v>1.5757560935476977</v>
      </c>
      <c r="HS27" s="48">
        <v>0.84300903397391824</v>
      </c>
    </row>
    <row r="28" spans="1:227">
      <c r="A28" s="22">
        <v>37894</v>
      </c>
      <c r="B28" s="47">
        <v>5</v>
      </c>
      <c r="C28" s="48">
        <v>6.1682441213647907</v>
      </c>
      <c r="D28" s="48">
        <v>-23.383330698849502</v>
      </c>
      <c r="E28" s="48">
        <v>7.8185159221464184</v>
      </c>
      <c r="F28" s="48">
        <v>8.8026930207209411</v>
      </c>
      <c r="H28" s="22">
        <v>37894</v>
      </c>
      <c r="I28" s="47">
        <v>11</v>
      </c>
      <c r="J28" s="48">
        <v>18.308298880874379</v>
      </c>
      <c r="K28" s="48">
        <v>-8.4491384045459856</v>
      </c>
      <c r="L28" s="48">
        <v>9.4964418154049213</v>
      </c>
      <c r="M28" s="48">
        <v>10.879831733018719</v>
      </c>
      <c r="O28" s="22">
        <v>38260</v>
      </c>
      <c r="P28" s="47">
        <v>12</v>
      </c>
      <c r="Q28" s="48">
        <v>-15.239585267014176</v>
      </c>
      <c r="R28" s="48">
        <v>-10.72326443968784</v>
      </c>
      <c r="S28" s="48">
        <v>2.5233384478189347</v>
      </c>
      <c r="T28" s="48">
        <v>3.8945900153562363</v>
      </c>
      <c r="V28" s="22">
        <v>37894</v>
      </c>
      <c r="W28" s="47">
        <v>12</v>
      </c>
      <c r="X28" s="48">
        <v>-6.6305700410563135</v>
      </c>
      <c r="Y28" s="48">
        <v>-13.774430747045352</v>
      </c>
      <c r="Z28" s="48">
        <v>14.97804617163354</v>
      </c>
      <c r="AA28" s="48">
        <v>23.762057391723836</v>
      </c>
      <c r="AC28" s="22">
        <v>37894</v>
      </c>
      <c r="AD28" s="47">
        <v>22</v>
      </c>
      <c r="AE28" s="48">
        <v>75.819377192984163</v>
      </c>
      <c r="AF28" s="48">
        <v>0.88046505675092313</v>
      </c>
      <c r="AG28" s="48">
        <v>23.333369142824665</v>
      </c>
      <c r="AH28" s="48">
        <v>25.582877629072364</v>
      </c>
      <c r="AJ28" s="22">
        <v>37894</v>
      </c>
      <c r="AK28" s="47">
        <v>3</v>
      </c>
      <c r="AL28" s="48">
        <v>21.154928112534751</v>
      </c>
      <c r="AM28" s="48">
        <v>-4.6549552035248576</v>
      </c>
      <c r="AN28" s="146">
        <v>37894</v>
      </c>
      <c r="AO28" s="109">
        <v>8</v>
      </c>
      <c r="AP28" s="48">
        <v>5.4009556504787559</v>
      </c>
      <c r="AQ28" s="48">
        <v>6.4219755906845366</v>
      </c>
      <c r="AS28" s="22">
        <v>37894</v>
      </c>
      <c r="AT28" s="47">
        <v>7</v>
      </c>
      <c r="AU28" s="48">
        <v>11.623584125397219</v>
      </c>
      <c r="AV28" s="48">
        <v>8.2886460399541164</v>
      </c>
      <c r="AW28" s="48">
        <v>5.7870717495441371</v>
      </c>
      <c r="AX28" s="48">
        <v>7.2041960840830921</v>
      </c>
      <c r="AZ28" s="22">
        <v>37894</v>
      </c>
      <c r="BA28" s="47">
        <v>10</v>
      </c>
      <c r="BB28" s="48">
        <v>1.6589682532841603</v>
      </c>
      <c r="BC28" s="48">
        <v>11.045648496007843</v>
      </c>
      <c r="BD28" s="48">
        <v>6.3121666300003154</v>
      </c>
      <c r="BE28" s="48">
        <v>3.9294865329160489</v>
      </c>
      <c r="BG28" s="22">
        <v>37894</v>
      </c>
      <c r="BH28" s="47">
        <v>20</v>
      </c>
      <c r="BI28" s="48">
        <v>8.3173650583600356</v>
      </c>
      <c r="BJ28" s="48">
        <v>6.3502323520975734</v>
      </c>
      <c r="BK28" s="48">
        <v>10.869274192808209</v>
      </c>
      <c r="BL28" s="48">
        <v>9.1168661210520696</v>
      </c>
      <c r="BN28" s="22">
        <v>37894</v>
      </c>
      <c r="BO28" s="47">
        <v>11</v>
      </c>
      <c r="BP28" s="48">
        <v>-7.1402126365110776</v>
      </c>
      <c r="BQ28" s="48">
        <v>-5.8538092141236504</v>
      </c>
      <c r="BR28" s="48">
        <v>1.2036746585828428</v>
      </c>
      <c r="BS28" s="48">
        <v>1.128795287854123</v>
      </c>
      <c r="BU28" s="22">
        <v>37894</v>
      </c>
      <c r="BV28" s="47">
        <v>21</v>
      </c>
      <c r="BW28" s="48">
        <v>21.048517879032673</v>
      </c>
      <c r="BX28" s="48">
        <v>-2.7162007125602683</v>
      </c>
      <c r="BY28" s="48">
        <v>1.6529669037037564</v>
      </c>
      <c r="BZ28" s="48">
        <v>3.7710310862858476</v>
      </c>
      <c r="CB28" s="22">
        <v>37894</v>
      </c>
      <c r="CC28" s="47">
        <v>11</v>
      </c>
      <c r="CD28" s="48">
        <v>17.802931596479638</v>
      </c>
      <c r="CE28" s="48">
        <v>9.4622220657559772</v>
      </c>
      <c r="CF28" s="48">
        <v>7.9213833836773162</v>
      </c>
      <c r="CG28" s="48">
        <v>-0.50705294448070148</v>
      </c>
      <c r="CI28" s="22">
        <v>37894</v>
      </c>
      <c r="CJ28" s="47">
        <v>8</v>
      </c>
      <c r="CK28" s="48">
        <v>39.651767015000495</v>
      </c>
      <c r="CL28" s="48">
        <v>11.723938762577625</v>
      </c>
      <c r="CM28" s="48">
        <v>17.202012845102299</v>
      </c>
      <c r="CN28" s="48">
        <v>8.8130111704649359</v>
      </c>
      <c r="CP28" s="22">
        <v>37894</v>
      </c>
      <c r="CQ28" s="47">
        <v>14</v>
      </c>
      <c r="CR28" s="48">
        <v>49.979465271503578</v>
      </c>
      <c r="CS28" s="48">
        <v>5.2785030419905121</v>
      </c>
      <c r="CT28" s="48">
        <v>8.7397371636242394</v>
      </c>
      <c r="CU28" s="48">
        <v>6.7110851923804393</v>
      </c>
      <c r="CW28" s="22">
        <v>37894</v>
      </c>
      <c r="CX28" s="47">
        <v>3</v>
      </c>
      <c r="CY28" s="48">
        <v>25.666916962123253</v>
      </c>
      <c r="CZ28" s="48">
        <v>9.3269286855178315</v>
      </c>
      <c r="DA28" s="48">
        <v>-3.3463923786713146</v>
      </c>
      <c r="DB28" s="48">
        <v>-2.4153312962616136</v>
      </c>
      <c r="DD28" s="22">
        <v>37894</v>
      </c>
      <c r="DE28" s="47">
        <v>15</v>
      </c>
      <c r="DF28" s="48">
        <v>-30.759907238963059</v>
      </c>
      <c r="DG28" s="48">
        <v>-9.7896526129320538</v>
      </c>
      <c r="DH28" s="48">
        <v>-6.2941825580761446</v>
      </c>
      <c r="DI28" s="48">
        <v>-2.9039078879495306</v>
      </c>
      <c r="DK28" s="22">
        <v>37894</v>
      </c>
      <c r="DL28" s="47">
        <v>7</v>
      </c>
      <c r="DM28" s="48">
        <v>1748.7348777037851</v>
      </c>
      <c r="DN28" s="48">
        <v>17.596581912531327</v>
      </c>
      <c r="DO28" s="48">
        <v>6.271119762610744</v>
      </c>
      <c r="DP28" s="48">
        <v>-12.119254978710048</v>
      </c>
      <c r="DR28" s="22">
        <v>37894</v>
      </c>
      <c r="DS28" s="47">
        <v>4</v>
      </c>
      <c r="DT28" s="48">
        <v>-9.7422891453327942</v>
      </c>
      <c r="DU28" s="48">
        <v>7.1893762607722955</v>
      </c>
      <c r="DV28" s="48">
        <v>-18.672177307679661</v>
      </c>
      <c r="DW28" s="48">
        <v>-21.050909852849976</v>
      </c>
      <c r="DY28" s="22">
        <f t="shared" si="0"/>
        <v>37894</v>
      </c>
      <c r="DZ28" s="82">
        <f ca="1">VLOOKUP($DY28,INDIRECT("$"&amp;VLOOKUP($DZ$3,Map!$A$2:$E$51,4,0)&amp;"$6:$"&amp;VLOOKUP($DZ$3,Map!$A$2:$E$51,5,0)&amp;"$100"),MATCH(DZ$1,INDIRECT("$"&amp;VLOOKUP($DZ$3,Map!$A$2:$E$51,4,0)&amp;"$1:$"&amp;VLOOKUP($DZ$3,Map!$A$2:$E$51,5,0)&amp;"$1"),0),0)</f>
        <v>3</v>
      </c>
      <c r="EA28" s="140">
        <f ca="1">IF(ABS(VLOOKUP($DY28,INDIRECT("$"&amp;VLOOKUP($DZ$3,Map!$A$2:$E$51,4,0)&amp;"$6:$"&amp;VLOOKUP($DZ$3,Map!$A$2:$E$51,5,0)&amp;"$100"),MATCH(EA$1,INDIRECT("$"&amp;VLOOKUP($DZ$3,Map!$A$2:$E$51,4,0)&amp;"$1:$"&amp;VLOOKUP($DZ$3,Map!$A$2:$E$51,5,0)&amp;"$1"),0),0))&gt;100,"",VLOOKUP($DY28,INDIRECT("$"&amp;VLOOKUP($DZ$3,Map!$A$2:$E$51,4,0)&amp;"$6:$"&amp;VLOOKUP($DZ$3,Map!$A$2:$E$51,5,0)&amp;"$100"),MATCH(EA$1,INDIRECT("$"&amp;VLOOKUP($DZ$3,Map!$A$2:$E$51,4,0)&amp;"$1:$"&amp;VLOOKUP($DZ$3,Map!$A$2:$E$51,5,0)&amp;"$1"),0),0))</f>
        <v>25.666916962123253</v>
      </c>
      <c r="EB28" s="140">
        <f ca="1">IF(ABS(VLOOKUP($DY28,INDIRECT("$"&amp;VLOOKUP($DZ$3,Map!$A$2:$E$51,4,0)&amp;"$6:$"&amp;VLOOKUP($DZ$3,Map!$A$2:$E$51,5,0)&amp;"$100"),MATCH(EB$1,INDIRECT("$"&amp;VLOOKUP($DZ$3,Map!$A$2:$E$51,4,0)&amp;"$1:$"&amp;VLOOKUP($DZ$3,Map!$A$2:$E$51,5,0)&amp;"$1"),0),0))&gt;50,"",VLOOKUP($DY28,INDIRECT("$"&amp;VLOOKUP($DZ$3,Map!$A$2:$E$51,4,0)&amp;"$6:$"&amp;VLOOKUP($DZ$3,Map!$A$2:$E$51,5,0)&amp;"$100"),MATCH(EB$1,INDIRECT("$"&amp;VLOOKUP($DZ$3,Map!$A$2:$E$51,4,0)&amp;"$1:$"&amp;VLOOKUP($DZ$3,Map!$A$2:$E$51,5,0)&amp;"$1"),0),0))</f>
        <v>9.3269286855178315</v>
      </c>
      <c r="EC28" s="140">
        <f ca="1">IF(ABS(VLOOKUP($DY28,INDIRECT("$"&amp;VLOOKUP($DZ$3,Map!$A$2:$E$51,4,0)&amp;"$6:$"&amp;VLOOKUP($DZ$3,Map!$A$2:$E$51,5,0)&amp;"$100"),MATCH(EC$1,INDIRECT("$"&amp;VLOOKUP($DZ$3,Map!$A$2:$E$51,4,0)&amp;"$1:$"&amp;VLOOKUP($DZ$3,Map!$A$2:$E$51,5,0)&amp;"$1"),0),0))&gt;100,"",VLOOKUP($DY28,INDIRECT("$"&amp;VLOOKUP($DZ$3,Map!$A$2:$E$51,4,0)&amp;"$6:$"&amp;VLOOKUP($DZ$3,Map!$A$2:$E$51,5,0)&amp;"$100"),MATCH(EC$1,INDIRECT("$"&amp;VLOOKUP($DZ$3,Map!$A$2:$E$51,4,0)&amp;"$1:$"&amp;VLOOKUP($DZ$3,Map!$A$2:$E$51,5,0)&amp;"$1"),0),0))</f>
        <v>-3.3463923786713146</v>
      </c>
      <c r="ED28" s="140">
        <f ca="1">IF(ABS(VLOOKUP($DY28,INDIRECT("$"&amp;VLOOKUP($DZ$3,Map!$A$2:$E$51,4,0)&amp;"$6:$"&amp;VLOOKUP($DZ$3,Map!$A$2:$E$51,5,0)&amp;"$100"),MATCH(ED$1,INDIRECT("$"&amp;VLOOKUP($DZ$3,Map!$A$2:$E$51,4,0)&amp;"$1:$"&amp;VLOOKUP($DZ$3,Map!$A$2:$E$51,5,0)&amp;"$1"),0),0))&gt;100,"",VLOOKUP($DY28,INDIRECT("$"&amp;VLOOKUP($DZ$3,Map!$A$2:$E$51,4,0)&amp;"$6:$"&amp;VLOOKUP($DZ$3,Map!$A$2:$E$51,5,0)&amp;"$100"),MATCH(ED$1,INDIRECT("$"&amp;VLOOKUP($DZ$3,Map!$A$2:$E$51,4,0)&amp;"$1:$"&amp;VLOOKUP($DZ$3,Map!$A$2:$E$51,5,0)&amp;"$1"),0),0))</f>
        <v>-2.4153312962616136</v>
      </c>
      <c r="EF28" s="22">
        <f t="shared" si="1"/>
        <v>37894</v>
      </c>
      <c r="EG28" s="140">
        <f ca="1">VLOOKUP($EF28,EquityMetrics!$Y$6:$AO$1048576,MATCH(Earnings!EG$5,EquityMetrics!$Y$5:$AO$5,0),0)</f>
        <v>20.632157467446845</v>
      </c>
      <c r="EH28" s="140">
        <f ca="1">VLOOKUP($EF28,EquityMetrics!$Y$6:$AO$1048576,MATCH(Earnings!EH$5,EquityMetrics!$Y$5:$AO$5,0),0)</f>
        <v>0.26091037533191308</v>
      </c>
      <c r="EI28" s="140">
        <f ca="1">VLOOKUP($EF28,EquityMetrics!$Y$6:$AO$1048576,MATCH(Earnings!EI$5,EquityMetrics!$Y$5:$AO$5,0),0)</f>
        <v>4.9655830652204802</v>
      </c>
      <c r="EJ28" s="140">
        <f ca="1">VLOOKUP($EF28,EquityMetrics!$Y$6:$AO$1048576,MATCH(Earnings!EJ$5,EquityMetrics!$Y$5:$AO$5,0),0)</f>
        <v>3.2473360761160031</v>
      </c>
      <c r="EN28" s="22">
        <v>37894</v>
      </c>
      <c r="EO28" s="47">
        <v>15</v>
      </c>
      <c r="EP28" s="48">
        <v>65.883511181208391</v>
      </c>
      <c r="EQ28" s="48">
        <v>3.9157549842183892</v>
      </c>
      <c r="ER28" s="48">
        <v>50.85245369158136</v>
      </c>
      <c r="ES28" s="48">
        <v>117.57087463237528</v>
      </c>
      <c r="EU28" s="22">
        <v>37894</v>
      </c>
      <c r="EV28" s="47">
        <v>7</v>
      </c>
      <c r="EW28" s="48">
        <v>141.25018128822214</v>
      </c>
      <c r="EX28" s="48">
        <v>-6.813771010110159</v>
      </c>
      <c r="EY28" s="48">
        <v>10.613891866106751</v>
      </c>
      <c r="EZ28" s="48">
        <v>9.7260251554910138</v>
      </c>
      <c r="FB28" s="22">
        <v>37894</v>
      </c>
      <c r="FC28" s="47">
        <v>10</v>
      </c>
      <c r="FD28" s="48">
        <v>9.0235336680697387</v>
      </c>
      <c r="FE28" s="48">
        <v>1.0330484024728692</v>
      </c>
      <c r="FF28" s="48">
        <v>15.063355618461372</v>
      </c>
      <c r="FG28" s="48">
        <v>21.008100245674676</v>
      </c>
      <c r="FI28" s="22">
        <v>37894</v>
      </c>
      <c r="FJ28" s="47">
        <v>11</v>
      </c>
      <c r="FK28" s="48">
        <v>28.347132207928126</v>
      </c>
      <c r="FL28" s="48">
        <v>-5.299430798293125</v>
      </c>
      <c r="FM28" s="48">
        <v>-7.1753292547443444</v>
      </c>
      <c r="FN28" s="48">
        <v>-7.5556296690163505</v>
      </c>
      <c r="FP28" s="22">
        <v>37894</v>
      </c>
      <c r="FQ28" s="47">
        <v>3</v>
      </c>
      <c r="FR28" s="48">
        <v>13.412721054764877</v>
      </c>
      <c r="FS28" s="48">
        <v>0.52103860182153294</v>
      </c>
      <c r="FT28" s="48">
        <v>7.2730887180495474</v>
      </c>
      <c r="FU28" s="48">
        <v>10.58249368816584</v>
      </c>
      <c r="FW28" s="22">
        <v>37894</v>
      </c>
      <c r="FX28" s="47">
        <v>8</v>
      </c>
      <c r="FY28" s="48">
        <v>19.93133211484983</v>
      </c>
      <c r="FZ28" s="48">
        <v>-9.8852434618567298</v>
      </c>
      <c r="GA28" s="48">
        <v>9.8933059111046653</v>
      </c>
      <c r="GB28" s="48">
        <v>10.929239853641338</v>
      </c>
      <c r="GD28" s="22">
        <v>38442</v>
      </c>
      <c r="GE28" s="47">
        <v>1</v>
      </c>
      <c r="GF28" s="48">
        <v>-81.781376143057855</v>
      </c>
      <c r="GG28" s="48">
        <v>-16.322183023096283</v>
      </c>
      <c r="GH28" s="48">
        <v>-6.5828181844959754</v>
      </c>
      <c r="GI28" s="48">
        <v>3.2574224023514509</v>
      </c>
      <c r="GK28" s="22">
        <v>37894</v>
      </c>
      <c r="GL28" s="47">
        <v>2</v>
      </c>
      <c r="GM28" s="48">
        <v>0.14746967470058436</v>
      </c>
      <c r="GN28" s="48">
        <v>3.4583798380392494</v>
      </c>
      <c r="GO28" s="48">
        <v>-6.048919210869963</v>
      </c>
      <c r="GP28" s="48">
        <v>-5.1967584094932189</v>
      </c>
      <c r="GS28" s="22">
        <v>37894</v>
      </c>
      <c r="GT28" s="47">
        <v>7</v>
      </c>
      <c r="GU28" s="48">
        <v>49.128613287601006</v>
      </c>
      <c r="GV28" s="48">
        <v>10.087599593355169</v>
      </c>
      <c r="GW28" s="48">
        <v>19.437573865263968</v>
      </c>
      <c r="GX28" s="48">
        <v>10.660988770441659</v>
      </c>
      <c r="GZ28" s="22">
        <v>38352</v>
      </c>
      <c r="HA28" s="47">
        <v>6</v>
      </c>
      <c r="HB28" s="48">
        <v>43.356756112607627</v>
      </c>
      <c r="HC28" s="48">
        <v>90.077403326513775</v>
      </c>
      <c r="HD28" s="48">
        <v>37.315152982218613</v>
      </c>
      <c r="HE28" s="48">
        <v>25.807307784961608</v>
      </c>
      <c r="HG28" s="22">
        <v>37894</v>
      </c>
      <c r="HH28" s="47">
        <v>6</v>
      </c>
      <c r="HI28" s="48">
        <v>37.250080290291379</v>
      </c>
      <c r="HJ28" s="48">
        <v>-13.335735648587709</v>
      </c>
      <c r="HK28" s="48">
        <v>11.869746306374363</v>
      </c>
      <c r="HL28" s="48">
        <v>12.260489186534173</v>
      </c>
      <c r="HN28" s="22">
        <v>38533</v>
      </c>
      <c r="HO28" s="47">
        <v>14</v>
      </c>
      <c r="HP28" s="48">
        <v>-3.8475566665881922</v>
      </c>
      <c r="HQ28" s="48">
        <v>-16.228824322918399</v>
      </c>
      <c r="HR28" s="48">
        <v>2.0975788112388427</v>
      </c>
      <c r="HS28" s="48">
        <v>2.9273471742832458</v>
      </c>
    </row>
    <row r="29" spans="1:227">
      <c r="A29" s="22">
        <v>37986</v>
      </c>
      <c r="B29" s="47">
        <v>4</v>
      </c>
      <c r="C29" s="48">
        <v>15.913764995715427</v>
      </c>
      <c r="D29" s="48">
        <v>-30.636515605381977</v>
      </c>
      <c r="E29" s="48">
        <v>5.695040948261787</v>
      </c>
      <c r="F29" s="48">
        <v>6.812336927032181</v>
      </c>
      <c r="H29" s="22">
        <v>37986</v>
      </c>
      <c r="I29" s="47">
        <v>11</v>
      </c>
      <c r="J29" s="48">
        <v>17.156280548610596</v>
      </c>
      <c r="K29" s="48">
        <v>-10.351144363569508</v>
      </c>
      <c r="L29" s="48">
        <v>12.256781619384061</v>
      </c>
      <c r="M29" s="48">
        <v>14.104504849592981</v>
      </c>
      <c r="O29" s="22">
        <v>38352</v>
      </c>
      <c r="P29" s="47">
        <v>12</v>
      </c>
      <c r="Q29" s="48">
        <v>-2.5744062884133538</v>
      </c>
      <c r="R29" s="48">
        <v>-8.8516416785923813</v>
      </c>
      <c r="S29" s="48">
        <v>2.7822357272936804</v>
      </c>
      <c r="T29" s="48">
        <v>-3.0495448212413123</v>
      </c>
      <c r="V29" s="22">
        <v>37986</v>
      </c>
      <c r="W29" s="47">
        <v>11</v>
      </c>
      <c r="X29" s="48">
        <v>-0.37762657504279751</v>
      </c>
      <c r="Y29" s="48">
        <v>-21.283014976032778</v>
      </c>
      <c r="Z29" s="48">
        <v>15.993357381926575</v>
      </c>
      <c r="AA29" s="48">
        <v>22.297162846559736</v>
      </c>
      <c r="AC29" s="22">
        <v>37986</v>
      </c>
      <c r="AD29" s="47">
        <v>24</v>
      </c>
      <c r="AE29" s="48">
        <v>34.531629036958677</v>
      </c>
      <c r="AF29" s="48">
        <v>-2.6644372785383452</v>
      </c>
      <c r="AG29" s="48">
        <v>23.999830421309731</v>
      </c>
      <c r="AH29" s="48">
        <v>31.59611571702299</v>
      </c>
      <c r="AJ29" s="22">
        <v>37986</v>
      </c>
      <c r="AK29" s="47">
        <v>3</v>
      </c>
      <c r="AL29" s="48">
        <v>11.478796636441411</v>
      </c>
      <c r="AM29" s="48">
        <v>-13.526902297638365</v>
      </c>
      <c r="AN29" s="146">
        <v>37986</v>
      </c>
      <c r="AO29" s="109">
        <v>8</v>
      </c>
      <c r="AP29" s="48">
        <v>12.5625762677825</v>
      </c>
      <c r="AQ29" s="48">
        <v>16.910084631587651</v>
      </c>
      <c r="AS29" s="22">
        <v>37986</v>
      </c>
      <c r="AT29" s="47">
        <v>7</v>
      </c>
      <c r="AU29" s="48">
        <v>24.965018392290951</v>
      </c>
      <c r="AV29" s="48">
        <v>7.2980101245007978</v>
      </c>
      <c r="AW29" s="48">
        <v>8.509988629741926</v>
      </c>
      <c r="AX29" s="48">
        <v>9.9871263587913539</v>
      </c>
      <c r="AZ29" s="22">
        <v>37986</v>
      </c>
      <c r="BA29" s="47">
        <v>10</v>
      </c>
      <c r="BB29" s="48">
        <v>20.345641700801018</v>
      </c>
      <c r="BC29" s="48">
        <v>9.354500172664725</v>
      </c>
      <c r="BD29" s="48">
        <v>5.5958764302966868</v>
      </c>
      <c r="BE29" s="48">
        <v>3.4367844193929464</v>
      </c>
      <c r="BG29" s="22">
        <v>37986</v>
      </c>
      <c r="BH29" s="47">
        <v>19</v>
      </c>
      <c r="BI29" s="48">
        <v>21.635176468490926</v>
      </c>
      <c r="BJ29" s="48">
        <v>5.4685104808310792</v>
      </c>
      <c r="BK29" s="48">
        <v>13.305256983703174</v>
      </c>
      <c r="BL29" s="48">
        <v>10.520620924608437</v>
      </c>
      <c r="BN29" s="22">
        <v>37986</v>
      </c>
      <c r="BO29" s="47">
        <v>12</v>
      </c>
      <c r="BP29" s="48">
        <v>6.9482437126697336</v>
      </c>
      <c r="BQ29" s="48">
        <v>-9.4364890935793362</v>
      </c>
      <c r="BR29" s="48">
        <v>7.2033998424883006</v>
      </c>
      <c r="BS29" s="48">
        <v>1.5884542349241526</v>
      </c>
      <c r="BU29" s="22">
        <v>37986</v>
      </c>
      <c r="BV29" s="47">
        <v>22</v>
      </c>
      <c r="BW29" s="48">
        <v>2.5169723329137903</v>
      </c>
      <c r="BX29" s="48">
        <v>-6.3871205776916078</v>
      </c>
      <c r="BY29" s="48">
        <v>9.7444162949604127</v>
      </c>
      <c r="BZ29" s="48">
        <v>14.926689839506469</v>
      </c>
      <c r="CB29" s="22">
        <v>37986</v>
      </c>
      <c r="CC29" s="47">
        <v>12</v>
      </c>
      <c r="CD29" s="48">
        <v>7.9340373531761132</v>
      </c>
      <c r="CE29" s="48">
        <v>8.3160863740662894</v>
      </c>
      <c r="CF29" s="48">
        <v>4.8490006044259681</v>
      </c>
      <c r="CG29" s="48">
        <v>0.20715384158254135</v>
      </c>
      <c r="CI29" s="22">
        <v>37986</v>
      </c>
      <c r="CJ29" s="47">
        <v>6</v>
      </c>
      <c r="CK29" s="48">
        <v>26.506613566060661</v>
      </c>
      <c r="CL29" s="48">
        <v>18.812319548359913</v>
      </c>
      <c r="CM29" s="48">
        <v>11.727563474092184</v>
      </c>
      <c r="CN29" s="48">
        <v>5.32006044456379</v>
      </c>
      <c r="CP29" s="22">
        <v>37986</v>
      </c>
      <c r="CQ29" s="47">
        <v>13</v>
      </c>
      <c r="CR29" s="48">
        <v>24.009035155324082</v>
      </c>
      <c r="CS29" s="48">
        <v>1.652890357731418</v>
      </c>
      <c r="CT29" s="48">
        <v>2.2001091812725804</v>
      </c>
      <c r="CU29" s="48">
        <v>-0.3357609300821407</v>
      </c>
      <c r="CW29" s="22">
        <v>37986</v>
      </c>
      <c r="CX29" s="47">
        <v>4</v>
      </c>
      <c r="CY29" s="48">
        <v>94.940307204727802</v>
      </c>
      <c r="CZ29" s="48">
        <v>-17.328266048802387</v>
      </c>
      <c r="DA29" s="48">
        <v>13.161429724937301</v>
      </c>
      <c r="DB29" s="48">
        <v>15.856545835038061</v>
      </c>
      <c r="DD29" s="22">
        <v>37986</v>
      </c>
      <c r="DE29" s="47">
        <v>12</v>
      </c>
      <c r="DF29" s="48">
        <v>2.2601789467158717</v>
      </c>
      <c r="DG29" s="48">
        <v>-16.356455221905442</v>
      </c>
      <c r="DH29" s="48">
        <v>-4.6583845947679725</v>
      </c>
      <c r="DI29" s="48">
        <v>-5.8607222115645952</v>
      </c>
      <c r="DK29" s="22">
        <v>37986</v>
      </c>
      <c r="DL29" s="47">
        <v>7</v>
      </c>
      <c r="DM29" s="48">
        <v>861.69502344400303</v>
      </c>
      <c r="DN29" s="48">
        <v>10.181744108231051</v>
      </c>
      <c r="DO29" s="48">
        <v>9.5855659364879173</v>
      </c>
      <c r="DP29" s="48">
        <v>-8.9202218024107989</v>
      </c>
      <c r="DR29" s="22">
        <v>37986</v>
      </c>
      <c r="DS29" s="47">
        <v>5</v>
      </c>
      <c r="DT29" s="48">
        <v>145.71032639962309</v>
      </c>
      <c r="DU29" s="48">
        <v>5.0950829130485653</v>
      </c>
      <c r="DV29" s="48">
        <v>8.3221090362487935</v>
      </c>
      <c r="DW29" s="48">
        <v>-15.24527035559834</v>
      </c>
      <c r="DY29" s="22">
        <f t="shared" si="0"/>
        <v>37986</v>
      </c>
      <c r="DZ29" s="82">
        <f ca="1">VLOOKUP($DY29,INDIRECT("$"&amp;VLOOKUP($DZ$3,Map!$A$2:$E$51,4,0)&amp;"$6:$"&amp;VLOOKUP($DZ$3,Map!$A$2:$E$51,5,0)&amp;"$100"),MATCH(DZ$1,INDIRECT("$"&amp;VLOOKUP($DZ$3,Map!$A$2:$E$51,4,0)&amp;"$1:$"&amp;VLOOKUP($DZ$3,Map!$A$2:$E$51,5,0)&amp;"$1"),0),0)</f>
        <v>4</v>
      </c>
      <c r="EA29" s="140">
        <f ca="1">IF(ABS(VLOOKUP($DY29,INDIRECT("$"&amp;VLOOKUP($DZ$3,Map!$A$2:$E$51,4,0)&amp;"$6:$"&amp;VLOOKUP($DZ$3,Map!$A$2:$E$51,5,0)&amp;"$100"),MATCH(EA$1,INDIRECT("$"&amp;VLOOKUP($DZ$3,Map!$A$2:$E$51,4,0)&amp;"$1:$"&amp;VLOOKUP($DZ$3,Map!$A$2:$E$51,5,0)&amp;"$1"),0),0))&gt;100,"",VLOOKUP($DY29,INDIRECT("$"&amp;VLOOKUP($DZ$3,Map!$A$2:$E$51,4,0)&amp;"$6:$"&amp;VLOOKUP($DZ$3,Map!$A$2:$E$51,5,0)&amp;"$100"),MATCH(EA$1,INDIRECT("$"&amp;VLOOKUP($DZ$3,Map!$A$2:$E$51,4,0)&amp;"$1:$"&amp;VLOOKUP($DZ$3,Map!$A$2:$E$51,5,0)&amp;"$1"),0),0))</f>
        <v>94.940307204727802</v>
      </c>
      <c r="EB29" s="140">
        <f ca="1">IF(ABS(VLOOKUP($DY29,INDIRECT("$"&amp;VLOOKUP($DZ$3,Map!$A$2:$E$51,4,0)&amp;"$6:$"&amp;VLOOKUP($DZ$3,Map!$A$2:$E$51,5,0)&amp;"$100"),MATCH(EB$1,INDIRECT("$"&amp;VLOOKUP($DZ$3,Map!$A$2:$E$51,4,0)&amp;"$1:$"&amp;VLOOKUP($DZ$3,Map!$A$2:$E$51,5,0)&amp;"$1"),0),0))&gt;50,"",VLOOKUP($DY29,INDIRECT("$"&amp;VLOOKUP($DZ$3,Map!$A$2:$E$51,4,0)&amp;"$6:$"&amp;VLOOKUP($DZ$3,Map!$A$2:$E$51,5,0)&amp;"$100"),MATCH(EB$1,INDIRECT("$"&amp;VLOOKUP($DZ$3,Map!$A$2:$E$51,4,0)&amp;"$1:$"&amp;VLOOKUP($DZ$3,Map!$A$2:$E$51,5,0)&amp;"$1"),0),0))</f>
        <v>-17.328266048802387</v>
      </c>
      <c r="EC29" s="140">
        <f ca="1">IF(ABS(VLOOKUP($DY29,INDIRECT("$"&amp;VLOOKUP($DZ$3,Map!$A$2:$E$51,4,0)&amp;"$6:$"&amp;VLOOKUP($DZ$3,Map!$A$2:$E$51,5,0)&amp;"$100"),MATCH(EC$1,INDIRECT("$"&amp;VLOOKUP($DZ$3,Map!$A$2:$E$51,4,0)&amp;"$1:$"&amp;VLOOKUP($DZ$3,Map!$A$2:$E$51,5,0)&amp;"$1"),0),0))&gt;100,"",VLOOKUP($DY29,INDIRECT("$"&amp;VLOOKUP($DZ$3,Map!$A$2:$E$51,4,0)&amp;"$6:$"&amp;VLOOKUP($DZ$3,Map!$A$2:$E$51,5,0)&amp;"$100"),MATCH(EC$1,INDIRECT("$"&amp;VLOOKUP($DZ$3,Map!$A$2:$E$51,4,0)&amp;"$1:$"&amp;VLOOKUP($DZ$3,Map!$A$2:$E$51,5,0)&amp;"$1"),0),0))</f>
        <v>13.161429724937301</v>
      </c>
      <c r="ED29" s="140">
        <f ca="1">IF(ABS(VLOOKUP($DY29,INDIRECT("$"&amp;VLOOKUP($DZ$3,Map!$A$2:$E$51,4,0)&amp;"$6:$"&amp;VLOOKUP($DZ$3,Map!$A$2:$E$51,5,0)&amp;"$100"),MATCH(ED$1,INDIRECT("$"&amp;VLOOKUP($DZ$3,Map!$A$2:$E$51,4,0)&amp;"$1:$"&amp;VLOOKUP($DZ$3,Map!$A$2:$E$51,5,0)&amp;"$1"),0),0))&gt;100,"",VLOOKUP($DY29,INDIRECT("$"&amp;VLOOKUP($DZ$3,Map!$A$2:$E$51,4,0)&amp;"$6:$"&amp;VLOOKUP($DZ$3,Map!$A$2:$E$51,5,0)&amp;"$100"),MATCH(ED$1,INDIRECT("$"&amp;VLOOKUP($DZ$3,Map!$A$2:$E$51,4,0)&amp;"$1:$"&amp;VLOOKUP($DZ$3,Map!$A$2:$E$51,5,0)&amp;"$1"),0),0))</f>
        <v>15.856545835038061</v>
      </c>
      <c r="EF29" s="22">
        <f t="shared" si="1"/>
        <v>37986</v>
      </c>
      <c r="EG29" s="140">
        <f ca="1">VLOOKUP($EF29,EquityMetrics!$Y$6:$AO$1048576,MATCH(Earnings!EG$5,EquityMetrics!$Y$5:$AO$5,0),0)</f>
        <v>34.982934420980548</v>
      </c>
      <c r="EH29" s="140">
        <f ca="1">VLOOKUP($EF29,EquityMetrics!$Y$6:$AO$1048576,MATCH(Earnings!EH$5,EquityMetrics!$Y$5:$AO$5,0),0)</f>
        <v>-3.877506343728121</v>
      </c>
      <c r="EI29" s="140">
        <f ca="1">VLOOKUP($EF29,EquityMetrics!$Y$6:$AO$1048576,MATCH(Earnings!EI$5,EquityMetrics!$Y$5:$AO$5,0),0)</f>
        <v>7.8888418873262367</v>
      </c>
      <c r="EJ29" s="140">
        <f ca="1">VLOOKUP($EF29,EquityMetrics!$Y$6:$AO$1048576,MATCH(Earnings!EJ$5,EquityMetrics!$Y$5:$AO$5,0),0)</f>
        <v>5.8753842735621342</v>
      </c>
      <c r="EN29" s="22">
        <v>37986</v>
      </c>
      <c r="EO29" s="47">
        <v>16</v>
      </c>
      <c r="EP29" s="48">
        <v>39.941730427562746</v>
      </c>
      <c r="EQ29" s="48">
        <v>-0.93326213241242684</v>
      </c>
      <c r="ER29" s="48">
        <v>31.902946526058471</v>
      </c>
      <c r="ES29" s="48">
        <v>91.796205211542059</v>
      </c>
      <c r="EU29" s="22">
        <v>37986</v>
      </c>
      <c r="EV29" s="47">
        <v>8</v>
      </c>
      <c r="EW29" s="48">
        <v>0.7150831262719981</v>
      </c>
      <c r="EX29" s="48">
        <v>-6.9101774993845506</v>
      </c>
      <c r="EY29" s="48">
        <v>21.405815508045233</v>
      </c>
      <c r="EZ29" s="48">
        <v>23.991230704871015</v>
      </c>
      <c r="FB29" s="22">
        <v>37986</v>
      </c>
      <c r="FC29" s="47">
        <v>10</v>
      </c>
      <c r="FD29" s="48">
        <v>22.014888573757929</v>
      </c>
      <c r="FE29" s="48">
        <v>-8.4688770483418061</v>
      </c>
      <c r="FF29" s="48">
        <v>14.075050529829758</v>
      </c>
      <c r="FG29" s="48">
        <v>18.534581348563115</v>
      </c>
      <c r="FI29" s="22">
        <v>37986</v>
      </c>
      <c r="FJ29" s="47">
        <v>12</v>
      </c>
      <c r="FK29" s="48">
        <v>-6.9925355247011929</v>
      </c>
      <c r="FL29" s="48">
        <v>-4.8495157334558225</v>
      </c>
      <c r="FM29" s="48">
        <v>6.7366072686872558</v>
      </c>
      <c r="FN29" s="48">
        <v>12.333499980193485</v>
      </c>
      <c r="FP29" s="22">
        <v>37986</v>
      </c>
      <c r="FQ29" s="47">
        <v>3</v>
      </c>
      <c r="FR29" s="48">
        <v>1.6928376290526348</v>
      </c>
      <c r="FS29" s="48">
        <v>2.4720988278198019</v>
      </c>
      <c r="FT29" s="48">
        <v>5.5834051987651678</v>
      </c>
      <c r="FU29" s="48">
        <v>9.7536089320354957</v>
      </c>
      <c r="FW29" s="22">
        <v>37986</v>
      </c>
      <c r="FX29" s="47">
        <v>8</v>
      </c>
      <c r="FY29" s="48">
        <v>21.881546723148816</v>
      </c>
      <c r="FZ29" s="48">
        <v>-12.383013161418678</v>
      </c>
      <c r="GA29" s="48">
        <v>13.358388712491198</v>
      </c>
      <c r="GB29" s="48">
        <v>14.765008131726077</v>
      </c>
      <c r="GD29" s="22">
        <v>38533</v>
      </c>
      <c r="GE29" s="47">
        <v>1</v>
      </c>
      <c r="GF29" s="48">
        <v>-69.205021558945148</v>
      </c>
      <c r="GG29" s="48">
        <v>-15.203691119508434</v>
      </c>
      <c r="GH29" s="48">
        <v>3.4147413909473068</v>
      </c>
      <c r="GI29" s="48">
        <v>13.428009361991911</v>
      </c>
      <c r="GK29" s="22">
        <v>37986</v>
      </c>
      <c r="GL29" s="47">
        <v>3</v>
      </c>
      <c r="GM29" s="48">
        <v>208.61757001952105</v>
      </c>
      <c r="GN29" s="48">
        <v>-23.351823878068711</v>
      </c>
      <c r="GO29" s="48">
        <v>14.869852404960394</v>
      </c>
      <c r="GP29" s="48">
        <v>16.699357169049222</v>
      </c>
      <c r="GS29" s="22">
        <v>37986</v>
      </c>
      <c r="GT29" s="47">
        <v>5</v>
      </c>
      <c r="GU29" s="48">
        <v>30.450954220459693</v>
      </c>
      <c r="GV29" s="48">
        <v>20.286050126882294</v>
      </c>
      <c r="GW29" s="48">
        <v>12.718925133479541</v>
      </c>
      <c r="GX29" s="48">
        <v>6.0896990904762527</v>
      </c>
      <c r="GZ29" s="22">
        <v>38442</v>
      </c>
      <c r="HA29" s="47">
        <v>5</v>
      </c>
      <c r="HB29" s="48">
        <v>55.386651372315711</v>
      </c>
      <c r="HC29" s="48">
        <v>91.207497663332873</v>
      </c>
      <c r="HD29" s="48">
        <v>33.64734968241536</v>
      </c>
      <c r="HE29" s="48">
        <v>7.9447329257909427</v>
      </c>
      <c r="HG29" s="22">
        <v>37986</v>
      </c>
      <c r="HH29" s="47">
        <v>4</v>
      </c>
      <c r="HI29" s="48">
        <v>41.187297180932944</v>
      </c>
      <c r="HJ29" s="48">
        <v>-18.629544990429547</v>
      </c>
      <c r="HK29" s="48">
        <v>25.673815907273291</v>
      </c>
      <c r="HL29" s="48">
        <v>31.637057018512582</v>
      </c>
      <c r="HN29" s="22">
        <v>38625</v>
      </c>
      <c r="HO29" s="47">
        <v>14</v>
      </c>
      <c r="HP29" s="48">
        <v>-9.698889235433672</v>
      </c>
      <c r="HQ29" s="48">
        <v>-13.392407305559917</v>
      </c>
      <c r="HR29" s="48">
        <v>-0.41414588813011299</v>
      </c>
      <c r="HS29" s="48">
        <v>0.30076133663448079</v>
      </c>
    </row>
    <row r="30" spans="1:227">
      <c r="A30" s="22">
        <v>38077</v>
      </c>
      <c r="B30" s="47">
        <v>4</v>
      </c>
      <c r="C30" s="48">
        <v>29.442599300227904</v>
      </c>
      <c r="D30" s="48">
        <v>-3.2964278451061979</v>
      </c>
      <c r="E30" s="48">
        <v>17.387390178196615</v>
      </c>
      <c r="F30" s="48">
        <v>17.213888532680421</v>
      </c>
      <c r="H30" s="22">
        <v>38077</v>
      </c>
      <c r="I30" s="47">
        <v>14</v>
      </c>
      <c r="J30" s="48">
        <v>22.667220301296783</v>
      </c>
      <c r="K30" s="48">
        <v>-9.5885174568770655</v>
      </c>
      <c r="L30" s="48">
        <v>14.988651868877678</v>
      </c>
      <c r="M30" s="48">
        <v>14.866586381506552</v>
      </c>
      <c r="O30" s="22">
        <v>38442</v>
      </c>
      <c r="P30" s="47">
        <v>11</v>
      </c>
      <c r="Q30" s="48">
        <v>8.1091827181551306</v>
      </c>
      <c r="R30" s="48">
        <v>-8.0034676803050218</v>
      </c>
      <c r="S30" s="48">
        <v>1.4158002582508766</v>
      </c>
      <c r="T30" s="48">
        <v>2.2124111354159925</v>
      </c>
      <c r="V30" s="22">
        <v>38077</v>
      </c>
      <c r="W30" s="47">
        <v>11</v>
      </c>
      <c r="X30" s="48">
        <v>-8.0122861476340699</v>
      </c>
      <c r="Y30" s="48">
        <v>-9.8529549164063095</v>
      </c>
      <c r="Z30" s="48">
        <v>8.2917904085328953</v>
      </c>
      <c r="AA30" s="48">
        <v>12.401516355480613</v>
      </c>
      <c r="AC30" s="22">
        <v>38077</v>
      </c>
      <c r="AD30" s="47">
        <v>25</v>
      </c>
      <c r="AE30" s="48">
        <v>-0.22978291227478603</v>
      </c>
      <c r="AF30" s="48">
        <v>-0.86749447165376248</v>
      </c>
      <c r="AG30" s="48">
        <v>5.1437676110572372</v>
      </c>
      <c r="AH30" s="48">
        <v>7.1729026064923485</v>
      </c>
      <c r="AJ30" s="22">
        <v>38077</v>
      </c>
      <c r="AK30" s="47">
        <v>4</v>
      </c>
      <c r="AL30" s="48">
        <v>37.862271385084725</v>
      </c>
      <c r="AM30" s="48">
        <v>-10.883620711166831</v>
      </c>
      <c r="AN30" s="146">
        <v>38077</v>
      </c>
      <c r="AO30" s="109">
        <v>8</v>
      </c>
      <c r="AP30" s="48">
        <v>17.28223908192712</v>
      </c>
      <c r="AQ30" s="48">
        <v>-2.0039298936212702</v>
      </c>
      <c r="AS30" s="22">
        <v>38077</v>
      </c>
      <c r="AT30" s="47">
        <v>8</v>
      </c>
      <c r="AU30" s="48">
        <v>16.966799447153942</v>
      </c>
      <c r="AV30" s="48">
        <v>9.3152255917191784</v>
      </c>
      <c r="AW30" s="48">
        <v>13.72448454639783</v>
      </c>
      <c r="AX30" s="48">
        <v>14.167797975633434</v>
      </c>
      <c r="AZ30" s="22">
        <v>38077</v>
      </c>
      <c r="BA30" s="47">
        <v>10</v>
      </c>
      <c r="BB30" s="48">
        <v>21.879065137180358</v>
      </c>
      <c r="BC30" s="48">
        <v>0.71508641429880448</v>
      </c>
      <c r="BD30" s="48">
        <v>11.347590952422015</v>
      </c>
      <c r="BE30" s="48">
        <v>8.0873830883759759</v>
      </c>
      <c r="BG30" s="22">
        <v>38077</v>
      </c>
      <c r="BH30" s="47">
        <v>22</v>
      </c>
      <c r="BI30" s="48">
        <v>15.344897708489393</v>
      </c>
      <c r="BJ30" s="48">
        <v>1.7371387207751221</v>
      </c>
      <c r="BK30" s="48">
        <v>12.075773372415943</v>
      </c>
      <c r="BL30" s="48">
        <v>12.23903745936652</v>
      </c>
      <c r="BN30" s="22">
        <v>38077</v>
      </c>
      <c r="BO30" s="47">
        <v>10</v>
      </c>
      <c r="BP30" s="48">
        <v>8.3796400339207242</v>
      </c>
      <c r="BQ30" s="48">
        <v>-9.88302736291784</v>
      </c>
      <c r="BR30" s="48">
        <v>6.6873053680102101</v>
      </c>
      <c r="BS30" s="48">
        <v>19.413601046005802</v>
      </c>
      <c r="BU30" s="22">
        <v>38077</v>
      </c>
      <c r="BV30" s="47">
        <v>25</v>
      </c>
      <c r="BW30" s="48">
        <v>41.723965319260394</v>
      </c>
      <c r="BX30" s="48">
        <v>-7.2860560631538789</v>
      </c>
      <c r="BY30" s="48">
        <v>16.42695729334427</v>
      </c>
      <c r="BZ30" s="48">
        <v>11.680384300698577</v>
      </c>
      <c r="CB30" s="22">
        <v>38077</v>
      </c>
      <c r="CC30" s="47">
        <v>14</v>
      </c>
      <c r="CD30" s="48">
        <v>11.640736361297446</v>
      </c>
      <c r="CE30" s="48">
        <v>6.5424258027767079</v>
      </c>
      <c r="CF30" s="48">
        <v>2.9818522911519763</v>
      </c>
      <c r="CG30" s="48">
        <v>7.5476106394871234</v>
      </c>
      <c r="CI30" s="22">
        <v>38077</v>
      </c>
      <c r="CJ30" s="47">
        <v>13</v>
      </c>
      <c r="CK30" s="48">
        <v>20.862240558634152</v>
      </c>
      <c r="CL30" s="48">
        <v>19.28321337115355</v>
      </c>
      <c r="CM30" s="48">
        <v>21.455869881770575</v>
      </c>
      <c r="CN30" s="48">
        <v>22.338664006290031</v>
      </c>
      <c r="CP30" s="22">
        <v>38077</v>
      </c>
      <c r="CQ30" s="47">
        <v>14</v>
      </c>
      <c r="CR30" s="48">
        <v>12.7236392142642</v>
      </c>
      <c r="CS30" s="48">
        <v>0.75205945487750725</v>
      </c>
      <c r="CT30" s="48">
        <v>-6.2620904679615457</v>
      </c>
      <c r="CU30" s="48">
        <v>-8.9014292590384176</v>
      </c>
      <c r="CW30" s="22">
        <v>38077</v>
      </c>
      <c r="CX30" s="47">
        <v>5</v>
      </c>
      <c r="CY30" s="48">
        <v>76.743164486748199</v>
      </c>
      <c r="CZ30" s="48">
        <v>-12.584840279562382</v>
      </c>
      <c r="DA30" s="48">
        <v>15.531537284704333</v>
      </c>
      <c r="DB30" s="48">
        <v>14.289626219996855</v>
      </c>
      <c r="DD30" s="22">
        <v>38077</v>
      </c>
      <c r="DE30" s="47">
        <v>10</v>
      </c>
      <c r="DF30" s="48">
        <v>-20.491481695966122</v>
      </c>
      <c r="DG30" s="48">
        <v>-16.63602268939287</v>
      </c>
      <c r="DH30" s="48">
        <v>-8.7549980723966918</v>
      </c>
      <c r="DI30" s="48">
        <v>-5.8326731492754362</v>
      </c>
      <c r="DK30" s="22">
        <v>38077</v>
      </c>
      <c r="DL30" s="47">
        <v>7</v>
      </c>
      <c r="DM30" s="48">
        <v>228.32580858361575</v>
      </c>
      <c r="DN30" s="48">
        <v>10.687953383502279</v>
      </c>
      <c r="DO30" s="48">
        <v>11.05175217699923</v>
      </c>
      <c r="DP30" s="48">
        <v>0.22563761787981473</v>
      </c>
      <c r="DR30" s="22">
        <v>38077</v>
      </c>
      <c r="DS30" s="47">
        <v>4</v>
      </c>
      <c r="DT30" s="48">
        <v>-32.260590417216477</v>
      </c>
      <c r="DU30" s="48">
        <v>0.19317884203535751</v>
      </c>
      <c r="DV30" s="48">
        <v>-10.912455788351117</v>
      </c>
      <c r="DW30" s="48">
        <v>-8.0033998957005803</v>
      </c>
      <c r="DY30" s="22">
        <f t="shared" si="0"/>
        <v>38077</v>
      </c>
      <c r="DZ30" s="82">
        <f ca="1">VLOOKUP($DY30,INDIRECT("$"&amp;VLOOKUP($DZ$3,Map!$A$2:$E$51,4,0)&amp;"$6:$"&amp;VLOOKUP($DZ$3,Map!$A$2:$E$51,5,0)&amp;"$100"),MATCH(DZ$1,INDIRECT("$"&amp;VLOOKUP($DZ$3,Map!$A$2:$E$51,4,0)&amp;"$1:$"&amp;VLOOKUP($DZ$3,Map!$A$2:$E$51,5,0)&amp;"$1"),0),0)</f>
        <v>5</v>
      </c>
      <c r="EA30" s="140">
        <f ca="1">IF(ABS(VLOOKUP($DY30,INDIRECT("$"&amp;VLOOKUP($DZ$3,Map!$A$2:$E$51,4,0)&amp;"$6:$"&amp;VLOOKUP($DZ$3,Map!$A$2:$E$51,5,0)&amp;"$100"),MATCH(EA$1,INDIRECT("$"&amp;VLOOKUP($DZ$3,Map!$A$2:$E$51,4,0)&amp;"$1:$"&amp;VLOOKUP($DZ$3,Map!$A$2:$E$51,5,0)&amp;"$1"),0),0))&gt;100,"",VLOOKUP($DY30,INDIRECT("$"&amp;VLOOKUP($DZ$3,Map!$A$2:$E$51,4,0)&amp;"$6:$"&amp;VLOOKUP($DZ$3,Map!$A$2:$E$51,5,0)&amp;"$100"),MATCH(EA$1,INDIRECT("$"&amp;VLOOKUP($DZ$3,Map!$A$2:$E$51,4,0)&amp;"$1:$"&amp;VLOOKUP($DZ$3,Map!$A$2:$E$51,5,0)&amp;"$1"),0),0))</f>
        <v>76.743164486748199</v>
      </c>
      <c r="EB30" s="140">
        <f ca="1">IF(ABS(VLOOKUP($DY30,INDIRECT("$"&amp;VLOOKUP($DZ$3,Map!$A$2:$E$51,4,0)&amp;"$6:$"&amp;VLOOKUP($DZ$3,Map!$A$2:$E$51,5,0)&amp;"$100"),MATCH(EB$1,INDIRECT("$"&amp;VLOOKUP($DZ$3,Map!$A$2:$E$51,4,0)&amp;"$1:$"&amp;VLOOKUP($DZ$3,Map!$A$2:$E$51,5,0)&amp;"$1"),0),0))&gt;50,"",VLOOKUP($DY30,INDIRECT("$"&amp;VLOOKUP($DZ$3,Map!$A$2:$E$51,4,0)&amp;"$6:$"&amp;VLOOKUP($DZ$3,Map!$A$2:$E$51,5,0)&amp;"$100"),MATCH(EB$1,INDIRECT("$"&amp;VLOOKUP($DZ$3,Map!$A$2:$E$51,4,0)&amp;"$1:$"&amp;VLOOKUP($DZ$3,Map!$A$2:$E$51,5,0)&amp;"$1"),0),0))</f>
        <v>-12.584840279562382</v>
      </c>
      <c r="EC30" s="140">
        <f ca="1">IF(ABS(VLOOKUP($DY30,INDIRECT("$"&amp;VLOOKUP($DZ$3,Map!$A$2:$E$51,4,0)&amp;"$6:$"&amp;VLOOKUP($DZ$3,Map!$A$2:$E$51,5,0)&amp;"$100"),MATCH(EC$1,INDIRECT("$"&amp;VLOOKUP($DZ$3,Map!$A$2:$E$51,4,0)&amp;"$1:$"&amp;VLOOKUP($DZ$3,Map!$A$2:$E$51,5,0)&amp;"$1"),0),0))&gt;100,"",VLOOKUP($DY30,INDIRECT("$"&amp;VLOOKUP($DZ$3,Map!$A$2:$E$51,4,0)&amp;"$6:$"&amp;VLOOKUP($DZ$3,Map!$A$2:$E$51,5,0)&amp;"$100"),MATCH(EC$1,INDIRECT("$"&amp;VLOOKUP($DZ$3,Map!$A$2:$E$51,4,0)&amp;"$1:$"&amp;VLOOKUP($DZ$3,Map!$A$2:$E$51,5,0)&amp;"$1"),0),0))</f>
        <v>15.531537284704333</v>
      </c>
      <c r="ED30" s="140">
        <f ca="1">IF(ABS(VLOOKUP($DY30,INDIRECT("$"&amp;VLOOKUP($DZ$3,Map!$A$2:$E$51,4,0)&amp;"$6:$"&amp;VLOOKUP($DZ$3,Map!$A$2:$E$51,5,0)&amp;"$100"),MATCH(ED$1,INDIRECT("$"&amp;VLOOKUP($DZ$3,Map!$A$2:$E$51,4,0)&amp;"$1:$"&amp;VLOOKUP($DZ$3,Map!$A$2:$E$51,5,0)&amp;"$1"),0),0))&gt;100,"",VLOOKUP($DY30,INDIRECT("$"&amp;VLOOKUP($DZ$3,Map!$A$2:$E$51,4,0)&amp;"$6:$"&amp;VLOOKUP($DZ$3,Map!$A$2:$E$51,5,0)&amp;"$100"),MATCH(ED$1,INDIRECT("$"&amp;VLOOKUP($DZ$3,Map!$A$2:$E$51,4,0)&amp;"$1:$"&amp;VLOOKUP($DZ$3,Map!$A$2:$E$51,5,0)&amp;"$1"),0),0))</f>
        <v>14.289626219996855</v>
      </c>
      <c r="EF30" s="22">
        <f t="shared" si="1"/>
        <v>38077</v>
      </c>
      <c r="EG30" s="140">
        <f ca="1">VLOOKUP($EF30,EquityMetrics!$Y$6:$AO$1048576,MATCH(Earnings!EG$5,EquityMetrics!$Y$5:$AO$5,0),0)</f>
        <v>17.230358694653745</v>
      </c>
      <c r="EH30" s="140">
        <f ca="1">VLOOKUP($EF30,EquityMetrics!$Y$6:$AO$1048576,MATCH(Earnings!EH$5,EquityMetrics!$Y$5:$AO$5,0),0)</f>
        <v>-2.8225314534045309</v>
      </c>
      <c r="EI30" s="140">
        <f ca="1">VLOOKUP($EF30,EquityMetrics!$Y$6:$AO$1048576,MATCH(Earnings!EI$5,EquityMetrics!$Y$5:$AO$5,0),0)</f>
        <v>6.8899590651735565</v>
      </c>
      <c r="EJ30" s="140">
        <f ca="1">VLOOKUP($EF30,EquityMetrics!$Y$6:$AO$1048576,MATCH(Earnings!EJ$5,EquityMetrics!$Y$5:$AO$5,0),0)</f>
        <v>6.7294091316675519</v>
      </c>
      <c r="EN30" s="22">
        <v>38077</v>
      </c>
      <c r="EO30" s="47">
        <v>15</v>
      </c>
      <c r="EP30" s="48">
        <v>4.6222829246462149</v>
      </c>
      <c r="EQ30" s="48">
        <v>-6.6352329936689491</v>
      </c>
      <c r="ER30" s="48">
        <v>6.3200091914252354</v>
      </c>
      <c r="ES30" s="48">
        <v>19.505504364074898</v>
      </c>
      <c r="EU30" s="22">
        <v>38077</v>
      </c>
      <c r="EV30" s="47">
        <v>10</v>
      </c>
      <c r="EW30" s="48">
        <v>-7.3143480673666605</v>
      </c>
      <c r="EX30" s="48">
        <v>0.96760177923025381</v>
      </c>
      <c r="EY30" s="48">
        <v>4.8736758972539151</v>
      </c>
      <c r="EZ30" s="48">
        <v>5.8644168496155169</v>
      </c>
      <c r="FB30" s="22">
        <v>38077</v>
      </c>
      <c r="FC30" s="47">
        <v>13</v>
      </c>
      <c r="FD30" s="48">
        <v>43.403083337237661</v>
      </c>
      <c r="FE30" s="48">
        <v>-1.6124807321451939</v>
      </c>
      <c r="FF30" s="48">
        <v>15.971051425471527</v>
      </c>
      <c r="FG30" s="48">
        <v>11.97064388312652</v>
      </c>
      <c r="FI30" s="22">
        <v>38077</v>
      </c>
      <c r="FJ30" s="47">
        <v>12</v>
      </c>
      <c r="FK30" s="48">
        <v>40.562675115400395</v>
      </c>
      <c r="FL30" s="48">
        <v>-11.573133664499668</v>
      </c>
      <c r="FM30" s="48">
        <v>16.850245002228313</v>
      </c>
      <c r="FN30" s="48">
        <v>11.406685697084562</v>
      </c>
      <c r="FP30" s="22">
        <v>38077</v>
      </c>
      <c r="FQ30" s="47">
        <v>4</v>
      </c>
      <c r="FR30" s="48">
        <v>15.564976083772319</v>
      </c>
      <c r="FS30" s="48">
        <v>13.824692819617512</v>
      </c>
      <c r="FT30" s="48">
        <v>13.949204998780186</v>
      </c>
      <c r="FU30" s="48">
        <v>14.330584207125119</v>
      </c>
      <c r="FW30" s="22">
        <v>38077</v>
      </c>
      <c r="FX30" s="47">
        <v>10</v>
      </c>
      <c r="FY30" s="48">
        <v>24.626677450144928</v>
      </c>
      <c r="FZ30" s="48">
        <v>-13.020146998647075</v>
      </c>
      <c r="GA30" s="48">
        <v>15.174334484787222</v>
      </c>
      <c r="GB30" s="48">
        <v>14.961102334280563</v>
      </c>
      <c r="GD30" s="22">
        <v>38625</v>
      </c>
      <c r="GE30" s="47">
        <v>1</v>
      </c>
      <c r="GF30" s="48">
        <v>-73.296500545614123</v>
      </c>
      <c r="GG30" s="48">
        <v>4.4006328540774575</v>
      </c>
      <c r="GH30" s="48">
        <v>-4.0533981853175476</v>
      </c>
      <c r="GI30" s="48">
        <v>3.2950145761705851</v>
      </c>
      <c r="GK30" s="22">
        <v>38077</v>
      </c>
      <c r="GL30" s="47">
        <v>4</v>
      </c>
      <c r="GM30" s="48">
        <v>151.04975454256251</v>
      </c>
      <c r="GN30" s="48">
        <v>-13.558436252250194</v>
      </c>
      <c r="GO30" s="48">
        <v>17.249251327164572</v>
      </c>
      <c r="GP30" s="48">
        <v>15.318874562853635</v>
      </c>
      <c r="GS30" s="22">
        <v>38077</v>
      </c>
      <c r="GT30" s="47">
        <v>11</v>
      </c>
      <c r="GU30" s="48">
        <v>34.98039934002113</v>
      </c>
      <c r="GV30" s="48">
        <v>18.938552849171209</v>
      </c>
      <c r="GW30" s="48">
        <v>23.801244330146652</v>
      </c>
      <c r="GX30" s="48">
        <v>23.142163190924769</v>
      </c>
      <c r="GZ30" s="22">
        <v>38533</v>
      </c>
      <c r="HA30" s="47">
        <v>5</v>
      </c>
      <c r="HB30" s="48">
        <v>48.42843845599625</v>
      </c>
      <c r="HC30" s="48">
        <v>71.038855671169571</v>
      </c>
      <c r="HD30" s="48">
        <v>37.295313637554209</v>
      </c>
      <c r="HE30" s="48">
        <v>21.197844041767453</v>
      </c>
      <c r="HG30" s="22">
        <v>38077</v>
      </c>
      <c r="HH30" s="47">
        <v>4</v>
      </c>
      <c r="HI30" s="48">
        <v>25.853774570097098</v>
      </c>
      <c r="HJ30" s="48">
        <v>-8.5215893641703904</v>
      </c>
      <c r="HK30" s="48">
        <v>9.8291110933045545</v>
      </c>
      <c r="HL30" s="48">
        <v>4.6945159561525562</v>
      </c>
      <c r="HN30" s="22">
        <v>38717</v>
      </c>
      <c r="HO30" s="47">
        <v>14</v>
      </c>
      <c r="HP30" s="48">
        <v>6.2535794176403536</v>
      </c>
      <c r="HQ30" s="48">
        <v>-5.4998689525025064</v>
      </c>
      <c r="HR30" s="48">
        <v>1.8076483699448476</v>
      </c>
      <c r="HS30" s="48">
        <v>2.2046456819613036</v>
      </c>
    </row>
    <row r="31" spans="1:227">
      <c r="A31" s="22">
        <v>38168</v>
      </c>
      <c r="B31" s="82">
        <v>13</v>
      </c>
      <c r="C31" s="83">
        <v>49.043520558285273</v>
      </c>
      <c r="D31" s="83">
        <v>5.6890269199864507</v>
      </c>
      <c r="E31" s="83">
        <v>17.261793792148538</v>
      </c>
      <c r="F31" s="83">
        <v>16.554519847809914</v>
      </c>
      <c r="H31" s="22">
        <v>38168</v>
      </c>
      <c r="I31" s="82">
        <v>31</v>
      </c>
      <c r="J31" s="83">
        <v>24.974604174700772</v>
      </c>
      <c r="K31" s="83">
        <v>4.5461152395342985</v>
      </c>
      <c r="L31" s="83">
        <v>20.658194670426866</v>
      </c>
      <c r="M31" s="83">
        <v>21.406654980243079</v>
      </c>
      <c r="O31" s="22">
        <v>38533</v>
      </c>
      <c r="P31" s="82">
        <v>12</v>
      </c>
      <c r="Q31" s="83">
        <v>1.4850089293933064</v>
      </c>
      <c r="R31" s="83">
        <v>-10.881181062087242</v>
      </c>
      <c r="S31" s="83">
        <v>3.1258179411218112</v>
      </c>
      <c r="T31" s="83">
        <v>5.6552352482028168</v>
      </c>
      <c r="V31" s="22">
        <v>38168</v>
      </c>
      <c r="W31" s="82">
        <v>23</v>
      </c>
      <c r="X31" s="83">
        <v>9.4200789870175612</v>
      </c>
      <c r="Y31" s="83">
        <v>-1.8715529262286146</v>
      </c>
      <c r="Z31" s="83">
        <v>10.65697775889214</v>
      </c>
      <c r="AA31" s="83">
        <v>12.047483913535739</v>
      </c>
      <c r="AC31" s="22">
        <v>38168</v>
      </c>
      <c r="AD31" s="82">
        <v>33</v>
      </c>
      <c r="AE31" s="83">
        <v>34.014551561027915</v>
      </c>
      <c r="AF31" s="83">
        <v>-10.742318628332537</v>
      </c>
      <c r="AG31" s="83">
        <v>27.970521941307112</v>
      </c>
      <c r="AH31" s="83">
        <v>28.784076729678088</v>
      </c>
      <c r="AJ31" s="22">
        <v>38168</v>
      </c>
      <c r="AK31" s="82">
        <v>6</v>
      </c>
      <c r="AL31" s="83">
        <v>13.309964649132745</v>
      </c>
      <c r="AM31" s="83">
        <v>-12.521751092444855</v>
      </c>
      <c r="AN31" s="148">
        <v>38168</v>
      </c>
      <c r="AO31" s="85">
        <v>14</v>
      </c>
      <c r="AP31" s="83">
        <v>11.131996060467507</v>
      </c>
      <c r="AQ31" s="83">
        <v>-6.008616776050979</v>
      </c>
      <c r="AS31" s="22">
        <v>38168</v>
      </c>
      <c r="AT31" s="82">
        <v>14</v>
      </c>
      <c r="AU31" s="83">
        <v>23.885547367020301</v>
      </c>
      <c r="AV31" s="83">
        <v>-3.7802085710658129</v>
      </c>
      <c r="AW31" s="83">
        <v>11.836086446426265</v>
      </c>
      <c r="AX31" s="83">
        <v>12.223132099240663</v>
      </c>
      <c r="AZ31" s="22">
        <v>38168</v>
      </c>
      <c r="BA31" s="82">
        <v>14</v>
      </c>
      <c r="BB31" s="83">
        <v>22.465789930419309</v>
      </c>
      <c r="BC31" s="83">
        <v>5.2794322644051261</v>
      </c>
      <c r="BD31" s="83">
        <v>8.0454638118915724</v>
      </c>
      <c r="BE31" s="83">
        <v>5.1589250230303918</v>
      </c>
      <c r="BG31" s="22">
        <v>38168</v>
      </c>
      <c r="BH31" s="82">
        <v>28</v>
      </c>
      <c r="BI31" s="83">
        <v>6.9150015114248982</v>
      </c>
      <c r="BJ31" s="83">
        <v>5.1853734283530351</v>
      </c>
      <c r="BK31" s="83">
        <v>8.6512773124019837</v>
      </c>
      <c r="BL31" s="83">
        <v>8.755943303269742</v>
      </c>
      <c r="BN31" s="22">
        <v>38168</v>
      </c>
      <c r="BO31" s="82">
        <v>14</v>
      </c>
      <c r="BP31" s="83">
        <v>27.588215083881735</v>
      </c>
      <c r="BQ31" s="83">
        <v>-7.3330318984414555</v>
      </c>
      <c r="BR31" s="83">
        <v>13.830688697057214</v>
      </c>
      <c r="BS31" s="83">
        <v>10.159156003251546</v>
      </c>
      <c r="BU31" s="22">
        <v>38168</v>
      </c>
      <c r="BV31" s="82">
        <v>43</v>
      </c>
      <c r="BW31" s="83">
        <v>63.185503752311014</v>
      </c>
      <c r="BX31" s="83">
        <v>-8.1823388376196622</v>
      </c>
      <c r="BY31" s="83">
        <v>19.830940288265463</v>
      </c>
      <c r="BZ31" s="83">
        <v>14.42368074327538</v>
      </c>
      <c r="CB31" s="22">
        <v>38168</v>
      </c>
      <c r="CC31" s="82">
        <v>22</v>
      </c>
      <c r="CD31" s="83">
        <v>13.038425814736287</v>
      </c>
      <c r="CE31" s="83">
        <v>10.003135356138792</v>
      </c>
      <c r="CF31" s="83">
        <v>6.9367852943301722</v>
      </c>
      <c r="CG31" s="83">
        <v>9.0390902832725217</v>
      </c>
      <c r="CI31" s="22">
        <v>38168</v>
      </c>
      <c r="CJ31" s="82">
        <v>20</v>
      </c>
      <c r="CK31" s="83">
        <v>46.445422289713285</v>
      </c>
      <c r="CL31" s="83">
        <v>18.817753002849646</v>
      </c>
      <c r="CM31" s="83">
        <v>25.820371644198438</v>
      </c>
      <c r="CN31" s="83">
        <v>22.956093567236291</v>
      </c>
      <c r="CP31" s="22">
        <v>38168</v>
      </c>
      <c r="CQ31" s="82">
        <v>21</v>
      </c>
      <c r="CR31" s="83">
        <v>0.73725376232832929</v>
      </c>
      <c r="CS31" s="83">
        <v>-0.1669230205000094</v>
      </c>
      <c r="CT31" s="83">
        <v>-7.4554661684970602</v>
      </c>
      <c r="CU31" s="83">
        <v>-9.6028752449225934</v>
      </c>
      <c r="CW31" s="22">
        <v>38168</v>
      </c>
      <c r="CX31" s="82">
        <v>14</v>
      </c>
      <c r="CY31" s="83">
        <v>14.256074817387466</v>
      </c>
      <c r="CZ31" s="83">
        <v>-20.388232786711015</v>
      </c>
      <c r="DA31" s="83">
        <v>14.852964811333669</v>
      </c>
      <c r="DB31" s="83">
        <v>15.327766208087734</v>
      </c>
      <c r="DD31" s="22">
        <v>38168</v>
      </c>
      <c r="DE31" s="82">
        <v>17</v>
      </c>
      <c r="DF31" s="83">
        <v>-6.2000289303570364</v>
      </c>
      <c r="DG31" s="83">
        <v>-11.78712415301073</v>
      </c>
      <c r="DH31" s="83">
        <v>-0.9264748518370225</v>
      </c>
      <c r="DI31" s="83">
        <v>-0.96274228966083397</v>
      </c>
      <c r="DK31" s="22">
        <v>38168</v>
      </c>
      <c r="DL31" s="82">
        <v>8</v>
      </c>
      <c r="DM31" s="83">
        <v>76.632773976847858</v>
      </c>
      <c r="DN31" s="83">
        <v>8.2778338977625321</v>
      </c>
      <c r="DO31" s="83">
        <v>13.239747105259724</v>
      </c>
      <c r="DP31" s="83">
        <v>9.4594539454819326</v>
      </c>
      <c r="DR31" s="22">
        <v>38168</v>
      </c>
      <c r="DS31" s="82">
        <v>6</v>
      </c>
      <c r="DT31" s="83">
        <v>11.747015224720268</v>
      </c>
      <c r="DU31" s="83">
        <v>-5.7051360997542711</v>
      </c>
      <c r="DV31" s="83">
        <v>-6.8841841166079165</v>
      </c>
      <c r="DW31" s="83">
        <v>-12.317387392541868</v>
      </c>
      <c r="DY31" s="22">
        <f t="shared" si="0"/>
        <v>38168</v>
      </c>
      <c r="DZ31" s="82">
        <f ca="1">VLOOKUP($DY31,INDIRECT("$"&amp;VLOOKUP($DZ$3,Map!$A$2:$E$51,4,0)&amp;"$6:$"&amp;VLOOKUP($DZ$3,Map!$A$2:$E$51,5,0)&amp;"$100"),MATCH(DZ$1,INDIRECT("$"&amp;VLOOKUP($DZ$3,Map!$A$2:$E$51,4,0)&amp;"$1:$"&amp;VLOOKUP($DZ$3,Map!$A$2:$E$51,5,0)&amp;"$1"),0),0)</f>
        <v>14</v>
      </c>
      <c r="EA31" s="140">
        <f ca="1">IF(ABS(VLOOKUP($DY31,INDIRECT("$"&amp;VLOOKUP($DZ$3,Map!$A$2:$E$51,4,0)&amp;"$6:$"&amp;VLOOKUP($DZ$3,Map!$A$2:$E$51,5,0)&amp;"$100"),MATCH(EA$1,INDIRECT("$"&amp;VLOOKUP($DZ$3,Map!$A$2:$E$51,4,0)&amp;"$1:$"&amp;VLOOKUP($DZ$3,Map!$A$2:$E$51,5,0)&amp;"$1"),0),0))&gt;100,"",VLOOKUP($DY31,INDIRECT("$"&amp;VLOOKUP($DZ$3,Map!$A$2:$E$51,4,0)&amp;"$6:$"&amp;VLOOKUP($DZ$3,Map!$A$2:$E$51,5,0)&amp;"$100"),MATCH(EA$1,INDIRECT("$"&amp;VLOOKUP($DZ$3,Map!$A$2:$E$51,4,0)&amp;"$1:$"&amp;VLOOKUP($DZ$3,Map!$A$2:$E$51,5,0)&amp;"$1"),0),0))</f>
        <v>14.256074817387466</v>
      </c>
      <c r="EB31" s="140">
        <f ca="1">IF(ABS(VLOOKUP($DY31,INDIRECT("$"&amp;VLOOKUP($DZ$3,Map!$A$2:$E$51,4,0)&amp;"$6:$"&amp;VLOOKUP($DZ$3,Map!$A$2:$E$51,5,0)&amp;"$100"),MATCH(EB$1,INDIRECT("$"&amp;VLOOKUP($DZ$3,Map!$A$2:$E$51,4,0)&amp;"$1:$"&amp;VLOOKUP($DZ$3,Map!$A$2:$E$51,5,0)&amp;"$1"),0),0))&gt;50,"",VLOOKUP($DY31,INDIRECT("$"&amp;VLOOKUP($DZ$3,Map!$A$2:$E$51,4,0)&amp;"$6:$"&amp;VLOOKUP($DZ$3,Map!$A$2:$E$51,5,0)&amp;"$100"),MATCH(EB$1,INDIRECT("$"&amp;VLOOKUP($DZ$3,Map!$A$2:$E$51,4,0)&amp;"$1:$"&amp;VLOOKUP($DZ$3,Map!$A$2:$E$51,5,0)&amp;"$1"),0),0))</f>
        <v>-20.388232786711015</v>
      </c>
      <c r="EC31" s="140">
        <f ca="1">IF(ABS(VLOOKUP($DY31,INDIRECT("$"&amp;VLOOKUP($DZ$3,Map!$A$2:$E$51,4,0)&amp;"$6:$"&amp;VLOOKUP($DZ$3,Map!$A$2:$E$51,5,0)&amp;"$100"),MATCH(EC$1,INDIRECT("$"&amp;VLOOKUP($DZ$3,Map!$A$2:$E$51,4,0)&amp;"$1:$"&amp;VLOOKUP($DZ$3,Map!$A$2:$E$51,5,0)&amp;"$1"),0),0))&gt;100,"",VLOOKUP($DY31,INDIRECT("$"&amp;VLOOKUP($DZ$3,Map!$A$2:$E$51,4,0)&amp;"$6:$"&amp;VLOOKUP($DZ$3,Map!$A$2:$E$51,5,0)&amp;"$100"),MATCH(EC$1,INDIRECT("$"&amp;VLOOKUP($DZ$3,Map!$A$2:$E$51,4,0)&amp;"$1:$"&amp;VLOOKUP($DZ$3,Map!$A$2:$E$51,5,0)&amp;"$1"),0),0))</f>
        <v>14.852964811333669</v>
      </c>
      <c r="ED31" s="140">
        <f ca="1">IF(ABS(VLOOKUP($DY31,INDIRECT("$"&amp;VLOOKUP($DZ$3,Map!$A$2:$E$51,4,0)&amp;"$6:$"&amp;VLOOKUP($DZ$3,Map!$A$2:$E$51,5,0)&amp;"$100"),MATCH(ED$1,INDIRECT("$"&amp;VLOOKUP($DZ$3,Map!$A$2:$E$51,4,0)&amp;"$1:$"&amp;VLOOKUP($DZ$3,Map!$A$2:$E$51,5,0)&amp;"$1"),0),0))&gt;100,"",VLOOKUP($DY31,INDIRECT("$"&amp;VLOOKUP($DZ$3,Map!$A$2:$E$51,4,0)&amp;"$6:$"&amp;VLOOKUP($DZ$3,Map!$A$2:$E$51,5,0)&amp;"$100"),MATCH(ED$1,INDIRECT("$"&amp;VLOOKUP($DZ$3,Map!$A$2:$E$51,4,0)&amp;"$1:$"&amp;VLOOKUP($DZ$3,Map!$A$2:$E$51,5,0)&amp;"$1"),0),0))</f>
        <v>15.327766208087734</v>
      </c>
      <c r="EF31" s="22">
        <f t="shared" si="1"/>
        <v>38168</v>
      </c>
      <c r="EG31" s="140">
        <f ca="1">VLOOKUP($EF31,EquityMetrics!$Y$6:$AO$1048576,MATCH(Earnings!EG$5,EquityMetrics!$Y$5:$AO$5,0),0)</f>
        <v>23.832235025870354</v>
      </c>
      <c r="EH31" s="140">
        <f ca="1">VLOOKUP($EF31,EquityMetrics!$Y$6:$AO$1048576,MATCH(Earnings!EH$5,EquityMetrics!$Y$5:$AO$5,0),0)</f>
        <v>-3.3470885105902681</v>
      </c>
      <c r="EI31" s="140">
        <f ca="1">VLOOKUP($EF31,EquityMetrics!$Y$6:$AO$1048576,MATCH(Earnings!EI$5,EquityMetrics!$Y$5:$AO$5,0),0)</f>
        <v>11.070967762906303</v>
      </c>
      <c r="EJ31" s="140">
        <f ca="1">VLOOKUP($EF31,EquityMetrics!$Y$6:$AO$1048576,MATCH(Earnings!EJ$5,EquityMetrics!$Y$5:$AO$5,0),0)</f>
        <v>10.458572399942522</v>
      </c>
      <c r="EN31" s="22">
        <v>38168</v>
      </c>
      <c r="EO31" s="82">
        <v>16</v>
      </c>
      <c r="EP31" s="83">
        <v>6.2987369479900579</v>
      </c>
      <c r="EQ31" s="83">
        <v>-12.5852695044955</v>
      </c>
      <c r="ER31" s="83">
        <v>-1.98918915354106</v>
      </c>
      <c r="ES31" s="83">
        <v>0.5623489391544334</v>
      </c>
      <c r="EU31" s="22">
        <v>38168</v>
      </c>
      <c r="EV31" s="82">
        <v>17</v>
      </c>
      <c r="EW31" s="83">
        <v>99.593648334300823</v>
      </c>
      <c r="EX31" s="83">
        <v>-9.6172566772567247</v>
      </c>
      <c r="EY31" s="83">
        <v>46.067140255952552</v>
      </c>
      <c r="EZ31" s="83">
        <v>42.058500829037662</v>
      </c>
      <c r="FB31" s="22">
        <v>38168</v>
      </c>
      <c r="FC31" s="82">
        <v>20</v>
      </c>
      <c r="FD31" s="83">
        <v>26.752949205017451</v>
      </c>
      <c r="FE31" s="83">
        <v>-6.5100600668464015</v>
      </c>
      <c r="FF31" s="83">
        <v>15.110195809911442</v>
      </c>
      <c r="FG31" s="83">
        <v>12.504125690715128</v>
      </c>
      <c r="FI31" s="22">
        <v>38168</v>
      </c>
      <c r="FJ31" s="82">
        <v>23</v>
      </c>
      <c r="FK31" s="83">
        <v>92.006163437316957</v>
      </c>
      <c r="FL31" s="83">
        <v>-9.5669953932931211</v>
      </c>
      <c r="FM31" s="83">
        <v>22.97814463376373</v>
      </c>
      <c r="FN31" s="83">
        <v>15.65655532490049</v>
      </c>
      <c r="FP31" s="22">
        <v>38168</v>
      </c>
      <c r="FQ31" s="82">
        <v>11</v>
      </c>
      <c r="FR31" s="83">
        <v>32.509384714165975</v>
      </c>
      <c r="FS31" s="83">
        <v>16.178140576052002</v>
      </c>
      <c r="FT31" s="83">
        <v>28.431689953953686</v>
      </c>
      <c r="FU31" s="83">
        <v>28.621506779863171</v>
      </c>
      <c r="FW31" s="22">
        <v>38168</v>
      </c>
      <c r="FX31" s="82">
        <v>20</v>
      </c>
      <c r="FY31" s="83">
        <v>21.958495808841572</v>
      </c>
      <c r="FZ31" s="83">
        <v>-0.17376829865893839</v>
      </c>
      <c r="GA31" s="83">
        <v>18.247436184731569</v>
      </c>
      <c r="GB31" s="83">
        <v>19.066959028244668</v>
      </c>
      <c r="GD31" s="22">
        <v>38717</v>
      </c>
      <c r="GE31" s="82">
        <v>1</v>
      </c>
      <c r="GF31" s="83">
        <v>258.87096038180607</v>
      </c>
      <c r="GG31" s="83">
        <v>7.1163591062237019</v>
      </c>
      <c r="GH31" s="83">
        <v>2.9855643044619518</v>
      </c>
      <c r="GI31" s="83">
        <v>-5.5026883151450656</v>
      </c>
      <c r="GK31" s="22">
        <v>38168</v>
      </c>
      <c r="GL31" s="82">
        <v>13</v>
      </c>
      <c r="GM31" s="83">
        <v>20.607418739688189</v>
      </c>
      <c r="GN31" s="83">
        <v>-21.680099449264056</v>
      </c>
      <c r="GO31" s="83">
        <v>16.310978218265571</v>
      </c>
      <c r="GP31" s="83">
        <v>16.45136048323177</v>
      </c>
      <c r="GS31" s="22">
        <v>38168</v>
      </c>
      <c r="GT31" s="82">
        <v>17</v>
      </c>
      <c r="GU31" s="83">
        <v>49.939749738942815</v>
      </c>
      <c r="GV31" s="83">
        <v>16.076018740299602</v>
      </c>
      <c r="GW31" s="83">
        <v>24.888615327099295</v>
      </c>
      <c r="GX31" s="83">
        <v>22.22586800103894</v>
      </c>
      <c r="GZ31" s="22">
        <v>38625</v>
      </c>
      <c r="HA31" s="82">
        <v>5</v>
      </c>
      <c r="HB31" s="83">
        <v>41.899130270401109</v>
      </c>
      <c r="HC31" s="83">
        <v>65.282768562661559</v>
      </c>
      <c r="HD31" s="83">
        <v>34.744126624567294</v>
      </c>
      <c r="HE31" s="153">
        <v>22.373036538951595</v>
      </c>
      <c r="HG31" s="22">
        <v>38168</v>
      </c>
      <c r="HH31" s="82">
        <v>8</v>
      </c>
      <c r="HI31" s="83">
        <v>0.71821793579520676</v>
      </c>
      <c r="HJ31" s="83">
        <v>-7.100641442791467</v>
      </c>
      <c r="HK31" s="83">
        <v>4.6276522897729988</v>
      </c>
      <c r="HL31" s="83">
        <v>3.2500442362588977</v>
      </c>
      <c r="HN31" s="22">
        <v>38807</v>
      </c>
      <c r="HO31" s="82">
        <v>14</v>
      </c>
      <c r="HP31" s="83">
        <v>-32.087219618177862</v>
      </c>
      <c r="HQ31" s="83">
        <v>23.511325808008454</v>
      </c>
      <c r="HR31" s="83">
        <v>-11.405952867315017</v>
      </c>
      <c r="HS31" s="83">
        <v>-9.2318075777079738</v>
      </c>
    </row>
    <row r="32" spans="1:227">
      <c r="A32" s="22">
        <v>38260</v>
      </c>
      <c r="B32" s="82">
        <v>12</v>
      </c>
      <c r="C32" s="83">
        <v>-5.1383673546290547</v>
      </c>
      <c r="D32" s="83">
        <v>11.900512404702667</v>
      </c>
      <c r="E32" s="83">
        <v>21.011005775680601</v>
      </c>
      <c r="F32" s="83">
        <v>21.909994439925427</v>
      </c>
      <c r="H32" s="22">
        <v>38260</v>
      </c>
      <c r="I32" s="82">
        <v>29</v>
      </c>
      <c r="J32" s="83">
        <v>9.5615845543027689</v>
      </c>
      <c r="K32" s="83">
        <v>1.4089572436092546</v>
      </c>
      <c r="L32" s="83">
        <v>21.831918822431028</v>
      </c>
      <c r="M32" s="83">
        <v>24.307987727852431</v>
      </c>
      <c r="O32" s="22">
        <v>38625</v>
      </c>
      <c r="P32" s="82">
        <v>14</v>
      </c>
      <c r="Q32" s="83">
        <v>11.018883295888225</v>
      </c>
      <c r="R32" s="83">
        <v>-14.557602843317808</v>
      </c>
      <c r="S32" s="83">
        <v>3.2137715726457294</v>
      </c>
      <c r="T32" s="83">
        <v>2.6931910486278854</v>
      </c>
      <c r="V32" s="22">
        <v>38260</v>
      </c>
      <c r="W32" s="82">
        <v>20</v>
      </c>
      <c r="X32" s="83">
        <v>-5.2138191228704418</v>
      </c>
      <c r="Y32" s="83">
        <v>-6.1801800735027612</v>
      </c>
      <c r="Z32" s="83">
        <v>3.7320831639024554</v>
      </c>
      <c r="AA32" s="83">
        <v>4.7954659891296547</v>
      </c>
      <c r="AC32" s="22">
        <v>38260</v>
      </c>
      <c r="AD32" s="82">
        <v>32</v>
      </c>
      <c r="AE32" s="83">
        <v>14.57983880892297</v>
      </c>
      <c r="AF32" s="83">
        <v>-13.532072401206674</v>
      </c>
      <c r="AG32" s="83">
        <v>0.75086872383105518</v>
      </c>
      <c r="AH32" s="83">
        <v>-0.89910725862073493</v>
      </c>
      <c r="AJ32" s="22">
        <v>38260</v>
      </c>
      <c r="AK32" s="82">
        <v>6</v>
      </c>
      <c r="AL32" s="83">
        <v>23.567907100471864</v>
      </c>
      <c r="AM32" s="83">
        <v>20.012147374626622</v>
      </c>
      <c r="AN32" s="148">
        <v>38260</v>
      </c>
      <c r="AO32" s="85">
        <v>12</v>
      </c>
      <c r="AP32" s="83">
        <v>11.945967630805953</v>
      </c>
      <c r="AQ32" s="83">
        <v>-3.8478148650441302</v>
      </c>
      <c r="AS32" s="22">
        <v>38260</v>
      </c>
      <c r="AT32" s="82">
        <v>14</v>
      </c>
      <c r="AU32" s="83">
        <v>23.006211973946161</v>
      </c>
      <c r="AV32" s="83">
        <v>0.2233508305247156</v>
      </c>
      <c r="AW32" s="83">
        <v>5.6621144560955017</v>
      </c>
      <c r="AX32" s="83">
        <v>5.5885576853770935</v>
      </c>
      <c r="AZ32" s="22">
        <v>38260</v>
      </c>
      <c r="BA32" s="82">
        <v>13</v>
      </c>
      <c r="BB32" s="83">
        <v>17.744048754387297</v>
      </c>
      <c r="BC32" s="83">
        <v>6.7962939402683276</v>
      </c>
      <c r="BD32" s="83">
        <v>11.811469692976928</v>
      </c>
      <c r="BE32" s="83">
        <v>8.6141628540425064</v>
      </c>
      <c r="BG32" s="22">
        <v>38260</v>
      </c>
      <c r="BH32" s="82">
        <v>31</v>
      </c>
      <c r="BI32" s="83">
        <v>6.6871998984666998</v>
      </c>
      <c r="BJ32" s="83">
        <v>9.4689758813415246</v>
      </c>
      <c r="BK32" s="83">
        <v>9.8509097139226185</v>
      </c>
      <c r="BL32" s="83">
        <v>10.138032875485692</v>
      </c>
      <c r="BN32" s="22">
        <v>38260</v>
      </c>
      <c r="BO32" s="82">
        <v>11</v>
      </c>
      <c r="BP32" s="83">
        <v>6.0079463732168703</v>
      </c>
      <c r="BQ32" s="83">
        <v>1.8278779880904095</v>
      </c>
      <c r="BR32" s="83">
        <v>11.252495236294235</v>
      </c>
      <c r="BS32" s="83">
        <v>9.7948068988845662</v>
      </c>
      <c r="BU32" s="22">
        <v>38260</v>
      </c>
      <c r="BV32" s="82">
        <v>43</v>
      </c>
      <c r="BW32" s="83">
        <v>100.60620915047048</v>
      </c>
      <c r="BX32" s="83">
        <v>-5.9752429936570595</v>
      </c>
      <c r="BY32" s="83">
        <v>18.090540261872778</v>
      </c>
      <c r="BZ32" s="83">
        <v>10.336638990591428</v>
      </c>
      <c r="CB32" s="22">
        <v>38260</v>
      </c>
      <c r="CC32" s="82">
        <v>22</v>
      </c>
      <c r="CD32" s="83">
        <v>-17.652475056280242</v>
      </c>
      <c r="CE32" s="83">
        <v>11.737611408133898</v>
      </c>
      <c r="CF32" s="83">
        <v>4.9507989045272538</v>
      </c>
      <c r="CG32" s="83">
        <v>7.5134040501767529</v>
      </c>
      <c r="CI32" s="22">
        <v>38260</v>
      </c>
      <c r="CJ32" s="82">
        <v>19</v>
      </c>
      <c r="CK32" s="83">
        <v>47.253069593831896</v>
      </c>
      <c r="CL32" s="83">
        <v>18.950101107462245</v>
      </c>
      <c r="CM32" s="83">
        <v>23.029305521101229</v>
      </c>
      <c r="CN32" s="83">
        <v>20.000595214460159</v>
      </c>
      <c r="CP32" s="22">
        <v>38260</v>
      </c>
      <c r="CQ32" s="82">
        <v>20</v>
      </c>
      <c r="CR32" s="83">
        <v>-4.3750960370448402</v>
      </c>
      <c r="CS32" s="83">
        <v>-4.407192988547437</v>
      </c>
      <c r="CT32" s="83">
        <v>-8.8838908171157911</v>
      </c>
      <c r="CU32" s="83">
        <v>-10.746332684651417</v>
      </c>
      <c r="CW32" s="22">
        <v>38260</v>
      </c>
      <c r="CX32" s="82">
        <v>14</v>
      </c>
      <c r="CY32" s="83">
        <v>7.850144049036043</v>
      </c>
      <c r="CZ32" s="83">
        <v>-15.581691156185629</v>
      </c>
      <c r="DA32" s="83">
        <v>14.274598492972412</v>
      </c>
      <c r="DB32" s="83">
        <v>15.252115302260716</v>
      </c>
      <c r="DD32" s="22">
        <v>38260</v>
      </c>
      <c r="DE32" s="82">
        <v>16</v>
      </c>
      <c r="DF32" s="83">
        <v>15.015750539160013</v>
      </c>
      <c r="DG32" s="83">
        <v>-13.84970418239867</v>
      </c>
      <c r="DH32" s="83">
        <v>-4.4740321025182883</v>
      </c>
      <c r="DI32" s="83">
        <v>-14.174727640691586</v>
      </c>
      <c r="DK32" s="22">
        <v>38260</v>
      </c>
      <c r="DL32" s="82">
        <v>8</v>
      </c>
      <c r="DM32" s="83">
        <v>-29.649575155428924</v>
      </c>
      <c r="DN32" s="83">
        <v>4.1278789890576206</v>
      </c>
      <c r="DO32" s="83">
        <v>8.6051172211590199</v>
      </c>
      <c r="DP32" s="83">
        <v>14.490200190317681</v>
      </c>
      <c r="DR32" s="22">
        <v>38260</v>
      </c>
      <c r="DS32" s="82">
        <v>8</v>
      </c>
      <c r="DT32" s="83">
        <v>-11.997713780195921</v>
      </c>
      <c r="DU32" s="83">
        <v>-8.2422564329917236</v>
      </c>
      <c r="DV32" s="83">
        <v>-16.028455209164193</v>
      </c>
      <c r="DW32" s="83">
        <v>-20.363710921430201</v>
      </c>
      <c r="DY32" s="22">
        <f t="shared" si="0"/>
        <v>38260</v>
      </c>
      <c r="DZ32" s="82">
        <f ca="1">VLOOKUP($DY32,INDIRECT("$"&amp;VLOOKUP($DZ$3,Map!$A$2:$E$51,4,0)&amp;"$6:$"&amp;VLOOKUP($DZ$3,Map!$A$2:$E$51,5,0)&amp;"$100"),MATCH(DZ$1,INDIRECT("$"&amp;VLOOKUP($DZ$3,Map!$A$2:$E$51,4,0)&amp;"$1:$"&amp;VLOOKUP($DZ$3,Map!$A$2:$E$51,5,0)&amp;"$1"),0),0)</f>
        <v>14</v>
      </c>
      <c r="EA32" s="140">
        <f ca="1">IF(ABS(VLOOKUP($DY32,INDIRECT("$"&amp;VLOOKUP($DZ$3,Map!$A$2:$E$51,4,0)&amp;"$6:$"&amp;VLOOKUP($DZ$3,Map!$A$2:$E$51,5,0)&amp;"$100"),MATCH(EA$1,INDIRECT("$"&amp;VLOOKUP($DZ$3,Map!$A$2:$E$51,4,0)&amp;"$1:$"&amp;VLOOKUP($DZ$3,Map!$A$2:$E$51,5,0)&amp;"$1"),0),0))&gt;100,"",VLOOKUP($DY32,INDIRECT("$"&amp;VLOOKUP($DZ$3,Map!$A$2:$E$51,4,0)&amp;"$6:$"&amp;VLOOKUP($DZ$3,Map!$A$2:$E$51,5,0)&amp;"$100"),MATCH(EA$1,INDIRECT("$"&amp;VLOOKUP($DZ$3,Map!$A$2:$E$51,4,0)&amp;"$1:$"&amp;VLOOKUP($DZ$3,Map!$A$2:$E$51,5,0)&amp;"$1"),0),0))</f>
        <v>7.850144049036043</v>
      </c>
      <c r="EB32" s="140">
        <f ca="1">IF(ABS(VLOOKUP($DY32,INDIRECT("$"&amp;VLOOKUP($DZ$3,Map!$A$2:$E$51,4,0)&amp;"$6:$"&amp;VLOOKUP($DZ$3,Map!$A$2:$E$51,5,0)&amp;"$100"),MATCH(EB$1,INDIRECT("$"&amp;VLOOKUP($DZ$3,Map!$A$2:$E$51,4,0)&amp;"$1:$"&amp;VLOOKUP($DZ$3,Map!$A$2:$E$51,5,0)&amp;"$1"),0),0))&gt;50,"",VLOOKUP($DY32,INDIRECT("$"&amp;VLOOKUP($DZ$3,Map!$A$2:$E$51,4,0)&amp;"$6:$"&amp;VLOOKUP($DZ$3,Map!$A$2:$E$51,5,0)&amp;"$100"),MATCH(EB$1,INDIRECT("$"&amp;VLOOKUP($DZ$3,Map!$A$2:$E$51,4,0)&amp;"$1:$"&amp;VLOOKUP($DZ$3,Map!$A$2:$E$51,5,0)&amp;"$1"),0),0))</f>
        <v>-15.581691156185629</v>
      </c>
      <c r="EC32" s="140">
        <f ca="1">IF(ABS(VLOOKUP($DY32,INDIRECT("$"&amp;VLOOKUP($DZ$3,Map!$A$2:$E$51,4,0)&amp;"$6:$"&amp;VLOOKUP($DZ$3,Map!$A$2:$E$51,5,0)&amp;"$100"),MATCH(EC$1,INDIRECT("$"&amp;VLOOKUP($DZ$3,Map!$A$2:$E$51,4,0)&amp;"$1:$"&amp;VLOOKUP($DZ$3,Map!$A$2:$E$51,5,0)&amp;"$1"),0),0))&gt;100,"",VLOOKUP($DY32,INDIRECT("$"&amp;VLOOKUP($DZ$3,Map!$A$2:$E$51,4,0)&amp;"$6:$"&amp;VLOOKUP($DZ$3,Map!$A$2:$E$51,5,0)&amp;"$100"),MATCH(EC$1,INDIRECT("$"&amp;VLOOKUP($DZ$3,Map!$A$2:$E$51,4,0)&amp;"$1:$"&amp;VLOOKUP($DZ$3,Map!$A$2:$E$51,5,0)&amp;"$1"),0),0))</f>
        <v>14.274598492972412</v>
      </c>
      <c r="ED32" s="140">
        <f ca="1">IF(ABS(VLOOKUP($DY32,INDIRECT("$"&amp;VLOOKUP($DZ$3,Map!$A$2:$E$51,4,0)&amp;"$6:$"&amp;VLOOKUP($DZ$3,Map!$A$2:$E$51,5,0)&amp;"$100"),MATCH(ED$1,INDIRECT("$"&amp;VLOOKUP($DZ$3,Map!$A$2:$E$51,4,0)&amp;"$1:$"&amp;VLOOKUP($DZ$3,Map!$A$2:$E$51,5,0)&amp;"$1"),0),0))&gt;100,"",VLOOKUP($DY32,INDIRECT("$"&amp;VLOOKUP($DZ$3,Map!$A$2:$E$51,4,0)&amp;"$6:$"&amp;VLOOKUP($DZ$3,Map!$A$2:$E$51,5,0)&amp;"$100"),MATCH(ED$1,INDIRECT("$"&amp;VLOOKUP($DZ$3,Map!$A$2:$E$51,4,0)&amp;"$1:$"&amp;VLOOKUP($DZ$3,Map!$A$2:$E$51,5,0)&amp;"$1"),0),0))</f>
        <v>15.252115302260716</v>
      </c>
      <c r="EF32" s="22">
        <f t="shared" si="1"/>
        <v>38260</v>
      </c>
      <c r="EG32" s="140">
        <f ca="1">VLOOKUP($EF32,EquityMetrics!$Y$6:$AO$1048576,MATCH(Earnings!EG$5,EquityMetrics!$Y$5:$AO$5,0),0)</f>
        <v>13.156882043447515</v>
      </c>
      <c r="EH32" s="140">
        <f ca="1">VLOOKUP($EF32,EquityMetrics!$Y$6:$AO$1048576,MATCH(Earnings!EH$5,EquityMetrics!$Y$5:$AO$5,0),0)</f>
        <v>-3.1605046357555566</v>
      </c>
      <c r="EI32" s="140">
        <f ca="1">VLOOKUP($EF32,EquityMetrics!$Y$6:$AO$1048576,MATCH(Earnings!EI$5,EquityMetrics!$Y$5:$AO$5,0),0)</f>
        <v>7.6628644241347521</v>
      </c>
      <c r="EJ32" s="140">
        <f ca="1">VLOOKUP($EF32,EquityMetrics!$Y$6:$AO$1048576,MATCH(Earnings!EJ$5,EquityMetrics!$Y$5:$AO$5,0),0)</f>
        <v>7.0362295083194581</v>
      </c>
      <c r="EN32" s="22">
        <v>38260</v>
      </c>
      <c r="EO32" s="82">
        <v>15</v>
      </c>
      <c r="EP32" s="83">
        <v>40.205181520340716</v>
      </c>
      <c r="EQ32" s="83">
        <v>-12.032190060601145</v>
      </c>
      <c r="ER32" s="83">
        <v>-12.046172274999556</v>
      </c>
      <c r="ES32" s="83">
        <v>-22.470947595332202</v>
      </c>
      <c r="EU32" s="22">
        <v>38260</v>
      </c>
      <c r="EV32" s="82">
        <v>17</v>
      </c>
      <c r="EW32" s="83">
        <v>-22.172488267488099</v>
      </c>
      <c r="EX32" s="83">
        <v>-14.460320126964465</v>
      </c>
      <c r="EY32" s="83">
        <v>9.8828560378289474</v>
      </c>
      <c r="EZ32" s="83">
        <v>13.568875605348785</v>
      </c>
      <c r="FB32" s="22">
        <v>38260</v>
      </c>
      <c r="FC32" s="82">
        <v>20</v>
      </c>
      <c r="FD32" s="83">
        <v>31.027696039409115</v>
      </c>
      <c r="FE32" s="83">
        <v>-2.6524031231865863</v>
      </c>
      <c r="FF32" s="83">
        <v>16.23091645092989</v>
      </c>
      <c r="FG32" s="83">
        <v>13.425115322585345</v>
      </c>
      <c r="FI32" s="22">
        <v>38260</v>
      </c>
      <c r="FJ32" s="82">
        <v>23</v>
      </c>
      <c r="FK32" s="83">
        <v>175.91054483602147</v>
      </c>
      <c r="FL32" s="83">
        <v>-8.6083712977585769</v>
      </c>
      <c r="FM32" s="83">
        <v>19.320357798772527</v>
      </c>
      <c r="FN32" s="83">
        <v>8.417725951661259</v>
      </c>
      <c r="FP32" s="22">
        <v>38260</v>
      </c>
      <c r="FQ32" s="82">
        <v>11</v>
      </c>
      <c r="FR32" s="83">
        <v>19.429919400240191</v>
      </c>
      <c r="FS32" s="83">
        <v>19.726887801098147</v>
      </c>
      <c r="FT32" s="83">
        <v>31.481468653089717</v>
      </c>
      <c r="FU32" s="83">
        <v>34.982618325758928</v>
      </c>
      <c r="FW32" s="22">
        <v>38260</v>
      </c>
      <c r="FX32" s="82">
        <v>18</v>
      </c>
      <c r="FY32" s="83">
        <v>4.2835488858284698</v>
      </c>
      <c r="FZ32" s="83">
        <v>-5.985212760686764</v>
      </c>
      <c r="GA32" s="83">
        <v>18.386116520117145</v>
      </c>
      <c r="GB32" s="83">
        <v>20.39925123152382</v>
      </c>
      <c r="GD32" s="22">
        <v>38807</v>
      </c>
      <c r="GE32" s="82">
        <v>1</v>
      </c>
      <c r="GF32" s="83">
        <v>-360.7407463921441</v>
      </c>
      <c r="GG32" s="83">
        <v>24.889235184455917</v>
      </c>
      <c r="GH32" s="83">
        <v>1.5513005722905815</v>
      </c>
      <c r="GI32" s="83">
        <v>7.1951524968525193</v>
      </c>
      <c r="GK32" s="22">
        <v>38260</v>
      </c>
      <c r="GL32" s="82">
        <v>13</v>
      </c>
      <c r="GM32" s="83">
        <v>24.120932759339418</v>
      </c>
      <c r="GN32" s="83">
        <v>-16.669809080952504</v>
      </c>
      <c r="GO32" s="83">
        <v>15.457601596001336</v>
      </c>
      <c r="GP32" s="83">
        <v>15.735266351720046</v>
      </c>
      <c r="GS32" s="22">
        <v>38260</v>
      </c>
      <c r="GT32" s="82">
        <v>16</v>
      </c>
      <c r="GU32" s="83">
        <v>47.64747892488117</v>
      </c>
      <c r="GV32" s="83">
        <v>16.144861757724051</v>
      </c>
      <c r="GW32" s="83">
        <v>22.25090601995905</v>
      </c>
      <c r="GX32" s="83">
        <v>19.145868688505828</v>
      </c>
      <c r="GZ32" s="22">
        <v>38717</v>
      </c>
      <c r="HA32" s="82">
        <v>5</v>
      </c>
      <c r="HB32" s="83">
        <v>20.201017090223615</v>
      </c>
      <c r="HC32" s="83">
        <v>3.5273768949177109</v>
      </c>
      <c r="HD32" s="83">
        <v>24.843151062762068</v>
      </c>
      <c r="HE32" s="153">
        <v>14.50675510913182</v>
      </c>
      <c r="HG32" s="22">
        <v>38260</v>
      </c>
      <c r="HH32" s="82">
        <v>7</v>
      </c>
      <c r="HI32" s="83">
        <v>6.5154281407306947</v>
      </c>
      <c r="HJ32" s="83">
        <v>-11.485489156159566</v>
      </c>
      <c r="HK32" s="83">
        <v>6.2338292258904859</v>
      </c>
      <c r="HL32" s="83">
        <v>6.9278524755924886</v>
      </c>
      <c r="HN32" s="22">
        <v>38898</v>
      </c>
      <c r="HO32" s="82">
        <v>14</v>
      </c>
      <c r="HP32" s="83">
        <v>-1.4938141867448018</v>
      </c>
      <c r="HQ32" s="83">
        <v>40.093901127820473</v>
      </c>
      <c r="HR32" s="83">
        <v>3.6323756692076659</v>
      </c>
      <c r="HS32" s="83">
        <v>2.0387511178137974</v>
      </c>
    </row>
    <row r="33" spans="1:227">
      <c r="A33" s="22">
        <v>38352</v>
      </c>
      <c r="B33" s="82">
        <v>11</v>
      </c>
      <c r="C33" s="83">
        <v>24.3179220491187</v>
      </c>
      <c r="D33" s="83">
        <v>2.8403897414297719</v>
      </c>
      <c r="E33" s="83">
        <v>17.400422709373252</v>
      </c>
      <c r="F33" s="83">
        <v>15.72462966111534</v>
      </c>
      <c r="H33" s="22">
        <v>38352</v>
      </c>
      <c r="I33" s="82">
        <v>30</v>
      </c>
      <c r="J33" s="83">
        <v>-7.1231083744658514</v>
      </c>
      <c r="K33" s="83">
        <v>0.28844777334378069</v>
      </c>
      <c r="L33" s="83">
        <v>17.713940063665756</v>
      </c>
      <c r="M33" s="83">
        <v>19.277039394897887</v>
      </c>
      <c r="O33" s="22">
        <v>38717</v>
      </c>
      <c r="P33" s="82">
        <v>15</v>
      </c>
      <c r="Q33" s="83">
        <v>13.733983405069342</v>
      </c>
      <c r="R33" s="83">
        <v>-13.183368927532991</v>
      </c>
      <c r="S33" s="83">
        <v>2.637918440450493</v>
      </c>
      <c r="T33" s="83">
        <v>8.1736603216605808</v>
      </c>
      <c r="V33" s="22">
        <v>38352</v>
      </c>
      <c r="W33" s="82">
        <v>19</v>
      </c>
      <c r="X33" s="83">
        <v>-18.428578735063123</v>
      </c>
      <c r="Y33" s="83">
        <v>2.6188820947802727</v>
      </c>
      <c r="Z33" s="83">
        <v>4.5879705982363905</v>
      </c>
      <c r="AA33" s="83">
        <v>6.2953136050719616</v>
      </c>
      <c r="AC33" s="22">
        <v>38352</v>
      </c>
      <c r="AD33" s="82">
        <v>31</v>
      </c>
      <c r="AE33" s="83">
        <v>37.213454830121805</v>
      </c>
      <c r="AF33" s="83">
        <v>-10.329817308724587</v>
      </c>
      <c r="AG33" s="83">
        <v>17.159394194465328</v>
      </c>
      <c r="AH33" s="83">
        <v>9.8586299114567399</v>
      </c>
      <c r="AJ33" s="22">
        <v>38352</v>
      </c>
      <c r="AK33" s="82">
        <v>6</v>
      </c>
      <c r="AL33" s="83">
        <v>17.686845361750567</v>
      </c>
      <c r="AM33" s="83">
        <v>27.481181605882199</v>
      </c>
      <c r="AN33" s="148">
        <v>38352</v>
      </c>
      <c r="AO33" s="85">
        <v>10</v>
      </c>
      <c r="AP33" s="83">
        <v>12.543997100002358</v>
      </c>
      <c r="AQ33" s="83">
        <v>5.1579361356353548</v>
      </c>
      <c r="AS33" s="22">
        <v>38352</v>
      </c>
      <c r="AT33" s="82">
        <v>12</v>
      </c>
      <c r="AU33" s="83">
        <v>-4.3232588513854564</v>
      </c>
      <c r="AV33" s="83">
        <v>-3.476722179450531</v>
      </c>
      <c r="AW33" s="83">
        <v>3.8626955473109126</v>
      </c>
      <c r="AX33" s="83">
        <v>3.535635557375838</v>
      </c>
      <c r="AZ33" s="22">
        <v>38352</v>
      </c>
      <c r="BA33" s="82">
        <v>13</v>
      </c>
      <c r="BB33" s="83">
        <v>9.5618611098302786</v>
      </c>
      <c r="BC33" s="83">
        <v>6.5255065568055715</v>
      </c>
      <c r="BD33" s="83">
        <v>15.99891357572818</v>
      </c>
      <c r="BE33" s="83">
        <v>12.109713997611538</v>
      </c>
      <c r="BG33" s="22">
        <v>38352</v>
      </c>
      <c r="BH33" s="82">
        <v>28</v>
      </c>
      <c r="BI33" s="83">
        <v>10.676290117778803</v>
      </c>
      <c r="BJ33" s="83">
        <v>18.343575574851158</v>
      </c>
      <c r="BK33" s="83">
        <v>7.6838148826537278</v>
      </c>
      <c r="BL33" s="83">
        <v>6.8161778400442907</v>
      </c>
      <c r="BN33" s="22">
        <v>38352</v>
      </c>
      <c r="BO33" s="82">
        <v>8</v>
      </c>
      <c r="BP33" s="83">
        <v>24.678519744892515</v>
      </c>
      <c r="BQ33" s="83">
        <v>5.8218766486730855</v>
      </c>
      <c r="BR33" s="83">
        <v>15.06759857007709</v>
      </c>
      <c r="BS33" s="83">
        <v>22.699607556464606</v>
      </c>
      <c r="BU33" s="22">
        <v>38352</v>
      </c>
      <c r="BV33" s="82">
        <v>40</v>
      </c>
      <c r="BW33" s="83">
        <v>93.604975556125879</v>
      </c>
      <c r="BX33" s="83">
        <v>2.8800170318362905</v>
      </c>
      <c r="BY33" s="83">
        <v>25.623701647719187</v>
      </c>
      <c r="BZ33" s="83">
        <v>20.005993249215859</v>
      </c>
      <c r="CB33" s="22">
        <v>38352</v>
      </c>
      <c r="CC33" s="82">
        <v>21</v>
      </c>
      <c r="CD33" s="83">
        <v>0.1763334965951682</v>
      </c>
      <c r="CE33" s="83">
        <v>10.945738295452333</v>
      </c>
      <c r="CF33" s="83">
        <v>0.75447031009359122</v>
      </c>
      <c r="CG33" s="83">
        <v>14.379891370595077</v>
      </c>
      <c r="CI33" s="22">
        <v>38352</v>
      </c>
      <c r="CJ33" s="82">
        <v>16</v>
      </c>
      <c r="CK33" s="83">
        <v>42.930509204971273</v>
      </c>
      <c r="CL33" s="83">
        <v>21.532851739677696</v>
      </c>
      <c r="CM33" s="83">
        <v>22.071215187069072</v>
      </c>
      <c r="CN33" s="83">
        <v>18.136809124696839</v>
      </c>
      <c r="CP33" s="22">
        <v>38352</v>
      </c>
      <c r="CQ33" s="82">
        <v>19</v>
      </c>
      <c r="CR33" s="83">
        <v>9.5777922210479769</v>
      </c>
      <c r="CS33" s="83">
        <v>-9.7658928917614407</v>
      </c>
      <c r="CT33" s="83">
        <v>4.7725371172452347</v>
      </c>
      <c r="CU33" s="83">
        <v>5.2710058643349766</v>
      </c>
      <c r="CW33" s="22">
        <v>38352</v>
      </c>
      <c r="CX33" s="82">
        <v>12</v>
      </c>
      <c r="CY33" s="83">
        <v>-8.4667815874887999</v>
      </c>
      <c r="CZ33" s="83">
        <v>-9.4784435255496291</v>
      </c>
      <c r="DA33" s="83">
        <v>7.6551270051861575</v>
      </c>
      <c r="DB33" s="83">
        <v>9.1680251262828314</v>
      </c>
      <c r="DD33" s="22">
        <v>38352</v>
      </c>
      <c r="DE33" s="82">
        <v>14</v>
      </c>
      <c r="DF33" s="83">
        <v>0.52484956732457</v>
      </c>
      <c r="DG33" s="83">
        <v>-3.9271720863558457</v>
      </c>
      <c r="DH33" s="83">
        <v>-7.5510829917973199</v>
      </c>
      <c r="DI33" s="83">
        <v>-13.395667999525196</v>
      </c>
      <c r="DK33" s="22">
        <v>38352</v>
      </c>
      <c r="DL33" s="82">
        <v>9</v>
      </c>
      <c r="DM33" s="83">
        <v>-71.806848143872486</v>
      </c>
      <c r="DN33" s="83">
        <v>7.2037472976160588</v>
      </c>
      <c r="DO33" s="83">
        <v>7.8299184870307403</v>
      </c>
      <c r="DP33" s="83">
        <v>15.727306657710805</v>
      </c>
      <c r="DR33" s="22">
        <v>38352</v>
      </c>
      <c r="DS33" s="82">
        <v>9</v>
      </c>
      <c r="DT33" s="83">
        <v>-34.872371444999729</v>
      </c>
      <c r="DU33" s="83">
        <v>-4.9150064556419792</v>
      </c>
      <c r="DV33" s="83">
        <v>-10.249815031742127</v>
      </c>
      <c r="DW33" s="83">
        <v>-7.1584557983627501</v>
      </c>
      <c r="DY33" s="22">
        <f t="shared" si="0"/>
        <v>38352</v>
      </c>
      <c r="DZ33" s="82">
        <f ca="1">VLOOKUP($DY33,INDIRECT("$"&amp;VLOOKUP($DZ$3,Map!$A$2:$E$51,4,0)&amp;"$6:$"&amp;VLOOKUP($DZ$3,Map!$A$2:$E$51,5,0)&amp;"$100"),MATCH(DZ$1,INDIRECT("$"&amp;VLOOKUP($DZ$3,Map!$A$2:$E$51,4,0)&amp;"$1:$"&amp;VLOOKUP($DZ$3,Map!$A$2:$E$51,5,0)&amp;"$1"),0),0)</f>
        <v>12</v>
      </c>
      <c r="EA33" s="140">
        <f ca="1">IF(ABS(VLOOKUP($DY33,INDIRECT("$"&amp;VLOOKUP($DZ$3,Map!$A$2:$E$51,4,0)&amp;"$6:$"&amp;VLOOKUP($DZ$3,Map!$A$2:$E$51,5,0)&amp;"$100"),MATCH(EA$1,INDIRECT("$"&amp;VLOOKUP($DZ$3,Map!$A$2:$E$51,4,0)&amp;"$1:$"&amp;VLOOKUP($DZ$3,Map!$A$2:$E$51,5,0)&amp;"$1"),0),0))&gt;100,"",VLOOKUP($DY33,INDIRECT("$"&amp;VLOOKUP($DZ$3,Map!$A$2:$E$51,4,0)&amp;"$6:$"&amp;VLOOKUP($DZ$3,Map!$A$2:$E$51,5,0)&amp;"$100"),MATCH(EA$1,INDIRECT("$"&amp;VLOOKUP($DZ$3,Map!$A$2:$E$51,4,0)&amp;"$1:$"&amp;VLOOKUP($DZ$3,Map!$A$2:$E$51,5,0)&amp;"$1"),0),0))</f>
        <v>-8.4667815874887999</v>
      </c>
      <c r="EB33" s="140">
        <f ca="1">IF(ABS(VLOOKUP($DY33,INDIRECT("$"&amp;VLOOKUP($DZ$3,Map!$A$2:$E$51,4,0)&amp;"$6:$"&amp;VLOOKUP($DZ$3,Map!$A$2:$E$51,5,0)&amp;"$100"),MATCH(EB$1,INDIRECT("$"&amp;VLOOKUP($DZ$3,Map!$A$2:$E$51,4,0)&amp;"$1:$"&amp;VLOOKUP($DZ$3,Map!$A$2:$E$51,5,0)&amp;"$1"),0),0))&gt;50,"",VLOOKUP($DY33,INDIRECT("$"&amp;VLOOKUP($DZ$3,Map!$A$2:$E$51,4,0)&amp;"$6:$"&amp;VLOOKUP($DZ$3,Map!$A$2:$E$51,5,0)&amp;"$100"),MATCH(EB$1,INDIRECT("$"&amp;VLOOKUP($DZ$3,Map!$A$2:$E$51,4,0)&amp;"$1:$"&amp;VLOOKUP($DZ$3,Map!$A$2:$E$51,5,0)&amp;"$1"),0),0))</f>
        <v>-9.4784435255496291</v>
      </c>
      <c r="EC33" s="140">
        <f ca="1">IF(ABS(VLOOKUP($DY33,INDIRECT("$"&amp;VLOOKUP($DZ$3,Map!$A$2:$E$51,4,0)&amp;"$6:$"&amp;VLOOKUP($DZ$3,Map!$A$2:$E$51,5,0)&amp;"$100"),MATCH(EC$1,INDIRECT("$"&amp;VLOOKUP($DZ$3,Map!$A$2:$E$51,4,0)&amp;"$1:$"&amp;VLOOKUP($DZ$3,Map!$A$2:$E$51,5,0)&amp;"$1"),0),0))&gt;100,"",VLOOKUP($DY33,INDIRECT("$"&amp;VLOOKUP($DZ$3,Map!$A$2:$E$51,4,0)&amp;"$6:$"&amp;VLOOKUP($DZ$3,Map!$A$2:$E$51,5,0)&amp;"$100"),MATCH(EC$1,INDIRECT("$"&amp;VLOOKUP($DZ$3,Map!$A$2:$E$51,4,0)&amp;"$1:$"&amp;VLOOKUP($DZ$3,Map!$A$2:$E$51,5,0)&amp;"$1"),0),0))</f>
        <v>7.6551270051861575</v>
      </c>
      <c r="ED33" s="140">
        <f ca="1">IF(ABS(VLOOKUP($DY33,INDIRECT("$"&amp;VLOOKUP($DZ$3,Map!$A$2:$E$51,4,0)&amp;"$6:$"&amp;VLOOKUP($DZ$3,Map!$A$2:$E$51,5,0)&amp;"$100"),MATCH(ED$1,INDIRECT("$"&amp;VLOOKUP($DZ$3,Map!$A$2:$E$51,4,0)&amp;"$1:$"&amp;VLOOKUP($DZ$3,Map!$A$2:$E$51,5,0)&amp;"$1"),0),0))&gt;100,"",VLOOKUP($DY33,INDIRECT("$"&amp;VLOOKUP($DZ$3,Map!$A$2:$E$51,4,0)&amp;"$6:$"&amp;VLOOKUP($DZ$3,Map!$A$2:$E$51,5,0)&amp;"$100"),MATCH(ED$1,INDIRECT("$"&amp;VLOOKUP($DZ$3,Map!$A$2:$E$51,4,0)&amp;"$1:$"&amp;VLOOKUP($DZ$3,Map!$A$2:$E$51,5,0)&amp;"$1"),0),0))</f>
        <v>9.1680251262828314</v>
      </c>
      <c r="EF33" s="22">
        <f t="shared" si="1"/>
        <v>38352</v>
      </c>
      <c r="EG33" s="140">
        <f ca="1">VLOOKUP($EF33,EquityMetrics!$Y$6:$AO$1048576,MATCH(Earnings!EG$5,EquityMetrics!$Y$5:$AO$5,0),0)</f>
        <v>12.169629948036453</v>
      </c>
      <c r="EH33" s="140">
        <f ca="1">VLOOKUP($EF33,EquityMetrics!$Y$6:$AO$1048576,MATCH(Earnings!EH$5,EquityMetrics!$Y$5:$AO$5,0),0)</f>
        <v>-1.3833001046503757E-2</v>
      </c>
      <c r="EI33" s="140">
        <f ca="1">VLOOKUP($EF33,EquityMetrics!$Y$6:$AO$1048576,MATCH(Earnings!EI$5,EquityMetrics!$Y$5:$AO$5,0),0)</f>
        <v>10.203660711607188</v>
      </c>
      <c r="EJ33" s="140">
        <f ca="1">VLOOKUP($EF33,EquityMetrics!$Y$6:$AO$1048576,MATCH(Earnings!EJ$5,EquityMetrics!$Y$5:$AO$5,0),0)</f>
        <v>10.017143087497015</v>
      </c>
      <c r="EN33" s="22">
        <v>38352</v>
      </c>
      <c r="EO33" s="82">
        <v>14</v>
      </c>
      <c r="EP33" s="83">
        <v>35.38476342472017</v>
      </c>
      <c r="EQ33" s="83">
        <v>-11.075127968853248</v>
      </c>
      <c r="ER33" s="83">
        <v>8.1391790860386504</v>
      </c>
      <c r="ES33" s="83">
        <v>-11.222385379631605</v>
      </c>
      <c r="EU33" s="22">
        <v>38352</v>
      </c>
      <c r="EV33" s="82">
        <v>17</v>
      </c>
      <c r="EW33" s="83">
        <v>41.37370226243555</v>
      </c>
      <c r="EX33" s="83">
        <v>-9.8808251268518994</v>
      </c>
      <c r="EY33" s="83">
        <v>22.299667359979502</v>
      </c>
      <c r="EZ33" s="83">
        <v>20.110492800194947</v>
      </c>
      <c r="FB33" s="22">
        <v>38352</v>
      </c>
      <c r="FC33" s="82">
        <v>20</v>
      </c>
      <c r="FD33" s="83">
        <v>24.917957285322444</v>
      </c>
      <c r="FE33" s="83">
        <v>16.387332895912454</v>
      </c>
      <c r="FF33" s="83">
        <v>29.223136215452961</v>
      </c>
      <c r="FG33" s="83">
        <v>27.592943304904228</v>
      </c>
      <c r="FI33" s="22">
        <v>38352</v>
      </c>
      <c r="FJ33" s="82">
        <v>20</v>
      </c>
      <c r="FK33" s="83">
        <v>156.87914954673752</v>
      </c>
      <c r="FL33" s="83">
        <v>-8.4921854186732375</v>
      </c>
      <c r="FM33" s="83">
        <v>23.285547648239735</v>
      </c>
      <c r="FN33" s="83">
        <v>15.234787526062465</v>
      </c>
      <c r="FP33" s="22">
        <v>38352</v>
      </c>
      <c r="FQ33" s="82">
        <v>12</v>
      </c>
      <c r="FR33" s="83">
        <v>6.156397915841394</v>
      </c>
      <c r="FS33" s="83">
        <v>12.659199392436559</v>
      </c>
      <c r="FT33" s="83">
        <v>30.292440938096156</v>
      </c>
      <c r="FU33" s="83">
        <v>32.377719804620895</v>
      </c>
      <c r="FW33" s="22">
        <v>38352</v>
      </c>
      <c r="FX33" s="82">
        <v>18</v>
      </c>
      <c r="FY33" s="83">
        <v>-14.489259629170858</v>
      </c>
      <c r="FZ33" s="83">
        <v>-5.8221367760975635</v>
      </c>
      <c r="GA33" s="83">
        <v>13.227788422293884</v>
      </c>
      <c r="GB33" s="83">
        <v>14.566946531349156</v>
      </c>
      <c r="GD33" s="22">
        <v>38898</v>
      </c>
      <c r="GE33" s="82">
        <v>1</v>
      </c>
      <c r="GF33" s="83">
        <v>-346.46738812130195</v>
      </c>
      <c r="GG33" s="83">
        <v>17.685561470962853</v>
      </c>
      <c r="GH33" s="83">
        <v>-1.9644689078282873</v>
      </c>
      <c r="GI33" s="83">
        <v>7.4518651798141766</v>
      </c>
      <c r="GK33" s="22">
        <v>38352</v>
      </c>
      <c r="GL33" s="82">
        <v>11</v>
      </c>
      <c r="GM33" s="83">
        <v>10.882138956764509</v>
      </c>
      <c r="GN33" s="83">
        <v>-10.119866392542132</v>
      </c>
      <c r="GO33" s="83">
        <v>8.9409171124935405</v>
      </c>
      <c r="GP33" s="83">
        <v>8.9806889341076825</v>
      </c>
      <c r="GS33" s="22">
        <v>38352</v>
      </c>
      <c r="GT33" s="82">
        <v>13</v>
      </c>
      <c r="GU33" s="83">
        <v>43.845900307906675</v>
      </c>
      <c r="GV33" s="83">
        <v>24.317121777834917</v>
      </c>
      <c r="GW33" s="83">
        <v>21.89214694839108</v>
      </c>
      <c r="GX33" s="83">
        <v>17.702065161934843</v>
      </c>
      <c r="GZ33" s="22">
        <v>38807</v>
      </c>
      <c r="HA33" s="82">
        <v>5</v>
      </c>
      <c r="HB33" s="83">
        <v>19.87999560803566</v>
      </c>
      <c r="HC33" s="83">
        <v>1.2190464532968015</v>
      </c>
      <c r="HD33" s="83">
        <v>17.552346130806008</v>
      </c>
      <c r="HE33" s="153">
        <v>44.648247368740734</v>
      </c>
      <c r="HG33" s="22">
        <v>38352</v>
      </c>
      <c r="HH33" s="82">
        <v>6</v>
      </c>
      <c r="HI33" s="83">
        <v>-5.7642006960170971</v>
      </c>
      <c r="HJ33" s="83">
        <v>-10.162031039218311</v>
      </c>
      <c r="HK33" s="83">
        <v>5.3631063197982387</v>
      </c>
      <c r="HL33" s="83">
        <v>8.3393325309061304</v>
      </c>
      <c r="HN33" s="22">
        <v>38990</v>
      </c>
      <c r="HO33" s="82">
        <v>14</v>
      </c>
      <c r="HP33" s="83">
        <v>20.253362806615449</v>
      </c>
      <c r="HQ33" s="83">
        <v>5.0603169712441387</v>
      </c>
      <c r="HR33" s="83">
        <v>6.4773696475819209</v>
      </c>
      <c r="HS33" s="83">
        <v>3.0333313527294958</v>
      </c>
    </row>
    <row r="34" spans="1:227">
      <c r="A34" s="22">
        <v>38442</v>
      </c>
      <c r="B34" s="82">
        <v>12</v>
      </c>
      <c r="C34" s="83">
        <v>-1.9952380742822857</v>
      </c>
      <c r="D34" s="83">
        <v>1.1111074988331193</v>
      </c>
      <c r="E34" s="83">
        <v>8.4453129664854067</v>
      </c>
      <c r="F34" s="83">
        <v>9.5017533162612633</v>
      </c>
      <c r="H34" s="22">
        <v>38442</v>
      </c>
      <c r="I34" s="82">
        <v>28</v>
      </c>
      <c r="J34" s="83">
        <v>18.786691941650069</v>
      </c>
      <c r="K34" s="83">
        <v>-2.5478898176015785</v>
      </c>
      <c r="L34" s="83">
        <v>20.094314616414934</v>
      </c>
      <c r="M34" s="83">
        <v>20.848850603768511</v>
      </c>
      <c r="O34" s="22">
        <v>38807</v>
      </c>
      <c r="P34" s="82">
        <v>16</v>
      </c>
      <c r="Q34" s="83">
        <v>4.4528468499655007</v>
      </c>
      <c r="R34" s="83">
        <v>-6.5331425304763435</v>
      </c>
      <c r="S34" s="83">
        <v>3.5821088738091866</v>
      </c>
      <c r="T34" s="83">
        <v>3.3548134613588632</v>
      </c>
      <c r="V34" s="22">
        <v>38442</v>
      </c>
      <c r="W34" s="82">
        <v>18</v>
      </c>
      <c r="X34" s="83">
        <v>-14.613861445881936</v>
      </c>
      <c r="Y34" s="83">
        <v>5.8316086166668724</v>
      </c>
      <c r="Z34" s="83">
        <v>1.778360203529572</v>
      </c>
      <c r="AA34" s="83">
        <v>2.929218730030847</v>
      </c>
      <c r="AC34" s="22">
        <v>38442</v>
      </c>
      <c r="AD34" s="82">
        <v>29</v>
      </c>
      <c r="AE34" s="83">
        <v>19.133938917998584</v>
      </c>
      <c r="AF34" s="83">
        <v>-9.7269278140343811</v>
      </c>
      <c r="AG34" s="83">
        <v>11.19750599946212</v>
      </c>
      <c r="AH34" s="83">
        <v>6.5859866607054451</v>
      </c>
      <c r="AJ34" s="22">
        <v>38442</v>
      </c>
      <c r="AK34" s="82">
        <v>5</v>
      </c>
      <c r="AL34" s="83">
        <v>17.716435810648552</v>
      </c>
      <c r="AM34" s="83">
        <v>20.172791879419606</v>
      </c>
      <c r="AN34" s="148">
        <v>38442</v>
      </c>
      <c r="AO34" s="85">
        <v>12</v>
      </c>
      <c r="AP34" s="83">
        <v>14.096303128253407</v>
      </c>
      <c r="AQ34" s="83">
        <v>2.7807408224415076</v>
      </c>
      <c r="AS34" s="22">
        <v>38442</v>
      </c>
      <c r="AT34" s="82">
        <v>10</v>
      </c>
      <c r="AU34" s="83">
        <v>22.488094343210129</v>
      </c>
      <c r="AV34" s="83">
        <v>10.055861330936144</v>
      </c>
      <c r="AW34" s="83">
        <v>2.2906910390630308</v>
      </c>
      <c r="AX34" s="83">
        <v>1.2808131773741849</v>
      </c>
      <c r="AZ34" s="22">
        <v>38442</v>
      </c>
      <c r="BA34" s="82">
        <v>13</v>
      </c>
      <c r="BB34" s="83">
        <v>14.908288352714093</v>
      </c>
      <c r="BC34" s="83">
        <v>4.2818375923186824</v>
      </c>
      <c r="BD34" s="83">
        <v>12.689789526958851</v>
      </c>
      <c r="BE34" s="83">
        <v>13.518149873512808</v>
      </c>
      <c r="BG34" s="22">
        <v>38442</v>
      </c>
      <c r="BH34" s="82">
        <v>29</v>
      </c>
      <c r="BI34" s="83">
        <v>11.168756100311501</v>
      </c>
      <c r="BJ34" s="83">
        <v>19.03269740184539</v>
      </c>
      <c r="BK34" s="83">
        <v>4.4039422853443311</v>
      </c>
      <c r="BL34" s="83">
        <v>2.9681147221704896</v>
      </c>
      <c r="BN34" s="22">
        <v>38442</v>
      </c>
      <c r="BO34" s="82">
        <v>9</v>
      </c>
      <c r="BP34" s="83">
        <v>17.870725878819936</v>
      </c>
      <c r="BQ34" s="83">
        <v>-2.0910900695206402</v>
      </c>
      <c r="BR34" s="83">
        <v>8.6941455847006068</v>
      </c>
      <c r="BS34" s="83">
        <v>7.63536071570452</v>
      </c>
      <c r="BU34" s="22">
        <v>38442</v>
      </c>
      <c r="BV34" s="82">
        <v>41</v>
      </c>
      <c r="BW34" s="83">
        <v>77.113309290950653</v>
      </c>
      <c r="BX34" s="83">
        <v>0.54560368546823224</v>
      </c>
      <c r="BY34" s="83">
        <v>27.829411842562045</v>
      </c>
      <c r="BZ34" s="83">
        <v>22.954640527116553</v>
      </c>
      <c r="CB34" s="22">
        <v>38442</v>
      </c>
      <c r="CC34" s="82">
        <v>20</v>
      </c>
      <c r="CD34" s="83">
        <v>-13.925214574183537</v>
      </c>
      <c r="CE34" s="83">
        <v>17.000989838261283</v>
      </c>
      <c r="CF34" s="83">
        <v>-0.84576678344404632</v>
      </c>
      <c r="CG34" s="83">
        <v>1.0692985830584867</v>
      </c>
      <c r="CI34" s="22">
        <v>38442</v>
      </c>
      <c r="CJ34" s="82">
        <v>15</v>
      </c>
      <c r="CK34" s="83">
        <v>54.317365062382834</v>
      </c>
      <c r="CL34" s="83">
        <v>19.5769605673777</v>
      </c>
      <c r="CM34" s="83">
        <v>19.679771309443495</v>
      </c>
      <c r="CN34" s="83">
        <v>15.481360374876107</v>
      </c>
      <c r="CP34" s="22">
        <v>38442</v>
      </c>
      <c r="CQ34" s="82">
        <v>18</v>
      </c>
      <c r="CR34" s="83">
        <v>6.4963383366092051</v>
      </c>
      <c r="CS34" s="83">
        <v>-12.586532047456501</v>
      </c>
      <c r="CT34" s="83">
        <v>2.7301627086033342</v>
      </c>
      <c r="CU34" s="83">
        <v>2.2258368011526475</v>
      </c>
      <c r="CW34" s="22">
        <v>38442</v>
      </c>
      <c r="CX34" s="82">
        <v>12</v>
      </c>
      <c r="CY34" s="83">
        <v>8.7619209083284062</v>
      </c>
      <c r="CZ34" s="83">
        <v>-15.217821192408321</v>
      </c>
      <c r="DA34" s="83">
        <v>7.5919974193114026</v>
      </c>
      <c r="DB34" s="83">
        <v>7.5625407225889285</v>
      </c>
      <c r="DD34" s="22">
        <v>38442</v>
      </c>
      <c r="DE34" s="82">
        <v>12</v>
      </c>
      <c r="DF34" s="83">
        <v>15.964067927170506</v>
      </c>
      <c r="DG34" s="83">
        <v>-5.0031891556469033</v>
      </c>
      <c r="DH34" s="83">
        <v>4.0626733808957427</v>
      </c>
      <c r="DI34" s="83">
        <v>2.0761493273338649</v>
      </c>
      <c r="DK34" s="22">
        <v>38442</v>
      </c>
      <c r="DL34" s="82">
        <v>9</v>
      </c>
      <c r="DM34" s="83">
        <v>-37.981464263144922</v>
      </c>
      <c r="DN34" s="83">
        <v>5.5554329290231186</v>
      </c>
      <c r="DO34" s="83">
        <v>6.1219107665173134</v>
      </c>
      <c r="DP34" s="83">
        <v>8.4841232205364427</v>
      </c>
      <c r="DR34" s="22">
        <v>38442</v>
      </c>
      <c r="DS34" s="82">
        <v>8</v>
      </c>
      <c r="DT34" s="83">
        <v>-14.475815493795972</v>
      </c>
      <c r="DU34" s="83">
        <v>0.78882962801853918</v>
      </c>
      <c r="DV34" s="83">
        <v>-10.755181322231888</v>
      </c>
      <c r="DW34" s="83">
        <v>-15.095001815452713</v>
      </c>
      <c r="DY34" s="22">
        <f t="shared" si="0"/>
        <v>38442</v>
      </c>
      <c r="DZ34" s="82">
        <f ca="1">VLOOKUP($DY34,INDIRECT("$"&amp;VLOOKUP($DZ$3,Map!$A$2:$E$51,4,0)&amp;"$6:$"&amp;VLOOKUP($DZ$3,Map!$A$2:$E$51,5,0)&amp;"$100"),MATCH(DZ$1,INDIRECT("$"&amp;VLOOKUP($DZ$3,Map!$A$2:$E$51,4,0)&amp;"$1:$"&amp;VLOOKUP($DZ$3,Map!$A$2:$E$51,5,0)&amp;"$1"),0),0)</f>
        <v>12</v>
      </c>
      <c r="EA34" s="140">
        <f ca="1">IF(ABS(VLOOKUP($DY34,INDIRECT("$"&amp;VLOOKUP($DZ$3,Map!$A$2:$E$51,4,0)&amp;"$6:$"&amp;VLOOKUP($DZ$3,Map!$A$2:$E$51,5,0)&amp;"$100"),MATCH(EA$1,INDIRECT("$"&amp;VLOOKUP($DZ$3,Map!$A$2:$E$51,4,0)&amp;"$1:$"&amp;VLOOKUP($DZ$3,Map!$A$2:$E$51,5,0)&amp;"$1"),0),0))&gt;100,"",VLOOKUP($DY34,INDIRECT("$"&amp;VLOOKUP($DZ$3,Map!$A$2:$E$51,4,0)&amp;"$6:$"&amp;VLOOKUP($DZ$3,Map!$A$2:$E$51,5,0)&amp;"$100"),MATCH(EA$1,INDIRECT("$"&amp;VLOOKUP($DZ$3,Map!$A$2:$E$51,4,0)&amp;"$1:$"&amp;VLOOKUP($DZ$3,Map!$A$2:$E$51,5,0)&amp;"$1"),0),0))</f>
        <v>8.7619209083284062</v>
      </c>
      <c r="EB34" s="140">
        <f ca="1">IF(ABS(VLOOKUP($DY34,INDIRECT("$"&amp;VLOOKUP($DZ$3,Map!$A$2:$E$51,4,0)&amp;"$6:$"&amp;VLOOKUP($DZ$3,Map!$A$2:$E$51,5,0)&amp;"$100"),MATCH(EB$1,INDIRECT("$"&amp;VLOOKUP($DZ$3,Map!$A$2:$E$51,4,0)&amp;"$1:$"&amp;VLOOKUP($DZ$3,Map!$A$2:$E$51,5,0)&amp;"$1"),0),0))&gt;50,"",VLOOKUP($DY34,INDIRECT("$"&amp;VLOOKUP($DZ$3,Map!$A$2:$E$51,4,0)&amp;"$6:$"&amp;VLOOKUP($DZ$3,Map!$A$2:$E$51,5,0)&amp;"$100"),MATCH(EB$1,INDIRECT("$"&amp;VLOOKUP($DZ$3,Map!$A$2:$E$51,4,0)&amp;"$1:$"&amp;VLOOKUP($DZ$3,Map!$A$2:$E$51,5,0)&amp;"$1"),0),0))</f>
        <v>-15.217821192408321</v>
      </c>
      <c r="EC34" s="140">
        <f ca="1">IF(ABS(VLOOKUP($DY34,INDIRECT("$"&amp;VLOOKUP($DZ$3,Map!$A$2:$E$51,4,0)&amp;"$6:$"&amp;VLOOKUP($DZ$3,Map!$A$2:$E$51,5,0)&amp;"$100"),MATCH(EC$1,INDIRECT("$"&amp;VLOOKUP($DZ$3,Map!$A$2:$E$51,4,0)&amp;"$1:$"&amp;VLOOKUP($DZ$3,Map!$A$2:$E$51,5,0)&amp;"$1"),0),0))&gt;100,"",VLOOKUP($DY34,INDIRECT("$"&amp;VLOOKUP($DZ$3,Map!$A$2:$E$51,4,0)&amp;"$6:$"&amp;VLOOKUP($DZ$3,Map!$A$2:$E$51,5,0)&amp;"$100"),MATCH(EC$1,INDIRECT("$"&amp;VLOOKUP($DZ$3,Map!$A$2:$E$51,4,0)&amp;"$1:$"&amp;VLOOKUP($DZ$3,Map!$A$2:$E$51,5,0)&amp;"$1"),0),0))</f>
        <v>7.5919974193114026</v>
      </c>
      <c r="ED34" s="140">
        <f ca="1">IF(ABS(VLOOKUP($DY34,INDIRECT("$"&amp;VLOOKUP($DZ$3,Map!$A$2:$E$51,4,0)&amp;"$6:$"&amp;VLOOKUP($DZ$3,Map!$A$2:$E$51,5,0)&amp;"$100"),MATCH(ED$1,INDIRECT("$"&amp;VLOOKUP($DZ$3,Map!$A$2:$E$51,4,0)&amp;"$1:$"&amp;VLOOKUP($DZ$3,Map!$A$2:$E$51,5,0)&amp;"$1"),0),0))&gt;100,"",VLOOKUP($DY34,INDIRECT("$"&amp;VLOOKUP($DZ$3,Map!$A$2:$E$51,4,0)&amp;"$6:$"&amp;VLOOKUP($DZ$3,Map!$A$2:$E$51,5,0)&amp;"$100"),MATCH(ED$1,INDIRECT("$"&amp;VLOOKUP($DZ$3,Map!$A$2:$E$51,4,0)&amp;"$1:$"&amp;VLOOKUP($DZ$3,Map!$A$2:$E$51,5,0)&amp;"$1"),0),0))</f>
        <v>7.5625407225889285</v>
      </c>
      <c r="EF34" s="22">
        <f t="shared" si="1"/>
        <v>38442</v>
      </c>
      <c r="EG34" s="140">
        <f ca="1">VLOOKUP($EF34,EquityMetrics!$Y$6:$AO$1048576,MATCH(Earnings!EG$5,EquityMetrics!$Y$5:$AO$5,0),0)</f>
        <v>18.100060951941678</v>
      </c>
      <c r="EH34" s="140">
        <f ca="1">VLOOKUP($EF34,EquityMetrics!$Y$6:$AO$1048576,MATCH(Earnings!EH$5,EquityMetrics!$Y$5:$AO$5,0),0)</f>
        <v>0.32327548029311703</v>
      </c>
      <c r="EI34" s="140">
        <f ca="1">VLOOKUP($EF34,EquityMetrics!$Y$6:$AO$1048576,MATCH(Earnings!EI$5,EquityMetrics!$Y$5:$AO$5,0),0)</f>
        <v>9.2437500127016357</v>
      </c>
      <c r="EJ34" s="140">
        <f ca="1">VLOOKUP($EF34,EquityMetrics!$Y$6:$AO$1048576,MATCH(Earnings!EJ$5,EquityMetrics!$Y$5:$AO$5,0),0)</f>
        <v>8.3899776615543828</v>
      </c>
      <c r="EN34" s="22">
        <v>38442</v>
      </c>
      <c r="EO34" s="82">
        <v>14</v>
      </c>
      <c r="EP34" s="83">
        <v>35.033734979685846</v>
      </c>
      <c r="EQ34" s="83">
        <v>-4.2138792058474266</v>
      </c>
      <c r="ER34" s="83">
        <v>10.965008455445391</v>
      </c>
      <c r="ES34" s="83">
        <v>-7.0423423627750896</v>
      </c>
      <c r="EU34" s="22">
        <v>38442</v>
      </c>
      <c r="EV34" s="82">
        <v>15</v>
      </c>
      <c r="EW34" s="83">
        <v>-3.9956587937378107</v>
      </c>
      <c r="EX34" s="83">
        <v>-13.19639273011437</v>
      </c>
      <c r="EY34" s="83">
        <v>11.347874372520362</v>
      </c>
      <c r="EZ34" s="83">
        <v>14.458183742745078</v>
      </c>
      <c r="FB34" s="22">
        <v>38442</v>
      </c>
      <c r="FC34" s="82">
        <v>21</v>
      </c>
      <c r="FD34" s="83">
        <v>58.262838104737511</v>
      </c>
      <c r="FE34" s="83">
        <v>14.98127811135317</v>
      </c>
      <c r="FF34" s="83">
        <v>42.141480843850076</v>
      </c>
      <c r="FG34" s="83">
        <v>42.818017875160578</v>
      </c>
      <c r="FI34" s="22">
        <v>38442</v>
      </c>
      <c r="FJ34" s="82">
        <v>20</v>
      </c>
      <c r="FK34" s="83">
        <v>91.327940679806758</v>
      </c>
      <c r="FL34" s="83">
        <v>-11.82667534360723</v>
      </c>
      <c r="FM34" s="83">
        <v>18.059823788952013</v>
      </c>
      <c r="FN34" s="83">
        <v>9.8444281379317147</v>
      </c>
      <c r="FP34" s="22">
        <v>38442</v>
      </c>
      <c r="FQ34" s="82">
        <v>11</v>
      </c>
      <c r="FR34" s="83">
        <v>28.595474127774612</v>
      </c>
      <c r="FS34" s="83">
        <v>14.247822603760806</v>
      </c>
      <c r="FT34" s="83">
        <v>24.383968691224499</v>
      </c>
      <c r="FU34" s="83">
        <v>23.698783228666652</v>
      </c>
      <c r="FW34" s="22">
        <v>38442</v>
      </c>
      <c r="FX34" s="82">
        <v>17</v>
      </c>
      <c r="FY34" s="83">
        <v>12.770577001784854</v>
      </c>
      <c r="FZ34" s="83">
        <v>-11.180990209550423</v>
      </c>
      <c r="GA34" s="83">
        <v>18.276550674049297</v>
      </c>
      <c r="GB34" s="83">
        <v>19.598808637010844</v>
      </c>
      <c r="GD34" s="22">
        <v>38990</v>
      </c>
      <c r="GE34" s="82">
        <v>1</v>
      </c>
      <c r="GF34" s="83">
        <v>265.51724137931035</v>
      </c>
      <c r="GG34" s="83">
        <v>-5.9781678332388903</v>
      </c>
      <c r="GH34" s="83">
        <v>1.6581357079387349</v>
      </c>
      <c r="GI34" s="83">
        <v>0.9026421039783239</v>
      </c>
      <c r="GK34" s="22">
        <v>38442</v>
      </c>
      <c r="GL34" s="82">
        <v>11</v>
      </c>
      <c r="GM34" s="83">
        <v>23.834316109429142</v>
      </c>
      <c r="GN34" s="83">
        <v>-15.130250765550169</v>
      </c>
      <c r="GO34" s="83">
        <v>8.7482585060310711</v>
      </c>
      <c r="GP34" s="83">
        <v>7.8511907242297285</v>
      </c>
      <c r="GS34" s="22">
        <v>38442</v>
      </c>
      <c r="GT34" s="82">
        <v>13</v>
      </c>
      <c r="GU34" s="83">
        <v>51.686130739854661</v>
      </c>
      <c r="GV34" s="83">
        <v>19.656680820139272</v>
      </c>
      <c r="GW34" s="83">
        <v>19.867983621178851</v>
      </c>
      <c r="GX34" s="83">
        <v>15.868684754953577</v>
      </c>
      <c r="GZ34" s="22">
        <v>38898</v>
      </c>
      <c r="HA34" s="82">
        <v>5</v>
      </c>
      <c r="HB34" s="83">
        <v>-1.3084780743786495</v>
      </c>
      <c r="HC34" s="83">
        <v>1.2492584122622219</v>
      </c>
      <c r="HD34" s="83">
        <v>7.5092153585137655</v>
      </c>
      <c r="HE34" s="153">
        <v>26.582435698713681</v>
      </c>
      <c r="HG34" s="22">
        <v>38442</v>
      </c>
      <c r="HH34" s="82">
        <v>5</v>
      </c>
      <c r="HI34" s="83">
        <v>-24.144360109859097</v>
      </c>
      <c r="HJ34" s="83">
        <v>7.9271425645485172</v>
      </c>
      <c r="HK34" s="83">
        <v>14.790420677048211</v>
      </c>
      <c r="HL34" s="83">
        <v>16.07619362233774</v>
      </c>
      <c r="HN34" s="22">
        <v>39082</v>
      </c>
      <c r="HO34" s="82">
        <v>15</v>
      </c>
      <c r="HP34" s="83">
        <v>27.591319324549435</v>
      </c>
      <c r="HQ34" s="83">
        <v>4.3356188196745693</v>
      </c>
      <c r="HR34" s="83">
        <v>8.1667016642610779</v>
      </c>
      <c r="HS34" s="83">
        <v>4.3285036101100793</v>
      </c>
    </row>
    <row r="35" spans="1:227">
      <c r="A35" s="22">
        <v>38533</v>
      </c>
      <c r="B35" s="82">
        <v>13</v>
      </c>
      <c r="C35" s="83">
        <v>1.490965830785935</v>
      </c>
      <c r="D35" s="83">
        <v>1.1647084958894327</v>
      </c>
      <c r="E35" s="83">
        <v>9.0291545720784683</v>
      </c>
      <c r="F35" s="83">
        <v>9.1702108599230456</v>
      </c>
      <c r="H35" s="22">
        <v>38533</v>
      </c>
      <c r="I35" s="82">
        <v>27</v>
      </c>
      <c r="J35" s="83">
        <v>19.23184510401374</v>
      </c>
      <c r="K35" s="83">
        <v>-3.0891448157223</v>
      </c>
      <c r="L35" s="83">
        <v>17.903015012404921</v>
      </c>
      <c r="M35" s="83">
        <v>17.655760180481206</v>
      </c>
      <c r="O35" s="22">
        <v>38898</v>
      </c>
      <c r="P35" s="82">
        <v>15</v>
      </c>
      <c r="Q35" s="83">
        <v>13.684584085928737</v>
      </c>
      <c r="R35" s="83">
        <v>-5.7389209786726454</v>
      </c>
      <c r="S35" s="83">
        <v>4.7509351084970008</v>
      </c>
      <c r="T35" s="83">
        <v>2.2287059800645048</v>
      </c>
      <c r="V35" s="22">
        <v>38533</v>
      </c>
      <c r="W35" s="82">
        <v>17</v>
      </c>
      <c r="X35" s="83">
        <v>-10.136071765613494</v>
      </c>
      <c r="Y35" s="83">
        <v>5.4866486639812084</v>
      </c>
      <c r="Z35" s="83">
        <v>-0.33727953708597713</v>
      </c>
      <c r="AA35" s="83">
        <v>-1.0039478723136708</v>
      </c>
      <c r="AC35" s="22">
        <v>38533</v>
      </c>
      <c r="AD35" s="82">
        <v>28</v>
      </c>
      <c r="AE35" s="83">
        <v>20.323650404353121</v>
      </c>
      <c r="AF35" s="83">
        <v>-6.2229597496470053</v>
      </c>
      <c r="AG35" s="83">
        <v>14.563120910269788</v>
      </c>
      <c r="AH35" s="83">
        <v>10.669977167340839</v>
      </c>
      <c r="AJ35" s="22">
        <v>38533</v>
      </c>
      <c r="AK35" s="82">
        <v>5</v>
      </c>
      <c r="AL35" s="83">
        <v>29.015870643955569</v>
      </c>
      <c r="AM35" s="83">
        <v>24.534084399045252</v>
      </c>
      <c r="AN35" s="148">
        <v>38533</v>
      </c>
      <c r="AO35" s="85">
        <v>12</v>
      </c>
      <c r="AP35" s="83">
        <v>21.514858131959059</v>
      </c>
      <c r="AQ35" s="83">
        <v>14.949187979247846</v>
      </c>
      <c r="AS35" s="22">
        <v>38533</v>
      </c>
      <c r="AT35" s="82">
        <v>10</v>
      </c>
      <c r="AU35" s="83">
        <v>18.482794534152852</v>
      </c>
      <c r="AV35" s="83">
        <v>6.5043314577939215</v>
      </c>
      <c r="AW35" s="83">
        <v>2.3604636266981061</v>
      </c>
      <c r="AX35" s="83">
        <v>1.1776253811655035</v>
      </c>
      <c r="AZ35" s="22">
        <v>38533</v>
      </c>
      <c r="BA35" s="82">
        <v>11</v>
      </c>
      <c r="BB35" s="83">
        <v>18.032707871125126</v>
      </c>
      <c r="BC35" s="83">
        <v>12.982956320641371</v>
      </c>
      <c r="BD35" s="83">
        <v>18.072789313262795</v>
      </c>
      <c r="BE35" s="83">
        <v>15.149933436261453</v>
      </c>
      <c r="BG35" s="22">
        <v>38533</v>
      </c>
      <c r="BH35" s="82">
        <v>31</v>
      </c>
      <c r="BI35" s="83">
        <v>19.616984560512496</v>
      </c>
      <c r="BJ35" s="83">
        <v>15.645908659103691</v>
      </c>
      <c r="BK35" s="83">
        <v>10.262758225581582</v>
      </c>
      <c r="BL35" s="83">
        <v>8.7594684004687053</v>
      </c>
      <c r="BN35" s="22">
        <v>38533</v>
      </c>
      <c r="BO35" s="82">
        <v>10</v>
      </c>
      <c r="BP35" s="83">
        <v>24.859421450293244</v>
      </c>
      <c r="BQ35" s="83">
        <v>0.46946479343574765</v>
      </c>
      <c r="BR35" s="83">
        <v>10.14908312043592</v>
      </c>
      <c r="BS35" s="83">
        <v>8.0959092699743884</v>
      </c>
      <c r="BU35" s="22">
        <v>38533</v>
      </c>
      <c r="BV35" s="82">
        <v>42</v>
      </c>
      <c r="BW35" s="83">
        <v>25.4512765159241</v>
      </c>
      <c r="BX35" s="83">
        <v>0.75522254243018949</v>
      </c>
      <c r="BY35" s="83">
        <v>19.382483286519015</v>
      </c>
      <c r="BZ35" s="83">
        <v>19.272058671407333</v>
      </c>
      <c r="CB35" s="22">
        <v>38533</v>
      </c>
      <c r="CC35" s="82">
        <v>19</v>
      </c>
      <c r="CD35" s="83">
        <v>-2.7456835704663112</v>
      </c>
      <c r="CE35" s="83">
        <v>1.7330609001110719</v>
      </c>
      <c r="CF35" s="83">
        <v>3.3685892365440617</v>
      </c>
      <c r="CG35" s="83">
        <v>4.3653189461086983</v>
      </c>
      <c r="CI35" s="22">
        <v>38533</v>
      </c>
      <c r="CJ35" s="82">
        <v>14</v>
      </c>
      <c r="CK35" s="83">
        <v>44.687490003418155</v>
      </c>
      <c r="CL35" s="83">
        <v>12.385880685870386</v>
      </c>
      <c r="CM35" s="83">
        <v>18.699946018062775</v>
      </c>
      <c r="CN35" s="83">
        <v>14.392035479514909</v>
      </c>
      <c r="CP35" s="22">
        <v>38533</v>
      </c>
      <c r="CQ35" s="82">
        <v>20</v>
      </c>
      <c r="CR35" s="83">
        <v>-3.6776963628433164</v>
      </c>
      <c r="CS35" s="83">
        <v>-14.95238340957602</v>
      </c>
      <c r="CT35" s="83">
        <v>3.2495723087012873</v>
      </c>
      <c r="CU35" s="83">
        <v>4.2146949867098771</v>
      </c>
      <c r="CW35" s="22">
        <v>38533</v>
      </c>
      <c r="CX35" s="82">
        <v>10</v>
      </c>
      <c r="CY35" s="83">
        <v>32.210382384978573</v>
      </c>
      <c r="CZ35" s="83">
        <v>-2.2935513870984248</v>
      </c>
      <c r="DA35" s="83">
        <v>13.657194057926425</v>
      </c>
      <c r="DB35" s="83">
        <v>12.722965422367128</v>
      </c>
      <c r="DD35" s="22">
        <v>38533</v>
      </c>
      <c r="DE35" s="82">
        <v>13</v>
      </c>
      <c r="DF35" s="83">
        <v>33.305825426185457</v>
      </c>
      <c r="DG35" s="83">
        <v>7.4550524131065998</v>
      </c>
      <c r="DH35" s="83">
        <v>3.1194567832730558</v>
      </c>
      <c r="DI35" s="83">
        <v>-0.18109107424866266</v>
      </c>
      <c r="DK35" s="22">
        <v>38533</v>
      </c>
      <c r="DL35" s="82">
        <v>8</v>
      </c>
      <c r="DM35" s="83">
        <v>-0.7314268143133642</v>
      </c>
      <c r="DN35" s="83">
        <v>2.1488297351260233</v>
      </c>
      <c r="DO35" s="83">
        <v>9.2510963499136345</v>
      </c>
      <c r="DP35" s="83">
        <v>10.034315630438861</v>
      </c>
      <c r="DR35" s="22">
        <v>38533</v>
      </c>
      <c r="DS35" s="82">
        <v>7</v>
      </c>
      <c r="DT35" s="83">
        <v>-19.819065790999769</v>
      </c>
      <c r="DU35" s="83">
        <v>0.62917175093331057</v>
      </c>
      <c r="DV35" s="83">
        <v>0.58563254584251823</v>
      </c>
      <c r="DW35" s="83">
        <v>3.1618045637346714</v>
      </c>
      <c r="DY35" s="22">
        <f t="shared" si="0"/>
        <v>38533</v>
      </c>
      <c r="DZ35" s="82">
        <f ca="1">VLOOKUP($DY35,INDIRECT("$"&amp;VLOOKUP($DZ$3,Map!$A$2:$E$51,4,0)&amp;"$6:$"&amp;VLOOKUP($DZ$3,Map!$A$2:$E$51,5,0)&amp;"$100"),MATCH(DZ$1,INDIRECT("$"&amp;VLOOKUP($DZ$3,Map!$A$2:$E$51,4,0)&amp;"$1:$"&amp;VLOOKUP($DZ$3,Map!$A$2:$E$51,5,0)&amp;"$1"),0),0)</f>
        <v>10</v>
      </c>
      <c r="EA35" s="140">
        <f ca="1">IF(ABS(VLOOKUP($DY35,INDIRECT("$"&amp;VLOOKUP($DZ$3,Map!$A$2:$E$51,4,0)&amp;"$6:$"&amp;VLOOKUP($DZ$3,Map!$A$2:$E$51,5,0)&amp;"$100"),MATCH(EA$1,INDIRECT("$"&amp;VLOOKUP($DZ$3,Map!$A$2:$E$51,4,0)&amp;"$1:$"&amp;VLOOKUP($DZ$3,Map!$A$2:$E$51,5,0)&amp;"$1"),0),0))&gt;100,"",VLOOKUP($DY35,INDIRECT("$"&amp;VLOOKUP($DZ$3,Map!$A$2:$E$51,4,0)&amp;"$6:$"&amp;VLOOKUP($DZ$3,Map!$A$2:$E$51,5,0)&amp;"$100"),MATCH(EA$1,INDIRECT("$"&amp;VLOOKUP($DZ$3,Map!$A$2:$E$51,4,0)&amp;"$1:$"&amp;VLOOKUP($DZ$3,Map!$A$2:$E$51,5,0)&amp;"$1"),0),0))</f>
        <v>32.210382384978573</v>
      </c>
      <c r="EB35" s="140">
        <f ca="1">IF(ABS(VLOOKUP($DY35,INDIRECT("$"&amp;VLOOKUP($DZ$3,Map!$A$2:$E$51,4,0)&amp;"$6:$"&amp;VLOOKUP($DZ$3,Map!$A$2:$E$51,5,0)&amp;"$100"),MATCH(EB$1,INDIRECT("$"&amp;VLOOKUP($DZ$3,Map!$A$2:$E$51,4,0)&amp;"$1:$"&amp;VLOOKUP($DZ$3,Map!$A$2:$E$51,5,0)&amp;"$1"),0),0))&gt;50,"",VLOOKUP($DY35,INDIRECT("$"&amp;VLOOKUP($DZ$3,Map!$A$2:$E$51,4,0)&amp;"$6:$"&amp;VLOOKUP($DZ$3,Map!$A$2:$E$51,5,0)&amp;"$100"),MATCH(EB$1,INDIRECT("$"&amp;VLOOKUP($DZ$3,Map!$A$2:$E$51,4,0)&amp;"$1:$"&amp;VLOOKUP($DZ$3,Map!$A$2:$E$51,5,0)&amp;"$1"),0),0))</f>
        <v>-2.2935513870984248</v>
      </c>
      <c r="EC35" s="140">
        <f ca="1">IF(ABS(VLOOKUP($DY35,INDIRECT("$"&amp;VLOOKUP($DZ$3,Map!$A$2:$E$51,4,0)&amp;"$6:$"&amp;VLOOKUP($DZ$3,Map!$A$2:$E$51,5,0)&amp;"$100"),MATCH(EC$1,INDIRECT("$"&amp;VLOOKUP($DZ$3,Map!$A$2:$E$51,4,0)&amp;"$1:$"&amp;VLOOKUP($DZ$3,Map!$A$2:$E$51,5,0)&amp;"$1"),0),0))&gt;100,"",VLOOKUP($DY35,INDIRECT("$"&amp;VLOOKUP($DZ$3,Map!$A$2:$E$51,4,0)&amp;"$6:$"&amp;VLOOKUP($DZ$3,Map!$A$2:$E$51,5,0)&amp;"$100"),MATCH(EC$1,INDIRECT("$"&amp;VLOOKUP($DZ$3,Map!$A$2:$E$51,4,0)&amp;"$1:$"&amp;VLOOKUP($DZ$3,Map!$A$2:$E$51,5,0)&amp;"$1"),0),0))</f>
        <v>13.657194057926425</v>
      </c>
      <c r="ED35" s="140">
        <f ca="1">IF(ABS(VLOOKUP($DY35,INDIRECT("$"&amp;VLOOKUP($DZ$3,Map!$A$2:$E$51,4,0)&amp;"$6:$"&amp;VLOOKUP($DZ$3,Map!$A$2:$E$51,5,0)&amp;"$100"),MATCH(ED$1,INDIRECT("$"&amp;VLOOKUP($DZ$3,Map!$A$2:$E$51,4,0)&amp;"$1:$"&amp;VLOOKUP($DZ$3,Map!$A$2:$E$51,5,0)&amp;"$1"),0),0))&gt;100,"",VLOOKUP($DY35,INDIRECT("$"&amp;VLOOKUP($DZ$3,Map!$A$2:$E$51,4,0)&amp;"$6:$"&amp;VLOOKUP($DZ$3,Map!$A$2:$E$51,5,0)&amp;"$100"),MATCH(ED$1,INDIRECT("$"&amp;VLOOKUP($DZ$3,Map!$A$2:$E$51,4,0)&amp;"$1:$"&amp;VLOOKUP($DZ$3,Map!$A$2:$E$51,5,0)&amp;"$1"),0),0))</f>
        <v>12.722965422367128</v>
      </c>
      <c r="EF35" s="22">
        <f t="shared" si="1"/>
        <v>38533</v>
      </c>
      <c r="EG35" s="140">
        <f ca="1">VLOOKUP($EF35,EquityMetrics!$Y$6:$AO$1048576,MATCH(Earnings!EG$5,EquityMetrics!$Y$5:$AO$5,0),0)</f>
        <v>14.995160235601057</v>
      </c>
      <c r="EH35" s="140">
        <f ca="1">VLOOKUP($EF35,EquityMetrics!$Y$6:$AO$1048576,MATCH(Earnings!EH$5,EquityMetrics!$Y$5:$AO$5,0),0)</f>
        <v>0.35389606196800649</v>
      </c>
      <c r="EI35" s="140">
        <f ca="1">VLOOKUP($EF35,EquityMetrics!$Y$6:$AO$1048576,MATCH(Earnings!EI$5,EquityMetrics!$Y$5:$AO$5,0),0)</f>
        <v>10.399373462070848</v>
      </c>
      <c r="EJ35" s="140">
        <f ca="1">VLOOKUP($EF35,EquityMetrics!$Y$6:$AO$1048576,MATCH(Earnings!EJ$5,EquityMetrics!$Y$5:$AO$5,0),0)</f>
        <v>10.170869972715435</v>
      </c>
      <c r="EN35" s="22">
        <v>38533</v>
      </c>
      <c r="EO35" s="82">
        <v>13</v>
      </c>
      <c r="EP35" s="83">
        <v>32.158837902766038</v>
      </c>
      <c r="EQ35" s="83">
        <v>1.3648965746409836</v>
      </c>
      <c r="ER35" s="83">
        <v>13.17871468537577</v>
      </c>
      <c r="ES35" s="83">
        <v>-1.7997679398123467</v>
      </c>
      <c r="EU35" s="22">
        <v>38533</v>
      </c>
      <c r="EV35" s="82">
        <v>15</v>
      </c>
      <c r="EW35" s="83">
        <v>3.9498716970523873</v>
      </c>
      <c r="EX35" s="83">
        <v>-11.06222067615894</v>
      </c>
      <c r="EY35" s="83">
        <v>15.472552100760328</v>
      </c>
      <c r="EZ35" s="83">
        <v>18.087524727655623</v>
      </c>
      <c r="FB35" s="22">
        <v>38533</v>
      </c>
      <c r="FC35" s="82">
        <v>22</v>
      </c>
      <c r="FD35" s="83">
        <v>25.684744900979652</v>
      </c>
      <c r="FE35" s="83">
        <v>6.2667964967297207</v>
      </c>
      <c r="FF35" s="83">
        <v>34.493216000931582</v>
      </c>
      <c r="FG35" s="83">
        <v>37.381340553727661</v>
      </c>
      <c r="FI35" s="22">
        <v>38533</v>
      </c>
      <c r="FJ35" s="82">
        <v>20</v>
      </c>
      <c r="FK35" s="83">
        <v>25.291397113118009</v>
      </c>
      <c r="FL35" s="83">
        <v>-5.6179386358958139</v>
      </c>
      <c r="FM35" s="83">
        <v>8.2966668034703428</v>
      </c>
      <c r="FN35" s="83">
        <v>6.1956019763255155</v>
      </c>
      <c r="FP35" s="22">
        <v>38533</v>
      </c>
      <c r="FQ35" s="82">
        <v>11</v>
      </c>
      <c r="FR35" s="83">
        <v>25.84992894068343</v>
      </c>
      <c r="FS35" s="83">
        <v>12.151559716542604</v>
      </c>
      <c r="FT35" s="83">
        <v>20.687057146988263</v>
      </c>
      <c r="FU35" s="83">
        <v>19.871232817291595</v>
      </c>
      <c r="FW35" s="22">
        <v>38533</v>
      </c>
      <c r="FX35" s="82">
        <v>16</v>
      </c>
      <c r="FY35" s="83">
        <v>15.312732579008248</v>
      </c>
      <c r="FZ35" s="83">
        <v>-12.182456888661243</v>
      </c>
      <c r="GA35" s="83">
        <v>16.6466510941667</v>
      </c>
      <c r="GB35" s="83">
        <v>16.626466069421486</v>
      </c>
      <c r="GD35" s="22">
        <v>39082</v>
      </c>
      <c r="GE35" s="82">
        <v>1</v>
      </c>
      <c r="GF35" s="83">
        <v>27.191013521915973</v>
      </c>
      <c r="GG35" s="83">
        <v>-6.6702170670100873</v>
      </c>
      <c r="GH35" s="83">
        <v>-1.1150047785919104</v>
      </c>
      <c r="GI35" s="83">
        <v>-2.1731853795046829</v>
      </c>
      <c r="GK35" s="22">
        <v>38533</v>
      </c>
      <c r="GL35" s="82">
        <v>9</v>
      </c>
      <c r="GM35" s="83">
        <v>48.001246594315838</v>
      </c>
      <c r="GN35" s="83">
        <v>-0.9183738986474288</v>
      </c>
      <c r="GO35" s="83">
        <v>14.624372036881361</v>
      </c>
      <c r="GP35" s="83">
        <v>12.66774475693877</v>
      </c>
      <c r="GS35" s="22">
        <v>38533</v>
      </c>
      <c r="GT35" s="82">
        <v>12</v>
      </c>
      <c r="GU35" s="83">
        <v>44.584434495902528</v>
      </c>
      <c r="GV35" s="83">
        <v>16.014560917026689</v>
      </c>
      <c r="GW35" s="83">
        <v>18.506392965339067</v>
      </c>
      <c r="GX35" s="83">
        <v>14.010824120699583</v>
      </c>
      <c r="GZ35" s="22">
        <v>38990</v>
      </c>
      <c r="HA35" s="82">
        <v>5</v>
      </c>
      <c r="HB35" s="83">
        <v>6.9909866433441437</v>
      </c>
      <c r="HC35" s="83">
        <v>1.6024506403963024</v>
      </c>
      <c r="HD35" s="83">
        <v>-0.21892681989076346</v>
      </c>
      <c r="HE35" s="153">
        <v>22.692142900647227</v>
      </c>
      <c r="HG35" s="22">
        <v>38533</v>
      </c>
      <c r="HH35" s="82">
        <v>6</v>
      </c>
      <c r="HI35" s="83">
        <v>-2.3012584370803002</v>
      </c>
      <c r="HJ35" s="83">
        <v>-1.1570553057504651</v>
      </c>
      <c r="HK35" s="83">
        <v>13.319501667213896</v>
      </c>
      <c r="HL35" s="83">
        <v>15.483799622425565</v>
      </c>
      <c r="HN35" s="22">
        <v>39172</v>
      </c>
      <c r="HO35" s="82">
        <v>20</v>
      </c>
      <c r="HP35" s="83">
        <v>5.1146082685109118</v>
      </c>
      <c r="HQ35" s="83">
        <v>-1.3000453760931618</v>
      </c>
      <c r="HR35" s="83">
        <v>4.7043686232585813</v>
      </c>
      <c r="HS35" s="83">
        <v>2.069327134496568</v>
      </c>
    </row>
    <row r="36" spans="1:227">
      <c r="A36" s="22">
        <v>38625</v>
      </c>
      <c r="B36" s="82">
        <v>13</v>
      </c>
      <c r="C36" s="83">
        <v>25.619936598855865</v>
      </c>
      <c r="D36" s="83">
        <v>-1.9943535363109777</v>
      </c>
      <c r="E36" s="83">
        <v>6.1515088542620777</v>
      </c>
      <c r="F36" s="83">
        <v>5.9683947946428173</v>
      </c>
      <c r="H36" s="22">
        <v>38625</v>
      </c>
      <c r="I36" s="82">
        <v>25</v>
      </c>
      <c r="J36" s="83">
        <v>26.835252897003389</v>
      </c>
      <c r="K36" s="83">
        <v>9.2368304269074173</v>
      </c>
      <c r="L36" s="83">
        <v>16.975389639795257</v>
      </c>
      <c r="M36" s="83">
        <v>16.625255206436407</v>
      </c>
      <c r="O36" s="22">
        <v>38990</v>
      </c>
      <c r="P36" s="82">
        <v>14</v>
      </c>
      <c r="Q36" s="83">
        <v>0.32767804868376593</v>
      </c>
      <c r="R36" s="83">
        <v>-2.9878542962801236</v>
      </c>
      <c r="S36" s="83">
        <v>3.6571703650329246</v>
      </c>
      <c r="T36" s="83">
        <v>4.2106471026895687</v>
      </c>
      <c r="V36" s="22">
        <v>38625</v>
      </c>
      <c r="W36" s="82">
        <v>16</v>
      </c>
      <c r="X36" s="83">
        <v>-8.812050427754091</v>
      </c>
      <c r="Y36" s="83">
        <v>9.394289045356885E-2</v>
      </c>
      <c r="Z36" s="83">
        <v>-1.4027166426960669</v>
      </c>
      <c r="AA36" s="83">
        <v>-2.722067145350926</v>
      </c>
      <c r="AC36" s="22">
        <v>38625</v>
      </c>
      <c r="AD36" s="82">
        <v>31</v>
      </c>
      <c r="AE36" s="83">
        <v>11.131628779180808</v>
      </c>
      <c r="AF36" s="83">
        <v>-1.1465649840833314</v>
      </c>
      <c r="AG36" s="83">
        <v>23.084965196808426</v>
      </c>
      <c r="AH36" s="83">
        <v>21.834512492163395</v>
      </c>
      <c r="AJ36" s="22">
        <v>38625</v>
      </c>
      <c r="AK36" s="82">
        <v>4</v>
      </c>
      <c r="AL36" s="83">
        <v>-7.5819115083557662</v>
      </c>
      <c r="AM36" s="83">
        <v>47.094955641624892</v>
      </c>
      <c r="AN36" s="148">
        <v>38625</v>
      </c>
      <c r="AO36" s="85">
        <v>10</v>
      </c>
      <c r="AP36" s="83">
        <v>4.7004829322541353</v>
      </c>
      <c r="AQ36" s="83">
        <v>9.4815566139616614</v>
      </c>
      <c r="AS36" s="22">
        <v>38625</v>
      </c>
      <c r="AT36" s="82">
        <v>9</v>
      </c>
      <c r="AU36" s="83">
        <v>10.504509517538626</v>
      </c>
      <c r="AV36" s="83">
        <v>7.2001745437132669</v>
      </c>
      <c r="AW36" s="83">
        <v>3.6556566825727943</v>
      </c>
      <c r="AX36" s="83">
        <v>2.2228899137000768</v>
      </c>
      <c r="AZ36" s="22">
        <v>38625</v>
      </c>
      <c r="BA36" s="82">
        <v>10</v>
      </c>
      <c r="BB36" s="83">
        <v>9.4062117490898309</v>
      </c>
      <c r="BC36" s="83">
        <v>8.590036121959276</v>
      </c>
      <c r="BD36" s="83">
        <v>3.2869964896576453</v>
      </c>
      <c r="BE36" s="83">
        <v>3.0313897823298408</v>
      </c>
      <c r="BG36" s="22">
        <v>38625</v>
      </c>
      <c r="BH36" s="82">
        <v>29</v>
      </c>
      <c r="BI36" s="83">
        <v>21.331907415368264</v>
      </c>
      <c r="BJ36" s="83">
        <v>26.610457025574629</v>
      </c>
      <c r="BK36" s="83">
        <v>9.6254048812607795</v>
      </c>
      <c r="BL36" s="83">
        <v>7.8357956593528399</v>
      </c>
      <c r="BN36" s="22">
        <v>38625</v>
      </c>
      <c r="BO36" s="82">
        <v>8</v>
      </c>
      <c r="BP36" s="83">
        <v>8.8341645854748432</v>
      </c>
      <c r="BQ36" s="83">
        <v>-2.0571081050745676</v>
      </c>
      <c r="BR36" s="83">
        <v>6.5041443171800051</v>
      </c>
      <c r="BS36" s="83">
        <v>4.9500380111490161</v>
      </c>
      <c r="BU36" s="22">
        <v>38625</v>
      </c>
      <c r="BV36" s="82">
        <v>42</v>
      </c>
      <c r="BW36" s="83">
        <v>-2.1837213917667415</v>
      </c>
      <c r="BX36" s="83">
        <v>-2.5508680372749337</v>
      </c>
      <c r="BY36" s="83">
        <v>15.506503218616263</v>
      </c>
      <c r="BZ36" s="83">
        <v>18.87451951873096</v>
      </c>
      <c r="CB36" s="22">
        <v>38625</v>
      </c>
      <c r="CC36" s="82">
        <v>20</v>
      </c>
      <c r="CD36" s="83">
        <v>-8.1730075381792258</v>
      </c>
      <c r="CE36" s="83">
        <v>-0.30483029399958061</v>
      </c>
      <c r="CF36" s="83">
        <v>4.6647627501880118</v>
      </c>
      <c r="CG36" s="83">
        <v>9.1760043191992491</v>
      </c>
      <c r="CI36" s="22">
        <v>38625</v>
      </c>
      <c r="CJ36" s="82">
        <v>14</v>
      </c>
      <c r="CK36" s="83">
        <v>45.698998074023585</v>
      </c>
      <c r="CL36" s="83">
        <v>15.325861824717624</v>
      </c>
      <c r="CM36" s="83">
        <v>33.196517317563057</v>
      </c>
      <c r="CN36" s="83">
        <v>31.071867782966933</v>
      </c>
      <c r="CP36" s="22">
        <v>38625</v>
      </c>
      <c r="CQ36" s="82">
        <v>19</v>
      </c>
      <c r="CR36" s="83">
        <v>-10.159888071066227</v>
      </c>
      <c r="CS36" s="83">
        <v>-13.200352350286892</v>
      </c>
      <c r="CT36" s="83">
        <v>-1.6287406360626644E-2</v>
      </c>
      <c r="CU36" s="83">
        <v>0.71907353232105731</v>
      </c>
      <c r="CW36" s="22">
        <v>38625</v>
      </c>
      <c r="CX36" s="82">
        <v>7</v>
      </c>
      <c r="CY36" s="83">
        <v>34.394413145030903</v>
      </c>
      <c r="CZ36" s="83">
        <v>0.72220766363497724</v>
      </c>
      <c r="DA36" s="83">
        <v>7.2812615356243837</v>
      </c>
      <c r="DB36" s="83">
        <v>5.4807468692643635</v>
      </c>
      <c r="DD36" s="22">
        <v>38625</v>
      </c>
      <c r="DE36" s="82">
        <v>9</v>
      </c>
      <c r="DF36" s="83">
        <v>22.055945311219141</v>
      </c>
      <c r="DG36" s="83">
        <v>2.8927317313300227</v>
      </c>
      <c r="DH36" s="83">
        <v>-5.7216045569986607</v>
      </c>
      <c r="DI36" s="83">
        <v>-14.033400831353527</v>
      </c>
      <c r="DK36" s="22">
        <v>38625</v>
      </c>
      <c r="DL36" s="82">
        <v>5</v>
      </c>
      <c r="DM36" s="83">
        <v>-4.014484550644335</v>
      </c>
      <c r="DN36" s="83">
        <v>-0.40392228487372561</v>
      </c>
      <c r="DO36" s="83">
        <v>12.375447774266735</v>
      </c>
      <c r="DP36" s="83">
        <v>13.178438719910336</v>
      </c>
      <c r="DR36" s="22">
        <v>38625</v>
      </c>
      <c r="DS36" s="82">
        <v>7</v>
      </c>
      <c r="DT36" s="83">
        <v>-103.77200568592131</v>
      </c>
      <c r="DU36" s="83">
        <v>-4.8332847073127905</v>
      </c>
      <c r="DV36" s="83">
        <v>28.092710784060305</v>
      </c>
      <c r="DW36" s="83">
        <v>59.206919027329484</v>
      </c>
      <c r="DY36" s="22">
        <f t="shared" si="0"/>
        <v>38625</v>
      </c>
      <c r="DZ36" s="82">
        <f ca="1">VLOOKUP($DY36,INDIRECT("$"&amp;VLOOKUP($DZ$3,Map!$A$2:$E$51,4,0)&amp;"$6:$"&amp;VLOOKUP($DZ$3,Map!$A$2:$E$51,5,0)&amp;"$100"),MATCH(DZ$1,INDIRECT("$"&amp;VLOOKUP($DZ$3,Map!$A$2:$E$51,4,0)&amp;"$1:$"&amp;VLOOKUP($DZ$3,Map!$A$2:$E$51,5,0)&amp;"$1"),0),0)</f>
        <v>7</v>
      </c>
      <c r="EA36" s="140">
        <f ca="1">IF(ABS(VLOOKUP($DY36,INDIRECT("$"&amp;VLOOKUP($DZ$3,Map!$A$2:$E$51,4,0)&amp;"$6:$"&amp;VLOOKUP($DZ$3,Map!$A$2:$E$51,5,0)&amp;"$100"),MATCH(EA$1,INDIRECT("$"&amp;VLOOKUP($DZ$3,Map!$A$2:$E$51,4,0)&amp;"$1:$"&amp;VLOOKUP($DZ$3,Map!$A$2:$E$51,5,0)&amp;"$1"),0),0))&gt;100,"",VLOOKUP($DY36,INDIRECT("$"&amp;VLOOKUP($DZ$3,Map!$A$2:$E$51,4,0)&amp;"$6:$"&amp;VLOOKUP($DZ$3,Map!$A$2:$E$51,5,0)&amp;"$100"),MATCH(EA$1,INDIRECT("$"&amp;VLOOKUP($DZ$3,Map!$A$2:$E$51,4,0)&amp;"$1:$"&amp;VLOOKUP($DZ$3,Map!$A$2:$E$51,5,0)&amp;"$1"),0),0))</f>
        <v>34.394413145030903</v>
      </c>
      <c r="EB36" s="140">
        <f ca="1">IF(ABS(VLOOKUP($DY36,INDIRECT("$"&amp;VLOOKUP($DZ$3,Map!$A$2:$E$51,4,0)&amp;"$6:$"&amp;VLOOKUP($DZ$3,Map!$A$2:$E$51,5,0)&amp;"$100"),MATCH(EB$1,INDIRECT("$"&amp;VLOOKUP($DZ$3,Map!$A$2:$E$51,4,0)&amp;"$1:$"&amp;VLOOKUP($DZ$3,Map!$A$2:$E$51,5,0)&amp;"$1"),0),0))&gt;50,"",VLOOKUP($DY36,INDIRECT("$"&amp;VLOOKUP($DZ$3,Map!$A$2:$E$51,4,0)&amp;"$6:$"&amp;VLOOKUP($DZ$3,Map!$A$2:$E$51,5,0)&amp;"$100"),MATCH(EB$1,INDIRECT("$"&amp;VLOOKUP($DZ$3,Map!$A$2:$E$51,4,0)&amp;"$1:$"&amp;VLOOKUP($DZ$3,Map!$A$2:$E$51,5,0)&amp;"$1"),0),0))</f>
        <v>0.72220766363497724</v>
      </c>
      <c r="EC36" s="140">
        <f ca="1">IF(ABS(VLOOKUP($DY36,INDIRECT("$"&amp;VLOOKUP($DZ$3,Map!$A$2:$E$51,4,0)&amp;"$6:$"&amp;VLOOKUP($DZ$3,Map!$A$2:$E$51,5,0)&amp;"$100"),MATCH(EC$1,INDIRECT("$"&amp;VLOOKUP($DZ$3,Map!$A$2:$E$51,4,0)&amp;"$1:$"&amp;VLOOKUP($DZ$3,Map!$A$2:$E$51,5,0)&amp;"$1"),0),0))&gt;100,"",VLOOKUP($DY36,INDIRECT("$"&amp;VLOOKUP($DZ$3,Map!$A$2:$E$51,4,0)&amp;"$6:$"&amp;VLOOKUP($DZ$3,Map!$A$2:$E$51,5,0)&amp;"$100"),MATCH(EC$1,INDIRECT("$"&amp;VLOOKUP($DZ$3,Map!$A$2:$E$51,4,0)&amp;"$1:$"&amp;VLOOKUP($DZ$3,Map!$A$2:$E$51,5,0)&amp;"$1"),0),0))</f>
        <v>7.2812615356243837</v>
      </c>
      <c r="ED36" s="140">
        <f ca="1">IF(ABS(VLOOKUP($DY36,INDIRECT("$"&amp;VLOOKUP($DZ$3,Map!$A$2:$E$51,4,0)&amp;"$6:$"&amp;VLOOKUP($DZ$3,Map!$A$2:$E$51,5,0)&amp;"$100"),MATCH(ED$1,INDIRECT("$"&amp;VLOOKUP($DZ$3,Map!$A$2:$E$51,4,0)&amp;"$1:$"&amp;VLOOKUP($DZ$3,Map!$A$2:$E$51,5,0)&amp;"$1"),0),0))&gt;100,"",VLOOKUP($DY36,INDIRECT("$"&amp;VLOOKUP($DZ$3,Map!$A$2:$E$51,4,0)&amp;"$6:$"&amp;VLOOKUP($DZ$3,Map!$A$2:$E$51,5,0)&amp;"$100"),MATCH(ED$1,INDIRECT("$"&amp;VLOOKUP($DZ$3,Map!$A$2:$E$51,4,0)&amp;"$1:$"&amp;VLOOKUP($DZ$3,Map!$A$2:$E$51,5,0)&amp;"$1"),0),0))</f>
        <v>5.4807468692643635</v>
      </c>
      <c r="EF36" s="22">
        <f t="shared" si="1"/>
        <v>38625</v>
      </c>
      <c r="EG36" s="140">
        <f ca="1">VLOOKUP($EF36,EquityMetrics!$Y$6:$AO$1048576,MATCH(Earnings!EG$5,EquityMetrics!$Y$5:$AO$5,0),0)</f>
        <v>6.4664639529345758</v>
      </c>
      <c r="EH36" s="140">
        <f ca="1">VLOOKUP($EF36,EquityMetrics!$Y$6:$AO$1048576,MATCH(Earnings!EH$5,EquityMetrics!$Y$5:$AO$5,0),0)</f>
        <v>-0.17243300159091035</v>
      </c>
      <c r="EI36" s="140">
        <f ca="1">VLOOKUP($EF36,EquityMetrics!$Y$6:$AO$1048576,MATCH(Earnings!EI$5,EquityMetrics!$Y$5:$AO$5,0),0)</f>
        <v>10.792056065109135</v>
      </c>
      <c r="EJ36" s="140">
        <f ca="1">VLOOKUP($EF36,EquityMetrics!$Y$6:$AO$1048576,MATCH(Earnings!EJ$5,EquityMetrics!$Y$5:$AO$5,0),0)</f>
        <v>11.736841154836641</v>
      </c>
      <c r="EN36" s="22">
        <v>38625</v>
      </c>
      <c r="EO36" s="82">
        <v>15</v>
      </c>
      <c r="EP36" s="83">
        <v>5.886588248737068</v>
      </c>
      <c r="EQ36" s="83">
        <v>7.1346526791596254</v>
      </c>
      <c r="ER36" s="83">
        <v>12.244301498809351</v>
      </c>
      <c r="ES36" s="83">
        <v>0.82345149945073359</v>
      </c>
      <c r="EU36" s="22">
        <v>38625</v>
      </c>
      <c r="EV36" s="82">
        <v>16</v>
      </c>
      <c r="EW36" s="83">
        <v>25.954588998751539</v>
      </c>
      <c r="EX36" s="83">
        <v>-6.7257640671915864</v>
      </c>
      <c r="EY36" s="83">
        <v>29.516247885018053</v>
      </c>
      <c r="EZ36" s="83">
        <v>31.669191035422894</v>
      </c>
      <c r="FB36" s="22">
        <v>38625</v>
      </c>
      <c r="FC36" s="82">
        <v>21</v>
      </c>
      <c r="FD36" s="83">
        <v>7.5781554234649384</v>
      </c>
      <c r="FE36" s="83">
        <v>4.4110257921618379</v>
      </c>
      <c r="FF36" s="83">
        <v>30.382432462940876</v>
      </c>
      <c r="FG36" s="83">
        <v>35.059498079374876</v>
      </c>
      <c r="FI36" s="22">
        <v>38625</v>
      </c>
      <c r="FJ36" s="82">
        <v>21</v>
      </c>
      <c r="FK36" s="83">
        <v>-8.5321766674176018</v>
      </c>
      <c r="FL36" s="83">
        <v>-10.282350795137651</v>
      </c>
      <c r="FM36" s="83">
        <v>4.393772341978619</v>
      </c>
      <c r="FN36" s="83">
        <v>6.8155783285647864</v>
      </c>
      <c r="FP36" s="22">
        <v>38625</v>
      </c>
      <c r="FQ36" s="82">
        <v>10</v>
      </c>
      <c r="FR36" s="83">
        <v>22.710995550936275</v>
      </c>
      <c r="FS36" s="83">
        <v>38.564781893077395</v>
      </c>
      <c r="FT36" s="83">
        <v>26.788830504540663</v>
      </c>
      <c r="FU36" s="83">
        <v>27.831172276400572</v>
      </c>
      <c r="FW36" s="22">
        <v>38625</v>
      </c>
      <c r="FX36" s="82">
        <v>15</v>
      </c>
      <c r="FY36" s="83">
        <v>30.718382293554637</v>
      </c>
      <c r="FZ36" s="83">
        <v>-9.9428167902402826</v>
      </c>
      <c r="GA36" s="83">
        <v>11.507335364038873</v>
      </c>
      <c r="GB36" s="83">
        <v>10.31925590093541</v>
      </c>
      <c r="GD36" s="22">
        <v>39172</v>
      </c>
      <c r="GE36" s="82">
        <v>2</v>
      </c>
      <c r="GF36" s="83">
        <v>179.71799760904341</v>
      </c>
      <c r="GG36" s="83">
        <v>0.57586035020804616</v>
      </c>
      <c r="GH36" s="83">
        <v>5.7107467679303969</v>
      </c>
      <c r="GI36" s="83">
        <v>3.0274769034321247</v>
      </c>
      <c r="GK36" s="22">
        <v>38625</v>
      </c>
      <c r="GL36" s="82">
        <v>6</v>
      </c>
      <c r="GM36" s="83">
        <v>46.107097971180757</v>
      </c>
      <c r="GN36" s="83">
        <v>0.1025837277866648</v>
      </c>
      <c r="GO36" s="83">
        <v>9.2968225527703563</v>
      </c>
      <c r="GP36" s="83">
        <v>5.8176733106771072</v>
      </c>
      <c r="GS36" s="22">
        <v>38625</v>
      </c>
      <c r="GT36" s="82">
        <v>12</v>
      </c>
      <c r="GU36" s="83">
        <v>48.720781658655255</v>
      </c>
      <c r="GV36" s="83">
        <v>20.601125208219418</v>
      </c>
      <c r="GW36" s="83">
        <v>34.035744178390928</v>
      </c>
      <c r="GX36" s="83">
        <v>31.560844322794846</v>
      </c>
      <c r="GZ36" s="22">
        <v>39082</v>
      </c>
      <c r="HA36" s="82">
        <v>4</v>
      </c>
      <c r="HB36" s="83">
        <v>15.113709136446008</v>
      </c>
      <c r="HC36" s="83">
        <v>1.9623810745183157</v>
      </c>
      <c r="HD36" s="83">
        <v>-14.879092158410756</v>
      </c>
      <c r="HE36" s="153">
        <v>6.4010083503640569</v>
      </c>
      <c r="HG36" s="22">
        <v>38625</v>
      </c>
      <c r="HH36" s="82">
        <v>5</v>
      </c>
      <c r="HI36" s="83">
        <v>-13.971656550010414</v>
      </c>
      <c r="HJ36" s="83">
        <v>-11.413088161345296</v>
      </c>
      <c r="HK36" s="83">
        <v>3.2982719105554281</v>
      </c>
      <c r="HL36" s="83">
        <v>4.1499847760622322</v>
      </c>
      <c r="HN36" s="22">
        <v>39263</v>
      </c>
      <c r="HO36" s="82">
        <v>24</v>
      </c>
      <c r="HP36" s="83">
        <v>-9.4301513411101716</v>
      </c>
      <c r="HQ36" s="83">
        <v>-2.7957750640667633</v>
      </c>
      <c r="HR36" s="83">
        <v>0.69076342654146305</v>
      </c>
      <c r="HS36" s="83">
        <v>1.205372501336921</v>
      </c>
    </row>
    <row r="37" spans="1:227">
      <c r="A37" s="22">
        <v>38717</v>
      </c>
      <c r="B37" s="136">
        <v>13</v>
      </c>
      <c r="C37" s="135">
        <v>-17.626816581363098</v>
      </c>
      <c r="D37" s="135">
        <v>-1.1641901248936826</v>
      </c>
      <c r="E37" s="135">
        <v>-4.5917251646853563</v>
      </c>
      <c r="F37" s="135">
        <v>-3.8276493080834584</v>
      </c>
      <c r="G37" s="132"/>
      <c r="H37" s="131">
        <v>38717</v>
      </c>
      <c r="I37" s="136">
        <v>22</v>
      </c>
      <c r="J37" s="135">
        <v>32.217368935205052</v>
      </c>
      <c r="K37" s="135">
        <v>9.2083855659276459</v>
      </c>
      <c r="L37" s="135">
        <v>17.913090074339944</v>
      </c>
      <c r="M37" s="135">
        <v>17.274530504910125</v>
      </c>
      <c r="O37" s="131">
        <v>39082</v>
      </c>
      <c r="P37" s="136">
        <v>17</v>
      </c>
      <c r="Q37" s="135">
        <v>10.435909722208356</v>
      </c>
      <c r="R37" s="135">
        <v>9.8222586558847524</v>
      </c>
      <c r="S37" s="135">
        <v>7.710718420978302</v>
      </c>
      <c r="T37" s="135">
        <v>3.9408597571146009</v>
      </c>
      <c r="V37" s="131">
        <v>38717</v>
      </c>
      <c r="W37" s="136">
        <v>17</v>
      </c>
      <c r="X37" s="135">
        <v>-2.1597459336045177</v>
      </c>
      <c r="Y37" s="135">
        <v>-3.8622410854716183</v>
      </c>
      <c r="Z37" s="135">
        <v>-2.5133587079062325</v>
      </c>
      <c r="AA37" s="135">
        <v>-2.3597397284899513</v>
      </c>
      <c r="AC37" s="131">
        <v>38717</v>
      </c>
      <c r="AD37" s="136">
        <v>33</v>
      </c>
      <c r="AE37" s="135">
        <v>5.1420819223303873</v>
      </c>
      <c r="AF37" s="135">
        <v>4.1424524555707887</v>
      </c>
      <c r="AG37" s="135">
        <v>17.023454936217174</v>
      </c>
      <c r="AH37" s="135">
        <v>24.106988717890275</v>
      </c>
      <c r="AJ37" s="131">
        <v>38717</v>
      </c>
      <c r="AK37" s="136">
        <v>4</v>
      </c>
      <c r="AL37" s="135">
        <v>33.941349748485379</v>
      </c>
      <c r="AM37" s="135">
        <v>48.134538512897663</v>
      </c>
      <c r="AN37" s="149">
        <v>38717</v>
      </c>
      <c r="AO37" s="150">
        <v>11</v>
      </c>
      <c r="AP37" s="135">
        <v>12.995011186373006</v>
      </c>
      <c r="AQ37" s="135">
        <v>4.541503355271459</v>
      </c>
      <c r="AS37" s="131">
        <v>38717</v>
      </c>
      <c r="AT37" s="136">
        <v>10</v>
      </c>
      <c r="AU37" s="135">
        <v>-9.7766747689441562</v>
      </c>
      <c r="AV37" s="135">
        <v>10.619955105438539</v>
      </c>
      <c r="AW37" s="135">
        <v>3.6124252775612264</v>
      </c>
      <c r="AX37" s="135">
        <v>2.7042508746170757</v>
      </c>
      <c r="AZ37" s="131">
        <v>38717</v>
      </c>
      <c r="BA37" s="136">
        <v>10</v>
      </c>
      <c r="BB37" s="135">
        <v>46.35083072499792</v>
      </c>
      <c r="BC37" s="135">
        <v>36.175067599903784</v>
      </c>
      <c r="BD37" s="135">
        <v>20.303145586713622</v>
      </c>
      <c r="BE37" s="135">
        <v>15.78935590187438</v>
      </c>
      <c r="BG37" s="131">
        <v>38717</v>
      </c>
      <c r="BH37" s="136">
        <v>26</v>
      </c>
      <c r="BI37" s="135">
        <v>16.905848099766896</v>
      </c>
      <c r="BJ37" s="135">
        <v>22.802111212071253</v>
      </c>
      <c r="BK37" s="135">
        <v>8.6201012461999618</v>
      </c>
      <c r="BL37" s="135">
        <v>7.624398036593627</v>
      </c>
      <c r="BN37" s="131">
        <v>38717</v>
      </c>
      <c r="BO37" s="136">
        <v>8</v>
      </c>
      <c r="BP37" s="135">
        <v>6.0143638934170882</v>
      </c>
      <c r="BQ37" s="135">
        <v>-9.8975148096740568</v>
      </c>
      <c r="BR37" s="135">
        <v>6.3516022241813186</v>
      </c>
      <c r="BS37" s="135">
        <v>4.7507413884494865</v>
      </c>
      <c r="BU37" s="131">
        <v>38717</v>
      </c>
      <c r="BV37" s="136">
        <v>41</v>
      </c>
      <c r="BW37" s="135">
        <v>5.8180333480749731</v>
      </c>
      <c r="BX37" s="135">
        <v>-5.2491005897743692</v>
      </c>
      <c r="BY37" s="135">
        <v>11.417096300928398</v>
      </c>
      <c r="BZ37" s="135">
        <v>13.024798363643075</v>
      </c>
      <c r="CB37" s="131">
        <v>38717</v>
      </c>
      <c r="CC37" s="136">
        <v>20</v>
      </c>
      <c r="CD37" s="135">
        <v>-6.2451962350913819</v>
      </c>
      <c r="CE37" s="135">
        <v>-3.0364787088382306</v>
      </c>
      <c r="CF37" s="135">
        <v>1.6321291859871634</v>
      </c>
      <c r="CG37" s="135">
        <v>1.2058093666453606</v>
      </c>
      <c r="CI37" s="131">
        <v>38717</v>
      </c>
      <c r="CJ37" s="136">
        <v>14</v>
      </c>
      <c r="CK37" s="135">
        <v>37.732188870093658</v>
      </c>
      <c r="CL37" s="135">
        <v>16.183222893384453</v>
      </c>
      <c r="CM37" s="135">
        <v>22.102999262077837</v>
      </c>
      <c r="CN37" s="135">
        <v>20.173148077465864</v>
      </c>
      <c r="CP37" s="131">
        <v>38717</v>
      </c>
      <c r="CQ37" s="136">
        <v>18</v>
      </c>
      <c r="CR37" s="135">
        <v>5.520632894181186</v>
      </c>
      <c r="CS37" s="135">
        <v>-5.741589777985256</v>
      </c>
      <c r="CT37" s="135">
        <v>1.9288315155694846</v>
      </c>
      <c r="CU37" s="135">
        <v>2.2520305738025437</v>
      </c>
      <c r="CW37" s="131">
        <v>38717</v>
      </c>
      <c r="CX37" s="136">
        <v>7</v>
      </c>
      <c r="CY37" s="135">
        <v>70.288886279472734</v>
      </c>
      <c r="CZ37" s="135">
        <v>-4.8052913775912254</v>
      </c>
      <c r="DA37" s="135">
        <v>12.208658820457119</v>
      </c>
      <c r="DB37" s="135">
        <v>8.1132140994966573</v>
      </c>
      <c r="DD37" s="131">
        <v>38717</v>
      </c>
      <c r="DE37" s="136">
        <v>9</v>
      </c>
      <c r="DF37" s="135">
        <v>5.4183755203976345</v>
      </c>
      <c r="DG37" s="135">
        <v>-4.9763646258885625</v>
      </c>
      <c r="DH37" s="135">
        <v>-8.5552468387642744</v>
      </c>
      <c r="DI37" s="135">
        <v>-11.823457061530185</v>
      </c>
      <c r="DK37" s="131">
        <v>38717</v>
      </c>
      <c r="DL37" s="136">
        <v>5</v>
      </c>
      <c r="DM37" s="135">
        <v>-45.504194519748125</v>
      </c>
      <c r="DN37" s="135">
        <v>-2.0912681625159912</v>
      </c>
      <c r="DO37" s="135">
        <v>10.082553524095017</v>
      </c>
      <c r="DP37" s="135">
        <v>12.922273445137034</v>
      </c>
      <c r="DR37" s="131">
        <v>38717</v>
      </c>
      <c r="DS37" s="136">
        <v>6</v>
      </c>
      <c r="DT37" s="135">
        <v>-100.24092220773838</v>
      </c>
      <c r="DU37" s="135">
        <v>-2.5418748843228256</v>
      </c>
      <c r="DV37" s="135">
        <v>31.968293283476811</v>
      </c>
      <c r="DW37" s="135">
        <v>22.274362529026259</v>
      </c>
      <c r="DY37" s="22">
        <f t="shared" si="0"/>
        <v>38717</v>
      </c>
      <c r="DZ37" s="82">
        <f ca="1">VLOOKUP($DY37,INDIRECT("$"&amp;VLOOKUP($DZ$3,Map!$A$2:$E$51,4,0)&amp;"$6:$"&amp;VLOOKUP($DZ$3,Map!$A$2:$E$51,5,0)&amp;"$100"),MATCH(DZ$1,INDIRECT("$"&amp;VLOOKUP($DZ$3,Map!$A$2:$E$51,4,0)&amp;"$1:$"&amp;VLOOKUP($DZ$3,Map!$A$2:$E$51,5,0)&amp;"$1"),0),0)</f>
        <v>7</v>
      </c>
      <c r="EA37" s="140">
        <f ca="1">IF(ABS(VLOOKUP($DY37,INDIRECT("$"&amp;VLOOKUP($DZ$3,Map!$A$2:$E$51,4,0)&amp;"$6:$"&amp;VLOOKUP($DZ$3,Map!$A$2:$E$51,5,0)&amp;"$100"),MATCH(EA$1,INDIRECT("$"&amp;VLOOKUP($DZ$3,Map!$A$2:$E$51,4,0)&amp;"$1:$"&amp;VLOOKUP($DZ$3,Map!$A$2:$E$51,5,0)&amp;"$1"),0),0))&gt;100,"",VLOOKUP($DY37,INDIRECT("$"&amp;VLOOKUP($DZ$3,Map!$A$2:$E$51,4,0)&amp;"$6:$"&amp;VLOOKUP($DZ$3,Map!$A$2:$E$51,5,0)&amp;"$100"),MATCH(EA$1,INDIRECT("$"&amp;VLOOKUP($DZ$3,Map!$A$2:$E$51,4,0)&amp;"$1:$"&amp;VLOOKUP($DZ$3,Map!$A$2:$E$51,5,0)&amp;"$1"),0),0))</f>
        <v>70.288886279472734</v>
      </c>
      <c r="EB37" s="140">
        <f ca="1">IF(ABS(VLOOKUP($DY37,INDIRECT("$"&amp;VLOOKUP($DZ$3,Map!$A$2:$E$51,4,0)&amp;"$6:$"&amp;VLOOKUP($DZ$3,Map!$A$2:$E$51,5,0)&amp;"$100"),MATCH(EB$1,INDIRECT("$"&amp;VLOOKUP($DZ$3,Map!$A$2:$E$51,4,0)&amp;"$1:$"&amp;VLOOKUP($DZ$3,Map!$A$2:$E$51,5,0)&amp;"$1"),0),0))&gt;50,"",VLOOKUP($DY37,INDIRECT("$"&amp;VLOOKUP($DZ$3,Map!$A$2:$E$51,4,0)&amp;"$6:$"&amp;VLOOKUP($DZ$3,Map!$A$2:$E$51,5,0)&amp;"$100"),MATCH(EB$1,INDIRECT("$"&amp;VLOOKUP($DZ$3,Map!$A$2:$E$51,4,0)&amp;"$1:$"&amp;VLOOKUP($DZ$3,Map!$A$2:$E$51,5,0)&amp;"$1"),0),0))</f>
        <v>-4.8052913775912254</v>
      </c>
      <c r="EC37" s="140">
        <f ca="1">IF(ABS(VLOOKUP($DY37,INDIRECT("$"&amp;VLOOKUP($DZ$3,Map!$A$2:$E$51,4,0)&amp;"$6:$"&amp;VLOOKUP($DZ$3,Map!$A$2:$E$51,5,0)&amp;"$100"),MATCH(EC$1,INDIRECT("$"&amp;VLOOKUP($DZ$3,Map!$A$2:$E$51,4,0)&amp;"$1:$"&amp;VLOOKUP($DZ$3,Map!$A$2:$E$51,5,0)&amp;"$1"),0),0))&gt;100,"",VLOOKUP($DY37,INDIRECT("$"&amp;VLOOKUP($DZ$3,Map!$A$2:$E$51,4,0)&amp;"$6:$"&amp;VLOOKUP($DZ$3,Map!$A$2:$E$51,5,0)&amp;"$100"),MATCH(EC$1,INDIRECT("$"&amp;VLOOKUP($DZ$3,Map!$A$2:$E$51,4,0)&amp;"$1:$"&amp;VLOOKUP($DZ$3,Map!$A$2:$E$51,5,0)&amp;"$1"),0),0))</f>
        <v>12.208658820457119</v>
      </c>
      <c r="ED37" s="140">
        <f ca="1">IF(ABS(VLOOKUP($DY37,INDIRECT("$"&amp;VLOOKUP($DZ$3,Map!$A$2:$E$51,4,0)&amp;"$6:$"&amp;VLOOKUP($DZ$3,Map!$A$2:$E$51,5,0)&amp;"$100"),MATCH(ED$1,INDIRECT("$"&amp;VLOOKUP($DZ$3,Map!$A$2:$E$51,4,0)&amp;"$1:$"&amp;VLOOKUP($DZ$3,Map!$A$2:$E$51,5,0)&amp;"$1"),0),0))&gt;100,"",VLOOKUP($DY37,INDIRECT("$"&amp;VLOOKUP($DZ$3,Map!$A$2:$E$51,4,0)&amp;"$6:$"&amp;VLOOKUP($DZ$3,Map!$A$2:$E$51,5,0)&amp;"$100"),MATCH(ED$1,INDIRECT("$"&amp;VLOOKUP($DZ$3,Map!$A$2:$E$51,4,0)&amp;"$1:$"&amp;VLOOKUP($DZ$3,Map!$A$2:$E$51,5,0)&amp;"$1"),0),0))</f>
        <v>8.1132140994966573</v>
      </c>
      <c r="EF37" s="22">
        <f t="shared" si="1"/>
        <v>38717</v>
      </c>
      <c r="EG37" s="140">
        <f ca="1">VLOOKUP($EF37,EquityMetrics!$Y$6:$AO$1048576,MATCH(Earnings!EG$5,EquityMetrics!$Y$5:$AO$5,0),0)</f>
        <v>8.0777334663672651</v>
      </c>
      <c r="EH37" s="140">
        <f ca="1">VLOOKUP($EF37,EquityMetrics!$Y$6:$AO$1048576,MATCH(Earnings!EH$5,EquityMetrics!$Y$5:$AO$5,0),0)</f>
        <v>0.34591172070266296</v>
      </c>
      <c r="EI37" s="140">
        <f ca="1">VLOOKUP($EF37,EquityMetrics!$Y$6:$AO$1048576,MATCH(Earnings!EI$5,EquityMetrics!$Y$5:$AO$5,0),0)</f>
        <v>7.8597309247437241</v>
      </c>
      <c r="EJ37" s="140">
        <f ca="1">VLOOKUP($EF37,EquityMetrics!$Y$6:$AO$1048576,MATCH(Earnings!EJ$5,EquityMetrics!$Y$5:$AO$5,0),0)</f>
        <v>8.5695672205224671</v>
      </c>
      <c r="EN37" s="131">
        <v>38717</v>
      </c>
      <c r="EO37" s="136">
        <v>16</v>
      </c>
      <c r="EP37" s="135">
        <v>19.071433748732037</v>
      </c>
      <c r="EQ37" s="135">
        <v>18.689450490070534</v>
      </c>
      <c r="ER37" s="135">
        <v>25.802989323049587</v>
      </c>
      <c r="ES37" s="135">
        <v>26.166146917778256</v>
      </c>
      <c r="EU37" s="131">
        <v>38717</v>
      </c>
      <c r="EV37" s="136">
        <v>17</v>
      </c>
      <c r="EW37" s="135">
        <v>-31.571732874084169</v>
      </c>
      <c r="EX37" s="135">
        <v>-5.9198486537600958</v>
      </c>
      <c r="EY37" s="135">
        <v>12.118269501844026</v>
      </c>
      <c r="EZ37" s="135">
        <v>23.314210533444424</v>
      </c>
      <c r="FB37" s="131">
        <v>38717</v>
      </c>
      <c r="FC37" s="136">
        <v>21</v>
      </c>
      <c r="FD37" s="135">
        <v>-6.9045111870303932</v>
      </c>
      <c r="FE37" s="135">
        <v>-6.5335607490188741</v>
      </c>
      <c r="FF37" s="135">
        <v>19.331849805013967</v>
      </c>
      <c r="FG37" s="135">
        <v>25.10856648898805</v>
      </c>
      <c r="FI37" s="131">
        <v>38717</v>
      </c>
      <c r="FJ37" s="136">
        <v>20</v>
      </c>
      <c r="FK37" s="135">
        <v>13.956773405939282</v>
      </c>
      <c r="FL37" s="135">
        <v>-2.6599181587641074</v>
      </c>
      <c r="FM37" s="135">
        <v>3.807595422476262</v>
      </c>
      <c r="FN37" s="135">
        <v>1.2594299112196783</v>
      </c>
      <c r="FP37" s="131">
        <v>38717</v>
      </c>
      <c r="FQ37" s="136">
        <v>10</v>
      </c>
      <c r="FR37" s="135">
        <v>28.783230623220881</v>
      </c>
      <c r="FS37" s="135">
        <v>37.485276751856908</v>
      </c>
      <c r="FT37" s="135">
        <v>29.791593621486136</v>
      </c>
      <c r="FU37" s="135">
        <v>32.222498302938554</v>
      </c>
      <c r="FW37" s="131">
        <v>38717</v>
      </c>
      <c r="FX37" s="136">
        <v>12</v>
      </c>
      <c r="FY37" s="135">
        <v>36.213637129348619</v>
      </c>
      <c r="FZ37" s="135">
        <v>-14.716706265495693</v>
      </c>
      <c r="GA37" s="135">
        <v>10.049042378574779</v>
      </c>
      <c r="GB37" s="135">
        <v>7.5240367804847885</v>
      </c>
      <c r="GD37" s="131">
        <v>39263</v>
      </c>
      <c r="GE37" s="136">
        <v>5</v>
      </c>
      <c r="GF37" s="135">
        <v>45.385220220977907</v>
      </c>
      <c r="GG37" s="135">
        <v>20.321351926972465</v>
      </c>
      <c r="GH37" s="135">
        <v>5.9171318136544304</v>
      </c>
      <c r="GI37" s="135">
        <v>4.2539149560762768</v>
      </c>
      <c r="GK37" s="131">
        <v>38717</v>
      </c>
      <c r="GL37" s="136">
        <v>6</v>
      </c>
      <c r="GM37" s="135">
        <v>58.458280818187866</v>
      </c>
      <c r="GN37" s="135">
        <v>-6.7274656524818681</v>
      </c>
      <c r="GO37" s="135">
        <v>13.837678454446589</v>
      </c>
      <c r="GP37" s="135">
        <v>10.391224164178748</v>
      </c>
      <c r="GS37" s="131">
        <v>38717</v>
      </c>
      <c r="GT37" s="136">
        <v>12</v>
      </c>
      <c r="GU37" s="135">
        <v>38.084955183190857</v>
      </c>
      <c r="GV37" s="135">
        <v>17.826705905055551</v>
      </c>
      <c r="GW37" s="135">
        <v>22.341582931674875</v>
      </c>
      <c r="GX37" s="135">
        <v>20.571041156324821</v>
      </c>
      <c r="GZ37" s="131">
        <v>39172</v>
      </c>
      <c r="HA37" s="136">
        <v>5</v>
      </c>
      <c r="HB37" s="135">
        <v>6.4480895344299238</v>
      </c>
      <c r="HC37" s="135">
        <v>14.075299036432721</v>
      </c>
      <c r="HD37" s="135">
        <v>-2.1698563771262558</v>
      </c>
      <c r="HE37" s="154">
        <v>26.941088739746455</v>
      </c>
      <c r="HG37" s="131">
        <v>38717</v>
      </c>
      <c r="HH37" s="136">
        <v>4</v>
      </c>
      <c r="HI37" s="135">
        <v>-3.4032333553752014</v>
      </c>
      <c r="HJ37" s="135">
        <v>-8.391819902730413</v>
      </c>
      <c r="HK37" s="135">
        <v>3.0931755972866348</v>
      </c>
      <c r="HL37" s="135">
        <v>2.6958989011515611</v>
      </c>
      <c r="HN37" s="131">
        <v>39355</v>
      </c>
      <c r="HO37" s="136">
        <v>25</v>
      </c>
      <c r="HP37" s="135">
        <v>-12.228231253724198</v>
      </c>
      <c r="HQ37" s="135">
        <v>6.1206043222920226</v>
      </c>
      <c r="HR37" s="135">
        <v>2.8562613495734412</v>
      </c>
      <c r="HS37" s="135">
        <v>3.8065948141849049</v>
      </c>
    </row>
    <row r="38" spans="1:227">
      <c r="A38" s="22">
        <v>38807</v>
      </c>
      <c r="B38" s="82">
        <v>12</v>
      </c>
      <c r="C38" s="83">
        <v>11.432225714851837</v>
      </c>
      <c r="D38" s="83">
        <v>-4.2069784990695469</v>
      </c>
      <c r="E38" s="83">
        <v>-9.0337589791915853</v>
      </c>
      <c r="F38" s="83">
        <v>-10.563921986390278</v>
      </c>
      <c r="H38" s="22">
        <v>38807</v>
      </c>
      <c r="I38" s="82">
        <v>24</v>
      </c>
      <c r="J38" s="83">
        <v>30.039589600003112</v>
      </c>
      <c r="K38" s="83">
        <v>15.139184432691199</v>
      </c>
      <c r="L38" s="83">
        <v>19.700555927589857</v>
      </c>
      <c r="M38" s="83">
        <v>19.50942766491486</v>
      </c>
      <c r="O38" s="22">
        <v>39172</v>
      </c>
      <c r="P38" s="82">
        <v>15</v>
      </c>
      <c r="Q38" s="83">
        <v>9.2257579641220602</v>
      </c>
      <c r="R38" s="83">
        <v>16.936079331507358</v>
      </c>
      <c r="S38" s="83">
        <v>7.3301528740523647</v>
      </c>
      <c r="T38" s="83">
        <v>4.7119652331565787</v>
      </c>
      <c r="V38" s="22">
        <v>38807</v>
      </c>
      <c r="W38" s="82">
        <v>16</v>
      </c>
      <c r="X38" s="83">
        <v>11.333437309754538</v>
      </c>
      <c r="Y38" s="83">
        <v>0.18793312640401627</v>
      </c>
      <c r="Z38" s="83">
        <v>0.57226789807556244</v>
      </c>
      <c r="AA38" s="83">
        <v>-1.0786190930288875</v>
      </c>
      <c r="AC38" s="22">
        <v>38807</v>
      </c>
      <c r="AD38" s="82">
        <v>34</v>
      </c>
      <c r="AE38" s="83">
        <v>32.631715160145241</v>
      </c>
      <c r="AF38" s="83">
        <v>4.1549188545888738</v>
      </c>
      <c r="AG38" s="83">
        <v>20.465578742503808</v>
      </c>
      <c r="AH38" s="83">
        <v>19.482389465867289</v>
      </c>
      <c r="AJ38" s="22">
        <v>38807</v>
      </c>
      <c r="AK38" s="82">
        <v>4</v>
      </c>
      <c r="AL38" s="83">
        <v>22.567610554686109</v>
      </c>
      <c r="AM38" s="83">
        <v>51.788154457622568</v>
      </c>
      <c r="AN38" s="148">
        <v>38807</v>
      </c>
      <c r="AO38" s="85">
        <v>10</v>
      </c>
      <c r="AP38" s="83">
        <v>13.214224652368056</v>
      </c>
      <c r="AQ38" s="83">
        <v>2.8975496323291994</v>
      </c>
      <c r="AS38" s="22">
        <v>38807</v>
      </c>
      <c r="AT38" s="82">
        <v>10</v>
      </c>
      <c r="AU38" s="83">
        <v>-11.593869868937075</v>
      </c>
      <c r="AV38" s="83">
        <v>-4.2955768269704926</v>
      </c>
      <c r="AW38" s="83">
        <v>5.1845022748422842</v>
      </c>
      <c r="AX38" s="83">
        <v>5.4094975384834543</v>
      </c>
      <c r="AZ38" s="22">
        <v>38807</v>
      </c>
      <c r="BA38" s="82">
        <v>10</v>
      </c>
      <c r="BB38" s="83">
        <v>36.934466934393733</v>
      </c>
      <c r="BC38" s="83">
        <v>41.82906064680585</v>
      </c>
      <c r="BD38" s="83">
        <v>25.341617396150905</v>
      </c>
      <c r="BE38" s="83">
        <v>14.290079584522729</v>
      </c>
      <c r="BG38" s="22">
        <v>38807</v>
      </c>
      <c r="BH38" s="82">
        <v>26</v>
      </c>
      <c r="BI38" s="83">
        <v>17.609800837546722</v>
      </c>
      <c r="BJ38" s="83">
        <v>8.377569315956034</v>
      </c>
      <c r="BK38" s="83">
        <v>16.421113988526947</v>
      </c>
      <c r="BL38" s="83">
        <v>16.571634944165801</v>
      </c>
      <c r="BN38" s="22">
        <v>38807</v>
      </c>
      <c r="BO38" s="82">
        <v>10</v>
      </c>
      <c r="BP38" s="83">
        <v>12.257268795352074</v>
      </c>
      <c r="BQ38" s="83">
        <v>44.445467159662911</v>
      </c>
      <c r="BR38" s="83">
        <v>12.505248785993395</v>
      </c>
      <c r="BS38" s="83">
        <v>-7.3812249057007007</v>
      </c>
      <c r="BU38" s="22">
        <v>38807</v>
      </c>
      <c r="BV38" s="82">
        <v>40</v>
      </c>
      <c r="BW38" s="83">
        <v>-0.5792870251729817</v>
      </c>
      <c r="BX38" s="83">
        <v>-4.3849851246900666</v>
      </c>
      <c r="BY38" s="83">
        <v>4.9306475067400823</v>
      </c>
      <c r="BZ38" s="83">
        <v>6.7759076011913555</v>
      </c>
      <c r="CB38" s="22">
        <v>38807</v>
      </c>
      <c r="CC38" s="82">
        <v>21</v>
      </c>
      <c r="CD38" s="83">
        <v>-47.486565460204325</v>
      </c>
      <c r="CE38" s="83">
        <v>7.4279252695186981</v>
      </c>
      <c r="CF38" s="83">
        <v>6.0489055625754462</v>
      </c>
      <c r="CG38" s="83">
        <v>11.66751460510369</v>
      </c>
      <c r="CI38" s="22">
        <v>38807</v>
      </c>
      <c r="CJ38" s="82">
        <v>13</v>
      </c>
      <c r="CK38" s="83">
        <v>50.556472990181241</v>
      </c>
      <c r="CL38" s="83">
        <v>14.767735039851226</v>
      </c>
      <c r="CM38" s="83">
        <v>27.722622909690209</v>
      </c>
      <c r="CN38" s="83">
        <v>25.382555575119792</v>
      </c>
      <c r="CP38" s="22">
        <v>38807</v>
      </c>
      <c r="CQ38" s="82">
        <v>18</v>
      </c>
      <c r="CR38" s="83">
        <v>-31.579889091933101</v>
      </c>
      <c r="CS38" s="83">
        <v>21.420022995668674</v>
      </c>
      <c r="CT38" s="83">
        <v>-10.65127218980777</v>
      </c>
      <c r="CU38" s="83">
        <v>-8.5066293764641472</v>
      </c>
      <c r="CW38" s="22">
        <v>38807</v>
      </c>
      <c r="CX38" s="82">
        <v>7</v>
      </c>
      <c r="CY38" s="83">
        <v>39.774107806750791</v>
      </c>
      <c r="CZ38" s="83">
        <v>-16.920458549182516</v>
      </c>
      <c r="DA38" s="83">
        <v>12.596275938501812</v>
      </c>
      <c r="DB38" s="83">
        <v>12.268105435804365</v>
      </c>
      <c r="DD38" s="22">
        <v>38807</v>
      </c>
      <c r="DE38" s="82">
        <v>9</v>
      </c>
      <c r="DF38" s="83">
        <v>0.61998385849227744</v>
      </c>
      <c r="DG38" s="83">
        <v>-5.7800581325062605E-2</v>
      </c>
      <c r="DH38" s="83">
        <v>6.6454210120039381</v>
      </c>
      <c r="DI38" s="83">
        <v>11.660146721312215</v>
      </c>
      <c r="DK38" s="22">
        <v>38807</v>
      </c>
      <c r="DL38" s="82">
        <v>4</v>
      </c>
      <c r="DM38" s="83">
        <v>39.631222253857132</v>
      </c>
      <c r="DN38" s="83">
        <v>-3.7188456144558013</v>
      </c>
      <c r="DO38" s="83">
        <v>13.173806190135462</v>
      </c>
      <c r="DP38" s="83">
        <v>12.265087176659684</v>
      </c>
      <c r="DR38" s="22">
        <v>38807</v>
      </c>
      <c r="DS38" s="82">
        <v>8</v>
      </c>
      <c r="DT38" s="83">
        <v>40.558958429024301</v>
      </c>
      <c r="DU38" s="83">
        <v>12.218535043904177</v>
      </c>
      <c r="DV38" s="83">
        <v>24.13666330091111</v>
      </c>
      <c r="DW38" s="83">
        <v>14.893870030273714</v>
      </c>
      <c r="DY38" s="22">
        <f t="shared" si="0"/>
        <v>38807</v>
      </c>
      <c r="DZ38" s="82">
        <f ca="1">VLOOKUP($DY38,INDIRECT("$"&amp;VLOOKUP($DZ$3,Map!$A$2:$E$51,4,0)&amp;"$6:$"&amp;VLOOKUP($DZ$3,Map!$A$2:$E$51,5,0)&amp;"$100"),MATCH(DZ$1,INDIRECT("$"&amp;VLOOKUP($DZ$3,Map!$A$2:$E$51,4,0)&amp;"$1:$"&amp;VLOOKUP($DZ$3,Map!$A$2:$E$51,5,0)&amp;"$1"),0),0)</f>
        <v>7</v>
      </c>
      <c r="EA38" s="140">
        <f ca="1">IF(ABS(VLOOKUP($DY38,INDIRECT("$"&amp;VLOOKUP($DZ$3,Map!$A$2:$E$51,4,0)&amp;"$6:$"&amp;VLOOKUP($DZ$3,Map!$A$2:$E$51,5,0)&amp;"$100"),MATCH(EA$1,INDIRECT("$"&amp;VLOOKUP($DZ$3,Map!$A$2:$E$51,4,0)&amp;"$1:$"&amp;VLOOKUP($DZ$3,Map!$A$2:$E$51,5,0)&amp;"$1"),0),0))&gt;100,"",VLOOKUP($DY38,INDIRECT("$"&amp;VLOOKUP($DZ$3,Map!$A$2:$E$51,4,0)&amp;"$6:$"&amp;VLOOKUP($DZ$3,Map!$A$2:$E$51,5,0)&amp;"$100"),MATCH(EA$1,INDIRECT("$"&amp;VLOOKUP($DZ$3,Map!$A$2:$E$51,4,0)&amp;"$1:$"&amp;VLOOKUP($DZ$3,Map!$A$2:$E$51,5,0)&amp;"$1"),0),0))</f>
        <v>39.774107806750791</v>
      </c>
      <c r="EB38" s="140">
        <f ca="1">IF(ABS(VLOOKUP($DY38,INDIRECT("$"&amp;VLOOKUP($DZ$3,Map!$A$2:$E$51,4,0)&amp;"$6:$"&amp;VLOOKUP($DZ$3,Map!$A$2:$E$51,5,0)&amp;"$100"),MATCH(EB$1,INDIRECT("$"&amp;VLOOKUP($DZ$3,Map!$A$2:$E$51,4,0)&amp;"$1:$"&amp;VLOOKUP($DZ$3,Map!$A$2:$E$51,5,0)&amp;"$1"),0),0))&gt;50,"",VLOOKUP($DY38,INDIRECT("$"&amp;VLOOKUP($DZ$3,Map!$A$2:$E$51,4,0)&amp;"$6:$"&amp;VLOOKUP($DZ$3,Map!$A$2:$E$51,5,0)&amp;"$100"),MATCH(EB$1,INDIRECT("$"&amp;VLOOKUP($DZ$3,Map!$A$2:$E$51,4,0)&amp;"$1:$"&amp;VLOOKUP($DZ$3,Map!$A$2:$E$51,5,0)&amp;"$1"),0),0))</f>
        <v>-16.920458549182516</v>
      </c>
      <c r="EC38" s="140">
        <f ca="1">IF(ABS(VLOOKUP($DY38,INDIRECT("$"&amp;VLOOKUP($DZ$3,Map!$A$2:$E$51,4,0)&amp;"$6:$"&amp;VLOOKUP($DZ$3,Map!$A$2:$E$51,5,0)&amp;"$100"),MATCH(EC$1,INDIRECT("$"&amp;VLOOKUP($DZ$3,Map!$A$2:$E$51,4,0)&amp;"$1:$"&amp;VLOOKUP($DZ$3,Map!$A$2:$E$51,5,0)&amp;"$1"),0),0))&gt;100,"",VLOOKUP($DY38,INDIRECT("$"&amp;VLOOKUP($DZ$3,Map!$A$2:$E$51,4,0)&amp;"$6:$"&amp;VLOOKUP($DZ$3,Map!$A$2:$E$51,5,0)&amp;"$100"),MATCH(EC$1,INDIRECT("$"&amp;VLOOKUP($DZ$3,Map!$A$2:$E$51,4,0)&amp;"$1:$"&amp;VLOOKUP($DZ$3,Map!$A$2:$E$51,5,0)&amp;"$1"),0),0))</f>
        <v>12.596275938501812</v>
      </c>
      <c r="ED38" s="140">
        <f ca="1">IF(ABS(VLOOKUP($DY38,INDIRECT("$"&amp;VLOOKUP($DZ$3,Map!$A$2:$E$51,4,0)&amp;"$6:$"&amp;VLOOKUP($DZ$3,Map!$A$2:$E$51,5,0)&amp;"$100"),MATCH(ED$1,INDIRECT("$"&amp;VLOOKUP($DZ$3,Map!$A$2:$E$51,4,0)&amp;"$1:$"&amp;VLOOKUP($DZ$3,Map!$A$2:$E$51,5,0)&amp;"$1"),0),0))&gt;100,"",VLOOKUP($DY38,INDIRECT("$"&amp;VLOOKUP($DZ$3,Map!$A$2:$E$51,4,0)&amp;"$6:$"&amp;VLOOKUP($DZ$3,Map!$A$2:$E$51,5,0)&amp;"$100"),MATCH(ED$1,INDIRECT("$"&amp;VLOOKUP($DZ$3,Map!$A$2:$E$51,4,0)&amp;"$1:$"&amp;VLOOKUP($DZ$3,Map!$A$2:$E$51,5,0)&amp;"$1"),0),0))</f>
        <v>12.268105435804365</v>
      </c>
      <c r="EF38" s="22">
        <f t="shared" si="1"/>
        <v>38807</v>
      </c>
      <c r="EG38" s="140">
        <f ca="1">VLOOKUP($EF38,EquityMetrics!$Y$6:$AO$1048576,MATCH(Earnings!EG$5,EquityMetrics!$Y$5:$AO$5,0),0)</f>
        <v>11.8156543924131</v>
      </c>
      <c r="EH38" s="140">
        <f ca="1">VLOOKUP($EF38,EquityMetrics!$Y$6:$AO$1048576,MATCH(Earnings!EH$5,EquityMetrics!$Y$5:$AO$5,0),0)</f>
        <v>5.1556483608503845</v>
      </c>
      <c r="EI38" s="140">
        <f ca="1">VLOOKUP($EF38,EquityMetrics!$Y$6:$AO$1048576,MATCH(Earnings!EI$5,EquityMetrics!$Y$5:$AO$5,0),0)</f>
        <v>7.5594087985783931</v>
      </c>
      <c r="EJ38" s="140">
        <f ca="1">VLOOKUP($EF38,EquityMetrics!$Y$6:$AO$1048576,MATCH(Earnings!EJ$5,EquityMetrics!$Y$5:$AO$5,0),0)</f>
        <v>7.1818629922283828</v>
      </c>
      <c r="EN38" s="22">
        <v>38807</v>
      </c>
      <c r="EO38" s="82">
        <v>16</v>
      </c>
      <c r="EP38" s="83">
        <v>26.289020993102774</v>
      </c>
      <c r="EQ38" s="83">
        <v>17.757648174975891</v>
      </c>
      <c r="ER38" s="83">
        <v>21.616268131049665</v>
      </c>
      <c r="ES38" s="83">
        <v>17.278155889840498</v>
      </c>
      <c r="EU38" s="22">
        <v>38807</v>
      </c>
      <c r="EV38" s="82">
        <v>18</v>
      </c>
      <c r="EW38" s="83">
        <v>44.549864681530835</v>
      </c>
      <c r="EX38" s="83">
        <v>-5.732140105193384</v>
      </c>
      <c r="EY38" s="83">
        <v>19.850994419222378</v>
      </c>
      <c r="EZ38" s="83">
        <v>20.295393549894534</v>
      </c>
      <c r="FB38" s="22">
        <v>38807</v>
      </c>
      <c r="FC38" s="82">
        <v>19</v>
      </c>
      <c r="FD38" s="83">
        <v>-13.991402562166055</v>
      </c>
      <c r="FE38" s="83">
        <v>-5.0004347385685382</v>
      </c>
      <c r="FF38" s="83">
        <v>2.4106982553725453</v>
      </c>
      <c r="FG38" s="83">
        <v>5.0287705217732404</v>
      </c>
      <c r="FI38" s="22">
        <v>38807</v>
      </c>
      <c r="FJ38" s="82">
        <v>21</v>
      </c>
      <c r="FK38" s="83">
        <v>11.156594499125895</v>
      </c>
      <c r="FL38" s="83">
        <v>-3.1886153562459163</v>
      </c>
      <c r="FM38" s="83">
        <v>7.6899863395602619</v>
      </c>
      <c r="FN38" s="83">
        <v>8.7442683072495697</v>
      </c>
      <c r="FP38" s="22">
        <v>38807</v>
      </c>
      <c r="FQ38" s="82">
        <v>11</v>
      </c>
      <c r="FR38" s="83">
        <v>28.608011818629553</v>
      </c>
      <c r="FS38" s="83">
        <v>45.836240762653581</v>
      </c>
      <c r="FT38" s="83">
        <v>32.961477249121906</v>
      </c>
      <c r="FU38" s="83">
        <v>36.025060626114524</v>
      </c>
      <c r="FW38" s="22">
        <v>38807</v>
      </c>
      <c r="FX38" s="82">
        <v>13</v>
      </c>
      <c r="FY38" s="83">
        <v>31.379100376015543</v>
      </c>
      <c r="FZ38" s="83">
        <v>-13.01393257759087</v>
      </c>
      <c r="GA38" s="83">
        <v>11.252800076450509</v>
      </c>
      <c r="GB38" s="83">
        <v>9.0735622169740626</v>
      </c>
      <c r="GD38" s="22">
        <v>39355</v>
      </c>
      <c r="GE38" s="82">
        <v>6</v>
      </c>
      <c r="GF38" s="83">
        <v>20.73127440386029</v>
      </c>
      <c r="GG38" s="83">
        <v>14.914521138794722</v>
      </c>
      <c r="GH38" s="83">
        <v>-3.3616385103199309</v>
      </c>
      <c r="GI38" s="83">
        <v>-2.6167864679469077</v>
      </c>
      <c r="GK38" s="22">
        <v>38807</v>
      </c>
      <c r="GL38" s="82">
        <v>6</v>
      </c>
      <c r="GM38" s="83">
        <v>52.746871307623877</v>
      </c>
      <c r="GN38" s="83">
        <v>-21.575708528422577</v>
      </c>
      <c r="GO38" s="83">
        <v>14.206611616098485</v>
      </c>
      <c r="GP38" s="83">
        <v>13.013241659924656</v>
      </c>
      <c r="GS38" s="22">
        <v>38807</v>
      </c>
      <c r="GT38" s="82">
        <v>11</v>
      </c>
      <c r="GU38" s="83">
        <v>53.161813490735319</v>
      </c>
      <c r="GV38" s="83">
        <v>22.656078091710953</v>
      </c>
      <c r="GW38" s="83">
        <v>26.921368015371549</v>
      </c>
      <c r="GX38" s="83">
        <v>23.796136610927519</v>
      </c>
      <c r="GZ38" s="22">
        <v>39263</v>
      </c>
      <c r="HA38" s="82">
        <v>4</v>
      </c>
      <c r="HB38" s="83">
        <v>17.121592783846197</v>
      </c>
      <c r="HC38" s="83">
        <v>15.032772561168128</v>
      </c>
      <c r="HD38" s="83">
        <v>0.86830499908219227</v>
      </c>
      <c r="HE38" s="153">
        <v>13.800476302204089</v>
      </c>
      <c r="HG38" s="22">
        <v>38807</v>
      </c>
      <c r="HH38" s="82">
        <v>4</v>
      </c>
      <c r="HI38" s="83">
        <v>-24.461220840995257</v>
      </c>
      <c r="HJ38" s="83">
        <v>-1.6073397433644887</v>
      </c>
      <c r="HK38" s="83">
        <v>-3.2310377168117688</v>
      </c>
      <c r="HL38" s="83">
        <v>-1.5219903590761641</v>
      </c>
      <c r="HN38" s="22">
        <v>39447</v>
      </c>
      <c r="HO38" s="82">
        <v>24</v>
      </c>
      <c r="HP38" s="83">
        <v>-13.52571557244968</v>
      </c>
      <c r="HQ38" s="83">
        <v>-0.77100076197408329</v>
      </c>
      <c r="HR38" s="83">
        <v>-3.3975939467296046</v>
      </c>
      <c r="HS38" s="83">
        <v>-2.092094972586267</v>
      </c>
    </row>
    <row r="39" spans="1:227">
      <c r="A39" s="22">
        <v>38898</v>
      </c>
      <c r="B39" s="82">
        <v>14</v>
      </c>
      <c r="C39" s="83">
        <v>0.13627442387204666</v>
      </c>
      <c r="D39" s="83">
        <v>0.72886377074539155</v>
      </c>
      <c r="E39" s="83">
        <v>-5.5455294431135176</v>
      </c>
      <c r="F39" s="83">
        <v>-5.5556995193545404</v>
      </c>
      <c r="H39" s="22">
        <v>38898</v>
      </c>
      <c r="I39" s="82">
        <v>26</v>
      </c>
      <c r="J39" s="83">
        <v>25.349173463258182</v>
      </c>
      <c r="K39" s="83">
        <v>18.378016728189415</v>
      </c>
      <c r="L39" s="83">
        <v>17.819080951803599</v>
      </c>
      <c r="M39" s="83">
        <v>17.463967738341402</v>
      </c>
      <c r="O39" s="22">
        <v>39263</v>
      </c>
      <c r="P39" s="82">
        <v>22</v>
      </c>
      <c r="Q39" s="83">
        <v>14.602753039506968</v>
      </c>
      <c r="R39" s="83">
        <v>2.2804432753528836</v>
      </c>
      <c r="S39" s="83">
        <v>7.3583153412881241</v>
      </c>
      <c r="T39" s="83">
        <v>5.7238942921133962</v>
      </c>
      <c r="V39" s="22">
        <v>38898</v>
      </c>
      <c r="W39" s="82">
        <v>17</v>
      </c>
      <c r="X39" s="83">
        <v>34.501647308336025</v>
      </c>
      <c r="Y39" s="83">
        <v>-1.1952903906845558</v>
      </c>
      <c r="Z39" s="83">
        <v>17.008660418421194</v>
      </c>
      <c r="AA39" s="83">
        <v>17.083420566472938</v>
      </c>
      <c r="AC39" s="22">
        <v>38898</v>
      </c>
      <c r="AD39" s="82">
        <v>31</v>
      </c>
      <c r="AE39" s="83">
        <v>23.945339559037503</v>
      </c>
      <c r="AF39" s="83">
        <v>5.8767842818562288</v>
      </c>
      <c r="AG39" s="83">
        <v>14.211911157427926</v>
      </c>
      <c r="AH39" s="83">
        <v>12.895526715638139</v>
      </c>
      <c r="AJ39" s="22">
        <v>38898</v>
      </c>
      <c r="AK39" s="82">
        <v>5</v>
      </c>
      <c r="AL39" s="83">
        <v>23.289101516790243</v>
      </c>
      <c r="AM39" s="83">
        <v>40.189597815834112</v>
      </c>
      <c r="AN39" s="148">
        <v>38898</v>
      </c>
      <c r="AO39" s="85">
        <v>8</v>
      </c>
      <c r="AP39" s="83">
        <v>14.48547936930018</v>
      </c>
      <c r="AQ39" s="83">
        <v>2.6855965793258774</v>
      </c>
      <c r="AS39" s="22">
        <v>38898</v>
      </c>
      <c r="AT39" s="82">
        <v>10</v>
      </c>
      <c r="AU39" s="83">
        <v>-4.706453929601901</v>
      </c>
      <c r="AV39" s="83">
        <v>55.389507944173545</v>
      </c>
      <c r="AW39" s="83">
        <v>0.89463882649407633</v>
      </c>
      <c r="AX39" s="83">
        <v>0.51469235517527245</v>
      </c>
      <c r="AZ39" s="22">
        <v>38898</v>
      </c>
      <c r="BA39" s="82">
        <v>11</v>
      </c>
      <c r="BB39" s="83">
        <v>11.039205934633966</v>
      </c>
      <c r="BC39" s="83">
        <v>66.713286974848202</v>
      </c>
      <c r="BD39" s="83">
        <v>20.099783140052139</v>
      </c>
      <c r="BE39" s="83">
        <v>16.718138937369687</v>
      </c>
      <c r="BG39" s="22">
        <v>38898</v>
      </c>
      <c r="BH39" s="82">
        <v>25</v>
      </c>
      <c r="BI39" s="83">
        <v>17.981594701695645</v>
      </c>
      <c r="BJ39" s="83">
        <v>26.013202533588476</v>
      </c>
      <c r="BK39" s="83">
        <v>16.932002421606374</v>
      </c>
      <c r="BL39" s="83">
        <v>17.490693040744752</v>
      </c>
      <c r="BN39" s="22">
        <v>38898</v>
      </c>
      <c r="BO39" s="82">
        <v>9</v>
      </c>
      <c r="BP39" s="83">
        <v>7.1780698893669852</v>
      </c>
      <c r="BQ39" s="83">
        <v>34.880975687917285</v>
      </c>
      <c r="BR39" s="83">
        <v>20.944714767043138</v>
      </c>
      <c r="BS39" s="83">
        <v>2.74865853684374</v>
      </c>
      <c r="BU39" s="22">
        <v>38898</v>
      </c>
      <c r="BV39" s="82">
        <v>40</v>
      </c>
      <c r="BW39" s="83">
        <v>24.124004245496511</v>
      </c>
      <c r="BX39" s="83">
        <v>-3.4664861023890103</v>
      </c>
      <c r="BY39" s="83">
        <v>12.627867690978412</v>
      </c>
      <c r="BZ39" s="83">
        <v>11.510450227428048</v>
      </c>
      <c r="CB39" s="22">
        <v>38898</v>
      </c>
      <c r="CC39" s="82">
        <v>21</v>
      </c>
      <c r="CD39" s="83">
        <v>-1.730261210884394</v>
      </c>
      <c r="CE39" s="83">
        <v>9.6854942914084585</v>
      </c>
      <c r="CF39" s="83">
        <v>4.8984946262599971</v>
      </c>
      <c r="CG39" s="83">
        <v>4.7134394687379233</v>
      </c>
      <c r="CI39" s="22">
        <v>38898</v>
      </c>
      <c r="CJ39" s="82">
        <v>13</v>
      </c>
      <c r="CK39" s="83">
        <v>5.5161459875859897</v>
      </c>
      <c r="CL39" s="83">
        <v>17.584208785108558</v>
      </c>
      <c r="CM39" s="83">
        <v>10.201044258028592</v>
      </c>
      <c r="CN39" s="83">
        <v>10.992980785873741</v>
      </c>
      <c r="CP39" s="22">
        <v>38898</v>
      </c>
      <c r="CQ39" s="82">
        <v>18</v>
      </c>
      <c r="CR39" s="83">
        <v>-3.0650861413016379</v>
      </c>
      <c r="CS39" s="83">
        <v>38.176248013381617</v>
      </c>
      <c r="CT39" s="83">
        <v>3.0737481198475747</v>
      </c>
      <c r="CU39" s="83">
        <v>1.6971208576025187</v>
      </c>
      <c r="CW39" s="22">
        <v>38898</v>
      </c>
      <c r="CX39" s="82">
        <v>7</v>
      </c>
      <c r="CY39" s="83">
        <v>-9.7654984575017458</v>
      </c>
      <c r="CZ39" s="83">
        <v>-15.007985568069703</v>
      </c>
      <c r="DA39" s="83">
        <v>10.461870265165164</v>
      </c>
      <c r="DB39" s="83">
        <v>14.179448185208088</v>
      </c>
      <c r="DD39" s="22">
        <v>38898</v>
      </c>
      <c r="DE39" s="82">
        <v>7</v>
      </c>
      <c r="DF39" s="83">
        <v>13.091647521966292</v>
      </c>
      <c r="DG39" s="83">
        <v>-2.400922906518832</v>
      </c>
      <c r="DH39" s="83">
        <v>0.43041558656302659</v>
      </c>
      <c r="DI39" s="83">
        <v>-7.6854314632383458</v>
      </c>
      <c r="DK39" s="22">
        <v>38898</v>
      </c>
      <c r="DL39" s="82">
        <v>4</v>
      </c>
      <c r="DM39" s="83">
        <v>20.345640804609836</v>
      </c>
      <c r="DN39" s="83">
        <v>-2.0970481804606478</v>
      </c>
      <c r="DO39" s="83">
        <v>10.003347327903644</v>
      </c>
      <c r="DP39" s="83">
        <v>8.1656934795111713</v>
      </c>
      <c r="DR39" s="22">
        <v>38898</v>
      </c>
      <c r="DS39" s="82">
        <v>7</v>
      </c>
      <c r="DT39" s="83">
        <v>105.68501483158981</v>
      </c>
      <c r="DU39" s="83">
        <v>9.4957814520981074</v>
      </c>
      <c r="DV39" s="83">
        <v>31.26771700409714</v>
      </c>
      <c r="DW39" s="83">
        <v>1.6311455251942109</v>
      </c>
      <c r="DY39" s="22">
        <f t="shared" si="0"/>
        <v>38898</v>
      </c>
      <c r="DZ39" s="82">
        <f ca="1">VLOOKUP($DY39,INDIRECT("$"&amp;VLOOKUP($DZ$3,Map!$A$2:$E$51,4,0)&amp;"$6:$"&amp;VLOOKUP($DZ$3,Map!$A$2:$E$51,5,0)&amp;"$100"),MATCH(DZ$1,INDIRECT("$"&amp;VLOOKUP($DZ$3,Map!$A$2:$E$51,4,0)&amp;"$1:$"&amp;VLOOKUP($DZ$3,Map!$A$2:$E$51,5,0)&amp;"$1"),0),0)</f>
        <v>7</v>
      </c>
      <c r="EA39" s="140">
        <f ca="1">IF(ABS(VLOOKUP($DY39,INDIRECT("$"&amp;VLOOKUP($DZ$3,Map!$A$2:$E$51,4,0)&amp;"$6:$"&amp;VLOOKUP($DZ$3,Map!$A$2:$E$51,5,0)&amp;"$100"),MATCH(EA$1,INDIRECT("$"&amp;VLOOKUP($DZ$3,Map!$A$2:$E$51,4,0)&amp;"$1:$"&amp;VLOOKUP($DZ$3,Map!$A$2:$E$51,5,0)&amp;"$1"),0),0))&gt;100,"",VLOOKUP($DY39,INDIRECT("$"&amp;VLOOKUP($DZ$3,Map!$A$2:$E$51,4,0)&amp;"$6:$"&amp;VLOOKUP($DZ$3,Map!$A$2:$E$51,5,0)&amp;"$100"),MATCH(EA$1,INDIRECT("$"&amp;VLOOKUP($DZ$3,Map!$A$2:$E$51,4,0)&amp;"$1:$"&amp;VLOOKUP($DZ$3,Map!$A$2:$E$51,5,0)&amp;"$1"),0),0))</f>
        <v>-9.7654984575017458</v>
      </c>
      <c r="EB39" s="140">
        <f ca="1">IF(ABS(VLOOKUP($DY39,INDIRECT("$"&amp;VLOOKUP($DZ$3,Map!$A$2:$E$51,4,0)&amp;"$6:$"&amp;VLOOKUP($DZ$3,Map!$A$2:$E$51,5,0)&amp;"$100"),MATCH(EB$1,INDIRECT("$"&amp;VLOOKUP($DZ$3,Map!$A$2:$E$51,4,0)&amp;"$1:$"&amp;VLOOKUP($DZ$3,Map!$A$2:$E$51,5,0)&amp;"$1"),0),0))&gt;50,"",VLOOKUP($DY39,INDIRECT("$"&amp;VLOOKUP($DZ$3,Map!$A$2:$E$51,4,0)&amp;"$6:$"&amp;VLOOKUP($DZ$3,Map!$A$2:$E$51,5,0)&amp;"$100"),MATCH(EB$1,INDIRECT("$"&amp;VLOOKUP($DZ$3,Map!$A$2:$E$51,4,0)&amp;"$1:$"&amp;VLOOKUP($DZ$3,Map!$A$2:$E$51,5,0)&amp;"$1"),0),0))</f>
        <v>-15.007985568069703</v>
      </c>
      <c r="EC39" s="140">
        <f ca="1">IF(ABS(VLOOKUP($DY39,INDIRECT("$"&amp;VLOOKUP($DZ$3,Map!$A$2:$E$51,4,0)&amp;"$6:$"&amp;VLOOKUP($DZ$3,Map!$A$2:$E$51,5,0)&amp;"$100"),MATCH(EC$1,INDIRECT("$"&amp;VLOOKUP($DZ$3,Map!$A$2:$E$51,4,0)&amp;"$1:$"&amp;VLOOKUP($DZ$3,Map!$A$2:$E$51,5,0)&amp;"$1"),0),0))&gt;100,"",VLOOKUP($DY39,INDIRECT("$"&amp;VLOOKUP($DZ$3,Map!$A$2:$E$51,4,0)&amp;"$6:$"&amp;VLOOKUP($DZ$3,Map!$A$2:$E$51,5,0)&amp;"$100"),MATCH(EC$1,INDIRECT("$"&amp;VLOOKUP($DZ$3,Map!$A$2:$E$51,4,0)&amp;"$1:$"&amp;VLOOKUP($DZ$3,Map!$A$2:$E$51,5,0)&amp;"$1"),0),0))</f>
        <v>10.461870265165164</v>
      </c>
      <c r="ED39" s="140">
        <f ca="1">IF(ABS(VLOOKUP($DY39,INDIRECT("$"&amp;VLOOKUP($DZ$3,Map!$A$2:$E$51,4,0)&amp;"$6:$"&amp;VLOOKUP($DZ$3,Map!$A$2:$E$51,5,0)&amp;"$100"),MATCH(ED$1,INDIRECT("$"&amp;VLOOKUP($DZ$3,Map!$A$2:$E$51,4,0)&amp;"$1:$"&amp;VLOOKUP($DZ$3,Map!$A$2:$E$51,5,0)&amp;"$1"),0),0))&gt;100,"",VLOOKUP($DY39,INDIRECT("$"&amp;VLOOKUP($DZ$3,Map!$A$2:$E$51,4,0)&amp;"$6:$"&amp;VLOOKUP($DZ$3,Map!$A$2:$E$51,5,0)&amp;"$100"),MATCH(ED$1,INDIRECT("$"&amp;VLOOKUP($DZ$3,Map!$A$2:$E$51,4,0)&amp;"$1:$"&amp;VLOOKUP($DZ$3,Map!$A$2:$E$51,5,0)&amp;"$1"),0),0))</f>
        <v>14.179448185208088</v>
      </c>
      <c r="EF39" s="22">
        <f t="shared" si="1"/>
        <v>38898</v>
      </c>
      <c r="EG39" s="140">
        <f ca="1">VLOOKUP($EF39,EquityMetrics!$Y$6:$AO$1048576,MATCH(Earnings!EG$5,EquityMetrics!$Y$5:$AO$5,0),0)</f>
        <v>15.658351286055794</v>
      </c>
      <c r="EH39" s="140">
        <f ca="1">VLOOKUP($EF39,EquityMetrics!$Y$6:$AO$1048576,MATCH(Earnings!EH$5,EquityMetrics!$Y$5:$AO$5,0),0)</f>
        <v>9.9984506391923578</v>
      </c>
      <c r="EI39" s="140">
        <f ca="1">VLOOKUP($EF39,EquityMetrics!$Y$6:$AO$1048576,MATCH(Earnings!EI$5,EquityMetrics!$Y$5:$AO$5,0),0)</f>
        <v>6.5229434846853618</v>
      </c>
      <c r="EJ39" s="140">
        <f ca="1">VLOOKUP($EF39,EquityMetrics!$Y$6:$AO$1048576,MATCH(Earnings!EJ$5,EquityMetrics!$Y$5:$AO$5,0),0)</f>
        <v>4.9242890639439318</v>
      </c>
      <c r="EN39" s="22">
        <v>38898</v>
      </c>
      <c r="EO39" s="82">
        <v>15</v>
      </c>
      <c r="EP39" s="83">
        <v>17.817924322885759</v>
      </c>
      <c r="EQ39" s="83">
        <v>23.157348042925175</v>
      </c>
      <c r="ER39" s="83">
        <v>3.353022092123803</v>
      </c>
      <c r="ES39" s="83">
        <v>-8.8730975247043649</v>
      </c>
      <c r="EU39" s="22">
        <v>38898</v>
      </c>
      <c r="EV39" s="82">
        <v>16</v>
      </c>
      <c r="EW39" s="83">
        <v>35.175540293338955</v>
      </c>
      <c r="EX39" s="83">
        <v>-7.3424403897282886</v>
      </c>
      <c r="EY39" s="83">
        <v>21.509017385427764</v>
      </c>
      <c r="EZ39" s="83">
        <v>23.891835254900641</v>
      </c>
      <c r="FB39" s="22">
        <v>38898</v>
      </c>
      <c r="FC39" s="82">
        <v>20</v>
      </c>
      <c r="FD39" s="83">
        <v>6.4987614156519991</v>
      </c>
      <c r="FE39" s="83">
        <v>-2.3598358068883107</v>
      </c>
      <c r="FF39" s="83">
        <v>6.4660702096565492</v>
      </c>
      <c r="FG39" s="83">
        <v>6.9978688644123377</v>
      </c>
      <c r="FI39" s="22">
        <v>38898</v>
      </c>
      <c r="FJ39" s="82">
        <v>20</v>
      </c>
      <c r="FK39" s="83">
        <v>40.8501892963125</v>
      </c>
      <c r="FL39" s="83">
        <v>-5.6950262434536825</v>
      </c>
      <c r="FM39" s="83">
        <v>20.18440189293127</v>
      </c>
      <c r="FN39" s="83">
        <v>17.139697441304726</v>
      </c>
      <c r="FP39" s="22">
        <v>38898</v>
      </c>
      <c r="FQ39" s="82">
        <v>12</v>
      </c>
      <c r="FR39" s="83">
        <v>28.475680222304312</v>
      </c>
      <c r="FS39" s="83">
        <v>49.008991862462146</v>
      </c>
      <c r="FT39" s="83">
        <v>33.89536752427054</v>
      </c>
      <c r="FU39" s="83">
        <v>37.044629466439297</v>
      </c>
      <c r="FW39" s="22">
        <v>38898</v>
      </c>
      <c r="FX39" s="82">
        <v>14</v>
      </c>
      <c r="FY39" s="83">
        <v>23.018402741177969</v>
      </c>
      <c r="FZ39" s="83">
        <v>-11.423622056482042</v>
      </c>
      <c r="GA39" s="83">
        <v>8.8478475993741146</v>
      </c>
      <c r="GB39" s="83">
        <v>6.5599455162363096</v>
      </c>
      <c r="GD39" s="22">
        <v>39447</v>
      </c>
      <c r="GE39" s="82">
        <v>8</v>
      </c>
      <c r="GF39" s="83">
        <v>10.278778561196699</v>
      </c>
      <c r="GG39" s="83">
        <v>107.54693944632101</v>
      </c>
      <c r="GH39" s="83">
        <v>3.0664458934782646</v>
      </c>
      <c r="GI39" s="83">
        <v>8.2438357701625886</v>
      </c>
      <c r="GK39" s="22">
        <v>38898</v>
      </c>
      <c r="GL39" s="82">
        <v>6</v>
      </c>
      <c r="GM39" s="83">
        <v>2.9762028668100182</v>
      </c>
      <c r="GN39" s="83">
        <v>-18.663726385698176</v>
      </c>
      <c r="GO39" s="83">
        <v>12.297048772148989</v>
      </c>
      <c r="GP39" s="83">
        <v>15.189235074336004</v>
      </c>
      <c r="GS39" s="22">
        <v>38898</v>
      </c>
      <c r="GT39" s="82">
        <v>11</v>
      </c>
      <c r="GU39" s="83">
        <v>3.6526018529014381</v>
      </c>
      <c r="GV39" s="83">
        <v>30.836401810167402</v>
      </c>
      <c r="GW39" s="83">
        <v>8.8122292709629679</v>
      </c>
      <c r="GX39" s="83">
        <v>9.6823563802996624</v>
      </c>
      <c r="GZ39" s="22">
        <v>39355</v>
      </c>
      <c r="HA39" s="82">
        <v>4</v>
      </c>
      <c r="HB39" s="83">
        <v>30.613193771258707</v>
      </c>
      <c r="HC39" s="83">
        <v>27.671588016613448</v>
      </c>
      <c r="HD39" s="83">
        <v>26.572176106177881</v>
      </c>
      <c r="HE39" s="153">
        <v>16.96295209208154</v>
      </c>
      <c r="HG39" s="22">
        <v>38898</v>
      </c>
      <c r="HH39" s="82">
        <v>4</v>
      </c>
      <c r="HI39" s="83">
        <v>-18.038945373002925</v>
      </c>
      <c r="HJ39" s="83">
        <v>17.078324364847685</v>
      </c>
      <c r="HK39" s="83">
        <v>-1.6264714139066827</v>
      </c>
      <c r="HL39" s="83">
        <v>-1.1269160139426804</v>
      </c>
      <c r="HN39" s="22">
        <v>39538</v>
      </c>
      <c r="HO39" s="82">
        <v>26</v>
      </c>
      <c r="HP39" s="83">
        <v>-19.146413193541946</v>
      </c>
      <c r="HQ39" s="83">
        <v>1.6700210275177652</v>
      </c>
      <c r="HR39" s="83">
        <v>-0.40208161698617184</v>
      </c>
      <c r="HS39" s="83">
        <v>0.41531001279790924</v>
      </c>
    </row>
    <row r="40" spans="1:227">
      <c r="A40" s="22">
        <v>38990</v>
      </c>
      <c r="B40" s="82">
        <v>13</v>
      </c>
      <c r="C40" s="83">
        <v>-97.202352868673557</v>
      </c>
      <c r="D40" s="83">
        <v>-4.0396081924728433</v>
      </c>
      <c r="E40" s="83">
        <v>-8.2921544828066018</v>
      </c>
      <c r="F40" s="83">
        <v>-6.0538638923105843</v>
      </c>
      <c r="H40" s="22">
        <v>38990</v>
      </c>
      <c r="I40" s="82">
        <v>28</v>
      </c>
      <c r="J40" s="83">
        <v>14.141046428071844</v>
      </c>
      <c r="K40" s="83">
        <v>2.257176049598475</v>
      </c>
      <c r="L40" s="83">
        <v>15.011838025957847</v>
      </c>
      <c r="M40" s="83">
        <v>16.8268561922986</v>
      </c>
      <c r="O40" s="22">
        <v>39355</v>
      </c>
      <c r="P40" s="82">
        <v>20</v>
      </c>
      <c r="Q40" s="83">
        <v>15.116437211166051</v>
      </c>
      <c r="R40" s="83">
        <v>29.526919498509741</v>
      </c>
      <c r="S40" s="83">
        <v>8.9844699107644921</v>
      </c>
      <c r="T40" s="83">
        <v>6.85170296098363</v>
      </c>
      <c r="V40" s="22">
        <v>38990</v>
      </c>
      <c r="W40" s="82">
        <v>16</v>
      </c>
      <c r="X40" s="83">
        <v>11.156668735747141</v>
      </c>
      <c r="Y40" s="83">
        <v>0.98514478840723285</v>
      </c>
      <c r="Z40" s="83">
        <v>7.0088453115452198</v>
      </c>
      <c r="AA40" s="83">
        <v>7.1241522126790802</v>
      </c>
      <c r="AC40" s="22">
        <v>38990</v>
      </c>
      <c r="AD40" s="82">
        <v>30</v>
      </c>
      <c r="AE40" s="83">
        <v>35.539756762865871</v>
      </c>
      <c r="AF40" s="83">
        <v>3.002593668405229</v>
      </c>
      <c r="AG40" s="83">
        <v>6.7500043951629785</v>
      </c>
      <c r="AH40" s="83">
        <v>2.1673416458841244</v>
      </c>
      <c r="AJ40" s="22">
        <v>38990</v>
      </c>
      <c r="AK40" s="82">
        <v>5</v>
      </c>
      <c r="AL40" s="83">
        <v>4.7620065548223964</v>
      </c>
      <c r="AM40" s="83">
        <v>28.88969416225471</v>
      </c>
      <c r="AN40" s="148">
        <v>38990</v>
      </c>
      <c r="AO40" s="85">
        <v>8</v>
      </c>
      <c r="AP40" s="83">
        <v>21.217303896107211</v>
      </c>
      <c r="AQ40" s="83">
        <v>15.492951463716786</v>
      </c>
      <c r="AS40" s="22">
        <v>38990</v>
      </c>
      <c r="AT40" s="82">
        <v>9</v>
      </c>
      <c r="AU40" s="83">
        <v>64.261944946832003</v>
      </c>
      <c r="AV40" s="83">
        <v>67.191748528907922</v>
      </c>
      <c r="AW40" s="83">
        <v>40.971491781034345</v>
      </c>
      <c r="AX40" s="83">
        <v>35.814384645625672</v>
      </c>
      <c r="AZ40" s="22">
        <v>38990</v>
      </c>
      <c r="BA40" s="82">
        <v>13</v>
      </c>
      <c r="BB40" s="83">
        <v>17.177535822812807</v>
      </c>
      <c r="BC40" s="83">
        <v>33.401111375524991</v>
      </c>
      <c r="BD40" s="83">
        <v>14.557740255881368</v>
      </c>
      <c r="BE40" s="83">
        <v>12.824581533221057</v>
      </c>
      <c r="BG40" s="22">
        <v>38990</v>
      </c>
      <c r="BH40" s="82">
        <v>24</v>
      </c>
      <c r="BI40" s="83">
        <v>15.378667344079057</v>
      </c>
      <c r="BJ40" s="83">
        <v>9.4656748557034867</v>
      </c>
      <c r="BK40" s="83">
        <v>13.658120492034275</v>
      </c>
      <c r="BL40" s="83">
        <v>15.793910871689686</v>
      </c>
      <c r="BN40" s="22">
        <v>38990</v>
      </c>
      <c r="BO40" s="82">
        <v>8</v>
      </c>
      <c r="BP40" s="83">
        <v>51.281283264104438</v>
      </c>
      <c r="BQ40" s="83">
        <v>57.985171934050243</v>
      </c>
      <c r="BR40" s="83">
        <v>50.825585831908171</v>
      </c>
      <c r="BS40" s="83">
        <v>41.797144217646306</v>
      </c>
      <c r="BU40" s="22">
        <v>38990</v>
      </c>
      <c r="BV40" s="82">
        <v>43</v>
      </c>
      <c r="BW40" s="83">
        <v>45.558768069567236</v>
      </c>
      <c r="BX40" s="83">
        <v>7.8125035246135122</v>
      </c>
      <c r="BY40" s="83">
        <v>15.924050951162116</v>
      </c>
      <c r="BZ40" s="83">
        <v>13.476340220794359</v>
      </c>
      <c r="CB40" s="22">
        <v>38990</v>
      </c>
      <c r="CC40" s="82">
        <v>21</v>
      </c>
      <c r="CD40" s="83">
        <v>12.528182086464001</v>
      </c>
      <c r="CE40" s="83">
        <v>18.421188054521174</v>
      </c>
      <c r="CF40" s="83">
        <v>3.4658190825988422</v>
      </c>
      <c r="CG40" s="83">
        <v>0.63994510480209765</v>
      </c>
      <c r="CI40" s="22">
        <v>38990</v>
      </c>
      <c r="CJ40" s="82">
        <v>13</v>
      </c>
      <c r="CK40" s="83">
        <v>-13.153722455886209</v>
      </c>
      <c r="CL40" s="83">
        <v>19.110265742672851</v>
      </c>
      <c r="CM40" s="83">
        <v>3.0649002908729628</v>
      </c>
      <c r="CN40" s="83">
        <v>4.6383387752661376</v>
      </c>
      <c r="CP40" s="22">
        <v>38990</v>
      </c>
      <c r="CQ40" s="82">
        <v>18</v>
      </c>
      <c r="CR40" s="83">
        <v>13.064472573897072</v>
      </c>
      <c r="CS40" s="83">
        <v>5.9483263775247153</v>
      </c>
      <c r="CT40" s="83">
        <v>6.2537414036738959</v>
      </c>
      <c r="CU40" s="83">
        <v>1.7439448819022818</v>
      </c>
      <c r="CW40" s="22">
        <v>38990</v>
      </c>
      <c r="CX40" s="82">
        <v>8</v>
      </c>
      <c r="CY40" s="83">
        <v>-17.600158380213298</v>
      </c>
      <c r="CZ40" s="83">
        <v>3.9743632659819506</v>
      </c>
      <c r="DA40" s="83">
        <v>0.62031782375433497</v>
      </c>
      <c r="DB40" s="83">
        <v>9.475324208688285</v>
      </c>
      <c r="DD40" s="22">
        <v>38990</v>
      </c>
      <c r="DE40" s="82">
        <v>7</v>
      </c>
      <c r="DF40" s="83">
        <v>19.185044124780266</v>
      </c>
      <c r="DG40" s="83">
        <v>-5.6635064848413297</v>
      </c>
      <c r="DH40" s="83">
        <v>12.518266083035146</v>
      </c>
      <c r="DI40" s="83">
        <v>8.3508921978961546</v>
      </c>
      <c r="DK40" s="22">
        <v>38990</v>
      </c>
      <c r="DL40" s="82">
        <v>4</v>
      </c>
      <c r="DM40" s="83">
        <v>56.445310794089337</v>
      </c>
      <c r="DN40" s="83">
        <v>-1.1723995843008428</v>
      </c>
      <c r="DO40" s="83">
        <v>7.8957449360218757</v>
      </c>
      <c r="DP40" s="83">
        <v>4.5467511249328574</v>
      </c>
      <c r="DR40" s="22">
        <v>38990</v>
      </c>
      <c r="DS40" s="82">
        <v>7</v>
      </c>
      <c r="DT40" s="83">
        <v>603.81602802716645</v>
      </c>
      <c r="DU40" s="83">
        <v>12.489197825847477</v>
      </c>
      <c r="DV40" s="83">
        <v>26.139858965390061</v>
      </c>
      <c r="DW40" s="83">
        <v>-29.988129785008098</v>
      </c>
      <c r="DY40" s="22">
        <f t="shared" si="0"/>
        <v>38990</v>
      </c>
      <c r="DZ40" s="82">
        <f ca="1">VLOOKUP($DY40,INDIRECT("$"&amp;VLOOKUP($DZ$3,Map!$A$2:$E$51,4,0)&amp;"$6:$"&amp;VLOOKUP($DZ$3,Map!$A$2:$E$51,5,0)&amp;"$100"),MATCH(DZ$1,INDIRECT("$"&amp;VLOOKUP($DZ$3,Map!$A$2:$E$51,4,0)&amp;"$1:$"&amp;VLOOKUP($DZ$3,Map!$A$2:$E$51,5,0)&amp;"$1"),0),0)</f>
        <v>8</v>
      </c>
      <c r="EA40" s="140">
        <f ca="1">IF(ABS(VLOOKUP($DY40,INDIRECT("$"&amp;VLOOKUP($DZ$3,Map!$A$2:$E$51,4,0)&amp;"$6:$"&amp;VLOOKUP($DZ$3,Map!$A$2:$E$51,5,0)&amp;"$100"),MATCH(EA$1,INDIRECT("$"&amp;VLOOKUP($DZ$3,Map!$A$2:$E$51,4,0)&amp;"$1:$"&amp;VLOOKUP($DZ$3,Map!$A$2:$E$51,5,0)&amp;"$1"),0),0))&gt;100,"",VLOOKUP($DY40,INDIRECT("$"&amp;VLOOKUP($DZ$3,Map!$A$2:$E$51,4,0)&amp;"$6:$"&amp;VLOOKUP($DZ$3,Map!$A$2:$E$51,5,0)&amp;"$100"),MATCH(EA$1,INDIRECT("$"&amp;VLOOKUP($DZ$3,Map!$A$2:$E$51,4,0)&amp;"$1:$"&amp;VLOOKUP($DZ$3,Map!$A$2:$E$51,5,0)&amp;"$1"),0),0))</f>
        <v>-17.600158380213298</v>
      </c>
      <c r="EB40" s="140">
        <f ca="1">IF(ABS(VLOOKUP($DY40,INDIRECT("$"&amp;VLOOKUP($DZ$3,Map!$A$2:$E$51,4,0)&amp;"$6:$"&amp;VLOOKUP($DZ$3,Map!$A$2:$E$51,5,0)&amp;"$100"),MATCH(EB$1,INDIRECT("$"&amp;VLOOKUP($DZ$3,Map!$A$2:$E$51,4,0)&amp;"$1:$"&amp;VLOOKUP($DZ$3,Map!$A$2:$E$51,5,0)&amp;"$1"),0),0))&gt;50,"",VLOOKUP($DY40,INDIRECT("$"&amp;VLOOKUP($DZ$3,Map!$A$2:$E$51,4,0)&amp;"$6:$"&amp;VLOOKUP($DZ$3,Map!$A$2:$E$51,5,0)&amp;"$100"),MATCH(EB$1,INDIRECT("$"&amp;VLOOKUP($DZ$3,Map!$A$2:$E$51,4,0)&amp;"$1:$"&amp;VLOOKUP($DZ$3,Map!$A$2:$E$51,5,0)&amp;"$1"),0),0))</f>
        <v>3.9743632659819506</v>
      </c>
      <c r="EC40" s="140">
        <f ca="1">IF(ABS(VLOOKUP($DY40,INDIRECT("$"&amp;VLOOKUP($DZ$3,Map!$A$2:$E$51,4,0)&amp;"$6:$"&amp;VLOOKUP($DZ$3,Map!$A$2:$E$51,5,0)&amp;"$100"),MATCH(EC$1,INDIRECT("$"&amp;VLOOKUP($DZ$3,Map!$A$2:$E$51,4,0)&amp;"$1:$"&amp;VLOOKUP($DZ$3,Map!$A$2:$E$51,5,0)&amp;"$1"),0),0))&gt;100,"",VLOOKUP($DY40,INDIRECT("$"&amp;VLOOKUP($DZ$3,Map!$A$2:$E$51,4,0)&amp;"$6:$"&amp;VLOOKUP($DZ$3,Map!$A$2:$E$51,5,0)&amp;"$100"),MATCH(EC$1,INDIRECT("$"&amp;VLOOKUP($DZ$3,Map!$A$2:$E$51,4,0)&amp;"$1:$"&amp;VLOOKUP($DZ$3,Map!$A$2:$E$51,5,0)&amp;"$1"),0),0))</f>
        <v>0.62031782375433497</v>
      </c>
      <c r="ED40" s="140">
        <f ca="1">IF(ABS(VLOOKUP($DY40,INDIRECT("$"&amp;VLOOKUP($DZ$3,Map!$A$2:$E$51,4,0)&amp;"$6:$"&amp;VLOOKUP($DZ$3,Map!$A$2:$E$51,5,0)&amp;"$100"),MATCH(ED$1,INDIRECT("$"&amp;VLOOKUP($DZ$3,Map!$A$2:$E$51,4,0)&amp;"$1:$"&amp;VLOOKUP($DZ$3,Map!$A$2:$E$51,5,0)&amp;"$1"),0),0))&gt;100,"",VLOOKUP($DY40,INDIRECT("$"&amp;VLOOKUP($DZ$3,Map!$A$2:$E$51,4,0)&amp;"$6:$"&amp;VLOOKUP($DZ$3,Map!$A$2:$E$51,5,0)&amp;"$100"),MATCH(ED$1,INDIRECT("$"&amp;VLOOKUP($DZ$3,Map!$A$2:$E$51,4,0)&amp;"$1:$"&amp;VLOOKUP($DZ$3,Map!$A$2:$E$51,5,0)&amp;"$1"),0),0))</f>
        <v>9.475324208688285</v>
      </c>
      <c r="EF40" s="22">
        <f t="shared" si="1"/>
        <v>38990</v>
      </c>
      <c r="EG40" s="140">
        <f ca="1">VLOOKUP($EF40,EquityMetrics!$Y$6:$AO$1048576,MATCH(Earnings!EG$5,EquityMetrics!$Y$5:$AO$5,0),0)</f>
        <v>23.185457945302733</v>
      </c>
      <c r="EH40" s="140">
        <f ca="1">VLOOKUP($EF40,EquityMetrics!$Y$6:$AO$1048576,MATCH(Earnings!EH$5,EquityMetrics!$Y$5:$AO$5,0),0)</f>
        <v>9.4630083021590927</v>
      </c>
      <c r="EI40" s="140">
        <f ca="1">VLOOKUP($EF40,EquityMetrics!$Y$6:$AO$1048576,MATCH(Earnings!EI$5,EquityMetrics!$Y$5:$AO$5,0),0)</f>
        <v>8.0155709456774851</v>
      </c>
      <c r="EJ40" s="140">
        <f ca="1">VLOOKUP($EF40,EquityMetrics!$Y$6:$AO$1048576,MATCH(Earnings!EJ$5,EquityMetrics!$Y$5:$AO$5,0),0)</f>
        <v>6.0550129599882263</v>
      </c>
      <c r="EN40" s="22">
        <v>38990</v>
      </c>
      <c r="EO40" s="82">
        <v>15</v>
      </c>
      <c r="EP40" s="83">
        <v>31.710777566783687</v>
      </c>
      <c r="EQ40" s="83">
        <v>22.036156813503062</v>
      </c>
      <c r="ER40" s="83">
        <v>3.0975468230634462</v>
      </c>
      <c r="ES40" s="83">
        <v>-10.395171320287266</v>
      </c>
      <c r="EU40" s="22">
        <v>38990</v>
      </c>
      <c r="EV40" s="82">
        <v>15</v>
      </c>
      <c r="EW40" s="83">
        <v>44.424945123332328</v>
      </c>
      <c r="EX40" s="83">
        <v>-12.635826017526142</v>
      </c>
      <c r="EY40" s="83">
        <v>9.1332026267995303</v>
      </c>
      <c r="EZ40" s="83">
        <v>8.0677491342055596</v>
      </c>
      <c r="FB40" s="22">
        <v>38990</v>
      </c>
      <c r="FC40" s="82">
        <v>20</v>
      </c>
      <c r="FD40" s="83">
        <v>22.14646881180553</v>
      </c>
      <c r="FE40" s="83">
        <v>11.314685057312168</v>
      </c>
      <c r="FF40" s="83">
        <v>11.19870317982441</v>
      </c>
      <c r="FG40" s="83">
        <v>10.773123659003092</v>
      </c>
      <c r="FI40" s="22">
        <v>38990</v>
      </c>
      <c r="FJ40" s="82">
        <v>23</v>
      </c>
      <c r="FK40" s="83">
        <v>70.176922537540975</v>
      </c>
      <c r="FL40" s="83">
        <v>1.2904525949098966</v>
      </c>
      <c r="FM40" s="83">
        <v>21.620834082725548</v>
      </c>
      <c r="FN40" s="83">
        <v>16.745951293303406</v>
      </c>
      <c r="FP40" s="22">
        <v>38990</v>
      </c>
      <c r="FQ40" s="82">
        <v>11</v>
      </c>
      <c r="FR40" s="83">
        <v>16.816286256372905</v>
      </c>
      <c r="FS40" s="83">
        <v>17.426389244663575</v>
      </c>
      <c r="FT40" s="83">
        <v>23.998326923222081</v>
      </c>
      <c r="FU40" s="83">
        <v>26.113230051923942</v>
      </c>
      <c r="FW40" s="22">
        <v>38990</v>
      </c>
      <c r="FX40" s="82">
        <v>17</v>
      </c>
      <c r="FY40" s="83">
        <v>12.083358650080346</v>
      </c>
      <c r="FZ40" s="83">
        <v>-11.922083167630781</v>
      </c>
      <c r="GA40" s="83">
        <v>9.2835552070645875</v>
      </c>
      <c r="GB40" s="83">
        <v>10.700212330878855</v>
      </c>
      <c r="GD40" s="22">
        <v>39538</v>
      </c>
      <c r="GE40" s="82">
        <v>8</v>
      </c>
      <c r="GF40" s="83">
        <v>8.5491990506452851</v>
      </c>
      <c r="GG40" s="83">
        <v>110.93538417561813</v>
      </c>
      <c r="GH40" s="83">
        <v>3.7319303316474706</v>
      </c>
      <c r="GI40" s="83">
        <v>1.3469977321419302</v>
      </c>
      <c r="GK40" s="22">
        <v>38990</v>
      </c>
      <c r="GL40" s="82">
        <v>7</v>
      </c>
      <c r="GM40" s="83">
        <v>-20.124650156673773</v>
      </c>
      <c r="GN40" s="83">
        <v>4.9399484562927976</v>
      </c>
      <c r="GO40" s="83">
        <v>0.51666387947990611</v>
      </c>
      <c r="GP40" s="83">
        <v>10.427542350669095</v>
      </c>
      <c r="GS40" s="22">
        <v>38990</v>
      </c>
      <c r="GT40" s="82">
        <v>11</v>
      </c>
      <c r="GU40" s="83">
        <v>-20.185117873612668</v>
      </c>
      <c r="GV40" s="83">
        <v>29.401848099325356</v>
      </c>
      <c r="GW40" s="83">
        <v>1.059635756989441</v>
      </c>
      <c r="GX40" s="83">
        <v>3.1658945335100164</v>
      </c>
      <c r="GZ40" s="22">
        <v>39447</v>
      </c>
      <c r="HA40" s="82">
        <v>5</v>
      </c>
      <c r="HB40" s="83">
        <v>0.61748717679219745</v>
      </c>
      <c r="HC40" s="83">
        <v>28.236959731346612</v>
      </c>
      <c r="HD40" s="83">
        <v>7.9698590758391363</v>
      </c>
      <c r="HE40" s="153">
        <v>23.631923890974925</v>
      </c>
      <c r="HG40" s="22">
        <v>38990</v>
      </c>
      <c r="HH40" s="82">
        <v>4</v>
      </c>
      <c r="HI40" s="83">
        <v>-35.161786069461954</v>
      </c>
      <c r="HJ40" s="83">
        <v>11.387586998061284</v>
      </c>
      <c r="HK40" s="83">
        <v>4.7896786036635497</v>
      </c>
      <c r="HL40" s="83">
        <v>-6.6103651303646593</v>
      </c>
      <c r="HN40" s="22">
        <v>39629</v>
      </c>
      <c r="HO40" s="82">
        <v>28</v>
      </c>
      <c r="HP40" s="83">
        <v>-15.352468506755034</v>
      </c>
      <c r="HQ40" s="83">
        <v>3.0892586551901413</v>
      </c>
      <c r="HR40" s="83">
        <v>-1.4138786489064858</v>
      </c>
      <c r="HS40" s="83">
        <v>-0.95216631945010954</v>
      </c>
    </row>
    <row r="41" spans="1:227">
      <c r="A41" s="22">
        <v>39082</v>
      </c>
      <c r="B41" s="82">
        <v>11</v>
      </c>
      <c r="C41" s="83">
        <v>-110.3663293170104</v>
      </c>
      <c r="D41" s="83">
        <v>43.624042771578011</v>
      </c>
      <c r="E41" s="83">
        <v>-9.7135995967766231</v>
      </c>
      <c r="F41" s="83">
        <v>-5.0439182177686721</v>
      </c>
      <c r="H41" s="22">
        <v>39082</v>
      </c>
      <c r="I41" s="82">
        <v>27</v>
      </c>
      <c r="J41" s="83">
        <v>10.90774699203798</v>
      </c>
      <c r="K41" s="83">
        <v>6.2546323703821072</v>
      </c>
      <c r="L41" s="83">
        <v>17.404764505323065</v>
      </c>
      <c r="M41" s="83">
        <v>18.368150275930041</v>
      </c>
      <c r="O41" s="22">
        <v>39447</v>
      </c>
      <c r="P41" s="82">
        <v>20</v>
      </c>
      <c r="Q41" s="83">
        <v>14.514891778605092</v>
      </c>
      <c r="R41" s="83">
        <v>24.699964829162923</v>
      </c>
      <c r="S41" s="83">
        <v>9.2280715841559271</v>
      </c>
      <c r="T41" s="83">
        <v>7.0396138979817335</v>
      </c>
      <c r="V41" s="22">
        <v>39082</v>
      </c>
      <c r="W41" s="82">
        <v>18</v>
      </c>
      <c r="X41" s="83">
        <v>24.904261480097755</v>
      </c>
      <c r="Y41" s="83">
        <v>2.6963234127744595</v>
      </c>
      <c r="Z41" s="83">
        <v>9.7638400822907414</v>
      </c>
      <c r="AA41" s="83">
        <v>6.8136122899704388</v>
      </c>
      <c r="AC41" s="22">
        <v>39082</v>
      </c>
      <c r="AD41" s="82">
        <v>32</v>
      </c>
      <c r="AE41" s="83">
        <v>16.898864875567689</v>
      </c>
      <c r="AF41" s="83">
        <v>-0.1621349836233632</v>
      </c>
      <c r="AG41" s="83">
        <v>-11.626108399116653</v>
      </c>
      <c r="AH41" s="83">
        <v>-17.930456868543821</v>
      </c>
      <c r="AJ41" s="22">
        <v>39082</v>
      </c>
      <c r="AK41" s="82">
        <v>5</v>
      </c>
      <c r="AL41" s="83">
        <v>36.7307444723793</v>
      </c>
      <c r="AM41" s="83">
        <v>19.641851770720244</v>
      </c>
      <c r="AN41" s="148">
        <v>39082</v>
      </c>
      <c r="AO41" s="85">
        <v>8</v>
      </c>
      <c r="AP41" s="83">
        <v>16.720260517433296</v>
      </c>
      <c r="AQ41" s="83">
        <v>-0.74127311875339386</v>
      </c>
      <c r="AS41" s="22">
        <v>39082</v>
      </c>
      <c r="AT41" s="82">
        <v>11</v>
      </c>
      <c r="AU41" s="83">
        <v>39.890911580174105</v>
      </c>
      <c r="AV41" s="83">
        <v>65.984061313794214</v>
      </c>
      <c r="AW41" s="83">
        <v>34.616316560882424</v>
      </c>
      <c r="AX41" s="83">
        <v>31.39458796297243</v>
      </c>
      <c r="AZ41" s="22">
        <v>39082</v>
      </c>
      <c r="BA41" s="82">
        <v>13</v>
      </c>
      <c r="BB41" s="83">
        <v>2.3941230623711056</v>
      </c>
      <c r="BC41" s="83">
        <v>16.744982862763823</v>
      </c>
      <c r="BD41" s="83">
        <v>15.83941925747656</v>
      </c>
      <c r="BE41" s="83">
        <v>20.511108474941551</v>
      </c>
      <c r="BG41" s="22">
        <v>39082</v>
      </c>
      <c r="BH41" s="82">
        <v>21</v>
      </c>
      <c r="BI41" s="83">
        <v>16.508562534208789</v>
      </c>
      <c r="BJ41" s="83">
        <v>2.9286502665174963</v>
      </c>
      <c r="BK41" s="83">
        <v>12.140767245080063</v>
      </c>
      <c r="BL41" s="83">
        <v>21.716117604728559</v>
      </c>
      <c r="BN41" s="22">
        <v>39082</v>
      </c>
      <c r="BO41" s="82">
        <v>8</v>
      </c>
      <c r="BP41" s="83">
        <v>71.44871304788991</v>
      </c>
      <c r="BQ41" s="83">
        <v>51.953376303532117</v>
      </c>
      <c r="BR41" s="83">
        <v>47.625561969386808</v>
      </c>
      <c r="BS41" s="83">
        <v>19.842510215118715</v>
      </c>
      <c r="BU41" s="22">
        <v>39082</v>
      </c>
      <c r="BV41" s="82">
        <v>44</v>
      </c>
      <c r="BW41" s="83">
        <v>16.635893248321096</v>
      </c>
      <c r="BX41" s="83">
        <v>9.4913314643583426</v>
      </c>
      <c r="BY41" s="83">
        <v>11.504071745859124</v>
      </c>
      <c r="BZ41" s="83">
        <v>10.632611386176194</v>
      </c>
      <c r="CB41" s="22">
        <v>39082</v>
      </c>
      <c r="CC41" s="82">
        <v>21</v>
      </c>
      <c r="CD41" s="83">
        <v>30.97332983690869</v>
      </c>
      <c r="CE41" s="83">
        <v>15.222319393839868</v>
      </c>
      <c r="CF41" s="83">
        <v>7.5790911791949744</v>
      </c>
      <c r="CG41" s="83">
        <v>4.5163918728568397</v>
      </c>
      <c r="CI41" s="22">
        <v>39082</v>
      </c>
      <c r="CJ41" s="82">
        <v>10</v>
      </c>
      <c r="CK41" s="83">
        <v>-55.036062617300324</v>
      </c>
      <c r="CL41" s="83">
        <v>20.523195540744908</v>
      </c>
      <c r="CM41" s="83">
        <v>-9.4371161651159223</v>
      </c>
      <c r="CN41" s="83">
        <v>-0.99539837266459097</v>
      </c>
      <c r="CP41" s="22">
        <v>39082</v>
      </c>
      <c r="CQ41" s="82">
        <v>18</v>
      </c>
      <c r="CR41" s="83">
        <v>38.383322988235356</v>
      </c>
      <c r="CS41" s="83">
        <v>4.0237609178105371</v>
      </c>
      <c r="CT41" s="83">
        <v>8.0945877370362851</v>
      </c>
      <c r="CU41" s="83">
        <v>3.2172524330509544</v>
      </c>
      <c r="CW41" s="22">
        <v>39082</v>
      </c>
      <c r="CX41" s="82">
        <v>9</v>
      </c>
      <c r="CY41" s="83">
        <v>-3.0525508711771017</v>
      </c>
      <c r="CZ41" s="83">
        <v>25.594554662401634</v>
      </c>
      <c r="DA41" s="83">
        <v>-0.77506152832325093</v>
      </c>
      <c r="DB41" s="83">
        <v>2.7474924866866868</v>
      </c>
      <c r="DD41" s="22">
        <v>39082</v>
      </c>
      <c r="DE41" s="82">
        <v>7</v>
      </c>
      <c r="DF41" s="83">
        <v>21.923882828521968</v>
      </c>
      <c r="DG41" s="83">
        <v>3.7519621598449016</v>
      </c>
      <c r="DH41" s="83">
        <v>15.459775567597012</v>
      </c>
      <c r="DI41" s="83">
        <v>9.0019183556513624</v>
      </c>
      <c r="DK41" s="22">
        <v>39082</v>
      </c>
      <c r="DL41" s="82">
        <v>4</v>
      </c>
      <c r="DM41" s="83">
        <v>12.824239337138261</v>
      </c>
      <c r="DN41" s="83">
        <v>16.043726858818275</v>
      </c>
      <c r="DO41" s="83">
        <v>8.8600885138458096</v>
      </c>
      <c r="DP41" s="83">
        <v>10.215284908722367</v>
      </c>
      <c r="DR41" s="22">
        <v>39082</v>
      </c>
      <c r="DS41" s="82">
        <v>7</v>
      </c>
      <c r="DT41" s="83">
        <v>230.47002216632916</v>
      </c>
      <c r="DU41" s="83">
        <v>16.718326484636513</v>
      </c>
      <c r="DV41" s="83">
        <v>-1.7173813515020675</v>
      </c>
      <c r="DW41" s="83">
        <v>-16.201357210934141</v>
      </c>
      <c r="DY41" s="22">
        <f t="shared" si="0"/>
        <v>39082</v>
      </c>
      <c r="DZ41" s="82">
        <f ca="1">VLOOKUP($DY41,INDIRECT("$"&amp;VLOOKUP($DZ$3,Map!$A$2:$E$51,4,0)&amp;"$6:$"&amp;VLOOKUP($DZ$3,Map!$A$2:$E$51,5,0)&amp;"$100"),MATCH(DZ$1,INDIRECT("$"&amp;VLOOKUP($DZ$3,Map!$A$2:$E$51,4,0)&amp;"$1:$"&amp;VLOOKUP($DZ$3,Map!$A$2:$E$51,5,0)&amp;"$1"),0),0)</f>
        <v>9</v>
      </c>
      <c r="EA41" s="140">
        <f ca="1">IF(ABS(VLOOKUP($DY41,INDIRECT("$"&amp;VLOOKUP($DZ$3,Map!$A$2:$E$51,4,0)&amp;"$6:$"&amp;VLOOKUP($DZ$3,Map!$A$2:$E$51,5,0)&amp;"$100"),MATCH(EA$1,INDIRECT("$"&amp;VLOOKUP($DZ$3,Map!$A$2:$E$51,4,0)&amp;"$1:$"&amp;VLOOKUP($DZ$3,Map!$A$2:$E$51,5,0)&amp;"$1"),0),0))&gt;100,"",VLOOKUP($DY41,INDIRECT("$"&amp;VLOOKUP($DZ$3,Map!$A$2:$E$51,4,0)&amp;"$6:$"&amp;VLOOKUP($DZ$3,Map!$A$2:$E$51,5,0)&amp;"$100"),MATCH(EA$1,INDIRECT("$"&amp;VLOOKUP($DZ$3,Map!$A$2:$E$51,4,0)&amp;"$1:$"&amp;VLOOKUP($DZ$3,Map!$A$2:$E$51,5,0)&amp;"$1"),0),0))</f>
        <v>-3.0525508711771017</v>
      </c>
      <c r="EB41" s="140">
        <f ca="1">IF(ABS(VLOOKUP($DY41,INDIRECT("$"&amp;VLOOKUP($DZ$3,Map!$A$2:$E$51,4,0)&amp;"$6:$"&amp;VLOOKUP($DZ$3,Map!$A$2:$E$51,5,0)&amp;"$100"),MATCH(EB$1,INDIRECT("$"&amp;VLOOKUP($DZ$3,Map!$A$2:$E$51,4,0)&amp;"$1:$"&amp;VLOOKUP($DZ$3,Map!$A$2:$E$51,5,0)&amp;"$1"),0),0))&gt;50,"",VLOOKUP($DY41,INDIRECT("$"&amp;VLOOKUP($DZ$3,Map!$A$2:$E$51,4,0)&amp;"$6:$"&amp;VLOOKUP($DZ$3,Map!$A$2:$E$51,5,0)&amp;"$100"),MATCH(EB$1,INDIRECT("$"&amp;VLOOKUP($DZ$3,Map!$A$2:$E$51,4,0)&amp;"$1:$"&amp;VLOOKUP($DZ$3,Map!$A$2:$E$51,5,0)&amp;"$1"),0),0))</f>
        <v>25.594554662401634</v>
      </c>
      <c r="EC41" s="140">
        <f ca="1">IF(ABS(VLOOKUP($DY41,INDIRECT("$"&amp;VLOOKUP($DZ$3,Map!$A$2:$E$51,4,0)&amp;"$6:$"&amp;VLOOKUP($DZ$3,Map!$A$2:$E$51,5,0)&amp;"$100"),MATCH(EC$1,INDIRECT("$"&amp;VLOOKUP($DZ$3,Map!$A$2:$E$51,4,0)&amp;"$1:$"&amp;VLOOKUP($DZ$3,Map!$A$2:$E$51,5,0)&amp;"$1"),0),0))&gt;100,"",VLOOKUP($DY41,INDIRECT("$"&amp;VLOOKUP($DZ$3,Map!$A$2:$E$51,4,0)&amp;"$6:$"&amp;VLOOKUP($DZ$3,Map!$A$2:$E$51,5,0)&amp;"$100"),MATCH(EC$1,INDIRECT("$"&amp;VLOOKUP($DZ$3,Map!$A$2:$E$51,4,0)&amp;"$1:$"&amp;VLOOKUP($DZ$3,Map!$A$2:$E$51,5,0)&amp;"$1"),0),0))</f>
        <v>-0.77506152832325093</v>
      </c>
      <c r="ED41" s="140">
        <f ca="1">IF(ABS(VLOOKUP($DY41,INDIRECT("$"&amp;VLOOKUP($DZ$3,Map!$A$2:$E$51,4,0)&amp;"$6:$"&amp;VLOOKUP($DZ$3,Map!$A$2:$E$51,5,0)&amp;"$100"),MATCH(ED$1,INDIRECT("$"&amp;VLOOKUP($DZ$3,Map!$A$2:$E$51,4,0)&amp;"$1:$"&amp;VLOOKUP($DZ$3,Map!$A$2:$E$51,5,0)&amp;"$1"),0),0))&gt;100,"",VLOOKUP($DY41,INDIRECT("$"&amp;VLOOKUP($DZ$3,Map!$A$2:$E$51,4,0)&amp;"$6:$"&amp;VLOOKUP($DZ$3,Map!$A$2:$E$51,5,0)&amp;"$100"),MATCH(ED$1,INDIRECT("$"&amp;VLOOKUP($DZ$3,Map!$A$2:$E$51,4,0)&amp;"$1:$"&amp;VLOOKUP($DZ$3,Map!$A$2:$E$51,5,0)&amp;"$1"),0),0))</f>
        <v>2.7474924866866868</v>
      </c>
      <c r="EF41" s="22">
        <f t="shared" si="1"/>
        <v>39082</v>
      </c>
      <c r="EG41" s="140">
        <f ca="1">VLOOKUP($EF41,EquityMetrics!$Y$6:$AO$1048576,MATCH(Earnings!EG$5,EquityMetrics!$Y$5:$AO$5,0),0)</f>
        <v>3.7673793634318331</v>
      </c>
      <c r="EH41" s="140">
        <f ca="1">VLOOKUP($EF41,EquityMetrics!$Y$6:$AO$1048576,MATCH(Earnings!EH$5,EquityMetrics!$Y$5:$AO$5,0),0)</f>
        <v>15.348242660765244</v>
      </c>
      <c r="EI41" s="140">
        <f ca="1">VLOOKUP($EF41,EquityMetrics!$Y$6:$AO$1048576,MATCH(Earnings!EI$5,EquityMetrics!$Y$5:$AO$5,0),0)</f>
        <v>4.9409002147123182</v>
      </c>
      <c r="EJ41" s="140">
        <f ca="1">VLOOKUP($EF41,EquityMetrics!$Y$6:$AO$1048576,MATCH(Earnings!EJ$5,EquityMetrics!$Y$5:$AO$5,0),0)</f>
        <v>4.7604288136791739</v>
      </c>
      <c r="EN41" s="22">
        <v>39082</v>
      </c>
      <c r="EO41" s="82">
        <v>15</v>
      </c>
      <c r="EP41" s="83">
        <v>-0.21213789785597958</v>
      </c>
      <c r="EQ41" s="83">
        <v>16.951096459041892</v>
      </c>
      <c r="ER41" s="83">
        <v>-25.542821476676892</v>
      </c>
      <c r="ES41" s="83">
        <v>-37.896102347331926</v>
      </c>
      <c r="EU41" s="22">
        <v>39082</v>
      </c>
      <c r="EV41" s="82">
        <v>17</v>
      </c>
      <c r="EW41" s="83">
        <v>78.068758058206981</v>
      </c>
      <c r="EX41" s="83">
        <v>-13.927730548099593</v>
      </c>
      <c r="EY41" s="83">
        <v>-1.692095723442455</v>
      </c>
      <c r="EZ41" s="83">
        <v>-8.6689234298443996</v>
      </c>
      <c r="FB41" s="22">
        <v>39082</v>
      </c>
      <c r="FC41" s="82">
        <v>21</v>
      </c>
      <c r="FD41" s="83">
        <v>33.807971379352388</v>
      </c>
      <c r="FE41" s="83">
        <v>14.179365178737523</v>
      </c>
      <c r="FF41" s="83">
        <v>10.878139613207383</v>
      </c>
      <c r="FG41" s="83">
        <v>9.1545138084392121</v>
      </c>
      <c r="FI41" s="22">
        <v>39082</v>
      </c>
      <c r="FJ41" s="82">
        <v>23</v>
      </c>
      <c r="FK41" s="83">
        <v>6.620092124465371</v>
      </c>
      <c r="FL41" s="83">
        <v>0.9585201974498192</v>
      </c>
      <c r="FM41" s="83">
        <v>12.195627089220839</v>
      </c>
      <c r="FN41" s="83">
        <v>12.389115961541531</v>
      </c>
      <c r="FP41" s="22">
        <v>39082</v>
      </c>
      <c r="FQ41" s="82">
        <v>11</v>
      </c>
      <c r="FR41" s="83">
        <v>10.439629760737269</v>
      </c>
      <c r="FS41" s="83">
        <v>14.014888242248968</v>
      </c>
      <c r="FT41" s="83">
        <v>22.939703658059372</v>
      </c>
      <c r="FU41" s="83">
        <v>24.484869154914811</v>
      </c>
      <c r="FW41" s="22">
        <v>39082</v>
      </c>
      <c r="FX41" s="82">
        <v>16</v>
      </c>
      <c r="FY41" s="83">
        <v>11.344598414772445</v>
      </c>
      <c r="FZ41" s="83">
        <v>-2.3277237152445784</v>
      </c>
      <c r="GA41" s="83">
        <v>13.441746273198119</v>
      </c>
      <c r="GB41" s="83">
        <v>13.782958702186177</v>
      </c>
      <c r="GD41" s="22">
        <v>39629</v>
      </c>
      <c r="GE41" s="82">
        <v>8</v>
      </c>
      <c r="GF41" s="83">
        <v>18.04202620097395</v>
      </c>
      <c r="GG41" s="83">
        <v>118.76450871036081</v>
      </c>
      <c r="GH41" s="83">
        <v>6.5041321376638539</v>
      </c>
      <c r="GI41" s="83">
        <v>1.3232146370102615</v>
      </c>
      <c r="GK41" s="22">
        <v>39082</v>
      </c>
      <c r="GL41" s="82">
        <v>8</v>
      </c>
      <c r="GM41" s="83">
        <v>-5.1189379992816146</v>
      </c>
      <c r="GN41" s="83">
        <v>28.697206409852893</v>
      </c>
      <c r="GO41" s="83">
        <v>-0.74712251739926794</v>
      </c>
      <c r="GP41" s="83">
        <v>3.170328507611786</v>
      </c>
      <c r="GS41" s="22">
        <v>39082</v>
      </c>
      <c r="GT41" s="82">
        <v>9</v>
      </c>
      <c r="GU41" s="83">
        <v>-62.069213471216969</v>
      </c>
      <c r="GV41" s="83">
        <v>30.675902665354226</v>
      </c>
      <c r="GW41" s="83">
        <v>-10.493379599834885</v>
      </c>
      <c r="GX41" s="83">
        <v>-1.1572486099786006</v>
      </c>
      <c r="GZ41" s="22">
        <v>39538</v>
      </c>
      <c r="HA41" s="82">
        <v>5</v>
      </c>
      <c r="HB41" s="83">
        <v>5.2334871082486911</v>
      </c>
      <c r="HC41" s="83">
        <v>16.159036364736458</v>
      </c>
      <c r="HD41" s="83">
        <v>6.5650791817733145</v>
      </c>
      <c r="HE41" s="153">
        <v>12.455679378372286</v>
      </c>
      <c r="HG41" s="22">
        <v>39082</v>
      </c>
      <c r="HH41" s="82">
        <v>3</v>
      </c>
      <c r="HI41" s="83">
        <v>142.57999196692134</v>
      </c>
      <c r="HJ41" s="83">
        <v>1.6643276178330613</v>
      </c>
      <c r="HK41" s="83">
        <v>7.5358696617336962</v>
      </c>
      <c r="HL41" s="83">
        <v>-5.1379952004418801</v>
      </c>
      <c r="HN41" s="22">
        <v>39721</v>
      </c>
      <c r="HO41" s="82">
        <v>28</v>
      </c>
      <c r="HP41" s="83">
        <v>-22.361494856666653</v>
      </c>
      <c r="HQ41" s="83">
        <v>1.0371614956373731</v>
      </c>
      <c r="HR41" s="83">
        <v>-7.338524888397302</v>
      </c>
      <c r="HS41" s="83">
        <v>-7.5529103502701922</v>
      </c>
    </row>
    <row r="42" spans="1:227">
      <c r="A42" s="22">
        <v>39172</v>
      </c>
      <c r="B42" s="13">
        <v>12</v>
      </c>
      <c r="C42" s="12">
        <v>-7.7029154194766631</v>
      </c>
      <c r="D42" s="12">
        <v>38.095944169905671</v>
      </c>
      <c r="E42" s="12">
        <v>3.2585564174146819</v>
      </c>
      <c r="F42" s="12">
        <v>1.992097189454789</v>
      </c>
      <c r="H42" s="22">
        <v>39172</v>
      </c>
      <c r="I42" s="13">
        <v>32</v>
      </c>
      <c r="J42" s="12">
        <v>22.849238112507241</v>
      </c>
      <c r="K42" s="12">
        <v>11.59664034351502</v>
      </c>
      <c r="L42" s="12">
        <v>15.160418633802642</v>
      </c>
      <c r="M42" s="12">
        <v>15.10209235371962</v>
      </c>
      <c r="O42" s="22">
        <v>39538</v>
      </c>
      <c r="P42" s="13">
        <v>20</v>
      </c>
      <c r="Q42" s="12">
        <v>14.469682984559755</v>
      </c>
      <c r="R42" s="12">
        <v>3.3759358557475139</v>
      </c>
      <c r="S42" s="12">
        <v>7.1228488147455193</v>
      </c>
      <c r="T42" s="12">
        <v>7.1289206493171164</v>
      </c>
      <c r="V42" s="22">
        <v>39172</v>
      </c>
      <c r="W42" s="13">
        <v>22</v>
      </c>
      <c r="X42" s="12">
        <v>18.412199831928824</v>
      </c>
      <c r="Y42" s="12">
        <v>5.0591754702643765</v>
      </c>
      <c r="Z42" s="12">
        <v>5.8479543867037798</v>
      </c>
      <c r="AA42" s="12">
        <v>4.4086740495115073</v>
      </c>
      <c r="AC42" s="22">
        <v>39172</v>
      </c>
      <c r="AD42" s="13">
        <v>48</v>
      </c>
      <c r="AE42" s="12">
        <v>0.54857020342767304</v>
      </c>
      <c r="AF42" s="12">
        <v>-3.1204204454982065E-2</v>
      </c>
      <c r="AG42" s="12">
        <v>-3.8137839463733725</v>
      </c>
      <c r="AH42" s="12">
        <v>-4.8017023933534464</v>
      </c>
      <c r="AJ42" s="22">
        <v>39172</v>
      </c>
      <c r="AK42" s="13">
        <v>6</v>
      </c>
      <c r="AL42" s="12">
        <v>37.411773760545117</v>
      </c>
      <c r="AM42" s="12">
        <v>18.389246686732253</v>
      </c>
      <c r="AN42" s="14">
        <v>39172</v>
      </c>
      <c r="AO42" s="2">
        <v>11</v>
      </c>
      <c r="AP42" s="12">
        <v>8.8319838419156138</v>
      </c>
      <c r="AQ42" s="12">
        <v>33.371472752769549</v>
      </c>
      <c r="AS42" s="22">
        <v>39172</v>
      </c>
      <c r="AT42" s="13">
        <v>14</v>
      </c>
      <c r="AU42" s="12">
        <v>72.111077821091328</v>
      </c>
      <c r="AV42" s="12">
        <v>34.559015580353325</v>
      </c>
      <c r="AW42" s="12">
        <v>20.445321163374388</v>
      </c>
      <c r="AX42" s="12">
        <v>15.419095904073711</v>
      </c>
      <c r="AZ42" s="22">
        <v>39172</v>
      </c>
      <c r="BA42" s="13">
        <v>16</v>
      </c>
      <c r="BB42" s="12">
        <v>3.218188649525179</v>
      </c>
      <c r="BC42" s="12">
        <v>16.197096582201986</v>
      </c>
      <c r="BD42" s="12">
        <v>12.736234079522756</v>
      </c>
      <c r="BE42" s="12">
        <v>13.828696370348981</v>
      </c>
      <c r="BG42" s="22">
        <v>39172</v>
      </c>
      <c r="BH42" s="13">
        <v>26</v>
      </c>
      <c r="BI42" s="12">
        <v>8.2478729173350835</v>
      </c>
      <c r="BJ42" s="12">
        <v>13.874685650062579</v>
      </c>
      <c r="BK42" s="12">
        <v>12.548148445440432</v>
      </c>
      <c r="BL42" s="12">
        <v>13.870934666993229</v>
      </c>
      <c r="BN42" s="22">
        <v>39172</v>
      </c>
      <c r="BO42" s="13">
        <v>10</v>
      </c>
      <c r="BP42" s="12">
        <v>71.758372100227746</v>
      </c>
      <c r="BQ42" s="12">
        <v>-11.42439160426434</v>
      </c>
      <c r="BR42" s="12">
        <v>5.9466819278408023</v>
      </c>
      <c r="BS42" s="12">
        <v>-4.3704772860198471</v>
      </c>
      <c r="BU42" s="22">
        <v>39172</v>
      </c>
      <c r="BV42" s="13">
        <v>51</v>
      </c>
      <c r="BW42" s="12">
        <v>15.212587429967874</v>
      </c>
      <c r="BX42" s="12">
        <v>33.606889939303827</v>
      </c>
      <c r="BY42" s="12">
        <v>11.36092805092197</v>
      </c>
      <c r="BZ42" s="12">
        <v>10.571630457188563</v>
      </c>
      <c r="CB42" s="22">
        <v>39172</v>
      </c>
      <c r="CC42" s="13">
        <v>27</v>
      </c>
      <c r="CD42" s="12">
        <v>27.632907632413403</v>
      </c>
      <c r="CE42" s="12">
        <v>24.932603860770918</v>
      </c>
      <c r="CF42" s="12">
        <v>7.9054742569223624</v>
      </c>
      <c r="CG42" s="12">
        <v>5.4309503113121105</v>
      </c>
      <c r="CI42" s="22">
        <v>39172</v>
      </c>
      <c r="CJ42" s="13">
        <v>14</v>
      </c>
      <c r="CK42" s="12">
        <v>-61.989849627908193</v>
      </c>
      <c r="CL42" s="12">
        <v>12.649417878599788</v>
      </c>
      <c r="CM42" s="12">
        <v>-20.611082085183739</v>
      </c>
      <c r="CN42" s="12">
        <v>-13.629490030602376</v>
      </c>
      <c r="CP42" s="22">
        <v>39172</v>
      </c>
      <c r="CQ42" s="13">
        <v>24</v>
      </c>
      <c r="CR42" s="12">
        <v>-0.55957625085592266</v>
      </c>
      <c r="CS42" s="12">
        <v>-0.4961019561422586</v>
      </c>
      <c r="CT42" s="12">
        <v>4.3139332854632562</v>
      </c>
      <c r="CU42" s="12">
        <v>2.7578357814739496</v>
      </c>
      <c r="CW42" s="22">
        <v>39172</v>
      </c>
      <c r="CX42" s="13">
        <v>12</v>
      </c>
      <c r="CY42" s="12">
        <v>-34.291277349409214</v>
      </c>
      <c r="CZ42" s="12">
        <v>81.436223962370249</v>
      </c>
      <c r="DA42" s="12">
        <v>1.4658331813929282</v>
      </c>
      <c r="DB42" s="12">
        <v>9.0356856442415747</v>
      </c>
      <c r="DD42" s="22">
        <v>39172</v>
      </c>
      <c r="DE42" s="13">
        <v>10</v>
      </c>
      <c r="DF42" s="12">
        <v>25.95703022433565</v>
      </c>
      <c r="DG42" s="12">
        <v>18.956466897547418</v>
      </c>
      <c r="DH42" s="12">
        <v>6.7159236128368383</v>
      </c>
      <c r="DI42" s="12">
        <v>-11.861939428165581</v>
      </c>
      <c r="DK42" s="22">
        <v>39172</v>
      </c>
      <c r="DL42" s="13">
        <v>3</v>
      </c>
      <c r="DM42" s="12">
        <v>-16.925471860104864</v>
      </c>
      <c r="DN42" s="12">
        <v>56.443216627587667</v>
      </c>
      <c r="DO42" s="12">
        <v>3.6154908619990378</v>
      </c>
      <c r="DP42" s="12">
        <v>13.486634570090917</v>
      </c>
      <c r="DR42" s="22">
        <v>39172</v>
      </c>
      <c r="DS42" s="13">
        <v>9</v>
      </c>
      <c r="DT42" s="12">
        <v>-43.348787148811738</v>
      </c>
      <c r="DU42" s="12">
        <v>-4.9127337494826779</v>
      </c>
      <c r="DV42" s="12">
        <v>-9.3905074519241793</v>
      </c>
      <c r="DW42" s="12">
        <v>3.8076824885676652</v>
      </c>
      <c r="DY42" s="22">
        <f t="shared" si="0"/>
        <v>39172</v>
      </c>
      <c r="DZ42" s="82">
        <f ca="1">VLOOKUP($DY42,INDIRECT("$"&amp;VLOOKUP($DZ$3,Map!$A$2:$E$51,4,0)&amp;"$6:$"&amp;VLOOKUP($DZ$3,Map!$A$2:$E$51,5,0)&amp;"$100"),MATCH(DZ$1,INDIRECT("$"&amp;VLOOKUP($DZ$3,Map!$A$2:$E$51,4,0)&amp;"$1:$"&amp;VLOOKUP($DZ$3,Map!$A$2:$E$51,5,0)&amp;"$1"),0),0)</f>
        <v>12</v>
      </c>
      <c r="EA42" s="140">
        <f ca="1">IF(ABS(VLOOKUP($DY42,INDIRECT("$"&amp;VLOOKUP($DZ$3,Map!$A$2:$E$51,4,0)&amp;"$6:$"&amp;VLOOKUP($DZ$3,Map!$A$2:$E$51,5,0)&amp;"$100"),MATCH(EA$1,INDIRECT("$"&amp;VLOOKUP($DZ$3,Map!$A$2:$E$51,4,0)&amp;"$1:$"&amp;VLOOKUP($DZ$3,Map!$A$2:$E$51,5,0)&amp;"$1"),0),0))&gt;100,"",VLOOKUP($DY42,INDIRECT("$"&amp;VLOOKUP($DZ$3,Map!$A$2:$E$51,4,0)&amp;"$6:$"&amp;VLOOKUP($DZ$3,Map!$A$2:$E$51,5,0)&amp;"$100"),MATCH(EA$1,INDIRECT("$"&amp;VLOOKUP($DZ$3,Map!$A$2:$E$51,4,0)&amp;"$1:$"&amp;VLOOKUP($DZ$3,Map!$A$2:$E$51,5,0)&amp;"$1"),0),0))</f>
        <v>-34.291277349409214</v>
      </c>
      <c r="EB42" s="140" t="str">
        <f ca="1">IF(ABS(VLOOKUP($DY42,INDIRECT("$"&amp;VLOOKUP($DZ$3,Map!$A$2:$E$51,4,0)&amp;"$6:$"&amp;VLOOKUP($DZ$3,Map!$A$2:$E$51,5,0)&amp;"$100"),MATCH(EB$1,INDIRECT("$"&amp;VLOOKUP($DZ$3,Map!$A$2:$E$51,4,0)&amp;"$1:$"&amp;VLOOKUP($DZ$3,Map!$A$2:$E$51,5,0)&amp;"$1"),0),0))&gt;50,"",VLOOKUP($DY42,INDIRECT("$"&amp;VLOOKUP($DZ$3,Map!$A$2:$E$51,4,0)&amp;"$6:$"&amp;VLOOKUP($DZ$3,Map!$A$2:$E$51,5,0)&amp;"$100"),MATCH(EB$1,INDIRECT("$"&amp;VLOOKUP($DZ$3,Map!$A$2:$E$51,4,0)&amp;"$1:$"&amp;VLOOKUP($DZ$3,Map!$A$2:$E$51,5,0)&amp;"$1"),0),0))</f>
        <v/>
      </c>
      <c r="EC42" s="140">
        <f ca="1">IF(ABS(VLOOKUP($DY42,INDIRECT("$"&amp;VLOOKUP($DZ$3,Map!$A$2:$E$51,4,0)&amp;"$6:$"&amp;VLOOKUP($DZ$3,Map!$A$2:$E$51,5,0)&amp;"$100"),MATCH(EC$1,INDIRECT("$"&amp;VLOOKUP($DZ$3,Map!$A$2:$E$51,4,0)&amp;"$1:$"&amp;VLOOKUP($DZ$3,Map!$A$2:$E$51,5,0)&amp;"$1"),0),0))&gt;100,"",VLOOKUP($DY42,INDIRECT("$"&amp;VLOOKUP($DZ$3,Map!$A$2:$E$51,4,0)&amp;"$6:$"&amp;VLOOKUP($DZ$3,Map!$A$2:$E$51,5,0)&amp;"$100"),MATCH(EC$1,INDIRECT("$"&amp;VLOOKUP($DZ$3,Map!$A$2:$E$51,4,0)&amp;"$1:$"&amp;VLOOKUP($DZ$3,Map!$A$2:$E$51,5,0)&amp;"$1"),0),0))</f>
        <v>1.4658331813929282</v>
      </c>
      <c r="ED42" s="140">
        <f ca="1">IF(ABS(VLOOKUP($DY42,INDIRECT("$"&amp;VLOOKUP($DZ$3,Map!$A$2:$E$51,4,0)&amp;"$6:$"&amp;VLOOKUP($DZ$3,Map!$A$2:$E$51,5,0)&amp;"$100"),MATCH(ED$1,INDIRECT("$"&amp;VLOOKUP($DZ$3,Map!$A$2:$E$51,4,0)&amp;"$1:$"&amp;VLOOKUP($DZ$3,Map!$A$2:$E$51,5,0)&amp;"$1"),0),0))&gt;100,"",VLOOKUP($DY42,INDIRECT("$"&amp;VLOOKUP($DZ$3,Map!$A$2:$E$51,4,0)&amp;"$6:$"&amp;VLOOKUP($DZ$3,Map!$A$2:$E$51,5,0)&amp;"$100"),MATCH(ED$1,INDIRECT("$"&amp;VLOOKUP($DZ$3,Map!$A$2:$E$51,4,0)&amp;"$1:$"&amp;VLOOKUP($DZ$3,Map!$A$2:$E$51,5,0)&amp;"$1"),0),0))</f>
        <v>9.0356856442415747</v>
      </c>
      <c r="EF42" s="22">
        <f t="shared" si="1"/>
        <v>39172</v>
      </c>
      <c r="EG42" s="140">
        <f ca="1">VLOOKUP($EF42,EquityMetrics!$Y$6:$AO$1048576,MATCH(Earnings!EG$5,EquityMetrics!$Y$5:$AO$5,0),0)</f>
        <v>3.8145533839539558</v>
      </c>
      <c r="EH42" s="140">
        <f ca="1">VLOOKUP($EF42,EquityMetrics!$Y$6:$AO$1048576,MATCH(Earnings!EH$5,EquityMetrics!$Y$5:$AO$5,0),0)</f>
        <v>17.107053985485553</v>
      </c>
      <c r="EI42" s="140">
        <f ca="1">VLOOKUP($EF42,EquityMetrics!$Y$6:$AO$1048576,MATCH(Earnings!EI$5,EquityMetrics!$Y$5:$AO$5,0),0)</f>
        <v>6.0928640153067537</v>
      </c>
      <c r="EJ42" s="140">
        <f ca="1">VLOOKUP($EF42,EquityMetrics!$Y$6:$AO$1048576,MATCH(Earnings!EJ$5,EquityMetrics!$Y$5:$AO$5,0),0)</f>
        <v>5.7221802018193157</v>
      </c>
      <c r="EN42" s="22">
        <v>39172</v>
      </c>
      <c r="EO42" s="13">
        <v>21</v>
      </c>
      <c r="EP42" s="12">
        <v>3.207628497779047</v>
      </c>
      <c r="EQ42" s="12">
        <v>28.616294920835351</v>
      </c>
      <c r="ER42" s="12">
        <v>-4.9080834523861245</v>
      </c>
      <c r="ES42" s="12">
        <v>-6.9378409689944913</v>
      </c>
      <c r="EU42" s="22">
        <v>39172</v>
      </c>
      <c r="EV42" s="13">
        <v>27</v>
      </c>
      <c r="EW42" s="12">
        <v>-2.7269142946705238</v>
      </c>
      <c r="EX42" s="12">
        <v>-16.919941296305087</v>
      </c>
      <c r="EY42" s="12">
        <v>-3.2812808302651097</v>
      </c>
      <c r="EZ42" s="12">
        <v>-4.0787982331305876</v>
      </c>
      <c r="FB42" s="22">
        <v>39172</v>
      </c>
      <c r="FC42" s="13">
        <v>25</v>
      </c>
      <c r="FD42" s="12">
        <v>-6.67356193318005</v>
      </c>
      <c r="FE42" s="12">
        <v>13.934540738251577</v>
      </c>
      <c r="FF42" s="12">
        <v>8.0694119620359661</v>
      </c>
      <c r="FG42" s="12">
        <v>9.210022722246979</v>
      </c>
      <c r="FI42" s="22">
        <v>39172</v>
      </c>
      <c r="FJ42" s="13">
        <v>26</v>
      </c>
      <c r="FK42" s="12">
        <v>37.929535265854099</v>
      </c>
      <c r="FL42" s="12">
        <v>79.767835852293075</v>
      </c>
      <c r="FM42" s="12">
        <v>16.948659888865137</v>
      </c>
      <c r="FN42" s="12">
        <v>13.105293427432652</v>
      </c>
      <c r="FP42" s="22">
        <v>39172</v>
      </c>
      <c r="FQ42" s="13">
        <v>12</v>
      </c>
      <c r="FR42" s="12">
        <v>33.636505546588744</v>
      </c>
      <c r="FS42" s="12">
        <v>6.1009491944214567</v>
      </c>
      <c r="FT42" s="12">
        <v>20.490997848680603</v>
      </c>
      <c r="FU42" s="12">
        <v>21.018148298563901</v>
      </c>
      <c r="FW42" s="22">
        <v>39172</v>
      </c>
      <c r="FX42" s="13">
        <v>20</v>
      </c>
      <c r="FY42" s="12">
        <v>15.44435180225503</v>
      </c>
      <c r="FZ42" s="12">
        <v>17.698953839855335</v>
      </c>
      <c r="GA42" s="12">
        <v>11.914070571365688</v>
      </c>
      <c r="GB42" s="12">
        <v>11.319228450165486</v>
      </c>
      <c r="GD42" s="22">
        <v>39721</v>
      </c>
      <c r="GE42" s="13">
        <v>8</v>
      </c>
      <c r="GF42" s="12">
        <v>22.958264864181245</v>
      </c>
      <c r="GG42" s="12">
        <v>2.8886150977490033</v>
      </c>
      <c r="GH42" s="12">
        <v>4.38206573483364</v>
      </c>
      <c r="GI42" s="12">
        <v>-0.94417346686583858</v>
      </c>
      <c r="GK42" s="22">
        <v>39172</v>
      </c>
      <c r="GL42" s="13">
        <v>10</v>
      </c>
      <c r="GM42" s="12">
        <v>-48.509975781530571</v>
      </c>
      <c r="GN42" s="12">
        <v>107.50552212052922</v>
      </c>
      <c r="GO42" s="12">
        <v>0.9804185880863292</v>
      </c>
      <c r="GP42" s="12">
        <v>9.7657015129969835</v>
      </c>
      <c r="GS42" s="22">
        <v>39172</v>
      </c>
      <c r="GT42" s="13">
        <v>13</v>
      </c>
      <c r="GU42" s="12">
        <v>-68.040247961818793</v>
      </c>
      <c r="GV42" s="12">
        <v>11.462000405015393</v>
      </c>
      <c r="GW42" s="12">
        <v>-21.233839972435973</v>
      </c>
      <c r="GX42" s="12">
        <v>-14.736364150393955</v>
      </c>
      <c r="GZ42" s="22">
        <v>39629</v>
      </c>
      <c r="HA42" s="13">
        <v>5</v>
      </c>
      <c r="HB42" s="12">
        <v>14.664201357042606</v>
      </c>
      <c r="HC42" s="12">
        <v>14.429635350484137</v>
      </c>
      <c r="HD42" s="12">
        <v>6.7735927463799639</v>
      </c>
      <c r="HE42" s="153">
        <v>22.992792459302301</v>
      </c>
      <c r="HG42" s="22">
        <v>39172</v>
      </c>
      <c r="HH42" s="13">
        <v>4</v>
      </c>
      <c r="HI42" s="12">
        <v>-16.060353148719397</v>
      </c>
      <c r="HJ42" s="12">
        <v>7.4398122193388039</v>
      </c>
      <c r="HK42" s="12">
        <v>2.7770535347606984</v>
      </c>
      <c r="HL42" s="12">
        <v>5.8302389331996052</v>
      </c>
      <c r="HN42" s="22">
        <v>39813</v>
      </c>
      <c r="HO42" s="13">
        <v>28</v>
      </c>
      <c r="HP42" s="12">
        <v>-63.25853280133844</v>
      </c>
      <c r="HQ42" s="12">
        <v>-2.5723404478055656</v>
      </c>
      <c r="HR42" s="12">
        <v>-12.361030358027303</v>
      </c>
      <c r="HS42" s="12">
        <v>-11.254971176766283</v>
      </c>
    </row>
    <row r="43" spans="1:227">
      <c r="A43" s="22">
        <v>39263</v>
      </c>
      <c r="B43" s="13">
        <v>13</v>
      </c>
      <c r="C43" s="12">
        <v>47.12722523195589</v>
      </c>
      <c r="D43" s="12">
        <v>37.784976268690862</v>
      </c>
      <c r="E43" s="12">
        <v>4.3660299854748397</v>
      </c>
      <c r="F43" s="12">
        <v>2.0327059923063162</v>
      </c>
      <c r="H43" s="22">
        <v>39263</v>
      </c>
      <c r="I43" s="13">
        <v>37</v>
      </c>
      <c r="J43" s="12">
        <v>23.181202456074445</v>
      </c>
      <c r="K43" s="12">
        <v>11.962161765474576</v>
      </c>
      <c r="L43" s="12">
        <v>17.754242214668814</v>
      </c>
      <c r="M43" s="12">
        <v>16.903528919685009</v>
      </c>
      <c r="O43" s="22">
        <v>39629</v>
      </c>
      <c r="P43" s="13">
        <v>23</v>
      </c>
      <c r="Q43" s="12">
        <v>4.890316376352783</v>
      </c>
      <c r="R43" s="12">
        <v>5.5789942190797248</v>
      </c>
      <c r="S43" s="12">
        <v>5.5658760922039363</v>
      </c>
      <c r="T43" s="12">
        <v>8.2869061464747151</v>
      </c>
      <c r="V43" s="22">
        <v>39263</v>
      </c>
      <c r="W43" s="13">
        <v>27</v>
      </c>
      <c r="X43" s="12">
        <v>12.82540682579117</v>
      </c>
      <c r="Y43" s="12">
        <v>8.7522003763350611</v>
      </c>
      <c r="Z43" s="12">
        <v>-2.391599198475125</v>
      </c>
      <c r="AA43" s="12">
        <v>-4.4858279648262283</v>
      </c>
      <c r="AC43" s="22">
        <v>39263</v>
      </c>
      <c r="AD43" s="13">
        <v>57</v>
      </c>
      <c r="AE43" s="12">
        <v>21.928862104433563</v>
      </c>
      <c r="AF43" s="12">
        <v>21.57615840765148</v>
      </c>
      <c r="AG43" s="12">
        <v>11.477997688307596</v>
      </c>
      <c r="AH43" s="12">
        <v>9.5624232168634027</v>
      </c>
      <c r="AJ43" s="22">
        <v>39263</v>
      </c>
      <c r="AK43" s="13">
        <v>8</v>
      </c>
      <c r="AL43" s="12">
        <v>17.36374078200944</v>
      </c>
      <c r="AM43" s="12">
        <v>15.774737379144366</v>
      </c>
      <c r="AN43" s="14">
        <v>39263</v>
      </c>
      <c r="AO43" s="2">
        <v>14</v>
      </c>
      <c r="AP43" s="12">
        <v>16.403528298792082</v>
      </c>
      <c r="AQ43" s="12">
        <v>19.191063772047624</v>
      </c>
      <c r="AS43" s="22">
        <v>39263</v>
      </c>
      <c r="AT43" s="13">
        <v>17</v>
      </c>
      <c r="AU43" s="12">
        <v>59.091588661152336</v>
      </c>
      <c r="AV43" s="12">
        <v>15.730545963606279</v>
      </c>
      <c r="AW43" s="12">
        <v>27.264667917094656</v>
      </c>
      <c r="AX43" s="12">
        <v>22.129486222274618</v>
      </c>
      <c r="AZ43" s="22">
        <v>39263</v>
      </c>
      <c r="BA43" s="13">
        <v>16</v>
      </c>
      <c r="BB43" s="12">
        <v>9.9972282149375378</v>
      </c>
      <c r="BC43" s="12">
        <v>17.204256230111859</v>
      </c>
      <c r="BD43" s="12">
        <v>15.59770360491024</v>
      </c>
      <c r="BE43" s="12">
        <v>19.637816790415428</v>
      </c>
      <c r="BG43" s="22">
        <v>39263</v>
      </c>
      <c r="BH43" s="13">
        <v>30</v>
      </c>
      <c r="BI43" s="12">
        <v>1.0410945549309645</v>
      </c>
      <c r="BJ43" s="12">
        <v>22.810845187699623</v>
      </c>
      <c r="BK43" s="12">
        <v>12.672880240294425</v>
      </c>
      <c r="BL43" s="12">
        <v>15.105740935222389</v>
      </c>
      <c r="BN43" s="22">
        <v>39263</v>
      </c>
      <c r="BO43" s="13">
        <v>18</v>
      </c>
      <c r="BP43" s="12">
        <v>-19.518598335979089</v>
      </c>
      <c r="BQ43" s="12">
        <v>-12.185605831447354</v>
      </c>
      <c r="BR43" s="12">
        <v>3.6267669099806721</v>
      </c>
      <c r="BS43" s="12">
        <v>6.2600744761786009</v>
      </c>
      <c r="BU43" s="22">
        <v>39263</v>
      </c>
      <c r="BV43" s="13">
        <v>65</v>
      </c>
      <c r="BW43" s="12">
        <v>45.27872970650985</v>
      </c>
      <c r="BX43" s="12">
        <v>20.335942472655688</v>
      </c>
      <c r="BY43" s="12">
        <v>19.168759073003883</v>
      </c>
      <c r="BZ43" s="12">
        <v>15.608283693897995</v>
      </c>
      <c r="CB43" s="22">
        <v>39263</v>
      </c>
      <c r="CC43" s="13">
        <v>36</v>
      </c>
      <c r="CD43" s="12">
        <v>16.702175839891972</v>
      </c>
      <c r="CE43" s="12">
        <v>26.968598258502485</v>
      </c>
      <c r="CF43" s="12">
        <v>10.921708753206438</v>
      </c>
      <c r="CG43" s="12">
        <v>8.2557111733450483</v>
      </c>
      <c r="CI43" s="22">
        <v>39263</v>
      </c>
      <c r="CJ43" s="13">
        <v>20</v>
      </c>
      <c r="CK43" s="12">
        <v>-53.723472541376118</v>
      </c>
      <c r="CL43" s="12">
        <v>7.1876953686209166</v>
      </c>
      <c r="CM43" s="12">
        <v>-13.705963068455207</v>
      </c>
      <c r="CN43" s="12">
        <v>-7.5393458741622847</v>
      </c>
      <c r="CP43" s="22">
        <v>39263</v>
      </c>
      <c r="CQ43" s="13">
        <v>29</v>
      </c>
      <c r="CR43" s="12">
        <v>-8.2910396648423035</v>
      </c>
      <c r="CS43" s="12">
        <v>8.7729396044818451</v>
      </c>
      <c r="CT43" s="12">
        <v>0.86910670884663421</v>
      </c>
      <c r="CU43" s="12">
        <v>1.362589370866063</v>
      </c>
      <c r="CW43" s="22">
        <v>39263</v>
      </c>
      <c r="CX43" s="13">
        <v>14</v>
      </c>
      <c r="CY43" s="12">
        <v>11.461547334214426</v>
      </c>
      <c r="CZ43" s="12">
        <v>74.509290362268743</v>
      </c>
      <c r="DA43" s="12">
        <v>-4.6748402266288842</v>
      </c>
      <c r="DB43" s="12">
        <v>-6.6196543338672971</v>
      </c>
      <c r="DD43" s="22">
        <v>39263</v>
      </c>
      <c r="DE43" s="13">
        <v>18</v>
      </c>
      <c r="DF43" s="12">
        <v>19.926758404288545</v>
      </c>
      <c r="DG43" s="12">
        <v>28.705168247562796</v>
      </c>
      <c r="DH43" s="12">
        <v>9.8740686780178777</v>
      </c>
      <c r="DI43" s="12">
        <v>-4.6129228536728739E-2</v>
      </c>
      <c r="DK43" s="22">
        <v>39263</v>
      </c>
      <c r="DL43" s="13">
        <v>6</v>
      </c>
      <c r="DM43" s="12">
        <v>12.724135821816972</v>
      </c>
      <c r="DN43" s="12">
        <v>27.56830822061913</v>
      </c>
      <c r="DO43" s="12">
        <v>20.128577398289949</v>
      </c>
      <c r="DP43" s="12">
        <v>23.228418814012741</v>
      </c>
      <c r="DR43" s="22">
        <v>39263</v>
      </c>
      <c r="DS43" s="13">
        <v>8</v>
      </c>
      <c r="DT43" s="12">
        <v>-27.61345333424924</v>
      </c>
      <c r="DU43" s="12">
        <v>8.5855162511709437</v>
      </c>
      <c r="DV43" s="12">
        <v>-2.3162555713904132</v>
      </c>
      <c r="DW43" s="12">
        <v>6.6411504844058555</v>
      </c>
      <c r="DY43" s="22">
        <f t="shared" si="0"/>
        <v>39263</v>
      </c>
      <c r="DZ43" s="82">
        <f ca="1">VLOOKUP($DY43,INDIRECT("$"&amp;VLOOKUP($DZ$3,Map!$A$2:$E$51,4,0)&amp;"$6:$"&amp;VLOOKUP($DZ$3,Map!$A$2:$E$51,5,0)&amp;"$100"),MATCH(DZ$1,INDIRECT("$"&amp;VLOOKUP($DZ$3,Map!$A$2:$E$51,4,0)&amp;"$1:$"&amp;VLOOKUP($DZ$3,Map!$A$2:$E$51,5,0)&amp;"$1"),0),0)</f>
        <v>14</v>
      </c>
      <c r="EA43" s="140">
        <f ca="1">IF(ABS(VLOOKUP($DY43,INDIRECT("$"&amp;VLOOKUP($DZ$3,Map!$A$2:$E$51,4,0)&amp;"$6:$"&amp;VLOOKUP($DZ$3,Map!$A$2:$E$51,5,0)&amp;"$100"),MATCH(EA$1,INDIRECT("$"&amp;VLOOKUP($DZ$3,Map!$A$2:$E$51,4,0)&amp;"$1:$"&amp;VLOOKUP($DZ$3,Map!$A$2:$E$51,5,0)&amp;"$1"),0),0))&gt;100,"",VLOOKUP($DY43,INDIRECT("$"&amp;VLOOKUP($DZ$3,Map!$A$2:$E$51,4,0)&amp;"$6:$"&amp;VLOOKUP($DZ$3,Map!$A$2:$E$51,5,0)&amp;"$100"),MATCH(EA$1,INDIRECT("$"&amp;VLOOKUP($DZ$3,Map!$A$2:$E$51,4,0)&amp;"$1:$"&amp;VLOOKUP($DZ$3,Map!$A$2:$E$51,5,0)&amp;"$1"),0),0))</f>
        <v>11.461547334214426</v>
      </c>
      <c r="EB43" s="140" t="str">
        <f ca="1">IF(ABS(VLOOKUP($DY43,INDIRECT("$"&amp;VLOOKUP($DZ$3,Map!$A$2:$E$51,4,0)&amp;"$6:$"&amp;VLOOKUP($DZ$3,Map!$A$2:$E$51,5,0)&amp;"$100"),MATCH(EB$1,INDIRECT("$"&amp;VLOOKUP($DZ$3,Map!$A$2:$E$51,4,0)&amp;"$1:$"&amp;VLOOKUP($DZ$3,Map!$A$2:$E$51,5,0)&amp;"$1"),0),0))&gt;50,"",VLOOKUP($DY43,INDIRECT("$"&amp;VLOOKUP($DZ$3,Map!$A$2:$E$51,4,0)&amp;"$6:$"&amp;VLOOKUP($DZ$3,Map!$A$2:$E$51,5,0)&amp;"$100"),MATCH(EB$1,INDIRECT("$"&amp;VLOOKUP($DZ$3,Map!$A$2:$E$51,4,0)&amp;"$1:$"&amp;VLOOKUP($DZ$3,Map!$A$2:$E$51,5,0)&amp;"$1"),0),0))</f>
        <v/>
      </c>
      <c r="EC43" s="140">
        <f ca="1">IF(ABS(VLOOKUP($DY43,INDIRECT("$"&amp;VLOOKUP($DZ$3,Map!$A$2:$E$51,4,0)&amp;"$6:$"&amp;VLOOKUP($DZ$3,Map!$A$2:$E$51,5,0)&amp;"$100"),MATCH(EC$1,INDIRECT("$"&amp;VLOOKUP($DZ$3,Map!$A$2:$E$51,4,0)&amp;"$1:$"&amp;VLOOKUP($DZ$3,Map!$A$2:$E$51,5,0)&amp;"$1"),0),0))&gt;100,"",VLOOKUP($DY43,INDIRECT("$"&amp;VLOOKUP($DZ$3,Map!$A$2:$E$51,4,0)&amp;"$6:$"&amp;VLOOKUP($DZ$3,Map!$A$2:$E$51,5,0)&amp;"$100"),MATCH(EC$1,INDIRECT("$"&amp;VLOOKUP($DZ$3,Map!$A$2:$E$51,4,0)&amp;"$1:$"&amp;VLOOKUP($DZ$3,Map!$A$2:$E$51,5,0)&amp;"$1"),0),0))</f>
        <v>-4.6748402266288842</v>
      </c>
      <c r="ED43" s="140">
        <f ca="1">IF(ABS(VLOOKUP($DY43,INDIRECT("$"&amp;VLOOKUP($DZ$3,Map!$A$2:$E$51,4,0)&amp;"$6:$"&amp;VLOOKUP($DZ$3,Map!$A$2:$E$51,5,0)&amp;"$100"),MATCH(ED$1,INDIRECT("$"&amp;VLOOKUP($DZ$3,Map!$A$2:$E$51,4,0)&amp;"$1:$"&amp;VLOOKUP($DZ$3,Map!$A$2:$E$51,5,0)&amp;"$1"),0),0))&gt;100,"",VLOOKUP($DY43,INDIRECT("$"&amp;VLOOKUP($DZ$3,Map!$A$2:$E$51,4,0)&amp;"$6:$"&amp;VLOOKUP($DZ$3,Map!$A$2:$E$51,5,0)&amp;"$100"),MATCH(ED$1,INDIRECT("$"&amp;VLOOKUP($DZ$3,Map!$A$2:$E$51,4,0)&amp;"$1:$"&amp;VLOOKUP($DZ$3,Map!$A$2:$E$51,5,0)&amp;"$1"),0),0))</f>
        <v>-6.6196543338672971</v>
      </c>
      <c r="EF43" s="22">
        <f t="shared" si="1"/>
        <v>39263</v>
      </c>
      <c r="EG43" s="140">
        <f ca="1">VLOOKUP($EF43,EquityMetrics!$Y$6:$AO$1048576,MATCH(Earnings!EG$5,EquityMetrics!$Y$5:$AO$5,0),0)</f>
        <v>16.471938194762426</v>
      </c>
      <c r="EH43" s="140">
        <f ca="1">VLOOKUP($EF43,EquityMetrics!$Y$6:$AO$1048576,MATCH(Earnings!EH$5,EquityMetrics!$Y$5:$AO$5,0),0)</f>
        <v>19.304884910592989</v>
      </c>
      <c r="EI43" s="140">
        <f ca="1">VLOOKUP($EF43,EquityMetrics!$Y$6:$AO$1048576,MATCH(Earnings!EI$5,EquityMetrics!$Y$5:$AO$5,0),0)</f>
        <v>9.0179563034011423</v>
      </c>
      <c r="EJ43" s="140">
        <f ca="1">VLOOKUP($EF43,EquityMetrics!$Y$6:$AO$1048576,MATCH(Earnings!EJ$5,EquityMetrics!$Y$5:$AO$5,0),0)</f>
        <v>7.8199848030139796</v>
      </c>
      <c r="EN43" s="22">
        <v>39263</v>
      </c>
      <c r="EO43" s="13">
        <v>26</v>
      </c>
      <c r="EP43" s="12">
        <v>21.812323110423204</v>
      </c>
      <c r="EQ43" s="12">
        <v>39.664866186232175</v>
      </c>
      <c r="ER43" s="12">
        <v>23.823374390995934</v>
      </c>
      <c r="ES43" s="12">
        <v>27.306178673761462</v>
      </c>
      <c r="EU43" s="22">
        <v>39263</v>
      </c>
      <c r="EV43" s="13">
        <v>31</v>
      </c>
      <c r="EW43" s="12">
        <v>22.065330101211124</v>
      </c>
      <c r="EX43" s="12">
        <v>10.080189876091783</v>
      </c>
      <c r="EY43" s="12">
        <v>6.788542869978853</v>
      </c>
      <c r="EZ43" s="12">
        <v>5.1024951902415294</v>
      </c>
      <c r="FB43" s="22">
        <v>39263</v>
      </c>
      <c r="FC43" s="13">
        <v>30</v>
      </c>
      <c r="FD43" s="12">
        <v>23.290900020143912</v>
      </c>
      <c r="FE43" s="12">
        <v>7.0989476652393968</v>
      </c>
      <c r="FF43" s="12">
        <v>17.537553364109225</v>
      </c>
      <c r="FG43" s="12">
        <v>16.204326053535723</v>
      </c>
      <c r="FI43" s="22">
        <v>39263</v>
      </c>
      <c r="FJ43" s="13">
        <v>35</v>
      </c>
      <c r="FK43" s="12">
        <v>68.102871014370848</v>
      </c>
      <c r="FL43" s="12">
        <v>46.007829105134903</v>
      </c>
      <c r="FM43" s="12">
        <v>21.412613657962233</v>
      </c>
      <c r="FN43" s="12">
        <v>14.74890176218917</v>
      </c>
      <c r="FP43" s="22">
        <v>39263</v>
      </c>
      <c r="FQ43" s="13">
        <v>11</v>
      </c>
      <c r="FR43" s="12">
        <v>14.848511663415763</v>
      </c>
      <c r="FS43" s="12">
        <v>10.918741134606357</v>
      </c>
      <c r="FT43" s="12">
        <v>15.159890010701659</v>
      </c>
      <c r="FU43" s="12">
        <v>13.827974639612028</v>
      </c>
      <c r="FW43" s="22">
        <v>39263</v>
      </c>
      <c r="FX43" s="13">
        <v>26</v>
      </c>
      <c r="FY43" s="12">
        <v>27.136645738833899</v>
      </c>
      <c r="FZ43" s="12">
        <v>12.818002453175348</v>
      </c>
      <c r="GA43" s="12">
        <v>18.884981642807208</v>
      </c>
      <c r="GB43" s="12">
        <v>18.32089144600797</v>
      </c>
      <c r="GD43" s="22">
        <v>39813</v>
      </c>
      <c r="GE43" s="13">
        <v>8</v>
      </c>
      <c r="GF43" s="12">
        <v>1.8384932727462999</v>
      </c>
      <c r="GG43" s="12">
        <v>1.847599141317513</v>
      </c>
      <c r="GH43" s="12">
        <v>1.9856538983542116</v>
      </c>
      <c r="GI43" s="12">
        <v>-4.019562109712405</v>
      </c>
      <c r="GK43" s="22">
        <v>39263</v>
      </c>
      <c r="GL43" s="13">
        <v>9</v>
      </c>
      <c r="GM43" s="12">
        <v>-0.72989855552094696</v>
      </c>
      <c r="GN43" s="12">
        <v>109.44089722267219</v>
      </c>
      <c r="GO43" s="12">
        <v>-7.8319437077735587</v>
      </c>
      <c r="GP43" s="12">
        <v>-9.7168270725262236</v>
      </c>
      <c r="GS43" s="22">
        <v>39263</v>
      </c>
      <c r="GT43" s="13">
        <v>19</v>
      </c>
      <c r="GU43" s="12">
        <v>-59.397012652006474</v>
      </c>
      <c r="GV43" s="12">
        <v>4.2118258239298934</v>
      </c>
      <c r="GW43" s="12">
        <v>-14.393304673693564</v>
      </c>
      <c r="GX43" s="12">
        <v>-7.8595770849385183</v>
      </c>
      <c r="GZ43" s="22">
        <v>39721</v>
      </c>
      <c r="HA43" s="13">
        <v>5</v>
      </c>
      <c r="HB43" s="12">
        <v>-6.3250240986539197</v>
      </c>
      <c r="HC43" s="12">
        <v>6.0558781615934976</v>
      </c>
      <c r="HD43" s="12">
        <v>-5.4204199860292679</v>
      </c>
      <c r="HE43" s="153">
        <v>4.6973224910442202</v>
      </c>
      <c r="HG43" s="22">
        <v>39263</v>
      </c>
      <c r="HH43" s="13">
        <v>5</v>
      </c>
      <c r="HI43" s="12">
        <v>-3.5224984162850914</v>
      </c>
      <c r="HJ43" s="12">
        <v>120.39464365724145</v>
      </c>
      <c r="HK43" s="12">
        <v>1.67300479548258</v>
      </c>
      <c r="HL43" s="12">
        <v>2.0888396694398459</v>
      </c>
      <c r="HN43" s="22">
        <v>39903</v>
      </c>
      <c r="HO43" s="13">
        <v>27</v>
      </c>
      <c r="HP43" s="12">
        <v>-16.846939292653197</v>
      </c>
      <c r="HQ43" s="12">
        <v>-10.167459608893214</v>
      </c>
      <c r="HR43" s="12">
        <v>-16.12085655009874</v>
      </c>
      <c r="HS43" s="12">
        <v>-18.003236344034857</v>
      </c>
    </row>
    <row r="44" spans="1:227">
      <c r="A44" s="22">
        <v>39355</v>
      </c>
      <c r="B44" s="13">
        <v>13</v>
      </c>
      <c r="C44" s="12">
        <v>1092.0154389791151</v>
      </c>
      <c r="D44" s="12">
        <v>31.68231320206667</v>
      </c>
      <c r="E44" s="12">
        <v>8.6513896318819903</v>
      </c>
      <c r="F44" s="12">
        <v>2.2561789695278778</v>
      </c>
      <c r="H44" s="22">
        <v>39355</v>
      </c>
      <c r="I44" s="13">
        <v>36</v>
      </c>
      <c r="J44" s="12">
        <v>31.242958403099454</v>
      </c>
      <c r="K44" s="12">
        <v>15.287341701631284</v>
      </c>
      <c r="L44" s="12">
        <v>19.865849189248696</v>
      </c>
      <c r="M44" s="12">
        <v>18.264056243210014</v>
      </c>
      <c r="O44" s="22">
        <v>39721</v>
      </c>
      <c r="P44" s="13">
        <v>25</v>
      </c>
      <c r="Q44" s="12">
        <v>-0.63350427732688963</v>
      </c>
      <c r="R44" s="12">
        <v>2.7795117075405384</v>
      </c>
      <c r="S44" s="12">
        <v>4.2645112477541769</v>
      </c>
      <c r="T44" s="12">
        <v>7.8502689278736604</v>
      </c>
      <c r="V44" s="22">
        <v>39355</v>
      </c>
      <c r="W44" s="13">
        <v>27</v>
      </c>
      <c r="X44" s="12">
        <v>-2.2324583450581663</v>
      </c>
      <c r="Y44" s="12">
        <v>7.4228808420593539</v>
      </c>
      <c r="Z44" s="12">
        <v>1.9701615618405333</v>
      </c>
      <c r="AA44" s="12">
        <v>1.5733245745947366</v>
      </c>
      <c r="AC44" s="22">
        <v>39355</v>
      </c>
      <c r="AD44" s="13">
        <v>59</v>
      </c>
      <c r="AE44" s="12">
        <v>13.700197277809394</v>
      </c>
      <c r="AF44" s="12">
        <v>21.083353884775512</v>
      </c>
      <c r="AG44" s="12">
        <v>10.20245910342792</v>
      </c>
      <c r="AH44" s="12">
        <v>10.419465453941722</v>
      </c>
      <c r="AJ44" s="22">
        <v>39355</v>
      </c>
      <c r="AK44" s="13">
        <v>9</v>
      </c>
      <c r="AL44" s="12">
        <v>-84.871237908542696</v>
      </c>
      <c r="AM44" s="12">
        <v>-23.489996800578162</v>
      </c>
      <c r="AN44" s="14">
        <v>39355</v>
      </c>
      <c r="AO44" s="2">
        <v>15</v>
      </c>
      <c r="AP44" s="12">
        <v>-25.35292183770509</v>
      </c>
      <c r="AQ44" s="12">
        <v>13.24350547657227</v>
      </c>
      <c r="AS44" s="22">
        <v>39355</v>
      </c>
      <c r="AT44" s="13">
        <v>18</v>
      </c>
      <c r="AU44" s="12">
        <v>3.8437525765278258</v>
      </c>
      <c r="AV44" s="12">
        <v>13.340510220137203</v>
      </c>
      <c r="AW44" s="12">
        <v>8.6510376345825257</v>
      </c>
      <c r="AX44" s="12">
        <v>8.5798360787533454</v>
      </c>
      <c r="AZ44" s="22">
        <v>39355</v>
      </c>
      <c r="BA44" s="13">
        <v>16</v>
      </c>
      <c r="BB44" s="12">
        <v>5.3079333617113731</v>
      </c>
      <c r="BC44" s="12">
        <v>13.975682581111371</v>
      </c>
      <c r="BD44" s="12">
        <v>13.297329509148859</v>
      </c>
      <c r="BE44" s="12">
        <v>16.690917402580041</v>
      </c>
      <c r="BG44" s="22">
        <v>39355</v>
      </c>
      <c r="BH44" s="13">
        <v>29</v>
      </c>
      <c r="BI44" s="12">
        <v>-15.77342440632375</v>
      </c>
      <c r="BJ44" s="12">
        <v>10.163955690310033</v>
      </c>
      <c r="BK44" s="12">
        <v>11.508968219517946</v>
      </c>
      <c r="BL44" s="12">
        <v>16.245638915296713</v>
      </c>
      <c r="BN44" s="22">
        <v>39355</v>
      </c>
      <c r="BO44" s="13">
        <v>15</v>
      </c>
      <c r="BP44" s="12">
        <v>45.015997137837836</v>
      </c>
      <c r="BQ44" s="12">
        <v>9.7128468421381342E-2</v>
      </c>
      <c r="BR44" s="12">
        <v>9.1956927680964426</v>
      </c>
      <c r="BS44" s="12">
        <v>2.169994982785739</v>
      </c>
      <c r="BU44" s="22">
        <v>39355</v>
      </c>
      <c r="BV44" s="13">
        <v>71</v>
      </c>
      <c r="BW44" s="12">
        <v>26.29115525701976</v>
      </c>
      <c r="BX44" s="12">
        <v>3.5307180806893435</v>
      </c>
      <c r="BY44" s="12">
        <v>12.73006419824323</v>
      </c>
      <c r="BZ44" s="12">
        <v>10.873847120677249</v>
      </c>
      <c r="CB44" s="22">
        <v>39355</v>
      </c>
      <c r="CC44" s="13">
        <v>35</v>
      </c>
      <c r="CD44" s="12">
        <v>17.530217838440013</v>
      </c>
      <c r="CE44" s="12">
        <v>20.228644748129533</v>
      </c>
      <c r="CF44" s="12">
        <v>10.764498607354556</v>
      </c>
      <c r="CG44" s="12">
        <v>9.3583099256560942</v>
      </c>
      <c r="CI44" s="22">
        <v>39355</v>
      </c>
      <c r="CJ44" s="13">
        <v>21</v>
      </c>
      <c r="CK44" s="12">
        <v>-56.005478772066169</v>
      </c>
      <c r="CL44" s="12">
        <v>-7.1698784692186823</v>
      </c>
      <c r="CM44" s="12">
        <v>-11.875885650982177</v>
      </c>
      <c r="CN44" s="12">
        <v>-4.5544845030910386</v>
      </c>
      <c r="CP44" s="22">
        <v>39355</v>
      </c>
      <c r="CQ44" s="13">
        <v>29</v>
      </c>
      <c r="CR44" s="12">
        <v>-4.1763919127791809</v>
      </c>
      <c r="CS44" s="12">
        <v>16.385104266412132</v>
      </c>
      <c r="CT44" s="12">
        <v>2.6793066222223105</v>
      </c>
      <c r="CU44" s="12">
        <v>3.2085513191039583</v>
      </c>
      <c r="CW44" s="22">
        <v>39355</v>
      </c>
      <c r="CX44" s="13">
        <v>15</v>
      </c>
      <c r="CY44" s="12">
        <v>13.257323455664077</v>
      </c>
      <c r="CZ44" s="12">
        <v>62.980589326719347</v>
      </c>
      <c r="DA44" s="12">
        <v>-7.4472947420732627</v>
      </c>
      <c r="DB44" s="12">
        <v>-11.837352355254282</v>
      </c>
      <c r="DD44" s="22">
        <v>39355</v>
      </c>
      <c r="DE44" s="13">
        <v>19</v>
      </c>
      <c r="DF44" s="12">
        <v>5.0041862605106049</v>
      </c>
      <c r="DG44" s="12">
        <v>6.6895869727205071</v>
      </c>
      <c r="DH44" s="12">
        <v>7.7473140320335476</v>
      </c>
      <c r="DI44" s="12">
        <v>3.0269455095128572</v>
      </c>
      <c r="DK44" s="22">
        <v>39355</v>
      </c>
      <c r="DL44" s="13">
        <v>4</v>
      </c>
      <c r="DM44" s="12">
        <v>-15.132412321504255</v>
      </c>
      <c r="DN44" s="12">
        <v>44.548208819503053</v>
      </c>
      <c r="DO44" s="12">
        <v>35.607233631221561</v>
      </c>
      <c r="DP44" s="12">
        <v>55.332269873300511</v>
      </c>
      <c r="DR44" s="22">
        <v>39355</v>
      </c>
      <c r="DS44" s="13">
        <v>8</v>
      </c>
      <c r="DT44" s="12">
        <v>5.0198603395919301</v>
      </c>
      <c r="DU44" s="12">
        <v>15.468455002475645</v>
      </c>
      <c r="DV44" s="12">
        <v>2.3488722800511397</v>
      </c>
      <c r="DW44" s="12">
        <v>0.11596647000613469</v>
      </c>
      <c r="DY44" s="22">
        <f t="shared" si="0"/>
        <v>39355</v>
      </c>
      <c r="DZ44" s="82">
        <f ca="1">VLOOKUP($DY44,INDIRECT("$"&amp;VLOOKUP($DZ$3,Map!$A$2:$E$51,4,0)&amp;"$6:$"&amp;VLOOKUP($DZ$3,Map!$A$2:$E$51,5,0)&amp;"$100"),MATCH(DZ$1,INDIRECT("$"&amp;VLOOKUP($DZ$3,Map!$A$2:$E$51,4,0)&amp;"$1:$"&amp;VLOOKUP($DZ$3,Map!$A$2:$E$51,5,0)&amp;"$1"),0),0)</f>
        <v>15</v>
      </c>
      <c r="EA44" s="140">
        <f ca="1">IF(ABS(VLOOKUP($DY44,INDIRECT("$"&amp;VLOOKUP($DZ$3,Map!$A$2:$E$51,4,0)&amp;"$6:$"&amp;VLOOKUP($DZ$3,Map!$A$2:$E$51,5,0)&amp;"$100"),MATCH(EA$1,INDIRECT("$"&amp;VLOOKUP($DZ$3,Map!$A$2:$E$51,4,0)&amp;"$1:$"&amp;VLOOKUP($DZ$3,Map!$A$2:$E$51,5,0)&amp;"$1"),0),0))&gt;100,"",VLOOKUP($DY44,INDIRECT("$"&amp;VLOOKUP($DZ$3,Map!$A$2:$E$51,4,0)&amp;"$6:$"&amp;VLOOKUP($DZ$3,Map!$A$2:$E$51,5,0)&amp;"$100"),MATCH(EA$1,INDIRECT("$"&amp;VLOOKUP($DZ$3,Map!$A$2:$E$51,4,0)&amp;"$1:$"&amp;VLOOKUP($DZ$3,Map!$A$2:$E$51,5,0)&amp;"$1"),0),0))</f>
        <v>13.257323455664077</v>
      </c>
      <c r="EB44" s="140" t="str">
        <f ca="1">IF(ABS(VLOOKUP($DY44,INDIRECT("$"&amp;VLOOKUP($DZ$3,Map!$A$2:$E$51,4,0)&amp;"$6:$"&amp;VLOOKUP($DZ$3,Map!$A$2:$E$51,5,0)&amp;"$100"),MATCH(EB$1,INDIRECT("$"&amp;VLOOKUP($DZ$3,Map!$A$2:$E$51,4,0)&amp;"$1:$"&amp;VLOOKUP($DZ$3,Map!$A$2:$E$51,5,0)&amp;"$1"),0),0))&gt;50,"",VLOOKUP($DY44,INDIRECT("$"&amp;VLOOKUP($DZ$3,Map!$A$2:$E$51,4,0)&amp;"$6:$"&amp;VLOOKUP($DZ$3,Map!$A$2:$E$51,5,0)&amp;"$100"),MATCH(EB$1,INDIRECT("$"&amp;VLOOKUP($DZ$3,Map!$A$2:$E$51,4,0)&amp;"$1:$"&amp;VLOOKUP($DZ$3,Map!$A$2:$E$51,5,0)&amp;"$1"),0),0))</f>
        <v/>
      </c>
      <c r="EC44" s="140">
        <f ca="1">IF(ABS(VLOOKUP($DY44,INDIRECT("$"&amp;VLOOKUP($DZ$3,Map!$A$2:$E$51,4,0)&amp;"$6:$"&amp;VLOOKUP($DZ$3,Map!$A$2:$E$51,5,0)&amp;"$100"),MATCH(EC$1,INDIRECT("$"&amp;VLOOKUP($DZ$3,Map!$A$2:$E$51,4,0)&amp;"$1:$"&amp;VLOOKUP($DZ$3,Map!$A$2:$E$51,5,0)&amp;"$1"),0),0))&gt;100,"",VLOOKUP($DY44,INDIRECT("$"&amp;VLOOKUP($DZ$3,Map!$A$2:$E$51,4,0)&amp;"$6:$"&amp;VLOOKUP($DZ$3,Map!$A$2:$E$51,5,0)&amp;"$100"),MATCH(EC$1,INDIRECT("$"&amp;VLOOKUP($DZ$3,Map!$A$2:$E$51,4,0)&amp;"$1:$"&amp;VLOOKUP($DZ$3,Map!$A$2:$E$51,5,0)&amp;"$1"),0),0))</f>
        <v>-7.4472947420732627</v>
      </c>
      <c r="ED44" s="140">
        <f ca="1">IF(ABS(VLOOKUP($DY44,INDIRECT("$"&amp;VLOOKUP($DZ$3,Map!$A$2:$E$51,4,0)&amp;"$6:$"&amp;VLOOKUP($DZ$3,Map!$A$2:$E$51,5,0)&amp;"$100"),MATCH(ED$1,INDIRECT("$"&amp;VLOOKUP($DZ$3,Map!$A$2:$E$51,4,0)&amp;"$1:$"&amp;VLOOKUP($DZ$3,Map!$A$2:$E$51,5,0)&amp;"$1"),0),0))&gt;100,"",VLOOKUP($DY44,INDIRECT("$"&amp;VLOOKUP($DZ$3,Map!$A$2:$E$51,4,0)&amp;"$6:$"&amp;VLOOKUP($DZ$3,Map!$A$2:$E$51,5,0)&amp;"$100"),MATCH(ED$1,INDIRECT("$"&amp;VLOOKUP($DZ$3,Map!$A$2:$E$51,4,0)&amp;"$1:$"&amp;VLOOKUP($DZ$3,Map!$A$2:$E$51,5,0)&amp;"$1"),0),0))</f>
        <v>-11.837352355254282</v>
      </c>
      <c r="EF44" s="22">
        <f t="shared" si="1"/>
        <v>39355</v>
      </c>
      <c r="EG44" s="140">
        <f ca="1">VLOOKUP($EF44,EquityMetrics!$Y$6:$AO$1048576,MATCH(Earnings!EG$5,EquityMetrics!$Y$5:$AO$5,0),0)</f>
        <v>16.567986376313048</v>
      </c>
      <c r="EH44" s="140">
        <f ca="1">VLOOKUP($EF44,EquityMetrics!$Y$6:$AO$1048576,MATCH(Earnings!EH$5,EquityMetrics!$Y$5:$AO$5,0),0)</f>
        <v>15.541304692268509</v>
      </c>
      <c r="EI44" s="140">
        <f ca="1">VLOOKUP($EF44,EquityMetrics!$Y$6:$AO$1048576,MATCH(Earnings!EI$5,EquityMetrics!$Y$5:$AO$5,0),0)</f>
        <v>7.4308520808523459</v>
      </c>
      <c r="EJ44" s="140">
        <f ca="1">VLOOKUP($EF44,EquityMetrics!$Y$6:$AO$1048576,MATCH(Earnings!EJ$5,EquityMetrics!$Y$5:$AO$5,0),0)</f>
        <v>6.1326948499369038</v>
      </c>
      <c r="EN44" s="22">
        <v>39355</v>
      </c>
      <c r="EO44" s="13">
        <v>27</v>
      </c>
      <c r="EP44" s="12">
        <v>16.333202098418308</v>
      </c>
      <c r="EQ44" s="12">
        <v>26.174356147334542</v>
      </c>
      <c r="ER44" s="12">
        <v>15.455004106811332</v>
      </c>
      <c r="ES44" s="12">
        <v>18.03692754990356</v>
      </c>
      <c r="EU44" s="22">
        <v>39355</v>
      </c>
      <c r="EV44" s="13">
        <v>32</v>
      </c>
      <c r="EW44" s="12">
        <v>10.143007820149519</v>
      </c>
      <c r="EX44" s="12">
        <v>17.472630352319563</v>
      </c>
      <c r="EY44" s="12">
        <v>8.0743185407722287</v>
      </c>
      <c r="EZ44" s="12">
        <v>8.3992700882643767</v>
      </c>
      <c r="FB44" s="22">
        <v>39355</v>
      </c>
      <c r="FC44" s="13">
        <v>34</v>
      </c>
      <c r="FD44" s="12">
        <v>18.887001258623904</v>
      </c>
      <c r="FE44" s="12">
        <v>-2.6144590971894033</v>
      </c>
      <c r="FF44" s="12">
        <v>13.459156495206548</v>
      </c>
      <c r="FG44" s="12">
        <v>12.671114039263465</v>
      </c>
      <c r="FI44" s="22">
        <v>39355</v>
      </c>
      <c r="FJ44" s="13">
        <v>37</v>
      </c>
      <c r="FK44" s="12">
        <v>33.67150881769598</v>
      </c>
      <c r="FL44" s="12">
        <v>11.315738599065073</v>
      </c>
      <c r="FM44" s="12">
        <v>11.741391207613617</v>
      </c>
      <c r="FN44" s="12">
        <v>8.3675325403574252</v>
      </c>
      <c r="FP44" s="22">
        <v>39355</v>
      </c>
      <c r="FQ44" s="13">
        <v>11</v>
      </c>
      <c r="FR44" s="12">
        <v>31.282299815405</v>
      </c>
      <c r="FS44" s="12">
        <v>7.5917476420721108</v>
      </c>
      <c r="FT44" s="12">
        <v>15.091341252545053</v>
      </c>
      <c r="FU44" s="12">
        <v>13.234383077532442</v>
      </c>
      <c r="FW44" s="22">
        <v>39355</v>
      </c>
      <c r="FX44" s="13">
        <v>25</v>
      </c>
      <c r="FY44" s="12">
        <v>31.221468924963848</v>
      </c>
      <c r="FZ44" s="12">
        <v>21.998696259948215</v>
      </c>
      <c r="GA44" s="12">
        <v>22.328001804877218</v>
      </c>
      <c r="GB44" s="12">
        <v>20.979115889918543</v>
      </c>
      <c r="GD44" s="22">
        <v>39903</v>
      </c>
      <c r="GE44" s="13">
        <v>7</v>
      </c>
      <c r="GF44" s="12">
        <v>-9.7992828343846696</v>
      </c>
      <c r="GG44" s="12">
        <v>2.164890491325</v>
      </c>
      <c r="GH44" s="12">
        <v>-2.254867263214777</v>
      </c>
      <c r="GI44" s="12">
        <v>-0.26663548426294481</v>
      </c>
      <c r="GK44" s="22">
        <v>39355</v>
      </c>
      <c r="GL44" s="13">
        <v>9</v>
      </c>
      <c r="GM44" s="12">
        <v>9.8363389651051847</v>
      </c>
      <c r="GN44" s="12">
        <v>100.38714551647723</v>
      </c>
      <c r="GO44" s="12">
        <v>-8.7238551729040488</v>
      </c>
      <c r="GP44" s="12">
        <v>-14.431389925796678</v>
      </c>
      <c r="GS44" s="22">
        <v>39355</v>
      </c>
      <c r="GT44" s="13">
        <v>20</v>
      </c>
      <c r="GU44" s="12">
        <v>-62.446528667328892</v>
      </c>
      <c r="GV44" s="12">
        <v>-14.089320822385298</v>
      </c>
      <c r="GW44" s="12">
        <v>-12.632951763171684</v>
      </c>
      <c r="GX44" s="12">
        <v>-4.8313057863299864</v>
      </c>
      <c r="GZ44" s="22">
        <v>39813</v>
      </c>
      <c r="HA44" s="13">
        <v>6</v>
      </c>
      <c r="HB44" s="12">
        <v>-16.714941181834288</v>
      </c>
      <c r="HC44" s="12">
        <v>2.9250553623231479</v>
      </c>
      <c r="HD44" s="12">
        <v>-12.936348262841346</v>
      </c>
      <c r="HE44" s="153">
        <v>229.92984523254387</v>
      </c>
      <c r="HG44" s="22">
        <v>39355</v>
      </c>
      <c r="HH44" s="13">
        <v>4</v>
      </c>
      <c r="HI44" s="12">
        <v>33.716174109225072</v>
      </c>
      <c r="HJ44" s="12">
        <v>171.00413039836329</v>
      </c>
      <c r="HK44" s="12">
        <v>1.7758017090840683</v>
      </c>
      <c r="HL44" s="12">
        <v>0.10793127964592308</v>
      </c>
      <c r="HN44" s="22">
        <v>39994</v>
      </c>
      <c r="HO44" s="13">
        <v>29</v>
      </c>
      <c r="HP44" s="12">
        <v>-23.666104936924715</v>
      </c>
      <c r="HQ44" s="12">
        <v>-9.5292733295120442</v>
      </c>
      <c r="HR44" s="12">
        <v>-14.701736153134936</v>
      </c>
      <c r="HS44" s="12">
        <v>-16.076449433846552</v>
      </c>
    </row>
    <row r="45" spans="1:227">
      <c r="A45" s="22">
        <v>39447</v>
      </c>
      <c r="B45" s="13">
        <v>13</v>
      </c>
      <c r="C45" s="12">
        <v>9940.7333114183111</v>
      </c>
      <c r="D45" s="12">
        <v>-8.6734738074179418</v>
      </c>
      <c r="E45" s="12">
        <v>11.289194860610108</v>
      </c>
      <c r="F45" s="12">
        <v>8.4324889741193445</v>
      </c>
      <c r="H45" s="22">
        <v>39447</v>
      </c>
      <c r="I45" s="13">
        <v>35</v>
      </c>
      <c r="J45" s="12">
        <v>31.170162677414481</v>
      </c>
      <c r="K45" s="12">
        <v>19.431261007697721</v>
      </c>
      <c r="L45" s="12">
        <v>23.150241172330798</v>
      </c>
      <c r="M45" s="12">
        <v>22.158673115977834</v>
      </c>
      <c r="O45" s="22">
        <v>39813</v>
      </c>
      <c r="P45" s="13">
        <v>23</v>
      </c>
      <c r="Q45" s="12">
        <v>-11.9111202025836</v>
      </c>
      <c r="R45" s="12">
        <v>3.8899755776681699</v>
      </c>
      <c r="S45" s="12">
        <v>-5.9723877044650315</v>
      </c>
      <c r="T45" s="12">
        <v>-1.2303005492823149</v>
      </c>
      <c r="V45" s="22">
        <v>39447</v>
      </c>
      <c r="W45" s="13">
        <v>26</v>
      </c>
      <c r="X45" s="12">
        <v>-1.9185346951318991</v>
      </c>
      <c r="Y45" s="12">
        <v>9.7076513541453515</v>
      </c>
      <c r="Z45" s="12">
        <v>5.6855732107845336</v>
      </c>
      <c r="AA45" s="12">
        <v>5.6273661801824026</v>
      </c>
      <c r="AC45" s="22">
        <v>39447</v>
      </c>
      <c r="AD45" s="13">
        <v>57</v>
      </c>
      <c r="AE45" s="12">
        <v>23.931206709321508</v>
      </c>
      <c r="AF45" s="12">
        <v>20.880979945467026</v>
      </c>
      <c r="AG45" s="12">
        <v>35.077807128941217</v>
      </c>
      <c r="AH45" s="12">
        <v>37.338264308576939</v>
      </c>
      <c r="AJ45" s="22">
        <v>39447</v>
      </c>
      <c r="AK45" s="13">
        <v>9</v>
      </c>
      <c r="AL45" s="12">
        <v>-87.997800321556355</v>
      </c>
      <c r="AM45" s="12">
        <v>-23.469716611921243</v>
      </c>
      <c r="AN45" s="14">
        <v>39447</v>
      </c>
      <c r="AO45" s="2">
        <v>16</v>
      </c>
      <c r="AP45" s="12">
        <v>-45.648470597320234</v>
      </c>
      <c r="AQ45" s="12">
        <v>8.4753205989150704</v>
      </c>
      <c r="AS45" s="22">
        <v>39447</v>
      </c>
      <c r="AT45" s="13">
        <v>17</v>
      </c>
      <c r="AU45" s="12">
        <v>-2.6174852040139696</v>
      </c>
      <c r="AV45" s="12">
        <v>16.315196533159117</v>
      </c>
      <c r="AW45" s="12">
        <v>8.6292068791579801</v>
      </c>
      <c r="AX45" s="12">
        <v>8.9064414925311262</v>
      </c>
      <c r="AZ45" s="22">
        <v>39447</v>
      </c>
      <c r="BA45" s="13">
        <v>15</v>
      </c>
      <c r="BB45" s="12">
        <v>-14.443481837032786</v>
      </c>
      <c r="BC45" s="12">
        <v>13.033340923224612</v>
      </c>
      <c r="BD45" s="12">
        <v>11.817604649899028</v>
      </c>
      <c r="BE45" s="12">
        <v>14.880071672835427</v>
      </c>
      <c r="BG45" s="22">
        <v>39447</v>
      </c>
      <c r="BH45" s="13">
        <v>30</v>
      </c>
      <c r="BI45" s="12">
        <v>0.38628097253083515</v>
      </c>
      <c r="BJ45" s="12">
        <v>6.6719547088148756</v>
      </c>
      <c r="BK45" s="12">
        <v>9.5618255381784145</v>
      </c>
      <c r="BL45" s="12">
        <v>8.0223875013450741</v>
      </c>
      <c r="BN45" s="22">
        <v>39447</v>
      </c>
      <c r="BO45" s="13">
        <v>14</v>
      </c>
      <c r="BP45" s="12">
        <v>44.139684817433533</v>
      </c>
      <c r="BQ45" s="12">
        <v>-2.7156750328381163</v>
      </c>
      <c r="BR45" s="12">
        <v>8.955066912627796</v>
      </c>
      <c r="BS45" s="12">
        <v>-4.7359154101091372</v>
      </c>
      <c r="BU45" s="22">
        <v>39447</v>
      </c>
      <c r="BV45" s="13">
        <v>65</v>
      </c>
      <c r="BW45" s="12">
        <v>24.756606670669978</v>
      </c>
      <c r="BX45" s="12">
        <v>10.749521520649473</v>
      </c>
      <c r="BY45" s="12">
        <v>19.326452325065091</v>
      </c>
      <c r="BZ45" s="12">
        <v>22.782273636292103</v>
      </c>
      <c r="CB45" s="22">
        <v>39447</v>
      </c>
      <c r="CC45" s="13">
        <v>32</v>
      </c>
      <c r="CD45" s="12">
        <v>7.4555922591917367</v>
      </c>
      <c r="CE45" s="12">
        <v>23.211987630853905</v>
      </c>
      <c r="CF45" s="12">
        <v>4.6088812793529499</v>
      </c>
      <c r="CG45" s="12">
        <v>9.4937264851497893</v>
      </c>
      <c r="CI45" s="22">
        <v>39447</v>
      </c>
      <c r="CJ45" s="13">
        <v>23</v>
      </c>
      <c r="CK45" s="12">
        <v>-95.099333678911549</v>
      </c>
      <c r="CL45" s="12">
        <v>-7.0187514298101998</v>
      </c>
      <c r="CM45" s="12">
        <v>-14.304927662668554</v>
      </c>
      <c r="CN45" s="12">
        <v>-6.0421788472921563</v>
      </c>
      <c r="CP45" s="22">
        <v>39447</v>
      </c>
      <c r="CQ45" s="13">
        <v>28</v>
      </c>
      <c r="CR45" s="12">
        <v>-8.6979777766707862</v>
      </c>
      <c r="CS45" s="12">
        <v>10.411195415093077</v>
      </c>
      <c r="CT45" s="12">
        <v>-3.2878372518272192</v>
      </c>
      <c r="CU45" s="12">
        <v>-2.5967047524945941</v>
      </c>
      <c r="CW45" s="22">
        <v>39447</v>
      </c>
      <c r="CX45" s="13">
        <v>18</v>
      </c>
      <c r="CY45" s="12">
        <v>18.484648916676189</v>
      </c>
      <c r="CZ45" s="12">
        <v>50.080199801811531</v>
      </c>
      <c r="DA45" s="12">
        <v>-0.142606781808996</v>
      </c>
      <c r="DB45" s="12">
        <v>-4.7975696659110607</v>
      </c>
      <c r="DD45" s="22">
        <v>39447</v>
      </c>
      <c r="DE45" s="13">
        <v>19</v>
      </c>
      <c r="DF45" s="12">
        <v>14.59470249347344</v>
      </c>
      <c r="DG45" s="12">
        <v>0.4205344657601584</v>
      </c>
      <c r="DH45" s="12">
        <v>-16.162108166026812</v>
      </c>
      <c r="DI45" s="12">
        <v>-25.950285598109545</v>
      </c>
      <c r="DK45" s="22">
        <v>39447</v>
      </c>
      <c r="DL45" s="13">
        <v>6</v>
      </c>
      <c r="DM45" s="12">
        <v>-25.072166135727368</v>
      </c>
      <c r="DN45" s="12">
        <v>36.46991667471702</v>
      </c>
      <c r="DO45" s="12">
        <v>9.4210066176399145</v>
      </c>
      <c r="DP45" s="12">
        <v>17.49110659813693</v>
      </c>
      <c r="DR45" s="22">
        <v>39447</v>
      </c>
      <c r="DS45" s="13">
        <v>4</v>
      </c>
      <c r="DT45" s="12">
        <v>36.495337085224492</v>
      </c>
      <c r="DU45" s="12">
        <v>10.578143027021113</v>
      </c>
      <c r="DV45" s="12">
        <v>22.169244248432808</v>
      </c>
      <c r="DW45" s="12">
        <v>18.556434264172196</v>
      </c>
      <c r="DY45" s="22">
        <f t="shared" si="0"/>
        <v>39447</v>
      </c>
      <c r="DZ45" s="82">
        <f ca="1">VLOOKUP($DY45,INDIRECT("$"&amp;VLOOKUP($DZ$3,Map!$A$2:$E$51,4,0)&amp;"$6:$"&amp;VLOOKUP($DZ$3,Map!$A$2:$E$51,5,0)&amp;"$100"),MATCH(DZ$1,INDIRECT("$"&amp;VLOOKUP($DZ$3,Map!$A$2:$E$51,4,0)&amp;"$1:$"&amp;VLOOKUP($DZ$3,Map!$A$2:$E$51,5,0)&amp;"$1"),0),0)</f>
        <v>18</v>
      </c>
      <c r="EA45" s="140">
        <f ca="1">IF(ABS(VLOOKUP($DY45,INDIRECT("$"&amp;VLOOKUP($DZ$3,Map!$A$2:$E$51,4,0)&amp;"$6:$"&amp;VLOOKUP($DZ$3,Map!$A$2:$E$51,5,0)&amp;"$100"),MATCH(EA$1,INDIRECT("$"&amp;VLOOKUP($DZ$3,Map!$A$2:$E$51,4,0)&amp;"$1:$"&amp;VLOOKUP($DZ$3,Map!$A$2:$E$51,5,0)&amp;"$1"),0),0))&gt;100,"",VLOOKUP($DY45,INDIRECT("$"&amp;VLOOKUP($DZ$3,Map!$A$2:$E$51,4,0)&amp;"$6:$"&amp;VLOOKUP($DZ$3,Map!$A$2:$E$51,5,0)&amp;"$100"),MATCH(EA$1,INDIRECT("$"&amp;VLOOKUP($DZ$3,Map!$A$2:$E$51,4,0)&amp;"$1:$"&amp;VLOOKUP($DZ$3,Map!$A$2:$E$51,5,0)&amp;"$1"),0),0))</f>
        <v>18.484648916676189</v>
      </c>
      <c r="EB45" s="140" t="str">
        <f ca="1">IF(ABS(VLOOKUP($DY45,INDIRECT("$"&amp;VLOOKUP($DZ$3,Map!$A$2:$E$51,4,0)&amp;"$6:$"&amp;VLOOKUP($DZ$3,Map!$A$2:$E$51,5,0)&amp;"$100"),MATCH(EB$1,INDIRECT("$"&amp;VLOOKUP($DZ$3,Map!$A$2:$E$51,4,0)&amp;"$1:$"&amp;VLOOKUP($DZ$3,Map!$A$2:$E$51,5,0)&amp;"$1"),0),0))&gt;50,"",VLOOKUP($DY45,INDIRECT("$"&amp;VLOOKUP($DZ$3,Map!$A$2:$E$51,4,0)&amp;"$6:$"&amp;VLOOKUP($DZ$3,Map!$A$2:$E$51,5,0)&amp;"$100"),MATCH(EB$1,INDIRECT("$"&amp;VLOOKUP($DZ$3,Map!$A$2:$E$51,4,0)&amp;"$1:$"&amp;VLOOKUP($DZ$3,Map!$A$2:$E$51,5,0)&amp;"$1"),0),0))</f>
        <v/>
      </c>
      <c r="EC45" s="140">
        <f ca="1">IF(ABS(VLOOKUP($DY45,INDIRECT("$"&amp;VLOOKUP($DZ$3,Map!$A$2:$E$51,4,0)&amp;"$6:$"&amp;VLOOKUP($DZ$3,Map!$A$2:$E$51,5,0)&amp;"$100"),MATCH(EC$1,INDIRECT("$"&amp;VLOOKUP($DZ$3,Map!$A$2:$E$51,4,0)&amp;"$1:$"&amp;VLOOKUP($DZ$3,Map!$A$2:$E$51,5,0)&amp;"$1"),0),0))&gt;100,"",VLOOKUP($DY45,INDIRECT("$"&amp;VLOOKUP($DZ$3,Map!$A$2:$E$51,4,0)&amp;"$6:$"&amp;VLOOKUP($DZ$3,Map!$A$2:$E$51,5,0)&amp;"$100"),MATCH(EC$1,INDIRECT("$"&amp;VLOOKUP($DZ$3,Map!$A$2:$E$51,4,0)&amp;"$1:$"&amp;VLOOKUP($DZ$3,Map!$A$2:$E$51,5,0)&amp;"$1"),0),0))</f>
        <v>-0.142606781808996</v>
      </c>
      <c r="ED45" s="140">
        <f ca="1">IF(ABS(VLOOKUP($DY45,INDIRECT("$"&amp;VLOOKUP($DZ$3,Map!$A$2:$E$51,4,0)&amp;"$6:$"&amp;VLOOKUP($DZ$3,Map!$A$2:$E$51,5,0)&amp;"$100"),MATCH(ED$1,INDIRECT("$"&amp;VLOOKUP($DZ$3,Map!$A$2:$E$51,4,0)&amp;"$1:$"&amp;VLOOKUP($DZ$3,Map!$A$2:$E$51,5,0)&amp;"$1"),0),0))&gt;100,"",VLOOKUP($DY45,INDIRECT("$"&amp;VLOOKUP($DZ$3,Map!$A$2:$E$51,4,0)&amp;"$6:$"&amp;VLOOKUP($DZ$3,Map!$A$2:$E$51,5,0)&amp;"$100"),MATCH(ED$1,INDIRECT("$"&amp;VLOOKUP($DZ$3,Map!$A$2:$E$51,4,0)&amp;"$1:$"&amp;VLOOKUP($DZ$3,Map!$A$2:$E$51,5,0)&amp;"$1"),0),0))</f>
        <v>-4.7975696659110607</v>
      </c>
      <c r="EF45" s="22">
        <f t="shared" si="1"/>
        <v>39447</v>
      </c>
      <c r="EG45" s="140">
        <f ca="1">VLOOKUP($EF45,EquityMetrics!$Y$6:$AO$1048576,MATCH(Earnings!EG$5,EquityMetrics!$Y$5:$AO$5,0),0)</f>
        <v>12.974198281945281</v>
      </c>
      <c r="EH45" s="140">
        <f ca="1">VLOOKUP($EF45,EquityMetrics!$Y$6:$AO$1048576,MATCH(Earnings!EH$5,EquityMetrics!$Y$5:$AO$5,0),0)</f>
        <v>13.605458485782496</v>
      </c>
      <c r="EI45" s="140">
        <f ca="1">VLOOKUP($EF45,EquityMetrics!$Y$6:$AO$1048576,MATCH(Earnings!EI$5,EquityMetrics!$Y$5:$AO$5,0),0)</f>
        <v>8.0378310130024175</v>
      </c>
      <c r="EJ45" s="140">
        <f ca="1">VLOOKUP($EF45,EquityMetrics!$Y$6:$AO$1048576,MATCH(Earnings!EJ$5,EquityMetrics!$Y$5:$AO$5,0),0)</f>
        <v>8.6930810529504363</v>
      </c>
      <c r="EN45" s="22">
        <v>39447</v>
      </c>
      <c r="EO45" s="13">
        <v>27</v>
      </c>
      <c r="EP45" s="12">
        <v>41.006055281771772</v>
      </c>
      <c r="EQ45" s="12">
        <v>40.184844954698292</v>
      </c>
      <c r="ER45" s="12">
        <v>41.941149070616213</v>
      </c>
      <c r="ES45" s="12">
        <v>32.351481895824172</v>
      </c>
      <c r="EU45" s="22">
        <v>39447</v>
      </c>
      <c r="EV45" s="13">
        <v>30</v>
      </c>
      <c r="EW45" s="12">
        <v>4.155143403017636</v>
      </c>
      <c r="EX45" s="12">
        <v>9.9273047343516829</v>
      </c>
      <c r="EY45" s="12">
        <v>32.667016462482756</v>
      </c>
      <c r="EZ45" s="12">
        <v>38.418706343769429</v>
      </c>
      <c r="FB45" s="22">
        <v>39447</v>
      </c>
      <c r="FC45" s="13">
        <v>33</v>
      </c>
      <c r="FD45" s="12">
        <v>19.277662213887471</v>
      </c>
      <c r="FE45" s="12">
        <v>-1.232773736473336</v>
      </c>
      <c r="FF45" s="12">
        <v>19.370809892201745</v>
      </c>
      <c r="FG45" s="12">
        <v>19.591565006919296</v>
      </c>
      <c r="FI45" s="22">
        <v>39447</v>
      </c>
      <c r="FJ45" s="13">
        <v>32</v>
      </c>
      <c r="FK45" s="12">
        <v>30.473013501256574</v>
      </c>
      <c r="FL45" s="12">
        <v>36.565942264786798</v>
      </c>
      <c r="FM45" s="12">
        <v>19.258116358720478</v>
      </c>
      <c r="FN45" s="12">
        <v>28.21405986263499</v>
      </c>
      <c r="FP45" s="22">
        <v>39447</v>
      </c>
      <c r="FQ45" s="13">
        <v>10</v>
      </c>
      <c r="FR45" s="12">
        <v>31.789155120309331</v>
      </c>
      <c r="FS45" s="12">
        <v>7.2580394575142648</v>
      </c>
      <c r="FT45" s="12">
        <v>19.432822412021554</v>
      </c>
      <c r="FU45" s="12">
        <v>16.921144401346755</v>
      </c>
      <c r="FW45" s="22">
        <v>39447</v>
      </c>
      <c r="FX45" s="13">
        <v>25</v>
      </c>
      <c r="FY45" s="12">
        <v>30.830464040337134</v>
      </c>
      <c r="FZ45" s="12">
        <v>28.660298051518616</v>
      </c>
      <c r="GA45" s="12">
        <v>24.829677920221947</v>
      </c>
      <c r="GB45" s="12">
        <v>24.648583125696021</v>
      </c>
      <c r="GD45" s="22">
        <v>39994</v>
      </c>
      <c r="GE45" s="13">
        <v>8</v>
      </c>
      <c r="GF45" s="12">
        <v>-0.35338650579659348</v>
      </c>
      <c r="GG45" s="12">
        <v>1.8801874609742253</v>
      </c>
      <c r="GH45" s="12">
        <v>-1.7905312208113644</v>
      </c>
      <c r="GI45" s="12">
        <v>0.28160632350178183</v>
      </c>
      <c r="GK45" s="22">
        <v>39447</v>
      </c>
      <c r="GL45" s="13">
        <v>10</v>
      </c>
      <c r="GM45" s="12">
        <v>25.236888017891189</v>
      </c>
      <c r="GN45" s="12">
        <v>3.8217788902803473</v>
      </c>
      <c r="GO45" s="12">
        <v>-1.4368719598299884</v>
      </c>
      <c r="GP45" s="12">
        <v>-8.9970705150576702</v>
      </c>
      <c r="GS45" s="22">
        <v>39447</v>
      </c>
      <c r="GT45" s="13">
        <v>22</v>
      </c>
      <c r="GU45" s="12">
        <v>-106.50287799960392</v>
      </c>
      <c r="GV45" s="12">
        <v>-13.22593131169767</v>
      </c>
      <c r="GW45" s="12">
        <v>-14.809005218552917</v>
      </c>
      <c r="GX45" s="12">
        <v>-6.3811581363685814</v>
      </c>
      <c r="GZ45" s="22">
        <v>39903</v>
      </c>
      <c r="HA45" s="13">
        <v>6</v>
      </c>
      <c r="HB45" s="12">
        <v>-22.896578764027041</v>
      </c>
      <c r="HC45" s="12">
        <v>0.91267893426474345</v>
      </c>
      <c r="HD45" s="12">
        <v>-12.621884113103576</v>
      </c>
      <c r="HE45" s="153">
        <v>114.49791369673096</v>
      </c>
      <c r="HG45" s="22">
        <v>39447</v>
      </c>
      <c r="HH45" s="13">
        <v>4</v>
      </c>
      <c r="HI45" s="12">
        <v>23.462631939795674</v>
      </c>
      <c r="HJ45" s="12">
        <v>194.23608712579181</v>
      </c>
      <c r="HK45" s="12">
        <v>-2.6959408411749819</v>
      </c>
      <c r="HL45" s="12">
        <v>-5.2719400309939939</v>
      </c>
      <c r="HN45" s="22">
        <v>40086</v>
      </c>
      <c r="HO45" s="13">
        <v>29</v>
      </c>
      <c r="HP45" s="12">
        <v>-1.3396560668413326</v>
      </c>
      <c r="HQ45" s="12">
        <v>-10.69469601399673</v>
      </c>
      <c r="HR45" s="12">
        <v>-7.5879670024495915</v>
      </c>
      <c r="HS45" s="12">
        <v>-9.4567537544302915</v>
      </c>
    </row>
    <row r="46" spans="1:227">
      <c r="A46" s="22">
        <v>39538</v>
      </c>
      <c r="B46" s="13">
        <v>13</v>
      </c>
      <c r="C46" s="12">
        <v>37.179220797831519</v>
      </c>
      <c r="D46" s="12">
        <v>-8.1022830058525841</v>
      </c>
      <c r="E46" s="12">
        <v>2.1924578965678787</v>
      </c>
      <c r="F46" s="12">
        <v>2.2234139380762352</v>
      </c>
      <c r="H46" s="22">
        <v>39538</v>
      </c>
      <c r="I46" s="13">
        <v>36</v>
      </c>
      <c r="J46" s="12">
        <v>21.559880176782997</v>
      </c>
      <c r="K46" s="12">
        <v>7.3626084473336739</v>
      </c>
      <c r="L46" s="12">
        <v>17.58532041761891</v>
      </c>
      <c r="M46" s="12">
        <v>16.712741613033266</v>
      </c>
      <c r="O46" s="22">
        <v>39903</v>
      </c>
      <c r="P46" s="13">
        <v>24</v>
      </c>
      <c r="Q46" s="12">
        <v>-13.86423455863412</v>
      </c>
      <c r="R46" s="12">
        <v>-5.0937261424968572</v>
      </c>
      <c r="S46" s="12">
        <v>-7.1230344006831814</v>
      </c>
      <c r="T46" s="12">
        <v>-4.4764927675363779</v>
      </c>
      <c r="V46" s="22">
        <v>39538</v>
      </c>
      <c r="W46" s="13">
        <v>27</v>
      </c>
      <c r="X46" s="12">
        <v>-4.3467112486473738</v>
      </c>
      <c r="Y46" s="12">
        <v>3.2321771340843242</v>
      </c>
      <c r="Z46" s="12">
        <v>3.5771340150605679</v>
      </c>
      <c r="AA46" s="12">
        <v>3.7977018444044663</v>
      </c>
      <c r="AC46" s="22">
        <v>39538</v>
      </c>
      <c r="AD46" s="13">
        <v>60</v>
      </c>
      <c r="AE46" s="12">
        <v>13.709795621535555</v>
      </c>
      <c r="AF46" s="12">
        <v>24.360024854531193</v>
      </c>
      <c r="AG46" s="12">
        <v>27.278534245275644</v>
      </c>
      <c r="AH46" s="12">
        <v>28.698237758640886</v>
      </c>
      <c r="AJ46" s="22">
        <v>39538</v>
      </c>
      <c r="AK46" s="13">
        <v>7</v>
      </c>
      <c r="AL46" s="12">
        <v>-243.3043524935492</v>
      </c>
      <c r="AM46" s="12">
        <v>-34.504248897111999</v>
      </c>
      <c r="AN46" s="14">
        <v>39538</v>
      </c>
      <c r="AO46" s="2">
        <v>15</v>
      </c>
      <c r="AP46" s="12">
        <v>-25.659409942121812</v>
      </c>
      <c r="AQ46" s="12">
        <v>83.094011702871782</v>
      </c>
      <c r="AS46" s="22">
        <v>39538</v>
      </c>
      <c r="AT46" s="13">
        <v>17</v>
      </c>
      <c r="AU46" s="12">
        <v>-13.626085264162372</v>
      </c>
      <c r="AV46" s="12">
        <v>15.455508366041926</v>
      </c>
      <c r="AW46" s="12">
        <v>10.403669212536748</v>
      </c>
      <c r="AX46" s="12">
        <v>11.369450328952757</v>
      </c>
      <c r="AZ46" s="22">
        <v>39538</v>
      </c>
      <c r="BA46" s="13">
        <v>15</v>
      </c>
      <c r="BB46" s="12">
        <v>-0.28426297745892387</v>
      </c>
      <c r="BC46" s="12">
        <v>43.445649689701881</v>
      </c>
      <c r="BD46" s="12">
        <v>6.5570662396396973</v>
      </c>
      <c r="BE46" s="12">
        <v>14.017411735541629</v>
      </c>
      <c r="BG46" s="22">
        <v>39538</v>
      </c>
      <c r="BH46" s="13">
        <v>33</v>
      </c>
      <c r="BI46" s="12">
        <v>12.374754098630474</v>
      </c>
      <c r="BJ46" s="12">
        <v>4.1390298258443092</v>
      </c>
      <c r="BK46" s="12">
        <v>9.0572016892748621</v>
      </c>
      <c r="BL46" s="12">
        <v>10.486935851718249</v>
      </c>
      <c r="BN46" s="22">
        <v>39538</v>
      </c>
      <c r="BO46" s="13">
        <v>15</v>
      </c>
      <c r="BP46" s="12">
        <v>-20.59476997446896</v>
      </c>
      <c r="BQ46" s="12">
        <v>4.9400092558451236</v>
      </c>
      <c r="BR46" s="12">
        <v>-16.873654460067812</v>
      </c>
      <c r="BS46" s="12">
        <v>-28.720593425752927</v>
      </c>
      <c r="BU46" s="22">
        <v>39538</v>
      </c>
      <c r="BV46" s="13">
        <v>63</v>
      </c>
      <c r="BW46" s="12">
        <v>40.25563830050465</v>
      </c>
      <c r="BX46" s="12">
        <v>0.87463777513132612</v>
      </c>
      <c r="BY46" s="12">
        <v>23.266682232973857</v>
      </c>
      <c r="BZ46" s="12">
        <v>22.086572996512356</v>
      </c>
      <c r="CB46" s="22">
        <v>39538</v>
      </c>
      <c r="CC46" s="13">
        <v>32</v>
      </c>
      <c r="CD46" s="12">
        <v>7.9379880310067152</v>
      </c>
      <c r="CE46" s="12">
        <v>6.9019349998324042</v>
      </c>
      <c r="CF46" s="12">
        <v>2.5607240759461192</v>
      </c>
      <c r="CG46" s="12">
        <v>3.6444557655082921</v>
      </c>
      <c r="CI46" s="22">
        <v>39538</v>
      </c>
      <c r="CJ46" s="13">
        <v>21</v>
      </c>
      <c r="CK46" s="12">
        <v>-106.2099558253468</v>
      </c>
      <c r="CL46" s="12">
        <v>-7.4475740996671869</v>
      </c>
      <c r="CM46" s="12">
        <v>-23.301507983190252</v>
      </c>
      <c r="CN46" s="12">
        <v>-17.474688620172717</v>
      </c>
      <c r="CP46" s="22">
        <v>39538</v>
      </c>
      <c r="CQ46" s="13">
        <v>30</v>
      </c>
      <c r="CR46" s="12">
        <v>-11.282351637885306</v>
      </c>
      <c r="CS46" s="12">
        <v>11.304513603784706</v>
      </c>
      <c r="CT46" s="12">
        <v>-0.40829877183090613</v>
      </c>
      <c r="CU46" s="12">
        <v>9.8996366923365109E-2</v>
      </c>
      <c r="CW46" s="22">
        <v>39538</v>
      </c>
      <c r="CX46" s="13">
        <v>18</v>
      </c>
      <c r="CY46" s="12">
        <v>36.703018506141973</v>
      </c>
      <c r="CZ46" s="12">
        <v>48.190042154760484</v>
      </c>
      <c r="DA46" s="12">
        <v>4.0896050820051322</v>
      </c>
      <c r="DB46" s="12">
        <v>-2.9804352405854218</v>
      </c>
      <c r="DD46" s="22">
        <v>39538</v>
      </c>
      <c r="DE46" s="13">
        <v>19</v>
      </c>
      <c r="DF46" s="12">
        <v>13.314181722805856</v>
      </c>
      <c r="DG46" s="12">
        <v>4.2329530324062503</v>
      </c>
      <c r="DH46" s="12">
        <v>9.0824744349490061</v>
      </c>
      <c r="DI46" s="12">
        <v>7.4270217566762664</v>
      </c>
      <c r="DK46" s="22">
        <v>39538</v>
      </c>
      <c r="DL46" s="13">
        <v>6</v>
      </c>
      <c r="DM46" s="12">
        <v>-2.5830309515465055</v>
      </c>
      <c r="DN46" s="12">
        <v>27.087101377827551</v>
      </c>
      <c r="DO46" s="12">
        <v>13.215546719188232</v>
      </c>
      <c r="DP46" s="12">
        <v>16.274390963234488</v>
      </c>
      <c r="DR46" s="22">
        <v>39538</v>
      </c>
      <c r="DS46" s="13">
        <v>5</v>
      </c>
      <c r="DT46" s="12">
        <v>-33.206976185080066</v>
      </c>
      <c r="DU46" s="12">
        <v>9.3253149223784462</v>
      </c>
      <c r="DV46" s="12">
        <v>2.3697476870070622</v>
      </c>
      <c r="DW46" s="12">
        <v>8.4122987971714238</v>
      </c>
      <c r="DY46" s="22">
        <f t="shared" si="0"/>
        <v>39538</v>
      </c>
      <c r="DZ46" s="82">
        <f ca="1">VLOOKUP($DY46,INDIRECT("$"&amp;VLOOKUP($DZ$3,Map!$A$2:$E$51,4,0)&amp;"$6:$"&amp;VLOOKUP($DZ$3,Map!$A$2:$E$51,5,0)&amp;"$100"),MATCH(DZ$1,INDIRECT("$"&amp;VLOOKUP($DZ$3,Map!$A$2:$E$51,4,0)&amp;"$1:$"&amp;VLOOKUP($DZ$3,Map!$A$2:$E$51,5,0)&amp;"$1"),0),0)</f>
        <v>18</v>
      </c>
      <c r="EA46" s="140">
        <f ca="1">IF(ABS(VLOOKUP($DY46,INDIRECT("$"&amp;VLOOKUP($DZ$3,Map!$A$2:$E$51,4,0)&amp;"$6:$"&amp;VLOOKUP($DZ$3,Map!$A$2:$E$51,5,0)&amp;"$100"),MATCH(EA$1,INDIRECT("$"&amp;VLOOKUP($DZ$3,Map!$A$2:$E$51,4,0)&amp;"$1:$"&amp;VLOOKUP($DZ$3,Map!$A$2:$E$51,5,0)&amp;"$1"),0),0))&gt;100,"",VLOOKUP($DY46,INDIRECT("$"&amp;VLOOKUP($DZ$3,Map!$A$2:$E$51,4,0)&amp;"$6:$"&amp;VLOOKUP($DZ$3,Map!$A$2:$E$51,5,0)&amp;"$100"),MATCH(EA$1,INDIRECT("$"&amp;VLOOKUP($DZ$3,Map!$A$2:$E$51,4,0)&amp;"$1:$"&amp;VLOOKUP($DZ$3,Map!$A$2:$E$51,5,0)&amp;"$1"),0),0))</f>
        <v>36.703018506141973</v>
      </c>
      <c r="EB46" s="140">
        <f ca="1">IF(ABS(VLOOKUP($DY46,INDIRECT("$"&amp;VLOOKUP($DZ$3,Map!$A$2:$E$51,4,0)&amp;"$6:$"&amp;VLOOKUP($DZ$3,Map!$A$2:$E$51,5,0)&amp;"$100"),MATCH(EB$1,INDIRECT("$"&amp;VLOOKUP($DZ$3,Map!$A$2:$E$51,4,0)&amp;"$1:$"&amp;VLOOKUP($DZ$3,Map!$A$2:$E$51,5,0)&amp;"$1"),0),0))&gt;50,"",VLOOKUP($DY46,INDIRECT("$"&amp;VLOOKUP($DZ$3,Map!$A$2:$E$51,4,0)&amp;"$6:$"&amp;VLOOKUP($DZ$3,Map!$A$2:$E$51,5,0)&amp;"$100"),MATCH(EB$1,INDIRECT("$"&amp;VLOOKUP($DZ$3,Map!$A$2:$E$51,4,0)&amp;"$1:$"&amp;VLOOKUP($DZ$3,Map!$A$2:$E$51,5,0)&amp;"$1"),0),0))</f>
        <v>48.190042154760484</v>
      </c>
      <c r="EC46" s="140">
        <f ca="1">IF(ABS(VLOOKUP($DY46,INDIRECT("$"&amp;VLOOKUP($DZ$3,Map!$A$2:$E$51,4,0)&amp;"$6:$"&amp;VLOOKUP($DZ$3,Map!$A$2:$E$51,5,0)&amp;"$100"),MATCH(EC$1,INDIRECT("$"&amp;VLOOKUP($DZ$3,Map!$A$2:$E$51,4,0)&amp;"$1:$"&amp;VLOOKUP($DZ$3,Map!$A$2:$E$51,5,0)&amp;"$1"),0),0))&gt;100,"",VLOOKUP($DY46,INDIRECT("$"&amp;VLOOKUP($DZ$3,Map!$A$2:$E$51,4,0)&amp;"$6:$"&amp;VLOOKUP($DZ$3,Map!$A$2:$E$51,5,0)&amp;"$100"),MATCH(EC$1,INDIRECT("$"&amp;VLOOKUP($DZ$3,Map!$A$2:$E$51,4,0)&amp;"$1:$"&amp;VLOOKUP($DZ$3,Map!$A$2:$E$51,5,0)&amp;"$1"),0),0))</f>
        <v>4.0896050820051322</v>
      </c>
      <c r="ED46" s="140">
        <f ca="1">IF(ABS(VLOOKUP($DY46,INDIRECT("$"&amp;VLOOKUP($DZ$3,Map!$A$2:$E$51,4,0)&amp;"$6:$"&amp;VLOOKUP($DZ$3,Map!$A$2:$E$51,5,0)&amp;"$100"),MATCH(ED$1,INDIRECT("$"&amp;VLOOKUP($DZ$3,Map!$A$2:$E$51,4,0)&amp;"$1:$"&amp;VLOOKUP($DZ$3,Map!$A$2:$E$51,5,0)&amp;"$1"),0),0))&gt;100,"",VLOOKUP($DY46,INDIRECT("$"&amp;VLOOKUP($DZ$3,Map!$A$2:$E$51,4,0)&amp;"$6:$"&amp;VLOOKUP($DZ$3,Map!$A$2:$E$51,5,0)&amp;"$100"),MATCH(ED$1,INDIRECT("$"&amp;VLOOKUP($DZ$3,Map!$A$2:$E$51,4,0)&amp;"$1:$"&amp;VLOOKUP($DZ$3,Map!$A$2:$E$51,5,0)&amp;"$1"),0),0))</f>
        <v>-2.9804352405854218</v>
      </c>
      <c r="EF46" s="22">
        <f t="shared" si="1"/>
        <v>39538</v>
      </c>
      <c r="EG46" s="140">
        <f ca="1">VLOOKUP($EF46,EquityMetrics!$Y$6:$AO$1048576,MATCH(Earnings!EG$5,EquityMetrics!$Y$5:$AO$5,0),0)</f>
        <v>11.914625904300546</v>
      </c>
      <c r="EH46" s="140">
        <f ca="1">VLOOKUP($EF46,EquityMetrics!$Y$6:$AO$1048576,MATCH(Earnings!EH$5,EquityMetrics!$Y$5:$AO$5,0),0)</f>
        <v>11.42706287419395</v>
      </c>
      <c r="EI46" s="140">
        <f ca="1">VLOOKUP($EF46,EquityMetrics!$Y$6:$AO$1048576,MATCH(Earnings!EI$5,EquityMetrics!$Y$5:$AO$5,0),0)</f>
        <v>7.6458817521765976</v>
      </c>
      <c r="EJ46" s="140">
        <f ca="1">VLOOKUP($EF46,EquityMetrics!$Y$6:$AO$1048576,MATCH(Earnings!EJ$5,EquityMetrics!$Y$5:$AO$5,0),0)</f>
        <v>7.7650352634418995</v>
      </c>
      <c r="EN46" s="22">
        <v>39538</v>
      </c>
      <c r="EO46" s="13">
        <v>29</v>
      </c>
      <c r="EP46" s="12">
        <v>33.57247054057315</v>
      </c>
      <c r="EQ46" s="12">
        <v>37.446931294058963</v>
      </c>
      <c r="ER46" s="12">
        <v>53.866968346929767</v>
      </c>
      <c r="ES46" s="12">
        <v>40.479045039016334</v>
      </c>
      <c r="EU46" s="22">
        <v>39538</v>
      </c>
      <c r="EV46" s="13">
        <v>31</v>
      </c>
      <c r="EW46" s="12">
        <v>-8.7336107756946113</v>
      </c>
      <c r="EX46" s="12">
        <v>15.247659942183599</v>
      </c>
      <c r="EY46" s="12">
        <v>17.290242047800586</v>
      </c>
      <c r="EZ46" s="12">
        <v>25.898180761700051</v>
      </c>
      <c r="FB46" s="22">
        <v>39538</v>
      </c>
      <c r="FC46" s="13">
        <v>33</v>
      </c>
      <c r="FD46" s="12">
        <v>29.942109813243945</v>
      </c>
      <c r="FE46" s="12">
        <v>14.549554353737349</v>
      </c>
      <c r="FF46" s="12">
        <v>18.766459017011726</v>
      </c>
      <c r="FG46" s="12">
        <v>18.761105819664948</v>
      </c>
      <c r="FI46" s="22">
        <v>39538</v>
      </c>
      <c r="FJ46" s="13">
        <v>30</v>
      </c>
      <c r="FK46" s="12">
        <v>49.440287523699247</v>
      </c>
      <c r="FL46" s="12">
        <v>-16.711793749426139</v>
      </c>
      <c r="FM46" s="12">
        <v>30.50969610520502</v>
      </c>
      <c r="FN46" s="12">
        <v>27.703815314371226</v>
      </c>
      <c r="FP46" s="22">
        <v>39538</v>
      </c>
      <c r="FQ46" s="13">
        <v>10</v>
      </c>
      <c r="FR46" s="12">
        <v>32.439602329077701</v>
      </c>
      <c r="FS46" s="12">
        <v>-4.470754388449838</v>
      </c>
      <c r="FT46" s="12">
        <v>13.290527394695516</v>
      </c>
      <c r="FU46" s="12">
        <v>9.6074600131142329</v>
      </c>
      <c r="FW46" s="22">
        <v>39538</v>
      </c>
      <c r="FX46" s="13">
        <v>26</v>
      </c>
      <c r="FY46" s="12">
        <v>15.223355533685279</v>
      </c>
      <c r="FZ46" s="12">
        <v>15.748378770391103</v>
      </c>
      <c r="GA46" s="12">
        <v>19.472019972534717</v>
      </c>
      <c r="GB46" s="12">
        <v>20.026396842733575</v>
      </c>
      <c r="GD46" s="22">
        <v>40086</v>
      </c>
      <c r="GE46" s="13">
        <v>7</v>
      </c>
      <c r="GF46" s="12">
        <v>1.6159231828682508</v>
      </c>
      <c r="GG46" s="12">
        <v>-1.4961178957319632</v>
      </c>
      <c r="GH46" s="12">
        <v>0.99299270764467984</v>
      </c>
      <c r="GI46" s="12">
        <v>0.56935653098948436</v>
      </c>
      <c r="GK46" s="22">
        <v>39538</v>
      </c>
      <c r="GL46" s="13">
        <v>10</v>
      </c>
      <c r="GM46" s="12">
        <v>86.35897384835593</v>
      </c>
      <c r="GN46" s="12">
        <v>0.86216859326668782</v>
      </c>
      <c r="GO46" s="12">
        <v>4.2580152939490024</v>
      </c>
      <c r="GP46" s="12">
        <v>-4.5806863031588652</v>
      </c>
      <c r="GS46" s="22">
        <v>39538</v>
      </c>
      <c r="GT46" s="13">
        <v>20</v>
      </c>
      <c r="GU46" s="12">
        <v>-120.78238491667234</v>
      </c>
      <c r="GV46" s="12">
        <v>-14.802709082670262</v>
      </c>
      <c r="GW46" s="12">
        <v>-24.011874683400414</v>
      </c>
      <c r="GX46" s="12">
        <v>-18.096234237243159</v>
      </c>
      <c r="GZ46" s="22">
        <v>39994</v>
      </c>
      <c r="HA46" s="13">
        <v>7</v>
      </c>
      <c r="HB46" s="12">
        <v>-28.701719359696831</v>
      </c>
      <c r="HC46" s="12">
        <v>-2.8053622767046815</v>
      </c>
      <c r="HD46" s="12">
        <v>-22.305520261589308</v>
      </c>
      <c r="HE46" s="153">
        <v>33.722330046365798</v>
      </c>
      <c r="HG46" s="22">
        <v>39538</v>
      </c>
      <c r="HH46" s="13">
        <v>4</v>
      </c>
      <c r="HI46" s="12">
        <v>26.668626988370026</v>
      </c>
      <c r="HJ46" s="12">
        <v>190.52103832774083</v>
      </c>
      <c r="HK46" s="12">
        <v>-0.44195363107770724</v>
      </c>
      <c r="HL46" s="12">
        <v>-1.6490479605739461</v>
      </c>
      <c r="HN46" s="22">
        <v>40178</v>
      </c>
      <c r="HO46" s="13">
        <v>30</v>
      </c>
      <c r="HP46" s="12">
        <v>77.711046413961853</v>
      </c>
      <c r="HQ46" s="12">
        <v>-8.4699652186954637</v>
      </c>
      <c r="HR46" s="12">
        <v>0.56910243263483817</v>
      </c>
      <c r="HS46" s="12">
        <v>-2.3676417866189348</v>
      </c>
    </row>
    <row r="47" spans="1:227">
      <c r="A47" s="22">
        <v>39629</v>
      </c>
      <c r="B47" s="13">
        <v>13</v>
      </c>
      <c r="C47" s="12">
        <v>-39.812577316861514</v>
      </c>
      <c r="D47" s="12">
        <v>-10.184262220871876</v>
      </c>
      <c r="E47" s="12">
        <v>-8.1763427229017527</v>
      </c>
      <c r="F47" s="12">
        <v>-6.3271404489362411</v>
      </c>
      <c r="H47" s="22">
        <v>39629</v>
      </c>
      <c r="I47" s="13">
        <v>36</v>
      </c>
      <c r="J47" s="12">
        <v>24.292955993755264</v>
      </c>
      <c r="K47" s="12">
        <v>8.4319492057728382</v>
      </c>
      <c r="L47" s="12">
        <v>18.043236597288413</v>
      </c>
      <c r="M47" s="12">
        <v>16.901603141791544</v>
      </c>
      <c r="O47" s="22">
        <v>39994</v>
      </c>
      <c r="P47" s="13">
        <v>25</v>
      </c>
      <c r="Q47" s="12">
        <v>-12.917946920489767</v>
      </c>
      <c r="R47" s="12">
        <v>-8.9901275652208508</v>
      </c>
      <c r="S47" s="12">
        <v>-10.811456551112276</v>
      </c>
      <c r="T47" s="12">
        <v>-10.259937143311559</v>
      </c>
      <c r="V47" s="22">
        <v>39629</v>
      </c>
      <c r="W47" s="13">
        <v>29</v>
      </c>
      <c r="X47" s="12">
        <v>-1.4061613634979706</v>
      </c>
      <c r="Y47" s="12">
        <v>4.5472100718655817</v>
      </c>
      <c r="Z47" s="12">
        <v>5.3434168381038649</v>
      </c>
      <c r="AA47" s="12">
        <v>5.4271153020681862</v>
      </c>
      <c r="AC47" s="22">
        <v>39629</v>
      </c>
      <c r="AD47" s="13">
        <v>65</v>
      </c>
      <c r="AE47" s="12">
        <v>34.38950464449529</v>
      </c>
      <c r="AF47" s="12">
        <v>13.081491819548564</v>
      </c>
      <c r="AG47" s="12">
        <v>49.829594762859998</v>
      </c>
      <c r="AH47" s="12">
        <v>58.337271448675111</v>
      </c>
      <c r="AJ47" s="22">
        <v>39629</v>
      </c>
      <c r="AK47" s="13">
        <v>9</v>
      </c>
      <c r="AL47" s="12">
        <v>-17.265693371427119</v>
      </c>
      <c r="AM47" s="12">
        <v>-34.907391478089536</v>
      </c>
      <c r="AN47" s="14">
        <v>39629</v>
      </c>
      <c r="AO47" s="2">
        <v>16</v>
      </c>
      <c r="AP47" s="12">
        <v>-17.37216152742802</v>
      </c>
      <c r="AQ47" s="12">
        <v>29.038034452087725</v>
      </c>
      <c r="AS47" s="22">
        <v>39629</v>
      </c>
      <c r="AT47" s="13">
        <v>16</v>
      </c>
      <c r="AU47" s="12">
        <v>-15.438454163514226</v>
      </c>
      <c r="AV47" s="12">
        <v>4.6618140249395257</v>
      </c>
      <c r="AW47" s="12">
        <v>12.620731690245378</v>
      </c>
      <c r="AX47" s="12">
        <v>14.175556021739855</v>
      </c>
      <c r="AZ47" s="22">
        <v>39629</v>
      </c>
      <c r="BA47" s="13">
        <v>15</v>
      </c>
      <c r="BB47" s="12">
        <v>2.1509416526825495E-3</v>
      </c>
      <c r="BC47" s="12">
        <v>34.865467411578898</v>
      </c>
      <c r="BD47" s="12">
        <v>5.8840550660195667</v>
      </c>
      <c r="BE47" s="12">
        <v>10.524573118945014</v>
      </c>
      <c r="BG47" s="22">
        <v>39629</v>
      </c>
      <c r="BH47" s="13">
        <v>34</v>
      </c>
      <c r="BI47" s="12">
        <v>25.746680277315317</v>
      </c>
      <c r="BJ47" s="12">
        <v>-3.7903627078038515</v>
      </c>
      <c r="BK47" s="12">
        <v>8.35919615156795</v>
      </c>
      <c r="BL47" s="12">
        <v>6.5750136653690339</v>
      </c>
      <c r="BN47" s="22">
        <v>39629</v>
      </c>
      <c r="BO47" s="13">
        <v>18</v>
      </c>
      <c r="BP47" s="12">
        <v>44.419947116616271</v>
      </c>
      <c r="BQ47" s="12">
        <v>5.0812123416131172</v>
      </c>
      <c r="BR47" s="12">
        <v>-16.339590023930128</v>
      </c>
      <c r="BS47" s="12">
        <v>-37.674947967486716</v>
      </c>
      <c r="BU47" s="22">
        <v>39629</v>
      </c>
      <c r="BV47" s="13">
        <v>64</v>
      </c>
      <c r="BW47" s="12">
        <v>4.3549135555690341</v>
      </c>
      <c r="BX47" s="12">
        <v>-2.3522096591983344</v>
      </c>
      <c r="BY47" s="12">
        <v>16.997663452338131</v>
      </c>
      <c r="BZ47" s="12">
        <v>20.708687468613963</v>
      </c>
      <c r="CB47" s="22">
        <v>39629</v>
      </c>
      <c r="CC47" s="13">
        <v>36</v>
      </c>
      <c r="CD47" s="12">
        <v>2.5835274529375409</v>
      </c>
      <c r="CE47" s="12">
        <v>2.7297899676412163</v>
      </c>
      <c r="CF47" s="12">
        <v>-3.5793983868630974</v>
      </c>
      <c r="CG47" s="12">
        <v>-2.8472047333334416</v>
      </c>
      <c r="CI47" s="22">
        <v>39629</v>
      </c>
      <c r="CJ47" s="13">
        <v>26</v>
      </c>
      <c r="CK47" s="12">
        <v>-81.529432659117788</v>
      </c>
      <c r="CL47" s="12">
        <v>-13.977396549245903</v>
      </c>
      <c r="CM47" s="12">
        <v>-30.027626304566013</v>
      </c>
      <c r="CN47" s="12">
        <v>-28.460300622327907</v>
      </c>
      <c r="CP47" s="22">
        <v>39629</v>
      </c>
      <c r="CQ47" s="13">
        <v>32</v>
      </c>
      <c r="CR47" s="12">
        <v>-4.1552234070611416</v>
      </c>
      <c r="CS47" s="12">
        <v>1.9851640901992429</v>
      </c>
      <c r="CT47" s="12">
        <v>-6.6529386463809459E-2</v>
      </c>
      <c r="CU47" s="12">
        <v>9.2898622402870501E-2</v>
      </c>
      <c r="CW47" s="22">
        <v>39629</v>
      </c>
      <c r="CX47" s="13">
        <v>18</v>
      </c>
      <c r="CY47" s="12">
        <v>5.6143548683744706</v>
      </c>
      <c r="CZ47" s="12">
        <v>45.744047932565856</v>
      </c>
      <c r="DA47" s="12">
        <v>4.3956876568992165</v>
      </c>
      <c r="DB47" s="12">
        <v>3.4838099837787517</v>
      </c>
      <c r="DD47" s="22">
        <v>39629</v>
      </c>
      <c r="DE47" s="13">
        <v>22</v>
      </c>
      <c r="DF47" s="12">
        <v>-3.6822811502866175</v>
      </c>
      <c r="DG47" s="12">
        <v>3.8734907634132121</v>
      </c>
      <c r="DH47" s="12">
        <v>-1.1067323975288312</v>
      </c>
      <c r="DI47" s="12">
        <v>1.7112757940382028</v>
      </c>
      <c r="DK47" s="22">
        <v>39629</v>
      </c>
      <c r="DL47" s="13">
        <v>6</v>
      </c>
      <c r="DM47" s="12">
        <v>11.346472076379785</v>
      </c>
      <c r="DN47" s="12">
        <v>-3.9370676968340734</v>
      </c>
      <c r="DO47" s="12">
        <v>9.7054053251643069</v>
      </c>
      <c r="DP47" s="12">
        <v>9.8165354652672843</v>
      </c>
      <c r="DR47" s="22">
        <v>39629</v>
      </c>
      <c r="DS47" s="13">
        <v>5</v>
      </c>
      <c r="DT47" s="12">
        <v>-158.26672241536355</v>
      </c>
      <c r="DU47" s="12">
        <v>-2.9839228721538547</v>
      </c>
      <c r="DV47" s="12">
        <v>-37.515546877644425</v>
      </c>
      <c r="DW47" s="12">
        <v>17.097100530209207</v>
      </c>
      <c r="DY47" s="22">
        <f t="shared" si="0"/>
        <v>39629</v>
      </c>
      <c r="DZ47" s="82">
        <f ca="1">VLOOKUP($DY47,INDIRECT("$"&amp;VLOOKUP($DZ$3,Map!$A$2:$E$51,4,0)&amp;"$6:$"&amp;VLOOKUP($DZ$3,Map!$A$2:$E$51,5,0)&amp;"$100"),MATCH(DZ$1,INDIRECT("$"&amp;VLOOKUP($DZ$3,Map!$A$2:$E$51,4,0)&amp;"$1:$"&amp;VLOOKUP($DZ$3,Map!$A$2:$E$51,5,0)&amp;"$1"),0),0)</f>
        <v>18</v>
      </c>
      <c r="EA47" s="140">
        <f ca="1">IF(ABS(VLOOKUP($DY47,INDIRECT("$"&amp;VLOOKUP($DZ$3,Map!$A$2:$E$51,4,0)&amp;"$6:$"&amp;VLOOKUP($DZ$3,Map!$A$2:$E$51,5,0)&amp;"$100"),MATCH(EA$1,INDIRECT("$"&amp;VLOOKUP($DZ$3,Map!$A$2:$E$51,4,0)&amp;"$1:$"&amp;VLOOKUP($DZ$3,Map!$A$2:$E$51,5,0)&amp;"$1"),0),0))&gt;100,"",VLOOKUP($DY47,INDIRECT("$"&amp;VLOOKUP($DZ$3,Map!$A$2:$E$51,4,0)&amp;"$6:$"&amp;VLOOKUP($DZ$3,Map!$A$2:$E$51,5,0)&amp;"$100"),MATCH(EA$1,INDIRECT("$"&amp;VLOOKUP($DZ$3,Map!$A$2:$E$51,4,0)&amp;"$1:$"&amp;VLOOKUP($DZ$3,Map!$A$2:$E$51,5,0)&amp;"$1"),0),0))</f>
        <v>5.6143548683744706</v>
      </c>
      <c r="EB47" s="140">
        <f ca="1">IF(ABS(VLOOKUP($DY47,INDIRECT("$"&amp;VLOOKUP($DZ$3,Map!$A$2:$E$51,4,0)&amp;"$6:$"&amp;VLOOKUP($DZ$3,Map!$A$2:$E$51,5,0)&amp;"$100"),MATCH(EB$1,INDIRECT("$"&amp;VLOOKUP($DZ$3,Map!$A$2:$E$51,4,0)&amp;"$1:$"&amp;VLOOKUP($DZ$3,Map!$A$2:$E$51,5,0)&amp;"$1"),0),0))&gt;50,"",VLOOKUP($DY47,INDIRECT("$"&amp;VLOOKUP($DZ$3,Map!$A$2:$E$51,4,0)&amp;"$6:$"&amp;VLOOKUP($DZ$3,Map!$A$2:$E$51,5,0)&amp;"$100"),MATCH(EB$1,INDIRECT("$"&amp;VLOOKUP($DZ$3,Map!$A$2:$E$51,4,0)&amp;"$1:$"&amp;VLOOKUP($DZ$3,Map!$A$2:$E$51,5,0)&amp;"$1"),0),0))</f>
        <v>45.744047932565856</v>
      </c>
      <c r="EC47" s="140">
        <f ca="1">IF(ABS(VLOOKUP($DY47,INDIRECT("$"&amp;VLOOKUP($DZ$3,Map!$A$2:$E$51,4,0)&amp;"$6:$"&amp;VLOOKUP($DZ$3,Map!$A$2:$E$51,5,0)&amp;"$100"),MATCH(EC$1,INDIRECT("$"&amp;VLOOKUP($DZ$3,Map!$A$2:$E$51,4,0)&amp;"$1:$"&amp;VLOOKUP($DZ$3,Map!$A$2:$E$51,5,0)&amp;"$1"),0),0))&gt;100,"",VLOOKUP($DY47,INDIRECT("$"&amp;VLOOKUP($DZ$3,Map!$A$2:$E$51,4,0)&amp;"$6:$"&amp;VLOOKUP($DZ$3,Map!$A$2:$E$51,5,0)&amp;"$100"),MATCH(EC$1,INDIRECT("$"&amp;VLOOKUP($DZ$3,Map!$A$2:$E$51,4,0)&amp;"$1:$"&amp;VLOOKUP($DZ$3,Map!$A$2:$E$51,5,0)&amp;"$1"),0),0))</f>
        <v>4.3956876568992165</v>
      </c>
      <c r="ED47" s="140">
        <f ca="1">IF(ABS(VLOOKUP($DY47,INDIRECT("$"&amp;VLOOKUP($DZ$3,Map!$A$2:$E$51,4,0)&amp;"$6:$"&amp;VLOOKUP($DZ$3,Map!$A$2:$E$51,5,0)&amp;"$100"),MATCH(ED$1,INDIRECT("$"&amp;VLOOKUP($DZ$3,Map!$A$2:$E$51,4,0)&amp;"$1:$"&amp;VLOOKUP($DZ$3,Map!$A$2:$E$51,5,0)&amp;"$1"),0),0))&gt;100,"",VLOOKUP($DY47,INDIRECT("$"&amp;VLOOKUP($DZ$3,Map!$A$2:$E$51,4,0)&amp;"$6:$"&amp;VLOOKUP($DZ$3,Map!$A$2:$E$51,5,0)&amp;"$100"),MATCH(ED$1,INDIRECT("$"&amp;VLOOKUP($DZ$3,Map!$A$2:$E$51,4,0)&amp;"$1:$"&amp;VLOOKUP($DZ$3,Map!$A$2:$E$51,5,0)&amp;"$1"),0),0))</f>
        <v>3.4838099837787517</v>
      </c>
      <c r="EF47" s="22">
        <f t="shared" si="1"/>
        <v>39629</v>
      </c>
      <c r="EG47" s="140">
        <f ca="1">VLOOKUP($EF47,EquityMetrics!$Y$6:$AO$1048576,MATCH(Earnings!EG$5,EquityMetrics!$Y$5:$AO$5,0),0)</f>
        <v>1.8704082728274729</v>
      </c>
      <c r="EH47" s="140">
        <f ca="1">VLOOKUP($EF47,EquityMetrics!$Y$6:$AO$1048576,MATCH(Earnings!EH$5,EquityMetrics!$Y$5:$AO$5,0),0)</f>
        <v>5.7885523996612731</v>
      </c>
      <c r="EI47" s="140">
        <f ca="1">VLOOKUP($EF47,EquityMetrics!$Y$6:$AO$1048576,MATCH(Earnings!EI$5,EquityMetrics!$Y$5:$AO$5,0),0)</f>
        <v>5.1781548246243814</v>
      </c>
      <c r="EJ47" s="140">
        <f ca="1">VLOOKUP($EF47,EquityMetrics!$Y$6:$AO$1048576,MATCH(Earnings!EJ$5,EquityMetrics!$Y$5:$AO$5,0),0)</f>
        <v>6.8761997866494173</v>
      </c>
      <c r="EN47" s="22">
        <v>39629</v>
      </c>
      <c r="EO47" s="13">
        <v>32</v>
      </c>
      <c r="EP47" s="12">
        <v>80.675095197629915</v>
      </c>
      <c r="EQ47" s="12">
        <v>26.768222369157701</v>
      </c>
      <c r="ER47" s="12">
        <v>68.648809770696545</v>
      </c>
      <c r="ES47" s="12">
        <v>49.133193354996486</v>
      </c>
      <c r="EU47" s="22">
        <v>39629</v>
      </c>
      <c r="EV47" s="13">
        <v>33</v>
      </c>
      <c r="EW47" s="12">
        <v>-11.016092871682604</v>
      </c>
      <c r="EX47" s="12">
        <v>3.7603373284555319</v>
      </c>
      <c r="EY47" s="12">
        <v>43.264750810007889</v>
      </c>
      <c r="EZ47" s="12">
        <v>60.400333460138867</v>
      </c>
      <c r="FB47" s="22">
        <v>39629</v>
      </c>
      <c r="FC47" s="13">
        <v>32</v>
      </c>
      <c r="FD47" s="12">
        <v>-2.3204454064411073</v>
      </c>
      <c r="FE47" s="12">
        <v>20.617597174727109</v>
      </c>
      <c r="FF47" s="12">
        <v>16.034159777589974</v>
      </c>
      <c r="FG47" s="12">
        <v>19.921899075769069</v>
      </c>
      <c r="FI47" s="22">
        <v>39629</v>
      </c>
      <c r="FJ47" s="13">
        <v>32</v>
      </c>
      <c r="FK47" s="12">
        <v>9.4390542675353739</v>
      </c>
      <c r="FL47" s="12">
        <v>-24.47165879819827</v>
      </c>
      <c r="FM47" s="12">
        <v>18.302757199484709</v>
      </c>
      <c r="FN47" s="12">
        <v>21.857301258877616</v>
      </c>
      <c r="FP47" s="22">
        <v>39629</v>
      </c>
      <c r="FQ47" s="13">
        <v>10</v>
      </c>
      <c r="FR47" s="12">
        <v>40.908187673104734</v>
      </c>
      <c r="FS47" s="12">
        <v>-5.2090423851280931</v>
      </c>
      <c r="FT47" s="12">
        <v>17.534136184317827</v>
      </c>
      <c r="FU47" s="12">
        <v>13.823427646328689</v>
      </c>
      <c r="FW47" s="22">
        <v>39629</v>
      </c>
      <c r="FX47" s="13">
        <v>26</v>
      </c>
      <c r="FY47" s="12">
        <v>17.790883728180962</v>
      </c>
      <c r="FZ47" s="12">
        <v>18.146334692768985</v>
      </c>
      <c r="GA47" s="12">
        <v>18.23725718594995</v>
      </c>
      <c r="GB47" s="12">
        <v>18.129648470477289</v>
      </c>
      <c r="GD47" s="22">
        <v>40178</v>
      </c>
      <c r="GE47" s="13">
        <v>9</v>
      </c>
      <c r="GF47" s="12">
        <v>4.069283249162492</v>
      </c>
      <c r="GG47" s="12">
        <v>-1.6677950048397006</v>
      </c>
      <c r="GH47" s="12">
        <v>2.7707026519611544</v>
      </c>
      <c r="GI47" s="12">
        <v>1.5979490592723966</v>
      </c>
      <c r="GK47" s="22">
        <v>39629</v>
      </c>
      <c r="GL47" s="13">
        <v>10</v>
      </c>
      <c r="GM47" s="12">
        <v>-4.2115965925021541</v>
      </c>
      <c r="GN47" s="12">
        <v>-1.4441713379000354</v>
      </c>
      <c r="GO47" s="12">
        <v>3.5316367465094922</v>
      </c>
      <c r="GP47" s="12">
        <v>4.2301537061401273</v>
      </c>
      <c r="GS47" s="22">
        <v>39629</v>
      </c>
      <c r="GT47" s="13">
        <v>25</v>
      </c>
      <c r="GU47" s="12">
        <v>-104.84519233669762</v>
      </c>
      <c r="GV47" s="12">
        <v>-19.87338744513918</v>
      </c>
      <c r="GW47" s="12">
        <v>-30.539591883306507</v>
      </c>
      <c r="GX47" s="12">
        <v>-28.929864719011423</v>
      </c>
      <c r="GZ47" s="22">
        <v>40086</v>
      </c>
      <c r="HA47" s="13">
        <v>7</v>
      </c>
      <c r="HB47" s="12">
        <v>-27.548426278405046</v>
      </c>
      <c r="HC47" s="12">
        <v>-8.7351621924895984</v>
      </c>
      <c r="HD47" s="12">
        <v>-20.860930488877404</v>
      </c>
      <c r="HE47" s="153">
        <v>29.02554716908061</v>
      </c>
      <c r="HG47" s="22">
        <v>39629</v>
      </c>
      <c r="HH47" s="13">
        <v>4</v>
      </c>
      <c r="HI47" s="12">
        <v>54.264994551379033</v>
      </c>
      <c r="HJ47" s="12">
        <v>-6.6057323270202417</v>
      </c>
      <c r="HK47" s="12">
        <v>8.8234125000058903</v>
      </c>
      <c r="HL47" s="12">
        <v>7.1520640343730513</v>
      </c>
      <c r="HN47" s="22">
        <v>40268</v>
      </c>
      <c r="HO47" s="13">
        <v>31</v>
      </c>
      <c r="HP47" s="12">
        <v>25.452838100250741</v>
      </c>
      <c r="HQ47" s="12">
        <v>-3.30929737877248</v>
      </c>
      <c r="HR47" s="12">
        <v>5.1415844097274066</v>
      </c>
      <c r="HS47" s="12">
        <v>4.4413104149922944</v>
      </c>
    </row>
    <row r="48" spans="1:227">
      <c r="A48" s="22">
        <v>39721</v>
      </c>
      <c r="B48" s="13">
        <v>13</v>
      </c>
      <c r="C48" s="12">
        <v>-108.49741981099179</v>
      </c>
      <c r="D48" s="12">
        <v>-2.7878842044742336</v>
      </c>
      <c r="E48" s="12">
        <v>-16.819393461317812</v>
      </c>
      <c r="F48" s="12">
        <v>-11.246561603563654</v>
      </c>
      <c r="H48" s="22">
        <v>39721</v>
      </c>
      <c r="I48" s="13">
        <v>36</v>
      </c>
      <c r="J48" s="12">
        <v>9.7331470981628083</v>
      </c>
      <c r="K48" s="12">
        <v>15.164445406354975</v>
      </c>
      <c r="L48" s="12">
        <v>14.633910366510428</v>
      </c>
      <c r="M48" s="12">
        <v>15.68021615084727</v>
      </c>
      <c r="O48" s="22">
        <v>40086</v>
      </c>
      <c r="P48" s="13">
        <v>26</v>
      </c>
      <c r="Q48" s="12">
        <v>-11.16736165661878</v>
      </c>
      <c r="R48" s="12">
        <v>-10.952407570363022</v>
      </c>
      <c r="S48" s="12">
        <v>-10.410215987848993</v>
      </c>
      <c r="T48" s="12">
        <v>-10.301345909279148</v>
      </c>
      <c r="V48" s="22">
        <v>39721</v>
      </c>
      <c r="W48" s="13">
        <v>28</v>
      </c>
      <c r="X48" s="12">
        <v>-4.0728086198969802</v>
      </c>
      <c r="Y48" s="12">
        <v>3.2803177000444661</v>
      </c>
      <c r="Z48" s="12">
        <v>0.48207501203203496</v>
      </c>
      <c r="AA48" s="12">
        <v>0.60642851476866433</v>
      </c>
      <c r="AC48" s="22">
        <v>39721</v>
      </c>
      <c r="AD48" s="13">
        <v>66</v>
      </c>
      <c r="AE48" s="12">
        <v>36.507916726754736</v>
      </c>
      <c r="AF48" s="12">
        <v>16.092758301680576</v>
      </c>
      <c r="AG48" s="12">
        <v>48.637320551245075</v>
      </c>
      <c r="AH48" s="12">
        <v>53.294961232180228</v>
      </c>
      <c r="AJ48" s="22">
        <v>39721</v>
      </c>
      <c r="AK48" s="13">
        <v>8</v>
      </c>
      <c r="AL48" s="12">
        <v>36.950224516049488</v>
      </c>
      <c r="AM48" s="12">
        <v>-19.288022762952039</v>
      </c>
      <c r="AN48" s="14">
        <v>39721</v>
      </c>
      <c r="AO48" s="2">
        <v>18</v>
      </c>
      <c r="AP48" s="12">
        <v>-9.3877010636855829E-2</v>
      </c>
      <c r="AQ48" s="12">
        <v>1.1551064349601958</v>
      </c>
      <c r="AS48" s="22">
        <v>39721</v>
      </c>
      <c r="AT48" s="13">
        <v>16</v>
      </c>
      <c r="AU48" s="12">
        <v>-28.234336186357755</v>
      </c>
      <c r="AV48" s="12">
        <v>1.3646249226977547</v>
      </c>
      <c r="AW48" s="12">
        <v>5.4397023143127887</v>
      </c>
      <c r="AX48" s="12">
        <v>7.83266874739319</v>
      </c>
      <c r="AZ48" s="22">
        <v>39721</v>
      </c>
      <c r="BA48" s="13">
        <v>15</v>
      </c>
      <c r="BB48" s="12">
        <v>-5.7346290106671391</v>
      </c>
      <c r="BC48" s="12">
        <v>36.88852880194986</v>
      </c>
      <c r="BD48" s="12">
        <v>1.9354684301661207</v>
      </c>
      <c r="BE48" s="12">
        <v>6.8073275496894459</v>
      </c>
      <c r="BG48" s="22">
        <v>39721</v>
      </c>
      <c r="BH48" s="13">
        <v>35</v>
      </c>
      <c r="BI48" s="12">
        <v>18.564169720466506</v>
      </c>
      <c r="BJ48" s="12">
        <v>-3.559308023911667</v>
      </c>
      <c r="BK48" s="12">
        <v>6.5464668204878729</v>
      </c>
      <c r="BL48" s="12">
        <v>7.2006248990111654</v>
      </c>
      <c r="BN48" s="22">
        <v>39721</v>
      </c>
      <c r="BO48" s="13">
        <v>19</v>
      </c>
      <c r="BP48" s="12">
        <v>-6.4694795502769269</v>
      </c>
      <c r="BQ48" s="12">
        <v>3.0950772063754295</v>
      </c>
      <c r="BR48" s="12">
        <v>-25.470442906570799</v>
      </c>
      <c r="BS48" s="12">
        <v>-45.54665379398962</v>
      </c>
      <c r="BU48" s="22">
        <v>39721</v>
      </c>
      <c r="BV48" s="13">
        <v>61</v>
      </c>
      <c r="BW48" s="12">
        <v>3.3045843505944217</v>
      </c>
      <c r="BX48" s="12">
        <v>7.2959227263146076</v>
      </c>
      <c r="BY48" s="12">
        <v>13.063845714066202</v>
      </c>
      <c r="BZ48" s="12">
        <v>16.607645035345264</v>
      </c>
      <c r="CB48" s="22">
        <v>39721</v>
      </c>
      <c r="CC48" s="13">
        <v>33</v>
      </c>
      <c r="CD48" s="12">
        <v>-2.9503920134845485</v>
      </c>
      <c r="CE48" s="12">
        <v>4.0072100135262412</v>
      </c>
      <c r="CF48" s="12">
        <v>1.2272377614258145</v>
      </c>
      <c r="CG48" s="12">
        <v>4.6542827302218148</v>
      </c>
      <c r="CI48" s="22">
        <v>39721</v>
      </c>
      <c r="CJ48" s="13">
        <v>24</v>
      </c>
      <c r="CK48" s="12">
        <v>92.748209420605619</v>
      </c>
      <c r="CL48" s="12">
        <v>-7.3904468847698412</v>
      </c>
      <c r="CM48" s="12">
        <v>-35.080537009612875</v>
      </c>
      <c r="CN48" s="12">
        <v>-37.257165968424324</v>
      </c>
      <c r="CP48" s="22">
        <v>39721</v>
      </c>
      <c r="CQ48" s="13">
        <v>32</v>
      </c>
      <c r="CR48" s="12">
        <v>-14.35572309548035</v>
      </c>
      <c r="CS48" s="12">
        <v>0.71755881382729036</v>
      </c>
      <c r="CT48" s="12">
        <v>-5.4104481550621646</v>
      </c>
      <c r="CU48" s="12">
        <v>-5.5395072722835277</v>
      </c>
      <c r="CW48" s="22">
        <v>39721</v>
      </c>
      <c r="CX48" s="13">
        <v>18</v>
      </c>
      <c r="CY48" s="12">
        <v>12.426137077911992</v>
      </c>
      <c r="CZ48" s="12">
        <v>0.61045295706594338</v>
      </c>
      <c r="DA48" s="12">
        <v>3.6466712870475204</v>
      </c>
      <c r="DB48" s="12">
        <v>5.2964249224831228</v>
      </c>
      <c r="DD48" s="22">
        <v>39721</v>
      </c>
      <c r="DE48" s="13">
        <v>22</v>
      </c>
      <c r="DF48" s="12">
        <v>-6.4263223799906433</v>
      </c>
      <c r="DG48" s="12">
        <v>5.3412074041964352</v>
      </c>
      <c r="DH48" s="12">
        <v>-7.0427591745133133</v>
      </c>
      <c r="DI48" s="12">
        <v>-2.556000547293924</v>
      </c>
      <c r="DK48" s="22">
        <v>39721</v>
      </c>
      <c r="DL48" s="13">
        <v>6</v>
      </c>
      <c r="DM48" s="12">
        <v>26.86113820235888</v>
      </c>
      <c r="DN48" s="12">
        <v>-2.8926929496070564</v>
      </c>
      <c r="DO48" s="12">
        <v>10.207834036399422</v>
      </c>
      <c r="DP48" s="12">
        <v>8.8850190023232791</v>
      </c>
      <c r="DR48" s="22">
        <v>39721</v>
      </c>
      <c r="DS48" s="13">
        <v>5</v>
      </c>
      <c r="DT48" s="12">
        <v>90.343481730758256</v>
      </c>
      <c r="DU48" s="12">
        <v>2.1465935782559509</v>
      </c>
      <c r="DV48" s="12">
        <v>51.129444218333475</v>
      </c>
      <c r="DW48" s="12">
        <v>16.85945785969416</v>
      </c>
      <c r="DY48" s="22">
        <f t="shared" si="0"/>
        <v>39721</v>
      </c>
      <c r="DZ48" s="82">
        <f ca="1">VLOOKUP($DY48,INDIRECT("$"&amp;VLOOKUP($DZ$3,Map!$A$2:$E$51,4,0)&amp;"$6:$"&amp;VLOOKUP($DZ$3,Map!$A$2:$E$51,5,0)&amp;"$100"),MATCH(DZ$1,INDIRECT("$"&amp;VLOOKUP($DZ$3,Map!$A$2:$E$51,4,0)&amp;"$1:$"&amp;VLOOKUP($DZ$3,Map!$A$2:$E$51,5,0)&amp;"$1"),0),0)</f>
        <v>18</v>
      </c>
      <c r="EA48" s="140">
        <f ca="1">IF(ABS(VLOOKUP($DY48,INDIRECT("$"&amp;VLOOKUP($DZ$3,Map!$A$2:$E$51,4,0)&amp;"$6:$"&amp;VLOOKUP($DZ$3,Map!$A$2:$E$51,5,0)&amp;"$100"),MATCH(EA$1,INDIRECT("$"&amp;VLOOKUP($DZ$3,Map!$A$2:$E$51,4,0)&amp;"$1:$"&amp;VLOOKUP($DZ$3,Map!$A$2:$E$51,5,0)&amp;"$1"),0),0))&gt;100,"",VLOOKUP($DY48,INDIRECT("$"&amp;VLOOKUP($DZ$3,Map!$A$2:$E$51,4,0)&amp;"$6:$"&amp;VLOOKUP($DZ$3,Map!$A$2:$E$51,5,0)&amp;"$100"),MATCH(EA$1,INDIRECT("$"&amp;VLOOKUP($DZ$3,Map!$A$2:$E$51,4,0)&amp;"$1:$"&amp;VLOOKUP($DZ$3,Map!$A$2:$E$51,5,0)&amp;"$1"),0),0))</f>
        <v>12.426137077911992</v>
      </c>
      <c r="EB48" s="140">
        <f ca="1">IF(ABS(VLOOKUP($DY48,INDIRECT("$"&amp;VLOOKUP($DZ$3,Map!$A$2:$E$51,4,0)&amp;"$6:$"&amp;VLOOKUP($DZ$3,Map!$A$2:$E$51,5,0)&amp;"$100"),MATCH(EB$1,INDIRECT("$"&amp;VLOOKUP($DZ$3,Map!$A$2:$E$51,4,0)&amp;"$1:$"&amp;VLOOKUP($DZ$3,Map!$A$2:$E$51,5,0)&amp;"$1"),0),0))&gt;50,"",VLOOKUP($DY48,INDIRECT("$"&amp;VLOOKUP($DZ$3,Map!$A$2:$E$51,4,0)&amp;"$6:$"&amp;VLOOKUP($DZ$3,Map!$A$2:$E$51,5,0)&amp;"$100"),MATCH(EB$1,INDIRECT("$"&amp;VLOOKUP($DZ$3,Map!$A$2:$E$51,4,0)&amp;"$1:$"&amp;VLOOKUP($DZ$3,Map!$A$2:$E$51,5,0)&amp;"$1"),0),0))</f>
        <v>0.61045295706594338</v>
      </c>
      <c r="EC48" s="140">
        <f ca="1">IF(ABS(VLOOKUP($DY48,INDIRECT("$"&amp;VLOOKUP($DZ$3,Map!$A$2:$E$51,4,0)&amp;"$6:$"&amp;VLOOKUP($DZ$3,Map!$A$2:$E$51,5,0)&amp;"$100"),MATCH(EC$1,INDIRECT("$"&amp;VLOOKUP($DZ$3,Map!$A$2:$E$51,4,0)&amp;"$1:$"&amp;VLOOKUP($DZ$3,Map!$A$2:$E$51,5,0)&amp;"$1"),0),0))&gt;100,"",VLOOKUP($DY48,INDIRECT("$"&amp;VLOOKUP($DZ$3,Map!$A$2:$E$51,4,0)&amp;"$6:$"&amp;VLOOKUP($DZ$3,Map!$A$2:$E$51,5,0)&amp;"$100"),MATCH(EC$1,INDIRECT("$"&amp;VLOOKUP($DZ$3,Map!$A$2:$E$51,4,0)&amp;"$1:$"&amp;VLOOKUP($DZ$3,Map!$A$2:$E$51,5,0)&amp;"$1"),0),0))</f>
        <v>3.6466712870475204</v>
      </c>
      <c r="ED48" s="140">
        <f ca="1">IF(ABS(VLOOKUP($DY48,INDIRECT("$"&amp;VLOOKUP($DZ$3,Map!$A$2:$E$51,4,0)&amp;"$6:$"&amp;VLOOKUP($DZ$3,Map!$A$2:$E$51,5,0)&amp;"$100"),MATCH(ED$1,INDIRECT("$"&amp;VLOOKUP($DZ$3,Map!$A$2:$E$51,4,0)&amp;"$1:$"&amp;VLOOKUP($DZ$3,Map!$A$2:$E$51,5,0)&amp;"$1"),0),0))&gt;100,"",VLOOKUP($DY48,INDIRECT("$"&amp;VLOOKUP($DZ$3,Map!$A$2:$E$51,4,0)&amp;"$6:$"&amp;VLOOKUP($DZ$3,Map!$A$2:$E$51,5,0)&amp;"$100"),MATCH(ED$1,INDIRECT("$"&amp;VLOOKUP($DZ$3,Map!$A$2:$E$51,4,0)&amp;"$1:$"&amp;VLOOKUP($DZ$3,Map!$A$2:$E$51,5,0)&amp;"$1"),0),0))</f>
        <v>5.2964249224831228</v>
      </c>
      <c r="EF48" s="22">
        <f t="shared" si="1"/>
        <v>39721</v>
      </c>
      <c r="EG48" s="140">
        <f ca="1">VLOOKUP($EF48,EquityMetrics!$Y$6:$AO$1048576,MATCH(Earnings!EG$5,EquityMetrics!$Y$5:$AO$5,0),0)</f>
        <v>4.330810978437527</v>
      </c>
      <c r="EH48" s="140">
        <f ca="1">VLOOKUP($EF48,EquityMetrics!$Y$6:$AO$1048576,MATCH(Earnings!EH$5,EquityMetrics!$Y$5:$AO$5,0),0)</f>
        <v>5.9634652998671989</v>
      </c>
      <c r="EI48" s="140">
        <f ca="1">VLOOKUP($EF48,EquityMetrics!$Y$6:$AO$1048576,MATCH(Earnings!EI$5,EquityMetrics!$Y$5:$AO$5,0),0)</f>
        <v>2.2625845953327062</v>
      </c>
      <c r="EJ48" s="140">
        <f ca="1">VLOOKUP($EF48,EquityMetrics!$Y$6:$AO$1048576,MATCH(Earnings!EJ$5,EquityMetrics!$Y$5:$AO$5,0),0)</f>
        <v>3.2883640230226607</v>
      </c>
      <c r="EN48" s="22">
        <v>39721</v>
      </c>
      <c r="EO48" s="13">
        <v>32</v>
      </c>
      <c r="EP48" s="12">
        <v>50.465676758156498</v>
      </c>
      <c r="EQ48" s="12">
        <v>35.412806916578845</v>
      </c>
      <c r="ER48" s="12">
        <v>52.617987035064488</v>
      </c>
      <c r="ES48" s="12">
        <v>46.598157074052594</v>
      </c>
      <c r="EU48" s="22">
        <v>39721</v>
      </c>
      <c r="EV48" s="13">
        <v>34</v>
      </c>
      <c r="EW48" s="12">
        <v>19.442668952332198</v>
      </c>
      <c r="EX48" s="12">
        <v>3.1704089398263191</v>
      </c>
      <c r="EY48" s="12">
        <v>47.236311015025613</v>
      </c>
      <c r="EZ48" s="12">
        <v>54.729043403087218</v>
      </c>
      <c r="FB48" s="22">
        <v>39721</v>
      </c>
      <c r="FC48" s="13">
        <v>30</v>
      </c>
      <c r="FD48" s="12">
        <v>2.1054389093423831</v>
      </c>
      <c r="FE48" s="12">
        <v>26.253179701541086</v>
      </c>
      <c r="FF48" s="12">
        <v>10.113805349649052</v>
      </c>
      <c r="FG48" s="12">
        <v>12.815403122670311</v>
      </c>
      <c r="FI48" s="22">
        <v>39721</v>
      </c>
      <c r="FJ48" s="13">
        <v>31</v>
      </c>
      <c r="FK48" s="12">
        <v>4.3258175247982145</v>
      </c>
      <c r="FL48" s="12">
        <v>-12.957661216579041</v>
      </c>
      <c r="FM48" s="12">
        <v>17.30306561681023</v>
      </c>
      <c r="FN48" s="12">
        <v>22.387562127454807</v>
      </c>
      <c r="FP48" s="22">
        <v>39721</v>
      </c>
      <c r="FQ48" s="13">
        <v>10</v>
      </c>
      <c r="FR48" s="12">
        <v>23.75566584413211</v>
      </c>
      <c r="FS48" s="12">
        <v>7.2936208495144372</v>
      </c>
      <c r="FT48" s="12">
        <v>13.416048929948232</v>
      </c>
      <c r="FU48" s="12">
        <v>11.609213597710699</v>
      </c>
      <c r="FW48" s="22">
        <v>39721</v>
      </c>
      <c r="FX48" s="13">
        <v>26</v>
      </c>
      <c r="FY48" s="12">
        <v>2.9892949001444347</v>
      </c>
      <c r="FZ48" s="12">
        <v>20.481461385238497</v>
      </c>
      <c r="GA48" s="12">
        <v>15.146469574611787</v>
      </c>
      <c r="GB48" s="12">
        <v>17.471839573573721</v>
      </c>
      <c r="GD48" s="22">
        <v>40268</v>
      </c>
      <c r="GE48" s="13">
        <v>8</v>
      </c>
      <c r="GF48" s="12">
        <v>11.101752134463228</v>
      </c>
      <c r="GG48" s="12">
        <v>1.6246254024765427E-2</v>
      </c>
      <c r="GH48" s="12">
        <v>4.4180864765405836</v>
      </c>
      <c r="GI48" s="12">
        <v>1.7453955095874774</v>
      </c>
      <c r="GK48" s="22">
        <v>39721</v>
      </c>
      <c r="GL48" s="13">
        <v>10</v>
      </c>
      <c r="GM48" s="12">
        <v>5.4307589955285618</v>
      </c>
      <c r="GN48" s="12">
        <v>-2.6062859701826979</v>
      </c>
      <c r="GO48" s="12">
        <v>3.3328759510485861</v>
      </c>
      <c r="GP48" s="12">
        <v>7.622479270630933</v>
      </c>
      <c r="GS48" s="22">
        <v>39721</v>
      </c>
      <c r="GT48" s="13">
        <v>23</v>
      </c>
      <c r="GU48" s="12">
        <v>-81.008939789651166</v>
      </c>
      <c r="GV48" s="12">
        <v>-11.814446029030201</v>
      </c>
      <c r="GW48" s="12">
        <v>-35.556168052808168</v>
      </c>
      <c r="GX48" s="12">
        <v>-37.629888895138407</v>
      </c>
      <c r="GZ48" s="22">
        <v>40178</v>
      </c>
      <c r="HA48" s="13">
        <v>9</v>
      </c>
      <c r="HB48" s="12">
        <v>3.9948405344515603</v>
      </c>
      <c r="HC48" s="12">
        <v>-5.7898250504367361</v>
      </c>
      <c r="HD48" s="12">
        <v>-3.5339051335678606</v>
      </c>
      <c r="HE48" s="153">
        <v>-23.860091488732525</v>
      </c>
      <c r="HG48" s="22">
        <v>39721</v>
      </c>
      <c r="HH48" s="13">
        <v>4</v>
      </c>
      <c r="HI48" s="12">
        <v>16.22895574958423</v>
      </c>
      <c r="HJ48" s="12">
        <v>-2.0021943063060599</v>
      </c>
      <c r="HK48" s="12">
        <v>7.2823145916191434</v>
      </c>
      <c r="HL48" s="12">
        <v>8.5015660736932332</v>
      </c>
      <c r="HN48" s="22">
        <v>40359</v>
      </c>
      <c r="HO48" s="13">
        <v>31</v>
      </c>
      <c r="HP48" s="12">
        <v>22.596948059626641</v>
      </c>
      <c r="HQ48" s="12">
        <v>-1.2720041628499934</v>
      </c>
      <c r="HR48" s="12">
        <v>4.9986792755462695</v>
      </c>
      <c r="HS48" s="12">
        <v>3.7739279786467517</v>
      </c>
    </row>
    <row r="49" spans="1:227">
      <c r="A49" s="22">
        <v>39813</v>
      </c>
      <c r="B49" s="13">
        <v>14</v>
      </c>
      <c r="C49" s="12">
        <v>-110.62715509714188</v>
      </c>
      <c r="D49" s="12">
        <v>-3.1178646807451194</v>
      </c>
      <c r="E49" s="12">
        <v>-29.832771532467284</v>
      </c>
      <c r="F49" s="12">
        <v>-27.25837503960047</v>
      </c>
      <c r="H49" s="22">
        <v>39813</v>
      </c>
      <c r="I49" s="13">
        <v>35</v>
      </c>
      <c r="J49" s="12">
        <v>-16.636268826281846</v>
      </c>
      <c r="K49" s="12">
        <v>20.66966865291149</v>
      </c>
      <c r="L49" s="12">
        <v>-4.2733694748608659</v>
      </c>
      <c r="M49" s="12">
        <v>-3.2737327862832899</v>
      </c>
      <c r="O49" s="22">
        <v>40178</v>
      </c>
      <c r="P49" s="13">
        <v>27</v>
      </c>
      <c r="Q49" s="12">
        <v>-0.15528469276524826</v>
      </c>
      <c r="R49" s="12">
        <v>-7.0522616963696443</v>
      </c>
      <c r="S49" s="12">
        <v>-6.7489687507649165E-2</v>
      </c>
      <c r="T49" s="12">
        <v>-1.5305517817582714</v>
      </c>
      <c r="V49" s="22">
        <v>39813</v>
      </c>
      <c r="W49" s="13">
        <v>27</v>
      </c>
      <c r="X49" s="12">
        <v>-19.672689601371651</v>
      </c>
      <c r="Y49" s="12">
        <v>0.37838187827017311</v>
      </c>
      <c r="Z49" s="12">
        <v>-9.9267681722234986</v>
      </c>
      <c r="AA49" s="12">
        <v>-9.3934332094334003</v>
      </c>
      <c r="AC49" s="22">
        <v>39813</v>
      </c>
      <c r="AD49" s="13">
        <v>61</v>
      </c>
      <c r="AE49" s="12">
        <v>-12.706109492111384</v>
      </c>
      <c r="AF49" s="12">
        <v>10.920588605372906</v>
      </c>
      <c r="AG49" s="12">
        <v>-11.728047574901224</v>
      </c>
      <c r="AH49" s="12">
        <v>-10.974361737374194</v>
      </c>
      <c r="AJ49" s="22">
        <v>39813</v>
      </c>
      <c r="AK49" s="13">
        <v>7</v>
      </c>
      <c r="AL49" s="12">
        <v>2.8905266806162473</v>
      </c>
      <c r="AM49" s="12">
        <v>-9.0054862281750747</v>
      </c>
      <c r="AN49" s="14">
        <v>39813</v>
      </c>
      <c r="AO49" s="2">
        <v>19</v>
      </c>
      <c r="AP49" s="12">
        <v>-2.1630829032006638</v>
      </c>
      <c r="AQ49" s="12">
        <v>21.125677223511019</v>
      </c>
      <c r="AS49" s="22">
        <v>39813</v>
      </c>
      <c r="AT49" s="13">
        <v>15</v>
      </c>
      <c r="AU49" s="12">
        <v>-31.099500773919143</v>
      </c>
      <c r="AV49" s="12">
        <v>-2.3979805297509538</v>
      </c>
      <c r="AW49" s="12">
        <v>1.0613072151461234</v>
      </c>
      <c r="AX49" s="12">
        <v>2.7802568899792268</v>
      </c>
      <c r="AZ49" s="22">
        <v>39813</v>
      </c>
      <c r="BA49" s="13">
        <v>14</v>
      </c>
      <c r="BB49" s="12">
        <v>-1.4473658452716944</v>
      </c>
      <c r="BC49" s="12">
        <v>34.564454916644479</v>
      </c>
      <c r="BD49" s="12">
        <v>-8.9188439225349363</v>
      </c>
      <c r="BE49" s="12">
        <v>-12.895273044896683</v>
      </c>
      <c r="BG49" s="22">
        <v>39813</v>
      </c>
      <c r="BH49" s="13">
        <v>33</v>
      </c>
      <c r="BI49" s="12">
        <v>7.231441181133512</v>
      </c>
      <c r="BJ49" s="12">
        <v>-6.0043029973243067</v>
      </c>
      <c r="BK49" s="12">
        <v>4.9361976094990601</v>
      </c>
      <c r="BL49" s="12">
        <v>7.0865824351214357</v>
      </c>
      <c r="BN49" s="22">
        <v>39813</v>
      </c>
      <c r="BO49" s="13">
        <v>19</v>
      </c>
      <c r="BP49" s="12">
        <v>-36.012710177968351</v>
      </c>
      <c r="BQ49" s="12">
        <v>7.0991548475640265</v>
      </c>
      <c r="BR49" s="12">
        <v>-18.720790021673906</v>
      </c>
      <c r="BS49" s="12">
        <v>-23.484782536031577</v>
      </c>
      <c r="BU49" s="22">
        <v>39813</v>
      </c>
      <c r="BV49" s="13">
        <v>54</v>
      </c>
      <c r="BW49" s="12">
        <v>-64.60897092317488</v>
      </c>
      <c r="BX49" s="12">
        <v>7.4737759707846685</v>
      </c>
      <c r="BY49" s="12">
        <v>-9.9571599715274512</v>
      </c>
      <c r="BZ49" s="12">
        <v>-2.2988999186099757</v>
      </c>
      <c r="CB49" s="22">
        <v>39813</v>
      </c>
      <c r="CC49" s="13">
        <v>29</v>
      </c>
      <c r="CD49" s="12">
        <v>-8.1694459142341938</v>
      </c>
      <c r="CE49" s="12">
        <v>7.9992207488936318</v>
      </c>
      <c r="CF49" s="12">
        <v>3.1839014611579453</v>
      </c>
      <c r="CG49" s="12">
        <v>6.7996430742903069</v>
      </c>
      <c r="CI49" s="22">
        <v>39813</v>
      </c>
      <c r="CJ49" s="13">
        <v>22</v>
      </c>
      <c r="CK49" s="12">
        <v>59.226600715721084</v>
      </c>
      <c r="CL49" s="12">
        <v>-1.7926805492514131</v>
      </c>
      <c r="CM49" s="12">
        <v>-40.759268186171269</v>
      </c>
      <c r="CN49" s="12">
        <v>-44.13099147100408</v>
      </c>
      <c r="CP49" s="22">
        <v>39813</v>
      </c>
      <c r="CQ49" s="13">
        <v>31</v>
      </c>
      <c r="CR49" s="12">
        <v>-58.846127199031763</v>
      </c>
      <c r="CS49" s="12">
        <v>-2.477456816835566</v>
      </c>
      <c r="CT49" s="12">
        <v>-11.141761477396061</v>
      </c>
      <c r="CU49" s="12">
        <v>-10.179531287411791</v>
      </c>
      <c r="CW49" s="22">
        <v>39813</v>
      </c>
      <c r="CX49" s="13">
        <v>19</v>
      </c>
      <c r="CY49" s="12">
        <v>-78.608163546788575</v>
      </c>
      <c r="CZ49" s="12">
        <v>0.4540728472423039</v>
      </c>
      <c r="DA49" s="12">
        <v>-14.592318086289946</v>
      </c>
      <c r="DB49" s="12">
        <v>-7.8318955500337406</v>
      </c>
      <c r="DD49" s="22">
        <v>39813</v>
      </c>
      <c r="DE49" s="13">
        <v>21</v>
      </c>
      <c r="DF49" s="12">
        <v>-10.241586514163023</v>
      </c>
      <c r="DG49" s="12">
        <v>4.5510513175937684</v>
      </c>
      <c r="DH49" s="12">
        <v>2.9574187180789746</v>
      </c>
      <c r="DI49" s="12">
        <v>12.635752952349355</v>
      </c>
      <c r="DK49" s="22">
        <v>39813</v>
      </c>
      <c r="DL49" s="13">
        <v>6</v>
      </c>
      <c r="DM49" s="12">
        <v>-55.945132445061304</v>
      </c>
      <c r="DN49" s="12">
        <v>8.4405895646144646</v>
      </c>
      <c r="DO49" s="12">
        <v>-11.466211860927411</v>
      </c>
      <c r="DP49" s="12">
        <v>-7.9022870779540622</v>
      </c>
      <c r="DR49" s="22">
        <v>39813</v>
      </c>
      <c r="DS49" s="13">
        <v>5</v>
      </c>
      <c r="DT49" s="12">
        <v>47.860333688023545</v>
      </c>
      <c r="DU49" s="12">
        <v>-2.0739655737675</v>
      </c>
      <c r="DV49" s="12">
        <v>1.9201924618626354</v>
      </c>
      <c r="DW49" s="12">
        <v>-17.883082746640365</v>
      </c>
      <c r="DY49" s="22">
        <f t="shared" si="0"/>
        <v>39813</v>
      </c>
      <c r="DZ49" s="82">
        <f ca="1">VLOOKUP($DY49,INDIRECT("$"&amp;VLOOKUP($DZ$3,Map!$A$2:$E$51,4,0)&amp;"$6:$"&amp;VLOOKUP($DZ$3,Map!$A$2:$E$51,5,0)&amp;"$100"),MATCH(DZ$1,INDIRECT("$"&amp;VLOOKUP($DZ$3,Map!$A$2:$E$51,4,0)&amp;"$1:$"&amp;VLOOKUP($DZ$3,Map!$A$2:$E$51,5,0)&amp;"$1"),0),0)</f>
        <v>19</v>
      </c>
      <c r="EA49" s="140">
        <f ca="1">IF(ABS(VLOOKUP($DY49,INDIRECT("$"&amp;VLOOKUP($DZ$3,Map!$A$2:$E$51,4,0)&amp;"$6:$"&amp;VLOOKUP($DZ$3,Map!$A$2:$E$51,5,0)&amp;"$100"),MATCH(EA$1,INDIRECT("$"&amp;VLOOKUP($DZ$3,Map!$A$2:$E$51,4,0)&amp;"$1:$"&amp;VLOOKUP($DZ$3,Map!$A$2:$E$51,5,0)&amp;"$1"),0),0))&gt;100,"",VLOOKUP($DY49,INDIRECT("$"&amp;VLOOKUP($DZ$3,Map!$A$2:$E$51,4,0)&amp;"$6:$"&amp;VLOOKUP($DZ$3,Map!$A$2:$E$51,5,0)&amp;"$100"),MATCH(EA$1,INDIRECT("$"&amp;VLOOKUP($DZ$3,Map!$A$2:$E$51,4,0)&amp;"$1:$"&amp;VLOOKUP($DZ$3,Map!$A$2:$E$51,5,0)&amp;"$1"),0),0))</f>
        <v>-78.608163546788575</v>
      </c>
      <c r="EB49" s="140">
        <f ca="1">IF(ABS(VLOOKUP($DY49,INDIRECT("$"&amp;VLOOKUP($DZ$3,Map!$A$2:$E$51,4,0)&amp;"$6:$"&amp;VLOOKUP($DZ$3,Map!$A$2:$E$51,5,0)&amp;"$100"),MATCH(EB$1,INDIRECT("$"&amp;VLOOKUP($DZ$3,Map!$A$2:$E$51,4,0)&amp;"$1:$"&amp;VLOOKUP($DZ$3,Map!$A$2:$E$51,5,0)&amp;"$1"),0),0))&gt;50,"",VLOOKUP($DY49,INDIRECT("$"&amp;VLOOKUP($DZ$3,Map!$A$2:$E$51,4,0)&amp;"$6:$"&amp;VLOOKUP($DZ$3,Map!$A$2:$E$51,5,0)&amp;"$100"),MATCH(EB$1,INDIRECT("$"&amp;VLOOKUP($DZ$3,Map!$A$2:$E$51,4,0)&amp;"$1:$"&amp;VLOOKUP($DZ$3,Map!$A$2:$E$51,5,0)&amp;"$1"),0),0))</f>
        <v>0.4540728472423039</v>
      </c>
      <c r="EC49" s="140">
        <f ca="1">IF(ABS(VLOOKUP($DY49,INDIRECT("$"&amp;VLOOKUP($DZ$3,Map!$A$2:$E$51,4,0)&amp;"$6:$"&amp;VLOOKUP($DZ$3,Map!$A$2:$E$51,5,0)&amp;"$100"),MATCH(EC$1,INDIRECT("$"&amp;VLOOKUP($DZ$3,Map!$A$2:$E$51,4,0)&amp;"$1:$"&amp;VLOOKUP($DZ$3,Map!$A$2:$E$51,5,0)&amp;"$1"),0),0))&gt;100,"",VLOOKUP($DY49,INDIRECT("$"&amp;VLOOKUP($DZ$3,Map!$A$2:$E$51,4,0)&amp;"$6:$"&amp;VLOOKUP($DZ$3,Map!$A$2:$E$51,5,0)&amp;"$100"),MATCH(EC$1,INDIRECT("$"&amp;VLOOKUP($DZ$3,Map!$A$2:$E$51,4,0)&amp;"$1:$"&amp;VLOOKUP($DZ$3,Map!$A$2:$E$51,5,0)&amp;"$1"),0),0))</f>
        <v>-14.592318086289946</v>
      </c>
      <c r="ED49" s="140">
        <f ca="1">IF(ABS(VLOOKUP($DY49,INDIRECT("$"&amp;VLOOKUP($DZ$3,Map!$A$2:$E$51,4,0)&amp;"$6:$"&amp;VLOOKUP($DZ$3,Map!$A$2:$E$51,5,0)&amp;"$100"),MATCH(ED$1,INDIRECT("$"&amp;VLOOKUP($DZ$3,Map!$A$2:$E$51,4,0)&amp;"$1:$"&amp;VLOOKUP($DZ$3,Map!$A$2:$E$51,5,0)&amp;"$1"),0),0))&gt;100,"",VLOOKUP($DY49,INDIRECT("$"&amp;VLOOKUP($DZ$3,Map!$A$2:$E$51,4,0)&amp;"$6:$"&amp;VLOOKUP($DZ$3,Map!$A$2:$E$51,5,0)&amp;"$100"),MATCH(ED$1,INDIRECT("$"&amp;VLOOKUP($DZ$3,Map!$A$2:$E$51,4,0)&amp;"$1:$"&amp;VLOOKUP($DZ$3,Map!$A$2:$E$51,5,0)&amp;"$1"),0),0))</f>
        <v>-7.8318955500337406</v>
      </c>
      <c r="EF49" s="22">
        <f t="shared" si="1"/>
        <v>39813</v>
      </c>
      <c r="EG49" s="140">
        <f ca="1">VLOOKUP($EF49,EquityMetrics!$Y$6:$AO$1048576,MATCH(Earnings!EG$5,EquityMetrics!$Y$5:$AO$5,0),0)</f>
        <v>-29.279871073462349</v>
      </c>
      <c r="EH49" s="140">
        <f ca="1">VLOOKUP($EF49,EquityMetrics!$Y$6:$AO$1048576,MATCH(Earnings!EH$5,EquityMetrics!$Y$5:$AO$5,0),0)</f>
        <v>5.5508617414960382</v>
      </c>
      <c r="EI49" s="140">
        <f ca="1">VLOOKUP($EF49,EquityMetrics!$Y$6:$AO$1048576,MATCH(Earnings!EI$5,EquityMetrics!$Y$5:$AO$5,0),0)</f>
        <v>-11.546234697669799</v>
      </c>
      <c r="EJ49" s="140">
        <f ca="1">VLOOKUP($EF49,EquityMetrics!$Y$6:$AO$1048576,MATCH(Earnings!EJ$5,EquityMetrics!$Y$5:$AO$5,0),0)</f>
        <v>-10.699287105721044</v>
      </c>
      <c r="EN49" s="22">
        <v>39813</v>
      </c>
      <c r="EO49" s="13">
        <v>30</v>
      </c>
      <c r="EP49" s="12">
        <v>-33.743926505094436</v>
      </c>
      <c r="EQ49" s="12">
        <v>26.956373964221125</v>
      </c>
      <c r="ER49" s="12">
        <v>-7.8391664695353196</v>
      </c>
      <c r="ES49" s="12">
        <v>23.643420789137124</v>
      </c>
      <c r="EU49" s="22">
        <v>39813</v>
      </c>
      <c r="EV49" s="13">
        <v>31</v>
      </c>
      <c r="EW49" s="12">
        <v>22.08067424638147</v>
      </c>
      <c r="EX49" s="12">
        <v>-1.7817353687839987</v>
      </c>
      <c r="EY49" s="12">
        <v>-13.286050900743451</v>
      </c>
      <c r="EZ49" s="12">
        <v>-18.760516862450306</v>
      </c>
      <c r="FB49" s="22">
        <v>39813</v>
      </c>
      <c r="FC49" s="13">
        <v>26</v>
      </c>
      <c r="FD49" s="12">
        <v>-46.984892238204331</v>
      </c>
      <c r="FE49" s="12">
        <v>8.0151579437127474</v>
      </c>
      <c r="FF49" s="12">
        <v>-10.888730693396031</v>
      </c>
      <c r="FG49" s="12">
        <v>-6.5796944609590629</v>
      </c>
      <c r="FI49" s="22">
        <v>39813</v>
      </c>
      <c r="FJ49" s="13">
        <v>28</v>
      </c>
      <c r="FK49" s="12">
        <v>-79.455469635583299</v>
      </c>
      <c r="FL49" s="12">
        <v>6.9399816801370084</v>
      </c>
      <c r="FM49" s="12">
        <v>-8.8755605520474568</v>
      </c>
      <c r="FN49" s="12">
        <v>2.5620854857092201</v>
      </c>
      <c r="FP49" s="22">
        <v>39813</v>
      </c>
      <c r="FQ49" s="13">
        <v>9</v>
      </c>
      <c r="FR49" s="12">
        <v>-0.34898529387159538</v>
      </c>
      <c r="FS49" s="12">
        <v>11.831324510702789</v>
      </c>
      <c r="FT49" s="12">
        <v>2.8303188391554768</v>
      </c>
      <c r="FU49" s="12">
        <v>3.5127812113229018</v>
      </c>
      <c r="FW49" s="22">
        <v>39813</v>
      </c>
      <c r="FX49" s="13">
        <v>26</v>
      </c>
      <c r="FY49" s="12">
        <v>-24.658505429606237</v>
      </c>
      <c r="FZ49" s="12">
        <v>25.403983834963828</v>
      </c>
      <c r="GA49" s="12">
        <v>-6.9892648973171383</v>
      </c>
      <c r="GB49" s="12">
        <v>-5.9115117194019628</v>
      </c>
      <c r="GD49" s="22">
        <v>40359</v>
      </c>
      <c r="GE49">
        <v>9</v>
      </c>
      <c r="GF49" s="12">
        <v>4.161528361356126</v>
      </c>
      <c r="GG49" s="12">
        <v>-1.2594446146027338</v>
      </c>
      <c r="GH49" s="12">
        <v>5.8371878278425049</v>
      </c>
      <c r="GI49" s="12">
        <v>4.0046182936015473</v>
      </c>
      <c r="GK49" s="22">
        <v>39813</v>
      </c>
      <c r="GL49">
        <v>11</v>
      </c>
      <c r="GM49" s="12">
        <v>-130.23401552259187</v>
      </c>
      <c r="GN49" s="12">
        <v>-1.4837720835230161</v>
      </c>
      <c r="GO49" s="12">
        <v>-20.86976344814644</v>
      </c>
      <c r="GP49" s="12">
        <v>-9.1132385733780232</v>
      </c>
      <c r="GS49" s="22">
        <v>39813</v>
      </c>
      <c r="GT49" s="13">
        <v>21</v>
      </c>
      <c r="GU49" s="12">
        <v>-55.762485440647545</v>
      </c>
      <c r="GV49" s="12">
        <v>-5.7660819752079924</v>
      </c>
      <c r="GW49" s="12">
        <v>-41.164754432836546</v>
      </c>
      <c r="GX49" s="12">
        <v>-44.5748348792131</v>
      </c>
      <c r="GZ49" s="22">
        <v>40268</v>
      </c>
      <c r="HA49" s="13">
        <v>9</v>
      </c>
      <c r="HB49" s="12">
        <v>7.8906694884387063</v>
      </c>
      <c r="HC49" s="12">
        <v>-9.7830784996172042</v>
      </c>
      <c r="HD49" s="12">
        <v>4.074984496616918</v>
      </c>
      <c r="HE49" s="153">
        <v>3.6023955800212892</v>
      </c>
      <c r="HG49" s="22">
        <v>39813</v>
      </c>
      <c r="HH49" s="13">
        <v>3</v>
      </c>
      <c r="HI49" s="12">
        <v>11.631533361420177</v>
      </c>
      <c r="HJ49" s="12">
        <v>-1.6144902165019293</v>
      </c>
      <c r="HK49" s="12">
        <v>6.1927167737018562</v>
      </c>
      <c r="HL49" s="12">
        <v>4.4618649602901517</v>
      </c>
      <c r="HN49" s="22">
        <v>40451</v>
      </c>
      <c r="HO49" s="13">
        <v>30</v>
      </c>
      <c r="HP49" s="12">
        <v>12.030186665777221</v>
      </c>
      <c r="HQ49" s="12">
        <v>1.3528152022366235</v>
      </c>
      <c r="HR49" s="12">
        <v>4.2876450128882082</v>
      </c>
      <c r="HS49" s="12">
        <v>3.6767920951042754</v>
      </c>
    </row>
    <row r="50" spans="1:227">
      <c r="A50" s="22">
        <v>39903</v>
      </c>
      <c r="B50" s="13">
        <v>14</v>
      </c>
      <c r="C50" s="12">
        <v>-109.79378703682265</v>
      </c>
      <c r="D50" s="12">
        <v>16.948644118805078</v>
      </c>
      <c r="E50" s="12">
        <v>-43.479609987655166</v>
      </c>
      <c r="F50" s="12">
        <v>-39.078084142563931</v>
      </c>
      <c r="H50" s="22">
        <v>39903</v>
      </c>
      <c r="I50" s="13">
        <v>35</v>
      </c>
      <c r="J50" s="12">
        <v>-43.97645878559608</v>
      </c>
      <c r="K50" s="12">
        <v>17.007483805915903</v>
      </c>
      <c r="L50" s="12">
        <v>-16.504163668674853</v>
      </c>
      <c r="M50" s="12">
        <v>-13.614901645275623</v>
      </c>
      <c r="O50" s="22">
        <v>40268</v>
      </c>
      <c r="P50" s="13">
        <v>25</v>
      </c>
      <c r="Q50" s="12">
        <v>4.6923297214570718</v>
      </c>
      <c r="R50" s="12">
        <v>-1.1977309357282917</v>
      </c>
      <c r="S50" s="12">
        <v>3.9198769492479579</v>
      </c>
      <c r="T50" s="12">
        <v>4.9684593220373108</v>
      </c>
      <c r="V50" s="22">
        <v>39903</v>
      </c>
      <c r="W50" s="13">
        <v>27</v>
      </c>
      <c r="X50" s="12">
        <v>-35.663002420525828</v>
      </c>
      <c r="Y50" s="12">
        <v>-1.5676811053395023</v>
      </c>
      <c r="Z50" s="12">
        <v>-14.609314350674939</v>
      </c>
      <c r="AA50" s="12">
        <v>-12.04292469911179</v>
      </c>
      <c r="AC50" s="22">
        <v>39903</v>
      </c>
      <c r="AD50" s="13">
        <v>63</v>
      </c>
      <c r="AE50" s="12">
        <v>-5.1075224917706388</v>
      </c>
      <c r="AF50" s="12">
        <v>15.340750226145715</v>
      </c>
      <c r="AG50" s="12">
        <v>-19.247832223376669</v>
      </c>
      <c r="AH50" s="12">
        <v>-20.80962609655338</v>
      </c>
      <c r="AJ50" s="22">
        <v>39903</v>
      </c>
      <c r="AK50" s="13">
        <v>6</v>
      </c>
      <c r="AL50" s="12">
        <v>19.524470845762348</v>
      </c>
      <c r="AM50" s="12">
        <v>-4.9004808012035772</v>
      </c>
      <c r="AN50" s="14">
        <v>39903</v>
      </c>
      <c r="AO50" s="2">
        <v>23</v>
      </c>
      <c r="AP50" s="12">
        <v>42.877458774373125</v>
      </c>
      <c r="AQ50" s="12">
        <v>31.730482715792153</v>
      </c>
      <c r="AS50" s="22">
        <v>39903</v>
      </c>
      <c r="AT50" s="13">
        <v>15</v>
      </c>
      <c r="AU50" s="12">
        <v>-19.195422037962224</v>
      </c>
      <c r="AV50" s="12">
        <v>-5.3294473364150381</v>
      </c>
      <c r="AW50" s="12">
        <v>-0.72253598222364879</v>
      </c>
      <c r="AX50" s="12">
        <v>-0.461527442716958</v>
      </c>
      <c r="AZ50" s="22">
        <v>39903</v>
      </c>
      <c r="BA50" s="13">
        <v>13</v>
      </c>
      <c r="BB50" s="12">
        <v>-18.601439043971727</v>
      </c>
      <c r="BC50" s="12">
        <v>8.4442118462892068</v>
      </c>
      <c r="BD50" s="12">
        <v>-10.026952529694144</v>
      </c>
      <c r="BE50" s="12">
        <v>-6.9925089034268639</v>
      </c>
      <c r="BG50" s="22">
        <v>39903</v>
      </c>
      <c r="BH50" s="13">
        <v>32</v>
      </c>
      <c r="BI50" s="12">
        <v>0.594011262727552</v>
      </c>
      <c r="BJ50" s="12">
        <v>-7.5580813447405077</v>
      </c>
      <c r="BK50" s="12">
        <v>2.7961377261834119</v>
      </c>
      <c r="BL50" s="12">
        <v>2.7594198760922506</v>
      </c>
      <c r="BN50" s="22">
        <v>39903</v>
      </c>
      <c r="BO50" s="13">
        <v>18</v>
      </c>
      <c r="BP50" s="12">
        <v>-26.421064983884914</v>
      </c>
      <c r="BQ50" s="12">
        <v>2.9155995003682822</v>
      </c>
      <c r="BR50" s="12">
        <v>-10.329479023283895</v>
      </c>
      <c r="BS50" s="12">
        <v>0.48905503947895834</v>
      </c>
      <c r="BU50" s="22">
        <v>39903</v>
      </c>
      <c r="BV50" s="13">
        <v>54</v>
      </c>
      <c r="BW50" s="12">
        <v>-48.252820647754781</v>
      </c>
      <c r="BX50" s="12">
        <v>1.3487779994045157</v>
      </c>
      <c r="BY50" s="12">
        <v>-27.620334234363309</v>
      </c>
      <c r="BZ50" s="12">
        <v>-24.856861368322768</v>
      </c>
      <c r="CB50" s="22">
        <v>39903</v>
      </c>
      <c r="CC50" s="13">
        <v>27</v>
      </c>
      <c r="CD50" s="12">
        <v>-7.3735416539708423</v>
      </c>
      <c r="CE50" s="12">
        <v>8.5978486857206882</v>
      </c>
      <c r="CF50" s="12">
        <v>-3.6907820967927107</v>
      </c>
      <c r="CG50" s="12">
        <v>-2.3775260303043999</v>
      </c>
      <c r="CI50" s="22">
        <v>39903</v>
      </c>
      <c r="CJ50" s="13">
        <v>23</v>
      </c>
      <c r="CK50" s="12">
        <v>47.117339415270507</v>
      </c>
      <c r="CL50" s="12">
        <v>-6.8320788065174831</v>
      </c>
      <c r="CM50" s="12">
        <v>-42.475420188808343</v>
      </c>
      <c r="CN50" s="12">
        <v>-38.667292204389589</v>
      </c>
      <c r="CP50" s="22">
        <v>39903</v>
      </c>
      <c r="CQ50" s="13">
        <v>29</v>
      </c>
      <c r="CR50" s="12">
        <v>-11.398146593021114</v>
      </c>
      <c r="CS50" s="12">
        <v>-9.3196901612172987</v>
      </c>
      <c r="CT50" s="12">
        <v>-14.893298194656667</v>
      </c>
      <c r="CU50" s="12">
        <v>-16.971591449663649</v>
      </c>
      <c r="CW50" s="22">
        <v>39903</v>
      </c>
      <c r="CX50" s="13">
        <v>17</v>
      </c>
      <c r="CY50" s="12">
        <v>-61.968011820394729</v>
      </c>
      <c r="CZ50" s="12">
        <v>-1.6183748832049982</v>
      </c>
      <c r="DA50" s="12">
        <v>-18.643347539293586</v>
      </c>
      <c r="DB50" s="12">
        <v>-13.200590169275561</v>
      </c>
      <c r="DD50" s="22">
        <v>39903</v>
      </c>
      <c r="DE50" s="13">
        <v>19</v>
      </c>
      <c r="DF50" s="12">
        <v>10.190707081632944</v>
      </c>
      <c r="DG50" s="12">
        <v>-2.8423888110434614</v>
      </c>
      <c r="DH50" s="12">
        <v>-6.4807191267832405</v>
      </c>
      <c r="DI50" s="12">
        <v>-3.5303212115388449</v>
      </c>
      <c r="DK50" s="22">
        <v>39903</v>
      </c>
      <c r="DL50" s="13">
        <v>6</v>
      </c>
      <c r="DM50" s="12">
        <v>-91.754227950757965</v>
      </c>
      <c r="DN50" s="12">
        <v>0.17512823896770335</v>
      </c>
      <c r="DO50" s="12">
        <v>-27.868013225598041</v>
      </c>
      <c r="DP50" s="12">
        <v>-17.780169794177571</v>
      </c>
      <c r="DR50" s="22">
        <v>39903</v>
      </c>
      <c r="DS50" s="13">
        <v>5</v>
      </c>
      <c r="DT50" s="12">
        <v>96.287495752619137</v>
      </c>
      <c r="DU50" s="12">
        <v>-4.334178103361042</v>
      </c>
      <c r="DV50" s="12">
        <v>7.6202013138055635</v>
      </c>
      <c r="DW50" s="12">
        <v>-18.663444619415237</v>
      </c>
      <c r="DY50" s="22">
        <f t="shared" si="0"/>
        <v>39903</v>
      </c>
      <c r="DZ50" s="82">
        <f ca="1">VLOOKUP($DY50,INDIRECT("$"&amp;VLOOKUP($DZ$3,Map!$A$2:$E$51,4,0)&amp;"$6:$"&amp;VLOOKUP($DZ$3,Map!$A$2:$E$51,5,0)&amp;"$100"),MATCH(DZ$1,INDIRECT("$"&amp;VLOOKUP($DZ$3,Map!$A$2:$E$51,4,0)&amp;"$1:$"&amp;VLOOKUP($DZ$3,Map!$A$2:$E$51,5,0)&amp;"$1"),0),0)</f>
        <v>17</v>
      </c>
      <c r="EA50" s="140">
        <f ca="1">IF(ABS(VLOOKUP($DY50,INDIRECT("$"&amp;VLOOKUP($DZ$3,Map!$A$2:$E$51,4,0)&amp;"$6:$"&amp;VLOOKUP($DZ$3,Map!$A$2:$E$51,5,0)&amp;"$100"),MATCH(EA$1,INDIRECT("$"&amp;VLOOKUP($DZ$3,Map!$A$2:$E$51,4,0)&amp;"$1:$"&amp;VLOOKUP($DZ$3,Map!$A$2:$E$51,5,0)&amp;"$1"),0),0))&gt;100,"",VLOOKUP($DY50,INDIRECT("$"&amp;VLOOKUP($DZ$3,Map!$A$2:$E$51,4,0)&amp;"$6:$"&amp;VLOOKUP($DZ$3,Map!$A$2:$E$51,5,0)&amp;"$100"),MATCH(EA$1,INDIRECT("$"&amp;VLOOKUP($DZ$3,Map!$A$2:$E$51,4,0)&amp;"$1:$"&amp;VLOOKUP($DZ$3,Map!$A$2:$E$51,5,0)&amp;"$1"),0),0))</f>
        <v>-61.968011820394729</v>
      </c>
      <c r="EB50" s="140">
        <f ca="1">IF(ABS(VLOOKUP($DY50,INDIRECT("$"&amp;VLOOKUP($DZ$3,Map!$A$2:$E$51,4,0)&amp;"$6:$"&amp;VLOOKUP($DZ$3,Map!$A$2:$E$51,5,0)&amp;"$100"),MATCH(EB$1,INDIRECT("$"&amp;VLOOKUP($DZ$3,Map!$A$2:$E$51,4,0)&amp;"$1:$"&amp;VLOOKUP($DZ$3,Map!$A$2:$E$51,5,0)&amp;"$1"),0),0))&gt;50,"",VLOOKUP($DY50,INDIRECT("$"&amp;VLOOKUP($DZ$3,Map!$A$2:$E$51,4,0)&amp;"$6:$"&amp;VLOOKUP($DZ$3,Map!$A$2:$E$51,5,0)&amp;"$100"),MATCH(EB$1,INDIRECT("$"&amp;VLOOKUP($DZ$3,Map!$A$2:$E$51,4,0)&amp;"$1:$"&amp;VLOOKUP($DZ$3,Map!$A$2:$E$51,5,0)&amp;"$1"),0),0))</f>
        <v>-1.6183748832049982</v>
      </c>
      <c r="EC50" s="140">
        <f ca="1">IF(ABS(VLOOKUP($DY50,INDIRECT("$"&amp;VLOOKUP($DZ$3,Map!$A$2:$E$51,4,0)&amp;"$6:$"&amp;VLOOKUP($DZ$3,Map!$A$2:$E$51,5,0)&amp;"$100"),MATCH(EC$1,INDIRECT("$"&amp;VLOOKUP($DZ$3,Map!$A$2:$E$51,4,0)&amp;"$1:$"&amp;VLOOKUP($DZ$3,Map!$A$2:$E$51,5,0)&amp;"$1"),0),0))&gt;100,"",VLOOKUP($DY50,INDIRECT("$"&amp;VLOOKUP($DZ$3,Map!$A$2:$E$51,4,0)&amp;"$6:$"&amp;VLOOKUP($DZ$3,Map!$A$2:$E$51,5,0)&amp;"$100"),MATCH(EC$1,INDIRECT("$"&amp;VLOOKUP($DZ$3,Map!$A$2:$E$51,4,0)&amp;"$1:$"&amp;VLOOKUP($DZ$3,Map!$A$2:$E$51,5,0)&amp;"$1"),0),0))</f>
        <v>-18.643347539293586</v>
      </c>
      <c r="ED50" s="140">
        <f ca="1">IF(ABS(VLOOKUP($DY50,INDIRECT("$"&amp;VLOOKUP($DZ$3,Map!$A$2:$E$51,4,0)&amp;"$6:$"&amp;VLOOKUP($DZ$3,Map!$A$2:$E$51,5,0)&amp;"$100"),MATCH(ED$1,INDIRECT("$"&amp;VLOOKUP($DZ$3,Map!$A$2:$E$51,4,0)&amp;"$1:$"&amp;VLOOKUP($DZ$3,Map!$A$2:$E$51,5,0)&amp;"$1"),0),0))&gt;100,"",VLOOKUP($DY50,INDIRECT("$"&amp;VLOOKUP($DZ$3,Map!$A$2:$E$51,4,0)&amp;"$6:$"&amp;VLOOKUP($DZ$3,Map!$A$2:$E$51,5,0)&amp;"$100"),MATCH(ED$1,INDIRECT("$"&amp;VLOOKUP($DZ$3,Map!$A$2:$E$51,4,0)&amp;"$1:$"&amp;VLOOKUP($DZ$3,Map!$A$2:$E$51,5,0)&amp;"$1"),0),0))</f>
        <v>-13.200590169275561</v>
      </c>
      <c r="EF50" s="22">
        <f t="shared" si="1"/>
        <v>39903</v>
      </c>
      <c r="EG50" s="140">
        <f ca="1">VLOOKUP($EF50,EquityMetrics!$Y$6:$AO$1048576,MATCH(Earnings!EG$5,EquityMetrics!$Y$5:$AO$5,0),0)</f>
        <v>-24.651520542500506</v>
      </c>
      <c r="EH50" s="140">
        <f ca="1">VLOOKUP($EF50,EquityMetrics!$Y$6:$AO$1048576,MATCH(Earnings!EH$5,EquityMetrics!$Y$5:$AO$5,0),0)</f>
        <v>2.1590376276840351</v>
      </c>
      <c r="EI50" s="140">
        <f ca="1">VLOOKUP($EF50,EquityMetrics!$Y$6:$AO$1048576,MATCH(Earnings!EI$5,EquityMetrics!$Y$5:$AO$5,0),0)</f>
        <v>-18.566254201352073</v>
      </c>
      <c r="EJ50" s="140">
        <f ca="1">VLOOKUP($EF50,EquityMetrics!$Y$6:$AO$1048576,MATCH(Earnings!EJ$5,EquityMetrics!$Y$5:$AO$5,0),0)</f>
        <v>-18.237988929696613</v>
      </c>
      <c r="EN50" s="22">
        <v>39903</v>
      </c>
      <c r="EO50" s="13">
        <v>31</v>
      </c>
      <c r="EP50" s="12">
        <v>-26.630824771076799</v>
      </c>
      <c r="EQ50" s="12">
        <v>22.82500220900172</v>
      </c>
      <c r="ER50" s="12">
        <v>-28.61905804877135</v>
      </c>
      <c r="ES50" s="12">
        <v>-8.1813597887511413</v>
      </c>
      <c r="EU50" s="22">
        <v>39903</v>
      </c>
      <c r="EV50" s="13">
        <v>32</v>
      </c>
      <c r="EW50" s="12">
        <v>32.100720852183741</v>
      </c>
      <c r="EX50" s="12">
        <v>8.4569796196421123</v>
      </c>
      <c r="EY50" s="12">
        <v>-14.449582725012245</v>
      </c>
      <c r="EZ50" s="12">
        <v>-24.3393932699977</v>
      </c>
      <c r="FB50" s="22">
        <v>39903</v>
      </c>
      <c r="FC50" s="13">
        <v>27</v>
      </c>
      <c r="FD50" s="12">
        <v>-28.524623378199632</v>
      </c>
      <c r="FE50" s="12">
        <v>3.0921356937739564</v>
      </c>
      <c r="FF50" s="12">
        <v>-23.671561243112336</v>
      </c>
      <c r="FG50" s="12">
        <v>-24.377488738251639</v>
      </c>
      <c r="FI50" s="22">
        <v>39903</v>
      </c>
      <c r="FJ50" s="13">
        <v>27</v>
      </c>
      <c r="FK50" s="12">
        <v>-60.127431381851395</v>
      </c>
      <c r="FL50" s="12">
        <v>-0.5755312514676092</v>
      </c>
      <c r="FM50" s="12">
        <v>-32.167845231773306</v>
      </c>
      <c r="FN50" s="12">
        <v>-25.42641705691846</v>
      </c>
      <c r="FP50" s="22">
        <v>39903</v>
      </c>
      <c r="FQ50" s="13">
        <v>9</v>
      </c>
      <c r="FR50" s="12">
        <v>-27.988302867723945</v>
      </c>
      <c r="FS50" s="12">
        <v>12.60228203858842</v>
      </c>
      <c r="FT50" s="12">
        <v>1.7706157959301194</v>
      </c>
      <c r="FU50" s="12">
        <v>4.3590804496309588</v>
      </c>
      <c r="FW50" s="22">
        <v>39903</v>
      </c>
      <c r="FX50" s="13">
        <v>26</v>
      </c>
      <c r="FY50" s="12">
        <v>-53.72974891080402</v>
      </c>
      <c r="FZ50" s="12">
        <v>19.225565264559453</v>
      </c>
      <c r="GA50" s="12">
        <v>-23.189051704475784</v>
      </c>
      <c r="GB50" s="12">
        <v>-20.214654572916679</v>
      </c>
      <c r="GD50" s="22">
        <v>40451</v>
      </c>
      <c r="GE50">
        <v>10</v>
      </c>
      <c r="GF50" s="12">
        <v>9.2063902531242192</v>
      </c>
      <c r="GG50" s="12">
        <v>7.6119295852315139</v>
      </c>
      <c r="GH50" s="12">
        <v>6.8394458282407866</v>
      </c>
      <c r="GI50" s="12">
        <v>6.8137201332085562</v>
      </c>
      <c r="GK50" s="22">
        <v>39903</v>
      </c>
      <c r="GL50">
        <v>10</v>
      </c>
      <c r="GM50" s="12">
        <v>-100.89104685650798</v>
      </c>
      <c r="GN50" s="12">
        <v>-6.8505394227535206</v>
      </c>
      <c r="GO50" s="12">
        <v>-24.651266458369502</v>
      </c>
      <c r="GP50" s="12">
        <v>-17.572160919610724</v>
      </c>
      <c r="GS50" s="22">
        <v>39903</v>
      </c>
      <c r="GT50" s="13">
        <v>22</v>
      </c>
      <c r="GU50" s="12">
        <v>-40.283652424684</v>
      </c>
      <c r="GV50" s="12">
        <v>-11.836342441953462</v>
      </c>
      <c r="GW50" s="12">
        <v>-43.337216082830018</v>
      </c>
      <c r="GX50" s="12">
        <v>-38.962013387802997</v>
      </c>
      <c r="GZ50" s="22">
        <v>40359</v>
      </c>
      <c r="HA50" s="13">
        <v>9</v>
      </c>
      <c r="HB50" s="12">
        <v>51.517945077595954</v>
      </c>
      <c r="HC50" s="12">
        <v>-10.456122565876502</v>
      </c>
      <c r="HD50" s="12">
        <v>10.713248311185385</v>
      </c>
      <c r="HE50" s="153">
        <v>-19.889256299524071</v>
      </c>
      <c r="HG50" s="22">
        <v>39903</v>
      </c>
      <c r="HH50" s="13">
        <v>2</v>
      </c>
      <c r="HI50" s="12">
        <v>63.993922649150313</v>
      </c>
      <c r="HJ50" s="12">
        <v>-1.2363643181679596</v>
      </c>
      <c r="HK50" s="12">
        <v>1.6609155596056802</v>
      </c>
      <c r="HL50" s="12">
        <v>-4.2524243794008099</v>
      </c>
      <c r="HN50" s="22">
        <v>40543</v>
      </c>
      <c r="HO50" s="13">
        <v>29</v>
      </c>
      <c r="HP50" s="12">
        <v>5.6895091550404953</v>
      </c>
      <c r="HQ50" s="12">
        <v>1.934117670858182</v>
      </c>
      <c r="HR50" s="12">
        <v>5.245914031323573</v>
      </c>
      <c r="HS50" s="12">
        <v>5.5488348993065761</v>
      </c>
    </row>
    <row r="51" spans="1:227">
      <c r="A51" s="22">
        <v>39994</v>
      </c>
      <c r="B51" s="13">
        <v>13</v>
      </c>
      <c r="C51" s="12">
        <v>-73.008128981625418</v>
      </c>
      <c r="D51" s="12">
        <v>4.2316383157934734</v>
      </c>
      <c r="E51" s="12">
        <v>-31.549277522565809</v>
      </c>
      <c r="F51" s="12">
        <v>-30.182607139515593</v>
      </c>
      <c r="H51" s="22">
        <v>39994</v>
      </c>
      <c r="I51" s="13">
        <v>39</v>
      </c>
      <c r="J51" s="12">
        <v>-46.461985042122194</v>
      </c>
      <c r="K51" s="12">
        <v>9.9551029710024608</v>
      </c>
      <c r="L51" s="12">
        <v>-24.944045099215185</v>
      </c>
      <c r="M51" s="12">
        <v>-22.203449517563957</v>
      </c>
      <c r="O51" s="22">
        <v>40359</v>
      </c>
      <c r="P51" s="13">
        <v>24</v>
      </c>
      <c r="Q51" s="12">
        <v>-9.1287285289093827</v>
      </c>
      <c r="R51" s="12">
        <v>1.5373354398563688</v>
      </c>
      <c r="S51" s="12">
        <v>0.92982565570589593</v>
      </c>
      <c r="T51" s="12">
        <v>4.6868990864469495</v>
      </c>
      <c r="V51" s="22">
        <v>39994</v>
      </c>
      <c r="W51" s="13">
        <v>28</v>
      </c>
      <c r="X51" s="12">
        <v>-18.350367444568374</v>
      </c>
      <c r="Y51" s="12">
        <v>-2.7504656902058389</v>
      </c>
      <c r="Z51" s="12">
        <v>-14.988852631053174</v>
      </c>
      <c r="AA51" s="12">
        <v>-15.561238546089228</v>
      </c>
      <c r="AC51" s="22">
        <v>39994</v>
      </c>
      <c r="AD51" s="13">
        <v>68</v>
      </c>
      <c r="AE51" s="12">
        <v>-32.691759896773505</v>
      </c>
      <c r="AF51" s="12">
        <v>8.9437795020435029</v>
      </c>
      <c r="AG51" s="12">
        <v>-40.572497677500564</v>
      </c>
      <c r="AH51" s="12">
        <v>-41.453806162119065</v>
      </c>
      <c r="AJ51" s="22">
        <v>39994</v>
      </c>
      <c r="AK51" s="13">
        <v>7</v>
      </c>
      <c r="AL51" s="12">
        <v>26.222738856570171</v>
      </c>
      <c r="AM51" s="12">
        <v>-1.3257375316927611</v>
      </c>
      <c r="AN51" s="14">
        <v>39994</v>
      </c>
      <c r="AO51" s="2">
        <v>29</v>
      </c>
      <c r="AP51" s="12">
        <v>-25.876265756563544</v>
      </c>
      <c r="AQ51" s="12">
        <v>41.560427892578211</v>
      </c>
      <c r="AS51" s="22">
        <v>39994</v>
      </c>
      <c r="AT51" s="13">
        <v>15</v>
      </c>
      <c r="AU51" s="12">
        <v>12.448297724479334</v>
      </c>
      <c r="AV51" s="12">
        <v>-8.6054946196005169</v>
      </c>
      <c r="AW51" s="12">
        <v>-5.5346553952731359</v>
      </c>
      <c r="AX51" s="12">
        <v>-6.7336267461707404</v>
      </c>
      <c r="AZ51" s="22">
        <v>39994</v>
      </c>
      <c r="BA51" s="13">
        <v>14</v>
      </c>
      <c r="BB51" s="12">
        <v>-17.897880269965302</v>
      </c>
      <c r="BC51" s="12">
        <v>-5.7423826307034576</v>
      </c>
      <c r="BD51" s="12">
        <v>-12.543067591365531</v>
      </c>
      <c r="BE51" s="12">
        <v>-11.280825771288994</v>
      </c>
      <c r="BG51" s="22">
        <v>39994</v>
      </c>
      <c r="BH51" s="13">
        <v>33</v>
      </c>
      <c r="BI51" s="12">
        <v>1.803669353606735</v>
      </c>
      <c r="BJ51" s="12">
        <v>-5.6489014618794737</v>
      </c>
      <c r="BK51" s="12">
        <v>4.3610147360291451</v>
      </c>
      <c r="BL51" s="12">
        <v>6.4860292215024318</v>
      </c>
      <c r="BN51" s="22">
        <v>39994</v>
      </c>
      <c r="BO51" s="13">
        <v>19</v>
      </c>
      <c r="BP51" s="12">
        <v>-36.947921730522488</v>
      </c>
      <c r="BQ51" s="12">
        <v>0.50228072499105547</v>
      </c>
      <c r="BR51" s="12">
        <v>-16.516324113396617</v>
      </c>
      <c r="BS51" s="12">
        <v>-14.682166610919012</v>
      </c>
      <c r="BU51" s="22">
        <v>39994</v>
      </c>
      <c r="BV51" s="13">
        <v>57</v>
      </c>
      <c r="BW51" s="12">
        <v>-42.034361946395563</v>
      </c>
      <c r="BX51" s="12">
        <v>1.6957578931694917</v>
      </c>
      <c r="BY51" s="12">
        <v>-33.166948464126264</v>
      </c>
      <c r="BZ51" s="12">
        <v>-32.184908888553629</v>
      </c>
      <c r="CB51" s="22">
        <v>39994</v>
      </c>
      <c r="CC51" s="13">
        <v>27</v>
      </c>
      <c r="CD51" s="12">
        <v>-8.0365411552646613</v>
      </c>
      <c r="CE51" s="12">
        <v>-1.9534499552722351</v>
      </c>
      <c r="CF51" s="12">
        <v>-4.3300054103929675</v>
      </c>
      <c r="CG51" s="12">
        <v>-1.5285529271561127</v>
      </c>
      <c r="CI51" s="22">
        <v>39994</v>
      </c>
      <c r="CJ51" s="13">
        <v>25</v>
      </c>
      <c r="CK51" s="12">
        <v>-64.737199374376871</v>
      </c>
      <c r="CL51" s="12">
        <v>-5.9930859948448711</v>
      </c>
      <c r="CM51" s="12">
        <v>-33.037724744210351</v>
      </c>
      <c r="CN51" s="12">
        <v>-33.561866997487698</v>
      </c>
      <c r="CP51" s="22">
        <v>39994</v>
      </c>
      <c r="CQ51" s="13">
        <v>31</v>
      </c>
      <c r="CR51" s="12">
        <v>-19.311864477457224</v>
      </c>
      <c r="CS51" s="12">
        <v>-8.9455878435347973</v>
      </c>
      <c r="CT51" s="12">
        <v>-13.95226895712911</v>
      </c>
      <c r="CU51" s="12">
        <v>-15.558827299732869</v>
      </c>
      <c r="CW51" s="22">
        <v>39994</v>
      </c>
      <c r="CX51" s="13">
        <v>17</v>
      </c>
      <c r="CY51" s="12">
        <v>-39.003959525635111</v>
      </c>
      <c r="CZ51" s="12">
        <v>-1.0472914708540282</v>
      </c>
      <c r="DA51" s="12">
        <v>-19.309188430532153</v>
      </c>
      <c r="DB51" s="12">
        <v>-15.747871517643041</v>
      </c>
      <c r="DD51" s="22">
        <v>39994</v>
      </c>
      <c r="DE51" s="13">
        <v>21</v>
      </c>
      <c r="DF51" s="12">
        <v>-2.1065852083910204</v>
      </c>
      <c r="DG51" s="12">
        <v>-1.6625234051249604</v>
      </c>
      <c r="DH51" s="12">
        <v>-6.347095355311005</v>
      </c>
      <c r="DI51" s="12">
        <v>-4.7437181601030387</v>
      </c>
      <c r="DK51" s="22">
        <v>39994</v>
      </c>
      <c r="DL51" s="13">
        <v>6</v>
      </c>
      <c r="DM51" s="12">
        <v>-96.545595876056353</v>
      </c>
      <c r="DN51" s="12">
        <v>1.4924473333580268</v>
      </c>
      <c r="DO51" s="12">
        <v>-43.231600766527379</v>
      </c>
      <c r="DP51" s="12">
        <v>-32.792165621618238</v>
      </c>
      <c r="DR51" s="22">
        <v>39994</v>
      </c>
      <c r="DS51" s="13">
        <v>6</v>
      </c>
      <c r="DT51" s="12">
        <v>178.86360968260647</v>
      </c>
      <c r="DU51" s="12">
        <v>0.22238518407990959</v>
      </c>
      <c r="DV51" s="12">
        <v>-5.2304795289690009</v>
      </c>
      <c r="DW51" s="12">
        <v>-27.26032825191982</v>
      </c>
      <c r="DY51" s="22">
        <f t="shared" si="0"/>
        <v>39994</v>
      </c>
      <c r="DZ51" s="82">
        <f ca="1">VLOOKUP($DY51,INDIRECT("$"&amp;VLOOKUP($DZ$3,Map!$A$2:$E$51,4,0)&amp;"$6:$"&amp;VLOOKUP($DZ$3,Map!$A$2:$E$51,5,0)&amp;"$100"),MATCH(DZ$1,INDIRECT("$"&amp;VLOOKUP($DZ$3,Map!$A$2:$E$51,4,0)&amp;"$1:$"&amp;VLOOKUP($DZ$3,Map!$A$2:$E$51,5,0)&amp;"$1"),0),0)</f>
        <v>17</v>
      </c>
      <c r="EA51" s="140">
        <f ca="1">IF(ABS(VLOOKUP($DY51,INDIRECT("$"&amp;VLOOKUP($DZ$3,Map!$A$2:$E$51,4,0)&amp;"$6:$"&amp;VLOOKUP($DZ$3,Map!$A$2:$E$51,5,0)&amp;"$100"),MATCH(EA$1,INDIRECT("$"&amp;VLOOKUP($DZ$3,Map!$A$2:$E$51,4,0)&amp;"$1:$"&amp;VLOOKUP($DZ$3,Map!$A$2:$E$51,5,0)&amp;"$1"),0),0))&gt;100,"",VLOOKUP($DY51,INDIRECT("$"&amp;VLOOKUP($DZ$3,Map!$A$2:$E$51,4,0)&amp;"$6:$"&amp;VLOOKUP($DZ$3,Map!$A$2:$E$51,5,0)&amp;"$100"),MATCH(EA$1,INDIRECT("$"&amp;VLOOKUP($DZ$3,Map!$A$2:$E$51,4,0)&amp;"$1:$"&amp;VLOOKUP($DZ$3,Map!$A$2:$E$51,5,0)&amp;"$1"),0),0))</f>
        <v>-39.003959525635111</v>
      </c>
      <c r="EB51" s="140">
        <f ca="1">IF(ABS(VLOOKUP($DY51,INDIRECT("$"&amp;VLOOKUP($DZ$3,Map!$A$2:$E$51,4,0)&amp;"$6:$"&amp;VLOOKUP($DZ$3,Map!$A$2:$E$51,5,0)&amp;"$100"),MATCH(EB$1,INDIRECT("$"&amp;VLOOKUP($DZ$3,Map!$A$2:$E$51,4,0)&amp;"$1:$"&amp;VLOOKUP($DZ$3,Map!$A$2:$E$51,5,0)&amp;"$1"),0),0))&gt;50,"",VLOOKUP($DY51,INDIRECT("$"&amp;VLOOKUP($DZ$3,Map!$A$2:$E$51,4,0)&amp;"$6:$"&amp;VLOOKUP($DZ$3,Map!$A$2:$E$51,5,0)&amp;"$100"),MATCH(EB$1,INDIRECT("$"&amp;VLOOKUP($DZ$3,Map!$A$2:$E$51,4,0)&amp;"$1:$"&amp;VLOOKUP($DZ$3,Map!$A$2:$E$51,5,0)&amp;"$1"),0),0))</f>
        <v>-1.0472914708540282</v>
      </c>
      <c r="EC51" s="140">
        <f ca="1">IF(ABS(VLOOKUP($DY51,INDIRECT("$"&amp;VLOOKUP($DZ$3,Map!$A$2:$E$51,4,0)&amp;"$6:$"&amp;VLOOKUP($DZ$3,Map!$A$2:$E$51,5,0)&amp;"$100"),MATCH(EC$1,INDIRECT("$"&amp;VLOOKUP($DZ$3,Map!$A$2:$E$51,4,0)&amp;"$1:$"&amp;VLOOKUP($DZ$3,Map!$A$2:$E$51,5,0)&amp;"$1"),0),0))&gt;100,"",VLOOKUP($DY51,INDIRECT("$"&amp;VLOOKUP($DZ$3,Map!$A$2:$E$51,4,0)&amp;"$6:$"&amp;VLOOKUP($DZ$3,Map!$A$2:$E$51,5,0)&amp;"$100"),MATCH(EC$1,INDIRECT("$"&amp;VLOOKUP($DZ$3,Map!$A$2:$E$51,4,0)&amp;"$1:$"&amp;VLOOKUP($DZ$3,Map!$A$2:$E$51,5,0)&amp;"$1"),0),0))</f>
        <v>-19.309188430532153</v>
      </c>
      <c r="ED51" s="140">
        <f ca="1">IF(ABS(VLOOKUP($DY51,INDIRECT("$"&amp;VLOOKUP($DZ$3,Map!$A$2:$E$51,4,0)&amp;"$6:$"&amp;VLOOKUP($DZ$3,Map!$A$2:$E$51,5,0)&amp;"$100"),MATCH(ED$1,INDIRECT("$"&amp;VLOOKUP($DZ$3,Map!$A$2:$E$51,4,0)&amp;"$1:$"&amp;VLOOKUP($DZ$3,Map!$A$2:$E$51,5,0)&amp;"$1"),0),0))&gt;100,"",VLOOKUP($DY51,INDIRECT("$"&amp;VLOOKUP($DZ$3,Map!$A$2:$E$51,4,0)&amp;"$6:$"&amp;VLOOKUP($DZ$3,Map!$A$2:$E$51,5,0)&amp;"$100"),MATCH(ED$1,INDIRECT("$"&amp;VLOOKUP($DZ$3,Map!$A$2:$E$51,4,0)&amp;"$1:$"&amp;VLOOKUP($DZ$3,Map!$A$2:$E$51,5,0)&amp;"$1"),0),0))</f>
        <v>-15.747871517643041</v>
      </c>
      <c r="EF51" s="22">
        <f t="shared" si="1"/>
        <v>39994</v>
      </c>
      <c r="EG51" s="140">
        <f ca="1">VLOOKUP($EF51,EquityMetrics!$Y$6:$AO$1048576,MATCH(Earnings!EG$5,EquityMetrics!$Y$5:$AO$5,0),0)</f>
        <v>-24.121865165791068</v>
      </c>
      <c r="EH51" s="140">
        <f ca="1">VLOOKUP($EF51,EquityMetrics!$Y$6:$AO$1048576,MATCH(Earnings!EH$5,EquityMetrics!$Y$5:$AO$5,0),0)</f>
        <v>-1.2680206677809891</v>
      </c>
      <c r="EI51" s="140">
        <f ca="1">VLOOKUP($EF51,EquityMetrics!$Y$6:$AO$1048576,MATCH(Earnings!EI$5,EquityMetrics!$Y$5:$AO$5,0),0)</f>
        <v>-20.690508643451309</v>
      </c>
      <c r="EJ51" s="140">
        <f ca="1">VLOOKUP($EF51,EquityMetrics!$Y$6:$AO$1048576,MATCH(Earnings!EJ$5,EquityMetrics!$Y$5:$AO$5,0),0)</f>
        <v>-21.576183018581585</v>
      </c>
      <c r="EN51" s="22">
        <v>39994</v>
      </c>
      <c r="EO51" s="13">
        <v>32</v>
      </c>
      <c r="EP51" s="12">
        <v>-42.915115353128598</v>
      </c>
      <c r="EQ51" s="12">
        <v>11.880006868855219</v>
      </c>
      <c r="ER51" s="12">
        <v>-40.628713408477736</v>
      </c>
      <c r="ES51" s="12">
        <v>-30.372017551658416</v>
      </c>
      <c r="EU51" s="22">
        <v>39994</v>
      </c>
      <c r="EV51" s="13">
        <v>36</v>
      </c>
      <c r="EW51" s="12">
        <v>-12.839430245299399</v>
      </c>
      <c r="EX51" s="12">
        <v>6.5135248147169644</v>
      </c>
      <c r="EY51" s="12">
        <v>-40.553057697143046</v>
      </c>
      <c r="EZ51" s="12">
        <v>-43.391926695888259</v>
      </c>
      <c r="FB51" s="22">
        <v>39994</v>
      </c>
      <c r="FC51" s="13">
        <v>29</v>
      </c>
      <c r="FD51" s="12">
        <v>-17.392075702936939</v>
      </c>
      <c r="FE51" s="12">
        <v>5.6634229810087033</v>
      </c>
      <c r="FF51" s="12">
        <v>-23.799758479752764</v>
      </c>
      <c r="FG51" s="12">
        <v>-26.412009104320887</v>
      </c>
      <c r="FI51" s="22">
        <v>39994</v>
      </c>
      <c r="FJ51" s="13">
        <v>28</v>
      </c>
      <c r="FK51" s="12">
        <v>-55.549913322078062</v>
      </c>
      <c r="FL51" s="12">
        <v>-3.0560933158512382</v>
      </c>
      <c r="FM51" s="12">
        <v>-42.20118826626922</v>
      </c>
      <c r="FN51" s="12">
        <v>-37.906141365038401</v>
      </c>
      <c r="FP51" s="22">
        <v>39994</v>
      </c>
      <c r="FQ51" s="13">
        <v>11</v>
      </c>
      <c r="FR51" s="12">
        <v>-20.468233521070843</v>
      </c>
      <c r="FS51" s="12">
        <v>10.120330673191846</v>
      </c>
      <c r="FT51" s="12">
        <v>-3.2069084406349702</v>
      </c>
      <c r="FU51" s="12">
        <v>1.5617736855116249</v>
      </c>
      <c r="FW51" s="22">
        <v>39994</v>
      </c>
      <c r="FX51" s="13">
        <v>28</v>
      </c>
      <c r="FY51" s="12">
        <v>-58.449859187968578</v>
      </c>
      <c r="FZ51" s="12">
        <v>9.8528793882163068</v>
      </c>
      <c r="GA51" s="12">
        <v>-32.773312616690163</v>
      </c>
      <c r="GB51" s="12">
        <v>-30.719188483140712</v>
      </c>
      <c r="GD51" s="22">
        <v>40543</v>
      </c>
      <c r="GE51">
        <v>11</v>
      </c>
      <c r="GF51" s="12">
        <v>10.65846247013631</v>
      </c>
      <c r="GG51" s="12">
        <v>6.144321165708666</v>
      </c>
      <c r="GH51" s="12">
        <v>2.9377880342578599</v>
      </c>
      <c r="GI51" s="12">
        <v>3.1832266237031392</v>
      </c>
      <c r="GK51" s="22">
        <v>39994</v>
      </c>
      <c r="GL51">
        <v>9</v>
      </c>
      <c r="GM51" s="12">
        <v>-70.619389304754577</v>
      </c>
      <c r="GN51" s="12">
        <v>-5.2928014550959741</v>
      </c>
      <c r="GO51" s="12">
        <v>-25.933487878135843</v>
      </c>
      <c r="GP51" s="12">
        <v>-21.188207169023123</v>
      </c>
      <c r="GS51" s="22">
        <v>39994</v>
      </c>
      <c r="GT51" s="13">
        <v>23</v>
      </c>
      <c r="GU51" s="12">
        <v>-94.389314603796493</v>
      </c>
      <c r="GV51" s="12">
        <v>-8.5863277050359681</v>
      </c>
      <c r="GW51" s="12">
        <v>-33.986524051159037</v>
      </c>
      <c r="GX51" s="12">
        <v>-34.394031225088305</v>
      </c>
      <c r="GZ51" s="22">
        <v>40451</v>
      </c>
      <c r="HA51" s="13">
        <v>9</v>
      </c>
      <c r="HB51" s="12">
        <v>7.5917540856185406</v>
      </c>
      <c r="HC51" s="12">
        <v>-8.8607666402821366</v>
      </c>
      <c r="HD51" s="12">
        <v>3.2105199625054093</v>
      </c>
      <c r="HE51" s="153">
        <v>-13.731211241179464</v>
      </c>
      <c r="HG51" s="22">
        <v>39994</v>
      </c>
      <c r="HH51" s="13">
        <v>2</v>
      </c>
      <c r="HI51" s="12">
        <v>38.162494214131847</v>
      </c>
      <c r="HJ51" s="12">
        <v>-1.3313579694839373</v>
      </c>
      <c r="HK51" s="12">
        <v>-2.9813714161631033</v>
      </c>
      <c r="HL51" s="12">
        <v>-8.6814466046094658</v>
      </c>
      <c r="HN51" s="22">
        <v>40633</v>
      </c>
      <c r="HO51" s="13">
        <v>26</v>
      </c>
      <c r="HP51" s="12">
        <v>6.1499640456171623</v>
      </c>
      <c r="HQ51" s="12">
        <v>4.4496502869071364</v>
      </c>
      <c r="HR51" s="12">
        <v>6.324975203095673</v>
      </c>
      <c r="HS51" s="12">
        <v>6.92170784529893</v>
      </c>
    </row>
    <row r="52" spans="1:227">
      <c r="A52" s="22">
        <v>40086</v>
      </c>
      <c r="B52" s="13">
        <v>11</v>
      </c>
      <c r="C52" s="12">
        <v>850.65698617607643</v>
      </c>
      <c r="D52" s="12">
        <v>0.40642842186040529</v>
      </c>
      <c r="E52" s="12">
        <v>-6.7877061421680924</v>
      </c>
      <c r="F52" s="12">
        <v>-13.306024226434854</v>
      </c>
      <c r="H52" s="22">
        <v>40086</v>
      </c>
      <c r="I52" s="13">
        <v>40</v>
      </c>
      <c r="J52" s="12">
        <v>-38.617459431489074</v>
      </c>
      <c r="K52" s="12">
        <v>1.5850806981307031</v>
      </c>
      <c r="L52" s="12">
        <v>-23.83482104497805</v>
      </c>
      <c r="M52" s="12">
        <v>-22.110731098664328</v>
      </c>
      <c r="O52" s="22">
        <v>40451</v>
      </c>
      <c r="P52" s="13">
        <v>23</v>
      </c>
      <c r="Q52" s="12">
        <v>10.905937787414267</v>
      </c>
      <c r="R52" s="12">
        <v>7.5587907102904861</v>
      </c>
      <c r="S52" s="12">
        <v>5.6147400249499713</v>
      </c>
      <c r="T52" s="12">
        <v>4.1379164813610592</v>
      </c>
      <c r="V52" s="22">
        <v>40086</v>
      </c>
      <c r="W52" s="13">
        <v>27</v>
      </c>
      <c r="X52" s="12">
        <v>-1.4065812795961534</v>
      </c>
      <c r="Y52" s="12">
        <v>-6.775726086556821</v>
      </c>
      <c r="Z52" s="12">
        <v>-12.184462914271432</v>
      </c>
      <c r="AA52" s="12">
        <v>-13.882112366165178</v>
      </c>
      <c r="AC52" s="22">
        <v>40086</v>
      </c>
      <c r="AD52" s="13">
        <v>70</v>
      </c>
      <c r="AE52" s="12">
        <v>-29.994199741326138</v>
      </c>
      <c r="AF52" s="12">
        <v>-9.9481928432432198E-2</v>
      </c>
      <c r="AG52" s="12">
        <v>-37.096045864185356</v>
      </c>
      <c r="AH52" s="12">
        <v>-38.04417763569343</v>
      </c>
      <c r="AJ52" s="22">
        <v>40086</v>
      </c>
      <c r="AK52" s="13">
        <v>7</v>
      </c>
      <c r="AL52" s="12">
        <v>19.256138201180818</v>
      </c>
      <c r="AM52" s="12">
        <v>-4.5850624998624356</v>
      </c>
      <c r="AN52" s="14">
        <v>40086</v>
      </c>
      <c r="AO52" s="2">
        <v>27</v>
      </c>
      <c r="AP52" s="12">
        <v>39.407714721974465</v>
      </c>
      <c r="AQ52" s="12">
        <v>72.723416471959879</v>
      </c>
      <c r="AS52" s="22">
        <v>40086</v>
      </c>
      <c r="AT52" s="13">
        <v>16</v>
      </c>
      <c r="AU52" s="12">
        <v>10.436971136714465</v>
      </c>
      <c r="AV52" s="12">
        <v>-5.6910489658419934</v>
      </c>
      <c r="AW52" s="12">
        <v>-6.3998244293810185</v>
      </c>
      <c r="AX52" s="12">
        <v>-7.4856910915747088</v>
      </c>
      <c r="AZ52" s="22">
        <v>40086</v>
      </c>
      <c r="BA52" s="13">
        <v>15</v>
      </c>
      <c r="BB52" s="12">
        <v>-4.7752854706813013</v>
      </c>
      <c r="BC52" s="12">
        <v>-8.0776005089535534</v>
      </c>
      <c r="BD52" s="12">
        <v>-8.3455282076346897</v>
      </c>
      <c r="BE52" s="12">
        <v>-7.5439167013732771</v>
      </c>
      <c r="BG52" s="22">
        <v>40086</v>
      </c>
      <c r="BH52" s="13">
        <v>34</v>
      </c>
      <c r="BI52" s="12">
        <v>12.42000277361235</v>
      </c>
      <c r="BJ52" s="12">
        <v>-4.7018584951103337</v>
      </c>
      <c r="BK52" s="12">
        <v>5.1372648143708899</v>
      </c>
      <c r="BL52" s="12">
        <v>4.1955138988179819</v>
      </c>
      <c r="BN52" s="22">
        <v>40086</v>
      </c>
      <c r="BO52" s="13">
        <v>20</v>
      </c>
      <c r="BP52" s="12">
        <v>-26.669209313236156</v>
      </c>
      <c r="BQ52" s="12">
        <v>0.7626027968459681</v>
      </c>
      <c r="BR52" s="12">
        <v>-12.662143031004769</v>
      </c>
      <c r="BS52" s="12">
        <v>-10.297274612368113</v>
      </c>
      <c r="BU52" s="22">
        <v>40086</v>
      </c>
      <c r="BV52" s="13">
        <v>60</v>
      </c>
      <c r="BW52" s="12">
        <v>-17.335442428729213</v>
      </c>
      <c r="BX52" s="12">
        <v>-3.9470043245186992</v>
      </c>
      <c r="BY52" s="12">
        <v>-26.037202188155106</v>
      </c>
      <c r="BZ52" s="12">
        <v>-28.197373376794054</v>
      </c>
      <c r="CB52" s="22">
        <v>40086</v>
      </c>
      <c r="CC52" s="13">
        <v>28</v>
      </c>
      <c r="CD52" s="12">
        <v>4.9556218264306873</v>
      </c>
      <c r="CE52" s="12">
        <v>-4.0830268043776874</v>
      </c>
      <c r="CF52" s="12">
        <v>-3.2254971567043489</v>
      </c>
      <c r="CG52" s="12">
        <v>-4.0538293478165732</v>
      </c>
      <c r="CI52" s="22">
        <v>40086</v>
      </c>
      <c r="CJ52" s="13">
        <v>24</v>
      </c>
      <c r="CK52" s="12">
        <v>-20.461045471439693</v>
      </c>
      <c r="CL52" s="12">
        <v>-2.5318306643408395</v>
      </c>
      <c r="CM52" s="12">
        <v>-28.217994142600954</v>
      </c>
      <c r="CN52" s="12">
        <v>-30.495774894745111</v>
      </c>
      <c r="CP52" s="22">
        <v>40086</v>
      </c>
      <c r="CQ52" s="13">
        <v>31</v>
      </c>
      <c r="CR52" s="12">
        <v>1.5699972764777905</v>
      </c>
      <c r="CS52" s="12">
        <v>-10.048691276617184</v>
      </c>
      <c r="CT52" s="12">
        <v>-7.0920921722748549</v>
      </c>
      <c r="CU52" s="12">
        <v>-9.1054264171007038</v>
      </c>
      <c r="CW52" s="22">
        <v>40086</v>
      </c>
      <c r="CX52" s="13">
        <v>15</v>
      </c>
      <c r="CY52" s="12">
        <v>-28.836982246617556</v>
      </c>
      <c r="CZ52" s="12">
        <v>-2.8139897045699858</v>
      </c>
      <c r="DA52" s="12">
        <v>-13.123232672189378</v>
      </c>
      <c r="DB52" s="12">
        <v>-12.355189244880528</v>
      </c>
      <c r="DD52" s="22">
        <v>40086</v>
      </c>
      <c r="DE52" s="13">
        <v>23</v>
      </c>
      <c r="DF52" s="12">
        <v>-3.8288097998650907</v>
      </c>
      <c r="DG52" s="12">
        <v>-0.34775178448418487</v>
      </c>
      <c r="DH52" s="12">
        <v>-6.0803965649566134</v>
      </c>
      <c r="DI52" s="12">
        <v>-3.639127489419447</v>
      </c>
      <c r="DK52" s="22">
        <v>40086</v>
      </c>
      <c r="DL52" s="13">
        <v>6</v>
      </c>
      <c r="DM52" s="12">
        <v>-90.309617175620275</v>
      </c>
      <c r="DN52" s="12">
        <v>29.154316397217841</v>
      </c>
      <c r="DO52" s="12">
        <v>-46.384279519093909</v>
      </c>
      <c r="DP52" s="12">
        <v>-39.981081453912005</v>
      </c>
      <c r="DR52" s="22">
        <v>40086</v>
      </c>
      <c r="DS52" s="13">
        <v>6</v>
      </c>
      <c r="DT52" s="12">
        <v>-47.893216734997324</v>
      </c>
      <c r="DU52" s="12">
        <v>1.04654288931183</v>
      </c>
      <c r="DV52" s="12">
        <v>-31.818847262930106</v>
      </c>
      <c r="DW52" s="12">
        <v>-21.47975242434924</v>
      </c>
      <c r="DY52" s="22">
        <f t="shared" si="0"/>
        <v>40086</v>
      </c>
      <c r="DZ52" s="82">
        <f ca="1">VLOOKUP($DY52,INDIRECT("$"&amp;VLOOKUP($DZ$3,Map!$A$2:$E$51,4,0)&amp;"$6:$"&amp;VLOOKUP($DZ$3,Map!$A$2:$E$51,5,0)&amp;"$100"),MATCH(DZ$1,INDIRECT("$"&amp;VLOOKUP($DZ$3,Map!$A$2:$E$51,4,0)&amp;"$1:$"&amp;VLOOKUP($DZ$3,Map!$A$2:$E$51,5,0)&amp;"$1"),0),0)</f>
        <v>15</v>
      </c>
      <c r="EA52" s="140">
        <f ca="1">IF(ABS(VLOOKUP($DY52,INDIRECT("$"&amp;VLOOKUP($DZ$3,Map!$A$2:$E$51,4,0)&amp;"$6:$"&amp;VLOOKUP($DZ$3,Map!$A$2:$E$51,5,0)&amp;"$100"),MATCH(EA$1,INDIRECT("$"&amp;VLOOKUP($DZ$3,Map!$A$2:$E$51,4,0)&amp;"$1:$"&amp;VLOOKUP($DZ$3,Map!$A$2:$E$51,5,0)&amp;"$1"),0),0))&gt;100,"",VLOOKUP($DY52,INDIRECT("$"&amp;VLOOKUP($DZ$3,Map!$A$2:$E$51,4,0)&amp;"$6:$"&amp;VLOOKUP($DZ$3,Map!$A$2:$E$51,5,0)&amp;"$100"),MATCH(EA$1,INDIRECT("$"&amp;VLOOKUP($DZ$3,Map!$A$2:$E$51,4,0)&amp;"$1:$"&amp;VLOOKUP($DZ$3,Map!$A$2:$E$51,5,0)&amp;"$1"),0),0))</f>
        <v>-28.836982246617556</v>
      </c>
      <c r="EB52" s="140">
        <f ca="1">IF(ABS(VLOOKUP($DY52,INDIRECT("$"&amp;VLOOKUP($DZ$3,Map!$A$2:$E$51,4,0)&amp;"$6:$"&amp;VLOOKUP($DZ$3,Map!$A$2:$E$51,5,0)&amp;"$100"),MATCH(EB$1,INDIRECT("$"&amp;VLOOKUP($DZ$3,Map!$A$2:$E$51,4,0)&amp;"$1:$"&amp;VLOOKUP($DZ$3,Map!$A$2:$E$51,5,0)&amp;"$1"),0),0))&gt;50,"",VLOOKUP($DY52,INDIRECT("$"&amp;VLOOKUP($DZ$3,Map!$A$2:$E$51,4,0)&amp;"$6:$"&amp;VLOOKUP($DZ$3,Map!$A$2:$E$51,5,0)&amp;"$100"),MATCH(EB$1,INDIRECT("$"&amp;VLOOKUP($DZ$3,Map!$A$2:$E$51,4,0)&amp;"$1:$"&amp;VLOOKUP($DZ$3,Map!$A$2:$E$51,5,0)&amp;"$1"),0),0))</f>
        <v>-2.8139897045699858</v>
      </c>
      <c r="EC52" s="140">
        <f ca="1">IF(ABS(VLOOKUP($DY52,INDIRECT("$"&amp;VLOOKUP($DZ$3,Map!$A$2:$E$51,4,0)&amp;"$6:$"&amp;VLOOKUP($DZ$3,Map!$A$2:$E$51,5,0)&amp;"$100"),MATCH(EC$1,INDIRECT("$"&amp;VLOOKUP($DZ$3,Map!$A$2:$E$51,4,0)&amp;"$1:$"&amp;VLOOKUP($DZ$3,Map!$A$2:$E$51,5,0)&amp;"$1"),0),0))&gt;100,"",VLOOKUP($DY52,INDIRECT("$"&amp;VLOOKUP($DZ$3,Map!$A$2:$E$51,4,0)&amp;"$6:$"&amp;VLOOKUP($DZ$3,Map!$A$2:$E$51,5,0)&amp;"$100"),MATCH(EC$1,INDIRECT("$"&amp;VLOOKUP($DZ$3,Map!$A$2:$E$51,4,0)&amp;"$1:$"&amp;VLOOKUP($DZ$3,Map!$A$2:$E$51,5,0)&amp;"$1"),0),0))</f>
        <v>-13.123232672189378</v>
      </c>
      <c r="ED52" s="140">
        <f ca="1">IF(ABS(VLOOKUP($DY52,INDIRECT("$"&amp;VLOOKUP($DZ$3,Map!$A$2:$E$51,4,0)&amp;"$6:$"&amp;VLOOKUP($DZ$3,Map!$A$2:$E$51,5,0)&amp;"$100"),MATCH(ED$1,INDIRECT("$"&amp;VLOOKUP($DZ$3,Map!$A$2:$E$51,4,0)&amp;"$1:$"&amp;VLOOKUP($DZ$3,Map!$A$2:$E$51,5,0)&amp;"$1"),0),0))&gt;100,"",VLOOKUP($DY52,INDIRECT("$"&amp;VLOOKUP($DZ$3,Map!$A$2:$E$51,4,0)&amp;"$6:$"&amp;VLOOKUP($DZ$3,Map!$A$2:$E$51,5,0)&amp;"$100"),MATCH(ED$1,INDIRECT("$"&amp;VLOOKUP($DZ$3,Map!$A$2:$E$51,4,0)&amp;"$1:$"&amp;VLOOKUP($DZ$3,Map!$A$2:$E$51,5,0)&amp;"$1"),0),0))</f>
        <v>-12.355189244880528</v>
      </c>
      <c r="EF52" s="22">
        <f t="shared" si="1"/>
        <v>40086</v>
      </c>
      <c r="EG52" s="140">
        <f ca="1">VLOOKUP($EF52,EquityMetrics!$Y$6:$AO$1048576,MATCH(Earnings!EG$5,EquityMetrics!$Y$5:$AO$5,0),0)</f>
        <v>-14.086154664511563</v>
      </c>
      <c r="EH52" s="140">
        <f ca="1">VLOOKUP($EF52,EquityMetrics!$Y$6:$AO$1048576,MATCH(Earnings!EH$5,EquityMetrics!$Y$5:$AO$5,0),0)</f>
        <v>-3.336933066971981</v>
      </c>
      <c r="EI52" s="140">
        <f ca="1">VLOOKUP($EF52,EquityMetrics!$Y$6:$AO$1048576,MATCH(Earnings!EI$5,EquityMetrics!$Y$5:$AO$5,0),0)</f>
        <v>-15.838696781448292</v>
      </c>
      <c r="EJ52" s="140">
        <f ca="1">VLOOKUP($EF52,EquityMetrics!$Y$6:$AO$1048576,MATCH(Earnings!EJ$5,EquityMetrics!$Y$5:$AO$5,0),0)</f>
        <v>-17.424799526541257</v>
      </c>
      <c r="EN52" s="22">
        <v>40086</v>
      </c>
      <c r="EO52" s="13">
        <v>35</v>
      </c>
      <c r="EP52" s="12">
        <v>-26.373446610700302</v>
      </c>
      <c r="EQ52" s="12">
        <v>-5.8400795577360114</v>
      </c>
      <c r="ER52" s="12">
        <v>-31.342928344950405</v>
      </c>
      <c r="ES52" s="12">
        <v>-29.046946799611973</v>
      </c>
      <c r="EU52" s="22">
        <v>40086</v>
      </c>
      <c r="EV52" s="13">
        <v>35</v>
      </c>
      <c r="EW52" s="12">
        <v>-35.606193012332497</v>
      </c>
      <c r="EX52" s="12">
        <v>5.2864849341952347</v>
      </c>
      <c r="EY52" s="12">
        <v>-39.059805967160266</v>
      </c>
      <c r="EZ52" s="12">
        <v>-39.753316154783292</v>
      </c>
      <c r="FB52" s="22">
        <v>40086</v>
      </c>
      <c r="FC52" s="13">
        <v>30</v>
      </c>
      <c r="FD52" s="12">
        <v>-5.9954766245165381</v>
      </c>
      <c r="FE52" s="12">
        <v>1.5916403160081583</v>
      </c>
      <c r="FF52" s="12">
        <v>-18.249187143830802</v>
      </c>
      <c r="FG52" s="12">
        <v>-22.314414482487742</v>
      </c>
      <c r="FI52" s="22">
        <v>40086</v>
      </c>
      <c r="FJ52" s="13">
        <v>30</v>
      </c>
      <c r="FK52" s="12">
        <v>-24.082166662668982</v>
      </c>
      <c r="FL52" s="12">
        <v>-9.6666875387687252</v>
      </c>
      <c r="FM52" s="12">
        <v>-32.871609142660276</v>
      </c>
      <c r="FN52" s="12">
        <v>-33.357220458287294</v>
      </c>
      <c r="FP52" s="22">
        <v>40086</v>
      </c>
      <c r="FQ52" s="13">
        <v>12</v>
      </c>
      <c r="FR52" s="12">
        <v>-21.934754986922389</v>
      </c>
      <c r="FS52" s="12">
        <v>0.31262034797590044</v>
      </c>
      <c r="FT52" s="12">
        <v>-0.49493435227230265</v>
      </c>
      <c r="FU52" s="12">
        <v>4.5671779226849951</v>
      </c>
      <c r="FW52" s="22">
        <v>40086</v>
      </c>
      <c r="FX52" s="13">
        <v>28</v>
      </c>
      <c r="FY52" s="12">
        <v>-48.431672654492822</v>
      </c>
      <c r="FZ52" s="12">
        <v>2.4420417650214299</v>
      </c>
      <c r="GA52" s="12">
        <v>-33.851530148036247</v>
      </c>
      <c r="GB52" s="12">
        <v>-33.640327207583368</v>
      </c>
      <c r="GD52" s="22">
        <v>40633</v>
      </c>
      <c r="GE52">
        <v>8</v>
      </c>
      <c r="GF52" s="12">
        <v>-0.5639171048912317</v>
      </c>
      <c r="GG52" s="12">
        <v>5.3265110778992319</v>
      </c>
      <c r="GH52" s="12">
        <v>2.1651781957216176</v>
      </c>
      <c r="GI52" s="12">
        <v>1.60501322759945</v>
      </c>
      <c r="GK52" s="22">
        <v>40086</v>
      </c>
      <c r="GL52">
        <v>8</v>
      </c>
      <c r="GM52" s="12">
        <v>-48.312149235799104</v>
      </c>
      <c r="GN52" s="12">
        <v>-4.9005875308254847</v>
      </c>
      <c r="GO52" s="12">
        <v>-19.665949454524924</v>
      </c>
      <c r="GP52" s="12">
        <v>-17.527862575563603</v>
      </c>
      <c r="GS52" s="22">
        <v>40086</v>
      </c>
      <c r="GT52" s="13">
        <v>22</v>
      </c>
      <c r="GU52" s="12">
        <v>-22.638975932568449</v>
      </c>
      <c r="GV52" s="12">
        <v>-4.0141436365886847</v>
      </c>
      <c r="GW52" s="12">
        <v>-29.141211820668612</v>
      </c>
      <c r="GX52" s="12">
        <v>-31.31826333261062</v>
      </c>
      <c r="GZ52" s="22">
        <v>40543</v>
      </c>
      <c r="HA52" s="13">
        <v>10</v>
      </c>
      <c r="HB52" s="12">
        <v>-24.546346674187614</v>
      </c>
      <c r="HC52" s="12">
        <v>-17.540173010707548</v>
      </c>
      <c r="HD52" s="12">
        <v>7.0314684597845956</v>
      </c>
      <c r="HE52" s="12">
        <v>14.401785245697752</v>
      </c>
      <c r="HG52" s="22">
        <v>40086</v>
      </c>
      <c r="HH52" s="13">
        <v>2</v>
      </c>
      <c r="HI52" s="12">
        <v>34.73195390235886</v>
      </c>
      <c r="HJ52" s="12">
        <v>-1.5518374313939765</v>
      </c>
      <c r="HK52" s="12">
        <v>-5.9163865178735175E-2</v>
      </c>
      <c r="HL52" s="12">
        <v>-4.5739678773786263</v>
      </c>
      <c r="HN52" s="22">
        <v>40724</v>
      </c>
      <c r="HO52" s="13">
        <v>28</v>
      </c>
      <c r="HP52" s="12">
        <v>-5.9959788668292768</v>
      </c>
      <c r="HQ52" s="12">
        <v>5.5620180382746742</v>
      </c>
      <c r="HR52" s="12">
        <v>4.5415586506079686</v>
      </c>
      <c r="HS52" s="12">
        <v>5.3085173615319059</v>
      </c>
    </row>
    <row r="53" spans="1:227">
      <c r="A53" s="22">
        <v>40178</v>
      </c>
      <c r="B53" s="13">
        <v>10</v>
      </c>
      <c r="C53" s="12">
        <v>16185.833859578825</v>
      </c>
      <c r="D53" s="12">
        <v>22.364124628763516</v>
      </c>
      <c r="E53" s="12">
        <v>11.602249262452657</v>
      </c>
      <c r="F53" s="12">
        <v>3.5788021555531069</v>
      </c>
      <c r="H53" s="22">
        <v>40178</v>
      </c>
      <c r="I53" s="13">
        <v>39</v>
      </c>
      <c r="J53" s="12">
        <v>-5.573935627326903</v>
      </c>
      <c r="K53" s="12">
        <v>-5.851164634293438</v>
      </c>
      <c r="L53" s="12">
        <v>-10.163998643048288</v>
      </c>
      <c r="M53" s="12">
        <v>-10.420511015116862</v>
      </c>
      <c r="O53" s="22">
        <v>40543</v>
      </c>
      <c r="P53" s="13">
        <v>24</v>
      </c>
      <c r="Q53" s="12">
        <v>19.427216812686193</v>
      </c>
      <c r="R53" s="12">
        <v>10.858750010962082</v>
      </c>
      <c r="S53" s="12">
        <v>8.8930663247433159</v>
      </c>
      <c r="T53" s="12">
        <v>7.5945412250145061</v>
      </c>
      <c r="V53" s="22">
        <v>40178</v>
      </c>
      <c r="W53" s="13">
        <v>28</v>
      </c>
      <c r="X53" s="12">
        <v>13.76921080492105</v>
      </c>
      <c r="Y53" s="12">
        <v>-6.7725245445834918</v>
      </c>
      <c r="Z53" s="12">
        <v>-3.8617740952266666</v>
      </c>
      <c r="AA53" s="12">
        <v>-7.96806570922719</v>
      </c>
      <c r="AC53" s="22">
        <v>40178</v>
      </c>
      <c r="AD53" s="13">
        <v>70</v>
      </c>
      <c r="AE53" s="12">
        <v>-5.9726218148066774</v>
      </c>
      <c r="AF53" s="12">
        <v>0.19002976003643646</v>
      </c>
      <c r="AG53" s="12">
        <v>3.1062208127581759</v>
      </c>
      <c r="AH53" s="12">
        <v>2.9842981447251393</v>
      </c>
      <c r="AJ53" s="22">
        <v>40178</v>
      </c>
      <c r="AK53" s="13">
        <v>5</v>
      </c>
      <c r="AL53" s="12">
        <v>-21.800039565222139</v>
      </c>
      <c r="AM53" s="12">
        <v>-6.628064458793725</v>
      </c>
      <c r="AN53" s="14">
        <v>40178</v>
      </c>
      <c r="AO53" s="2">
        <v>27</v>
      </c>
      <c r="AP53" s="12">
        <v>93.645466013542887</v>
      </c>
      <c r="AQ53" s="12">
        <v>77.12668986324671</v>
      </c>
      <c r="AS53" s="22">
        <v>40178</v>
      </c>
      <c r="AT53" s="13">
        <v>16</v>
      </c>
      <c r="AU53" s="12">
        <v>39.365350614998249</v>
      </c>
      <c r="AV53" s="12">
        <v>-5.7891902137603424</v>
      </c>
      <c r="AW53" s="12">
        <v>-4.4375897121515013</v>
      </c>
      <c r="AX53" s="12">
        <v>-6.6112922922898836</v>
      </c>
      <c r="AZ53" s="22">
        <v>40178</v>
      </c>
      <c r="BA53" s="13">
        <v>13</v>
      </c>
      <c r="BB53" s="12">
        <v>-5.642163768485764</v>
      </c>
      <c r="BC53" s="12">
        <v>0.74315272884446504</v>
      </c>
      <c r="BD53" s="12">
        <v>0.13068547434544886</v>
      </c>
      <c r="BE53" s="12">
        <v>2.408341333467634</v>
      </c>
      <c r="BG53" s="22">
        <v>40178</v>
      </c>
      <c r="BH53" s="13">
        <v>34</v>
      </c>
      <c r="BI53" s="12">
        <v>15.674434046242094</v>
      </c>
      <c r="BJ53" s="12">
        <v>3.0604306301110995</v>
      </c>
      <c r="BK53" s="12">
        <v>6.7561654911774349</v>
      </c>
      <c r="BL53" s="12">
        <v>5.9118295948187738</v>
      </c>
      <c r="BN53" s="22">
        <v>40178</v>
      </c>
      <c r="BO53" s="13">
        <v>21</v>
      </c>
      <c r="BP53" s="12">
        <v>78.200049303375266</v>
      </c>
      <c r="BQ53" s="12">
        <v>0.21246800761935969</v>
      </c>
      <c r="BR53" s="12">
        <v>0.12845242691457148</v>
      </c>
      <c r="BS53" s="12">
        <v>-2.9862690577279416</v>
      </c>
      <c r="BU53" s="22">
        <v>40178</v>
      </c>
      <c r="BV53" s="13">
        <v>61</v>
      </c>
      <c r="BW53" s="12">
        <v>165.85879881543261</v>
      </c>
      <c r="BX53" s="12">
        <v>-5.7977249815593934</v>
      </c>
      <c r="BY53" s="12">
        <v>-3.195182071483349</v>
      </c>
      <c r="BZ53" s="12">
        <v>-13.324321314475684</v>
      </c>
      <c r="CB53" s="22">
        <v>40178</v>
      </c>
      <c r="CC53" s="13">
        <v>27</v>
      </c>
      <c r="CD53" s="12">
        <v>10.90663597168313</v>
      </c>
      <c r="CE53" s="12">
        <v>-3.6541967175651613</v>
      </c>
      <c r="CF53" s="12">
        <v>-2.2711289494997011</v>
      </c>
      <c r="CG53" s="12">
        <v>-2.7789163067181155</v>
      </c>
      <c r="CI53" s="22">
        <v>40178</v>
      </c>
      <c r="CJ53" s="13">
        <v>24</v>
      </c>
      <c r="CK53" s="12">
        <v>-6927.5956233560109</v>
      </c>
      <c r="CL53" s="12">
        <v>-4.1053317019498881</v>
      </c>
      <c r="CM53" s="12">
        <v>-10.97548121306524</v>
      </c>
      <c r="CN53" s="12">
        <v>-6.5900389001905202</v>
      </c>
      <c r="CP53" s="22">
        <v>40178</v>
      </c>
      <c r="CQ53" s="13">
        <v>33</v>
      </c>
      <c r="CR53" s="12">
        <v>72.691071019867309</v>
      </c>
      <c r="CS53" s="12">
        <v>-9.0691625473273358</v>
      </c>
      <c r="CT53" s="12">
        <v>1.3127652290395586</v>
      </c>
      <c r="CU53" s="12">
        <v>-1.5320212903938923</v>
      </c>
      <c r="CW53" s="22">
        <v>40178</v>
      </c>
      <c r="CX53" s="13">
        <v>18</v>
      </c>
      <c r="CY53" s="12">
        <v>335.11400579377334</v>
      </c>
      <c r="CZ53" s="12">
        <v>-7.3988947569589509</v>
      </c>
      <c r="DA53" s="12">
        <v>7.8097016044841983</v>
      </c>
      <c r="DB53" s="12">
        <v>-1.418054352952125</v>
      </c>
      <c r="DD53" s="22">
        <v>40178</v>
      </c>
      <c r="DE53" s="13">
        <v>21</v>
      </c>
      <c r="DF53" s="12">
        <v>-1.5563845635917404</v>
      </c>
      <c r="DG53" s="12">
        <v>4.889006246240668</v>
      </c>
      <c r="DH53" s="12">
        <v>-3.235377281000773</v>
      </c>
      <c r="DI53" s="12">
        <v>-0.20985885496489498</v>
      </c>
      <c r="DK53" s="22">
        <v>40178</v>
      </c>
      <c r="DL53" s="13">
        <v>8</v>
      </c>
      <c r="DM53" s="12">
        <v>-22.482743104775643</v>
      </c>
      <c r="DN53" s="12">
        <v>13.442880976743975</v>
      </c>
      <c r="DO53" s="12">
        <v>-35.824438419122473</v>
      </c>
      <c r="DP53" s="12">
        <v>-34.709940627823109</v>
      </c>
      <c r="DR53" s="22">
        <v>40178</v>
      </c>
      <c r="DS53" s="13">
        <v>6</v>
      </c>
      <c r="DT53" s="12">
        <v>-17.418313049683505</v>
      </c>
      <c r="DU53" s="12">
        <v>-0.16650248808466328</v>
      </c>
      <c r="DV53" s="12">
        <v>-0.13256507247952909</v>
      </c>
      <c r="DW53" s="12">
        <v>10.992974491307162</v>
      </c>
      <c r="DY53" s="22">
        <f t="shared" si="0"/>
        <v>40178</v>
      </c>
      <c r="DZ53" s="82">
        <f ca="1">VLOOKUP($DY53,INDIRECT("$"&amp;VLOOKUP($DZ$3,Map!$A$2:$E$51,4,0)&amp;"$6:$"&amp;VLOOKUP($DZ$3,Map!$A$2:$E$51,5,0)&amp;"$100"),MATCH(DZ$1,INDIRECT("$"&amp;VLOOKUP($DZ$3,Map!$A$2:$E$51,4,0)&amp;"$1:$"&amp;VLOOKUP($DZ$3,Map!$A$2:$E$51,5,0)&amp;"$1"),0),0)</f>
        <v>18</v>
      </c>
      <c r="EA53" s="140" t="str">
        <f ca="1">IF(ABS(VLOOKUP($DY53,INDIRECT("$"&amp;VLOOKUP($DZ$3,Map!$A$2:$E$51,4,0)&amp;"$6:$"&amp;VLOOKUP($DZ$3,Map!$A$2:$E$51,5,0)&amp;"$100"),MATCH(EA$1,INDIRECT("$"&amp;VLOOKUP($DZ$3,Map!$A$2:$E$51,4,0)&amp;"$1:$"&amp;VLOOKUP($DZ$3,Map!$A$2:$E$51,5,0)&amp;"$1"),0),0))&gt;100,"",VLOOKUP($DY53,INDIRECT("$"&amp;VLOOKUP($DZ$3,Map!$A$2:$E$51,4,0)&amp;"$6:$"&amp;VLOOKUP($DZ$3,Map!$A$2:$E$51,5,0)&amp;"$100"),MATCH(EA$1,INDIRECT("$"&amp;VLOOKUP($DZ$3,Map!$A$2:$E$51,4,0)&amp;"$1:$"&amp;VLOOKUP($DZ$3,Map!$A$2:$E$51,5,0)&amp;"$1"),0),0))</f>
        <v/>
      </c>
      <c r="EB53" s="140">
        <f ca="1">IF(ABS(VLOOKUP($DY53,INDIRECT("$"&amp;VLOOKUP($DZ$3,Map!$A$2:$E$51,4,0)&amp;"$6:$"&amp;VLOOKUP($DZ$3,Map!$A$2:$E$51,5,0)&amp;"$100"),MATCH(EB$1,INDIRECT("$"&amp;VLOOKUP($DZ$3,Map!$A$2:$E$51,4,0)&amp;"$1:$"&amp;VLOOKUP($DZ$3,Map!$A$2:$E$51,5,0)&amp;"$1"),0),0))&gt;50,"",VLOOKUP($DY53,INDIRECT("$"&amp;VLOOKUP($DZ$3,Map!$A$2:$E$51,4,0)&amp;"$6:$"&amp;VLOOKUP($DZ$3,Map!$A$2:$E$51,5,0)&amp;"$100"),MATCH(EB$1,INDIRECT("$"&amp;VLOOKUP($DZ$3,Map!$A$2:$E$51,4,0)&amp;"$1:$"&amp;VLOOKUP($DZ$3,Map!$A$2:$E$51,5,0)&amp;"$1"),0),0))</f>
        <v>-7.3988947569589509</v>
      </c>
      <c r="EC53" s="140">
        <f ca="1">IF(ABS(VLOOKUP($DY53,INDIRECT("$"&amp;VLOOKUP($DZ$3,Map!$A$2:$E$51,4,0)&amp;"$6:$"&amp;VLOOKUP($DZ$3,Map!$A$2:$E$51,5,0)&amp;"$100"),MATCH(EC$1,INDIRECT("$"&amp;VLOOKUP($DZ$3,Map!$A$2:$E$51,4,0)&amp;"$1:$"&amp;VLOOKUP($DZ$3,Map!$A$2:$E$51,5,0)&amp;"$1"),0),0))&gt;100,"",VLOOKUP($DY53,INDIRECT("$"&amp;VLOOKUP($DZ$3,Map!$A$2:$E$51,4,0)&amp;"$6:$"&amp;VLOOKUP($DZ$3,Map!$A$2:$E$51,5,0)&amp;"$100"),MATCH(EC$1,INDIRECT("$"&amp;VLOOKUP($DZ$3,Map!$A$2:$E$51,4,0)&amp;"$1:$"&amp;VLOOKUP($DZ$3,Map!$A$2:$E$51,5,0)&amp;"$1"),0),0))</f>
        <v>7.8097016044841983</v>
      </c>
      <c r="ED53" s="140">
        <f ca="1">IF(ABS(VLOOKUP($DY53,INDIRECT("$"&amp;VLOOKUP($DZ$3,Map!$A$2:$E$51,4,0)&amp;"$6:$"&amp;VLOOKUP($DZ$3,Map!$A$2:$E$51,5,0)&amp;"$100"),MATCH(ED$1,INDIRECT("$"&amp;VLOOKUP($DZ$3,Map!$A$2:$E$51,4,0)&amp;"$1:$"&amp;VLOOKUP($DZ$3,Map!$A$2:$E$51,5,0)&amp;"$1"),0),0))&gt;100,"",VLOOKUP($DY53,INDIRECT("$"&amp;VLOOKUP($DZ$3,Map!$A$2:$E$51,4,0)&amp;"$6:$"&amp;VLOOKUP($DZ$3,Map!$A$2:$E$51,5,0)&amp;"$100"),MATCH(ED$1,INDIRECT("$"&amp;VLOOKUP($DZ$3,Map!$A$2:$E$51,4,0)&amp;"$1:$"&amp;VLOOKUP($DZ$3,Map!$A$2:$E$51,5,0)&amp;"$1"),0),0))</f>
        <v>-1.418054352952125</v>
      </c>
      <c r="EF53" s="22">
        <f t="shared" si="1"/>
        <v>40178</v>
      </c>
      <c r="EG53" s="140">
        <f ca="1">VLOOKUP($EF53,EquityMetrics!$Y$6:$AO$1048576,MATCH(Earnings!EG$5,EquityMetrics!$Y$5:$AO$5,0),0)</f>
        <v>36.777973999600164</v>
      </c>
      <c r="EH53" s="140">
        <f ca="1">VLOOKUP($EF53,EquityMetrics!$Y$6:$AO$1048576,MATCH(Earnings!EH$5,EquityMetrics!$Y$5:$AO$5,0),0)</f>
        <v>-1.521086761919721</v>
      </c>
      <c r="EI53" s="140">
        <f ca="1">VLOOKUP($EF53,EquityMetrics!$Y$6:$AO$1048576,MATCH(Earnings!EI$5,EquityMetrics!$Y$5:$AO$5,0),0)</f>
        <v>-0.20281087222212557</v>
      </c>
      <c r="EJ53" s="140">
        <f ca="1">VLOOKUP($EF53,EquityMetrics!$Y$6:$AO$1048576,MATCH(Earnings!EJ$5,EquityMetrics!$Y$5:$AO$5,0),0)</f>
        <v>-3.4825407724361157</v>
      </c>
      <c r="EN53" s="22">
        <v>40178</v>
      </c>
      <c r="EO53" s="13">
        <v>33</v>
      </c>
      <c r="EP53" s="12">
        <v>16.893597830904049</v>
      </c>
      <c r="EQ53" s="12">
        <v>-9.3883495001552788</v>
      </c>
      <c r="ER53" s="12">
        <v>4.3475663410633913</v>
      </c>
      <c r="ES53" s="12">
        <v>-20.864297667648213</v>
      </c>
      <c r="EU53" s="22">
        <v>40178</v>
      </c>
      <c r="EV53" s="13">
        <v>37</v>
      </c>
      <c r="EW53" s="12">
        <v>-27.73225906445743</v>
      </c>
      <c r="EX53" s="12">
        <v>8.8635160528957257</v>
      </c>
      <c r="EY53" s="12">
        <v>2.6586195521252964</v>
      </c>
      <c r="EZ53" s="12">
        <v>9.7412815644652984</v>
      </c>
      <c r="FB53" s="22">
        <v>40178</v>
      </c>
      <c r="FC53" s="13">
        <v>30</v>
      </c>
      <c r="FD53" s="12">
        <v>59.469863794426828</v>
      </c>
      <c r="FE53" s="12">
        <v>-4.4286460140093409</v>
      </c>
      <c r="FF53" s="12">
        <v>-4.7177889208154351</v>
      </c>
      <c r="FG53" s="12">
        <v>-12.068135112714273</v>
      </c>
      <c r="FI53" s="22">
        <v>40178</v>
      </c>
      <c r="FJ53" s="13">
        <v>31</v>
      </c>
      <c r="FK53" s="12">
        <v>368.59460977140282</v>
      </c>
      <c r="FL53" s="12">
        <v>-7.3994314900956981</v>
      </c>
      <c r="FM53" s="12">
        <v>-1.6448341192239813</v>
      </c>
      <c r="FN53" s="12">
        <v>-14.462102076209915</v>
      </c>
      <c r="FP53" s="22">
        <v>40178</v>
      </c>
      <c r="FQ53" s="13">
        <v>12</v>
      </c>
      <c r="FR53" s="12">
        <v>13.891377759170954</v>
      </c>
      <c r="FS53" s="12">
        <v>0.32391044560777793</v>
      </c>
      <c r="FT53" s="12">
        <v>10.669295416289915</v>
      </c>
      <c r="FU53" s="12">
        <v>10.735724096198073</v>
      </c>
      <c r="FW53" s="22">
        <v>40178</v>
      </c>
      <c r="FX53" s="13">
        <v>27</v>
      </c>
      <c r="FY53" s="12">
        <v>-18.572968573920502</v>
      </c>
      <c r="FZ53" s="12">
        <v>-9.1725569255350479</v>
      </c>
      <c r="GA53" s="12">
        <v>-19.414570702676095</v>
      </c>
      <c r="GB53" s="12">
        <v>-19.991975004127514</v>
      </c>
      <c r="GD53" s="22">
        <v>40724</v>
      </c>
      <c r="GE53">
        <v>8</v>
      </c>
      <c r="GF53" s="12">
        <v>-4.2235767598670755</v>
      </c>
      <c r="GG53" s="12">
        <v>6.0156002528183095</v>
      </c>
      <c r="GH53" s="12">
        <v>2.8790012655940167</v>
      </c>
      <c r="GI53" s="12">
        <v>2.8080615661694175</v>
      </c>
      <c r="GK53" s="22">
        <v>40178</v>
      </c>
      <c r="GL53">
        <v>9</v>
      </c>
      <c r="GM53" s="12">
        <v>-540.12487407645335</v>
      </c>
      <c r="GN53" s="12">
        <v>-16.471847359518666</v>
      </c>
      <c r="GO53" s="12">
        <v>10.812765282477631</v>
      </c>
      <c r="GP53" s="12">
        <v>-2.7976644539880469</v>
      </c>
      <c r="GS53" s="22">
        <v>40178</v>
      </c>
      <c r="GT53" s="13">
        <v>23</v>
      </c>
      <c r="GU53" s="12">
        <v>436.26707520123819</v>
      </c>
      <c r="GV53" s="12">
        <v>-4.772056045292528</v>
      </c>
      <c r="GW53" s="12">
        <v>-12.038674427724539</v>
      </c>
      <c r="GX53" s="12">
        <v>-6.908830837806712</v>
      </c>
      <c r="GZ53" s="22">
        <v>40633</v>
      </c>
      <c r="HA53" s="13">
        <v>10</v>
      </c>
      <c r="HB53" s="12">
        <v>2.0077164774803924</v>
      </c>
      <c r="HC53" s="12">
        <v>-18.101876757443325</v>
      </c>
      <c r="HD53" s="12">
        <v>4.0663288593303371</v>
      </c>
      <c r="HE53" s="12">
        <v>-13.975795461348373</v>
      </c>
      <c r="HG53" s="22">
        <v>40178</v>
      </c>
      <c r="HH53" s="13">
        <v>3</v>
      </c>
      <c r="HI53" s="12">
        <v>22.953054592210222</v>
      </c>
      <c r="HJ53" s="12">
        <v>-15.970435041366926</v>
      </c>
      <c r="HK53" s="12">
        <v>11.901109237377906</v>
      </c>
      <c r="HL53" s="12">
        <v>9.8025417195913622</v>
      </c>
      <c r="HN53" s="22">
        <v>40816</v>
      </c>
      <c r="HO53" s="13">
        <v>28</v>
      </c>
      <c r="HP53" s="12">
        <v>-6.1720563603612781</v>
      </c>
      <c r="HQ53" s="12">
        <v>1.7836596284096728</v>
      </c>
      <c r="HR53" s="12">
        <v>3.2051990149561949</v>
      </c>
      <c r="HS53" s="12">
        <v>4.2582795049605382</v>
      </c>
    </row>
    <row r="54" spans="1:227">
      <c r="A54" s="22">
        <v>40268</v>
      </c>
      <c r="B54" s="13">
        <v>11</v>
      </c>
      <c r="C54" s="12">
        <v>6083.355279419573</v>
      </c>
      <c r="D54" s="12">
        <v>-2.4614459840874625</v>
      </c>
      <c r="E54" s="12">
        <v>33.322296839935191</v>
      </c>
      <c r="F54" s="12">
        <v>21.076449891687822</v>
      </c>
      <c r="H54" s="22">
        <v>40268</v>
      </c>
      <c r="I54" s="13">
        <v>40</v>
      </c>
      <c r="J54" s="12">
        <v>24.003614510696092</v>
      </c>
      <c r="K54" s="12">
        <v>-3.4075320007794785</v>
      </c>
      <c r="L54" s="12">
        <v>-2.7989007517613573</v>
      </c>
      <c r="M54" s="12">
        <v>-5.3174285152420619</v>
      </c>
      <c r="O54" s="22">
        <v>40633</v>
      </c>
      <c r="P54" s="13">
        <v>24</v>
      </c>
      <c r="Q54" s="12">
        <v>13.008914023111679</v>
      </c>
      <c r="R54" s="12">
        <v>6.2331546525147052</v>
      </c>
      <c r="S54" s="12">
        <v>10.422406752925628</v>
      </c>
      <c r="T54" s="12">
        <v>10.026069244655279</v>
      </c>
      <c r="V54" s="22">
        <v>40268</v>
      </c>
      <c r="W54" s="13">
        <v>29</v>
      </c>
      <c r="X54" s="12">
        <v>47.849508249490817</v>
      </c>
      <c r="Y54" s="12">
        <v>-7.5051185773789442</v>
      </c>
      <c r="Z54" s="12">
        <v>3.152037787215356</v>
      </c>
      <c r="AA54" s="12">
        <v>-2.2202207088277359</v>
      </c>
      <c r="AC54" s="22">
        <v>40268</v>
      </c>
      <c r="AD54" s="13">
        <v>74</v>
      </c>
      <c r="AE54" s="12">
        <v>3.6133995595538737</v>
      </c>
      <c r="AF54" s="12">
        <v>-0.76758835295489547</v>
      </c>
      <c r="AG54" s="12">
        <v>23.859090901891889</v>
      </c>
      <c r="AH54" s="12">
        <v>31.967671277160292</v>
      </c>
      <c r="AJ54" s="22">
        <v>40268</v>
      </c>
      <c r="AK54" s="13">
        <v>6</v>
      </c>
      <c r="AL54" s="12">
        <v>-24.563602382833182</v>
      </c>
      <c r="AM54" s="12">
        <v>-5.6326663867071414</v>
      </c>
      <c r="AN54" s="14">
        <v>40268</v>
      </c>
      <c r="AO54" s="2">
        <v>30</v>
      </c>
      <c r="AP54" s="12">
        <v>-28.70926462847817</v>
      </c>
      <c r="AQ54" s="12">
        <v>-13.78315806824042</v>
      </c>
      <c r="AS54" s="22">
        <v>40268</v>
      </c>
      <c r="AT54" s="13">
        <v>17</v>
      </c>
      <c r="AU54" s="12">
        <v>22.38057479670784</v>
      </c>
      <c r="AV54" s="12">
        <v>-5.6686520143896075</v>
      </c>
      <c r="AW54" s="12">
        <v>-3.2326278726432012</v>
      </c>
      <c r="AX54" s="12">
        <v>-3.7059722276878371</v>
      </c>
      <c r="AZ54" s="22">
        <v>40268</v>
      </c>
      <c r="BA54" s="13">
        <v>13</v>
      </c>
      <c r="BB54" s="12">
        <v>6.780854924286035</v>
      </c>
      <c r="BC54" s="12">
        <v>-6.1884438482904596</v>
      </c>
      <c r="BD54" s="12">
        <v>5.1644773997806759</v>
      </c>
      <c r="BE54" s="12">
        <v>7.0453238054450029</v>
      </c>
      <c r="BG54" s="22">
        <v>40268</v>
      </c>
      <c r="BH54" s="13">
        <v>33</v>
      </c>
      <c r="BI54" s="12">
        <v>-2.051052810085201</v>
      </c>
      <c r="BJ54" s="12">
        <v>1.2729599128593394</v>
      </c>
      <c r="BK54" s="12">
        <v>0.77343852931861523</v>
      </c>
      <c r="BL54" s="12">
        <v>-0.49399167912480557</v>
      </c>
      <c r="BN54" s="22">
        <v>40268</v>
      </c>
      <c r="BO54" s="13">
        <v>22</v>
      </c>
      <c r="BP54" s="12">
        <v>77.148654278969516</v>
      </c>
      <c r="BQ54" s="12">
        <v>2.632713007412546</v>
      </c>
      <c r="BR54" s="12">
        <v>7.0136819012199147</v>
      </c>
      <c r="BS54" s="12">
        <v>-4.5706327090040411</v>
      </c>
      <c r="BU54" s="22">
        <v>40268</v>
      </c>
      <c r="BV54" s="13">
        <v>58</v>
      </c>
      <c r="BW54" s="12">
        <v>93.97664183716627</v>
      </c>
      <c r="BX54" s="12">
        <v>-4.562056804440151</v>
      </c>
      <c r="BY54" s="12">
        <v>19.072744907131465</v>
      </c>
      <c r="BZ54" s="12">
        <v>11.452487416374325</v>
      </c>
      <c r="CB54" s="22">
        <v>40268</v>
      </c>
      <c r="CC54" s="13">
        <v>26</v>
      </c>
      <c r="CD54" s="12">
        <v>16.486619069826851</v>
      </c>
      <c r="CE54" s="12">
        <v>-9.3663305189438439</v>
      </c>
      <c r="CF54" s="12">
        <v>4.2763846490098567</v>
      </c>
      <c r="CG54" s="12">
        <v>2.1177104064158847</v>
      </c>
      <c r="CI54" s="22">
        <v>40268</v>
      </c>
      <c r="CJ54" s="13">
        <v>24</v>
      </c>
      <c r="CK54" s="12">
        <v>264.2501038839419</v>
      </c>
      <c r="CL54" s="12">
        <v>1.845400840842526</v>
      </c>
      <c r="CM54" s="12">
        <v>3.9067500098766361</v>
      </c>
      <c r="CN54" s="12">
        <v>-2.4183070859025491</v>
      </c>
      <c r="CP54" s="22">
        <v>40268</v>
      </c>
      <c r="CQ54" s="13">
        <v>34</v>
      </c>
      <c r="CR54" s="12">
        <v>25.411809650345223</v>
      </c>
      <c r="CS54" s="12">
        <v>-4.3624848677293109</v>
      </c>
      <c r="CT54" s="12">
        <v>5.9520392324956095</v>
      </c>
      <c r="CU54" s="12">
        <v>5.3825170349009799</v>
      </c>
      <c r="CW54" s="22">
        <v>40268</v>
      </c>
      <c r="CX54" s="13">
        <v>18</v>
      </c>
      <c r="CY54" s="12">
        <v>231.47305420108023</v>
      </c>
      <c r="CZ54" s="12">
        <v>-7.4479114867063601</v>
      </c>
      <c r="DA54" s="12">
        <v>18.61720366974604</v>
      </c>
      <c r="DB54" s="12">
        <v>5.6847048406136969</v>
      </c>
      <c r="DD54" s="22">
        <v>40268</v>
      </c>
      <c r="DE54" s="13">
        <v>22</v>
      </c>
      <c r="DF54" s="12">
        <v>0.70147456753262183</v>
      </c>
      <c r="DG54" s="12">
        <v>5.5550564319361673</v>
      </c>
      <c r="DH54" s="12">
        <v>1.5223011077412529</v>
      </c>
      <c r="DI54" s="12">
        <v>5.1740439667057547</v>
      </c>
      <c r="DK54" s="22">
        <v>40268</v>
      </c>
      <c r="DL54" s="13">
        <v>8</v>
      </c>
      <c r="DM54" s="12">
        <v>-11.505963149291599</v>
      </c>
      <c r="DN54" s="12">
        <v>4.573154162463644</v>
      </c>
      <c r="DO54" s="12">
        <v>-8.4559826501409479</v>
      </c>
      <c r="DP54" s="12">
        <v>-8.2944731703400336</v>
      </c>
      <c r="DR54" s="22">
        <v>40268</v>
      </c>
      <c r="DS54" s="13">
        <v>7</v>
      </c>
      <c r="DT54" s="12">
        <v>-4.6389752518778335</v>
      </c>
      <c r="DU54" s="12">
        <v>1.274452330598197</v>
      </c>
      <c r="DV54" s="12">
        <v>10.664470217695165</v>
      </c>
      <c r="DW54" s="12">
        <v>24.050868679730343</v>
      </c>
      <c r="DY54" s="22">
        <f t="shared" si="0"/>
        <v>40268</v>
      </c>
      <c r="DZ54" s="82">
        <f ca="1">VLOOKUP($DY54,INDIRECT("$"&amp;VLOOKUP($DZ$3,Map!$A$2:$E$51,4,0)&amp;"$6:$"&amp;VLOOKUP($DZ$3,Map!$A$2:$E$51,5,0)&amp;"$100"),MATCH(DZ$1,INDIRECT("$"&amp;VLOOKUP($DZ$3,Map!$A$2:$E$51,4,0)&amp;"$1:$"&amp;VLOOKUP($DZ$3,Map!$A$2:$E$51,5,0)&amp;"$1"),0),0)</f>
        <v>18</v>
      </c>
      <c r="EA54" s="140" t="str">
        <f ca="1">IF(ABS(VLOOKUP($DY54,INDIRECT("$"&amp;VLOOKUP($DZ$3,Map!$A$2:$E$51,4,0)&amp;"$6:$"&amp;VLOOKUP($DZ$3,Map!$A$2:$E$51,5,0)&amp;"$100"),MATCH(EA$1,INDIRECT("$"&amp;VLOOKUP($DZ$3,Map!$A$2:$E$51,4,0)&amp;"$1:$"&amp;VLOOKUP($DZ$3,Map!$A$2:$E$51,5,0)&amp;"$1"),0),0))&gt;100,"",VLOOKUP($DY54,INDIRECT("$"&amp;VLOOKUP($DZ$3,Map!$A$2:$E$51,4,0)&amp;"$6:$"&amp;VLOOKUP($DZ$3,Map!$A$2:$E$51,5,0)&amp;"$100"),MATCH(EA$1,INDIRECT("$"&amp;VLOOKUP($DZ$3,Map!$A$2:$E$51,4,0)&amp;"$1:$"&amp;VLOOKUP($DZ$3,Map!$A$2:$E$51,5,0)&amp;"$1"),0),0))</f>
        <v/>
      </c>
      <c r="EB54" s="140">
        <f ca="1">IF(ABS(VLOOKUP($DY54,INDIRECT("$"&amp;VLOOKUP($DZ$3,Map!$A$2:$E$51,4,0)&amp;"$6:$"&amp;VLOOKUP($DZ$3,Map!$A$2:$E$51,5,0)&amp;"$100"),MATCH(EB$1,INDIRECT("$"&amp;VLOOKUP($DZ$3,Map!$A$2:$E$51,4,0)&amp;"$1:$"&amp;VLOOKUP($DZ$3,Map!$A$2:$E$51,5,0)&amp;"$1"),0),0))&gt;50,"",VLOOKUP($DY54,INDIRECT("$"&amp;VLOOKUP($DZ$3,Map!$A$2:$E$51,4,0)&amp;"$6:$"&amp;VLOOKUP($DZ$3,Map!$A$2:$E$51,5,0)&amp;"$100"),MATCH(EB$1,INDIRECT("$"&amp;VLOOKUP($DZ$3,Map!$A$2:$E$51,4,0)&amp;"$1:$"&amp;VLOOKUP($DZ$3,Map!$A$2:$E$51,5,0)&amp;"$1"),0),0))</f>
        <v>-7.4479114867063601</v>
      </c>
      <c r="EC54" s="140">
        <f ca="1">IF(ABS(VLOOKUP($DY54,INDIRECT("$"&amp;VLOOKUP($DZ$3,Map!$A$2:$E$51,4,0)&amp;"$6:$"&amp;VLOOKUP($DZ$3,Map!$A$2:$E$51,5,0)&amp;"$100"),MATCH(EC$1,INDIRECT("$"&amp;VLOOKUP($DZ$3,Map!$A$2:$E$51,4,0)&amp;"$1:$"&amp;VLOOKUP($DZ$3,Map!$A$2:$E$51,5,0)&amp;"$1"),0),0))&gt;100,"",VLOOKUP($DY54,INDIRECT("$"&amp;VLOOKUP($DZ$3,Map!$A$2:$E$51,4,0)&amp;"$6:$"&amp;VLOOKUP($DZ$3,Map!$A$2:$E$51,5,0)&amp;"$100"),MATCH(EC$1,INDIRECT("$"&amp;VLOOKUP($DZ$3,Map!$A$2:$E$51,4,0)&amp;"$1:$"&amp;VLOOKUP($DZ$3,Map!$A$2:$E$51,5,0)&amp;"$1"),0),0))</f>
        <v>18.61720366974604</v>
      </c>
      <c r="ED54" s="140">
        <f ca="1">IF(ABS(VLOOKUP($DY54,INDIRECT("$"&amp;VLOOKUP($DZ$3,Map!$A$2:$E$51,4,0)&amp;"$6:$"&amp;VLOOKUP($DZ$3,Map!$A$2:$E$51,5,0)&amp;"$100"),MATCH(ED$1,INDIRECT("$"&amp;VLOOKUP($DZ$3,Map!$A$2:$E$51,4,0)&amp;"$1:$"&amp;VLOOKUP($DZ$3,Map!$A$2:$E$51,5,0)&amp;"$1"),0),0))&gt;100,"",VLOOKUP($DY54,INDIRECT("$"&amp;VLOOKUP($DZ$3,Map!$A$2:$E$51,4,0)&amp;"$6:$"&amp;VLOOKUP($DZ$3,Map!$A$2:$E$51,5,0)&amp;"$100"),MATCH(ED$1,INDIRECT("$"&amp;VLOOKUP($DZ$3,Map!$A$2:$E$51,4,0)&amp;"$1:$"&amp;VLOOKUP($DZ$3,Map!$A$2:$E$51,5,0)&amp;"$1"),0),0))</f>
        <v>5.6847048406136969</v>
      </c>
      <c r="EF54" s="22">
        <f t="shared" si="1"/>
        <v>40268</v>
      </c>
      <c r="EG54" s="140">
        <f ca="1">VLOOKUP($EF54,EquityMetrics!$Y$6:$AO$1048576,MATCH(Earnings!EG$5,EquityMetrics!$Y$5:$AO$5,0),0)</f>
        <v>36.81280040923285</v>
      </c>
      <c r="EH54" s="140">
        <f ca="1">VLOOKUP($EF54,EquityMetrics!$Y$6:$AO$1048576,MATCH(Earnings!EH$5,EquityMetrics!$Y$5:$AO$5,0),0)</f>
        <v>-2.2611143688338387</v>
      </c>
      <c r="EI54" s="140">
        <f ca="1">VLOOKUP($EF54,EquityMetrics!$Y$6:$AO$1048576,MATCH(Earnings!EI$5,EquityMetrics!$Y$5:$AO$5,0),0)</f>
        <v>9.6589205721766103</v>
      </c>
      <c r="EJ54" s="140">
        <f ca="1">VLOOKUP($EF54,EquityMetrics!$Y$6:$AO$1048576,MATCH(Earnings!EJ$5,EquityMetrics!$Y$5:$AO$5,0),0)</f>
        <v>7.4025349429049481</v>
      </c>
      <c r="EN54" s="22">
        <v>40268</v>
      </c>
      <c r="EO54" s="13">
        <v>33</v>
      </c>
      <c r="EP54" s="12">
        <v>35.873215405494932</v>
      </c>
      <c r="EQ54" s="12">
        <v>-4.880824617010882</v>
      </c>
      <c r="ER54" s="12">
        <v>21.76875149799573</v>
      </c>
      <c r="ES54" s="12">
        <v>0.36739311419251575</v>
      </c>
      <c r="EU54" s="22">
        <v>40268</v>
      </c>
      <c r="EV54" s="13">
        <v>41</v>
      </c>
      <c r="EW54" s="12">
        <v>-25.866311158110356</v>
      </c>
      <c r="EX54" s="12">
        <v>2.6154203130311693</v>
      </c>
      <c r="EY54" s="12">
        <v>24.620434437047756</v>
      </c>
      <c r="EZ54" s="12">
        <v>40.905614134313993</v>
      </c>
      <c r="FB54" s="22">
        <v>40268</v>
      </c>
      <c r="FC54" s="13">
        <v>28</v>
      </c>
      <c r="FD54" s="12">
        <v>33.019716934744039</v>
      </c>
      <c r="FE54" s="12">
        <v>-3.8181089888869812</v>
      </c>
      <c r="FF54" s="12">
        <v>10.29249126544871</v>
      </c>
      <c r="FG54" s="12">
        <v>7.7683530452903327</v>
      </c>
      <c r="FI54" s="22">
        <v>40268</v>
      </c>
      <c r="FJ54" s="13">
        <v>30</v>
      </c>
      <c r="FK54" s="12">
        <v>170.73574610902398</v>
      </c>
      <c r="FL54" s="12">
        <v>-5.4160180183721485</v>
      </c>
      <c r="FM54" s="12">
        <v>28.10174341144258</v>
      </c>
      <c r="FN54" s="12">
        <v>14.81777501030046</v>
      </c>
      <c r="FP54" s="22">
        <v>40268</v>
      </c>
      <c r="FQ54" s="13">
        <v>12</v>
      </c>
      <c r="FR54" s="12">
        <v>4.5797777483061575</v>
      </c>
      <c r="FS54" s="12">
        <v>-1.9571796699873856</v>
      </c>
      <c r="FT54" s="12">
        <v>3.2675539826646727</v>
      </c>
      <c r="FU54" s="12">
        <v>3.1419486753337944</v>
      </c>
      <c r="FW54" s="22">
        <v>40268</v>
      </c>
      <c r="FX54" s="13">
        <v>28</v>
      </c>
      <c r="FY54" s="12">
        <v>46.346963743219405</v>
      </c>
      <c r="FZ54" s="12">
        <v>-4.1817956296787866</v>
      </c>
      <c r="GA54" s="12">
        <v>-5.9400949015077087</v>
      </c>
      <c r="GB54" s="12">
        <v>-9.6628449182053711</v>
      </c>
      <c r="GD54" s="22">
        <v>40816</v>
      </c>
      <c r="GE54">
        <v>10</v>
      </c>
      <c r="GF54" s="12">
        <v>3.5578547817581851</v>
      </c>
      <c r="GG54" s="12">
        <v>1.6503369276987145</v>
      </c>
      <c r="GH54" s="12">
        <v>3.7582928788921111</v>
      </c>
      <c r="GI54" s="12">
        <v>2.9118051402583722</v>
      </c>
      <c r="GK54" s="22">
        <v>40268</v>
      </c>
      <c r="GL54">
        <v>10</v>
      </c>
      <c r="GM54" s="12">
        <v>5075.0074750855329</v>
      </c>
      <c r="GN54" s="12">
        <v>-18.584398676261969</v>
      </c>
      <c r="GO54" s="12">
        <v>25.411013404113181</v>
      </c>
      <c r="GP54" s="12">
        <v>7.1164040719256194</v>
      </c>
      <c r="GS54" s="22">
        <v>40268</v>
      </c>
      <c r="GT54" s="13">
        <v>23</v>
      </c>
      <c r="GU54" s="12">
        <v>-220.11956041141198</v>
      </c>
      <c r="GV54" s="12">
        <v>3.2912181106365512</v>
      </c>
      <c r="GW54" s="12">
        <v>2.9061898459074031</v>
      </c>
      <c r="GX54" s="12">
        <v>-3.2921683414896874</v>
      </c>
      <c r="GZ54" s="22">
        <v>40724</v>
      </c>
      <c r="HA54" s="13">
        <v>11</v>
      </c>
      <c r="HB54" s="12">
        <v>-22.653830101620677</v>
      </c>
      <c r="HC54" s="12">
        <v>-15.520687003832979</v>
      </c>
      <c r="HD54" s="12">
        <v>3.1723644192363398</v>
      </c>
      <c r="HE54" s="12">
        <v>6.8540451964287596</v>
      </c>
      <c r="HG54" s="22">
        <v>40268</v>
      </c>
      <c r="HH54" s="13">
        <v>3</v>
      </c>
      <c r="HI54" s="12">
        <v>25.082218553396562</v>
      </c>
      <c r="HJ54" s="12">
        <v>-15.925684489969083</v>
      </c>
      <c r="HK54" s="12">
        <v>15.702437040169492</v>
      </c>
      <c r="HL54" s="12">
        <v>16.13755746417338</v>
      </c>
      <c r="HN54" s="22">
        <v>40908</v>
      </c>
      <c r="HO54" s="13">
        <v>26</v>
      </c>
      <c r="HP54" s="12">
        <v>-20.014040573502388</v>
      </c>
      <c r="HQ54" s="12">
        <v>1.4919524577487131</v>
      </c>
      <c r="HR54" s="12">
        <v>2.3535947325157958</v>
      </c>
      <c r="HS54" s="12">
        <v>5.271883749132189</v>
      </c>
    </row>
    <row r="55" spans="1:227">
      <c r="A55" s="22">
        <v>40359</v>
      </c>
      <c r="B55" s="13">
        <v>15</v>
      </c>
      <c r="C55" s="12">
        <v>719.36075662374196</v>
      </c>
      <c r="D55" s="12">
        <v>-12.764870798790994</v>
      </c>
      <c r="E55" s="12">
        <v>25.096811038789891</v>
      </c>
      <c r="F55" s="12">
        <v>13.079702010578554</v>
      </c>
      <c r="H55" s="22">
        <v>40359</v>
      </c>
      <c r="I55" s="13">
        <v>43</v>
      </c>
      <c r="J55" s="12">
        <v>32.990644670883412</v>
      </c>
      <c r="K55" s="12">
        <v>6.4552388158037655</v>
      </c>
      <c r="L55" s="12">
        <v>4.5368278586424893</v>
      </c>
      <c r="M55" s="12">
        <v>1.3946244254103846</v>
      </c>
      <c r="O55" s="22">
        <v>40724</v>
      </c>
      <c r="P55" s="13">
        <v>28</v>
      </c>
      <c r="Q55" s="12">
        <v>15.492019142245917</v>
      </c>
      <c r="R55" s="12">
        <v>4.1709824091520131</v>
      </c>
      <c r="S55" s="12">
        <v>11.82503521155358</v>
      </c>
      <c r="T55" s="12">
        <v>12.014812927044471</v>
      </c>
      <c r="V55" s="22">
        <v>40359</v>
      </c>
      <c r="W55" s="13">
        <v>29</v>
      </c>
      <c r="X55" s="12">
        <v>29.387814176411755</v>
      </c>
      <c r="Y55" s="12">
        <v>-7.2034177994958482</v>
      </c>
      <c r="Z55" s="12">
        <v>4.7118506697727991</v>
      </c>
      <c r="AA55" s="12">
        <v>1.9406908590344107</v>
      </c>
      <c r="AC55" s="22">
        <v>40359</v>
      </c>
      <c r="AD55" s="13">
        <v>78</v>
      </c>
      <c r="AE55" s="12">
        <v>9.1391780388130908</v>
      </c>
      <c r="AF55" s="12">
        <v>0.55206730538164273</v>
      </c>
      <c r="AG55" s="12">
        <v>20.904124359363173</v>
      </c>
      <c r="AH55" s="12">
        <v>19.136172021965891</v>
      </c>
      <c r="AJ55" s="22">
        <v>40359</v>
      </c>
      <c r="AK55" s="13">
        <v>10</v>
      </c>
      <c r="AL55" s="12">
        <v>-7.857381884195715E-3</v>
      </c>
      <c r="AM55" s="12">
        <v>-8.546424152535625</v>
      </c>
      <c r="AN55" s="14">
        <v>40359</v>
      </c>
      <c r="AO55" s="2">
        <v>31</v>
      </c>
      <c r="AP55" s="12">
        <v>6.7615566005148509</v>
      </c>
      <c r="AQ55" s="12">
        <v>-10.981997046375714</v>
      </c>
      <c r="AS55" s="22">
        <v>40359</v>
      </c>
      <c r="AT55" s="13">
        <v>17</v>
      </c>
      <c r="AU55" s="12">
        <v>11.885768089147211</v>
      </c>
      <c r="AV55" s="12">
        <v>-4.3755369252369007</v>
      </c>
      <c r="AW55" s="12">
        <v>-0.5837658689002545</v>
      </c>
      <c r="AX55" s="12">
        <v>-0.99368400183376115</v>
      </c>
      <c r="AZ55" s="22">
        <v>40359</v>
      </c>
      <c r="BA55" s="13">
        <v>17</v>
      </c>
      <c r="BB55" s="12">
        <v>9.1937589589226629</v>
      </c>
      <c r="BC55" s="12">
        <v>0.11515138578275241</v>
      </c>
      <c r="BD55" s="12">
        <v>12.654517175754743</v>
      </c>
      <c r="BE55" s="12">
        <v>15.580585525513357</v>
      </c>
      <c r="BG55" s="22">
        <v>40359</v>
      </c>
      <c r="BH55" s="13">
        <v>38</v>
      </c>
      <c r="BI55" s="12">
        <v>13.549839484185268</v>
      </c>
      <c r="BJ55" s="12">
        <v>0.48355991149922062</v>
      </c>
      <c r="BK55" s="12">
        <v>0.49231419207818039</v>
      </c>
      <c r="BL55" s="12">
        <v>-2.0458060288136459</v>
      </c>
      <c r="BN55" s="22">
        <v>40359</v>
      </c>
      <c r="BO55" s="13">
        <v>23</v>
      </c>
      <c r="BP55" s="12">
        <v>-3.8659081898741143</v>
      </c>
      <c r="BQ55" s="12">
        <v>2.8657469555842363</v>
      </c>
      <c r="BR55" s="12">
        <v>0.7540671888056627</v>
      </c>
      <c r="BS55" s="12">
        <v>-1.200219919225598</v>
      </c>
      <c r="BU55" s="22">
        <v>40359</v>
      </c>
      <c r="BV55" s="13">
        <v>65</v>
      </c>
      <c r="BW55" s="12">
        <v>36.488506090782394</v>
      </c>
      <c r="BX55" s="12">
        <v>-1.1267742515212675</v>
      </c>
      <c r="BY55" s="12">
        <v>24.683324367068373</v>
      </c>
      <c r="BZ55" s="12">
        <v>23.51816837711911</v>
      </c>
      <c r="CB55" s="22">
        <v>40359</v>
      </c>
      <c r="CC55" s="13">
        <v>32</v>
      </c>
      <c r="CD55" s="12">
        <v>12.183543376723534</v>
      </c>
      <c r="CE55" s="12">
        <v>-4.8767012080869527</v>
      </c>
      <c r="CF55" s="12">
        <v>5.325318077081298</v>
      </c>
      <c r="CG55" s="12">
        <v>2.8353272007955788</v>
      </c>
      <c r="CI55" s="22">
        <v>40359</v>
      </c>
      <c r="CJ55" s="13">
        <v>25</v>
      </c>
      <c r="CK55" s="12">
        <v>105.85131129204808</v>
      </c>
      <c r="CL55" s="12">
        <v>0.52215735153420262</v>
      </c>
      <c r="CM55" s="12">
        <v>14.270243023835839</v>
      </c>
      <c r="CN55" s="12">
        <v>10.826663130858783</v>
      </c>
      <c r="CP55" s="22">
        <v>40359</v>
      </c>
      <c r="CQ55" s="13">
        <v>35</v>
      </c>
      <c r="CR55" s="12">
        <v>24.40250776343683</v>
      </c>
      <c r="CS55" s="12">
        <v>-2.3052701077247773</v>
      </c>
      <c r="CT55" s="12">
        <v>5.7977290169741069</v>
      </c>
      <c r="CU55" s="12">
        <v>4.5133167628892856</v>
      </c>
      <c r="CW55" s="22">
        <v>40359</v>
      </c>
      <c r="CX55" s="13">
        <v>18</v>
      </c>
      <c r="CY55" s="12">
        <v>57.576665060868983</v>
      </c>
      <c r="CZ55" s="12">
        <v>-7.1423785778723436</v>
      </c>
      <c r="DA55" s="12">
        <v>16.067697754262245</v>
      </c>
      <c r="DB55" s="12">
        <v>11.437759124933166</v>
      </c>
      <c r="DD55" s="22">
        <v>40359</v>
      </c>
      <c r="DE55" s="13">
        <v>25</v>
      </c>
      <c r="DF55" s="12">
        <v>-0.9072476257255091</v>
      </c>
      <c r="DG55" s="12">
        <v>4.8479134070426921</v>
      </c>
      <c r="DH55" s="12">
        <v>3.1186357478522053</v>
      </c>
      <c r="DI55" s="12">
        <v>7.2045250500073044</v>
      </c>
      <c r="DK55" s="22">
        <v>40359</v>
      </c>
      <c r="DL55" s="13">
        <v>8</v>
      </c>
      <c r="DM55" s="12">
        <v>20.069821108694399</v>
      </c>
      <c r="DN55" s="12">
        <v>9.2235345872942567</v>
      </c>
      <c r="DO55" s="12">
        <v>4.063666379589459</v>
      </c>
      <c r="DP55" s="12">
        <v>0.42720927314627843</v>
      </c>
      <c r="DR55" s="22">
        <v>40359</v>
      </c>
      <c r="DS55" s="13">
        <v>9</v>
      </c>
      <c r="DT55" s="12">
        <v>-32.068802181677817</v>
      </c>
      <c r="DU55" s="12">
        <v>-7.4289365959982927</v>
      </c>
      <c r="DV55" s="12">
        <v>-3.0859673602143811</v>
      </c>
      <c r="DW55" s="12">
        <v>15.240849127778411</v>
      </c>
      <c r="DY55" s="22">
        <f t="shared" si="0"/>
        <v>40359</v>
      </c>
      <c r="DZ55" s="82">
        <f ca="1">VLOOKUP($DY55,INDIRECT("$"&amp;VLOOKUP($DZ$3,Map!$A$2:$E$51,4,0)&amp;"$6:$"&amp;VLOOKUP($DZ$3,Map!$A$2:$E$51,5,0)&amp;"$100"),MATCH(DZ$1,INDIRECT("$"&amp;VLOOKUP($DZ$3,Map!$A$2:$E$51,4,0)&amp;"$1:$"&amp;VLOOKUP($DZ$3,Map!$A$2:$E$51,5,0)&amp;"$1"),0),0)</f>
        <v>18</v>
      </c>
      <c r="EA55" s="140">
        <f ca="1">IF(ABS(VLOOKUP($DY55,INDIRECT("$"&amp;VLOOKUP($DZ$3,Map!$A$2:$E$51,4,0)&amp;"$6:$"&amp;VLOOKUP($DZ$3,Map!$A$2:$E$51,5,0)&amp;"$100"),MATCH(EA$1,INDIRECT("$"&amp;VLOOKUP($DZ$3,Map!$A$2:$E$51,4,0)&amp;"$1:$"&amp;VLOOKUP($DZ$3,Map!$A$2:$E$51,5,0)&amp;"$1"),0),0))&gt;100,"",VLOOKUP($DY55,INDIRECT("$"&amp;VLOOKUP($DZ$3,Map!$A$2:$E$51,4,0)&amp;"$6:$"&amp;VLOOKUP($DZ$3,Map!$A$2:$E$51,5,0)&amp;"$100"),MATCH(EA$1,INDIRECT("$"&amp;VLOOKUP($DZ$3,Map!$A$2:$E$51,4,0)&amp;"$1:$"&amp;VLOOKUP($DZ$3,Map!$A$2:$E$51,5,0)&amp;"$1"),0),0))</f>
        <v>57.576665060868983</v>
      </c>
      <c r="EB55" s="140">
        <f ca="1">IF(ABS(VLOOKUP($DY55,INDIRECT("$"&amp;VLOOKUP($DZ$3,Map!$A$2:$E$51,4,0)&amp;"$6:$"&amp;VLOOKUP($DZ$3,Map!$A$2:$E$51,5,0)&amp;"$100"),MATCH(EB$1,INDIRECT("$"&amp;VLOOKUP($DZ$3,Map!$A$2:$E$51,4,0)&amp;"$1:$"&amp;VLOOKUP($DZ$3,Map!$A$2:$E$51,5,0)&amp;"$1"),0),0))&gt;50,"",VLOOKUP($DY55,INDIRECT("$"&amp;VLOOKUP($DZ$3,Map!$A$2:$E$51,4,0)&amp;"$6:$"&amp;VLOOKUP($DZ$3,Map!$A$2:$E$51,5,0)&amp;"$100"),MATCH(EB$1,INDIRECT("$"&amp;VLOOKUP($DZ$3,Map!$A$2:$E$51,4,0)&amp;"$1:$"&amp;VLOOKUP($DZ$3,Map!$A$2:$E$51,5,0)&amp;"$1"),0),0))</f>
        <v>-7.1423785778723436</v>
      </c>
      <c r="EC55" s="140">
        <f ca="1">IF(ABS(VLOOKUP($DY55,INDIRECT("$"&amp;VLOOKUP($DZ$3,Map!$A$2:$E$51,4,0)&amp;"$6:$"&amp;VLOOKUP($DZ$3,Map!$A$2:$E$51,5,0)&amp;"$100"),MATCH(EC$1,INDIRECT("$"&amp;VLOOKUP($DZ$3,Map!$A$2:$E$51,4,0)&amp;"$1:$"&amp;VLOOKUP($DZ$3,Map!$A$2:$E$51,5,0)&amp;"$1"),0),0))&gt;100,"",VLOOKUP($DY55,INDIRECT("$"&amp;VLOOKUP($DZ$3,Map!$A$2:$E$51,4,0)&amp;"$6:$"&amp;VLOOKUP($DZ$3,Map!$A$2:$E$51,5,0)&amp;"$100"),MATCH(EC$1,INDIRECT("$"&amp;VLOOKUP($DZ$3,Map!$A$2:$E$51,4,0)&amp;"$1:$"&amp;VLOOKUP($DZ$3,Map!$A$2:$E$51,5,0)&amp;"$1"),0),0))</f>
        <v>16.067697754262245</v>
      </c>
      <c r="ED55" s="140">
        <f ca="1">IF(ABS(VLOOKUP($DY55,INDIRECT("$"&amp;VLOOKUP($DZ$3,Map!$A$2:$E$51,4,0)&amp;"$6:$"&amp;VLOOKUP($DZ$3,Map!$A$2:$E$51,5,0)&amp;"$100"),MATCH(ED$1,INDIRECT("$"&amp;VLOOKUP($DZ$3,Map!$A$2:$E$51,4,0)&amp;"$1:$"&amp;VLOOKUP($DZ$3,Map!$A$2:$E$51,5,0)&amp;"$1"),0),0))&gt;100,"",VLOOKUP($DY55,INDIRECT("$"&amp;VLOOKUP($DZ$3,Map!$A$2:$E$51,4,0)&amp;"$6:$"&amp;VLOOKUP($DZ$3,Map!$A$2:$E$51,5,0)&amp;"$100"),MATCH(ED$1,INDIRECT("$"&amp;VLOOKUP($DZ$3,Map!$A$2:$E$51,4,0)&amp;"$1:$"&amp;VLOOKUP($DZ$3,Map!$A$2:$E$51,5,0)&amp;"$1"),0),0))</f>
        <v>11.437759124933166</v>
      </c>
      <c r="EF55" s="22">
        <f t="shared" si="1"/>
        <v>40359</v>
      </c>
      <c r="EG55" s="140">
        <f ca="1">VLOOKUP($EF55,EquityMetrics!$Y$6:$AO$1048576,MATCH(Earnings!EG$5,EquityMetrics!$Y$5:$AO$5,0),0)</f>
        <v>22.479280276039315</v>
      </c>
      <c r="EH55" s="140">
        <f ca="1">VLOOKUP($EF55,EquityMetrics!$Y$6:$AO$1048576,MATCH(Earnings!EH$5,EquityMetrics!$Y$5:$AO$5,0),0)</f>
        <v>-1.725108729237157</v>
      </c>
      <c r="EI55" s="140">
        <f ca="1">VLOOKUP($EF55,EquityMetrics!$Y$6:$AO$1048576,MATCH(Earnings!EI$5,EquityMetrics!$Y$5:$AO$5,0),0)</f>
        <v>10.099923390588739</v>
      </c>
      <c r="EJ55" s="140">
        <f ca="1">VLOOKUP($EF55,EquityMetrics!$Y$6:$AO$1048576,MATCH(Earnings!EJ$5,EquityMetrics!$Y$5:$AO$5,0),0)</f>
        <v>8.764668736463177</v>
      </c>
      <c r="EN55" s="22">
        <v>40359</v>
      </c>
      <c r="EO55" s="13">
        <v>36</v>
      </c>
      <c r="EP55" s="12">
        <v>4.5785848017340092</v>
      </c>
      <c r="EQ55" s="12">
        <v>-8.0216508927743018</v>
      </c>
      <c r="ER55" s="12">
        <v>20.67212711499127</v>
      </c>
      <c r="ES55" s="12">
        <v>15.575030137856793</v>
      </c>
      <c r="EU55" s="22">
        <v>40359</v>
      </c>
      <c r="EV55" s="13">
        <v>42</v>
      </c>
      <c r="EW55" s="12">
        <v>15.887197362250438</v>
      </c>
      <c r="EX55" s="12">
        <v>7.7835039290620855</v>
      </c>
      <c r="EY55" s="12">
        <v>20.990297848216912</v>
      </c>
      <c r="EZ55" s="12">
        <v>19.968557161528345</v>
      </c>
      <c r="FB55" s="22">
        <v>40359</v>
      </c>
      <c r="FC55" s="13">
        <v>30</v>
      </c>
      <c r="FD55" s="12">
        <v>27.068150998532992</v>
      </c>
      <c r="FE55" s="12">
        <v>-0.4555270334174466</v>
      </c>
      <c r="FF55" s="12">
        <v>11.175722622056728</v>
      </c>
      <c r="FG55" s="12">
        <v>10.551909626599931</v>
      </c>
      <c r="FI55" s="22">
        <v>40359</v>
      </c>
      <c r="FJ55" s="13">
        <v>35</v>
      </c>
      <c r="FK55" s="12">
        <v>45.378869269202248</v>
      </c>
      <c r="FL55" s="12">
        <v>-1.8314434498589605</v>
      </c>
      <c r="FM55" s="12">
        <v>38.225111679562154</v>
      </c>
      <c r="FN55" s="12">
        <v>35.375562402243489</v>
      </c>
      <c r="FP55" s="22">
        <v>40359</v>
      </c>
      <c r="FQ55" s="13">
        <v>14</v>
      </c>
      <c r="FR55" s="12">
        <v>12.15268012539752</v>
      </c>
      <c r="FS55" s="12">
        <v>9.285756159044233</v>
      </c>
      <c r="FT55" s="12">
        <v>3.0139165232404563</v>
      </c>
      <c r="FU55" s="12">
        <v>1.20648823381444</v>
      </c>
      <c r="FW55" s="22">
        <v>40359</v>
      </c>
      <c r="FX55" s="13">
        <v>29</v>
      </c>
      <c r="FY55" s="12">
        <v>51.865793394195748</v>
      </c>
      <c r="FZ55" s="12">
        <v>4.7211060449891429</v>
      </c>
      <c r="GA55" s="12">
        <v>5.4341558819025249</v>
      </c>
      <c r="GB55" s="12">
        <v>1.5091502717168526</v>
      </c>
      <c r="GD55" s="22">
        <v>40908</v>
      </c>
      <c r="GE55">
        <v>10</v>
      </c>
      <c r="GF55" s="12">
        <v>-2.046890693619885</v>
      </c>
      <c r="GG55" s="12">
        <v>-0.93782038234405674</v>
      </c>
      <c r="GH55" s="12">
        <v>-5.563749239408744</v>
      </c>
      <c r="GI55" s="12">
        <v>-10.930491362417161</v>
      </c>
      <c r="GK55" s="22">
        <v>40359</v>
      </c>
      <c r="GL55">
        <v>9</v>
      </c>
      <c r="GM55" s="12">
        <v>184.68595140020003</v>
      </c>
      <c r="GN55" s="12">
        <v>-16.161977233137037</v>
      </c>
      <c r="GO55" s="12">
        <v>21.34421178875796</v>
      </c>
      <c r="GP55" s="12">
        <v>14.324404179978313</v>
      </c>
      <c r="GS55" s="22">
        <v>40359</v>
      </c>
      <c r="GT55" s="13">
        <v>23</v>
      </c>
      <c r="GU55" s="12">
        <v>162.75547500044163</v>
      </c>
      <c r="GV55" s="12">
        <v>1.3097884900701517</v>
      </c>
      <c r="GW55" s="12">
        <v>14.132552435811064</v>
      </c>
      <c r="GX55" s="12">
        <v>10.837090735549504</v>
      </c>
      <c r="GZ55" s="22">
        <v>40816</v>
      </c>
      <c r="HA55" s="13">
        <v>10</v>
      </c>
      <c r="HB55" s="12">
        <v>-7.2040790485517263</v>
      </c>
      <c r="HC55" s="12">
        <v>-15.955780879946357</v>
      </c>
      <c r="HD55" s="12">
        <v>7.4386580200244135</v>
      </c>
      <c r="HE55" s="12">
        <v>10.190475078990712</v>
      </c>
      <c r="HG55" s="22">
        <v>40359</v>
      </c>
      <c r="HH55" s="13">
        <v>4</v>
      </c>
      <c r="HI55" s="12">
        <v>32.549115474917031</v>
      </c>
      <c r="HJ55" s="12">
        <v>-8.979600337410421</v>
      </c>
      <c r="HK55" s="12">
        <v>13.597810272092325</v>
      </c>
      <c r="HL55" s="12">
        <v>11.674707443158173</v>
      </c>
      <c r="HN55" s="22">
        <v>40999</v>
      </c>
      <c r="HO55" s="13">
        <v>26</v>
      </c>
      <c r="HP55" s="12">
        <v>-2.8346856687283206</v>
      </c>
      <c r="HQ55" s="12">
        <v>2.4202033979371373</v>
      </c>
      <c r="HR55" s="12">
        <v>0.75829280899828433</v>
      </c>
      <c r="HS55" s="12">
        <v>1.4092583376312362</v>
      </c>
    </row>
    <row r="56" spans="1:227">
      <c r="A56" s="22">
        <v>40451</v>
      </c>
      <c r="B56" s="13">
        <v>15</v>
      </c>
      <c r="C56" s="12">
        <v>31.406876697050365</v>
      </c>
      <c r="D56" s="12">
        <v>-5.1820686517583976</v>
      </c>
      <c r="E56" s="12">
        <v>5.463932014781836</v>
      </c>
      <c r="F56" s="12">
        <v>3.3821767678853698</v>
      </c>
      <c r="H56" s="22">
        <v>40451</v>
      </c>
      <c r="I56" s="13">
        <v>40</v>
      </c>
      <c r="J56" s="12">
        <v>30.104954416258622</v>
      </c>
      <c r="K56" s="12">
        <v>7.167596080190819</v>
      </c>
      <c r="L56" s="12">
        <v>9.4238218013375388</v>
      </c>
      <c r="M56" s="12">
        <v>6.6358048425945837</v>
      </c>
      <c r="O56" s="22">
        <v>40816</v>
      </c>
      <c r="P56" s="13">
        <v>29</v>
      </c>
      <c r="Q56" s="12">
        <v>7.0336666537199939</v>
      </c>
      <c r="R56" s="12">
        <v>5.6135029565816286</v>
      </c>
      <c r="S56" s="12">
        <v>9.346716262726563</v>
      </c>
      <c r="T56" s="12">
        <v>10.354425685302825</v>
      </c>
      <c r="V56" s="22">
        <v>40451</v>
      </c>
      <c r="W56" s="13">
        <v>26</v>
      </c>
      <c r="X56" s="12">
        <v>17.669698697164666</v>
      </c>
      <c r="Y56" s="12">
        <v>-0.27631058094594874</v>
      </c>
      <c r="Z56" s="12">
        <v>2.3784026517599477</v>
      </c>
      <c r="AA56" s="12">
        <v>2.5142346409236627</v>
      </c>
      <c r="AC56" s="22">
        <v>40451</v>
      </c>
      <c r="AD56" s="13">
        <v>79</v>
      </c>
      <c r="AE56" s="12">
        <v>5.3973183226354413</v>
      </c>
      <c r="AF56" s="12">
        <v>5.4819158965720538</v>
      </c>
      <c r="AG56" s="12">
        <v>17.62281441919793</v>
      </c>
      <c r="AH56" s="12">
        <v>16.340740440645064</v>
      </c>
      <c r="AJ56" s="22">
        <v>40451</v>
      </c>
      <c r="AK56" s="13">
        <v>12</v>
      </c>
      <c r="AL56" s="12">
        <v>65.580331355710044</v>
      </c>
      <c r="AM56" s="12">
        <v>-15.07334903323928</v>
      </c>
      <c r="AN56" s="14">
        <v>40451</v>
      </c>
      <c r="AO56" s="2">
        <v>33</v>
      </c>
      <c r="AP56" s="12">
        <v>-3.4197919874992988</v>
      </c>
      <c r="AQ56" s="12">
        <v>150.26358722960106</v>
      </c>
      <c r="AS56" s="22">
        <v>40451</v>
      </c>
      <c r="AT56" s="13">
        <v>16</v>
      </c>
      <c r="AU56" s="12">
        <v>13.179830797845984</v>
      </c>
      <c r="AV56" s="12">
        <v>-5.7250340907318069</v>
      </c>
      <c r="AW56" s="12">
        <v>-0.7872975340319277</v>
      </c>
      <c r="AX56" s="12">
        <v>-1.4790897245969492</v>
      </c>
      <c r="AZ56" s="22">
        <v>40451</v>
      </c>
      <c r="BA56" s="13">
        <v>16</v>
      </c>
      <c r="BB56" s="12">
        <v>4.4987098022284879</v>
      </c>
      <c r="BC56" s="12">
        <v>-3.543645985644206</v>
      </c>
      <c r="BD56" s="12">
        <v>15.497572453678266</v>
      </c>
      <c r="BE56" s="12">
        <v>15.133755162122808</v>
      </c>
      <c r="BG56" s="22">
        <v>40451</v>
      </c>
      <c r="BH56" s="13">
        <v>38</v>
      </c>
      <c r="BI56" s="12">
        <v>14.177469424466899</v>
      </c>
      <c r="BJ56" s="12">
        <v>19.316120292325898</v>
      </c>
      <c r="BK56" s="12">
        <v>2.9310138021553911</v>
      </c>
      <c r="BL56" s="12">
        <v>-1.1711946054655531</v>
      </c>
      <c r="BN56" s="22">
        <v>40451</v>
      </c>
      <c r="BO56" s="13">
        <v>24</v>
      </c>
      <c r="BP56" s="12">
        <v>21.190275188274015</v>
      </c>
      <c r="BQ56" s="12">
        <v>0.82464177766212732</v>
      </c>
      <c r="BR56" s="12">
        <v>6.0718797890700449</v>
      </c>
      <c r="BS56" s="12">
        <v>2.7115893445349926</v>
      </c>
      <c r="BU56" s="22">
        <v>40451</v>
      </c>
      <c r="BV56" s="13">
        <v>65</v>
      </c>
      <c r="BW56" s="12">
        <v>13.610902569988271</v>
      </c>
      <c r="BX56" s="12">
        <v>3.9463007340916789</v>
      </c>
      <c r="BY56" s="12">
        <v>16.47563591272214</v>
      </c>
      <c r="BZ56" s="12">
        <v>17.421787869156624</v>
      </c>
      <c r="CB56" s="22">
        <v>40451</v>
      </c>
      <c r="CC56" s="13">
        <v>33</v>
      </c>
      <c r="CD56" s="12">
        <v>-2.6787395844411175</v>
      </c>
      <c r="CE56" s="12">
        <v>-6.290016191558923</v>
      </c>
      <c r="CF56" s="12">
        <v>-4.650104509950614</v>
      </c>
      <c r="CG56" s="12">
        <v>-9.8735474010305246</v>
      </c>
      <c r="CI56" s="22">
        <v>40451</v>
      </c>
      <c r="CJ56" s="13">
        <v>25</v>
      </c>
      <c r="CK56" s="12">
        <v>18.983667048749496</v>
      </c>
      <c r="CL56" s="12">
        <v>-4.1694963434429138</v>
      </c>
      <c r="CM56" s="12">
        <v>-1.5533979578447488</v>
      </c>
      <c r="CN56" s="12">
        <v>-4.1736290343077131</v>
      </c>
      <c r="CP56" s="22">
        <v>40451</v>
      </c>
      <c r="CQ56" s="13">
        <v>34</v>
      </c>
      <c r="CR56" s="12">
        <v>12.894653944824286</v>
      </c>
      <c r="CS56" s="12">
        <v>0.95448181274611077</v>
      </c>
      <c r="CT56" s="12">
        <v>4.8823316377168524</v>
      </c>
      <c r="CU56" s="12">
        <v>4.3197698314869415</v>
      </c>
      <c r="CW56" s="22">
        <v>40451</v>
      </c>
      <c r="CX56" s="13">
        <v>20</v>
      </c>
      <c r="CY56" s="12">
        <v>23.905555443696201</v>
      </c>
      <c r="CZ56" s="12">
        <v>-2.0671409840111177</v>
      </c>
      <c r="DA56" s="12">
        <v>13.764520610881048</v>
      </c>
      <c r="DB56" s="12">
        <v>13.32080073855737</v>
      </c>
      <c r="DD56" s="22">
        <v>40451</v>
      </c>
      <c r="DE56" s="13">
        <v>26</v>
      </c>
      <c r="DF56" s="12">
        <v>9.1524383807033622</v>
      </c>
      <c r="DG56" s="12">
        <v>8.5802421717135591</v>
      </c>
      <c r="DH56" s="12">
        <v>9.8126367091457176</v>
      </c>
      <c r="DI56" s="12">
        <v>6.9381503972197445</v>
      </c>
      <c r="DK56" s="22">
        <v>40451</v>
      </c>
      <c r="DL56" s="13">
        <v>9</v>
      </c>
      <c r="DM56" s="12">
        <v>70.312506225048395</v>
      </c>
      <c r="DN56" s="12">
        <v>12.070953032821308</v>
      </c>
      <c r="DO56" s="12">
        <v>13.608075075112303</v>
      </c>
      <c r="DP56" s="12">
        <v>6.7592783296337888</v>
      </c>
      <c r="DR56" s="22">
        <v>40451</v>
      </c>
      <c r="DS56" s="13">
        <v>9</v>
      </c>
      <c r="DT56" s="12">
        <v>-1.9893831594136546</v>
      </c>
      <c r="DU56" s="12">
        <v>-5.7388081611432167</v>
      </c>
      <c r="DV56" s="12">
        <v>4.9979874646604916</v>
      </c>
      <c r="DW56" s="12">
        <v>14.556048539157596</v>
      </c>
      <c r="DY56" s="22">
        <f t="shared" si="0"/>
        <v>40451</v>
      </c>
      <c r="DZ56" s="82">
        <f ca="1">VLOOKUP($DY56,INDIRECT("$"&amp;VLOOKUP($DZ$3,Map!$A$2:$E$51,4,0)&amp;"$6:$"&amp;VLOOKUP($DZ$3,Map!$A$2:$E$51,5,0)&amp;"$100"),MATCH(DZ$1,INDIRECT("$"&amp;VLOOKUP($DZ$3,Map!$A$2:$E$51,4,0)&amp;"$1:$"&amp;VLOOKUP($DZ$3,Map!$A$2:$E$51,5,0)&amp;"$1"),0),0)</f>
        <v>20</v>
      </c>
      <c r="EA56" s="140">
        <f ca="1">IF(ABS(VLOOKUP($DY56,INDIRECT("$"&amp;VLOOKUP($DZ$3,Map!$A$2:$E$51,4,0)&amp;"$6:$"&amp;VLOOKUP($DZ$3,Map!$A$2:$E$51,5,0)&amp;"$100"),MATCH(EA$1,INDIRECT("$"&amp;VLOOKUP($DZ$3,Map!$A$2:$E$51,4,0)&amp;"$1:$"&amp;VLOOKUP($DZ$3,Map!$A$2:$E$51,5,0)&amp;"$1"),0),0))&gt;100,"",VLOOKUP($DY56,INDIRECT("$"&amp;VLOOKUP($DZ$3,Map!$A$2:$E$51,4,0)&amp;"$6:$"&amp;VLOOKUP($DZ$3,Map!$A$2:$E$51,5,0)&amp;"$100"),MATCH(EA$1,INDIRECT("$"&amp;VLOOKUP($DZ$3,Map!$A$2:$E$51,4,0)&amp;"$1:$"&amp;VLOOKUP($DZ$3,Map!$A$2:$E$51,5,0)&amp;"$1"),0),0))</f>
        <v>23.905555443696201</v>
      </c>
      <c r="EB56" s="140">
        <f ca="1">IF(ABS(VLOOKUP($DY56,INDIRECT("$"&amp;VLOOKUP($DZ$3,Map!$A$2:$E$51,4,0)&amp;"$6:$"&amp;VLOOKUP($DZ$3,Map!$A$2:$E$51,5,0)&amp;"$100"),MATCH(EB$1,INDIRECT("$"&amp;VLOOKUP($DZ$3,Map!$A$2:$E$51,4,0)&amp;"$1:$"&amp;VLOOKUP($DZ$3,Map!$A$2:$E$51,5,0)&amp;"$1"),0),0))&gt;50,"",VLOOKUP($DY56,INDIRECT("$"&amp;VLOOKUP($DZ$3,Map!$A$2:$E$51,4,0)&amp;"$6:$"&amp;VLOOKUP($DZ$3,Map!$A$2:$E$51,5,0)&amp;"$100"),MATCH(EB$1,INDIRECT("$"&amp;VLOOKUP($DZ$3,Map!$A$2:$E$51,4,0)&amp;"$1:$"&amp;VLOOKUP($DZ$3,Map!$A$2:$E$51,5,0)&amp;"$1"),0),0))</f>
        <v>-2.0671409840111177</v>
      </c>
      <c r="EC56" s="140">
        <f ca="1">IF(ABS(VLOOKUP($DY56,INDIRECT("$"&amp;VLOOKUP($DZ$3,Map!$A$2:$E$51,4,0)&amp;"$6:$"&amp;VLOOKUP($DZ$3,Map!$A$2:$E$51,5,0)&amp;"$100"),MATCH(EC$1,INDIRECT("$"&amp;VLOOKUP($DZ$3,Map!$A$2:$E$51,4,0)&amp;"$1:$"&amp;VLOOKUP($DZ$3,Map!$A$2:$E$51,5,0)&amp;"$1"),0),0))&gt;100,"",VLOOKUP($DY56,INDIRECT("$"&amp;VLOOKUP($DZ$3,Map!$A$2:$E$51,4,0)&amp;"$6:$"&amp;VLOOKUP($DZ$3,Map!$A$2:$E$51,5,0)&amp;"$100"),MATCH(EC$1,INDIRECT("$"&amp;VLOOKUP($DZ$3,Map!$A$2:$E$51,4,0)&amp;"$1:$"&amp;VLOOKUP($DZ$3,Map!$A$2:$E$51,5,0)&amp;"$1"),0),0))</f>
        <v>13.764520610881048</v>
      </c>
      <c r="ED56" s="140">
        <f ca="1">IF(ABS(VLOOKUP($DY56,INDIRECT("$"&amp;VLOOKUP($DZ$3,Map!$A$2:$E$51,4,0)&amp;"$6:$"&amp;VLOOKUP($DZ$3,Map!$A$2:$E$51,5,0)&amp;"$100"),MATCH(ED$1,INDIRECT("$"&amp;VLOOKUP($DZ$3,Map!$A$2:$E$51,4,0)&amp;"$1:$"&amp;VLOOKUP($DZ$3,Map!$A$2:$E$51,5,0)&amp;"$1"),0),0))&gt;100,"",VLOOKUP($DY56,INDIRECT("$"&amp;VLOOKUP($DZ$3,Map!$A$2:$E$51,4,0)&amp;"$6:$"&amp;VLOOKUP($DZ$3,Map!$A$2:$E$51,5,0)&amp;"$100"),MATCH(ED$1,INDIRECT("$"&amp;VLOOKUP($DZ$3,Map!$A$2:$E$51,4,0)&amp;"$1:$"&amp;VLOOKUP($DZ$3,Map!$A$2:$E$51,5,0)&amp;"$1"),0),0))</f>
        <v>13.32080073855737</v>
      </c>
      <c r="EF56" s="22">
        <f t="shared" si="1"/>
        <v>40451</v>
      </c>
      <c r="EG56" s="140">
        <f ca="1">VLOOKUP($EF56,EquityMetrics!$Y$6:$AO$1048576,MATCH(Earnings!EG$5,EquityMetrics!$Y$5:$AO$5,0),0)</f>
        <v>12.099092733425421</v>
      </c>
      <c r="EH56" s="140">
        <f ca="1">VLOOKUP($EF56,EquityMetrics!$Y$6:$AO$1048576,MATCH(Earnings!EH$5,EquityMetrics!$Y$5:$AO$5,0),0)</f>
        <v>1.429153243077308</v>
      </c>
      <c r="EI56" s="140">
        <f ca="1">VLOOKUP($EF56,EquityMetrics!$Y$6:$AO$1048576,MATCH(Earnings!EI$5,EquityMetrics!$Y$5:$AO$5,0),0)</f>
        <v>7.3440781871857208</v>
      </c>
      <c r="EJ56" s="140">
        <f ca="1">VLOOKUP($EF56,EquityMetrics!$Y$6:$AO$1048576,MATCH(Earnings!EJ$5,EquityMetrics!$Y$5:$AO$5,0),0)</f>
        <v>6.3164478174232874</v>
      </c>
      <c r="EN56" s="22">
        <v>40451</v>
      </c>
      <c r="EO56" s="13">
        <v>36</v>
      </c>
      <c r="EP56" s="12">
        <v>-0.65388393049792271</v>
      </c>
      <c r="EQ56" s="12">
        <v>4.133076610938291</v>
      </c>
      <c r="ER56" s="12">
        <v>14.024448133509381</v>
      </c>
      <c r="ES56" s="12">
        <v>17.322208109136806</v>
      </c>
      <c r="EU56" s="22">
        <v>40451</v>
      </c>
      <c r="EV56" s="13">
        <v>43</v>
      </c>
      <c r="EW56" s="12">
        <v>17.159363862578768</v>
      </c>
      <c r="EX56" s="12">
        <v>6.5310128884222163</v>
      </c>
      <c r="EY56" s="12">
        <v>19.053345104020213</v>
      </c>
      <c r="EZ56" s="12">
        <v>16.118094447161635</v>
      </c>
      <c r="FB56" s="22">
        <v>40451</v>
      </c>
      <c r="FC56" s="13">
        <v>32</v>
      </c>
      <c r="FD56" s="12">
        <v>11.181591302086048</v>
      </c>
      <c r="FE56" s="12">
        <v>7.9835016182472129</v>
      </c>
      <c r="FF56" s="12">
        <v>8.5107212521071229</v>
      </c>
      <c r="FG56" s="12">
        <v>9.5838190728521298</v>
      </c>
      <c r="FI56" s="22">
        <v>40451</v>
      </c>
      <c r="FJ56" s="13">
        <v>33</v>
      </c>
      <c r="FK56" s="12">
        <v>15.38519475792468</v>
      </c>
      <c r="FL56" s="12">
        <v>-0.6329172967925456</v>
      </c>
      <c r="FM56" s="12">
        <v>24.478691729973189</v>
      </c>
      <c r="FN56" s="12">
        <v>24.940628727565574</v>
      </c>
      <c r="FP56" s="22">
        <v>40451</v>
      </c>
      <c r="FQ56" s="13">
        <v>12</v>
      </c>
      <c r="FR56" s="12">
        <v>22.437667811782447</v>
      </c>
      <c r="FS56" s="12">
        <v>11.470260863772497</v>
      </c>
      <c r="FT56" s="12">
        <v>4.8306658925449053</v>
      </c>
      <c r="FU56" s="12">
        <v>1.3633000590826505</v>
      </c>
      <c r="FW56" s="22">
        <v>40451</v>
      </c>
      <c r="FX56" s="13">
        <v>28</v>
      </c>
      <c r="FY56" s="12">
        <v>36.095248874798848</v>
      </c>
      <c r="FZ56" s="12">
        <v>4.5639595413211165</v>
      </c>
      <c r="GA56" s="12">
        <v>12.117300959462041</v>
      </c>
      <c r="GB56" s="12">
        <v>9.9330129681608916</v>
      </c>
      <c r="GD56" s="22">
        <v>40999</v>
      </c>
      <c r="GE56">
        <v>9</v>
      </c>
      <c r="GF56" s="12">
        <v>7.2999885096236561</v>
      </c>
      <c r="GG56" s="12">
        <v>-5.3379896542353205</v>
      </c>
      <c r="GH56" s="12">
        <v>0.36267567266980993</v>
      </c>
      <c r="GI56" s="12">
        <v>-10.06643420831197</v>
      </c>
      <c r="GK56" s="22">
        <v>40451</v>
      </c>
      <c r="GL56">
        <v>10</v>
      </c>
      <c r="GM56" s="12">
        <v>43.463919474946898</v>
      </c>
      <c r="GN56" s="12">
        <v>-17.768942858162305</v>
      </c>
      <c r="GO56" s="12">
        <v>17.56229639350655</v>
      </c>
      <c r="GP56" s="12">
        <v>16.145109810371828</v>
      </c>
      <c r="GS56" s="22">
        <v>40451</v>
      </c>
      <c r="GT56" s="13">
        <v>23</v>
      </c>
      <c r="GU56" s="12">
        <v>11.677643361586298</v>
      </c>
      <c r="GV56" s="12">
        <v>-4.189702372619486</v>
      </c>
      <c r="GW56" s="12">
        <v>-3.5712593369049084</v>
      </c>
      <c r="GX56" s="12">
        <v>-5.839056648232777</v>
      </c>
      <c r="GZ56" s="22">
        <v>40908</v>
      </c>
      <c r="HA56" s="13">
        <v>10</v>
      </c>
      <c r="HB56" s="12">
        <v>21.532973075270199</v>
      </c>
      <c r="HC56" s="12">
        <v>-2.8386455465851612</v>
      </c>
      <c r="HD56" s="12">
        <v>1.245559590010914</v>
      </c>
      <c r="HE56" s="12">
        <v>4.0756940747384895</v>
      </c>
      <c r="HG56" s="22">
        <v>40451</v>
      </c>
      <c r="HH56" s="13">
        <v>4</v>
      </c>
      <c r="HI56" s="12">
        <v>16.88071988501423</v>
      </c>
      <c r="HJ56" s="12">
        <v>-1.5639078016695618</v>
      </c>
      <c r="HK56" s="12">
        <v>10.683196502212144</v>
      </c>
      <c r="HL56" s="12">
        <v>10.538374596031641</v>
      </c>
      <c r="HN56" s="22">
        <v>41090</v>
      </c>
      <c r="HO56" s="13">
        <v>29</v>
      </c>
      <c r="HP56" s="12">
        <v>8.1739536256240299</v>
      </c>
      <c r="HQ56" s="12">
        <v>2.5770644801043519</v>
      </c>
      <c r="HR56" s="12">
        <v>-0.80771546518809689</v>
      </c>
      <c r="HS56" s="12">
        <v>-0.11690323806929914</v>
      </c>
    </row>
    <row r="57" spans="1:227">
      <c r="A57" s="22">
        <v>40543</v>
      </c>
      <c r="B57" s="13">
        <v>13</v>
      </c>
      <c r="C57" s="12">
        <v>-13.236788077838355</v>
      </c>
      <c r="D57" s="12">
        <v>-32.053346282465512</v>
      </c>
      <c r="E57" s="12">
        <v>-2.916797877296351</v>
      </c>
      <c r="F57" s="12">
        <v>-2.7367233603801111</v>
      </c>
      <c r="H57" s="22">
        <v>40543</v>
      </c>
      <c r="I57" s="13">
        <v>37</v>
      </c>
      <c r="J57" s="12">
        <v>31.118136144663886</v>
      </c>
      <c r="K57" s="12">
        <v>8.5233672482437406</v>
      </c>
      <c r="L57" s="12">
        <v>14.289563212792578</v>
      </c>
      <c r="M57" s="12">
        <v>11.786416031365698</v>
      </c>
      <c r="O57" s="22">
        <v>40908</v>
      </c>
      <c r="P57" s="13">
        <v>31</v>
      </c>
      <c r="Q57" s="12">
        <v>-0.55035637597370213</v>
      </c>
      <c r="R57" s="12">
        <v>4.3161141950136539</v>
      </c>
      <c r="S57" s="12">
        <v>7.5231530200563723</v>
      </c>
      <c r="T57" s="12">
        <v>9.2211982056094257</v>
      </c>
      <c r="V57" s="22">
        <v>40543</v>
      </c>
      <c r="W57" s="13">
        <v>23</v>
      </c>
      <c r="X57" s="12">
        <v>-2.0796826329452407</v>
      </c>
      <c r="Y57" s="12">
        <v>15.248647862659425</v>
      </c>
      <c r="Z57" s="12">
        <v>5.0079443527859757</v>
      </c>
      <c r="AA57" s="12">
        <v>7.6729539896258192</v>
      </c>
      <c r="AC57" s="22">
        <v>40543</v>
      </c>
      <c r="AD57" s="13">
        <v>80</v>
      </c>
      <c r="AE57" s="12">
        <v>9.1298887683192511</v>
      </c>
      <c r="AF57" s="12">
        <v>9.2508381361191105</v>
      </c>
      <c r="AG57" s="12">
        <v>17.906380924364939</v>
      </c>
      <c r="AH57" s="12">
        <v>15.797712381616291</v>
      </c>
      <c r="AJ57" s="22">
        <v>40543</v>
      </c>
      <c r="AK57" s="13">
        <v>9</v>
      </c>
      <c r="AL57" s="12">
        <v>304.29252838829336</v>
      </c>
      <c r="AM57" s="12">
        <v>7.7844086406186452</v>
      </c>
      <c r="AN57" s="14">
        <v>40543</v>
      </c>
      <c r="AO57" s="2">
        <v>35</v>
      </c>
      <c r="AP57" s="12">
        <v>9.2980132313297492</v>
      </c>
      <c r="AQ57" s="12">
        <v>-18.870545790983119</v>
      </c>
      <c r="AS57" s="22">
        <v>40543</v>
      </c>
      <c r="AT57" s="13">
        <v>15</v>
      </c>
      <c r="AU57" s="12">
        <v>5.9920749948367744</v>
      </c>
      <c r="AV57" s="12">
        <v>-6.1711502974668209</v>
      </c>
      <c r="AW57" s="12">
        <v>2.0723317583127177</v>
      </c>
      <c r="AX57" s="12">
        <v>2.4797476102629279</v>
      </c>
      <c r="AZ57" s="22">
        <v>40543</v>
      </c>
      <c r="BA57" s="13">
        <v>15</v>
      </c>
      <c r="BB57" s="12">
        <v>75.903769415399481</v>
      </c>
      <c r="BC57" s="12">
        <v>-6.6475649397335186</v>
      </c>
      <c r="BD57" s="12">
        <v>24.919227378621002</v>
      </c>
      <c r="BE57" s="12">
        <v>18.686970069193709</v>
      </c>
      <c r="BG57" s="22">
        <v>40543</v>
      </c>
      <c r="BH57" s="13">
        <v>32</v>
      </c>
      <c r="BI57" s="12">
        <v>10.930753301598013</v>
      </c>
      <c r="BJ57" s="12">
        <v>11.374815970475272</v>
      </c>
      <c r="BK57" s="12">
        <v>3.2412874658737101</v>
      </c>
      <c r="BL57" s="12">
        <v>-0.50034615197039889</v>
      </c>
      <c r="BN57" s="22">
        <v>40543</v>
      </c>
      <c r="BO57" s="13">
        <v>21</v>
      </c>
      <c r="BP57" s="12">
        <v>11.294939452732013</v>
      </c>
      <c r="BQ57" s="12">
        <v>6.4276914166622179</v>
      </c>
      <c r="BR57" s="12">
        <v>-2.6858577516862048</v>
      </c>
      <c r="BS57" s="12">
        <v>-5.696001600940015</v>
      </c>
      <c r="BU57" s="22">
        <v>40543</v>
      </c>
      <c r="BV57" s="13">
        <v>63</v>
      </c>
      <c r="BW57" s="12">
        <v>25.999268929212359</v>
      </c>
      <c r="BX57" s="12">
        <v>7.912324618309019</v>
      </c>
      <c r="BY57" s="12">
        <v>14.448914837808168</v>
      </c>
      <c r="BZ57" s="12">
        <v>12.420628778955178</v>
      </c>
      <c r="CB57" s="22">
        <v>40543</v>
      </c>
      <c r="CC57" s="13">
        <v>32</v>
      </c>
      <c r="CD57" s="12">
        <v>9.0018873439569429</v>
      </c>
      <c r="CE57" s="12">
        <v>-2.9608856258593885</v>
      </c>
      <c r="CF57" s="12">
        <v>5.8712657134437407</v>
      </c>
      <c r="CG57" s="12">
        <v>-1.0256763534871816</v>
      </c>
      <c r="CI57" s="22">
        <v>40543</v>
      </c>
      <c r="CJ57" s="13">
        <v>25</v>
      </c>
      <c r="CK57" s="12">
        <v>234.67592064387102</v>
      </c>
      <c r="CL57" s="12">
        <v>-1.4207187177436853</v>
      </c>
      <c r="CM57" s="12">
        <v>-11.572060930297933</v>
      </c>
      <c r="CN57" s="12">
        <v>-20.301068007480772</v>
      </c>
      <c r="CP57" s="22">
        <v>40543</v>
      </c>
      <c r="CQ57" s="13">
        <v>33</v>
      </c>
      <c r="CR57" s="12">
        <v>7.9706885550342026</v>
      </c>
      <c r="CS57" s="12">
        <v>1.6708712356667821</v>
      </c>
      <c r="CT57" s="12">
        <v>5.6576780732200627</v>
      </c>
      <c r="CU57" s="12">
        <v>5.9152509210759652</v>
      </c>
      <c r="CW57" s="22">
        <v>40543</v>
      </c>
      <c r="CX57" s="13">
        <v>21</v>
      </c>
      <c r="CY57" s="12">
        <v>-35.046097312438654</v>
      </c>
      <c r="CZ57" s="12">
        <v>1.8465148079763294</v>
      </c>
      <c r="DA57" s="12">
        <v>3.7868159929320466</v>
      </c>
      <c r="DB57" s="12">
        <v>9.2436987623668809</v>
      </c>
      <c r="DD57" s="22">
        <v>40543</v>
      </c>
      <c r="DE57" s="13">
        <v>26</v>
      </c>
      <c r="DF57" s="12">
        <v>13.382843147196754</v>
      </c>
      <c r="DG57" s="12">
        <v>5.1765913417272991</v>
      </c>
      <c r="DH57" s="12">
        <v>11.968831691511328</v>
      </c>
      <c r="DI57" s="12">
        <v>8.4448282246258231</v>
      </c>
      <c r="DK57" s="22">
        <v>40543</v>
      </c>
      <c r="DL57" s="13">
        <v>8</v>
      </c>
      <c r="DM57" s="12">
        <v>42.038742047523449</v>
      </c>
      <c r="DN57" s="12">
        <v>-5.4677136435836271</v>
      </c>
      <c r="DO57" s="12">
        <v>12.610783522846436</v>
      </c>
      <c r="DP57" s="12">
        <v>9.0072454351050055</v>
      </c>
      <c r="DR57" s="22">
        <v>40543</v>
      </c>
      <c r="DS57" s="13">
        <v>8</v>
      </c>
      <c r="DT57" s="12">
        <v>-11.006028281709481</v>
      </c>
      <c r="DU57" s="12">
        <v>-5.8537966966665138</v>
      </c>
      <c r="DV57" s="12">
        <v>-6.4247155899344826</v>
      </c>
      <c r="DW57" s="12">
        <v>1.4236162389881013</v>
      </c>
      <c r="DY57" s="22">
        <f t="shared" si="0"/>
        <v>40543</v>
      </c>
      <c r="DZ57" s="82">
        <f ca="1">VLOOKUP($DY57,INDIRECT("$"&amp;VLOOKUP($DZ$3,Map!$A$2:$E$51,4,0)&amp;"$6:$"&amp;VLOOKUP($DZ$3,Map!$A$2:$E$51,5,0)&amp;"$100"),MATCH(DZ$1,INDIRECT("$"&amp;VLOOKUP($DZ$3,Map!$A$2:$E$51,4,0)&amp;"$1:$"&amp;VLOOKUP($DZ$3,Map!$A$2:$E$51,5,0)&amp;"$1"),0),0)</f>
        <v>21</v>
      </c>
      <c r="EA57" s="140">
        <f ca="1">IF(ABS(VLOOKUP($DY57,INDIRECT("$"&amp;VLOOKUP($DZ$3,Map!$A$2:$E$51,4,0)&amp;"$6:$"&amp;VLOOKUP($DZ$3,Map!$A$2:$E$51,5,0)&amp;"$100"),MATCH(EA$1,INDIRECT("$"&amp;VLOOKUP($DZ$3,Map!$A$2:$E$51,4,0)&amp;"$1:$"&amp;VLOOKUP($DZ$3,Map!$A$2:$E$51,5,0)&amp;"$1"),0),0))&gt;100,"",VLOOKUP($DY57,INDIRECT("$"&amp;VLOOKUP($DZ$3,Map!$A$2:$E$51,4,0)&amp;"$6:$"&amp;VLOOKUP($DZ$3,Map!$A$2:$E$51,5,0)&amp;"$100"),MATCH(EA$1,INDIRECT("$"&amp;VLOOKUP($DZ$3,Map!$A$2:$E$51,4,0)&amp;"$1:$"&amp;VLOOKUP($DZ$3,Map!$A$2:$E$51,5,0)&amp;"$1"),0),0))</f>
        <v>-35.046097312438654</v>
      </c>
      <c r="EB57" s="140">
        <f ca="1">IF(ABS(VLOOKUP($DY57,INDIRECT("$"&amp;VLOOKUP($DZ$3,Map!$A$2:$E$51,4,0)&amp;"$6:$"&amp;VLOOKUP($DZ$3,Map!$A$2:$E$51,5,0)&amp;"$100"),MATCH(EB$1,INDIRECT("$"&amp;VLOOKUP($DZ$3,Map!$A$2:$E$51,4,0)&amp;"$1:$"&amp;VLOOKUP($DZ$3,Map!$A$2:$E$51,5,0)&amp;"$1"),0),0))&gt;50,"",VLOOKUP($DY57,INDIRECT("$"&amp;VLOOKUP($DZ$3,Map!$A$2:$E$51,4,0)&amp;"$6:$"&amp;VLOOKUP($DZ$3,Map!$A$2:$E$51,5,0)&amp;"$100"),MATCH(EB$1,INDIRECT("$"&amp;VLOOKUP($DZ$3,Map!$A$2:$E$51,4,0)&amp;"$1:$"&amp;VLOOKUP($DZ$3,Map!$A$2:$E$51,5,0)&amp;"$1"),0),0))</f>
        <v>1.8465148079763294</v>
      </c>
      <c r="EC57" s="140">
        <f ca="1">IF(ABS(VLOOKUP($DY57,INDIRECT("$"&amp;VLOOKUP($DZ$3,Map!$A$2:$E$51,4,0)&amp;"$6:$"&amp;VLOOKUP($DZ$3,Map!$A$2:$E$51,5,0)&amp;"$100"),MATCH(EC$1,INDIRECT("$"&amp;VLOOKUP($DZ$3,Map!$A$2:$E$51,4,0)&amp;"$1:$"&amp;VLOOKUP($DZ$3,Map!$A$2:$E$51,5,0)&amp;"$1"),0),0))&gt;100,"",VLOOKUP($DY57,INDIRECT("$"&amp;VLOOKUP($DZ$3,Map!$A$2:$E$51,4,0)&amp;"$6:$"&amp;VLOOKUP($DZ$3,Map!$A$2:$E$51,5,0)&amp;"$100"),MATCH(EC$1,INDIRECT("$"&amp;VLOOKUP($DZ$3,Map!$A$2:$E$51,4,0)&amp;"$1:$"&amp;VLOOKUP($DZ$3,Map!$A$2:$E$51,5,0)&amp;"$1"),0),0))</f>
        <v>3.7868159929320466</v>
      </c>
      <c r="ED57" s="140">
        <f ca="1">IF(ABS(VLOOKUP($DY57,INDIRECT("$"&amp;VLOOKUP($DZ$3,Map!$A$2:$E$51,4,0)&amp;"$6:$"&amp;VLOOKUP($DZ$3,Map!$A$2:$E$51,5,0)&amp;"$100"),MATCH(ED$1,INDIRECT("$"&amp;VLOOKUP($DZ$3,Map!$A$2:$E$51,4,0)&amp;"$1:$"&amp;VLOOKUP($DZ$3,Map!$A$2:$E$51,5,0)&amp;"$1"),0),0))&gt;100,"",VLOOKUP($DY57,INDIRECT("$"&amp;VLOOKUP($DZ$3,Map!$A$2:$E$51,4,0)&amp;"$6:$"&amp;VLOOKUP($DZ$3,Map!$A$2:$E$51,5,0)&amp;"$100"),MATCH(ED$1,INDIRECT("$"&amp;VLOOKUP($DZ$3,Map!$A$2:$E$51,4,0)&amp;"$1:$"&amp;VLOOKUP($DZ$3,Map!$A$2:$E$51,5,0)&amp;"$1"),0),0))</f>
        <v>9.2436987623668809</v>
      </c>
      <c r="EF57" s="22">
        <f t="shared" si="1"/>
        <v>40543</v>
      </c>
      <c r="EG57" s="140">
        <f ca="1">VLOOKUP($EF57,EquityMetrics!$Y$6:$AO$1048576,MATCH(Earnings!EG$5,EquityMetrics!$Y$5:$AO$5,0),0)</f>
        <v>9.5015845561091883</v>
      </c>
      <c r="EH57" s="140">
        <f ca="1">VLOOKUP($EF57,EquityMetrics!$Y$6:$AO$1048576,MATCH(Earnings!EH$5,EquityMetrics!$Y$5:$AO$5,0),0)</f>
        <v>0.98605368688371442</v>
      </c>
      <c r="EI57" s="140">
        <f ca="1">VLOOKUP($EF57,EquityMetrics!$Y$6:$AO$1048576,MATCH(Earnings!EI$5,EquityMetrics!$Y$5:$AO$5,0),0)</f>
        <v>6.2041321082025647</v>
      </c>
      <c r="EJ57" s="140">
        <f ca="1">VLOOKUP($EF57,EquityMetrics!$Y$6:$AO$1048576,MATCH(Earnings!EJ$5,EquityMetrics!$Y$5:$AO$5,0),0)</f>
        <v>4.9752956807648463</v>
      </c>
      <c r="EN57" s="22">
        <v>40543</v>
      </c>
      <c r="EO57" s="13">
        <v>36</v>
      </c>
      <c r="EP57" s="12">
        <v>-3.1704542006241732</v>
      </c>
      <c r="EQ57" s="12">
        <v>12.958761824078735</v>
      </c>
      <c r="ER57" s="12">
        <v>13.555293938394787</v>
      </c>
      <c r="ES57" s="12">
        <v>25.974068647252825</v>
      </c>
      <c r="EU57" s="22">
        <v>40543</v>
      </c>
      <c r="EV57" s="13">
        <v>44</v>
      </c>
      <c r="EW57" s="12">
        <v>34.139510073879741</v>
      </c>
      <c r="EX57" s="12">
        <v>6.1189791256357262</v>
      </c>
      <c r="EY57" s="12">
        <v>19.532494922581222</v>
      </c>
      <c r="EZ57" s="12">
        <v>13.747967892486335</v>
      </c>
      <c r="FB57" s="22">
        <v>40543</v>
      </c>
      <c r="FC57" s="13">
        <v>30</v>
      </c>
      <c r="FD57" s="12">
        <v>28.441262437556404</v>
      </c>
      <c r="FE57" s="12">
        <v>6.8929511029821589</v>
      </c>
      <c r="FF57" s="12">
        <v>12.122837249599172</v>
      </c>
      <c r="FG57" s="12">
        <v>11.232528502598282</v>
      </c>
      <c r="FI57" s="22">
        <v>40543</v>
      </c>
      <c r="FJ57" s="13">
        <v>33</v>
      </c>
      <c r="FK57" s="12">
        <v>23.186555289878786</v>
      </c>
      <c r="FL57" s="12">
        <v>9.1802399131518442</v>
      </c>
      <c r="FM57" s="12">
        <v>16.707637858999114</v>
      </c>
      <c r="FN57" s="12">
        <v>13.430683373535901</v>
      </c>
      <c r="FP57" s="22">
        <v>40543</v>
      </c>
      <c r="FQ57" s="13">
        <v>11</v>
      </c>
      <c r="FR57" s="12">
        <v>13.221213204249938</v>
      </c>
      <c r="FS57" s="12">
        <v>24.435564758545205</v>
      </c>
      <c r="FT57" s="12">
        <v>9.1378619681911744</v>
      </c>
      <c r="FU57" s="12">
        <v>8.7730416235509026</v>
      </c>
      <c r="FW57" s="22">
        <v>40543</v>
      </c>
      <c r="FX57" s="13">
        <v>26</v>
      </c>
      <c r="FY57" s="12">
        <v>47.115353646340012</v>
      </c>
      <c r="FZ57" s="12">
        <v>-0.98113438082182425</v>
      </c>
      <c r="GA57" s="12">
        <v>17.132976079877828</v>
      </c>
      <c r="GB57" s="12">
        <v>13.511551613373474</v>
      </c>
      <c r="GD57" s="22">
        <v>41090</v>
      </c>
      <c r="GE57">
        <v>14</v>
      </c>
      <c r="GF57" s="12">
        <v>14.09853860393202</v>
      </c>
      <c r="GG57" s="12">
        <v>7.2069996506777034</v>
      </c>
      <c r="GH57" s="12">
        <v>4.3375623615804493</v>
      </c>
      <c r="GI57" s="12">
        <v>-1.5364296865605365</v>
      </c>
      <c r="GK57" s="22">
        <v>40543</v>
      </c>
      <c r="GL57">
        <v>10</v>
      </c>
      <c r="GM57" s="12">
        <v>-64.21187293509017</v>
      </c>
      <c r="GN57" s="12">
        <v>-6.071323879855905</v>
      </c>
      <c r="GO57" s="12">
        <v>4.2388078951827834</v>
      </c>
      <c r="GP57" s="12">
        <v>11.887141093592192</v>
      </c>
      <c r="GS57" s="22">
        <v>40543</v>
      </c>
      <c r="GT57" s="13">
        <v>24</v>
      </c>
      <c r="GU57" s="12">
        <v>-163.27209442118996</v>
      </c>
      <c r="GV57" s="12">
        <v>8.9204041850932114E-2</v>
      </c>
      <c r="GW57" s="12">
        <v>-15.206941328563339</v>
      </c>
      <c r="GX57" s="12">
        <v>-23.128907841986891</v>
      </c>
      <c r="GZ57" s="22">
        <v>40999</v>
      </c>
      <c r="HA57" s="13">
        <v>10</v>
      </c>
      <c r="HB57" s="12">
        <v>-5.0123535086119775</v>
      </c>
      <c r="HC57" s="12">
        <v>-2.3504462822795169</v>
      </c>
      <c r="HD57" s="12">
        <v>5.2153321933912755</v>
      </c>
      <c r="HE57" s="12">
        <v>11.28173603084992</v>
      </c>
      <c r="HG57" s="22">
        <v>40543</v>
      </c>
      <c r="HH57" s="13">
        <v>4</v>
      </c>
      <c r="HI57" s="12">
        <v>30.593802492358456</v>
      </c>
      <c r="HJ57" s="12">
        <v>-9.3218060348676524E-3</v>
      </c>
      <c r="HK57" s="12">
        <v>10.19003517731818</v>
      </c>
      <c r="HL57" s="12">
        <v>9.8491947255676457</v>
      </c>
      <c r="HN57" s="22">
        <v>41182</v>
      </c>
      <c r="HO57" s="13">
        <v>29</v>
      </c>
      <c r="HP57" s="12">
        <v>-5.4441251042134153</v>
      </c>
      <c r="HQ57" s="12">
        <v>1.1064013201495193</v>
      </c>
      <c r="HR57" s="12">
        <v>-1.4518352467115858</v>
      </c>
      <c r="HS57" s="12">
        <v>-0.38161959935828493</v>
      </c>
    </row>
    <row r="58" spans="1:227">
      <c r="A58" s="22">
        <v>40633</v>
      </c>
      <c r="B58" s="13">
        <v>14</v>
      </c>
      <c r="C58" s="12">
        <v>14.412471432263633</v>
      </c>
      <c r="D58" s="12">
        <v>-34.380809975043249</v>
      </c>
      <c r="E58" s="12">
        <v>9.8846614982897929</v>
      </c>
      <c r="F58" s="12">
        <v>10.099741790169968</v>
      </c>
      <c r="H58" s="22">
        <v>40633</v>
      </c>
      <c r="I58" s="13">
        <v>34</v>
      </c>
      <c r="J58" s="12">
        <v>32.732605478881879</v>
      </c>
      <c r="K58" s="12">
        <v>11.258355800475783</v>
      </c>
      <c r="L58" s="12">
        <v>20.746176531110351</v>
      </c>
      <c r="M58" s="12">
        <v>20.2102016841595</v>
      </c>
      <c r="O58" s="22">
        <v>40999</v>
      </c>
      <c r="P58" s="13">
        <v>28</v>
      </c>
      <c r="Q58" s="12">
        <v>6.9684090181178542</v>
      </c>
      <c r="R58" s="12">
        <v>8.9539102173248111</v>
      </c>
      <c r="S58" s="12">
        <v>8.1393261119794715</v>
      </c>
      <c r="T58" s="12">
        <v>7.5107756231286738</v>
      </c>
      <c r="V58" s="22">
        <v>40633</v>
      </c>
      <c r="W58" s="13">
        <v>24</v>
      </c>
      <c r="X58" s="12">
        <v>25.276940997815171</v>
      </c>
      <c r="Y58" s="12">
        <v>17.243091440138048</v>
      </c>
      <c r="Z58" s="12">
        <v>10.071594231295578</v>
      </c>
      <c r="AA58" s="12">
        <v>10.407284920019633</v>
      </c>
      <c r="AC58" s="22">
        <v>40633</v>
      </c>
      <c r="AD58" s="13">
        <v>85</v>
      </c>
      <c r="AE58" s="12">
        <v>2.1079884677075933</v>
      </c>
      <c r="AF58" s="12">
        <v>6.8155775025789955</v>
      </c>
      <c r="AG58" s="12">
        <v>19.67456575222981</v>
      </c>
      <c r="AH58" s="12">
        <v>17.955091352216623</v>
      </c>
      <c r="AJ58" s="22">
        <v>40633</v>
      </c>
      <c r="AK58" s="13">
        <v>10</v>
      </c>
      <c r="AL58" s="12">
        <v>67.597408753793914</v>
      </c>
      <c r="AM58" s="12">
        <v>-11.737935412840795</v>
      </c>
      <c r="AN58" s="14">
        <v>40633</v>
      </c>
      <c r="AO58" s="2">
        <v>33</v>
      </c>
      <c r="AP58" s="12">
        <v>12.064244147413671</v>
      </c>
      <c r="AQ58" s="12">
        <v>12.355673992161353</v>
      </c>
      <c r="AS58" s="22">
        <v>40633</v>
      </c>
      <c r="AT58" s="13">
        <v>15</v>
      </c>
      <c r="AU58" s="12">
        <v>9.5827284118028739</v>
      </c>
      <c r="AV58" s="12">
        <v>-1.0726881017347312</v>
      </c>
      <c r="AW58" s="12">
        <v>3.279999482565632</v>
      </c>
      <c r="AX58" s="12">
        <v>3.4131137127247024</v>
      </c>
      <c r="AZ58" s="22">
        <v>40633</v>
      </c>
      <c r="BA58" s="13">
        <v>15</v>
      </c>
      <c r="BB58" s="12">
        <v>49.645115514079798</v>
      </c>
      <c r="BC58" s="12">
        <v>-2.9768597148466913</v>
      </c>
      <c r="BD58" s="12">
        <v>22.65839179280098</v>
      </c>
      <c r="BE58" s="12">
        <v>16.479554530857786</v>
      </c>
      <c r="BG58" s="22">
        <v>40633</v>
      </c>
      <c r="BH58" s="13">
        <v>34</v>
      </c>
      <c r="BI58" s="12">
        <v>16.570664570224771</v>
      </c>
      <c r="BJ58" s="12">
        <v>21.98652553588547</v>
      </c>
      <c r="BK58" s="12">
        <v>12.116468309100515</v>
      </c>
      <c r="BL58" s="12">
        <v>6.908460271577832</v>
      </c>
      <c r="BN58" s="22">
        <v>40633</v>
      </c>
      <c r="BO58" s="13">
        <v>22</v>
      </c>
      <c r="BP58" s="12">
        <v>-13.014518318272676</v>
      </c>
      <c r="BQ58" s="12">
        <v>2.2306389736183485</v>
      </c>
      <c r="BR58" s="12">
        <v>2.6743026553439186</v>
      </c>
      <c r="BS58" s="12">
        <v>2.3252084877677159</v>
      </c>
      <c r="BU58" s="22">
        <v>40633</v>
      </c>
      <c r="BV58" s="13">
        <v>62</v>
      </c>
      <c r="BW58" s="12">
        <v>45.082208428279742</v>
      </c>
      <c r="BX58" s="12">
        <v>8.0138924713533566</v>
      </c>
      <c r="BY58" s="12">
        <v>18.966690137778031</v>
      </c>
      <c r="BZ58" s="12">
        <v>15.821428285749107</v>
      </c>
      <c r="CB58" s="22">
        <v>40633</v>
      </c>
      <c r="CC58" s="13">
        <v>31</v>
      </c>
      <c r="CD58" s="12">
        <v>14.609046439741261</v>
      </c>
      <c r="CE58" s="12">
        <v>-2.109314515877414</v>
      </c>
      <c r="CF58" s="12">
        <v>7.4332207444265608</v>
      </c>
      <c r="CG58" s="12">
        <v>6.7376537411310888</v>
      </c>
      <c r="CI58" s="22">
        <v>40633</v>
      </c>
      <c r="CJ58" s="13">
        <v>26</v>
      </c>
      <c r="CK58" s="12">
        <v>-23.273303417676985</v>
      </c>
      <c r="CL58" s="12">
        <v>-2.0766060525796437</v>
      </c>
      <c r="CM58" s="12">
        <v>-3.7875724053399673</v>
      </c>
      <c r="CN58" s="12">
        <v>-3.8457673372694345</v>
      </c>
      <c r="CP58" s="22">
        <v>40633</v>
      </c>
      <c r="CQ58" s="13">
        <v>30</v>
      </c>
      <c r="CR58" s="12">
        <v>7.9175360625941753</v>
      </c>
      <c r="CS58" s="12">
        <v>4.7045667070799269</v>
      </c>
      <c r="CT58" s="12">
        <v>7.1703264226908425</v>
      </c>
      <c r="CU58" s="12">
        <v>7.883598494675681</v>
      </c>
      <c r="CW58" s="22">
        <v>40633</v>
      </c>
      <c r="CX58" s="13">
        <v>19</v>
      </c>
      <c r="CY58" s="12">
        <v>-25.294733006546096</v>
      </c>
      <c r="CZ58" s="12">
        <v>5.6928574407862254</v>
      </c>
      <c r="DA58" s="12">
        <v>3.8191344871448152</v>
      </c>
      <c r="DB58" s="12">
        <v>10.488176356836941</v>
      </c>
      <c r="DD58" s="22">
        <v>40633</v>
      </c>
      <c r="DE58" s="13">
        <v>28</v>
      </c>
      <c r="DF58" s="12">
        <v>16.185118556287179</v>
      </c>
      <c r="DG58" s="12">
        <v>7.4790617463478259</v>
      </c>
      <c r="DH58" s="12">
        <v>11.593967667850613</v>
      </c>
      <c r="DI58" s="12">
        <v>10.852674920258831</v>
      </c>
      <c r="DK58" s="22">
        <v>40633</v>
      </c>
      <c r="DL58" s="13">
        <v>9</v>
      </c>
      <c r="DM58" s="12">
        <v>-32.66316346568918</v>
      </c>
      <c r="DN58" s="12">
        <v>-6.4219825561080635</v>
      </c>
      <c r="DO58" s="12">
        <v>10.647301236510899</v>
      </c>
      <c r="DP58" s="12">
        <v>16.056361972112377</v>
      </c>
      <c r="DR58" s="22">
        <v>40633</v>
      </c>
      <c r="DS58" s="13">
        <v>8</v>
      </c>
      <c r="DT58" s="12">
        <v>-15.124745599549804</v>
      </c>
      <c r="DU58" s="12">
        <v>0.25867510706116814</v>
      </c>
      <c r="DV58" s="12">
        <v>-5.3020318146656198</v>
      </c>
      <c r="DW58" s="12">
        <v>-3.0303363740499245</v>
      </c>
      <c r="DY58" s="22">
        <f t="shared" si="0"/>
        <v>40633</v>
      </c>
      <c r="DZ58" s="82">
        <f ca="1">VLOOKUP($DY58,INDIRECT("$"&amp;VLOOKUP($DZ$3,Map!$A$2:$E$51,4,0)&amp;"$6:$"&amp;VLOOKUP($DZ$3,Map!$A$2:$E$51,5,0)&amp;"$100"),MATCH(DZ$1,INDIRECT("$"&amp;VLOOKUP($DZ$3,Map!$A$2:$E$51,4,0)&amp;"$1:$"&amp;VLOOKUP($DZ$3,Map!$A$2:$E$51,5,0)&amp;"$1"),0),0)</f>
        <v>19</v>
      </c>
      <c r="EA58" s="140">
        <f ca="1">IF(ABS(VLOOKUP($DY58,INDIRECT("$"&amp;VLOOKUP($DZ$3,Map!$A$2:$E$51,4,0)&amp;"$6:$"&amp;VLOOKUP($DZ$3,Map!$A$2:$E$51,5,0)&amp;"$100"),MATCH(EA$1,INDIRECT("$"&amp;VLOOKUP($DZ$3,Map!$A$2:$E$51,4,0)&amp;"$1:$"&amp;VLOOKUP($DZ$3,Map!$A$2:$E$51,5,0)&amp;"$1"),0),0))&gt;100,"",VLOOKUP($DY58,INDIRECT("$"&amp;VLOOKUP($DZ$3,Map!$A$2:$E$51,4,0)&amp;"$6:$"&amp;VLOOKUP($DZ$3,Map!$A$2:$E$51,5,0)&amp;"$100"),MATCH(EA$1,INDIRECT("$"&amp;VLOOKUP($DZ$3,Map!$A$2:$E$51,4,0)&amp;"$1:$"&amp;VLOOKUP($DZ$3,Map!$A$2:$E$51,5,0)&amp;"$1"),0),0))</f>
        <v>-25.294733006546096</v>
      </c>
      <c r="EB58" s="140">
        <f ca="1">IF(ABS(VLOOKUP($DY58,INDIRECT("$"&amp;VLOOKUP($DZ$3,Map!$A$2:$E$51,4,0)&amp;"$6:$"&amp;VLOOKUP($DZ$3,Map!$A$2:$E$51,5,0)&amp;"$100"),MATCH(EB$1,INDIRECT("$"&amp;VLOOKUP($DZ$3,Map!$A$2:$E$51,4,0)&amp;"$1:$"&amp;VLOOKUP($DZ$3,Map!$A$2:$E$51,5,0)&amp;"$1"),0),0))&gt;50,"",VLOOKUP($DY58,INDIRECT("$"&amp;VLOOKUP($DZ$3,Map!$A$2:$E$51,4,0)&amp;"$6:$"&amp;VLOOKUP($DZ$3,Map!$A$2:$E$51,5,0)&amp;"$100"),MATCH(EB$1,INDIRECT("$"&amp;VLOOKUP($DZ$3,Map!$A$2:$E$51,4,0)&amp;"$1:$"&amp;VLOOKUP($DZ$3,Map!$A$2:$E$51,5,0)&amp;"$1"),0),0))</f>
        <v>5.6928574407862254</v>
      </c>
      <c r="EC58" s="140">
        <f ca="1">IF(ABS(VLOOKUP($DY58,INDIRECT("$"&amp;VLOOKUP($DZ$3,Map!$A$2:$E$51,4,0)&amp;"$6:$"&amp;VLOOKUP($DZ$3,Map!$A$2:$E$51,5,0)&amp;"$100"),MATCH(EC$1,INDIRECT("$"&amp;VLOOKUP($DZ$3,Map!$A$2:$E$51,4,0)&amp;"$1:$"&amp;VLOOKUP($DZ$3,Map!$A$2:$E$51,5,0)&amp;"$1"),0),0))&gt;100,"",VLOOKUP($DY58,INDIRECT("$"&amp;VLOOKUP($DZ$3,Map!$A$2:$E$51,4,0)&amp;"$6:$"&amp;VLOOKUP($DZ$3,Map!$A$2:$E$51,5,0)&amp;"$100"),MATCH(EC$1,INDIRECT("$"&amp;VLOOKUP($DZ$3,Map!$A$2:$E$51,4,0)&amp;"$1:$"&amp;VLOOKUP($DZ$3,Map!$A$2:$E$51,5,0)&amp;"$1"),0),0))</f>
        <v>3.8191344871448152</v>
      </c>
      <c r="ED58" s="140">
        <f ca="1">IF(ABS(VLOOKUP($DY58,INDIRECT("$"&amp;VLOOKUP($DZ$3,Map!$A$2:$E$51,4,0)&amp;"$6:$"&amp;VLOOKUP($DZ$3,Map!$A$2:$E$51,5,0)&amp;"$100"),MATCH(ED$1,INDIRECT("$"&amp;VLOOKUP($DZ$3,Map!$A$2:$E$51,4,0)&amp;"$1:$"&amp;VLOOKUP($DZ$3,Map!$A$2:$E$51,5,0)&amp;"$1"),0),0))&gt;100,"",VLOOKUP($DY58,INDIRECT("$"&amp;VLOOKUP($DZ$3,Map!$A$2:$E$51,4,0)&amp;"$6:$"&amp;VLOOKUP($DZ$3,Map!$A$2:$E$51,5,0)&amp;"$100"),MATCH(ED$1,INDIRECT("$"&amp;VLOOKUP($DZ$3,Map!$A$2:$E$51,4,0)&amp;"$1:$"&amp;VLOOKUP($DZ$3,Map!$A$2:$E$51,5,0)&amp;"$1"),0),0))</f>
        <v>10.488176356836941</v>
      </c>
      <c r="EF58" s="22">
        <f t="shared" si="1"/>
        <v>40633</v>
      </c>
      <c r="EG58" s="140">
        <f ca="1">VLOOKUP($EF58,EquityMetrics!$Y$6:$AO$1048576,MATCH(Earnings!EG$5,EquityMetrics!$Y$5:$AO$5,0),0)</f>
        <v>10.141454366202796</v>
      </c>
      <c r="EH58" s="140">
        <f ca="1">VLOOKUP($EF58,EquityMetrics!$Y$6:$AO$1048576,MATCH(Earnings!EH$5,EquityMetrics!$Y$5:$AO$5,0),0)</f>
        <v>2.6116467857300485</v>
      </c>
      <c r="EI58" s="140">
        <f ca="1">VLOOKUP($EF58,EquityMetrics!$Y$6:$AO$1048576,MATCH(Earnings!EI$5,EquityMetrics!$Y$5:$AO$5,0),0)</f>
        <v>10.356765743342899</v>
      </c>
      <c r="EJ58" s="140">
        <f ca="1">VLOOKUP($EF58,EquityMetrics!$Y$6:$AO$1048576,MATCH(Earnings!EJ$5,EquityMetrics!$Y$5:$AO$5,0),0)</f>
        <v>10.234954568627641</v>
      </c>
      <c r="EN58" s="22">
        <v>40633</v>
      </c>
      <c r="EO58" s="13">
        <v>41</v>
      </c>
      <c r="EP58" s="12">
        <v>-16.126257783187903</v>
      </c>
      <c r="EQ58" s="12">
        <v>5.8015914905792165</v>
      </c>
      <c r="ER58" s="12">
        <v>13.535774414354362</v>
      </c>
      <c r="ES58" s="12">
        <v>15.131507298403225</v>
      </c>
      <c r="EU58" s="22">
        <v>40633</v>
      </c>
      <c r="EV58" s="13">
        <v>44</v>
      </c>
      <c r="EW58" s="12">
        <v>37.469412030882474</v>
      </c>
      <c r="EX58" s="12">
        <v>7.7416554277296878</v>
      </c>
      <c r="EY58" s="12">
        <v>22.053790447277599</v>
      </c>
      <c r="EZ58" s="12">
        <v>18.607536933659642</v>
      </c>
      <c r="FB58" s="22">
        <v>40633</v>
      </c>
      <c r="FC58" s="13">
        <v>29</v>
      </c>
      <c r="FD58" s="12">
        <v>63.537129694945207</v>
      </c>
      <c r="FE58" s="12">
        <v>7.6174931862162065</v>
      </c>
      <c r="FF58" s="12">
        <v>19.362290886261469</v>
      </c>
      <c r="FG58" s="12">
        <v>16.159712037285523</v>
      </c>
      <c r="FI58" s="22">
        <v>40633</v>
      </c>
      <c r="FJ58" s="13">
        <v>33</v>
      </c>
      <c r="FK58" s="12">
        <v>27.284288365933087</v>
      </c>
      <c r="FL58" s="12">
        <v>8.4974071804848172</v>
      </c>
      <c r="FM58" s="12">
        <v>18.608696369877855</v>
      </c>
      <c r="FN58" s="12">
        <v>15.54750890728862</v>
      </c>
      <c r="FP58" s="22">
        <v>40633</v>
      </c>
      <c r="FQ58" s="13">
        <v>9</v>
      </c>
      <c r="FR58" s="12">
        <v>22.76317633279259</v>
      </c>
      <c r="FS58" s="12">
        <v>42.940862005879055</v>
      </c>
      <c r="FT58" s="12">
        <v>24.137729818242715</v>
      </c>
      <c r="FU58" s="12">
        <v>24.525131009837153</v>
      </c>
      <c r="FW58" s="22">
        <v>40633</v>
      </c>
      <c r="FX58" s="13">
        <v>25</v>
      </c>
      <c r="FY58" s="12">
        <v>37.744675125359194</v>
      </c>
      <c r="FZ58" s="12">
        <v>-0.88311305800650164</v>
      </c>
      <c r="GA58" s="12">
        <v>19.805437030677986</v>
      </c>
      <c r="GB58" s="12">
        <v>19.06693992268902</v>
      </c>
      <c r="GD58" s="22">
        <v>41182</v>
      </c>
      <c r="GE58">
        <v>15</v>
      </c>
      <c r="GF58" s="12">
        <v>-2.407185043381832</v>
      </c>
      <c r="GG58" s="12">
        <v>-0.49977573892040494</v>
      </c>
      <c r="GH58" s="12">
        <v>-2.4044491955903635</v>
      </c>
      <c r="GI58" s="12">
        <v>-11.72088655857204</v>
      </c>
      <c r="GK58" s="22">
        <v>40633</v>
      </c>
      <c r="GL58">
        <v>11</v>
      </c>
      <c r="GM58" s="12">
        <v>-40.914409113330763</v>
      </c>
      <c r="GN58" s="12">
        <v>6.3959350176068686</v>
      </c>
      <c r="GO58" s="12">
        <v>4.6097718972450075</v>
      </c>
      <c r="GP58" s="12">
        <v>14.196108439326839</v>
      </c>
      <c r="GS58" s="22">
        <v>40633</v>
      </c>
      <c r="GT58" s="13">
        <v>25</v>
      </c>
      <c r="GU58" s="12">
        <v>-32.798381670342756</v>
      </c>
      <c r="GV58" s="12">
        <v>-0.36902869816605177</v>
      </c>
      <c r="GW58" s="12">
        <v>-5.4680289835441709</v>
      </c>
      <c r="GX58" s="12">
        <v>-5.111686373275182</v>
      </c>
      <c r="GZ58" s="22">
        <v>41090</v>
      </c>
      <c r="HA58" s="13">
        <v>10</v>
      </c>
      <c r="HB58" s="12">
        <v>-9.3410464951372276</v>
      </c>
      <c r="HC58" s="12">
        <v>-1.3406397526904756</v>
      </c>
      <c r="HD58" s="12">
        <v>8.9303863359912796</v>
      </c>
      <c r="HE58" s="12">
        <v>24.693771325552085</v>
      </c>
      <c r="HG58" s="22">
        <v>40633</v>
      </c>
      <c r="HH58" s="13">
        <v>4</v>
      </c>
      <c r="HI58" s="12">
        <v>17.415909516154215</v>
      </c>
      <c r="HJ58" s="12">
        <v>6.2867819488582111</v>
      </c>
      <c r="HK58" s="12">
        <v>14.423824035770538</v>
      </c>
      <c r="HL58" s="12">
        <v>15.857571656637415</v>
      </c>
      <c r="HN58" s="22">
        <v>41274</v>
      </c>
      <c r="HO58" s="13">
        <v>30</v>
      </c>
      <c r="HP58" s="12">
        <v>-16.749388947306599</v>
      </c>
      <c r="HQ58" s="12">
        <v>2.9533849053428485</v>
      </c>
      <c r="HR58" s="12">
        <v>-4.0676597217004566</v>
      </c>
      <c r="HS58" s="12">
        <v>-4.2071128548100472</v>
      </c>
    </row>
    <row r="59" spans="1:227">
      <c r="A59" s="22">
        <v>40724</v>
      </c>
      <c r="B59" s="13">
        <v>17</v>
      </c>
      <c r="C59" s="12">
        <v>-4.7253464655941384</v>
      </c>
      <c r="D59" s="12">
        <v>-29.420260211594819</v>
      </c>
      <c r="E59" s="12">
        <v>15.690812534713427</v>
      </c>
      <c r="F59" s="12">
        <v>19.485908757268746</v>
      </c>
      <c r="H59" s="22">
        <v>40724</v>
      </c>
      <c r="I59" s="13">
        <v>34</v>
      </c>
      <c r="J59" s="12">
        <v>42.954489382346054</v>
      </c>
      <c r="K59" s="12">
        <v>7.0822328595166795</v>
      </c>
      <c r="L59" s="12">
        <v>22.696056761825577</v>
      </c>
      <c r="M59" s="12">
        <v>21.022968848701893</v>
      </c>
      <c r="O59" s="22">
        <v>41090</v>
      </c>
      <c r="P59" s="13">
        <v>28</v>
      </c>
      <c r="Q59" s="12">
        <v>8.867499769053822</v>
      </c>
      <c r="R59" s="12">
        <v>10.868516353469481</v>
      </c>
      <c r="S59" s="12">
        <v>6.181650996719279</v>
      </c>
      <c r="T59" s="12">
        <v>3.3877027941336069</v>
      </c>
      <c r="V59" s="22">
        <v>40724</v>
      </c>
      <c r="W59" s="13">
        <v>22</v>
      </c>
      <c r="X59" s="12">
        <v>2.5815284845440689</v>
      </c>
      <c r="Y59" s="12">
        <v>20.82922479557514</v>
      </c>
      <c r="Z59" s="12">
        <v>8.1103893307398423</v>
      </c>
      <c r="AA59" s="12">
        <v>8.7515894146835915</v>
      </c>
      <c r="AC59" s="22">
        <v>40724</v>
      </c>
      <c r="AD59" s="13">
        <v>94</v>
      </c>
      <c r="AE59" s="12">
        <v>44.594662979473107</v>
      </c>
      <c r="AF59" s="12">
        <v>12.430690853297177</v>
      </c>
      <c r="AG59" s="12">
        <v>34.861427435486611</v>
      </c>
      <c r="AH59" s="12">
        <v>29.193937430654259</v>
      </c>
      <c r="AJ59" s="22">
        <v>40724</v>
      </c>
      <c r="AK59" s="13">
        <v>13</v>
      </c>
      <c r="AL59" s="12">
        <v>12.063061366028508</v>
      </c>
      <c r="AM59" s="12">
        <v>8.5749616509494651</v>
      </c>
      <c r="AN59" s="14">
        <v>40724</v>
      </c>
      <c r="AO59" s="2">
        <v>32</v>
      </c>
      <c r="AP59" s="12">
        <v>8.0606849774115688</v>
      </c>
      <c r="AQ59" s="12">
        <v>18.857544768732271</v>
      </c>
      <c r="AS59" s="22">
        <v>40724</v>
      </c>
      <c r="AT59" s="13">
        <v>16</v>
      </c>
      <c r="AU59" s="12">
        <v>-11.740043516571891</v>
      </c>
      <c r="AV59" s="12">
        <v>-0.78036381717258019</v>
      </c>
      <c r="AW59" s="12">
        <v>0.72168989742327216</v>
      </c>
      <c r="AX59" s="12">
        <v>2.2142319483472894</v>
      </c>
      <c r="AZ59" s="22">
        <v>40724</v>
      </c>
      <c r="BA59" s="13">
        <v>16</v>
      </c>
      <c r="BB59" s="12">
        <v>39.227102378354694</v>
      </c>
      <c r="BC59" s="12">
        <v>-1.0790616710558032</v>
      </c>
      <c r="BD59" s="12">
        <v>15.088297479228796</v>
      </c>
      <c r="BE59" s="12">
        <v>10.268267277945299</v>
      </c>
      <c r="BG59" s="22">
        <v>40724</v>
      </c>
      <c r="BH59" s="13">
        <v>37</v>
      </c>
      <c r="BI59" s="12">
        <v>3.5642204211047548</v>
      </c>
      <c r="BJ59" s="12">
        <v>24.262540899657402</v>
      </c>
      <c r="BK59" s="12">
        <v>8.7429252246394196</v>
      </c>
      <c r="BL59" s="12">
        <v>3.1057956374353157</v>
      </c>
      <c r="BN59" s="22">
        <v>40724</v>
      </c>
      <c r="BO59" s="13">
        <v>22</v>
      </c>
      <c r="BP59" s="12">
        <v>15.136120213845954</v>
      </c>
      <c r="BQ59" s="12">
        <v>0.10561308788992196</v>
      </c>
      <c r="BR59" s="12">
        <v>5.4425241394193691</v>
      </c>
      <c r="BS59" s="12">
        <v>7.1566970525119844</v>
      </c>
      <c r="BU59" s="22">
        <v>40724</v>
      </c>
      <c r="BV59" s="13">
        <v>63</v>
      </c>
      <c r="BW59" s="12">
        <v>22.913161678947411</v>
      </c>
      <c r="BX59" s="12">
        <v>10.655735576647052</v>
      </c>
      <c r="BY59" s="12">
        <v>16.85719848995857</v>
      </c>
      <c r="BZ59" s="12">
        <v>14.296230537025068</v>
      </c>
      <c r="CB59" s="22">
        <v>40724</v>
      </c>
      <c r="CC59" s="13">
        <v>38</v>
      </c>
      <c r="CD59" s="12">
        <v>9.4666554104669043</v>
      </c>
      <c r="CE59" s="12">
        <v>-0.12992270891624136</v>
      </c>
      <c r="CF59" s="12">
        <v>6.6069253068862022</v>
      </c>
      <c r="CG59" s="12">
        <v>6.1388580290940631</v>
      </c>
      <c r="CI59" s="22">
        <v>40724</v>
      </c>
      <c r="CJ59" s="13">
        <v>30</v>
      </c>
      <c r="CK59" s="12">
        <v>-18.913552207528888</v>
      </c>
      <c r="CL59" s="12">
        <v>-1.3468985360324925</v>
      </c>
      <c r="CM59" s="12">
        <v>-6.1825061755730326</v>
      </c>
      <c r="CN59" s="12">
        <v>-6.0695995478354137</v>
      </c>
      <c r="CP59" s="22">
        <v>40724</v>
      </c>
      <c r="CQ59" s="13">
        <v>32</v>
      </c>
      <c r="CR59" s="12">
        <v>-1.2017512560684642</v>
      </c>
      <c r="CS59" s="12">
        <v>5.7397331369816174</v>
      </c>
      <c r="CT59" s="12">
        <v>5.8781223270732541</v>
      </c>
      <c r="CU59" s="12">
        <v>6.8422925422572778</v>
      </c>
      <c r="CW59" s="22">
        <v>40724</v>
      </c>
      <c r="CX59" s="13">
        <v>19</v>
      </c>
      <c r="CY59" s="12">
        <v>-4.3239571769811667</v>
      </c>
      <c r="CZ59" s="12">
        <v>6.0327207560892493</v>
      </c>
      <c r="DA59" s="12">
        <v>7.1134752077199215</v>
      </c>
      <c r="DB59" s="12">
        <v>9.3654273030472588</v>
      </c>
      <c r="DD59" s="22">
        <v>40724</v>
      </c>
      <c r="DE59" s="13">
        <v>26</v>
      </c>
      <c r="DF59" s="12">
        <v>14.409085813463667</v>
      </c>
      <c r="DG59" s="12">
        <v>13.574479543923324</v>
      </c>
      <c r="DH59" s="12">
        <v>14.312699045844223</v>
      </c>
      <c r="DI59" s="12">
        <v>12.761009522797995</v>
      </c>
      <c r="DK59" s="22">
        <v>40724</v>
      </c>
      <c r="DL59" s="13">
        <v>9</v>
      </c>
      <c r="DM59" s="12">
        <v>-22.124116281383532</v>
      </c>
      <c r="DN59" s="12">
        <v>-3.5094437901542652</v>
      </c>
      <c r="DO59" s="12">
        <v>10.202587546693142</v>
      </c>
      <c r="DP59" s="12">
        <v>17.730295459795187</v>
      </c>
      <c r="DR59" s="22">
        <v>40724</v>
      </c>
      <c r="DS59" s="13">
        <v>8</v>
      </c>
      <c r="DT59" s="12">
        <v>7.2446529117390179</v>
      </c>
      <c r="DU59" s="12">
        <v>3.1306919296569813</v>
      </c>
      <c r="DV59" s="12">
        <v>7.9170008593228536</v>
      </c>
      <c r="DW59" s="12">
        <v>10.939970991669323</v>
      </c>
      <c r="DY59" s="22">
        <f t="shared" si="0"/>
        <v>40724</v>
      </c>
      <c r="DZ59" s="82">
        <f ca="1">VLOOKUP($DY59,INDIRECT("$"&amp;VLOOKUP($DZ$3,Map!$A$2:$E$51,4,0)&amp;"$6:$"&amp;VLOOKUP($DZ$3,Map!$A$2:$E$51,5,0)&amp;"$100"),MATCH(DZ$1,INDIRECT("$"&amp;VLOOKUP($DZ$3,Map!$A$2:$E$51,4,0)&amp;"$1:$"&amp;VLOOKUP($DZ$3,Map!$A$2:$E$51,5,0)&amp;"$1"),0),0)</f>
        <v>19</v>
      </c>
      <c r="EA59" s="140">
        <f ca="1">IF(ABS(VLOOKUP($DY59,INDIRECT("$"&amp;VLOOKUP($DZ$3,Map!$A$2:$E$51,4,0)&amp;"$6:$"&amp;VLOOKUP($DZ$3,Map!$A$2:$E$51,5,0)&amp;"$100"),MATCH(EA$1,INDIRECT("$"&amp;VLOOKUP($DZ$3,Map!$A$2:$E$51,4,0)&amp;"$1:$"&amp;VLOOKUP($DZ$3,Map!$A$2:$E$51,5,0)&amp;"$1"),0),0))&gt;100,"",VLOOKUP($DY59,INDIRECT("$"&amp;VLOOKUP($DZ$3,Map!$A$2:$E$51,4,0)&amp;"$6:$"&amp;VLOOKUP($DZ$3,Map!$A$2:$E$51,5,0)&amp;"$100"),MATCH(EA$1,INDIRECT("$"&amp;VLOOKUP($DZ$3,Map!$A$2:$E$51,4,0)&amp;"$1:$"&amp;VLOOKUP($DZ$3,Map!$A$2:$E$51,5,0)&amp;"$1"),0),0))</f>
        <v>-4.3239571769811667</v>
      </c>
      <c r="EB59" s="140">
        <f ca="1">IF(ABS(VLOOKUP($DY59,INDIRECT("$"&amp;VLOOKUP($DZ$3,Map!$A$2:$E$51,4,0)&amp;"$6:$"&amp;VLOOKUP($DZ$3,Map!$A$2:$E$51,5,0)&amp;"$100"),MATCH(EB$1,INDIRECT("$"&amp;VLOOKUP($DZ$3,Map!$A$2:$E$51,4,0)&amp;"$1:$"&amp;VLOOKUP($DZ$3,Map!$A$2:$E$51,5,0)&amp;"$1"),0),0))&gt;50,"",VLOOKUP($DY59,INDIRECT("$"&amp;VLOOKUP($DZ$3,Map!$A$2:$E$51,4,0)&amp;"$6:$"&amp;VLOOKUP($DZ$3,Map!$A$2:$E$51,5,0)&amp;"$100"),MATCH(EB$1,INDIRECT("$"&amp;VLOOKUP($DZ$3,Map!$A$2:$E$51,4,0)&amp;"$1:$"&amp;VLOOKUP($DZ$3,Map!$A$2:$E$51,5,0)&amp;"$1"),0),0))</f>
        <v>6.0327207560892493</v>
      </c>
      <c r="EC59" s="140">
        <f ca="1">IF(ABS(VLOOKUP($DY59,INDIRECT("$"&amp;VLOOKUP($DZ$3,Map!$A$2:$E$51,4,0)&amp;"$6:$"&amp;VLOOKUP($DZ$3,Map!$A$2:$E$51,5,0)&amp;"$100"),MATCH(EC$1,INDIRECT("$"&amp;VLOOKUP($DZ$3,Map!$A$2:$E$51,4,0)&amp;"$1:$"&amp;VLOOKUP($DZ$3,Map!$A$2:$E$51,5,0)&amp;"$1"),0),0))&gt;100,"",VLOOKUP($DY59,INDIRECT("$"&amp;VLOOKUP($DZ$3,Map!$A$2:$E$51,4,0)&amp;"$6:$"&amp;VLOOKUP($DZ$3,Map!$A$2:$E$51,5,0)&amp;"$100"),MATCH(EC$1,INDIRECT("$"&amp;VLOOKUP($DZ$3,Map!$A$2:$E$51,4,0)&amp;"$1:$"&amp;VLOOKUP($DZ$3,Map!$A$2:$E$51,5,0)&amp;"$1"),0),0))</f>
        <v>7.1134752077199215</v>
      </c>
      <c r="ED59" s="140">
        <f ca="1">IF(ABS(VLOOKUP($DY59,INDIRECT("$"&amp;VLOOKUP($DZ$3,Map!$A$2:$E$51,4,0)&amp;"$6:$"&amp;VLOOKUP($DZ$3,Map!$A$2:$E$51,5,0)&amp;"$100"),MATCH(ED$1,INDIRECT("$"&amp;VLOOKUP($DZ$3,Map!$A$2:$E$51,4,0)&amp;"$1:$"&amp;VLOOKUP($DZ$3,Map!$A$2:$E$51,5,0)&amp;"$1"),0),0))&gt;100,"",VLOOKUP($DY59,INDIRECT("$"&amp;VLOOKUP($DZ$3,Map!$A$2:$E$51,4,0)&amp;"$6:$"&amp;VLOOKUP($DZ$3,Map!$A$2:$E$51,5,0)&amp;"$100"),MATCH(ED$1,INDIRECT("$"&amp;VLOOKUP($DZ$3,Map!$A$2:$E$51,4,0)&amp;"$1:$"&amp;VLOOKUP($DZ$3,Map!$A$2:$E$51,5,0)&amp;"$1"),0),0))</f>
        <v>9.3654273030472588</v>
      </c>
      <c r="EF59" s="22">
        <f t="shared" si="1"/>
        <v>40724</v>
      </c>
      <c r="EG59" s="140">
        <f ca="1">VLOOKUP($EF59,EquityMetrics!$Y$6:$AO$1048576,MATCH(Earnings!EG$5,EquityMetrics!$Y$5:$AO$5,0),0)</f>
        <v>14.073970790023772</v>
      </c>
      <c r="EH59" s="140">
        <f ca="1">VLOOKUP($EF59,EquityMetrics!$Y$6:$AO$1048576,MATCH(Earnings!EH$5,EquityMetrics!$Y$5:$AO$5,0),0)</f>
        <v>5.0359492779089576</v>
      </c>
      <c r="EI59" s="140">
        <f ca="1">VLOOKUP($EF59,EquityMetrics!$Y$6:$AO$1048576,MATCH(Earnings!EI$5,EquityMetrics!$Y$5:$AO$5,0),0)</f>
        <v>12.245220628545162</v>
      </c>
      <c r="EJ59" s="140">
        <f ca="1">VLOOKUP($EF59,EquityMetrics!$Y$6:$AO$1048576,MATCH(Earnings!EJ$5,EquityMetrics!$Y$5:$AO$5,0),0)</f>
        <v>12.310422665170083</v>
      </c>
      <c r="EN59" s="22">
        <v>40724</v>
      </c>
      <c r="EO59" s="13">
        <v>44</v>
      </c>
      <c r="EP59" s="12">
        <v>47.881652440259572</v>
      </c>
      <c r="EQ59" s="12">
        <v>15.373745258903092</v>
      </c>
      <c r="ER59" s="12">
        <v>36.952713801832829</v>
      </c>
      <c r="ES59" s="12">
        <v>32.760674270617621</v>
      </c>
      <c r="EU59" s="22">
        <v>40724</v>
      </c>
      <c r="EV59" s="13">
        <v>50</v>
      </c>
      <c r="EW59" s="12">
        <v>40.206052975023084</v>
      </c>
      <c r="EX59" s="12">
        <v>10.433997085661396</v>
      </c>
      <c r="EY59" s="12">
        <v>34.079026913058016</v>
      </c>
      <c r="EZ59" s="12">
        <v>28.367588262338785</v>
      </c>
      <c r="FB59" s="22">
        <v>40724</v>
      </c>
      <c r="FC59" s="13">
        <v>32</v>
      </c>
      <c r="FD59" s="12">
        <v>25.692931688710697</v>
      </c>
      <c r="FE59" s="12">
        <v>5.085215843259161</v>
      </c>
      <c r="FF59" s="12">
        <v>18.347708207749335</v>
      </c>
      <c r="FG59" s="12">
        <v>17.50631621291603</v>
      </c>
      <c r="FI59" s="22">
        <v>40724</v>
      </c>
      <c r="FJ59" s="13">
        <v>31</v>
      </c>
      <c r="FK59" s="12">
        <v>18.878465620971486</v>
      </c>
      <c r="FL59" s="12">
        <v>17.874097164351134</v>
      </c>
      <c r="FM59" s="12">
        <v>15.241167005578514</v>
      </c>
      <c r="FN59" s="12">
        <v>11.210026646018756</v>
      </c>
      <c r="FP59" s="22">
        <v>40724</v>
      </c>
      <c r="FQ59" s="13">
        <v>11</v>
      </c>
      <c r="FR59" s="12">
        <v>20.107662697913376</v>
      </c>
      <c r="FS59" s="12">
        <v>32.153934509130089</v>
      </c>
      <c r="FT59" s="12">
        <v>19.747058973614685</v>
      </c>
      <c r="FU59" s="12">
        <v>19.917556141681359</v>
      </c>
      <c r="FW59" s="22">
        <v>40724</v>
      </c>
      <c r="FX59" s="13">
        <v>23</v>
      </c>
      <c r="FY59" s="12">
        <v>53.312807333833767</v>
      </c>
      <c r="FZ59" s="12">
        <v>-5.5940479282425404</v>
      </c>
      <c r="GA59" s="12">
        <v>23.791862834510734</v>
      </c>
      <c r="GB59" s="12">
        <v>21.444605402037119</v>
      </c>
      <c r="GD59" s="22">
        <v>41274</v>
      </c>
      <c r="GE59">
        <v>13</v>
      </c>
      <c r="GF59" s="12">
        <v>0.83492750002214233</v>
      </c>
      <c r="GG59" s="12">
        <v>-0.81611808504921113</v>
      </c>
      <c r="GH59" s="12">
        <v>3.8662181975754661</v>
      </c>
      <c r="GI59" s="12">
        <v>5.5138254477415272</v>
      </c>
      <c r="GK59" s="22">
        <v>40724</v>
      </c>
      <c r="GL59">
        <v>11</v>
      </c>
      <c r="GM59" s="12">
        <v>-4.4252304306261809</v>
      </c>
      <c r="GN59" s="12">
        <v>6.0642456333472428</v>
      </c>
      <c r="GO59" s="12">
        <v>9.2163057184189601</v>
      </c>
      <c r="GP59" s="12">
        <v>11.990495687072244</v>
      </c>
      <c r="GS59" s="22">
        <v>40724</v>
      </c>
      <c r="GT59" s="13">
        <v>28</v>
      </c>
      <c r="GU59" s="12">
        <v>-22.874730799578803</v>
      </c>
      <c r="GV59" s="12">
        <v>2.6829094523256103</v>
      </c>
      <c r="GW59" s="12">
        <v>-8.0930732650739685</v>
      </c>
      <c r="GX59" s="12">
        <v>-7.8357452391092153</v>
      </c>
      <c r="GZ59" s="22">
        <v>41182</v>
      </c>
      <c r="HA59" s="13">
        <v>8</v>
      </c>
      <c r="HB59" s="12">
        <v>6.9692918851584018</v>
      </c>
      <c r="HC59" s="12">
        <v>-2.5766284567274478</v>
      </c>
      <c r="HD59" s="12">
        <v>4.7811211505480955</v>
      </c>
      <c r="HE59" s="12">
        <v>1.4909950759671053</v>
      </c>
      <c r="HG59" s="22">
        <v>40724</v>
      </c>
      <c r="HH59" s="13">
        <v>4</v>
      </c>
      <c r="HI59" s="12">
        <v>15.152506043677283</v>
      </c>
      <c r="HJ59" s="12">
        <v>6.7269945001469544</v>
      </c>
      <c r="HK59" s="12">
        <v>16.389479730288791</v>
      </c>
      <c r="HL59" s="12">
        <v>19.208276948993497</v>
      </c>
      <c r="HN59" s="22">
        <v>41364</v>
      </c>
      <c r="HO59" s="13">
        <v>29</v>
      </c>
      <c r="HP59" s="12">
        <v>-20.247791626637735</v>
      </c>
      <c r="HQ59" s="12">
        <v>9.1700358192024147</v>
      </c>
      <c r="HR59" s="12">
        <v>-0.65239291974651392</v>
      </c>
      <c r="HS59" s="12">
        <v>1.4653176185970507</v>
      </c>
    </row>
    <row r="60" spans="1:227">
      <c r="A60" s="22">
        <v>40816</v>
      </c>
      <c r="B60" s="13">
        <v>18</v>
      </c>
      <c r="C60" s="12">
        <v>0.295236248326193</v>
      </c>
      <c r="D60" s="12">
        <v>-29.784602369999124</v>
      </c>
      <c r="E60" s="12">
        <v>15.575215852066492</v>
      </c>
      <c r="F60" s="12">
        <v>17.714032696663029</v>
      </c>
      <c r="H60" s="22">
        <v>40816</v>
      </c>
      <c r="I60" s="13">
        <v>36</v>
      </c>
      <c r="J60" s="12">
        <v>35.648725670296436</v>
      </c>
      <c r="K60" s="12">
        <v>6.7620528684046999</v>
      </c>
      <c r="L60" s="12">
        <v>20.660735955601851</v>
      </c>
      <c r="M60" s="12">
        <v>20.060963991795688</v>
      </c>
      <c r="O60" s="22">
        <v>41182</v>
      </c>
      <c r="P60" s="13">
        <v>29</v>
      </c>
      <c r="Q60" s="12">
        <v>35.358716988761188</v>
      </c>
      <c r="R60" s="12">
        <v>8.400752130186028</v>
      </c>
      <c r="S60" s="12">
        <v>8.1738164624192144</v>
      </c>
      <c r="T60" s="12">
        <v>7.8214882536613572</v>
      </c>
      <c r="V60" s="22">
        <v>40816</v>
      </c>
      <c r="W60" s="13">
        <v>23</v>
      </c>
      <c r="X60" s="12">
        <v>11.71065862287886</v>
      </c>
      <c r="Y60" s="12">
        <v>19.298838879331992</v>
      </c>
      <c r="Z60" s="12">
        <v>6.238974412824283</v>
      </c>
      <c r="AA60" s="12">
        <v>6.1749444174210133</v>
      </c>
      <c r="AC60" s="22">
        <v>40816</v>
      </c>
      <c r="AD60" s="13">
        <v>96</v>
      </c>
      <c r="AE60" s="12">
        <v>40.228591440848852</v>
      </c>
      <c r="AF60" s="12">
        <v>13.303479404194473</v>
      </c>
      <c r="AG60" s="12">
        <v>16.34841648929757</v>
      </c>
      <c r="AH60" s="12">
        <v>7.4440990305276955</v>
      </c>
      <c r="AJ60" s="22">
        <v>40816</v>
      </c>
      <c r="AK60" s="13">
        <v>14</v>
      </c>
      <c r="AL60" s="12">
        <v>-3.187832723215656</v>
      </c>
      <c r="AM60" s="12">
        <v>-8.8960507050319215</v>
      </c>
      <c r="AN60" s="14">
        <v>40816</v>
      </c>
      <c r="AO60" s="2">
        <v>29</v>
      </c>
      <c r="AP60" s="12">
        <v>0.34527794859102734</v>
      </c>
      <c r="AQ60" s="12">
        <v>11.649407732864026</v>
      </c>
      <c r="AS60" s="22">
        <v>40816</v>
      </c>
      <c r="AT60" s="13">
        <v>15</v>
      </c>
      <c r="AU60" s="12">
        <v>-19.140831101350422</v>
      </c>
      <c r="AV60" s="12">
        <v>0.94938880176484997</v>
      </c>
      <c r="AW60" s="12">
        <v>2.5926427430363441</v>
      </c>
      <c r="AX60" s="12">
        <v>4.8654152148440266</v>
      </c>
      <c r="AZ60" s="22">
        <v>40816</v>
      </c>
      <c r="BA60" s="13">
        <v>16</v>
      </c>
      <c r="BB60" s="12">
        <v>38.798258472762569</v>
      </c>
      <c r="BC60" s="12">
        <v>1.26127587373559</v>
      </c>
      <c r="BD60" s="12">
        <v>15.3106942444313</v>
      </c>
      <c r="BE60" s="12">
        <v>14.614262636282028</v>
      </c>
      <c r="BG60" s="22">
        <v>40816</v>
      </c>
      <c r="BH60" s="13">
        <v>35</v>
      </c>
      <c r="BI60" s="12">
        <v>9.4583779410731932</v>
      </c>
      <c r="BJ60" s="12">
        <v>16.802897031287991</v>
      </c>
      <c r="BK60" s="12">
        <v>10.105816695776927</v>
      </c>
      <c r="BL60" s="12">
        <v>3.8511803166274561</v>
      </c>
      <c r="BN60" s="22">
        <v>40816</v>
      </c>
      <c r="BO60" s="13">
        <v>22</v>
      </c>
      <c r="BP60" s="12">
        <v>19.786903115166865</v>
      </c>
      <c r="BQ60" s="12">
        <v>-0.37743995528367602</v>
      </c>
      <c r="BR60" s="12">
        <v>3.5714592210354557</v>
      </c>
      <c r="BS60" s="12">
        <v>0.49124803137257089</v>
      </c>
      <c r="BU60" s="22">
        <v>40816</v>
      </c>
      <c r="BV60" s="13">
        <v>60</v>
      </c>
      <c r="BW60" s="12">
        <v>20.044511567619011</v>
      </c>
      <c r="BX60" s="12">
        <v>8.8478052819676236</v>
      </c>
      <c r="BY60" s="12">
        <v>16.134957167516983</v>
      </c>
      <c r="BZ60" s="12">
        <v>14.846592651515444</v>
      </c>
      <c r="CB60" s="22">
        <v>40816</v>
      </c>
      <c r="CC60" s="13">
        <v>41</v>
      </c>
      <c r="CD60" s="12">
        <v>4.1565080947877648</v>
      </c>
      <c r="CE60" s="12">
        <v>-8.1938576302183712</v>
      </c>
      <c r="CF60" s="12">
        <v>4.5714285503023477</v>
      </c>
      <c r="CG60" s="12">
        <v>5.0986703599822825</v>
      </c>
      <c r="CI60" s="22">
        <v>40816</v>
      </c>
      <c r="CJ60" s="13">
        <v>29</v>
      </c>
      <c r="CK60" s="12">
        <v>36.789018565875921</v>
      </c>
      <c r="CL60" s="12">
        <v>0.75615037754204195</v>
      </c>
      <c r="CM60" s="12">
        <v>10.638331006217694</v>
      </c>
      <c r="CN60" s="12">
        <v>11.406655802759014</v>
      </c>
      <c r="CP60" s="22">
        <v>40816</v>
      </c>
      <c r="CQ60" s="13">
        <v>32</v>
      </c>
      <c r="CR60" s="12">
        <v>-2.3095426691098768</v>
      </c>
      <c r="CS60" s="12">
        <v>1.1948382392463541</v>
      </c>
      <c r="CT60" s="12">
        <v>4.7174544295628174</v>
      </c>
      <c r="CU60" s="12">
        <v>5.9843658777976261</v>
      </c>
      <c r="CW60" s="22">
        <v>40816</v>
      </c>
      <c r="CX60" s="13">
        <v>21</v>
      </c>
      <c r="CY60" s="12">
        <v>-4.5965878633694119</v>
      </c>
      <c r="CZ60" s="12">
        <v>3.2697046640639549</v>
      </c>
      <c r="DA60" s="12">
        <v>1.4011435638871861</v>
      </c>
      <c r="DB60" s="12">
        <v>2.5721569732907623</v>
      </c>
      <c r="DD60" s="22">
        <v>40816</v>
      </c>
      <c r="DE60" s="13">
        <v>26</v>
      </c>
      <c r="DF60" s="12">
        <v>12.199042953215432</v>
      </c>
      <c r="DG60" s="12">
        <v>7.355629589964785</v>
      </c>
      <c r="DH60" s="12">
        <v>8.8197855589053464</v>
      </c>
      <c r="DI60" s="12">
        <v>8.7442247793624972</v>
      </c>
      <c r="DK60" s="22">
        <v>40816</v>
      </c>
      <c r="DL60" s="13">
        <v>11</v>
      </c>
      <c r="DM60" s="12">
        <v>-21.742710652271121</v>
      </c>
      <c r="DN60" s="12">
        <v>-1.9821799167839105</v>
      </c>
      <c r="DO60" s="12">
        <v>9.0341390951910618</v>
      </c>
      <c r="DP60" s="12">
        <v>15.542235446614082</v>
      </c>
      <c r="DR60" s="22">
        <v>40816</v>
      </c>
      <c r="DS60" s="13">
        <v>8</v>
      </c>
      <c r="DT60" s="12">
        <v>-16.420659368018001</v>
      </c>
      <c r="DU60" s="12">
        <v>0.19672011134397316</v>
      </c>
      <c r="DV60" s="12">
        <v>-0.58749865601640527</v>
      </c>
      <c r="DW60" s="12">
        <v>5.6376526976797958</v>
      </c>
      <c r="DY60" s="22">
        <f t="shared" si="0"/>
        <v>40816</v>
      </c>
      <c r="DZ60" s="82">
        <f ca="1">VLOOKUP($DY60,INDIRECT("$"&amp;VLOOKUP($DZ$3,Map!$A$2:$E$51,4,0)&amp;"$6:$"&amp;VLOOKUP($DZ$3,Map!$A$2:$E$51,5,0)&amp;"$100"),MATCH(DZ$1,INDIRECT("$"&amp;VLOOKUP($DZ$3,Map!$A$2:$E$51,4,0)&amp;"$1:$"&amp;VLOOKUP($DZ$3,Map!$A$2:$E$51,5,0)&amp;"$1"),0),0)</f>
        <v>21</v>
      </c>
      <c r="EA60" s="140">
        <f ca="1">IF(ABS(VLOOKUP($DY60,INDIRECT("$"&amp;VLOOKUP($DZ$3,Map!$A$2:$E$51,4,0)&amp;"$6:$"&amp;VLOOKUP($DZ$3,Map!$A$2:$E$51,5,0)&amp;"$100"),MATCH(EA$1,INDIRECT("$"&amp;VLOOKUP($DZ$3,Map!$A$2:$E$51,4,0)&amp;"$1:$"&amp;VLOOKUP($DZ$3,Map!$A$2:$E$51,5,0)&amp;"$1"),0),0))&gt;100,"",VLOOKUP($DY60,INDIRECT("$"&amp;VLOOKUP($DZ$3,Map!$A$2:$E$51,4,0)&amp;"$6:$"&amp;VLOOKUP($DZ$3,Map!$A$2:$E$51,5,0)&amp;"$100"),MATCH(EA$1,INDIRECT("$"&amp;VLOOKUP($DZ$3,Map!$A$2:$E$51,4,0)&amp;"$1:$"&amp;VLOOKUP($DZ$3,Map!$A$2:$E$51,5,0)&amp;"$1"),0),0))</f>
        <v>-4.5965878633694119</v>
      </c>
      <c r="EB60" s="140">
        <f ca="1">IF(ABS(VLOOKUP($DY60,INDIRECT("$"&amp;VLOOKUP($DZ$3,Map!$A$2:$E$51,4,0)&amp;"$6:$"&amp;VLOOKUP($DZ$3,Map!$A$2:$E$51,5,0)&amp;"$100"),MATCH(EB$1,INDIRECT("$"&amp;VLOOKUP($DZ$3,Map!$A$2:$E$51,4,0)&amp;"$1:$"&amp;VLOOKUP($DZ$3,Map!$A$2:$E$51,5,0)&amp;"$1"),0),0))&gt;50,"",VLOOKUP($DY60,INDIRECT("$"&amp;VLOOKUP($DZ$3,Map!$A$2:$E$51,4,0)&amp;"$6:$"&amp;VLOOKUP($DZ$3,Map!$A$2:$E$51,5,0)&amp;"$100"),MATCH(EB$1,INDIRECT("$"&amp;VLOOKUP($DZ$3,Map!$A$2:$E$51,4,0)&amp;"$1:$"&amp;VLOOKUP($DZ$3,Map!$A$2:$E$51,5,0)&amp;"$1"),0),0))</f>
        <v>3.2697046640639549</v>
      </c>
      <c r="EC60" s="140">
        <f ca="1">IF(ABS(VLOOKUP($DY60,INDIRECT("$"&amp;VLOOKUP($DZ$3,Map!$A$2:$E$51,4,0)&amp;"$6:$"&amp;VLOOKUP($DZ$3,Map!$A$2:$E$51,5,0)&amp;"$100"),MATCH(EC$1,INDIRECT("$"&amp;VLOOKUP($DZ$3,Map!$A$2:$E$51,4,0)&amp;"$1:$"&amp;VLOOKUP($DZ$3,Map!$A$2:$E$51,5,0)&amp;"$1"),0),0))&gt;100,"",VLOOKUP($DY60,INDIRECT("$"&amp;VLOOKUP($DZ$3,Map!$A$2:$E$51,4,0)&amp;"$6:$"&amp;VLOOKUP($DZ$3,Map!$A$2:$E$51,5,0)&amp;"$100"),MATCH(EC$1,INDIRECT("$"&amp;VLOOKUP($DZ$3,Map!$A$2:$E$51,4,0)&amp;"$1:$"&amp;VLOOKUP($DZ$3,Map!$A$2:$E$51,5,0)&amp;"$1"),0),0))</f>
        <v>1.4011435638871861</v>
      </c>
      <c r="ED60" s="140">
        <f ca="1">IF(ABS(VLOOKUP($DY60,INDIRECT("$"&amp;VLOOKUP($DZ$3,Map!$A$2:$E$51,4,0)&amp;"$6:$"&amp;VLOOKUP($DZ$3,Map!$A$2:$E$51,5,0)&amp;"$100"),MATCH(ED$1,INDIRECT("$"&amp;VLOOKUP($DZ$3,Map!$A$2:$E$51,4,0)&amp;"$1:$"&amp;VLOOKUP($DZ$3,Map!$A$2:$E$51,5,0)&amp;"$1"),0),0))&gt;100,"",VLOOKUP($DY60,INDIRECT("$"&amp;VLOOKUP($DZ$3,Map!$A$2:$E$51,4,0)&amp;"$6:$"&amp;VLOOKUP($DZ$3,Map!$A$2:$E$51,5,0)&amp;"$100"),MATCH(ED$1,INDIRECT("$"&amp;VLOOKUP($DZ$3,Map!$A$2:$E$51,4,0)&amp;"$1:$"&amp;VLOOKUP($DZ$3,Map!$A$2:$E$51,5,0)&amp;"$1"),0),0))</f>
        <v>2.5721569732907623</v>
      </c>
      <c r="EF60" s="22">
        <f t="shared" si="1"/>
        <v>40816</v>
      </c>
      <c r="EG60" s="140">
        <f ca="1">VLOOKUP($EF60,EquityMetrics!$Y$6:$AO$1048576,MATCH(Earnings!EG$5,EquityMetrics!$Y$5:$AO$5,0),0)</f>
        <v>12.502407039451157</v>
      </c>
      <c r="EH60" s="140">
        <f ca="1">VLOOKUP($EF60,EquityMetrics!$Y$6:$AO$1048576,MATCH(Earnings!EH$5,EquityMetrics!$Y$5:$AO$5,0),0)</f>
        <v>3.0104960164664352</v>
      </c>
      <c r="EI60" s="140">
        <f ca="1">VLOOKUP($EF60,EquityMetrics!$Y$6:$AO$1048576,MATCH(Earnings!EI$5,EquityMetrics!$Y$5:$AO$5,0),0)</f>
        <v>10.133839318426441</v>
      </c>
      <c r="EJ60" s="140">
        <f ca="1">VLOOKUP($EF60,EquityMetrics!$Y$6:$AO$1048576,MATCH(Earnings!EJ$5,EquityMetrics!$Y$5:$AO$5,0),0)</f>
        <v>10.035542726168845</v>
      </c>
      <c r="EN60" s="22">
        <v>40816</v>
      </c>
      <c r="EO60" s="13">
        <v>44</v>
      </c>
      <c r="EP60" s="12">
        <v>38.953063565184841</v>
      </c>
      <c r="EQ60" s="12">
        <v>15.621630385615193</v>
      </c>
      <c r="ER60" s="12">
        <v>36.512011397426612</v>
      </c>
      <c r="ES60" s="12">
        <v>38.27031497968931</v>
      </c>
      <c r="EU60" s="22">
        <v>40816</v>
      </c>
      <c r="EV60" s="13">
        <v>52</v>
      </c>
      <c r="EW60" s="12">
        <v>41.943902882644892</v>
      </c>
      <c r="EX60" s="12">
        <v>11.708459808235405</v>
      </c>
      <c r="EY60" s="12">
        <v>10.677191062477664</v>
      </c>
      <c r="EZ60" s="12">
        <v>2.1694382186688621</v>
      </c>
      <c r="FB60" s="22">
        <v>40816</v>
      </c>
      <c r="FC60" s="13">
        <v>28</v>
      </c>
      <c r="FD60" s="12">
        <v>18.8736987912262</v>
      </c>
      <c r="FE60" s="12">
        <v>1.1500478688125648</v>
      </c>
      <c r="FF60" s="12">
        <v>15.398567111686612</v>
      </c>
      <c r="FG60" s="12">
        <v>14.654655090607971</v>
      </c>
      <c r="FI60" s="22">
        <v>40816</v>
      </c>
      <c r="FJ60" s="13">
        <v>32</v>
      </c>
      <c r="FK60" s="12">
        <v>21.499732460420319</v>
      </c>
      <c r="FL60" s="12">
        <v>18.365999418394363</v>
      </c>
      <c r="FM60" s="12">
        <v>16.797135726841184</v>
      </c>
      <c r="FN60" s="12">
        <v>15.001021404340321</v>
      </c>
      <c r="FP60" s="22">
        <v>40816</v>
      </c>
      <c r="FQ60">
        <v>11</v>
      </c>
      <c r="FR60" s="12">
        <v>26.056889951714979</v>
      </c>
      <c r="FS60" s="12">
        <v>20.241319772916366</v>
      </c>
      <c r="FT60" s="12">
        <v>9.3158383037503345</v>
      </c>
      <c r="FU60" s="12">
        <v>6.1194443403882914</v>
      </c>
      <c r="FW60" s="22">
        <v>40816</v>
      </c>
      <c r="FX60" s="13">
        <v>25</v>
      </c>
      <c r="FY60" s="12">
        <v>40.669353042635173</v>
      </c>
      <c r="FZ60" s="12">
        <v>3.2923846956678382E-2</v>
      </c>
      <c r="GA60" s="12">
        <v>25.203104799136344</v>
      </c>
      <c r="GB60" s="12">
        <v>25.798360407753385</v>
      </c>
      <c r="GD60" s="22">
        <v>41364</v>
      </c>
      <c r="GE60">
        <v>14</v>
      </c>
      <c r="GF60" s="12">
        <v>-8.5094189151199267</v>
      </c>
      <c r="GG60" s="12">
        <v>2.5207538433072108</v>
      </c>
      <c r="GH60" s="12">
        <v>-0.52825006717446277</v>
      </c>
      <c r="GI60" s="12">
        <v>11.136715213758253</v>
      </c>
      <c r="GK60" s="22">
        <v>40816</v>
      </c>
      <c r="GL60">
        <v>11</v>
      </c>
      <c r="GM60" s="12">
        <v>-12.809355234233454</v>
      </c>
      <c r="GN60" s="12">
        <v>6.6213474614384316</v>
      </c>
      <c r="GO60" s="12">
        <v>0.27535286876745335</v>
      </c>
      <c r="GP60" s="12">
        <v>2.4441485617030745</v>
      </c>
      <c r="GS60" s="22">
        <v>40816</v>
      </c>
      <c r="GT60" s="13">
        <v>27</v>
      </c>
      <c r="GU60" s="12">
        <v>53.939524456538535</v>
      </c>
      <c r="GV60" s="12">
        <v>4.7142836064573812</v>
      </c>
      <c r="GW60" s="12">
        <v>10.155674785422185</v>
      </c>
      <c r="GX60" s="12">
        <v>11.11505202848293</v>
      </c>
      <c r="GZ60" s="22">
        <v>41274</v>
      </c>
      <c r="HA60" s="13">
        <v>8</v>
      </c>
      <c r="HB60" s="12">
        <v>17.397056918148767</v>
      </c>
      <c r="HC60" s="12">
        <v>-3.5139549986158647</v>
      </c>
      <c r="HD60" s="12">
        <v>9.934494227163837</v>
      </c>
      <c r="HE60" s="12">
        <v>14.128895493099591</v>
      </c>
      <c r="HG60" s="22">
        <v>40816</v>
      </c>
      <c r="HH60" s="13">
        <v>4</v>
      </c>
      <c r="HI60" s="12">
        <v>11.45142737770195</v>
      </c>
      <c r="HJ60" s="12">
        <v>-1.9382587389959349</v>
      </c>
      <c r="HK60" s="12">
        <v>16.664511339391442</v>
      </c>
      <c r="HL60" s="12">
        <v>19.73953671689328</v>
      </c>
      <c r="HN60" s="22">
        <v>41455</v>
      </c>
      <c r="HO60" s="13">
        <v>29</v>
      </c>
      <c r="HP60" s="12">
        <v>-20.257137579576646</v>
      </c>
      <c r="HQ60" s="12">
        <v>14.656850796353593</v>
      </c>
      <c r="HR60" s="12">
        <v>-0.56616569307589293</v>
      </c>
      <c r="HS60" s="12">
        <v>0.83673580133631908</v>
      </c>
    </row>
    <row r="61" spans="1:227">
      <c r="A61" s="22">
        <v>40908</v>
      </c>
      <c r="B61" s="13">
        <v>18</v>
      </c>
      <c r="C61" s="12">
        <v>-12.278010754882441</v>
      </c>
      <c r="D61" s="12">
        <v>-14.891609231950053</v>
      </c>
      <c r="E61" s="12">
        <v>9.0273665317289975</v>
      </c>
      <c r="F61" s="12">
        <v>11.704955179528431</v>
      </c>
      <c r="H61" s="22">
        <v>40908</v>
      </c>
      <c r="I61" s="13">
        <v>36</v>
      </c>
      <c r="J61" s="12">
        <v>4.7971425218799419</v>
      </c>
      <c r="K61" s="12">
        <v>12.14560764456909</v>
      </c>
      <c r="L61" s="12">
        <v>13.009984814691711</v>
      </c>
      <c r="M61" s="12">
        <v>14.647216207199975</v>
      </c>
      <c r="O61" s="22">
        <v>41274</v>
      </c>
      <c r="P61" s="13">
        <v>29</v>
      </c>
      <c r="Q61" s="12">
        <v>10.186292394810538</v>
      </c>
      <c r="R61" s="12">
        <v>13.905744646994744</v>
      </c>
      <c r="S61" s="12">
        <v>6.1474757904555144</v>
      </c>
      <c r="T61" s="12">
        <v>7.7413732172028293</v>
      </c>
      <c r="V61" s="22">
        <v>40908</v>
      </c>
      <c r="W61" s="13">
        <v>23</v>
      </c>
      <c r="X61" s="12">
        <v>15.017285158130065</v>
      </c>
      <c r="Y61" s="12">
        <v>-1.9355395300855172</v>
      </c>
      <c r="Z61" s="12">
        <v>2.8436973307384594</v>
      </c>
      <c r="AA61" s="12">
        <v>1.5152706401006855</v>
      </c>
      <c r="AC61" s="22">
        <v>40908</v>
      </c>
      <c r="AD61" s="13">
        <v>91</v>
      </c>
      <c r="AE61" s="12">
        <v>31.411157712317181</v>
      </c>
      <c r="AF61" s="12">
        <v>10.808730976228809</v>
      </c>
      <c r="AG61" s="12">
        <v>31.159196385041497</v>
      </c>
      <c r="AH61" s="12">
        <v>31.858580393972314</v>
      </c>
      <c r="AJ61" s="22">
        <v>40908</v>
      </c>
      <c r="AK61" s="13">
        <v>13</v>
      </c>
      <c r="AL61" s="12">
        <v>39.195189063376944</v>
      </c>
      <c r="AM61" s="12">
        <v>-17.915307022361116</v>
      </c>
      <c r="AN61" s="14">
        <v>40908</v>
      </c>
      <c r="AO61" s="2">
        <v>27</v>
      </c>
      <c r="AP61" s="12">
        <v>-3.8377841133881541</v>
      </c>
      <c r="AQ61" s="12">
        <v>-0.79469695918841232</v>
      </c>
      <c r="AS61" s="22">
        <v>40908</v>
      </c>
      <c r="AT61" s="13">
        <v>16</v>
      </c>
      <c r="AU61" s="12">
        <v>3.212194290581543</v>
      </c>
      <c r="AV61" s="12">
        <v>3.5017461819775608</v>
      </c>
      <c r="AW61" s="12">
        <v>-4.6611885602076963E-2</v>
      </c>
      <c r="AX61" s="12">
        <v>0.9964061938492863</v>
      </c>
      <c r="AZ61" s="22">
        <v>40908</v>
      </c>
      <c r="BA61" s="13">
        <v>14</v>
      </c>
      <c r="BB61" s="12">
        <v>15.534776261300701</v>
      </c>
      <c r="BC61" s="12">
        <v>5.1799743256761621</v>
      </c>
      <c r="BD61" s="12">
        <v>17.861018883830958</v>
      </c>
      <c r="BE61" s="12">
        <v>14.016872991332384</v>
      </c>
      <c r="BG61" s="22">
        <v>40908</v>
      </c>
      <c r="BH61" s="13">
        <v>35</v>
      </c>
      <c r="BI61" s="12">
        <v>9.6145348601992584</v>
      </c>
      <c r="BJ61" s="12">
        <v>7.8986437167839041</v>
      </c>
      <c r="BK61" s="12">
        <v>6.2449503224297098</v>
      </c>
      <c r="BL61" s="12">
        <v>3.9972522469480021</v>
      </c>
      <c r="BN61" s="22">
        <v>40908</v>
      </c>
      <c r="BO61" s="13">
        <v>20</v>
      </c>
      <c r="BP61" s="12">
        <v>2.260795399853841</v>
      </c>
      <c r="BQ61" s="12">
        <v>-6.6678762124826036</v>
      </c>
      <c r="BR61" s="12">
        <v>4.8031605851083237</v>
      </c>
      <c r="BS61" s="12">
        <v>6.8706092055187185</v>
      </c>
      <c r="BU61" s="22">
        <v>40908</v>
      </c>
      <c r="BV61" s="13">
        <v>59</v>
      </c>
      <c r="BW61" s="12">
        <v>5.0258038822527311</v>
      </c>
      <c r="BX61" s="12">
        <v>13.12084055804419</v>
      </c>
      <c r="BY61" s="12">
        <v>10.650476420664523</v>
      </c>
      <c r="BZ61" s="12">
        <v>11.712804687243118</v>
      </c>
      <c r="CB61" s="22">
        <v>40908</v>
      </c>
      <c r="CC61" s="13">
        <v>39</v>
      </c>
      <c r="CD61" s="12">
        <v>4.410065049140357</v>
      </c>
      <c r="CE61" s="12">
        <v>-0.68540391576874526</v>
      </c>
      <c r="CF61" s="12">
        <v>3.1310243640108926</v>
      </c>
      <c r="CG61" s="12">
        <v>3.0997989188866093</v>
      </c>
      <c r="CI61" s="22">
        <v>40908</v>
      </c>
      <c r="CJ61" s="13">
        <v>29</v>
      </c>
      <c r="CK61" s="12">
        <v>21.485107815498978</v>
      </c>
      <c r="CL61" s="12">
        <v>-0.52841760352638767</v>
      </c>
      <c r="CM61" s="12">
        <v>11.455486114539992</v>
      </c>
      <c r="CN61" s="12">
        <v>11.739611739985145</v>
      </c>
      <c r="CP61" s="22">
        <v>40908</v>
      </c>
      <c r="CQ61" s="13">
        <v>32</v>
      </c>
      <c r="CR61" s="12">
        <v>-14.277107368452695</v>
      </c>
      <c r="CS61" s="12">
        <v>1.7380128721083077</v>
      </c>
      <c r="CT61" s="12">
        <v>3.9938848008137295</v>
      </c>
      <c r="CU61" s="12">
        <v>6.7851343559834243</v>
      </c>
      <c r="CW61" s="22">
        <v>40908</v>
      </c>
      <c r="CX61" s="13">
        <v>21</v>
      </c>
      <c r="CY61" s="12">
        <v>25.675004914253947</v>
      </c>
      <c r="CZ61" s="12">
        <v>-1.1205399660391691</v>
      </c>
      <c r="DA61" s="12">
        <v>-2.1446618073238666</v>
      </c>
      <c r="DB61" s="12">
        <v>-4.2592728368376243</v>
      </c>
      <c r="DD61" s="22">
        <v>40908</v>
      </c>
      <c r="DE61" s="13">
        <v>24</v>
      </c>
      <c r="DF61" s="12">
        <v>1.8665139751388673</v>
      </c>
      <c r="DG61" s="12">
        <v>11.352077044556829</v>
      </c>
      <c r="DH61" s="12">
        <v>12.777828633360278</v>
      </c>
      <c r="DI61" s="12">
        <v>20.265646896651223</v>
      </c>
      <c r="DK61" s="22">
        <v>40908</v>
      </c>
      <c r="DL61" s="13">
        <v>9</v>
      </c>
      <c r="DM61" s="12">
        <v>46.529555909501653</v>
      </c>
      <c r="DN61" s="12">
        <v>-1.6273572102584399</v>
      </c>
      <c r="DO61" s="12">
        <v>8.1056184241402605</v>
      </c>
      <c r="DP61" s="12">
        <v>4.6327558128327784</v>
      </c>
      <c r="DR61" s="22">
        <v>40908</v>
      </c>
      <c r="DS61" s="13">
        <v>7</v>
      </c>
      <c r="DT61" s="12">
        <v>-13.187607086519892</v>
      </c>
      <c r="DU61" s="12">
        <v>1.711968177285339</v>
      </c>
      <c r="DV61" s="12">
        <v>-6.1153546113510977</v>
      </c>
      <c r="DW61" s="12">
        <v>-0.32198869229449478</v>
      </c>
      <c r="DY61" s="22">
        <f t="shared" si="0"/>
        <v>40908</v>
      </c>
      <c r="DZ61" s="82">
        <f ca="1">VLOOKUP($DY61,INDIRECT("$"&amp;VLOOKUP($DZ$3,Map!$A$2:$E$51,4,0)&amp;"$6:$"&amp;VLOOKUP($DZ$3,Map!$A$2:$E$51,5,0)&amp;"$100"),MATCH(DZ$1,INDIRECT("$"&amp;VLOOKUP($DZ$3,Map!$A$2:$E$51,4,0)&amp;"$1:$"&amp;VLOOKUP($DZ$3,Map!$A$2:$E$51,5,0)&amp;"$1"),0),0)</f>
        <v>21</v>
      </c>
      <c r="EA61" s="140">
        <f ca="1">IF(ABS(VLOOKUP($DY61,INDIRECT("$"&amp;VLOOKUP($DZ$3,Map!$A$2:$E$51,4,0)&amp;"$6:$"&amp;VLOOKUP($DZ$3,Map!$A$2:$E$51,5,0)&amp;"$100"),MATCH(EA$1,INDIRECT("$"&amp;VLOOKUP($DZ$3,Map!$A$2:$E$51,4,0)&amp;"$1:$"&amp;VLOOKUP($DZ$3,Map!$A$2:$E$51,5,0)&amp;"$1"),0),0))&gt;100,"",VLOOKUP($DY61,INDIRECT("$"&amp;VLOOKUP($DZ$3,Map!$A$2:$E$51,4,0)&amp;"$6:$"&amp;VLOOKUP($DZ$3,Map!$A$2:$E$51,5,0)&amp;"$100"),MATCH(EA$1,INDIRECT("$"&amp;VLOOKUP($DZ$3,Map!$A$2:$E$51,4,0)&amp;"$1:$"&amp;VLOOKUP($DZ$3,Map!$A$2:$E$51,5,0)&amp;"$1"),0),0))</f>
        <v>25.675004914253947</v>
      </c>
      <c r="EB61" s="140">
        <f ca="1">IF(ABS(VLOOKUP($DY61,INDIRECT("$"&amp;VLOOKUP($DZ$3,Map!$A$2:$E$51,4,0)&amp;"$6:$"&amp;VLOOKUP($DZ$3,Map!$A$2:$E$51,5,0)&amp;"$100"),MATCH(EB$1,INDIRECT("$"&amp;VLOOKUP($DZ$3,Map!$A$2:$E$51,4,0)&amp;"$1:$"&amp;VLOOKUP($DZ$3,Map!$A$2:$E$51,5,0)&amp;"$1"),0),0))&gt;50,"",VLOOKUP($DY61,INDIRECT("$"&amp;VLOOKUP($DZ$3,Map!$A$2:$E$51,4,0)&amp;"$6:$"&amp;VLOOKUP($DZ$3,Map!$A$2:$E$51,5,0)&amp;"$100"),MATCH(EB$1,INDIRECT("$"&amp;VLOOKUP($DZ$3,Map!$A$2:$E$51,4,0)&amp;"$1:$"&amp;VLOOKUP($DZ$3,Map!$A$2:$E$51,5,0)&amp;"$1"),0),0))</f>
        <v>-1.1205399660391691</v>
      </c>
      <c r="EC61" s="140">
        <f ca="1">IF(ABS(VLOOKUP($DY61,INDIRECT("$"&amp;VLOOKUP($DZ$3,Map!$A$2:$E$51,4,0)&amp;"$6:$"&amp;VLOOKUP($DZ$3,Map!$A$2:$E$51,5,0)&amp;"$100"),MATCH(EC$1,INDIRECT("$"&amp;VLOOKUP($DZ$3,Map!$A$2:$E$51,4,0)&amp;"$1:$"&amp;VLOOKUP($DZ$3,Map!$A$2:$E$51,5,0)&amp;"$1"),0),0))&gt;100,"",VLOOKUP($DY61,INDIRECT("$"&amp;VLOOKUP($DZ$3,Map!$A$2:$E$51,4,0)&amp;"$6:$"&amp;VLOOKUP($DZ$3,Map!$A$2:$E$51,5,0)&amp;"$100"),MATCH(EC$1,INDIRECT("$"&amp;VLOOKUP($DZ$3,Map!$A$2:$E$51,4,0)&amp;"$1:$"&amp;VLOOKUP($DZ$3,Map!$A$2:$E$51,5,0)&amp;"$1"),0),0))</f>
        <v>-2.1446618073238666</v>
      </c>
      <c r="ED61" s="140">
        <f ca="1">IF(ABS(VLOOKUP($DY61,INDIRECT("$"&amp;VLOOKUP($DZ$3,Map!$A$2:$E$51,4,0)&amp;"$6:$"&amp;VLOOKUP($DZ$3,Map!$A$2:$E$51,5,0)&amp;"$100"),MATCH(ED$1,INDIRECT("$"&amp;VLOOKUP($DZ$3,Map!$A$2:$E$51,4,0)&amp;"$1:$"&amp;VLOOKUP($DZ$3,Map!$A$2:$E$51,5,0)&amp;"$1"),0),0))&gt;100,"",VLOOKUP($DY61,INDIRECT("$"&amp;VLOOKUP($DZ$3,Map!$A$2:$E$51,4,0)&amp;"$6:$"&amp;VLOOKUP($DZ$3,Map!$A$2:$E$51,5,0)&amp;"$100"),MATCH(ED$1,INDIRECT("$"&amp;VLOOKUP($DZ$3,Map!$A$2:$E$51,4,0)&amp;"$1:$"&amp;VLOOKUP($DZ$3,Map!$A$2:$E$51,5,0)&amp;"$1"),0),0))</f>
        <v>-4.2592728368376243</v>
      </c>
      <c r="EF61" s="22">
        <f t="shared" si="1"/>
        <v>40908</v>
      </c>
      <c r="EG61" s="140">
        <f ca="1">VLOOKUP($EF61,EquityMetrics!$Y$6:$AO$1048576,MATCH(Earnings!EG$5,EquityMetrics!$Y$5:$AO$5,0),0)</f>
        <v>7.8971818129399018</v>
      </c>
      <c r="EH61" s="140">
        <f ca="1">VLOOKUP($EF61,EquityMetrics!$Y$6:$AO$1048576,MATCH(Earnings!EH$5,EquityMetrics!$Y$5:$AO$5,0),0)</f>
        <v>4.2941125004660741</v>
      </c>
      <c r="EI61" s="140">
        <f ca="1">VLOOKUP($EF61,EquityMetrics!$Y$6:$AO$1048576,MATCH(Earnings!EI$5,EquityMetrics!$Y$5:$AO$5,0),0)</f>
        <v>9.4820545211958596</v>
      </c>
      <c r="EJ61" s="140">
        <f ca="1">VLOOKUP($EF61,EquityMetrics!$Y$6:$AO$1048576,MATCH(Earnings!EJ$5,EquityMetrics!$Y$5:$AO$5,0),0)</f>
        <v>10.942463801883484</v>
      </c>
      <c r="EN61" s="22">
        <v>40908</v>
      </c>
      <c r="EO61" s="13">
        <v>40</v>
      </c>
      <c r="EP61" s="12">
        <v>29.76691983376223</v>
      </c>
      <c r="EQ61" s="12">
        <v>10.404132951281685</v>
      </c>
      <c r="ER61" s="12">
        <v>25.974028391145932</v>
      </c>
      <c r="ES61" s="12">
        <v>25.527169611205693</v>
      </c>
      <c r="EU61" s="22">
        <v>40908</v>
      </c>
      <c r="EV61" s="13">
        <v>51</v>
      </c>
      <c r="EW61" s="12">
        <v>33.875098052176298</v>
      </c>
      <c r="EX61" s="12">
        <v>11.233063377981978</v>
      </c>
      <c r="EY61" s="12">
        <v>32.864325133908864</v>
      </c>
      <c r="EZ61" s="12">
        <v>33.19696349869907</v>
      </c>
      <c r="FB61" s="22">
        <v>40908</v>
      </c>
      <c r="FC61" s="13">
        <v>26</v>
      </c>
      <c r="FD61" s="12">
        <v>9.7458817776442164</v>
      </c>
      <c r="FE61" s="12">
        <v>1.9591100056130184</v>
      </c>
      <c r="FF61" s="12">
        <v>7.3988623606021653</v>
      </c>
      <c r="FG61" s="12">
        <v>7.7413774612094644</v>
      </c>
      <c r="FI61" s="22">
        <v>40908</v>
      </c>
      <c r="FJ61" s="13">
        <v>33</v>
      </c>
      <c r="FK61" s="12">
        <v>0.58730300673464075</v>
      </c>
      <c r="FL61" s="12">
        <v>24.091600269373981</v>
      </c>
      <c r="FM61" s="12">
        <v>13.036376986891707</v>
      </c>
      <c r="FN61" s="12">
        <v>14.392061598320961</v>
      </c>
      <c r="FP61" s="22">
        <v>40908</v>
      </c>
      <c r="FQ61">
        <v>12</v>
      </c>
      <c r="FR61" s="12">
        <v>7.8436803174889436</v>
      </c>
      <c r="FS61" s="12">
        <v>7.6218505092149114</v>
      </c>
      <c r="FT61" s="12">
        <v>6.7266243970954598</v>
      </c>
      <c r="FU61" s="12">
        <v>5.4377991308679041</v>
      </c>
      <c r="FW61" s="22">
        <v>40908</v>
      </c>
      <c r="FX61">
        <v>24</v>
      </c>
      <c r="FY61" s="12">
        <v>3.3312711106283865</v>
      </c>
      <c r="FZ61" s="12">
        <v>15.176774910937251</v>
      </c>
      <c r="GA61" s="12">
        <v>15.471866911738363</v>
      </c>
      <c r="GB61" s="12">
        <v>18.363473643827156</v>
      </c>
      <c r="GD61" s="22">
        <v>41455</v>
      </c>
      <c r="GE61">
        <v>16</v>
      </c>
      <c r="GF61" s="12">
        <v>-3.4939318623184445</v>
      </c>
      <c r="GG61" s="12">
        <v>4.982517271537934</v>
      </c>
      <c r="GH61" s="12">
        <v>-0.59783800949736454</v>
      </c>
      <c r="GI61" s="12">
        <v>-1.1072686383190922</v>
      </c>
      <c r="GK61" s="22">
        <v>40908</v>
      </c>
      <c r="GL61">
        <v>11</v>
      </c>
      <c r="GM61" s="12">
        <v>74.723444442694827</v>
      </c>
      <c r="GN61" s="12">
        <v>-1.4862399591678677</v>
      </c>
      <c r="GO61" s="12">
        <v>-0.49069909869449146</v>
      </c>
      <c r="GP61" s="12">
        <v>-1.8047174719238668</v>
      </c>
      <c r="GS61" s="22">
        <v>40908</v>
      </c>
      <c r="GT61" s="13">
        <v>27</v>
      </c>
      <c r="GU61" s="12">
        <v>47.592705182217209</v>
      </c>
      <c r="GV61" s="12">
        <v>-7.7817342272057388E-2</v>
      </c>
      <c r="GW61" s="12">
        <v>12.273814461141995</v>
      </c>
      <c r="GX61" s="12">
        <v>12.199901524866386</v>
      </c>
      <c r="GZ61" s="22">
        <v>41364</v>
      </c>
      <c r="HA61" s="13">
        <v>8</v>
      </c>
      <c r="HB61" s="12">
        <v>2.8676197064092968</v>
      </c>
      <c r="HC61" s="12">
        <v>-1.8058650076949734</v>
      </c>
      <c r="HD61" s="12">
        <v>7.3527200588793251</v>
      </c>
      <c r="HE61" s="12">
        <v>7.690006600629129</v>
      </c>
      <c r="HG61" s="22">
        <v>40908</v>
      </c>
      <c r="HH61" s="13">
        <v>6</v>
      </c>
      <c r="HI61" s="12">
        <v>16.458245869493627</v>
      </c>
      <c r="HJ61" s="12">
        <v>3.0584063179132759</v>
      </c>
      <c r="HK61" s="12">
        <v>17.041058792959831</v>
      </c>
      <c r="HL61" s="12">
        <v>18.968953908806661</v>
      </c>
      <c r="HN61" s="22">
        <v>41547</v>
      </c>
      <c r="HO61" s="13">
        <v>30</v>
      </c>
      <c r="HP61" s="12">
        <v>-7.115124485916235</v>
      </c>
      <c r="HQ61" s="12">
        <v>17.339002339919716</v>
      </c>
      <c r="HR61" s="12">
        <v>2.3044172341975422</v>
      </c>
      <c r="HS61" s="12">
        <v>2.9944064878173693</v>
      </c>
    </row>
    <row r="62" spans="1:227">
      <c r="A62" s="22">
        <v>40999</v>
      </c>
      <c r="B62" s="13">
        <v>17</v>
      </c>
      <c r="C62" s="12">
        <v>-17.904863089937667</v>
      </c>
      <c r="D62" s="12">
        <v>3.5658356519490786</v>
      </c>
      <c r="E62" s="12">
        <v>4.6970246625428924</v>
      </c>
      <c r="F62" s="12">
        <v>6.6726906299622968</v>
      </c>
      <c r="H62" s="22">
        <v>40999</v>
      </c>
      <c r="I62" s="13">
        <v>35</v>
      </c>
      <c r="J62" s="12">
        <v>55.99366176391073</v>
      </c>
      <c r="K62" s="12">
        <v>15.897836044058833</v>
      </c>
      <c r="L62" s="12">
        <v>27.5940696314509</v>
      </c>
      <c r="M62" s="12">
        <v>24.305903845145149</v>
      </c>
      <c r="O62" s="22">
        <v>41364</v>
      </c>
      <c r="P62" s="13">
        <v>29</v>
      </c>
      <c r="Q62" s="12">
        <v>3.8543032966338702</v>
      </c>
      <c r="R62" s="12">
        <v>15.566202407114883</v>
      </c>
      <c r="S62" s="12">
        <v>7.3189116244488206</v>
      </c>
      <c r="T62" s="12">
        <v>9.8486063154327184</v>
      </c>
      <c r="V62" s="22">
        <v>40999</v>
      </c>
      <c r="W62" s="13">
        <v>22</v>
      </c>
      <c r="X62" s="12">
        <v>-9.8370875663235235</v>
      </c>
      <c r="Y62" s="12">
        <v>1.7593502003434569</v>
      </c>
      <c r="Z62" s="12">
        <v>7.4868873634281741E-2</v>
      </c>
      <c r="AA62" s="12">
        <v>1.4467449579397496</v>
      </c>
      <c r="AC62" s="22">
        <v>40999</v>
      </c>
      <c r="AD62" s="13">
        <v>92</v>
      </c>
      <c r="AE62" s="12">
        <v>26.856285101173771</v>
      </c>
      <c r="AF62" s="12">
        <v>23.724449537927896</v>
      </c>
      <c r="AG62" s="12">
        <v>3.9750063751967879</v>
      </c>
      <c r="AH62" s="12">
        <v>0.63665145735687378</v>
      </c>
      <c r="AJ62" s="22">
        <v>40999</v>
      </c>
      <c r="AK62" s="13">
        <v>13</v>
      </c>
      <c r="AL62" s="12">
        <v>-0.94730803671713504</v>
      </c>
      <c r="AM62" s="12">
        <v>-15.926692191410229</v>
      </c>
      <c r="AN62" s="14">
        <v>40999</v>
      </c>
      <c r="AO62" s="2">
        <v>26</v>
      </c>
      <c r="AP62" s="12">
        <v>2.2606804986725182</v>
      </c>
      <c r="AQ62" s="12">
        <v>3.8617699645135284</v>
      </c>
      <c r="AS62" s="22">
        <v>40999</v>
      </c>
      <c r="AT62" s="13">
        <v>16</v>
      </c>
      <c r="AU62" s="12">
        <v>-6.6743098792708961</v>
      </c>
      <c r="AV62" s="12">
        <v>-2.5364143423213248</v>
      </c>
      <c r="AW62" s="12">
        <v>2.6101770471181895</v>
      </c>
      <c r="AX62" s="12">
        <v>3.3824532398209595</v>
      </c>
      <c r="AZ62" s="22">
        <v>40999</v>
      </c>
      <c r="BA62" s="13">
        <v>13</v>
      </c>
      <c r="BB62" s="12">
        <v>27.710252060386715</v>
      </c>
      <c r="BC62" s="12">
        <v>7.428700343177308</v>
      </c>
      <c r="BD62" s="12">
        <v>18.190043639834606</v>
      </c>
      <c r="BE62" s="12">
        <v>19.8440994313994</v>
      </c>
      <c r="BG62" s="22">
        <v>40999</v>
      </c>
      <c r="BH62" s="13">
        <v>38</v>
      </c>
      <c r="BI62" s="12">
        <v>14.749198100395835</v>
      </c>
      <c r="BJ62" s="12">
        <v>11.800436707572004</v>
      </c>
      <c r="BK62" s="12">
        <v>3.7177480963029197</v>
      </c>
      <c r="BL62" s="12">
        <v>4.0637829197980313</v>
      </c>
      <c r="BN62" s="22">
        <v>40999</v>
      </c>
      <c r="BO62" s="13">
        <v>18</v>
      </c>
      <c r="BP62" s="12">
        <v>15.979623825657622</v>
      </c>
      <c r="BQ62" s="12">
        <v>-2.5180304155346223</v>
      </c>
      <c r="BR62" s="12">
        <v>5.6806405875602373</v>
      </c>
      <c r="BS62" s="12">
        <v>-1.4061853072279029</v>
      </c>
      <c r="BU62" s="22">
        <v>40999</v>
      </c>
      <c r="BV62" s="13">
        <v>57</v>
      </c>
      <c r="BW62" s="12">
        <v>3.7373707075126217</v>
      </c>
      <c r="BX62" s="12">
        <v>15.05283403980151</v>
      </c>
      <c r="BY62" s="12">
        <v>4.6468055818105647</v>
      </c>
      <c r="BZ62" s="12">
        <v>5.0047516241213286</v>
      </c>
      <c r="CB62" s="22">
        <v>40999</v>
      </c>
      <c r="CC62" s="13">
        <v>39</v>
      </c>
      <c r="CD62" s="12">
        <v>-1.8475289829072068</v>
      </c>
      <c r="CE62" s="12">
        <v>2.5132592319928593</v>
      </c>
      <c r="CF62" s="12">
        <v>2.2028492277058387</v>
      </c>
      <c r="CG62" s="12">
        <v>4.7231520429508622</v>
      </c>
      <c r="CI62" s="22">
        <v>40999</v>
      </c>
      <c r="CJ62" s="13">
        <v>29</v>
      </c>
      <c r="CK62" s="12">
        <v>78.951855492672451</v>
      </c>
      <c r="CL62" s="12">
        <v>1.4730721056902985</v>
      </c>
      <c r="CM62" s="12">
        <v>14.223705257297791</v>
      </c>
      <c r="CN62" s="12">
        <v>12.833351447345986</v>
      </c>
      <c r="CP62" s="22">
        <v>40999</v>
      </c>
      <c r="CQ62" s="13">
        <v>32</v>
      </c>
      <c r="CR62" s="12">
        <v>-1.1038474776585885</v>
      </c>
      <c r="CS62" s="12">
        <v>3.559656210732931</v>
      </c>
      <c r="CT62" s="12">
        <v>2.2474303916606653</v>
      </c>
      <c r="CU62" s="12">
        <v>3.065069607221349</v>
      </c>
      <c r="CW62" s="22">
        <v>40999</v>
      </c>
      <c r="CX62" s="13">
        <v>18</v>
      </c>
      <c r="CY62" s="12">
        <v>36.534512150322072</v>
      </c>
      <c r="CZ62" s="12">
        <v>-4.2213172927869298</v>
      </c>
      <c r="DA62" s="12">
        <v>7.3402789221406861</v>
      </c>
      <c r="DB62" s="12">
        <v>-0.19630117892632803</v>
      </c>
      <c r="DD62" s="22">
        <v>40999</v>
      </c>
      <c r="DE62" s="13">
        <v>23</v>
      </c>
      <c r="DF62" s="12">
        <v>7.5133608548294957</v>
      </c>
      <c r="DG62" s="12">
        <v>15.380717100973751</v>
      </c>
      <c r="DH62" s="12">
        <v>12.715122748246266</v>
      </c>
      <c r="DI62" s="12">
        <v>20.195057733444031</v>
      </c>
      <c r="DK62" s="22">
        <v>40999</v>
      </c>
      <c r="DL62" s="13">
        <v>9</v>
      </c>
      <c r="DM62" s="12">
        <v>80.685527002576549</v>
      </c>
      <c r="DN62" s="12">
        <v>-2.1524168582434111</v>
      </c>
      <c r="DO62" s="12">
        <v>8.338462045804107</v>
      </c>
      <c r="DP62" s="12">
        <v>3.757008317967836</v>
      </c>
      <c r="DR62" s="22">
        <v>40999</v>
      </c>
      <c r="DS62" s="13">
        <v>9</v>
      </c>
      <c r="DT62" s="12">
        <v>-18.70224886573493</v>
      </c>
      <c r="DU62" s="12">
        <v>3.7195186387152912</v>
      </c>
      <c r="DV62" s="12">
        <v>-10.391740212134826</v>
      </c>
      <c r="DW62" s="12">
        <v>-5.5978790891284653</v>
      </c>
      <c r="DY62" s="22">
        <f t="shared" si="0"/>
        <v>40999</v>
      </c>
      <c r="DZ62" s="82">
        <f ca="1">VLOOKUP($DY62,INDIRECT("$"&amp;VLOOKUP($DZ$3,Map!$A$2:$E$51,4,0)&amp;"$6:$"&amp;VLOOKUP($DZ$3,Map!$A$2:$E$51,5,0)&amp;"$100"),MATCH(DZ$1,INDIRECT("$"&amp;VLOOKUP($DZ$3,Map!$A$2:$E$51,4,0)&amp;"$1:$"&amp;VLOOKUP($DZ$3,Map!$A$2:$E$51,5,0)&amp;"$1"),0),0)</f>
        <v>18</v>
      </c>
      <c r="EA62" s="140">
        <f ca="1">IF(ABS(VLOOKUP($DY62,INDIRECT("$"&amp;VLOOKUP($DZ$3,Map!$A$2:$E$51,4,0)&amp;"$6:$"&amp;VLOOKUP($DZ$3,Map!$A$2:$E$51,5,0)&amp;"$100"),MATCH(EA$1,INDIRECT("$"&amp;VLOOKUP($DZ$3,Map!$A$2:$E$51,4,0)&amp;"$1:$"&amp;VLOOKUP($DZ$3,Map!$A$2:$E$51,5,0)&amp;"$1"),0),0))&gt;100,"",VLOOKUP($DY62,INDIRECT("$"&amp;VLOOKUP($DZ$3,Map!$A$2:$E$51,4,0)&amp;"$6:$"&amp;VLOOKUP($DZ$3,Map!$A$2:$E$51,5,0)&amp;"$100"),MATCH(EA$1,INDIRECT("$"&amp;VLOOKUP($DZ$3,Map!$A$2:$E$51,4,0)&amp;"$1:$"&amp;VLOOKUP($DZ$3,Map!$A$2:$E$51,5,0)&amp;"$1"),0),0))</f>
        <v>36.534512150322072</v>
      </c>
      <c r="EB62" s="140">
        <f ca="1">IF(ABS(VLOOKUP($DY62,INDIRECT("$"&amp;VLOOKUP($DZ$3,Map!$A$2:$E$51,4,0)&amp;"$6:$"&amp;VLOOKUP($DZ$3,Map!$A$2:$E$51,5,0)&amp;"$100"),MATCH(EB$1,INDIRECT("$"&amp;VLOOKUP($DZ$3,Map!$A$2:$E$51,4,0)&amp;"$1:$"&amp;VLOOKUP($DZ$3,Map!$A$2:$E$51,5,0)&amp;"$1"),0),0))&gt;50,"",VLOOKUP($DY62,INDIRECT("$"&amp;VLOOKUP($DZ$3,Map!$A$2:$E$51,4,0)&amp;"$6:$"&amp;VLOOKUP($DZ$3,Map!$A$2:$E$51,5,0)&amp;"$100"),MATCH(EB$1,INDIRECT("$"&amp;VLOOKUP($DZ$3,Map!$A$2:$E$51,4,0)&amp;"$1:$"&amp;VLOOKUP($DZ$3,Map!$A$2:$E$51,5,0)&amp;"$1"),0),0))</f>
        <v>-4.2213172927869298</v>
      </c>
      <c r="EC62" s="140">
        <f ca="1">IF(ABS(VLOOKUP($DY62,INDIRECT("$"&amp;VLOOKUP($DZ$3,Map!$A$2:$E$51,4,0)&amp;"$6:$"&amp;VLOOKUP($DZ$3,Map!$A$2:$E$51,5,0)&amp;"$100"),MATCH(EC$1,INDIRECT("$"&amp;VLOOKUP($DZ$3,Map!$A$2:$E$51,4,0)&amp;"$1:$"&amp;VLOOKUP($DZ$3,Map!$A$2:$E$51,5,0)&amp;"$1"),0),0))&gt;100,"",VLOOKUP($DY62,INDIRECT("$"&amp;VLOOKUP($DZ$3,Map!$A$2:$E$51,4,0)&amp;"$6:$"&amp;VLOOKUP($DZ$3,Map!$A$2:$E$51,5,0)&amp;"$100"),MATCH(EC$1,INDIRECT("$"&amp;VLOOKUP($DZ$3,Map!$A$2:$E$51,4,0)&amp;"$1:$"&amp;VLOOKUP($DZ$3,Map!$A$2:$E$51,5,0)&amp;"$1"),0),0))</f>
        <v>7.3402789221406861</v>
      </c>
      <c r="ED62" s="140">
        <f ca="1">IF(ABS(VLOOKUP($DY62,INDIRECT("$"&amp;VLOOKUP($DZ$3,Map!$A$2:$E$51,4,0)&amp;"$6:$"&amp;VLOOKUP($DZ$3,Map!$A$2:$E$51,5,0)&amp;"$100"),MATCH(ED$1,INDIRECT("$"&amp;VLOOKUP($DZ$3,Map!$A$2:$E$51,4,0)&amp;"$1:$"&amp;VLOOKUP($DZ$3,Map!$A$2:$E$51,5,0)&amp;"$1"),0),0))&gt;100,"",VLOOKUP($DY62,INDIRECT("$"&amp;VLOOKUP($DZ$3,Map!$A$2:$E$51,4,0)&amp;"$6:$"&amp;VLOOKUP($DZ$3,Map!$A$2:$E$51,5,0)&amp;"$100"),MATCH(ED$1,INDIRECT("$"&amp;VLOOKUP($DZ$3,Map!$A$2:$E$51,4,0)&amp;"$1:$"&amp;VLOOKUP($DZ$3,Map!$A$2:$E$51,5,0)&amp;"$1"),0),0))</f>
        <v>-0.19630117892632803</v>
      </c>
      <c r="EF62" s="22">
        <f t="shared" si="1"/>
        <v>40999</v>
      </c>
      <c r="EG62" s="140">
        <f ca="1">VLOOKUP($EF62,EquityMetrics!$Y$6:$AO$1048576,MATCH(Earnings!EG$5,EquityMetrics!$Y$5:$AO$5,0),0)</f>
        <v>12.293501970421294</v>
      </c>
      <c r="EH62" s="140">
        <f ca="1">VLOOKUP($EF62,EquityMetrics!$Y$6:$AO$1048576,MATCH(Earnings!EH$5,EquityMetrics!$Y$5:$AO$5,0),0)</f>
        <v>8.3910459888655744</v>
      </c>
      <c r="EI62" s="140">
        <f ca="1">VLOOKUP($EF62,EquityMetrics!$Y$6:$AO$1048576,MATCH(Earnings!EI$5,EquityMetrics!$Y$5:$AO$5,0),0)</f>
        <v>6.0275213390983629</v>
      </c>
      <c r="EJ62" s="140">
        <f ca="1">VLOOKUP($EF62,EquityMetrics!$Y$6:$AO$1048576,MATCH(Earnings!EJ$5,EquityMetrics!$Y$5:$AO$5,0),0)</f>
        <v>5.6069795873781247</v>
      </c>
      <c r="EN62" s="22">
        <v>40999</v>
      </c>
      <c r="EO62" s="13">
        <v>40</v>
      </c>
      <c r="EP62" s="12">
        <v>36.434810877102031</v>
      </c>
      <c r="EQ62" s="12">
        <v>27.824279344035663</v>
      </c>
      <c r="ER62" s="12">
        <v>17.568664946039657</v>
      </c>
      <c r="ES62" s="12">
        <v>30.049922401119677</v>
      </c>
      <c r="EU62" s="22">
        <v>40999</v>
      </c>
      <c r="EV62" s="13">
        <v>52</v>
      </c>
      <c r="EW62" s="12">
        <v>16.827181508551249</v>
      </c>
      <c r="EX62" s="12">
        <v>20.196396772808889</v>
      </c>
      <c r="EY62" s="12">
        <v>0.34800546319164738</v>
      </c>
      <c r="EZ62" s="12">
        <v>-4.0551099188835371</v>
      </c>
      <c r="FB62" s="22">
        <v>40999</v>
      </c>
      <c r="FC62" s="13">
        <v>25</v>
      </c>
      <c r="FD62" s="12">
        <v>6.5041603572032924</v>
      </c>
      <c r="FE62" s="12">
        <v>7.2247815687850547</v>
      </c>
      <c r="FF62" s="12">
        <v>6.3327291198985725</v>
      </c>
      <c r="FG62" s="12">
        <v>5.9326663373250987</v>
      </c>
      <c r="FI62" s="22">
        <v>40999</v>
      </c>
      <c r="FJ62" s="13">
        <v>32</v>
      </c>
      <c r="FK62" s="12">
        <v>0.73460381886394366</v>
      </c>
      <c r="FL62" s="12">
        <v>23.163917724100603</v>
      </c>
      <c r="FM62" s="12">
        <v>3.3396582710869982</v>
      </c>
      <c r="FN62" s="12">
        <v>4.3576379423736711</v>
      </c>
      <c r="FP62" s="22">
        <v>40999</v>
      </c>
      <c r="FQ62">
        <v>12</v>
      </c>
      <c r="FR62" s="12">
        <v>25.3322412397204</v>
      </c>
      <c r="FS62" s="12">
        <v>15.511166780355978</v>
      </c>
      <c r="FT62" s="12">
        <v>12.751336018868997</v>
      </c>
      <c r="FU62" s="12">
        <v>11.099827505194559</v>
      </c>
      <c r="FW62" s="22">
        <v>40999</v>
      </c>
      <c r="FX62">
        <v>23</v>
      </c>
      <c r="FY62" s="12">
        <v>72.747606581844579</v>
      </c>
      <c r="FZ62" s="12">
        <v>16.112298040423578</v>
      </c>
      <c r="GA62" s="12">
        <v>33.304468236978835</v>
      </c>
      <c r="GB62" s="12">
        <v>29.39528325570695</v>
      </c>
      <c r="GD62" s="22">
        <v>41547</v>
      </c>
      <c r="GE62">
        <v>17</v>
      </c>
      <c r="GF62" s="12">
        <v>-0.74946683749265164</v>
      </c>
      <c r="GG62" s="12">
        <v>4.523408022297648</v>
      </c>
      <c r="GH62" s="12">
        <v>0.28750966785597853</v>
      </c>
      <c r="GI62" s="12">
        <v>8.2706991060146784</v>
      </c>
      <c r="GK62" s="22">
        <v>40999</v>
      </c>
      <c r="GL62">
        <v>9</v>
      </c>
      <c r="GM62" s="12">
        <v>68.410565418200804</v>
      </c>
      <c r="GN62" s="12">
        <v>-1.6016154008775652</v>
      </c>
      <c r="GO62" s="12">
        <v>11.389926788574268</v>
      </c>
      <c r="GP62" s="12">
        <v>4.22644786728823</v>
      </c>
      <c r="GS62" s="22">
        <v>40999</v>
      </c>
      <c r="GT62" s="13">
        <v>27</v>
      </c>
      <c r="GU62" s="12">
        <v>132.94222796821106</v>
      </c>
      <c r="GV62" s="12">
        <v>1.2853825284414366</v>
      </c>
      <c r="GW62" s="12">
        <v>14.676784003294507</v>
      </c>
      <c r="GX62" s="12">
        <v>13.079199352365411</v>
      </c>
      <c r="GZ62" s="22">
        <v>41455</v>
      </c>
      <c r="HA62" s="13">
        <v>7</v>
      </c>
      <c r="HB62" s="12">
        <v>7.3492000569856053</v>
      </c>
      <c r="HC62" s="12">
        <v>-6.0166999455043113</v>
      </c>
      <c r="HD62" s="12">
        <v>8.2192267362187987</v>
      </c>
      <c r="HE62" s="12">
        <v>10.98160748981778</v>
      </c>
      <c r="HG62" s="22">
        <v>40999</v>
      </c>
      <c r="HH62" s="13">
        <v>6</v>
      </c>
      <c r="HI62" s="12">
        <v>5.4101054789846614</v>
      </c>
      <c r="HJ62" s="12">
        <v>9.5850371213847207</v>
      </c>
      <c r="HK62" s="12">
        <v>11.90078226454272</v>
      </c>
      <c r="HL62" s="12">
        <v>13.577355616327225</v>
      </c>
      <c r="HN62" s="22">
        <v>41639</v>
      </c>
      <c r="HO62" s="13">
        <v>27</v>
      </c>
      <c r="HP62" s="12">
        <v>-25.707986892819111</v>
      </c>
      <c r="HQ62" s="12">
        <v>19.804193874783316</v>
      </c>
      <c r="HR62" s="12">
        <v>-0.58028471068084508</v>
      </c>
      <c r="HS62" s="12">
        <v>0.4748814585353589</v>
      </c>
    </row>
    <row r="63" spans="1:227">
      <c r="A63" s="22">
        <v>41090</v>
      </c>
      <c r="B63" s="13">
        <v>18</v>
      </c>
      <c r="C63" s="12">
        <v>-5.2216982228672624</v>
      </c>
      <c r="D63" s="12">
        <v>-0.35086600295314296</v>
      </c>
      <c r="E63" s="12">
        <v>-3.4960269925224496</v>
      </c>
      <c r="F63" s="12">
        <v>-2.90312995888935</v>
      </c>
      <c r="H63" s="22">
        <v>41090</v>
      </c>
      <c r="I63" s="13">
        <v>40</v>
      </c>
      <c r="J63" s="12">
        <v>-4.0708763246193476</v>
      </c>
      <c r="K63" s="12">
        <v>9.6520642680007818</v>
      </c>
      <c r="L63" s="12">
        <v>9.5260359495225941</v>
      </c>
      <c r="M63" s="12">
        <v>12.55397848976958</v>
      </c>
      <c r="O63" s="22">
        <v>41455</v>
      </c>
      <c r="P63" s="13">
        <v>29</v>
      </c>
      <c r="Q63" s="12">
        <v>12.830389398737511</v>
      </c>
      <c r="R63" s="12">
        <v>13.556513164707717</v>
      </c>
      <c r="S63" s="12">
        <v>9.3830641377246735</v>
      </c>
      <c r="T63" s="12">
        <v>13.238854436824777</v>
      </c>
      <c r="V63" s="22">
        <v>41090</v>
      </c>
      <c r="W63" s="13">
        <v>20</v>
      </c>
      <c r="X63" s="12">
        <v>-3.1583918931846546</v>
      </c>
      <c r="Y63" s="12">
        <v>1.7356069275300978</v>
      </c>
      <c r="Z63" s="12">
        <v>-0.96915690847597658</v>
      </c>
      <c r="AA63" s="12">
        <v>-0.63030978286151562</v>
      </c>
      <c r="AC63" s="22">
        <v>41090</v>
      </c>
      <c r="AD63" s="13">
        <v>95</v>
      </c>
      <c r="AE63" s="12">
        <v>13.136259196335931</v>
      </c>
      <c r="AF63" s="12">
        <v>31.739417788975601</v>
      </c>
      <c r="AG63" s="12">
        <v>-10.482644482006453</v>
      </c>
      <c r="AH63" s="12">
        <v>-13.242899563495136</v>
      </c>
      <c r="AJ63" s="22">
        <v>41090</v>
      </c>
      <c r="AK63" s="13">
        <v>13</v>
      </c>
      <c r="AL63" s="12">
        <v>-21.250302653053033</v>
      </c>
      <c r="AM63" s="12">
        <v>-13.000810540226304</v>
      </c>
      <c r="AN63" s="14">
        <v>41090</v>
      </c>
      <c r="AO63" s="2">
        <v>28</v>
      </c>
      <c r="AP63" s="12">
        <v>-4.2080744046723346</v>
      </c>
      <c r="AQ63" s="12">
        <v>-1.0070086169571946</v>
      </c>
      <c r="AS63" s="22">
        <v>41090</v>
      </c>
      <c r="AT63" s="13">
        <v>18</v>
      </c>
      <c r="AU63" s="12">
        <v>-0.35004267933730815</v>
      </c>
      <c r="AV63" s="12">
        <v>-0.11602619982393758</v>
      </c>
      <c r="AW63" s="12">
        <v>-1.3732694593242889</v>
      </c>
      <c r="AX63" s="12">
        <v>-1.800544429105011</v>
      </c>
      <c r="AZ63" s="22">
        <v>41090</v>
      </c>
      <c r="BA63" s="13">
        <v>15</v>
      </c>
      <c r="BB63" s="12">
        <v>6.6983885597066282</v>
      </c>
      <c r="BC63" s="12">
        <v>3.5795672404974388</v>
      </c>
      <c r="BD63" s="12">
        <v>9.8110563173667842</v>
      </c>
      <c r="BE63" s="12">
        <v>8.7820881743623005</v>
      </c>
      <c r="BG63" s="22">
        <v>41090</v>
      </c>
      <c r="BH63" s="13">
        <v>42</v>
      </c>
      <c r="BI63" s="12">
        <v>9.5151467488926045</v>
      </c>
      <c r="BJ63" s="12">
        <v>6.5023111358510244</v>
      </c>
      <c r="BK63" s="12">
        <v>5.7235957559823802</v>
      </c>
      <c r="BL63" s="12">
        <v>10.969227982134688</v>
      </c>
      <c r="BN63" s="22">
        <v>41090</v>
      </c>
      <c r="BO63" s="13">
        <v>23</v>
      </c>
      <c r="BP63" s="12">
        <v>4.6288015491074628</v>
      </c>
      <c r="BQ63" s="12">
        <v>-5.7217312044810509E-2</v>
      </c>
      <c r="BR63" s="12">
        <v>4.2348798261381049</v>
      </c>
      <c r="BS63" s="12">
        <v>2.7627741347020951</v>
      </c>
      <c r="BU63" s="22">
        <v>41090</v>
      </c>
      <c r="BV63" s="13">
        <v>59</v>
      </c>
      <c r="BW63" s="12">
        <v>-12.177855719179936</v>
      </c>
      <c r="BX63" s="12">
        <v>7.970132732728108</v>
      </c>
      <c r="BY63" s="12">
        <v>-3.2394028476289138</v>
      </c>
      <c r="BZ63" s="12">
        <v>-0.1314462087679602</v>
      </c>
      <c r="CB63" s="22">
        <v>41090</v>
      </c>
      <c r="CC63" s="13">
        <v>42</v>
      </c>
      <c r="CD63" s="12">
        <v>-1.7973061516459494</v>
      </c>
      <c r="CE63" s="12">
        <v>3.7284144386812601</v>
      </c>
      <c r="CF63" s="12">
        <v>0.78520917388569256</v>
      </c>
      <c r="CG63" s="12">
        <v>3.2624120366894882</v>
      </c>
      <c r="CI63" s="22">
        <v>41090</v>
      </c>
      <c r="CJ63" s="13">
        <v>31</v>
      </c>
      <c r="CK63" s="12">
        <v>43.096003933278162</v>
      </c>
      <c r="CL63" s="12">
        <v>2.1368422877902304</v>
      </c>
      <c r="CM63" s="12">
        <v>10.154305290530651</v>
      </c>
      <c r="CN63" s="12">
        <v>8.0464207575306155</v>
      </c>
      <c r="CP63" s="22">
        <v>41090</v>
      </c>
      <c r="CQ63" s="13">
        <v>33</v>
      </c>
      <c r="CR63" s="12">
        <v>11.611339788538276</v>
      </c>
      <c r="CS63" s="12">
        <v>3.5964281185286273</v>
      </c>
      <c r="CT63" s="12">
        <v>-0.24620422005895426</v>
      </c>
      <c r="CU63" s="12">
        <v>0.13153673021291112</v>
      </c>
      <c r="CW63" s="22">
        <v>41090</v>
      </c>
      <c r="CX63" s="13">
        <v>25</v>
      </c>
      <c r="CY63" s="12">
        <v>25.643257962318604</v>
      </c>
      <c r="CZ63" s="12">
        <v>2.5456158559289177</v>
      </c>
      <c r="DA63" s="12">
        <v>7.9046545941813262</v>
      </c>
      <c r="DB63" s="12">
        <v>3.8443315464531613</v>
      </c>
      <c r="DD63" s="22">
        <v>41090</v>
      </c>
      <c r="DE63" s="13">
        <v>23</v>
      </c>
      <c r="DF63" s="12">
        <v>10.872553627927513</v>
      </c>
      <c r="DG63" s="12">
        <v>9.0259969222960645</v>
      </c>
      <c r="DH63" s="12">
        <v>9.8338674721761379</v>
      </c>
      <c r="DI63" s="12">
        <v>10.56959869900802</v>
      </c>
      <c r="DK63" s="22">
        <v>41090</v>
      </c>
      <c r="DL63" s="13">
        <v>10</v>
      </c>
      <c r="DM63" s="12">
        <v>-16.13699268056952</v>
      </c>
      <c r="DN63" s="12">
        <v>-2.3787602216062131</v>
      </c>
      <c r="DO63" s="12">
        <v>6.1063656431595836</v>
      </c>
      <c r="DP63" s="12">
        <v>10.926517379884748</v>
      </c>
      <c r="DR63" s="22">
        <v>41090</v>
      </c>
      <c r="DS63" s="13">
        <v>8</v>
      </c>
      <c r="DT63" s="12">
        <v>-35.089303926073974</v>
      </c>
      <c r="DU63" s="12">
        <v>2.367080384665865</v>
      </c>
      <c r="DV63" s="12">
        <v>-20.470884751960817</v>
      </c>
      <c r="DW63" s="12">
        <v>-14.527510257459909</v>
      </c>
      <c r="DY63" s="22">
        <f t="shared" si="0"/>
        <v>41090</v>
      </c>
      <c r="DZ63" s="82">
        <f ca="1">VLOOKUP($DY63,INDIRECT("$"&amp;VLOOKUP($DZ$3,Map!$A$2:$E$51,4,0)&amp;"$6:$"&amp;VLOOKUP($DZ$3,Map!$A$2:$E$51,5,0)&amp;"$100"),MATCH(DZ$1,INDIRECT("$"&amp;VLOOKUP($DZ$3,Map!$A$2:$E$51,4,0)&amp;"$1:$"&amp;VLOOKUP($DZ$3,Map!$A$2:$E$51,5,0)&amp;"$1"),0),0)</f>
        <v>25</v>
      </c>
      <c r="EA63" s="140">
        <f ca="1">IF(ABS(VLOOKUP($DY63,INDIRECT("$"&amp;VLOOKUP($DZ$3,Map!$A$2:$E$51,4,0)&amp;"$6:$"&amp;VLOOKUP($DZ$3,Map!$A$2:$E$51,5,0)&amp;"$100"),MATCH(EA$1,INDIRECT("$"&amp;VLOOKUP($DZ$3,Map!$A$2:$E$51,4,0)&amp;"$1:$"&amp;VLOOKUP($DZ$3,Map!$A$2:$E$51,5,0)&amp;"$1"),0),0))&gt;100,"",VLOOKUP($DY63,INDIRECT("$"&amp;VLOOKUP($DZ$3,Map!$A$2:$E$51,4,0)&amp;"$6:$"&amp;VLOOKUP($DZ$3,Map!$A$2:$E$51,5,0)&amp;"$100"),MATCH(EA$1,INDIRECT("$"&amp;VLOOKUP($DZ$3,Map!$A$2:$E$51,4,0)&amp;"$1:$"&amp;VLOOKUP($DZ$3,Map!$A$2:$E$51,5,0)&amp;"$1"),0),0))</f>
        <v>25.643257962318604</v>
      </c>
      <c r="EB63" s="140">
        <f ca="1">IF(ABS(VLOOKUP($DY63,INDIRECT("$"&amp;VLOOKUP($DZ$3,Map!$A$2:$E$51,4,0)&amp;"$6:$"&amp;VLOOKUP($DZ$3,Map!$A$2:$E$51,5,0)&amp;"$100"),MATCH(EB$1,INDIRECT("$"&amp;VLOOKUP($DZ$3,Map!$A$2:$E$51,4,0)&amp;"$1:$"&amp;VLOOKUP($DZ$3,Map!$A$2:$E$51,5,0)&amp;"$1"),0),0))&gt;50,"",VLOOKUP($DY63,INDIRECT("$"&amp;VLOOKUP($DZ$3,Map!$A$2:$E$51,4,0)&amp;"$6:$"&amp;VLOOKUP($DZ$3,Map!$A$2:$E$51,5,0)&amp;"$100"),MATCH(EB$1,INDIRECT("$"&amp;VLOOKUP($DZ$3,Map!$A$2:$E$51,4,0)&amp;"$1:$"&amp;VLOOKUP($DZ$3,Map!$A$2:$E$51,5,0)&amp;"$1"),0),0))</f>
        <v>2.5456158559289177</v>
      </c>
      <c r="EC63" s="140">
        <f ca="1">IF(ABS(VLOOKUP($DY63,INDIRECT("$"&amp;VLOOKUP($DZ$3,Map!$A$2:$E$51,4,0)&amp;"$6:$"&amp;VLOOKUP($DZ$3,Map!$A$2:$E$51,5,0)&amp;"$100"),MATCH(EC$1,INDIRECT("$"&amp;VLOOKUP($DZ$3,Map!$A$2:$E$51,4,0)&amp;"$1:$"&amp;VLOOKUP($DZ$3,Map!$A$2:$E$51,5,0)&amp;"$1"),0),0))&gt;100,"",VLOOKUP($DY63,INDIRECT("$"&amp;VLOOKUP($DZ$3,Map!$A$2:$E$51,4,0)&amp;"$6:$"&amp;VLOOKUP($DZ$3,Map!$A$2:$E$51,5,0)&amp;"$100"),MATCH(EC$1,INDIRECT("$"&amp;VLOOKUP($DZ$3,Map!$A$2:$E$51,4,0)&amp;"$1:$"&amp;VLOOKUP($DZ$3,Map!$A$2:$E$51,5,0)&amp;"$1"),0),0))</f>
        <v>7.9046545941813262</v>
      </c>
      <c r="ED63" s="140">
        <f ca="1">IF(ABS(VLOOKUP($DY63,INDIRECT("$"&amp;VLOOKUP($DZ$3,Map!$A$2:$E$51,4,0)&amp;"$6:$"&amp;VLOOKUP($DZ$3,Map!$A$2:$E$51,5,0)&amp;"$100"),MATCH(ED$1,INDIRECT("$"&amp;VLOOKUP($DZ$3,Map!$A$2:$E$51,4,0)&amp;"$1:$"&amp;VLOOKUP($DZ$3,Map!$A$2:$E$51,5,0)&amp;"$1"),0),0))&gt;100,"",VLOOKUP($DY63,INDIRECT("$"&amp;VLOOKUP($DZ$3,Map!$A$2:$E$51,4,0)&amp;"$6:$"&amp;VLOOKUP($DZ$3,Map!$A$2:$E$51,5,0)&amp;"$100"),MATCH(ED$1,INDIRECT("$"&amp;VLOOKUP($DZ$3,Map!$A$2:$E$51,4,0)&amp;"$1:$"&amp;VLOOKUP($DZ$3,Map!$A$2:$E$51,5,0)&amp;"$1"),0),0))</f>
        <v>3.8443315464531613</v>
      </c>
      <c r="EF63" s="22">
        <f t="shared" si="1"/>
        <v>41090</v>
      </c>
      <c r="EG63" s="140">
        <f ca="1">VLOOKUP($EF63,EquityMetrics!$Y$6:$AO$1048576,MATCH(Earnings!EG$5,EquityMetrics!$Y$5:$AO$5,0),0)</f>
        <v>3.310280006867905</v>
      </c>
      <c r="EH63" s="140">
        <f ca="1">VLOOKUP($EF63,EquityMetrics!$Y$6:$AO$1048576,MATCH(Earnings!EH$5,EquityMetrics!$Y$5:$AO$5,0),0)</f>
        <v>7.512257293744784</v>
      </c>
      <c r="EI63" s="140">
        <f ca="1">VLOOKUP($EF63,EquityMetrics!$Y$6:$AO$1048576,MATCH(Earnings!EI$5,EquityMetrics!$Y$5:$AO$5,0),0)</f>
        <v>0.32646599242915908</v>
      </c>
      <c r="EJ63" s="140">
        <f ca="1">VLOOKUP($EF63,EquityMetrics!$Y$6:$AO$1048576,MATCH(Earnings!EJ$5,EquityMetrics!$Y$5:$AO$5,0),0)</f>
        <v>0.66262436462616314</v>
      </c>
      <c r="EN63" s="22">
        <v>41090</v>
      </c>
      <c r="EO63" s="13">
        <v>45</v>
      </c>
      <c r="EP63" s="12">
        <v>1.2188825538189452</v>
      </c>
      <c r="EQ63" s="12">
        <v>39.481274872960626</v>
      </c>
      <c r="ER63" s="12">
        <v>-2.9020325999621788</v>
      </c>
      <c r="ES63" s="12">
        <v>16.565364934732752</v>
      </c>
      <c r="EU63" s="22">
        <v>41090</v>
      </c>
      <c r="EV63" s="13">
        <v>50</v>
      </c>
      <c r="EW63" s="12">
        <v>32.306187377986298</v>
      </c>
      <c r="EX63" s="12">
        <v>23.730414971540583</v>
      </c>
      <c r="EY63" s="12">
        <v>-12.673071961019334</v>
      </c>
      <c r="EZ63" s="12">
        <v>-18.153055448213962</v>
      </c>
      <c r="FB63" s="22">
        <v>41090</v>
      </c>
      <c r="FC63" s="13">
        <v>25</v>
      </c>
      <c r="FD63" s="12">
        <v>-5.1479190245222073</v>
      </c>
      <c r="FE63" s="12">
        <v>3.4413052228915664</v>
      </c>
      <c r="FF63" s="12">
        <v>-2.2921984679256324</v>
      </c>
      <c r="FG63" s="12">
        <v>-2.194353845313024</v>
      </c>
      <c r="FI63" s="22">
        <v>41090</v>
      </c>
      <c r="FJ63" s="13">
        <v>34</v>
      </c>
      <c r="FK63" s="12">
        <v>-18.852870255575095</v>
      </c>
      <c r="FL63" s="12">
        <v>12.09649605681664</v>
      </c>
      <c r="FM63" s="12">
        <v>-4.0095049896079482</v>
      </c>
      <c r="FN63" s="12">
        <v>1.4637849942029435</v>
      </c>
      <c r="FP63" s="22">
        <v>41090</v>
      </c>
      <c r="FQ63">
        <v>14</v>
      </c>
      <c r="FR63" s="12">
        <v>23.236533951648685</v>
      </c>
      <c r="FS63" s="12">
        <v>5.8083241946547348</v>
      </c>
      <c r="FT63" s="12">
        <v>6.9319611923689406</v>
      </c>
      <c r="FU63" s="12">
        <v>4.2193849788582316</v>
      </c>
      <c r="FW63" s="22">
        <v>41090</v>
      </c>
      <c r="FX63">
        <v>26</v>
      </c>
      <c r="FY63" s="12">
        <v>-14.640347943297382</v>
      </c>
      <c r="FZ63" s="12">
        <v>12.160901566932903</v>
      </c>
      <c r="GA63" s="12">
        <v>10.559377882307519</v>
      </c>
      <c r="GB63" s="12">
        <v>16.074588564156112</v>
      </c>
      <c r="GD63" s="22">
        <v>41639</v>
      </c>
      <c r="GE63">
        <v>15</v>
      </c>
      <c r="GF63" s="12">
        <v>2.2319254314770109</v>
      </c>
      <c r="GG63" s="12">
        <v>2.8440956529752537</v>
      </c>
      <c r="GH63" s="12">
        <v>3.7558011820879367</v>
      </c>
      <c r="GI63" s="12">
        <v>4.0626593899182994</v>
      </c>
      <c r="GK63" s="22">
        <v>41090</v>
      </c>
      <c r="GL63">
        <v>11</v>
      </c>
      <c r="GM63" s="12">
        <v>38.109054594104229</v>
      </c>
      <c r="GN63" s="12">
        <v>-6.4280624327658575</v>
      </c>
      <c r="GO63" s="12">
        <v>9.8206496775645533</v>
      </c>
      <c r="GP63" s="12">
        <v>5.9882912110842623</v>
      </c>
      <c r="GS63" s="22">
        <v>41090</v>
      </c>
      <c r="GT63" s="13">
        <v>29</v>
      </c>
      <c r="GU63" s="12">
        <v>47.992213968366791</v>
      </c>
      <c r="GV63" s="12">
        <v>1.4484164446978198</v>
      </c>
      <c r="GW63" s="12">
        <v>10.050730352000947</v>
      </c>
      <c r="GX63" s="12">
        <v>8.2073842465800304</v>
      </c>
      <c r="GZ63" s="22">
        <v>41547</v>
      </c>
      <c r="HA63" s="13">
        <v>6</v>
      </c>
      <c r="HB63" s="12">
        <v>10.334047434159155</v>
      </c>
      <c r="HC63" s="12">
        <v>-7.3692839318938326</v>
      </c>
      <c r="HD63" s="12">
        <v>8.656717596751772</v>
      </c>
      <c r="HE63" s="12">
        <v>10.160905208517669</v>
      </c>
      <c r="HG63" s="22">
        <v>41090</v>
      </c>
      <c r="HH63" s="13">
        <v>4</v>
      </c>
      <c r="HI63" s="12">
        <v>27.666331458838876</v>
      </c>
      <c r="HJ63" s="12">
        <v>12.84480478402703</v>
      </c>
      <c r="HK63" s="12">
        <v>6.8818107351588109</v>
      </c>
      <c r="HL63" s="12">
        <v>3.2539239823758281</v>
      </c>
      <c r="HN63" s="22">
        <v>41729</v>
      </c>
      <c r="HO63" s="13">
        <v>27</v>
      </c>
      <c r="HP63" s="12">
        <v>-14.440435129100715</v>
      </c>
      <c r="HQ63" s="12">
        <v>7.4598127095981015</v>
      </c>
      <c r="HR63" s="12">
        <v>1.0300092105574921</v>
      </c>
      <c r="HS63" s="12">
        <v>2.2669793290687856</v>
      </c>
    </row>
    <row r="64" spans="1:227">
      <c r="A64" s="22">
        <v>41182</v>
      </c>
      <c r="B64" s="13">
        <v>20</v>
      </c>
      <c r="C64" s="12">
        <v>-32.052229590729084</v>
      </c>
      <c r="D64" s="12">
        <v>2.2585984641876999</v>
      </c>
      <c r="E64" s="12">
        <v>-9.2607827140485544</v>
      </c>
      <c r="F64" s="12">
        <v>-7.8116079694147249</v>
      </c>
      <c r="H64" s="22">
        <v>41182</v>
      </c>
      <c r="I64" s="13">
        <v>40</v>
      </c>
      <c r="J64" s="12">
        <v>3.2015611661602659</v>
      </c>
      <c r="K64" s="12">
        <v>46.409493727868892</v>
      </c>
      <c r="L64" s="12">
        <v>21.822474696623352</v>
      </c>
      <c r="M64" s="12">
        <v>25.231944112969185</v>
      </c>
      <c r="O64" s="22">
        <v>41547</v>
      </c>
      <c r="P64" s="13">
        <v>29</v>
      </c>
      <c r="Q64" s="12">
        <v>-11.350924537832176</v>
      </c>
      <c r="R64" s="12">
        <v>10.784671045321637</v>
      </c>
      <c r="S64" s="12">
        <v>10.369276561262808</v>
      </c>
      <c r="T64" s="12">
        <v>12.768443955290021</v>
      </c>
      <c r="V64" s="22">
        <v>41182</v>
      </c>
      <c r="W64" s="13">
        <v>20</v>
      </c>
      <c r="X64" s="12">
        <v>-4.5646758089328818</v>
      </c>
      <c r="Y64" s="12">
        <v>3.9101434258713264</v>
      </c>
      <c r="Z64" s="12">
        <v>1.2926572747059772</v>
      </c>
      <c r="AA64" s="12">
        <v>1.0338927642379758</v>
      </c>
      <c r="AC64" s="22">
        <v>41182</v>
      </c>
      <c r="AD64" s="13">
        <v>99</v>
      </c>
      <c r="AE64" s="12">
        <v>-3.9189580052608246</v>
      </c>
      <c r="AF64" s="12">
        <v>34.15367076792262</v>
      </c>
      <c r="AG64" s="12">
        <v>4.4219077114969085</v>
      </c>
      <c r="AH64" s="12">
        <v>1.8170408728515275</v>
      </c>
      <c r="AJ64" s="22">
        <v>41182</v>
      </c>
      <c r="AK64" s="13">
        <v>14</v>
      </c>
      <c r="AL64" s="12">
        <v>4.3989412857526284</v>
      </c>
      <c r="AM64" s="12">
        <v>-4.2851763362421469</v>
      </c>
      <c r="AN64" s="14">
        <v>41182</v>
      </c>
      <c r="AO64" s="2">
        <v>24</v>
      </c>
      <c r="AP64" s="12">
        <v>1.0149733162815089</v>
      </c>
      <c r="AQ64" s="12">
        <v>6.9733955424498673</v>
      </c>
      <c r="AS64" s="22">
        <v>41182</v>
      </c>
      <c r="AT64" s="13">
        <v>19</v>
      </c>
      <c r="AU64" s="12">
        <v>10.332579198814042</v>
      </c>
      <c r="AV64" s="12">
        <v>2.1415654658778482</v>
      </c>
      <c r="AW64" s="12">
        <v>-0.67592839026947571</v>
      </c>
      <c r="AX64" s="12">
        <v>-1.6410649049501735</v>
      </c>
      <c r="AZ64" s="22">
        <v>41182</v>
      </c>
      <c r="BA64" s="13">
        <v>15</v>
      </c>
      <c r="BB64" s="12">
        <v>3.1159259787920992</v>
      </c>
      <c r="BC64" s="12">
        <v>10.102715222519087</v>
      </c>
      <c r="BD64" s="12">
        <v>1.3374416024338531</v>
      </c>
      <c r="BE64" s="12">
        <v>0.21633874703661515</v>
      </c>
      <c r="BG64" s="22">
        <v>41182</v>
      </c>
      <c r="BH64" s="13">
        <v>41</v>
      </c>
      <c r="BI64" s="12">
        <v>1.7184173187513452</v>
      </c>
      <c r="BJ64" s="12">
        <v>11.479769286640607</v>
      </c>
      <c r="BK64" s="12">
        <v>6.3187138908304297</v>
      </c>
      <c r="BL64" s="12">
        <v>12.557665678134033</v>
      </c>
      <c r="BN64" s="22">
        <v>41182</v>
      </c>
      <c r="BO64" s="13">
        <v>24</v>
      </c>
      <c r="BP64" s="12">
        <v>2.2614229170792632</v>
      </c>
      <c r="BQ64" s="12">
        <v>-1.9846220080593335</v>
      </c>
      <c r="BR64" s="12">
        <v>4.3853757809274807</v>
      </c>
      <c r="BS64" s="12">
        <v>3.2035372053235367</v>
      </c>
      <c r="BU64" s="22">
        <v>41182</v>
      </c>
      <c r="BV64" s="13">
        <v>59</v>
      </c>
      <c r="BW64" s="12">
        <v>-11.795142495005082</v>
      </c>
      <c r="BX64" s="12">
        <v>10.8781195189251</v>
      </c>
      <c r="BY64" s="12">
        <v>-6.4337189712207143</v>
      </c>
      <c r="BZ64" s="12">
        <v>-6.5941786337545105</v>
      </c>
      <c r="CB64" s="22">
        <v>41182</v>
      </c>
      <c r="CC64" s="13">
        <v>43</v>
      </c>
      <c r="CD64" s="12">
        <v>1.821160657812203</v>
      </c>
      <c r="CE64" s="12">
        <v>4.8110174451360566</v>
      </c>
      <c r="CF64" s="12">
        <v>0.79611713021441322</v>
      </c>
      <c r="CG64" s="12">
        <v>1.6169405948368576</v>
      </c>
      <c r="CI64" s="22">
        <v>41182</v>
      </c>
      <c r="CJ64" s="13">
        <v>31</v>
      </c>
      <c r="CK64" s="12">
        <v>30.378440587099529</v>
      </c>
      <c r="CL64" s="12">
        <v>7.2640054787838304</v>
      </c>
      <c r="CM64" s="12">
        <v>9.2562429771371857</v>
      </c>
      <c r="CN64" s="12">
        <v>7.7179595368117138</v>
      </c>
      <c r="CP64" s="22">
        <v>41182</v>
      </c>
      <c r="CQ64" s="13">
        <v>33</v>
      </c>
      <c r="CR64" s="12">
        <v>1.7286695004636323</v>
      </c>
      <c r="CS64" s="12">
        <v>3.0421902071556151</v>
      </c>
      <c r="CT64" s="12">
        <v>-0.1445553751778017</v>
      </c>
      <c r="CU64" s="12">
        <v>0.60341903085037174</v>
      </c>
      <c r="CW64" s="22">
        <v>41182</v>
      </c>
      <c r="CX64" s="13">
        <v>29</v>
      </c>
      <c r="CY64" s="12">
        <v>1.7330949636465316</v>
      </c>
      <c r="CZ64" s="12">
        <v>-9.4728314616743248E-2</v>
      </c>
      <c r="DA64" s="12">
        <v>0.78413100605403407</v>
      </c>
      <c r="DB64" s="12">
        <v>-1.7322480932768114</v>
      </c>
      <c r="DD64" s="22">
        <v>41182</v>
      </c>
      <c r="DE64" s="13">
        <v>22</v>
      </c>
      <c r="DF64" s="12">
        <v>4.1489072170034893</v>
      </c>
      <c r="DG64" s="12">
        <v>9.6864393421485229</v>
      </c>
      <c r="DH64" s="12">
        <v>7.6276082522005684</v>
      </c>
      <c r="DI64" s="12">
        <v>9.6601715268351374</v>
      </c>
      <c r="DK64" s="22">
        <v>41182</v>
      </c>
      <c r="DL64" s="13">
        <v>10</v>
      </c>
      <c r="DM64" s="12">
        <v>46.705736533563204</v>
      </c>
      <c r="DN64" s="12">
        <v>-5.0488086814162392</v>
      </c>
      <c r="DO64" s="12">
        <v>1.7435410921668781</v>
      </c>
      <c r="DP64" s="12">
        <v>-3.7851033342687801</v>
      </c>
      <c r="DR64" s="22">
        <v>41182</v>
      </c>
      <c r="DS64" s="13">
        <v>7</v>
      </c>
      <c r="DT64" s="12">
        <v>-9.9218541553783819</v>
      </c>
      <c r="DU64" s="12">
        <v>6.5657461957467689</v>
      </c>
      <c r="DV64" s="12">
        <v>-13.257023630931663</v>
      </c>
      <c r="DW64" s="12">
        <v>-13.728714346953341</v>
      </c>
      <c r="DY64" s="22">
        <f t="shared" si="0"/>
        <v>41182</v>
      </c>
      <c r="DZ64" s="82">
        <f ca="1">VLOOKUP($DY64,INDIRECT("$"&amp;VLOOKUP($DZ$3,Map!$A$2:$E$51,4,0)&amp;"$6:$"&amp;VLOOKUP($DZ$3,Map!$A$2:$E$51,5,0)&amp;"$100"),MATCH(DZ$1,INDIRECT("$"&amp;VLOOKUP($DZ$3,Map!$A$2:$E$51,4,0)&amp;"$1:$"&amp;VLOOKUP($DZ$3,Map!$A$2:$E$51,5,0)&amp;"$1"),0),0)</f>
        <v>29</v>
      </c>
      <c r="EA64" s="140">
        <f ca="1">IF(ABS(VLOOKUP($DY64,INDIRECT("$"&amp;VLOOKUP($DZ$3,Map!$A$2:$E$51,4,0)&amp;"$6:$"&amp;VLOOKUP($DZ$3,Map!$A$2:$E$51,5,0)&amp;"$100"),MATCH(EA$1,INDIRECT("$"&amp;VLOOKUP($DZ$3,Map!$A$2:$E$51,4,0)&amp;"$1:$"&amp;VLOOKUP($DZ$3,Map!$A$2:$E$51,5,0)&amp;"$1"),0),0))&gt;100,"",VLOOKUP($DY64,INDIRECT("$"&amp;VLOOKUP($DZ$3,Map!$A$2:$E$51,4,0)&amp;"$6:$"&amp;VLOOKUP($DZ$3,Map!$A$2:$E$51,5,0)&amp;"$100"),MATCH(EA$1,INDIRECT("$"&amp;VLOOKUP($DZ$3,Map!$A$2:$E$51,4,0)&amp;"$1:$"&amp;VLOOKUP($DZ$3,Map!$A$2:$E$51,5,0)&amp;"$1"),0),0))</f>
        <v>1.7330949636465316</v>
      </c>
      <c r="EB64" s="140">
        <f ca="1">IF(ABS(VLOOKUP($DY64,INDIRECT("$"&amp;VLOOKUP($DZ$3,Map!$A$2:$E$51,4,0)&amp;"$6:$"&amp;VLOOKUP($DZ$3,Map!$A$2:$E$51,5,0)&amp;"$100"),MATCH(EB$1,INDIRECT("$"&amp;VLOOKUP($DZ$3,Map!$A$2:$E$51,4,0)&amp;"$1:$"&amp;VLOOKUP($DZ$3,Map!$A$2:$E$51,5,0)&amp;"$1"),0),0))&gt;50,"",VLOOKUP($DY64,INDIRECT("$"&amp;VLOOKUP($DZ$3,Map!$A$2:$E$51,4,0)&amp;"$6:$"&amp;VLOOKUP($DZ$3,Map!$A$2:$E$51,5,0)&amp;"$100"),MATCH(EB$1,INDIRECT("$"&amp;VLOOKUP($DZ$3,Map!$A$2:$E$51,4,0)&amp;"$1:$"&amp;VLOOKUP($DZ$3,Map!$A$2:$E$51,5,0)&amp;"$1"),0),0))</f>
        <v>-9.4728314616743248E-2</v>
      </c>
      <c r="EC64" s="140">
        <f ca="1">IF(ABS(VLOOKUP($DY64,INDIRECT("$"&amp;VLOOKUP($DZ$3,Map!$A$2:$E$51,4,0)&amp;"$6:$"&amp;VLOOKUP($DZ$3,Map!$A$2:$E$51,5,0)&amp;"$100"),MATCH(EC$1,INDIRECT("$"&amp;VLOOKUP($DZ$3,Map!$A$2:$E$51,4,0)&amp;"$1:$"&amp;VLOOKUP($DZ$3,Map!$A$2:$E$51,5,0)&amp;"$1"),0),0))&gt;100,"",VLOOKUP($DY64,INDIRECT("$"&amp;VLOOKUP($DZ$3,Map!$A$2:$E$51,4,0)&amp;"$6:$"&amp;VLOOKUP($DZ$3,Map!$A$2:$E$51,5,0)&amp;"$100"),MATCH(EC$1,INDIRECT("$"&amp;VLOOKUP($DZ$3,Map!$A$2:$E$51,4,0)&amp;"$1:$"&amp;VLOOKUP($DZ$3,Map!$A$2:$E$51,5,0)&amp;"$1"),0),0))</f>
        <v>0.78413100605403407</v>
      </c>
      <c r="ED64" s="140">
        <f ca="1">IF(ABS(VLOOKUP($DY64,INDIRECT("$"&amp;VLOOKUP($DZ$3,Map!$A$2:$E$51,4,0)&amp;"$6:$"&amp;VLOOKUP($DZ$3,Map!$A$2:$E$51,5,0)&amp;"$100"),MATCH(ED$1,INDIRECT("$"&amp;VLOOKUP($DZ$3,Map!$A$2:$E$51,4,0)&amp;"$1:$"&amp;VLOOKUP($DZ$3,Map!$A$2:$E$51,5,0)&amp;"$1"),0),0))&gt;100,"",VLOOKUP($DY64,INDIRECT("$"&amp;VLOOKUP($DZ$3,Map!$A$2:$E$51,4,0)&amp;"$6:$"&amp;VLOOKUP($DZ$3,Map!$A$2:$E$51,5,0)&amp;"$100"),MATCH(ED$1,INDIRECT("$"&amp;VLOOKUP($DZ$3,Map!$A$2:$E$51,4,0)&amp;"$1:$"&amp;VLOOKUP($DZ$3,Map!$A$2:$E$51,5,0)&amp;"$1"),0),0))</f>
        <v>-1.7322480932768114</v>
      </c>
      <c r="EF64" s="22">
        <f t="shared" si="1"/>
        <v>41182</v>
      </c>
      <c r="EG64" s="140">
        <f ca="1">VLOOKUP($EF64,EquityMetrics!$Y$6:$AO$1048576,MATCH(Earnings!EG$5,EquityMetrics!$Y$5:$AO$5,0),0)</f>
        <v>1.117348876305102</v>
      </c>
      <c r="EH64" s="140">
        <f ca="1">VLOOKUP($EF64,EquityMetrics!$Y$6:$AO$1048576,MATCH(Earnings!EH$5,EquityMetrics!$Y$5:$AO$5,0),0)</f>
        <v>11.197911058944232</v>
      </c>
      <c r="EI64" s="140">
        <f ca="1">VLOOKUP($EF64,EquityMetrics!$Y$6:$AO$1048576,MATCH(Earnings!EI$5,EquityMetrics!$Y$5:$AO$5,0),0)</f>
        <v>1.790516857111335</v>
      </c>
      <c r="EJ64" s="140">
        <f ca="1">VLOOKUP($EF64,EquityMetrics!$Y$6:$AO$1048576,MATCH(Earnings!EJ$5,EquityMetrics!$Y$5:$AO$5,0),0)</f>
        <v>1.5794784254840488</v>
      </c>
      <c r="EN64" s="22">
        <v>41182</v>
      </c>
      <c r="EO64" s="13">
        <v>46</v>
      </c>
      <c r="EP64" s="12">
        <v>-12.146320324838056</v>
      </c>
      <c r="EQ64" s="12">
        <v>47.689524507700654</v>
      </c>
      <c r="ER64" s="12">
        <v>2.2010660445880292</v>
      </c>
      <c r="ES64" s="12">
        <v>1.8791681596009413</v>
      </c>
      <c r="EU64" s="22">
        <v>41182</v>
      </c>
      <c r="EV64" s="13">
        <v>53</v>
      </c>
      <c r="EW64" s="12">
        <v>5.467931295367312</v>
      </c>
      <c r="EX64" s="12">
        <v>24.645112787002567</v>
      </c>
      <c r="EY64" s="12">
        <v>5.1153792267052633</v>
      </c>
      <c r="EZ64" s="12">
        <v>1.8041974082196877</v>
      </c>
      <c r="FB64" s="22">
        <v>41182</v>
      </c>
      <c r="FC64" s="13">
        <v>25</v>
      </c>
      <c r="FD64" s="12">
        <v>-5.1970988450470994</v>
      </c>
      <c r="FE64" s="12">
        <v>6.1478700450880108</v>
      </c>
      <c r="FF64" s="12">
        <v>-4.5487953012087861</v>
      </c>
      <c r="FG64" s="12">
        <v>-5.9506824997723085</v>
      </c>
      <c r="FI64" s="22">
        <v>41182</v>
      </c>
      <c r="FJ64" s="13">
        <v>34</v>
      </c>
      <c r="FK64" s="12">
        <v>-17.592032450390061</v>
      </c>
      <c r="FL64" s="12">
        <v>15.146163196490225</v>
      </c>
      <c r="FM64" s="12">
        <v>-7.8812010493759193</v>
      </c>
      <c r="FN64" s="12">
        <v>-7.0598653970784024</v>
      </c>
      <c r="FP64" s="22">
        <v>41182</v>
      </c>
      <c r="FQ64">
        <v>14</v>
      </c>
      <c r="FR64" s="12">
        <v>-37.006896188391337</v>
      </c>
      <c r="FS64" s="12">
        <v>6.3613412030828265</v>
      </c>
      <c r="FT64" s="12">
        <v>8.1939576394223224</v>
      </c>
      <c r="FU64" s="12">
        <v>16.543839060354372</v>
      </c>
      <c r="FW64" s="22">
        <v>41182</v>
      </c>
      <c r="FX64">
        <v>26</v>
      </c>
      <c r="FY64" s="12">
        <v>27.405736036284466</v>
      </c>
      <c r="FZ64" s="12">
        <v>71.817207710831042</v>
      </c>
      <c r="GA64" s="12">
        <v>27.48047622450429</v>
      </c>
      <c r="GB64" s="12">
        <v>28.843210200830761</v>
      </c>
      <c r="GD64" s="22">
        <v>41729</v>
      </c>
      <c r="GE64">
        <v>14</v>
      </c>
      <c r="GF64" s="12">
        <v>-4.3883604684457396</v>
      </c>
      <c r="GG64" s="12">
        <v>4.166846054607376E-2</v>
      </c>
      <c r="GH64" s="12">
        <v>-2.4646371064395489</v>
      </c>
      <c r="GI64" s="12">
        <v>-3.5866434791916202</v>
      </c>
      <c r="GK64" s="22">
        <v>41182</v>
      </c>
      <c r="GL64">
        <v>14</v>
      </c>
      <c r="GM64" s="12">
        <v>6.2601611955423353</v>
      </c>
      <c r="GN64" s="12">
        <v>0.6160543554217135</v>
      </c>
      <c r="GO64" s="12">
        <v>2.2698900298954161</v>
      </c>
      <c r="GP64" s="12">
        <v>1.7302058915824592</v>
      </c>
      <c r="GS64" s="22">
        <v>41182</v>
      </c>
      <c r="GT64" s="13">
        <v>29</v>
      </c>
      <c r="GU64" s="12">
        <v>36.223256871066113</v>
      </c>
      <c r="GV64" s="12">
        <v>8.2729420676964658</v>
      </c>
      <c r="GW64" s="12">
        <v>9.8421838051039998</v>
      </c>
      <c r="GX64" s="12">
        <v>8.0302446817493092</v>
      </c>
      <c r="GZ64" s="22">
        <v>41639</v>
      </c>
      <c r="HA64" s="13">
        <v>5</v>
      </c>
      <c r="HB64" s="12">
        <v>17.408897724775898</v>
      </c>
      <c r="HC64" s="12">
        <v>-4.9262820052860974</v>
      </c>
      <c r="HD64" s="12">
        <v>10.369434307077864</v>
      </c>
      <c r="HE64" s="12">
        <v>12.851887862775335</v>
      </c>
      <c r="HG64" s="22">
        <v>41182</v>
      </c>
      <c r="HH64" s="13">
        <v>4</v>
      </c>
      <c r="HI64" s="12">
        <v>23.854346872843514</v>
      </c>
      <c r="HJ64" s="12">
        <v>15.824415735374586</v>
      </c>
      <c r="HK64" s="12">
        <v>9.2190706244903886</v>
      </c>
      <c r="HL64" s="12">
        <v>7.4964092771424129</v>
      </c>
      <c r="HN64" s="22">
        <v>41820</v>
      </c>
      <c r="HO64" s="13">
        <v>25</v>
      </c>
      <c r="HP64" s="12">
        <v>-4.7160800576123378</v>
      </c>
      <c r="HQ64" s="12">
        <v>2.2606626552845954</v>
      </c>
      <c r="HR64" s="12">
        <v>5.9295633075383547</v>
      </c>
      <c r="HS64" s="12">
        <v>6.3200896699188602</v>
      </c>
    </row>
    <row r="65" spans="1:227">
      <c r="A65" s="22">
        <v>41274</v>
      </c>
      <c r="B65" s="13">
        <v>19</v>
      </c>
      <c r="C65" s="12">
        <v>27.890248400601308</v>
      </c>
      <c r="D65" s="12">
        <v>-0.16431181179233922</v>
      </c>
      <c r="E65" s="12">
        <v>-5.2269720914106532</v>
      </c>
      <c r="F65" s="12">
        <v>-6.2844951741963362</v>
      </c>
      <c r="H65" s="22">
        <v>41274</v>
      </c>
      <c r="I65" s="13">
        <v>38</v>
      </c>
      <c r="J65" s="12">
        <v>34.633693008462643</v>
      </c>
      <c r="K65" s="12">
        <v>42.003370885881083</v>
      </c>
      <c r="L65" s="12">
        <v>13.527994361004779</v>
      </c>
      <c r="M65" s="12">
        <v>11.675718538217495</v>
      </c>
      <c r="O65" s="22">
        <v>41639</v>
      </c>
      <c r="P65" s="13">
        <v>30</v>
      </c>
      <c r="Q65" s="12">
        <v>2.4681912292774908</v>
      </c>
      <c r="R65" s="12">
        <v>3.5482595665272898</v>
      </c>
      <c r="S65" s="12">
        <v>5.6300277141955846</v>
      </c>
      <c r="T65" s="12">
        <v>6.076077112571121</v>
      </c>
      <c r="V65" s="22">
        <v>41274</v>
      </c>
      <c r="W65" s="13">
        <v>20</v>
      </c>
      <c r="X65" s="12">
        <v>22.781668978455418</v>
      </c>
      <c r="Y65" s="12">
        <v>23.738737992001504</v>
      </c>
      <c r="Z65" s="12">
        <v>7.9220390781345573</v>
      </c>
      <c r="AA65" s="12">
        <v>5.6931794309295514</v>
      </c>
      <c r="AC65" s="22">
        <v>41274</v>
      </c>
      <c r="AD65" s="13">
        <v>104</v>
      </c>
      <c r="AE65" s="12">
        <v>17.886320473009626</v>
      </c>
      <c r="AF65" s="12">
        <v>31.888306377212405</v>
      </c>
      <c r="AG65" s="12">
        <v>9.402508205616833</v>
      </c>
      <c r="AH65" s="12">
        <v>9.3851782376441317</v>
      </c>
      <c r="AJ65" s="22">
        <v>41274</v>
      </c>
      <c r="AK65" s="13">
        <v>13</v>
      </c>
      <c r="AL65" s="12">
        <v>-103.77551275522637</v>
      </c>
      <c r="AM65" s="12">
        <v>-11.617546753078811</v>
      </c>
      <c r="AN65" s="14">
        <v>41274</v>
      </c>
      <c r="AO65" s="2">
        <v>24</v>
      </c>
      <c r="AP65" s="12">
        <v>2.3342987188967435</v>
      </c>
      <c r="AQ65" s="12">
        <v>26.917585572445056</v>
      </c>
      <c r="AS65" s="22">
        <v>41274</v>
      </c>
      <c r="AT65" s="13">
        <v>19</v>
      </c>
      <c r="AU65" s="12">
        <v>-3.0060744359969997</v>
      </c>
      <c r="AV65" s="12">
        <v>1.9223006490918904</v>
      </c>
      <c r="AW65" s="12">
        <v>0.56929261686071708</v>
      </c>
      <c r="AX65" s="12">
        <v>0.45807707928233743</v>
      </c>
      <c r="AZ65" s="22">
        <v>41274</v>
      </c>
      <c r="BA65" s="13">
        <v>13</v>
      </c>
      <c r="BB65" s="12">
        <v>-47.460076868458273</v>
      </c>
      <c r="BC65" s="12">
        <v>15.778899532861734</v>
      </c>
      <c r="BD65" s="12">
        <v>0.24190094587022148</v>
      </c>
      <c r="BE65" s="12">
        <v>-0.55918378501816912</v>
      </c>
      <c r="BG65" s="22">
        <v>41274</v>
      </c>
      <c r="BH65" s="13">
        <v>40</v>
      </c>
      <c r="BI65" s="12">
        <v>2.3206523706892357</v>
      </c>
      <c r="BJ65" s="12">
        <v>17.585250328375658</v>
      </c>
      <c r="BK65" s="12">
        <v>8.634740546378028</v>
      </c>
      <c r="BL65" s="12">
        <v>10.662315186104966</v>
      </c>
      <c r="BN65" s="22">
        <v>41274</v>
      </c>
      <c r="BO65" s="13">
        <v>22</v>
      </c>
      <c r="BP65" s="12">
        <v>25.206317845950952</v>
      </c>
      <c r="BQ65" s="12">
        <v>2.3152304670977841</v>
      </c>
      <c r="BR65" s="12">
        <v>11.518654079215175</v>
      </c>
      <c r="BS65" s="12">
        <v>12.814704660734311</v>
      </c>
      <c r="BU65" s="22">
        <v>41274</v>
      </c>
      <c r="BV65" s="13">
        <v>60</v>
      </c>
      <c r="BW65" s="12">
        <v>-4.1738016099443698</v>
      </c>
      <c r="BX65" s="12">
        <v>5.677238373759641</v>
      </c>
      <c r="BY65" s="12">
        <v>-1.9213246100636239</v>
      </c>
      <c r="BZ65" s="12">
        <v>-2.2116415715993765</v>
      </c>
      <c r="CB65" s="22">
        <v>41274</v>
      </c>
      <c r="CC65" s="13">
        <v>47</v>
      </c>
      <c r="CD65" s="12">
        <v>0.34036432730073563</v>
      </c>
      <c r="CE65" s="12">
        <v>7.1519413668504228</v>
      </c>
      <c r="CF65" s="12">
        <v>3.1731143016061836</v>
      </c>
      <c r="CG65" s="12">
        <v>6.5024723936907058</v>
      </c>
      <c r="CI65" s="22">
        <v>41274</v>
      </c>
      <c r="CJ65" s="13">
        <v>29</v>
      </c>
      <c r="CK65" s="12">
        <v>81.442468956425003</v>
      </c>
      <c r="CL65" s="12">
        <v>8.6496548024522788</v>
      </c>
      <c r="CM65" s="12">
        <v>17.945363222314036</v>
      </c>
      <c r="CN65" s="12">
        <v>15.196720138468445</v>
      </c>
      <c r="CP65" s="22">
        <v>41274</v>
      </c>
      <c r="CQ65" s="13">
        <v>34</v>
      </c>
      <c r="CR65" s="12">
        <v>-14.179505591058209</v>
      </c>
      <c r="CS65" s="12">
        <v>4.3464685193442598</v>
      </c>
      <c r="CT65" s="12">
        <v>-3.416469111056053</v>
      </c>
      <c r="CU65" s="12">
        <v>-3.4986001603190542</v>
      </c>
      <c r="CW65" s="22">
        <v>41274</v>
      </c>
      <c r="CX65" s="13">
        <v>26</v>
      </c>
      <c r="CY65" s="12">
        <v>-12.504545145493859</v>
      </c>
      <c r="CZ65" s="12">
        <v>0.97993096542228209</v>
      </c>
      <c r="DA65" s="12">
        <v>0.60548683496239875</v>
      </c>
      <c r="DB65" s="12">
        <v>3.2907737060452025</v>
      </c>
      <c r="DD65" s="22">
        <v>41274</v>
      </c>
      <c r="DE65" s="13">
        <v>22</v>
      </c>
      <c r="DF65" s="12">
        <v>10.184220476532971</v>
      </c>
      <c r="DG65" s="12">
        <v>13.165818254884165</v>
      </c>
      <c r="DH65" s="12">
        <v>5.062315370024506</v>
      </c>
      <c r="DI65" s="12">
        <v>5.8219352582488781</v>
      </c>
      <c r="DK65" s="22">
        <v>41274</v>
      </c>
      <c r="DL65" s="13">
        <v>8</v>
      </c>
      <c r="DM65" s="12">
        <v>-92.912589247447968</v>
      </c>
      <c r="DN65" s="12">
        <v>0.67352128312949677</v>
      </c>
      <c r="DO65" s="12">
        <v>8.2240797925483555</v>
      </c>
      <c r="DP65" s="12">
        <v>10.836073632202158</v>
      </c>
      <c r="DR65" s="22">
        <v>41274</v>
      </c>
      <c r="DS65" s="13">
        <v>3</v>
      </c>
      <c r="DT65" s="12">
        <v>-30.48874638739359</v>
      </c>
      <c r="DU65" s="12">
        <v>9.5199275310330567</v>
      </c>
      <c r="DV65" s="12">
        <v>-6.4416747863291217</v>
      </c>
      <c r="DW65" s="12">
        <v>-1.3781166667824585</v>
      </c>
      <c r="DY65" s="22">
        <f t="shared" si="0"/>
        <v>41274</v>
      </c>
      <c r="DZ65" s="82">
        <f ca="1">VLOOKUP($DY65,INDIRECT("$"&amp;VLOOKUP($DZ$3,Map!$A$2:$E$51,4,0)&amp;"$6:$"&amp;VLOOKUP($DZ$3,Map!$A$2:$E$51,5,0)&amp;"$100"),MATCH(DZ$1,INDIRECT("$"&amp;VLOOKUP($DZ$3,Map!$A$2:$E$51,4,0)&amp;"$1:$"&amp;VLOOKUP($DZ$3,Map!$A$2:$E$51,5,0)&amp;"$1"),0),0)</f>
        <v>26</v>
      </c>
      <c r="EA65" s="140">
        <f ca="1">IF(ABS(VLOOKUP($DY65,INDIRECT("$"&amp;VLOOKUP($DZ$3,Map!$A$2:$E$51,4,0)&amp;"$6:$"&amp;VLOOKUP($DZ$3,Map!$A$2:$E$51,5,0)&amp;"$100"),MATCH(EA$1,INDIRECT("$"&amp;VLOOKUP($DZ$3,Map!$A$2:$E$51,4,0)&amp;"$1:$"&amp;VLOOKUP($DZ$3,Map!$A$2:$E$51,5,0)&amp;"$1"),0),0))&gt;100,"",VLOOKUP($DY65,INDIRECT("$"&amp;VLOOKUP($DZ$3,Map!$A$2:$E$51,4,0)&amp;"$6:$"&amp;VLOOKUP($DZ$3,Map!$A$2:$E$51,5,0)&amp;"$100"),MATCH(EA$1,INDIRECT("$"&amp;VLOOKUP($DZ$3,Map!$A$2:$E$51,4,0)&amp;"$1:$"&amp;VLOOKUP($DZ$3,Map!$A$2:$E$51,5,0)&amp;"$1"),0),0))</f>
        <v>-12.504545145493859</v>
      </c>
      <c r="EB65" s="140">
        <f ca="1">IF(ABS(VLOOKUP($DY65,INDIRECT("$"&amp;VLOOKUP($DZ$3,Map!$A$2:$E$51,4,0)&amp;"$6:$"&amp;VLOOKUP($DZ$3,Map!$A$2:$E$51,5,0)&amp;"$100"),MATCH(EB$1,INDIRECT("$"&amp;VLOOKUP($DZ$3,Map!$A$2:$E$51,4,0)&amp;"$1:$"&amp;VLOOKUP($DZ$3,Map!$A$2:$E$51,5,0)&amp;"$1"),0),0))&gt;50,"",VLOOKUP($DY65,INDIRECT("$"&amp;VLOOKUP($DZ$3,Map!$A$2:$E$51,4,0)&amp;"$6:$"&amp;VLOOKUP($DZ$3,Map!$A$2:$E$51,5,0)&amp;"$100"),MATCH(EB$1,INDIRECT("$"&amp;VLOOKUP($DZ$3,Map!$A$2:$E$51,4,0)&amp;"$1:$"&amp;VLOOKUP($DZ$3,Map!$A$2:$E$51,5,0)&amp;"$1"),0),0))</f>
        <v>0.97993096542228209</v>
      </c>
      <c r="EC65" s="140">
        <f ca="1">IF(ABS(VLOOKUP($DY65,INDIRECT("$"&amp;VLOOKUP($DZ$3,Map!$A$2:$E$51,4,0)&amp;"$6:$"&amp;VLOOKUP($DZ$3,Map!$A$2:$E$51,5,0)&amp;"$100"),MATCH(EC$1,INDIRECT("$"&amp;VLOOKUP($DZ$3,Map!$A$2:$E$51,4,0)&amp;"$1:$"&amp;VLOOKUP($DZ$3,Map!$A$2:$E$51,5,0)&amp;"$1"),0),0))&gt;100,"",VLOOKUP($DY65,INDIRECT("$"&amp;VLOOKUP($DZ$3,Map!$A$2:$E$51,4,0)&amp;"$6:$"&amp;VLOOKUP($DZ$3,Map!$A$2:$E$51,5,0)&amp;"$100"),MATCH(EC$1,INDIRECT("$"&amp;VLOOKUP($DZ$3,Map!$A$2:$E$51,4,0)&amp;"$1:$"&amp;VLOOKUP($DZ$3,Map!$A$2:$E$51,5,0)&amp;"$1"),0),0))</f>
        <v>0.60548683496239875</v>
      </c>
      <c r="ED65" s="140">
        <f ca="1">IF(ABS(VLOOKUP($DY65,INDIRECT("$"&amp;VLOOKUP($DZ$3,Map!$A$2:$E$51,4,0)&amp;"$6:$"&amp;VLOOKUP($DZ$3,Map!$A$2:$E$51,5,0)&amp;"$100"),MATCH(ED$1,INDIRECT("$"&amp;VLOOKUP($DZ$3,Map!$A$2:$E$51,4,0)&amp;"$1:$"&amp;VLOOKUP($DZ$3,Map!$A$2:$E$51,5,0)&amp;"$1"),0),0))&gt;100,"",VLOOKUP($DY65,INDIRECT("$"&amp;VLOOKUP($DZ$3,Map!$A$2:$E$51,4,0)&amp;"$6:$"&amp;VLOOKUP($DZ$3,Map!$A$2:$E$51,5,0)&amp;"$100"),MATCH(ED$1,INDIRECT("$"&amp;VLOOKUP($DZ$3,Map!$A$2:$E$51,4,0)&amp;"$1:$"&amp;VLOOKUP($DZ$3,Map!$A$2:$E$51,5,0)&amp;"$1"),0),0))</f>
        <v>3.2907737060452025</v>
      </c>
      <c r="EF65" s="22">
        <f t="shared" si="1"/>
        <v>41274</v>
      </c>
      <c r="EG65" s="140">
        <f ca="1">VLOOKUP($EF65,EquityMetrics!$Y$6:$AO$1048576,MATCH(Earnings!EG$5,EquityMetrics!$Y$5:$AO$5,0),0)</f>
        <v>5.2316696545605668</v>
      </c>
      <c r="EH65" s="140">
        <f ca="1">VLOOKUP($EF65,EquityMetrics!$Y$6:$AO$1048576,MATCH(Earnings!EH$5,EquityMetrics!$Y$5:$AO$5,0),0)</f>
        <v>13.268074519785756</v>
      </c>
      <c r="EI65" s="140">
        <f ca="1">VLOOKUP($EF65,EquityMetrics!$Y$6:$AO$1048576,MATCH(Earnings!EI$5,EquityMetrics!$Y$5:$AO$5,0),0)</f>
        <v>3.2727072338327057</v>
      </c>
      <c r="EJ65" s="140">
        <f ca="1">VLOOKUP($EF65,EquityMetrics!$Y$6:$AO$1048576,MATCH(Earnings!EJ$5,EquityMetrics!$Y$5:$AO$5,0),0)</f>
        <v>3.1081619790413129</v>
      </c>
      <c r="EN65" s="22">
        <v>41274</v>
      </c>
      <c r="EO65" s="13">
        <v>52</v>
      </c>
      <c r="EP65" s="12">
        <v>7.9515746903947804</v>
      </c>
      <c r="EQ65" s="12">
        <v>46.216994738445337</v>
      </c>
      <c r="ER65" s="12">
        <v>16.594395753277368</v>
      </c>
      <c r="ES65" s="12">
        <v>36.040630364845349</v>
      </c>
      <c r="EU65" s="22">
        <v>41274</v>
      </c>
      <c r="EV65" s="13">
        <v>52</v>
      </c>
      <c r="EW65" s="12">
        <v>32.5042276129806</v>
      </c>
      <c r="EX65" s="12">
        <v>19.114406332126443</v>
      </c>
      <c r="EY65" s="12">
        <v>6.9090800412908937</v>
      </c>
      <c r="EZ65" s="12">
        <v>3.0883369011897477</v>
      </c>
      <c r="FB65" s="22">
        <v>41274</v>
      </c>
      <c r="FC65" s="13">
        <v>22</v>
      </c>
      <c r="FD65" s="12">
        <v>-4.7929858601783</v>
      </c>
      <c r="FE65" s="12">
        <v>-0.55990435251739301</v>
      </c>
      <c r="FF65" s="12">
        <v>3.4816878735031809</v>
      </c>
      <c r="FG65" s="12">
        <v>3.2933646487971258</v>
      </c>
      <c r="FI65" s="22">
        <v>41274</v>
      </c>
      <c r="FJ65" s="13">
        <v>38</v>
      </c>
      <c r="FK65" s="12">
        <v>-3.8222097263459154</v>
      </c>
      <c r="FL65" s="12">
        <v>9.7276772660472197</v>
      </c>
      <c r="FM65" s="12">
        <v>-5.0710439778963394</v>
      </c>
      <c r="FN65" s="12">
        <v>-5.2660771072413954</v>
      </c>
      <c r="FP65" s="22">
        <v>41274</v>
      </c>
      <c r="FQ65">
        <v>14</v>
      </c>
      <c r="FR65" s="12">
        <v>8.2939518793335267</v>
      </c>
      <c r="FS65" s="12">
        <v>11.925350462235906</v>
      </c>
      <c r="FT65" s="12">
        <v>6.5524006746316532</v>
      </c>
      <c r="FU65" s="12">
        <v>5.4700525354852481</v>
      </c>
      <c r="FW65" s="22">
        <v>41274</v>
      </c>
      <c r="FX65">
        <v>24</v>
      </c>
      <c r="FY65" s="12">
        <v>49.974097686103434</v>
      </c>
      <c r="FZ65" s="12">
        <v>59.402410825998885</v>
      </c>
      <c r="GA65" s="12">
        <v>16.436339514224983</v>
      </c>
      <c r="GB65" s="12">
        <v>14.285660867495963</v>
      </c>
      <c r="GD65" s="22">
        <v>41820</v>
      </c>
      <c r="GE65">
        <v>14</v>
      </c>
      <c r="GF65" s="12">
        <v>-5.5402785169379909</v>
      </c>
      <c r="GG65" s="12">
        <v>-3.022959955730764</v>
      </c>
      <c r="GH65" s="12">
        <v>-1.7619626329748228</v>
      </c>
      <c r="GI65" s="12">
        <v>-0.58123103454409408</v>
      </c>
      <c r="GK65" s="22">
        <v>41274</v>
      </c>
      <c r="GL65">
        <v>13</v>
      </c>
      <c r="GM65" s="12">
        <v>-27.146439181350601</v>
      </c>
      <c r="GN65" s="12">
        <v>4.4299250814265001</v>
      </c>
      <c r="GO65" s="12">
        <v>-1.2047738221839022</v>
      </c>
      <c r="GP65" s="12">
        <v>2.3632448167045572</v>
      </c>
      <c r="GS65" s="22">
        <v>41274</v>
      </c>
      <c r="GT65" s="13">
        <v>27</v>
      </c>
      <c r="GU65" s="12">
        <v>92.238344067083915</v>
      </c>
      <c r="GV65" s="12">
        <v>10.278420298696433</v>
      </c>
      <c r="GW65" s="12">
        <v>18.675970466867973</v>
      </c>
      <c r="GX65" s="12">
        <v>15.217471524453718</v>
      </c>
      <c r="GZ65" s="22">
        <v>41729</v>
      </c>
      <c r="HA65" s="13">
        <v>6</v>
      </c>
      <c r="HB65" s="12">
        <v>6.1115561969973697</v>
      </c>
      <c r="HC65" s="12">
        <v>-0.13120066015979148</v>
      </c>
      <c r="HD65" s="12">
        <v>14.78757844664087</v>
      </c>
      <c r="HE65" s="12">
        <v>34.862793576516452</v>
      </c>
      <c r="HG65" s="22">
        <v>41274</v>
      </c>
      <c r="HH65" s="13">
        <v>4</v>
      </c>
      <c r="HI65" s="12">
        <v>-1.1026429728327902</v>
      </c>
      <c r="HJ65" s="12">
        <v>13.876389501206488</v>
      </c>
      <c r="HK65" s="12">
        <v>3.0664558482993209</v>
      </c>
      <c r="HL65" s="12">
        <v>3.6501761413042511</v>
      </c>
      <c r="HN65" s="22">
        <v>41912</v>
      </c>
      <c r="HO65" s="13">
        <v>26</v>
      </c>
      <c r="HP65" s="12">
        <v>-29.583151868801384</v>
      </c>
      <c r="HQ65" s="12">
        <v>5.3798226278047201</v>
      </c>
      <c r="HR65" s="12">
        <v>1.5855624063474405</v>
      </c>
      <c r="HS65" s="12">
        <v>2.6324393516260702</v>
      </c>
    </row>
    <row r="66" spans="1:227">
      <c r="A66" s="22">
        <v>41364</v>
      </c>
      <c r="B66" s="13">
        <v>19</v>
      </c>
      <c r="C66" s="12">
        <v>-10.889336882989291</v>
      </c>
      <c r="D66" s="12">
        <v>19.523888896316866</v>
      </c>
      <c r="E66" s="12">
        <v>-7.1907463310216908</v>
      </c>
      <c r="F66" s="12">
        <v>-6.7323558167438735</v>
      </c>
      <c r="H66" s="22">
        <v>41364</v>
      </c>
      <c r="I66" s="13">
        <v>37</v>
      </c>
      <c r="J66" s="12">
        <v>6.0565521255140222</v>
      </c>
      <c r="K66" s="12">
        <v>46.570167942677607</v>
      </c>
      <c r="L66" s="12">
        <v>11.725498989728633</v>
      </c>
      <c r="M66" s="12">
        <v>11.794638518532885</v>
      </c>
      <c r="O66" s="22">
        <v>41729</v>
      </c>
      <c r="P66" s="13">
        <v>26</v>
      </c>
      <c r="Q66" s="12">
        <v>-11.896055410236313</v>
      </c>
      <c r="R66" s="12">
        <v>12.080079967810931</v>
      </c>
      <c r="S66" s="12">
        <v>5.2289075207191393</v>
      </c>
      <c r="T66" s="12">
        <v>5.6459814636556027</v>
      </c>
      <c r="V66" s="22">
        <v>41364</v>
      </c>
      <c r="W66" s="13">
        <v>20</v>
      </c>
      <c r="X66" s="12">
        <v>1.0870513804969757</v>
      </c>
      <c r="Y66" s="12">
        <v>23.929954976274104</v>
      </c>
      <c r="Z66" s="12">
        <v>6.7909031263378994</v>
      </c>
      <c r="AA66" s="12">
        <v>6.1433070166325043</v>
      </c>
      <c r="AC66" s="22">
        <v>41364</v>
      </c>
      <c r="AD66" s="13">
        <v>108</v>
      </c>
      <c r="AE66" s="12">
        <v>15.107658540969592</v>
      </c>
      <c r="AF66" s="12">
        <v>25.445418061559977</v>
      </c>
      <c r="AG66" s="12">
        <v>1.6737299710497755</v>
      </c>
      <c r="AH66" s="12">
        <v>-1.1110603325894419</v>
      </c>
      <c r="AJ66" s="22">
        <v>41364</v>
      </c>
      <c r="AK66" s="13">
        <v>12</v>
      </c>
      <c r="AL66" s="12">
        <v>-4.5399244102971927</v>
      </c>
      <c r="AM66" s="12">
        <v>-15.996261972594406</v>
      </c>
      <c r="AN66" s="14">
        <v>41364</v>
      </c>
      <c r="AO66" s="2">
        <v>23</v>
      </c>
      <c r="AP66" s="12">
        <v>11.654121739795809</v>
      </c>
      <c r="AQ66" s="12">
        <v>26.610947087212811</v>
      </c>
      <c r="AS66" s="22">
        <v>41364</v>
      </c>
      <c r="AT66" s="13">
        <v>18</v>
      </c>
      <c r="AU66" s="12">
        <v>15.283589129014775</v>
      </c>
      <c r="AV66" s="12">
        <v>-5.3751090035638498</v>
      </c>
      <c r="AW66" s="12">
        <v>-4.2709179998355324</v>
      </c>
      <c r="AX66" s="12">
        <v>-5.6559849334966383</v>
      </c>
      <c r="AZ66" s="22">
        <v>41364</v>
      </c>
      <c r="BA66" s="13">
        <v>11</v>
      </c>
      <c r="BB66" s="12">
        <v>3.5407777279112249</v>
      </c>
      <c r="BC66" s="12">
        <v>9.3004517607029324</v>
      </c>
      <c r="BD66" s="12">
        <v>3.5419295163405362</v>
      </c>
      <c r="BE66" s="12">
        <v>2.1603789894968806</v>
      </c>
      <c r="BG66" s="22">
        <v>41364</v>
      </c>
      <c r="BH66" s="13">
        <v>39</v>
      </c>
      <c r="BI66" s="12">
        <v>-6.0933043169236478E-2</v>
      </c>
      <c r="BJ66" s="12">
        <v>15.119791146133243</v>
      </c>
      <c r="BK66" s="12">
        <v>6.9321662982913645</v>
      </c>
      <c r="BL66" s="12">
        <v>9.9313116186652515</v>
      </c>
      <c r="BN66" s="22">
        <v>41364</v>
      </c>
      <c r="BO66" s="13">
        <v>22</v>
      </c>
      <c r="BP66" s="12">
        <v>9.7565847141442958</v>
      </c>
      <c r="BQ66" s="12">
        <v>2.4343468663747592</v>
      </c>
      <c r="BR66" s="12">
        <v>1.6639492514960219</v>
      </c>
      <c r="BS66" s="12">
        <v>1.182174217072407</v>
      </c>
      <c r="BU66" s="22">
        <v>41364</v>
      </c>
      <c r="BV66" s="13">
        <v>63</v>
      </c>
      <c r="BW66" s="12">
        <v>-13.202612218361844</v>
      </c>
      <c r="BX66" s="12">
        <v>6.8850354776062828</v>
      </c>
      <c r="BY66" s="12">
        <v>-4.4644310010932724</v>
      </c>
      <c r="BZ66" s="12">
        <v>-3.2244363207514337</v>
      </c>
      <c r="CB66" s="22">
        <v>41364</v>
      </c>
      <c r="CC66" s="13">
        <v>44</v>
      </c>
      <c r="CD66" s="12">
        <v>2.1952882247143393</v>
      </c>
      <c r="CE66" s="12">
        <v>4.2109900428156211</v>
      </c>
      <c r="CF66" s="12">
        <v>2.7228970249170148</v>
      </c>
      <c r="CG66" s="12">
        <v>6.25454226531581</v>
      </c>
      <c r="CI66" s="22">
        <v>41364</v>
      </c>
      <c r="CJ66" s="13">
        <v>29</v>
      </c>
      <c r="CK66" s="12">
        <v>57.148007713090266</v>
      </c>
      <c r="CL66" s="12">
        <v>8.7275169142056797</v>
      </c>
      <c r="CM66" s="12">
        <v>18.067337610534761</v>
      </c>
      <c r="CN66" s="12">
        <v>16.767787132999025</v>
      </c>
      <c r="CP66" s="22">
        <v>41364</v>
      </c>
      <c r="CQ66" s="13">
        <v>33</v>
      </c>
      <c r="CR66" s="12">
        <v>-16.62911069908554</v>
      </c>
      <c r="CS66" s="12">
        <v>13.71849193222423</v>
      </c>
      <c r="CT66" s="12">
        <v>7.3822233563514139E-2</v>
      </c>
      <c r="CU66" s="12">
        <v>1.9607748404872671</v>
      </c>
      <c r="CW66" s="22">
        <v>41364</v>
      </c>
      <c r="CX66" s="13">
        <v>26</v>
      </c>
      <c r="CY66" s="12">
        <v>-23.053598907893001</v>
      </c>
      <c r="CZ66" s="12">
        <v>2.742652283325242</v>
      </c>
      <c r="DA66" s="12">
        <v>-4.0095777880148509</v>
      </c>
      <c r="DB66" s="12">
        <v>2.0198110006335757</v>
      </c>
      <c r="DD66" s="22">
        <v>41364</v>
      </c>
      <c r="DE66" s="13">
        <v>22</v>
      </c>
      <c r="DF66" s="12">
        <v>1.3480081450408232</v>
      </c>
      <c r="DG66" s="12">
        <v>17.979153591527684</v>
      </c>
      <c r="DH66" s="12">
        <v>2.3815325795589315</v>
      </c>
      <c r="DI66" s="12">
        <v>1.6478781991347224</v>
      </c>
      <c r="DK66" s="22">
        <v>41364</v>
      </c>
      <c r="DL66" s="13">
        <v>7</v>
      </c>
      <c r="DM66" s="12">
        <v>-0.59749350086864028</v>
      </c>
      <c r="DN66" s="12">
        <v>-1.1988566757004548</v>
      </c>
      <c r="DO66" s="12">
        <v>4.9295758516546107</v>
      </c>
      <c r="DP66" s="12">
        <v>5.3499753975229325</v>
      </c>
      <c r="DR66" s="22">
        <v>41364</v>
      </c>
      <c r="DS66" s="13">
        <v>5</v>
      </c>
      <c r="DT66" s="12">
        <v>-33.689767818623999</v>
      </c>
      <c r="DU66" s="12">
        <v>11.707663165939209</v>
      </c>
      <c r="DV66" s="12">
        <v>-4.902168784926408</v>
      </c>
      <c r="DW66" s="12">
        <v>6.6497172426928319</v>
      </c>
      <c r="DY66" s="22">
        <f t="shared" si="0"/>
        <v>41364</v>
      </c>
      <c r="DZ66" s="82">
        <f ca="1">VLOOKUP($DY66,INDIRECT("$"&amp;VLOOKUP($DZ$3,Map!$A$2:$E$51,4,0)&amp;"$6:$"&amp;VLOOKUP($DZ$3,Map!$A$2:$E$51,5,0)&amp;"$100"),MATCH(DZ$1,INDIRECT("$"&amp;VLOOKUP($DZ$3,Map!$A$2:$E$51,4,0)&amp;"$1:$"&amp;VLOOKUP($DZ$3,Map!$A$2:$E$51,5,0)&amp;"$1"),0),0)</f>
        <v>26</v>
      </c>
      <c r="EA66" s="140">
        <f ca="1">IF(ABS(VLOOKUP($DY66,INDIRECT("$"&amp;VLOOKUP($DZ$3,Map!$A$2:$E$51,4,0)&amp;"$6:$"&amp;VLOOKUP($DZ$3,Map!$A$2:$E$51,5,0)&amp;"$100"),MATCH(EA$1,INDIRECT("$"&amp;VLOOKUP($DZ$3,Map!$A$2:$E$51,4,0)&amp;"$1:$"&amp;VLOOKUP($DZ$3,Map!$A$2:$E$51,5,0)&amp;"$1"),0),0))&gt;100,"",VLOOKUP($DY66,INDIRECT("$"&amp;VLOOKUP($DZ$3,Map!$A$2:$E$51,4,0)&amp;"$6:$"&amp;VLOOKUP($DZ$3,Map!$A$2:$E$51,5,0)&amp;"$100"),MATCH(EA$1,INDIRECT("$"&amp;VLOOKUP($DZ$3,Map!$A$2:$E$51,4,0)&amp;"$1:$"&amp;VLOOKUP($DZ$3,Map!$A$2:$E$51,5,0)&amp;"$1"),0),0))</f>
        <v>-23.053598907893001</v>
      </c>
      <c r="EB66" s="140">
        <f ca="1">IF(ABS(VLOOKUP($DY66,INDIRECT("$"&amp;VLOOKUP($DZ$3,Map!$A$2:$E$51,4,0)&amp;"$6:$"&amp;VLOOKUP($DZ$3,Map!$A$2:$E$51,5,0)&amp;"$100"),MATCH(EB$1,INDIRECT("$"&amp;VLOOKUP($DZ$3,Map!$A$2:$E$51,4,0)&amp;"$1:$"&amp;VLOOKUP($DZ$3,Map!$A$2:$E$51,5,0)&amp;"$1"),0),0))&gt;50,"",VLOOKUP($DY66,INDIRECT("$"&amp;VLOOKUP($DZ$3,Map!$A$2:$E$51,4,0)&amp;"$6:$"&amp;VLOOKUP($DZ$3,Map!$A$2:$E$51,5,0)&amp;"$100"),MATCH(EB$1,INDIRECT("$"&amp;VLOOKUP($DZ$3,Map!$A$2:$E$51,4,0)&amp;"$1:$"&amp;VLOOKUP($DZ$3,Map!$A$2:$E$51,5,0)&amp;"$1"),0),0))</f>
        <v>2.742652283325242</v>
      </c>
      <c r="EC66" s="140">
        <f ca="1">IF(ABS(VLOOKUP($DY66,INDIRECT("$"&amp;VLOOKUP($DZ$3,Map!$A$2:$E$51,4,0)&amp;"$6:$"&amp;VLOOKUP($DZ$3,Map!$A$2:$E$51,5,0)&amp;"$100"),MATCH(EC$1,INDIRECT("$"&amp;VLOOKUP($DZ$3,Map!$A$2:$E$51,4,0)&amp;"$1:$"&amp;VLOOKUP($DZ$3,Map!$A$2:$E$51,5,0)&amp;"$1"),0),0))&gt;100,"",VLOOKUP($DY66,INDIRECT("$"&amp;VLOOKUP($DZ$3,Map!$A$2:$E$51,4,0)&amp;"$6:$"&amp;VLOOKUP($DZ$3,Map!$A$2:$E$51,5,0)&amp;"$100"),MATCH(EC$1,INDIRECT("$"&amp;VLOOKUP($DZ$3,Map!$A$2:$E$51,4,0)&amp;"$1:$"&amp;VLOOKUP($DZ$3,Map!$A$2:$E$51,5,0)&amp;"$1"),0),0))</f>
        <v>-4.0095777880148509</v>
      </c>
      <c r="ED66" s="140">
        <f ca="1">IF(ABS(VLOOKUP($DY66,INDIRECT("$"&amp;VLOOKUP($DZ$3,Map!$A$2:$E$51,4,0)&amp;"$6:$"&amp;VLOOKUP($DZ$3,Map!$A$2:$E$51,5,0)&amp;"$100"),MATCH(ED$1,INDIRECT("$"&amp;VLOOKUP($DZ$3,Map!$A$2:$E$51,4,0)&amp;"$1:$"&amp;VLOOKUP($DZ$3,Map!$A$2:$E$51,5,0)&amp;"$1"),0),0))&gt;100,"",VLOOKUP($DY66,INDIRECT("$"&amp;VLOOKUP($DZ$3,Map!$A$2:$E$51,4,0)&amp;"$6:$"&amp;VLOOKUP($DZ$3,Map!$A$2:$E$51,5,0)&amp;"$100"),MATCH(ED$1,INDIRECT("$"&amp;VLOOKUP($DZ$3,Map!$A$2:$E$51,4,0)&amp;"$1:$"&amp;VLOOKUP($DZ$3,Map!$A$2:$E$51,5,0)&amp;"$1"),0),0))</f>
        <v>2.0198110006335757</v>
      </c>
      <c r="EF66" s="22">
        <f t="shared" si="1"/>
        <v>41364</v>
      </c>
      <c r="EG66" s="140">
        <f ca="1">VLOOKUP($EF66,EquityMetrics!$Y$6:$AO$1048576,MATCH(Earnings!EG$5,EquityMetrics!$Y$5:$AO$5,0),0)</f>
        <v>-0.2348342445870899</v>
      </c>
      <c r="EH66" s="140">
        <f ca="1">VLOOKUP($EF66,EquityMetrics!$Y$6:$AO$1048576,MATCH(Earnings!EH$5,EquityMetrics!$Y$5:$AO$5,0),0)</f>
        <v>13.566198063757584</v>
      </c>
      <c r="EI66" s="140">
        <f ca="1">VLOOKUP($EF66,EquityMetrics!$Y$6:$AO$1048576,MATCH(Earnings!EI$5,EquityMetrics!$Y$5:$AO$5,0),0)</f>
        <v>1.3432959877432538</v>
      </c>
      <c r="EJ66" s="140">
        <f ca="1">VLOOKUP($EF66,EquityMetrics!$Y$6:$AO$1048576,MATCH(Earnings!EJ$5,EquityMetrics!$Y$5:$AO$5,0),0)</f>
        <v>1.8376765879470236</v>
      </c>
      <c r="EN66" s="22">
        <v>41364</v>
      </c>
      <c r="EO66" s="13">
        <v>54</v>
      </c>
      <c r="EP66" s="12">
        <v>19.160107224681798</v>
      </c>
      <c r="EQ66" s="12">
        <v>36.192908266892879</v>
      </c>
      <c r="ER66" s="12">
        <v>16.619425541624189</v>
      </c>
      <c r="ES66" s="12">
        <v>18.69129170157764</v>
      </c>
      <c r="EU66" s="22">
        <v>41364</v>
      </c>
      <c r="EV66" s="13">
        <v>54</v>
      </c>
      <c r="EW66" s="12">
        <v>10.885408790680827</v>
      </c>
      <c r="EX66" s="12">
        <v>17.346390799028711</v>
      </c>
      <c r="EY66" s="12">
        <v>-2.1651537252527442</v>
      </c>
      <c r="EZ66" s="12">
        <v>-4.4882066274927297</v>
      </c>
      <c r="FB66" s="22">
        <v>41364</v>
      </c>
      <c r="FC66" s="13">
        <v>23</v>
      </c>
      <c r="FD66" s="12">
        <v>-9.0725457069861797</v>
      </c>
      <c r="FE66" s="12">
        <v>2.8316545899770507</v>
      </c>
      <c r="FF66" s="12">
        <v>-2.4443287642005762</v>
      </c>
      <c r="FG66" s="12">
        <v>-1.7712546819359298</v>
      </c>
      <c r="FI66" s="22">
        <v>41364</v>
      </c>
      <c r="FJ66" s="13">
        <v>40</v>
      </c>
      <c r="FK66" s="12">
        <v>-16.166279257423398</v>
      </c>
      <c r="FL66" s="12">
        <v>9.8253024296121048</v>
      </c>
      <c r="FM66" s="12">
        <v>-5.8336109256609596</v>
      </c>
      <c r="FN66" s="12">
        <v>-4.1323197635859676</v>
      </c>
      <c r="FP66" s="22">
        <v>41364</v>
      </c>
      <c r="FQ66">
        <v>15</v>
      </c>
      <c r="FR66" s="12">
        <v>4.0178811947864768</v>
      </c>
      <c r="FS66" s="12">
        <v>6.1945316149829344</v>
      </c>
      <c r="FT66" s="12">
        <v>2.8888098737572143</v>
      </c>
      <c r="FU66" s="12">
        <v>1.9784848326172888</v>
      </c>
      <c r="FW66" s="22">
        <v>41364</v>
      </c>
      <c r="FX66">
        <v>22</v>
      </c>
      <c r="FY66" s="12">
        <v>7.3471269730824851</v>
      </c>
      <c r="FZ66" s="12">
        <v>74.206056736290947</v>
      </c>
      <c r="GA66" s="12">
        <v>15.814949787098298</v>
      </c>
      <c r="GB66" s="12">
        <v>16.451232239030844</v>
      </c>
      <c r="GD66" s="22">
        <v>41912</v>
      </c>
      <c r="GE66">
        <v>12</v>
      </c>
      <c r="GF66" s="12">
        <v>-5.0797423474272962</v>
      </c>
      <c r="GG66" s="12">
        <v>-8.3734523416370994</v>
      </c>
      <c r="GH66" s="12">
        <v>-1.6365847395951927</v>
      </c>
      <c r="GI66" s="12">
        <v>-1.9199821625587532</v>
      </c>
      <c r="GK66" s="22">
        <v>41364</v>
      </c>
      <c r="GL66">
        <v>12</v>
      </c>
      <c r="GM66" s="12">
        <v>-32.970888341225425</v>
      </c>
      <c r="GN66" s="12">
        <v>3.1700874878243468</v>
      </c>
      <c r="GO66" s="12">
        <v>-5.8540846469339218</v>
      </c>
      <c r="GP66" s="12">
        <v>-1.3773413760143738</v>
      </c>
      <c r="GS66" s="22">
        <v>41364</v>
      </c>
      <c r="GT66" s="13">
        <v>27</v>
      </c>
      <c r="GU66" s="12">
        <v>82.860151473359807</v>
      </c>
      <c r="GV66" s="12">
        <v>11.575511393578331</v>
      </c>
      <c r="GW66" s="12">
        <v>19.368671781457493</v>
      </c>
      <c r="GX66" s="12">
        <v>17.52940223066204</v>
      </c>
      <c r="GZ66" s="22">
        <v>41820</v>
      </c>
      <c r="HA66" s="13">
        <v>7</v>
      </c>
      <c r="HB66" s="12">
        <v>14.081910820012556</v>
      </c>
      <c r="HC66" s="12">
        <v>11.828941384407287</v>
      </c>
      <c r="HD66" s="12">
        <v>10.831638726240378</v>
      </c>
      <c r="HE66" s="12">
        <v>29.133799538189841</v>
      </c>
      <c r="HG66" s="22">
        <v>41364</v>
      </c>
      <c r="HH66" s="13">
        <v>4</v>
      </c>
      <c r="HI66" s="12">
        <v>4.8884446286675765</v>
      </c>
      <c r="HJ66" s="12">
        <v>40.638295700212737</v>
      </c>
      <c r="HK66" s="12">
        <v>6.4878693742961513</v>
      </c>
      <c r="HL66" s="12">
        <v>6.2326895753709755</v>
      </c>
      <c r="HN66" s="22">
        <v>42004</v>
      </c>
      <c r="HO66" s="13">
        <v>26</v>
      </c>
      <c r="HP66" s="12">
        <v>16.111204955513326</v>
      </c>
      <c r="HQ66" s="12">
        <v>5.8336984050444629</v>
      </c>
      <c r="HR66" s="12">
        <v>-1.4693574662861697</v>
      </c>
      <c r="HS66" s="12">
        <v>-2.1835625281009019</v>
      </c>
    </row>
    <row r="67" spans="1:227">
      <c r="A67" s="22">
        <v>41455</v>
      </c>
      <c r="B67" s="13">
        <v>19</v>
      </c>
      <c r="C67" s="12">
        <v>3.7826714210175467</v>
      </c>
      <c r="D67" s="12">
        <v>23.37841948653876</v>
      </c>
      <c r="E67" s="12">
        <v>0.57000730711660452</v>
      </c>
      <c r="F67" s="12">
        <v>-0.17713452860291801</v>
      </c>
      <c r="H67" s="22">
        <v>41455</v>
      </c>
      <c r="I67" s="13">
        <v>39</v>
      </c>
      <c r="J67" s="12">
        <v>4.3659280860682355</v>
      </c>
      <c r="K67" s="12">
        <v>48.633008850905043</v>
      </c>
      <c r="L67" s="12">
        <v>14.91102236573505</v>
      </c>
      <c r="M67" s="12">
        <v>16.557864379253683</v>
      </c>
      <c r="O67" s="22">
        <v>41820</v>
      </c>
      <c r="P67" s="13">
        <v>25</v>
      </c>
      <c r="Q67" s="12">
        <v>0.49408970925939905</v>
      </c>
      <c r="R67" s="12">
        <v>17.74664647985691</v>
      </c>
      <c r="S67" s="12">
        <v>6.4729382477705988</v>
      </c>
      <c r="T67" s="12">
        <v>5.3544079624608054</v>
      </c>
      <c r="V67" s="22">
        <v>41455</v>
      </c>
      <c r="W67" s="13">
        <v>20</v>
      </c>
      <c r="X67" s="12">
        <v>22.304030535243484</v>
      </c>
      <c r="Y67" s="12">
        <v>20.309942613853039</v>
      </c>
      <c r="Z67" s="12">
        <v>11.205031730255621</v>
      </c>
      <c r="AA67" s="12">
        <v>10.409845057260769</v>
      </c>
      <c r="AC67" s="22">
        <v>41455</v>
      </c>
      <c r="AD67" s="13">
        <v>109</v>
      </c>
      <c r="AE67" s="12">
        <v>7.5249563337262657</v>
      </c>
      <c r="AF67" s="12">
        <v>24.349326655665628</v>
      </c>
      <c r="AG67" s="12">
        <v>9.0969686780860037</v>
      </c>
      <c r="AH67" s="12">
        <v>7.7328500641772324</v>
      </c>
      <c r="AJ67" s="22">
        <v>41455</v>
      </c>
      <c r="AK67" s="13">
        <v>12</v>
      </c>
      <c r="AL67" s="12">
        <v>-5.9940226507648298</v>
      </c>
      <c r="AM67" s="12">
        <v>-10.961899532280128</v>
      </c>
      <c r="AN67" s="14">
        <v>41455</v>
      </c>
      <c r="AO67" s="2">
        <v>24</v>
      </c>
      <c r="AP67" s="12">
        <v>-1.2189545606441365</v>
      </c>
      <c r="AQ67" s="12">
        <v>4.6005951304434411</v>
      </c>
      <c r="AS67" s="22">
        <v>41455</v>
      </c>
      <c r="AT67" s="13">
        <v>17</v>
      </c>
      <c r="AU67" s="12">
        <v>7.3859722438422901</v>
      </c>
      <c r="AV67" s="12">
        <v>-0.2941085884670458</v>
      </c>
      <c r="AW67" s="12">
        <v>-1.2216208052914346</v>
      </c>
      <c r="AX67" s="12">
        <v>-0.98646224135000571</v>
      </c>
      <c r="AZ67" s="22">
        <v>41455</v>
      </c>
      <c r="BA67" s="13">
        <v>13</v>
      </c>
      <c r="BB67" s="12">
        <v>2.3126593051403082</v>
      </c>
      <c r="BC67" s="12">
        <v>4.9383065849751606</v>
      </c>
      <c r="BD67" s="12">
        <v>4.5735361649911432</v>
      </c>
      <c r="BE67" s="12">
        <v>2.3065870944683153</v>
      </c>
      <c r="BG67" s="22">
        <v>41455</v>
      </c>
      <c r="BH67" s="13">
        <v>40</v>
      </c>
      <c r="BI67" s="12">
        <v>10.423609342506021</v>
      </c>
      <c r="BJ67" s="12">
        <v>15.460537551228736</v>
      </c>
      <c r="BK67" s="12">
        <v>7.9339572738284181</v>
      </c>
      <c r="BL67" s="12">
        <v>7.8103911213917687</v>
      </c>
      <c r="BN67" s="22">
        <v>41455</v>
      </c>
      <c r="BO67" s="13">
        <v>25</v>
      </c>
      <c r="BP67" s="12">
        <v>14.577941306429773</v>
      </c>
      <c r="BQ67" s="12">
        <v>4.5948681547968606</v>
      </c>
      <c r="BR67" s="12">
        <v>5.8835248929142381</v>
      </c>
      <c r="BS67" s="12">
        <v>4.9787044950397652</v>
      </c>
      <c r="BU67" s="22">
        <v>41455</v>
      </c>
      <c r="BV67" s="13">
        <v>67</v>
      </c>
      <c r="BW67" s="12">
        <v>-12.903441133254795</v>
      </c>
      <c r="BX67" s="12">
        <v>9.4188489718356916</v>
      </c>
      <c r="BY67" s="12">
        <v>-3.1591488136355705</v>
      </c>
      <c r="BZ67" s="12">
        <v>-1.5222444913675304</v>
      </c>
      <c r="CB67" s="22">
        <v>41455</v>
      </c>
      <c r="CC67" s="13">
        <v>42</v>
      </c>
      <c r="CD67" s="12">
        <v>-0.83279261305851726</v>
      </c>
      <c r="CE67" s="12">
        <v>6.6043157443967049</v>
      </c>
      <c r="CF67" s="12">
        <v>-2.7765960737451634</v>
      </c>
      <c r="CG67" s="12">
        <v>-4.2705545948500623</v>
      </c>
      <c r="CI67" s="22">
        <v>41455</v>
      </c>
      <c r="CJ67" s="13">
        <v>31</v>
      </c>
      <c r="CK67" s="12">
        <v>47.440862889655854</v>
      </c>
      <c r="CL67" s="12">
        <v>3.575436116488917</v>
      </c>
      <c r="CM67" s="12">
        <v>20.377371035563986</v>
      </c>
      <c r="CN67" s="12">
        <v>19.524879825254281</v>
      </c>
      <c r="CP67" s="22">
        <v>41455</v>
      </c>
      <c r="CQ67" s="13">
        <v>30</v>
      </c>
      <c r="CR67" s="12">
        <v>-20.105291345990548</v>
      </c>
      <c r="CS67" s="12">
        <v>14.43029906101696</v>
      </c>
      <c r="CT67" s="12">
        <v>-0.50308286683914405</v>
      </c>
      <c r="CU67" s="12">
        <v>0.88900848918107567</v>
      </c>
      <c r="CW67" s="22">
        <v>41455</v>
      </c>
      <c r="CX67" s="13">
        <v>27</v>
      </c>
      <c r="CY67" s="12">
        <v>-13.728388126705511</v>
      </c>
      <c r="CZ67" s="12">
        <v>5.2646472283647716</v>
      </c>
      <c r="DA67" s="12">
        <v>-3.5480556060251356</v>
      </c>
      <c r="DB67" s="12">
        <v>-2.4346984548701989</v>
      </c>
      <c r="DD67" s="22">
        <v>41455</v>
      </c>
      <c r="DE67" s="13">
        <v>21</v>
      </c>
      <c r="DF67" s="12">
        <v>-16.891038304686042</v>
      </c>
      <c r="DG67" s="12">
        <v>12.664381517078604</v>
      </c>
      <c r="DH67" s="12">
        <v>1.3194183810946392</v>
      </c>
      <c r="DI67" s="12">
        <v>3.5427469144613255</v>
      </c>
      <c r="DK67" s="22">
        <v>41455</v>
      </c>
      <c r="DL67" s="13">
        <v>7</v>
      </c>
      <c r="DM67" s="12">
        <v>-7.0835135601547119</v>
      </c>
      <c r="DN67" s="12">
        <v>0.46895794900871923</v>
      </c>
      <c r="DO67" s="12">
        <v>2.3082032932191021</v>
      </c>
      <c r="DP67" s="12">
        <v>4.127058541521933</v>
      </c>
      <c r="DR67" s="22">
        <v>41455</v>
      </c>
      <c r="DS67" s="13">
        <v>6</v>
      </c>
      <c r="DT67" s="12">
        <v>41.618384284948377</v>
      </c>
      <c r="DU67" s="12">
        <v>9.8392949254325401</v>
      </c>
      <c r="DV67" s="12">
        <v>17.04948459159057</v>
      </c>
      <c r="DW67" s="12">
        <v>14.822245874808582</v>
      </c>
      <c r="DY67" s="22">
        <f t="shared" si="0"/>
        <v>41455</v>
      </c>
      <c r="DZ67" s="82">
        <f ca="1">VLOOKUP($DY67,INDIRECT("$"&amp;VLOOKUP($DZ$3,Map!$A$2:$E$51,4,0)&amp;"$6:$"&amp;VLOOKUP($DZ$3,Map!$A$2:$E$51,5,0)&amp;"$100"),MATCH(DZ$1,INDIRECT("$"&amp;VLOOKUP($DZ$3,Map!$A$2:$E$51,4,0)&amp;"$1:$"&amp;VLOOKUP($DZ$3,Map!$A$2:$E$51,5,0)&amp;"$1"),0),0)</f>
        <v>27</v>
      </c>
      <c r="EA67" s="140">
        <f ca="1">IF(ABS(VLOOKUP($DY67,INDIRECT("$"&amp;VLOOKUP($DZ$3,Map!$A$2:$E$51,4,0)&amp;"$6:$"&amp;VLOOKUP($DZ$3,Map!$A$2:$E$51,5,0)&amp;"$100"),MATCH(EA$1,INDIRECT("$"&amp;VLOOKUP($DZ$3,Map!$A$2:$E$51,4,0)&amp;"$1:$"&amp;VLOOKUP($DZ$3,Map!$A$2:$E$51,5,0)&amp;"$1"),0),0))&gt;100,"",VLOOKUP($DY67,INDIRECT("$"&amp;VLOOKUP($DZ$3,Map!$A$2:$E$51,4,0)&amp;"$6:$"&amp;VLOOKUP($DZ$3,Map!$A$2:$E$51,5,0)&amp;"$100"),MATCH(EA$1,INDIRECT("$"&amp;VLOOKUP($DZ$3,Map!$A$2:$E$51,4,0)&amp;"$1:$"&amp;VLOOKUP($DZ$3,Map!$A$2:$E$51,5,0)&amp;"$1"),0),0))</f>
        <v>-13.728388126705511</v>
      </c>
      <c r="EB67" s="140">
        <f ca="1">IF(ABS(VLOOKUP($DY67,INDIRECT("$"&amp;VLOOKUP($DZ$3,Map!$A$2:$E$51,4,0)&amp;"$6:$"&amp;VLOOKUP($DZ$3,Map!$A$2:$E$51,5,0)&amp;"$100"),MATCH(EB$1,INDIRECT("$"&amp;VLOOKUP($DZ$3,Map!$A$2:$E$51,4,0)&amp;"$1:$"&amp;VLOOKUP($DZ$3,Map!$A$2:$E$51,5,0)&amp;"$1"),0),0))&gt;50,"",VLOOKUP($DY67,INDIRECT("$"&amp;VLOOKUP($DZ$3,Map!$A$2:$E$51,4,0)&amp;"$6:$"&amp;VLOOKUP($DZ$3,Map!$A$2:$E$51,5,0)&amp;"$100"),MATCH(EB$1,INDIRECT("$"&amp;VLOOKUP($DZ$3,Map!$A$2:$E$51,4,0)&amp;"$1:$"&amp;VLOOKUP($DZ$3,Map!$A$2:$E$51,5,0)&amp;"$1"),0),0))</f>
        <v>5.2646472283647716</v>
      </c>
      <c r="EC67" s="140">
        <f ca="1">IF(ABS(VLOOKUP($DY67,INDIRECT("$"&amp;VLOOKUP($DZ$3,Map!$A$2:$E$51,4,0)&amp;"$6:$"&amp;VLOOKUP($DZ$3,Map!$A$2:$E$51,5,0)&amp;"$100"),MATCH(EC$1,INDIRECT("$"&amp;VLOOKUP($DZ$3,Map!$A$2:$E$51,4,0)&amp;"$1:$"&amp;VLOOKUP($DZ$3,Map!$A$2:$E$51,5,0)&amp;"$1"),0),0))&gt;100,"",VLOOKUP($DY67,INDIRECT("$"&amp;VLOOKUP($DZ$3,Map!$A$2:$E$51,4,0)&amp;"$6:$"&amp;VLOOKUP($DZ$3,Map!$A$2:$E$51,5,0)&amp;"$100"),MATCH(EC$1,INDIRECT("$"&amp;VLOOKUP($DZ$3,Map!$A$2:$E$51,4,0)&amp;"$1:$"&amp;VLOOKUP($DZ$3,Map!$A$2:$E$51,5,0)&amp;"$1"),0),0))</f>
        <v>-3.5480556060251356</v>
      </c>
      <c r="ED67" s="140">
        <f ca="1">IF(ABS(VLOOKUP($DY67,INDIRECT("$"&amp;VLOOKUP($DZ$3,Map!$A$2:$E$51,4,0)&amp;"$6:$"&amp;VLOOKUP($DZ$3,Map!$A$2:$E$51,5,0)&amp;"$100"),MATCH(ED$1,INDIRECT("$"&amp;VLOOKUP($DZ$3,Map!$A$2:$E$51,4,0)&amp;"$1:$"&amp;VLOOKUP($DZ$3,Map!$A$2:$E$51,5,0)&amp;"$1"),0),0))&gt;100,"",VLOOKUP($DY67,INDIRECT("$"&amp;VLOOKUP($DZ$3,Map!$A$2:$E$51,4,0)&amp;"$6:$"&amp;VLOOKUP($DZ$3,Map!$A$2:$E$51,5,0)&amp;"$100"),MATCH(ED$1,INDIRECT("$"&amp;VLOOKUP($DZ$3,Map!$A$2:$E$51,4,0)&amp;"$1:$"&amp;VLOOKUP($DZ$3,Map!$A$2:$E$51,5,0)&amp;"$1"),0),0))</f>
        <v>-2.4346984548701989</v>
      </c>
      <c r="EF67" s="22">
        <f t="shared" si="1"/>
        <v>41455</v>
      </c>
      <c r="EG67" s="140">
        <f ca="1">VLOOKUP($EF67,EquityMetrics!$Y$6:$AO$1048576,MATCH(Earnings!EG$5,EquityMetrics!$Y$5:$AO$5,0),0)</f>
        <v>2.5711343652383256</v>
      </c>
      <c r="EH67" s="140">
        <f ca="1">VLOOKUP($EF67,EquityMetrics!$Y$6:$AO$1048576,MATCH(Earnings!EH$5,EquityMetrics!$Y$5:$AO$5,0),0)</f>
        <v>13.155081445460048</v>
      </c>
      <c r="EI67" s="140">
        <f ca="1">VLOOKUP($EF67,EquityMetrics!$Y$6:$AO$1048576,MATCH(Earnings!EI$5,EquityMetrics!$Y$5:$AO$5,0),0)</f>
        <v>4.2405084446446306</v>
      </c>
      <c r="EJ67" s="140">
        <f ca="1">VLOOKUP($EF67,EquityMetrics!$Y$6:$AO$1048576,MATCH(Earnings!EJ$5,EquityMetrics!$Y$5:$AO$5,0),0)</f>
        <v>4.510749554004434</v>
      </c>
      <c r="EN67" s="22">
        <v>41455</v>
      </c>
      <c r="EO67" s="13">
        <v>56</v>
      </c>
      <c r="EP67" s="12">
        <v>24.243667165227812</v>
      </c>
      <c r="EQ67" s="12">
        <v>21.445357297874157</v>
      </c>
      <c r="ER67" s="12">
        <v>31.363596265233863</v>
      </c>
      <c r="ES67" s="12">
        <v>16.341959899228065</v>
      </c>
      <c r="EU67" s="22">
        <v>41455</v>
      </c>
      <c r="EV67" s="13">
        <v>53</v>
      </c>
      <c r="EW67" s="12">
        <v>-12.331850765878338</v>
      </c>
      <c r="EX67" s="12">
        <v>27.665335759986</v>
      </c>
      <c r="EY67" s="12">
        <v>3.3185109507767541</v>
      </c>
      <c r="EZ67" s="12">
        <v>6.1764406884457834</v>
      </c>
      <c r="FB67" s="22">
        <v>41455</v>
      </c>
      <c r="FC67" s="13">
        <v>26</v>
      </c>
      <c r="FD67" s="12">
        <v>-0.56919002967681376</v>
      </c>
      <c r="FE67" s="12">
        <v>9.0431368501155074</v>
      </c>
      <c r="FF67" s="12">
        <v>1.5123091720893767</v>
      </c>
      <c r="FG67" s="12">
        <v>2.2860600628264338</v>
      </c>
      <c r="FI67" s="22">
        <v>41455</v>
      </c>
      <c r="FJ67" s="13">
        <v>41</v>
      </c>
      <c r="FK67" s="12">
        <v>-24.657198250408964</v>
      </c>
      <c r="FL67" s="12">
        <v>9.7191232901063351</v>
      </c>
      <c r="FM67" s="12">
        <v>-6.8721407862066819</v>
      </c>
      <c r="FN67" s="12">
        <v>-4.2672206411006446</v>
      </c>
      <c r="FP67" s="22">
        <v>41455</v>
      </c>
      <c r="FQ67">
        <v>17</v>
      </c>
      <c r="FR67" s="12">
        <v>-16.759332006024273</v>
      </c>
      <c r="FS67" s="12">
        <v>17.481229538832999</v>
      </c>
      <c r="FT67" s="12">
        <v>5.6046063600502682</v>
      </c>
      <c r="FU67" s="12">
        <v>9.0245342702523814</v>
      </c>
      <c r="FW67" s="22">
        <v>41455</v>
      </c>
      <c r="FX67">
        <v>22</v>
      </c>
      <c r="FY67" s="12">
        <v>18.282788088540691</v>
      </c>
      <c r="FZ67" s="12">
        <v>77.370225518411303</v>
      </c>
      <c r="GA67" s="12">
        <v>20.787619669739833</v>
      </c>
      <c r="GB67" s="12">
        <v>21.562367788274074</v>
      </c>
      <c r="GD67" s="22">
        <v>42004</v>
      </c>
      <c r="GE67">
        <v>14</v>
      </c>
      <c r="GF67" s="12">
        <v>3.9190746579416569</v>
      </c>
      <c r="GG67" s="12">
        <v>-8.6181299095712927</v>
      </c>
      <c r="GH67" s="12">
        <v>-0.5697368629828059</v>
      </c>
      <c r="GI67" s="12">
        <v>-2.7482427474583071</v>
      </c>
      <c r="GK67" s="22">
        <v>41455</v>
      </c>
      <c r="GL67">
        <v>11</v>
      </c>
      <c r="GM67" s="12">
        <v>-23.195947084631861</v>
      </c>
      <c r="GN67" s="12">
        <v>5.9695078624846021</v>
      </c>
      <c r="GO67" s="12">
        <v>-5.4403343431043467</v>
      </c>
      <c r="GP67" s="12">
        <v>-3.0539513487246261</v>
      </c>
      <c r="GS67" s="22">
        <v>41455</v>
      </c>
      <c r="GT67" s="13">
        <v>29</v>
      </c>
      <c r="GU67" s="12">
        <v>56.91980009959876</v>
      </c>
      <c r="GV67" s="12">
        <v>6.2255307787251413</v>
      </c>
      <c r="GW67" s="12">
        <v>21.734138539796177</v>
      </c>
      <c r="GX67" s="12">
        <v>19.960942075386324</v>
      </c>
      <c r="GZ67" s="22">
        <v>41912</v>
      </c>
      <c r="HA67" s="13">
        <v>6</v>
      </c>
      <c r="HB67" s="12">
        <v>13.643372172083845</v>
      </c>
      <c r="HC67" s="12">
        <v>14.412108375142729</v>
      </c>
      <c r="HD67" s="12">
        <v>13.543772694076072</v>
      </c>
      <c r="HE67" s="12">
        <v>37.232548579417845</v>
      </c>
      <c r="HG67" s="22">
        <v>41455</v>
      </c>
      <c r="HH67" s="13">
        <v>1</v>
      </c>
      <c r="HI67" s="12">
        <v>-7.3791953680554689</v>
      </c>
      <c r="HJ67" s="12">
        <v>-0.68822650541998653</v>
      </c>
      <c r="HK67" s="12">
        <v>8.2094984674612412</v>
      </c>
      <c r="HL67" s="12">
        <v>9.338584132327842</v>
      </c>
      <c r="HN67" s="22">
        <v>42094</v>
      </c>
      <c r="HO67" s="13">
        <v>28</v>
      </c>
      <c r="HP67" s="12">
        <v>18.075090991705501</v>
      </c>
      <c r="HQ67" s="12">
        <v>4.4317516182905914</v>
      </c>
      <c r="HR67" s="12">
        <v>-0.88922710747985079</v>
      </c>
      <c r="HS67" s="12">
        <v>-2.1846636651428608</v>
      </c>
    </row>
    <row r="68" spans="1:227">
      <c r="A68" s="22">
        <v>41547</v>
      </c>
      <c r="B68" s="13">
        <v>19</v>
      </c>
      <c r="C68" s="12">
        <v>9.9731779125653759</v>
      </c>
      <c r="D68" s="12">
        <v>21.940638487419918</v>
      </c>
      <c r="E68" s="12">
        <v>-0.55373642545029078</v>
      </c>
      <c r="F68" s="12">
        <v>-1.7250503265578088</v>
      </c>
      <c r="H68" s="22">
        <v>41547</v>
      </c>
      <c r="I68" s="13">
        <v>35</v>
      </c>
      <c r="J68" s="12">
        <v>30.897079302809175</v>
      </c>
      <c r="K68" s="12">
        <v>18.489709284856005</v>
      </c>
      <c r="L68" s="12">
        <v>2.5395150616971396</v>
      </c>
      <c r="M68" s="12">
        <v>-0.55803195224941593</v>
      </c>
      <c r="O68" s="22">
        <v>41912</v>
      </c>
      <c r="P68" s="13">
        <v>24</v>
      </c>
      <c r="Q68" s="12">
        <v>3.8085640009918902</v>
      </c>
      <c r="R68" s="12">
        <v>16.618379488005218</v>
      </c>
      <c r="S68" s="12">
        <v>12.098798379775101</v>
      </c>
      <c r="T68" s="12">
        <v>18.641363657122302</v>
      </c>
      <c r="V68" s="22">
        <v>41547</v>
      </c>
      <c r="W68" s="13">
        <v>22</v>
      </c>
      <c r="X68" s="12">
        <v>15.718563093371751</v>
      </c>
      <c r="Y68" s="12">
        <v>16.698397136528854</v>
      </c>
      <c r="Z68" s="12">
        <v>11.513112003254001</v>
      </c>
      <c r="AA68" s="12">
        <v>10.643020818721904</v>
      </c>
      <c r="AC68" s="22">
        <v>41547</v>
      </c>
      <c r="AD68" s="13">
        <v>108</v>
      </c>
      <c r="AE68" s="12">
        <v>4.5144629957163795</v>
      </c>
      <c r="AF68" s="12">
        <v>15.241753640444223</v>
      </c>
      <c r="AG68" s="12">
        <v>16.833151276135428</v>
      </c>
      <c r="AH68" s="12">
        <v>22.915449152320356</v>
      </c>
      <c r="AJ68" s="22">
        <v>41547</v>
      </c>
      <c r="AK68" s="13">
        <v>13</v>
      </c>
      <c r="AL68" s="12">
        <v>14.591600219361169</v>
      </c>
      <c r="AM68" s="12">
        <v>-13.109525752330054</v>
      </c>
      <c r="AN68" s="14">
        <v>41547</v>
      </c>
      <c r="AO68" s="2">
        <v>26</v>
      </c>
      <c r="AP68" s="12">
        <v>7.1872326487355753</v>
      </c>
      <c r="AQ68" s="12">
        <v>52.852129545395975</v>
      </c>
      <c r="AS68" s="22">
        <v>41547</v>
      </c>
      <c r="AT68" s="13">
        <v>16</v>
      </c>
      <c r="AU68" s="12">
        <v>-2.2509167743136826</v>
      </c>
      <c r="AV68" s="12">
        <v>-3.6163269078442473</v>
      </c>
      <c r="AW68" s="12">
        <v>-1.6232768865510061</v>
      </c>
      <c r="AX68" s="12">
        <v>-0.90389387104728991</v>
      </c>
      <c r="AZ68" s="22">
        <v>41547</v>
      </c>
      <c r="BA68" s="13">
        <v>12</v>
      </c>
      <c r="BB68" s="12">
        <v>13.488542822206394</v>
      </c>
      <c r="BC68" s="12">
        <v>7.4334050737964619</v>
      </c>
      <c r="BD68" s="12">
        <v>6.5031102524193862</v>
      </c>
      <c r="BE68" s="12">
        <v>5.1451495794256674</v>
      </c>
      <c r="BG68" s="22">
        <v>41547</v>
      </c>
      <c r="BH68" s="13">
        <v>36</v>
      </c>
      <c r="BI68" s="12">
        <v>2.8969187811651258</v>
      </c>
      <c r="BJ68" s="12">
        <v>15.926664612667629</v>
      </c>
      <c r="BK68" s="12">
        <v>8.3816188436441017</v>
      </c>
      <c r="BL68" s="12">
        <v>8.7187812405439047</v>
      </c>
      <c r="BN68" s="22">
        <v>41547</v>
      </c>
      <c r="BO68" s="13">
        <v>23</v>
      </c>
      <c r="BP68" s="12">
        <v>12.613661228086148</v>
      </c>
      <c r="BQ68" s="12">
        <v>4.6445900640645466</v>
      </c>
      <c r="BR68" s="12">
        <v>7.3126083226139782</v>
      </c>
      <c r="BS68" s="12">
        <v>6.4975592504403989</v>
      </c>
      <c r="BU68" s="22">
        <v>41547</v>
      </c>
      <c r="BV68" s="13">
        <v>69</v>
      </c>
      <c r="BW68" s="12">
        <v>-2.946686949391133</v>
      </c>
      <c r="BX68" s="12">
        <v>8.3640816786476169</v>
      </c>
      <c r="BY68" s="12">
        <v>-0.73646357326850875</v>
      </c>
      <c r="BZ68" s="12">
        <v>0.91074752702537953</v>
      </c>
      <c r="CB68" s="22">
        <v>41547</v>
      </c>
      <c r="CC68" s="13">
        <v>42</v>
      </c>
      <c r="CD68" s="12">
        <v>5.4635183831086547</v>
      </c>
      <c r="CE68" s="12">
        <v>9.8271691216447632</v>
      </c>
      <c r="CF68" s="12">
        <v>-0.4302335301696103</v>
      </c>
      <c r="CG68" s="12">
        <v>-3.4587500324418707</v>
      </c>
      <c r="CI68" s="22">
        <v>41547</v>
      </c>
      <c r="CJ68" s="13">
        <v>31</v>
      </c>
      <c r="CK68" s="12">
        <v>52.568856145689622</v>
      </c>
      <c r="CL68" s="12">
        <v>-1.2197339595712453</v>
      </c>
      <c r="CM68" s="12">
        <v>19.630075080882882</v>
      </c>
      <c r="CN68" s="12">
        <v>17.915747366058788</v>
      </c>
      <c r="CP68" s="22">
        <v>41547</v>
      </c>
      <c r="CQ68" s="13">
        <v>31</v>
      </c>
      <c r="CR68" s="12">
        <v>-7.1219140794514519</v>
      </c>
      <c r="CS68" s="12">
        <v>17.080927946210679</v>
      </c>
      <c r="CT68" s="12">
        <v>2.3792787796309778</v>
      </c>
      <c r="CU68" s="12">
        <v>3.0634952191346265</v>
      </c>
      <c r="CW68" s="22">
        <v>41547</v>
      </c>
      <c r="CX68" s="13">
        <v>30</v>
      </c>
      <c r="CY68" s="12">
        <v>-1.2474407434243202</v>
      </c>
      <c r="CZ68" s="12">
        <v>0.82363714214443995</v>
      </c>
      <c r="DA68" s="12">
        <v>3.6362912292613681</v>
      </c>
      <c r="DB68" s="12">
        <v>5.0191290166378355</v>
      </c>
      <c r="DD68" s="22">
        <v>41547</v>
      </c>
      <c r="DE68" s="13">
        <v>23</v>
      </c>
      <c r="DF68" s="12">
        <v>17.039309545562627</v>
      </c>
      <c r="DG68" s="12">
        <v>31.585981708251289</v>
      </c>
      <c r="DH68" s="12">
        <v>39.224177766268589</v>
      </c>
      <c r="DI68" s="12">
        <v>57.621237769893966</v>
      </c>
      <c r="DK68" s="22">
        <v>41547</v>
      </c>
      <c r="DL68" s="13">
        <v>7</v>
      </c>
      <c r="DM68" s="12">
        <v>5.9062073524887602</v>
      </c>
      <c r="DN68" s="12">
        <v>10.349940927301947</v>
      </c>
      <c r="DO68" s="12">
        <v>12.568696445779914</v>
      </c>
      <c r="DP68" s="12">
        <v>12.223721765178318</v>
      </c>
      <c r="DR68" s="22">
        <v>41547</v>
      </c>
      <c r="DS68" s="13">
        <v>6</v>
      </c>
      <c r="DT68" s="12">
        <v>15.356010318036738</v>
      </c>
      <c r="DU68" s="12">
        <v>7.1542102154210419</v>
      </c>
      <c r="DV68" s="12">
        <v>7.3069316686419583</v>
      </c>
      <c r="DW68" s="12">
        <v>6.1910714373154763</v>
      </c>
      <c r="DY68" s="22">
        <f t="shared" si="0"/>
        <v>41547</v>
      </c>
      <c r="DZ68" s="82">
        <f ca="1">VLOOKUP($DY68,INDIRECT("$"&amp;VLOOKUP($DZ$3,Map!$A$2:$E$51,4,0)&amp;"$6:$"&amp;VLOOKUP($DZ$3,Map!$A$2:$E$51,5,0)&amp;"$100"),MATCH(DZ$1,INDIRECT("$"&amp;VLOOKUP($DZ$3,Map!$A$2:$E$51,4,0)&amp;"$1:$"&amp;VLOOKUP($DZ$3,Map!$A$2:$E$51,5,0)&amp;"$1"),0),0)</f>
        <v>30</v>
      </c>
      <c r="EA68" s="140">
        <f ca="1">IF(ABS(VLOOKUP($DY68,INDIRECT("$"&amp;VLOOKUP($DZ$3,Map!$A$2:$E$51,4,0)&amp;"$6:$"&amp;VLOOKUP($DZ$3,Map!$A$2:$E$51,5,0)&amp;"$100"),MATCH(EA$1,INDIRECT("$"&amp;VLOOKUP($DZ$3,Map!$A$2:$E$51,4,0)&amp;"$1:$"&amp;VLOOKUP($DZ$3,Map!$A$2:$E$51,5,0)&amp;"$1"),0),0))&gt;100,"",VLOOKUP($DY68,INDIRECT("$"&amp;VLOOKUP($DZ$3,Map!$A$2:$E$51,4,0)&amp;"$6:$"&amp;VLOOKUP($DZ$3,Map!$A$2:$E$51,5,0)&amp;"$100"),MATCH(EA$1,INDIRECT("$"&amp;VLOOKUP($DZ$3,Map!$A$2:$E$51,4,0)&amp;"$1:$"&amp;VLOOKUP($DZ$3,Map!$A$2:$E$51,5,0)&amp;"$1"),0),0))</f>
        <v>-1.2474407434243202</v>
      </c>
      <c r="EB68" s="140">
        <f ca="1">IF(ABS(VLOOKUP($DY68,INDIRECT("$"&amp;VLOOKUP($DZ$3,Map!$A$2:$E$51,4,0)&amp;"$6:$"&amp;VLOOKUP($DZ$3,Map!$A$2:$E$51,5,0)&amp;"$100"),MATCH(EB$1,INDIRECT("$"&amp;VLOOKUP($DZ$3,Map!$A$2:$E$51,4,0)&amp;"$1:$"&amp;VLOOKUP($DZ$3,Map!$A$2:$E$51,5,0)&amp;"$1"),0),0))&gt;50,"",VLOOKUP($DY68,INDIRECT("$"&amp;VLOOKUP($DZ$3,Map!$A$2:$E$51,4,0)&amp;"$6:$"&amp;VLOOKUP($DZ$3,Map!$A$2:$E$51,5,0)&amp;"$100"),MATCH(EB$1,INDIRECT("$"&amp;VLOOKUP($DZ$3,Map!$A$2:$E$51,4,0)&amp;"$1:$"&amp;VLOOKUP($DZ$3,Map!$A$2:$E$51,5,0)&amp;"$1"),0),0))</f>
        <v>0.82363714214443995</v>
      </c>
      <c r="EC68" s="140">
        <f ca="1">IF(ABS(VLOOKUP($DY68,INDIRECT("$"&amp;VLOOKUP($DZ$3,Map!$A$2:$E$51,4,0)&amp;"$6:$"&amp;VLOOKUP($DZ$3,Map!$A$2:$E$51,5,0)&amp;"$100"),MATCH(EC$1,INDIRECT("$"&amp;VLOOKUP($DZ$3,Map!$A$2:$E$51,4,0)&amp;"$1:$"&amp;VLOOKUP($DZ$3,Map!$A$2:$E$51,5,0)&amp;"$1"),0),0))&gt;100,"",VLOOKUP($DY68,INDIRECT("$"&amp;VLOOKUP($DZ$3,Map!$A$2:$E$51,4,0)&amp;"$6:$"&amp;VLOOKUP($DZ$3,Map!$A$2:$E$51,5,0)&amp;"$100"),MATCH(EC$1,INDIRECT("$"&amp;VLOOKUP($DZ$3,Map!$A$2:$E$51,4,0)&amp;"$1:$"&amp;VLOOKUP($DZ$3,Map!$A$2:$E$51,5,0)&amp;"$1"),0),0))</f>
        <v>3.6362912292613681</v>
      </c>
      <c r="ED68" s="140">
        <f ca="1">IF(ABS(VLOOKUP($DY68,INDIRECT("$"&amp;VLOOKUP($DZ$3,Map!$A$2:$E$51,4,0)&amp;"$6:$"&amp;VLOOKUP($DZ$3,Map!$A$2:$E$51,5,0)&amp;"$100"),MATCH(ED$1,INDIRECT("$"&amp;VLOOKUP($DZ$3,Map!$A$2:$E$51,4,0)&amp;"$1:$"&amp;VLOOKUP($DZ$3,Map!$A$2:$E$51,5,0)&amp;"$1"),0),0))&gt;100,"",VLOOKUP($DY68,INDIRECT("$"&amp;VLOOKUP($DZ$3,Map!$A$2:$E$51,4,0)&amp;"$6:$"&amp;VLOOKUP($DZ$3,Map!$A$2:$E$51,5,0)&amp;"$100"),MATCH(ED$1,INDIRECT("$"&amp;VLOOKUP($DZ$3,Map!$A$2:$E$51,4,0)&amp;"$1:$"&amp;VLOOKUP($DZ$3,Map!$A$2:$E$51,5,0)&amp;"$1"),0),0))</f>
        <v>5.0191290166378355</v>
      </c>
      <c r="EF68" s="22">
        <f t="shared" si="1"/>
        <v>41547</v>
      </c>
      <c r="EG68" s="140">
        <f ca="1">VLOOKUP($EF68,EquityMetrics!$Y$6:$AO$1048576,MATCH(Earnings!EG$5,EquityMetrics!$Y$5:$AO$5,0),0)</f>
        <v>6.1592525483564309</v>
      </c>
      <c r="EH68" s="140">
        <f ca="1">VLOOKUP($EF68,EquityMetrics!$Y$6:$AO$1048576,MATCH(Earnings!EH$5,EquityMetrics!$Y$5:$AO$5,0),0)</f>
        <v>12.346055371289566</v>
      </c>
      <c r="EI68" s="140">
        <f ca="1">VLOOKUP($EF68,EquityMetrics!$Y$6:$AO$1048576,MATCH(Earnings!EI$5,EquityMetrics!$Y$5:$AO$5,0),0)</f>
        <v>7.4730180616626063</v>
      </c>
      <c r="EJ68" s="140">
        <f ca="1">VLOOKUP($EF68,EquityMetrics!$Y$6:$AO$1048576,MATCH(Earnings!EJ$5,EquityMetrics!$Y$5:$AO$5,0),0)</f>
        <v>8.0253780287214518</v>
      </c>
      <c r="EN68" s="22">
        <v>41547</v>
      </c>
      <c r="EO68" s="13">
        <v>55</v>
      </c>
      <c r="EP68" s="12">
        <v>29.987436110935018</v>
      </c>
      <c r="EQ68" s="12">
        <v>14.18563546037368</v>
      </c>
      <c r="ER68" s="12">
        <v>33.433150489602291</v>
      </c>
      <c r="ES68" s="12">
        <v>30.07431047572604</v>
      </c>
      <c r="EU68" s="22">
        <v>41547</v>
      </c>
      <c r="EV68" s="13">
        <v>53</v>
      </c>
      <c r="EW68" s="12">
        <v>-22.636317474203061</v>
      </c>
      <c r="EX68" s="12">
        <v>16.308226844477058</v>
      </c>
      <c r="EY68" s="12">
        <v>11.115460564649581</v>
      </c>
      <c r="EZ68" s="12">
        <v>21.251527624724041</v>
      </c>
      <c r="FB68" s="22">
        <v>41547</v>
      </c>
      <c r="FC68" s="13">
        <v>26</v>
      </c>
      <c r="FD68" s="12">
        <v>8.4701482889792281</v>
      </c>
      <c r="FE68" s="12">
        <v>8.211363227434143</v>
      </c>
      <c r="FF68" s="12">
        <v>4.262703094947784</v>
      </c>
      <c r="FG68" s="12">
        <v>4.1435862568894422</v>
      </c>
      <c r="FI68" s="22">
        <v>41547</v>
      </c>
      <c r="FJ68" s="13">
        <v>43</v>
      </c>
      <c r="FK68" s="12">
        <v>-13.341145501442586</v>
      </c>
      <c r="FL68" s="12">
        <v>8.4860657044077747</v>
      </c>
      <c r="FM68" s="12">
        <v>-4.6598860435161704</v>
      </c>
      <c r="FN68" s="12">
        <v>-1.4479628399053479</v>
      </c>
      <c r="FP68" s="22">
        <v>41547</v>
      </c>
      <c r="FQ68">
        <v>17</v>
      </c>
      <c r="FR68" s="12">
        <v>49.817975189193042</v>
      </c>
      <c r="FS68" s="12">
        <v>22.4773090639816</v>
      </c>
      <c r="FT68" s="12">
        <v>2.7048903492832732</v>
      </c>
      <c r="FU68" s="12">
        <v>-2.0588202892754315</v>
      </c>
      <c r="FW68" s="22">
        <v>41547</v>
      </c>
      <c r="FX68">
        <v>18</v>
      </c>
      <c r="FY68" s="12">
        <v>12.049254724592394</v>
      </c>
      <c r="FZ68" s="12">
        <v>13.539960053518874</v>
      </c>
      <c r="GA68" s="12">
        <v>2.3483223471663317</v>
      </c>
      <c r="GB68" s="12">
        <v>1.3800252051336726</v>
      </c>
      <c r="GD68" s="22">
        <v>42094</v>
      </c>
      <c r="GE68">
        <v>15</v>
      </c>
      <c r="GF68" s="12">
        <v>12.13449933971833</v>
      </c>
      <c r="GG68" s="12">
        <v>-3.5375774127729964</v>
      </c>
      <c r="GH68" s="12">
        <v>4.6028543021988666</v>
      </c>
      <c r="GI68" s="12">
        <v>5.2157954440848364</v>
      </c>
      <c r="GK68" s="22">
        <v>41547</v>
      </c>
      <c r="GL68">
        <v>13</v>
      </c>
      <c r="GM68" s="12">
        <v>-1.6324604103303386</v>
      </c>
      <c r="GN68" s="12">
        <v>-4.9286136009605297</v>
      </c>
      <c r="GO68" s="12">
        <v>4.6555637453032483</v>
      </c>
      <c r="GP68" s="12">
        <v>4.3860635142809024</v>
      </c>
      <c r="GS68" s="22">
        <v>41547</v>
      </c>
      <c r="GT68" s="13">
        <v>30</v>
      </c>
      <c r="GU68" s="12">
        <v>55.058582923273349</v>
      </c>
      <c r="GV68" s="12">
        <v>0.91138959441958711</v>
      </c>
      <c r="GW68" s="12">
        <v>20.371424760784663</v>
      </c>
      <c r="GX68" s="12">
        <v>18.262359376268144</v>
      </c>
      <c r="GZ68" s="22">
        <v>42004</v>
      </c>
      <c r="HA68" s="13">
        <v>4</v>
      </c>
      <c r="HB68" s="12">
        <v>-8.2967413254649518</v>
      </c>
      <c r="HC68" s="12">
        <v>-0.35718703401996788</v>
      </c>
      <c r="HD68" s="12">
        <v>19.913069457330266</v>
      </c>
      <c r="HE68" s="12">
        <v>36.900636986653822</v>
      </c>
      <c r="HG68" s="22">
        <v>41547</v>
      </c>
      <c r="HH68" s="13">
        <v>1</v>
      </c>
      <c r="HI68" s="12">
        <v>-7.7473135837965001</v>
      </c>
      <c r="HJ68" s="12">
        <v>-0.94427872014559711</v>
      </c>
      <c r="HK68" s="12">
        <v>12.853267010708302</v>
      </c>
      <c r="HL68" s="12">
        <v>14.181766558808938</v>
      </c>
      <c r="HN68" s="22">
        <v>42185</v>
      </c>
      <c r="HO68" s="13">
        <v>25</v>
      </c>
      <c r="HP68" s="12">
        <v>-7.1577846500493703</v>
      </c>
      <c r="HQ68" s="12">
        <v>2.5781618284983709</v>
      </c>
      <c r="HR68" s="12">
        <v>-0.24138872932040201</v>
      </c>
      <c r="HS68" s="12">
        <v>-1.1143821039930835</v>
      </c>
    </row>
    <row r="69" spans="1:227">
      <c r="A69" s="22">
        <v>41639</v>
      </c>
      <c r="B69" s="13">
        <v>19</v>
      </c>
      <c r="C69" s="12">
        <v>-10.958222466907044</v>
      </c>
      <c r="D69" s="12">
        <v>25.022918399210671</v>
      </c>
      <c r="E69" s="12">
        <v>1.6659774857987975</v>
      </c>
      <c r="F69" s="12">
        <v>0.88586564319086403</v>
      </c>
      <c r="H69" s="22">
        <v>41639</v>
      </c>
      <c r="I69" s="13">
        <v>34</v>
      </c>
      <c r="J69" s="12">
        <v>2.3028235865690272</v>
      </c>
      <c r="K69" s="12">
        <v>14.860070576451045</v>
      </c>
      <c r="L69" s="12">
        <v>6.3174049228384987</v>
      </c>
      <c r="M69" s="12">
        <v>7.4890525081086956</v>
      </c>
      <c r="O69" s="22">
        <v>42004</v>
      </c>
      <c r="P69" s="13">
        <v>25</v>
      </c>
      <c r="Q69" s="12">
        <v>-11.252935064825301</v>
      </c>
      <c r="R69" s="12">
        <v>8.0124330356037277</v>
      </c>
      <c r="S69" s="12">
        <v>7.1348024756562101</v>
      </c>
      <c r="T69" s="12">
        <v>15.570975812504461</v>
      </c>
      <c r="V69" s="22">
        <v>41639</v>
      </c>
      <c r="W69" s="13">
        <v>20</v>
      </c>
      <c r="X69" s="12">
        <v>-10.902768570253011</v>
      </c>
      <c r="Y69" s="12">
        <v>10.142398391556462</v>
      </c>
      <c r="Z69" s="12">
        <v>9.4385602140366629</v>
      </c>
      <c r="AA69" s="12">
        <v>10.148778682491976</v>
      </c>
      <c r="AC69" s="22">
        <v>41639</v>
      </c>
      <c r="AD69" s="13">
        <v>106</v>
      </c>
      <c r="AE69" s="12">
        <v>5.7709308587424397</v>
      </c>
      <c r="AF69" s="12">
        <v>19.099177589322181</v>
      </c>
      <c r="AG69" s="12">
        <v>17.338448321894685</v>
      </c>
      <c r="AH69" s="12">
        <v>16.008176314974108</v>
      </c>
      <c r="AJ69" s="22">
        <v>41639</v>
      </c>
      <c r="AK69" s="13">
        <v>12</v>
      </c>
      <c r="AL69" s="12">
        <v>0.53429456106587259</v>
      </c>
      <c r="AM69" s="12">
        <v>-6.1669681388552666</v>
      </c>
      <c r="AN69" s="14">
        <v>41639</v>
      </c>
      <c r="AO69" s="2">
        <v>26</v>
      </c>
      <c r="AP69" s="12">
        <v>14.674092315065268</v>
      </c>
      <c r="AQ69" s="12">
        <v>60.573999492019738</v>
      </c>
      <c r="AS69" s="22">
        <v>41639</v>
      </c>
      <c r="AT69" s="13">
        <v>15</v>
      </c>
      <c r="AU69" s="12">
        <v>8.0728794384206282</v>
      </c>
      <c r="AV69" s="12">
        <v>-8.111999318000052</v>
      </c>
      <c r="AW69" s="12">
        <v>-4.7423215884766385</v>
      </c>
      <c r="AX69" s="12">
        <v>-5.393658099418297</v>
      </c>
      <c r="AZ69" s="22">
        <v>41639</v>
      </c>
      <c r="BA69" s="13">
        <v>10</v>
      </c>
      <c r="BB69" s="12">
        <v>-28.565878577514784</v>
      </c>
      <c r="BC69" s="12">
        <v>9.4896278973402914</v>
      </c>
      <c r="BD69" s="12">
        <v>12.862459414743931</v>
      </c>
      <c r="BE69" s="12">
        <v>10.838943178763394</v>
      </c>
      <c r="BG69" s="22">
        <v>41639</v>
      </c>
      <c r="BH69" s="13">
        <v>31</v>
      </c>
      <c r="BI69" s="12">
        <v>2.4257834589430645</v>
      </c>
      <c r="BJ69" s="12">
        <v>9.7610398160499212</v>
      </c>
      <c r="BK69" s="12">
        <v>8.3871065489447449</v>
      </c>
      <c r="BL69" s="12">
        <v>7.6221688058955461</v>
      </c>
      <c r="BN69" s="22">
        <v>41639</v>
      </c>
      <c r="BO69" s="13">
        <v>21</v>
      </c>
      <c r="BP69" s="12">
        <v>4.8860448795925073</v>
      </c>
      <c r="BQ69" s="12">
        <v>2.2320863470530083</v>
      </c>
      <c r="BR69" s="12">
        <v>4.1972015516876793</v>
      </c>
      <c r="BS69" s="12">
        <v>5.3514066966226403</v>
      </c>
      <c r="BU69" s="22">
        <v>41639</v>
      </c>
      <c r="BV69" s="13">
        <v>69</v>
      </c>
      <c r="BW69" s="12">
        <v>-24.286627422803026</v>
      </c>
      <c r="BX69" s="12">
        <v>7.3013303269985563</v>
      </c>
      <c r="BY69" s="12">
        <v>-0.20469778736981192</v>
      </c>
      <c r="BZ69" s="12">
        <v>-0.59412030899376189</v>
      </c>
      <c r="CB69" s="22">
        <v>41639</v>
      </c>
      <c r="CC69" s="13">
        <v>39</v>
      </c>
      <c r="CD69" s="12">
        <v>-7.1121622036218959</v>
      </c>
      <c r="CE69" s="12">
        <v>7.49594841855028</v>
      </c>
      <c r="CF69" s="12">
        <v>-0.95671598737301355</v>
      </c>
      <c r="CG69" s="12">
        <v>9.0361596709465086</v>
      </c>
      <c r="CI69" s="22">
        <v>41639</v>
      </c>
      <c r="CJ69" s="13">
        <v>32</v>
      </c>
      <c r="CK69" s="12">
        <v>52.030023717820548</v>
      </c>
      <c r="CL69" s="12">
        <v>-1.1372257401011665</v>
      </c>
      <c r="CM69" s="12">
        <v>14.851291043422998</v>
      </c>
      <c r="CN69" s="12">
        <v>12.716688451778113</v>
      </c>
      <c r="CP69" s="22">
        <v>41639</v>
      </c>
      <c r="CQ69" s="13">
        <v>28</v>
      </c>
      <c r="CR69" s="12">
        <v>-26.939133151605514</v>
      </c>
      <c r="CS69" s="12">
        <v>19.694190636453477</v>
      </c>
      <c r="CT69" s="12">
        <v>-0.49947022205900637</v>
      </c>
      <c r="CU69" s="12">
        <v>0.55417921169649276</v>
      </c>
      <c r="CW69" s="22">
        <v>41639</v>
      </c>
      <c r="CX69" s="13">
        <v>25</v>
      </c>
      <c r="CY69" s="12">
        <v>36.13297326369473</v>
      </c>
      <c r="CZ69" s="12">
        <v>3.0540059772212969</v>
      </c>
      <c r="DA69" s="12">
        <v>6.065952996597912</v>
      </c>
      <c r="DB69" s="12">
        <v>1.7405066480349785</v>
      </c>
      <c r="DD69" s="22">
        <v>41639</v>
      </c>
      <c r="DE69" s="13">
        <v>21</v>
      </c>
      <c r="DF69" s="12">
        <v>38.102450420973071</v>
      </c>
      <c r="DG69" s="12">
        <v>32.470455078584862</v>
      </c>
      <c r="DH69" s="12">
        <v>40.698042702994016</v>
      </c>
      <c r="DI69" s="12">
        <v>38.150796927004869</v>
      </c>
      <c r="DK69" s="22">
        <v>41639</v>
      </c>
      <c r="DL69" s="13">
        <v>7</v>
      </c>
      <c r="DM69" s="12">
        <v>2442.1327739645817</v>
      </c>
      <c r="DN69" s="12">
        <v>5.9812519238075179</v>
      </c>
      <c r="DO69" s="12">
        <v>8.7318169792464762</v>
      </c>
      <c r="DP69" s="12">
        <v>7.3487753725611116</v>
      </c>
      <c r="DR69" s="22">
        <v>41639</v>
      </c>
      <c r="DS69" s="13">
        <v>5</v>
      </c>
      <c r="DT69" s="12">
        <v>-9.7091606479279822</v>
      </c>
      <c r="DU69" s="12">
        <v>0.1370184302198707</v>
      </c>
      <c r="DV69" s="12">
        <v>-8.8650470743015912</v>
      </c>
      <c r="DW69" s="12">
        <v>-9.7964503498285342</v>
      </c>
      <c r="DY69" s="22">
        <f t="shared" si="0"/>
        <v>41639</v>
      </c>
      <c r="DZ69" s="82">
        <f ca="1">VLOOKUP($DY69,INDIRECT("$"&amp;VLOOKUP($DZ$3,Map!$A$2:$E$51,4,0)&amp;"$6:$"&amp;VLOOKUP($DZ$3,Map!$A$2:$E$51,5,0)&amp;"$100"),MATCH(DZ$1,INDIRECT("$"&amp;VLOOKUP($DZ$3,Map!$A$2:$E$51,4,0)&amp;"$1:$"&amp;VLOOKUP($DZ$3,Map!$A$2:$E$51,5,0)&amp;"$1"),0),0)</f>
        <v>25</v>
      </c>
      <c r="EA69" s="140">
        <f ca="1">IF(ABS(VLOOKUP($DY69,INDIRECT("$"&amp;VLOOKUP($DZ$3,Map!$A$2:$E$51,4,0)&amp;"$6:$"&amp;VLOOKUP($DZ$3,Map!$A$2:$E$51,5,0)&amp;"$100"),MATCH(EA$1,INDIRECT("$"&amp;VLOOKUP($DZ$3,Map!$A$2:$E$51,4,0)&amp;"$1:$"&amp;VLOOKUP($DZ$3,Map!$A$2:$E$51,5,0)&amp;"$1"),0),0))&gt;100,"",VLOOKUP($DY69,INDIRECT("$"&amp;VLOOKUP($DZ$3,Map!$A$2:$E$51,4,0)&amp;"$6:$"&amp;VLOOKUP($DZ$3,Map!$A$2:$E$51,5,0)&amp;"$100"),MATCH(EA$1,INDIRECT("$"&amp;VLOOKUP($DZ$3,Map!$A$2:$E$51,4,0)&amp;"$1:$"&amp;VLOOKUP($DZ$3,Map!$A$2:$E$51,5,0)&amp;"$1"),0),0))</f>
        <v>36.13297326369473</v>
      </c>
      <c r="EB69" s="140">
        <f ca="1">IF(ABS(VLOOKUP($DY69,INDIRECT("$"&amp;VLOOKUP($DZ$3,Map!$A$2:$E$51,4,0)&amp;"$6:$"&amp;VLOOKUP($DZ$3,Map!$A$2:$E$51,5,0)&amp;"$100"),MATCH(EB$1,INDIRECT("$"&amp;VLOOKUP($DZ$3,Map!$A$2:$E$51,4,0)&amp;"$1:$"&amp;VLOOKUP($DZ$3,Map!$A$2:$E$51,5,0)&amp;"$1"),0),0))&gt;50,"",VLOOKUP($DY69,INDIRECT("$"&amp;VLOOKUP($DZ$3,Map!$A$2:$E$51,4,0)&amp;"$6:$"&amp;VLOOKUP($DZ$3,Map!$A$2:$E$51,5,0)&amp;"$100"),MATCH(EB$1,INDIRECT("$"&amp;VLOOKUP($DZ$3,Map!$A$2:$E$51,4,0)&amp;"$1:$"&amp;VLOOKUP($DZ$3,Map!$A$2:$E$51,5,0)&amp;"$1"),0),0))</f>
        <v>3.0540059772212969</v>
      </c>
      <c r="EC69" s="140">
        <f ca="1">IF(ABS(VLOOKUP($DY69,INDIRECT("$"&amp;VLOOKUP($DZ$3,Map!$A$2:$E$51,4,0)&amp;"$6:$"&amp;VLOOKUP($DZ$3,Map!$A$2:$E$51,5,0)&amp;"$100"),MATCH(EC$1,INDIRECT("$"&amp;VLOOKUP($DZ$3,Map!$A$2:$E$51,4,0)&amp;"$1:$"&amp;VLOOKUP($DZ$3,Map!$A$2:$E$51,5,0)&amp;"$1"),0),0))&gt;100,"",VLOOKUP($DY69,INDIRECT("$"&amp;VLOOKUP($DZ$3,Map!$A$2:$E$51,4,0)&amp;"$6:$"&amp;VLOOKUP($DZ$3,Map!$A$2:$E$51,5,0)&amp;"$100"),MATCH(EC$1,INDIRECT("$"&amp;VLOOKUP($DZ$3,Map!$A$2:$E$51,4,0)&amp;"$1:$"&amp;VLOOKUP($DZ$3,Map!$A$2:$E$51,5,0)&amp;"$1"),0),0))</f>
        <v>6.065952996597912</v>
      </c>
      <c r="ED69" s="140">
        <f ca="1">IF(ABS(VLOOKUP($DY69,INDIRECT("$"&amp;VLOOKUP($DZ$3,Map!$A$2:$E$51,4,0)&amp;"$6:$"&amp;VLOOKUP($DZ$3,Map!$A$2:$E$51,5,0)&amp;"$100"),MATCH(ED$1,INDIRECT("$"&amp;VLOOKUP($DZ$3,Map!$A$2:$E$51,4,0)&amp;"$1:$"&amp;VLOOKUP($DZ$3,Map!$A$2:$E$51,5,0)&amp;"$1"),0),0))&gt;100,"",VLOOKUP($DY69,INDIRECT("$"&amp;VLOOKUP($DZ$3,Map!$A$2:$E$51,4,0)&amp;"$6:$"&amp;VLOOKUP($DZ$3,Map!$A$2:$E$51,5,0)&amp;"$100"),MATCH(ED$1,INDIRECT("$"&amp;VLOOKUP($DZ$3,Map!$A$2:$E$51,4,0)&amp;"$1:$"&amp;VLOOKUP($DZ$3,Map!$A$2:$E$51,5,0)&amp;"$1"),0),0))</f>
        <v>1.7405066480349785</v>
      </c>
      <c r="EF69" s="22">
        <f t="shared" si="1"/>
        <v>41639</v>
      </c>
      <c r="EG69" s="140">
        <f ca="1">VLOOKUP($EF69,EquityMetrics!$Y$6:$AO$1048576,MATCH(Earnings!EG$5,EquityMetrics!$Y$5:$AO$5,0),0)</f>
        <v>3.294656569487131</v>
      </c>
      <c r="EH69" s="140">
        <f ca="1">VLOOKUP($EF69,EquityMetrics!$Y$6:$AO$1048576,MATCH(Earnings!EH$5,EquityMetrics!$Y$5:$AO$5,0),0)</f>
        <v>11.502584533310834</v>
      </c>
      <c r="EI69" s="140">
        <f ca="1">VLOOKUP($EF69,EquityMetrics!$Y$6:$AO$1048576,MATCH(Earnings!EI$5,EquityMetrics!$Y$5:$AO$5,0),0)</f>
        <v>7.1857767498112901</v>
      </c>
      <c r="EJ69" s="140">
        <f ca="1">VLOOKUP($EF69,EquityMetrics!$Y$6:$AO$1048576,MATCH(Earnings!EJ$5,EquityMetrics!$Y$5:$AO$5,0),0)</f>
        <v>6.6931074715069316</v>
      </c>
      <c r="EN69" s="22">
        <v>41639</v>
      </c>
      <c r="EO69" s="13">
        <v>53</v>
      </c>
      <c r="EP69" s="12">
        <v>1.3729122177289499</v>
      </c>
      <c r="EQ69" s="12">
        <v>16.279219927842338</v>
      </c>
      <c r="ER69" s="12">
        <v>9.992980404357743</v>
      </c>
      <c r="ES69" s="12">
        <v>-3.9421424332131028</v>
      </c>
      <c r="EU69" s="22">
        <v>41639</v>
      </c>
      <c r="EV69" s="13">
        <v>53</v>
      </c>
      <c r="EW69" s="12">
        <v>10.355328307081702</v>
      </c>
      <c r="EX69" s="12">
        <v>21.063113957809044</v>
      </c>
      <c r="EY69" s="12">
        <v>19.629403498215936</v>
      </c>
      <c r="EZ69" s="12">
        <v>20.81611540758972</v>
      </c>
      <c r="FB69" s="22">
        <v>41639</v>
      </c>
      <c r="FC69" s="13">
        <v>26</v>
      </c>
      <c r="FD69" s="12">
        <v>8.7734005589966912</v>
      </c>
      <c r="FE69" s="12">
        <v>8.1379591826358233</v>
      </c>
      <c r="FF69" s="12">
        <v>4.6384882630388313</v>
      </c>
      <c r="FG69" s="12">
        <v>3.5620829838919121</v>
      </c>
      <c r="FI69" s="22">
        <v>41639</v>
      </c>
      <c r="FJ69" s="13">
        <v>43</v>
      </c>
      <c r="FK69" s="12">
        <v>-53.855925535610382</v>
      </c>
      <c r="FL69" s="12">
        <v>6.6418418321617434</v>
      </c>
      <c r="FM69" s="12">
        <v>-3.9126501396153812</v>
      </c>
      <c r="FN69" s="12">
        <v>-3.5336128480036977</v>
      </c>
      <c r="FP69" s="22">
        <v>41639</v>
      </c>
      <c r="FQ69">
        <v>16</v>
      </c>
      <c r="FR69" s="12">
        <v>-4.0348399151060583</v>
      </c>
      <c r="FS69" s="12">
        <v>24.244407105904742</v>
      </c>
      <c r="FT69" s="12">
        <v>10.21659506164394</v>
      </c>
      <c r="FU69" s="12">
        <v>14.555452642843836</v>
      </c>
      <c r="FW69" s="22">
        <v>41639</v>
      </c>
      <c r="FX69">
        <v>18</v>
      </c>
      <c r="FY69" s="12">
        <v>9.0988701120120474</v>
      </c>
      <c r="FZ69" s="12">
        <v>4.3627798410315943</v>
      </c>
      <c r="GA69" s="12">
        <v>2.1671959087300019</v>
      </c>
      <c r="GB69" s="12">
        <v>-0.50587020967836072</v>
      </c>
      <c r="GD69" s="22">
        <v>42185</v>
      </c>
      <c r="GE69">
        <v>13</v>
      </c>
      <c r="GF69" s="12">
        <v>6.6842886941731905</v>
      </c>
      <c r="GG69" s="12">
        <v>-3.1981821948916966</v>
      </c>
      <c r="GH69" s="12">
        <v>3.0001287861305626</v>
      </c>
      <c r="GI69" s="12">
        <v>0.66891944263778313</v>
      </c>
      <c r="GK69" s="22">
        <v>41639</v>
      </c>
      <c r="GL69">
        <v>10</v>
      </c>
      <c r="GM69" s="12">
        <v>192.03551882932248</v>
      </c>
      <c r="GN69" s="12">
        <v>3.5762240607897011</v>
      </c>
      <c r="GO69" s="12">
        <v>7.9867568864455674</v>
      </c>
      <c r="GP69" s="12">
        <v>0.51765480527656837</v>
      </c>
      <c r="GS69" s="22">
        <v>41639</v>
      </c>
      <c r="GT69" s="13">
        <v>31</v>
      </c>
      <c r="GU69" s="12">
        <v>59.470091903768754</v>
      </c>
      <c r="GV69" s="12">
        <v>1.4272762587321797</v>
      </c>
      <c r="GW69" s="12">
        <v>15.218619903808683</v>
      </c>
      <c r="GX69" s="12">
        <v>12.706470517611201</v>
      </c>
      <c r="GZ69" s="22">
        <v>42094</v>
      </c>
      <c r="HA69" s="13">
        <v>4</v>
      </c>
      <c r="HB69" s="12">
        <v>8.187701502339495</v>
      </c>
      <c r="HC69" s="12">
        <v>2.5535520539578194</v>
      </c>
      <c r="HD69" s="12">
        <v>6.2663423145005392</v>
      </c>
      <c r="HE69" s="12">
        <v>10.079354857700729</v>
      </c>
      <c r="HG69" s="22">
        <v>41639</v>
      </c>
      <c r="HH69" s="13">
        <v>1</v>
      </c>
      <c r="HI69" s="12">
        <v>-102.09360347508687</v>
      </c>
      <c r="HJ69" s="12">
        <v>12.831242851993663</v>
      </c>
      <c r="HK69" s="12">
        <v>11.019367264190617</v>
      </c>
      <c r="HL69" s="12">
        <v>14.055889126771802</v>
      </c>
      <c r="HN69" s="22">
        <v>42277</v>
      </c>
      <c r="HO69" s="13">
        <v>24</v>
      </c>
      <c r="HP69" s="12">
        <v>24.577970548400451</v>
      </c>
      <c r="HQ69" s="12">
        <v>-0.23647735074459053</v>
      </c>
      <c r="HR69" s="12">
        <v>-3.0954522701590492</v>
      </c>
      <c r="HS69" s="12">
        <v>-3.4866034805267621</v>
      </c>
    </row>
    <row r="70" spans="1:227">
      <c r="A70" s="22">
        <v>41729</v>
      </c>
      <c r="B70" s="13">
        <v>17</v>
      </c>
      <c r="C70" s="12">
        <v>14.014795809784562</v>
      </c>
      <c r="D70" s="12">
        <v>9.8857929168865599</v>
      </c>
      <c r="E70" s="12">
        <v>3.5391938001490875</v>
      </c>
      <c r="F70" s="12">
        <v>1.7050721355307275</v>
      </c>
      <c r="H70" s="22">
        <v>41729</v>
      </c>
      <c r="I70" s="13">
        <v>33</v>
      </c>
      <c r="J70" s="12">
        <v>4.5972562390267617</v>
      </c>
      <c r="K70" s="12">
        <v>24.224297747724634</v>
      </c>
      <c r="L70" s="12">
        <v>0.48670743840202313</v>
      </c>
      <c r="M70" s="12">
        <v>0.16295739010923072</v>
      </c>
      <c r="O70" s="22">
        <v>42094</v>
      </c>
      <c r="P70" s="13">
        <v>24</v>
      </c>
      <c r="Q70" s="12">
        <v>14.073847148600853</v>
      </c>
      <c r="R70" s="12">
        <v>15.331048466630204</v>
      </c>
      <c r="S70" s="12">
        <v>19.340145565801613</v>
      </c>
      <c r="T70" s="12">
        <v>24.265831659272941</v>
      </c>
      <c r="V70" s="22">
        <v>41729</v>
      </c>
      <c r="W70" s="13">
        <v>19</v>
      </c>
      <c r="X70" s="12">
        <v>-12.789528001728206</v>
      </c>
      <c r="Y70" s="12">
        <v>3.7724819781379315</v>
      </c>
      <c r="Z70" s="12">
        <v>3.0734290776759599</v>
      </c>
      <c r="AA70" s="12">
        <v>5.4805725270199446</v>
      </c>
      <c r="AC70" s="22">
        <v>41729</v>
      </c>
      <c r="AD70" s="13">
        <v>104</v>
      </c>
      <c r="AE70" s="12">
        <v>23.399056072422439</v>
      </c>
      <c r="AF70" s="12">
        <v>18.371651159965886</v>
      </c>
      <c r="AG70" s="12">
        <v>26.254836352614252</v>
      </c>
      <c r="AH70" s="12">
        <v>25.840434019547253</v>
      </c>
      <c r="AJ70" s="22">
        <v>41729</v>
      </c>
      <c r="AK70" s="13">
        <v>9</v>
      </c>
      <c r="AL70" s="12">
        <v>-15.050281738875466</v>
      </c>
      <c r="AM70" s="12">
        <v>12.621949282514255</v>
      </c>
      <c r="AN70" s="14">
        <v>41729</v>
      </c>
      <c r="AO70" s="2">
        <v>27</v>
      </c>
      <c r="AP70" s="12">
        <v>0.82591229422892543</v>
      </c>
      <c r="AQ70" s="12">
        <v>23.645777809105638</v>
      </c>
      <c r="AS70" s="22">
        <v>41729</v>
      </c>
      <c r="AT70" s="13">
        <v>15</v>
      </c>
      <c r="AU70" s="12">
        <v>-16.192108644354718</v>
      </c>
      <c r="AV70" s="12">
        <v>0.66266531751211222</v>
      </c>
      <c r="AW70" s="12">
        <v>0.84543701367070234</v>
      </c>
      <c r="AX70" s="12">
        <v>2.6322708893483648</v>
      </c>
      <c r="AZ70" s="22">
        <v>41729</v>
      </c>
      <c r="BA70" s="13">
        <v>10</v>
      </c>
      <c r="BB70" s="12">
        <v>6.1360482976355506</v>
      </c>
      <c r="BC70" s="12">
        <v>9.5306880943834429</v>
      </c>
      <c r="BD70" s="12">
        <v>9.2895188710304222</v>
      </c>
      <c r="BE70" s="12">
        <v>7.6179065018221692</v>
      </c>
      <c r="BG70" s="22">
        <v>41729</v>
      </c>
      <c r="BH70" s="13">
        <v>26</v>
      </c>
      <c r="BI70" s="12">
        <v>19.792031623854154</v>
      </c>
      <c r="BJ70" s="12">
        <v>17.37354956388948</v>
      </c>
      <c r="BK70" s="12">
        <v>13.483491310631557</v>
      </c>
      <c r="BL70" s="12">
        <v>11.154426636254367</v>
      </c>
      <c r="BN70" s="22">
        <v>41729</v>
      </c>
      <c r="BO70" s="13">
        <v>20</v>
      </c>
      <c r="BP70" s="12">
        <v>10.197576007723137</v>
      </c>
      <c r="BQ70" s="12">
        <v>3.997415614183697</v>
      </c>
      <c r="BR70" s="12">
        <v>6.5295151444713095</v>
      </c>
      <c r="BS70" s="12">
        <v>2.6573518382894568</v>
      </c>
      <c r="BU70" s="22">
        <v>41729</v>
      </c>
      <c r="BV70" s="13">
        <v>65</v>
      </c>
      <c r="BW70" s="12">
        <v>-9.6244547098471429</v>
      </c>
      <c r="BX70" s="12">
        <v>3.4938672027271744</v>
      </c>
      <c r="BY70" s="12">
        <v>-2.1035517539238491</v>
      </c>
      <c r="BZ70" s="12">
        <v>-1.0136842996724571</v>
      </c>
      <c r="CB70" s="22">
        <v>41729</v>
      </c>
      <c r="CC70" s="13">
        <v>39</v>
      </c>
      <c r="CD70" s="12">
        <v>9.6760620287681842</v>
      </c>
      <c r="CE70" s="12">
        <v>8.1336300516539275</v>
      </c>
      <c r="CF70" s="12">
        <v>6.4797065411023258</v>
      </c>
      <c r="CG70" s="12">
        <v>7.9941298986014209</v>
      </c>
      <c r="CI70" s="22">
        <v>41729</v>
      </c>
      <c r="CJ70" s="13">
        <v>32</v>
      </c>
      <c r="CK70" s="12">
        <v>25.589991596927124</v>
      </c>
      <c r="CL70" s="12">
        <v>0.49890062147206482</v>
      </c>
      <c r="CM70" s="12">
        <v>11.499453982306385</v>
      </c>
      <c r="CN70" s="12">
        <v>10.056751185644753</v>
      </c>
      <c r="CP70" s="22">
        <v>41729</v>
      </c>
      <c r="CQ70" s="13">
        <v>28</v>
      </c>
      <c r="CR70" s="12">
        <v>-12.895646326569082</v>
      </c>
      <c r="CS70" s="12">
        <v>7.5391721091632169</v>
      </c>
      <c r="CT70" s="12">
        <v>1.0960153242892456</v>
      </c>
      <c r="CU70" s="12">
        <v>2.354249316156376</v>
      </c>
      <c r="CW70" s="22">
        <v>41729</v>
      </c>
      <c r="CX70" s="13">
        <v>24</v>
      </c>
      <c r="CY70" s="12">
        <v>8.6548879391348308</v>
      </c>
      <c r="CZ70" s="12">
        <v>1.5352300584623224</v>
      </c>
      <c r="DA70" s="12">
        <v>5.0187896796476617</v>
      </c>
      <c r="DB70" s="12">
        <v>5.2373793575990923</v>
      </c>
      <c r="DD70" s="22">
        <v>41729</v>
      </c>
      <c r="DE70" s="13">
        <v>20</v>
      </c>
      <c r="DF70" s="12">
        <v>21.381595695017374</v>
      </c>
      <c r="DG70" s="12">
        <v>20.21489949367783</v>
      </c>
      <c r="DH70" s="12">
        <v>42.20521543798241</v>
      </c>
      <c r="DI70" s="12">
        <v>45.066861993493148</v>
      </c>
      <c r="DK70" s="22">
        <v>41729</v>
      </c>
      <c r="DL70" s="13">
        <v>6</v>
      </c>
      <c r="DM70" s="12">
        <v>15.022871951095508</v>
      </c>
      <c r="DN70" s="12">
        <v>7.7382046158807283</v>
      </c>
      <c r="DO70" s="12">
        <v>12.063822828358074</v>
      </c>
      <c r="DP70" s="12">
        <v>9.159211179041904</v>
      </c>
      <c r="DR70" s="22">
        <v>41729</v>
      </c>
      <c r="DS70" s="13">
        <v>4</v>
      </c>
      <c r="DT70" s="12">
        <v>25.522478559317246</v>
      </c>
      <c r="DU70" s="12">
        <v>-0.14844341038671161</v>
      </c>
      <c r="DV70" s="12">
        <v>15.237419388783668</v>
      </c>
      <c r="DW70" s="12">
        <v>11.921094430050715</v>
      </c>
      <c r="DY70" s="22">
        <f t="shared" si="0"/>
        <v>41729</v>
      </c>
      <c r="DZ70" s="82">
        <f ca="1">VLOOKUP($DY70,INDIRECT("$"&amp;VLOOKUP($DZ$3,Map!$A$2:$E$51,4,0)&amp;"$6:$"&amp;VLOOKUP($DZ$3,Map!$A$2:$E$51,5,0)&amp;"$100"),MATCH(DZ$1,INDIRECT("$"&amp;VLOOKUP($DZ$3,Map!$A$2:$E$51,4,0)&amp;"$1:$"&amp;VLOOKUP($DZ$3,Map!$A$2:$E$51,5,0)&amp;"$1"),0),0)</f>
        <v>24</v>
      </c>
      <c r="EA70" s="140">
        <f ca="1">IF(ABS(VLOOKUP($DY70,INDIRECT("$"&amp;VLOOKUP($DZ$3,Map!$A$2:$E$51,4,0)&amp;"$6:$"&amp;VLOOKUP($DZ$3,Map!$A$2:$E$51,5,0)&amp;"$100"),MATCH(EA$1,INDIRECT("$"&amp;VLOOKUP($DZ$3,Map!$A$2:$E$51,4,0)&amp;"$1:$"&amp;VLOOKUP($DZ$3,Map!$A$2:$E$51,5,0)&amp;"$1"),0),0))&gt;100,"",VLOOKUP($DY70,INDIRECT("$"&amp;VLOOKUP($DZ$3,Map!$A$2:$E$51,4,0)&amp;"$6:$"&amp;VLOOKUP($DZ$3,Map!$A$2:$E$51,5,0)&amp;"$100"),MATCH(EA$1,INDIRECT("$"&amp;VLOOKUP($DZ$3,Map!$A$2:$E$51,4,0)&amp;"$1:$"&amp;VLOOKUP($DZ$3,Map!$A$2:$E$51,5,0)&amp;"$1"),0),0))</f>
        <v>8.6548879391348308</v>
      </c>
      <c r="EB70" s="140">
        <f ca="1">IF(ABS(VLOOKUP($DY70,INDIRECT("$"&amp;VLOOKUP($DZ$3,Map!$A$2:$E$51,4,0)&amp;"$6:$"&amp;VLOOKUP($DZ$3,Map!$A$2:$E$51,5,0)&amp;"$100"),MATCH(EB$1,INDIRECT("$"&amp;VLOOKUP($DZ$3,Map!$A$2:$E$51,4,0)&amp;"$1:$"&amp;VLOOKUP($DZ$3,Map!$A$2:$E$51,5,0)&amp;"$1"),0),0))&gt;50,"",VLOOKUP($DY70,INDIRECT("$"&amp;VLOOKUP($DZ$3,Map!$A$2:$E$51,4,0)&amp;"$6:$"&amp;VLOOKUP($DZ$3,Map!$A$2:$E$51,5,0)&amp;"$100"),MATCH(EB$1,INDIRECT("$"&amp;VLOOKUP($DZ$3,Map!$A$2:$E$51,4,0)&amp;"$1:$"&amp;VLOOKUP($DZ$3,Map!$A$2:$E$51,5,0)&amp;"$1"),0),0))</f>
        <v>1.5352300584623224</v>
      </c>
      <c r="EC70" s="140">
        <f ca="1">IF(ABS(VLOOKUP($DY70,INDIRECT("$"&amp;VLOOKUP($DZ$3,Map!$A$2:$E$51,4,0)&amp;"$6:$"&amp;VLOOKUP($DZ$3,Map!$A$2:$E$51,5,0)&amp;"$100"),MATCH(EC$1,INDIRECT("$"&amp;VLOOKUP($DZ$3,Map!$A$2:$E$51,4,0)&amp;"$1:$"&amp;VLOOKUP($DZ$3,Map!$A$2:$E$51,5,0)&amp;"$1"),0),0))&gt;100,"",VLOOKUP($DY70,INDIRECT("$"&amp;VLOOKUP($DZ$3,Map!$A$2:$E$51,4,0)&amp;"$6:$"&amp;VLOOKUP($DZ$3,Map!$A$2:$E$51,5,0)&amp;"$100"),MATCH(EC$1,INDIRECT("$"&amp;VLOOKUP($DZ$3,Map!$A$2:$E$51,4,0)&amp;"$1:$"&amp;VLOOKUP($DZ$3,Map!$A$2:$E$51,5,0)&amp;"$1"),0),0))</f>
        <v>5.0187896796476617</v>
      </c>
      <c r="ED70" s="140">
        <f ca="1">IF(ABS(VLOOKUP($DY70,INDIRECT("$"&amp;VLOOKUP($DZ$3,Map!$A$2:$E$51,4,0)&amp;"$6:$"&amp;VLOOKUP($DZ$3,Map!$A$2:$E$51,5,0)&amp;"$100"),MATCH(ED$1,INDIRECT("$"&amp;VLOOKUP($DZ$3,Map!$A$2:$E$51,4,0)&amp;"$1:$"&amp;VLOOKUP($DZ$3,Map!$A$2:$E$51,5,0)&amp;"$1"),0),0))&gt;100,"",VLOOKUP($DY70,INDIRECT("$"&amp;VLOOKUP($DZ$3,Map!$A$2:$E$51,4,0)&amp;"$6:$"&amp;VLOOKUP($DZ$3,Map!$A$2:$E$51,5,0)&amp;"$100"),MATCH(ED$1,INDIRECT("$"&amp;VLOOKUP($DZ$3,Map!$A$2:$E$51,4,0)&amp;"$1:$"&amp;VLOOKUP($DZ$3,Map!$A$2:$E$51,5,0)&amp;"$1"),0),0))</f>
        <v>5.2373793575990923</v>
      </c>
      <c r="EF70" s="22">
        <f t="shared" si="1"/>
        <v>41729</v>
      </c>
      <c r="EG70" s="140">
        <f ca="1">VLOOKUP($EF70,EquityMetrics!$Y$6:$AO$1048576,MATCH(Earnings!EG$5,EquityMetrics!$Y$5:$AO$5,0),0)</f>
        <v>10.003214549295647</v>
      </c>
      <c r="EH70" s="140">
        <f ca="1">VLOOKUP($EF70,EquityMetrics!$Y$6:$AO$1048576,MATCH(Earnings!EH$5,EquityMetrics!$Y$5:$AO$5,0),0)</f>
        <v>10.836441744247427</v>
      </c>
      <c r="EI70" s="140">
        <f ca="1">VLOOKUP($EF70,EquityMetrics!$Y$6:$AO$1048576,MATCH(Earnings!EI$5,EquityMetrics!$Y$5:$AO$5,0),0)</f>
        <v>9.5637914730713813</v>
      </c>
      <c r="EJ70" s="140">
        <f ca="1">VLOOKUP($EF70,EquityMetrics!$Y$6:$AO$1048576,MATCH(Earnings!EJ$5,EquityMetrics!$Y$5:$AO$5,0),0)</f>
        <v>9.0029230677341587</v>
      </c>
      <c r="EN70" s="22">
        <v>41729</v>
      </c>
      <c r="EO70" s="13">
        <v>53</v>
      </c>
      <c r="EP70" s="12">
        <v>31.765892527448457</v>
      </c>
      <c r="EQ70" s="12">
        <v>18.722916156451763</v>
      </c>
      <c r="ER70" s="12">
        <v>30.397323171937597</v>
      </c>
      <c r="ES70" s="12">
        <v>12.327708912882617</v>
      </c>
      <c r="EU70" s="22">
        <v>41729</v>
      </c>
      <c r="EV70" s="13">
        <v>51</v>
      </c>
      <c r="EW70" s="12">
        <v>14.796366074236689</v>
      </c>
      <c r="EX70" s="12">
        <v>18.104552403962959</v>
      </c>
      <c r="EY70" s="12">
        <v>25.046258639920694</v>
      </c>
      <c r="EZ70" s="12">
        <v>28.549855299543324</v>
      </c>
      <c r="FB70" s="22">
        <v>41729</v>
      </c>
      <c r="FC70" s="13">
        <v>27</v>
      </c>
      <c r="FD70" s="12">
        <v>1.2650913447001866</v>
      </c>
      <c r="FE70" s="12">
        <v>1.5386242768229419</v>
      </c>
      <c r="FF70" s="12">
        <v>0.61063203343216799</v>
      </c>
      <c r="FG70" s="12">
        <v>0.56793612381413894</v>
      </c>
      <c r="FI70" s="22">
        <v>41729</v>
      </c>
      <c r="FJ70" s="13">
        <v>38</v>
      </c>
      <c r="FK70" s="12">
        <v>-21.998813441092167</v>
      </c>
      <c r="FL70" s="12">
        <v>5.5256600394454347</v>
      </c>
      <c r="FM70" s="12">
        <v>-4.7077505403787079</v>
      </c>
      <c r="FN70" s="12">
        <v>-2.3685512470803638</v>
      </c>
      <c r="FP70" s="22">
        <v>41729</v>
      </c>
      <c r="FQ70">
        <v>15</v>
      </c>
      <c r="FR70" s="12">
        <v>12.554085830336948</v>
      </c>
      <c r="FS70" s="12">
        <v>11.748505551035215</v>
      </c>
      <c r="FT70" s="12">
        <v>6.1367001939311772</v>
      </c>
      <c r="FU70" s="12">
        <v>5.2620964611843846</v>
      </c>
      <c r="FW70" s="22">
        <v>41729</v>
      </c>
      <c r="FX70">
        <v>18</v>
      </c>
      <c r="FY70" s="12">
        <v>-2.0191155389296278</v>
      </c>
      <c r="FZ70" s="12">
        <v>31.725384756754305</v>
      </c>
      <c r="GA70" s="12">
        <v>-3.0830785041130904</v>
      </c>
      <c r="GB70" s="12">
        <v>-3.2046761594056172</v>
      </c>
      <c r="GD70" s="22">
        <v>42277</v>
      </c>
      <c r="GE70">
        <v>13</v>
      </c>
      <c r="GF70" s="12">
        <v>18.51807870341533</v>
      </c>
      <c r="GG70" s="12">
        <v>3.0372530365057271</v>
      </c>
      <c r="GH70" s="12">
        <v>6.0658467726974363</v>
      </c>
      <c r="GI70" s="12">
        <v>4.8319869954083217</v>
      </c>
      <c r="GK70" s="22">
        <v>41729</v>
      </c>
      <c r="GL70">
        <v>10</v>
      </c>
      <c r="GM70" s="12">
        <v>34.001777524019431</v>
      </c>
      <c r="GN70" s="12">
        <v>5.2392656787662917</v>
      </c>
      <c r="GO70" s="12">
        <v>11.100290909877785</v>
      </c>
      <c r="GP70" s="12">
        <v>10.324946237835819</v>
      </c>
      <c r="GS70" s="22">
        <v>41729</v>
      </c>
      <c r="GT70" s="13">
        <v>31</v>
      </c>
      <c r="GU70" s="12">
        <v>26.437767492511121</v>
      </c>
      <c r="GV70" s="12">
        <v>1.588446330587745</v>
      </c>
      <c r="GW70" s="12">
        <v>10.287611160331878</v>
      </c>
      <c r="GX70" s="12">
        <v>8.5404906340328388</v>
      </c>
      <c r="GZ70" s="22">
        <v>42185</v>
      </c>
      <c r="HA70" s="13">
        <v>2</v>
      </c>
      <c r="HB70" s="12">
        <v>-16.23705499217365</v>
      </c>
      <c r="HC70" s="12">
        <v>20.693638499577148</v>
      </c>
      <c r="HD70" s="12">
        <v>-14.874326983719744</v>
      </c>
      <c r="HE70" s="12">
        <v>-54.645037320425075</v>
      </c>
      <c r="HG70" s="22">
        <v>41729</v>
      </c>
      <c r="HH70" s="13">
        <v>1</v>
      </c>
      <c r="HI70" s="12">
        <v>-4898.9131222797687</v>
      </c>
      <c r="HJ70" s="12">
        <v>12.621408976864966</v>
      </c>
      <c r="HK70" s="12">
        <v>9.8997838389641259</v>
      </c>
      <c r="HL70" s="12">
        <v>15.608560931324856</v>
      </c>
      <c r="HN70" s="22">
        <v>42369</v>
      </c>
      <c r="HO70" s="13">
        <v>22</v>
      </c>
      <c r="HP70" s="12">
        <v>-56.366593951944836</v>
      </c>
      <c r="HQ70" s="12">
        <v>4.9483473579548409</v>
      </c>
      <c r="HR70" s="12">
        <v>-2.3338145672913702</v>
      </c>
      <c r="HS70" s="12">
        <v>-2.1129040211351091</v>
      </c>
    </row>
    <row r="71" spans="1:227">
      <c r="A71" s="22">
        <v>41820</v>
      </c>
      <c r="B71" s="13">
        <v>15</v>
      </c>
      <c r="C71" s="12">
        <v>19.416937518102316</v>
      </c>
      <c r="D71" s="12">
        <v>6.6662487825726924</v>
      </c>
      <c r="E71" s="12">
        <v>2.2659915479110282</v>
      </c>
      <c r="F71" s="12">
        <v>0.42518004794873665</v>
      </c>
      <c r="H71" s="22">
        <v>41820</v>
      </c>
      <c r="I71" s="13">
        <v>34</v>
      </c>
      <c r="J71" s="12">
        <v>13.588002233850125</v>
      </c>
      <c r="K71" s="12">
        <v>28.412745283087947</v>
      </c>
      <c r="L71" s="12">
        <v>4.2711052703499064</v>
      </c>
      <c r="M71" s="12">
        <v>2.4051040963714021</v>
      </c>
      <c r="O71" s="22">
        <v>42185</v>
      </c>
      <c r="P71" s="13">
        <v>28</v>
      </c>
      <c r="Q71" s="12">
        <v>2.643946798533594</v>
      </c>
      <c r="R71" s="12">
        <v>11.475879540267453</v>
      </c>
      <c r="S71" s="12">
        <v>11.95457196175569</v>
      </c>
      <c r="T71" s="12">
        <v>18.626638517182915</v>
      </c>
      <c r="V71" s="22">
        <v>41820</v>
      </c>
      <c r="W71" s="13">
        <v>19</v>
      </c>
      <c r="X71" s="12">
        <v>-23.166710526057944</v>
      </c>
      <c r="Y71" s="12">
        <v>5.2283907343121161</v>
      </c>
      <c r="Z71" s="12">
        <v>0.73902205919715858</v>
      </c>
      <c r="AA71" s="12">
        <v>1.8669166997266284</v>
      </c>
      <c r="AC71" s="22">
        <v>41820</v>
      </c>
      <c r="AD71" s="13">
        <v>106</v>
      </c>
      <c r="AE71" s="12">
        <v>8.0907115177550146</v>
      </c>
      <c r="AF71" s="12">
        <v>16.385438037824841</v>
      </c>
      <c r="AG71" s="12">
        <v>23.13436262194406</v>
      </c>
      <c r="AH71" s="12">
        <v>23.241175269767034</v>
      </c>
      <c r="AJ71" s="22">
        <v>41820</v>
      </c>
      <c r="AK71" s="13">
        <v>8</v>
      </c>
      <c r="AL71" s="12">
        <v>60.170214725580301</v>
      </c>
      <c r="AM71" s="12">
        <v>0.8372749405604063</v>
      </c>
      <c r="AN71" s="14">
        <v>41820</v>
      </c>
      <c r="AO71" s="2">
        <v>25</v>
      </c>
      <c r="AP71" s="12">
        <v>10.298226776176111</v>
      </c>
      <c r="AQ71" s="12">
        <v>22.446381430663486</v>
      </c>
      <c r="AS71" s="22">
        <v>41820</v>
      </c>
      <c r="AT71" s="13">
        <v>15</v>
      </c>
      <c r="AU71" s="12">
        <v>9.869332810561442</v>
      </c>
      <c r="AV71" s="12">
        <v>12.577878670377029</v>
      </c>
      <c r="AW71" s="12">
        <v>5.5776837353865183</v>
      </c>
      <c r="AX71" s="12">
        <v>5.58789743803767</v>
      </c>
      <c r="AZ71" s="22">
        <v>41820</v>
      </c>
      <c r="BA71" s="13">
        <v>11</v>
      </c>
      <c r="BB71" s="12">
        <v>14.362028146892708</v>
      </c>
      <c r="BC71" s="12">
        <v>10.72579197793717</v>
      </c>
      <c r="BD71" s="12">
        <v>6.9969518449728652</v>
      </c>
      <c r="BE71" s="12">
        <v>4.4666755934453128</v>
      </c>
      <c r="BG71" s="22">
        <v>41820</v>
      </c>
      <c r="BH71" s="13">
        <v>26</v>
      </c>
      <c r="BI71" s="12">
        <v>5.4915418729817294</v>
      </c>
      <c r="BJ71" s="12">
        <v>22.064975284387</v>
      </c>
      <c r="BK71" s="12">
        <v>19.590788466813059</v>
      </c>
      <c r="BL71" s="12">
        <v>19.367101623832326</v>
      </c>
      <c r="BN71" s="22">
        <v>41820</v>
      </c>
      <c r="BO71" s="13">
        <v>21</v>
      </c>
      <c r="BP71" s="12">
        <v>2.5095987342160502</v>
      </c>
      <c r="BQ71" s="12">
        <v>0.78030171981895435</v>
      </c>
      <c r="BR71" s="12">
        <v>1.0762328560826928</v>
      </c>
      <c r="BS71" s="12">
        <v>7.0295419549288418</v>
      </c>
      <c r="BU71" s="22">
        <v>41820</v>
      </c>
      <c r="BV71" s="13">
        <v>66</v>
      </c>
      <c r="BW71" s="12">
        <v>-1.3087225085271101</v>
      </c>
      <c r="BX71" s="12">
        <v>5.1836471320192201</v>
      </c>
      <c r="BY71" s="12">
        <v>0.57063501505043579</v>
      </c>
      <c r="BZ71" s="12">
        <v>-0.17207126847517129</v>
      </c>
      <c r="CB71" s="22">
        <v>41820</v>
      </c>
      <c r="CC71" s="13">
        <v>41</v>
      </c>
      <c r="CD71" s="12">
        <v>4.1004121353259668</v>
      </c>
      <c r="CE71" s="12">
        <v>8.9990015431905981</v>
      </c>
      <c r="CF71" s="12">
        <v>6.6166197331160026</v>
      </c>
      <c r="CG71" s="12">
        <v>5.9577293728369396</v>
      </c>
      <c r="CI71" s="22">
        <v>41820</v>
      </c>
      <c r="CJ71" s="13">
        <v>33</v>
      </c>
      <c r="CK71" s="12">
        <v>15.918157392378548</v>
      </c>
      <c r="CL71" s="12">
        <v>5.685767504069128</v>
      </c>
      <c r="CM71" s="12">
        <v>12.286018043990588</v>
      </c>
      <c r="CN71" s="12">
        <v>11.536314787510783</v>
      </c>
      <c r="CP71" s="22">
        <v>41820</v>
      </c>
      <c r="CQ71" s="13">
        <v>27</v>
      </c>
      <c r="CR71" s="12">
        <v>-4.3821028863289415</v>
      </c>
      <c r="CS71" s="12">
        <v>3.4302503476264068</v>
      </c>
      <c r="CT71" s="12">
        <v>6.0106207274087886</v>
      </c>
      <c r="CU71" s="12">
        <v>6.4710718739197315</v>
      </c>
      <c r="CW71" s="22">
        <v>41820</v>
      </c>
      <c r="CX71" s="13">
        <v>25</v>
      </c>
      <c r="CY71" s="12">
        <v>6.1391753129252891</v>
      </c>
      <c r="CZ71" s="12">
        <v>-1.3706647294364105</v>
      </c>
      <c r="DA71" s="12">
        <v>4.783869913354355</v>
      </c>
      <c r="DB71" s="12">
        <v>6.0401418915964955</v>
      </c>
      <c r="DD71" s="22">
        <v>41820</v>
      </c>
      <c r="DE71" s="13">
        <v>19</v>
      </c>
      <c r="DF71" s="12">
        <v>-0.16250604071589836</v>
      </c>
      <c r="DG71" s="12">
        <v>2.9028681937713241</v>
      </c>
      <c r="DH71" s="12">
        <v>-1.4598472485438552</v>
      </c>
      <c r="DI71" s="12">
        <v>-0.86699344817913193</v>
      </c>
      <c r="DK71" s="22">
        <v>41820</v>
      </c>
      <c r="DL71" s="13">
        <v>6</v>
      </c>
      <c r="DM71" s="12">
        <v>21.79355467957642</v>
      </c>
      <c r="DN71" s="12">
        <v>13.726138807330868</v>
      </c>
      <c r="DO71" s="12">
        <v>12.713846442605536</v>
      </c>
      <c r="DP71" s="12">
        <v>9.7680923545799825</v>
      </c>
      <c r="DR71" s="22">
        <v>41820</v>
      </c>
      <c r="DS71" s="13">
        <v>4</v>
      </c>
      <c r="DT71" s="12">
        <v>-5.6326713127846215</v>
      </c>
      <c r="DU71" s="12">
        <v>3.5703608096525619</v>
      </c>
      <c r="DV71" s="12">
        <v>10.985259857566687</v>
      </c>
      <c r="DW71" s="12">
        <v>16.73411171934265</v>
      </c>
      <c r="DY71" s="22">
        <f t="shared" ref="DY71:DY79" si="2">DR71</f>
        <v>41820</v>
      </c>
      <c r="DZ71" s="82">
        <f ca="1">VLOOKUP($DY71,INDIRECT("$"&amp;VLOOKUP($DZ$3,Map!$A$2:$E$51,4,0)&amp;"$6:$"&amp;VLOOKUP($DZ$3,Map!$A$2:$E$51,5,0)&amp;"$100"),MATCH(DZ$1,INDIRECT("$"&amp;VLOOKUP($DZ$3,Map!$A$2:$E$51,4,0)&amp;"$1:$"&amp;VLOOKUP($DZ$3,Map!$A$2:$E$51,5,0)&amp;"$1"),0),0)</f>
        <v>25</v>
      </c>
      <c r="EA71" s="140">
        <f ca="1">IF(ABS(VLOOKUP($DY71,INDIRECT("$"&amp;VLOOKUP($DZ$3,Map!$A$2:$E$51,4,0)&amp;"$6:$"&amp;VLOOKUP($DZ$3,Map!$A$2:$E$51,5,0)&amp;"$100"),MATCH(EA$1,INDIRECT("$"&amp;VLOOKUP($DZ$3,Map!$A$2:$E$51,4,0)&amp;"$1:$"&amp;VLOOKUP($DZ$3,Map!$A$2:$E$51,5,0)&amp;"$1"),0),0))&gt;100,"",VLOOKUP($DY71,INDIRECT("$"&amp;VLOOKUP($DZ$3,Map!$A$2:$E$51,4,0)&amp;"$6:$"&amp;VLOOKUP($DZ$3,Map!$A$2:$E$51,5,0)&amp;"$100"),MATCH(EA$1,INDIRECT("$"&amp;VLOOKUP($DZ$3,Map!$A$2:$E$51,4,0)&amp;"$1:$"&amp;VLOOKUP($DZ$3,Map!$A$2:$E$51,5,0)&amp;"$1"),0),0))</f>
        <v>6.1391753129252891</v>
      </c>
      <c r="EB71" s="140">
        <f ca="1">IF(ABS(VLOOKUP($DY71,INDIRECT("$"&amp;VLOOKUP($DZ$3,Map!$A$2:$E$51,4,0)&amp;"$6:$"&amp;VLOOKUP($DZ$3,Map!$A$2:$E$51,5,0)&amp;"$100"),MATCH(EB$1,INDIRECT("$"&amp;VLOOKUP($DZ$3,Map!$A$2:$E$51,4,0)&amp;"$1:$"&amp;VLOOKUP($DZ$3,Map!$A$2:$E$51,5,0)&amp;"$1"),0),0))&gt;50,"",VLOOKUP($DY71,INDIRECT("$"&amp;VLOOKUP($DZ$3,Map!$A$2:$E$51,4,0)&amp;"$6:$"&amp;VLOOKUP($DZ$3,Map!$A$2:$E$51,5,0)&amp;"$100"),MATCH(EB$1,INDIRECT("$"&amp;VLOOKUP($DZ$3,Map!$A$2:$E$51,4,0)&amp;"$1:$"&amp;VLOOKUP($DZ$3,Map!$A$2:$E$51,5,0)&amp;"$1"),0),0))</f>
        <v>-1.3706647294364105</v>
      </c>
      <c r="EC71" s="140">
        <f ca="1">IF(ABS(VLOOKUP($DY71,INDIRECT("$"&amp;VLOOKUP($DZ$3,Map!$A$2:$E$51,4,0)&amp;"$6:$"&amp;VLOOKUP($DZ$3,Map!$A$2:$E$51,5,0)&amp;"$100"),MATCH(EC$1,INDIRECT("$"&amp;VLOOKUP($DZ$3,Map!$A$2:$E$51,4,0)&amp;"$1:$"&amp;VLOOKUP($DZ$3,Map!$A$2:$E$51,5,0)&amp;"$1"),0),0))&gt;100,"",VLOOKUP($DY71,INDIRECT("$"&amp;VLOOKUP($DZ$3,Map!$A$2:$E$51,4,0)&amp;"$6:$"&amp;VLOOKUP($DZ$3,Map!$A$2:$E$51,5,0)&amp;"$100"),MATCH(EC$1,INDIRECT("$"&amp;VLOOKUP($DZ$3,Map!$A$2:$E$51,4,0)&amp;"$1:$"&amp;VLOOKUP($DZ$3,Map!$A$2:$E$51,5,0)&amp;"$1"),0),0))</f>
        <v>4.783869913354355</v>
      </c>
      <c r="ED71" s="140">
        <f ca="1">IF(ABS(VLOOKUP($DY71,INDIRECT("$"&amp;VLOOKUP($DZ$3,Map!$A$2:$E$51,4,0)&amp;"$6:$"&amp;VLOOKUP($DZ$3,Map!$A$2:$E$51,5,0)&amp;"$100"),MATCH(ED$1,INDIRECT("$"&amp;VLOOKUP($DZ$3,Map!$A$2:$E$51,4,0)&amp;"$1:$"&amp;VLOOKUP($DZ$3,Map!$A$2:$E$51,5,0)&amp;"$1"),0),0))&gt;100,"",VLOOKUP($DY71,INDIRECT("$"&amp;VLOOKUP($DZ$3,Map!$A$2:$E$51,4,0)&amp;"$6:$"&amp;VLOOKUP($DZ$3,Map!$A$2:$E$51,5,0)&amp;"$100"),MATCH(ED$1,INDIRECT("$"&amp;VLOOKUP($DZ$3,Map!$A$2:$E$51,4,0)&amp;"$1:$"&amp;VLOOKUP($DZ$3,Map!$A$2:$E$51,5,0)&amp;"$1"),0),0))</f>
        <v>6.0401418915964955</v>
      </c>
      <c r="EF71" s="22">
        <f t="shared" ref="EF71:EF74" si="3">DY71</f>
        <v>41820</v>
      </c>
      <c r="EG71" s="140">
        <f ca="1">VLOOKUP($EF71,EquityMetrics!$Y$6:$AO$1048576,MATCH(Earnings!EG$5,EquityMetrics!$Y$5:$AO$5,0),0)</f>
        <v>4.469074323919453</v>
      </c>
      <c r="EH71" s="140">
        <f ca="1">VLOOKUP($EF71,EquityMetrics!$Y$6:$AO$1048576,MATCH(Earnings!EH$5,EquityMetrics!$Y$5:$AO$5,0),0)</f>
        <v>10.185043862323685</v>
      </c>
      <c r="EI71" s="140">
        <f ca="1">VLOOKUP($EF71,EquityMetrics!$Y$6:$AO$1048576,MATCH(Earnings!EI$5,EquityMetrics!$Y$5:$AO$5,0),0)</f>
        <v>8.112481716657193</v>
      </c>
      <c r="EJ71" s="140">
        <f ca="1">VLOOKUP($EF71,EquityMetrics!$Y$6:$AO$1048576,MATCH(Earnings!EJ$5,EquityMetrics!$Y$5:$AO$5,0),0)</f>
        <v>8.0652848738955498</v>
      </c>
      <c r="EN71" s="22">
        <v>41820</v>
      </c>
      <c r="EO71" s="13">
        <v>55</v>
      </c>
      <c r="EP71" s="12">
        <v>1.3692774899826343</v>
      </c>
      <c r="EQ71" s="12">
        <v>14.102679835171061</v>
      </c>
      <c r="ER71" s="12">
        <v>22.530011907273927</v>
      </c>
      <c r="ES71" s="12">
        <v>17.536963409511806</v>
      </c>
      <c r="EU71" s="22">
        <v>41820</v>
      </c>
      <c r="EV71" s="13">
        <v>51</v>
      </c>
      <c r="EW71" s="12">
        <v>17.693516514239981</v>
      </c>
      <c r="EX71" s="12">
        <v>18.127531819431987</v>
      </c>
      <c r="EY71" s="12">
        <v>23.324526281956693</v>
      </c>
      <c r="EZ71" s="12">
        <v>24.34753077032752</v>
      </c>
      <c r="FB71" s="22">
        <v>41820</v>
      </c>
      <c r="FC71" s="13">
        <v>26</v>
      </c>
      <c r="FD71" s="12">
        <v>-2.0036952085966453</v>
      </c>
      <c r="FE71" s="12">
        <v>5.2736321263931574</v>
      </c>
      <c r="FF71" s="12">
        <v>-0.13317625304486436</v>
      </c>
      <c r="FG71" s="12">
        <v>5.9216633497372051E-2</v>
      </c>
      <c r="FI71" s="22">
        <v>41820</v>
      </c>
      <c r="FJ71" s="13">
        <v>40</v>
      </c>
      <c r="FK71" s="12">
        <v>-0.43514304263042591</v>
      </c>
      <c r="FL71" s="12">
        <v>5.1126113572182108</v>
      </c>
      <c r="FM71" s="12">
        <v>1.1494539992642272</v>
      </c>
      <c r="FN71" s="12">
        <v>-0.33945341176891963</v>
      </c>
      <c r="FP71" s="22">
        <v>41820</v>
      </c>
      <c r="FQ71">
        <v>16</v>
      </c>
      <c r="FR71" s="12">
        <v>53.581084745771392</v>
      </c>
      <c r="FS71" s="12">
        <v>23.007379157329709</v>
      </c>
      <c r="FT71" s="12">
        <v>10.496742641826916</v>
      </c>
      <c r="FU71" s="12">
        <v>6.6632251427133582</v>
      </c>
      <c r="FW71" s="22">
        <v>41820</v>
      </c>
      <c r="FX71">
        <v>18</v>
      </c>
      <c r="FY71" s="12">
        <v>-6.5587525796529818</v>
      </c>
      <c r="FZ71" s="12">
        <v>31.761074687932812</v>
      </c>
      <c r="GA71" s="12">
        <v>0.54842972927471312</v>
      </c>
      <c r="GB71" s="12">
        <v>-0.34476961634652969</v>
      </c>
      <c r="GD71" s="22">
        <v>42369</v>
      </c>
      <c r="GE71">
        <v>11</v>
      </c>
      <c r="GF71" s="12">
        <v>-19.336370813119995</v>
      </c>
      <c r="GG71" s="12">
        <v>2.4294723029923526</v>
      </c>
      <c r="GH71" s="12">
        <v>0.31664067334979951</v>
      </c>
      <c r="GI71" s="12">
        <v>2.6909729123513859</v>
      </c>
      <c r="GK71" s="22">
        <v>41820</v>
      </c>
      <c r="GL71">
        <v>11</v>
      </c>
      <c r="GM71" s="12">
        <v>24.559925190451292</v>
      </c>
      <c r="GN71" s="12">
        <v>1.7386175832949879</v>
      </c>
      <c r="GO71" s="12">
        <v>9.4926917082705398</v>
      </c>
      <c r="GP71" s="12">
        <v>9.4612972233939718</v>
      </c>
      <c r="GS71" s="22">
        <v>41820</v>
      </c>
      <c r="GT71" s="13">
        <v>31</v>
      </c>
      <c r="GU71" s="12">
        <v>14.081198135953588</v>
      </c>
      <c r="GV71" s="12">
        <v>5.2331918815654799</v>
      </c>
      <c r="GW71" s="12">
        <v>11.336249793969454</v>
      </c>
      <c r="GX71" s="12">
        <v>10.306332378102589</v>
      </c>
      <c r="GZ71" s="22">
        <v>42277</v>
      </c>
      <c r="HA71" s="13">
        <v>2</v>
      </c>
      <c r="HB71" s="12">
        <v>-17.375231973334181</v>
      </c>
      <c r="HC71" s="12">
        <v>18.222397137085046</v>
      </c>
      <c r="HD71" s="12">
        <v>-10.276249198021038</v>
      </c>
      <c r="HE71" s="12">
        <v>-52.62447737371707</v>
      </c>
      <c r="HG71" s="22">
        <v>41820</v>
      </c>
      <c r="HH71" s="13">
        <v>2</v>
      </c>
      <c r="HI71" s="12">
        <v>1.8999742527302743</v>
      </c>
      <c r="HJ71" s="12">
        <v>24.14966185860623</v>
      </c>
      <c r="HK71" s="12">
        <v>7.2542639535831732</v>
      </c>
      <c r="HL71" s="12">
        <v>8.5125709917101879</v>
      </c>
      <c r="HN71" s="22">
        <v>42460</v>
      </c>
      <c r="HO71" s="13">
        <v>25</v>
      </c>
      <c r="HP71" s="12">
        <v>-4.2451505800745526</v>
      </c>
      <c r="HQ71" s="12">
        <v>7.0261258920400138</v>
      </c>
      <c r="HR71" s="12">
        <v>-0.18290764793172931</v>
      </c>
      <c r="HS71" s="12">
        <v>-0.16841943706962237</v>
      </c>
    </row>
    <row r="72" spans="1:227">
      <c r="A72" s="22">
        <v>41912</v>
      </c>
      <c r="B72" s="13">
        <v>14</v>
      </c>
      <c r="C72" s="12">
        <v>54.573193575116242</v>
      </c>
      <c r="D72" s="12">
        <v>2.3663564505768564</v>
      </c>
      <c r="E72" s="12">
        <v>4.6307481123577077</v>
      </c>
      <c r="F72" s="12">
        <v>1.4766875808726487</v>
      </c>
      <c r="H72" s="22">
        <v>41912</v>
      </c>
      <c r="I72" s="13">
        <v>34</v>
      </c>
      <c r="J72" s="12">
        <v>-2.0425659700829848</v>
      </c>
      <c r="K72" s="12">
        <v>8.3081925086736952</v>
      </c>
      <c r="L72" s="12">
        <v>4.5494732258540616</v>
      </c>
      <c r="M72" s="12">
        <v>5.1363633131393138</v>
      </c>
      <c r="O72" s="22">
        <v>42277</v>
      </c>
      <c r="P72" s="13">
        <v>28</v>
      </c>
      <c r="Q72" s="12">
        <v>2.2157109902164716</v>
      </c>
      <c r="R72" s="12">
        <v>11.913128344399148</v>
      </c>
      <c r="S72" s="12">
        <v>7.3919167036214262</v>
      </c>
      <c r="T72" s="12">
        <v>11.18887839373841</v>
      </c>
      <c r="V72" s="22">
        <v>41912</v>
      </c>
      <c r="W72" s="13">
        <v>19</v>
      </c>
      <c r="X72" s="12">
        <v>-7.8651974548869141</v>
      </c>
      <c r="Y72" s="12">
        <v>11.819840454308173</v>
      </c>
      <c r="Z72" s="12">
        <v>4.1278031896063716</v>
      </c>
      <c r="AA72" s="12">
        <v>4.2635576363114325</v>
      </c>
      <c r="AC72" s="22">
        <v>41912</v>
      </c>
      <c r="AD72" s="13">
        <v>108</v>
      </c>
      <c r="AE72" s="12">
        <v>13.963733706809705</v>
      </c>
      <c r="AF72" s="12">
        <v>19.805218771398579</v>
      </c>
      <c r="AG72" s="12">
        <v>21.043536649741057</v>
      </c>
      <c r="AH72" s="12">
        <v>19.637472652619593</v>
      </c>
      <c r="AJ72" s="22">
        <v>41912</v>
      </c>
      <c r="AK72" s="13">
        <v>8</v>
      </c>
      <c r="AL72" s="12">
        <v>-63.167152512241586</v>
      </c>
      <c r="AM72" s="12">
        <v>-0.82715518512833652</v>
      </c>
      <c r="AN72" s="14">
        <v>41912</v>
      </c>
      <c r="AO72" s="2">
        <v>26</v>
      </c>
      <c r="AP72" s="12">
        <v>-9.6000812950416066</v>
      </c>
      <c r="AQ72" s="12">
        <v>-17.24154229387479</v>
      </c>
      <c r="AS72" s="22">
        <v>41912</v>
      </c>
      <c r="AT72" s="13">
        <v>13</v>
      </c>
      <c r="AU72" s="12">
        <v>47.464978171039213</v>
      </c>
      <c r="AV72" s="12">
        <v>1.0661017346291324</v>
      </c>
      <c r="AW72" s="12">
        <v>4.8072158522991071</v>
      </c>
      <c r="AX72" s="12">
        <v>2.933411124321128</v>
      </c>
      <c r="AZ72" s="22">
        <v>41912</v>
      </c>
      <c r="BA72" s="13">
        <v>10</v>
      </c>
      <c r="BB72" s="12">
        <v>12.505559425305112</v>
      </c>
      <c r="BC72" s="12">
        <v>6.8877854670423844E-2</v>
      </c>
      <c r="BD72" s="12">
        <v>4.0863859622543908</v>
      </c>
      <c r="BE72" s="12">
        <v>2.0264691539585433</v>
      </c>
      <c r="BG72" s="22">
        <v>41912</v>
      </c>
      <c r="BH72" s="13">
        <v>23</v>
      </c>
      <c r="BI72" s="12">
        <v>58.240569140239145</v>
      </c>
      <c r="BJ72" s="12">
        <v>5.2621109957729617</v>
      </c>
      <c r="BK72" s="12">
        <v>21.470052483734968</v>
      </c>
      <c r="BL72" s="12">
        <v>20.892549334757238</v>
      </c>
      <c r="BN72" s="22">
        <v>41912</v>
      </c>
      <c r="BO72" s="13">
        <v>20</v>
      </c>
      <c r="BP72" s="12">
        <v>-1.003835400495811</v>
      </c>
      <c r="BQ72" s="12">
        <v>0.62870254166653705</v>
      </c>
      <c r="BR72" s="12">
        <v>1.8197710564096914</v>
      </c>
      <c r="BS72" s="12">
        <v>8.9860689690738571</v>
      </c>
      <c r="BU72" s="22">
        <v>41912</v>
      </c>
      <c r="BV72" s="13">
        <v>67</v>
      </c>
      <c r="BW72" s="12">
        <v>-9.8545763843735354</v>
      </c>
      <c r="BX72" s="12">
        <v>7.0422713403997861</v>
      </c>
      <c r="BY72" s="12">
        <v>3.4956959294221157</v>
      </c>
      <c r="BZ72" s="12">
        <v>2.2326573990044007</v>
      </c>
      <c r="CB72" s="22">
        <v>41912</v>
      </c>
      <c r="CC72" s="13">
        <v>39</v>
      </c>
      <c r="CD72" s="12">
        <v>4.1188078022139791</v>
      </c>
      <c r="CE72" s="12">
        <v>7.6362424384688099</v>
      </c>
      <c r="CF72" s="12">
        <v>6.5161259905117896</v>
      </c>
      <c r="CG72" s="12">
        <v>5.8172194780790054</v>
      </c>
      <c r="CI72" s="22">
        <v>41912</v>
      </c>
      <c r="CJ72" s="13">
        <v>31</v>
      </c>
      <c r="CK72" s="12">
        <v>12.074565315132489</v>
      </c>
      <c r="CL72" s="12">
        <v>8.8796493179863933</v>
      </c>
      <c r="CM72" s="12">
        <v>13.528946606702053</v>
      </c>
      <c r="CN72" s="12">
        <v>13.767237812786437</v>
      </c>
      <c r="CP72" s="22">
        <v>41912</v>
      </c>
      <c r="CQ72" s="13">
        <v>28</v>
      </c>
      <c r="CR72" s="12">
        <v>-27.853377730524343</v>
      </c>
      <c r="CS72" s="12">
        <v>6.36932721805894</v>
      </c>
      <c r="CT72" s="12">
        <v>2.1096140700439525</v>
      </c>
      <c r="CU72" s="12">
        <v>3.2387605148961773</v>
      </c>
      <c r="CW72" s="22">
        <v>41912</v>
      </c>
      <c r="CX72" s="13">
        <v>22</v>
      </c>
      <c r="CY72" s="12">
        <v>1.0638543430454377</v>
      </c>
      <c r="CZ72" s="12">
        <v>-5.6288406713862376</v>
      </c>
      <c r="DA72" s="12">
        <v>4.4803413226111477</v>
      </c>
      <c r="DB72" s="12">
        <v>5.9993648182280479</v>
      </c>
      <c r="DD72" s="22">
        <v>41912</v>
      </c>
      <c r="DE72" s="13">
        <v>19</v>
      </c>
      <c r="DF72" s="12">
        <v>0.56633908734131178</v>
      </c>
      <c r="DG72" s="12">
        <v>27.220840325951755</v>
      </c>
      <c r="DH72" s="12">
        <v>4.8719154638943607</v>
      </c>
      <c r="DI72" s="12">
        <v>-7.0196637994169748</v>
      </c>
      <c r="DK72" s="22">
        <v>41912</v>
      </c>
      <c r="DL72" s="13">
        <v>7</v>
      </c>
      <c r="DM72" s="12">
        <v>28.031692206094803</v>
      </c>
      <c r="DN72" s="12">
        <v>18.451091666550369</v>
      </c>
      <c r="DO72" s="12">
        <v>9.8172572010141188</v>
      </c>
      <c r="DP72" s="12">
        <v>6.6405706372321349</v>
      </c>
      <c r="DR72" s="22">
        <v>41912</v>
      </c>
      <c r="DS72" s="13">
        <v>6</v>
      </c>
      <c r="DT72" s="12">
        <v>11.274682342338194</v>
      </c>
      <c r="DU72" s="12">
        <v>12.013891966965783</v>
      </c>
      <c r="DV72" s="12">
        <v>14.358012586815594</v>
      </c>
      <c r="DW72" s="12">
        <v>24.295879768275409</v>
      </c>
      <c r="DY72" s="22">
        <f t="shared" si="2"/>
        <v>41912</v>
      </c>
      <c r="DZ72" s="82">
        <f ca="1">VLOOKUP($DY72,INDIRECT("$"&amp;VLOOKUP($DZ$3,Map!$A$2:$E$51,4,0)&amp;"$6:$"&amp;VLOOKUP($DZ$3,Map!$A$2:$E$51,5,0)&amp;"$100"),MATCH(DZ$1,INDIRECT("$"&amp;VLOOKUP($DZ$3,Map!$A$2:$E$51,4,0)&amp;"$1:$"&amp;VLOOKUP($DZ$3,Map!$A$2:$E$51,5,0)&amp;"$1"),0),0)</f>
        <v>22</v>
      </c>
      <c r="EA72" s="140">
        <f ca="1">IF(ABS(VLOOKUP($DY72,INDIRECT("$"&amp;VLOOKUP($DZ$3,Map!$A$2:$E$51,4,0)&amp;"$6:$"&amp;VLOOKUP($DZ$3,Map!$A$2:$E$51,5,0)&amp;"$100"),MATCH(EA$1,INDIRECT("$"&amp;VLOOKUP($DZ$3,Map!$A$2:$E$51,4,0)&amp;"$1:$"&amp;VLOOKUP($DZ$3,Map!$A$2:$E$51,5,0)&amp;"$1"),0),0))&gt;100,"",VLOOKUP($DY72,INDIRECT("$"&amp;VLOOKUP($DZ$3,Map!$A$2:$E$51,4,0)&amp;"$6:$"&amp;VLOOKUP($DZ$3,Map!$A$2:$E$51,5,0)&amp;"$100"),MATCH(EA$1,INDIRECT("$"&amp;VLOOKUP($DZ$3,Map!$A$2:$E$51,4,0)&amp;"$1:$"&amp;VLOOKUP($DZ$3,Map!$A$2:$E$51,5,0)&amp;"$1"),0),0))</f>
        <v>1.0638543430454377</v>
      </c>
      <c r="EB72" s="140">
        <f ca="1">IF(ABS(VLOOKUP($DY72,INDIRECT("$"&amp;VLOOKUP($DZ$3,Map!$A$2:$E$51,4,0)&amp;"$6:$"&amp;VLOOKUP($DZ$3,Map!$A$2:$E$51,5,0)&amp;"$100"),MATCH(EB$1,INDIRECT("$"&amp;VLOOKUP($DZ$3,Map!$A$2:$E$51,4,0)&amp;"$1:$"&amp;VLOOKUP($DZ$3,Map!$A$2:$E$51,5,0)&amp;"$1"),0),0))&gt;50,"",VLOOKUP($DY72,INDIRECT("$"&amp;VLOOKUP($DZ$3,Map!$A$2:$E$51,4,0)&amp;"$6:$"&amp;VLOOKUP($DZ$3,Map!$A$2:$E$51,5,0)&amp;"$100"),MATCH(EB$1,INDIRECT("$"&amp;VLOOKUP($DZ$3,Map!$A$2:$E$51,4,0)&amp;"$1:$"&amp;VLOOKUP($DZ$3,Map!$A$2:$E$51,5,0)&amp;"$1"),0),0))</f>
        <v>-5.6288406713862376</v>
      </c>
      <c r="EC72" s="140">
        <f ca="1">IF(ABS(VLOOKUP($DY72,INDIRECT("$"&amp;VLOOKUP($DZ$3,Map!$A$2:$E$51,4,0)&amp;"$6:$"&amp;VLOOKUP($DZ$3,Map!$A$2:$E$51,5,0)&amp;"$100"),MATCH(EC$1,INDIRECT("$"&amp;VLOOKUP($DZ$3,Map!$A$2:$E$51,4,0)&amp;"$1:$"&amp;VLOOKUP($DZ$3,Map!$A$2:$E$51,5,0)&amp;"$1"),0),0))&gt;100,"",VLOOKUP($DY72,INDIRECT("$"&amp;VLOOKUP($DZ$3,Map!$A$2:$E$51,4,0)&amp;"$6:$"&amp;VLOOKUP($DZ$3,Map!$A$2:$E$51,5,0)&amp;"$100"),MATCH(EC$1,INDIRECT("$"&amp;VLOOKUP($DZ$3,Map!$A$2:$E$51,4,0)&amp;"$1:$"&amp;VLOOKUP($DZ$3,Map!$A$2:$E$51,5,0)&amp;"$1"),0),0))</f>
        <v>4.4803413226111477</v>
      </c>
      <c r="ED72" s="140">
        <f ca="1">IF(ABS(VLOOKUP($DY72,INDIRECT("$"&amp;VLOOKUP($DZ$3,Map!$A$2:$E$51,4,0)&amp;"$6:$"&amp;VLOOKUP($DZ$3,Map!$A$2:$E$51,5,0)&amp;"$100"),MATCH(ED$1,INDIRECT("$"&amp;VLOOKUP($DZ$3,Map!$A$2:$E$51,4,0)&amp;"$1:$"&amp;VLOOKUP($DZ$3,Map!$A$2:$E$51,5,0)&amp;"$1"),0),0))&gt;100,"",VLOOKUP($DY72,INDIRECT("$"&amp;VLOOKUP($DZ$3,Map!$A$2:$E$51,4,0)&amp;"$6:$"&amp;VLOOKUP($DZ$3,Map!$A$2:$E$51,5,0)&amp;"$100"),MATCH(ED$1,INDIRECT("$"&amp;VLOOKUP($DZ$3,Map!$A$2:$E$51,4,0)&amp;"$1:$"&amp;VLOOKUP($DZ$3,Map!$A$2:$E$51,5,0)&amp;"$1"),0),0))</f>
        <v>5.9993648182280479</v>
      </c>
      <c r="EF72" s="22">
        <f t="shared" si="3"/>
        <v>41912</v>
      </c>
      <c r="EG72" s="140">
        <f ca="1">VLOOKUP($EF72,EquityMetrics!$Y$6:$AO$1048576,MATCH(Earnings!EG$5,EquityMetrics!$Y$5:$AO$5,0),0)</f>
        <v>6.7465508129345153</v>
      </c>
      <c r="EH72" s="140">
        <f ca="1">VLOOKUP($EF72,EquityMetrics!$Y$6:$AO$1048576,MATCH(Earnings!EH$5,EquityMetrics!$Y$5:$AO$5,0),0)</f>
        <v>10.939696797206055</v>
      </c>
      <c r="EI72" s="140">
        <f ca="1">VLOOKUP($EF72,EquityMetrics!$Y$6:$AO$1048576,MATCH(Earnings!EI$5,EquityMetrics!$Y$5:$AO$5,0),0)</f>
        <v>8.7411358429599453</v>
      </c>
      <c r="EJ72" s="140">
        <f ca="1">VLOOKUP($EF72,EquityMetrics!$Y$6:$AO$1048576,MATCH(Earnings!EJ$5,EquityMetrics!$Y$5:$AO$5,0),0)</f>
        <v>8.3645461924001694</v>
      </c>
      <c r="EN72" s="22">
        <v>41912</v>
      </c>
      <c r="EO72" s="13">
        <v>58</v>
      </c>
      <c r="EP72" s="12">
        <v>-1.9411399370932281</v>
      </c>
      <c r="EQ72" s="12">
        <v>17.556693148635215</v>
      </c>
      <c r="ER72" s="12">
        <v>9.7317909074866584</v>
      </c>
      <c r="ES72" s="12">
        <v>13.566337267665185</v>
      </c>
      <c r="EU72" s="22">
        <v>41912</v>
      </c>
      <c r="EV72" s="13">
        <v>50</v>
      </c>
      <c r="EW72" s="12">
        <v>38.750342125278372</v>
      </c>
      <c r="EX72" s="12">
        <v>21.603145951202784</v>
      </c>
      <c r="EY72" s="12">
        <v>24.868695495387925</v>
      </c>
      <c r="EZ72" s="12">
        <v>20.839154456106069</v>
      </c>
      <c r="FB72" s="22">
        <v>41912</v>
      </c>
      <c r="FC72" s="13">
        <v>26</v>
      </c>
      <c r="FD72" s="12">
        <v>-15.487915099640903</v>
      </c>
      <c r="FE72" s="12">
        <v>5.5775007468217064</v>
      </c>
      <c r="FF72" s="12">
        <v>1.9859764708757499</v>
      </c>
      <c r="FG72" s="12">
        <v>2.7286510571063793</v>
      </c>
      <c r="FI72" s="22">
        <v>41912</v>
      </c>
      <c r="FJ72" s="13">
        <v>41</v>
      </c>
      <c r="FK72" s="12">
        <v>-2.4788589147507367</v>
      </c>
      <c r="FL72" s="12">
        <v>8.2183049139048503</v>
      </c>
      <c r="FM72" s="12">
        <v>4.7417153962779457</v>
      </c>
      <c r="FN72" s="12">
        <v>1.8723445603368249</v>
      </c>
      <c r="FP72" s="22">
        <v>41912</v>
      </c>
      <c r="FQ72">
        <v>16</v>
      </c>
      <c r="FR72" s="12">
        <v>11.144662050910203</v>
      </c>
      <c r="FS72" s="12">
        <v>14.480355328495298</v>
      </c>
      <c r="FT72" s="12">
        <v>8.7787470804248979</v>
      </c>
      <c r="FU72" s="12">
        <v>8.0824847022878963</v>
      </c>
      <c r="FW72" s="22">
        <v>41912</v>
      </c>
      <c r="FX72">
        <v>18</v>
      </c>
      <c r="FY72" s="12">
        <v>-17.196848487120477</v>
      </c>
      <c r="FZ72" s="12">
        <v>0.59670940779246173</v>
      </c>
      <c r="GA72" s="12">
        <v>0.26980273283887524</v>
      </c>
      <c r="GB72" s="12">
        <v>1.9211091698204674</v>
      </c>
      <c r="GD72" s="22">
        <v>42460</v>
      </c>
      <c r="GE72">
        <v>11</v>
      </c>
      <c r="GF72" s="12">
        <v>11.039601158838042</v>
      </c>
      <c r="GG72" s="12">
        <v>4.4379757685974353</v>
      </c>
      <c r="GH72" s="12">
        <v>5.7210030699758718</v>
      </c>
      <c r="GI72" s="12">
        <v>4.6152701808480634</v>
      </c>
      <c r="GK72" s="22">
        <v>41912</v>
      </c>
      <c r="GL72">
        <v>10</v>
      </c>
      <c r="GM72" s="12">
        <v>8.3630020432408969</v>
      </c>
      <c r="GN72" s="12">
        <v>-1.0549556647404978</v>
      </c>
      <c r="GO72" s="12">
        <v>7.8758018243508587</v>
      </c>
      <c r="GP72" s="12">
        <v>9.0808892175700642</v>
      </c>
      <c r="GS72" s="22">
        <v>41912</v>
      </c>
      <c r="GT72" s="13">
        <v>29</v>
      </c>
      <c r="GU72" s="12">
        <v>10.829091990896478</v>
      </c>
      <c r="GV72" s="12">
        <v>7.5607530509222531</v>
      </c>
      <c r="GW72" s="12">
        <v>12.017060880945829</v>
      </c>
      <c r="GX72" s="12">
        <v>12.055597368572402</v>
      </c>
      <c r="GZ72" s="22">
        <v>42369</v>
      </c>
      <c r="HA72" s="13">
        <v>2</v>
      </c>
      <c r="HB72" s="12">
        <v>-113.60586584183932</v>
      </c>
      <c r="HC72" s="12">
        <v>8.3677921877818093</v>
      </c>
      <c r="HD72" s="12">
        <v>17.537558843335923</v>
      </c>
      <c r="HE72" s="12">
        <v>-27.068175523479276</v>
      </c>
      <c r="HG72" s="22">
        <v>41912</v>
      </c>
      <c r="HH72" s="13">
        <v>2</v>
      </c>
      <c r="HI72" s="12">
        <v>13.711839830208895</v>
      </c>
      <c r="HJ72" s="12">
        <v>23.85424613484588</v>
      </c>
      <c r="HK72" s="12">
        <v>11.517527901534619</v>
      </c>
      <c r="HL72" s="12">
        <v>12.766831196094163</v>
      </c>
      <c r="HN72" s="22">
        <v>42551</v>
      </c>
      <c r="HO72" s="13">
        <v>26</v>
      </c>
      <c r="HP72" s="12">
        <v>24.613934208393061</v>
      </c>
      <c r="HQ72" s="12">
        <v>5.7355642227091996</v>
      </c>
      <c r="HR72" s="12">
        <v>-1.2110093930072896</v>
      </c>
      <c r="HS72" s="12">
        <v>-1.3831570580368324</v>
      </c>
    </row>
    <row r="73" spans="1:227">
      <c r="A73" s="22">
        <v>42004</v>
      </c>
      <c r="B73" s="13">
        <v>14</v>
      </c>
      <c r="C73" s="12">
        <v>3.4655007251226406</v>
      </c>
      <c r="D73" s="12">
        <v>4.5659079340934605</v>
      </c>
      <c r="E73" s="12">
        <v>1.5816887671192381</v>
      </c>
      <c r="F73" s="12">
        <v>7.0056109614569095E-2</v>
      </c>
      <c r="H73" s="22">
        <v>42004</v>
      </c>
      <c r="I73" s="13">
        <v>32</v>
      </c>
      <c r="J73" s="12">
        <v>-93.840211385665455</v>
      </c>
      <c r="K73" s="12">
        <v>8.260914753114502</v>
      </c>
      <c r="L73" s="12">
        <v>-0.63167617420106792</v>
      </c>
      <c r="M73" s="12">
        <v>-0.34535974011601356</v>
      </c>
      <c r="O73" s="22">
        <v>42369</v>
      </c>
      <c r="P73" s="13">
        <v>25</v>
      </c>
      <c r="Q73" s="12">
        <v>-0.53148095839055298</v>
      </c>
      <c r="R73" s="12">
        <v>4.1220544842926143</v>
      </c>
      <c r="S73" s="12">
        <v>-7.3516798630264057</v>
      </c>
      <c r="T73" s="12">
        <v>-7.6223504862027891</v>
      </c>
      <c r="V73" s="22">
        <v>42004</v>
      </c>
      <c r="W73" s="13">
        <v>19</v>
      </c>
      <c r="X73" s="12">
        <v>13.800068122228828</v>
      </c>
      <c r="Y73" s="12">
        <v>3.0312160053043824</v>
      </c>
      <c r="Z73" s="12">
        <v>1.6593599040805262</v>
      </c>
      <c r="AA73" s="12">
        <v>0.57149293573430793</v>
      </c>
      <c r="AC73" s="22">
        <v>42004</v>
      </c>
      <c r="AD73" s="13">
        <v>99</v>
      </c>
      <c r="AE73" s="12">
        <v>-51.384910665340968</v>
      </c>
      <c r="AF73" s="12">
        <v>32.220192275212355</v>
      </c>
      <c r="AG73" s="12">
        <v>9.7261700779706075</v>
      </c>
      <c r="AH73" s="12">
        <v>10.289060726788035</v>
      </c>
      <c r="AJ73" s="22">
        <v>42004</v>
      </c>
      <c r="AK73" s="13">
        <v>14</v>
      </c>
      <c r="AL73" s="12">
        <v>-6.1592014886070006</v>
      </c>
      <c r="AM73" s="12">
        <v>6.6372706558880168</v>
      </c>
      <c r="AN73" s="14">
        <v>42004</v>
      </c>
      <c r="AO73" s="2">
        <v>27</v>
      </c>
      <c r="AP73" s="12">
        <v>-13.930996008388075</v>
      </c>
      <c r="AQ73" s="12">
        <v>-31.700474538931335</v>
      </c>
      <c r="AS73" s="22">
        <v>42004</v>
      </c>
      <c r="AT73" s="13">
        <v>11</v>
      </c>
      <c r="AU73" s="12">
        <v>1.8775522522762509</v>
      </c>
      <c r="AV73" s="12">
        <v>0.25336307669594493</v>
      </c>
      <c r="AW73" s="12">
        <v>3.8785125563655098</v>
      </c>
      <c r="AX73" s="12">
        <v>3.1907700056518218</v>
      </c>
      <c r="AZ73" s="22">
        <v>42004</v>
      </c>
      <c r="BA73" s="13">
        <v>7</v>
      </c>
      <c r="BB73" s="12">
        <v>265.42142195101815</v>
      </c>
      <c r="BC73" s="12">
        <v>0.55482247464071488</v>
      </c>
      <c r="BD73" s="12">
        <v>-9.4839042545545205</v>
      </c>
      <c r="BE73" s="12">
        <v>-12.95137905296423</v>
      </c>
      <c r="BG73" s="22">
        <v>42004</v>
      </c>
      <c r="BH73" s="13">
        <v>27</v>
      </c>
      <c r="BI73" s="12">
        <v>22.229908044042823</v>
      </c>
      <c r="BJ73" s="12">
        <v>5.3418244126661074</v>
      </c>
      <c r="BK73" s="12">
        <v>16.574176421607099</v>
      </c>
      <c r="BL73" s="12">
        <v>-9.1402671492292527</v>
      </c>
      <c r="BN73" s="22">
        <v>42004</v>
      </c>
      <c r="BO73" s="13">
        <v>18</v>
      </c>
      <c r="BP73" s="12">
        <v>-2.1594332793106648</v>
      </c>
      <c r="BQ73" s="12">
        <v>14.522677797909523</v>
      </c>
      <c r="BR73" s="12">
        <v>3.5319108005639643</v>
      </c>
      <c r="BS73" s="12">
        <v>12.069014565063529</v>
      </c>
      <c r="BU73" s="22">
        <v>42004</v>
      </c>
      <c r="BV73" s="13">
        <v>67</v>
      </c>
      <c r="BW73" s="12">
        <v>164.3567003458318</v>
      </c>
      <c r="BX73" s="12">
        <v>4.454814568920229</v>
      </c>
      <c r="BY73" s="12">
        <v>2.7410517650412913</v>
      </c>
      <c r="BZ73" s="12">
        <v>0.24739536166056286</v>
      </c>
      <c r="CB73" s="22">
        <v>42004</v>
      </c>
      <c r="CC73" s="13">
        <v>39</v>
      </c>
      <c r="CD73" s="12">
        <v>-2.002121238406148</v>
      </c>
      <c r="CE73" s="12">
        <v>11.231884260069291</v>
      </c>
      <c r="CF73" s="12">
        <v>-0.98094683021161533</v>
      </c>
      <c r="CG73" s="12">
        <v>-8.5811362166672964</v>
      </c>
      <c r="CI73" s="22">
        <v>42004</v>
      </c>
      <c r="CJ73" s="13">
        <v>32</v>
      </c>
      <c r="CK73" s="12">
        <v>7.2482101962287393</v>
      </c>
      <c r="CL73" s="12">
        <v>4.905500551801234</v>
      </c>
      <c r="CM73" s="12">
        <v>16.047420208992612</v>
      </c>
      <c r="CN73" s="12">
        <v>17.058276233826518</v>
      </c>
      <c r="CP73" s="22">
        <v>42004</v>
      </c>
      <c r="CQ73" s="13">
        <v>28</v>
      </c>
      <c r="CR73" s="12">
        <v>16.632281442401286</v>
      </c>
      <c r="CS73" s="12">
        <v>6.3305358668188427</v>
      </c>
      <c r="CT73" s="12">
        <v>-0.93141485099426102</v>
      </c>
      <c r="CU73" s="12">
        <v>-1.4698273323692224</v>
      </c>
      <c r="CW73" s="22">
        <v>42004</v>
      </c>
      <c r="CX73" s="13">
        <v>24</v>
      </c>
      <c r="CY73" s="12">
        <v>-14.597412580886708</v>
      </c>
      <c r="CZ73" s="12">
        <v>-6.1385537870460638</v>
      </c>
      <c r="DA73" s="12">
        <v>1.2931774806649754</v>
      </c>
      <c r="DB73" s="12">
        <v>3.2378191012031987</v>
      </c>
      <c r="DD73" s="22">
        <v>42004</v>
      </c>
      <c r="DE73" s="13">
        <v>18</v>
      </c>
      <c r="DF73" s="12">
        <v>-34.424144865508097</v>
      </c>
      <c r="DG73" s="12">
        <v>11.302425727890618</v>
      </c>
      <c r="DH73" s="12">
        <v>5.8981192909423275</v>
      </c>
      <c r="DI73" s="12">
        <v>4.6325556507278431</v>
      </c>
      <c r="DK73" s="22">
        <v>42004</v>
      </c>
      <c r="DL73" s="13">
        <v>6</v>
      </c>
      <c r="DM73" s="12">
        <v>100.42307773645891</v>
      </c>
      <c r="DN73" s="12">
        <v>2.451778260609383</v>
      </c>
      <c r="DO73" s="12">
        <v>9.0717129961614518</v>
      </c>
      <c r="DP73" s="12">
        <v>6.1717313221508752</v>
      </c>
      <c r="DR73" s="22">
        <v>42004</v>
      </c>
      <c r="DS73" s="13">
        <v>7</v>
      </c>
      <c r="DT73" s="12">
        <v>34.774224434616166</v>
      </c>
      <c r="DU73" s="12">
        <v>14.478491738749533</v>
      </c>
      <c r="DV73" s="12">
        <v>28.638413402602957</v>
      </c>
      <c r="DW73" s="12">
        <v>15.087307365619541</v>
      </c>
      <c r="DY73" s="22">
        <f t="shared" si="2"/>
        <v>42004</v>
      </c>
      <c r="DZ73" s="82">
        <f ca="1">VLOOKUP($DY73,INDIRECT("$"&amp;VLOOKUP($DZ$3,Map!$A$2:$E$51,4,0)&amp;"$6:$"&amp;VLOOKUP($DZ$3,Map!$A$2:$E$51,5,0)&amp;"$100"),MATCH(DZ$1,INDIRECT("$"&amp;VLOOKUP($DZ$3,Map!$A$2:$E$51,4,0)&amp;"$1:$"&amp;VLOOKUP($DZ$3,Map!$A$2:$E$51,5,0)&amp;"$1"),0),0)</f>
        <v>24</v>
      </c>
      <c r="EA73" s="140">
        <f ca="1">IF(ABS(VLOOKUP($DY73,INDIRECT("$"&amp;VLOOKUP($DZ$3,Map!$A$2:$E$51,4,0)&amp;"$6:$"&amp;VLOOKUP($DZ$3,Map!$A$2:$E$51,5,0)&amp;"$100"),MATCH(EA$1,INDIRECT("$"&amp;VLOOKUP($DZ$3,Map!$A$2:$E$51,4,0)&amp;"$1:$"&amp;VLOOKUP($DZ$3,Map!$A$2:$E$51,5,0)&amp;"$1"),0),0))&gt;100,"",VLOOKUP($DY73,INDIRECT("$"&amp;VLOOKUP($DZ$3,Map!$A$2:$E$51,4,0)&amp;"$6:$"&amp;VLOOKUP($DZ$3,Map!$A$2:$E$51,5,0)&amp;"$100"),MATCH(EA$1,INDIRECT("$"&amp;VLOOKUP($DZ$3,Map!$A$2:$E$51,4,0)&amp;"$1:$"&amp;VLOOKUP($DZ$3,Map!$A$2:$E$51,5,0)&amp;"$1"),0),0))</f>
        <v>-14.597412580886708</v>
      </c>
      <c r="EB73" s="140">
        <f ca="1">IF(ABS(VLOOKUP($DY73,INDIRECT("$"&amp;VLOOKUP($DZ$3,Map!$A$2:$E$51,4,0)&amp;"$6:$"&amp;VLOOKUP($DZ$3,Map!$A$2:$E$51,5,0)&amp;"$100"),MATCH(EB$1,INDIRECT("$"&amp;VLOOKUP($DZ$3,Map!$A$2:$E$51,4,0)&amp;"$1:$"&amp;VLOOKUP($DZ$3,Map!$A$2:$E$51,5,0)&amp;"$1"),0),0))&gt;50,"",VLOOKUP($DY73,INDIRECT("$"&amp;VLOOKUP($DZ$3,Map!$A$2:$E$51,4,0)&amp;"$6:$"&amp;VLOOKUP($DZ$3,Map!$A$2:$E$51,5,0)&amp;"$100"),MATCH(EB$1,INDIRECT("$"&amp;VLOOKUP($DZ$3,Map!$A$2:$E$51,4,0)&amp;"$1:$"&amp;VLOOKUP($DZ$3,Map!$A$2:$E$51,5,0)&amp;"$1"),0),0))</f>
        <v>-6.1385537870460638</v>
      </c>
      <c r="EC73" s="140">
        <f ca="1">IF(ABS(VLOOKUP($DY73,INDIRECT("$"&amp;VLOOKUP($DZ$3,Map!$A$2:$E$51,4,0)&amp;"$6:$"&amp;VLOOKUP($DZ$3,Map!$A$2:$E$51,5,0)&amp;"$100"),MATCH(EC$1,INDIRECT("$"&amp;VLOOKUP($DZ$3,Map!$A$2:$E$51,4,0)&amp;"$1:$"&amp;VLOOKUP($DZ$3,Map!$A$2:$E$51,5,0)&amp;"$1"),0),0))&gt;100,"",VLOOKUP($DY73,INDIRECT("$"&amp;VLOOKUP($DZ$3,Map!$A$2:$E$51,4,0)&amp;"$6:$"&amp;VLOOKUP($DZ$3,Map!$A$2:$E$51,5,0)&amp;"$100"),MATCH(EC$1,INDIRECT("$"&amp;VLOOKUP($DZ$3,Map!$A$2:$E$51,4,0)&amp;"$1:$"&amp;VLOOKUP($DZ$3,Map!$A$2:$E$51,5,0)&amp;"$1"),0),0))</f>
        <v>1.2931774806649754</v>
      </c>
      <c r="ED73" s="140">
        <f ca="1">IF(ABS(VLOOKUP($DY73,INDIRECT("$"&amp;VLOOKUP($DZ$3,Map!$A$2:$E$51,4,0)&amp;"$6:$"&amp;VLOOKUP($DZ$3,Map!$A$2:$E$51,5,0)&amp;"$100"),MATCH(ED$1,INDIRECT("$"&amp;VLOOKUP($DZ$3,Map!$A$2:$E$51,4,0)&amp;"$1:$"&amp;VLOOKUP($DZ$3,Map!$A$2:$E$51,5,0)&amp;"$1"),0),0))&gt;100,"",VLOOKUP($DY73,INDIRECT("$"&amp;VLOOKUP($DZ$3,Map!$A$2:$E$51,4,0)&amp;"$6:$"&amp;VLOOKUP($DZ$3,Map!$A$2:$E$51,5,0)&amp;"$100"),MATCH(ED$1,INDIRECT("$"&amp;VLOOKUP($DZ$3,Map!$A$2:$E$51,4,0)&amp;"$1:$"&amp;VLOOKUP($DZ$3,Map!$A$2:$E$51,5,0)&amp;"$1"),0),0))</f>
        <v>3.2378191012031987</v>
      </c>
      <c r="EF73" s="22">
        <f t="shared" si="3"/>
        <v>42004</v>
      </c>
      <c r="EG73" s="140">
        <f ca="1">VLOOKUP($EF73,EquityMetrics!$Y$6:$AO$1048576,MATCH(Earnings!EG$5,EquityMetrics!$Y$5:$AO$5,0),0)</f>
        <v>-7.1733480170699249</v>
      </c>
      <c r="EH73" s="140">
        <f ca="1">VLOOKUP($EF73,EquityMetrics!$Y$6:$AO$1048576,MATCH(Earnings!EH$5,EquityMetrics!$Y$5:$AO$5,0),0)</f>
        <v>10.49246009799063</v>
      </c>
      <c r="EI73" s="140">
        <f ca="1">VLOOKUP($EF73,EquityMetrics!$Y$6:$AO$1048576,MATCH(Earnings!EI$5,EquityMetrics!$Y$5:$AO$5,0),0)</f>
        <v>5.0832117922591458</v>
      </c>
      <c r="EJ73" s="140">
        <f ca="1">VLOOKUP($EF73,EquityMetrics!$Y$6:$AO$1048576,MATCH(Earnings!EJ$5,EquityMetrics!$Y$5:$AO$5,0),0)</f>
        <v>2.4260467067467983</v>
      </c>
      <c r="EN73" s="22">
        <v>42004</v>
      </c>
      <c r="EO73">
        <v>50</v>
      </c>
      <c r="EP73" s="12">
        <v>-96.759605372824154</v>
      </c>
      <c r="EQ73" s="12">
        <v>25.753511631893787</v>
      </c>
      <c r="ER73" s="12">
        <v>4.4740821889968529</v>
      </c>
      <c r="ES73" s="12">
        <v>20.421725586700124</v>
      </c>
      <c r="EU73" s="22">
        <v>42004</v>
      </c>
      <c r="EV73">
        <v>49</v>
      </c>
      <c r="EW73" s="12">
        <v>-7.0749942781789699</v>
      </c>
      <c r="EX73" s="12">
        <v>36.658538523021747</v>
      </c>
      <c r="EY73" s="12">
        <v>10.775249212021398</v>
      </c>
      <c r="EZ73" s="12">
        <v>8.888534461006504</v>
      </c>
      <c r="FB73" s="22">
        <v>42004</v>
      </c>
      <c r="FC73" s="13">
        <v>26</v>
      </c>
      <c r="FD73" s="12">
        <v>-11.068143346138603</v>
      </c>
      <c r="FE73" s="12">
        <v>0.84722519449471623</v>
      </c>
      <c r="FF73" s="12">
        <v>-1.4138078234060991</v>
      </c>
      <c r="FG73" s="12">
        <v>-0.38808379880068689</v>
      </c>
      <c r="FI73" s="22">
        <v>42004</v>
      </c>
      <c r="FJ73" s="13">
        <v>41</v>
      </c>
      <c r="FK73" s="12">
        <v>-392.69961784044756</v>
      </c>
      <c r="FL73" s="12">
        <v>7.4010613515658186</v>
      </c>
      <c r="FM73" s="12">
        <v>5.936271466911891</v>
      </c>
      <c r="FN73" s="12">
        <v>0.67643432751895993</v>
      </c>
      <c r="FP73" s="22">
        <v>42004</v>
      </c>
      <c r="FQ73">
        <v>14</v>
      </c>
      <c r="FR73" s="12">
        <v>-128.14282622506727</v>
      </c>
      <c r="FS73" s="12">
        <v>11.84856017653637</v>
      </c>
      <c r="FT73" s="12">
        <v>2.3332389150560573</v>
      </c>
      <c r="FU73" s="12">
        <v>-1.3650740584346677</v>
      </c>
      <c r="FW73" s="22">
        <v>42004</v>
      </c>
      <c r="FX73">
        <v>18</v>
      </c>
      <c r="FY73" s="12">
        <v>-66.258989160647033</v>
      </c>
      <c r="FZ73" s="12">
        <v>5.0641549610586756</v>
      </c>
      <c r="GA73" s="12">
        <v>-3.2699960285451968</v>
      </c>
      <c r="GB73" s="12">
        <v>0.69257312583417274</v>
      </c>
      <c r="GD73" s="22">
        <v>42551</v>
      </c>
      <c r="GE73">
        <v>12</v>
      </c>
      <c r="GF73" s="12">
        <v>4.0448202887529261</v>
      </c>
      <c r="GG73" s="12">
        <v>4.2241296121751093</v>
      </c>
      <c r="GH73" s="12">
        <v>3.8553466706641837</v>
      </c>
      <c r="GI73" s="12">
        <v>4.9289543590431029</v>
      </c>
      <c r="GK73" s="22">
        <v>42004</v>
      </c>
      <c r="GL73">
        <v>10</v>
      </c>
      <c r="GM73" s="12">
        <v>-41.380317950019077</v>
      </c>
      <c r="GN73" s="12">
        <v>-1.511300402384419</v>
      </c>
      <c r="GO73" s="12">
        <v>2.6379815286424302</v>
      </c>
      <c r="GP73" s="12">
        <v>6.1581583218471403</v>
      </c>
      <c r="GS73" s="22">
        <v>42004</v>
      </c>
      <c r="GT73" s="13">
        <v>30</v>
      </c>
      <c r="GU73" s="12">
        <v>8.1179652784523206</v>
      </c>
      <c r="GV73" s="12">
        <v>5.2291785322222895</v>
      </c>
      <c r="GW73" s="12">
        <v>15.18714765343252</v>
      </c>
      <c r="GX73" s="12">
        <v>15.545099399282481</v>
      </c>
      <c r="GZ73" s="22">
        <v>42460</v>
      </c>
      <c r="HA73" s="13">
        <v>2</v>
      </c>
      <c r="HB73" s="12">
        <v>26.888517356236896</v>
      </c>
      <c r="HC73" s="12">
        <v>1.4403490642769468</v>
      </c>
      <c r="HD73" s="12">
        <v>7.0384666195613788</v>
      </c>
      <c r="HE73" s="12">
        <v>-36.447880742358016</v>
      </c>
      <c r="HG73" s="22">
        <v>42004</v>
      </c>
      <c r="HH73" s="13">
        <v>2</v>
      </c>
      <c r="HI73" s="12">
        <v>37.400746630462159</v>
      </c>
      <c r="HJ73" s="12">
        <v>13.788863149489373</v>
      </c>
      <c r="HK73" s="12">
        <v>10.265768744279068</v>
      </c>
      <c r="HL73" s="12">
        <v>11.63598283338132</v>
      </c>
      <c r="HN73" s="22">
        <v>42643</v>
      </c>
      <c r="HO73" s="13">
        <v>23</v>
      </c>
      <c r="HP73" s="12">
        <v>-16.880210254598193</v>
      </c>
      <c r="HQ73" s="12">
        <v>5.5823559453799243</v>
      </c>
      <c r="HR73" s="12">
        <v>-1.6024079140113612</v>
      </c>
      <c r="HS73" s="12">
        <v>-1.0832758917012075</v>
      </c>
    </row>
    <row r="74" spans="1:227">
      <c r="A74" s="22">
        <v>42094</v>
      </c>
      <c r="B74" s="13">
        <v>14</v>
      </c>
      <c r="C74" s="12">
        <v>18.148610969463522</v>
      </c>
      <c r="D74" s="12">
        <v>-1.8325316509497314</v>
      </c>
      <c r="E74" s="12">
        <v>-2.505030680145226</v>
      </c>
      <c r="F74" s="12">
        <v>-3.9928881206399369</v>
      </c>
      <c r="H74" s="22">
        <v>42094</v>
      </c>
      <c r="I74" s="13">
        <v>30</v>
      </c>
      <c r="J74" s="12">
        <v>-12.174115302124832</v>
      </c>
      <c r="K74" s="12">
        <v>13.008126763563999</v>
      </c>
      <c r="L74" s="12">
        <v>-3.9010616800523312</v>
      </c>
      <c r="M74" s="12">
        <v>-4.5102419150236495</v>
      </c>
      <c r="O74" s="22">
        <v>42460</v>
      </c>
      <c r="P74" s="13">
        <v>27</v>
      </c>
      <c r="Q74" s="12">
        <v>-15.115525627648378</v>
      </c>
      <c r="R74" s="12">
        <v>-2.3201548196120081</v>
      </c>
      <c r="S74" s="12">
        <v>-7.0745416685280667</v>
      </c>
      <c r="T74" s="12">
        <v>-6.0507405852898604</v>
      </c>
      <c r="V74" s="22">
        <v>42094</v>
      </c>
      <c r="W74" s="13">
        <v>18</v>
      </c>
      <c r="X74" s="12">
        <v>-8.4533187369469207</v>
      </c>
      <c r="Y74" s="12">
        <v>-1.0768645610598981</v>
      </c>
      <c r="Z74" s="12">
        <v>-1.6758728812061308</v>
      </c>
      <c r="AA74" s="12">
        <v>-1.8584836793385962</v>
      </c>
      <c r="AC74" s="22">
        <v>42094</v>
      </c>
      <c r="AD74" s="13">
        <v>99</v>
      </c>
      <c r="AE74" s="12">
        <v>-86.712533622313728</v>
      </c>
      <c r="AF74" s="12">
        <v>23.336310505811596</v>
      </c>
      <c r="AG74" s="12">
        <v>-22.120382245603544</v>
      </c>
      <c r="AH74" s="12">
        <v>-21.808716043996391</v>
      </c>
      <c r="AJ74" s="22">
        <v>42094</v>
      </c>
      <c r="AK74" s="13">
        <v>14</v>
      </c>
      <c r="AL74" s="12">
        <v>21.326918784879474</v>
      </c>
      <c r="AM74" s="12">
        <v>10.337476734065266</v>
      </c>
      <c r="AN74" s="14">
        <v>42094</v>
      </c>
      <c r="AO74" s="2">
        <v>28</v>
      </c>
      <c r="AP74" s="12">
        <v>-5.3296245627656447</v>
      </c>
      <c r="AQ74" s="12">
        <v>-17.855137963571089</v>
      </c>
      <c r="AS74" s="22">
        <v>42094</v>
      </c>
      <c r="AT74" s="13">
        <v>12</v>
      </c>
      <c r="AU74" s="12">
        <v>18.868658780386721</v>
      </c>
      <c r="AV74" s="12">
        <v>0.43123046011699362</v>
      </c>
      <c r="AW74" s="12">
        <v>0.24994132536144686</v>
      </c>
      <c r="AX74" s="12">
        <v>-2.2503737578093985</v>
      </c>
      <c r="AZ74" s="22">
        <v>42094</v>
      </c>
      <c r="BA74" s="13">
        <v>8</v>
      </c>
      <c r="BB74" s="12">
        <v>-2.7462896759895399</v>
      </c>
      <c r="BC74" s="12">
        <v>11.341367315209583</v>
      </c>
      <c r="BD74" s="12">
        <v>-11.638697507037566</v>
      </c>
      <c r="BE74" s="12">
        <v>-13.271693905632997</v>
      </c>
      <c r="BG74" s="22">
        <v>42094</v>
      </c>
      <c r="BH74" s="13">
        <v>21</v>
      </c>
      <c r="BI74" s="12">
        <v>1.3949921270071468</v>
      </c>
      <c r="BJ74" s="12">
        <v>16.362135002532121</v>
      </c>
      <c r="BK74" s="12">
        <v>17.632801044971515</v>
      </c>
      <c r="BL74" s="12">
        <v>16.990721975784439</v>
      </c>
      <c r="BN74" s="22">
        <v>42094</v>
      </c>
      <c r="BO74" s="13">
        <v>15</v>
      </c>
      <c r="BP74" s="12">
        <v>10.576115973986123</v>
      </c>
      <c r="BQ74" s="12">
        <v>5.5916860928677981</v>
      </c>
      <c r="BR74" s="12">
        <v>1.3879490469871136</v>
      </c>
      <c r="BS74" s="12">
        <v>17.343673874452705</v>
      </c>
      <c r="BU74" s="22">
        <v>42094</v>
      </c>
      <c r="BV74" s="13">
        <v>67</v>
      </c>
      <c r="BW74" s="12">
        <v>-0.38011914560948334</v>
      </c>
      <c r="BX74" s="12">
        <v>6.4641915811044059</v>
      </c>
      <c r="BY74" s="12">
        <v>-4.1496478648151092</v>
      </c>
      <c r="BZ74" s="12">
        <v>-5.7329492850109904</v>
      </c>
      <c r="CB74" s="22">
        <v>42094</v>
      </c>
      <c r="CC74" s="13">
        <v>39</v>
      </c>
      <c r="CD74" s="12">
        <v>-7.9808896297985576</v>
      </c>
      <c r="CE74" s="12">
        <v>16.813197963633076</v>
      </c>
      <c r="CF74" s="12">
        <v>-4.7203288459119701</v>
      </c>
      <c r="CG74" s="12">
        <v>-10.132174530113291</v>
      </c>
      <c r="CI74" s="22">
        <v>42094</v>
      </c>
      <c r="CJ74" s="13">
        <v>33</v>
      </c>
      <c r="CK74" s="12">
        <v>5.3339683800122675</v>
      </c>
      <c r="CL74" s="12">
        <v>7.5366107621498646</v>
      </c>
      <c r="CM74" s="12">
        <v>7.6048040205489498</v>
      </c>
      <c r="CN74" s="12">
        <v>8.2978653536680547</v>
      </c>
      <c r="CP74" s="22">
        <v>42094</v>
      </c>
      <c r="CQ74" s="13">
        <v>31</v>
      </c>
      <c r="CR74" s="12">
        <v>16.304915375439418</v>
      </c>
      <c r="CS74" s="12">
        <v>17.036681651179684</v>
      </c>
      <c r="CT74" s="12">
        <v>-0.2727945820683253</v>
      </c>
      <c r="CU74" s="12">
        <v>-1.4117124970993267</v>
      </c>
      <c r="CW74" s="22">
        <v>42094</v>
      </c>
      <c r="CX74" s="13">
        <v>25</v>
      </c>
      <c r="CY74" s="12">
        <v>3.7239474365830136</v>
      </c>
      <c r="CZ74" s="12">
        <v>-3.570651229612043</v>
      </c>
      <c r="DA74" s="12">
        <v>0.35842456824126678</v>
      </c>
      <c r="DB74" s="12">
        <v>8.4722447243779087E-2</v>
      </c>
      <c r="DD74" s="22">
        <v>42094</v>
      </c>
      <c r="DE74" s="13">
        <v>20</v>
      </c>
      <c r="DF74" s="12">
        <v>5.4107782604535073</v>
      </c>
      <c r="DG74" s="12">
        <v>12.229615394294324</v>
      </c>
      <c r="DH74" s="12">
        <v>2.1636578495492165</v>
      </c>
      <c r="DI74" s="12">
        <v>-1.5085427033909471</v>
      </c>
      <c r="DK74" s="22">
        <v>42094</v>
      </c>
      <c r="DL74" s="13">
        <v>5</v>
      </c>
      <c r="DM74" s="12">
        <v>18.350541100592292</v>
      </c>
      <c r="DN74" s="12">
        <v>2.967043559404714</v>
      </c>
      <c r="DO74" s="12">
        <v>4.8344993041235407</v>
      </c>
      <c r="DP74" s="12">
        <v>-0.51962503375666547</v>
      </c>
      <c r="DR74" s="22">
        <v>42094</v>
      </c>
      <c r="DS74" s="13">
        <v>6</v>
      </c>
      <c r="DT74" s="12">
        <v>-12.949681597644329</v>
      </c>
      <c r="DU74" s="12">
        <v>18.799145565817831</v>
      </c>
      <c r="DV74" s="12">
        <v>-13.158364360563436</v>
      </c>
      <c r="DW74" s="12">
        <v>-15.151045933722907</v>
      </c>
      <c r="DY74" s="22">
        <f t="shared" si="2"/>
        <v>42094</v>
      </c>
      <c r="DZ74" s="82">
        <f ca="1">VLOOKUP($DY74,INDIRECT("$"&amp;VLOOKUP($DZ$3,Map!$A$2:$E$51,4,0)&amp;"$6:$"&amp;VLOOKUP($DZ$3,Map!$A$2:$E$51,5,0)&amp;"$100"),MATCH(DZ$1,INDIRECT("$"&amp;VLOOKUP($DZ$3,Map!$A$2:$E$51,4,0)&amp;"$1:$"&amp;VLOOKUP($DZ$3,Map!$A$2:$E$51,5,0)&amp;"$1"),0),0)</f>
        <v>25</v>
      </c>
      <c r="EA74" s="140">
        <f ca="1">IF(ABS(VLOOKUP($DY74,INDIRECT("$"&amp;VLOOKUP($DZ$3,Map!$A$2:$E$51,4,0)&amp;"$6:$"&amp;VLOOKUP($DZ$3,Map!$A$2:$E$51,5,0)&amp;"$100"),MATCH(EA$1,INDIRECT("$"&amp;VLOOKUP($DZ$3,Map!$A$2:$E$51,4,0)&amp;"$1:$"&amp;VLOOKUP($DZ$3,Map!$A$2:$E$51,5,0)&amp;"$1"),0),0))&gt;100,"",VLOOKUP($DY74,INDIRECT("$"&amp;VLOOKUP($DZ$3,Map!$A$2:$E$51,4,0)&amp;"$6:$"&amp;VLOOKUP($DZ$3,Map!$A$2:$E$51,5,0)&amp;"$100"),MATCH(EA$1,INDIRECT("$"&amp;VLOOKUP($DZ$3,Map!$A$2:$E$51,4,0)&amp;"$1:$"&amp;VLOOKUP($DZ$3,Map!$A$2:$E$51,5,0)&amp;"$1"),0),0))</f>
        <v>3.7239474365830136</v>
      </c>
      <c r="EB74" s="140">
        <f ca="1">IF(ABS(VLOOKUP($DY74,INDIRECT("$"&amp;VLOOKUP($DZ$3,Map!$A$2:$E$51,4,0)&amp;"$6:$"&amp;VLOOKUP($DZ$3,Map!$A$2:$E$51,5,0)&amp;"$100"),MATCH(EB$1,INDIRECT("$"&amp;VLOOKUP($DZ$3,Map!$A$2:$E$51,4,0)&amp;"$1:$"&amp;VLOOKUP($DZ$3,Map!$A$2:$E$51,5,0)&amp;"$1"),0),0))&gt;50,"",VLOOKUP($DY74,INDIRECT("$"&amp;VLOOKUP($DZ$3,Map!$A$2:$E$51,4,0)&amp;"$6:$"&amp;VLOOKUP($DZ$3,Map!$A$2:$E$51,5,0)&amp;"$100"),MATCH(EB$1,INDIRECT("$"&amp;VLOOKUP($DZ$3,Map!$A$2:$E$51,4,0)&amp;"$1:$"&amp;VLOOKUP($DZ$3,Map!$A$2:$E$51,5,0)&amp;"$1"),0),0))</f>
        <v>-3.570651229612043</v>
      </c>
      <c r="EC74" s="140">
        <f ca="1">IF(ABS(VLOOKUP($DY74,INDIRECT("$"&amp;VLOOKUP($DZ$3,Map!$A$2:$E$51,4,0)&amp;"$6:$"&amp;VLOOKUP($DZ$3,Map!$A$2:$E$51,5,0)&amp;"$100"),MATCH(EC$1,INDIRECT("$"&amp;VLOOKUP($DZ$3,Map!$A$2:$E$51,4,0)&amp;"$1:$"&amp;VLOOKUP($DZ$3,Map!$A$2:$E$51,5,0)&amp;"$1"),0),0))&gt;100,"",VLOOKUP($DY74,INDIRECT("$"&amp;VLOOKUP($DZ$3,Map!$A$2:$E$51,4,0)&amp;"$6:$"&amp;VLOOKUP($DZ$3,Map!$A$2:$E$51,5,0)&amp;"$100"),MATCH(EC$1,INDIRECT("$"&amp;VLOOKUP($DZ$3,Map!$A$2:$E$51,4,0)&amp;"$1:$"&amp;VLOOKUP($DZ$3,Map!$A$2:$E$51,5,0)&amp;"$1"),0),0))</f>
        <v>0.35842456824126678</v>
      </c>
      <c r="ED74" s="140">
        <f ca="1">IF(ABS(VLOOKUP($DY74,INDIRECT("$"&amp;VLOOKUP($DZ$3,Map!$A$2:$E$51,4,0)&amp;"$6:$"&amp;VLOOKUP($DZ$3,Map!$A$2:$E$51,5,0)&amp;"$100"),MATCH(ED$1,INDIRECT("$"&amp;VLOOKUP($DZ$3,Map!$A$2:$E$51,4,0)&amp;"$1:$"&amp;VLOOKUP($DZ$3,Map!$A$2:$E$51,5,0)&amp;"$1"),0),0))&gt;100,"",VLOOKUP($DY74,INDIRECT("$"&amp;VLOOKUP($DZ$3,Map!$A$2:$E$51,4,0)&amp;"$6:$"&amp;VLOOKUP($DZ$3,Map!$A$2:$E$51,5,0)&amp;"$100"),MATCH(ED$1,INDIRECT("$"&amp;VLOOKUP($DZ$3,Map!$A$2:$E$51,4,0)&amp;"$1:$"&amp;VLOOKUP($DZ$3,Map!$A$2:$E$51,5,0)&amp;"$1"),0),0))</f>
        <v>8.4722447243779087E-2</v>
      </c>
      <c r="EF74" s="22">
        <f t="shared" si="3"/>
        <v>42094</v>
      </c>
      <c r="EG74" s="140">
        <f ca="1">VLOOKUP($EF74,EquityMetrics!$Y$6:$AO$1048576,MATCH(Earnings!EG$5,EquityMetrics!$Y$5:$AO$5,0),0)</f>
        <v>-18.228843038536745</v>
      </c>
      <c r="EH74" s="140">
        <f ca="1">VLOOKUP($EF74,EquityMetrics!$Y$6:$AO$1048576,MATCH(Earnings!EH$5,EquityMetrics!$Y$5:$AO$5,0),0)</f>
        <v>12.486109159200787</v>
      </c>
      <c r="EI74" s="140">
        <f ca="1">VLOOKUP($EF74,EquityMetrics!$Y$6:$AO$1048576,MATCH(Earnings!EI$5,EquityMetrics!$Y$5:$AO$5,0),0)</f>
        <v>-3.4759518608281748</v>
      </c>
      <c r="EJ74" s="140">
        <f ca="1">VLOOKUP($EF74,EquityMetrics!$Y$6:$AO$1048576,MATCH(Earnings!EJ$5,EquityMetrics!$Y$5:$AO$5,0),0)</f>
        <v>-5.0163303903841054</v>
      </c>
      <c r="EN74" s="22">
        <v>42094</v>
      </c>
      <c r="EO74">
        <v>51</v>
      </c>
      <c r="EP74" s="12">
        <v>-149.98802528934959</v>
      </c>
      <c r="EQ74" s="12">
        <v>22.281318965905218</v>
      </c>
      <c r="ER74" s="12">
        <v>-22.082018449788222</v>
      </c>
      <c r="ES74" s="12">
        <v>7.9624290623777627</v>
      </c>
      <c r="EU74" s="22">
        <v>42094</v>
      </c>
      <c r="EV74">
        <v>48</v>
      </c>
      <c r="EW74" s="12">
        <v>-21.908846450725395</v>
      </c>
      <c r="EX74" s="12">
        <v>24.112049746660901</v>
      </c>
      <c r="EY74" s="12">
        <v>-22.12800096216997</v>
      </c>
      <c r="EZ74" s="12">
        <v>-25.7663549637413</v>
      </c>
      <c r="FB74" s="22">
        <v>42094</v>
      </c>
      <c r="FC74" s="13">
        <v>26</v>
      </c>
      <c r="FD74" s="12">
        <v>-3.1284471441110684</v>
      </c>
      <c r="FE74" s="12">
        <v>3.7630198856429375</v>
      </c>
      <c r="FF74" s="12">
        <v>-8.3658889743687848</v>
      </c>
      <c r="FG74" s="12">
        <v>-9.3646181167678648</v>
      </c>
      <c r="FI74" s="22">
        <v>42094</v>
      </c>
      <c r="FJ74" s="13">
        <v>41</v>
      </c>
      <c r="FK74" s="12">
        <v>2.6573852024492473</v>
      </c>
      <c r="FL74" s="12">
        <v>8.6892701005453219</v>
      </c>
      <c r="FM74" s="12">
        <v>-0.85096483460201933</v>
      </c>
      <c r="FN74" s="12">
        <v>-3.2228951482234813</v>
      </c>
      <c r="FP74" s="22">
        <v>42094</v>
      </c>
      <c r="FQ74">
        <v>13</v>
      </c>
      <c r="FR74" s="12">
        <v>-10.092420940305368</v>
      </c>
      <c r="FS74" s="12">
        <v>19.320384018075277</v>
      </c>
      <c r="FT74" s="12">
        <v>-3.7546182012835105</v>
      </c>
      <c r="FU74" s="12">
        <v>-3.136254772293301</v>
      </c>
      <c r="FW74" s="22">
        <v>42094</v>
      </c>
      <c r="FX74">
        <v>17</v>
      </c>
      <c r="FY74" s="12">
        <v>-14.959791067433271</v>
      </c>
      <c r="FZ74" s="12">
        <v>7.8567334301701708</v>
      </c>
      <c r="GA74" s="12">
        <v>-4.0177528772064601</v>
      </c>
      <c r="GB74" s="12">
        <v>-5.6842383572176747</v>
      </c>
      <c r="GD74" s="22">
        <v>42643</v>
      </c>
      <c r="GE74">
        <v>11</v>
      </c>
      <c r="GF74" s="12">
        <v>4.8701574009851534</v>
      </c>
      <c r="GG74" s="12">
        <v>-1.3828265901576153</v>
      </c>
      <c r="GH74" s="12">
        <v>1.9689664847200694</v>
      </c>
      <c r="GI74" s="12">
        <v>3.3785454246473279</v>
      </c>
      <c r="GK74" s="22">
        <v>42094</v>
      </c>
      <c r="GL74">
        <v>10</v>
      </c>
      <c r="GM74" s="12">
        <v>-10.64528912184073</v>
      </c>
      <c r="GN74" s="12">
        <v>-3.6323127155429069</v>
      </c>
      <c r="GO74" s="12">
        <v>-2.6253580283199573</v>
      </c>
      <c r="GP74" s="12">
        <v>-2.2600133231792885</v>
      </c>
      <c r="GS74" s="22">
        <v>42094</v>
      </c>
      <c r="GT74" s="13">
        <v>31</v>
      </c>
      <c r="GU74" s="12">
        <v>3.0095895922390703</v>
      </c>
      <c r="GV74" s="12">
        <v>7.0784870270689915</v>
      </c>
      <c r="GW74" s="12">
        <v>7.5625895535426979</v>
      </c>
      <c r="GX74" s="12">
        <v>8.2217231771817278</v>
      </c>
      <c r="GZ74" s="22">
        <v>42551</v>
      </c>
      <c r="HA74" s="13">
        <v>1</v>
      </c>
      <c r="HB74" s="12">
        <v>13.079244695326576</v>
      </c>
      <c r="HC74" s="12">
        <v>-1.2015485816626703</v>
      </c>
      <c r="HD74" s="12">
        <v>12.924989414789501</v>
      </c>
      <c r="HG74" s="22">
        <v>42094</v>
      </c>
      <c r="HH74" s="13">
        <v>3</v>
      </c>
      <c r="HI74" s="12">
        <v>-1.5138207918555913</v>
      </c>
      <c r="HJ74" s="12">
        <v>203.58365742751343</v>
      </c>
      <c r="HK74" s="12">
        <v>7.9480501456373309</v>
      </c>
      <c r="HL74" s="12">
        <v>8.4320898414109955</v>
      </c>
      <c r="HN74" s="22">
        <v>42735</v>
      </c>
      <c r="HO74" s="13">
        <v>23</v>
      </c>
      <c r="HP74" s="12">
        <v>66.498794120616679</v>
      </c>
      <c r="HQ74" s="12">
        <v>2.0759794161984813</v>
      </c>
      <c r="HR74" s="12">
        <v>-4.8921070161703328</v>
      </c>
      <c r="HS74" s="12">
        <v>-5.2061676800251977</v>
      </c>
    </row>
    <row r="75" spans="1:227">
      <c r="A75" s="22">
        <v>42185</v>
      </c>
      <c r="B75" s="13">
        <v>13</v>
      </c>
      <c r="C75" s="12">
        <v>0.30458089535521737</v>
      </c>
      <c r="D75" s="12">
        <v>-0.37096290527267595</v>
      </c>
      <c r="E75" s="12">
        <v>-6.0938565303723653</v>
      </c>
      <c r="F75" s="12">
        <v>-7.3347001219410295</v>
      </c>
      <c r="H75" s="22">
        <v>42185</v>
      </c>
      <c r="I75" s="13">
        <v>29</v>
      </c>
      <c r="J75" s="12">
        <v>-6.7593621178072647</v>
      </c>
      <c r="K75" s="12">
        <v>8.9667371649121854</v>
      </c>
      <c r="L75" s="12">
        <v>-7.8636113495884956</v>
      </c>
      <c r="M75" s="12">
        <v>-8.2797293321646759</v>
      </c>
      <c r="O75" s="22">
        <v>42551</v>
      </c>
      <c r="P75" s="13">
        <v>28</v>
      </c>
      <c r="Q75" s="12">
        <v>-13.122642557943246</v>
      </c>
      <c r="R75" s="12">
        <v>5.8109398073479257</v>
      </c>
      <c r="S75" s="12">
        <v>1.1393877007599196</v>
      </c>
      <c r="T75" s="12">
        <v>2.1419969116780457</v>
      </c>
      <c r="V75" s="22">
        <v>42185</v>
      </c>
      <c r="W75" s="13">
        <v>17</v>
      </c>
      <c r="X75" s="12">
        <v>5.0580263464760842</v>
      </c>
      <c r="Y75" s="12">
        <v>7.5267483382779332</v>
      </c>
      <c r="Z75" s="12">
        <v>0.66823801928828086</v>
      </c>
      <c r="AA75" s="12">
        <v>2.413395190919343</v>
      </c>
      <c r="AC75" s="22">
        <v>42185</v>
      </c>
      <c r="AD75" s="13">
        <v>98</v>
      </c>
      <c r="AE75" s="12">
        <v>-79.140974801391479</v>
      </c>
      <c r="AF75" s="12">
        <v>20.427344577355399</v>
      </c>
      <c r="AG75" s="12">
        <v>-19.295488257893378</v>
      </c>
      <c r="AH75" s="12">
        <v>-22.114986241117673</v>
      </c>
      <c r="AJ75" s="22">
        <v>42185</v>
      </c>
      <c r="AK75" s="13">
        <v>3</v>
      </c>
      <c r="AL75" s="12">
        <v>-13.870311784974026</v>
      </c>
      <c r="AM75" s="12">
        <v>24.652525853295735</v>
      </c>
      <c r="AN75" s="14">
        <v>42185</v>
      </c>
      <c r="AO75" s="2">
        <v>28</v>
      </c>
      <c r="AP75" s="12">
        <v>-5.1143972411558769</v>
      </c>
      <c r="AQ75" s="12">
        <v>-46.402416541097324</v>
      </c>
      <c r="AS75" s="22">
        <v>42185</v>
      </c>
      <c r="AT75" s="13">
        <v>12</v>
      </c>
      <c r="AU75" s="12">
        <v>11.039973572109668</v>
      </c>
      <c r="AV75" s="12">
        <v>-5.9310991825912147</v>
      </c>
      <c r="AW75" s="12">
        <v>-5.6598822505483426</v>
      </c>
      <c r="AX75" s="12">
        <v>-8.2502791079099183</v>
      </c>
      <c r="AZ75" s="22">
        <v>42185</v>
      </c>
      <c r="BA75" s="13">
        <v>10</v>
      </c>
      <c r="BB75" s="12">
        <v>-3.9126631817976292</v>
      </c>
      <c r="BC75" s="12">
        <v>8.3847529283509026</v>
      </c>
      <c r="BD75" s="12">
        <v>-9.1869911489196774</v>
      </c>
      <c r="BE75" s="12">
        <v>-8.7269011465967878</v>
      </c>
      <c r="BG75" s="22">
        <v>42185</v>
      </c>
      <c r="BH75" s="13">
        <v>21</v>
      </c>
      <c r="BI75" s="12">
        <v>33.292766246555182</v>
      </c>
      <c r="BJ75" s="12">
        <v>39.92331542821659</v>
      </c>
      <c r="BK75" s="12">
        <v>17.027773938350023</v>
      </c>
      <c r="BL75" s="12">
        <v>14.268520582546795</v>
      </c>
      <c r="BN75" s="22">
        <v>42185</v>
      </c>
      <c r="BO75" s="13">
        <v>18</v>
      </c>
      <c r="BP75" s="12">
        <v>3.7287374236728517</v>
      </c>
      <c r="BQ75" s="12">
        <v>3.4048959390940547</v>
      </c>
      <c r="BR75" s="12">
        <v>5.5446338995638778</v>
      </c>
      <c r="BS75" s="12">
        <v>2.7063106887650346</v>
      </c>
      <c r="BU75" s="22">
        <v>42185</v>
      </c>
      <c r="BV75" s="13">
        <v>67</v>
      </c>
      <c r="BW75" s="12">
        <v>-91.63755719497469</v>
      </c>
      <c r="BX75" s="12">
        <v>6.1800742467343905</v>
      </c>
      <c r="BY75" s="12">
        <v>-10.206874107668384</v>
      </c>
      <c r="BZ75" s="12">
        <v>-11.399945631748709</v>
      </c>
      <c r="CB75" s="22">
        <v>42185</v>
      </c>
      <c r="CC75" s="13">
        <v>39</v>
      </c>
      <c r="CD75" s="12">
        <v>-3.4517332688166409</v>
      </c>
      <c r="CE75" s="12">
        <v>6.3583446120031528</v>
      </c>
      <c r="CF75" s="12">
        <v>2.0661709450612298</v>
      </c>
      <c r="CG75" s="12">
        <v>0.8576108076909561</v>
      </c>
      <c r="CI75" s="22">
        <v>42185</v>
      </c>
      <c r="CJ75" s="13">
        <v>32</v>
      </c>
      <c r="CK75" s="12">
        <v>19.32863327029861</v>
      </c>
      <c r="CL75" s="12">
        <v>4.8952204830452484</v>
      </c>
      <c r="CM75" s="12">
        <v>6.4237225358642513</v>
      </c>
      <c r="CN75" s="12">
        <v>6.8638280834756316</v>
      </c>
      <c r="CP75" s="22">
        <v>42185</v>
      </c>
      <c r="CQ75" s="13">
        <v>29</v>
      </c>
      <c r="CR75" s="12">
        <v>-7.9552381204850322</v>
      </c>
      <c r="CS75" s="12">
        <v>16.068315852182891</v>
      </c>
      <c r="CT75" s="12">
        <v>2.2347808035639849</v>
      </c>
      <c r="CU75" s="12">
        <v>1.9468846491619507</v>
      </c>
      <c r="CW75" s="22">
        <v>42185</v>
      </c>
      <c r="CX75" s="13">
        <v>23</v>
      </c>
      <c r="CY75" s="12">
        <v>-13.448751853109698</v>
      </c>
      <c r="CZ75" s="12">
        <v>-3.7253590519804813</v>
      </c>
      <c r="DA75" s="12">
        <v>-1.9372405316560148</v>
      </c>
      <c r="DB75" s="12">
        <v>9.7210587448826047E-2</v>
      </c>
      <c r="DD75" s="22">
        <v>42185</v>
      </c>
      <c r="DE75" s="13">
        <v>18</v>
      </c>
      <c r="DF75" s="12">
        <v>-4.8090811705562029</v>
      </c>
      <c r="DG75" s="12">
        <v>8.3763061367245975</v>
      </c>
      <c r="DH75" s="12">
        <v>5.516634654959196</v>
      </c>
      <c r="DI75" s="12">
        <v>3.4767996990591188</v>
      </c>
      <c r="DK75" s="22">
        <v>42185</v>
      </c>
      <c r="DL75" s="13">
        <v>5</v>
      </c>
      <c r="DM75" s="12">
        <v>52.743524112356276</v>
      </c>
      <c r="DN75" s="12">
        <v>-2.3544601868183967</v>
      </c>
      <c r="DO75" s="12">
        <v>17.164572360345677</v>
      </c>
      <c r="DP75" s="12">
        <v>6.709185769829995</v>
      </c>
      <c r="DR75" s="22">
        <v>42185</v>
      </c>
      <c r="DS75" s="13">
        <v>7</v>
      </c>
      <c r="DT75" s="12">
        <v>1.4660914007952661</v>
      </c>
      <c r="DU75" s="12">
        <v>6.7726685683033416</v>
      </c>
      <c r="DV75" s="12">
        <v>-10.435828729821994</v>
      </c>
      <c r="DW75" s="12">
        <v>-14.270441693470893</v>
      </c>
      <c r="DY75" s="22">
        <f t="shared" si="2"/>
        <v>42185</v>
      </c>
      <c r="DZ75" s="82">
        <f ca="1">VLOOKUP($DY75,INDIRECT("$"&amp;VLOOKUP($DZ$3,Map!$A$2:$E$51,4,0)&amp;"$6:$"&amp;VLOOKUP($DZ$3,Map!$A$2:$E$51,5,0)&amp;"$100"),MATCH(DZ$1,INDIRECT("$"&amp;VLOOKUP($DZ$3,Map!$A$2:$E$51,4,0)&amp;"$1:$"&amp;VLOOKUP($DZ$3,Map!$A$2:$E$51,5,0)&amp;"$1"),0),0)</f>
        <v>23</v>
      </c>
      <c r="EA75" s="140">
        <f ca="1">IF(ABS(VLOOKUP($DY75,INDIRECT("$"&amp;VLOOKUP($DZ$3,Map!$A$2:$E$51,4,0)&amp;"$6:$"&amp;VLOOKUP($DZ$3,Map!$A$2:$E$51,5,0)&amp;"$100"),MATCH(EA$1,INDIRECT("$"&amp;VLOOKUP($DZ$3,Map!$A$2:$E$51,4,0)&amp;"$1:$"&amp;VLOOKUP($DZ$3,Map!$A$2:$E$51,5,0)&amp;"$1"),0),0))&gt;100,"",VLOOKUP($DY75,INDIRECT("$"&amp;VLOOKUP($DZ$3,Map!$A$2:$E$51,4,0)&amp;"$6:$"&amp;VLOOKUP($DZ$3,Map!$A$2:$E$51,5,0)&amp;"$100"),MATCH(EA$1,INDIRECT("$"&amp;VLOOKUP($DZ$3,Map!$A$2:$E$51,4,0)&amp;"$1:$"&amp;VLOOKUP($DZ$3,Map!$A$2:$E$51,5,0)&amp;"$1"),0),0))</f>
        <v>-13.448751853109698</v>
      </c>
      <c r="EB75" s="140">
        <f ca="1">IF(ABS(VLOOKUP($DY75,INDIRECT("$"&amp;VLOOKUP($DZ$3,Map!$A$2:$E$51,4,0)&amp;"$6:$"&amp;VLOOKUP($DZ$3,Map!$A$2:$E$51,5,0)&amp;"$100"),MATCH(EB$1,INDIRECT("$"&amp;VLOOKUP($DZ$3,Map!$A$2:$E$51,4,0)&amp;"$1:$"&amp;VLOOKUP($DZ$3,Map!$A$2:$E$51,5,0)&amp;"$1"),0),0))&gt;50,"",VLOOKUP($DY75,INDIRECT("$"&amp;VLOOKUP($DZ$3,Map!$A$2:$E$51,4,0)&amp;"$6:$"&amp;VLOOKUP($DZ$3,Map!$A$2:$E$51,5,0)&amp;"$100"),MATCH(EB$1,INDIRECT("$"&amp;VLOOKUP($DZ$3,Map!$A$2:$E$51,4,0)&amp;"$1:$"&amp;VLOOKUP($DZ$3,Map!$A$2:$E$51,5,0)&amp;"$1"),0),0))</f>
        <v>-3.7253590519804813</v>
      </c>
      <c r="EC75" s="140">
        <f ca="1">IF(ABS(VLOOKUP($DY75,INDIRECT("$"&amp;VLOOKUP($DZ$3,Map!$A$2:$E$51,4,0)&amp;"$6:$"&amp;VLOOKUP($DZ$3,Map!$A$2:$E$51,5,0)&amp;"$100"),MATCH(EC$1,INDIRECT("$"&amp;VLOOKUP($DZ$3,Map!$A$2:$E$51,4,0)&amp;"$1:$"&amp;VLOOKUP($DZ$3,Map!$A$2:$E$51,5,0)&amp;"$1"),0),0))&gt;100,"",VLOOKUP($DY75,INDIRECT("$"&amp;VLOOKUP($DZ$3,Map!$A$2:$E$51,4,0)&amp;"$6:$"&amp;VLOOKUP($DZ$3,Map!$A$2:$E$51,5,0)&amp;"$100"),MATCH(EC$1,INDIRECT("$"&amp;VLOOKUP($DZ$3,Map!$A$2:$E$51,4,0)&amp;"$1:$"&amp;VLOOKUP($DZ$3,Map!$A$2:$E$51,5,0)&amp;"$1"),0),0))</f>
        <v>-1.9372405316560148</v>
      </c>
      <c r="ED75" s="140">
        <f ca="1">IF(ABS(VLOOKUP($DY75,INDIRECT("$"&amp;VLOOKUP($DZ$3,Map!$A$2:$E$51,4,0)&amp;"$6:$"&amp;VLOOKUP($DZ$3,Map!$A$2:$E$51,5,0)&amp;"$100"),MATCH(ED$1,INDIRECT("$"&amp;VLOOKUP($DZ$3,Map!$A$2:$E$51,4,0)&amp;"$1:$"&amp;VLOOKUP($DZ$3,Map!$A$2:$E$51,5,0)&amp;"$1"),0),0))&gt;100,"",VLOOKUP($DY75,INDIRECT("$"&amp;VLOOKUP($DZ$3,Map!$A$2:$E$51,4,0)&amp;"$6:$"&amp;VLOOKUP($DZ$3,Map!$A$2:$E$51,5,0)&amp;"$100"),MATCH(ED$1,INDIRECT("$"&amp;VLOOKUP($DZ$3,Map!$A$2:$E$51,4,0)&amp;"$1:$"&amp;VLOOKUP($DZ$3,Map!$A$2:$E$51,5,0)&amp;"$1"),0),0))</f>
        <v>9.7210587448826047E-2</v>
      </c>
      <c r="EF75" s="22">
        <f t="shared" ref="EF75:EF79" si="4">DY75</f>
        <v>42185</v>
      </c>
      <c r="EG75" s="140">
        <f ca="1">VLOOKUP($EF75,EquityMetrics!$Y$6:$AO$1048576,MATCH(Earnings!EG$5,EquityMetrics!$Y$5:$AO$5,0),0)</f>
        <v>-25.370801001911026</v>
      </c>
      <c r="EH75" s="140">
        <f ca="1">VLOOKUP($EF75,EquityMetrics!$Y$6:$AO$1048576,MATCH(Earnings!EH$5,EquityMetrics!$Y$5:$AO$5,0),0)</f>
        <v>10.457123738009289</v>
      </c>
      <c r="EI75" s="140">
        <f ca="1">VLOOKUP($EF75,EquityMetrics!$Y$6:$AO$1048576,MATCH(Earnings!EI$5,EquityMetrics!$Y$5:$AO$5,0),0)</f>
        <v>-3.7951287421262747</v>
      </c>
      <c r="EJ75" s="140">
        <f ca="1">VLOOKUP($EF75,EquityMetrics!$Y$6:$AO$1048576,MATCH(Earnings!EJ$5,EquityMetrics!$Y$5:$AO$5,0),0)</f>
        <v>-5.8839959381669864</v>
      </c>
      <c r="EN75" s="22">
        <v>42185</v>
      </c>
      <c r="EO75">
        <v>51</v>
      </c>
      <c r="EP75" s="12">
        <v>-156.30384677270365</v>
      </c>
      <c r="EQ75" s="12">
        <v>18.313303816010883</v>
      </c>
      <c r="ER75" s="12">
        <v>-23.463270733849839</v>
      </c>
      <c r="ES75" s="12">
        <v>5.5847342601959227</v>
      </c>
      <c r="EU75" s="22">
        <v>42185</v>
      </c>
      <c r="EV75">
        <v>47</v>
      </c>
      <c r="EW75" s="12">
        <v>-11.993808561977836</v>
      </c>
      <c r="EX75" s="12">
        <v>21.960127729551537</v>
      </c>
      <c r="EY75" s="12">
        <v>-18.447842850120988</v>
      </c>
      <c r="EZ75" s="12">
        <v>-25.833735425899395</v>
      </c>
      <c r="FB75" s="22">
        <v>42185</v>
      </c>
      <c r="FC75" s="13">
        <v>27</v>
      </c>
      <c r="FD75" s="12">
        <v>-8.6203408026712562</v>
      </c>
      <c r="FE75" s="12">
        <v>3.5425679036934943</v>
      </c>
      <c r="FF75" s="12">
        <v>-10.41030997000485</v>
      </c>
      <c r="FG75" s="12">
        <v>-10.950015062220487</v>
      </c>
      <c r="FI75" s="22">
        <v>42185</v>
      </c>
      <c r="FJ75" s="13">
        <v>40</v>
      </c>
      <c r="FK75" s="12">
        <v>-197.9500479281605</v>
      </c>
      <c r="FL75" s="12">
        <v>8.4278780786710463</v>
      </c>
      <c r="FM75" s="12">
        <v>-10.036859184291236</v>
      </c>
      <c r="FN75" s="12">
        <v>-11.734047262893787</v>
      </c>
      <c r="FP75" s="22">
        <v>42185</v>
      </c>
      <c r="FQ75">
        <v>11</v>
      </c>
      <c r="FR75" s="12">
        <v>-1.0546759140742323</v>
      </c>
      <c r="FS75" s="12">
        <v>8.8757888344727309</v>
      </c>
      <c r="FT75" s="12">
        <v>-7.087321048466821</v>
      </c>
      <c r="FU75" s="12">
        <v>-8.4015965407488906</v>
      </c>
      <c r="FW75" s="22">
        <v>42185</v>
      </c>
      <c r="FX75">
        <v>18</v>
      </c>
      <c r="FY75" s="12">
        <v>-13.786774557818982</v>
      </c>
      <c r="FZ75" s="12">
        <v>9.0441034414993293</v>
      </c>
      <c r="GA75" s="12">
        <v>-8.4212853184011394</v>
      </c>
      <c r="GB75" s="12">
        <v>-8.1863968926165764</v>
      </c>
      <c r="GD75" s="22">
        <v>42735</v>
      </c>
      <c r="GE75">
        <v>12</v>
      </c>
      <c r="GF75" s="12">
        <v>37.871027826198222</v>
      </c>
      <c r="GG75" s="12">
        <v>2.5901543415487227</v>
      </c>
      <c r="GH75" s="12">
        <v>4.1518209236864001</v>
      </c>
      <c r="GI75" s="12">
        <v>-1.9829290819170287</v>
      </c>
      <c r="GK75" s="22">
        <v>42185</v>
      </c>
      <c r="GL75">
        <v>10</v>
      </c>
      <c r="GM75" s="12">
        <v>-41.805192048149543</v>
      </c>
      <c r="GN75" s="12">
        <v>-4.6594013399216987</v>
      </c>
      <c r="GO75" s="12">
        <v>-4.9954799338212901</v>
      </c>
      <c r="GP75" s="12">
        <v>-0.12655430246354404</v>
      </c>
      <c r="GS75" s="22">
        <v>42185</v>
      </c>
      <c r="GT75" s="13">
        <v>31</v>
      </c>
      <c r="GU75" s="12">
        <v>20.741777831057462</v>
      </c>
      <c r="GV75" s="12">
        <v>4.8587856261524065</v>
      </c>
      <c r="GW75" s="12">
        <v>6.6476724070422044</v>
      </c>
      <c r="GX75" s="12">
        <v>7.0631823861361243</v>
      </c>
      <c r="GZ75" s="22">
        <v>42643</v>
      </c>
      <c r="HA75" s="13">
        <v>1</v>
      </c>
      <c r="HB75" s="12">
        <v>21.599019481159608</v>
      </c>
      <c r="HC75" s="12">
        <v>-1.2764274160649181</v>
      </c>
      <c r="HD75" s="12">
        <v>16.463932973885619</v>
      </c>
      <c r="HG75" s="22">
        <v>42185</v>
      </c>
      <c r="HH75" s="13">
        <v>4</v>
      </c>
      <c r="HI75" s="12">
        <v>-11.522269322538392</v>
      </c>
      <c r="HJ75" s="12">
        <v>163.36290838652999</v>
      </c>
      <c r="HK75" s="12">
        <v>16.899272935564014</v>
      </c>
      <c r="HL75" s="12">
        <v>19.723355336880921</v>
      </c>
      <c r="HN75" s="22">
        <v>42825</v>
      </c>
      <c r="HO75" s="13">
        <v>22</v>
      </c>
      <c r="HP75" s="12">
        <v>14.87152789329147</v>
      </c>
      <c r="HQ75" s="12">
        <v>0.37660121932014956</v>
      </c>
      <c r="HR75" s="12">
        <v>-1.5797136307154069</v>
      </c>
      <c r="HS75" s="12">
        <v>-0.82625047043316524</v>
      </c>
    </row>
    <row r="76" spans="1:227">
      <c r="A76" s="22">
        <v>42277</v>
      </c>
      <c r="B76" s="13">
        <v>13</v>
      </c>
      <c r="C76" s="12">
        <v>-2.8843016106431252</v>
      </c>
      <c r="D76" s="12">
        <v>-0.9998079783598568</v>
      </c>
      <c r="E76" s="12">
        <v>-6.4406330428370184</v>
      </c>
      <c r="F76" s="12">
        <v>-8.1204175573903576</v>
      </c>
      <c r="H76" s="22">
        <v>42277</v>
      </c>
      <c r="I76" s="13">
        <v>25</v>
      </c>
      <c r="J76" s="12">
        <v>-26.941538391149304</v>
      </c>
      <c r="K76" s="12">
        <v>1.4317480855847498</v>
      </c>
      <c r="L76" s="12">
        <v>-9.9150062936454795</v>
      </c>
      <c r="M76" s="12">
        <v>-8.2021750264727356</v>
      </c>
      <c r="O76" s="22">
        <v>42643</v>
      </c>
      <c r="P76" s="13">
        <v>28</v>
      </c>
      <c r="Q76" s="12">
        <v>-2.9156427675618701</v>
      </c>
      <c r="R76" s="12">
        <v>6.8577656021255873</v>
      </c>
      <c r="S76" s="12">
        <v>6.2600807840231809</v>
      </c>
      <c r="T76" s="12">
        <v>6.8032704137028555</v>
      </c>
      <c r="V76" s="22">
        <v>42277</v>
      </c>
      <c r="W76" s="13">
        <v>18</v>
      </c>
      <c r="X76" s="12">
        <v>-19.693433501463893</v>
      </c>
      <c r="Y76" s="12">
        <v>1.3169495587886049</v>
      </c>
      <c r="Z76" s="12">
        <v>-2.1562518755711024</v>
      </c>
      <c r="AA76" s="12">
        <v>-1.0122589256479353</v>
      </c>
      <c r="AC76" s="22">
        <v>42277</v>
      </c>
      <c r="AD76" s="13">
        <v>98</v>
      </c>
      <c r="AE76" s="12">
        <v>-180.10747055234097</v>
      </c>
      <c r="AF76" s="12">
        <v>16.722947703960944</v>
      </c>
      <c r="AG76" s="12">
        <v>-27.33057926952106</v>
      </c>
      <c r="AH76" s="12">
        <v>-30.709250283324639</v>
      </c>
      <c r="AJ76" s="22">
        <v>42277</v>
      </c>
      <c r="AK76" s="13">
        <v>3</v>
      </c>
      <c r="AL76" s="12">
        <v>-12.113346605669964</v>
      </c>
      <c r="AM76" s="12">
        <v>35.493199070997683</v>
      </c>
      <c r="AN76" s="14">
        <v>42277</v>
      </c>
      <c r="AO76" s="2">
        <v>31</v>
      </c>
      <c r="AP76" s="12">
        <v>-7.7889325409213006</v>
      </c>
      <c r="AQ76" s="12">
        <v>-47.98625256943054</v>
      </c>
      <c r="AS76" s="22">
        <v>42277</v>
      </c>
      <c r="AT76" s="13">
        <v>11</v>
      </c>
      <c r="AU76" s="12">
        <v>-11.247694171246831</v>
      </c>
      <c r="AV76" s="12">
        <v>-2.1831358855699978</v>
      </c>
      <c r="AW76" s="12">
        <v>-7.04004579459715</v>
      </c>
      <c r="AX76" s="12">
        <v>-8.0505912988584107</v>
      </c>
      <c r="AZ76" s="22">
        <v>42277</v>
      </c>
      <c r="BA76" s="13">
        <v>9</v>
      </c>
      <c r="BB76" s="12">
        <v>-33.085237955060229</v>
      </c>
      <c r="BC76" s="12">
        <v>21.468829489624962</v>
      </c>
      <c r="BD76" s="12">
        <v>-9.9963317698640193</v>
      </c>
      <c r="BE76" s="12">
        <v>-11.798457629789926</v>
      </c>
      <c r="BG76" s="22">
        <v>42277</v>
      </c>
      <c r="BH76" s="13">
        <v>21</v>
      </c>
      <c r="BI76" s="12">
        <v>27.900061393640247</v>
      </c>
      <c r="BJ76" s="12">
        <v>40.353989312184993</v>
      </c>
      <c r="BK76" s="12">
        <v>14.849834252858063</v>
      </c>
      <c r="BL76" s="12">
        <v>11.444435869729341</v>
      </c>
      <c r="BN76" s="22">
        <v>42277</v>
      </c>
      <c r="BO76" s="13">
        <v>16</v>
      </c>
      <c r="BP76" s="12">
        <v>3.1030913571826271</v>
      </c>
      <c r="BQ76" s="12">
        <v>3.373713338752915</v>
      </c>
      <c r="BR76" s="12">
        <v>6.8413333003245036</v>
      </c>
      <c r="BS76" s="12">
        <v>3.1784352486686096</v>
      </c>
      <c r="BU76" s="22">
        <v>42277</v>
      </c>
      <c r="BV76" s="13">
        <v>66</v>
      </c>
      <c r="BW76" s="12">
        <v>-76.596187439476509</v>
      </c>
      <c r="BX76" s="12">
        <v>6.6324627244504164</v>
      </c>
      <c r="BY76" s="12">
        <v>-13.66571204402992</v>
      </c>
      <c r="BZ76" s="12">
        <v>-13.153461040086501</v>
      </c>
      <c r="CB76" s="22">
        <v>42277</v>
      </c>
      <c r="CC76" s="13">
        <v>39</v>
      </c>
      <c r="CD76" s="12">
        <v>-44.83770910945794</v>
      </c>
      <c r="CE76" s="12">
        <v>20.952669365861599</v>
      </c>
      <c r="CF76" s="12">
        <v>2.3514618518169605</v>
      </c>
      <c r="CG76" s="12">
        <v>1.471390799273653</v>
      </c>
      <c r="CI76" s="22">
        <v>42277</v>
      </c>
      <c r="CJ76" s="13">
        <v>28</v>
      </c>
      <c r="CK76" s="12">
        <v>11.356305837455583</v>
      </c>
      <c r="CL76" s="12">
        <v>6.7475682157142947</v>
      </c>
      <c r="CM76" s="12">
        <v>4.9803871724990234</v>
      </c>
      <c r="CN76" s="12">
        <v>4.6633025390674598</v>
      </c>
      <c r="CP76" s="22">
        <v>42277</v>
      </c>
      <c r="CQ76" s="13">
        <v>26</v>
      </c>
      <c r="CR76" s="12">
        <v>16.714752070574193</v>
      </c>
      <c r="CS76" s="12">
        <v>0.53144144880268307</v>
      </c>
      <c r="CT76" s="12">
        <v>-2.4718056236365138</v>
      </c>
      <c r="CU76" s="12">
        <v>-2.6495865432507371</v>
      </c>
      <c r="CW76" s="22">
        <v>42277</v>
      </c>
      <c r="CX76" s="13">
        <v>23</v>
      </c>
      <c r="CY76" s="12">
        <v>2.7588967221015746</v>
      </c>
      <c r="CZ76" s="12">
        <v>0.58039033799945905</v>
      </c>
      <c r="DA76" s="12">
        <v>-1.2965295074349736</v>
      </c>
      <c r="DB76" s="12">
        <v>-2.1598605921938518</v>
      </c>
      <c r="DD76" s="22">
        <v>42277</v>
      </c>
      <c r="DE76" s="13">
        <v>18</v>
      </c>
      <c r="DF76" s="12">
        <v>17.890032271831053</v>
      </c>
      <c r="DG76" s="12">
        <v>10.6520776735765</v>
      </c>
      <c r="DH76" s="12">
        <v>6.9839196982611318</v>
      </c>
      <c r="DI76" s="12">
        <v>-2.6392258358456933</v>
      </c>
      <c r="DK76" s="22">
        <v>42277</v>
      </c>
      <c r="DL76" s="13">
        <v>5</v>
      </c>
      <c r="DM76" s="12">
        <v>41.974994760388512</v>
      </c>
      <c r="DN76" s="12">
        <v>0.35063267216559613</v>
      </c>
      <c r="DO76" s="12">
        <v>12.150467790401919</v>
      </c>
      <c r="DP76" s="12">
        <v>5.880901075957401</v>
      </c>
      <c r="DR76" s="22">
        <v>42277</v>
      </c>
      <c r="DS76" s="13">
        <v>7</v>
      </c>
      <c r="DT76" s="12">
        <v>-35.8019489472183</v>
      </c>
      <c r="DU76" s="12">
        <v>-4.0666123809185439E-2</v>
      </c>
      <c r="DV76" s="12">
        <v>-9.9605444057155097</v>
      </c>
      <c r="DW76" s="12">
        <v>-14.56001141944876</v>
      </c>
      <c r="DY76" s="22">
        <f t="shared" si="2"/>
        <v>42277</v>
      </c>
      <c r="DZ76" s="82">
        <f ca="1">VLOOKUP($DY76,INDIRECT("$"&amp;VLOOKUP($DZ$3,Map!$A$2:$E$51,4,0)&amp;"$6:$"&amp;VLOOKUP($DZ$3,Map!$A$2:$E$51,5,0)&amp;"$100"),MATCH(DZ$1,INDIRECT("$"&amp;VLOOKUP($DZ$3,Map!$A$2:$E$51,4,0)&amp;"$1:$"&amp;VLOOKUP($DZ$3,Map!$A$2:$E$51,5,0)&amp;"$1"),0),0)</f>
        <v>23</v>
      </c>
      <c r="EA76" s="140">
        <f ca="1">IF(ABS(VLOOKUP($DY76,INDIRECT("$"&amp;VLOOKUP($DZ$3,Map!$A$2:$E$51,4,0)&amp;"$6:$"&amp;VLOOKUP($DZ$3,Map!$A$2:$E$51,5,0)&amp;"$100"),MATCH(EA$1,INDIRECT("$"&amp;VLOOKUP($DZ$3,Map!$A$2:$E$51,4,0)&amp;"$1:$"&amp;VLOOKUP($DZ$3,Map!$A$2:$E$51,5,0)&amp;"$1"),0),0))&gt;100,"",VLOOKUP($DY76,INDIRECT("$"&amp;VLOOKUP($DZ$3,Map!$A$2:$E$51,4,0)&amp;"$6:$"&amp;VLOOKUP($DZ$3,Map!$A$2:$E$51,5,0)&amp;"$100"),MATCH(EA$1,INDIRECT("$"&amp;VLOOKUP($DZ$3,Map!$A$2:$E$51,4,0)&amp;"$1:$"&amp;VLOOKUP($DZ$3,Map!$A$2:$E$51,5,0)&amp;"$1"),0),0))</f>
        <v>2.7588967221015746</v>
      </c>
      <c r="EB76" s="140">
        <f ca="1">IF(ABS(VLOOKUP($DY76,INDIRECT("$"&amp;VLOOKUP($DZ$3,Map!$A$2:$E$51,4,0)&amp;"$6:$"&amp;VLOOKUP($DZ$3,Map!$A$2:$E$51,5,0)&amp;"$100"),MATCH(EB$1,INDIRECT("$"&amp;VLOOKUP($DZ$3,Map!$A$2:$E$51,4,0)&amp;"$1:$"&amp;VLOOKUP($DZ$3,Map!$A$2:$E$51,5,0)&amp;"$1"),0),0))&gt;50,"",VLOOKUP($DY76,INDIRECT("$"&amp;VLOOKUP($DZ$3,Map!$A$2:$E$51,4,0)&amp;"$6:$"&amp;VLOOKUP($DZ$3,Map!$A$2:$E$51,5,0)&amp;"$100"),MATCH(EB$1,INDIRECT("$"&amp;VLOOKUP($DZ$3,Map!$A$2:$E$51,4,0)&amp;"$1:$"&amp;VLOOKUP($DZ$3,Map!$A$2:$E$51,5,0)&amp;"$1"),0),0))</f>
        <v>0.58039033799945905</v>
      </c>
      <c r="EC76" s="140">
        <f ca="1">IF(ABS(VLOOKUP($DY76,INDIRECT("$"&amp;VLOOKUP($DZ$3,Map!$A$2:$E$51,4,0)&amp;"$6:$"&amp;VLOOKUP($DZ$3,Map!$A$2:$E$51,5,0)&amp;"$100"),MATCH(EC$1,INDIRECT("$"&amp;VLOOKUP($DZ$3,Map!$A$2:$E$51,4,0)&amp;"$1:$"&amp;VLOOKUP($DZ$3,Map!$A$2:$E$51,5,0)&amp;"$1"),0),0))&gt;100,"",VLOOKUP($DY76,INDIRECT("$"&amp;VLOOKUP($DZ$3,Map!$A$2:$E$51,4,0)&amp;"$6:$"&amp;VLOOKUP($DZ$3,Map!$A$2:$E$51,5,0)&amp;"$100"),MATCH(EC$1,INDIRECT("$"&amp;VLOOKUP($DZ$3,Map!$A$2:$E$51,4,0)&amp;"$1:$"&amp;VLOOKUP($DZ$3,Map!$A$2:$E$51,5,0)&amp;"$1"),0),0))</f>
        <v>-1.2965295074349736</v>
      </c>
      <c r="ED76" s="140">
        <f ca="1">IF(ABS(VLOOKUP($DY76,INDIRECT("$"&amp;VLOOKUP($DZ$3,Map!$A$2:$E$51,4,0)&amp;"$6:$"&amp;VLOOKUP($DZ$3,Map!$A$2:$E$51,5,0)&amp;"$100"),MATCH(ED$1,INDIRECT("$"&amp;VLOOKUP($DZ$3,Map!$A$2:$E$51,4,0)&amp;"$1:$"&amp;VLOOKUP($DZ$3,Map!$A$2:$E$51,5,0)&amp;"$1"),0),0))&gt;100,"",VLOOKUP($DY76,INDIRECT("$"&amp;VLOOKUP($DZ$3,Map!$A$2:$E$51,4,0)&amp;"$6:$"&amp;VLOOKUP($DZ$3,Map!$A$2:$E$51,5,0)&amp;"$100"),MATCH(ED$1,INDIRECT("$"&amp;VLOOKUP($DZ$3,Map!$A$2:$E$51,4,0)&amp;"$1:$"&amp;VLOOKUP($DZ$3,Map!$A$2:$E$51,5,0)&amp;"$1"),0),0))</f>
        <v>-2.1598605921938518</v>
      </c>
      <c r="EF76" s="22">
        <f t="shared" si="4"/>
        <v>42277</v>
      </c>
      <c r="EG76" s="140">
        <f ca="1">VLOOKUP($EF76,EquityMetrics!$Y$6:$AO$1048576,MATCH(Earnings!EG$5,EquityMetrics!$Y$5:$AO$5,0),0)</f>
        <v>-47.411661914473783</v>
      </c>
      <c r="EH76" s="140">
        <f ca="1">VLOOKUP($EF76,EquityMetrics!$Y$6:$AO$1048576,MATCH(Earnings!EH$5,EquityMetrics!$Y$5:$AO$5,0),0)</f>
        <v>11.050349069658537</v>
      </c>
      <c r="EI76" s="140">
        <f ca="1">VLOOKUP($EF76,EquityMetrics!$Y$6:$AO$1048576,MATCH(Earnings!EI$5,EquityMetrics!$Y$5:$AO$5,0),0)</f>
        <v>-7.1387426609061393</v>
      </c>
      <c r="EJ76" s="140">
        <f ca="1">VLOOKUP($EF76,EquityMetrics!$Y$6:$AO$1048576,MATCH(Earnings!EJ$5,EquityMetrics!$Y$5:$AO$5,0),0)</f>
        <v>-9.8911280448427785</v>
      </c>
      <c r="EN76" s="22">
        <v>42277</v>
      </c>
      <c r="EO76">
        <v>52</v>
      </c>
      <c r="EP76" s="12">
        <v>-297.88949967185789</v>
      </c>
      <c r="EQ76" s="12">
        <v>11.985255014517859</v>
      </c>
      <c r="ER76" s="12">
        <v>-21.498004134229543</v>
      </c>
      <c r="ES76" s="12">
        <v>-1.8025737250008667</v>
      </c>
      <c r="EU76" s="22">
        <v>42277</v>
      </c>
      <c r="EV76">
        <v>46</v>
      </c>
      <c r="EW76" s="12">
        <v>1.4928722885878765</v>
      </c>
      <c r="EX76" s="12">
        <v>20.37848688660231</v>
      </c>
      <c r="EY76" s="12">
        <v>-28.359008295914524</v>
      </c>
      <c r="EZ76" s="12">
        <v>-34.389185632114291</v>
      </c>
      <c r="FB76" s="22">
        <v>42277</v>
      </c>
      <c r="FC76" s="13">
        <v>26</v>
      </c>
      <c r="FD76" s="12">
        <v>-40.543669439366084</v>
      </c>
      <c r="FE76" s="12">
        <v>7.7534095220165744</v>
      </c>
      <c r="FF76" s="12">
        <v>-12.038213224835436</v>
      </c>
      <c r="FG76" s="12">
        <v>-12.045648597566617</v>
      </c>
      <c r="FI76" s="22">
        <v>42277</v>
      </c>
      <c r="FJ76" s="13">
        <v>40</v>
      </c>
      <c r="FK76" s="12">
        <v>-110.30620451457582</v>
      </c>
      <c r="FL76" s="12">
        <v>5.658879221419566</v>
      </c>
      <c r="FM76" s="12">
        <v>-14.978576347995221</v>
      </c>
      <c r="FN76" s="12">
        <v>-13.982049272319319</v>
      </c>
      <c r="FP76" s="22">
        <v>42277</v>
      </c>
      <c r="FQ76">
        <v>9</v>
      </c>
      <c r="FR76" s="12">
        <v>-6.8615019218143392E-2</v>
      </c>
      <c r="FS76" s="12">
        <v>-2.4918899852078291</v>
      </c>
      <c r="FT76" s="12">
        <v>-1.197437454961181</v>
      </c>
      <c r="FU76" s="12">
        <v>-1.2331619232260338</v>
      </c>
      <c r="FW76" s="22">
        <v>42277</v>
      </c>
      <c r="FX76">
        <v>16</v>
      </c>
      <c r="FY76" s="12">
        <v>-58.26412405746413</v>
      </c>
      <c r="FZ76" s="12">
        <v>4.0717100579853449</v>
      </c>
      <c r="GA76" s="12">
        <v>-14.578921747580321</v>
      </c>
      <c r="GB76" s="12">
        <v>-11.921916999203274</v>
      </c>
      <c r="GD76" s="22">
        <v>42825</v>
      </c>
      <c r="GE76">
        <v>14</v>
      </c>
      <c r="GF76" s="12">
        <v>-4.8887204424518549</v>
      </c>
      <c r="GG76" s="12">
        <v>13.676101863758849</v>
      </c>
      <c r="GH76" s="12">
        <v>7.1453548099278397</v>
      </c>
      <c r="GI76" s="12">
        <v>4.0991779988526433</v>
      </c>
      <c r="GK76" s="22">
        <v>42277</v>
      </c>
      <c r="GL76">
        <v>10</v>
      </c>
      <c r="GM76" s="12">
        <v>-15.59755090194237</v>
      </c>
      <c r="GN76" s="12">
        <v>-3.6707343372377577</v>
      </c>
      <c r="GO76" s="12">
        <v>-5.5466838534520395</v>
      </c>
      <c r="GP76" s="12">
        <v>-4.7091547771605509</v>
      </c>
      <c r="GS76" s="22">
        <v>42277</v>
      </c>
      <c r="GT76" s="13">
        <v>27</v>
      </c>
      <c r="GU76" s="12">
        <v>12.345903502646571</v>
      </c>
      <c r="GV76" s="12">
        <v>6.8074038634990508</v>
      </c>
      <c r="GW76" s="12">
        <v>5.1278687767440934</v>
      </c>
      <c r="GX76" s="12">
        <v>4.8035126856429189</v>
      </c>
      <c r="GZ76" s="22">
        <v>42735</v>
      </c>
      <c r="HA76" s="13">
        <v>2</v>
      </c>
      <c r="HB76" s="12">
        <v>201.01463313610361</v>
      </c>
      <c r="HC76" s="12">
        <v>13.316036663889097</v>
      </c>
      <c r="HD76" s="12">
        <v>25.857184103548757</v>
      </c>
      <c r="HG76" s="22">
        <v>42277</v>
      </c>
      <c r="HH76" s="13">
        <v>2</v>
      </c>
      <c r="HI76" s="12">
        <v>-106.99110761717459</v>
      </c>
      <c r="HJ76" s="12">
        <v>12.575393598193397</v>
      </c>
      <c r="HK76" s="12">
        <v>6.0329985369338868</v>
      </c>
      <c r="HL76" s="12">
        <v>7.0584586100242985</v>
      </c>
      <c r="HN76" s="22">
        <v>42916</v>
      </c>
      <c r="HO76" s="13">
        <v>23</v>
      </c>
      <c r="HP76" s="12">
        <v>-27.129330709724297</v>
      </c>
      <c r="HQ76" s="12">
        <v>0.91003989370757044</v>
      </c>
      <c r="HR76" s="12">
        <v>-3.4651596471152124</v>
      </c>
      <c r="HS76" s="12">
        <v>-3.4285359023452755</v>
      </c>
    </row>
    <row r="77" spans="1:227">
      <c r="A77" s="22">
        <v>42369</v>
      </c>
      <c r="B77" s="13">
        <v>14</v>
      </c>
      <c r="C77" s="12">
        <v>8.1129130961756708</v>
      </c>
      <c r="D77" s="12">
        <v>-3.5483974815235242</v>
      </c>
      <c r="E77" s="12">
        <v>-6.2503037912092774</v>
      </c>
      <c r="F77" s="12">
        <v>-7.5034903112726976</v>
      </c>
      <c r="H77" s="22">
        <v>42369</v>
      </c>
      <c r="I77" s="13">
        <v>23</v>
      </c>
      <c r="J77" s="12">
        <v>92.172404502102879</v>
      </c>
      <c r="K77" s="12">
        <v>0.57520181729193709</v>
      </c>
      <c r="L77" s="12">
        <v>-11.103901132274174</v>
      </c>
      <c r="M77" s="12">
        <v>-9.943718891335962</v>
      </c>
      <c r="O77" s="22">
        <v>42735</v>
      </c>
      <c r="P77" s="13">
        <v>28</v>
      </c>
      <c r="Q77" s="12">
        <v>9.3993130158118294</v>
      </c>
      <c r="R77" s="12">
        <v>9.2426963961288457</v>
      </c>
      <c r="S77" s="12">
        <v>13.4847181897916</v>
      </c>
      <c r="T77" s="12">
        <v>15.132366810364628</v>
      </c>
      <c r="V77" s="22">
        <v>42369</v>
      </c>
      <c r="W77" s="13">
        <v>16</v>
      </c>
      <c r="X77" s="12">
        <v>-13.283516901042001</v>
      </c>
      <c r="Y77" s="12">
        <v>5.4865663284322519</v>
      </c>
      <c r="Z77" s="12">
        <v>-3.8989800821855436</v>
      </c>
      <c r="AA77" s="12">
        <v>-1.6998082017828819</v>
      </c>
      <c r="AC77" s="22">
        <v>42369</v>
      </c>
      <c r="AD77" s="13">
        <v>89</v>
      </c>
      <c r="AE77" s="12">
        <v>-536.51263830182279</v>
      </c>
      <c r="AF77" s="12">
        <v>6.6482699458227268</v>
      </c>
      <c r="AG77" s="12">
        <v>-24.535247030000129</v>
      </c>
      <c r="AH77" s="12">
        <v>-28.492671184143028</v>
      </c>
      <c r="AJ77" s="22">
        <v>42369</v>
      </c>
      <c r="AK77" s="13">
        <v>4</v>
      </c>
      <c r="AL77" s="12">
        <v>-85.15284414145188</v>
      </c>
      <c r="AM77" s="12">
        <v>22.034742120321194</v>
      </c>
      <c r="AN77" s="14">
        <v>42369</v>
      </c>
      <c r="AO77" s="2">
        <v>28</v>
      </c>
      <c r="AP77" s="12">
        <v>10.143230858037434</v>
      </c>
      <c r="AQ77" s="12">
        <v>-34.233273299336474</v>
      </c>
      <c r="AS77" s="22">
        <v>42369</v>
      </c>
      <c r="AT77" s="13">
        <v>12</v>
      </c>
      <c r="AU77" s="12">
        <v>-0.85910142002111123</v>
      </c>
      <c r="AV77" s="12">
        <v>3.4788274237499195</v>
      </c>
      <c r="AW77" s="12">
        <v>-8.0258833468631057</v>
      </c>
      <c r="AX77" s="12">
        <v>-10.164431993543111</v>
      </c>
      <c r="AZ77" s="22">
        <v>42369</v>
      </c>
      <c r="BA77" s="13">
        <v>9</v>
      </c>
      <c r="BB77" s="12">
        <v>-102.92959437616469</v>
      </c>
      <c r="BC77" s="12">
        <v>11.272766775000287</v>
      </c>
      <c r="BD77" s="12">
        <v>-4.2882989509858245</v>
      </c>
      <c r="BE77" s="12">
        <v>-4.0225231375071502</v>
      </c>
      <c r="BG77" s="22">
        <v>42369</v>
      </c>
      <c r="BH77" s="13">
        <v>23</v>
      </c>
      <c r="BI77" s="12">
        <v>0.75270311642363485</v>
      </c>
      <c r="BJ77" s="12">
        <v>50.126623538543605</v>
      </c>
      <c r="BK77" s="12">
        <v>15.953138615157636</v>
      </c>
      <c r="BL77" s="12">
        <v>15.038249414692562</v>
      </c>
      <c r="BN77" s="22">
        <v>42369</v>
      </c>
      <c r="BO77" s="13">
        <v>15</v>
      </c>
      <c r="BP77" s="12">
        <v>54.391859152113824</v>
      </c>
      <c r="BQ77" s="12">
        <v>2.6275914105690967</v>
      </c>
      <c r="BR77" s="12">
        <v>2.2611585099304499</v>
      </c>
      <c r="BS77" s="12">
        <v>-1.9060442087249552</v>
      </c>
      <c r="BU77" s="22">
        <v>42369</v>
      </c>
      <c r="BV77" s="13">
        <v>61</v>
      </c>
      <c r="BW77" s="12">
        <v>-106.60521579616794</v>
      </c>
      <c r="BX77" s="12">
        <v>7.5407852590948954</v>
      </c>
      <c r="BY77" s="12">
        <v>-16.853388113551148</v>
      </c>
      <c r="BZ77" s="12">
        <v>-16.168136046018589</v>
      </c>
      <c r="CB77" s="22">
        <v>42369</v>
      </c>
      <c r="CC77" s="13">
        <v>38</v>
      </c>
      <c r="CD77" s="12">
        <v>-7.8529612764837911</v>
      </c>
      <c r="CE77" s="12">
        <v>16.85792527759169</v>
      </c>
      <c r="CF77" s="12">
        <v>9.0543022163477751</v>
      </c>
      <c r="CG77" s="12">
        <v>13.028760161787378</v>
      </c>
      <c r="CI77" s="22">
        <v>42369</v>
      </c>
      <c r="CJ77" s="13">
        <v>27</v>
      </c>
      <c r="CK77" s="12">
        <v>21.822562647665212</v>
      </c>
      <c r="CL77" s="12">
        <v>7.1015255599707672</v>
      </c>
      <c r="CM77" s="12">
        <v>8.3585342446288902</v>
      </c>
      <c r="CN77" s="12">
        <v>7.1480230406165912</v>
      </c>
      <c r="CP77" s="22">
        <v>42369</v>
      </c>
      <c r="CQ77" s="13">
        <v>25</v>
      </c>
      <c r="CR77" s="12">
        <v>-47.034561626169037</v>
      </c>
      <c r="CS77" s="12">
        <v>16.34123700122505</v>
      </c>
      <c r="CT77" s="12">
        <v>-1.1538879105732036</v>
      </c>
      <c r="CU77" s="12">
        <v>-0.27625357267263562</v>
      </c>
      <c r="CW77" s="22">
        <v>42369</v>
      </c>
      <c r="CX77" s="13">
        <v>23</v>
      </c>
      <c r="CY77" s="12">
        <v>-19.884488482526073</v>
      </c>
      <c r="CZ77" s="12">
        <v>3.0754069118227756</v>
      </c>
      <c r="DA77" s="12">
        <v>-8.9146295608971577</v>
      </c>
      <c r="DB77" s="12">
        <v>-7.3678234111165919</v>
      </c>
      <c r="DD77" s="22">
        <v>42369</v>
      </c>
      <c r="DE77" s="13">
        <v>17</v>
      </c>
      <c r="DF77" s="12">
        <v>99.625814172326642</v>
      </c>
      <c r="DG77" s="12">
        <v>8.9397407320261237</v>
      </c>
      <c r="DH77" s="12">
        <v>-1.9057202494886405</v>
      </c>
      <c r="DI77" s="12">
        <v>-15.533537297129351</v>
      </c>
      <c r="DK77" s="22">
        <v>42369</v>
      </c>
      <c r="DL77" s="13">
        <v>6</v>
      </c>
      <c r="DM77" s="12">
        <v>-2.860878656079525</v>
      </c>
      <c r="DN77" s="12">
        <v>2.4606294139495777</v>
      </c>
      <c r="DO77" s="12">
        <v>9.0834404042547945</v>
      </c>
      <c r="DP77" s="12">
        <v>6.1996373117991999</v>
      </c>
      <c r="DR77" s="22">
        <v>42369</v>
      </c>
      <c r="DS77" s="13">
        <v>6</v>
      </c>
      <c r="DT77" s="12">
        <v>-35.765585781303841</v>
      </c>
      <c r="DU77" s="12">
        <v>3.9494532914469804</v>
      </c>
      <c r="DV77" s="12">
        <v>-35.354536747783897</v>
      </c>
      <c r="DW77" s="12">
        <v>-42.206638376093942</v>
      </c>
      <c r="DY77" s="22">
        <f t="shared" si="2"/>
        <v>42369</v>
      </c>
      <c r="DZ77" s="82">
        <f ca="1">VLOOKUP($DY77,INDIRECT("$"&amp;VLOOKUP($DZ$3,Map!$A$2:$E$51,4,0)&amp;"$6:$"&amp;VLOOKUP($DZ$3,Map!$A$2:$E$51,5,0)&amp;"$100"),MATCH(DZ$1,INDIRECT("$"&amp;VLOOKUP($DZ$3,Map!$A$2:$E$51,4,0)&amp;"$1:$"&amp;VLOOKUP($DZ$3,Map!$A$2:$E$51,5,0)&amp;"$1"),0),0)</f>
        <v>23</v>
      </c>
      <c r="EA77" s="140">
        <f ca="1">IF(ABS(VLOOKUP($DY77,INDIRECT("$"&amp;VLOOKUP($DZ$3,Map!$A$2:$E$51,4,0)&amp;"$6:$"&amp;VLOOKUP($DZ$3,Map!$A$2:$E$51,5,0)&amp;"$100"),MATCH(EA$1,INDIRECT("$"&amp;VLOOKUP($DZ$3,Map!$A$2:$E$51,4,0)&amp;"$1:$"&amp;VLOOKUP($DZ$3,Map!$A$2:$E$51,5,0)&amp;"$1"),0),0))&gt;100,"",VLOOKUP($DY77,INDIRECT("$"&amp;VLOOKUP($DZ$3,Map!$A$2:$E$51,4,0)&amp;"$6:$"&amp;VLOOKUP($DZ$3,Map!$A$2:$E$51,5,0)&amp;"$100"),MATCH(EA$1,INDIRECT("$"&amp;VLOOKUP($DZ$3,Map!$A$2:$E$51,4,0)&amp;"$1:$"&amp;VLOOKUP($DZ$3,Map!$A$2:$E$51,5,0)&amp;"$1"),0),0))</f>
        <v>-19.884488482526073</v>
      </c>
      <c r="EB77" s="140">
        <f ca="1">IF(ABS(VLOOKUP($DY77,INDIRECT("$"&amp;VLOOKUP($DZ$3,Map!$A$2:$E$51,4,0)&amp;"$6:$"&amp;VLOOKUP($DZ$3,Map!$A$2:$E$51,5,0)&amp;"$100"),MATCH(EB$1,INDIRECT("$"&amp;VLOOKUP($DZ$3,Map!$A$2:$E$51,4,0)&amp;"$1:$"&amp;VLOOKUP($DZ$3,Map!$A$2:$E$51,5,0)&amp;"$1"),0),0))&gt;50,"",VLOOKUP($DY77,INDIRECT("$"&amp;VLOOKUP($DZ$3,Map!$A$2:$E$51,4,0)&amp;"$6:$"&amp;VLOOKUP($DZ$3,Map!$A$2:$E$51,5,0)&amp;"$100"),MATCH(EB$1,INDIRECT("$"&amp;VLOOKUP($DZ$3,Map!$A$2:$E$51,4,0)&amp;"$1:$"&amp;VLOOKUP($DZ$3,Map!$A$2:$E$51,5,0)&amp;"$1"),0),0))</f>
        <v>3.0754069118227756</v>
      </c>
      <c r="EC77" s="140">
        <f ca="1">IF(ABS(VLOOKUP($DY77,INDIRECT("$"&amp;VLOOKUP($DZ$3,Map!$A$2:$E$51,4,0)&amp;"$6:$"&amp;VLOOKUP($DZ$3,Map!$A$2:$E$51,5,0)&amp;"$100"),MATCH(EC$1,INDIRECT("$"&amp;VLOOKUP($DZ$3,Map!$A$2:$E$51,4,0)&amp;"$1:$"&amp;VLOOKUP($DZ$3,Map!$A$2:$E$51,5,0)&amp;"$1"),0),0))&gt;100,"",VLOOKUP($DY77,INDIRECT("$"&amp;VLOOKUP($DZ$3,Map!$A$2:$E$51,4,0)&amp;"$6:$"&amp;VLOOKUP($DZ$3,Map!$A$2:$E$51,5,0)&amp;"$100"),MATCH(EC$1,INDIRECT("$"&amp;VLOOKUP($DZ$3,Map!$A$2:$E$51,4,0)&amp;"$1:$"&amp;VLOOKUP($DZ$3,Map!$A$2:$E$51,5,0)&amp;"$1"),0),0))</f>
        <v>-8.9146295608971577</v>
      </c>
      <c r="ED77" s="140">
        <f ca="1">IF(ABS(VLOOKUP($DY77,INDIRECT("$"&amp;VLOOKUP($DZ$3,Map!$A$2:$E$51,4,0)&amp;"$6:$"&amp;VLOOKUP($DZ$3,Map!$A$2:$E$51,5,0)&amp;"$100"),MATCH(ED$1,INDIRECT("$"&amp;VLOOKUP($DZ$3,Map!$A$2:$E$51,4,0)&amp;"$1:$"&amp;VLOOKUP($DZ$3,Map!$A$2:$E$51,5,0)&amp;"$1"),0),0))&gt;100,"",VLOOKUP($DY77,INDIRECT("$"&amp;VLOOKUP($DZ$3,Map!$A$2:$E$51,4,0)&amp;"$6:$"&amp;VLOOKUP($DZ$3,Map!$A$2:$E$51,5,0)&amp;"$100"),MATCH(ED$1,INDIRECT("$"&amp;VLOOKUP($DZ$3,Map!$A$2:$E$51,4,0)&amp;"$1:$"&amp;VLOOKUP($DZ$3,Map!$A$2:$E$51,5,0)&amp;"$1"),0),0))</f>
        <v>-7.3678234111165919</v>
      </c>
      <c r="EF77" s="22">
        <f t="shared" si="4"/>
        <v>42369</v>
      </c>
      <c r="EG77" s="140">
        <f ca="1">VLOOKUP($EF77,EquityMetrics!$Y$6:$AO$1048576,MATCH(Earnings!EG$5,EquityMetrics!$Y$5:$AO$5,0),0)</f>
        <v>-50.124139042994422</v>
      </c>
      <c r="EH77" s="140">
        <f ca="1">VLOOKUP($EF77,EquityMetrics!$Y$6:$AO$1048576,MATCH(Earnings!EH$5,EquityMetrics!$Y$5:$AO$5,0),0)</f>
        <v>9.9321445641088246</v>
      </c>
      <c r="EI77" s="140">
        <f ca="1">VLOOKUP($EF77,EquityMetrics!$Y$6:$AO$1048576,MATCH(Earnings!EI$5,EquityMetrics!$Y$5:$AO$5,0),0)</f>
        <v>-7.5239829045005813</v>
      </c>
      <c r="EJ77" s="140">
        <f ca="1">VLOOKUP($EF77,EquityMetrics!$Y$6:$AO$1048576,MATCH(Earnings!EJ$5,EquityMetrics!$Y$5:$AO$5,0),0)</f>
        <v>-10.150813086943721</v>
      </c>
      <c r="EN77" s="22">
        <v>42369</v>
      </c>
      <c r="EO77">
        <v>48</v>
      </c>
      <c r="EP77" s="12">
        <v>-17350.829782548008</v>
      </c>
      <c r="EQ77" s="12">
        <v>-2.0104094459944211</v>
      </c>
      <c r="ER77" s="12">
        <v>-16.058304719055382</v>
      </c>
      <c r="ES77" s="12">
        <v>-14.906319073213837</v>
      </c>
      <c r="EU77" s="22">
        <v>42369</v>
      </c>
      <c r="EV77">
        <v>41</v>
      </c>
      <c r="EW77" s="12">
        <v>-48.505465451746829</v>
      </c>
      <c r="EX77" s="12">
        <v>13.129065978069331</v>
      </c>
      <c r="EY77" s="12">
        <v>-25.942680915339857</v>
      </c>
      <c r="EZ77" s="12">
        <v>-30.285918579305672</v>
      </c>
      <c r="FB77" s="22">
        <v>42369</v>
      </c>
      <c r="FC77" s="13">
        <v>24</v>
      </c>
      <c r="FD77" s="12">
        <v>-27.227769376239095</v>
      </c>
      <c r="FE77" s="12">
        <v>13.459584925149537</v>
      </c>
      <c r="FF77" s="12">
        <v>-11.386447639415065</v>
      </c>
      <c r="FG77" s="12">
        <v>-13.08829770405524</v>
      </c>
      <c r="FI77" s="22">
        <v>42369</v>
      </c>
      <c r="FJ77" s="13">
        <v>37</v>
      </c>
      <c r="FK77" s="12">
        <v>-173.29490573809551</v>
      </c>
      <c r="FL77" s="12">
        <v>2.8814654259756045</v>
      </c>
      <c r="FM77" s="12">
        <v>-20.722846227624082</v>
      </c>
      <c r="FN77" s="12">
        <v>-18.220165505368012</v>
      </c>
      <c r="FP77" s="22">
        <v>42369</v>
      </c>
      <c r="FQ77">
        <v>7</v>
      </c>
      <c r="FR77" s="12">
        <v>263.92050175561963</v>
      </c>
      <c r="FS77" s="12">
        <v>-8.4700535790757314</v>
      </c>
      <c r="FT77" s="12">
        <v>-1.9234194904141133</v>
      </c>
      <c r="FU77" s="12">
        <v>-0.35339774642619837</v>
      </c>
      <c r="FW77" s="22">
        <v>42369</v>
      </c>
      <c r="FX77">
        <v>16</v>
      </c>
      <c r="FY77" s="12">
        <v>23.18661712082357</v>
      </c>
      <c r="FZ77" s="12">
        <v>4.0477383326996907</v>
      </c>
      <c r="GA77" s="12">
        <v>-15.181720447402181</v>
      </c>
      <c r="GB77" s="12">
        <v>-14.282191466994377</v>
      </c>
      <c r="GD77" s="22">
        <v>42916</v>
      </c>
      <c r="GE77">
        <v>15</v>
      </c>
      <c r="GF77" s="12">
        <v>-13.385225118572929</v>
      </c>
      <c r="GG77" s="12">
        <v>9.3120925021987766</v>
      </c>
      <c r="GH77" s="12">
        <v>6.0605870919342442</v>
      </c>
      <c r="GI77" s="12">
        <v>4.9118503879312936</v>
      </c>
      <c r="GK77" s="22">
        <v>42369</v>
      </c>
      <c r="GL77">
        <v>12</v>
      </c>
      <c r="GM77" s="12">
        <v>-20.272584899336941</v>
      </c>
      <c r="GN77" s="12">
        <v>3.8944280675518916</v>
      </c>
      <c r="GO77" s="12">
        <v>-12.382945737021888</v>
      </c>
      <c r="GP77" s="12">
        <v>-9.729980919150039</v>
      </c>
      <c r="GS77" s="22">
        <v>42369</v>
      </c>
      <c r="GT77" s="13">
        <v>26</v>
      </c>
      <c r="GU77" s="12">
        <v>19.700125587281359</v>
      </c>
      <c r="GV77" s="12">
        <v>7.3289841342438988</v>
      </c>
      <c r="GW77" s="12">
        <v>8.2621946929019696</v>
      </c>
      <c r="GX77" s="12">
        <v>7.3203910319585397</v>
      </c>
      <c r="GZ77" s="22">
        <v>42825</v>
      </c>
      <c r="HA77" s="13">
        <v>2</v>
      </c>
      <c r="HB77" s="12">
        <v>57.254550520631909</v>
      </c>
      <c r="HC77" s="12">
        <v>11.894596225411401</v>
      </c>
      <c r="HD77" s="12">
        <v>39.395452678854539</v>
      </c>
      <c r="HG77" s="22">
        <v>42369</v>
      </c>
      <c r="HH77" s="13">
        <v>3</v>
      </c>
      <c r="HI77" s="12">
        <v>-0.15551336142535233</v>
      </c>
      <c r="HJ77" s="12">
        <v>124.68656409282141</v>
      </c>
      <c r="HK77" s="12">
        <v>5.8416491276017446</v>
      </c>
      <c r="HL77" s="12">
        <v>10.398209524463841</v>
      </c>
      <c r="HN77" s="22">
        <v>43008</v>
      </c>
      <c r="HO77" s="13">
        <v>22</v>
      </c>
      <c r="HP77" s="12">
        <v>54.151884628305488</v>
      </c>
      <c r="HQ77" s="12">
        <v>-1.0646895708520954</v>
      </c>
      <c r="HR77" s="12">
        <v>-2.7956002358843102</v>
      </c>
      <c r="HS77" s="12">
        <v>-3.9406995186176741</v>
      </c>
    </row>
    <row r="78" spans="1:227">
      <c r="A78" s="22">
        <v>42460</v>
      </c>
      <c r="B78" s="13">
        <v>13</v>
      </c>
      <c r="C78" s="12">
        <v>8.8908199258642249</v>
      </c>
      <c r="D78" s="12">
        <v>3.90709518782697</v>
      </c>
      <c r="E78" s="12">
        <v>-3.4787755656501385</v>
      </c>
      <c r="F78" s="12">
        <v>-5.6061255192520809</v>
      </c>
      <c r="H78" s="22">
        <v>42460</v>
      </c>
      <c r="I78" s="13">
        <v>26</v>
      </c>
      <c r="J78" s="12">
        <v>-17.008052747240313</v>
      </c>
      <c r="K78" s="12">
        <v>-4.2102381759937746</v>
      </c>
      <c r="L78" s="12">
        <v>-9.2591990061234757</v>
      </c>
      <c r="M78" s="12">
        <v>-8.1980848270686515</v>
      </c>
      <c r="O78" s="22">
        <v>42825</v>
      </c>
      <c r="P78" s="13">
        <v>28</v>
      </c>
      <c r="Q78" s="12">
        <v>10.073609089690301</v>
      </c>
      <c r="R78" s="12">
        <v>22.824374737440944</v>
      </c>
      <c r="S78" s="12">
        <v>22.551841245005399</v>
      </c>
      <c r="T78" s="12">
        <v>24.565704131568424</v>
      </c>
      <c r="V78" s="22">
        <v>42460</v>
      </c>
      <c r="W78" s="13">
        <v>14</v>
      </c>
      <c r="X78" s="12">
        <v>52.635176105569322</v>
      </c>
      <c r="Y78" s="12">
        <v>7.2232741904576514</v>
      </c>
      <c r="Z78" s="12">
        <v>-1.6570842485219894</v>
      </c>
      <c r="AA78" s="12">
        <v>-0.96205378047775625</v>
      </c>
      <c r="AC78" s="22">
        <v>42460</v>
      </c>
      <c r="AD78" s="13">
        <v>92</v>
      </c>
      <c r="AE78" s="12">
        <v>-40.535880727030047</v>
      </c>
      <c r="AF78" s="12">
        <v>4.8776893330605642</v>
      </c>
      <c r="AG78" s="12">
        <v>-24.994340986893391</v>
      </c>
      <c r="AH78" s="12">
        <v>-27.734805488125335</v>
      </c>
      <c r="AJ78" s="22">
        <v>42460</v>
      </c>
      <c r="AK78" s="13">
        <v>4</v>
      </c>
      <c r="AL78" s="12">
        <v>-142.50548715856598</v>
      </c>
      <c r="AM78" s="12">
        <v>6.8228329218358086</v>
      </c>
      <c r="AN78" s="14">
        <v>42460</v>
      </c>
      <c r="AO78" s="2">
        <v>28</v>
      </c>
      <c r="AP78" s="12">
        <v>-7.298820154375929</v>
      </c>
      <c r="AQ78" s="12">
        <v>-38.314880599178281</v>
      </c>
      <c r="AS78" s="22">
        <v>42460</v>
      </c>
      <c r="AT78" s="13">
        <v>11</v>
      </c>
      <c r="AU78" s="12">
        <v>10.13262285645612</v>
      </c>
      <c r="AV78" s="12">
        <v>6.2309305560043882</v>
      </c>
      <c r="AW78" s="12">
        <v>-8.8026596887785793</v>
      </c>
      <c r="AX78" s="12">
        <v>-10.100740048298507</v>
      </c>
      <c r="AZ78" s="22">
        <v>42460</v>
      </c>
      <c r="BA78" s="13">
        <v>10</v>
      </c>
      <c r="BB78" s="12">
        <v>-0.63758051468172705</v>
      </c>
      <c r="BC78" s="12">
        <v>7.5209984692181431</v>
      </c>
      <c r="BD78" s="12">
        <v>-0.61000903131216422</v>
      </c>
      <c r="BE78" s="12">
        <v>-3.6590552895113149</v>
      </c>
      <c r="BG78" s="22">
        <v>42460</v>
      </c>
      <c r="BH78" s="13">
        <v>21</v>
      </c>
      <c r="BI78" s="12">
        <v>20.203714855636893</v>
      </c>
      <c r="BJ78" s="12">
        <v>26.753137420329899</v>
      </c>
      <c r="BK78" s="12">
        <v>9.8041805512453895</v>
      </c>
      <c r="BL78" s="12">
        <v>10.71488223981072</v>
      </c>
      <c r="BN78" s="22">
        <v>42460</v>
      </c>
      <c r="BO78" s="13">
        <v>14</v>
      </c>
      <c r="BP78" s="12">
        <v>4.9973858482121711</v>
      </c>
      <c r="BQ78" s="12">
        <v>4.4355592694039547</v>
      </c>
      <c r="BR78" s="12">
        <v>3.6311441016682044</v>
      </c>
      <c r="BS78" s="12">
        <v>-2.0883444147897112</v>
      </c>
      <c r="BU78" s="22">
        <v>42460</v>
      </c>
      <c r="BV78" s="13">
        <v>59</v>
      </c>
      <c r="BW78" s="12">
        <v>-13.574113815215597</v>
      </c>
      <c r="BX78" s="12">
        <v>8.1905759795652067</v>
      </c>
      <c r="BY78" s="12">
        <v>-12.052996227535518</v>
      </c>
      <c r="BZ78" s="12">
        <v>-12.975448620017005</v>
      </c>
      <c r="CB78" s="22">
        <v>42460</v>
      </c>
      <c r="CC78" s="13">
        <v>37</v>
      </c>
      <c r="CD78" s="12">
        <v>19.246121674164662</v>
      </c>
      <c r="CE78" s="12">
        <v>14.1021930795179</v>
      </c>
      <c r="CF78" s="12">
        <v>3.777268700076708</v>
      </c>
      <c r="CG78" s="12">
        <v>3.3782883841707134</v>
      </c>
      <c r="CI78" s="22">
        <v>42460</v>
      </c>
      <c r="CJ78" s="13">
        <v>26</v>
      </c>
      <c r="CK78" s="12">
        <v>37.177641591824845</v>
      </c>
      <c r="CL78" s="12">
        <v>4.6921037357548157</v>
      </c>
      <c r="CM78" s="12">
        <v>11.010144955254319</v>
      </c>
      <c r="CN78" s="12">
        <v>9.2722310115902253</v>
      </c>
      <c r="CP78" s="22">
        <v>42460</v>
      </c>
      <c r="CQ78" s="13">
        <v>28</v>
      </c>
      <c r="CR78" s="12">
        <v>-1.4702268785136789</v>
      </c>
      <c r="CS78" s="12">
        <v>4.752782070009598</v>
      </c>
      <c r="CT78" s="12">
        <v>0.38608080450521776</v>
      </c>
      <c r="CU78" s="12">
        <v>0.92778822250647597</v>
      </c>
      <c r="CW78" s="22">
        <v>42460</v>
      </c>
      <c r="CX78" s="13">
        <v>24</v>
      </c>
      <c r="CY78" s="12">
        <v>-16.453563446644985</v>
      </c>
      <c r="CZ78" s="12">
        <v>3.124110034615013</v>
      </c>
      <c r="DA78" s="12">
        <v>-5.9384881213739416</v>
      </c>
      <c r="DB78" s="12">
        <v>-3.4282357669117802</v>
      </c>
      <c r="DD78" s="22">
        <v>42460</v>
      </c>
      <c r="DE78" s="13">
        <v>18</v>
      </c>
      <c r="DF78" s="12">
        <v>18.293106316183039</v>
      </c>
      <c r="DG78" s="12">
        <v>9.5363720608440339</v>
      </c>
      <c r="DH78" s="12">
        <v>2.2811958308716074</v>
      </c>
      <c r="DI78" s="12">
        <v>-4.7825849929603255</v>
      </c>
      <c r="DK78" s="22">
        <v>42460</v>
      </c>
      <c r="DL78" s="13">
        <v>4</v>
      </c>
      <c r="DM78" s="12">
        <v>12.811467727702176</v>
      </c>
      <c r="DN78" s="12">
        <v>2.6543293709894611</v>
      </c>
      <c r="DO78" s="12">
        <v>8.1003117122188115</v>
      </c>
      <c r="DP78" s="12">
        <v>5.7759581690626671</v>
      </c>
      <c r="DR78" s="22">
        <v>42460</v>
      </c>
      <c r="DS78" s="13">
        <v>7</v>
      </c>
      <c r="DT78" s="12">
        <v>1.0684941037065754</v>
      </c>
      <c r="DU78" s="12">
        <v>6.4072197108951068</v>
      </c>
      <c r="DV78" s="12">
        <v>-7.6831294810474127</v>
      </c>
      <c r="DW78" s="12">
        <v>-8.7991816609799596</v>
      </c>
      <c r="DY78" s="22">
        <f t="shared" si="2"/>
        <v>42460</v>
      </c>
      <c r="DZ78" s="82">
        <f ca="1">VLOOKUP($DY78,INDIRECT("$"&amp;VLOOKUP($DZ$3,Map!$A$2:$E$51,4,0)&amp;"$6:$"&amp;VLOOKUP($DZ$3,Map!$A$2:$E$51,5,0)&amp;"$100"),MATCH(DZ$1,INDIRECT("$"&amp;VLOOKUP($DZ$3,Map!$A$2:$E$51,4,0)&amp;"$1:$"&amp;VLOOKUP($DZ$3,Map!$A$2:$E$51,5,0)&amp;"$1"),0),0)</f>
        <v>24</v>
      </c>
      <c r="EA78" s="140">
        <f ca="1">IF(ABS(VLOOKUP($DY78,INDIRECT("$"&amp;VLOOKUP($DZ$3,Map!$A$2:$E$51,4,0)&amp;"$6:$"&amp;VLOOKUP($DZ$3,Map!$A$2:$E$51,5,0)&amp;"$100"),MATCH(EA$1,INDIRECT("$"&amp;VLOOKUP($DZ$3,Map!$A$2:$E$51,4,0)&amp;"$1:$"&amp;VLOOKUP($DZ$3,Map!$A$2:$E$51,5,0)&amp;"$1"),0),0))&gt;100,"",VLOOKUP($DY78,INDIRECT("$"&amp;VLOOKUP($DZ$3,Map!$A$2:$E$51,4,0)&amp;"$6:$"&amp;VLOOKUP($DZ$3,Map!$A$2:$E$51,5,0)&amp;"$100"),MATCH(EA$1,INDIRECT("$"&amp;VLOOKUP($DZ$3,Map!$A$2:$E$51,4,0)&amp;"$1:$"&amp;VLOOKUP($DZ$3,Map!$A$2:$E$51,5,0)&amp;"$1"),0),0))</f>
        <v>-16.453563446644985</v>
      </c>
      <c r="EB78" s="140">
        <f ca="1">IF(ABS(VLOOKUP($DY78,INDIRECT("$"&amp;VLOOKUP($DZ$3,Map!$A$2:$E$51,4,0)&amp;"$6:$"&amp;VLOOKUP($DZ$3,Map!$A$2:$E$51,5,0)&amp;"$100"),MATCH(EB$1,INDIRECT("$"&amp;VLOOKUP($DZ$3,Map!$A$2:$E$51,4,0)&amp;"$1:$"&amp;VLOOKUP($DZ$3,Map!$A$2:$E$51,5,0)&amp;"$1"),0),0))&gt;50,"",VLOOKUP($DY78,INDIRECT("$"&amp;VLOOKUP($DZ$3,Map!$A$2:$E$51,4,0)&amp;"$6:$"&amp;VLOOKUP($DZ$3,Map!$A$2:$E$51,5,0)&amp;"$100"),MATCH(EB$1,INDIRECT("$"&amp;VLOOKUP($DZ$3,Map!$A$2:$E$51,4,0)&amp;"$1:$"&amp;VLOOKUP($DZ$3,Map!$A$2:$E$51,5,0)&amp;"$1"),0),0))</f>
        <v>3.124110034615013</v>
      </c>
      <c r="EC78" s="140">
        <f ca="1">IF(ABS(VLOOKUP($DY78,INDIRECT("$"&amp;VLOOKUP($DZ$3,Map!$A$2:$E$51,4,0)&amp;"$6:$"&amp;VLOOKUP($DZ$3,Map!$A$2:$E$51,5,0)&amp;"$100"),MATCH(EC$1,INDIRECT("$"&amp;VLOOKUP($DZ$3,Map!$A$2:$E$51,4,0)&amp;"$1:$"&amp;VLOOKUP($DZ$3,Map!$A$2:$E$51,5,0)&amp;"$1"),0),0))&gt;100,"",VLOOKUP($DY78,INDIRECT("$"&amp;VLOOKUP($DZ$3,Map!$A$2:$E$51,4,0)&amp;"$6:$"&amp;VLOOKUP($DZ$3,Map!$A$2:$E$51,5,0)&amp;"$100"),MATCH(EC$1,INDIRECT("$"&amp;VLOOKUP($DZ$3,Map!$A$2:$E$51,4,0)&amp;"$1:$"&amp;VLOOKUP($DZ$3,Map!$A$2:$E$51,5,0)&amp;"$1"),0),0))</f>
        <v>-5.9384881213739416</v>
      </c>
      <c r="ED78" s="140">
        <f ca="1">IF(ABS(VLOOKUP($DY78,INDIRECT("$"&amp;VLOOKUP($DZ$3,Map!$A$2:$E$51,4,0)&amp;"$6:$"&amp;VLOOKUP($DZ$3,Map!$A$2:$E$51,5,0)&amp;"$100"),MATCH(ED$1,INDIRECT("$"&amp;VLOOKUP($DZ$3,Map!$A$2:$E$51,4,0)&amp;"$1:$"&amp;VLOOKUP($DZ$3,Map!$A$2:$E$51,5,0)&amp;"$1"),0),0))&gt;100,"",VLOOKUP($DY78,INDIRECT("$"&amp;VLOOKUP($DZ$3,Map!$A$2:$E$51,4,0)&amp;"$6:$"&amp;VLOOKUP($DZ$3,Map!$A$2:$E$51,5,0)&amp;"$100"),MATCH(ED$1,INDIRECT("$"&amp;VLOOKUP($DZ$3,Map!$A$2:$E$51,4,0)&amp;"$1:$"&amp;VLOOKUP($DZ$3,Map!$A$2:$E$51,5,0)&amp;"$1"),0),0))</f>
        <v>-3.4282357669117802</v>
      </c>
      <c r="EF78" s="22">
        <f t="shared" si="4"/>
        <v>42460</v>
      </c>
      <c r="EG78" s="140">
        <f ca="1">VLOOKUP($EF78,EquityMetrics!$Y$6:$AO$1048576,MATCH(Earnings!EG$5,EquityMetrics!$Y$5:$AO$5,0),0)</f>
        <v>-1.5921958577762574</v>
      </c>
      <c r="EH78" s="140">
        <f ca="1">VLOOKUP($EF78,EquityMetrics!$Y$6:$AO$1048576,MATCH(Earnings!EH$5,EquityMetrics!$Y$5:$AO$5,0),0)</f>
        <v>7.0089407009033655</v>
      </c>
      <c r="EI78" s="140">
        <f ca="1">VLOOKUP($EF78,EquityMetrics!$Y$6:$AO$1048576,MATCH(Earnings!EI$5,EquityMetrics!$Y$5:$AO$5,0),0)</f>
        <v>-6.1133006800019434</v>
      </c>
      <c r="EJ78" s="140">
        <f ca="1">VLOOKUP($EF78,EquityMetrics!$Y$6:$AO$1048576,MATCH(Earnings!EJ$5,EquityMetrics!$Y$5:$AO$5,0),0)</f>
        <v>-8.218636390827017</v>
      </c>
      <c r="EN78" s="22">
        <v>42460</v>
      </c>
      <c r="EO78">
        <v>48</v>
      </c>
      <c r="EP78" s="12">
        <v>-863.44094882028094</v>
      </c>
      <c r="EQ78" s="12">
        <v>0.46733656627711007</v>
      </c>
      <c r="ER78" s="12">
        <v>-23.022361397144429</v>
      </c>
      <c r="ES78" s="12">
        <v>-16.907660167342499</v>
      </c>
      <c r="EU78" s="22">
        <v>42460</v>
      </c>
      <c r="EV78">
        <v>44</v>
      </c>
      <c r="EW78" s="12">
        <v>-23.26290070888658</v>
      </c>
      <c r="EX78" s="12">
        <v>8.6981519416112985</v>
      </c>
      <c r="EY78" s="12">
        <v>-25.41359499870779</v>
      </c>
      <c r="EZ78" s="12">
        <v>-29.732087786972571</v>
      </c>
      <c r="FB78" s="22">
        <v>42460</v>
      </c>
      <c r="FC78" s="13">
        <v>23</v>
      </c>
      <c r="FD78" s="12">
        <v>-11.720416404711642</v>
      </c>
      <c r="FE78" s="12">
        <v>17.545437354825943</v>
      </c>
      <c r="FF78" s="12">
        <v>-5.9460657457878323</v>
      </c>
      <c r="FG78" s="12">
        <v>-6.7671656782123835</v>
      </c>
      <c r="FI78" s="22">
        <v>42460</v>
      </c>
      <c r="FJ78" s="13">
        <v>36</v>
      </c>
      <c r="FK78" s="12">
        <v>-15.274055865128577</v>
      </c>
      <c r="FL78" s="12">
        <v>4.2079832981145593E-2</v>
      </c>
      <c r="FM78" s="12">
        <v>-16.604299536160806</v>
      </c>
      <c r="FN78" s="12">
        <v>-17.177086953694332</v>
      </c>
      <c r="FP78" s="22">
        <v>42460</v>
      </c>
      <c r="FQ78">
        <v>9</v>
      </c>
      <c r="FR78" s="12">
        <v>-15.448382185856147</v>
      </c>
      <c r="FS78" s="12">
        <v>-3.8480404260120338</v>
      </c>
      <c r="FT78" s="12">
        <v>-4.7549048012778155</v>
      </c>
      <c r="FU78" s="12">
        <v>-3.6535363372668717</v>
      </c>
      <c r="FW78" s="22">
        <v>42460</v>
      </c>
      <c r="FX78">
        <v>17</v>
      </c>
      <c r="FY78" s="12">
        <v>-18.051950480421532</v>
      </c>
      <c r="FZ78" s="12">
        <v>-4.3433049620031134</v>
      </c>
      <c r="GA78" s="12">
        <v>-11.561999459366501</v>
      </c>
      <c r="GB78" s="12">
        <v>-10.649041271580039</v>
      </c>
      <c r="GD78" s="22">
        <v>43008</v>
      </c>
      <c r="GE78">
        <v>15</v>
      </c>
      <c r="GF78" s="12">
        <v>4.0917477605520114</v>
      </c>
      <c r="GG78" s="12">
        <v>4.0888166986049468</v>
      </c>
      <c r="GH78" s="12">
        <v>5.2985003767145988</v>
      </c>
      <c r="GI78" s="12">
        <v>1.9755525051178058</v>
      </c>
      <c r="GK78" s="22">
        <v>42460</v>
      </c>
      <c r="GL78">
        <v>13</v>
      </c>
      <c r="GM78" s="12">
        <v>-34.576992930219689</v>
      </c>
      <c r="GN78" s="12">
        <v>1.618206392484911</v>
      </c>
      <c r="GO78" s="12">
        <v>-10.226149367974491</v>
      </c>
      <c r="GP78" s="12">
        <v>-5.3200604968644649</v>
      </c>
      <c r="GS78" s="22">
        <v>42460</v>
      </c>
      <c r="GT78" s="13">
        <v>25</v>
      </c>
      <c r="GU78" s="12">
        <v>37.13971114111694</v>
      </c>
      <c r="GV78" s="12">
        <v>4.8932653847861829</v>
      </c>
      <c r="GW78" s="12">
        <v>11.08008329528991</v>
      </c>
      <c r="GX78" s="12">
        <v>9.3460773216271562</v>
      </c>
      <c r="GZ78" s="22">
        <v>42916</v>
      </c>
      <c r="HA78" s="13">
        <v>3</v>
      </c>
      <c r="HB78" s="12">
        <v>6.7213872294307642</v>
      </c>
      <c r="HC78" s="12">
        <v>9.893692360183671</v>
      </c>
      <c r="HD78" s="12">
        <v>7.4411496418571144</v>
      </c>
      <c r="HG78" s="22">
        <v>42460</v>
      </c>
      <c r="HH78" s="13">
        <v>3</v>
      </c>
      <c r="HI78" s="12">
        <v>15.652761648670355</v>
      </c>
      <c r="HJ78" s="12">
        <v>-6.2300489358103057</v>
      </c>
      <c r="HK78" s="12">
        <v>3.7034793897171348</v>
      </c>
      <c r="HL78" s="12">
        <v>7.0170501723516354</v>
      </c>
      <c r="HN78" s="22">
        <v>43100</v>
      </c>
      <c r="HO78" s="13">
        <v>20</v>
      </c>
      <c r="HP78" s="12">
        <v>33.048806218400983</v>
      </c>
      <c r="HQ78" s="12">
        <v>-0.26019308758972182</v>
      </c>
      <c r="HR78" s="12">
        <v>-0.66331587383605672</v>
      </c>
      <c r="HS78" s="12">
        <v>0.14648096364118235</v>
      </c>
    </row>
    <row r="79" spans="1:227">
      <c r="A79" s="22">
        <v>42551</v>
      </c>
      <c r="B79" s="13">
        <v>13</v>
      </c>
      <c r="C79" s="12">
        <v>7.0144461714139217</v>
      </c>
      <c r="D79" s="12">
        <v>5.976046984727712</v>
      </c>
      <c r="E79" s="12">
        <v>-0.3527694382829405</v>
      </c>
      <c r="F79" s="12">
        <v>-1.8977744314825129</v>
      </c>
      <c r="H79" s="22">
        <v>42551</v>
      </c>
      <c r="I79" s="13">
        <v>27</v>
      </c>
      <c r="J79" s="12">
        <v>-16.971916447133829</v>
      </c>
      <c r="K79" s="12">
        <v>-7.9740179565614628</v>
      </c>
      <c r="L79" s="12">
        <v>-8.2698265983078727</v>
      </c>
      <c r="M79" s="12">
        <v>-7.7403087551928262</v>
      </c>
      <c r="O79" s="22">
        <v>42916</v>
      </c>
      <c r="P79" s="13">
        <v>31</v>
      </c>
      <c r="Q79" s="12">
        <v>16.679085759127947</v>
      </c>
      <c r="R79" s="12">
        <v>10.431974224315809</v>
      </c>
      <c r="S79" s="12">
        <v>17.371651658742017</v>
      </c>
      <c r="T79" s="12">
        <v>19.736961504743711</v>
      </c>
      <c r="V79" s="22">
        <v>42551</v>
      </c>
      <c r="W79" s="13">
        <v>15</v>
      </c>
      <c r="X79" s="12">
        <v>28.47629728932025</v>
      </c>
      <c r="Y79" s="12">
        <v>1.8969272904570955</v>
      </c>
      <c r="Z79" s="12">
        <v>-6.4394721102329244</v>
      </c>
      <c r="AA79" s="12">
        <v>-6.6370774148494016</v>
      </c>
      <c r="AC79" s="22">
        <v>42551</v>
      </c>
      <c r="AD79" s="13">
        <v>90</v>
      </c>
      <c r="AE79" s="12">
        <v>20.359008248047861</v>
      </c>
      <c r="AF79" s="12">
        <v>5.0181928288367761</v>
      </c>
      <c r="AG79" s="12">
        <v>-19.217738285434983</v>
      </c>
      <c r="AH79" s="12">
        <v>-19.062098233481716</v>
      </c>
      <c r="AJ79" s="22">
        <v>42551</v>
      </c>
      <c r="AK79" s="13">
        <v>4</v>
      </c>
      <c r="AL79" s="12">
        <v>-63.853234232499027</v>
      </c>
      <c r="AM79" s="12">
        <v>10.477999372652747</v>
      </c>
      <c r="AN79" s="14">
        <v>42551</v>
      </c>
      <c r="AO79" s="2">
        <v>27</v>
      </c>
      <c r="AP79" s="12">
        <v>-3.0643488088278215</v>
      </c>
      <c r="AQ79" s="12">
        <v>4.7958919077078166</v>
      </c>
      <c r="AS79" s="22">
        <v>42551</v>
      </c>
      <c r="AT79" s="13">
        <v>11</v>
      </c>
      <c r="AU79" s="12">
        <v>4.3096189264664568</v>
      </c>
      <c r="AV79" s="12">
        <v>11.403297593583094</v>
      </c>
      <c r="AW79" s="12">
        <v>-6.3244868929559717</v>
      </c>
      <c r="AX79" s="12">
        <v>-7.4558916096572396</v>
      </c>
      <c r="AZ79" s="22">
        <v>42551</v>
      </c>
      <c r="BA79" s="13">
        <v>10</v>
      </c>
      <c r="BB79" s="12">
        <v>6.5734062398638873</v>
      </c>
      <c r="BC79" s="12">
        <v>5.1910044308161707</v>
      </c>
      <c r="BD79" s="12">
        <v>9.5888000413801855E-2</v>
      </c>
      <c r="BE79" s="12">
        <v>-6.9334788727514756</v>
      </c>
      <c r="BG79" s="22">
        <v>42551</v>
      </c>
      <c r="BH79" s="13">
        <v>19</v>
      </c>
      <c r="BI79" s="12">
        <v>-3.3966036160868343</v>
      </c>
      <c r="BJ79" s="12">
        <v>5.6183881324439966</v>
      </c>
      <c r="BK79" s="12">
        <v>4.5948406782132745</v>
      </c>
      <c r="BL79" s="12">
        <v>5.7266661781873562</v>
      </c>
      <c r="BN79" s="22">
        <v>42551</v>
      </c>
      <c r="BO79" s="13">
        <v>17</v>
      </c>
      <c r="BP79" s="12">
        <v>3.8782055241750117</v>
      </c>
      <c r="BQ79" s="12">
        <v>6.3511429268670039</v>
      </c>
      <c r="BR79" s="12">
        <v>-4.4202910848190058</v>
      </c>
      <c r="BS79" s="12">
        <v>-8.830280950370673</v>
      </c>
      <c r="BU79" s="22">
        <v>42551</v>
      </c>
      <c r="BV79" s="13">
        <v>58</v>
      </c>
      <c r="BW79" s="12">
        <v>55.167285876481252</v>
      </c>
      <c r="BX79" s="12">
        <v>7.5067631884341735</v>
      </c>
      <c r="BY79" s="12">
        <v>-7.1387917212025425</v>
      </c>
      <c r="BZ79" s="12">
        <v>-9.7217890154645552</v>
      </c>
      <c r="CB79" s="22">
        <v>42551</v>
      </c>
      <c r="CC79" s="13">
        <v>36</v>
      </c>
      <c r="CD79" s="12">
        <v>-3.5042682448954432</v>
      </c>
      <c r="CE79" s="12">
        <v>11.276377722396269</v>
      </c>
      <c r="CF79" s="12">
        <v>2.8170961862620247</v>
      </c>
      <c r="CG79" s="12">
        <v>2.8022877795721213</v>
      </c>
      <c r="CI79" s="22">
        <v>42551</v>
      </c>
      <c r="CJ79" s="13">
        <v>25</v>
      </c>
      <c r="CK79" s="12">
        <v>22.443711539506133</v>
      </c>
      <c r="CL79" s="12">
        <v>2.8191038477913599</v>
      </c>
      <c r="CM79" s="12">
        <v>12.929190217940501</v>
      </c>
      <c r="CN79" s="12">
        <v>11.856969573176833</v>
      </c>
      <c r="CP79" s="22">
        <v>42551</v>
      </c>
      <c r="CQ79" s="13">
        <v>28</v>
      </c>
      <c r="CR79" s="12">
        <v>23.674907595300819</v>
      </c>
      <c r="CS79" s="12">
        <v>5.7447169071003001</v>
      </c>
      <c r="CT79" s="12">
        <v>-0.99358180894001391</v>
      </c>
      <c r="CU79" s="12">
        <v>-1.1532809823868506</v>
      </c>
      <c r="CW79" s="22">
        <v>42551</v>
      </c>
      <c r="CX79" s="13">
        <v>26</v>
      </c>
      <c r="CY79" s="12">
        <v>-6.0269143085382826</v>
      </c>
      <c r="CZ79" s="12">
        <v>28.342040617648443</v>
      </c>
      <c r="DA79" s="12">
        <v>0.75104144675215423</v>
      </c>
      <c r="DB79" s="12">
        <v>2.8239655276567133</v>
      </c>
      <c r="DD79" s="22">
        <v>42551</v>
      </c>
      <c r="DE79" s="13">
        <v>18</v>
      </c>
      <c r="DF79" s="12">
        <v>17.261864428936281</v>
      </c>
      <c r="DG79" s="12">
        <v>11.394185133869627</v>
      </c>
      <c r="DH79" s="12">
        <v>7.5060269195609708</v>
      </c>
      <c r="DI79" s="12">
        <v>-7.861405893376805E-2</v>
      </c>
      <c r="DK79" s="22">
        <v>42551</v>
      </c>
      <c r="DL79" s="13">
        <v>4</v>
      </c>
      <c r="DM79" s="12">
        <v>-30.058499745968589</v>
      </c>
      <c r="DN79" s="12">
        <v>3.3894393506623377</v>
      </c>
      <c r="DO79" s="12">
        <v>-6.9658400531117497</v>
      </c>
      <c r="DP79" s="12">
        <v>-4.5143883912239335</v>
      </c>
      <c r="DR79" s="22">
        <v>42551</v>
      </c>
      <c r="DS79" s="13">
        <v>8</v>
      </c>
      <c r="DT79" s="12">
        <v>-13.778512561611564</v>
      </c>
      <c r="DU79" s="12">
        <v>-1.585339557500054</v>
      </c>
      <c r="DV79" s="12">
        <v>-20.29319025772951</v>
      </c>
      <c r="DW79" s="12">
        <v>-21.968557450665248</v>
      </c>
      <c r="DY79" s="22">
        <f t="shared" si="2"/>
        <v>42551</v>
      </c>
      <c r="DZ79" s="82">
        <f ca="1">VLOOKUP($DY79,INDIRECT("$"&amp;VLOOKUP($DZ$3,Map!$A$2:$E$51,4,0)&amp;"$6:$"&amp;VLOOKUP($DZ$3,Map!$A$2:$E$51,5,0)&amp;"$100"),MATCH(DZ$1,INDIRECT("$"&amp;VLOOKUP($DZ$3,Map!$A$2:$E$51,4,0)&amp;"$1:$"&amp;VLOOKUP($DZ$3,Map!$A$2:$E$51,5,0)&amp;"$1"),0),0)</f>
        <v>26</v>
      </c>
      <c r="EA79" s="140">
        <f ca="1">IF(ABS(VLOOKUP($DY79,INDIRECT("$"&amp;VLOOKUP($DZ$3,Map!$A$2:$E$51,4,0)&amp;"$6:$"&amp;VLOOKUP($DZ$3,Map!$A$2:$E$51,5,0)&amp;"$100"),MATCH(EA$1,INDIRECT("$"&amp;VLOOKUP($DZ$3,Map!$A$2:$E$51,4,0)&amp;"$1:$"&amp;VLOOKUP($DZ$3,Map!$A$2:$E$51,5,0)&amp;"$1"),0),0))&gt;100,"",VLOOKUP($DY79,INDIRECT("$"&amp;VLOOKUP($DZ$3,Map!$A$2:$E$51,4,0)&amp;"$6:$"&amp;VLOOKUP($DZ$3,Map!$A$2:$E$51,5,0)&amp;"$100"),MATCH(EA$1,INDIRECT("$"&amp;VLOOKUP($DZ$3,Map!$A$2:$E$51,4,0)&amp;"$1:$"&amp;VLOOKUP($DZ$3,Map!$A$2:$E$51,5,0)&amp;"$1"),0),0))</f>
        <v>-6.0269143085382826</v>
      </c>
      <c r="EB79" s="140">
        <f ca="1">IF(ABS(VLOOKUP($DY79,INDIRECT("$"&amp;VLOOKUP($DZ$3,Map!$A$2:$E$51,4,0)&amp;"$6:$"&amp;VLOOKUP($DZ$3,Map!$A$2:$E$51,5,0)&amp;"$100"),MATCH(EB$1,INDIRECT("$"&amp;VLOOKUP($DZ$3,Map!$A$2:$E$51,4,0)&amp;"$1:$"&amp;VLOOKUP($DZ$3,Map!$A$2:$E$51,5,0)&amp;"$1"),0),0))&gt;50,"",VLOOKUP($DY79,INDIRECT("$"&amp;VLOOKUP($DZ$3,Map!$A$2:$E$51,4,0)&amp;"$6:$"&amp;VLOOKUP($DZ$3,Map!$A$2:$E$51,5,0)&amp;"$100"),MATCH(EB$1,INDIRECT("$"&amp;VLOOKUP($DZ$3,Map!$A$2:$E$51,4,0)&amp;"$1:$"&amp;VLOOKUP($DZ$3,Map!$A$2:$E$51,5,0)&amp;"$1"),0),0))</f>
        <v>28.342040617648443</v>
      </c>
      <c r="EC79" s="140">
        <f ca="1">IF(ABS(VLOOKUP($DY79,INDIRECT("$"&amp;VLOOKUP($DZ$3,Map!$A$2:$E$51,4,0)&amp;"$6:$"&amp;VLOOKUP($DZ$3,Map!$A$2:$E$51,5,0)&amp;"$100"),MATCH(EC$1,INDIRECT("$"&amp;VLOOKUP($DZ$3,Map!$A$2:$E$51,4,0)&amp;"$1:$"&amp;VLOOKUP($DZ$3,Map!$A$2:$E$51,5,0)&amp;"$1"),0),0))&gt;100,"",VLOOKUP($DY79,INDIRECT("$"&amp;VLOOKUP($DZ$3,Map!$A$2:$E$51,4,0)&amp;"$6:$"&amp;VLOOKUP($DZ$3,Map!$A$2:$E$51,5,0)&amp;"$100"),MATCH(EC$1,INDIRECT("$"&amp;VLOOKUP($DZ$3,Map!$A$2:$E$51,4,0)&amp;"$1:$"&amp;VLOOKUP($DZ$3,Map!$A$2:$E$51,5,0)&amp;"$1"),0),0))</f>
        <v>0.75104144675215423</v>
      </c>
      <c r="ED79" s="140">
        <f ca="1">IF(ABS(VLOOKUP($DY79,INDIRECT("$"&amp;VLOOKUP($DZ$3,Map!$A$2:$E$51,4,0)&amp;"$6:$"&amp;VLOOKUP($DZ$3,Map!$A$2:$E$51,5,0)&amp;"$100"),MATCH(ED$1,INDIRECT("$"&amp;VLOOKUP($DZ$3,Map!$A$2:$E$51,4,0)&amp;"$1:$"&amp;VLOOKUP($DZ$3,Map!$A$2:$E$51,5,0)&amp;"$1"),0),0))&gt;100,"",VLOOKUP($DY79,INDIRECT("$"&amp;VLOOKUP($DZ$3,Map!$A$2:$E$51,4,0)&amp;"$6:$"&amp;VLOOKUP($DZ$3,Map!$A$2:$E$51,5,0)&amp;"$100"),MATCH(ED$1,INDIRECT("$"&amp;VLOOKUP($DZ$3,Map!$A$2:$E$51,4,0)&amp;"$1:$"&amp;VLOOKUP($DZ$3,Map!$A$2:$E$51,5,0)&amp;"$1"),0),0))</f>
        <v>2.8239655276567133</v>
      </c>
      <c r="EF79" s="22">
        <f t="shared" si="4"/>
        <v>42551</v>
      </c>
      <c r="EG79" s="140">
        <f ca="1">VLOOKUP($EF79,EquityMetrics!$Y$6:$AO$1048576,MATCH(Earnings!EG$5,EquityMetrics!$Y$5:$AO$5,0),0)</f>
        <v>8.0879165690832533</v>
      </c>
      <c r="EH79" s="140">
        <f ca="1">VLOOKUP($EF79,EquityMetrics!$Y$6:$AO$1048576,MATCH(Earnings!EH$5,EquityMetrics!$Y$5:$AO$5,0),0)</f>
        <v>6.8010998263229316</v>
      </c>
      <c r="EI79" s="140">
        <f ca="1">VLOOKUP($EF79,EquityMetrics!$Y$6:$AO$1048576,MATCH(Earnings!EI$5,EquityMetrics!$Y$5:$AO$5,0),0)</f>
        <v>-4.2790758732128786</v>
      </c>
      <c r="EJ79" s="140">
        <f ca="1">VLOOKUP($EF79,EquityMetrics!$Y$6:$AO$1048576,MATCH(Earnings!EJ$5,EquityMetrics!$Y$5:$AO$5,0),0)</f>
        <v>-5.9339094324367121</v>
      </c>
      <c r="EN79" s="22">
        <v>42551</v>
      </c>
      <c r="EO79">
        <v>45</v>
      </c>
      <c r="EP79" s="12">
        <v>1555.1473157760345</v>
      </c>
      <c r="EQ79" s="12">
        <v>-1.5249599554498339</v>
      </c>
      <c r="ER79" s="12">
        <v>-18.778840665892073</v>
      </c>
      <c r="ES79" s="12">
        <v>-21.479663258998592</v>
      </c>
      <c r="EU79" s="22">
        <v>42551</v>
      </c>
      <c r="EV79">
        <v>45</v>
      </c>
      <c r="EW79" s="12">
        <v>-15.204514951824777</v>
      </c>
      <c r="EX79" s="12">
        <v>9.8402197651358705</v>
      </c>
      <c r="EY79" s="12">
        <v>-19.315031479362943</v>
      </c>
      <c r="EZ79" s="12">
        <v>-18.577829718254623</v>
      </c>
      <c r="FB79" s="22">
        <v>42551</v>
      </c>
      <c r="FC79" s="13">
        <v>23</v>
      </c>
      <c r="FD79" s="12">
        <v>11.174847483585637</v>
      </c>
      <c r="FE79" s="12">
        <v>16.998115259952918</v>
      </c>
      <c r="FF79" s="12">
        <v>-6.2539595021312238</v>
      </c>
      <c r="FG79" s="12">
        <v>-7.6223716230541587</v>
      </c>
      <c r="FI79" s="22">
        <v>42551</v>
      </c>
      <c r="FJ79" s="13">
        <v>35</v>
      </c>
      <c r="FK79" s="12">
        <v>161.76974132460447</v>
      </c>
      <c r="FL79" s="12">
        <v>-3.3228412948662411</v>
      </c>
      <c r="FM79" s="12">
        <v>-7.9686751410080081</v>
      </c>
      <c r="FN79" s="12">
        <v>-11.531975619181479</v>
      </c>
      <c r="FP79" s="22">
        <v>42551</v>
      </c>
      <c r="FQ79">
        <v>10</v>
      </c>
      <c r="FR79" s="12">
        <v>-47.056989096085211</v>
      </c>
      <c r="FS79" s="12">
        <v>-4.1585218786856393</v>
      </c>
      <c r="FT79" s="12">
        <v>-4.1782258113784554</v>
      </c>
      <c r="FU79" s="12">
        <v>-2.4744984723372943</v>
      </c>
      <c r="FW79" s="22">
        <v>42551</v>
      </c>
      <c r="FX79">
        <v>17</v>
      </c>
      <c r="FY79" s="12">
        <v>0.86977432382169262</v>
      </c>
      <c r="FZ79" s="12">
        <v>-9.2532601190337687</v>
      </c>
      <c r="GA79" s="12">
        <v>-10.305777717717103</v>
      </c>
      <c r="GB79" s="12">
        <v>-10.481566577462164</v>
      </c>
      <c r="GD79" s="22">
        <v>43100</v>
      </c>
      <c r="GE79">
        <v>15</v>
      </c>
      <c r="GF79" s="12">
        <v>101.13867244570454</v>
      </c>
      <c r="GG79" s="12">
        <v>0.60905641835335977</v>
      </c>
      <c r="GH79" s="12">
        <v>5.7097473161946688</v>
      </c>
      <c r="GI79" s="12">
        <v>-1.1023758075786594</v>
      </c>
      <c r="GK79" s="22">
        <v>42551</v>
      </c>
      <c r="GL79">
        <v>14</v>
      </c>
      <c r="GM79" s="12">
        <v>-12.890560720361499</v>
      </c>
      <c r="GN79" s="12">
        <v>53.064937413014633</v>
      </c>
      <c r="GO79" s="12">
        <v>-0.3006504180633307</v>
      </c>
      <c r="GP79" s="12">
        <v>2.3877629540533407</v>
      </c>
      <c r="GS79" s="22">
        <v>42551</v>
      </c>
      <c r="GT79" s="13">
        <v>25</v>
      </c>
      <c r="GU79" s="12">
        <v>22.443711539506129</v>
      </c>
      <c r="GV79" s="12">
        <v>2.8191038477913599</v>
      </c>
      <c r="GW79" s="12">
        <v>12.929190217940501</v>
      </c>
      <c r="GX79" s="12">
        <v>11.856969573176833</v>
      </c>
      <c r="GZ79" s="22">
        <v>43008</v>
      </c>
      <c r="HA79" s="13">
        <v>2</v>
      </c>
      <c r="HB79" s="12">
        <v>1.648390720194759</v>
      </c>
      <c r="HC79" s="12">
        <v>23.537427504842668</v>
      </c>
      <c r="HD79" s="12">
        <v>2.3914664011399855</v>
      </c>
      <c r="HG79" s="22">
        <v>42551</v>
      </c>
      <c r="HH79" s="13">
        <v>2</v>
      </c>
      <c r="HI79" s="12">
        <v>1.1787061280521538</v>
      </c>
      <c r="HJ79" s="12">
        <v>5.8965546490484577</v>
      </c>
      <c r="HK79" s="12">
        <v>1.9877125769886206</v>
      </c>
      <c r="HL79" s="12">
        <v>1.4896105659396364</v>
      </c>
      <c r="HN79" s="22">
        <v>43190</v>
      </c>
      <c r="HO79" s="13">
        <v>19</v>
      </c>
      <c r="HP79" s="12">
        <v>-36.810864116236388</v>
      </c>
      <c r="HQ79" s="12">
        <v>-1.4894165521572855E-2</v>
      </c>
      <c r="HR79" s="12">
        <v>2.368414423174392</v>
      </c>
      <c r="HS79" s="12">
        <v>2.4947191461237361</v>
      </c>
    </row>
    <row r="80" spans="1:227">
      <c r="A80" s="22">
        <v>42643</v>
      </c>
      <c r="B80" s="13">
        <v>11</v>
      </c>
      <c r="C80" s="12">
        <v>0.49649218118770794</v>
      </c>
      <c r="D80" s="12">
        <v>3.6903121595071697</v>
      </c>
      <c r="E80" s="12">
        <v>-2.8528451742334648</v>
      </c>
      <c r="F80" s="12">
        <v>-3.7892442497629464</v>
      </c>
      <c r="H80" s="22">
        <v>42643</v>
      </c>
      <c r="I80" s="13">
        <v>21</v>
      </c>
      <c r="J80" s="12">
        <v>65.628205509797937</v>
      </c>
      <c r="K80" s="12">
        <v>-2.346958736730631</v>
      </c>
      <c r="L80" s="12">
        <v>-7.166288918413299</v>
      </c>
      <c r="M80" s="12">
        <v>-9.6166743122230827</v>
      </c>
      <c r="O80" s="22">
        <v>43008</v>
      </c>
      <c r="P80" s="13">
        <v>28</v>
      </c>
      <c r="Q80" s="12">
        <v>13.588527576286733</v>
      </c>
      <c r="R80" s="12">
        <v>10.861017380001869</v>
      </c>
      <c r="S80" s="12">
        <v>14.265756167392119</v>
      </c>
      <c r="T80" s="12">
        <v>16.418410259775928</v>
      </c>
      <c r="V80" s="22">
        <v>42643</v>
      </c>
      <c r="W80" s="13">
        <v>13</v>
      </c>
      <c r="X80" s="12">
        <v>82.721216197626248</v>
      </c>
      <c r="Y80" s="12">
        <v>12.720656979857225</v>
      </c>
      <c r="Z80" s="12">
        <v>-1.1909726025665313</v>
      </c>
      <c r="AA80" s="12">
        <v>-1.7189940487847388</v>
      </c>
      <c r="AC80" s="22">
        <v>42643</v>
      </c>
      <c r="AD80" s="13">
        <v>87</v>
      </c>
      <c r="AE80" s="12">
        <v>612.79662452134903</v>
      </c>
      <c r="AF80" s="12">
        <v>4.2756258564531802</v>
      </c>
      <c r="AG80" s="12">
        <v>-13.912884397494174</v>
      </c>
      <c r="AH80" s="12">
        <v>-14.081596123680306</v>
      </c>
      <c r="AJ80" s="22">
        <v>42643</v>
      </c>
      <c r="AK80" s="13">
        <v>4</v>
      </c>
      <c r="AL80" s="12">
        <v>614.49548603106018</v>
      </c>
      <c r="AM80" s="12">
        <v>6.9378429468393454</v>
      </c>
      <c r="AN80" s="14">
        <v>42643</v>
      </c>
      <c r="AO80" s="2">
        <v>23</v>
      </c>
      <c r="AP80" s="12">
        <v>4.9981330794626633</v>
      </c>
      <c r="AQ80" s="12">
        <v>-6.2555099917993235</v>
      </c>
      <c r="AS80" s="22">
        <v>42643</v>
      </c>
      <c r="AT80" s="13">
        <v>11</v>
      </c>
      <c r="AU80" s="12">
        <v>9.3826885295110714</v>
      </c>
      <c r="AV80" s="12">
        <v>2.3860887690915877</v>
      </c>
      <c r="AW80" s="12">
        <v>-1.7618110927889896</v>
      </c>
      <c r="AX80" s="12">
        <v>-2.9749385143276186</v>
      </c>
      <c r="AZ80" s="22">
        <v>42643</v>
      </c>
      <c r="BA80" s="13">
        <v>10</v>
      </c>
      <c r="BB80" s="12">
        <v>67.346965898770421</v>
      </c>
      <c r="BC80" s="12">
        <v>-1.0716736772982349</v>
      </c>
      <c r="BD80" s="12">
        <v>5.8620829657846985</v>
      </c>
      <c r="BE80" s="12">
        <v>-1.7871930748465159</v>
      </c>
      <c r="BG80" s="22">
        <v>42643</v>
      </c>
      <c r="BH80" s="13">
        <v>20</v>
      </c>
      <c r="BI80" s="12">
        <v>-9.4610337603715102</v>
      </c>
      <c r="BJ80" s="12">
        <v>6.1423477458033782</v>
      </c>
      <c r="BK80" s="12">
        <v>8.4516894402334231</v>
      </c>
      <c r="BL80" s="12">
        <v>11.842802492903415</v>
      </c>
      <c r="BN80" s="22">
        <v>42643</v>
      </c>
      <c r="BO80" s="13">
        <v>11</v>
      </c>
      <c r="BP80" s="12">
        <v>-9.1838764964597956</v>
      </c>
      <c r="BQ80" s="12">
        <v>9.2943484508814613</v>
      </c>
      <c r="BR80" s="12">
        <v>-15.22003400265265</v>
      </c>
      <c r="BS80" s="12">
        <v>-31.445930358836616</v>
      </c>
      <c r="BU80" s="22">
        <v>42643</v>
      </c>
      <c r="BV80" s="13">
        <v>57</v>
      </c>
      <c r="BW80" s="12">
        <v>21.572728997442699</v>
      </c>
      <c r="BX80" s="12">
        <v>7.6113953368293297</v>
      </c>
      <c r="BY80" s="12">
        <v>-8.8839347256586265</v>
      </c>
      <c r="BZ80" s="12">
        <v>-11.442879289067365</v>
      </c>
      <c r="CB80" s="22">
        <v>42643</v>
      </c>
      <c r="CC80" s="13">
        <v>32</v>
      </c>
      <c r="CD80" s="12">
        <v>65.357422749578504</v>
      </c>
      <c r="CE80" s="12">
        <v>11.362439137510538</v>
      </c>
      <c r="CF80" s="12">
        <v>-4.7960615163323279</v>
      </c>
      <c r="CG80" s="12">
        <v>-6.4141433402797876</v>
      </c>
      <c r="CI80" s="22">
        <v>42643</v>
      </c>
      <c r="CJ80" s="13">
        <v>25</v>
      </c>
      <c r="CK80" s="12">
        <v>15.228434801298826</v>
      </c>
      <c r="CL80" s="12">
        <v>6.6694989358414114</v>
      </c>
      <c r="CM80" s="12">
        <v>17.321193166522587</v>
      </c>
      <c r="CN80" s="12">
        <v>17.895238986446603</v>
      </c>
      <c r="CP80" s="22">
        <v>42643</v>
      </c>
      <c r="CQ80" s="13">
        <v>26</v>
      </c>
      <c r="CR80" s="12">
        <v>-8.1609316732181245</v>
      </c>
      <c r="CS80" s="12">
        <v>2.9537938600864289</v>
      </c>
      <c r="CT80" s="12">
        <v>-1.1611352840571132</v>
      </c>
      <c r="CU80" s="12">
        <v>-1.0443775620452289</v>
      </c>
      <c r="CW80" s="22">
        <v>42643</v>
      </c>
      <c r="CX80" s="13">
        <v>24</v>
      </c>
      <c r="CY80" s="12">
        <v>-5.8328045340543344</v>
      </c>
      <c r="CZ80" s="12">
        <v>21.0421572025854</v>
      </c>
      <c r="DA80" s="12">
        <v>8.3799282982129686</v>
      </c>
      <c r="DB80" s="12">
        <v>12.357601841489618</v>
      </c>
      <c r="DD80" s="22">
        <v>42643</v>
      </c>
      <c r="DE80" s="13">
        <v>20</v>
      </c>
      <c r="DF80" s="12">
        <v>27.610301402904224</v>
      </c>
      <c r="DG80" s="12">
        <v>8.2942727685924034</v>
      </c>
      <c r="DH80" s="12">
        <v>8.9076916152507568</v>
      </c>
      <c r="DI80" s="12">
        <v>6.9662993216985658</v>
      </c>
      <c r="DK80" s="22">
        <v>42643</v>
      </c>
      <c r="DL80" s="13">
        <v>4</v>
      </c>
      <c r="DM80" s="12">
        <v>-11.259770363250627</v>
      </c>
      <c r="DN80" s="12">
        <v>1.2302401156971232</v>
      </c>
      <c r="DO80" s="12">
        <v>-10.892876139232355</v>
      </c>
      <c r="DP80" s="12">
        <v>-3.4213920327125114</v>
      </c>
      <c r="DR80" s="22">
        <v>42643</v>
      </c>
      <c r="DS80" s="13">
        <v>8</v>
      </c>
      <c r="DT80" s="12">
        <v>19.413967606029388</v>
      </c>
      <c r="DU80" s="12">
        <v>0.66801966420153569</v>
      </c>
      <c r="DV80" s="12">
        <v>-7.8724281148980673</v>
      </c>
      <c r="DW80" s="12">
        <v>-6.8149686737345778</v>
      </c>
      <c r="DY80" s="22">
        <f t="shared" ref="DY80" si="5">DR80</f>
        <v>42643</v>
      </c>
      <c r="DZ80" s="82">
        <f ca="1">VLOOKUP($DY80,INDIRECT("$"&amp;VLOOKUP($DZ$3,Map!$A$2:$E$51,4,0)&amp;"$6:$"&amp;VLOOKUP($DZ$3,Map!$A$2:$E$51,5,0)&amp;"$100"),MATCH(DZ$1,INDIRECT("$"&amp;VLOOKUP($DZ$3,Map!$A$2:$E$51,4,0)&amp;"$1:$"&amp;VLOOKUP($DZ$3,Map!$A$2:$E$51,5,0)&amp;"$1"),0),0)</f>
        <v>24</v>
      </c>
      <c r="EA80" s="140">
        <f ca="1">IF(ABS(VLOOKUP($DY80,INDIRECT("$"&amp;VLOOKUP($DZ$3,Map!$A$2:$E$51,4,0)&amp;"$6:$"&amp;VLOOKUP($DZ$3,Map!$A$2:$E$51,5,0)&amp;"$100"),MATCH(EA$1,INDIRECT("$"&amp;VLOOKUP($DZ$3,Map!$A$2:$E$51,4,0)&amp;"$1:$"&amp;VLOOKUP($DZ$3,Map!$A$2:$E$51,5,0)&amp;"$1"),0),0))&gt;100,"",VLOOKUP($DY80,INDIRECT("$"&amp;VLOOKUP($DZ$3,Map!$A$2:$E$51,4,0)&amp;"$6:$"&amp;VLOOKUP($DZ$3,Map!$A$2:$E$51,5,0)&amp;"$100"),MATCH(EA$1,INDIRECT("$"&amp;VLOOKUP($DZ$3,Map!$A$2:$E$51,4,0)&amp;"$1:$"&amp;VLOOKUP($DZ$3,Map!$A$2:$E$51,5,0)&amp;"$1"),0),0))</f>
        <v>-5.8328045340543344</v>
      </c>
      <c r="EB80" s="140">
        <f ca="1">IF(ABS(VLOOKUP($DY80,INDIRECT("$"&amp;VLOOKUP($DZ$3,Map!$A$2:$E$51,4,0)&amp;"$6:$"&amp;VLOOKUP($DZ$3,Map!$A$2:$E$51,5,0)&amp;"$100"),MATCH(EB$1,INDIRECT("$"&amp;VLOOKUP($DZ$3,Map!$A$2:$E$51,4,0)&amp;"$1:$"&amp;VLOOKUP($DZ$3,Map!$A$2:$E$51,5,0)&amp;"$1"),0),0))&gt;50,"",VLOOKUP($DY80,INDIRECT("$"&amp;VLOOKUP($DZ$3,Map!$A$2:$E$51,4,0)&amp;"$6:$"&amp;VLOOKUP($DZ$3,Map!$A$2:$E$51,5,0)&amp;"$100"),MATCH(EB$1,INDIRECT("$"&amp;VLOOKUP($DZ$3,Map!$A$2:$E$51,4,0)&amp;"$1:$"&amp;VLOOKUP($DZ$3,Map!$A$2:$E$51,5,0)&amp;"$1"),0),0))</f>
        <v>21.0421572025854</v>
      </c>
      <c r="EC80" s="140">
        <f ca="1">IF(ABS(VLOOKUP($DY80,INDIRECT("$"&amp;VLOOKUP($DZ$3,Map!$A$2:$E$51,4,0)&amp;"$6:$"&amp;VLOOKUP($DZ$3,Map!$A$2:$E$51,5,0)&amp;"$100"),MATCH(EC$1,INDIRECT("$"&amp;VLOOKUP($DZ$3,Map!$A$2:$E$51,4,0)&amp;"$1:$"&amp;VLOOKUP($DZ$3,Map!$A$2:$E$51,5,0)&amp;"$1"),0),0))&gt;100,"",VLOOKUP($DY80,INDIRECT("$"&amp;VLOOKUP($DZ$3,Map!$A$2:$E$51,4,0)&amp;"$6:$"&amp;VLOOKUP($DZ$3,Map!$A$2:$E$51,5,0)&amp;"$100"),MATCH(EC$1,INDIRECT("$"&amp;VLOOKUP($DZ$3,Map!$A$2:$E$51,4,0)&amp;"$1:$"&amp;VLOOKUP($DZ$3,Map!$A$2:$E$51,5,0)&amp;"$1"),0),0))</f>
        <v>8.3799282982129686</v>
      </c>
      <c r="ED80" s="140">
        <f ca="1">IF(ABS(VLOOKUP($DY80,INDIRECT("$"&amp;VLOOKUP($DZ$3,Map!$A$2:$E$51,4,0)&amp;"$6:$"&amp;VLOOKUP($DZ$3,Map!$A$2:$E$51,5,0)&amp;"$100"),MATCH(ED$1,INDIRECT("$"&amp;VLOOKUP($DZ$3,Map!$A$2:$E$51,4,0)&amp;"$1:$"&amp;VLOOKUP($DZ$3,Map!$A$2:$E$51,5,0)&amp;"$1"),0),0))&gt;100,"",VLOOKUP($DY80,INDIRECT("$"&amp;VLOOKUP($DZ$3,Map!$A$2:$E$51,4,0)&amp;"$6:$"&amp;VLOOKUP($DZ$3,Map!$A$2:$E$51,5,0)&amp;"$100"),MATCH(ED$1,INDIRECT("$"&amp;VLOOKUP($DZ$3,Map!$A$2:$E$51,4,0)&amp;"$1:$"&amp;VLOOKUP($DZ$3,Map!$A$2:$E$51,5,0)&amp;"$1"),0),0))</f>
        <v>12.357601841489618</v>
      </c>
      <c r="EF80" s="22">
        <f t="shared" ref="EF80" si="6">DY80</f>
        <v>42643</v>
      </c>
      <c r="EG80" s="140">
        <f ca="1">VLOOKUP($EF80,EquityMetrics!$Y$6:$AO$1048576,MATCH(Earnings!EG$5,EquityMetrics!$Y$5:$AO$5,0),0)</f>
        <v>36.549955826164918</v>
      </c>
      <c r="EH80" s="140">
        <f ca="1">VLOOKUP($EF80,EquityMetrics!$Y$6:$AO$1048576,MATCH(Earnings!EH$5,EquityMetrics!$Y$5:$AO$5,0),0)</f>
        <v>6.2636934672219535</v>
      </c>
      <c r="EI80" s="140">
        <f ca="1">VLOOKUP($EF80,EquityMetrics!$Y$6:$AO$1048576,MATCH(Earnings!EI$5,EquityMetrics!$Y$5:$AO$5,0),0)</f>
        <v>-2.2893252348068382</v>
      </c>
      <c r="EJ80" s="140">
        <f ca="1">VLOOKUP($EF80,EquityMetrics!$Y$6:$AO$1048576,MATCH(Earnings!EJ$5,EquityMetrics!$Y$5:$AO$5,0),0)</f>
        <v>-3.7065397940301947</v>
      </c>
      <c r="EN80" s="22">
        <v>42643</v>
      </c>
      <c r="EO80">
        <v>41</v>
      </c>
      <c r="EP80" s="12">
        <v>-165.16650394872093</v>
      </c>
      <c r="EQ80" s="12">
        <v>-4.6268911006457252</v>
      </c>
      <c r="ER80" s="12">
        <v>-12.454161659893092</v>
      </c>
      <c r="ES80" s="12">
        <v>-19.008985248794218</v>
      </c>
      <c r="EU80" s="22">
        <v>42643</v>
      </c>
      <c r="EV80">
        <v>46</v>
      </c>
      <c r="EW80" s="12">
        <v>56.855822246021589</v>
      </c>
      <c r="EX80" s="12">
        <v>10.433895717353071</v>
      </c>
      <c r="EY80" s="12">
        <v>-14.242764511807094</v>
      </c>
      <c r="EZ80" s="12">
        <v>-13.064818327230455</v>
      </c>
      <c r="FB80" s="22">
        <v>42643</v>
      </c>
      <c r="FC80" s="13">
        <v>23</v>
      </c>
      <c r="FD80" s="12">
        <v>10.847337004139067</v>
      </c>
      <c r="FE80" s="12">
        <v>15.465370343092477</v>
      </c>
      <c r="FF80" s="12">
        <v>-1.0800714809312439</v>
      </c>
      <c r="FG80" s="12">
        <v>-1.8028791678655121</v>
      </c>
      <c r="FI80" s="22">
        <v>42643</v>
      </c>
      <c r="FJ80" s="13">
        <v>34</v>
      </c>
      <c r="FK80" s="12">
        <v>34.503536786467535</v>
      </c>
      <c r="FL80" s="12">
        <v>-1.8469095937023505</v>
      </c>
      <c r="FM80" s="12">
        <v>-16.149730072384894</v>
      </c>
      <c r="FN80" s="12">
        <v>-19.729220692173055</v>
      </c>
      <c r="FP80" s="22">
        <v>42643</v>
      </c>
      <c r="FQ80">
        <v>6</v>
      </c>
      <c r="FR80" s="12">
        <v>320.36769097671566</v>
      </c>
      <c r="FS80" s="12">
        <v>10.456244773786949</v>
      </c>
      <c r="FT80" s="12">
        <v>-2.3541685183799732</v>
      </c>
      <c r="FU80" s="12">
        <v>-3.4047394137267317</v>
      </c>
      <c r="FW80" s="22">
        <v>42643</v>
      </c>
      <c r="FX80">
        <v>15</v>
      </c>
      <c r="FY80" s="12">
        <v>20.721836004833726</v>
      </c>
      <c r="FZ80" s="12">
        <v>-5.7919091599060284</v>
      </c>
      <c r="GA80" s="12">
        <v>-8.526922051136177</v>
      </c>
      <c r="GB80" s="12">
        <v>-11.273128615362305</v>
      </c>
      <c r="GD80" s="22">
        <v>43190</v>
      </c>
      <c r="GE80">
        <v>14</v>
      </c>
      <c r="GF80" s="12">
        <v>8.6159105585204223</v>
      </c>
      <c r="GG80" s="12">
        <v>-2.79492437381057</v>
      </c>
      <c r="GH80" s="12">
        <v>-3.251694988843723</v>
      </c>
      <c r="GI80" s="12">
        <v>-17.563519539598126</v>
      </c>
      <c r="GK80" s="22">
        <v>42643</v>
      </c>
      <c r="GL80">
        <v>13</v>
      </c>
      <c r="GM80" s="12">
        <v>-12.437508904638495</v>
      </c>
      <c r="GN80" s="12">
        <v>49.577173132286667</v>
      </c>
      <c r="GO80" s="12">
        <v>10.576076355149899</v>
      </c>
      <c r="GP80" s="12">
        <v>14.189713696249417</v>
      </c>
      <c r="GS80" s="22">
        <v>42643</v>
      </c>
      <c r="GT80" s="13">
        <v>25</v>
      </c>
      <c r="GU80" s="12">
        <v>15.228434801298828</v>
      </c>
      <c r="GV80" s="12">
        <v>6.6694989358414114</v>
      </c>
      <c r="GW80" s="12">
        <v>17.321193166522587</v>
      </c>
      <c r="GX80" s="12">
        <v>17.895238986446603</v>
      </c>
      <c r="GZ80" s="22">
        <v>43100</v>
      </c>
      <c r="HA80" s="13">
        <v>2</v>
      </c>
      <c r="HB80" s="12">
        <v>1.6879235215423005</v>
      </c>
      <c r="HC80" s="12">
        <v>16.268735586554172</v>
      </c>
      <c r="HD80" s="12">
        <v>3.1806923194241055</v>
      </c>
      <c r="HG80" s="22">
        <v>42643</v>
      </c>
      <c r="HH80" s="13">
        <v>3</v>
      </c>
      <c r="HI80" s="12">
        <v>54.494707287430359</v>
      </c>
      <c r="HJ80" s="12">
        <v>-9.8383219173818865</v>
      </c>
      <c r="HK80" s="12">
        <v>1.0645059862748552</v>
      </c>
      <c r="HL80" s="12">
        <v>-0.86556556806620666</v>
      </c>
      <c r="HN80" s="22">
        <v>43281</v>
      </c>
      <c r="HO80" s="13">
        <v>19</v>
      </c>
      <c r="HP80" s="12">
        <v>-12.578076050022203</v>
      </c>
      <c r="HQ80" s="12">
        <v>5.6939627633667556E-2</v>
      </c>
      <c r="HR80" s="12">
        <v>-0.36196934910236456</v>
      </c>
      <c r="HS80" s="12">
        <v>0.44055227286103893</v>
      </c>
    </row>
    <row r="81" spans="1:227">
      <c r="A81" s="22">
        <v>42735</v>
      </c>
      <c r="B81" s="13">
        <v>12</v>
      </c>
      <c r="C81" s="12">
        <v>11.008902727213243</v>
      </c>
      <c r="D81" s="12">
        <v>18.627438341055182</v>
      </c>
      <c r="E81" s="12">
        <v>-1.2849238112896066</v>
      </c>
      <c r="F81" s="12">
        <v>-2.7641665874083676</v>
      </c>
      <c r="H81" s="22">
        <v>42735</v>
      </c>
      <c r="I81" s="13">
        <v>18</v>
      </c>
      <c r="J81" s="12">
        <v>149.00328818892203</v>
      </c>
      <c r="K81" s="12">
        <v>-7.4520917348780742</v>
      </c>
      <c r="L81" s="12">
        <v>-12.686399744530341</v>
      </c>
      <c r="M81" s="12">
        <v>-11.934497361500728</v>
      </c>
      <c r="O81" s="22">
        <v>43100</v>
      </c>
      <c r="P81" s="13">
        <v>27</v>
      </c>
      <c r="Q81" s="12">
        <v>9.8212130668574087</v>
      </c>
      <c r="R81" s="12">
        <v>10.989601697785067</v>
      </c>
      <c r="S81" s="12">
        <v>12.333146287646324</v>
      </c>
      <c r="T81" s="12">
        <v>13.761650023769455</v>
      </c>
      <c r="V81" s="22">
        <v>42735</v>
      </c>
      <c r="W81" s="13">
        <v>13</v>
      </c>
      <c r="X81" s="12">
        <v>23.540250543809169</v>
      </c>
      <c r="Y81" s="12">
        <v>7.4057922240356344</v>
      </c>
      <c r="Z81" s="12">
        <v>4.6619378218959229</v>
      </c>
      <c r="AA81" s="12">
        <v>3.2948269258948892</v>
      </c>
      <c r="AC81" s="22">
        <v>42735</v>
      </c>
      <c r="AD81" s="13">
        <v>82</v>
      </c>
      <c r="AE81" s="12">
        <v>189.52461826727145</v>
      </c>
      <c r="AF81" s="12">
        <v>5.5594671704779497</v>
      </c>
      <c r="AG81" s="12">
        <v>-6.5372005260267763</v>
      </c>
      <c r="AH81" s="12">
        <v>-7.4383686278254535</v>
      </c>
      <c r="AJ81" s="22">
        <v>42735</v>
      </c>
      <c r="AK81" s="13">
        <v>4</v>
      </c>
      <c r="AL81" s="12">
        <v>130.46490830002273</v>
      </c>
      <c r="AM81" s="12">
        <v>10.338109267850726</v>
      </c>
      <c r="AN81" s="14">
        <v>42735</v>
      </c>
      <c r="AO81" s="2">
        <v>23</v>
      </c>
      <c r="AP81" s="12">
        <v>9.8537333187738163</v>
      </c>
      <c r="AQ81" s="12">
        <v>7.0827734380332075</v>
      </c>
      <c r="AS81" s="22">
        <v>42735</v>
      </c>
      <c r="AT81" s="13">
        <v>11</v>
      </c>
      <c r="AU81" s="12">
        <v>-29.664406779891067</v>
      </c>
      <c r="AV81" s="12">
        <v>13.638544934661102</v>
      </c>
      <c r="AW81" s="12">
        <v>8.8754897279901925</v>
      </c>
      <c r="AX81" s="12">
        <v>8.8779604571178172</v>
      </c>
      <c r="AZ81" s="22">
        <v>42735</v>
      </c>
      <c r="BA81" s="13">
        <v>11</v>
      </c>
      <c r="BB81" s="12">
        <v>287.87757704983306</v>
      </c>
      <c r="BC81" s="12">
        <v>-0.19000441138852242</v>
      </c>
      <c r="BD81" s="12">
        <v>4.7021415444778336</v>
      </c>
      <c r="BE81" s="12">
        <v>3.4334081343598832</v>
      </c>
      <c r="BG81" s="22">
        <v>42735</v>
      </c>
      <c r="BH81" s="13">
        <v>19</v>
      </c>
      <c r="BI81" s="12">
        <v>-49.276803418412214</v>
      </c>
      <c r="BJ81" s="12">
        <v>-1.0984384943333092</v>
      </c>
      <c r="BK81" s="12">
        <v>2.7262387780121466</v>
      </c>
      <c r="BL81" s="12">
        <v>6.3257439311211527</v>
      </c>
      <c r="BN81" s="22">
        <v>42735</v>
      </c>
      <c r="BO81" s="13">
        <v>12</v>
      </c>
      <c r="BP81" s="12">
        <v>-12.459681717471559</v>
      </c>
      <c r="BQ81" s="12">
        <v>13.163365648170466</v>
      </c>
      <c r="BR81" s="12">
        <v>-22.455308361012904</v>
      </c>
      <c r="BS81" s="12">
        <v>-42.114719737960002</v>
      </c>
      <c r="BU81" s="22">
        <v>42735</v>
      </c>
      <c r="BV81" s="13">
        <v>55</v>
      </c>
      <c r="BW81" s="12">
        <v>589.79913383536802</v>
      </c>
      <c r="BX81" s="12">
        <v>-9.6221862063753818</v>
      </c>
      <c r="BY81" s="12">
        <v>-7.1906892412105687</v>
      </c>
      <c r="BZ81" s="12">
        <v>-10.767448752215959</v>
      </c>
      <c r="CB81" s="22">
        <v>42735</v>
      </c>
      <c r="CC81" s="13">
        <v>29</v>
      </c>
      <c r="CD81" s="12">
        <v>10.656153490359534</v>
      </c>
      <c r="CE81" s="12">
        <v>2.8337763554645345</v>
      </c>
      <c r="CF81" s="12">
        <v>-0.24733253903383989</v>
      </c>
      <c r="CG81" s="12">
        <v>-1.5290529021512844</v>
      </c>
      <c r="CI81" s="22">
        <v>42735</v>
      </c>
      <c r="CJ81" s="13">
        <v>23</v>
      </c>
      <c r="CK81" s="12">
        <v>10.733691248050258</v>
      </c>
      <c r="CL81" s="12">
        <v>-2.4435414417392942</v>
      </c>
      <c r="CM81" s="12">
        <v>8.8073962672318586</v>
      </c>
      <c r="CN81" s="12">
        <v>8.8029912597286764</v>
      </c>
      <c r="CP81" s="22">
        <v>42735</v>
      </c>
      <c r="CQ81" s="13">
        <v>26</v>
      </c>
      <c r="CR81" s="12">
        <v>55.369713935130051</v>
      </c>
      <c r="CS81" s="12">
        <v>0.27010260058748514</v>
      </c>
      <c r="CT81" s="12">
        <v>-3.6247992106168359</v>
      </c>
      <c r="CU81" s="12">
        <v>-4.0877092052663766</v>
      </c>
      <c r="CW81" s="22">
        <v>42735</v>
      </c>
      <c r="CX81" s="13">
        <v>25</v>
      </c>
      <c r="CY81" s="12">
        <v>30.027605574259212</v>
      </c>
      <c r="CZ81" s="12">
        <v>19.713542101361515</v>
      </c>
      <c r="DA81" s="12">
        <v>12.307853060631002</v>
      </c>
      <c r="DB81" s="12">
        <v>11.14980134306407</v>
      </c>
      <c r="DD81" s="22">
        <v>42735</v>
      </c>
      <c r="DE81" s="13">
        <v>20</v>
      </c>
      <c r="DF81" s="12">
        <v>11.858957187973639</v>
      </c>
      <c r="DG81" s="12">
        <v>5.3898014277967032</v>
      </c>
      <c r="DH81" s="12">
        <v>10.726267903857135</v>
      </c>
      <c r="DI81" s="12">
        <v>21.166450067862218</v>
      </c>
      <c r="DK81" s="22">
        <v>42735</v>
      </c>
      <c r="DL81" s="13">
        <v>4</v>
      </c>
      <c r="DM81" s="12">
        <v>-18.136006383008009</v>
      </c>
      <c r="DN81" s="12">
        <v>-1.9369609510316854</v>
      </c>
      <c r="DO81" s="12">
        <v>-15.609727019063468</v>
      </c>
      <c r="DP81" s="12">
        <v>-7.6245440096727961</v>
      </c>
      <c r="DR81" s="22">
        <v>42735</v>
      </c>
      <c r="DS81" s="13">
        <v>7</v>
      </c>
      <c r="DT81" s="12">
        <v>-67.230709020774967</v>
      </c>
      <c r="DU81" s="12">
        <v>-1.3748492269743506</v>
      </c>
      <c r="DV81" s="12">
        <v>-12.509936618023886</v>
      </c>
      <c r="DW81" s="12">
        <v>-9.0134032869213172</v>
      </c>
      <c r="DY81" s="22">
        <f t="shared" ref="DY81:DY86" si="7">DR81</f>
        <v>42735</v>
      </c>
      <c r="DZ81" s="82">
        <f ca="1">VLOOKUP($DY81,INDIRECT("$"&amp;VLOOKUP($DZ$3,Map!$A$2:$E$51,4,0)&amp;"$6:$"&amp;VLOOKUP($DZ$3,Map!$A$2:$E$51,5,0)&amp;"$100"),MATCH(DZ$1,INDIRECT("$"&amp;VLOOKUP($DZ$3,Map!$A$2:$E$51,4,0)&amp;"$1:$"&amp;VLOOKUP($DZ$3,Map!$A$2:$E$51,5,0)&amp;"$1"),0),0)</f>
        <v>25</v>
      </c>
      <c r="EA81" s="140">
        <f ca="1">IF(ABS(VLOOKUP($DY81,INDIRECT("$"&amp;VLOOKUP($DZ$3,Map!$A$2:$E$51,4,0)&amp;"$6:$"&amp;VLOOKUP($DZ$3,Map!$A$2:$E$51,5,0)&amp;"$100"),MATCH(EA$1,INDIRECT("$"&amp;VLOOKUP($DZ$3,Map!$A$2:$E$51,4,0)&amp;"$1:$"&amp;VLOOKUP($DZ$3,Map!$A$2:$E$51,5,0)&amp;"$1"),0),0))&gt;100,"",VLOOKUP($DY81,INDIRECT("$"&amp;VLOOKUP($DZ$3,Map!$A$2:$E$51,4,0)&amp;"$6:$"&amp;VLOOKUP($DZ$3,Map!$A$2:$E$51,5,0)&amp;"$100"),MATCH(EA$1,INDIRECT("$"&amp;VLOOKUP($DZ$3,Map!$A$2:$E$51,4,0)&amp;"$1:$"&amp;VLOOKUP($DZ$3,Map!$A$2:$E$51,5,0)&amp;"$1"),0),0))</f>
        <v>30.027605574259212</v>
      </c>
      <c r="EB81" s="140">
        <f ca="1">IF(ABS(VLOOKUP($DY81,INDIRECT("$"&amp;VLOOKUP($DZ$3,Map!$A$2:$E$51,4,0)&amp;"$6:$"&amp;VLOOKUP($DZ$3,Map!$A$2:$E$51,5,0)&amp;"$100"),MATCH(EB$1,INDIRECT("$"&amp;VLOOKUP($DZ$3,Map!$A$2:$E$51,4,0)&amp;"$1:$"&amp;VLOOKUP($DZ$3,Map!$A$2:$E$51,5,0)&amp;"$1"),0),0))&gt;50,"",VLOOKUP($DY81,INDIRECT("$"&amp;VLOOKUP($DZ$3,Map!$A$2:$E$51,4,0)&amp;"$6:$"&amp;VLOOKUP($DZ$3,Map!$A$2:$E$51,5,0)&amp;"$100"),MATCH(EB$1,INDIRECT("$"&amp;VLOOKUP($DZ$3,Map!$A$2:$E$51,4,0)&amp;"$1:$"&amp;VLOOKUP($DZ$3,Map!$A$2:$E$51,5,0)&amp;"$1"),0),0))</f>
        <v>19.713542101361515</v>
      </c>
      <c r="EC81" s="140">
        <f ca="1">IF(ABS(VLOOKUP($DY81,INDIRECT("$"&amp;VLOOKUP($DZ$3,Map!$A$2:$E$51,4,0)&amp;"$6:$"&amp;VLOOKUP($DZ$3,Map!$A$2:$E$51,5,0)&amp;"$100"),MATCH(EC$1,INDIRECT("$"&amp;VLOOKUP($DZ$3,Map!$A$2:$E$51,4,0)&amp;"$1:$"&amp;VLOOKUP($DZ$3,Map!$A$2:$E$51,5,0)&amp;"$1"),0),0))&gt;100,"",VLOOKUP($DY81,INDIRECT("$"&amp;VLOOKUP($DZ$3,Map!$A$2:$E$51,4,0)&amp;"$6:$"&amp;VLOOKUP($DZ$3,Map!$A$2:$E$51,5,0)&amp;"$100"),MATCH(EC$1,INDIRECT("$"&amp;VLOOKUP($DZ$3,Map!$A$2:$E$51,4,0)&amp;"$1:$"&amp;VLOOKUP($DZ$3,Map!$A$2:$E$51,5,0)&amp;"$1"),0),0))</f>
        <v>12.307853060631002</v>
      </c>
      <c r="ED81" s="140">
        <f ca="1">IF(ABS(VLOOKUP($DY81,INDIRECT("$"&amp;VLOOKUP($DZ$3,Map!$A$2:$E$51,4,0)&amp;"$6:$"&amp;VLOOKUP($DZ$3,Map!$A$2:$E$51,5,0)&amp;"$100"),MATCH(ED$1,INDIRECT("$"&amp;VLOOKUP($DZ$3,Map!$A$2:$E$51,4,0)&amp;"$1:$"&amp;VLOOKUP($DZ$3,Map!$A$2:$E$51,5,0)&amp;"$1"),0),0))&gt;100,"",VLOOKUP($DY81,INDIRECT("$"&amp;VLOOKUP($DZ$3,Map!$A$2:$E$51,4,0)&amp;"$6:$"&amp;VLOOKUP($DZ$3,Map!$A$2:$E$51,5,0)&amp;"$100"),MATCH(ED$1,INDIRECT("$"&amp;VLOOKUP($DZ$3,Map!$A$2:$E$51,4,0)&amp;"$1:$"&amp;VLOOKUP($DZ$3,Map!$A$2:$E$51,5,0)&amp;"$1"),0),0))</f>
        <v>11.14980134306407</v>
      </c>
      <c r="EF81" s="22">
        <f t="shared" ref="EF81:EF82" si="8">DY81</f>
        <v>42735</v>
      </c>
      <c r="EG81" s="140">
        <f ca="1">VLOOKUP($EF81,EquityMetrics!$Y$6:$AO$1048576,MATCH(Earnings!EG$5,EquityMetrics!$Y$5:$AO$5,0),0)</f>
        <v>70.754861345809104</v>
      </c>
      <c r="EH81" s="140">
        <f ca="1">VLOOKUP($EF81,EquityMetrics!$Y$6:$AO$1048576,MATCH(Earnings!EH$5,EquityMetrics!$Y$5:$AO$5,0),0)</f>
        <v>3.5811575925103423</v>
      </c>
      <c r="EI81" s="140">
        <f ca="1">VLOOKUP($EF81,EquityMetrics!$Y$6:$AO$1048576,MATCH(Earnings!EI$5,EquityMetrics!$Y$5:$AO$5,0),0)</f>
        <v>-0.19777612851306081</v>
      </c>
      <c r="EJ81" s="140">
        <f ca="1">VLOOKUP($EF81,EquityMetrics!$Y$6:$AO$1048576,MATCH(Earnings!EJ$5,EquityMetrics!$Y$5:$AO$5,0),0)</f>
        <v>-1.1166971297774886</v>
      </c>
      <c r="EN81" s="22">
        <v>42735</v>
      </c>
      <c r="EO81">
        <v>38</v>
      </c>
      <c r="EP81" s="12">
        <v>-133.88985948504717</v>
      </c>
      <c r="EQ81" s="12">
        <v>-4.7610726665308301</v>
      </c>
      <c r="ER81" s="12">
        <v>-11.25134187629433</v>
      </c>
      <c r="ES81" s="12">
        <v>-14.69166642001607</v>
      </c>
      <c r="EU81" s="22">
        <v>42735</v>
      </c>
      <c r="EV81">
        <v>44</v>
      </c>
      <c r="EW81" s="12">
        <v>321.33926111144524</v>
      </c>
      <c r="EX81" s="12">
        <v>12.703206187136495</v>
      </c>
      <c r="EY81" s="12">
        <v>-5.4588176158307355</v>
      </c>
      <c r="EZ81" s="12">
        <v>-6.1449745848807584</v>
      </c>
      <c r="FB81" s="22">
        <v>42735</v>
      </c>
      <c r="FC81" s="13">
        <v>21</v>
      </c>
      <c r="FD81" s="12">
        <v>-4.3202829168852759</v>
      </c>
      <c r="FE81" s="12">
        <v>0.24086537231273741</v>
      </c>
      <c r="FF81" s="12">
        <v>-3.405671388274667</v>
      </c>
      <c r="FG81" s="12">
        <v>-2.1734487161351734</v>
      </c>
      <c r="FI81" s="22">
        <v>42735</v>
      </c>
      <c r="FJ81" s="13">
        <v>34</v>
      </c>
      <c r="FK81" s="12">
        <v>-251.9451998253503</v>
      </c>
      <c r="FL81" s="12">
        <v>-22.171085242238163</v>
      </c>
      <c r="FM81" s="12">
        <v>-10.558573085367529</v>
      </c>
      <c r="FN81" s="12">
        <v>-17.403971775571303</v>
      </c>
      <c r="FP81" s="22">
        <v>42735</v>
      </c>
      <c r="FQ81">
        <v>4</v>
      </c>
      <c r="FR81" s="12">
        <v>53.848711935492297</v>
      </c>
      <c r="FS81" s="12">
        <v>-3.1370000939427323</v>
      </c>
      <c r="FT81" s="12">
        <v>1.9079913196663245</v>
      </c>
      <c r="FU81" s="12">
        <v>-1.8766118787562069</v>
      </c>
      <c r="FW81" s="22">
        <v>42735</v>
      </c>
      <c r="FX81">
        <v>14</v>
      </c>
      <c r="FY81" s="12">
        <v>237.06702978779308</v>
      </c>
      <c r="FZ81" s="12">
        <v>-7.8416323304247086</v>
      </c>
      <c r="GA81" s="12">
        <v>-15.38026740196784</v>
      </c>
      <c r="GB81" s="12">
        <v>-13.847905754241463</v>
      </c>
      <c r="GD81" s="22">
        <v>43281</v>
      </c>
      <c r="GE81">
        <v>14</v>
      </c>
      <c r="GF81" s="12">
        <v>32.695119701868023</v>
      </c>
      <c r="GG81" s="12">
        <v>-1.0677017409200906</v>
      </c>
      <c r="GH81" s="12">
        <v>-6.4379644212960834</v>
      </c>
      <c r="GI81" s="12">
        <v>-21.123587620532135</v>
      </c>
      <c r="GK81" s="22">
        <v>42735</v>
      </c>
      <c r="GL81">
        <v>13</v>
      </c>
      <c r="GM81" s="12">
        <v>25.731523596964777</v>
      </c>
      <c r="GN81" s="12">
        <v>44.162804089706768</v>
      </c>
      <c r="GO81" s="12">
        <v>14.214051766820045</v>
      </c>
      <c r="GP81" s="12">
        <v>12.928521600643016</v>
      </c>
      <c r="GS81" s="22">
        <v>42735</v>
      </c>
      <c r="GT81" s="13">
        <v>23</v>
      </c>
      <c r="GU81" s="12">
        <v>10.73369124805026</v>
      </c>
      <c r="GV81" s="12">
        <v>-2.4435414417392942</v>
      </c>
      <c r="GW81" s="12">
        <v>8.8073962672318586</v>
      </c>
      <c r="GX81" s="12">
        <v>8.8029912597286764</v>
      </c>
      <c r="GZ81" s="22">
        <v>43190</v>
      </c>
      <c r="HA81" s="13">
        <v>3</v>
      </c>
      <c r="HB81" s="12">
        <v>-20.435552909911948</v>
      </c>
      <c r="HC81" s="12">
        <v>11.823076535659238</v>
      </c>
      <c r="HD81" s="12">
        <v>1.9016749523167675</v>
      </c>
      <c r="HG81" s="22">
        <v>42735</v>
      </c>
      <c r="HH81" s="13">
        <v>3</v>
      </c>
      <c r="HI81" s="12">
        <v>25.422322330792802</v>
      </c>
      <c r="HJ81" s="12">
        <v>-9.4199738370221553</v>
      </c>
      <c r="HK81" s="12">
        <v>3.5726544173092512</v>
      </c>
      <c r="HL81" s="12">
        <v>1.7907035829247242</v>
      </c>
      <c r="HN81" s="22">
        <v>43373</v>
      </c>
      <c r="HO81" s="13">
        <v>19</v>
      </c>
      <c r="HP81" s="12">
        <v>-54.092805481447705</v>
      </c>
      <c r="HQ81" s="12">
        <v>-4.2931312504670753</v>
      </c>
      <c r="HR81" s="12">
        <v>-0.54432870289601309</v>
      </c>
      <c r="HS81" s="12">
        <v>0.25113179247497897</v>
      </c>
    </row>
    <row r="82" spans="1:227">
      <c r="A82" s="22">
        <v>42825</v>
      </c>
      <c r="B82" s="13">
        <v>11</v>
      </c>
      <c r="C82" s="12">
        <v>13.697201846701748</v>
      </c>
      <c r="D82" s="12">
        <v>18.692882962374171</v>
      </c>
      <c r="E82" s="12">
        <v>4.3062142138064585</v>
      </c>
      <c r="F82" s="12">
        <v>4.2569202477548806</v>
      </c>
      <c r="H82" s="22">
        <v>42825</v>
      </c>
      <c r="I82" s="13">
        <v>21</v>
      </c>
      <c r="J82" s="12">
        <v>523.107600025598</v>
      </c>
      <c r="K82" s="12">
        <v>-5.6694869077885119</v>
      </c>
      <c r="L82" s="12">
        <v>-5.7528240056728741</v>
      </c>
      <c r="M82" s="12">
        <v>-10.632922930741751</v>
      </c>
      <c r="O82" s="22">
        <v>43190</v>
      </c>
      <c r="P82" s="13">
        <v>27</v>
      </c>
      <c r="Q82" s="12">
        <v>9.7278372505555328</v>
      </c>
      <c r="R82" s="12">
        <v>6.7169275038793108</v>
      </c>
      <c r="S82" s="12">
        <v>7.393771234361135</v>
      </c>
      <c r="T82" s="12">
        <v>7.0410383886300609</v>
      </c>
      <c r="V82" s="22">
        <v>42825</v>
      </c>
      <c r="W82" s="13">
        <v>13</v>
      </c>
      <c r="X82" s="12">
        <v>-25.762458577581775</v>
      </c>
      <c r="Y82" s="12">
        <v>9.7875183704982724</v>
      </c>
      <c r="Z82" s="12">
        <v>-3.1783662596599704</v>
      </c>
      <c r="AA82" s="12">
        <v>-4.5979674748935384</v>
      </c>
      <c r="AC82" s="22">
        <v>42825</v>
      </c>
      <c r="AD82" s="13">
        <v>76</v>
      </c>
      <c r="AE82" s="12">
        <v>305.34137110827868</v>
      </c>
      <c r="AF82" s="12">
        <v>1.6758257411809696</v>
      </c>
      <c r="AG82" s="12">
        <v>24.36841543255872</v>
      </c>
      <c r="AH82" s="12">
        <v>24.694049462307511</v>
      </c>
      <c r="AJ82" s="22">
        <v>42825</v>
      </c>
      <c r="AK82" s="13">
        <v>4</v>
      </c>
      <c r="AL82" s="12">
        <v>235.36831895041064</v>
      </c>
      <c r="AM82" s="12">
        <v>6.163919828247133</v>
      </c>
      <c r="AN82" s="14">
        <v>42825</v>
      </c>
      <c r="AO82" s="2">
        <v>23</v>
      </c>
      <c r="AP82" s="12">
        <v>16.001799669751371</v>
      </c>
      <c r="AQ82" s="12">
        <v>20.264832533619458</v>
      </c>
      <c r="AS82" s="22">
        <v>42825</v>
      </c>
      <c r="AT82" s="13">
        <v>9</v>
      </c>
      <c r="AU82" s="12">
        <v>-23.873468085050774</v>
      </c>
      <c r="AV82" s="12">
        <v>4.4645202845202236</v>
      </c>
      <c r="AW82" s="12">
        <v>3.3107819324093013</v>
      </c>
      <c r="AX82" s="12">
        <v>5.2796945384572913</v>
      </c>
      <c r="AZ82" s="22">
        <v>42825</v>
      </c>
      <c r="BA82" s="13">
        <v>10</v>
      </c>
      <c r="BB82" s="12">
        <v>10.328988260273684</v>
      </c>
      <c r="BC82" s="12">
        <v>0.14796939315269153</v>
      </c>
      <c r="BD82" s="12">
        <v>8.4126188273266234</v>
      </c>
      <c r="BE82" s="12">
        <v>12.039066539796561</v>
      </c>
      <c r="BG82" s="22">
        <v>42825</v>
      </c>
      <c r="BH82" s="13">
        <v>18</v>
      </c>
      <c r="BI82" s="12">
        <v>40.800600535150146</v>
      </c>
      <c r="BJ82" s="12">
        <v>-1.2263109427209984</v>
      </c>
      <c r="BK82" s="12">
        <v>-7.3525091164707179</v>
      </c>
      <c r="BL82" s="12">
        <v>-6.1831522141764577</v>
      </c>
      <c r="BN82" s="22">
        <v>42825</v>
      </c>
      <c r="BO82" s="13">
        <v>13</v>
      </c>
      <c r="BP82" s="12">
        <v>-2.7409834845223191</v>
      </c>
      <c r="BQ82" s="12">
        <v>7.0498530576620366</v>
      </c>
      <c r="BR82" s="12">
        <v>-7.5558686627812062</v>
      </c>
      <c r="BS82" s="12">
        <v>-26.891129025690972</v>
      </c>
      <c r="BU82" s="22">
        <v>42825</v>
      </c>
      <c r="BV82" s="13">
        <v>54</v>
      </c>
      <c r="BW82" s="12">
        <v>38.010985033451803</v>
      </c>
      <c r="BX82" s="12">
        <v>-7.2990013333930293</v>
      </c>
      <c r="BY82" s="12">
        <v>-2.9576497083558695</v>
      </c>
      <c r="BZ82" s="12">
        <v>-6.1417480540250979</v>
      </c>
      <c r="CB82" s="22">
        <v>42825</v>
      </c>
      <c r="CC82" s="13">
        <v>27</v>
      </c>
      <c r="CD82" s="12">
        <v>-10.529019330560088</v>
      </c>
      <c r="CE82" s="12">
        <v>3.811837754618197</v>
      </c>
      <c r="CF82" s="12">
        <v>-0.93936583365237247</v>
      </c>
      <c r="CG82" s="12">
        <v>-2.48270808323936</v>
      </c>
      <c r="CI82" s="22">
        <v>42825</v>
      </c>
      <c r="CJ82" s="13">
        <v>23</v>
      </c>
      <c r="CK82" s="12">
        <v>6.5873292726056123</v>
      </c>
      <c r="CL82" s="12">
        <v>-2.4782067162987365</v>
      </c>
      <c r="CM82" s="12">
        <v>8.6109871480527502</v>
      </c>
      <c r="CN82" s="12">
        <v>9.049013349378221</v>
      </c>
      <c r="CP82" s="22">
        <v>42825</v>
      </c>
      <c r="CQ82" s="13">
        <v>25</v>
      </c>
      <c r="CR82" s="12">
        <v>11.814189919041628</v>
      </c>
      <c r="CS82" s="12">
        <v>-1.3271494789523719</v>
      </c>
      <c r="CT82" s="12">
        <v>-1.0312162976915396</v>
      </c>
      <c r="CU82" s="12">
        <v>-0.49265765610650991</v>
      </c>
      <c r="CW82" s="22">
        <v>42825</v>
      </c>
      <c r="CX82" s="13">
        <v>27</v>
      </c>
      <c r="CY82" s="12">
        <v>60.297935315402256</v>
      </c>
      <c r="CZ82" s="12">
        <v>29.532994114319465</v>
      </c>
      <c r="DA82" s="12">
        <v>21.170961783751064</v>
      </c>
      <c r="DB82" s="12">
        <v>15.547621405440658</v>
      </c>
      <c r="DD82" s="22">
        <v>42825</v>
      </c>
      <c r="DE82" s="13">
        <v>18</v>
      </c>
      <c r="DF82" s="12">
        <v>8.9491510587554952</v>
      </c>
      <c r="DG82" s="12">
        <v>8.9182520846503799</v>
      </c>
      <c r="DH82" s="12">
        <v>6.1911539642877544</v>
      </c>
      <c r="DI82" s="12">
        <v>3.6193064986660195</v>
      </c>
      <c r="DK82" s="22">
        <v>42825</v>
      </c>
      <c r="DL82" s="13">
        <v>4</v>
      </c>
      <c r="DM82" s="12">
        <v>-25.805712894100161</v>
      </c>
      <c r="DN82" s="12">
        <v>-2.8931412378218169</v>
      </c>
      <c r="DO82" s="12">
        <v>-11.334840128821256</v>
      </c>
      <c r="DP82" s="12">
        <v>2.2022778939500665</v>
      </c>
      <c r="DR82" s="22">
        <v>42825</v>
      </c>
      <c r="DS82" s="13">
        <v>8</v>
      </c>
      <c r="DT82" s="12">
        <v>-13.789417759325922</v>
      </c>
      <c r="DU82" s="12">
        <v>1.9451653056299145</v>
      </c>
      <c r="DV82" s="12">
        <v>-10.281562929892441</v>
      </c>
      <c r="DW82" s="12">
        <v>-12.048795351353171</v>
      </c>
      <c r="DY82" s="22">
        <f t="shared" si="7"/>
        <v>42825</v>
      </c>
      <c r="DZ82" s="82">
        <f ca="1">VLOOKUP($DY82,INDIRECT("$"&amp;VLOOKUP($DZ$3,Map!$A$2:$E$51,4,0)&amp;"$6:$"&amp;VLOOKUP($DZ$3,Map!$A$2:$E$51,5,0)&amp;"$100"),MATCH(DZ$1,INDIRECT("$"&amp;VLOOKUP($DZ$3,Map!$A$2:$E$51,4,0)&amp;"$1:$"&amp;VLOOKUP($DZ$3,Map!$A$2:$E$51,5,0)&amp;"$1"),0),0)</f>
        <v>27</v>
      </c>
      <c r="EA82" s="140">
        <f ca="1">IF(ABS(VLOOKUP($DY82,INDIRECT("$"&amp;VLOOKUP($DZ$3,Map!$A$2:$E$51,4,0)&amp;"$6:$"&amp;VLOOKUP($DZ$3,Map!$A$2:$E$51,5,0)&amp;"$100"),MATCH(EA$1,INDIRECT("$"&amp;VLOOKUP($DZ$3,Map!$A$2:$E$51,4,0)&amp;"$1:$"&amp;VLOOKUP($DZ$3,Map!$A$2:$E$51,5,0)&amp;"$1"),0),0))&gt;100,"",VLOOKUP($DY82,INDIRECT("$"&amp;VLOOKUP($DZ$3,Map!$A$2:$E$51,4,0)&amp;"$6:$"&amp;VLOOKUP($DZ$3,Map!$A$2:$E$51,5,0)&amp;"$100"),MATCH(EA$1,INDIRECT("$"&amp;VLOOKUP($DZ$3,Map!$A$2:$E$51,4,0)&amp;"$1:$"&amp;VLOOKUP($DZ$3,Map!$A$2:$E$51,5,0)&amp;"$1"),0),0))</f>
        <v>60.297935315402256</v>
      </c>
      <c r="EB82" s="140">
        <f ca="1">IF(ABS(VLOOKUP($DY82,INDIRECT("$"&amp;VLOOKUP($DZ$3,Map!$A$2:$E$51,4,0)&amp;"$6:$"&amp;VLOOKUP($DZ$3,Map!$A$2:$E$51,5,0)&amp;"$100"),MATCH(EB$1,INDIRECT("$"&amp;VLOOKUP($DZ$3,Map!$A$2:$E$51,4,0)&amp;"$1:$"&amp;VLOOKUP($DZ$3,Map!$A$2:$E$51,5,0)&amp;"$1"),0),0))&gt;50,"",VLOOKUP($DY82,INDIRECT("$"&amp;VLOOKUP($DZ$3,Map!$A$2:$E$51,4,0)&amp;"$6:$"&amp;VLOOKUP($DZ$3,Map!$A$2:$E$51,5,0)&amp;"$100"),MATCH(EB$1,INDIRECT("$"&amp;VLOOKUP($DZ$3,Map!$A$2:$E$51,4,0)&amp;"$1:$"&amp;VLOOKUP($DZ$3,Map!$A$2:$E$51,5,0)&amp;"$1"),0),0))</f>
        <v>29.532994114319465</v>
      </c>
      <c r="EC82" s="140">
        <f ca="1">IF(ABS(VLOOKUP($DY82,INDIRECT("$"&amp;VLOOKUP($DZ$3,Map!$A$2:$E$51,4,0)&amp;"$6:$"&amp;VLOOKUP($DZ$3,Map!$A$2:$E$51,5,0)&amp;"$100"),MATCH(EC$1,INDIRECT("$"&amp;VLOOKUP($DZ$3,Map!$A$2:$E$51,4,0)&amp;"$1:$"&amp;VLOOKUP($DZ$3,Map!$A$2:$E$51,5,0)&amp;"$1"),0),0))&gt;100,"",VLOOKUP($DY82,INDIRECT("$"&amp;VLOOKUP($DZ$3,Map!$A$2:$E$51,4,0)&amp;"$6:$"&amp;VLOOKUP($DZ$3,Map!$A$2:$E$51,5,0)&amp;"$100"),MATCH(EC$1,INDIRECT("$"&amp;VLOOKUP($DZ$3,Map!$A$2:$E$51,4,0)&amp;"$1:$"&amp;VLOOKUP($DZ$3,Map!$A$2:$E$51,5,0)&amp;"$1"),0),0))</f>
        <v>21.170961783751064</v>
      </c>
      <c r="ED82" s="140">
        <f ca="1">IF(ABS(VLOOKUP($DY82,INDIRECT("$"&amp;VLOOKUP($DZ$3,Map!$A$2:$E$51,4,0)&amp;"$6:$"&amp;VLOOKUP($DZ$3,Map!$A$2:$E$51,5,0)&amp;"$100"),MATCH(ED$1,INDIRECT("$"&amp;VLOOKUP($DZ$3,Map!$A$2:$E$51,4,0)&amp;"$1:$"&amp;VLOOKUP($DZ$3,Map!$A$2:$E$51,5,0)&amp;"$1"),0),0))&gt;100,"",VLOOKUP($DY82,INDIRECT("$"&amp;VLOOKUP($DZ$3,Map!$A$2:$E$51,4,0)&amp;"$6:$"&amp;VLOOKUP($DZ$3,Map!$A$2:$E$51,5,0)&amp;"$100"),MATCH(ED$1,INDIRECT("$"&amp;VLOOKUP($DZ$3,Map!$A$2:$E$51,4,0)&amp;"$1:$"&amp;VLOOKUP($DZ$3,Map!$A$2:$E$51,5,0)&amp;"$1"),0),0))</f>
        <v>15.547621405440658</v>
      </c>
      <c r="EF82" s="22">
        <f t="shared" si="8"/>
        <v>42825</v>
      </c>
      <c r="EG82" s="140">
        <f ca="1">VLOOKUP($EF82,EquityMetrics!$Y$6:$AO$1048576,MATCH(Earnings!EG$5,EquityMetrics!$Y$5:$AO$5,0),0)</f>
        <v>36.359343889114726</v>
      </c>
      <c r="EH82" s="140">
        <f ca="1">VLOOKUP($EF82,EquityMetrics!$Y$6:$AO$1048576,MATCH(Earnings!EH$5,EquityMetrics!$Y$5:$AO$5,0),0)</f>
        <v>4.7831106617497454</v>
      </c>
      <c r="EI82" s="140">
        <f ca="1">VLOOKUP($EF82,EquityMetrics!$Y$6:$AO$1048576,MATCH(Earnings!EI$5,EquityMetrics!$Y$5:$AO$5,0),0)</f>
        <v>5.7193303233106008</v>
      </c>
      <c r="EJ82" s="140">
        <f ca="1">VLOOKUP($EF82,EquityMetrics!$Y$6:$AO$1048576,MATCH(Earnings!EJ$5,EquityMetrics!$Y$5:$AO$5,0),0)</f>
        <v>4.470166795295194</v>
      </c>
      <c r="EN82" s="22">
        <v>42825</v>
      </c>
      <c r="EO82">
        <v>36</v>
      </c>
      <c r="EP82" s="12">
        <v>-735.6161068410297</v>
      </c>
      <c r="EQ82" s="12">
        <v>-6.6208658581376367</v>
      </c>
      <c r="ER82" s="12">
        <v>21.730591045773796</v>
      </c>
      <c r="ES82" s="12">
        <v>-6.495134149166093</v>
      </c>
      <c r="EU82" s="22">
        <v>42825</v>
      </c>
      <c r="EV82">
        <v>40</v>
      </c>
      <c r="EW82" s="12">
        <v>30.554557889808855</v>
      </c>
      <c r="EX82" s="12">
        <v>8.5754789076198499</v>
      </c>
      <c r="EY82" s="12">
        <v>25.081673628104607</v>
      </c>
      <c r="EZ82" s="12">
        <v>32.393292353331084</v>
      </c>
      <c r="FB82" s="22">
        <v>42825</v>
      </c>
      <c r="FC82" s="13">
        <v>20</v>
      </c>
      <c r="FD82" s="12">
        <v>20.810173697332026</v>
      </c>
      <c r="FE82" s="12">
        <v>-0.29982144377690423</v>
      </c>
      <c r="FF82" s="12">
        <v>-3.0736744190419829</v>
      </c>
      <c r="FG82" s="12">
        <v>-2.6170568490679447</v>
      </c>
      <c r="FI82" s="22">
        <v>42825</v>
      </c>
      <c r="FJ82" s="13">
        <v>34</v>
      </c>
      <c r="FK82" s="12">
        <v>55.215690095364579</v>
      </c>
      <c r="FL82" s="12">
        <v>-15.181807961404036</v>
      </c>
      <c r="FM82" s="12">
        <v>-2.8613904255833322</v>
      </c>
      <c r="FN82" s="12">
        <v>-8.7744745323900091</v>
      </c>
      <c r="FP82" s="22">
        <v>42825</v>
      </c>
      <c r="FQ82">
        <v>7</v>
      </c>
      <c r="FR82" s="12">
        <v>-207.70576350352147</v>
      </c>
      <c r="FS82" s="12">
        <v>-4.9996313805018566</v>
      </c>
      <c r="FT82" s="12">
        <v>-4.574144920323131</v>
      </c>
      <c r="FU82" s="12">
        <v>-15.2496910807426</v>
      </c>
      <c r="FW82" s="22">
        <v>42825</v>
      </c>
      <c r="FX82">
        <v>14</v>
      </c>
      <c r="FY82" s="12">
        <v>55.397251587669018</v>
      </c>
      <c r="FZ82" s="12">
        <v>-5.9091015092620491</v>
      </c>
      <c r="GA82" s="12">
        <v>-6.4929381082061699</v>
      </c>
      <c r="GB82" s="12">
        <v>-7.2434170767457173</v>
      </c>
      <c r="GD82" s="22">
        <v>43373</v>
      </c>
      <c r="GE82">
        <v>13</v>
      </c>
      <c r="GF82" s="12">
        <v>22.277895928444913</v>
      </c>
      <c r="GG82" s="12">
        <v>-5.0545219637521903</v>
      </c>
      <c r="GH82" s="12">
        <v>-5.9902067863112034</v>
      </c>
      <c r="GI82" s="12">
        <v>-23.067820168588828</v>
      </c>
      <c r="GK82" s="22">
        <v>42825</v>
      </c>
      <c r="GL82">
        <v>13</v>
      </c>
      <c r="GM82" s="12">
        <v>116.5414869023421</v>
      </c>
      <c r="GN82" s="12">
        <v>54.495231747075024</v>
      </c>
      <c r="GO82" s="12">
        <v>27.454267207308213</v>
      </c>
      <c r="GP82" s="12">
        <v>18.551170737252363</v>
      </c>
      <c r="GS82" s="22">
        <v>42825</v>
      </c>
      <c r="GT82" s="13">
        <v>23</v>
      </c>
      <c r="GU82" s="12">
        <v>6.5873292726056132</v>
      </c>
      <c r="GV82" s="12">
        <v>-2.4782067162987365</v>
      </c>
      <c r="GW82" s="12">
        <v>8.6109871480527502</v>
      </c>
      <c r="GX82" s="12">
        <v>9.049013349378221</v>
      </c>
      <c r="GZ82" s="22">
        <v>43281</v>
      </c>
      <c r="HA82" s="13">
        <v>2</v>
      </c>
      <c r="HB82" s="12">
        <v>-10.460666099012029</v>
      </c>
      <c r="HC82" s="12">
        <v>17.517594127739745</v>
      </c>
      <c r="HD82" s="12">
        <v>5.7742533883899938</v>
      </c>
      <c r="HG82" s="22">
        <v>42825</v>
      </c>
      <c r="HH82" s="13">
        <v>3</v>
      </c>
      <c r="HI82" s="12">
        <v>-3.1521281341680862</v>
      </c>
      <c r="HJ82" s="12">
        <v>-10.390124921635845</v>
      </c>
      <c r="HK82" s="12">
        <v>1.7833060490056285</v>
      </c>
      <c r="HL82" s="12">
        <v>1.0802343149381333</v>
      </c>
      <c r="HN82" s="22">
        <v>43465</v>
      </c>
      <c r="HO82" s="13">
        <v>18</v>
      </c>
      <c r="HP82" s="12">
        <v>-43.590282842807873</v>
      </c>
      <c r="HQ82" s="12">
        <v>-5.7045890104978625E-2</v>
      </c>
      <c r="HR82" s="12">
        <v>6.0109693246783058</v>
      </c>
      <c r="HS82" s="12">
        <v>7.1266100160458201</v>
      </c>
    </row>
    <row r="83" spans="1:227">
      <c r="A83" s="22">
        <v>42916</v>
      </c>
      <c r="B83" s="13">
        <v>11</v>
      </c>
      <c r="C83" s="12">
        <v>10.68239583626807</v>
      </c>
      <c r="D83" s="12">
        <v>24.888870846923172</v>
      </c>
      <c r="E83" s="12">
        <v>5.7267040942426517</v>
      </c>
      <c r="F83" s="12">
        <v>6.2232528929305753</v>
      </c>
      <c r="H83" s="22">
        <v>42916</v>
      </c>
      <c r="I83" s="13">
        <v>25</v>
      </c>
      <c r="J83" s="12">
        <v>20.117665550337517</v>
      </c>
      <c r="K83" s="12">
        <v>-0.8091878245801154</v>
      </c>
      <c r="L83" s="12">
        <v>-6.5327374238916107</v>
      </c>
      <c r="M83" s="12">
        <v>-7.8308193161532476</v>
      </c>
      <c r="O83" s="22">
        <v>43281</v>
      </c>
      <c r="P83" s="13">
        <v>30</v>
      </c>
      <c r="Q83" s="12">
        <v>-0.59503435386945869</v>
      </c>
      <c r="R83" s="12">
        <v>1.4576805302385809</v>
      </c>
      <c r="S83" s="12">
        <v>1.9329267627191449</v>
      </c>
      <c r="T83" s="12">
        <v>1.7602254926358585</v>
      </c>
      <c r="V83" s="22">
        <v>42916</v>
      </c>
      <c r="W83" s="13">
        <v>13</v>
      </c>
      <c r="X83" s="12">
        <v>-5.8559964061231167</v>
      </c>
      <c r="Y83" s="12">
        <v>18.83936167925102</v>
      </c>
      <c r="Z83" s="12">
        <v>2.4510698498796168</v>
      </c>
      <c r="AA83" s="12">
        <v>2.1822665136910668</v>
      </c>
      <c r="AC83" s="22">
        <v>42916</v>
      </c>
      <c r="AD83" s="13">
        <v>80</v>
      </c>
      <c r="AE83" s="12">
        <v>159.01554868510644</v>
      </c>
      <c r="AF83" s="12">
        <v>3.1559708910093631</v>
      </c>
      <c r="AG83" s="12">
        <v>10.378254929568742</v>
      </c>
      <c r="AH83" s="12">
        <v>10.371626770788911</v>
      </c>
      <c r="AJ83" s="22">
        <v>42916</v>
      </c>
      <c r="AK83" s="13">
        <v>3</v>
      </c>
      <c r="AL83" s="12">
        <v>298.86713747493917</v>
      </c>
      <c r="AM83" s="12">
        <v>0.60530420866757861</v>
      </c>
      <c r="AN83" s="14">
        <v>42916</v>
      </c>
      <c r="AO83" s="2">
        <v>21</v>
      </c>
      <c r="AP83" s="12">
        <v>1.4004123487719955</v>
      </c>
      <c r="AQ83" s="12">
        <v>-8.1901576447901867</v>
      </c>
      <c r="AS83" s="22">
        <v>42916</v>
      </c>
      <c r="AT83" s="13">
        <v>9</v>
      </c>
      <c r="AU83" s="12">
        <v>17.005240723738723</v>
      </c>
      <c r="AV83" s="12">
        <v>12.0860219307521</v>
      </c>
      <c r="AW83" s="12">
        <v>7.848818431674065</v>
      </c>
      <c r="AX83" s="12">
        <v>8.2652740761345544</v>
      </c>
      <c r="AZ83" s="22">
        <v>42916</v>
      </c>
      <c r="BA83" s="13">
        <v>11</v>
      </c>
      <c r="BB83" s="12">
        <v>11.015118852349005</v>
      </c>
      <c r="BC83" s="12">
        <v>2.1640421260999743</v>
      </c>
      <c r="BD83" s="12">
        <v>8.533739687674613</v>
      </c>
      <c r="BE83" s="12">
        <v>6.9420169984037772</v>
      </c>
      <c r="BG83" s="22">
        <v>42916</v>
      </c>
      <c r="BH83" s="13">
        <v>19</v>
      </c>
      <c r="BI83" s="12">
        <v>-43.351361703698018</v>
      </c>
      <c r="BJ83" s="12">
        <v>-0.74410096846890816</v>
      </c>
      <c r="BK83" s="12">
        <v>-0.15592719183720183</v>
      </c>
      <c r="BL83" s="12">
        <v>2.3803198397948755</v>
      </c>
      <c r="BN83" s="22">
        <v>42916</v>
      </c>
      <c r="BO83" s="13">
        <v>13</v>
      </c>
      <c r="BP83" s="12">
        <v>4.9863796688834876</v>
      </c>
      <c r="BQ83" s="12">
        <v>6.3257082196028769</v>
      </c>
      <c r="BR83" s="12">
        <v>-2.4327800837274483</v>
      </c>
      <c r="BS83" s="12">
        <v>-13.518014889606855</v>
      </c>
      <c r="BU83" s="22">
        <v>42916</v>
      </c>
      <c r="BV83" s="13">
        <v>56</v>
      </c>
      <c r="BW83" s="12">
        <v>15.440644278121589</v>
      </c>
      <c r="BX83" s="12">
        <v>-11.99474608181731</v>
      </c>
      <c r="BY83" s="12">
        <v>-3.4433925779461916</v>
      </c>
      <c r="BZ83" s="12">
        <v>-3.724726151614377</v>
      </c>
      <c r="CB83" s="22">
        <v>42916</v>
      </c>
      <c r="CC83" s="13">
        <v>28</v>
      </c>
      <c r="CD83" s="12">
        <v>2.3129999399353922</v>
      </c>
      <c r="CE83" s="12">
        <v>3.19048867290459</v>
      </c>
      <c r="CF83" s="12">
        <v>-0.89283127805481755</v>
      </c>
      <c r="CG83" s="12">
        <v>-1.3540571774389387</v>
      </c>
      <c r="CI83" s="22">
        <v>42916</v>
      </c>
      <c r="CJ83" s="13">
        <v>23</v>
      </c>
      <c r="CK83" s="12">
        <v>-6.3140413420728319</v>
      </c>
      <c r="CL83" s="12">
        <v>1.7135106099080755</v>
      </c>
      <c r="CM83" s="12">
        <v>7.6667561686420083</v>
      </c>
      <c r="CN83" s="12">
        <v>9.6859790152765477</v>
      </c>
      <c r="CP83" s="22">
        <v>42916</v>
      </c>
      <c r="CQ83" s="13">
        <v>26</v>
      </c>
      <c r="CR83" s="12">
        <v>-21.007465935436006</v>
      </c>
      <c r="CS83" s="12">
        <v>-1.3888108934541066</v>
      </c>
      <c r="CT83" s="12">
        <v>-2.3746309833540757</v>
      </c>
      <c r="CU83" s="12">
        <v>-2.4737542130045087</v>
      </c>
      <c r="CW83" s="22">
        <v>42916</v>
      </c>
      <c r="CX83" s="13">
        <v>29</v>
      </c>
      <c r="CY83" s="12">
        <v>72.579140650435093</v>
      </c>
      <c r="CZ83" s="12">
        <v>35.620006809038564</v>
      </c>
      <c r="DA83" s="12">
        <v>27.973815785034063</v>
      </c>
      <c r="DB83" s="12">
        <v>18.500748848603223</v>
      </c>
      <c r="DD83" s="22">
        <v>42916</v>
      </c>
      <c r="DE83" s="13">
        <v>18</v>
      </c>
      <c r="DF83" s="12">
        <v>2.9851270616086865</v>
      </c>
      <c r="DG83" s="12">
        <v>8.0079617541868764</v>
      </c>
      <c r="DH83" s="12">
        <v>0.76596942438871274</v>
      </c>
      <c r="DI83" s="12">
        <v>0.81321855429112855</v>
      </c>
      <c r="DK83" s="22">
        <v>42916</v>
      </c>
      <c r="DL83" s="13">
        <v>4</v>
      </c>
      <c r="DM83" s="12">
        <v>-10.540234159368723</v>
      </c>
      <c r="DN83" s="12">
        <v>-0.17812846408292726</v>
      </c>
      <c r="DO83" s="12">
        <v>-9.0434928141773234</v>
      </c>
      <c r="DP83" s="12">
        <v>1.4672331969613817</v>
      </c>
      <c r="DR83" s="22">
        <v>42916</v>
      </c>
      <c r="DS83" s="13">
        <v>7</v>
      </c>
      <c r="DT83" s="12">
        <v>8.2072268029861544</v>
      </c>
      <c r="DU83" s="12">
        <v>-2.3523064962425955</v>
      </c>
      <c r="DV83" s="12">
        <v>5.3982667592521461</v>
      </c>
      <c r="DW83" s="12">
        <v>7.5079713066056097</v>
      </c>
      <c r="DY83" s="22">
        <f t="shared" si="7"/>
        <v>42916</v>
      </c>
      <c r="DZ83" s="82">
        <f ca="1">VLOOKUP($DY83,INDIRECT("$"&amp;VLOOKUP($DZ$3,Map!$A$2:$E$51,4,0)&amp;"$6:$"&amp;VLOOKUP($DZ$3,Map!$A$2:$E$51,5,0)&amp;"$100"),MATCH(DZ$1,INDIRECT("$"&amp;VLOOKUP($DZ$3,Map!$A$2:$E$51,4,0)&amp;"$1:$"&amp;VLOOKUP($DZ$3,Map!$A$2:$E$51,5,0)&amp;"$1"),0),0)</f>
        <v>29</v>
      </c>
      <c r="EA83" s="140">
        <f ca="1">IF(ABS(VLOOKUP($DY83,INDIRECT("$"&amp;VLOOKUP($DZ$3,Map!$A$2:$E$51,4,0)&amp;"$6:$"&amp;VLOOKUP($DZ$3,Map!$A$2:$E$51,5,0)&amp;"$100"),MATCH(EA$1,INDIRECT("$"&amp;VLOOKUP($DZ$3,Map!$A$2:$E$51,4,0)&amp;"$1:$"&amp;VLOOKUP($DZ$3,Map!$A$2:$E$51,5,0)&amp;"$1"),0),0))&gt;100,"",VLOOKUP($DY83,INDIRECT("$"&amp;VLOOKUP($DZ$3,Map!$A$2:$E$51,4,0)&amp;"$6:$"&amp;VLOOKUP($DZ$3,Map!$A$2:$E$51,5,0)&amp;"$100"),MATCH(EA$1,INDIRECT("$"&amp;VLOOKUP($DZ$3,Map!$A$2:$E$51,4,0)&amp;"$1:$"&amp;VLOOKUP($DZ$3,Map!$A$2:$E$51,5,0)&amp;"$1"),0),0))</f>
        <v>72.579140650435093</v>
      </c>
      <c r="EB83" s="140">
        <f ca="1">IF(ABS(VLOOKUP($DY83,INDIRECT("$"&amp;VLOOKUP($DZ$3,Map!$A$2:$E$51,4,0)&amp;"$6:$"&amp;VLOOKUP($DZ$3,Map!$A$2:$E$51,5,0)&amp;"$100"),MATCH(EB$1,INDIRECT("$"&amp;VLOOKUP($DZ$3,Map!$A$2:$E$51,4,0)&amp;"$1:$"&amp;VLOOKUP($DZ$3,Map!$A$2:$E$51,5,0)&amp;"$1"),0),0))&gt;50,"",VLOOKUP($DY83,INDIRECT("$"&amp;VLOOKUP($DZ$3,Map!$A$2:$E$51,4,0)&amp;"$6:$"&amp;VLOOKUP($DZ$3,Map!$A$2:$E$51,5,0)&amp;"$100"),MATCH(EB$1,INDIRECT("$"&amp;VLOOKUP($DZ$3,Map!$A$2:$E$51,4,0)&amp;"$1:$"&amp;VLOOKUP($DZ$3,Map!$A$2:$E$51,5,0)&amp;"$1"),0),0))</f>
        <v>35.620006809038564</v>
      </c>
      <c r="EC83" s="140">
        <f ca="1">IF(ABS(VLOOKUP($DY83,INDIRECT("$"&amp;VLOOKUP($DZ$3,Map!$A$2:$E$51,4,0)&amp;"$6:$"&amp;VLOOKUP($DZ$3,Map!$A$2:$E$51,5,0)&amp;"$100"),MATCH(EC$1,INDIRECT("$"&amp;VLOOKUP($DZ$3,Map!$A$2:$E$51,4,0)&amp;"$1:$"&amp;VLOOKUP($DZ$3,Map!$A$2:$E$51,5,0)&amp;"$1"),0),0))&gt;100,"",VLOOKUP($DY83,INDIRECT("$"&amp;VLOOKUP($DZ$3,Map!$A$2:$E$51,4,0)&amp;"$6:$"&amp;VLOOKUP($DZ$3,Map!$A$2:$E$51,5,0)&amp;"$100"),MATCH(EC$1,INDIRECT("$"&amp;VLOOKUP($DZ$3,Map!$A$2:$E$51,4,0)&amp;"$1:$"&amp;VLOOKUP($DZ$3,Map!$A$2:$E$51,5,0)&amp;"$1"),0),0))</f>
        <v>27.973815785034063</v>
      </c>
      <c r="ED83" s="140">
        <f ca="1">IF(ABS(VLOOKUP($DY83,INDIRECT("$"&amp;VLOOKUP($DZ$3,Map!$A$2:$E$51,4,0)&amp;"$6:$"&amp;VLOOKUP($DZ$3,Map!$A$2:$E$51,5,0)&amp;"$100"),MATCH(ED$1,INDIRECT("$"&amp;VLOOKUP($DZ$3,Map!$A$2:$E$51,4,0)&amp;"$1:$"&amp;VLOOKUP($DZ$3,Map!$A$2:$E$51,5,0)&amp;"$1"),0),0))&gt;100,"",VLOOKUP($DY83,INDIRECT("$"&amp;VLOOKUP($DZ$3,Map!$A$2:$E$51,4,0)&amp;"$6:$"&amp;VLOOKUP($DZ$3,Map!$A$2:$E$51,5,0)&amp;"$100"),MATCH(ED$1,INDIRECT("$"&amp;VLOOKUP($DZ$3,Map!$A$2:$E$51,4,0)&amp;"$1:$"&amp;VLOOKUP($DZ$3,Map!$A$2:$E$51,5,0)&amp;"$1"),0),0))</f>
        <v>18.500748848603223</v>
      </c>
      <c r="EF83" s="22">
        <f t="shared" ref="EF83:EF86" si="9">DY83</f>
        <v>42916</v>
      </c>
      <c r="EG83" s="140">
        <f ca="1">VLOOKUP($EF83,EquityMetrics!$Y$6:$AO$1048576,MATCH(Earnings!EG$5,EquityMetrics!$Y$5:$AO$5,0),0)</f>
        <v>18.256381432052994</v>
      </c>
      <c r="EH83" s="140">
        <f ca="1">VLOOKUP($EF83,EquityMetrics!$Y$6:$AO$1048576,MATCH(Earnings!EH$5,EquityMetrics!$Y$5:$AO$5,0),0)</f>
        <v>5.3950503249826642</v>
      </c>
      <c r="EI83" s="140">
        <f ca="1">VLOOKUP($EF83,EquityMetrics!$Y$6:$AO$1048576,MATCH(Earnings!EI$5,EquityMetrics!$Y$5:$AO$5,0),0)</f>
        <v>4.9936617284174645</v>
      </c>
      <c r="EJ83" s="140">
        <f ca="1">VLOOKUP($EF83,EquityMetrics!$Y$6:$AO$1048576,MATCH(Earnings!EJ$5,EquityMetrics!$Y$5:$AO$5,0),0)</f>
        <v>4.3492493398441745</v>
      </c>
      <c r="EN83" s="22">
        <v>42916</v>
      </c>
      <c r="EO83">
        <v>40</v>
      </c>
      <c r="EP83" s="12">
        <v>621.23692613593698</v>
      </c>
      <c r="EQ83" s="12">
        <v>-2.2061295747505261</v>
      </c>
      <c r="ER83" s="12">
        <v>7.3675340339518725</v>
      </c>
      <c r="ES83" s="12">
        <v>-1.2371843889485756</v>
      </c>
      <c r="EU83" s="22">
        <v>42916</v>
      </c>
      <c r="EV83">
        <v>40</v>
      </c>
      <c r="EW83" s="12">
        <v>6.9307756168329071</v>
      </c>
      <c r="EX83" s="12">
        <v>7.6610095208476947</v>
      </c>
      <c r="EY83" s="12">
        <v>11.466749969250234</v>
      </c>
      <c r="EZ83" s="12">
        <v>13.752433914729224</v>
      </c>
      <c r="FB83" s="22">
        <v>42916</v>
      </c>
      <c r="FC83" s="13">
        <v>20</v>
      </c>
      <c r="FD83" s="12">
        <v>-6.1264737714907476</v>
      </c>
      <c r="FE83" s="12">
        <v>-6.0629550185900216</v>
      </c>
      <c r="FF83" s="12">
        <v>-2.0680245437635025</v>
      </c>
      <c r="FG83" s="12">
        <v>0.32278331243538183</v>
      </c>
      <c r="FI83" s="22">
        <v>42916</v>
      </c>
      <c r="FJ83" s="13">
        <v>36</v>
      </c>
      <c r="FK83" s="12">
        <v>37.182516255024332</v>
      </c>
      <c r="FL83" s="12">
        <v>-20.147917798008621</v>
      </c>
      <c r="FM83" s="12">
        <v>-4.5893683354812698</v>
      </c>
      <c r="FN83" s="12">
        <v>-6.7900369035211128</v>
      </c>
      <c r="FP83" s="22">
        <v>42916</v>
      </c>
      <c r="FQ83">
        <v>9</v>
      </c>
      <c r="FR83" s="12">
        <v>21.305027750561756</v>
      </c>
      <c r="FS83" s="12">
        <v>-2.7671983167774306</v>
      </c>
      <c r="FT83" s="12">
        <v>0.12661521753376537</v>
      </c>
      <c r="FU83" s="12">
        <v>-0.16710560695968324</v>
      </c>
      <c r="FW83" s="22">
        <v>42916</v>
      </c>
      <c r="FX83">
        <v>16</v>
      </c>
      <c r="FY83" s="12">
        <v>19.584958716181887</v>
      </c>
      <c r="FZ83" s="12">
        <v>-9.5492600095503644E-2</v>
      </c>
      <c r="GA83" s="12">
        <v>-10.580888319152514</v>
      </c>
      <c r="GB83" s="12">
        <v>-12.694136708619519</v>
      </c>
      <c r="GD83" s="22">
        <v>43465</v>
      </c>
      <c r="GE83">
        <v>13</v>
      </c>
      <c r="GF83" s="12">
        <v>12.912977275382943</v>
      </c>
      <c r="GG83" s="12">
        <v>-3.3253546970198222</v>
      </c>
      <c r="GH83" s="12">
        <v>-5.5856904158779308</v>
      </c>
      <c r="GI83" s="12">
        <v>-20.214674953586218</v>
      </c>
      <c r="GK83" s="22">
        <v>42916</v>
      </c>
      <c r="GL83">
        <v>14</v>
      </c>
      <c r="GM83" s="12">
        <v>134.83270929271592</v>
      </c>
      <c r="GN83" s="12">
        <v>54.97108540281603</v>
      </c>
      <c r="GO83" s="12">
        <v>33.965996222435521</v>
      </c>
      <c r="GP83" s="12">
        <v>20.685631211083599</v>
      </c>
      <c r="GS83" s="22">
        <v>42916</v>
      </c>
      <c r="GT83" s="13">
        <v>23</v>
      </c>
      <c r="GU83" s="12">
        <v>-6.3140413420728292</v>
      </c>
      <c r="GV83" s="12">
        <v>1.7135106099080755</v>
      </c>
      <c r="GW83" s="12">
        <v>7.6667561686420083</v>
      </c>
      <c r="GX83" s="12">
        <v>9.6859790152765477</v>
      </c>
      <c r="GZ83" s="22">
        <v>43373</v>
      </c>
      <c r="HA83" s="13">
        <v>2</v>
      </c>
      <c r="HB83" s="12">
        <v>22.972146608164536</v>
      </c>
      <c r="HC83" s="12">
        <v>28.173789827543438</v>
      </c>
      <c r="HD83" s="12">
        <v>1.8515800286450723</v>
      </c>
      <c r="HG83" s="22">
        <v>42916</v>
      </c>
      <c r="HH83" s="13">
        <v>3</v>
      </c>
      <c r="HI83" s="12">
        <v>7.8642089915536895</v>
      </c>
      <c r="HJ83" s="12">
        <v>-13.586858193102113</v>
      </c>
      <c r="HK83" s="12">
        <v>2.6420909397709913</v>
      </c>
      <c r="HL83" s="12">
        <v>1.510135908846677</v>
      </c>
      <c r="HN83" s="22">
        <v>43555</v>
      </c>
      <c r="HO83" s="13">
        <v>18</v>
      </c>
      <c r="HP83" s="12">
        <v>37.897714032392329</v>
      </c>
      <c r="HQ83" s="12">
        <v>21.836800055354246</v>
      </c>
      <c r="HR83" s="12">
        <v>-1.8844188396143213</v>
      </c>
      <c r="HS83" s="12">
        <v>-1.2371282392522498</v>
      </c>
    </row>
    <row r="84" spans="1:227">
      <c r="A84" s="22">
        <v>43008</v>
      </c>
      <c r="B84" s="13">
        <v>10</v>
      </c>
      <c r="C84" s="12">
        <v>21.559041771073467</v>
      </c>
      <c r="D84" s="12">
        <v>16.758613348622987</v>
      </c>
      <c r="E84" s="12">
        <v>17.008701911552148</v>
      </c>
      <c r="F84" s="12">
        <v>19.013385717498931</v>
      </c>
      <c r="H84" s="22">
        <v>43008</v>
      </c>
      <c r="I84" s="13">
        <v>27</v>
      </c>
      <c r="J84" s="12">
        <v>6.7350577909133804</v>
      </c>
      <c r="K84" s="12">
        <v>0.54014505612816066</v>
      </c>
      <c r="L84" s="12">
        <v>6.1294378862681631</v>
      </c>
      <c r="M84" s="12">
        <v>5.4297464383066929</v>
      </c>
      <c r="O84" s="22">
        <v>43373</v>
      </c>
      <c r="P84" s="13">
        <v>30</v>
      </c>
      <c r="Q84" s="12">
        <v>6.6445504999732927</v>
      </c>
      <c r="R84" s="12">
        <v>2.6676595915203327</v>
      </c>
      <c r="S84" s="12">
        <v>5.7417386257264669</v>
      </c>
      <c r="T84" s="12">
        <v>5.9655461024176626</v>
      </c>
      <c r="V84" s="22">
        <v>43008</v>
      </c>
      <c r="W84" s="13">
        <v>13</v>
      </c>
      <c r="X84" s="12">
        <v>-42.049915253875277</v>
      </c>
      <c r="Y84" s="12">
        <v>9.2266742321322361</v>
      </c>
      <c r="Z84" s="12">
        <v>-3.8975841801957234</v>
      </c>
      <c r="AA84" s="12">
        <v>-3.5166524472168836</v>
      </c>
      <c r="AC84" s="22">
        <v>43008</v>
      </c>
      <c r="AD84" s="13">
        <v>78</v>
      </c>
      <c r="AE84" s="12">
        <v>127.79958913468904</v>
      </c>
      <c r="AF84" s="12">
        <v>4.7081407042272039</v>
      </c>
      <c r="AG84" s="12">
        <v>22.606691052484805</v>
      </c>
      <c r="AH84" s="12">
        <v>20.572531719681987</v>
      </c>
      <c r="AJ84" s="22">
        <v>43008</v>
      </c>
      <c r="AK84" s="13">
        <v>3</v>
      </c>
      <c r="AL84" s="12">
        <v>48.237520541272985</v>
      </c>
      <c r="AM84" s="12">
        <v>-1.7543600673002313</v>
      </c>
      <c r="AN84" s="14">
        <v>43008</v>
      </c>
      <c r="AO84" s="2">
        <v>21</v>
      </c>
      <c r="AP84" s="12">
        <v>4.451615587117308</v>
      </c>
      <c r="AQ84" s="12">
        <v>2.2042196964837002</v>
      </c>
      <c r="AS84" s="22">
        <v>43008</v>
      </c>
      <c r="AT84" s="13">
        <v>12</v>
      </c>
      <c r="AU84" s="12">
        <v>23.422283341891418</v>
      </c>
      <c r="AV84" s="12">
        <v>15.204071508335669</v>
      </c>
      <c r="AW84" s="12">
        <v>-4.0649366314529756</v>
      </c>
      <c r="AX84" s="12">
        <v>-2.4950022233519609</v>
      </c>
      <c r="AZ84" s="22">
        <v>43008</v>
      </c>
      <c r="BA84" s="13">
        <v>10</v>
      </c>
      <c r="BB84" s="12">
        <v>-34.236818737250886</v>
      </c>
      <c r="BC84" s="12">
        <v>2.7481851077555852</v>
      </c>
      <c r="BD84" s="12">
        <v>8.4421815439397854</v>
      </c>
      <c r="BE84" s="12">
        <v>7.6165089864396407</v>
      </c>
      <c r="BG84" s="22">
        <v>43008</v>
      </c>
      <c r="BH84" s="13">
        <v>20</v>
      </c>
      <c r="BI84" s="12">
        <v>-0.86526152660966604</v>
      </c>
      <c r="BJ84" s="12">
        <v>0.63166572225923368</v>
      </c>
      <c r="BK84" s="12">
        <v>2.3197838168382168</v>
      </c>
      <c r="BL84" s="12">
        <v>5.0715488862073332</v>
      </c>
      <c r="BN84" s="22">
        <v>43008</v>
      </c>
      <c r="BO84" s="13">
        <v>13</v>
      </c>
      <c r="BP84" s="12">
        <v>10.051833257197483</v>
      </c>
      <c r="BQ84" s="12">
        <v>7.549085828971358</v>
      </c>
      <c r="BR84" s="12">
        <v>6.2988073315798809</v>
      </c>
      <c r="BS84" s="12">
        <v>3.6898437160463038</v>
      </c>
      <c r="BU84" s="22">
        <v>43008</v>
      </c>
      <c r="BV84" s="13">
        <v>59</v>
      </c>
      <c r="BW84" s="12">
        <v>48.885477223820516</v>
      </c>
      <c r="BX84" s="12">
        <v>-17.077405545045643</v>
      </c>
      <c r="BY84" s="12">
        <v>9.6833393581112084</v>
      </c>
      <c r="BZ84" s="12">
        <v>6.3358300322257532</v>
      </c>
      <c r="CB84" s="22">
        <v>43008</v>
      </c>
      <c r="CC84" s="13">
        <v>29</v>
      </c>
      <c r="CD84" s="12">
        <v>-9.331859115012973</v>
      </c>
      <c r="CE84" s="12">
        <v>1.4944657231359626</v>
      </c>
      <c r="CF84" s="12">
        <v>4.4233771696622348</v>
      </c>
      <c r="CG84" s="12">
        <v>5.4710446192423934</v>
      </c>
      <c r="CI84" s="22">
        <v>43008</v>
      </c>
      <c r="CJ84" s="13">
        <v>26</v>
      </c>
      <c r="CK84" s="12">
        <v>7.0182338679171492</v>
      </c>
      <c r="CL84" s="12">
        <v>-0.48244009656913667</v>
      </c>
      <c r="CM84" s="12">
        <v>4.2688095685009086</v>
      </c>
      <c r="CN84" s="12">
        <v>3.6648248278821516</v>
      </c>
      <c r="CP84" s="22">
        <v>43008</v>
      </c>
      <c r="CQ84" s="13">
        <v>25</v>
      </c>
      <c r="CR84" s="12">
        <v>44.199553351337109</v>
      </c>
      <c r="CS84" s="12">
        <v>-2.8385700356967192</v>
      </c>
      <c r="CT84" s="12">
        <v>-1.0352626053624747</v>
      </c>
      <c r="CU84" s="12">
        <v>-1.9874788459705361</v>
      </c>
      <c r="CW84" s="22">
        <v>43008</v>
      </c>
      <c r="CX84" s="13">
        <v>28</v>
      </c>
      <c r="CY84" s="12">
        <v>95.229122783612226</v>
      </c>
      <c r="CZ84" s="12">
        <v>11.91814218064855</v>
      </c>
      <c r="DA84" s="12">
        <v>25.857859241166548</v>
      </c>
      <c r="DB84" s="12">
        <v>13.951838517094428</v>
      </c>
      <c r="DD84" s="22">
        <v>43008</v>
      </c>
      <c r="DE84" s="13">
        <v>19</v>
      </c>
      <c r="DF84" s="12">
        <v>-3.2015287000390757</v>
      </c>
      <c r="DG84" s="12">
        <v>7.9569983018586754</v>
      </c>
      <c r="DH84" s="12">
        <v>0.65601397004633188</v>
      </c>
      <c r="DI84" s="12">
        <v>-2.4942759731751196</v>
      </c>
      <c r="DK84" s="22">
        <v>43008</v>
      </c>
      <c r="DL84" s="13">
        <v>5</v>
      </c>
      <c r="DM84" s="12">
        <v>-49.422309027666088</v>
      </c>
      <c r="DN84" s="12">
        <v>-25.720405813329982</v>
      </c>
      <c r="DO84" s="12">
        <v>1.9518426452164617</v>
      </c>
      <c r="DP84" s="12">
        <v>-31.903495571046957</v>
      </c>
      <c r="DR84" s="22">
        <v>43008</v>
      </c>
      <c r="DS84" s="13">
        <v>8</v>
      </c>
      <c r="DT84" s="12">
        <v>-12.389294394887916</v>
      </c>
      <c r="DU84" s="12">
        <v>-3.301132020463271</v>
      </c>
      <c r="DV84" s="12">
        <v>-9.4875820337129717</v>
      </c>
      <c r="DW84" s="12">
        <v>-10.565413333210227</v>
      </c>
      <c r="DY84" s="22">
        <f t="shared" si="7"/>
        <v>43008</v>
      </c>
      <c r="DZ84" s="82">
        <f ca="1">VLOOKUP($DY84,INDIRECT("$"&amp;VLOOKUP($DZ$3,Map!$A$2:$E$51,4,0)&amp;"$6:$"&amp;VLOOKUP($DZ$3,Map!$A$2:$E$51,5,0)&amp;"$100"),MATCH(DZ$1,INDIRECT("$"&amp;VLOOKUP($DZ$3,Map!$A$2:$E$51,4,0)&amp;"$1:$"&amp;VLOOKUP($DZ$3,Map!$A$2:$E$51,5,0)&amp;"$1"),0),0)</f>
        <v>28</v>
      </c>
      <c r="EA84" s="140">
        <f ca="1">IF(ABS(VLOOKUP($DY84,INDIRECT("$"&amp;VLOOKUP($DZ$3,Map!$A$2:$E$51,4,0)&amp;"$6:$"&amp;VLOOKUP($DZ$3,Map!$A$2:$E$51,5,0)&amp;"$100"),MATCH(EA$1,INDIRECT("$"&amp;VLOOKUP($DZ$3,Map!$A$2:$E$51,4,0)&amp;"$1:$"&amp;VLOOKUP($DZ$3,Map!$A$2:$E$51,5,0)&amp;"$1"),0),0))&gt;100,"",VLOOKUP($DY84,INDIRECT("$"&amp;VLOOKUP($DZ$3,Map!$A$2:$E$51,4,0)&amp;"$6:$"&amp;VLOOKUP($DZ$3,Map!$A$2:$E$51,5,0)&amp;"$100"),MATCH(EA$1,INDIRECT("$"&amp;VLOOKUP($DZ$3,Map!$A$2:$E$51,4,0)&amp;"$1:$"&amp;VLOOKUP($DZ$3,Map!$A$2:$E$51,5,0)&amp;"$1"),0),0))</f>
        <v>95.229122783612226</v>
      </c>
      <c r="EB84" s="140">
        <f ca="1">IF(ABS(VLOOKUP($DY84,INDIRECT("$"&amp;VLOOKUP($DZ$3,Map!$A$2:$E$51,4,0)&amp;"$6:$"&amp;VLOOKUP($DZ$3,Map!$A$2:$E$51,5,0)&amp;"$100"),MATCH(EB$1,INDIRECT("$"&amp;VLOOKUP($DZ$3,Map!$A$2:$E$51,4,0)&amp;"$1:$"&amp;VLOOKUP($DZ$3,Map!$A$2:$E$51,5,0)&amp;"$1"),0),0))&gt;50,"",VLOOKUP($DY84,INDIRECT("$"&amp;VLOOKUP($DZ$3,Map!$A$2:$E$51,4,0)&amp;"$6:$"&amp;VLOOKUP($DZ$3,Map!$A$2:$E$51,5,0)&amp;"$100"),MATCH(EB$1,INDIRECT("$"&amp;VLOOKUP($DZ$3,Map!$A$2:$E$51,4,0)&amp;"$1:$"&amp;VLOOKUP($DZ$3,Map!$A$2:$E$51,5,0)&amp;"$1"),0),0))</f>
        <v>11.91814218064855</v>
      </c>
      <c r="EC84" s="140">
        <f ca="1">IF(ABS(VLOOKUP($DY84,INDIRECT("$"&amp;VLOOKUP($DZ$3,Map!$A$2:$E$51,4,0)&amp;"$6:$"&amp;VLOOKUP($DZ$3,Map!$A$2:$E$51,5,0)&amp;"$100"),MATCH(EC$1,INDIRECT("$"&amp;VLOOKUP($DZ$3,Map!$A$2:$E$51,4,0)&amp;"$1:$"&amp;VLOOKUP($DZ$3,Map!$A$2:$E$51,5,0)&amp;"$1"),0),0))&gt;100,"",VLOOKUP($DY84,INDIRECT("$"&amp;VLOOKUP($DZ$3,Map!$A$2:$E$51,4,0)&amp;"$6:$"&amp;VLOOKUP($DZ$3,Map!$A$2:$E$51,5,0)&amp;"$100"),MATCH(EC$1,INDIRECT("$"&amp;VLOOKUP($DZ$3,Map!$A$2:$E$51,4,0)&amp;"$1:$"&amp;VLOOKUP($DZ$3,Map!$A$2:$E$51,5,0)&amp;"$1"),0),0))</f>
        <v>25.857859241166548</v>
      </c>
      <c r="ED84" s="140">
        <f ca="1">IF(ABS(VLOOKUP($DY84,INDIRECT("$"&amp;VLOOKUP($DZ$3,Map!$A$2:$E$51,4,0)&amp;"$6:$"&amp;VLOOKUP($DZ$3,Map!$A$2:$E$51,5,0)&amp;"$100"),MATCH(ED$1,INDIRECT("$"&amp;VLOOKUP($DZ$3,Map!$A$2:$E$51,4,0)&amp;"$1:$"&amp;VLOOKUP($DZ$3,Map!$A$2:$E$51,5,0)&amp;"$1"),0),0))&gt;100,"",VLOOKUP($DY84,INDIRECT("$"&amp;VLOOKUP($DZ$3,Map!$A$2:$E$51,4,0)&amp;"$6:$"&amp;VLOOKUP($DZ$3,Map!$A$2:$E$51,5,0)&amp;"$100"),MATCH(ED$1,INDIRECT("$"&amp;VLOOKUP($DZ$3,Map!$A$2:$E$51,4,0)&amp;"$1:$"&amp;VLOOKUP($DZ$3,Map!$A$2:$E$51,5,0)&amp;"$1"),0),0))</f>
        <v>13.951838517094428</v>
      </c>
      <c r="EF84" s="22">
        <f t="shared" si="9"/>
        <v>43008</v>
      </c>
      <c r="EG84" s="140">
        <f ca="1">VLOOKUP($EF84,EquityMetrics!$Y$6:$AO$1048576,MATCH(Earnings!EG$5,EquityMetrics!$Y$5:$AO$5,0),0)</f>
        <v>22.859641576569032</v>
      </c>
      <c r="EH84" s="140">
        <f ca="1">VLOOKUP($EF84,EquityMetrics!$Y$6:$AO$1048576,MATCH(Earnings!EH$5,EquityMetrics!$Y$5:$AO$5,0),0)</f>
        <v>2.3501733710476813</v>
      </c>
      <c r="EI84" s="140">
        <f ca="1">VLOOKUP($EF84,EquityMetrics!$Y$6:$AO$1048576,MATCH(Earnings!EI$5,EquityMetrics!$Y$5:$AO$5,0),0)</f>
        <v>8.1376702270338654</v>
      </c>
      <c r="EJ84" s="140">
        <f ca="1">VLOOKUP($EF84,EquityMetrics!$Y$6:$AO$1048576,MATCH(Earnings!EJ$5,EquityMetrics!$Y$5:$AO$5,0),0)</f>
        <v>6.3754634356510076</v>
      </c>
      <c r="EN84" s="22">
        <v>43008</v>
      </c>
      <c r="EO84">
        <v>41</v>
      </c>
      <c r="EP84" s="12">
        <v>356.47697415911398</v>
      </c>
      <c r="EQ84" s="12">
        <v>-0.573484028623783</v>
      </c>
      <c r="ER84" s="12">
        <v>7.4806174598024633</v>
      </c>
      <c r="ES84" s="12">
        <v>4.1595375003515622</v>
      </c>
      <c r="EU84" s="22">
        <v>43008</v>
      </c>
      <c r="EV84">
        <v>37</v>
      </c>
      <c r="EW84" s="12">
        <v>25.722622302505815</v>
      </c>
      <c r="EX84" s="12">
        <v>9.0755962050612418</v>
      </c>
      <c r="EY84" s="12">
        <v>29.326379618830334</v>
      </c>
      <c r="EZ84" s="12">
        <v>26.268443378182948</v>
      </c>
      <c r="FB84" s="22">
        <v>43008</v>
      </c>
      <c r="FC84" s="13">
        <v>23</v>
      </c>
      <c r="FD84" s="12">
        <v>45.409287723319359</v>
      </c>
      <c r="FE84" s="12">
        <v>-3.2051225154637986</v>
      </c>
      <c r="FF84" s="12">
        <v>7.6537521981857815</v>
      </c>
      <c r="FG84" s="12">
        <v>7.1240649426757674</v>
      </c>
      <c r="FI84" s="22">
        <v>43008</v>
      </c>
      <c r="FJ84" s="13">
        <v>36</v>
      </c>
      <c r="FK84" s="12">
        <v>51.239297195129431</v>
      </c>
      <c r="FL84" s="12">
        <v>-30.233264359840561</v>
      </c>
      <c r="FM84" s="12">
        <v>11.469100156143885</v>
      </c>
      <c r="FN84" s="12">
        <v>5.6786718641152145</v>
      </c>
      <c r="FP84" s="22">
        <v>43008</v>
      </c>
      <c r="FQ84">
        <v>10</v>
      </c>
      <c r="FR84" s="12">
        <v>6.3501952796644057</v>
      </c>
      <c r="FS84" s="12">
        <v>4.286745810918613</v>
      </c>
      <c r="FT84" s="12">
        <v>4.2708783175774645</v>
      </c>
      <c r="FU84" s="12">
        <v>1.3446743073074918</v>
      </c>
      <c r="FW84" s="22">
        <v>43008</v>
      </c>
      <c r="FX84">
        <v>17</v>
      </c>
      <c r="FY84" s="12">
        <v>7.0575949186429288</v>
      </c>
      <c r="FZ84" s="12">
        <v>-1.5474541276433773</v>
      </c>
      <c r="GA84" s="12">
        <v>7.3011513756780166</v>
      </c>
      <c r="GB84" s="12">
        <v>8.0148075015162412</v>
      </c>
      <c r="GD84" s="22">
        <v>43555</v>
      </c>
      <c r="GE84">
        <v>13</v>
      </c>
      <c r="GF84" s="12">
        <v>17.822187203724702</v>
      </c>
      <c r="GG84" s="12">
        <v>-1.5429647232226618</v>
      </c>
      <c r="GH84" s="12">
        <v>0.61929873579265049</v>
      </c>
      <c r="GI84" s="12">
        <v>1.6469969856396593</v>
      </c>
      <c r="GK84" s="22">
        <v>43008</v>
      </c>
      <c r="GL84">
        <v>13</v>
      </c>
      <c r="GM84" s="12">
        <v>151.25090159614473</v>
      </c>
      <c r="GN84" s="12">
        <v>16.84450921349363</v>
      </c>
      <c r="GO84" s="12">
        <v>31.891447415708775</v>
      </c>
      <c r="GP84" s="12">
        <v>16.294574818329366</v>
      </c>
      <c r="GS84" s="22">
        <v>43008</v>
      </c>
      <c r="GT84" s="13">
        <v>26</v>
      </c>
      <c r="GU84" s="12">
        <v>7.0182338679171563</v>
      </c>
      <c r="GV84" s="12">
        <v>-0.48244009656913667</v>
      </c>
      <c r="GW84" s="12">
        <v>4.2688095685009086</v>
      </c>
      <c r="GX84" s="12">
        <v>3.6648248278821516</v>
      </c>
      <c r="GZ84" s="22">
        <v>43465</v>
      </c>
      <c r="HA84" s="13">
        <v>2</v>
      </c>
      <c r="HB84" s="12">
        <v>-0.49794552211118726</v>
      </c>
      <c r="HC84" s="12">
        <v>26.534129915400939</v>
      </c>
      <c r="HD84" s="12">
        <v>-1.4335354632250663</v>
      </c>
      <c r="HG84" s="22">
        <v>43008</v>
      </c>
      <c r="HH84" s="13">
        <v>3</v>
      </c>
      <c r="HI84" s="12">
        <v>13.648971548714805</v>
      </c>
      <c r="HJ84" s="12">
        <v>-11.896204900744278</v>
      </c>
      <c r="HK84" s="12">
        <v>6.6979974187783231</v>
      </c>
      <c r="HL84" s="12">
        <v>5.9120782142267903</v>
      </c>
      <c r="HN84" s="22">
        <v>43646</v>
      </c>
      <c r="HO84" s="13">
        <v>17</v>
      </c>
      <c r="HP84" s="12">
        <v>24.399384916424328</v>
      </c>
      <c r="HQ84" s="12">
        <v>32.623615746295329</v>
      </c>
      <c r="HR84" s="12">
        <v>1.6108555679698933</v>
      </c>
      <c r="HS84" s="12">
        <v>1.3418569247670487</v>
      </c>
    </row>
    <row r="85" spans="1:227">
      <c r="A85" s="22">
        <v>43100</v>
      </c>
      <c r="B85" s="13">
        <v>10</v>
      </c>
      <c r="C85" s="12">
        <v>29.694630938127684</v>
      </c>
      <c r="D85" s="12">
        <v>15.559264511918713</v>
      </c>
      <c r="E85" s="12">
        <v>19.945831832549032</v>
      </c>
      <c r="F85" s="12">
        <v>21.653344356647363</v>
      </c>
      <c r="H85" s="22">
        <v>43100</v>
      </c>
      <c r="I85" s="13">
        <v>26</v>
      </c>
      <c r="J85" s="12">
        <v>17.739439570366493</v>
      </c>
      <c r="K85" s="12">
        <v>2.0820154784522815</v>
      </c>
      <c r="L85" s="12">
        <v>8.3438217883472721</v>
      </c>
      <c r="M85" s="12">
        <v>6.8211276616351624</v>
      </c>
      <c r="O85" s="22">
        <v>43465</v>
      </c>
      <c r="P85" s="13">
        <v>28</v>
      </c>
      <c r="Q85" s="12">
        <v>5.7315217122158622</v>
      </c>
      <c r="R85" s="12">
        <v>2.9621712716896287</v>
      </c>
      <c r="S85" s="12">
        <v>5.2099018128232366</v>
      </c>
      <c r="T85" s="12">
        <v>5.6709784427808607</v>
      </c>
      <c r="V85" s="22">
        <v>43100</v>
      </c>
      <c r="W85" s="13">
        <v>13</v>
      </c>
      <c r="X85" s="12">
        <v>-40.510976967346529</v>
      </c>
      <c r="Y85" s="12">
        <v>17.715961762270194</v>
      </c>
      <c r="Z85" s="12">
        <v>-4.7181261658414186</v>
      </c>
      <c r="AA85" s="12">
        <v>-0.1001479478621059</v>
      </c>
      <c r="AC85" s="22">
        <v>43100</v>
      </c>
      <c r="AD85" s="13">
        <v>75</v>
      </c>
      <c r="AE85" s="12">
        <v>36.455229842740678</v>
      </c>
      <c r="AF85" s="12">
        <v>2.8183379822234178</v>
      </c>
      <c r="AG85" s="12">
        <v>24.230415876247125</v>
      </c>
      <c r="AH85" s="12">
        <v>25.286986355126185</v>
      </c>
      <c r="AJ85" s="22">
        <v>43100</v>
      </c>
      <c r="AK85" s="13">
        <v>3</v>
      </c>
      <c r="AL85" s="12">
        <v>14.360074462455453</v>
      </c>
      <c r="AM85" s="12">
        <v>-1.7595593219377093</v>
      </c>
      <c r="AN85" s="14">
        <v>43100</v>
      </c>
      <c r="AO85" s="2">
        <v>19</v>
      </c>
      <c r="AP85" s="12">
        <v>16.29897128504323</v>
      </c>
      <c r="AQ85" s="12">
        <v>11.263944840317786</v>
      </c>
      <c r="AS85" s="22">
        <v>43100</v>
      </c>
      <c r="AT85" s="13">
        <v>12</v>
      </c>
      <c r="AU85" s="12">
        <v>-17.510155904670516</v>
      </c>
      <c r="AV85" s="12">
        <v>12.94384753451634</v>
      </c>
      <c r="AW85" s="12">
        <v>6.1094318582205265</v>
      </c>
      <c r="AX85" s="12">
        <v>7.8028415010427121</v>
      </c>
      <c r="AZ85" s="22">
        <v>43100</v>
      </c>
      <c r="BA85" s="13">
        <v>11</v>
      </c>
      <c r="BB85" s="12">
        <v>28.342705710576318</v>
      </c>
      <c r="BC85" s="12">
        <v>25.902981463433438</v>
      </c>
      <c r="BD85" s="12">
        <v>17.984688297017314</v>
      </c>
      <c r="BE85" s="12">
        <v>17.742494414409293</v>
      </c>
      <c r="BG85" s="22">
        <v>43100</v>
      </c>
      <c r="BH85" s="13">
        <v>19</v>
      </c>
      <c r="BI85" s="12">
        <v>804.85365795596078</v>
      </c>
      <c r="BJ85" s="12">
        <v>-0.89752133680860435</v>
      </c>
      <c r="BK85" s="12">
        <v>2.6914075905622559</v>
      </c>
      <c r="BL85" s="12">
        <v>5.2713584989158457</v>
      </c>
      <c r="BN85" s="22">
        <v>43100</v>
      </c>
      <c r="BO85" s="13">
        <v>13</v>
      </c>
      <c r="BP85" s="12">
        <v>5.5281469922907505</v>
      </c>
      <c r="BQ85" s="12">
        <v>0.27413538137417426</v>
      </c>
      <c r="BR85" s="12">
        <v>11.57634643043326</v>
      </c>
      <c r="BS85" s="12">
        <v>14.159996131282181</v>
      </c>
      <c r="BU85" s="22">
        <v>43100</v>
      </c>
      <c r="BV85" s="13">
        <v>59</v>
      </c>
      <c r="BW85" s="12">
        <v>51.660157727245256</v>
      </c>
      <c r="BX85" s="12">
        <v>-10.756020907712349</v>
      </c>
      <c r="BY85" s="12">
        <v>8.8876252068252448</v>
      </c>
      <c r="BZ85" s="12">
        <v>4.8455903297273339</v>
      </c>
      <c r="CB85" s="22">
        <v>43100</v>
      </c>
      <c r="CC85" s="13">
        <v>25</v>
      </c>
      <c r="CD85" s="12">
        <v>6.9399753613799389</v>
      </c>
      <c r="CE85" s="12">
        <v>1.396308954936365</v>
      </c>
      <c r="CF85" s="12">
        <v>6.9554287880536414</v>
      </c>
      <c r="CG85" s="12">
        <v>13.226277350780435</v>
      </c>
      <c r="CI85" s="22">
        <v>43100</v>
      </c>
      <c r="CJ85" s="13">
        <v>25</v>
      </c>
      <c r="CK85" s="12">
        <v>12.796281640786866</v>
      </c>
      <c r="CL85" s="12">
        <v>4.5043630327423978</v>
      </c>
      <c r="CM85" s="12">
        <v>12.574703898372519</v>
      </c>
      <c r="CN85" s="12">
        <v>12.917715338212087</v>
      </c>
      <c r="CP85" s="22">
        <v>43100</v>
      </c>
      <c r="CQ85" s="13">
        <v>22</v>
      </c>
      <c r="CR85" s="12">
        <v>30.767374724104101</v>
      </c>
      <c r="CS85" s="12">
        <v>-0.99527202373629331</v>
      </c>
      <c r="CT85" s="12">
        <v>1.4924995962644072</v>
      </c>
      <c r="CU85" s="12">
        <v>2.0824417189228006</v>
      </c>
      <c r="CW85" s="22">
        <v>43100</v>
      </c>
      <c r="CX85" s="13">
        <v>28</v>
      </c>
      <c r="CY85" s="12">
        <v>141.92729187791835</v>
      </c>
      <c r="CZ85" s="12">
        <v>-3.8103653650244595</v>
      </c>
      <c r="DA85" s="12">
        <v>17.407260566646563</v>
      </c>
      <c r="DB85" s="12">
        <v>8.1336428271017613</v>
      </c>
      <c r="DD85" s="22">
        <v>43100</v>
      </c>
      <c r="DE85" s="13">
        <v>19</v>
      </c>
      <c r="DF85" s="12">
        <v>-28.879703076821574</v>
      </c>
      <c r="DG85" s="12">
        <v>19.11663589950583</v>
      </c>
      <c r="DH85" s="12">
        <v>5.2277490504043733</v>
      </c>
      <c r="DI85" s="12">
        <v>4.375142847524649</v>
      </c>
      <c r="DK85" s="22">
        <v>43100</v>
      </c>
      <c r="DL85" s="13">
        <v>5</v>
      </c>
      <c r="DM85" s="12">
        <v>-11.166102135450021</v>
      </c>
      <c r="DN85" s="12">
        <v>-19.547081415618806</v>
      </c>
      <c r="DO85" s="12">
        <v>6.0467925479994689</v>
      </c>
      <c r="DP85" s="12">
        <v>-28.405365025524198</v>
      </c>
      <c r="DR85" s="22">
        <v>43100</v>
      </c>
      <c r="DS85" s="13">
        <v>7</v>
      </c>
      <c r="DT85" s="12">
        <v>-95.870790656578066</v>
      </c>
      <c r="DU85" s="12">
        <v>-2.325492126611417</v>
      </c>
      <c r="DV85" s="12">
        <v>14.017767676651861</v>
      </c>
      <c r="DW85" s="12">
        <v>20.677320657047925</v>
      </c>
      <c r="DY85" s="22">
        <f t="shared" si="7"/>
        <v>43100</v>
      </c>
      <c r="DZ85" s="82">
        <f ca="1">VLOOKUP($DY85,INDIRECT("$"&amp;VLOOKUP($DZ$3,Map!$A$2:$E$51,4,0)&amp;"$6:$"&amp;VLOOKUP($DZ$3,Map!$A$2:$E$51,5,0)&amp;"$100"),MATCH(DZ$1,INDIRECT("$"&amp;VLOOKUP($DZ$3,Map!$A$2:$E$51,4,0)&amp;"$1:$"&amp;VLOOKUP($DZ$3,Map!$A$2:$E$51,5,0)&amp;"$1"),0),0)</f>
        <v>28</v>
      </c>
      <c r="EA85" s="140" t="str">
        <f ca="1">IF(ABS(VLOOKUP($DY85,INDIRECT("$"&amp;VLOOKUP($DZ$3,Map!$A$2:$E$51,4,0)&amp;"$6:$"&amp;VLOOKUP($DZ$3,Map!$A$2:$E$51,5,0)&amp;"$100"),MATCH(EA$1,INDIRECT("$"&amp;VLOOKUP($DZ$3,Map!$A$2:$E$51,4,0)&amp;"$1:$"&amp;VLOOKUP($DZ$3,Map!$A$2:$E$51,5,0)&amp;"$1"),0),0))&gt;100,"",VLOOKUP($DY85,INDIRECT("$"&amp;VLOOKUP($DZ$3,Map!$A$2:$E$51,4,0)&amp;"$6:$"&amp;VLOOKUP($DZ$3,Map!$A$2:$E$51,5,0)&amp;"$100"),MATCH(EA$1,INDIRECT("$"&amp;VLOOKUP($DZ$3,Map!$A$2:$E$51,4,0)&amp;"$1:$"&amp;VLOOKUP($DZ$3,Map!$A$2:$E$51,5,0)&amp;"$1"),0),0))</f>
        <v/>
      </c>
      <c r="EB85" s="140">
        <f ca="1">IF(ABS(VLOOKUP($DY85,INDIRECT("$"&amp;VLOOKUP($DZ$3,Map!$A$2:$E$51,4,0)&amp;"$6:$"&amp;VLOOKUP($DZ$3,Map!$A$2:$E$51,5,0)&amp;"$100"),MATCH(EB$1,INDIRECT("$"&amp;VLOOKUP($DZ$3,Map!$A$2:$E$51,4,0)&amp;"$1:$"&amp;VLOOKUP($DZ$3,Map!$A$2:$E$51,5,0)&amp;"$1"),0),0))&gt;50,"",VLOOKUP($DY85,INDIRECT("$"&amp;VLOOKUP($DZ$3,Map!$A$2:$E$51,4,0)&amp;"$6:$"&amp;VLOOKUP($DZ$3,Map!$A$2:$E$51,5,0)&amp;"$100"),MATCH(EB$1,INDIRECT("$"&amp;VLOOKUP($DZ$3,Map!$A$2:$E$51,4,0)&amp;"$1:$"&amp;VLOOKUP($DZ$3,Map!$A$2:$E$51,5,0)&amp;"$1"),0),0))</f>
        <v>-3.8103653650244595</v>
      </c>
      <c r="EC85" s="140">
        <f ca="1">IF(ABS(VLOOKUP($DY85,INDIRECT("$"&amp;VLOOKUP($DZ$3,Map!$A$2:$E$51,4,0)&amp;"$6:$"&amp;VLOOKUP($DZ$3,Map!$A$2:$E$51,5,0)&amp;"$100"),MATCH(EC$1,INDIRECT("$"&amp;VLOOKUP($DZ$3,Map!$A$2:$E$51,4,0)&amp;"$1:$"&amp;VLOOKUP($DZ$3,Map!$A$2:$E$51,5,0)&amp;"$1"),0),0))&gt;100,"",VLOOKUP($DY85,INDIRECT("$"&amp;VLOOKUP($DZ$3,Map!$A$2:$E$51,4,0)&amp;"$6:$"&amp;VLOOKUP($DZ$3,Map!$A$2:$E$51,5,0)&amp;"$100"),MATCH(EC$1,INDIRECT("$"&amp;VLOOKUP($DZ$3,Map!$A$2:$E$51,4,0)&amp;"$1:$"&amp;VLOOKUP($DZ$3,Map!$A$2:$E$51,5,0)&amp;"$1"),0),0))</f>
        <v>17.407260566646563</v>
      </c>
      <c r="ED85" s="140">
        <f ca="1">IF(ABS(VLOOKUP($DY85,INDIRECT("$"&amp;VLOOKUP($DZ$3,Map!$A$2:$E$51,4,0)&amp;"$6:$"&amp;VLOOKUP($DZ$3,Map!$A$2:$E$51,5,0)&amp;"$100"),MATCH(ED$1,INDIRECT("$"&amp;VLOOKUP($DZ$3,Map!$A$2:$E$51,4,0)&amp;"$1:$"&amp;VLOOKUP($DZ$3,Map!$A$2:$E$51,5,0)&amp;"$1"),0),0))&gt;100,"",VLOOKUP($DY85,INDIRECT("$"&amp;VLOOKUP($DZ$3,Map!$A$2:$E$51,4,0)&amp;"$6:$"&amp;VLOOKUP($DZ$3,Map!$A$2:$E$51,5,0)&amp;"$100"),MATCH(ED$1,INDIRECT("$"&amp;VLOOKUP($DZ$3,Map!$A$2:$E$51,4,0)&amp;"$1:$"&amp;VLOOKUP($DZ$3,Map!$A$2:$E$51,5,0)&amp;"$1"),0),0))</f>
        <v>8.1336428271017613</v>
      </c>
      <c r="EF85" s="22">
        <f t="shared" si="9"/>
        <v>43100</v>
      </c>
      <c r="EG85" s="140">
        <f ca="1">VLOOKUP($EF85,EquityMetrics!$Y$6:$AO$1048576,MATCH(Earnings!EG$5,EquityMetrics!$Y$5:$AO$5,0),0)</f>
        <v>25.877275474680683</v>
      </c>
      <c r="EH85" s="140">
        <f ca="1">VLOOKUP($EF85,EquityMetrics!$Y$6:$AO$1048576,MATCH(Earnings!EH$5,EquityMetrics!$Y$5:$AO$5,0),0)</f>
        <v>3.7985249341185856</v>
      </c>
      <c r="EI85" s="140">
        <f ca="1">VLOOKUP($EF85,EquityMetrics!$Y$6:$AO$1048576,MATCH(Earnings!EI$5,EquityMetrics!$Y$5:$AO$5,0),0)</f>
        <v>10.308295904708675</v>
      </c>
      <c r="EJ85" s="140">
        <f ca="1">VLOOKUP($EF85,EquityMetrics!$Y$6:$AO$1048576,MATCH(Earnings!EJ$5,EquityMetrics!$Y$5:$AO$5,0),0)</f>
        <v>9.5537930435486871</v>
      </c>
      <c r="EN85" s="22">
        <v>43100</v>
      </c>
      <c r="EO85">
        <v>39</v>
      </c>
      <c r="EP85" s="12">
        <v>61.196188965449963</v>
      </c>
      <c r="EQ85" s="12">
        <v>-1.0646129758226985</v>
      </c>
      <c r="ER85" s="12">
        <v>14.661936589072134</v>
      </c>
      <c r="ES85" s="12">
        <v>7.0098996761613019</v>
      </c>
      <c r="EU85" s="22">
        <v>43100</v>
      </c>
      <c r="EV85">
        <v>36</v>
      </c>
      <c r="EW85" s="12">
        <v>8.441934093789305</v>
      </c>
      <c r="EX85" s="12">
        <v>5.9872175914639003</v>
      </c>
      <c r="EY85" s="12">
        <v>28.506642112599103</v>
      </c>
      <c r="EZ85" s="12">
        <v>31.391146882487185</v>
      </c>
      <c r="FB85" s="22">
        <v>43100</v>
      </c>
      <c r="FC85" s="13">
        <v>25</v>
      </c>
      <c r="FD85" s="12">
        <v>43.100566988481013</v>
      </c>
      <c r="FE85" s="12">
        <v>-3.8203171906057265</v>
      </c>
      <c r="FF85" s="12">
        <v>4.3400441948347135</v>
      </c>
      <c r="FG85" s="12">
        <v>2.348925737131724</v>
      </c>
      <c r="FI85" s="22">
        <v>43100</v>
      </c>
      <c r="FJ85" s="13">
        <v>34</v>
      </c>
      <c r="FK85" s="12">
        <v>57.608571465383982</v>
      </c>
      <c r="FL85" s="12">
        <v>-19.108367946698856</v>
      </c>
      <c r="FM85" s="12">
        <v>12.926796493710778</v>
      </c>
      <c r="FN85" s="12">
        <v>7.0078468466530541</v>
      </c>
      <c r="FP85" s="22">
        <v>43100</v>
      </c>
      <c r="FQ85">
        <v>9</v>
      </c>
      <c r="FR85" s="12">
        <v>-14.17694693664343</v>
      </c>
      <c r="FS85" s="12">
        <v>4.265427912487918</v>
      </c>
      <c r="FT85" s="12">
        <v>3.274878128810732</v>
      </c>
      <c r="FU85" s="12">
        <v>1.7721014303227589</v>
      </c>
      <c r="FW85" s="22">
        <v>43100</v>
      </c>
      <c r="FX85">
        <v>17</v>
      </c>
      <c r="FY85" s="12">
        <v>71.469732928622818</v>
      </c>
      <c r="FZ85" s="12">
        <v>-0.19181240278114409</v>
      </c>
      <c r="GA85" s="12">
        <v>12.140331480329557</v>
      </c>
      <c r="GB85" s="12">
        <v>10.630450783324097</v>
      </c>
      <c r="GD85" s="22">
        <v>43646</v>
      </c>
      <c r="GE85">
        <v>13</v>
      </c>
      <c r="GF85" s="12">
        <v>11.041113628422416</v>
      </c>
      <c r="GG85" s="12">
        <v>-1.228969351706688</v>
      </c>
      <c r="GH85" s="12">
        <v>5.3808235693121542</v>
      </c>
      <c r="GI85" s="12">
        <v>5.935143419506006</v>
      </c>
      <c r="GK85" s="22">
        <v>43100</v>
      </c>
      <c r="GL85">
        <v>13</v>
      </c>
      <c r="GM85" s="12">
        <v>156.40466258030358</v>
      </c>
      <c r="GN85" s="12">
        <v>-6.1708957281642824</v>
      </c>
      <c r="GO85" s="12">
        <v>20.587807448511654</v>
      </c>
      <c r="GP85" s="12">
        <v>9.8961674038042347</v>
      </c>
      <c r="GS85" s="22">
        <v>43100</v>
      </c>
      <c r="GT85" s="13">
        <v>25</v>
      </c>
      <c r="GU85" s="12">
        <v>12.796281640786876</v>
      </c>
      <c r="GV85" s="12">
        <v>4.5043630327423978</v>
      </c>
      <c r="GW85" s="12">
        <v>12.574703898372519</v>
      </c>
      <c r="GX85" s="12">
        <v>12.917715338212087</v>
      </c>
      <c r="GZ85" s="22">
        <v>43555</v>
      </c>
      <c r="HA85" s="13">
        <v>2</v>
      </c>
      <c r="HB85" s="12">
        <v>14.006848425153407</v>
      </c>
      <c r="HC85" s="12">
        <v>36.349683011777167</v>
      </c>
      <c r="HD85" s="12">
        <v>-3.9255321804289145</v>
      </c>
      <c r="HG85" s="22">
        <v>43100</v>
      </c>
      <c r="HH85" s="13">
        <v>2</v>
      </c>
      <c r="HI85" s="12">
        <v>23.560467481957193</v>
      </c>
      <c r="HJ85" s="12">
        <v>-4.9561598567872123</v>
      </c>
      <c r="HK85" s="12">
        <v>11.699136010126532</v>
      </c>
      <c r="HL85" s="12">
        <v>10.495750669746595</v>
      </c>
    </row>
    <row r="86" spans="1:227">
      <c r="A86" s="22">
        <v>43190</v>
      </c>
      <c r="B86" s="13">
        <v>9</v>
      </c>
      <c r="C86" s="12">
        <v>20.475482353532453</v>
      </c>
      <c r="D86" s="12">
        <v>9.1605720546537928</v>
      </c>
      <c r="E86" s="12">
        <v>18.578107113595109</v>
      </c>
      <c r="F86" s="12">
        <v>20.147251302682424</v>
      </c>
      <c r="H86" s="22">
        <v>43190</v>
      </c>
      <c r="I86" s="13">
        <v>26</v>
      </c>
      <c r="J86" s="12">
        <v>5.0000910767905173</v>
      </c>
      <c r="K86" s="12">
        <v>2.1317822960169819</v>
      </c>
      <c r="L86" s="12">
        <v>12.347000584277691</v>
      </c>
      <c r="M86" s="12">
        <v>13.908579623720696</v>
      </c>
      <c r="O86" s="22">
        <v>43555</v>
      </c>
      <c r="P86" s="13">
        <v>29</v>
      </c>
      <c r="Q86" s="12">
        <v>21.485433909035748</v>
      </c>
      <c r="R86" s="12">
        <v>13.26831901368668</v>
      </c>
      <c r="S86" s="12">
        <v>3.7076516670966564</v>
      </c>
      <c r="T86" s="12">
        <v>4.1230869132033776</v>
      </c>
      <c r="V86" s="22">
        <v>43190</v>
      </c>
      <c r="W86" s="13">
        <v>13</v>
      </c>
      <c r="X86" s="12">
        <v>-28.067737430907233</v>
      </c>
      <c r="Y86" s="12">
        <v>8.6583402855286309</v>
      </c>
      <c r="Z86" s="12">
        <v>1.446657973423382</v>
      </c>
      <c r="AA86" s="12">
        <v>3.9474742431667265</v>
      </c>
      <c r="AC86" s="22">
        <v>43190</v>
      </c>
      <c r="AD86" s="13">
        <v>76</v>
      </c>
      <c r="AE86" s="12">
        <v>18.634996277179862</v>
      </c>
      <c r="AF86" s="12">
        <v>3.4654469860564419</v>
      </c>
      <c r="AG86" s="12">
        <v>21.857751146645054</v>
      </c>
      <c r="AH86" s="12">
        <v>21.333630021303286</v>
      </c>
      <c r="AJ86" s="22">
        <v>43190</v>
      </c>
      <c r="AK86" s="13">
        <v>3</v>
      </c>
      <c r="AL86" s="12">
        <v>44.395440799114333</v>
      </c>
      <c r="AM86" s="12">
        <v>3.6459664479395526</v>
      </c>
      <c r="AN86" s="14">
        <v>43190</v>
      </c>
      <c r="AO86" s="2">
        <v>19</v>
      </c>
      <c r="AP86" s="12">
        <v>-3.0182106453835122</v>
      </c>
      <c r="AQ86" s="12">
        <v>-22.055554534594112</v>
      </c>
      <c r="AS86" s="22">
        <v>43190</v>
      </c>
      <c r="AT86" s="13">
        <v>12</v>
      </c>
      <c r="AU86" s="12">
        <v>-19.536286282048444</v>
      </c>
      <c r="AV86" s="12">
        <v>18.935810641080298</v>
      </c>
      <c r="AW86" s="12">
        <v>5.6688868400083026</v>
      </c>
      <c r="AX86" s="12">
        <v>6.7730549662986306</v>
      </c>
      <c r="AZ86" s="22">
        <v>43190</v>
      </c>
      <c r="BA86" s="13">
        <v>10</v>
      </c>
      <c r="BB86" s="12">
        <v>-1.2845817228249103</v>
      </c>
      <c r="BC86" s="12">
        <v>3.450897250490792</v>
      </c>
      <c r="BD86" s="12">
        <v>5.2634240141806732</v>
      </c>
      <c r="BE86" s="12">
        <v>2.2419590516275179</v>
      </c>
      <c r="BG86" s="22">
        <v>43190</v>
      </c>
      <c r="BH86" s="13">
        <v>20</v>
      </c>
      <c r="BI86" s="12">
        <v>-88.920011866670691</v>
      </c>
      <c r="BJ86" s="12">
        <v>-0.29076754031639451</v>
      </c>
      <c r="BK86" s="12">
        <v>7.1642689023804218</v>
      </c>
      <c r="BL86" s="12">
        <v>4.9569044548543717</v>
      </c>
      <c r="BN86" s="22">
        <v>43190</v>
      </c>
      <c r="BO86" s="13">
        <v>12</v>
      </c>
      <c r="BP86" s="12">
        <v>37.738619589959093</v>
      </c>
      <c r="BQ86" s="12">
        <v>6.0791094116722899</v>
      </c>
      <c r="BR86" s="12">
        <v>3.191470682802966</v>
      </c>
      <c r="BS86" s="12">
        <v>-0.96652518483820726</v>
      </c>
      <c r="BU86" s="22">
        <v>43190</v>
      </c>
      <c r="BV86" s="13">
        <v>57</v>
      </c>
      <c r="BW86" s="12">
        <v>30.196925616097413</v>
      </c>
      <c r="BX86" s="12">
        <v>-10.166144055155691</v>
      </c>
      <c r="BY86" s="12">
        <v>13.763333133986521</v>
      </c>
      <c r="BZ86" s="12">
        <v>12.067887208163896</v>
      </c>
      <c r="CB86" s="22">
        <v>43190</v>
      </c>
      <c r="CC86" s="13">
        <v>23</v>
      </c>
      <c r="CD86" s="12">
        <v>8.9605724388549728</v>
      </c>
      <c r="CE86" s="12">
        <v>9.3518202679240936</v>
      </c>
      <c r="CF86" s="12">
        <v>8.3680892511778247</v>
      </c>
      <c r="CG86" s="12">
        <v>-2.2643373115027954</v>
      </c>
      <c r="CI86" s="22">
        <v>43190</v>
      </c>
      <c r="CJ86" s="13">
        <v>23</v>
      </c>
      <c r="CK86" s="12">
        <v>-2.3241596802200433</v>
      </c>
      <c r="CL86" s="12">
        <v>16.34923471597385</v>
      </c>
      <c r="CM86" s="12">
        <v>9.1423439679802598</v>
      </c>
      <c r="CN86" s="12">
        <v>9.6798668376408372</v>
      </c>
      <c r="CP86" s="22">
        <v>43190</v>
      </c>
      <c r="CQ86" s="13">
        <v>20</v>
      </c>
      <c r="CR86" s="12">
        <v>-35.918571242740668</v>
      </c>
      <c r="CS86" s="12">
        <v>0.48808199213856707</v>
      </c>
      <c r="CT86" s="12">
        <v>3.0965512990948074</v>
      </c>
      <c r="CU86" s="12">
        <v>3.4445822862751552</v>
      </c>
      <c r="CW86" s="22">
        <v>43190</v>
      </c>
      <c r="CX86" s="13">
        <v>27</v>
      </c>
      <c r="CY86" s="12">
        <v>75.635039755546089</v>
      </c>
      <c r="CZ86" s="12">
        <v>-2.3735851664786978</v>
      </c>
      <c r="DA86" s="12">
        <v>11.816707364376832</v>
      </c>
      <c r="DB86" s="12">
        <v>1.7245706231582947</v>
      </c>
      <c r="DD86" s="22">
        <v>43190</v>
      </c>
      <c r="DE86" s="13">
        <v>18</v>
      </c>
      <c r="DF86" s="12">
        <v>10.398055395871022</v>
      </c>
      <c r="DG86" s="12">
        <v>13.609200503215281</v>
      </c>
      <c r="DH86" s="12">
        <v>8.4949400244697557</v>
      </c>
      <c r="DI86" s="12">
        <v>8.3295317169207692</v>
      </c>
      <c r="DK86" s="22">
        <v>43190</v>
      </c>
      <c r="DL86" s="13">
        <v>5</v>
      </c>
      <c r="DM86" s="12">
        <v>-16.3953649015032</v>
      </c>
      <c r="DN86" s="12">
        <v>-18.175564390063069</v>
      </c>
      <c r="DO86" s="12">
        <v>10.951934800844132</v>
      </c>
      <c r="DP86" s="12">
        <v>8.4935827595895788</v>
      </c>
      <c r="DR86" s="22">
        <v>43190</v>
      </c>
      <c r="DS86" s="13">
        <v>6</v>
      </c>
      <c r="DT86" s="12">
        <v>-13.523178745885868</v>
      </c>
      <c r="DU86" s="12">
        <v>-7.1871732999195466</v>
      </c>
      <c r="DV86" s="12">
        <v>-6.0663150689324823</v>
      </c>
      <c r="DW86" s="12">
        <v>-5.9718168147123833</v>
      </c>
      <c r="DY86" s="22">
        <f t="shared" si="7"/>
        <v>43190</v>
      </c>
      <c r="DZ86" s="82">
        <f ca="1">VLOOKUP($DY86,INDIRECT("$"&amp;VLOOKUP($DZ$3,Map!$A$2:$E$51,4,0)&amp;"$6:$"&amp;VLOOKUP($DZ$3,Map!$A$2:$E$51,5,0)&amp;"$100"),MATCH(DZ$1,INDIRECT("$"&amp;VLOOKUP($DZ$3,Map!$A$2:$E$51,4,0)&amp;"$1:$"&amp;VLOOKUP($DZ$3,Map!$A$2:$E$51,5,0)&amp;"$1"),0),0)</f>
        <v>27</v>
      </c>
      <c r="EA86" s="140">
        <f ca="1">IF(ABS(VLOOKUP($DY86,INDIRECT("$"&amp;VLOOKUP($DZ$3,Map!$A$2:$E$51,4,0)&amp;"$6:$"&amp;VLOOKUP($DZ$3,Map!$A$2:$E$51,5,0)&amp;"$100"),MATCH(EA$1,INDIRECT("$"&amp;VLOOKUP($DZ$3,Map!$A$2:$E$51,4,0)&amp;"$1:$"&amp;VLOOKUP($DZ$3,Map!$A$2:$E$51,5,0)&amp;"$1"),0),0))&gt;100,"",VLOOKUP($DY86,INDIRECT("$"&amp;VLOOKUP($DZ$3,Map!$A$2:$E$51,4,0)&amp;"$6:$"&amp;VLOOKUP($DZ$3,Map!$A$2:$E$51,5,0)&amp;"$100"),MATCH(EA$1,INDIRECT("$"&amp;VLOOKUP($DZ$3,Map!$A$2:$E$51,4,0)&amp;"$1:$"&amp;VLOOKUP($DZ$3,Map!$A$2:$E$51,5,0)&amp;"$1"),0),0))</f>
        <v>75.635039755546089</v>
      </c>
      <c r="EB86" s="140">
        <f ca="1">IF(ABS(VLOOKUP($DY86,INDIRECT("$"&amp;VLOOKUP($DZ$3,Map!$A$2:$E$51,4,0)&amp;"$6:$"&amp;VLOOKUP($DZ$3,Map!$A$2:$E$51,5,0)&amp;"$100"),MATCH(EB$1,INDIRECT("$"&amp;VLOOKUP($DZ$3,Map!$A$2:$E$51,4,0)&amp;"$1:$"&amp;VLOOKUP($DZ$3,Map!$A$2:$E$51,5,0)&amp;"$1"),0),0))&gt;50,"",VLOOKUP($DY86,INDIRECT("$"&amp;VLOOKUP($DZ$3,Map!$A$2:$E$51,4,0)&amp;"$6:$"&amp;VLOOKUP($DZ$3,Map!$A$2:$E$51,5,0)&amp;"$100"),MATCH(EB$1,INDIRECT("$"&amp;VLOOKUP($DZ$3,Map!$A$2:$E$51,4,0)&amp;"$1:$"&amp;VLOOKUP($DZ$3,Map!$A$2:$E$51,5,0)&amp;"$1"),0),0))</f>
        <v>-2.3735851664786978</v>
      </c>
      <c r="EC86" s="140">
        <f ca="1">IF(ABS(VLOOKUP($DY86,INDIRECT("$"&amp;VLOOKUP($DZ$3,Map!$A$2:$E$51,4,0)&amp;"$6:$"&amp;VLOOKUP($DZ$3,Map!$A$2:$E$51,5,0)&amp;"$100"),MATCH(EC$1,INDIRECT("$"&amp;VLOOKUP($DZ$3,Map!$A$2:$E$51,4,0)&amp;"$1:$"&amp;VLOOKUP($DZ$3,Map!$A$2:$E$51,5,0)&amp;"$1"),0),0))&gt;100,"",VLOOKUP($DY86,INDIRECT("$"&amp;VLOOKUP($DZ$3,Map!$A$2:$E$51,4,0)&amp;"$6:$"&amp;VLOOKUP($DZ$3,Map!$A$2:$E$51,5,0)&amp;"$100"),MATCH(EC$1,INDIRECT("$"&amp;VLOOKUP($DZ$3,Map!$A$2:$E$51,4,0)&amp;"$1:$"&amp;VLOOKUP($DZ$3,Map!$A$2:$E$51,5,0)&amp;"$1"),0),0))</f>
        <v>11.816707364376832</v>
      </c>
      <c r="ED86" s="140">
        <f ca="1">IF(ABS(VLOOKUP($DY86,INDIRECT("$"&amp;VLOOKUP($DZ$3,Map!$A$2:$E$51,4,0)&amp;"$6:$"&amp;VLOOKUP($DZ$3,Map!$A$2:$E$51,5,0)&amp;"$100"),MATCH(ED$1,INDIRECT("$"&amp;VLOOKUP($DZ$3,Map!$A$2:$E$51,4,0)&amp;"$1:$"&amp;VLOOKUP($DZ$3,Map!$A$2:$E$51,5,0)&amp;"$1"),0),0))&gt;100,"",VLOOKUP($DY86,INDIRECT("$"&amp;VLOOKUP($DZ$3,Map!$A$2:$E$51,4,0)&amp;"$6:$"&amp;VLOOKUP($DZ$3,Map!$A$2:$E$51,5,0)&amp;"$100"),MATCH(ED$1,INDIRECT("$"&amp;VLOOKUP($DZ$3,Map!$A$2:$E$51,4,0)&amp;"$1:$"&amp;VLOOKUP($DZ$3,Map!$A$2:$E$51,5,0)&amp;"$1"),0),0))</f>
        <v>1.7245706231582947</v>
      </c>
      <c r="EF86" s="22">
        <f t="shared" si="9"/>
        <v>43190</v>
      </c>
      <c r="EG86" s="140">
        <f ca="1">VLOOKUP($EF86,EquityMetrics!$Y$6:$AO$1048576,MATCH(Earnings!EG$5,EquityMetrics!$Y$5:$AO$5,0),0)</f>
        <v>8.7326100215785019</v>
      </c>
      <c r="EH86" s="140">
        <f ca="1">VLOOKUP($EF86,EquityMetrics!$Y$6:$AO$1048576,MATCH(Earnings!EH$5,EquityMetrics!$Y$5:$AO$5,0),0)</f>
        <v>3.3157577136841088</v>
      </c>
      <c r="EI86" s="140">
        <f ca="1">VLOOKUP($EF86,EquityMetrics!$Y$6:$AO$1048576,MATCH(Earnings!EI$5,EquityMetrics!$Y$5:$AO$5,0),0)</f>
        <v>10.30008818442254</v>
      </c>
      <c r="EJ86" s="140">
        <f ca="1">VLOOKUP($EF86,EquityMetrics!$Y$6:$AO$1048576,MATCH(Earnings!EJ$5,EquityMetrics!$Y$5:$AO$5,0),0)</f>
        <v>8.5006789848633311</v>
      </c>
      <c r="EN86" s="22">
        <v>43190</v>
      </c>
      <c r="EO86">
        <v>39</v>
      </c>
      <c r="EP86" s="12">
        <v>14.209744084841525</v>
      </c>
      <c r="EQ86" s="12">
        <v>3.8354351277844811</v>
      </c>
      <c r="ER86" s="12">
        <v>18.223377422610799</v>
      </c>
      <c r="ES86" s="12">
        <v>12.842838828151493</v>
      </c>
      <c r="EU86" s="22">
        <v>43190</v>
      </c>
      <c r="EV86">
        <v>37</v>
      </c>
      <c r="EW86" s="12">
        <v>25.092063130892072</v>
      </c>
      <c r="EX86" s="12">
        <v>3.1879930901203224</v>
      </c>
      <c r="EY86" s="12">
        <v>23.301229695101576</v>
      </c>
      <c r="EZ86" s="12">
        <v>23.670925696866775</v>
      </c>
      <c r="FB86" s="22">
        <v>43190</v>
      </c>
      <c r="FC86" s="13">
        <v>24</v>
      </c>
      <c r="FD86" s="12">
        <v>22.498314373914653</v>
      </c>
      <c r="FE86" s="12">
        <v>4.5384772696310804E-2</v>
      </c>
      <c r="FF86" s="12">
        <v>11.190308290723628</v>
      </c>
      <c r="FG86" s="12">
        <v>9.5317752423526247</v>
      </c>
      <c r="FI86" s="22">
        <v>43190</v>
      </c>
      <c r="FJ86" s="13">
        <v>33</v>
      </c>
      <c r="FK86" s="12">
        <v>35.798010024381519</v>
      </c>
      <c r="FL86" s="12">
        <v>-21.589294618660759</v>
      </c>
      <c r="FM86" s="12">
        <v>15.885473758241254</v>
      </c>
      <c r="FN86" s="12">
        <v>14.127916180860911</v>
      </c>
      <c r="FP86" s="22">
        <v>43190</v>
      </c>
      <c r="FQ86">
        <v>9</v>
      </c>
      <c r="FR86" s="12">
        <v>-10.954422928138852</v>
      </c>
      <c r="FS86" s="12">
        <v>4.3514003178090954</v>
      </c>
      <c r="FT86" s="12">
        <v>9.3249275686106081</v>
      </c>
      <c r="FU86" s="12">
        <v>12.071231157480966</v>
      </c>
      <c r="FW86" s="22">
        <v>43190</v>
      </c>
      <c r="FX86">
        <v>17</v>
      </c>
      <c r="FY86" s="12">
        <v>27.811750633236866</v>
      </c>
      <c r="FZ86" s="12">
        <v>-0.9626519953626067</v>
      </c>
      <c r="GA86" s="12">
        <v>15.081887057184806</v>
      </c>
      <c r="GB86" s="12">
        <v>15.464555963556915</v>
      </c>
      <c r="GK86" s="22">
        <v>43190</v>
      </c>
      <c r="GL86">
        <v>13</v>
      </c>
      <c r="GM86" s="12">
        <v>99.660264477325143</v>
      </c>
      <c r="GN86" s="12">
        <v>-2.1452921517812196</v>
      </c>
      <c r="GO86" s="12">
        <v>15.403813931589404</v>
      </c>
      <c r="GP86" s="12">
        <v>4.965424762535231</v>
      </c>
      <c r="GS86" s="22">
        <v>43190</v>
      </c>
      <c r="GT86" s="13">
        <v>23</v>
      </c>
      <c r="GU86" s="12">
        <v>-2.3241596802200393</v>
      </c>
      <c r="GV86" s="12">
        <v>16.34923471597385</v>
      </c>
      <c r="GW86" s="12">
        <v>9.1423439679802598</v>
      </c>
      <c r="GX86" s="12">
        <v>9.6798668376408372</v>
      </c>
      <c r="GZ86" s="22">
        <v>43646</v>
      </c>
      <c r="HA86" s="13">
        <v>3</v>
      </c>
      <c r="HB86" s="12">
        <v>14.36371930955147</v>
      </c>
      <c r="HC86" s="12">
        <v>31.37490677025605</v>
      </c>
      <c r="HD86" s="12">
        <v>-0.18297559100444172</v>
      </c>
      <c r="HE86" s="12">
        <v>654.2067457746374</v>
      </c>
      <c r="HG86" s="22">
        <v>43190</v>
      </c>
      <c r="HH86" s="13">
        <v>1</v>
      </c>
      <c r="HI86" s="12">
        <v>1.7846710878953953</v>
      </c>
      <c r="HJ86" s="12">
        <v>9.1047438110327903</v>
      </c>
      <c r="HK86" s="12">
        <v>13.545848629908885</v>
      </c>
      <c r="HL86" s="12">
        <v>14.281603120526288</v>
      </c>
    </row>
    <row r="87" spans="1:227">
      <c r="A87" s="22">
        <v>43281</v>
      </c>
      <c r="B87" s="13">
        <v>9</v>
      </c>
      <c r="C87" s="12">
        <v>17.5792887019437</v>
      </c>
      <c r="D87" s="12">
        <v>6.0644134559386442</v>
      </c>
      <c r="E87" s="12">
        <v>12.304497746814969</v>
      </c>
      <c r="F87" s="12">
        <v>12.370841569205716</v>
      </c>
      <c r="H87" s="22">
        <v>43281</v>
      </c>
      <c r="I87" s="13">
        <v>24</v>
      </c>
      <c r="J87" s="12">
        <v>6.9636404406177066</v>
      </c>
      <c r="K87" s="12">
        <v>1.1724731385801102</v>
      </c>
      <c r="L87" s="12">
        <v>3.4695852125577353</v>
      </c>
      <c r="M87" s="12">
        <v>4.119459424850791</v>
      </c>
      <c r="O87" s="22">
        <v>43646</v>
      </c>
      <c r="P87" s="13">
        <v>28</v>
      </c>
      <c r="Q87" s="12">
        <v>26.978951161128965</v>
      </c>
      <c r="R87" s="12">
        <v>12.003223463403234</v>
      </c>
      <c r="S87" s="12">
        <v>4.2238250953515077</v>
      </c>
      <c r="T87" s="12">
        <v>3.8238431688674801</v>
      </c>
      <c r="V87" s="22">
        <v>43281</v>
      </c>
      <c r="W87" s="13">
        <v>13</v>
      </c>
      <c r="X87" s="12">
        <v>-22.763048954501741</v>
      </c>
      <c r="Y87" s="12">
        <v>5.4252442961844061E-2</v>
      </c>
      <c r="Z87" s="12">
        <v>-3.2206919635759723</v>
      </c>
      <c r="AA87" s="12">
        <v>0.22838319220617187</v>
      </c>
      <c r="AC87" s="22">
        <v>43281</v>
      </c>
      <c r="AD87" s="13">
        <v>70</v>
      </c>
      <c r="AE87" s="12">
        <v>22.487015141376116</v>
      </c>
      <c r="AF87" s="12">
        <v>3.8817102179681484</v>
      </c>
      <c r="AG87" s="12">
        <v>35.877174749929395</v>
      </c>
      <c r="AH87" s="12">
        <v>36.476133009624981</v>
      </c>
      <c r="AJ87" s="22">
        <v>43281</v>
      </c>
      <c r="AK87" s="13">
        <v>3</v>
      </c>
      <c r="AL87" s="12">
        <v>-47.443495325726289</v>
      </c>
      <c r="AM87" s="12">
        <v>-1.7128289665547802</v>
      </c>
      <c r="AN87" s="14">
        <v>43281</v>
      </c>
      <c r="AO87" s="2">
        <v>18</v>
      </c>
      <c r="AP87" s="12">
        <v>7.5340778022056742</v>
      </c>
      <c r="AQ87" s="12">
        <v>9.0856029550771886</v>
      </c>
      <c r="AS87" s="22">
        <v>43281</v>
      </c>
      <c r="AT87" s="13">
        <v>12</v>
      </c>
      <c r="AU87" s="12">
        <v>-19.590846661344035</v>
      </c>
      <c r="AV87" s="12">
        <v>-6.8097042834470827</v>
      </c>
      <c r="AW87" s="12">
        <v>5.6009233379349377</v>
      </c>
      <c r="AX87" s="12">
        <v>8.4862696325048503</v>
      </c>
      <c r="AZ87" s="22">
        <v>43281</v>
      </c>
      <c r="BA87" s="13">
        <v>10</v>
      </c>
      <c r="BB87" s="12">
        <v>2.4247295331823668</v>
      </c>
      <c r="BC87" s="12">
        <v>3.2643276096364415</v>
      </c>
      <c r="BD87" s="12">
        <v>3.9870631025229697</v>
      </c>
      <c r="BE87" s="12">
        <v>2.1576880918446006</v>
      </c>
      <c r="BG87" s="22">
        <v>43281</v>
      </c>
      <c r="BH87" s="13">
        <v>20</v>
      </c>
      <c r="BI87" s="12">
        <v>123.44962341625663</v>
      </c>
      <c r="BJ87" s="12">
        <v>1.9020919104917988</v>
      </c>
      <c r="BK87" s="12">
        <v>9.5539484034130808</v>
      </c>
      <c r="BL87" s="12">
        <v>4.7153813678933787</v>
      </c>
      <c r="BN87" s="22">
        <v>43281</v>
      </c>
      <c r="BO87" s="13">
        <v>13</v>
      </c>
      <c r="BP87" s="12">
        <v>7.5227443296849943</v>
      </c>
      <c r="BQ87" s="12">
        <v>4.3874529791564143</v>
      </c>
      <c r="BR87" s="12">
        <v>6.2958502607012967</v>
      </c>
      <c r="BS87" s="12">
        <v>3.7372992372328939</v>
      </c>
      <c r="BU87" s="22">
        <v>43281</v>
      </c>
      <c r="BV87" s="13">
        <v>58</v>
      </c>
      <c r="BW87" s="12">
        <v>24.94398291341701</v>
      </c>
      <c r="BX87" s="12">
        <v>-3.7669497678572195</v>
      </c>
      <c r="BY87" s="12">
        <v>17.264283587824679</v>
      </c>
      <c r="BZ87" s="12">
        <v>13.471511852517736</v>
      </c>
      <c r="CB87" s="22">
        <v>43281</v>
      </c>
      <c r="CC87" s="13">
        <v>23</v>
      </c>
      <c r="CD87" s="12">
        <v>13.129055281706972</v>
      </c>
      <c r="CE87" s="12">
        <v>8.8602382593321316</v>
      </c>
      <c r="CF87" s="12">
        <v>7.6584248965742008</v>
      </c>
      <c r="CG87" s="12">
        <v>-3.2567996531852716</v>
      </c>
      <c r="CI87" s="22">
        <v>43281</v>
      </c>
      <c r="CJ87" s="13">
        <v>23</v>
      </c>
      <c r="CK87" s="12">
        <v>31.888391228009091</v>
      </c>
      <c r="CL87" s="12">
        <v>12.595428428249654</v>
      </c>
      <c r="CM87" s="12">
        <v>20.984563168864433</v>
      </c>
      <c r="CN87" s="12">
        <v>20.414131744153387</v>
      </c>
      <c r="CP87" s="22">
        <v>43281</v>
      </c>
      <c r="CQ87" s="13">
        <v>20</v>
      </c>
      <c r="CR87" s="12">
        <v>-11.321340794339999</v>
      </c>
      <c r="CS87" s="12">
        <v>-3.3001955160016916E-2</v>
      </c>
      <c r="CT87" s="12">
        <v>0.42842081868033066</v>
      </c>
      <c r="CU87" s="12">
        <v>1.3628026614282751</v>
      </c>
      <c r="CW87" s="22">
        <v>43281</v>
      </c>
      <c r="CX87" s="13">
        <v>26</v>
      </c>
      <c r="CY87" s="12">
        <v>42.270144767716246</v>
      </c>
      <c r="CZ87" s="12">
        <v>-3.0159307442869543</v>
      </c>
      <c r="DA87" s="12">
        <v>12.826924644727589</v>
      </c>
      <c r="DB87" s="12">
        <v>5.6712590618576142</v>
      </c>
      <c r="DD87" s="22">
        <v>43281</v>
      </c>
      <c r="DE87" s="13">
        <v>19</v>
      </c>
      <c r="DF87" s="12">
        <v>16.702294462412546</v>
      </c>
      <c r="DG87" s="12">
        <v>11.42633456469837</v>
      </c>
      <c r="DH87" s="12">
        <v>8.2599541754343697</v>
      </c>
      <c r="DI87" s="12">
        <v>6.7767103957250496</v>
      </c>
      <c r="DK87" s="22">
        <v>43281</v>
      </c>
      <c r="DL87" s="13">
        <v>5</v>
      </c>
      <c r="DM87" s="12">
        <v>-8.2888781983432693</v>
      </c>
      <c r="DN87" s="12">
        <v>-20.662378977261863</v>
      </c>
      <c r="DO87" s="12">
        <v>10.065138030424791</v>
      </c>
      <c r="DP87" s="12">
        <v>7.3420905789207236</v>
      </c>
      <c r="DR87" s="22">
        <v>43281</v>
      </c>
      <c r="DS87" s="13">
        <v>6</v>
      </c>
      <c r="DT87" s="12">
        <v>-0.49724889566797531</v>
      </c>
      <c r="DU87" s="12">
        <v>-1.0898986058416327</v>
      </c>
      <c r="DV87" s="12">
        <v>-2.1337240112420996</v>
      </c>
      <c r="DW87" s="12">
        <v>-2.879147753292477</v>
      </c>
      <c r="DY87" s="22">
        <f t="shared" ref="DY87:DY88" si="10">DR87</f>
        <v>43281</v>
      </c>
      <c r="DZ87" s="82">
        <f ca="1">VLOOKUP($DY87,INDIRECT("$"&amp;VLOOKUP($DZ$3,Map!$A$2:$E$51,4,0)&amp;"$6:$"&amp;VLOOKUP($DZ$3,Map!$A$2:$E$51,5,0)&amp;"$100"),MATCH(DZ$1,INDIRECT("$"&amp;VLOOKUP($DZ$3,Map!$A$2:$E$51,4,0)&amp;"$1:$"&amp;VLOOKUP($DZ$3,Map!$A$2:$E$51,5,0)&amp;"$1"),0),0)</f>
        <v>26</v>
      </c>
      <c r="EA87" s="140">
        <f ca="1">IF(ABS(VLOOKUP($DY87,INDIRECT("$"&amp;VLOOKUP($DZ$3,Map!$A$2:$E$51,4,0)&amp;"$6:$"&amp;VLOOKUP($DZ$3,Map!$A$2:$E$51,5,0)&amp;"$100"),MATCH(EA$1,INDIRECT("$"&amp;VLOOKUP($DZ$3,Map!$A$2:$E$51,4,0)&amp;"$1:$"&amp;VLOOKUP($DZ$3,Map!$A$2:$E$51,5,0)&amp;"$1"),0),0))&gt;100,"",VLOOKUP($DY87,INDIRECT("$"&amp;VLOOKUP($DZ$3,Map!$A$2:$E$51,4,0)&amp;"$6:$"&amp;VLOOKUP($DZ$3,Map!$A$2:$E$51,5,0)&amp;"$100"),MATCH(EA$1,INDIRECT("$"&amp;VLOOKUP($DZ$3,Map!$A$2:$E$51,4,0)&amp;"$1:$"&amp;VLOOKUP($DZ$3,Map!$A$2:$E$51,5,0)&amp;"$1"),0),0))</f>
        <v>42.270144767716246</v>
      </c>
      <c r="EB87" s="140">
        <f ca="1">IF(ABS(VLOOKUP($DY87,INDIRECT("$"&amp;VLOOKUP($DZ$3,Map!$A$2:$E$51,4,0)&amp;"$6:$"&amp;VLOOKUP($DZ$3,Map!$A$2:$E$51,5,0)&amp;"$100"),MATCH(EB$1,INDIRECT("$"&amp;VLOOKUP($DZ$3,Map!$A$2:$E$51,4,0)&amp;"$1:$"&amp;VLOOKUP($DZ$3,Map!$A$2:$E$51,5,0)&amp;"$1"),0),0))&gt;50,"",VLOOKUP($DY87,INDIRECT("$"&amp;VLOOKUP($DZ$3,Map!$A$2:$E$51,4,0)&amp;"$6:$"&amp;VLOOKUP($DZ$3,Map!$A$2:$E$51,5,0)&amp;"$100"),MATCH(EB$1,INDIRECT("$"&amp;VLOOKUP($DZ$3,Map!$A$2:$E$51,4,0)&amp;"$1:$"&amp;VLOOKUP($DZ$3,Map!$A$2:$E$51,5,0)&amp;"$1"),0),0))</f>
        <v>-3.0159307442869543</v>
      </c>
      <c r="EC87" s="140">
        <f ca="1">IF(ABS(VLOOKUP($DY87,INDIRECT("$"&amp;VLOOKUP($DZ$3,Map!$A$2:$E$51,4,0)&amp;"$6:$"&amp;VLOOKUP($DZ$3,Map!$A$2:$E$51,5,0)&amp;"$100"),MATCH(EC$1,INDIRECT("$"&amp;VLOOKUP($DZ$3,Map!$A$2:$E$51,4,0)&amp;"$1:$"&amp;VLOOKUP($DZ$3,Map!$A$2:$E$51,5,0)&amp;"$1"),0),0))&gt;100,"",VLOOKUP($DY87,INDIRECT("$"&amp;VLOOKUP($DZ$3,Map!$A$2:$E$51,4,0)&amp;"$6:$"&amp;VLOOKUP($DZ$3,Map!$A$2:$E$51,5,0)&amp;"$100"),MATCH(EC$1,INDIRECT("$"&amp;VLOOKUP($DZ$3,Map!$A$2:$E$51,4,0)&amp;"$1:$"&amp;VLOOKUP($DZ$3,Map!$A$2:$E$51,5,0)&amp;"$1"),0),0))</f>
        <v>12.826924644727589</v>
      </c>
      <c r="ED87" s="140">
        <f ca="1">IF(ABS(VLOOKUP($DY87,INDIRECT("$"&amp;VLOOKUP($DZ$3,Map!$A$2:$E$51,4,0)&amp;"$6:$"&amp;VLOOKUP($DZ$3,Map!$A$2:$E$51,5,0)&amp;"$100"),MATCH(ED$1,INDIRECT("$"&amp;VLOOKUP($DZ$3,Map!$A$2:$E$51,4,0)&amp;"$1:$"&amp;VLOOKUP($DZ$3,Map!$A$2:$E$51,5,0)&amp;"$1"),0),0))&gt;100,"",VLOOKUP($DY87,INDIRECT("$"&amp;VLOOKUP($DZ$3,Map!$A$2:$E$51,4,0)&amp;"$6:$"&amp;VLOOKUP($DZ$3,Map!$A$2:$E$51,5,0)&amp;"$100"),MATCH(ED$1,INDIRECT("$"&amp;VLOOKUP($DZ$3,Map!$A$2:$E$51,4,0)&amp;"$1:$"&amp;VLOOKUP($DZ$3,Map!$A$2:$E$51,5,0)&amp;"$1"),0),0))</f>
        <v>5.6712590618576142</v>
      </c>
      <c r="EF87" s="22">
        <f t="shared" ref="EF87:EF88" si="11">DY87</f>
        <v>43281</v>
      </c>
      <c r="EG87" s="140">
        <f ca="1">VLOOKUP($EF87,EquityMetrics!$Y$6:$AO$1048576,MATCH(Earnings!EG$5,EquityMetrics!$Y$5:$AO$5,0),0)</f>
        <v>18.448108045687572</v>
      </c>
      <c r="EH87" s="140">
        <f ca="1">VLOOKUP($EF87,EquityMetrics!$Y$6:$AO$1048576,MATCH(Earnings!EH$5,EquityMetrics!$Y$5:$AO$5,0),0)</f>
        <v>2.8571301552628769</v>
      </c>
      <c r="EI87" s="140">
        <f ca="1">VLOOKUP($EF87,EquityMetrics!$Y$6:$AO$1048576,MATCH(Earnings!EI$5,EquityMetrics!$Y$5:$AO$5,0),0)</f>
        <v>11.884114144776614</v>
      </c>
      <c r="EJ87" s="140">
        <f ca="1">VLOOKUP($EF87,EquityMetrics!$Y$6:$AO$1048576,MATCH(Earnings!EJ$5,EquityMetrics!$Y$5:$AO$5,0),0)</f>
        <v>10.416189521494701</v>
      </c>
      <c r="EN87" s="22">
        <v>43281</v>
      </c>
      <c r="EO87">
        <v>35</v>
      </c>
      <c r="EP87" s="12">
        <v>-6.9854120803601871</v>
      </c>
      <c r="EQ87" s="12">
        <v>-0.63982280426083671</v>
      </c>
      <c r="ER87" s="12">
        <v>25.045328191792926</v>
      </c>
      <c r="ES87" s="12">
        <v>16.893914896712459</v>
      </c>
      <c r="EU87" s="22">
        <v>43281</v>
      </c>
      <c r="EV87">
        <v>35</v>
      </c>
      <c r="EW87" s="12">
        <v>98.327297222045402</v>
      </c>
      <c r="EX87" s="12">
        <v>7.3332465808651603</v>
      </c>
      <c r="EY87" s="12">
        <v>39.980615930016093</v>
      </c>
      <c r="EZ87" s="12">
        <v>41.934784627019269</v>
      </c>
      <c r="FB87" s="22">
        <v>43281</v>
      </c>
      <c r="FC87" s="13">
        <v>25</v>
      </c>
      <c r="FD87" s="12">
        <v>20.576741796053376</v>
      </c>
      <c r="FE87" s="12">
        <v>-4.8022711290840459E-2</v>
      </c>
      <c r="FF87" s="12">
        <v>12.866937844791405</v>
      </c>
      <c r="FG87" s="12">
        <v>11.617177515565412</v>
      </c>
      <c r="FI87" s="22">
        <v>43281</v>
      </c>
      <c r="FJ87" s="13">
        <v>33</v>
      </c>
      <c r="FK87" s="12">
        <v>27.933540907301403</v>
      </c>
      <c r="FL87" s="12">
        <v>-8.6618146128718987</v>
      </c>
      <c r="FM87" s="12">
        <v>21.073316704198565</v>
      </c>
      <c r="FN87" s="12">
        <v>15.022634094215558</v>
      </c>
      <c r="FP87" s="22">
        <v>43281</v>
      </c>
      <c r="FQ87">
        <v>8</v>
      </c>
      <c r="FR87" s="12">
        <v>19.272729512037181</v>
      </c>
      <c r="FS87" s="12">
        <v>7.9771435018019199</v>
      </c>
      <c r="FT87" s="12">
        <v>6.0320863329138108</v>
      </c>
      <c r="FU87" s="12">
        <v>6.3254355517109451</v>
      </c>
      <c r="FW87" s="22">
        <v>43281</v>
      </c>
      <c r="FX87">
        <v>16</v>
      </c>
      <c r="FY87" s="12">
        <v>-4.1656712081777458</v>
      </c>
      <c r="FZ87" s="12">
        <v>-8.8455536881787982</v>
      </c>
      <c r="GA87" s="12">
        <v>1.14765091693807</v>
      </c>
      <c r="GB87" s="12">
        <v>2.1273499951799391</v>
      </c>
      <c r="GK87" s="22">
        <v>43281</v>
      </c>
      <c r="GL87">
        <v>12</v>
      </c>
      <c r="GM87" s="12">
        <v>44.865931274824675</v>
      </c>
      <c r="GN87" s="12">
        <v>-4.07957584784715</v>
      </c>
      <c r="GO87" s="12">
        <v>17.634855253112146</v>
      </c>
      <c r="GP87" s="12">
        <v>10.505991361441879</v>
      </c>
      <c r="GS87" s="22">
        <v>43281</v>
      </c>
      <c r="GT87" s="13">
        <v>23</v>
      </c>
      <c r="GU87" s="12">
        <v>31.888391228009084</v>
      </c>
      <c r="GV87" s="12">
        <v>12.595428428249654</v>
      </c>
      <c r="GW87" s="12">
        <v>20.984563168864433</v>
      </c>
      <c r="GX87" s="12">
        <v>20.414131744153387</v>
      </c>
      <c r="HG87" s="22">
        <v>43281</v>
      </c>
      <c r="HH87" s="13">
        <v>1</v>
      </c>
      <c r="HI87" s="12">
        <v>18.32042094419679</v>
      </c>
      <c r="HJ87" s="12">
        <v>-1.4793036852616348</v>
      </c>
      <c r="HK87" s="12">
        <v>10.151461205624956</v>
      </c>
      <c r="HL87" s="12">
        <v>10.49688091998242</v>
      </c>
    </row>
    <row r="88" spans="1:227">
      <c r="A88" s="22">
        <v>43373</v>
      </c>
      <c r="B88" s="13">
        <v>9</v>
      </c>
      <c r="C88" s="12">
        <v>11.389999056600439</v>
      </c>
      <c r="D88" s="12">
        <v>4.1739761621027327</v>
      </c>
      <c r="E88" s="12">
        <v>11.440640472173392</v>
      </c>
      <c r="F88" s="12">
        <v>11.561996138029684</v>
      </c>
      <c r="H88" s="22">
        <v>43373</v>
      </c>
      <c r="I88" s="13">
        <v>21</v>
      </c>
      <c r="J88" s="12">
        <v>24.13833082882427</v>
      </c>
      <c r="K88" s="12">
        <v>2.2298886005775787</v>
      </c>
      <c r="L88" s="12">
        <v>5.1708321383819866</v>
      </c>
      <c r="M88" s="12">
        <v>4.6849921263471872</v>
      </c>
      <c r="V88" s="22">
        <v>43373</v>
      </c>
      <c r="W88" s="13">
        <v>13</v>
      </c>
      <c r="X88" s="12">
        <v>19.275729081760726</v>
      </c>
      <c r="Y88" s="12">
        <v>-0.3689412228374489</v>
      </c>
      <c r="Z88" s="12">
        <v>-1.3534088309551051</v>
      </c>
      <c r="AA88" s="12">
        <v>-0.17568257700508738</v>
      </c>
      <c r="AC88" s="22">
        <v>43373</v>
      </c>
      <c r="AD88" s="13">
        <v>69</v>
      </c>
      <c r="AE88" s="12">
        <v>56.369982079230368</v>
      </c>
      <c r="AF88" s="12">
        <v>4.1579632497624974</v>
      </c>
      <c r="AG88" s="12">
        <v>39.410718236059196</v>
      </c>
      <c r="AH88" s="12">
        <v>40.937157881542333</v>
      </c>
      <c r="AJ88" s="22">
        <v>43373</v>
      </c>
      <c r="AK88" s="13">
        <v>3</v>
      </c>
      <c r="AL88" s="12">
        <v>-86.190542048726456</v>
      </c>
      <c r="AM88" s="12">
        <v>-0.96139795180349985</v>
      </c>
      <c r="AN88" s="14">
        <v>43373</v>
      </c>
      <c r="AO88" s="2">
        <v>17</v>
      </c>
      <c r="AP88" s="12">
        <v>4.5464440025686503</v>
      </c>
      <c r="AQ88" s="12">
        <v>8.8723473040158485</v>
      </c>
      <c r="AS88" s="22">
        <v>43373</v>
      </c>
      <c r="AT88" s="13">
        <v>11</v>
      </c>
      <c r="AU88" s="12">
        <v>-69.260384506337161</v>
      </c>
      <c r="AV88" s="12">
        <v>-15.29469952069531</v>
      </c>
      <c r="AW88" s="12">
        <v>0.90965080462361847</v>
      </c>
      <c r="AX88" s="12">
        <v>3.0212343894902238</v>
      </c>
      <c r="AZ88" s="22">
        <v>43373</v>
      </c>
      <c r="BA88" s="13">
        <v>9</v>
      </c>
      <c r="BB88" s="12">
        <v>29.499460432695589</v>
      </c>
      <c r="BC88" s="12">
        <v>7.13557535203726</v>
      </c>
      <c r="BD88" s="12">
        <v>1.2113431667727603</v>
      </c>
      <c r="BE88" s="12">
        <v>-0.12468244028223108</v>
      </c>
      <c r="BG88" s="22">
        <v>43373</v>
      </c>
      <c r="BH88" s="13">
        <v>17</v>
      </c>
      <c r="BI88" s="12">
        <v>-0.25094663817337437</v>
      </c>
      <c r="BJ88" s="12">
        <v>4.4396364278337597</v>
      </c>
      <c r="BK88" s="12">
        <v>16.464381790056891</v>
      </c>
      <c r="BL88" s="12">
        <v>14.428140930142463</v>
      </c>
      <c r="BN88" s="22">
        <v>43373</v>
      </c>
      <c r="BO88" s="13">
        <v>13</v>
      </c>
      <c r="BP88" s="12">
        <v>6.2010361007298513</v>
      </c>
      <c r="BQ88" s="12">
        <v>1.5331900048476843</v>
      </c>
      <c r="BR88" s="12">
        <v>5.8923542556844621</v>
      </c>
      <c r="BS88" s="12">
        <v>3.8261195504662115</v>
      </c>
      <c r="BU88" s="22">
        <v>43373</v>
      </c>
      <c r="BV88" s="13">
        <v>55</v>
      </c>
      <c r="BW88" s="12">
        <v>22.077290596382682</v>
      </c>
      <c r="BX88" s="12">
        <v>-2.7078361214959545</v>
      </c>
      <c r="BY88" s="12">
        <v>11.191184550852729</v>
      </c>
      <c r="BZ88" s="12">
        <v>9.9336310498787448</v>
      </c>
      <c r="CB88" s="22">
        <v>43373</v>
      </c>
      <c r="CC88" s="13">
        <v>23</v>
      </c>
      <c r="CD88" s="12">
        <v>15.323132452217402</v>
      </c>
      <c r="CE88" s="12">
        <v>5.4653188953772025</v>
      </c>
      <c r="CF88" s="12">
        <v>7.0569348622426809</v>
      </c>
      <c r="CG88" s="12">
        <v>-5.1213597538295241</v>
      </c>
      <c r="CI88" s="22">
        <v>43373</v>
      </c>
      <c r="CJ88" s="13">
        <v>23</v>
      </c>
      <c r="CK88" s="12">
        <v>24.738588675569158</v>
      </c>
      <c r="CL88" s="12">
        <v>12.029855231806241</v>
      </c>
      <c r="CM88" s="12">
        <v>22.701769242706483</v>
      </c>
      <c r="CN88" s="12">
        <v>23.15150867703839</v>
      </c>
      <c r="CP88" s="22">
        <v>43373</v>
      </c>
      <c r="CQ88" s="13">
        <v>20</v>
      </c>
      <c r="CR88" s="12">
        <v>-52.176757821489439</v>
      </c>
      <c r="CS88" s="12">
        <v>-3.917749170077911</v>
      </c>
      <c r="CT88" s="12">
        <v>-0.83437977886040571</v>
      </c>
      <c r="CU88" s="12">
        <v>-0.26409248576263478</v>
      </c>
      <c r="CW88" s="22">
        <v>43373</v>
      </c>
      <c r="CX88" s="13">
        <v>25</v>
      </c>
      <c r="CY88" s="12">
        <v>27.106095797439323</v>
      </c>
      <c r="CZ88" s="12">
        <v>-6.8479398793725004</v>
      </c>
      <c r="DA88" s="12">
        <v>11.758493959216644</v>
      </c>
      <c r="DB88" s="12">
        <v>7.3769204317376103</v>
      </c>
      <c r="DD88" s="22">
        <v>43373</v>
      </c>
      <c r="DE88" s="13">
        <v>19</v>
      </c>
      <c r="DF88" s="12">
        <v>17.623540955095269</v>
      </c>
      <c r="DG88" s="12">
        <v>10.237375370507372</v>
      </c>
      <c r="DH88" s="12">
        <v>10.780383436148998</v>
      </c>
      <c r="DI88" s="12">
        <v>13.510631847326394</v>
      </c>
      <c r="DK88" s="22">
        <v>43373</v>
      </c>
      <c r="DL88" s="13">
        <v>5</v>
      </c>
      <c r="DM88" s="12">
        <v>78.932942369282088</v>
      </c>
      <c r="DN88" s="12">
        <v>0.78954117962677373</v>
      </c>
      <c r="DO88" s="12">
        <v>8.7557042476339664</v>
      </c>
      <c r="DP88" s="12">
        <v>8.4808524638170901</v>
      </c>
      <c r="DR88" s="22">
        <v>43373</v>
      </c>
      <c r="DS88" s="13">
        <v>5</v>
      </c>
      <c r="DT88" s="12">
        <v>26.395585679555673</v>
      </c>
      <c r="DU88" s="12">
        <v>-18.931830883990141</v>
      </c>
      <c r="DV88" s="12">
        <v>9.8829737206231449</v>
      </c>
      <c r="DW88" s="12">
        <v>8.0482617464063377</v>
      </c>
      <c r="DY88" s="22">
        <f t="shared" si="10"/>
        <v>43373</v>
      </c>
      <c r="DZ88" s="82">
        <f ca="1">VLOOKUP($DY88,INDIRECT("$"&amp;VLOOKUP($DZ$3,Map!$A$2:$E$51,4,0)&amp;"$6:$"&amp;VLOOKUP($DZ$3,Map!$A$2:$E$51,5,0)&amp;"$100"),MATCH(DZ$1,INDIRECT("$"&amp;VLOOKUP($DZ$3,Map!$A$2:$E$51,4,0)&amp;"$1:$"&amp;VLOOKUP($DZ$3,Map!$A$2:$E$51,5,0)&amp;"$1"),0),0)</f>
        <v>25</v>
      </c>
      <c r="EA88" s="140">
        <f ca="1">IF(ABS(VLOOKUP($DY88,INDIRECT("$"&amp;VLOOKUP($DZ$3,Map!$A$2:$E$51,4,0)&amp;"$6:$"&amp;VLOOKUP($DZ$3,Map!$A$2:$E$51,5,0)&amp;"$100"),MATCH(EA$1,INDIRECT("$"&amp;VLOOKUP($DZ$3,Map!$A$2:$E$51,4,0)&amp;"$1:$"&amp;VLOOKUP($DZ$3,Map!$A$2:$E$51,5,0)&amp;"$1"),0),0))&gt;100,"",VLOOKUP($DY88,INDIRECT("$"&amp;VLOOKUP($DZ$3,Map!$A$2:$E$51,4,0)&amp;"$6:$"&amp;VLOOKUP($DZ$3,Map!$A$2:$E$51,5,0)&amp;"$100"),MATCH(EA$1,INDIRECT("$"&amp;VLOOKUP($DZ$3,Map!$A$2:$E$51,4,0)&amp;"$1:$"&amp;VLOOKUP($DZ$3,Map!$A$2:$E$51,5,0)&amp;"$1"),0),0))</f>
        <v>27.106095797439323</v>
      </c>
      <c r="EB88" s="140">
        <f ca="1">IF(ABS(VLOOKUP($DY88,INDIRECT("$"&amp;VLOOKUP($DZ$3,Map!$A$2:$E$51,4,0)&amp;"$6:$"&amp;VLOOKUP($DZ$3,Map!$A$2:$E$51,5,0)&amp;"$100"),MATCH(EB$1,INDIRECT("$"&amp;VLOOKUP($DZ$3,Map!$A$2:$E$51,4,0)&amp;"$1:$"&amp;VLOOKUP($DZ$3,Map!$A$2:$E$51,5,0)&amp;"$1"),0),0))&gt;50,"",VLOOKUP($DY88,INDIRECT("$"&amp;VLOOKUP($DZ$3,Map!$A$2:$E$51,4,0)&amp;"$6:$"&amp;VLOOKUP($DZ$3,Map!$A$2:$E$51,5,0)&amp;"$100"),MATCH(EB$1,INDIRECT("$"&amp;VLOOKUP($DZ$3,Map!$A$2:$E$51,4,0)&amp;"$1:$"&amp;VLOOKUP($DZ$3,Map!$A$2:$E$51,5,0)&amp;"$1"),0),0))</f>
        <v>-6.8479398793725004</v>
      </c>
      <c r="EC88" s="140">
        <f ca="1">IF(ABS(VLOOKUP($DY88,INDIRECT("$"&amp;VLOOKUP($DZ$3,Map!$A$2:$E$51,4,0)&amp;"$6:$"&amp;VLOOKUP($DZ$3,Map!$A$2:$E$51,5,0)&amp;"$100"),MATCH(EC$1,INDIRECT("$"&amp;VLOOKUP($DZ$3,Map!$A$2:$E$51,4,0)&amp;"$1:$"&amp;VLOOKUP($DZ$3,Map!$A$2:$E$51,5,0)&amp;"$1"),0),0))&gt;100,"",VLOOKUP($DY88,INDIRECT("$"&amp;VLOOKUP($DZ$3,Map!$A$2:$E$51,4,0)&amp;"$6:$"&amp;VLOOKUP($DZ$3,Map!$A$2:$E$51,5,0)&amp;"$100"),MATCH(EC$1,INDIRECT("$"&amp;VLOOKUP($DZ$3,Map!$A$2:$E$51,4,0)&amp;"$1:$"&amp;VLOOKUP($DZ$3,Map!$A$2:$E$51,5,0)&amp;"$1"),0),0))</f>
        <v>11.758493959216644</v>
      </c>
      <c r="ED88" s="140">
        <f ca="1">IF(ABS(VLOOKUP($DY88,INDIRECT("$"&amp;VLOOKUP($DZ$3,Map!$A$2:$E$51,4,0)&amp;"$6:$"&amp;VLOOKUP($DZ$3,Map!$A$2:$E$51,5,0)&amp;"$100"),MATCH(ED$1,INDIRECT("$"&amp;VLOOKUP($DZ$3,Map!$A$2:$E$51,4,0)&amp;"$1:$"&amp;VLOOKUP($DZ$3,Map!$A$2:$E$51,5,0)&amp;"$1"),0),0))&gt;100,"",VLOOKUP($DY88,INDIRECT("$"&amp;VLOOKUP($DZ$3,Map!$A$2:$E$51,4,0)&amp;"$6:$"&amp;VLOOKUP($DZ$3,Map!$A$2:$E$51,5,0)&amp;"$100"),MATCH(ED$1,INDIRECT("$"&amp;VLOOKUP($DZ$3,Map!$A$2:$E$51,4,0)&amp;"$1:$"&amp;VLOOKUP($DZ$3,Map!$A$2:$E$51,5,0)&amp;"$1"),0),0))</f>
        <v>7.3769204317376103</v>
      </c>
      <c r="EF88" s="22">
        <f t="shared" si="11"/>
        <v>43373</v>
      </c>
      <c r="EG88" s="140">
        <f ca="1">VLOOKUP($EF88,EquityMetrics!$Y$6:$AO$1048576,MATCH(Earnings!EG$5,EquityMetrics!$Y$5:$AO$5,0),0)</f>
        <v>17.880119989963926</v>
      </c>
      <c r="EH88" s="140">
        <f ca="1">VLOOKUP($EF88,EquityMetrics!$Y$6:$AO$1048576,MATCH(Earnings!EH$5,EquityMetrics!$Y$5:$AO$5,0),0)</f>
        <v>1.577931998751203</v>
      </c>
      <c r="EI88" s="140">
        <f ca="1">VLOOKUP($EF88,EquityMetrics!$Y$6:$AO$1048576,MATCH(Earnings!EI$5,EquityMetrics!$Y$5:$AO$5,0),0)</f>
        <v>12.446742677200252</v>
      </c>
      <c r="EJ88" s="140">
        <f ca="1">VLOOKUP($EF88,EquityMetrics!$Y$6:$AO$1048576,MATCH(Earnings!EJ$5,EquityMetrics!$Y$5:$AO$5,0),0)</f>
        <v>11.948422589326114</v>
      </c>
      <c r="EN88" s="22">
        <v>43373</v>
      </c>
      <c r="EO88">
        <v>34</v>
      </c>
      <c r="EP88" s="12">
        <v>40.804739672915645</v>
      </c>
      <c r="EQ88" s="12">
        <v>3.1046685163728105</v>
      </c>
      <c r="ER88" s="12">
        <v>35.112127250539295</v>
      </c>
      <c r="ES88" s="12">
        <v>17.885354375095062</v>
      </c>
      <c r="EU88" s="22">
        <v>43373</v>
      </c>
      <c r="EV88">
        <v>35</v>
      </c>
      <c r="EW88" s="12">
        <v>76.255159453352462</v>
      </c>
      <c r="EX88" s="12">
        <v>4.7606557015643869</v>
      </c>
      <c r="EY88" s="12">
        <v>40.665105063321526</v>
      </c>
      <c r="EZ88" s="12">
        <v>46.591281878845805</v>
      </c>
      <c r="FB88" s="22">
        <v>43373</v>
      </c>
      <c r="FC88" s="13">
        <v>24</v>
      </c>
      <c r="FD88" s="12">
        <v>23.911919789747049</v>
      </c>
      <c r="FE88" s="12">
        <v>2.0713368884106131</v>
      </c>
      <c r="FF88" s="12">
        <v>9.3546616822613338</v>
      </c>
      <c r="FG88" s="12">
        <v>8.0168637449832936</v>
      </c>
      <c r="FI88" s="22">
        <v>43373</v>
      </c>
      <c r="FJ88" s="13">
        <v>31</v>
      </c>
      <c r="FK88" s="12">
        <v>20.828398197827823</v>
      </c>
      <c r="FL88" s="12">
        <v>-8.8401274961007026</v>
      </c>
      <c r="FM88" s="12">
        <v>12.705388506954085</v>
      </c>
      <c r="FN88" s="12">
        <v>11.490275120070393</v>
      </c>
      <c r="FP88" s="22">
        <v>43373</v>
      </c>
      <c r="FQ88">
        <v>7</v>
      </c>
      <c r="FR88" s="12">
        <v>19.023655988517074</v>
      </c>
      <c r="FS88" s="12">
        <v>4.8895165972864474</v>
      </c>
      <c r="FT88" s="12">
        <v>2.0561265868169532</v>
      </c>
      <c r="FU88" s="12">
        <v>0.13997221365371626</v>
      </c>
      <c r="FW88" s="22">
        <v>43373</v>
      </c>
      <c r="FX88">
        <v>14</v>
      </c>
      <c r="FY88" s="12">
        <v>32.293055450348639</v>
      </c>
      <c r="FZ88" s="12">
        <v>-4.4277580447836034</v>
      </c>
      <c r="GA88" s="12">
        <v>8.3730610656957527</v>
      </c>
      <c r="GB88" s="12">
        <v>9.1362853706460569</v>
      </c>
      <c r="GK88" s="22">
        <v>43373</v>
      </c>
      <c r="GL88">
        <v>12</v>
      </c>
      <c r="GM88" s="12">
        <v>28.22414357991785</v>
      </c>
      <c r="GN88" s="12">
        <v>-7.8147412614226752</v>
      </c>
      <c r="GO88" s="12">
        <v>15.304813504042158</v>
      </c>
      <c r="GP88" s="12">
        <v>11.330259600689985</v>
      </c>
      <c r="GS88" s="22">
        <v>43373</v>
      </c>
      <c r="GT88" s="13">
        <v>23</v>
      </c>
      <c r="GU88" s="12">
        <v>24.738588675569151</v>
      </c>
      <c r="GV88" s="12">
        <v>12.029855231806241</v>
      </c>
      <c r="GW88" s="12">
        <v>22.701769242706483</v>
      </c>
      <c r="GX88" s="12">
        <v>23.15150867703839</v>
      </c>
      <c r="HG88" s="22">
        <v>43373</v>
      </c>
      <c r="HH88" s="13">
        <v>1</v>
      </c>
      <c r="HI88" s="12">
        <v>1.7142756034035811</v>
      </c>
      <c r="HJ88" s="12">
        <v>2.7468153460027844</v>
      </c>
      <c r="HK88" s="12">
        <v>-4.0910339050252098</v>
      </c>
      <c r="HL88" s="12">
        <v>-4.9175253792076878</v>
      </c>
    </row>
    <row r="89" spans="1:227">
      <c r="A89" s="22">
        <v>43465</v>
      </c>
      <c r="B89" s="13">
        <v>12</v>
      </c>
      <c r="C89" s="12">
        <v>20.620861610024701</v>
      </c>
      <c r="D89" s="12">
        <v>17.356167489976926</v>
      </c>
      <c r="E89" s="12">
        <v>27.894949869821907</v>
      </c>
      <c r="F89" s="12">
        <v>27.80123763615854</v>
      </c>
      <c r="H89" s="22">
        <v>43465</v>
      </c>
      <c r="I89" s="13">
        <v>23</v>
      </c>
      <c r="J89" s="12">
        <v>64.106924368749603</v>
      </c>
      <c r="K89" s="12">
        <v>7.2612739840299811</v>
      </c>
      <c r="L89" s="12">
        <v>4.3804909218902344</v>
      </c>
      <c r="M89" s="12">
        <v>2.6557719868002039</v>
      </c>
      <c r="V89" s="22">
        <v>43465</v>
      </c>
      <c r="W89" s="13">
        <v>13</v>
      </c>
      <c r="X89" s="12">
        <v>17.985871039670293</v>
      </c>
      <c r="Y89" s="12">
        <v>-6.3369039741724702</v>
      </c>
      <c r="Z89" s="12">
        <v>-1.2375651081090067</v>
      </c>
      <c r="AA89" s="12">
        <v>-1.5810662556312249</v>
      </c>
      <c r="AC89" s="22">
        <v>43465</v>
      </c>
      <c r="AD89" s="13">
        <v>66</v>
      </c>
      <c r="AE89" s="12">
        <v>-86.40164755186558</v>
      </c>
      <c r="AF89" s="12">
        <v>4.6478582177769345</v>
      </c>
      <c r="AG89" s="12">
        <v>17.644903695185366</v>
      </c>
      <c r="AH89" s="12">
        <v>20.489778762540478</v>
      </c>
      <c r="AJ89" s="22">
        <v>43465</v>
      </c>
      <c r="AK89" s="13">
        <v>3</v>
      </c>
      <c r="AL89" s="12">
        <v>-53.591644488095717</v>
      </c>
      <c r="AM89" s="12">
        <v>-10.271463481114008</v>
      </c>
      <c r="AN89" s="14">
        <v>43465</v>
      </c>
      <c r="AO89" s="2">
        <v>18</v>
      </c>
      <c r="AP89" s="12">
        <v>-9.6209977010533692</v>
      </c>
      <c r="AQ89" s="12">
        <v>-16.185191103323106</v>
      </c>
      <c r="AS89" s="22">
        <v>43465</v>
      </c>
      <c r="AT89" s="13">
        <v>10</v>
      </c>
      <c r="AU89" s="12">
        <v>56.67217274489628</v>
      </c>
      <c r="AV89" s="12">
        <v>-20.167093653305347</v>
      </c>
      <c r="AW89" s="12">
        <v>0.83256709681525098</v>
      </c>
      <c r="AX89" s="12">
        <v>2.3612132494164051</v>
      </c>
      <c r="AZ89" s="22">
        <v>43465</v>
      </c>
      <c r="BA89" s="13">
        <v>9</v>
      </c>
      <c r="BB89" s="12">
        <v>30.953121568970992</v>
      </c>
      <c r="BC89" s="12">
        <v>19.844489768921967</v>
      </c>
      <c r="BD89" s="12">
        <v>15.988227260277466</v>
      </c>
      <c r="BE89" s="12">
        <v>13.098619083990526</v>
      </c>
      <c r="BG89" s="22">
        <v>43465</v>
      </c>
      <c r="BH89" s="13">
        <v>16</v>
      </c>
      <c r="BI89" s="12">
        <v>-183.74303739793271</v>
      </c>
      <c r="BJ89" s="12">
        <v>3.5870034807065077</v>
      </c>
      <c r="BK89" s="12">
        <v>17.379109964914896</v>
      </c>
      <c r="BL89" s="12">
        <v>17.955318371803685</v>
      </c>
      <c r="BN89" s="22">
        <v>43465</v>
      </c>
      <c r="BO89" s="13">
        <v>12</v>
      </c>
      <c r="BP89" s="12">
        <v>17.895544541988205</v>
      </c>
      <c r="BQ89" s="12">
        <v>7.4365174530923506</v>
      </c>
      <c r="BR89" s="12">
        <v>6.2663706332185765</v>
      </c>
      <c r="BS89" s="12">
        <v>3.1377137014009016</v>
      </c>
      <c r="BU89" s="22">
        <v>43465</v>
      </c>
      <c r="BV89" s="13">
        <v>54</v>
      </c>
      <c r="BW89" s="12">
        <v>-24.374100702255632</v>
      </c>
      <c r="BX89" s="12">
        <v>0.74025955630769857</v>
      </c>
      <c r="BY89" s="12">
        <v>4.4546658833659381</v>
      </c>
      <c r="BZ89" s="12">
        <v>9.1172144886449544</v>
      </c>
      <c r="CB89" s="22">
        <v>43465</v>
      </c>
      <c r="CC89" s="13">
        <v>23</v>
      </c>
      <c r="CD89" s="12">
        <v>-15.310779644349628</v>
      </c>
      <c r="CE89" s="12">
        <v>4.1943268670703526</v>
      </c>
      <c r="CF89" s="12">
        <v>6.9744117755291546</v>
      </c>
      <c r="CG89" s="12">
        <v>5.4317919921746505</v>
      </c>
      <c r="CI89" s="22">
        <v>43465</v>
      </c>
      <c r="CJ89" s="13">
        <v>23</v>
      </c>
      <c r="CK89" s="12">
        <v>30.645371610858856</v>
      </c>
      <c r="CL89" s="12">
        <v>8.985551330365471</v>
      </c>
      <c r="CM89" s="12">
        <v>17.611228967146598</v>
      </c>
      <c r="CN89" s="12">
        <v>17.226451483403626</v>
      </c>
      <c r="CP89" s="22">
        <v>43465</v>
      </c>
      <c r="CQ89" s="13">
        <v>19</v>
      </c>
      <c r="CR89" s="12">
        <v>-42.724799873711397</v>
      </c>
      <c r="CS89" s="12">
        <v>0.21695356527626775</v>
      </c>
      <c r="CT89" s="12">
        <v>5.5324453640654081</v>
      </c>
      <c r="CU89" s="12">
        <v>6.409824167182343</v>
      </c>
      <c r="CW89" s="22">
        <v>43465</v>
      </c>
      <c r="CX89" s="13">
        <v>25</v>
      </c>
      <c r="CY89" s="12">
        <v>-11.551777369580535</v>
      </c>
      <c r="CZ89" s="12">
        <v>-3.087897415170282</v>
      </c>
      <c r="DA89" s="12">
        <v>4.9585513767135936</v>
      </c>
      <c r="DB89" s="12">
        <v>6.6314888457290166</v>
      </c>
      <c r="DD89" s="22">
        <v>43465</v>
      </c>
      <c r="DE89" s="13">
        <v>20</v>
      </c>
      <c r="DF89" s="12">
        <v>24.816680344666974</v>
      </c>
      <c r="DG89" s="12">
        <v>2.0316709771217578</v>
      </c>
      <c r="DH89" s="12">
        <v>4.8515109244087196</v>
      </c>
      <c r="DI89" s="12">
        <v>-3.0577225409166076</v>
      </c>
      <c r="DK89" s="22">
        <v>43465</v>
      </c>
      <c r="DL89" s="13">
        <v>5</v>
      </c>
      <c r="DM89" s="12">
        <v>16.279190463244419</v>
      </c>
      <c r="DN89" s="12">
        <v>2.7587448207194054</v>
      </c>
      <c r="DO89" s="12">
        <v>7.2221161121512445</v>
      </c>
      <c r="DP89" s="12">
        <v>4.1965531645507204</v>
      </c>
      <c r="DR89" s="22">
        <v>43465</v>
      </c>
      <c r="DS89" s="13">
        <v>5</v>
      </c>
      <c r="DT89" s="12">
        <v>6786.0308189021789</v>
      </c>
      <c r="DU89" s="12">
        <v>-17.524341563197677</v>
      </c>
      <c r="DV89" s="12">
        <v>2.106819267774962</v>
      </c>
      <c r="DW89" s="12">
        <v>6.4114802387392977</v>
      </c>
      <c r="EN89" s="22">
        <v>43465</v>
      </c>
      <c r="EO89">
        <v>32</v>
      </c>
      <c r="EP89" s="12">
        <v>-34.509795680460755</v>
      </c>
      <c r="EQ89" s="12">
        <v>1.09651597680267</v>
      </c>
      <c r="ER89" s="12">
        <v>20.728407638159108</v>
      </c>
      <c r="ES89" s="12">
        <v>20.070990815768219</v>
      </c>
      <c r="EU89" s="22">
        <v>43465</v>
      </c>
      <c r="EV89">
        <v>34</v>
      </c>
      <c r="EW89" s="12">
        <v>-193.75942626559348</v>
      </c>
      <c r="EX89" s="12">
        <v>7.4187173148940966</v>
      </c>
      <c r="EY89" s="12">
        <v>16.490244258812691</v>
      </c>
      <c r="EZ89" s="12">
        <v>20.602025519507738</v>
      </c>
      <c r="FB89" s="22">
        <v>43465</v>
      </c>
      <c r="FC89" s="13">
        <v>24</v>
      </c>
      <c r="FD89" s="12">
        <v>-2.4467324116178135</v>
      </c>
      <c r="FE89" s="12">
        <v>4.6469400054648835</v>
      </c>
      <c r="FF89" s="12">
        <v>6.1784175382884721</v>
      </c>
      <c r="FG89" s="12">
        <v>8.4068489498706498</v>
      </c>
      <c r="FI89" s="22">
        <v>43465</v>
      </c>
      <c r="FJ89" s="13">
        <v>30</v>
      </c>
      <c r="FK89" s="12">
        <v>-42.036548504807961</v>
      </c>
      <c r="FL89" s="12">
        <v>-4.3735734601093039</v>
      </c>
      <c r="FM89" s="12">
        <v>3.1166595097671834</v>
      </c>
      <c r="FN89" s="12">
        <v>9.6636697618038614</v>
      </c>
      <c r="FP89" s="22">
        <v>43465</v>
      </c>
      <c r="FQ89">
        <v>7</v>
      </c>
      <c r="FR89" s="12">
        <v>86.822460931495598</v>
      </c>
      <c r="FS89" s="12">
        <v>3.2847244968076783</v>
      </c>
      <c r="FT89" s="12">
        <v>1.3350706370281573</v>
      </c>
      <c r="FU89" s="12">
        <v>-2.8587060086489369</v>
      </c>
      <c r="FW89" s="22">
        <v>43465</v>
      </c>
      <c r="FX89">
        <v>16</v>
      </c>
      <c r="FY89" s="12">
        <v>42.093401904368321</v>
      </c>
      <c r="FZ89" s="12">
        <v>14.942574530970809</v>
      </c>
      <c r="GA89" s="12">
        <v>7.2994216172352022</v>
      </c>
      <c r="GB89" s="12">
        <v>7.87396734214032</v>
      </c>
      <c r="GK89" s="22">
        <v>43465</v>
      </c>
      <c r="GL89">
        <v>12</v>
      </c>
      <c r="GM89" s="12">
        <v>-23.172788770955155</v>
      </c>
      <c r="GN89" s="12">
        <v>-2.9466526658440073</v>
      </c>
      <c r="GO89" s="12">
        <v>7.4319045713469478</v>
      </c>
      <c r="GP89" s="12">
        <v>10.416451530659486</v>
      </c>
      <c r="GS89" s="22">
        <v>43465</v>
      </c>
      <c r="GT89" s="13">
        <v>23</v>
      </c>
      <c r="GU89" s="12">
        <v>30.645371610858852</v>
      </c>
      <c r="GV89" s="12">
        <v>8.985551330365471</v>
      </c>
      <c r="GW89" s="12">
        <v>17.611228967146598</v>
      </c>
      <c r="GX89" s="12">
        <v>17.226451483403626</v>
      </c>
      <c r="HG89" s="22">
        <v>43465</v>
      </c>
      <c r="HH89" s="13">
        <v>1</v>
      </c>
      <c r="HI89" s="12">
        <v>-13.573005278146223</v>
      </c>
      <c r="HJ89" s="12">
        <v>4.3243489163771409</v>
      </c>
      <c r="HK89" s="12">
        <v>-0.39696608730043215</v>
      </c>
      <c r="HL89" s="12">
        <v>-0.72087507904846637</v>
      </c>
    </row>
    <row r="90" spans="1:227">
      <c r="A90" s="22">
        <v>43555</v>
      </c>
      <c r="B90" s="13">
        <v>12</v>
      </c>
      <c r="C90" s="12">
        <v>9.3004738851624182</v>
      </c>
      <c r="D90" s="12">
        <v>25.571685524180477</v>
      </c>
      <c r="E90" s="12">
        <v>12.457841875904263</v>
      </c>
      <c r="F90" s="12">
        <v>14.272341841113278</v>
      </c>
      <c r="H90" s="22">
        <v>43555</v>
      </c>
      <c r="I90" s="13">
        <v>23</v>
      </c>
      <c r="J90" s="12">
        <v>52.129328318906339</v>
      </c>
      <c r="K90" s="12">
        <v>34.110131539026511</v>
      </c>
      <c r="L90" s="12">
        <v>3.3172894392309082</v>
      </c>
      <c r="M90" s="12">
        <v>1.5491115163119629</v>
      </c>
      <c r="V90" s="22">
        <v>43555</v>
      </c>
      <c r="W90" s="13">
        <v>13</v>
      </c>
      <c r="X90" s="12">
        <v>25.672065855437172</v>
      </c>
      <c r="Y90" s="12">
        <v>-7.9685579755912066</v>
      </c>
      <c r="Z90" s="12">
        <v>0.47852401906383069</v>
      </c>
      <c r="AA90" s="12">
        <v>1.6089754899087705</v>
      </c>
      <c r="AC90" s="22">
        <v>43555</v>
      </c>
      <c r="AD90" s="13">
        <v>59</v>
      </c>
      <c r="AE90" s="12">
        <v>-2.8910757212712856</v>
      </c>
      <c r="AF90" s="12">
        <v>10.996343133717911</v>
      </c>
      <c r="AG90" s="12">
        <v>3.984024697792754</v>
      </c>
      <c r="AH90" s="12">
        <v>5.091435355356011</v>
      </c>
      <c r="AJ90" s="22">
        <v>43555</v>
      </c>
      <c r="AK90" s="13">
        <v>4</v>
      </c>
      <c r="AL90" s="12">
        <v>-110.36592390962782</v>
      </c>
      <c r="AM90" s="12">
        <v>-22.760875361205933</v>
      </c>
      <c r="AN90" s="14">
        <v>43555</v>
      </c>
      <c r="AO90" s="2">
        <v>20</v>
      </c>
      <c r="AP90" s="12">
        <v>-26.831483951431391</v>
      </c>
      <c r="AQ90" s="12">
        <v>-64.030793090516227</v>
      </c>
      <c r="AS90" s="22">
        <v>43555</v>
      </c>
      <c r="AT90" s="13">
        <v>10</v>
      </c>
      <c r="AU90" s="12">
        <v>15.416159956527974</v>
      </c>
      <c r="AV90" s="12">
        <v>-2.9241252340834856</v>
      </c>
      <c r="AW90" s="12">
        <v>-1.0714605830750568</v>
      </c>
      <c r="AX90" s="12">
        <v>0.33745929040258638</v>
      </c>
      <c r="AZ90" s="22">
        <v>43555</v>
      </c>
      <c r="BA90" s="13">
        <v>9</v>
      </c>
      <c r="BB90" s="12">
        <v>23.863082611829373</v>
      </c>
      <c r="BC90" s="12">
        <v>31.895057976269104</v>
      </c>
      <c r="BD90" s="12">
        <v>17.250423265994975</v>
      </c>
      <c r="BE90" s="12">
        <v>14.359727738769745</v>
      </c>
      <c r="BG90" s="22">
        <v>43555</v>
      </c>
      <c r="BH90" s="13">
        <v>15</v>
      </c>
      <c r="BI90" s="12">
        <v>62.575544118029455</v>
      </c>
      <c r="BJ90" s="12">
        <v>1.5899561007233887</v>
      </c>
      <c r="BK90" s="12">
        <v>20.92057832557672</v>
      </c>
      <c r="BL90" s="12">
        <v>22.278434459011475</v>
      </c>
      <c r="BN90" s="22">
        <v>43555</v>
      </c>
      <c r="BO90" s="13">
        <v>12</v>
      </c>
      <c r="BP90" s="12">
        <v>-16.139058039405665</v>
      </c>
      <c r="BQ90" s="12">
        <v>19.743496382414527</v>
      </c>
      <c r="BR90" s="12">
        <v>4.8946982065157574</v>
      </c>
      <c r="BS90" s="12">
        <v>5.6703343463858413</v>
      </c>
      <c r="BU90" s="22">
        <v>43555</v>
      </c>
      <c r="BV90" s="13">
        <v>53</v>
      </c>
      <c r="BW90" s="12">
        <v>-21.814770795205046</v>
      </c>
      <c r="BX90" s="12">
        <v>4.9089663565397235</v>
      </c>
      <c r="BY90" s="12">
        <v>-1.4306669266806349</v>
      </c>
      <c r="BZ90" s="12">
        <v>3.2509385573577188</v>
      </c>
      <c r="CB90" s="22">
        <v>43555</v>
      </c>
      <c r="CC90" s="13">
        <v>23</v>
      </c>
      <c r="CD90" s="12">
        <v>4.5466375321966481</v>
      </c>
      <c r="CE90" s="12">
        <v>11.697649721840197</v>
      </c>
      <c r="CF90" s="12">
        <v>6.2838539990725861</v>
      </c>
      <c r="CG90" s="12">
        <v>8.1613155562461959</v>
      </c>
      <c r="CI90" s="22">
        <v>43555</v>
      </c>
      <c r="CJ90" s="13">
        <v>22</v>
      </c>
      <c r="CK90" s="12">
        <v>18.071290693606265</v>
      </c>
      <c r="CL90" s="12">
        <v>0.93942387544214689</v>
      </c>
      <c r="CM90" s="12">
        <v>9.3073133946961697</v>
      </c>
      <c r="CN90" s="12">
        <v>9.2116384021605935</v>
      </c>
      <c r="CP90" s="22">
        <v>43555</v>
      </c>
      <c r="CQ90" s="13">
        <v>19</v>
      </c>
      <c r="CR90" s="12">
        <v>37.299337344093018</v>
      </c>
      <c r="CS90" s="12">
        <v>20.939133615698058</v>
      </c>
      <c r="CT90" s="12">
        <v>-1.8786286702846544</v>
      </c>
      <c r="CU90" s="12">
        <v>-1.3608435166200472</v>
      </c>
      <c r="CW90" s="22">
        <v>43555</v>
      </c>
      <c r="CX90" s="13">
        <v>25</v>
      </c>
      <c r="CY90" s="12">
        <v>-10.643796945851497</v>
      </c>
      <c r="CZ90" s="12">
        <v>2.6084195480530203</v>
      </c>
      <c r="DA90" s="12">
        <v>2.4654252104358454</v>
      </c>
      <c r="DB90" s="12">
        <v>3.733717929079261</v>
      </c>
      <c r="DD90" s="22">
        <v>43555</v>
      </c>
      <c r="DE90" s="13">
        <v>19</v>
      </c>
      <c r="DF90" s="12">
        <v>-96.813891875087705</v>
      </c>
      <c r="DG90" s="12">
        <v>11.400519149562371</v>
      </c>
      <c r="DH90" s="12">
        <v>3.3459817651101176</v>
      </c>
      <c r="DI90" s="12">
        <v>1.070401212512162</v>
      </c>
      <c r="DK90" s="22">
        <v>43555</v>
      </c>
      <c r="DL90" s="13">
        <v>5</v>
      </c>
      <c r="DM90" s="12">
        <v>75.611888624955</v>
      </c>
      <c r="DN90" s="12">
        <v>30.618704151327236</v>
      </c>
      <c r="DO90" s="12">
        <v>2.3469135571847488</v>
      </c>
      <c r="DP90" s="12">
        <v>-2.3888658663921203</v>
      </c>
      <c r="DR90" s="22">
        <v>43555</v>
      </c>
      <c r="DS90" s="13">
        <v>5</v>
      </c>
      <c r="DT90" s="12">
        <v>40.203183596666406</v>
      </c>
      <c r="DU90" s="12">
        <v>-14.554624059811905</v>
      </c>
      <c r="DV90" s="12">
        <v>9.8380742014592357</v>
      </c>
      <c r="DW90" s="12">
        <v>4.8973977761123111</v>
      </c>
      <c r="EN90" s="22">
        <v>43555</v>
      </c>
      <c r="EO90">
        <v>25</v>
      </c>
      <c r="EP90" s="12">
        <v>-16.624254617274026</v>
      </c>
      <c r="EQ90" s="12">
        <v>8.4362073452307627</v>
      </c>
      <c r="ER90" s="12">
        <v>7.9774283443627247</v>
      </c>
      <c r="ES90" s="12">
        <v>22.680207687500765</v>
      </c>
      <c r="EU90" s="22">
        <v>43555</v>
      </c>
      <c r="EV90">
        <v>34</v>
      </c>
      <c r="EW90" s="12">
        <v>11.908445793040823</v>
      </c>
      <c r="EX90" s="12">
        <v>12.532325718670801</v>
      </c>
      <c r="EY90" s="12">
        <v>2.6098993874521526</v>
      </c>
      <c r="EZ90" s="12">
        <v>0.84729046634788308</v>
      </c>
      <c r="FB90" s="22">
        <v>43555</v>
      </c>
      <c r="FC90" s="13">
        <v>22</v>
      </c>
      <c r="FD90" s="12">
        <v>-2.8275983692323203</v>
      </c>
      <c r="FE90" s="12">
        <v>8.0073097719636657</v>
      </c>
      <c r="FF90" s="12">
        <v>0.59057586039032994</v>
      </c>
      <c r="FG90" s="12">
        <v>2.2187717809027285</v>
      </c>
      <c r="FI90" s="22">
        <v>43555</v>
      </c>
      <c r="FJ90" s="13">
        <v>31</v>
      </c>
      <c r="FK90" s="12">
        <v>-33.246969912745151</v>
      </c>
      <c r="FL90" s="12">
        <v>0.77919231819794099</v>
      </c>
      <c r="FM90" s="12">
        <v>-2.8562812889683653</v>
      </c>
      <c r="FN90" s="12">
        <v>3.9662134188378495</v>
      </c>
      <c r="FP90" s="22">
        <v>43555</v>
      </c>
      <c r="FQ90">
        <v>6</v>
      </c>
      <c r="FR90" s="12">
        <v>110.71758292098698</v>
      </c>
      <c r="FS90" s="12">
        <v>25.636218625780561</v>
      </c>
      <c r="FT90" s="12">
        <v>-1.1996033988150079</v>
      </c>
      <c r="FU90" s="12">
        <v>-4.205355725078852</v>
      </c>
      <c r="FW90" s="22">
        <v>43555</v>
      </c>
      <c r="FX90">
        <v>17</v>
      </c>
      <c r="FY90" s="12">
        <v>11.382629725649762</v>
      </c>
      <c r="FZ90" s="12">
        <v>48.497546061097843</v>
      </c>
      <c r="GA90" s="12">
        <v>7.2627201974334143</v>
      </c>
      <c r="GB90" s="12">
        <v>6.4077662833193161</v>
      </c>
      <c r="GK90" s="22">
        <v>43555</v>
      </c>
      <c r="GL90">
        <v>12</v>
      </c>
      <c r="GM90" s="12">
        <v>-21.189395431990064</v>
      </c>
      <c r="GN90" s="12">
        <v>5.0283168043838256</v>
      </c>
      <c r="GO90" s="12">
        <v>2.834467309937061</v>
      </c>
      <c r="GP90" s="12">
        <v>3.9536764342061215</v>
      </c>
      <c r="GS90" s="22">
        <v>43555</v>
      </c>
      <c r="GT90" s="13">
        <v>22</v>
      </c>
      <c r="GU90" s="12">
        <v>18.071290693606269</v>
      </c>
      <c r="GV90" s="12">
        <v>0.93942387544214689</v>
      </c>
      <c r="GW90" s="12">
        <v>9.3073133946961697</v>
      </c>
      <c r="GX90" s="12">
        <v>9.2116384021605935</v>
      </c>
      <c r="HG90" s="22">
        <v>43555</v>
      </c>
      <c r="HH90" s="13">
        <v>1</v>
      </c>
      <c r="HI90" s="12">
        <v>20.257611203766146</v>
      </c>
      <c r="HJ90" s="12">
        <v>7.8323433374443807</v>
      </c>
      <c r="HK90" s="12">
        <v>-1.8059243003599068</v>
      </c>
      <c r="HL90" s="12">
        <v>-2.597666487215966</v>
      </c>
    </row>
    <row r="91" spans="1:227">
      <c r="A91" s="22">
        <v>43646</v>
      </c>
      <c r="B91" s="13">
        <v>12</v>
      </c>
      <c r="C91" s="12">
        <v>37.268919634299337</v>
      </c>
      <c r="D91" s="12">
        <v>21.295807845108605</v>
      </c>
      <c r="E91" s="12">
        <v>16.004742738099331</v>
      </c>
      <c r="F91" s="12">
        <v>17.592242249263368</v>
      </c>
      <c r="H91" s="22">
        <v>43646</v>
      </c>
      <c r="I91" s="13">
        <v>24</v>
      </c>
      <c r="J91" s="12">
        <v>31.949437514076862</v>
      </c>
      <c r="K91" s="12">
        <v>33.419044002185849</v>
      </c>
      <c r="L91" s="12">
        <v>7.4441311364666696</v>
      </c>
      <c r="M91" s="12">
        <v>5.8371145454789275</v>
      </c>
      <c r="V91" s="22">
        <v>43646</v>
      </c>
      <c r="W91" s="13">
        <v>14</v>
      </c>
      <c r="X91" s="12">
        <v>-247.79539803416483</v>
      </c>
      <c r="Y91" s="12">
        <v>-6.1279520100504081</v>
      </c>
      <c r="Z91" s="12">
        <v>-0.71478914902434187</v>
      </c>
      <c r="AA91" s="12">
        <v>-0.84800741083066455</v>
      </c>
      <c r="AC91" s="22">
        <v>43646</v>
      </c>
      <c r="AD91" s="13">
        <v>62</v>
      </c>
      <c r="AE91" s="12">
        <v>88.408941959415145</v>
      </c>
      <c r="AF91" s="12">
        <v>11.254093644277251</v>
      </c>
      <c r="AG91" s="12">
        <v>3.0759295889477345</v>
      </c>
      <c r="AH91" s="12">
        <v>5.125682346822158</v>
      </c>
      <c r="AJ91" s="22">
        <v>43646</v>
      </c>
      <c r="AK91" s="13">
        <v>4</v>
      </c>
      <c r="AL91" s="12">
        <v>-100.26931587575643</v>
      </c>
      <c r="AM91" s="12">
        <v>22.51703336392692</v>
      </c>
      <c r="AN91" s="14">
        <v>43646</v>
      </c>
      <c r="AO91" s="2">
        <v>19</v>
      </c>
      <c r="AP91" s="12">
        <v>-29.956960036630086</v>
      </c>
      <c r="AQ91" s="12">
        <v>-65.370239498952088</v>
      </c>
      <c r="AS91" s="22">
        <v>43646</v>
      </c>
      <c r="AT91" s="13">
        <v>10</v>
      </c>
      <c r="AU91" s="12">
        <v>14.486642872147101</v>
      </c>
      <c r="AV91" s="12">
        <v>26.387273501723186</v>
      </c>
      <c r="AW91" s="12">
        <v>4.6108680453726736</v>
      </c>
      <c r="AX91" s="12">
        <v>4.9721982233722706</v>
      </c>
      <c r="AZ91" s="22">
        <v>43646</v>
      </c>
      <c r="BA91" s="13">
        <v>10</v>
      </c>
      <c r="BB91" s="12">
        <v>21.234368538656351</v>
      </c>
      <c r="BC91" s="12">
        <v>26.708567539646143</v>
      </c>
      <c r="BD91" s="12">
        <v>18.377117899146644</v>
      </c>
      <c r="BE91" s="12">
        <v>15.671544886910604</v>
      </c>
      <c r="BG91" s="22">
        <v>43646</v>
      </c>
      <c r="BH91" s="13">
        <v>15</v>
      </c>
      <c r="BI91" s="12">
        <v>21.559325478018945</v>
      </c>
      <c r="BJ91" s="12">
        <v>10.879777949404602</v>
      </c>
      <c r="BK91" s="12">
        <v>16.858938791047674</v>
      </c>
      <c r="BL91" s="12">
        <v>21.002147068440813</v>
      </c>
      <c r="BN91" s="22">
        <v>43646</v>
      </c>
      <c r="BO91" s="13">
        <v>12</v>
      </c>
      <c r="BP91" s="12">
        <v>8.5239108180319398</v>
      </c>
      <c r="BQ91" s="12">
        <v>20.150085751014824</v>
      </c>
      <c r="BR91" s="12">
        <v>5.3332857797169231</v>
      </c>
      <c r="BS91" s="12">
        <v>2.2899115332484676</v>
      </c>
      <c r="BU91" s="22">
        <v>43646</v>
      </c>
      <c r="BV91" s="13">
        <v>53</v>
      </c>
      <c r="BW91" s="12">
        <v>-25.846240979056933</v>
      </c>
      <c r="BX91" s="12">
        <v>4.5156307254133443</v>
      </c>
      <c r="BY91" s="12">
        <v>-5.0852839288906937</v>
      </c>
      <c r="BZ91" s="12">
        <v>-0.11981691466017574</v>
      </c>
      <c r="CB91" s="22">
        <v>43646</v>
      </c>
      <c r="CC91" s="13">
        <v>24</v>
      </c>
      <c r="CD91" s="12">
        <v>9.2649233875189143</v>
      </c>
      <c r="CE91" s="12">
        <v>12.205616610975278</v>
      </c>
      <c r="CF91" s="12">
        <v>4.4742132580471106</v>
      </c>
      <c r="CG91" s="12">
        <v>5.8781032095993835</v>
      </c>
      <c r="CI91" s="22">
        <v>43646</v>
      </c>
      <c r="CJ91" s="13">
        <v>23</v>
      </c>
      <c r="CK91" s="12">
        <v>-12.865245448354612</v>
      </c>
      <c r="CL91" s="12">
        <v>2.779303959560675</v>
      </c>
      <c r="CM91" s="12">
        <v>-0.72271712050108183</v>
      </c>
      <c r="CN91" s="12">
        <v>-1.3060200749812179</v>
      </c>
      <c r="CP91" s="22">
        <v>43646</v>
      </c>
      <c r="CQ91" s="13">
        <v>18</v>
      </c>
      <c r="CR91" s="12">
        <v>22.967260827895462</v>
      </c>
      <c r="CS91" s="12">
        <v>31.128462766417453</v>
      </c>
      <c r="CT91" s="12">
        <v>1.6571280359950036</v>
      </c>
      <c r="CU91" s="12">
        <v>1.3953388482598417</v>
      </c>
      <c r="CW91" s="22">
        <v>43646</v>
      </c>
      <c r="CX91" s="13">
        <v>24</v>
      </c>
      <c r="CY91" s="12">
        <v>-5.1539498211000341</v>
      </c>
      <c r="CZ91" s="12">
        <v>3.1465522921244826</v>
      </c>
      <c r="DA91" s="12">
        <v>-0.125064224167315</v>
      </c>
      <c r="DB91" s="12">
        <v>-2.8245159205342318E-2</v>
      </c>
      <c r="DD91" s="22">
        <v>43646</v>
      </c>
      <c r="DE91" s="13">
        <v>20</v>
      </c>
      <c r="DF91" s="12">
        <v>-43.296639737029196</v>
      </c>
      <c r="DG91" s="12">
        <v>15.69693179249667</v>
      </c>
      <c r="DH91" s="12">
        <v>4.9153062737168352</v>
      </c>
      <c r="DI91" s="12">
        <v>7.1845467591549417</v>
      </c>
      <c r="DK91" s="22">
        <v>43646</v>
      </c>
      <c r="DL91" s="13">
        <v>4</v>
      </c>
      <c r="DM91" s="12">
        <v>58.311451461184809</v>
      </c>
      <c r="DN91" s="12">
        <v>32.820779695953583</v>
      </c>
      <c r="DO91" s="12">
        <v>-0.48283948546238298</v>
      </c>
      <c r="DP91" s="12">
        <v>-4.0375051124246442</v>
      </c>
      <c r="DR91" s="22">
        <v>43646</v>
      </c>
      <c r="DS91" s="13">
        <v>5</v>
      </c>
      <c r="DT91" s="12">
        <v>7.8814013706607255</v>
      </c>
      <c r="DU91" s="12">
        <v>-17.962058012293269</v>
      </c>
      <c r="DV91" s="12">
        <v>4.9390064871463357</v>
      </c>
      <c r="DW91" s="12">
        <v>5.522408194185946</v>
      </c>
      <c r="EN91" s="22">
        <v>43646</v>
      </c>
      <c r="EO91">
        <v>29</v>
      </c>
      <c r="EP91" s="12">
        <v>135.54803757869479</v>
      </c>
      <c r="EQ91" s="12">
        <v>9.7750445064582081</v>
      </c>
      <c r="ER91" s="12">
        <v>9.0883856945245931</v>
      </c>
      <c r="ES91" s="12">
        <v>19.603522044707322</v>
      </c>
      <c r="EU91" s="22">
        <v>43646</v>
      </c>
      <c r="EV91">
        <v>33</v>
      </c>
      <c r="EW91" s="12">
        <v>47.165023142130671</v>
      </c>
      <c r="EX91" s="12">
        <v>12.179184898336427</v>
      </c>
      <c r="EY91" s="12">
        <v>0.98675576739803983</v>
      </c>
      <c r="EZ91" s="12">
        <v>1.4970663979612775</v>
      </c>
      <c r="FB91" s="22">
        <v>43646</v>
      </c>
      <c r="FC91" s="13">
        <v>23</v>
      </c>
      <c r="FD91" s="12">
        <v>3.560502376100172</v>
      </c>
      <c r="FE91" s="12">
        <v>6.1852919520182681</v>
      </c>
      <c r="FF91" s="12">
        <v>-0.68062542980201757</v>
      </c>
      <c r="FG91" s="12">
        <v>0.1159371240958551</v>
      </c>
      <c r="FI91" s="22">
        <v>43646</v>
      </c>
      <c r="FJ91" s="13">
        <v>30</v>
      </c>
      <c r="FK91" s="12">
        <v>-44.906519328356772</v>
      </c>
      <c r="FL91" s="12">
        <v>2.27818547883889</v>
      </c>
      <c r="FM91" s="12">
        <v>-8.3591562870251721</v>
      </c>
      <c r="FN91" s="12">
        <v>-0.29618047979331763</v>
      </c>
      <c r="FP91" s="22">
        <v>43646</v>
      </c>
      <c r="FQ91">
        <v>6</v>
      </c>
      <c r="FR91" s="12">
        <v>55.620934542834476</v>
      </c>
      <c r="FS91" s="12">
        <v>22.281646243362996</v>
      </c>
      <c r="FT91" s="12">
        <v>10.186085791679989</v>
      </c>
      <c r="FU91" s="12">
        <v>8.118634431441297</v>
      </c>
      <c r="FW91" s="22">
        <v>43646</v>
      </c>
      <c r="FX91">
        <v>18</v>
      </c>
      <c r="FY91" s="12">
        <v>12.673311546007238</v>
      </c>
      <c r="FZ91" s="12">
        <v>52.846218567901595</v>
      </c>
      <c r="GA91" s="12">
        <v>5.2455652570156497</v>
      </c>
      <c r="GB91" s="12">
        <v>4.0381108178781933</v>
      </c>
      <c r="GK91" s="22">
        <v>43646</v>
      </c>
      <c r="GL91">
        <v>11</v>
      </c>
      <c r="GM91" s="12">
        <v>-13.320964799441093</v>
      </c>
      <c r="GN91" s="12">
        <v>5.698203872479457</v>
      </c>
      <c r="GO91" s="12">
        <v>-1.2734082714578987</v>
      </c>
      <c r="GP91" s="12">
        <v>-0.66680441303955673</v>
      </c>
      <c r="GS91" s="22">
        <v>43646</v>
      </c>
      <c r="GT91" s="13">
        <v>22</v>
      </c>
      <c r="GU91" s="12">
        <v>-12.859282059238575</v>
      </c>
      <c r="GV91" s="12">
        <v>1.94918055716784</v>
      </c>
      <c r="GW91" s="12">
        <v>-0.96223131396316885</v>
      </c>
      <c r="GX91" s="12">
        <v>-1.6129561181741692</v>
      </c>
      <c r="HG91" s="22">
        <v>43646</v>
      </c>
      <c r="HH91" s="13">
        <v>1</v>
      </c>
      <c r="HI91" s="12">
        <v>-0.4395772737039394</v>
      </c>
      <c r="HJ91" s="12">
        <v>10.486749329132961</v>
      </c>
      <c r="HK91" s="12">
        <v>2.1140769813924765</v>
      </c>
      <c r="HL91" s="12">
        <v>1.8415750598950176</v>
      </c>
    </row>
  </sheetData>
  <mergeCells count="31">
    <mergeCell ref="GT4:GX4"/>
    <mergeCell ref="HA4:HE4"/>
    <mergeCell ref="HH4:HL4"/>
    <mergeCell ref="HO4:HS4"/>
    <mergeCell ref="BH4:BL4"/>
    <mergeCell ref="BO4:BS4"/>
    <mergeCell ref="FX4:GB4"/>
    <mergeCell ref="GE4:GI4"/>
    <mergeCell ref="GL4:GP4"/>
    <mergeCell ref="EO4:ES4"/>
    <mergeCell ref="EV4:EZ4"/>
    <mergeCell ref="FC4:FG4"/>
    <mergeCell ref="FJ4:FN4"/>
    <mergeCell ref="FQ4:FU4"/>
    <mergeCell ref="BA4:BE4"/>
    <mergeCell ref="EG4:EJ4"/>
    <mergeCell ref="DZ4:ED4"/>
    <mergeCell ref="DE4:DI4"/>
    <mergeCell ref="DL4:DP4"/>
    <mergeCell ref="DS4:DW4"/>
    <mergeCell ref="BV4:BZ4"/>
    <mergeCell ref="CC4:CG4"/>
    <mergeCell ref="CJ4:CN4"/>
    <mergeCell ref="CQ4:CU4"/>
    <mergeCell ref="CX4:DB4"/>
    <mergeCell ref="B4:F4"/>
    <mergeCell ref="I4:M4"/>
    <mergeCell ref="AD4:AH4"/>
    <mergeCell ref="W4:AA4"/>
    <mergeCell ref="AT4:AX4"/>
    <mergeCell ref="P4:T4"/>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NI93"/>
  <sheetViews>
    <sheetView zoomScale="85" workbookViewId="0">
      <pane xSplit="2" ySplit="4" topLeftCell="C5" activePane="bottomRight" state="frozen"/>
      <selection pane="topRight" activeCell="C1" sqref="C1"/>
      <selection pane="bottomLeft" activeCell="A5" sqref="A5"/>
      <selection pane="bottomRight" activeCell="K4" sqref="K4"/>
    </sheetView>
  </sheetViews>
  <sheetFormatPr defaultRowHeight="12.75"/>
  <cols>
    <col min="2" max="2" width="11" style="22" customWidth="1"/>
    <col min="9" max="9" width="10.28515625" style="22" hidden="1" customWidth="1"/>
    <col min="12" max="12" width="2.7109375" customWidth="1"/>
    <col min="13" max="13" width="11" style="22" customWidth="1"/>
    <col min="20" max="20" width="10.28515625" style="22" hidden="1" customWidth="1"/>
    <col min="23" max="23" width="2.140625" customWidth="1"/>
    <col min="24" max="24" width="11" style="22" customWidth="1"/>
    <col min="31" max="31" width="10.28515625" style="22" hidden="1" customWidth="1"/>
    <col min="34" max="34" width="2.42578125" customWidth="1"/>
    <col min="35" max="35" width="11" style="22" customWidth="1"/>
    <col min="42" max="42" width="10.28515625" style="22" hidden="1" customWidth="1"/>
    <col min="45" max="45" width="2.42578125" customWidth="1"/>
    <col min="46" max="46" width="11" style="22" customWidth="1"/>
    <col min="53" max="53" width="10.28515625" style="22" hidden="1" customWidth="1"/>
    <col min="56" max="56" width="1.85546875" customWidth="1"/>
    <col min="57" max="57" width="11" style="22" customWidth="1"/>
    <col min="64" max="64" width="10.28515625" style="22" hidden="1" customWidth="1"/>
    <col min="67" max="67" width="1.85546875" customWidth="1"/>
    <col min="68" max="68" width="11" style="22" customWidth="1"/>
    <col min="75" max="75" width="10.28515625" style="22" hidden="1" customWidth="1"/>
    <col min="78" max="78" width="1.85546875" customWidth="1"/>
    <col min="79" max="79" width="11" style="22" customWidth="1"/>
    <col min="86" max="86" width="10.28515625" style="22" hidden="1" customWidth="1"/>
    <col min="89" max="89" width="1.85546875" customWidth="1"/>
    <col min="90" max="90" width="11" style="22" customWidth="1"/>
    <col min="97" max="97" width="10.28515625" style="22" hidden="1" customWidth="1"/>
    <col min="100" max="100" width="1.85546875" customWidth="1"/>
    <col min="101" max="101" width="11" style="22" customWidth="1"/>
    <col min="108" max="108" width="10.28515625" style="22" hidden="1" customWidth="1"/>
    <col min="111" max="111" width="1.85546875" customWidth="1"/>
    <col min="112" max="112" width="11" style="22" customWidth="1"/>
    <col min="119" max="119" width="10.28515625" style="22" hidden="1" customWidth="1"/>
    <col min="122" max="122" width="1.85546875" customWidth="1"/>
    <col min="123" max="123" width="11" style="22" customWidth="1"/>
    <col min="130" max="130" width="10.28515625" style="22" hidden="1" customWidth="1"/>
    <col min="133" max="133" width="1.85546875" customWidth="1"/>
    <col min="134" max="134" width="11" style="22" customWidth="1"/>
    <col min="141" max="141" width="10.28515625" style="22" hidden="1" customWidth="1"/>
    <col min="144" max="144" width="1.85546875" customWidth="1"/>
    <col min="145" max="145" width="11" style="22" customWidth="1"/>
    <col min="152" max="152" width="10.28515625" style="22" hidden="1" customWidth="1"/>
    <col min="155" max="155" width="1.85546875" customWidth="1"/>
    <col min="156" max="156" width="11" style="22" customWidth="1"/>
    <col min="163" max="163" width="10.28515625" style="22" hidden="1" customWidth="1"/>
    <col min="166" max="166" width="1.85546875" customWidth="1"/>
    <col min="167" max="167" width="11" style="22" customWidth="1"/>
    <col min="174" max="174" width="10.28515625" style="22" hidden="1" customWidth="1"/>
    <col min="177" max="177" width="1.85546875" customWidth="1"/>
    <col min="178" max="178" width="11" style="22" customWidth="1"/>
    <col min="185" max="185" width="10.28515625" style="22" hidden="1" customWidth="1"/>
  </cols>
  <sheetData>
    <row r="1" spans="1:187">
      <c r="A1" s="17"/>
    </row>
    <row r="2" spans="1:187">
      <c r="B2" s="11" t="s">
        <v>82</v>
      </c>
      <c r="M2" s="134" t="s">
        <v>78</v>
      </c>
      <c r="X2" s="134" t="s">
        <v>74</v>
      </c>
      <c r="AI2" s="11" t="s">
        <v>86</v>
      </c>
      <c r="AT2" s="11" t="s">
        <v>80</v>
      </c>
      <c r="BE2" s="11" t="s">
        <v>22</v>
      </c>
      <c r="BP2" s="11" t="s">
        <v>23</v>
      </c>
      <c r="CA2" s="134" t="s">
        <v>77</v>
      </c>
      <c r="CL2" s="11" t="s">
        <v>25</v>
      </c>
      <c r="CW2" s="11" t="s">
        <v>79</v>
      </c>
      <c r="DH2" s="11" t="s">
        <v>76</v>
      </c>
      <c r="DS2" s="11" t="s">
        <v>71</v>
      </c>
      <c r="ED2" s="11" t="s">
        <v>24</v>
      </c>
      <c r="EO2" s="11" t="s">
        <v>81</v>
      </c>
      <c r="EZ2" s="11" t="s">
        <v>75</v>
      </c>
      <c r="FK2" s="11" t="s">
        <v>73</v>
      </c>
      <c r="FV2" s="11" t="s">
        <v>72</v>
      </c>
    </row>
    <row r="3" spans="1:187">
      <c r="B3" s="221" t="s">
        <v>39</v>
      </c>
      <c r="C3" s="221"/>
      <c r="D3" s="221"/>
      <c r="E3" s="221"/>
      <c r="F3" s="221"/>
      <c r="G3" s="221"/>
      <c r="H3" s="221"/>
      <c r="I3" s="221"/>
      <c r="J3" s="221"/>
      <c r="K3" s="221"/>
      <c r="M3" s="221" t="s">
        <v>39</v>
      </c>
      <c r="N3" s="221"/>
      <c r="O3" s="221"/>
      <c r="P3" s="221"/>
      <c r="Q3" s="221"/>
      <c r="R3" s="221"/>
      <c r="S3" s="221"/>
      <c r="T3" s="221"/>
      <c r="U3" s="221"/>
      <c r="V3" s="221"/>
      <c r="X3" s="221" t="s">
        <v>39</v>
      </c>
      <c r="Y3" s="221"/>
      <c r="Z3" s="221"/>
      <c r="AA3" s="221"/>
      <c r="AB3" s="221"/>
      <c r="AC3" s="221"/>
      <c r="AD3" s="221"/>
      <c r="AE3" s="221"/>
      <c r="AF3" s="221"/>
      <c r="AG3" s="221"/>
      <c r="AI3" s="221" t="s">
        <v>39</v>
      </c>
      <c r="AJ3" s="221"/>
      <c r="AK3" s="221"/>
      <c r="AL3" s="221"/>
      <c r="AM3" s="221"/>
      <c r="AN3" s="221"/>
      <c r="AO3" s="221"/>
      <c r="AP3" s="221"/>
      <c r="AQ3" s="221"/>
      <c r="AR3" s="221"/>
      <c r="AT3" s="221" t="s">
        <v>39</v>
      </c>
      <c r="AU3" s="221"/>
      <c r="AV3" s="221"/>
      <c r="AW3" s="221"/>
      <c r="AX3" s="221"/>
      <c r="AY3" s="221"/>
      <c r="AZ3" s="221"/>
      <c r="BA3" s="221"/>
      <c r="BB3" s="221"/>
      <c r="BC3" s="221"/>
      <c r="BE3" s="221" t="s">
        <v>39</v>
      </c>
      <c r="BF3" s="221"/>
      <c r="BG3" s="221"/>
      <c r="BH3" s="221"/>
      <c r="BI3" s="221"/>
      <c r="BJ3" s="221"/>
      <c r="BK3" s="221"/>
      <c r="BL3" s="221"/>
      <c r="BM3" s="221"/>
      <c r="BN3" s="221"/>
      <c r="BP3" s="221" t="s">
        <v>39</v>
      </c>
      <c r="BQ3" s="221"/>
      <c r="BR3" s="221"/>
      <c r="BS3" s="221"/>
      <c r="BT3" s="221"/>
      <c r="BU3" s="221"/>
      <c r="BV3" s="221"/>
      <c r="BW3" s="221"/>
      <c r="BX3" s="221"/>
      <c r="BY3" s="221"/>
      <c r="CA3" s="221" t="s">
        <v>39</v>
      </c>
      <c r="CB3" s="221"/>
      <c r="CC3" s="221"/>
      <c r="CD3" s="221"/>
      <c r="CE3" s="221"/>
      <c r="CF3" s="221"/>
      <c r="CG3" s="221"/>
      <c r="CH3" s="221"/>
      <c r="CI3" s="221"/>
      <c r="CJ3" s="221"/>
      <c r="CL3" s="221" t="s">
        <v>39</v>
      </c>
      <c r="CM3" s="221"/>
      <c r="CN3" s="221"/>
      <c r="CO3" s="221"/>
      <c r="CP3" s="221"/>
      <c r="CQ3" s="221"/>
      <c r="CR3" s="221"/>
      <c r="CS3" s="221"/>
      <c r="CT3" s="221"/>
      <c r="CU3" s="221"/>
      <c r="CW3" s="221" t="s">
        <v>39</v>
      </c>
      <c r="CX3" s="221"/>
      <c r="CY3" s="221"/>
      <c r="CZ3" s="221"/>
      <c r="DA3" s="221"/>
      <c r="DB3" s="221"/>
      <c r="DC3" s="221"/>
      <c r="DD3" s="221"/>
      <c r="DE3" s="221"/>
      <c r="DF3" s="221"/>
      <c r="DH3" s="221" t="s">
        <v>39</v>
      </c>
      <c r="DI3" s="221"/>
      <c r="DJ3" s="221"/>
      <c r="DK3" s="221"/>
      <c r="DL3" s="221"/>
      <c r="DM3" s="221"/>
      <c r="DN3" s="221"/>
      <c r="DO3" s="221"/>
      <c r="DP3" s="221"/>
      <c r="DQ3" s="221"/>
      <c r="DS3" s="221" t="s">
        <v>39</v>
      </c>
      <c r="DT3" s="221"/>
      <c r="DU3" s="221"/>
      <c r="DV3" s="221"/>
      <c r="DW3" s="221"/>
      <c r="DX3" s="221"/>
      <c r="DY3" s="221"/>
      <c r="DZ3" s="221"/>
      <c r="EA3" s="221"/>
      <c r="EB3" s="221"/>
      <c r="ED3" s="221" t="s">
        <v>39</v>
      </c>
      <c r="EE3" s="221"/>
      <c r="EF3" s="221"/>
      <c r="EG3" s="221"/>
      <c r="EH3" s="221"/>
      <c r="EI3" s="221"/>
      <c r="EJ3" s="221"/>
      <c r="EK3" s="221"/>
      <c r="EL3" s="221"/>
      <c r="EM3" s="221"/>
      <c r="EO3" s="221" t="s">
        <v>39</v>
      </c>
      <c r="EP3" s="221"/>
      <c r="EQ3" s="221"/>
      <c r="ER3" s="221"/>
      <c r="ES3" s="221"/>
      <c r="ET3" s="221"/>
      <c r="EU3" s="221"/>
      <c r="EV3" s="221"/>
      <c r="EW3" s="221"/>
      <c r="EX3" s="221"/>
      <c r="EZ3" s="221" t="s">
        <v>39</v>
      </c>
      <c r="FA3" s="221"/>
      <c r="FB3" s="221"/>
      <c r="FC3" s="221"/>
      <c r="FD3" s="221"/>
      <c r="FE3" s="221"/>
      <c r="FF3" s="221"/>
      <c r="FG3" s="221"/>
      <c r="FH3" s="221"/>
      <c r="FI3" s="221"/>
      <c r="FK3" s="221" t="s">
        <v>39</v>
      </c>
      <c r="FL3" s="221"/>
      <c r="FM3" s="221"/>
      <c r="FN3" s="221"/>
      <c r="FO3" s="221"/>
      <c r="FP3" s="221"/>
      <c r="FQ3" s="221"/>
      <c r="FR3" s="221"/>
      <c r="FS3" s="221"/>
      <c r="FT3" s="221"/>
      <c r="FV3" s="221" t="s">
        <v>39</v>
      </c>
      <c r="FW3" s="221"/>
      <c r="FX3" s="221"/>
      <c r="FY3" s="221"/>
      <c r="FZ3" s="221"/>
      <c r="GA3" s="221"/>
      <c r="GB3" s="221"/>
      <c r="GC3" s="221"/>
      <c r="GD3" s="221"/>
      <c r="GE3" s="221"/>
    </row>
    <row r="4" spans="1:187">
      <c r="B4" s="38" t="s">
        <v>69</v>
      </c>
      <c r="C4" s="46" t="s">
        <v>60</v>
      </c>
      <c r="D4" s="7" t="s">
        <v>40</v>
      </c>
      <c r="E4" s="7" t="s">
        <v>41</v>
      </c>
      <c r="F4" s="7" t="s">
        <v>42</v>
      </c>
      <c r="G4" s="33" t="s">
        <v>1</v>
      </c>
      <c r="H4" s="33" t="s">
        <v>2</v>
      </c>
      <c r="I4" s="38" t="s">
        <v>45</v>
      </c>
      <c r="J4" s="45" t="s">
        <v>60</v>
      </c>
      <c r="K4" s="39" t="s">
        <v>48</v>
      </c>
      <c r="M4" s="38" t="s">
        <v>69</v>
      </c>
      <c r="N4" s="46" t="s">
        <v>60</v>
      </c>
      <c r="O4" s="7" t="s">
        <v>40</v>
      </c>
      <c r="P4" s="7" t="s">
        <v>41</v>
      </c>
      <c r="Q4" s="7" t="s">
        <v>42</v>
      </c>
      <c r="R4" s="33" t="s">
        <v>1</v>
      </c>
      <c r="S4" s="33" t="s">
        <v>2</v>
      </c>
      <c r="T4" s="38" t="s">
        <v>45</v>
      </c>
      <c r="U4" s="45" t="s">
        <v>60</v>
      </c>
      <c r="V4" s="39" t="s">
        <v>48</v>
      </c>
      <c r="X4" s="38" t="s">
        <v>69</v>
      </c>
      <c r="Y4" s="46" t="s">
        <v>60</v>
      </c>
      <c r="Z4" s="7" t="s">
        <v>40</v>
      </c>
      <c r="AA4" s="7" t="s">
        <v>41</v>
      </c>
      <c r="AB4" s="7" t="s">
        <v>42</v>
      </c>
      <c r="AC4" s="33" t="s">
        <v>1</v>
      </c>
      <c r="AD4" s="33" t="s">
        <v>2</v>
      </c>
      <c r="AE4" s="38" t="s">
        <v>45</v>
      </c>
      <c r="AF4" s="45" t="s">
        <v>60</v>
      </c>
      <c r="AG4" s="39" t="s">
        <v>48</v>
      </c>
      <c r="AI4" s="38" t="s">
        <v>69</v>
      </c>
      <c r="AJ4" s="46" t="s">
        <v>60</v>
      </c>
      <c r="AK4" s="7" t="s">
        <v>40</v>
      </c>
      <c r="AL4" s="7" t="s">
        <v>41</v>
      </c>
      <c r="AM4" s="7" t="s">
        <v>42</v>
      </c>
      <c r="AN4" s="33" t="s">
        <v>1</v>
      </c>
      <c r="AO4" s="33" t="s">
        <v>2</v>
      </c>
      <c r="AP4" s="38" t="s">
        <v>45</v>
      </c>
      <c r="AQ4" s="45" t="s">
        <v>60</v>
      </c>
      <c r="AR4" s="39" t="s">
        <v>48</v>
      </c>
      <c r="AT4" s="38" t="s">
        <v>69</v>
      </c>
      <c r="AU4" s="46" t="s">
        <v>60</v>
      </c>
      <c r="AV4" s="7" t="s">
        <v>40</v>
      </c>
      <c r="AW4" s="7" t="s">
        <v>41</v>
      </c>
      <c r="AX4" s="7" t="s">
        <v>42</v>
      </c>
      <c r="AY4" s="33" t="s">
        <v>1</v>
      </c>
      <c r="AZ4" s="33" t="s">
        <v>2</v>
      </c>
      <c r="BA4" s="38" t="s">
        <v>45</v>
      </c>
      <c r="BB4" s="45" t="s">
        <v>60</v>
      </c>
      <c r="BC4" s="39" t="s">
        <v>48</v>
      </c>
      <c r="BE4" s="38" t="s">
        <v>69</v>
      </c>
      <c r="BF4" s="46" t="s">
        <v>60</v>
      </c>
      <c r="BG4" s="7" t="s">
        <v>40</v>
      </c>
      <c r="BH4" s="7" t="s">
        <v>41</v>
      </c>
      <c r="BI4" s="7" t="s">
        <v>42</v>
      </c>
      <c r="BJ4" s="33" t="s">
        <v>1</v>
      </c>
      <c r="BK4" s="33" t="s">
        <v>2</v>
      </c>
      <c r="BL4" s="38" t="s">
        <v>45</v>
      </c>
      <c r="BM4" s="45" t="s">
        <v>60</v>
      </c>
      <c r="BN4" s="39" t="s">
        <v>48</v>
      </c>
      <c r="BP4" s="38" t="s">
        <v>69</v>
      </c>
      <c r="BQ4" s="46" t="s">
        <v>60</v>
      </c>
      <c r="BR4" s="7" t="s">
        <v>40</v>
      </c>
      <c r="BS4" s="7" t="s">
        <v>41</v>
      </c>
      <c r="BT4" s="7" t="s">
        <v>42</v>
      </c>
      <c r="BU4" s="33" t="s">
        <v>1</v>
      </c>
      <c r="BV4" s="33" t="s">
        <v>2</v>
      </c>
      <c r="BW4" s="38" t="s">
        <v>45</v>
      </c>
      <c r="BX4" s="45" t="s">
        <v>60</v>
      </c>
      <c r="BY4" s="39" t="s">
        <v>48</v>
      </c>
      <c r="CA4" s="38" t="s">
        <v>69</v>
      </c>
      <c r="CB4" s="46" t="s">
        <v>60</v>
      </c>
      <c r="CC4" s="7" t="s">
        <v>40</v>
      </c>
      <c r="CD4" s="7" t="s">
        <v>41</v>
      </c>
      <c r="CE4" s="7" t="s">
        <v>42</v>
      </c>
      <c r="CF4" s="33" t="s">
        <v>1</v>
      </c>
      <c r="CG4" s="33" t="s">
        <v>2</v>
      </c>
      <c r="CH4" s="38" t="s">
        <v>45</v>
      </c>
      <c r="CI4" s="45" t="s">
        <v>60</v>
      </c>
      <c r="CJ4" s="39" t="s">
        <v>48</v>
      </c>
      <c r="CL4" s="38" t="s">
        <v>69</v>
      </c>
      <c r="CM4" s="46" t="s">
        <v>60</v>
      </c>
      <c r="CN4" s="7" t="s">
        <v>40</v>
      </c>
      <c r="CO4" s="7" t="s">
        <v>41</v>
      </c>
      <c r="CP4" s="7" t="s">
        <v>42</v>
      </c>
      <c r="CQ4" s="33" t="s">
        <v>1</v>
      </c>
      <c r="CR4" s="33" t="s">
        <v>2</v>
      </c>
      <c r="CS4" s="38" t="s">
        <v>45</v>
      </c>
      <c r="CT4" s="45" t="s">
        <v>60</v>
      </c>
      <c r="CU4" s="39" t="s">
        <v>48</v>
      </c>
      <c r="CW4" s="38" t="s">
        <v>69</v>
      </c>
      <c r="CX4" s="46" t="s">
        <v>60</v>
      </c>
      <c r="CY4" s="7" t="s">
        <v>40</v>
      </c>
      <c r="CZ4" s="7" t="s">
        <v>41</v>
      </c>
      <c r="DA4" s="7" t="s">
        <v>42</v>
      </c>
      <c r="DB4" s="33" t="s">
        <v>1</v>
      </c>
      <c r="DC4" s="33" t="s">
        <v>2</v>
      </c>
      <c r="DD4" s="38" t="s">
        <v>45</v>
      </c>
      <c r="DE4" s="45" t="s">
        <v>60</v>
      </c>
      <c r="DF4" s="39" t="s">
        <v>48</v>
      </c>
      <c r="DH4" s="38" t="s">
        <v>69</v>
      </c>
      <c r="DI4" s="46" t="s">
        <v>60</v>
      </c>
      <c r="DJ4" s="7" t="s">
        <v>40</v>
      </c>
      <c r="DK4" s="7" t="s">
        <v>41</v>
      </c>
      <c r="DL4" s="7" t="s">
        <v>42</v>
      </c>
      <c r="DM4" s="33" t="s">
        <v>1</v>
      </c>
      <c r="DN4" s="33" t="s">
        <v>2</v>
      </c>
      <c r="DO4" s="38" t="s">
        <v>45</v>
      </c>
      <c r="DP4" s="45" t="s">
        <v>60</v>
      </c>
      <c r="DQ4" s="39" t="s">
        <v>48</v>
      </c>
      <c r="DS4" s="38" t="s">
        <v>69</v>
      </c>
      <c r="DT4" s="46" t="s">
        <v>60</v>
      </c>
      <c r="DU4" s="7" t="s">
        <v>40</v>
      </c>
      <c r="DV4" s="7" t="s">
        <v>41</v>
      </c>
      <c r="DW4" s="7" t="s">
        <v>42</v>
      </c>
      <c r="DX4" s="33" t="s">
        <v>1</v>
      </c>
      <c r="DY4" s="33" t="s">
        <v>2</v>
      </c>
      <c r="DZ4" s="38" t="s">
        <v>45</v>
      </c>
      <c r="EA4" s="45" t="s">
        <v>60</v>
      </c>
      <c r="EB4" s="39" t="s">
        <v>48</v>
      </c>
      <c r="ED4" s="38" t="s">
        <v>69</v>
      </c>
      <c r="EE4" s="46" t="s">
        <v>60</v>
      </c>
      <c r="EF4" s="7" t="s">
        <v>40</v>
      </c>
      <c r="EG4" s="7" t="s">
        <v>41</v>
      </c>
      <c r="EH4" s="7" t="s">
        <v>42</v>
      </c>
      <c r="EI4" s="33" t="s">
        <v>1</v>
      </c>
      <c r="EJ4" s="33" t="s">
        <v>2</v>
      </c>
      <c r="EK4" s="38" t="s">
        <v>45</v>
      </c>
      <c r="EL4" s="45" t="s">
        <v>60</v>
      </c>
      <c r="EM4" s="39" t="s">
        <v>48</v>
      </c>
      <c r="EO4" s="38" t="s">
        <v>69</v>
      </c>
      <c r="EP4" s="46" t="s">
        <v>60</v>
      </c>
      <c r="EQ4" s="7" t="s">
        <v>40</v>
      </c>
      <c r="ER4" s="7" t="s">
        <v>41</v>
      </c>
      <c r="ES4" s="7" t="s">
        <v>42</v>
      </c>
      <c r="ET4" s="33" t="s">
        <v>1</v>
      </c>
      <c r="EU4" s="33" t="s">
        <v>2</v>
      </c>
      <c r="EV4" s="38" t="s">
        <v>45</v>
      </c>
      <c r="EW4" s="45" t="s">
        <v>60</v>
      </c>
      <c r="EX4" s="39" t="s">
        <v>48</v>
      </c>
      <c r="EZ4" s="38" t="s">
        <v>69</v>
      </c>
      <c r="FA4" s="46" t="s">
        <v>60</v>
      </c>
      <c r="FB4" s="7" t="s">
        <v>40</v>
      </c>
      <c r="FC4" s="7" t="s">
        <v>41</v>
      </c>
      <c r="FD4" s="7" t="s">
        <v>42</v>
      </c>
      <c r="FE4" s="33" t="s">
        <v>1</v>
      </c>
      <c r="FF4" s="33" t="s">
        <v>2</v>
      </c>
      <c r="FG4" s="38" t="s">
        <v>45</v>
      </c>
      <c r="FH4" s="45" t="s">
        <v>60</v>
      </c>
      <c r="FI4" s="39" t="s">
        <v>48</v>
      </c>
      <c r="FK4" s="38" t="s">
        <v>69</v>
      </c>
      <c r="FL4" s="46" t="s">
        <v>60</v>
      </c>
      <c r="FM4" s="7" t="s">
        <v>40</v>
      </c>
      <c r="FN4" s="7" t="s">
        <v>41</v>
      </c>
      <c r="FO4" s="7" t="s">
        <v>42</v>
      </c>
      <c r="FP4" s="33" t="s">
        <v>1</v>
      </c>
      <c r="FQ4" s="33" t="s">
        <v>2</v>
      </c>
      <c r="FR4" s="38" t="s">
        <v>45</v>
      </c>
      <c r="FS4" s="45" t="s">
        <v>60</v>
      </c>
      <c r="FT4" s="39" t="s">
        <v>48</v>
      </c>
      <c r="FV4" s="38" t="s">
        <v>69</v>
      </c>
      <c r="FW4" s="46" t="s">
        <v>60</v>
      </c>
      <c r="FX4" s="7" t="s">
        <v>40</v>
      </c>
      <c r="FY4" s="7" t="s">
        <v>41</v>
      </c>
      <c r="FZ4" s="7" t="s">
        <v>42</v>
      </c>
      <c r="GA4" s="33" t="s">
        <v>1</v>
      </c>
      <c r="GB4" s="33" t="s">
        <v>2</v>
      </c>
      <c r="GC4" s="38" t="s">
        <v>45</v>
      </c>
      <c r="GD4" s="45" t="s">
        <v>60</v>
      </c>
      <c r="GE4" s="39" t="s">
        <v>48</v>
      </c>
    </row>
    <row r="5" spans="1:187">
      <c r="B5" s="22">
        <v>35885</v>
      </c>
      <c r="C5">
        <v>3</v>
      </c>
      <c r="D5" s="2">
        <v>-444.31500244140625</v>
      </c>
      <c r="E5" s="2">
        <v>12134.325927734375</v>
      </c>
      <c r="F5" s="2">
        <v>1207.3740234375</v>
      </c>
      <c r="G5" s="12">
        <f t="shared" ref="G5:G40" si="0">-D5/E5*100</f>
        <v>3.6616372849016199</v>
      </c>
      <c r="H5" s="12">
        <f t="shared" ref="H5:H40" si="1">-D5/F5*100</f>
        <v>36.800112791593975</v>
      </c>
      <c r="I5" s="22">
        <v>35885</v>
      </c>
      <c r="J5">
        <v>3</v>
      </c>
      <c r="K5" s="12">
        <v>29.236477125474902</v>
      </c>
      <c r="M5" s="22">
        <v>35885</v>
      </c>
      <c r="N5">
        <v>9</v>
      </c>
      <c r="O5" s="2">
        <v>-507.00700378417969</v>
      </c>
      <c r="P5" s="2">
        <v>15761.106292724609</v>
      </c>
      <c r="Q5" s="2">
        <v>1527.8710250854492</v>
      </c>
      <c r="R5" s="12">
        <f t="shared" ref="R5:R40" si="2">-O5/P5*100</f>
        <v>3.2168237074717032</v>
      </c>
      <c r="S5" s="12">
        <f t="shared" ref="S5:S40" si="3">-O5/Q5*100</f>
        <v>33.183887609611837</v>
      </c>
      <c r="T5" s="22">
        <v>35885</v>
      </c>
      <c r="U5">
        <v>9</v>
      </c>
      <c r="V5" s="12">
        <v>41.961109869108235</v>
      </c>
      <c r="X5" s="22">
        <v>35885</v>
      </c>
      <c r="Y5">
        <v>1</v>
      </c>
      <c r="Z5" s="2">
        <v>-28.487998962402344</v>
      </c>
      <c r="AA5" s="2">
        <v>232.66000366210938</v>
      </c>
      <c r="AB5" s="2">
        <v>61.310001373291016</v>
      </c>
      <c r="AC5" s="12">
        <f t="shared" ref="AC5:AC40" si="4">-Z5/AA5*100</f>
        <v>12.244476280407561</v>
      </c>
      <c r="AD5" s="12">
        <f t="shared" ref="AD5:AD40" si="5">-Z5/AB5*100</f>
        <v>46.465500447391619</v>
      </c>
      <c r="AE5" s="22">
        <v>35885</v>
      </c>
      <c r="AF5">
        <v>1</v>
      </c>
      <c r="AG5" s="12">
        <v>13.159880141980995</v>
      </c>
      <c r="AI5" s="22">
        <v>35885</v>
      </c>
      <c r="AJ5">
        <v>3</v>
      </c>
      <c r="AK5" s="2">
        <v>-36.816000938415527</v>
      </c>
      <c r="AL5" s="2">
        <v>1304.4200134277344</v>
      </c>
      <c r="AM5" s="2">
        <v>130.3380012512207</v>
      </c>
      <c r="AN5" s="12">
        <f t="shared" ref="AN5:AN40" si="6">-AK5/AL5*100</f>
        <v>2.8224038698755489</v>
      </c>
      <c r="AO5" s="12">
        <f t="shared" ref="AO5:AO40" si="7">-AK5/AM5*100</f>
        <v>28.246559395562866</v>
      </c>
      <c r="AP5" s="22">
        <v>35885</v>
      </c>
      <c r="AQ5">
        <v>3</v>
      </c>
      <c r="AR5" s="12">
        <v>47.6242060505528</v>
      </c>
      <c r="AT5" s="22">
        <v>35885</v>
      </c>
      <c r="AU5">
        <v>7</v>
      </c>
      <c r="AV5" s="2">
        <v>-1885.4690093994141</v>
      </c>
      <c r="AW5" s="2">
        <v>3483.7059936523438</v>
      </c>
      <c r="AX5" s="2">
        <v>1373.4790115356445</v>
      </c>
      <c r="AY5" s="12">
        <f t="shared" ref="AY5:AY40" si="8">-AV5/AW5*100</f>
        <v>54.122506687846929</v>
      </c>
      <c r="AZ5" s="12">
        <f t="shared" ref="AZ5:AZ40" si="9">-AV5/AX5*100</f>
        <v>137.27687089235744</v>
      </c>
      <c r="BA5" s="22">
        <v>35885</v>
      </c>
      <c r="BB5">
        <v>7</v>
      </c>
      <c r="BC5" s="12">
        <v>-11.087567556505885</v>
      </c>
      <c r="BE5" s="22">
        <v>35885</v>
      </c>
      <c r="BF5">
        <v>3</v>
      </c>
      <c r="BG5" s="2">
        <v>-105.86900043487549</v>
      </c>
      <c r="BH5" s="2">
        <v>6112.5178833007813</v>
      </c>
      <c r="BI5" s="2">
        <v>976.69102096557617</v>
      </c>
      <c r="BJ5" s="12">
        <f t="shared" ref="BJ5:BJ40" si="10">-BG5/BH5*100</f>
        <v>1.7320031197635672</v>
      </c>
      <c r="BK5" s="12">
        <f t="shared" ref="BK5:BK40" si="11">-BG5/BI5*100</f>
        <v>10.839559099274947</v>
      </c>
      <c r="BL5" s="22">
        <v>35885</v>
      </c>
      <c r="BM5">
        <v>3</v>
      </c>
      <c r="BN5" s="12">
        <v>-27.758141839024596</v>
      </c>
      <c r="BP5" s="22">
        <v>35885</v>
      </c>
      <c r="BQ5">
        <v>6</v>
      </c>
      <c r="BR5" s="2">
        <v>-557.69899940490723</v>
      </c>
      <c r="BS5" s="2">
        <v>3089.8189697265625</v>
      </c>
      <c r="BT5" s="2">
        <v>628.69700622558594</v>
      </c>
      <c r="BU5" s="12">
        <f t="shared" ref="BU5:BU40" si="12">-BR5/BS5*100</f>
        <v>18.049568756912045</v>
      </c>
      <c r="BV5" s="12">
        <f t="shared" ref="BV5:BV40" si="13">-BR5/BT5*100</f>
        <v>88.707118672805706</v>
      </c>
      <c r="BW5" s="22">
        <v>35885</v>
      </c>
      <c r="BX5">
        <v>6</v>
      </c>
      <c r="BY5" s="12">
        <v>-31.256902319002389</v>
      </c>
      <c r="CA5" s="22">
        <v>35885</v>
      </c>
      <c r="CB5">
        <v>7</v>
      </c>
      <c r="CC5" s="2">
        <v>-785.30201292037964</v>
      </c>
      <c r="CD5" s="2">
        <v>13180.759963989258</v>
      </c>
      <c r="CE5" s="2">
        <v>2028.5970420837402</v>
      </c>
      <c r="CF5" s="12">
        <f t="shared" ref="CF5:CF40" si="14">-CC5/CD5*100</f>
        <v>5.9579418414862175</v>
      </c>
      <c r="CG5" s="12">
        <f t="shared" ref="CG5:CG40" si="15">-CC5/CE5*100</f>
        <v>38.711582272333928</v>
      </c>
      <c r="CH5" s="22">
        <v>35885</v>
      </c>
      <c r="CI5">
        <v>7</v>
      </c>
      <c r="CJ5" s="12">
        <v>57.422154995865341</v>
      </c>
      <c r="CL5" s="22">
        <v>35885</v>
      </c>
      <c r="CM5">
        <v>2</v>
      </c>
      <c r="CN5" s="2">
        <v>-189.97000885009766</v>
      </c>
      <c r="CO5" s="2">
        <v>910.71099853515625</v>
      </c>
      <c r="CP5" s="2">
        <v>336.41398620605469</v>
      </c>
      <c r="CQ5" s="12">
        <f t="shared" ref="CQ5:CQ40" si="16">-CN5/CO5*100</f>
        <v>20.859527243621429</v>
      </c>
      <c r="CR5" s="12">
        <f t="shared" ref="CR5:CR40" si="17">-CN5/CP5*100</f>
        <v>56.469117408733538</v>
      </c>
      <c r="CS5" s="22">
        <v>35885</v>
      </c>
      <c r="CT5">
        <v>2</v>
      </c>
      <c r="CU5" s="12">
        <v>17.405315430712577</v>
      </c>
      <c r="CW5" s="22">
        <v>35885</v>
      </c>
      <c r="CX5">
        <v>13</v>
      </c>
      <c r="CY5" s="2">
        <v>-1731.8709774017334</v>
      </c>
      <c r="CZ5" s="2">
        <v>25976.515502929688</v>
      </c>
      <c r="DA5" s="2">
        <v>3531.3899536132813</v>
      </c>
      <c r="DB5" s="12">
        <f t="shared" ref="DB5:DB40" si="18">-CY5/CZ5*100</f>
        <v>6.6670642458046743</v>
      </c>
      <c r="DC5" s="12">
        <f t="shared" ref="DC5:DC40" si="19">-CY5/DA5*100</f>
        <v>49.042190190004398</v>
      </c>
      <c r="DD5" s="22">
        <v>35885</v>
      </c>
      <c r="DE5">
        <v>13</v>
      </c>
      <c r="DF5" s="12">
        <v>-10.545241344871181</v>
      </c>
      <c r="DH5" s="22">
        <v>35885</v>
      </c>
      <c r="DI5">
        <v>8</v>
      </c>
      <c r="DJ5" s="2">
        <v>-1371.4140043258667</v>
      </c>
      <c r="DK5" s="2">
        <v>26082.967823028564</v>
      </c>
      <c r="DL5" s="2">
        <v>5173.1649454832077</v>
      </c>
      <c r="DM5" s="12">
        <f t="shared" ref="DM5:DM40" si="20">-DJ5/DK5*100</f>
        <v>5.2578909487249756</v>
      </c>
      <c r="DN5" s="12">
        <f t="shared" ref="DN5:DN40" si="21">-DJ5/DL5*100</f>
        <v>26.510154204985774</v>
      </c>
      <c r="DO5" s="22">
        <v>35885</v>
      </c>
      <c r="DP5">
        <v>8</v>
      </c>
      <c r="DQ5" s="12">
        <v>2.9935735268888708</v>
      </c>
      <c r="DS5" s="22">
        <v>35885</v>
      </c>
      <c r="DT5">
        <v>7</v>
      </c>
      <c r="DU5" s="2">
        <v>-218.3479950428009</v>
      </c>
      <c r="DV5" s="2">
        <v>6965.6490325927734</v>
      </c>
      <c r="DW5" s="2">
        <v>722.71601486206055</v>
      </c>
      <c r="DX5" s="12">
        <f t="shared" ref="DX5:DX40" si="22">-DU5/DV5*100</f>
        <v>3.134639629719139</v>
      </c>
      <c r="DY5" s="12">
        <f t="shared" ref="DY5:DY40" si="23">-DU5/DW5*100</f>
        <v>30.212142882218458</v>
      </c>
      <c r="DZ5" s="22">
        <v>35885</v>
      </c>
      <c r="EA5">
        <v>7</v>
      </c>
      <c r="EB5" s="12">
        <v>39.880578789583801</v>
      </c>
      <c r="ED5" s="22">
        <v>35885</v>
      </c>
      <c r="EE5">
        <v>6</v>
      </c>
      <c r="EF5" s="2">
        <v>-174.96500110626221</v>
      </c>
      <c r="EG5" s="2">
        <v>19111.281921386719</v>
      </c>
      <c r="EH5" s="2">
        <v>605.43899917602539</v>
      </c>
      <c r="EI5" s="12">
        <f t="shared" ref="EI5:EI40" si="24">-EF5/EG5*100</f>
        <v>0.91550635810811531</v>
      </c>
      <c r="EJ5" s="12">
        <f t="shared" ref="EJ5:EJ40" si="25">-EF5/EH5*100</f>
        <v>28.898865343062063</v>
      </c>
      <c r="EK5" s="22">
        <v>35885</v>
      </c>
      <c r="EL5">
        <v>6</v>
      </c>
      <c r="EM5" s="12">
        <v>-0.96227338335490575</v>
      </c>
      <c r="EO5" s="22">
        <v>35885</v>
      </c>
      <c r="EP5">
        <v>6</v>
      </c>
      <c r="EQ5" s="2">
        <v>-1686.1599578857422</v>
      </c>
      <c r="ER5" s="2">
        <v>29402.767601013184</v>
      </c>
      <c r="ES5" s="2">
        <v>3015.2600650787354</v>
      </c>
      <c r="ET5" s="12">
        <f t="shared" ref="ET5:ET40" si="26">-EQ5/ER5*100</f>
        <v>5.7346981099413208</v>
      </c>
      <c r="EU5" s="12">
        <f t="shared" ref="EU5:EU40" si="27">-EQ5/ES5*100</f>
        <v>55.920879840980241</v>
      </c>
      <c r="EV5" s="22">
        <v>35885</v>
      </c>
      <c r="EW5">
        <v>6</v>
      </c>
      <c r="EX5" s="12">
        <v>1.9935204167107479</v>
      </c>
      <c r="EZ5" s="22">
        <v>35885</v>
      </c>
      <c r="FA5">
        <v>7</v>
      </c>
      <c r="FB5" s="2">
        <v>-1824.0149993896484</v>
      </c>
      <c r="FC5" s="2">
        <v>3391.9180145263672</v>
      </c>
      <c r="FD5" s="2">
        <v>497.79300308227539</v>
      </c>
      <c r="FE5" s="12">
        <f t="shared" ref="FE5:FE40" si="28">-FB5/FC5*100</f>
        <v>53.775326867514103</v>
      </c>
      <c r="FF5" s="12">
        <f t="shared" ref="FF5:FF40" si="29">-FB5/FD5*100</f>
        <v>366.42037716391422</v>
      </c>
      <c r="FG5" s="22">
        <v>35885</v>
      </c>
      <c r="FH5">
        <v>7</v>
      </c>
      <c r="FI5" s="12">
        <v>22.668623407625056</v>
      </c>
      <c r="FK5" s="22">
        <v>35885</v>
      </c>
      <c r="FL5">
        <v>2</v>
      </c>
      <c r="FM5" s="2">
        <v>-61.540996551513672</v>
      </c>
      <c r="FN5" s="2">
        <v>850.76199340820313</v>
      </c>
      <c r="FO5" s="2">
        <v>200.78800964355469</v>
      </c>
      <c r="FP5" s="12">
        <f t="shared" ref="FP5:FP40" si="30">-FM5/FN5*100</f>
        <v>7.2336325586168675</v>
      </c>
      <c r="FQ5" s="12">
        <f t="shared" ref="FQ5:FQ40" si="31">-FM5/FO5*100</f>
        <v>30.64973683476579</v>
      </c>
      <c r="FR5" s="22">
        <v>35885</v>
      </c>
      <c r="FS5">
        <v>2</v>
      </c>
      <c r="FT5" s="12">
        <v>-74.791812876864483</v>
      </c>
      <c r="FV5" s="22">
        <v>35885</v>
      </c>
      <c r="FW5">
        <v>1</v>
      </c>
      <c r="FX5" s="2">
        <v>-34.799999237060547</v>
      </c>
      <c r="FY5" s="2">
        <v>1540.6199951171875</v>
      </c>
      <c r="FZ5" s="2">
        <v>1907.3170166015625</v>
      </c>
      <c r="GA5" s="12">
        <f t="shared" ref="GA5:GA40" si="32">-FX5/FY5*100</f>
        <v>2.2588308179405057</v>
      </c>
      <c r="GB5" s="12">
        <f t="shared" ref="GB5:GB40" si="33">-FX5/FZ5*100</f>
        <v>1.8245524437813081</v>
      </c>
      <c r="GC5" s="22">
        <v>35885</v>
      </c>
      <c r="GD5">
        <v>1</v>
      </c>
      <c r="GE5" s="12">
        <v>45.967030813109268</v>
      </c>
    </row>
    <row r="6" spans="1:187">
      <c r="B6" s="22">
        <v>35976</v>
      </c>
      <c r="C6">
        <v>2</v>
      </c>
      <c r="D6" s="2">
        <v>-333.01799774169922</v>
      </c>
      <c r="E6" s="2">
        <v>10313.9931640625</v>
      </c>
      <c r="F6" s="2">
        <v>947.22499084472656</v>
      </c>
      <c r="G6" s="12">
        <f t="shared" si="0"/>
        <v>3.2287979296132217</v>
      </c>
      <c r="H6" s="12">
        <f t="shared" si="1"/>
        <v>35.157222514232529</v>
      </c>
      <c r="I6" s="22">
        <v>35976</v>
      </c>
      <c r="J6">
        <v>2</v>
      </c>
      <c r="K6" s="12">
        <v>33.663260523768912</v>
      </c>
      <c r="M6" s="22">
        <v>35976</v>
      </c>
      <c r="N6">
        <v>7</v>
      </c>
      <c r="O6" s="2">
        <v>-388.7990083694458</v>
      </c>
      <c r="P6" s="2">
        <v>12865.117004394531</v>
      </c>
      <c r="Q6" s="2">
        <v>1141.4700164794922</v>
      </c>
      <c r="R6" s="12">
        <f t="shared" si="2"/>
        <v>3.0221179351624854</v>
      </c>
      <c r="S6" s="12">
        <f t="shared" si="3"/>
        <v>34.061254588935675</v>
      </c>
      <c r="T6" s="22">
        <v>35976</v>
      </c>
      <c r="U6">
        <v>7</v>
      </c>
      <c r="V6" s="12">
        <v>52.014155552208742</v>
      </c>
      <c r="X6" s="22">
        <v>35976</v>
      </c>
      <c r="Y6">
        <v>1</v>
      </c>
      <c r="Z6" s="2">
        <v>-34.297000885009766</v>
      </c>
      <c r="AA6" s="2">
        <v>238.39199829101563</v>
      </c>
      <c r="AB6" s="2">
        <v>64.007003784179688</v>
      </c>
      <c r="AC6" s="12">
        <f t="shared" si="4"/>
        <v>14.38680875653465</v>
      </c>
      <c r="AD6" s="12">
        <f t="shared" si="5"/>
        <v>53.583200052064917</v>
      </c>
      <c r="AE6" s="22">
        <v>35976</v>
      </c>
      <c r="AF6">
        <v>1</v>
      </c>
      <c r="AG6" s="12">
        <v>36.657770722362024</v>
      </c>
      <c r="AI6" s="22">
        <v>35976</v>
      </c>
      <c r="AJ6">
        <v>3</v>
      </c>
      <c r="AK6" s="2">
        <v>-39.482001304626465</v>
      </c>
      <c r="AL6" s="2">
        <v>1313.6900329589844</v>
      </c>
      <c r="AM6" s="2">
        <v>132.61899948120117</v>
      </c>
      <c r="AN6" s="12">
        <f t="shared" si="6"/>
        <v>3.0054274839625852</v>
      </c>
      <c r="AO6" s="12">
        <f t="shared" si="7"/>
        <v>29.770999222643859</v>
      </c>
      <c r="AP6" s="22">
        <v>35976</v>
      </c>
      <c r="AQ6">
        <v>3</v>
      </c>
      <c r="AR6" s="12">
        <v>70.836406970566685</v>
      </c>
      <c r="AT6" s="22">
        <v>35976</v>
      </c>
      <c r="AU6">
        <v>7</v>
      </c>
      <c r="AV6" s="2">
        <v>-1891.5119934082031</v>
      </c>
      <c r="AW6" s="2">
        <v>3423.8419799804688</v>
      </c>
      <c r="AX6" s="2">
        <v>1305.9450073242188</v>
      </c>
      <c r="AY6" s="12">
        <f t="shared" si="8"/>
        <v>55.245306426758432</v>
      </c>
      <c r="AZ6" s="12">
        <f t="shared" si="9"/>
        <v>144.83856385988</v>
      </c>
      <c r="BA6" s="22">
        <v>35976</v>
      </c>
      <c r="BB6">
        <v>7</v>
      </c>
      <c r="BC6" s="12">
        <v>10.392529086876312</v>
      </c>
      <c r="BE6" s="22">
        <v>35976</v>
      </c>
      <c r="BF6">
        <v>3</v>
      </c>
      <c r="BG6" s="2">
        <v>-122.86299896240234</v>
      </c>
      <c r="BH6" s="2">
        <v>6166.0880126953125</v>
      </c>
      <c r="BI6" s="2">
        <v>1001.0949821472168</v>
      </c>
      <c r="BJ6" s="12">
        <f t="shared" si="10"/>
        <v>1.9925599295605354</v>
      </c>
      <c r="BK6" s="12">
        <f t="shared" si="11"/>
        <v>12.272861332186222</v>
      </c>
      <c r="BL6" s="22">
        <v>35976</v>
      </c>
      <c r="BM6">
        <v>3</v>
      </c>
      <c r="BN6" s="12">
        <v>-7.2830071356771438</v>
      </c>
      <c r="BP6" s="22">
        <v>35976</v>
      </c>
      <c r="BQ6">
        <v>5</v>
      </c>
      <c r="BR6" s="2">
        <v>-407.45802593231201</v>
      </c>
      <c r="BS6" s="2">
        <v>2533.6659851074219</v>
      </c>
      <c r="BT6" s="2">
        <v>548.88899993896484</v>
      </c>
      <c r="BU6" s="12">
        <f t="shared" si="12"/>
        <v>16.081757750520406</v>
      </c>
      <c r="BV6" s="12">
        <f t="shared" si="13"/>
        <v>74.23322857219226</v>
      </c>
      <c r="BW6" s="22">
        <v>35976</v>
      </c>
      <c r="BX6">
        <v>5</v>
      </c>
      <c r="BY6" s="12">
        <v>-27.011808668612314</v>
      </c>
      <c r="CA6" s="22">
        <v>35976</v>
      </c>
      <c r="CB6">
        <v>7</v>
      </c>
      <c r="CC6" s="2">
        <v>-756.03901207447052</v>
      </c>
      <c r="CD6" s="2">
        <v>13414.574371337891</v>
      </c>
      <c r="CE6" s="2">
        <v>2102.4130420684814</v>
      </c>
      <c r="CF6" s="12">
        <f t="shared" si="14"/>
        <v>5.6359522944675255</v>
      </c>
      <c r="CG6" s="12">
        <f t="shared" si="15"/>
        <v>35.960536628455912</v>
      </c>
      <c r="CH6" s="22">
        <v>35976</v>
      </c>
      <c r="CI6">
        <v>7</v>
      </c>
      <c r="CJ6" s="12">
        <v>27.869774910239787</v>
      </c>
      <c r="CL6" s="22">
        <v>35976</v>
      </c>
      <c r="CM6">
        <v>2</v>
      </c>
      <c r="CN6" s="2">
        <v>-173.88600921630859</v>
      </c>
      <c r="CO6" s="2">
        <v>993.86700439453125</v>
      </c>
      <c r="CP6" s="2">
        <v>345.06700134277344</v>
      </c>
      <c r="CQ6" s="12">
        <f t="shared" si="16"/>
        <v>17.495903219187845</v>
      </c>
      <c r="CR6" s="12">
        <f t="shared" si="17"/>
        <v>50.39195534190717</v>
      </c>
      <c r="CS6" s="22">
        <v>35976</v>
      </c>
      <c r="CT6">
        <v>2</v>
      </c>
      <c r="CU6" s="12">
        <v>11.588425230425337</v>
      </c>
      <c r="CW6" s="22">
        <v>35976</v>
      </c>
      <c r="CX6">
        <v>15</v>
      </c>
      <c r="CY6" s="2">
        <v>-1903.1710071563721</v>
      </c>
      <c r="CZ6" s="2">
        <v>27073.530517578125</v>
      </c>
      <c r="DA6" s="2">
        <v>3807.6319465637207</v>
      </c>
      <c r="DB6" s="12">
        <f t="shared" si="18"/>
        <v>7.0296373275760757</v>
      </c>
      <c r="DC6" s="12">
        <f t="shared" si="19"/>
        <v>49.983061227173749</v>
      </c>
      <c r="DD6" s="22">
        <v>35976</v>
      </c>
      <c r="DE6">
        <v>15</v>
      </c>
      <c r="DF6" s="12">
        <v>1.9640940400047047</v>
      </c>
      <c r="DH6" s="22">
        <v>35976</v>
      </c>
      <c r="DI6">
        <v>6</v>
      </c>
      <c r="DJ6" s="2">
        <v>-558.71797895431519</v>
      </c>
      <c r="DK6" s="2">
        <v>12198.067195892334</v>
      </c>
      <c r="DL6" s="2">
        <v>2354.6640005111694</v>
      </c>
      <c r="DM6" s="12">
        <f t="shared" si="20"/>
        <v>4.5803812192677702</v>
      </c>
      <c r="DN6" s="12">
        <f t="shared" si="21"/>
        <v>23.728140356034839</v>
      </c>
      <c r="DO6" s="22">
        <v>35976</v>
      </c>
      <c r="DP6">
        <v>6</v>
      </c>
      <c r="DQ6" s="12">
        <v>-20.852730301852283</v>
      </c>
      <c r="DS6" s="22">
        <v>35976</v>
      </c>
      <c r="DT6">
        <v>6</v>
      </c>
      <c r="DU6" s="2">
        <v>-191.79699945449829</v>
      </c>
      <c r="DV6" s="2">
        <v>6531.9069061279297</v>
      </c>
      <c r="DW6" s="2">
        <v>666.97999954223633</v>
      </c>
      <c r="DX6" s="12">
        <f t="shared" si="22"/>
        <v>2.9363094454785221</v>
      </c>
      <c r="DY6" s="12">
        <f t="shared" si="23"/>
        <v>28.756034601657166</v>
      </c>
      <c r="DZ6" s="22">
        <v>35976</v>
      </c>
      <c r="EA6">
        <v>6</v>
      </c>
      <c r="EB6" s="12">
        <v>23.57496896719633</v>
      </c>
      <c r="ED6" s="22">
        <v>35976</v>
      </c>
      <c r="EE6">
        <v>7</v>
      </c>
      <c r="EF6" s="2">
        <v>-195.5049991607666</v>
      </c>
      <c r="EG6" s="2">
        <v>20403.055358886719</v>
      </c>
      <c r="EH6" s="2">
        <v>722.03698539733887</v>
      </c>
      <c r="EI6" s="12">
        <f t="shared" si="24"/>
        <v>0.9582143248737145</v>
      </c>
      <c r="EJ6" s="12">
        <f t="shared" si="25"/>
        <v>27.076867683333379</v>
      </c>
      <c r="EK6" s="22">
        <v>35976</v>
      </c>
      <c r="EL6">
        <v>7</v>
      </c>
      <c r="EM6" s="12">
        <v>6.7598261514723923</v>
      </c>
      <c r="EO6" s="22">
        <v>35976</v>
      </c>
      <c r="EP6">
        <v>5</v>
      </c>
      <c r="EQ6" s="2">
        <v>-1297.5479526519775</v>
      </c>
      <c r="ER6" s="2">
        <v>16251.916793823242</v>
      </c>
      <c r="ES6" s="2">
        <v>2497.5369453430176</v>
      </c>
      <c r="ET6" s="12">
        <f t="shared" si="26"/>
        <v>7.9839687165093531</v>
      </c>
      <c r="EU6" s="12">
        <f t="shared" si="27"/>
        <v>51.953103439427572</v>
      </c>
      <c r="EV6" s="22">
        <v>35976</v>
      </c>
      <c r="EW6">
        <v>5</v>
      </c>
      <c r="EX6" s="12">
        <v>-2.9235621180743521</v>
      </c>
      <c r="EZ6" s="22">
        <v>35976</v>
      </c>
      <c r="FA6">
        <v>5</v>
      </c>
      <c r="FB6" s="2">
        <v>-1190.8310165405273</v>
      </c>
      <c r="FC6" s="2">
        <v>1648.0350112915039</v>
      </c>
      <c r="FD6" s="2">
        <v>25.658981323242188</v>
      </c>
      <c r="FE6" s="12">
        <f t="shared" si="28"/>
        <v>72.257628532255353</v>
      </c>
      <c r="FF6" s="12">
        <f t="shared" si="29"/>
        <v>4640.9910102777912</v>
      </c>
      <c r="FG6" s="22">
        <v>35976</v>
      </c>
      <c r="FH6">
        <v>5</v>
      </c>
      <c r="FI6" s="12">
        <v>-6.3129331499766845</v>
      </c>
      <c r="FK6" s="22">
        <v>35976</v>
      </c>
      <c r="FL6">
        <v>3</v>
      </c>
      <c r="FM6" s="2">
        <v>-283.67000389099121</v>
      </c>
      <c r="FN6" s="2">
        <v>1242.9440307617188</v>
      </c>
      <c r="FO6" s="2">
        <v>405.45299530029297</v>
      </c>
      <c r="FP6" s="12">
        <f t="shared" si="30"/>
        <v>22.822427790022733</v>
      </c>
      <c r="FQ6" s="12">
        <f t="shared" si="31"/>
        <v>69.963721363285302</v>
      </c>
      <c r="FR6" s="22">
        <v>35976</v>
      </c>
      <c r="FS6">
        <v>3</v>
      </c>
      <c r="FT6" s="12">
        <v>-8.2597538146449878</v>
      </c>
      <c r="FV6" s="22">
        <v>35976</v>
      </c>
      <c r="FW6">
        <v>1</v>
      </c>
      <c r="FX6" s="2">
        <v>-36.487998962402344</v>
      </c>
      <c r="FY6" s="2">
        <v>1486.6949462890625</v>
      </c>
      <c r="FZ6" s="2">
        <v>2210.89306640625</v>
      </c>
      <c r="GA6" s="12">
        <f t="shared" si="32"/>
        <v>2.4543030198279743</v>
      </c>
      <c r="GB6" s="12">
        <f t="shared" si="33"/>
        <v>1.650373756959338</v>
      </c>
      <c r="GC6" s="22">
        <v>35976</v>
      </c>
      <c r="GD6">
        <v>1</v>
      </c>
      <c r="GE6" s="12">
        <v>69.184401713615756</v>
      </c>
    </row>
    <row r="7" spans="1:187">
      <c r="B7" s="22">
        <v>36068</v>
      </c>
      <c r="C7">
        <v>2</v>
      </c>
      <c r="D7" s="2">
        <v>-395.18198394775391</v>
      </c>
      <c r="E7" s="2">
        <v>10673.33984375</v>
      </c>
      <c r="F7" s="2">
        <v>932.83197021484375</v>
      </c>
      <c r="G7" s="12">
        <f t="shared" si="0"/>
        <v>3.7025147679445536</v>
      </c>
      <c r="H7" s="12">
        <f t="shared" si="1"/>
        <v>42.363683553506235</v>
      </c>
      <c r="I7" s="22">
        <v>36068</v>
      </c>
      <c r="J7">
        <v>2</v>
      </c>
      <c r="K7" s="12">
        <v>61.853703603132985</v>
      </c>
      <c r="M7" s="22">
        <v>36068</v>
      </c>
      <c r="N7">
        <v>7</v>
      </c>
      <c r="O7" s="2">
        <v>-407.05201387405396</v>
      </c>
      <c r="P7" s="2">
        <v>12992.753967285156</v>
      </c>
      <c r="Q7" s="2">
        <v>1095.2630081176758</v>
      </c>
      <c r="R7" s="12">
        <f t="shared" si="2"/>
        <v>3.1329155843247891</v>
      </c>
      <c r="S7" s="12">
        <f t="shared" si="3"/>
        <v>37.164773287980893</v>
      </c>
      <c r="T7" s="22">
        <v>36068</v>
      </c>
      <c r="U7">
        <v>7</v>
      </c>
      <c r="V7" s="12">
        <v>54.146667603169661</v>
      </c>
      <c r="X7" s="22">
        <v>36068</v>
      </c>
      <c r="Y7">
        <v>1</v>
      </c>
      <c r="Z7" s="2">
        <v>-36.262001037597656</v>
      </c>
      <c r="AA7" s="2">
        <v>238.9530029296875</v>
      </c>
      <c r="AB7" s="2">
        <v>65.402999877929688</v>
      </c>
      <c r="AC7" s="12">
        <f t="shared" si="4"/>
        <v>15.175369463035308</v>
      </c>
      <c r="AD7" s="12">
        <f t="shared" si="5"/>
        <v>55.443941570384006</v>
      </c>
      <c r="AE7" s="22">
        <v>36068</v>
      </c>
      <c r="AF7">
        <v>1</v>
      </c>
      <c r="AG7" s="12">
        <v>48.944385269057889</v>
      </c>
      <c r="AI7" s="22">
        <v>36068</v>
      </c>
      <c r="AJ7">
        <v>4</v>
      </c>
      <c r="AK7" s="2">
        <v>-62.754001617431641</v>
      </c>
      <c r="AL7" s="2">
        <v>1749.2570495605469</v>
      </c>
      <c r="AM7" s="2">
        <v>166.70599746704102</v>
      </c>
      <c r="AN7" s="12">
        <f t="shared" si="6"/>
        <v>3.587465983526942</v>
      </c>
      <c r="AO7" s="12">
        <f t="shared" si="7"/>
        <v>37.643517672385215</v>
      </c>
      <c r="AP7" s="22">
        <v>36068</v>
      </c>
      <c r="AQ7">
        <v>4</v>
      </c>
      <c r="AR7" s="12">
        <v>-5.3726771409204339</v>
      </c>
      <c r="AT7" s="22">
        <v>36068</v>
      </c>
      <c r="AU7">
        <v>10</v>
      </c>
      <c r="AV7" s="2">
        <v>-2116.5499954223633</v>
      </c>
      <c r="AW7" s="2">
        <v>3754.5920181274414</v>
      </c>
      <c r="AX7" s="2">
        <v>1105.7020015716553</v>
      </c>
      <c r="AY7" s="12">
        <f t="shared" si="8"/>
        <v>56.372303174446301</v>
      </c>
      <c r="AZ7" s="12">
        <f t="shared" si="9"/>
        <v>191.42137686409893</v>
      </c>
      <c r="BA7" s="22">
        <v>36068</v>
      </c>
      <c r="BB7">
        <v>10</v>
      </c>
      <c r="BC7" s="12">
        <v>-1.5358917714567877</v>
      </c>
      <c r="BE7" s="22">
        <v>36068</v>
      </c>
      <c r="BF7">
        <v>3</v>
      </c>
      <c r="BG7" s="2">
        <v>-138.26700496673584</v>
      </c>
      <c r="BH7" s="2">
        <v>6201.705078125</v>
      </c>
      <c r="BI7" s="2">
        <v>1071.3880157470703</v>
      </c>
      <c r="BJ7" s="12">
        <f t="shared" si="10"/>
        <v>2.2294998427841874</v>
      </c>
      <c r="BK7" s="12">
        <f t="shared" si="11"/>
        <v>12.905408958707024</v>
      </c>
      <c r="BL7" s="22">
        <v>36068</v>
      </c>
      <c r="BM7">
        <v>3</v>
      </c>
      <c r="BN7" s="12">
        <v>24.969047131233069</v>
      </c>
      <c r="BP7" s="22">
        <v>36068</v>
      </c>
      <c r="BQ7">
        <v>6</v>
      </c>
      <c r="BR7" s="2">
        <v>-471.78000259399414</v>
      </c>
      <c r="BS7" s="2">
        <v>2770.0980224609375</v>
      </c>
      <c r="BT7" s="2">
        <v>609.7380199432373</v>
      </c>
      <c r="BU7" s="12">
        <f t="shared" si="12"/>
        <v>17.031166361935011</v>
      </c>
      <c r="BV7" s="12">
        <f t="shared" si="13"/>
        <v>77.374214361425885</v>
      </c>
      <c r="BW7" s="22">
        <v>36068</v>
      </c>
      <c r="BX7">
        <v>6</v>
      </c>
      <c r="BY7" s="12">
        <v>-5.1702281954753682</v>
      </c>
      <c r="CA7" s="22">
        <v>36068</v>
      </c>
      <c r="CB7">
        <v>6</v>
      </c>
      <c r="CC7" s="2">
        <v>-872.69201707839966</v>
      </c>
      <c r="CD7" s="2">
        <v>12999.987152099609</v>
      </c>
      <c r="CE7" s="2">
        <v>2058.9890480041504</v>
      </c>
      <c r="CF7" s="12">
        <f t="shared" si="14"/>
        <v>6.7130221504676832</v>
      </c>
      <c r="CG7" s="12">
        <f t="shared" si="15"/>
        <v>42.384490482080537</v>
      </c>
      <c r="CH7" s="22">
        <v>36068</v>
      </c>
      <c r="CI7">
        <v>6</v>
      </c>
      <c r="CJ7" s="12">
        <v>48.734968637548178</v>
      </c>
      <c r="CL7" s="22">
        <v>36068</v>
      </c>
      <c r="CM7">
        <v>2</v>
      </c>
      <c r="CN7" s="2">
        <v>-158.14600372314453</v>
      </c>
      <c r="CO7" s="2">
        <v>1057.2449645996094</v>
      </c>
      <c r="CP7" s="2">
        <v>352.63899230957031</v>
      </c>
      <c r="CQ7" s="12">
        <f t="shared" si="16"/>
        <v>14.958312313460507</v>
      </c>
      <c r="CR7" s="12">
        <f t="shared" si="17"/>
        <v>44.846431385078738</v>
      </c>
      <c r="CS7" s="22">
        <v>36068</v>
      </c>
      <c r="CT7">
        <v>2</v>
      </c>
      <c r="CU7" s="12">
        <v>-7.6643702971586407</v>
      </c>
      <c r="CW7" s="22">
        <v>36068</v>
      </c>
      <c r="CX7">
        <v>14</v>
      </c>
      <c r="CY7" s="2">
        <v>-1799.0099830627441</v>
      </c>
      <c r="CZ7" s="2">
        <v>26141.938201904297</v>
      </c>
      <c r="DA7" s="2">
        <v>3865.0940418243408</v>
      </c>
      <c r="DB7" s="12">
        <f t="shared" si="18"/>
        <v>6.8817008485304125</v>
      </c>
      <c r="DC7" s="12">
        <f t="shared" si="19"/>
        <v>46.545050743800367</v>
      </c>
      <c r="DD7" s="22">
        <v>36068</v>
      </c>
      <c r="DE7">
        <v>14</v>
      </c>
      <c r="DF7" s="12">
        <v>-5.791907081127146</v>
      </c>
      <c r="DH7" s="22">
        <v>36068</v>
      </c>
      <c r="DI7">
        <v>6</v>
      </c>
      <c r="DJ7" s="2">
        <v>-608.59796237945557</v>
      </c>
      <c r="DK7" s="2">
        <v>12036.139842987061</v>
      </c>
      <c r="DL7" s="2">
        <v>2217.9439978599548</v>
      </c>
      <c r="DM7" s="12">
        <f t="shared" si="20"/>
        <v>5.0564214965818906</v>
      </c>
      <c r="DN7" s="12">
        <f t="shared" si="21"/>
        <v>27.439735311923037</v>
      </c>
      <c r="DO7" s="22">
        <v>36068</v>
      </c>
      <c r="DP7">
        <v>6</v>
      </c>
      <c r="DQ7" s="12">
        <v>-13.052965195672183</v>
      </c>
      <c r="DS7" s="22">
        <v>36068</v>
      </c>
      <c r="DT7">
        <v>6</v>
      </c>
      <c r="DU7" s="2">
        <v>-106.04099941253662</v>
      </c>
      <c r="DV7" s="2">
        <v>6230.1209869384766</v>
      </c>
      <c r="DW7" s="2">
        <v>442.54099655151367</v>
      </c>
      <c r="DX7" s="12">
        <f t="shared" si="22"/>
        <v>1.7020696650169853</v>
      </c>
      <c r="DY7" s="12">
        <f t="shared" si="23"/>
        <v>23.961847656795111</v>
      </c>
      <c r="DZ7" s="22">
        <v>36068</v>
      </c>
      <c r="EA7">
        <v>6</v>
      </c>
      <c r="EB7" s="12">
        <v>18.568998820390004</v>
      </c>
      <c r="ED7" s="22">
        <v>36068</v>
      </c>
      <c r="EE7">
        <v>5</v>
      </c>
      <c r="EF7" s="2">
        <v>-126.55100059509277</v>
      </c>
      <c r="EG7" s="2">
        <v>11366.1162109375</v>
      </c>
      <c r="EH7" s="2">
        <v>452.92799186706543</v>
      </c>
      <c r="EI7" s="12">
        <f t="shared" si="24"/>
        <v>1.1134058305097567</v>
      </c>
      <c r="EJ7" s="12">
        <f t="shared" si="25"/>
        <v>27.940644620665338</v>
      </c>
      <c r="EK7" s="22">
        <v>36068</v>
      </c>
      <c r="EL7">
        <v>5</v>
      </c>
      <c r="EM7" s="12">
        <v>30.114847937917165</v>
      </c>
      <c r="EO7" s="22">
        <v>36068</v>
      </c>
      <c r="EP7">
        <v>5</v>
      </c>
      <c r="EQ7" s="2">
        <v>-1469.9870071411133</v>
      </c>
      <c r="ER7" s="2">
        <v>16472.923416137695</v>
      </c>
      <c r="ES7" s="2">
        <v>2787.2370004653931</v>
      </c>
      <c r="ET7" s="12">
        <f t="shared" si="26"/>
        <v>8.9236559292265074</v>
      </c>
      <c r="EU7" s="12">
        <f t="shared" si="27"/>
        <v>52.739935889759835</v>
      </c>
      <c r="EV7" s="22">
        <v>36068</v>
      </c>
      <c r="EW7">
        <v>5</v>
      </c>
      <c r="EX7" s="12">
        <v>11.288797452834508</v>
      </c>
      <c r="EZ7" s="22">
        <v>36068</v>
      </c>
      <c r="FA7">
        <v>5</v>
      </c>
      <c r="FB7" s="2">
        <v>-1154.2790069580078</v>
      </c>
      <c r="FC7" s="2">
        <v>1837.0059661865234</v>
      </c>
      <c r="FD7" s="2">
        <v>88.659988403320313</v>
      </c>
      <c r="FE7" s="12">
        <f t="shared" si="28"/>
        <v>62.834799026494082</v>
      </c>
      <c r="FF7" s="12">
        <f t="shared" si="29"/>
        <v>1301.9164876348891</v>
      </c>
      <c r="FG7" s="22">
        <v>36068</v>
      </c>
      <c r="FH7">
        <v>5</v>
      </c>
      <c r="FI7" s="12">
        <v>-13.2473286841165</v>
      </c>
      <c r="FK7" s="22">
        <v>36068</v>
      </c>
      <c r="FL7">
        <v>3</v>
      </c>
      <c r="FM7" s="2">
        <v>-394.39900207519531</v>
      </c>
      <c r="FN7" s="2">
        <v>1237.6960144042969</v>
      </c>
      <c r="FO7" s="2">
        <v>414.63599395751953</v>
      </c>
      <c r="FP7" s="12">
        <f t="shared" si="30"/>
        <v>31.865579066683797</v>
      </c>
      <c r="FQ7" s="12">
        <f t="shared" si="31"/>
        <v>95.119335470813581</v>
      </c>
      <c r="FR7" s="22">
        <v>36068</v>
      </c>
      <c r="FS7">
        <v>3</v>
      </c>
      <c r="FT7" s="12">
        <v>91.386154976120764</v>
      </c>
      <c r="FV7" s="22">
        <v>36068</v>
      </c>
      <c r="FW7">
        <v>1</v>
      </c>
      <c r="FX7" s="2">
        <v>-37.390998840332031</v>
      </c>
      <c r="FY7" s="2">
        <v>1384.6829833984375</v>
      </c>
      <c r="FZ7" s="2">
        <v>2331.506103515625</v>
      </c>
      <c r="GA7" s="12">
        <f t="shared" si="32"/>
        <v>2.7003291936586833</v>
      </c>
      <c r="GB7" s="12">
        <f t="shared" si="33"/>
        <v>1.6037272552686437</v>
      </c>
      <c r="GC7" s="22">
        <v>36068</v>
      </c>
      <c r="GD7">
        <v>1</v>
      </c>
      <c r="GE7" s="12">
        <v>51.251974878640972</v>
      </c>
    </row>
    <row r="8" spans="1:187">
      <c r="B8" s="22">
        <v>36160</v>
      </c>
      <c r="C8">
        <v>2</v>
      </c>
      <c r="D8" s="2">
        <v>-435.18099975585938</v>
      </c>
      <c r="E8" s="2">
        <v>11422.25537109375</v>
      </c>
      <c r="F8" s="2">
        <v>912.6710205078125</v>
      </c>
      <c r="G8" s="12">
        <f t="shared" si="0"/>
        <v>3.8099393299958075</v>
      </c>
      <c r="H8" s="12">
        <f t="shared" si="1"/>
        <v>47.682131893891352</v>
      </c>
      <c r="I8" s="22">
        <v>36160</v>
      </c>
      <c r="J8">
        <v>2</v>
      </c>
      <c r="K8" s="12">
        <v>61.942883833723393</v>
      </c>
      <c r="M8" s="22">
        <v>36160</v>
      </c>
      <c r="N8">
        <v>5</v>
      </c>
      <c r="O8" s="2">
        <v>-339.79500770568848</v>
      </c>
      <c r="P8" s="2">
        <v>12931.44970703125</v>
      </c>
      <c r="Q8" s="2">
        <v>958.85598754882813</v>
      </c>
      <c r="R8" s="12">
        <f t="shared" si="2"/>
        <v>2.6276636835306322</v>
      </c>
      <c r="S8" s="12">
        <f t="shared" si="3"/>
        <v>35.437543501639233</v>
      </c>
      <c r="T8" s="22">
        <v>36160</v>
      </c>
      <c r="U8">
        <v>5</v>
      </c>
      <c r="V8" s="12">
        <v>26.586079557230224</v>
      </c>
      <c r="X8" s="22">
        <v>36160</v>
      </c>
      <c r="Y8">
        <v>1</v>
      </c>
      <c r="Z8" s="2">
        <v>-35.588001251220703</v>
      </c>
      <c r="AA8" s="2">
        <v>232.37600708007813</v>
      </c>
      <c r="AB8" s="2">
        <v>62.332000732421875</v>
      </c>
      <c r="AC8" s="12">
        <f t="shared" si="4"/>
        <v>15.314834650273026</v>
      </c>
      <c r="AD8" s="12">
        <f t="shared" si="5"/>
        <v>57.094270732608891</v>
      </c>
      <c r="AE8" s="22">
        <v>36160</v>
      </c>
      <c r="AF8">
        <v>1</v>
      </c>
      <c r="AG8" s="12">
        <v>21.237313961383887</v>
      </c>
      <c r="AI8" s="22">
        <v>36160</v>
      </c>
      <c r="AJ8">
        <v>4</v>
      </c>
      <c r="AK8" s="2">
        <v>-182.95299816131592</v>
      </c>
      <c r="AL8" s="2">
        <v>3130.4289855957031</v>
      </c>
      <c r="AM8" s="2">
        <v>464.57901382446289</v>
      </c>
      <c r="AN8" s="12">
        <f t="shared" si="6"/>
        <v>5.8443427084004265</v>
      </c>
      <c r="AO8" s="12">
        <f t="shared" si="7"/>
        <v>39.380383684408763</v>
      </c>
      <c r="AP8" s="22">
        <v>36160</v>
      </c>
      <c r="AQ8">
        <v>4</v>
      </c>
      <c r="AR8" s="12">
        <v>-0.88575447062231305</v>
      </c>
      <c r="AT8" s="22">
        <v>36160</v>
      </c>
      <c r="AU8">
        <v>7</v>
      </c>
      <c r="AV8" s="2">
        <v>-1382.1749801635742</v>
      </c>
      <c r="AW8" s="2">
        <v>2550.3130149841309</v>
      </c>
      <c r="AX8" s="2">
        <v>164.67399597167969</v>
      </c>
      <c r="AY8" s="12">
        <f t="shared" si="8"/>
        <v>54.19628775145371</v>
      </c>
      <c r="AZ8" s="12">
        <f t="shared" si="9"/>
        <v>839.3401593298787</v>
      </c>
      <c r="BA8" s="22">
        <v>36160</v>
      </c>
      <c r="BB8">
        <v>7</v>
      </c>
      <c r="BC8" s="12">
        <v>-1.3149461225274051</v>
      </c>
      <c r="BE8" s="22">
        <v>36160</v>
      </c>
      <c r="BF8">
        <v>2</v>
      </c>
      <c r="BG8" s="2">
        <v>-126.10500001907349</v>
      </c>
      <c r="BH8" s="2">
        <v>3322.2298583984375</v>
      </c>
      <c r="BI8" s="2">
        <v>759.48697662353516</v>
      </c>
      <c r="BJ8" s="12">
        <f t="shared" si="10"/>
        <v>3.7957939514716634</v>
      </c>
      <c r="BK8" s="12">
        <f t="shared" si="11"/>
        <v>16.603971351780217</v>
      </c>
      <c r="BL8" s="22">
        <v>36160</v>
      </c>
      <c r="BM8">
        <v>2</v>
      </c>
      <c r="BN8" s="12">
        <v>51.645059506533464</v>
      </c>
      <c r="BP8" s="22">
        <v>36160</v>
      </c>
      <c r="BQ8">
        <v>3</v>
      </c>
      <c r="BR8" s="2">
        <v>-71.175997734069824</v>
      </c>
      <c r="BS8" s="2">
        <v>1581.5639953613281</v>
      </c>
      <c r="BT8" s="2">
        <v>311.69899749755859</v>
      </c>
      <c r="BU8" s="12">
        <f t="shared" si="12"/>
        <v>4.5003552143844026</v>
      </c>
      <c r="BV8" s="12">
        <f t="shared" si="13"/>
        <v>22.834849744624961</v>
      </c>
      <c r="BW8" s="22">
        <v>36160</v>
      </c>
      <c r="BX8">
        <v>3</v>
      </c>
      <c r="BY8" s="12">
        <v>-51.798026968479896</v>
      </c>
      <c r="CA8" s="22">
        <v>36160</v>
      </c>
      <c r="CB8">
        <v>8</v>
      </c>
      <c r="CC8" s="2">
        <v>-1126.9819850921631</v>
      </c>
      <c r="CD8" s="2">
        <v>15381.011108398438</v>
      </c>
      <c r="CE8" s="2">
        <v>2298.0480461120605</v>
      </c>
      <c r="CF8" s="12">
        <f t="shared" si="14"/>
        <v>7.3270994809749617</v>
      </c>
      <c r="CG8" s="12">
        <f t="shared" si="15"/>
        <v>49.040836504651899</v>
      </c>
      <c r="CH8" s="22">
        <v>36160</v>
      </c>
      <c r="CI8">
        <v>8</v>
      </c>
      <c r="CJ8" s="12">
        <v>65.193823353030794</v>
      </c>
      <c r="CL8" s="22">
        <v>36160</v>
      </c>
      <c r="CM8">
        <v>3</v>
      </c>
      <c r="CN8" s="2">
        <v>-390.25300598144531</v>
      </c>
      <c r="CO8" s="2">
        <v>2091.6000061035156</v>
      </c>
      <c r="CP8" s="2">
        <v>479.41099548339844</v>
      </c>
      <c r="CQ8" s="12">
        <f t="shared" si="16"/>
        <v>18.658108856504338</v>
      </c>
      <c r="CR8" s="12">
        <f t="shared" si="17"/>
        <v>81.402598116871815</v>
      </c>
      <c r="CS8" s="22">
        <v>36160</v>
      </c>
      <c r="CT8">
        <v>3</v>
      </c>
      <c r="CU8" s="12">
        <v>-32.376415645202961</v>
      </c>
      <c r="CW8" s="22">
        <v>36160</v>
      </c>
      <c r="CX8">
        <v>13</v>
      </c>
      <c r="CY8" s="2">
        <v>-1625.8429927825928</v>
      </c>
      <c r="CZ8" s="2">
        <v>21043.280670166016</v>
      </c>
      <c r="DA8" s="2">
        <v>3723.6142420768738</v>
      </c>
      <c r="DB8" s="12">
        <f t="shared" si="18"/>
        <v>7.726185941565765</v>
      </c>
      <c r="DC8" s="12">
        <f t="shared" si="19"/>
        <v>43.66303508055568</v>
      </c>
      <c r="DD8" s="22">
        <v>36160</v>
      </c>
      <c r="DE8">
        <v>13</v>
      </c>
      <c r="DF8" s="12">
        <v>-4.7975325618408338</v>
      </c>
      <c r="DH8" s="22">
        <v>36160</v>
      </c>
      <c r="DI8">
        <v>3</v>
      </c>
      <c r="DJ8" s="2">
        <v>-36.29400110244751</v>
      </c>
      <c r="DK8" s="2">
        <v>1062.5789794921875</v>
      </c>
      <c r="DL8" s="2">
        <v>407.94399261474609</v>
      </c>
      <c r="DM8" s="12">
        <f t="shared" si="20"/>
        <v>3.4156520882610177</v>
      </c>
      <c r="DN8" s="12">
        <f t="shared" si="21"/>
        <v>8.896809797300488</v>
      </c>
      <c r="DO8" s="22">
        <v>36160</v>
      </c>
      <c r="DP8">
        <v>3</v>
      </c>
      <c r="DQ8" s="12">
        <v>5.7117115225265191</v>
      </c>
      <c r="DS8" s="22">
        <v>36160</v>
      </c>
      <c r="DT8">
        <v>6</v>
      </c>
      <c r="DU8" s="2">
        <v>-101.17199432849884</v>
      </c>
      <c r="DV8" s="2">
        <v>6668.2590026855469</v>
      </c>
      <c r="DW8" s="2">
        <v>452.01900482177734</v>
      </c>
      <c r="DX8" s="12">
        <f t="shared" si="22"/>
        <v>1.5172175269099963</v>
      </c>
      <c r="DY8" s="12">
        <f t="shared" si="23"/>
        <v>22.38224350066632</v>
      </c>
      <c r="DZ8" s="22">
        <v>36160</v>
      </c>
      <c r="EA8">
        <v>6</v>
      </c>
      <c r="EB8" s="12">
        <v>6.1704978933331711</v>
      </c>
      <c r="ED8" s="22">
        <v>36160</v>
      </c>
      <c r="EE8">
        <v>3</v>
      </c>
      <c r="EF8" s="2">
        <v>-72.209001541137695</v>
      </c>
      <c r="EG8" s="2">
        <v>6403.4388427734375</v>
      </c>
      <c r="EH8" s="2">
        <v>318.86299133300781</v>
      </c>
      <c r="EI8" s="12">
        <f t="shared" si="24"/>
        <v>1.1276597358719016</v>
      </c>
      <c r="EJ8" s="12">
        <f t="shared" si="25"/>
        <v>22.645776870896093</v>
      </c>
      <c r="EK8" s="22">
        <v>36160</v>
      </c>
      <c r="EL8">
        <v>3</v>
      </c>
      <c r="EM8" s="12">
        <v>178.71316021856401</v>
      </c>
      <c r="EO8" s="22">
        <v>36160</v>
      </c>
      <c r="EP8">
        <v>4</v>
      </c>
      <c r="EQ8" s="2">
        <v>-1544.5109710693359</v>
      </c>
      <c r="ER8" s="2">
        <v>16905.067993164063</v>
      </c>
      <c r="ES8" s="2">
        <v>2146.1930236816406</v>
      </c>
      <c r="ET8" s="12">
        <f t="shared" si="26"/>
        <v>9.1363783434286869</v>
      </c>
      <c r="EU8" s="12">
        <f t="shared" si="27"/>
        <v>71.965147310927222</v>
      </c>
      <c r="EV8" s="22">
        <v>36160</v>
      </c>
      <c r="EW8">
        <v>4</v>
      </c>
      <c r="EX8" s="12">
        <v>25.227408067761537</v>
      </c>
      <c r="EZ8" s="22">
        <v>36160</v>
      </c>
      <c r="FA8">
        <v>8</v>
      </c>
      <c r="FB8" s="2">
        <v>-5041.6919708251953</v>
      </c>
      <c r="FC8" s="2">
        <v>15466.973999023438</v>
      </c>
      <c r="FD8" s="2">
        <v>5240.9960060119629</v>
      </c>
      <c r="FE8" s="12">
        <f t="shared" si="28"/>
        <v>32.596498650243547</v>
      </c>
      <c r="FF8" s="12">
        <f t="shared" si="29"/>
        <v>96.197210702733884</v>
      </c>
      <c r="FG8" s="22">
        <v>36160</v>
      </c>
      <c r="FH8">
        <v>8</v>
      </c>
      <c r="FI8" s="12">
        <v>30.766602185187118</v>
      </c>
      <c r="FK8" s="22">
        <v>36160</v>
      </c>
      <c r="FL8">
        <v>2</v>
      </c>
      <c r="FM8" s="2">
        <v>-194.43900680541992</v>
      </c>
      <c r="FN8" s="2">
        <v>804.031005859375</v>
      </c>
      <c r="FO8" s="2">
        <v>277.67400360107422</v>
      </c>
      <c r="FP8" s="12">
        <f t="shared" si="30"/>
        <v>24.183023464076122</v>
      </c>
      <c r="FQ8" s="12">
        <f t="shared" si="31"/>
        <v>70.02420258425218</v>
      </c>
      <c r="FR8" s="22">
        <v>36160</v>
      </c>
      <c r="FS8">
        <v>2</v>
      </c>
      <c r="FT8" s="12">
        <v>29.668367632161118</v>
      </c>
      <c r="FV8" s="22">
        <v>36160</v>
      </c>
      <c r="FW8">
        <v>1</v>
      </c>
      <c r="FX8" s="2">
        <v>-36.160999298095703</v>
      </c>
      <c r="FY8" s="2">
        <v>1264.3170166015625</v>
      </c>
      <c r="FZ8" s="2">
        <v>2336.75</v>
      </c>
      <c r="GA8" s="12">
        <f t="shared" si="32"/>
        <v>2.8601212214397886</v>
      </c>
      <c r="GB8" s="12">
        <f t="shared" si="33"/>
        <v>1.5474911436009715</v>
      </c>
      <c r="GC8" s="22">
        <v>36160</v>
      </c>
      <c r="GD8">
        <v>1</v>
      </c>
      <c r="GE8" s="12">
        <v>13.272144906876049</v>
      </c>
    </row>
    <row r="9" spans="1:187">
      <c r="B9" s="22">
        <v>36250</v>
      </c>
      <c r="C9">
        <v>2</v>
      </c>
      <c r="D9" s="2">
        <v>-451.010986328125</v>
      </c>
      <c r="E9" s="2">
        <v>12088.778076171875</v>
      </c>
      <c r="F9" s="2">
        <v>941.62100219726563</v>
      </c>
      <c r="G9" s="12">
        <f t="shared" si="0"/>
        <v>3.7308236075332566</v>
      </c>
      <c r="H9" s="12">
        <f t="shared" si="1"/>
        <v>47.89729469454209</v>
      </c>
      <c r="I9" s="22">
        <v>36250</v>
      </c>
      <c r="J9">
        <v>2</v>
      </c>
      <c r="K9" s="12">
        <v>55.085185613488164</v>
      </c>
      <c r="M9" s="22">
        <v>36250</v>
      </c>
      <c r="N9">
        <v>6</v>
      </c>
      <c r="O9" s="2">
        <v>-326.70901107788086</v>
      </c>
      <c r="P9" s="2">
        <v>14454.792053222656</v>
      </c>
      <c r="Q9" s="2">
        <v>1027.3960113525391</v>
      </c>
      <c r="R9" s="12">
        <f t="shared" si="2"/>
        <v>2.2602124601650146</v>
      </c>
      <c r="S9" s="12">
        <f t="shared" si="3"/>
        <v>31.799715734517726</v>
      </c>
      <c r="T9" s="22">
        <v>36250</v>
      </c>
      <c r="U9">
        <v>6</v>
      </c>
      <c r="V9" s="12">
        <v>3.878735442472836</v>
      </c>
      <c r="X9" s="22">
        <v>36250</v>
      </c>
      <c r="Y9">
        <v>2</v>
      </c>
      <c r="Z9" s="2">
        <v>-81.672000885009766</v>
      </c>
      <c r="AA9" s="2">
        <v>515.28401184082031</v>
      </c>
      <c r="AB9" s="2">
        <v>146.83399963378906</v>
      </c>
      <c r="AC9" s="12">
        <f t="shared" si="4"/>
        <v>15.849900056716603</v>
      </c>
      <c r="AD9" s="12">
        <f t="shared" si="5"/>
        <v>55.621995647263986</v>
      </c>
      <c r="AE9" s="22">
        <v>36250</v>
      </c>
      <c r="AF9">
        <v>2</v>
      </c>
      <c r="AG9" s="12">
        <v>24.285916136913688</v>
      </c>
      <c r="AI9" s="22">
        <v>36250</v>
      </c>
      <c r="AJ9">
        <v>5</v>
      </c>
      <c r="AK9" s="2">
        <v>-196.83300590515137</v>
      </c>
      <c r="AL9" s="2">
        <v>3860.9830017089844</v>
      </c>
      <c r="AM9" s="2">
        <v>633.77800369262695</v>
      </c>
      <c r="AN9" s="12">
        <f t="shared" si="6"/>
        <v>5.0980023951938485</v>
      </c>
      <c r="AO9" s="12">
        <f t="shared" si="7"/>
        <v>31.057090141710329</v>
      </c>
      <c r="AP9" s="22">
        <v>36250</v>
      </c>
      <c r="AQ9">
        <v>5</v>
      </c>
      <c r="AR9" s="12">
        <v>8.1440622604876278</v>
      </c>
      <c r="AT9" s="22">
        <v>36250</v>
      </c>
      <c r="AU9">
        <v>10</v>
      </c>
      <c r="AV9" s="2">
        <v>-1306.1119766235352</v>
      </c>
      <c r="AW9" s="2">
        <v>3022.385066986084</v>
      </c>
      <c r="AX9" s="2">
        <v>373.87500381469727</v>
      </c>
      <c r="AY9" s="12">
        <f t="shared" si="8"/>
        <v>43.214611893447028</v>
      </c>
      <c r="AZ9" s="12">
        <f t="shared" si="9"/>
        <v>349.3445572175454</v>
      </c>
      <c r="BA9" s="22">
        <v>36250</v>
      </c>
      <c r="BB9">
        <v>10</v>
      </c>
      <c r="BC9" s="12">
        <v>-20.215317085687147</v>
      </c>
      <c r="BE9" s="22">
        <v>36250</v>
      </c>
      <c r="BF9">
        <v>3</v>
      </c>
      <c r="BG9" s="2">
        <v>-398.76099014282227</v>
      </c>
      <c r="BH9" s="2">
        <v>19269.9052734375</v>
      </c>
      <c r="BI9" s="2">
        <v>1166.2999992370605</v>
      </c>
      <c r="BJ9" s="12">
        <f t="shared" si="10"/>
        <v>2.0693458763001407</v>
      </c>
      <c r="BK9" s="12">
        <f t="shared" si="11"/>
        <v>34.190258973134981</v>
      </c>
      <c r="BL9" s="22">
        <v>36250</v>
      </c>
      <c r="BM9">
        <v>3</v>
      </c>
      <c r="BN9" s="12">
        <v>53.913040328626828</v>
      </c>
      <c r="BP9" s="22">
        <v>36250</v>
      </c>
      <c r="BQ9">
        <v>3</v>
      </c>
      <c r="BR9" s="2">
        <v>-63.947997093200684</v>
      </c>
      <c r="BS9" s="2">
        <v>1602.9400024414063</v>
      </c>
      <c r="BT9" s="2">
        <v>322.1879997253418</v>
      </c>
      <c r="BU9" s="12">
        <f t="shared" si="12"/>
        <v>3.9894192543577893</v>
      </c>
      <c r="BV9" s="12">
        <f t="shared" si="13"/>
        <v>19.848038147825168</v>
      </c>
      <c r="BW9" s="22">
        <v>36250</v>
      </c>
      <c r="BX9">
        <v>3</v>
      </c>
      <c r="BY9" s="12">
        <v>-56.61012521553603</v>
      </c>
      <c r="CA9" s="22">
        <v>36250</v>
      </c>
      <c r="CB9">
        <v>9</v>
      </c>
      <c r="CC9" s="2">
        <v>-1092.9299936294556</v>
      </c>
      <c r="CD9" s="2">
        <v>17854.779006958008</v>
      </c>
      <c r="CE9" s="2">
        <v>2532.8619766235352</v>
      </c>
      <c r="CF9" s="12">
        <f t="shared" si="14"/>
        <v>6.1212182643287871</v>
      </c>
      <c r="CG9" s="12">
        <f t="shared" si="15"/>
        <v>43.150002002335725</v>
      </c>
      <c r="CH9" s="22">
        <v>36250</v>
      </c>
      <c r="CI9">
        <v>9</v>
      </c>
      <c r="CJ9" s="12">
        <v>29.99804616714199</v>
      </c>
      <c r="CL9" s="22">
        <v>36250</v>
      </c>
      <c r="CM9">
        <v>4</v>
      </c>
      <c r="CN9" s="2">
        <v>-747.65399932861328</v>
      </c>
      <c r="CO9" s="2">
        <v>2631.2109985351563</v>
      </c>
      <c r="CP9" s="2">
        <v>635.72700500488281</v>
      </c>
      <c r="CQ9" s="12">
        <f t="shared" si="16"/>
        <v>28.414824951128821</v>
      </c>
      <c r="CR9" s="12">
        <f t="shared" si="17"/>
        <v>117.60614122769108</v>
      </c>
      <c r="CS9" s="22">
        <v>36250</v>
      </c>
      <c r="CT9">
        <v>4</v>
      </c>
      <c r="CU9" s="12">
        <v>-29.381263911621502</v>
      </c>
      <c r="CW9" s="22">
        <v>36250</v>
      </c>
      <c r="CX9">
        <v>12</v>
      </c>
      <c r="CY9" s="2">
        <v>-1549.2009830474854</v>
      </c>
      <c r="CZ9" s="2">
        <v>20823.663665771484</v>
      </c>
      <c r="DA9" s="2">
        <v>3714.5949516296387</v>
      </c>
      <c r="DB9" s="12">
        <f t="shared" si="18"/>
        <v>7.4396177728991848</v>
      </c>
      <c r="DC9" s="12">
        <f t="shared" si="19"/>
        <v>41.705784970386389</v>
      </c>
      <c r="DD9" s="22">
        <v>36250</v>
      </c>
      <c r="DE9">
        <v>12</v>
      </c>
      <c r="DF9" s="12">
        <v>-8.7787174144180131</v>
      </c>
      <c r="DH9" s="22">
        <v>36250</v>
      </c>
      <c r="DI9">
        <v>3</v>
      </c>
      <c r="DJ9" s="2">
        <v>-39.74000072479248</v>
      </c>
      <c r="DK9" s="2">
        <v>1096.916015625</v>
      </c>
      <c r="DL9" s="2">
        <v>411.19499588012695</v>
      </c>
      <c r="DM9" s="12">
        <f t="shared" si="20"/>
        <v>3.6228845379880288</v>
      </c>
      <c r="DN9" s="12">
        <f t="shared" si="21"/>
        <v>9.6645146762383334</v>
      </c>
      <c r="DO9" s="22">
        <v>36250</v>
      </c>
      <c r="DP9">
        <v>3</v>
      </c>
      <c r="DQ9" s="12">
        <v>14.074122153263469</v>
      </c>
      <c r="DS9" s="22">
        <v>36250</v>
      </c>
      <c r="DT9">
        <v>5</v>
      </c>
      <c r="DU9" s="2">
        <v>-62.911997437477112</v>
      </c>
      <c r="DV9" s="2">
        <v>5827.8411102294922</v>
      </c>
      <c r="DW9" s="2">
        <v>418.77299880981445</v>
      </c>
      <c r="DX9" s="12">
        <f t="shared" si="22"/>
        <v>1.0795077670708788</v>
      </c>
      <c r="DY9" s="12">
        <f t="shared" si="23"/>
        <v>15.022935484445728</v>
      </c>
      <c r="DZ9" s="22">
        <v>36250</v>
      </c>
      <c r="EA9">
        <v>5</v>
      </c>
      <c r="EB9" s="12">
        <v>-34.001932865255839</v>
      </c>
      <c r="ED9" s="22">
        <v>36250</v>
      </c>
      <c r="EE9">
        <v>3</v>
      </c>
      <c r="EF9" s="2">
        <v>-83.805000782012939</v>
      </c>
      <c r="EG9" s="2">
        <v>6582.5322265625</v>
      </c>
      <c r="EH9" s="2">
        <v>309.0460033416748</v>
      </c>
      <c r="EI9" s="12">
        <f t="shared" si="24"/>
        <v>1.273142278648246</v>
      </c>
      <c r="EJ9" s="12">
        <f t="shared" si="25"/>
        <v>27.117322300188391</v>
      </c>
      <c r="EK9" s="22">
        <v>36250</v>
      </c>
      <c r="EL9">
        <v>3</v>
      </c>
      <c r="EM9" s="12">
        <v>137.28021802065612</v>
      </c>
      <c r="EO9" s="22">
        <v>36250</v>
      </c>
      <c r="EP9">
        <v>4</v>
      </c>
      <c r="EQ9" s="2">
        <v>-1608.1770324707031</v>
      </c>
      <c r="ER9" s="2">
        <v>17301.714965820313</v>
      </c>
      <c r="ES9" s="2">
        <v>2264.1549987792969</v>
      </c>
      <c r="ET9" s="12">
        <f t="shared" si="26"/>
        <v>9.294899584507494</v>
      </c>
      <c r="EU9" s="12">
        <f t="shared" si="27"/>
        <v>71.027691714469213</v>
      </c>
      <c r="EV9" s="22">
        <v>36250</v>
      </c>
      <c r="EW9">
        <v>4</v>
      </c>
      <c r="EX9" s="12">
        <v>35.601293983867421</v>
      </c>
      <c r="EZ9" s="22">
        <v>36250</v>
      </c>
      <c r="FA9">
        <v>7</v>
      </c>
      <c r="FB9" s="2">
        <v>-5143.3549041748047</v>
      </c>
      <c r="FC9" s="2">
        <v>15550.172012329102</v>
      </c>
      <c r="FD9" s="2">
        <v>5134.0399780273438</v>
      </c>
      <c r="FE9" s="169"/>
      <c r="FF9" s="169"/>
      <c r="FG9" s="22">
        <v>36250</v>
      </c>
      <c r="FH9">
        <v>7</v>
      </c>
      <c r="FI9" s="12">
        <v>30.40838310931353</v>
      </c>
      <c r="FK9" s="22">
        <v>36250</v>
      </c>
      <c r="FL9">
        <v>2</v>
      </c>
      <c r="FM9" s="2">
        <v>-132.45399856567383</v>
      </c>
      <c r="FN9" s="2">
        <v>791.00100708007813</v>
      </c>
      <c r="FO9" s="2">
        <v>257.61699676513672</v>
      </c>
      <c r="FP9" s="12">
        <f t="shared" si="30"/>
        <v>16.745111242603596</v>
      </c>
      <c r="FQ9" s="12">
        <f t="shared" si="31"/>
        <v>51.415085273441406</v>
      </c>
      <c r="FR9" s="22">
        <v>36250</v>
      </c>
      <c r="FS9">
        <v>2</v>
      </c>
      <c r="FT9" s="12">
        <v>-40.501667184362276</v>
      </c>
      <c r="FV9" s="22">
        <v>36250</v>
      </c>
      <c r="FW9">
        <v>1</v>
      </c>
      <c r="FX9" s="2">
        <v>-35.349998474121094</v>
      </c>
      <c r="FY9" s="2">
        <v>1161.843017578125</v>
      </c>
      <c r="FZ9" s="2">
        <v>2266.696044921875</v>
      </c>
      <c r="GA9" s="12">
        <f t="shared" si="32"/>
        <v>3.0425795859933444</v>
      </c>
      <c r="GB9" s="12">
        <f t="shared" si="33"/>
        <v>1.5595385430400521</v>
      </c>
      <c r="GC9" s="22">
        <v>36250</v>
      </c>
      <c r="GD9">
        <v>1</v>
      </c>
      <c r="GE9" s="12">
        <v>1.5804576124094361</v>
      </c>
    </row>
    <row r="10" spans="1:187">
      <c r="B10" s="22">
        <v>36341</v>
      </c>
      <c r="C10">
        <v>2</v>
      </c>
      <c r="D10" s="2">
        <v>-452.86299133300781</v>
      </c>
      <c r="E10" s="2">
        <v>13121.560546875</v>
      </c>
      <c r="F10" s="2">
        <v>1020.4070129394531</v>
      </c>
      <c r="G10" s="12">
        <f t="shared" si="0"/>
        <v>3.4512891185100738</v>
      </c>
      <c r="H10" s="12">
        <f t="shared" si="1"/>
        <v>44.380623181769415</v>
      </c>
      <c r="I10" s="22">
        <v>36341</v>
      </c>
      <c r="J10">
        <v>2</v>
      </c>
      <c r="K10" s="12">
        <v>35.987542536444138</v>
      </c>
      <c r="M10" s="22">
        <v>36341</v>
      </c>
      <c r="N10">
        <v>5</v>
      </c>
      <c r="O10" s="2">
        <v>-229.12300777435303</v>
      </c>
      <c r="P10" s="2">
        <v>8409.7449951171875</v>
      </c>
      <c r="Q10" s="2">
        <v>898.35399627685547</v>
      </c>
      <c r="R10" s="12">
        <f t="shared" si="2"/>
        <v>2.7244941185182778</v>
      </c>
      <c r="S10" s="12">
        <f t="shared" si="3"/>
        <v>25.504757447947245</v>
      </c>
      <c r="T10" s="22">
        <v>36341</v>
      </c>
      <c r="U10">
        <v>5</v>
      </c>
      <c r="V10" s="12">
        <v>5.4554265569170868</v>
      </c>
      <c r="X10" s="22">
        <v>36341</v>
      </c>
      <c r="Y10">
        <v>2</v>
      </c>
      <c r="Z10" s="2">
        <v>-80.399002075195313</v>
      </c>
      <c r="AA10" s="2">
        <v>527.541015625</v>
      </c>
      <c r="AB10" s="2">
        <v>149.01800155639648</v>
      </c>
      <c r="AC10" s="12">
        <f t="shared" si="4"/>
        <v>15.240331973039714</v>
      </c>
      <c r="AD10" s="12">
        <f t="shared" si="5"/>
        <v>53.952543474935801</v>
      </c>
      <c r="AE10" s="22">
        <v>36341</v>
      </c>
      <c r="AF10">
        <v>2</v>
      </c>
      <c r="AG10" s="12">
        <v>10.804999992902541</v>
      </c>
      <c r="AI10" s="22">
        <v>36341</v>
      </c>
      <c r="AJ10">
        <v>6</v>
      </c>
      <c r="AK10" s="2">
        <v>-99.87399959564209</v>
      </c>
      <c r="AL10" s="2">
        <v>3092.0120239257813</v>
      </c>
      <c r="AM10" s="2">
        <v>352.2819938659668</v>
      </c>
      <c r="AN10" s="12">
        <f t="shared" si="6"/>
        <v>3.2300650457638516</v>
      </c>
      <c r="AO10" s="12">
        <f t="shared" si="7"/>
        <v>28.350583150622587</v>
      </c>
      <c r="AP10" s="22">
        <v>36341</v>
      </c>
      <c r="AQ10">
        <v>6</v>
      </c>
      <c r="AR10" s="12">
        <v>-15.851645470257136</v>
      </c>
      <c r="AT10" s="22">
        <v>36341</v>
      </c>
      <c r="AU10">
        <v>13</v>
      </c>
      <c r="AV10" s="2">
        <v>-1563.7369956970215</v>
      </c>
      <c r="AW10" s="2">
        <v>4079.7629623413086</v>
      </c>
      <c r="AX10" s="2">
        <v>477.15097999572754</v>
      </c>
      <c r="AY10" s="12">
        <f t="shared" si="8"/>
        <v>38.32911397380839</v>
      </c>
      <c r="AZ10" s="12">
        <f t="shared" si="9"/>
        <v>327.72373132525547</v>
      </c>
      <c r="BA10" s="22">
        <v>36341</v>
      </c>
      <c r="BB10">
        <v>13</v>
      </c>
      <c r="BC10" s="12">
        <v>-29.275376361859674</v>
      </c>
      <c r="BE10" s="22">
        <v>36341</v>
      </c>
      <c r="BF10">
        <v>3</v>
      </c>
      <c r="BG10" s="2">
        <v>-389.25399780273438</v>
      </c>
      <c r="BH10" s="2">
        <v>19079.665405273438</v>
      </c>
      <c r="BI10" s="2">
        <v>1001.9210357666016</v>
      </c>
      <c r="BJ10" s="12">
        <f t="shared" si="10"/>
        <v>2.0401510693953169</v>
      </c>
      <c r="BK10" s="12">
        <f t="shared" si="11"/>
        <v>38.850766069094838</v>
      </c>
      <c r="BL10" s="22">
        <v>36341</v>
      </c>
      <c r="BM10">
        <v>3</v>
      </c>
      <c r="BN10" s="12">
        <v>24.242819108024104</v>
      </c>
      <c r="BP10" s="22">
        <v>36341</v>
      </c>
      <c r="BQ10">
        <v>3</v>
      </c>
      <c r="BR10" s="2">
        <v>-81.190000534057617</v>
      </c>
      <c r="BS10" s="2">
        <v>1245.5430450439453</v>
      </c>
      <c r="BT10" s="2">
        <v>215.02399635314941</v>
      </c>
      <c r="BU10" s="12">
        <f t="shared" si="12"/>
        <v>6.5184419645001563</v>
      </c>
      <c r="BV10" s="12">
        <f t="shared" si="13"/>
        <v>37.758576675653174</v>
      </c>
      <c r="BW10" s="22">
        <v>36341</v>
      </c>
      <c r="BX10">
        <v>3</v>
      </c>
      <c r="BY10" s="12">
        <v>-46.385529406418357</v>
      </c>
      <c r="CA10" s="22">
        <v>36341</v>
      </c>
      <c r="CB10">
        <v>9</v>
      </c>
      <c r="CC10" s="2">
        <v>-1224.0300064086914</v>
      </c>
      <c r="CD10" s="2">
        <v>19309.095031738281</v>
      </c>
      <c r="CE10" s="2">
        <v>2882.5490529537201</v>
      </c>
      <c r="CF10" s="12">
        <f t="shared" si="14"/>
        <v>6.3391370978119808</v>
      </c>
      <c r="CG10" s="12">
        <f t="shared" si="15"/>
        <v>42.46345799924687</v>
      </c>
      <c r="CH10" s="22">
        <v>36341</v>
      </c>
      <c r="CI10">
        <v>9</v>
      </c>
      <c r="CJ10" s="12">
        <v>26.059222101834891</v>
      </c>
      <c r="CL10" s="22">
        <v>36341</v>
      </c>
      <c r="CM10">
        <v>4</v>
      </c>
      <c r="CN10" s="2">
        <v>-671.47801208496094</v>
      </c>
      <c r="CO10" s="2">
        <v>2734.4060363769531</v>
      </c>
      <c r="CP10" s="2">
        <v>653.08097839355469</v>
      </c>
      <c r="CQ10" s="12">
        <f t="shared" si="16"/>
        <v>24.556631427520514</v>
      </c>
      <c r="CR10" s="12">
        <f t="shared" si="17"/>
        <v>102.81696057610792</v>
      </c>
      <c r="CS10" s="22">
        <v>36341</v>
      </c>
      <c r="CT10">
        <v>4</v>
      </c>
      <c r="CU10" s="12">
        <v>-35.89984121271965</v>
      </c>
      <c r="CW10" s="22">
        <v>36341</v>
      </c>
      <c r="CX10">
        <v>13</v>
      </c>
      <c r="CY10" s="2">
        <v>-1804.6309967041016</v>
      </c>
      <c r="CZ10" s="2">
        <v>24672.685882568359</v>
      </c>
      <c r="DA10" s="2">
        <v>3847.0680618286133</v>
      </c>
      <c r="DB10" s="12">
        <f t="shared" si="18"/>
        <v>7.3142867594285788</v>
      </c>
      <c r="DC10" s="12">
        <f t="shared" si="19"/>
        <v>46.909255768308725</v>
      </c>
      <c r="DD10" s="22">
        <v>36341</v>
      </c>
      <c r="DE10">
        <v>13</v>
      </c>
      <c r="DF10" s="12">
        <v>-15.768354275882412</v>
      </c>
      <c r="DH10" s="22">
        <v>36341</v>
      </c>
      <c r="DI10">
        <v>3</v>
      </c>
      <c r="DJ10" s="2">
        <v>-46.429000854492188</v>
      </c>
      <c r="DK10" s="2">
        <v>1155.9729919433594</v>
      </c>
      <c r="DL10" s="2">
        <v>416.6176872253418</v>
      </c>
      <c r="DM10" s="12">
        <f t="shared" si="20"/>
        <v>4.0164433925431302</v>
      </c>
      <c r="DN10" s="12">
        <f t="shared" si="21"/>
        <v>11.144270221388727</v>
      </c>
      <c r="DO10" s="22">
        <v>36341</v>
      </c>
      <c r="DP10">
        <v>3</v>
      </c>
      <c r="DQ10" s="12">
        <v>40.20959034870242</v>
      </c>
      <c r="DS10" s="22">
        <v>36341</v>
      </c>
      <c r="DT10">
        <v>5</v>
      </c>
      <c r="DU10" s="2">
        <v>-60.104996204376221</v>
      </c>
      <c r="DV10" s="2">
        <v>6303.6250305175781</v>
      </c>
      <c r="DW10" s="2">
        <v>462.94899368286133</v>
      </c>
      <c r="DX10" s="12">
        <f t="shared" si="22"/>
        <v>0.95349891393272035</v>
      </c>
      <c r="DY10" s="12">
        <f t="shared" si="23"/>
        <v>12.983070926718671</v>
      </c>
      <c r="DZ10" s="22">
        <v>36341</v>
      </c>
      <c r="EA10">
        <v>5</v>
      </c>
      <c r="EB10" s="12">
        <v>-35.602940741840285</v>
      </c>
      <c r="ED10" s="22">
        <v>36341</v>
      </c>
      <c r="EE10">
        <v>3</v>
      </c>
      <c r="EF10" s="2">
        <v>-120.53800296783447</v>
      </c>
      <c r="EG10" s="2">
        <v>6148.0430908203125</v>
      </c>
      <c r="EH10" s="2">
        <v>272.26800298690796</v>
      </c>
      <c r="EI10" s="12">
        <f t="shared" si="24"/>
        <v>1.9605913814724336</v>
      </c>
      <c r="EJ10" s="12">
        <f t="shared" si="25"/>
        <v>44.271821016599795</v>
      </c>
      <c r="EK10" s="22">
        <v>36341</v>
      </c>
      <c r="EL10">
        <v>3</v>
      </c>
      <c r="EM10" s="12">
        <v>44.675699444740744</v>
      </c>
      <c r="EO10" s="22">
        <v>36341</v>
      </c>
      <c r="EP10">
        <v>4</v>
      </c>
      <c r="EQ10" s="2">
        <v>-1415.6370086669922</v>
      </c>
      <c r="ER10" s="2">
        <v>17669.250366210938</v>
      </c>
      <c r="ES10" s="2">
        <v>2288.8810424804688</v>
      </c>
      <c r="ET10" s="12">
        <f t="shared" si="26"/>
        <v>8.0118679588927399</v>
      </c>
      <c r="EU10" s="12">
        <f t="shared" si="27"/>
        <v>61.848430844307281</v>
      </c>
      <c r="EV10" s="22">
        <v>36341</v>
      </c>
      <c r="EW10">
        <v>4</v>
      </c>
      <c r="EX10" s="12">
        <v>11.580735201246206</v>
      </c>
      <c r="EZ10" s="22">
        <v>36341</v>
      </c>
      <c r="FA10">
        <v>6</v>
      </c>
      <c r="FB10" s="2">
        <v>-4817.2389755249023</v>
      </c>
      <c r="FC10" s="2">
        <v>15299.732025146484</v>
      </c>
      <c r="FD10" s="2">
        <v>5074.0889911651611</v>
      </c>
      <c r="FE10" s="169"/>
      <c r="FF10" s="169"/>
      <c r="FG10" s="22">
        <v>36341</v>
      </c>
      <c r="FH10">
        <v>6</v>
      </c>
      <c r="FI10" s="12">
        <v>19.835481042593294</v>
      </c>
      <c r="FK10" s="22">
        <v>36341</v>
      </c>
      <c r="FL10">
        <v>1</v>
      </c>
      <c r="FM10" s="2">
        <v>-7.4470009803771973</v>
      </c>
      <c r="FN10" s="2">
        <v>369.92599487304688</v>
      </c>
      <c r="FO10" s="2">
        <v>78.880996704101563</v>
      </c>
      <c r="FP10" s="12">
        <f t="shared" si="30"/>
        <v>2.0131056166877102</v>
      </c>
      <c r="FQ10" s="12">
        <f t="shared" si="31"/>
        <v>9.4408048725758267</v>
      </c>
      <c r="FR10" s="22">
        <v>36341</v>
      </c>
      <c r="FS10">
        <v>1</v>
      </c>
      <c r="FT10" s="12">
        <v>-87.323174541185963</v>
      </c>
      <c r="FV10" s="22">
        <v>36341</v>
      </c>
      <c r="FW10">
        <v>1</v>
      </c>
      <c r="FX10" s="2">
        <v>-32.336997985839844</v>
      </c>
      <c r="FY10" s="2">
        <v>1104.1019287109375</v>
      </c>
      <c r="FZ10" s="2">
        <v>2119.343017578125</v>
      </c>
      <c r="GA10" s="12">
        <f t="shared" si="32"/>
        <v>2.9288054974773914</v>
      </c>
      <c r="GB10" s="12">
        <f t="shared" si="33"/>
        <v>1.5258029359868741</v>
      </c>
      <c r="GC10" s="22">
        <v>36341</v>
      </c>
      <c r="GD10">
        <v>1</v>
      </c>
      <c r="GE10" s="12">
        <v>-11.376345907156328</v>
      </c>
    </row>
    <row r="11" spans="1:187">
      <c r="B11" s="22">
        <v>36433</v>
      </c>
      <c r="C11">
        <v>2</v>
      </c>
      <c r="D11" s="2">
        <v>-438.33999633789063</v>
      </c>
      <c r="E11" s="2">
        <v>14177.058837890625</v>
      </c>
      <c r="F11" s="2">
        <v>1131.7759704589844</v>
      </c>
      <c r="G11" s="12">
        <f t="shared" si="0"/>
        <v>3.0918965728374612</v>
      </c>
      <c r="H11" s="12">
        <f t="shared" si="1"/>
        <v>38.730279470425998</v>
      </c>
      <c r="I11" s="22">
        <v>36433</v>
      </c>
      <c r="J11">
        <v>2</v>
      </c>
      <c r="K11" s="12">
        <v>10.921047553585472</v>
      </c>
      <c r="M11" s="22">
        <v>36433</v>
      </c>
      <c r="N11">
        <v>4</v>
      </c>
      <c r="O11" s="2">
        <v>-205.91199684143066</v>
      </c>
      <c r="P11" s="2">
        <v>6768.4710083007813</v>
      </c>
      <c r="Q11" s="2">
        <v>711.88200378417969</v>
      </c>
      <c r="R11" s="12">
        <f t="shared" si="2"/>
        <v>3.0422232227766415</v>
      </c>
      <c r="S11" s="12">
        <f t="shared" si="3"/>
        <v>28.925017874711823</v>
      </c>
      <c r="T11" s="22">
        <v>36433</v>
      </c>
      <c r="U11">
        <v>4</v>
      </c>
      <c r="V11" s="12">
        <v>-3.6389533196941493</v>
      </c>
      <c r="X11" s="22">
        <v>36433</v>
      </c>
      <c r="Y11">
        <v>1</v>
      </c>
      <c r="Z11" s="2">
        <v>-57.962997436523438</v>
      </c>
      <c r="AA11" s="2">
        <v>329.0260009765625</v>
      </c>
      <c r="AB11" s="2">
        <v>99.272003173828125</v>
      </c>
      <c r="AC11" s="12">
        <f t="shared" si="4"/>
        <v>17.616540110655972</v>
      </c>
      <c r="AD11" s="12">
        <f t="shared" si="5"/>
        <v>58.388060665028149</v>
      </c>
      <c r="AE11" s="22">
        <v>36433</v>
      </c>
      <c r="AF11">
        <v>1</v>
      </c>
      <c r="AG11" s="12">
        <v>49.450796317062483</v>
      </c>
      <c r="AI11" s="22">
        <v>36433</v>
      </c>
      <c r="AJ11">
        <v>4</v>
      </c>
      <c r="AK11" s="2">
        <v>-76.289999961853027</v>
      </c>
      <c r="AL11" s="2">
        <v>2452.177978515625</v>
      </c>
      <c r="AM11" s="2">
        <v>259.01699447631836</v>
      </c>
      <c r="AN11" s="12">
        <f t="shared" si="6"/>
        <v>3.1111118617920872</v>
      </c>
      <c r="AO11" s="12">
        <f t="shared" si="7"/>
        <v>29.453665816830458</v>
      </c>
      <c r="AP11" s="22">
        <v>36433</v>
      </c>
      <c r="AQ11">
        <v>4</v>
      </c>
      <c r="AR11" s="12">
        <v>-17.029192133280247</v>
      </c>
      <c r="AT11" s="22">
        <v>36433</v>
      </c>
      <c r="AU11">
        <v>11</v>
      </c>
      <c r="AV11" s="2">
        <v>-1314.4339981079102</v>
      </c>
      <c r="AW11" s="2">
        <v>4749.0190277099609</v>
      </c>
      <c r="AX11" s="2">
        <v>766.18900012969971</v>
      </c>
      <c r="AY11" s="12">
        <f t="shared" si="8"/>
        <v>27.678010773137444</v>
      </c>
      <c r="AZ11" s="12">
        <f t="shared" si="9"/>
        <v>171.55479886625938</v>
      </c>
      <c r="BA11" s="22">
        <v>36433</v>
      </c>
      <c r="BB11">
        <v>11</v>
      </c>
      <c r="BC11" s="12">
        <v>-22.710632662253648</v>
      </c>
      <c r="BE11" s="22">
        <v>36433</v>
      </c>
      <c r="BF11">
        <v>3</v>
      </c>
      <c r="BG11" s="2">
        <v>-383.2139892578125</v>
      </c>
      <c r="BH11" s="2">
        <v>18570.7939453125</v>
      </c>
      <c r="BI11" s="2">
        <v>873.47200775146484</v>
      </c>
      <c r="BJ11" s="12">
        <f t="shared" si="10"/>
        <v>2.0635304574823552</v>
      </c>
      <c r="BK11" s="12">
        <f t="shared" si="11"/>
        <v>43.87249801448143</v>
      </c>
      <c r="BL11" s="22">
        <v>36433</v>
      </c>
      <c r="BM11">
        <v>3</v>
      </c>
      <c r="BN11" s="12">
        <v>5.909078813736901</v>
      </c>
      <c r="BP11" s="22">
        <v>36433</v>
      </c>
      <c r="BQ11">
        <v>4</v>
      </c>
      <c r="BR11" s="2">
        <v>-444.13398170471191</v>
      </c>
      <c r="BS11" s="2">
        <v>2423.1779632568359</v>
      </c>
      <c r="BT11" s="2">
        <v>481.44699859619141</v>
      </c>
      <c r="BU11" s="12">
        <f t="shared" si="12"/>
        <v>18.328574642028368</v>
      </c>
      <c r="BV11" s="12">
        <f t="shared" si="13"/>
        <v>92.249818360011133</v>
      </c>
      <c r="BW11" s="22">
        <v>36433</v>
      </c>
      <c r="BX11">
        <v>4</v>
      </c>
      <c r="BY11" s="12">
        <v>-19.949318724710718</v>
      </c>
      <c r="CA11" s="22">
        <v>36433</v>
      </c>
      <c r="CB11">
        <v>8</v>
      </c>
      <c r="CC11" s="2">
        <v>-1014.9189767837524</v>
      </c>
      <c r="CD11" s="2">
        <v>18953.502136230469</v>
      </c>
      <c r="CE11" s="2">
        <v>2665.2880249023438</v>
      </c>
      <c r="CF11" s="12">
        <f t="shared" si="14"/>
        <v>5.3547833507966285</v>
      </c>
      <c r="CG11" s="12">
        <f t="shared" si="15"/>
        <v>38.079148193409196</v>
      </c>
      <c r="CH11" s="22">
        <v>36433</v>
      </c>
      <c r="CI11">
        <v>8</v>
      </c>
      <c r="CJ11" s="12">
        <v>-13.192689506884236</v>
      </c>
      <c r="CL11" s="22">
        <v>36433</v>
      </c>
      <c r="CM11">
        <v>4</v>
      </c>
      <c r="CN11" s="2">
        <v>-671.18097686767578</v>
      </c>
      <c r="CO11" s="2">
        <v>3260.49609375</v>
      </c>
      <c r="CP11" s="2">
        <v>662.52201080322266</v>
      </c>
      <c r="CQ11" s="12">
        <f t="shared" si="16"/>
        <v>20.585240943985589</v>
      </c>
      <c r="CR11" s="12">
        <f t="shared" si="17"/>
        <v>101.30697032298674</v>
      </c>
      <c r="CS11" s="22">
        <v>36433</v>
      </c>
      <c r="CT11">
        <v>4</v>
      </c>
      <c r="CU11" s="12">
        <v>-32.326985608810766</v>
      </c>
      <c r="CW11" s="22">
        <v>36433</v>
      </c>
      <c r="CX11">
        <v>12</v>
      </c>
      <c r="CY11" s="2">
        <v>-1858.0649690628052</v>
      </c>
      <c r="CZ11" s="2">
        <v>22850.265930175781</v>
      </c>
      <c r="DA11" s="2">
        <v>3381.2639961242676</v>
      </c>
      <c r="DB11" s="12">
        <f t="shared" si="18"/>
        <v>8.1314807221086518</v>
      </c>
      <c r="DC11" s="12">
        <f t="shared" si="19"/>
        <v>54.951786408650413</v>
      </c>
      <c r="DD11" s="22">
        <v>36433</v>
      </c>
      <c r="DE11">
        <v>12</v>
      </c>
      <c r="DF11" s="12">
        <v>-6.7776035110404749</v>
      </c>
      <c r="DH11" s="22">
        <v>36433</v>
      </c>
      <c r="DI11">
        <v>3</v>
      </c>
      <c r="DJ11" s="2">
        <v>-48.349001884460449</v>
      </c>
      <c r="DK11" s="2">
        <v>1162.5619964599609</v>
      </c>
      <c r="DL11" s="2">
        <v>419.37869262695313</v>
      </c>
      <c r="DM11" s="12">
        <f t="shared" si="20"/>
        <v>4.1588321338289687</v>
      </c>
      <c r="DN11" s="12">
        <f t="shared" si="21"/>
        <v>11.528721590886351</v>
      </c>
      <c r="DO11" s="22">
        <v>36433</v>
      </c>
      <c r="DP11">
        <v>3</v>
      </c>
      <c r="DQ11" s="12">
        <v>35.526290710366972</v>
      </c>
      <c r="DS11" s="22">
        <v>36433</v>
      </c>
      <c r="DT11">
        <v>6</v>
      </c>
      <c r="DU11" s="2">
        <v>-92.757997989654541</v>
      </c>
      <c r="DV11" s="2">
        <v>7775.301025390625</v>
      </c>
      <c r="DW11" s="2">
        <v>591.52698516845703</v>
      </c>
      <c r="DX11" s="12">
        <f t="shared" si="22"/>
        <v>1.1929827242282809</v>
      </c>
      <c r="DY11" s="12">
        <f t="shared" si="23"/>
        <v>15.681110129445507</v>
      </c>
      <c r="DZ11" s="22">
        <v>36433</v>
      </c>
      <c r="EA11">
        <v>6</v>
      </c>
      <c r="EB11" s="12">
        <v>-7.3763059074488986</v>
      </c>
      <c r="ED11" s="22">
        <v>36433</v>
      </c>
      <c r="EE11">
        <v>4</v>
      </c>
      <c r="EF11" s="2">
        <v>-165.76599979400635</v>
      </c>
      <c r="EG11" s="2">
        <v>7706.4102172851563</v>
      </c>
      <c r="EH11" s="2">
        <v>448.90600728988647</v>
      </c>
      <c r="EI11" s="12">
        <f t="shared" si="24"/>
        <v>2.1510144817129007</v>
      </c>
      <c r="EJ11" s="12">
        <f t="shared" si="25"/>
        <v>36.926661060911343</v>
      </c>
      <c r="EK11" s="22">
        <v>36433</v>
      </c>
      <c r="EL11">
        <v>4</v>
      </c>
      <c r="EM11" s="12">
        <v>3.784070903660508</v>
      </c>
      <c r="EO11" s="22">
        <v>36433</v>
      </c>
      <c r="EP11">
        <v>5</v>
      </c>
      <c r="EQ11" s="2">
        <v>-1532.2680053710938</v>
      </c>
      <c r="ER11" s="2">
        <v>17944.158111572266</v>
      </c>
      <c r="ES11" s="2">
        <v>2085.641056060791</v>
      </c>
      <c r="ET11" s="12">
        <f t="shared" si="26"/>
        <v>8.5390910838158938</v>
      </c>
      <c r="EU11" s="12">
        <f t="shared" si="27"/>
        <v>73.467483818386825</v>
      </c>
      <c r="EV11" s="22">
        <v>36433</v>
      </c>
      <c r="EW11">
        <v>5</v>
      </c>
      <c r="EX11" s="12">
        <v>1.7136956127689729</v>
      </c>
      <c r="EZ11" s="22">
        <v>36433</v>
      </c>
      <c r="FA11">
        <v>8</v>
      </c>
      <c r="FB11" s="2">
        <v>-5942.9550323486328</v>
      </c>
      <c r="FC11" s="2">
        <v>16281.900024414063</v>
      </c>
      <c r="FD11" s="2">
        <v>5138.2120037078857</v>
      </c>
      <c r="FE11" s="169"/>
      <c r="FF11" s="169"/>
      <c r="FG11" s="22">
        <v>36433</v>
      </c>
      <c r="FH11">
        <v>8</v>
      </c>
      <c r="FI11" s="12">
        <v>28.331450500056899</v>
      </c>
      <c r="FK11" s="22">
        <v>36433</v>
      </c>
      <c r="FL11">
        <v>3</v>
      </c>
      <c r="FM11" s="2">
        <v>-717.13296508789063</v>
      </c>
      <c r="FN11" s="2">
        <v>4210.8950500488281</v>
      </c>
      <c r="FO11" s="2">
        <v>357.89700698852539</v>
      </c>
      <c r="FP11" s="12">
        <f t="shared" si="30"/>
        <v>17.030416492559581</v>
      </c>
      <c r="FQ11" s="12">
        <f t="shared" si="31"/>
        <v>200.37411631969383</v>
      </c>
      <c r="FR11" s="22">
        <v>36433</v>
      </c>
      <c r="FS11">
        <v>3</v>
      </c>
      <c r="FT11" s="12">
        <v>59.79574797615286</v>
      </c>
      <c r="FV11" s="22">
        <v>36433</v>
      </c>
      <c r="FW11">
        <v>2</v>
      </c>
      <c r="FX11" s="2">
        <v>-755.44397735595703</v>
      </c>
      <c r="FY11" s="2">
        <v>1886.77099609375</v>
      </c>
      <c r="FZ11" s="2">
        <v>2333.3839721679688</v>
      </c>
      <c r="GA11" s="12">
        <f t="shared" si="32"/>
        <v>40.03898612603119</v>
      </c>
      <c r="GB11" s="12">
        <f t="shared" si="33"/>
        <v>32.375467834128777</v>
      </c>
      <c r="GC11" s="22">
        <v>36433</v>
      </c>
      <c r="GD11">
        <v>2</v>
      </c>
      <c r="GE11" s="12">
        <v>698.3893214119729</v>
      </c>
    </row>
    <row r="12" spans="1:187">
      <c r="B12" s="22">
        <v>36525</v>
      </c>
      <c r="C12">
        <v>2</v>
      </c>
      <c r="D12" s="2">
        <v>-452.32999038696289</v>
      </c>
      <c r="E12" s="2">
        <v>14672.556884765625</v>
      </c>
      <c r="F12" s="2">
        <v>1273.7020568847656</v>
      </c>
      <c r="G12" s="12">
        <f t="shared" si="0"/>
        <v>3.0828300339159891</v>
      </c>
      <c r="H12" s="12">
        <f t="shared" si="1"/>
        <v>35.513014047671128</v>
      </c>
      <c r="I12" s="22">
        <v>36525</v>
      </c>
      <c r="J12">
        <v>2</v>
      </c>
      <c r="K12" s="12">
        <v>3.9406570233361027</v>
      </c>
      <c r="M12" s="22">
        <v>36525</v>
      </c>
      <c r="N12">
        <v>5</v>
      </c>
      <c r="O12" s="2">
        <v>-207.205002784729</v>
      </c>
      <c r="P12" s="2">
        <v>7330.962158203125</v>
      </c>
      <c r="Q12" s="2">
        <v>798.81201171875</v>
      </c>
      <c r="R12" s="12">
        <f t="shared" si="2"/>
        <v>2.8264366711110744</v>
      </c>
      <c r="S12" s="12">
        <f t="shared" si="3"/>
        <v>25.939144597850994</v>
      </c>
      <c r="T12" s="22">
        <v>36525</v>
      </c>
      <c r="U12">
        <v>5</v>
      </c>
      <c r="V12" s="12">
        <v>-9.5565675296327317</v>
      </c>
      <c r="X12" s="22">
        <v>36616</v>
      </c>
      <c r="Y12">
        <v>1</v>
      </c>
      <c r="Z12" s="2">
        <v>-924.8299560546875</v>
      </c>
      <c r="AA12" s="2">
        <v>2420.281005859375</v>
      </c>
      <c r="AB12" s="2">
        <v>802.75701904296875</v>
      </c>
      <c r="AC12" s="12">
        <f t="shared" si="4"/>
        <v>38.211676818341431</v>
      </c>
      <c r="AD12" s="12">
        <f t="shared" si="5"/>
        <v>115.20671063795265</v>
      </c>
      <c r="AE12" s="22">
        <v>36616</v>
      </c>
      <c r="AF12">
        <v>1</v>
      </c>
      <c r="AG12" s="12">
        <v>34.662927514451745</v>
      </c>
      <c r="AI12" s="22">
        <v>36525</v>
      </c>
      <c r="AJ12">
        <v>5</v>
      </c>
      <c r="AK12" s="2">
        <v>-80.275000095367432</v>
      </c>
      <c r="AL12" s="2">
        <v>2785.1980285644531</v>
      </c>
      <c r="AM12" s="2">
        <v>324.37199974060059</v>
      </c>
      <c r="AN12" s="12">
        <f t="shared" si="6"/>
        <v>2.8822008084194564</v>
      </c>
      <c r="AO12" s="12">
        <f t="shared" si="7"/>
        <v>24.747820452925389</v>
      </c>
      <c r="AP12" s="22">
        <v>36525</v>
      </c>
      <c r="AQ12">
        <v>5</v>
      </c>
      <c r="AR12" s="12">
        <v>-20.039246149207369</v>
      </c>
      <c r="AT12" s="22">
        <v>36525</v>
      </c>
      <c r="AU12">
        <v>13</v>
      </c>
      <c r="AV12" s="2">
        <v>-1582.6049842834473</v>
      </c>
      <c r="AW12" s="2">
        <v>13671.485717773438</v>
      </c>
      <c r="AX12" s="2">
        <v>1659.179012298584</v>
      </c>
      <c r="AY12" s="12">
        <f t="shared" si="8"/>
        <v>11.5759546325386</v>
      </c>
      <c r="AZ12" s="12">
        <f t="shared" si="9"/>
        <v>95.384824214413541</v>
      </c>
      <c r="BA12" s="22">
        <v>36525</v>
      </c>
      <c r="BB12">
        <v>13</v>
      </c>
      <c r="BC12" s="12">
        <v>-38.226112026958916</v>
      </c>
      <c r="BE12" s="22">
        <v>36525</v>
      </c>
      <c r="BF12">
        <v>6</v>
      </c>
      <c r="BG12" s="2">
        <v>-976.96499633789063</v>
      </c>
      <c r="BH12" s="2">
        <v>34969.242919921875</v>
      </c>
      <c r="BI12" s="2">
        <v>1489.5219650268555</v>
      </c>
      <c r="BJ12" s="12">
        <f t="shared" si="10"/>
        <v>2.7937836646195064</v>
      </c>
      <c r="BK12" s="12">
        <f t="shared" si="11"/>
        <v>65.589163454885764</v>
      </c>
      <c r="BL12" s="22">
        <v>36525</v>
      </c>
      <c r="BM12">
        <v>6</v>
      </c>
      <c r="BN12" s="12">
        <v>18.323192242970542</v>
      </c>
      <c r="BP12" s="22">
        <v>36525</v>
      </c>
      <c r="BQ12">
        <v>4</v>
      </c>
      <c r="BR12" s="2">
        <v>-141.90900135040283</v>
      </c>
      <c r="BS12" s="2">
        <v>1594.3130493164063</v>
      </c>
      <c r="BT12" s="2">
        <v>291.69099807739258</v>
      </c>
      <c r="BU12" s="12">
        <f t="shared" si="12"/>
        <v>8.9009496228641662</v>
      </c>
      <c r="BV12" s="12">
        <f t="shared" si="13"/>
        <v>48.65045623134074</v>
      </c>
      <c r="BW12" s="22">
        <v>36525</v>
      </c>
      <c r="BX12">
        <v>4</v>
      </c>
      <c r="BY12" s="12">
        <v>23.466771680340525</v>
      </c>
      <c r="CA12" s="22">
        <v>36525</v>
      </c>
      <c r="CB12">
        <v>7</v>
      </c>
      <c r="CC12" s="2">
        <v>-798.20799350738525</v>
      </c>
      <c r="CD12" s="2">
        <v>16342.700805664063</v>
      </c>
      <c r="CE12" s="2">
        <v>2223.3699951171875</v>
      </c>
      <c r="CF12" s="12">
        <f t="shared" si="14"/>
        <v>4.8841865429656632</v>
      </c>
      <c r="CG12" s="12">
        <f t="shared" si="15"/>
        <v>35.900817014727856</v>
      </c>
      <c r="CH12" s="22">
        <v>36525</v>
      </c>
      <c r="CI12">
        <v>7</v>
      </c>
      <c r="CJ12" s="12">
        <v>-30.687163919146808</v>
      </c>
      <c r="CL12" s="22">
        <v>36525</v>
      </c>
      <c r="CM12">
        <v>3</v>
      </c>
      <c r="CN12" s="2">
        <v>-548.09897613525391</v>
      </c>
      <c r="CO12" s="2">
        <v>2552.4950561523438</v>
      </c>
      <c r="CP12" s="2">
        <v>423.28799438476563</v>
      </c>
      <c r="CQ12" s="12">
        <f t="shared" si="16"/>
        <v>21.473067100136277</v>
      </c>
      <c r="CR12" s="12">
        <f t="shared" si="17"/>
        <v>129.48606702911493</v>
      </c>
      <c r="CS12" s="22">
        <v>36525</v>
      </c>
      <c r="CT12">
        <v>3</v>
      </c>
      <c r="CU12" s="12">
        <v>-29.707831229784574</v>
      </c>
      <c r="CW12" s="22">
        <v>36525</v>
      </c>
      <c r="CX12">
        <v>13</v>
      </c>
      <c r="CY12" s="2">
        <v>-1986.3510227203369</v>
      </c>
      <c r="CZ12" s="2">
        <v>23879.1630859375</v>
      </c>
      <c r="DA12" s="2">
        <v>3431.6459965705872</v>
      </c>
      <c r="DB12" s="12">
        <f t="shared" si="18"/>
        <v>8.3183443890883435</v>
      </c>
      <c r="DC12" s="12">
        <f t="shared" si="19"/>
        <v>57.883331343192026</v>
      </c>
      <c r="DD12" s="22">
        <v>36525</v>
      </c>
      <c r="DE12">
        <v>13</v>
      </c>
      <c r="DF12" s="12">
        <v>-0.64489232325144474</v>
      </c>
      <c r="DH12" s="22">
        <v>36525</v>
      </c>
      <c r="DI12">
        <v>3</v>
      </c>
      <c r="DJ12" s="2">
        <v>-56.300000190734863</v>
      </c>
      <c r="DK12" s="2">
        <v>1164.1449737548828</v>
      </c>
      <c r="DL12" s="2">
        <v>504.6836051940918</v>
      </c>
      <c r="DM12" s="12">
        <f t="shared" si="20"/>
        <v>4.8361674413404412</v>
      </c>
      <c r="DN12" s="12">
        <f t="shared" si="21"/>
        <v>11.155504084402136</v>
      </c>
      <c r="DO12" s="22">
        <v>36525</v>
      </c>
      <c r="DP12">
        <v>3</v>
      </c>
      <c r="DQ12" s="12">
        <v>55.122054556112964</v>
      </c>
      <c r="DS12" s="22">
        <v>36525</v>
      </c>
      <c r="DT12">
        <v>7</v>
      </c>
      <c r="DU12" s="2">
        <v>-117.30900013446808</v>
      </c>
      <c r="DV12" s="2">
        <v>11437.019119262695</v>
      </c>
      <c r="DW12" s="2">
        <v>959.34900283813477</v>
      </c>
      <c r="DX12" s="12">
        <f t="shared" si="22"/>
        <v>1.0256955847602935</v>
      </c>
      <c r="DY12" s="12">
        <f t="shared" si="23"/>
        <v>12.227979576506728</v>
      </c>
      <c r="DZ12" s="22">
        <v>36525</v>
      </c>
      <c r="EA12">
        <v>7</v>
      </c>
      <c r="EB12" s="12">
        <v>1.5961437333118722</v>
      </c>
      <c r="ED12" s="22">
        <v>36525</v>
      </c>
      <c r="EE12">
        <v>4</v>
      </c>
      <c r="EF12" s="2">
        <v>-144.14599704742432</v>
      </c>
      <c r="EG12" s="2">
        <v>10197.806030273438</v>
      </c>
      <c r="EH12" s="2">
        <v>668.35400390625</v>
      </c>
      <c r="EI12" s="12">
        <f t="shared" si="24"/>
        <v>1.4135000863863192</v>
      </c>
      <c r="EJ12" s="12">
        <f t="shared" si="25"/>
        <v>21.567312562646617</v>
      </c>
      <c r="EK12" s="22">
        <v>36525</v>
      </c>
      <c r="EL12">
        <v>4</v>
      </c>
      <c r="EM12" s="12">
        <v>-21.730823543301824</v>
      </c>
      <c r="EO12" s="22">
        <v>36525</v>
      </c>
      <c r="EP12">
        <v>6</v>
      </c>
      <c r="EQ12" s="2">
        <v>-1970.552978515625</v>
      </c>
      <c r="ER12" s="2">
        <v>20353.466125488281</v>
      </c>
      <c r="ES12" s="2">
        <v>1971.7069625854492</v>
      </c>
      <c r="ET12" s="12">
        <f t="shared" si="26"/>
        <v>9.6816579857518068</v>
      </c>
      <c r="EU12" s="12">
        <f t="shared" si="27"/>
        <v>99.941472840958525</v>
      </c>
      <c r="EV12" s="22">
        <v>36525</v>
      </c>
      <c r="EW12">
        <v>6</v>
      </c>
      <c r="EX12" s="12">
        <v>16.542153766939659</v>
      </c>
      <c r="EZ12" s="22">
        <v>36525</v>
      </c>
      <c r="FA12">
        <v>9</v>
      </c>
      <c r="FB12" s="2">
        <v>-6911.7200012207031</v>
      </c>
      <c r="FC12" s="2">
        <v>17394.693037033081</v>
      </c>
      <c r="FD12" s="2">
        <v>5173.3790321350098</v>
      </c>
      <c r="FE12" s="169"/>
      <c r="FF12" s="169"/>
      <c r="FG12" s="22">
        <v>36525</v>
      </c>
      <c r="FH12">
        <v>9</v>
      </c>
      <c r="FI12" s="12">
        <v>47.214608872638173</v>
      </c>
      <c r="FK12" s="22">
        <v>36525</v>
      </c>
      <c r="FL12">
        <v>3</v>
      </c>
      <c r="FM12" s="2">
        <v>-563.92299652099609</v>
      </c>
      <c r="FN12" s="2">
        <v>4319.0018920898438</v>
      </c>
      <c r="FO12" s="2">
        <v>299.79201316833496</v>
      </c>
      <c r="FP12" s="12">
        <f t="shared" si="30"/>
        <v>13.056789753989426</v>
      </c>
      <c r="FQ12" s="12">
        <f t="shared" si="31"/>
        <v>188.10474320553365</v>
      </c>
      <c r="FR12" s="22">
        <v>36525</v>
      </c>
      <c r="FS12">
        <v>3</v>
      </c>
      <c r="FT12" s="12">
        <v>-7.4322056997501491</v>
      </c>
      <c r="FV12" s="22">
        <v>36525</v>
      </c>
      <c r="FW12">
        <v>2</v>
      </c>
      <c r="FX12" s="2">
        <v>-955.64502334594727</v>
      </c>
      <c r="FY12" s="2">
        <v>2086.0530395507813</v>
      </c>
      <c r="FZ12" s="2">
        <v>2430.7531127929688</v>
      </c>
      <c r="GA12" s="12">
        <f t="shared" si="32"/>
        <v>45.811156534722606</v>
      </c>
      <c r="GB12" s="12">
        <f t="shared" si="33"/>
        <v>39.314771143001764</v>
      </c>
      <c r="GC12" s="22">
        <v>36525</v>
      </c>
      <c r="GD12">
        <v>2</v>
      </c>
      <c r="GE12" s="12">
        <v>611.14593555378406</v>
      </c>
    </row>
    <row r="13" spans="1:187">
      <c r="B13" s="22">
        <v>36616</v>
      </c>
      <c r="C13">
        <v>2</v>
      </c>
      <c r="D13" s="2">
        <v>-469.15301132202148</v>
      </c>
      <c r="E13" s="2">
        <v>15765.04736328125</v>
      </c>
      <c r="F13" s="2">
        <v>1383.0709838867188</v>
      </c>
      <c r="G13" s="12">
        <f t="shared" si="0"/>
        <v>2.975906132795624</v>
      </c>
      <c r="H13" s="12">
        <f t="shared" si="1"/>
        <v>33.921108662377073</v>
      </c>
      <c r="I13" s="22">
        <v>36616</v>
      </c>
      <c r="J13">
        <v>2</v>
      </c>
      <c r="K13" s="12">
        <v>4.022523961466784</v>
      </c>
      <c r="M13" s="22">
        <v>36616</v>
      </c>
      <c r="N13">
        <v>5</v>
      </c>
      <c r="O13" s="2">
        <v>-125.78100109100342</v>
      </c>
      <c r="P13" s="2">
        <v>7649.580078125</v>
      </c>
      <c r="Q13" s="2">
        <v>843.60900115966797</v>
      </c>
      <c r="R13" s="12">
        <f t="shared" si="2"/>
        <v>1.6442863504454457</v>
      </c>
      <c r="S13" s="12">
        <f t="shared" si="3"/>
        <v>14.909869491446681</v>
      </c>
      <c r="T13" s="22">
        <v>36616</v>
      </c>
      <c r="U13">
        <v>5</v>
      </c>
      <c r="V13" s="12">
        <v>-5.249002648504641</v>
      </c>
      <c r="X13" s="22">
        <v>36707</v>
      </c>
      <c r="Y13">
        <v>3</v>
      </c>
      <c r="Z13" s="2">
        <v>-1289.0459794998169</v>
      </c>
      <c r="AA13" s="2">
        <v>3855.1199340820313</v>
      </c>
      <c r="AB13" s="2">
        <v>1017.6720352172852</v>
      </c>
      <c r="AC13" s="12">
        <f t="shared" si="4"/>
        <v>33.437247129556823</v>
      </c>
      <c r="AD13" s="12">
        <f t="shared" si="5"/>
        <v>126.66614929873651</v>
      </c>
      <c r="AE13" s="22">
        <v>36707</v>
      </c>
      <c r="AF13">
        <v>3</v>
      </c>
      <c r="AG13" s="12">
        <v>10.85687906768511</v>
      </c>
      <c r="AI13" s="22">
        <v>36616</v>
      </c>
      <c r="AJ13">
        <v>8</v>
      </c>
      <c r="AK13" s="2">
        <v>-184.47199487686157</v>
      </c>
      <c r="AL13" s="2">
        <v>4494.3789978027344</v>
      </c>
      <c r="AM13" s="2">
        <v>572.45499420166016</v>
      </c>
      <c r="AN13" s="12">
        <f t="shared" si="6"/>
        <v>4.1045046482962038</v>
      </c>
      <c r="AO13" s="12">
        <f t="shared" si="7"/>
        <v>32.224715784709737</v>
      </c>
      <c r="AP13" s="22">
        <v>36616</v>
      </c>
      <c r="AQ13">
        <v>8</v>
      </c>
      <c r="AR13" s="12">
        <v>20.9922181711806</v>
      </c>
      <c r="AT13" s="22">
        <v>36616</v>
      </c>
      <c r="AU13">
        <v>14</v>
      </c>
      <c r="AV13" s="2">
        <v>-1782.6359882354736</v>
      </c>
      <c r="AW13" s="2">
        <v>15637.006969451904</v>
      </c>
      <c r="AX13" s="2">
        <v>1961.8870077133179</v>
      </c>
      <c r="AY13" s="12">
        <f t="shared" si="8"/>
        <v>11.400109955300207</v>
      </c>
      <c r="AZ13" s="12">
        <f t="shared" si="9"/>
        <v>90.863336228177033</v>
      </c>
      <c r="BA13" s="22">
        <v>36616</v>
      </c>
      <c r="BB13">
        <v>14</v>
      </c>
      <c r="BC13" s="12">
        <v>-20.209368682034366</v>
      </c>
      <c r="BE13" s="22">
        <v>36616</v>
      </c>
      <c r="BF13">
        <v>6</v>
      </c>
      <c r="BG13" s="2">
        <v>-933.64400100708008</v>
      </c>
      <c r="BH13" s="2">
        <v>34852.593627929688</v>
      </c>
      <c r="BI13" s="2">
        <v>1751.8069763183594</v>
      </c>
      <c r="BJ13" s="12">
        <f t="shared" si="10"/>
        <v>2.6788365048932525</v>
      </c>
      <c r="BK13" s="12">
        <f t="shared" si="11"/>
        <v>53.296054509912352</v>
      </c>
      <c r="BL13" s="22">
        <v>36616</v>
      </c>
      <c r="BM13">
        <v>6</v>
      </c>
      <c r="BN13" s="12">
        <v>1.5095253604685999</v>
      </c>
      <c r="BP13" s="22">
        <v>36616</v>
      </c>
      <c r="BQ13">
        <v>4</v>
      </c>
      <c r="BR13" s="2">
        <v>-167.35499954223633</v>
      </c>
      <c r="BS13" s="2">
        <v>1920.0210266113281</v>
      </c>
      <c r="BT13" s="2">
        <v>412.13798904418945</v>
      </c>
      <c r="BU13" s="12">
        <f t="shared" si="12"/>
        <v>8.7163107707004386</v>
      </c>
      <c r="BV13" s="12">
        <f t="shared" si="13"/>
        <v>40.606545378250125</v>
      </c>
      <c r="BW13" s="22">
        <v>36616</v>
      </c>
      <c r="BX13">
        <v>4</v>
      </c>
      <c r="BY13" s="12">
        <v>53.024279075744161</v>
      </c>
      <c r="CA13" s="22">
        <v>36616</v>
      </c>
      <c r="CB13">
        <v>7</v>
      </c>
      <c r="CC13" s="2">
        <v>-775.53498458862305</v>
      </c>
      <c r="CD13" s="2">
        <v>16671.5517578125</v>
      </c>
      <c r="CE13" s="2">
        <v>2263.1520538330078</v>
      </c>
      <c r="CF13" s="12">
        <f t="shared" si="14"/>
        <v>4.6518464259045205</v>
      </c>
      <c r="CG13" s="12">
        <f t="shared" si="15"/>
        <v>34.267913341268049</v>
      </c>
      <c r="CH13" s="22">
        <v>36616</v>
      </c>
      <c r="CI13">
        <v>7</v>
      </c>
      <c r="CJ13" s="12">
        <v>-28.014373143858538</v>
      </c>
      <c r="CL13" s="22">
        <v>36616</v>
      </c>
      <c r="CM13">
        <v>2</v>
      </c>
      <c r="CN13" s="2">
        <v>-344.18901062011719</v>
      </c>
      <c r="CO13" s="2">
        <v>1724.2650146484375</v>
      </c>
      <c r="CP13" s="2">
        <v>275.04200744628906</v>
      </c>
      <c r="CQ13" s="12">
        <f t="shared" si="16"/>
        <v>19.961491284464429</v>
      </c>
      <c r="CR13" s="12">
        <f t="shared" si="17"/>
        <v>125.14052446600591</v>
      </c>
      <c r="CS13" s="22">
        <v>36616</v>
      </c>
      <c r="CT13">
        <v>2</v>
      </c>
      <c r="CU13" s="12">
        <v>-46.056276045443191</v>
      </c>
      <c r="CW13" s="22">
        <v>36616</v>
      </c>
      <c r="CX13">
        <v>13</v>
      </c>
      <c r="CY13" s="2">
        <v>-2019.2930135726929</v>
      </c>
      <c r="CZ13" s="2">
        <v>24770.639923095703</v>
      </c>
      <c r="DA13" s="2">
        <v>3535.6460361480713</v>
      </c>
      <c r="DB13" s="12">
        <f t="shared" si="18"/>
        <v>8.1519614343509161</v>
      </c>
      <c r="DC13" s="12">
        <f t="shared" si="19"/>
        <v>57.112419991358145</v>
      </c>
      <c r="DD13" s="22">
        <v>36616</v>
      </c>
      <c r="DE13">
        <v>13</v>
      </c>
      <c r="DF13" s="12">
        <v>5.7285695317641938</v>
      </c>
      <c r="DH13" s="22">
        <v>36616</v>
      </c>
      <c r="DI13">
        <v>3</v>
      </c>
      <c r="DJ13" s="2">
        <v>-58.206001281738281</v>
      </c>
      <c r="DK13" s="2">
        <v>1186.5950012207031</v>
      </c>
      <c r="DL13" s="2">
        <v>497.42450714111328</v>
      </c>
      <c r="DM13" s="12">
        <f t="shared" si="20"/>
        <v>4.9052963497957753</v>
      </c>
      <c r="DN13" s="12">
        <f t="shared" si="21"/>
        <v>11.701474383775375</v>
      </c>
      <c r="DO13" s="22">
        <v>36616</v>
      </c>
      <c r="DP13">
        <v>3</v>
      </c>
      <c r="DQ13" s="12">
        <v>46.467036286251172</v>
      </c>
      <c r="DS13" s="22">
        <v>36616</v>
      </c>
      <c r="DT13">
        <v>8</v>
      </c>
      <c r="DU13" s="2">
        <v>-114.49200141429901</v>
      </c>
      <c r="DV13" s="2">
        <v>13287.493011474609</v>
      </c>
      <c r="DW13" s="2">
        <v>1179.4239807128906</v>
      </c>
      <c r="DX13" s="12">
        <f t="shared" si="22"/>
        <v>0.86165239233185498</v>
      </c>
      <c r="DY13" s="12">
        <f t="shared" si="23"/>
        <v>9.7074506951347139</v>
      </c>
      <c r="DZ13" s="22">
        <v>36616</v>
      </c>
      <c r="EA13">
        <v>8</v>
      </c>
      <c r="EB13" s="12">
        <v>-1.9332052852238268</v>
      </c>
      <c r="ED13" s="22">
        <v>36616</v>
      </c>
      <c r="EE13">
        <v>5</v>
      </c>
      <c r="EF13" s="2">
        <v>-551.81499290466309</v>
      </c>
      <c r="EG13" s="2">
        <v>17304.810913085938</v>
      </c>
      <c r="EH13" s="2">
        <v>1287.4770164489746</v>
      </c>
      <c r="EI13" s="12">
        <f t="shared" si="24"/>
        <v>3.1887952759274549</v>
      </c>
      <c r="EJ13" s="12">
        <f t="shared" si="25"/>
        <v>42.860182034677329</v>
      </c>
      <c r="EK13" s="22">
        <v>36616</v>
      </c>
      <c r="EL13">
        <v>5</v>
      </c>
      <c r="EM13" s="12">
        <v>0.60492186725915609</v>
      </c>
      <c r="EO13" s="22">
        <v>36616</v>
      </c>
      <c r="EP13">
        <v>6</v>
      </c>
      <c r="EQ13" s="2">
        <v>-2160.8860015869141</v>
      </c>
      <c r="ER13" s="2">
        <v>21445.125</v>
      </c>
      <c r="ES13" s="2">
        <v>2267.6299591064453</v>
      </c>
      <c r="ET13" s="12">
        <f t="shared" si="26"/>
        <v>10.076350693161798</v>
      </c>
      <c r="EU13" s="12">
        <f t="shared" si="27"/>
        <v>95.292708270550747</v>
      </c>
      <c r="EV13" s="22">
        <v>36616</v>
      </c>
      <c r="EW13">
        <v>6</v>
      </c>
      <c r="EX13" s="12">
        <v>18.66629638707602</v>
      </c>
      <c r="EZ13" s="22">
        <v>36616</v>
      </c>
      <c r="FA13">
        <v>9</v>
      </c>
      <c r="FB13" s="2">
        <v>-7219.6100006103516</v>
      </c>
      <c r="FC13" s="2">
        <v>5098.4819297790527</v>
      </c>
      <c r="FD13" s="2">
        <v>-901.45998287200928</v>
      </c>
      <c r="FE13" s="169"/>
      <c r="FF13" s="169"/>
      <c r="FG13" s="22">
        <v>36616</v>
      </c>
      <c r="FH13">
        <v>9</v>
      </c>
      <c r="FI13" s="12">
        <v>118.0263807138998</v>
      </c>
      <c r="FK13" s="22">
        <v>36616</v>
      </c>
      <c r="FL13">
        <v>3</v>
      </c>
      <c r="FM13" s="2">
        <v>-560.55400085449219</v>
      </c>
      <c r="FN13" s="2">
        <v>4392.578125</v>
      </c>
      <c r="FO13" s="2">
        <v>236.42702102661133</v>
      </c>
      <c r="FP13" s="12">
        <f t="shared" si="30"/>
        <v>12.761389436971987</v>
      </c>
      <c r="FQ13" s="12">
        <f t="shared" si="31"/>
        <v>237.09388141019562</v>
      </c>
      <c r="FR13" s="22">
        <v>36616</v>
      </c>
      <c r="FS13">
        <v>3</v>
      </c>
      <c r="FT13" s="12">
        <v>-11.961135850591109</v>
      </c>
      <c r="FV13" s="22">
        <v>36616</v>
      </c>
      <c r="FW13">
        <v>2</v>
      </c>
      <c r="FX13" s="2">
        <v>-1117.9729995727539</v>
      </c>
      <c r="FY13" s="2">
        <v>2417.9650268554688</v>
      </c>
      <c r="FZ13" s="2">
        <v>2597.3169250488281</v>
      </c>
      <c r="GA13" s="12">
        <f t="shared" si="32"/>
        <v>46.23611124047823</v>
      </c>
      <c r="GB13" s="12">
        <f t="shared" si="33"/>
        <v>43.043380220214623</v>
      </c>
      <c r="GC13" s="22">
        <v>36616</v>
      </c>
      <c r="GD13">
        <v>2</v>
      </c>
      <c r="GE13" s="12">
        <v>396.77310794006291</v>
      </c>
    </row>
    <row r="14" spans="1:187">
      <c r="B14" s="22">
        <v>36707</v>
      </c>
      <c r="C14">
        <v>2</v>
      </c>
      <c r="D14" s="2">
        <v>-449.16997909545898</v>
      </c>
      <c r="E14" s="2">
        <v>16239.93212890625</v>
      </c>
      <c r="F14" s="2">
        <v>1442.1650085449219</v>
      </c>
      <c r="G14" s="12">
        <f t="shared" si="0"/>
        <v>2.7658365535651432</v>
      </c>
      <c r="H14" s="12">
        <f t="shared" si="1"/>
        <v>31.145533030831945</v>
      </c>
      <c r="I14" s="22">
        <v>36707</v>
      </c>
      <c r="J14">
        <v>2</v>
      </c>
      <c r="K14" s="12">
        <v>-0.81548112966316477</v>
      </c>
      <c r="M14" s="22">
        <v>36707</v>
      </c>
      <c r="N14">
        <v>5</v>
      </c>
      <c r="O14" s="2">
        <v>-119.37899971008301</v>
      </c>
      <c r="P14" s="2">
        <v>7846.2979736328125</v>
      </c>
      <c r="Q14" s="2">
        <v>849.32900238037109</v>
      </c>
      <c r="R14" s="12">
        <f t="shared" si="2"/>
        <v>1.5214691069756925</v>
      </c>
      <c r="S14" s="12">
        <f t="shared" si="3"/>
        <v>14.055683884043235</v>
      </c>
      <c r="T14" s="22">
        <v>36707</v>
      </c>
      <c r="U14">
        <v>5</v>
      </c>
      <c r="V14" s="12">
        <v>-14.207794311586341</v>
      </c>
      <c r="X14" s="22">
        <v>36799</v>
      </c>
      <c r="Y14">
        <v>4</v>
      </c>
      <c r="Z14" s="2">
        <v>-1275.2480049133301</v>
      </c>
      <c r="AA14" s="2">
        <v>5022.929931640625</v>
      </c>
      <c r="AB14" s="2">
        <v>1116.7269897460938</v>
      </c>
      <c r="AC14" s="12">
        <f t="shared" si="4"/>
        <v>25.388528652972859</v>
      </c>
      <c r="AD14" s="12">
        <f t="shared" si="5"/>
        <v>114.19514497480523</v>
      </c>
      <c r="AE14" s="22">
        <v>36799</v>
      </c>
      <c r="AF14">
        <v>4</v>
      </c>
      <c r="AG14" s="12">
        <v>30.885416008521482</v>
      </c>
      <c r="AI14" s="22">
        <v>36707</v>
      </c>
      <c r="AJ14">
        <v>7</v>
      </c>
      <c r="AK14" s="2">
        <v>-183.19599914550781</v>
      </c>
      <c r="AL14" s="2">
        <v>4257.7370910644531</v>
      </c>
      <c r="AM14" s="2">
        <v>559.06899261474609</v>
      </c>
      <c r="AN14" s="12">
        <f t="shared" si="6"/>
        <v>4.3026611372969485</v>
      </c>
      <c r="AO14" s="12">
        <f t="shared" si="7"/>
        <v>32.76804858890609</v>
      </c>
      <c r="AP14" s="22">
        <v>36707</v>
      </c>
      <c r="AQ14">
        <v>7</v>
      </c>
      <c r="AR14" s="12">
        <v>32.125520577806974</v>
      </c>
      <c r="AT14" s="22">
        <v>36707</v>
      </c>
      <c r="AU14">
        <v>14</v>
      </c>
      <c r="AV14" s="2">
        <v>-2015.4339733123779</v>
      </c>
      <c r="AW14" s="2">
        <v>3835.0120162963867</v>
      </c>
      <c r="AX14" s="2">
        <v>2205.4269714355469</v>
      </c>
      <c r="AY14" s="12">
        <f t="shared" si="8"/>
        <v>52.553524337030822</v>
      </c>
      <c r="AZ14" s="12">
        <f t="shared" si="9"/>
        <v>91.385205650246519</v>
      </c>
      <c r="BA14" s="22">
        <v>36707</v>
      </c>
      <c r="BB14">
        <v>14</v>
      </c>
      <c r="BC14" s="12">
        <v>5.8739223706656185</v>
      </c>
      <c r="BE14" s="22">
        <v>36707</v>
      </c>
      <c r="BF14">
        <v>6</v>
      </c>
      <c r="BG14" s="2">
        <v>-931.13300323486328</v>
      </c>
      <c r="BH14" s="2">
        <v>34741.159301757813</v>
      </c>
      <c r="BI14" s="2">
        <v>1858.2260055541992</v>
      </c>
      <c r="BJ14" s="12">
        <f t="shared" si="10"/>
        <v>2.6802012999829579</v>
      </c>
      <c r="BK14" s="12">
        <f t="shared" si="11"/>
        <v>50.108705854493799</v>
      </c>
      <c r="BL14" s="22">
        <v>36707</v>
      </c>
      <c r="BM14">
        <v>6</v>
      </c>
      <c r="BN14" s="12">
        <v>2.4995982798676986</v>
      </c>
      <c r="BP14" s="22">
        <v>36707</v>
      </c>
      <c r="BQ14">
        <v>3</v>
      </c>
      <c r="BR14" s="2">
        <v>-128.09300231933594</v>
      </c>
      <c r="BS14" s="2">
        <v>1331.2079925537109</v>
      </c>
      <c r="BT14" s="2">
        <v>248.78199577331543</v>
      </c>
      <c r="BU14" s="12">
        <f t="shared" si="12"/>
        <v>9.6223131949207943</v>
      </c>
      <c r="BV14" s="12">
        <f t="shared" si="13"/>
        <v>51.488051585554203</v>
      </c>
      <c r="BW14" s="22">
        <v>36707</v>
      </c>
      <c r="BX14">
        <v>3</v>
      </c>
      <c r="BY14" s="12">
        <v>57.769431551615071</v>
      </c>
      <c r="CA14" s="22">
        <v>36707</v>
      </c>
      <c r="CB14">
        <v>7</v>
      </c>
      <c r="CC14" s="2">
        <v>-316.18101119995117</v>
      </c>
      <c r="CD14" s="2">
        <v>13286.091064453125</v>
      </c>
      <c r="CE14" s="2">
        <v>1085.22900390625</v>
      </c>
      <c r="CF14" s="12">
        <f t="shared" si="14"/>
        <v>2.3797895834531198</v>
      </c>
      <c r="CG14" s="12">
        <f t="shared" si="15"/>
        <v>29.134957696658208</v>
      </c>
      <c r="CH14" s="22">
        <v>36707</v>
      </c>
      <c r="CI14">
        <v>7</v>
      </c>
      <c r="CJ14" s="12">
        <v>-30.729202344764918</v>
      </c>
      <c r="CL14" s="22">
        <v>36707</v>
      </c>
      <c r="CM14">
        <v>3</v>
      </c>
      <c r="CN14" s="2">
        <v>-482.31602096557617</v>
      </c>
      <c r="CO14" s="2">
        <v>2656.7079467773438</v>
      </c>
      <c r="CP14" s="2">
        <v>430.40599822998047</v>
      </c>
      <c r="CQ14" s="12">
        <f t="shared" si="16"/>
        <v>18.154649687807726</v>
      </c>
      <c r="CR14" s="12">
        <f t="shared" si="17"/>
        <v>112.06071080539598</v>
      </c>
      <c r="CS14" s="22">
        <v>36707</v>
      </c>
      <c r="CT14">
        <v>3</v>
      </c>
      <c r="CU14" s="12">
        <v>-34.189400173456988</v>
      </c>
      <c r="CW14" s="22">
        <v>36707</v>
      </c>
      <c r="CX14">
        <v>14</v>
      </c>
      <c r="CY14" s="2">
        <v>-2027.1640300750732</v>
      </c>
      <c r="CZ14" s="2">
        <v>29089.8154296875</v>
      </c>
      <c r="DA14" s="2">
        <v>4058.7030601501465</v>
      </c>
      <c r="DB14" s="12">
        <f t="shared" si="18"/>
        <v>6.968638336585177</v>
      </c>
      <c r="DC14" s="12">
        <f t="shared" si="19"/>
        <v>49.946103472769963</v>
      </c>
      <c r="DD14" s="22">
        <v>36707</v>
      </c>
      <c r="DE14">
        <v>14</v>
      </c>
      <c r="DF14" s="12">
        <v>6.6041944237410055</v>
      </c>
      <c r="DH14" s="22">
        <v>36707</v>
      </c>
      <c r="DI14">
        <v>3</v>
      </c>
      <c r="DJ14" s="2">
        <v>-57.701001644134521</v>
      </c>
      <c r="DK14" s="2">
        <v>1201.6080017089844</v>
      </c>
      <c r="DL14" s="2">
        <v>484.80189895629883</v>
      </c>
      <c r="DM14" s="12">
        <f t="shared" si="20"/>
        <v>4.8019821407704839</v>
      </c>
      <c r="DN14" s="12">
        <f t="shared" si="21"/>
        <v>11.901975171375272</v>
      </c>
      <c r="DO14" s="22">
        <v>36707</v>
      </c>
      <c r="DP14">
        <v>3</v>
      </c>
      <c r="DQ14" s="12">
        <v>24.277930996121633</v>
      </c>
      <c r="DS14" s="22">
        <v>36707</v>
      </c>
      <c r="DT14">
        <v>9</v>
      </c>
      <c r="DU14" s="2">
        <v>-139.44899821281433</v>
      </c>
      <c r="DV14" s="2">
        <v>16928.474182128906</v>
      </c>
      <c r="DW14" s="2">
        <v>1527.8299942016602</v>
      </c>
      <c r="DX14" s="12">
        <f t="shared" si="22"/>
        <v>0.82375408859959864</v>
      </c>
      <c r="DY14" s="12">
        <f t="shared" si="23"/>
        <v>9.127258840449775</v>
      </c>
      <c r="DZ14" s="22">
        <v>36707</v>
      </c>
      <c r="EA14">
        <v>9</v>
      </c>
      <c r="EB14" s="12">
        <v>6.3157098220825603</v>
      </c>
      <c r="ED14" s="22">
        <v>36707</v>
      </c>
      <c r="EE14">
        <v>4</v>
      </c>
      <c r="EF14" s="2">
        <v>-562.77499580383301</v>
      </c>
      <c r="EG14" s="2">
        <v>14360.51708984375</v>
      </c>
      <c r="EH14" s="2">
        <v>1138.0249824523926</v>
      </c>
      <c r="EI14" s="12">
        <f t="shared" si="24"/>
        <v>3.9189048157732902</v>
      </c>
      <c r="EJ14" s="12">
        <f t="shared" si="25"/>
        <v>49.451901714062394</v>
      </c>
      <c r="EK14" s="22">
        <v>36707</v>
      </c>
      <c r="EL14">
        <v>4</v>
      </c>
      <c r="EM14" s="12">
        <v>6.515563000454283</v>
      </c>
      <c r="EO14" s="22">
        <v>36707</v>
      </c>
      <c r="EP14">
        <v>6</v>
      </c>
      <c r="EQ14" s="2">
        <v>-2365.5329895019531</v>
      </c>
      <c r="ER14" s="2">
        <v>23434.453125</v>
      </c>
      <c r="ES14" s="2">
        <v>2645.6660079956055</v>
      </c>
      <c r="ET14" s="12">
        <f t="shared" si="26"/>
        <v>10.094253008099386</v>
      </c>
      <c r="EU14" s="12">
        <f t="shared" si="27"/>
        <v>89.411625743875163</v>
      </c>
      <c r="EV14" s="22">
        <v>36707</v>
      </c>
      <c r="EW14">
        <v>6</v>
      </c>
      <c r="EX14" s="12">
        <v>42.41387745638967</v>
      </c>
      <c r="EZ14" s="22">
        <v>36707</v>
      </c>
      <c r="FA14">
        <v>9</v>
      </c>
      <c r="FB14" s="2">
        <v>-8639.2689895629883</v>
      </c>
      <c r="FC14" s="2">
        <v>5653.8979949951172</v>
      </c>
      <c r="FD14" s="2">
        <v>-1003.3409795761108</v>
      </c>
      <c r="FE14" s="169"/>
      <c r="FF14" s="169"/>
      <c r="FG14" s="22">
        <v>36707</v>
      </c>
      <c r="FH14">
        <v>9</v>
      </c>
      <c r="FI14" s="12">
        <v>108.2021475014475</v>
      </c>
      <c r="FK14" s="22">
        <v>36707</v>
      </c>
      <c r="FL14">
        <v>3</v>
      </c>
      <c r="FM14" s="2">
        <v>-570.35902404785156</v>
      </c>
      <c r="FN14" s="2">
        <v>4537.8250732421875</v>
      </c>
      <c r="FO14" s="2">
        <v>253.28702163696289</v>
      </c>
      <c r="FP14" s="12">
        <f t="shared" si="30"/>
        <v>12.56899538527917</v>
      </c>
      <c r="FQ14" s="12">
        <f t="shared" si="31"/>
        <v>225.18288555082347</v>
      </c>
      <c r="FR14" s="22">
        <v>36707</v>
      </c>
      <c r="FS14">
        <v>3</v>
      </c>
      <c r="FT14" s="169">
        <v>-15.956698276718084</v>
      </c>
      <c r="FV14" s="22">
        <v>36707</v>
      </c>
      <c r="FW14">
        <v>2</v>
      </c>
      <c r="FX14" s="2">
        <v>-1447.3920555114746</v>
      </c>
      <c r="FY14" s="2">
        <v>2846.7459716796875</v>
      </c>
      <c r="FZ14" s="2">
        <v>2898.6849060058594</v>
      </c>
      <c r="GA14" s="12">
        <f t="shared" si="32"/>
        <v>50.843737724074437</v>
      </c>
      <c r="GB14" s="12">
        <f t="shared" si="33"/>
        <v>49.932714401368223</v>
      </c>
      <c r="GC14" s="22">
        <v>36707</v>
      </c>
      <c r="GD14">
        <v>2</v>
      </c>
      <c r="GE14" s="12">
        <v>172.86219981196052</v>
      </c>
    </row>
    <row r="15" spans="1:187">
      <c r="B15" s="22">
        <v>36799</v>
      </c>
      <c r="C15">
        <v>2</v>
      </c>
      <c r="D15" s="2">
        <v>-416.61301040649414</v>
      </c>
      <c r="E15" s="2">
        <v>16275.072265625</v>
      </c>
      <c r="F15" s="2">
        <v>1444.9129486083984</v>
      </c>
      <c r="G15" s="12">
        <f t="shared" si="0"/>
        <v>2.5598227989834075</v>
      </c>
      <c r="H15" s="12">
        <f t="shared" si="1"/>
        <v>28.833087197933676</v>
      </c>
      <c r="I15" s="22">
        <v>36799</v>
      </c>
      <c r="J15">
        <v>2</v>
      </c>
      <c r="K15" s="12">
        <v>-4.9566514835320703</v>
      </c>
      <c r="M15" s="22">
        <v>36799</v>
      </c>
      <c r="N15">
        <v>5</v>
      </c>
      <c r="O15" s="2">
        <v>-140.44400501251221</v>
      </c>
      <c r="P15" s="2">
        <v>7832.1228637695313</v>
      </c>
      <c r="Q15" s="2">
        <v>846.68600463867188</v>
      </c>
      <c r="R15" s="12">
        <f t="shared" si="2"/>
        <v>1.7931792881108835</v>
      </c>
      <c r="S15" s="12">
        <f t="shared" si="3"/>
        <v>16.58749574731042</v>
      </c>
      <c r="T15" s="22">
        <v>36799</v>
      </c>
      <c r="U15">
        <v>5</v>
      </c>
      <c r="V15" s="12">
        <v>3.9363582026256116</v>
      </c>
      <c r="X15" s="22">
        <v>36891</v>
      </c>
      <c r="Y15">
        <v>4</v>
      </c>
      <c r="Z15" s="2">
        <v>-1189.2429981231689</v>
      </c>
      <c r="AA15" s="2">
        <v>5887.249755859375</v>
      </c>
      <c r="AB15" s="2">
        <v>1179.1549758911133</v>
      </c>
      <c r="AC15" s="12">
        <f t="shared" si="4"/>
        <v>20.200315044211546</v>
      </c>
      <c r="AD15" s="12">
        <f t="shared" si="5"/>
        <v>100.8555298021307</v>
      </c>
      <c r="AE15" s="22">
        <v>36891</v>
      </c>
      <c r="AF15">
        <v>4</v>
      </c>
      <c r="AG15" s="12">
        <v>3.6740556029536409</v>
      </c>
      <c r="AI15" s="22">
        <v>36799</v>
      </c>
      <c r="AJ15">
        <v>7</v>
      </c>
      <c r="AK15" s="2">
        <v>-191.52399158477783</v>
      </c>
      <c r="AL15" s="2">
        <v>4307.3940124511719</v>
      </c>
      <c r="AM15" s="2">
        <v>534.66500234603882</v>
      </c>
      <c r="AN15" s="12">
        <f t="shared" si="6"/>
        <v>4.446400562176315</v>
      </c>
      <c r="AO15" s="12">
        <f t="shared" si="7"/>
        <v>35.821306938811418</v>
      </c>
      <c r="AP15" s="22">
        <v>36799</v>
      </c>
      <c r="AQ15">
        <v>7</v>
      </c>
      <c r="AR15" s="12">
        <v>32.559066081156949</v>
      </c>
      <c r="AT15" s="22">
        <v>36799</v>
      </c>
      <c r="AU15">
        <v>13</v>
      </c>
      <c r="AV15" s="2">
        <v>-2013.3989849090576</v>
      </c>
      <c r="AW15" s="2">
        <v>4034.7150230407715</v>
      </c>
      <c r="AX15" s="2">
        <v>2450.0250339508057</v>
      </c>
      <c r="AY15" s="12">
        <f t="shared" si="8"/>
        <v>49.901888322007323</v>
      </c>
      <c r="AZ15" s="12">
        <f t="shared" si="9"/>
        <v>82.178710707389641</v>
      </c>
      <c r="BA15" s="22">
        <v>36799</v>
      </c>
      <c r="BB15">
        <v>13</v>
      </c>
      <c r="BC15" s="12">
        <v>21.200167066866449</v>
      </c>
      <c r="BE15" s="22">
        <v>36799</v>
      </c>
      <c r="BF15">
        <v>6</v>
      </c>
      <c r="BG15" s="2">
        <v>-855.81502532958984</v>
      </c>
      <c r="BH15" s="2">
        <v>35115.82080078125</v>
      </c>
      <c r="BI15" s="2">
        <v>1643.5260543823242</v>
      </c>
      <c r="BJ15" s="12">
        <f t="shared" si="10"/>
        <v>2.4371209495138721</v>
      </c>
      <c r="BK15" s="12">
        <f t="shared" si="11"/>
        <v>52.071886724742264</v>
      </c>
      <c r="BL15" s="22">
        <v>36799</v>
      </c>
      <c r="BM15">
        <v>6</v>
      </c>
      <c r="BN15" s="12">
        <v>-11.933161823954631</v>
      </c>
      <c r="BP15" s="22">
        <v>36799</v>
      </c>
      <c r="BQ15">
        <v>4</v>
      </c>
      <c r="BR15" s="2">
        <v>-422.02800369262695</v>
      </c>
      <c r="BS15" s="2">
        <v>3846.7689819335938</v>
      </c>
      <c r="BT15" s="2">
        <v>1021.865047454834</v>
      </c>
      <c r="BU15" s="12">
        <f t="shared" si="12"/>
        <v>10.970973450048277</v>
      </c>
      <c r="BV15" s="12">
        <f t="shared" si="13"/>
        <v>41.299778747083572</v>
      </c>
      <c r="BW15" s="22">
        <v>36799</v>
      </c>
      <c r="BX15">
        <v>4</v>
      </c>
      <c r="BY15" s="12">
        <v>-4.9773219169665817</v>
      </c>
      <c r="CA15" s="22">
        <v>36799</v>
      </c>
      <c r="CB15">
        <v>9</v>
      </c>
      <c r="CC15" s="2">
        <v>-463.95300149917603</v>
      </c>
      <c r="CD15" s="2">
        <v>17476.519104003906</v>
      </c>
      <c r="CE15" s="2">
        <v>1674.7670135498047</v>
      </c>
      <c r="CF15" s="12">
        <f t="shared" si="14"/>
        <v>2.6547220229506885</v>
      </c>
      <c r="CG15" s="12">
        <f t="shared" si="15"/>
        <v>27.702539979921742</v>
      </c>
      <c r="CH15" s="22">
        <v>36799</v>
      </c>
      <c r="CI15">
        <v>9</v>
      </c>
      <c r="CJ15" s="12">
        <v>-10.582065065751479</v>
      </c>
      <c r="CL15" s="22">
        <v>36799</v>
      </c>
      <c r="CM15">
        <v>3</v>
      </c>
      <c r="CN15" s="2">
        <v>-405.20401000976563</v>
      </c>
      <c r="CO15" s="2">
        <v>2621.833984375</v>
      </c>
      <c r="CP15" s="2">
        <v>379.48100280761719</v>
      </c>
      <c r="CQ15" s="12">
        <f t="shared" si="16"/>
        <v>15.454983512480455</v>
      </c>
      <c r="CR15" s="12">
        <f t="shared" si="17"/>
        <v>106.77847033496668</v>
      </c>
      <c r="CS15" s="22">
        <v>36799</v>
      </c>
      <c r="CT15">
        <v>3</v>
      </c>
      <c r="CU15" s="12">
        <v>-42.19859707456505</v>
      </c>
      <c r="CW15" s="22">
        <v>36799</v>
      </c>
      <c r="CX15">
        <v>13</v>
      </c>
      <c r="CY15" s="2">
        <v>-1775.6800365447998</v>
      </c>
      <c r="CZ15" s="2">
        <v>28475.510070800781</v>
      </c>
      <c r="DA15" s="2">
        <v>4035.3640213012695</v>
      </c>
      <c r="DB15" s="12">
        <f t="shared" si="18"/>
        <v>6.2358146776995182</v>
      </c>
      <c r="DC15" s="12">
        <f t="shared" si="19"/>
        <v>44.002970417826212</v>
      </c>
      <c r="DD15" s="22">
        <v>36799</v>
      </c>
      <c r="DE15">
        <v>13</v>
      </c>
      <c r="DF15" s="12">
        <v>-9.9310274584096803</v>
      </c>
      <c r="DH15" s="22">
        <v>36799</v>
      </c>
      <c r="DI15">
        <v>3</v>
      </c>
      <c r="DJ15" s="2">
        <v>-59.063999652862549</v>
      </c>
      <c r="DK15" s="2">
        <v>1247.6270141601563</v>
      </c>
      <c r="DL15" s="2">
        <v>495.40289688110352</v>
      </c>
      <c r="DM15" s="12">
        <f t="shared" si="20"/>
        <v>4.7341071476094685</v>
      </c>
      <c r="DN15" s="12">
        <f t="shared" si="21"/>
        <v>11.922417092170917</v>
      </c>
      <c r="DO15" s="22">
        <v>36799</v>
      </c>
      <c r="DP15">
        <v>3</v>
      </c>
      <c r="DQ15" s="12">
        <v>22.161776563676995</v>
      </c>
      <c r="DS15" s="22">
        <v>36799</v>
      </c>
      <c r="DT15">
        <v>9</v>
      </c>
      <c r="DU15" s="2">
        <v>-141.16300010681152</v>
      </c>
      <c r="DV15" s="2">
        <v>17924.93408203125</v>
      </c>
      <c r="DW15" s="2">
        <v>1676.7569885253906</v>
      </c>
      <c r="DX15" s="12">
        <f t="shared" si="22"/>
        <v>0.7875231198106305</v>
      </c>
      <c r="DY15" s="12">
        <f t="shared" si="23"/>
        <v>8.4188108994229438</v>
      </c>
      <c r="DZ15" s="22">
        <v>36799</v>
      </c>
      <c r="EA15">
        <v>9</v>
      </c>
      <c r="EB15" s="12">
        <v>9.043229660108798</v>
      </c>
      <c r="ED15" s="22">
        <v>36799</v>
      </c>
      <c r="EE15">
        <v>4</v>
      </c>
      <c r="EF15" s="2">
        <v>-557.22597885131836</v>
      </c>
      <c r="EG15" s="2">
        <v>15099.28515625</v>
      </c>
      <c r="EH15" s="2">
        <v>1119.4199752807617</v>
      </c>
      <c r="EI15" s="12">
        <f t="shared" si="24"/>
        <v>3.6904129770717491</v>
      </c>
      <c r="EJ15" s="12">
        <f t="shared" si="25"/>
        <v>49.778098582845146</v>
      </c>
      <c r="EK15" s="22">
        <v>36799</v>
      </c>
      <c r="EL15">
        <v>4</v>
      </c>
      <c r="EM15" s="12">
        <v>-7.982472608588564</v>
      </c>
      <c r="EO15" s="22">
        <v>36799</v>
      </c>
      <c r="EP15">
        <v>5</v>
      </c>
      <c r="EQ15" s="2">
        <v>-1972.9029846191406</v>
      </c>
      <c r="ER15" s="2">
        <v>20389.76513671875</v>
      </c>
      <c r="ES15" s="2">
        <v>1602.7179718017578</v>
      </c>
      <c r="ET15" s="12">
        <f t="shared" si="26"/>
        <v>9.6759475716875887</v>
      </c>
      <c r="EU15" s="169"/>
      <c r="EV15" s="22">
        <v>36799</v>
      </c>
      <c r="EW15">
        <v>5</v>
      </c>
      <c r="EX15" s="169">
        <v>106.15410062537816</v>
      </c>
      <c r="EZ15" s="22">
        <v>36799</v>
      </c>
      <c r="FA15">
        <v>10</v>
      </c>
      <c r="FB15" s="2">
        <v>-10102.739967346191</v>
      </c>
      <c r="FC15" s="2">
        <v>6797.3029098510742</v>
      </c>
      <c r="FD15" s="2">
        <v>-838.86996269226074</v>
      </c>
      <c r="FE15" s="169"/>
      <c r="FF15" s="169"/>
      <c r="FG15" s="22">
        <v>36799</v>
      </c>
      <c r="FH15">
        <v>10</v>
      </c>
      <c r="FI15" s="12">
        <v>94.132669474654705</v>
      </c>
      <c r="FK15" s="22">
        <v>36799</v>
      </c>
      <c r="FL15">
        <v>3</v>
      </c>
      <c r="FM15" s="2">
        <v>-442.41596984863281</v>
      </c>
      <c r="FN15" s="2">
        <v>4665.4038696289063</v>
      </c>
      <c r="FO15" s="2">
        <v>327.32901000976563</v>
      </c>
      <c r="FP15" s="12">
        <f t="shared" si="30"/>
        <v>9.4829082800032758</v>
      </c>
      <c r="FQ15" s="12">
        <f t="shared" si="31"/>
        <v>135.15941340959472</v>
      </c>
      <c r="FR15" s="22">
        <v>36799</v>
      </c>
      <c r="FS15">
        <v>3</v>
      </c>
      <c r="FT15" s="12">
        <v>-38.307679135289639</v>
      </c>
      <c r="FV15" s="22">
        <v>36799</v>
      </c>
      <c r="FW15">
        <v>3</v>
      </c>
      <c r="FX15" s="2">
        <v>-3452.6891098022461</v>
      </c>
      <c r="FY15" s="2">
        <v>10000.576049804688</v>
      </c>
      <c r="FZ15" s="2">
        <v>5401.6329345703125</v>
      </c>
      <c r="GA15" s="12">
        <f t="shared" si="32"/>
        <v>34.524902291700258</v>
      </c>
      <c r="GB15" s="12">
        <f t="shared" si="33"/>
        <v>63.919358305617621</v>
      </c>
      <c r="GC15" s="22">
        <v>36799</v>
      </c>
      <c r="GD15">
        <v>2</v>
      </c>
      <c r="GE15" s="12">
        <v>152.12843928793109</v>
      </c>
    </row>
    <row r="16" spans="1:187">
      <c r="B16" s="22">
        <v>36891</v>
      </c>
      <c r="C16">
        <v>2</v>
      </c>
      <c r="D16" s="2">
        <v>-379.73498916625977</v>
      </c>
      <c r="E16" s="2">
        <v>16321.828857421875</v>
      </c>
      <c r="F16" s="2">
        <v>1432.7629699707031</v>
      </c>
      <c r="G16" s="12">
        <f t="shared" si="0"/>
        <v>2.3265468133712623</v>
      </c>
      <c r="H16" s="12">
        <f t="shared" si="1"/>
        <v>26.503685335615877</v>
      </c>
      <c r="I16" s="22">
        <v>36891</v>
      </c>
      <c r="J16">
        <v>2</v>
      </c>
      <c r="K16" s="12">
        <v>-16.049124038536334</v>
      </c>
      <c r="M16" s="22">
        <v>36891</v>
      </c>
      <c r="N16">
        <v>5</v>
      </c>
      <c r="O16" s="2">
        <v>-154.07400131225586</v>
      </c>
      <c r="P16" s="2">
        <v>7872.153076171875</v>
      </c>
      <c r="Q16" s="2">
        <v>849.09099578857422</v>
      </c>
      <c r="R16" s="12">
        <f t="shared" si="2"/>
        <v>1.9572028112438589</v>
      </c>
      <c r="S16" s="12">
        <f t="shared" si="3"/>
        <v>18.14575847305542</v>
      </c>
      <c r="T16" s="22">
        <v>36891</v>
      </c>
      <c r="U16">
        <v>5</v>
      </c>
      <c r="V16" s="12">
        <v>21.105462836614386</v>
      </c>
      <c r="X16" s="22">
        <v>36981</v>
      </c>
      <c r="Y16">
        <v>5</v>
      </c>
      <c r="Z16" s="2">
        <v>-1083.5760445594788</v>
      </c>
      <c r="AA16" s="2">
        <v>7749.203857421875</v>
      </c>
      <c r="AB16" s="2">
        <v>1366.1649780273438</v>
      </c>
      <c r="AC16" s="12">
        <f t="shared" si="4"/>
        <v>13.983062834534588</v>
      </c>
      <c r="AD16" s="12">
        <f t="shared" si="5"/>
        <v>79.315167786257732</v>
      </c>
      <c r="AE16" s="22">
        <v>36981</v>
      </c>
      <c r="AF16">
        <v>5</v>
      </c>
      <c r="AG16" s="12">
        <v>-22.70566794589789</v>
      </c>
      <c r="AI16" s="22">
        <v>36891</v>
      </c>
      <c r="AJ16">
        <v>8</v>
      </c>
      <c r="AK16" s="2">
        <v>-217.30200481414795</v>
      </c>
      <c r="AL16" s="2">
        <v>5757.8128967285156</v>
      </c>
      <c r="AM16" s="2">
        <v>631.98600387573242</v>
      </c>
      <c r="AN16" s="12">
        <f t="shared" si="6"/>
        <v>3.7740372726876035</v>
      </c>
      <c r="AO16" s="12">
        <f t="shared" si="7"/>
        <v>34.383990069640227</v>
      </c>
      <c r="AP16" s="22">
        <v>36891</v>
      </c>
      <c r="AQ16">
        <v>8</v>
      </c>
      <c r="AR16" s="12">
        <v>-24.344325898908536</v>
      </c>
      <c r="AT16" s="22">
        <v>36891</v>
      </c>
      <c r="AU16">
        <v>14</v>
      </c>
      <c r="AV16" s="2">
        <v>-2472.9909796714783</v>
      </c>
      <c r="AW16" s="2">
        <v>5821.306999206543</v>
      </c>
      <c r="AX16" s="2">
        <v>3448.7089939117432</v>
      </c>
      <c r="AY16" s="12">
        <f t="shared" si="8"/>
        <v>42.481713814587557</v>
      </c>
      <c r="AZ16" s="12">
        <f t="shared" si="9"/>
        <v>71.707731328947403</v>
      </c>
      <c r="BA16" s="22">
        <v>36891</v>
      </c>
      <c r="BB16">
        <v>14</v>
      </c>
      <c r="BC16" s="12">
        <v>51.309816693937037</v>
      </c>
      <c r="BE16" s="22">
        <v>36891</v>
      </c>
      <c r="BF16">
        <v>6</v>
      </c>
      <c r="BG16" s="2">
        <v>-865.42601776123047</v>
      </c>
      <c r="BH16" s="2">
        <v>38400.192504882813</v>
      </c>
      <c r="BI16" s="2">
        <v>1904.0140075683594</v>
      </c>
      <c r="BJ16" s="12">
        <f t="shared" si="10"/>
        <v>2.2537022897767671</v>
      </c>
      <c r="BK16" s="12">
        <f t="shared" si="11"/>
        <v>45.452712759528339</v>
      </c>
      <c r="BL16" s="22">
        <v>36891</v>
      </c>
      <c r="BM16">
        <v>6</v>
      </c>
      <c r="BN16" s="12">
        <v>-16.783879044251972</v>
      </c>
      <c r="BP16" s="22">
        <v>36891</v>
      </c>
      <c r="BQ16">
        <v>3</v>
      </c>
      <c r="BR16" s="2">
        <v>-68.562997817993164</v>
      </c>
      <c r="BS16" s="2">
        <v>2032.801025390625</v>
      </c>
      <c r="BT16" s="2">
        <v>446.81501007080078</v>
      </c>
      <c r="BU16" s="12">
        <f t="shared" si="12"/>
        <v>3.3728336891613893</v>
      </c>
      <c r="BV16" s="12">
        <f t="shared" si="13"/>
        <v>15.344828681366121</v>
      </c>
      <c r="BW16" s="22">
        <v>36891</v>
      </c>
      <c r="BX16">
        <v>3</v>
      </c>
      <c r="BY16" s="12">
        <v>-20.32746349759902</v>
      </c>
      <c r="CA16" s="22">
        <v>36891</v>
      </c>
      <c r="CB16">
        <v>10</v>
      </c>
      <c r="CC16" s="2">
        <v>-1056.1489820480347</v>
      </c>
      <c r="CD16" s="2">
        <v>21754.2802734375</v>
      </c>
      <c r="CE16" s="2">
        <v>2906.4970321655273</v>
      </c>
      <c r="CF16" s="12">
        <f t="shared" si="14"/>
        <v>4.8549019722689613</v>
      </c>
      <c r="CG16" s="12">
        <f t="shared" si="15"/>
        <v>36.33752143421718</v>
      </c>
      <c r="CH16" s="22">
        <v>36891</v>
      </c>
      <c r="CI16">
        <v>10</v>
      </c>
      <c r="CJ16" s="12">
        <v>10.292053811251801</v>
      </c>
      <c r="CL16" s="22">
        <v>36891</v>
      </c>
      <c r="CM16">
        <v>3</v>
      </c>
      <c r="CN16" s="2">
        <v>-354.19200897216797</v>
      </c>
      <c r="CO16" s="2">
        <v>2623.7369384765625</v>
      </c>
      <c r="CP16" s="2">
        <v>359.91700744628906</v>
      </c>
      <c r="CQ16" s="12">
        <f t="shared" si="16"/>
        <v>13.499524429374569</v>
      </c>
      <c r="CR16" s="12">
        <f t="shared" si="17"/>
        <v>98.409355947155277</v>
      </c>
      <c r="CS16" s="22">
        <v>36891</v>
      </c>
      <c r="CT16">
        <v>3</v>
      </c>
      <c r="CU16" s="12">
        <v>-44.043637488305421</v>
      </c>
      <c r="CW16" s="22">
        <v>36891</v>
      </c>
      <c r="CX16">
        <v>13</v>
      </c>
      <c r="CY16" s="2">
        <v>-1425.6449909210205</v>
      </c>
      <c r="CZ16" s="2">
        <v>27250.541137695313</v>
      </c>
      <c r="DA16" s="2">
        <v>4424.3170490264893</v>
      </c>
      <c r="DB16" s="12">
        <f t="shared" si="18"/>
        <v>5.2316208464166776</v>
      </c>
      <c r="DC16" s="12">
        <f t="shared" si="19"/>
        <v>32.222939159270112</v>
      </c>
      <c r="DD16" s="22">
        <v>36891</v>
      </c>
      <c r="DE16">
        <v>13</v>
      </c>
      <c r="DF16" s="12">
        <v>-25.098865529169721</v>
      </c>
      <c r="DH16" s="22">
        <v>36891</v>
      </c>
      <c r="DI16">
        <v>6</v>
      </c>
      <c r="DJ16" s="2">
        <v>-90.872999548912048</v>
      </c>
      <c r="DK16" s="2">
        <v>1984.6899833679199</v>
      </c>
      <c r="DL16" s="2">
        <v>640.18508052825928</v>
      </c>
      <c r="DM16" s="12">
        <f t="shared" si="20"/>
        <v>4.5786999637447208</v>
      </c>
      <c r="DN16" s="12">
        <f t="shared" si="21"/>
        <v>14.194801208726499</v>
      </c>
      <c r="DO16" s="22">
        <v>36891</v>
      </c>
      <c r="DP16">
        <v>6</v>
      </c>
      <c r="DQ16" s="12">
        <v>-20.313405440426003</v>
      </c>
      <c r="DS16" s="22">
        <v>36891</v>
      </c>
      <c r="DT16">
        <v>10</v>
      </c>
      <c r="DU16" s="2">
        <v>-159.13399863243103</v>
      </c>
      <c r="DV16" s="2">
        <v>20338.332885742188</v>
      </c>
      <c r="DW16" s="2">
        <v>2112.1789817810059</v>
      </c>
      <c r="DX16" s="12">
        <f t="shared" si="22"/>
        <v>0.78243383824241064</v>
      </c>
      <c r="DY16" s="12">
        <f t="shared" si="23"/>
        <v>7.5341152433137077</v>
      </c>
      <c r="DZ16" s="22">
        <v>36891</v>
      </c>
      <c r="EA16">
        <v>10</v>
      </c>
      <c r="EB16" s="12">
        <v>-6.1383396904249548</v>
      </c>
      <c r="ED16" s="22">
        <v>36891</v>
      </c>
      <c r="EE16">
        <v>5</v>
      </c>
      <c r="EF16" s="2">
        <v>-680.80697250366211</v>
      </c>
      <c r="EG16" s="2">
        <v>19733.517944335938</v>
      </c>
      <c r="EH16" s="2">
        <v>1235.9689826965332</v>
      </c>
      <c r="EI16" s="12">
        <f t="shared" si="24"/>
        <v>3.4500030578636509</v>
      </c>
      <c r="EJ16" s="12">
        <f t="shared" si="25"/>
        <v>55.082852566278383</v>
      </c>
      <c r="EK16" s="22">
        <v>36891</v>
      </c>
      <c r="EL16">
        <v>5</v>
      </c>
      <c r="EM16" s="12">
        <v>-11.274238066158947</v>
      </c>
      <c r="EO16" s="22">
        <v>36891</v>
      </c>
      <c r="EP16">
        <v>6</v>
      </c>
      <c r="EQ16" s="2">
        <v>-1945.6009979248047</v>
      </c>
      <c r="ER16" s="2">
        <v>19187.920959472656</v>
      </c>
      <c r="ES16" s="2">
        <v>91.77398681640625</v>
      </c>
      <c r="ET16" s="12">
        <f t="shared" si="26"/>
        <v>10.139717596472089</v>
      </c>
      <c r="EU16" s="169"/>
      <c r="EV16" s="22">
        <v>36891</v>
      </c>
      <c r="EW16">
        <v>6</v>
      </c>
      <c r="EX16" s="12">
        <v>35.703657614655192</v>
      </c>
      <c r="EZ16" s="22">
        <v>36891</v>
      </c>
      <c r="FA16">
        <v>10</v>
      </c>
      <c r="FB16" s="2">
        <v>-10787.304046630859</v>
      </c>
      <c r="FC16" s="2">
        <v>7562.4829406738281</v>
      </c>
      <c r="FD16" s="2">
        <v>-956.26997852325439</v>
      </c>
      <c r="FE16" s="169"/>
      <c r="FF16" s="169"/>
      <c r="FG16" s="22">
        <v>36891</v>
      </c>
      <c r="FH16">
        <v>10</v>
      </c>
      <c r="FI16" s="12">
        <v>73.534785946955267</v>
      </c>
      <c r="FK16" s="22">
        <v>36891</v>
      </c>
      <c r="FL16">
        <v>3</v>
      </c>
      <c r="FM16" s="2">
        <v>-4266.7580413818359</v>
      </c>
      <c r="FN16" s="2">
        <v>3573.505126953125</v>
      </c>
      <c r="FO16" s="2">
        <v>704.42299652099609</v>
      </c>
      <c r="FP16" s="12">
        <f t="shared" si="30"/>
        <v>119.3998018695946</v>
      </c>
      <c r="FQ16" s="12">
        <f t="shared" si="31"/>
        <v>605.70964639918031</v>
      </c>
      <c r="FR16" s="22">
        <v>36891</v>
      </c>
      <c r="FS16">
        <v>3</v>
      </c>
      <c r="FT16" s="12">
        <v>0.59172689613875562</v>
      </c>
      <c r="FV16" s="22">
        <v>36891</v>
      </c>
      <c r="FW16">
        <v>2</v>
      </c>
      <c r="FX16" s="2">
        <v>-5117.4951171875</v>
      </c>
      <c r="FY16" s="2">
        <v>10056.4619140625</v>
      </c>
      <c r="FZ16" s="2">
        <v>2427.8479614257813</v>
      </c>
      <c r="GA16" s="12">
        <f t="shared" si="32"/>
        <v>50.887629873399391</v>
      </c>
      <c r="GB16" s="12">
        <f t="shared" si="33"/>
        <v>210.78317911563923</v>
      </c>
      <c r="GC16" s="22">
        <v>36891</v>
      </c>
      <c r="GD16">
        <v>1</v>
      </c>
      <c r="GE16" s="12">
        <v>219.18055652022747</v>
      </c>
    </row>
    <row r="17" spans="2:187">
      <c r="B17" s="22">
        <v>36981</v>
      </c>
      <c r="C17">
        <v>2</v>
      </c>
      <c r="D17" s="2">
        <v>-357.19498443603516</v>
      </c>
      <c r="E17" s="2">
        <v>16203.40185546875</v>
      </c>
      <c r="F17" s="2">
        <v>1318.2500152587891</v>
      </c>
      <c r="G17" s="12">
        <f t="shared" si="0"/>
        <v>2.2044443976773902</v>
      </c>
      <c r="H17" s="12">
        <f t="shared" si="1"/>
        <v>27.096148704835272</v>
      </c>
      <c r="I17" s="22">
        <v>36981</v>
      </c>
      <c r="J17">
        <v>2</v>
      </c>
      <c r="K17" s="12">
        <v>-23.863861935043531</v>
      </c>
      <c r="M17" s="22">
        <v>36981</v>
      </c>
      <c r="N17">
        <v>5</v>
      </c>
      <c r="O17" s="2">
        <v>-150.85500335693359</v>
      </c>
      <c r="P17" s="2">
        <v>7807.8859252929688</v>
      </c>
      <c r="Q17" s="2">
        <v>834.42299652099609</v>
      </c>
      <c r="R17" s="12">
        <f t="shared" si="2"/>
        <v>1.9320851354686408</v>
      </c>
      <c r="S17" s="12">
        <f t="shared" si="3"/>
        <v>18.078960429650348</v>
      </c>
      <c r="T17" s="22">
        <v>36981</v>
      </c>
      <c r="U17">
        <v>5</v>
      </c>
      <c r="V17" s="12">
        <v>19.934649945892048</v>
      </c>
      <c r="X17" s="22">
        <v>37072</v>
      </c>
      <c r="Y17">
        <v>6</v>
      </c>
      <c r="Z17" s="2">
        <v>-905.86405563354492</v>
      </c>
      <c r="AA17" s="2">
        <v>8015.7291259765625</v>
      </c>
      <c r="AB17" s="2">
        <v>1464.8659629821777</v>
      </c>
      <c r="AC17" s="12">
        <f t="shared" si="4"/>
        <v>11.301081179226884</v>
      </c>
      <c r="AD17" s="12">
        <f t="shared" si="5"/>
        <v>61.839381794999504</v>
      </c>
      <c r="AE17" s="22">
        <v>37072</v>
      </c>
      <c r="AF17">
        <v>6</v>
      </c>
      <c r="AG17" s="12">
        <v>-38.027948443625704</v>
      </c>
      <c r="AI17" s="22">
        <v>36981</v>
      </c>
      <c r="AJ17">
        <v>8</v>
      </c>
      <c r="AK17" s="2">
        <v>-263.37500190734863</v>
      </c>
      <c r="AL17" s="2">
        <v>6753.3749389648438</v>
      </c>
      <c r="AM17" s="2">
        <v>831.94300079345703</v>
      </c>
      <c r="AN17" s="12">
        <f t="shared" si="6"/>
        <v>3.8999019643905437</v>
      </c>
      <c r="AO17" s="12">
        <f t="shared" si="7"/>
        <v>31.657818102461039</v>
      </c>
      <c r="AP17" s="22">
        <v>36981</v>
      </c>
      <c r="AQ17">
        <v>8</v>
      </c>
      <c r="AR17" s="12">
        <v>-36.667843015530529</v>
      </c>
      <c r="AT17" s="22">
        <v>36981</v>
      </c>
      <c r="AU17">
        <v>17</v>
      </c>
      <c r="AV17" s="2">
        <v>-3261.2260150909424</v>
      </c>
      <c r="AW17" s="2">
        <v>8498.7529678344727</v>
      </c>
      <c r="AX17" s="2">
        <v>5099.4429054260254</v>
      </c>
      <c r="AY17" s="12">
        <f t="shared" si="8"/>
        <v>38.37299457266046</v>
      </c>
      <c r="AZ17" s="12">
        <f t="shared" si="9"/>
        <v>63.952593951407088</v>
      </c>
      <c r="BA17" s="22">
        <v>36981</v>
      </c>
      <c r="BB17">
        <v>17</v>
      </c>
      <c r="BC17" s="12">
        <v>54.105317283960908</v>
      </c>
      <c r="BE17" s="22">
        <v>36981</v>
      </c>
      <c r="BF17">
        <v>6</v>
      </c>
      <c r="BG17" s="2">
        <v>-863.31802749633789</v>
      </c>
      <c r="BH17" s="2">
        <v>38360.243408203125</v>
      </c>
      <c r="BI17" s="2">
        <v>1811.745964050293</v>
      </c>
      <c r="BJ17" s="12">
        <f t="shared" si="10"/>
        <v>2.2505540914052755</v>
      </c>
      <c r="BK17" s="12">
        <f t="shared" si="11"/>
        <v>47.651163277125576</v>
      </c>
      <c r="BL17" s="22">
        <v>36981</v>
      </c>
      <c r="BM17">
        <v>6</v>
      </c>
      <c r="BN17" s="12">
        <v>-13.271937040371128</v>
      </c>
      <c r="BP17" s="22">
        <v>36981</v>
      </c>
      <c r="BQ17">
        <v>7</v>
      </c>
      <c r="BR17" s="2">
        <v>-1103.5480117797852</v>
      </c>
      <c r="BS17" s="2">
        <v>5048.9329376220703</v>
      </c>
      <c r="BT17" s="2">
        <v>1216.1130027770996</v>
      </c>
      <c r="BU17" s="12">
        <f t="shared" si="12"/>
        <v>21.85705426104413</v>
      </c>
      <c r="BV17" s="12">
        <f t="shared" si="13"/>
        <v>90.743870780078623</v>
      </c>
      <c r="BW17" s="22">
        <v>36981</v>
      </c>
      <c r="BX17">
        <v>7</v>
      </c>
      <c r="BY17" s="12">
        <v>219.50780145560756</v>
      </c>
      <c r="CA17" s="22">
        <v>36981</v>
      </c>
      <c r="CB17">
        <v>9</v>
      </c>
      <c r="CC17" s="2">
        <v>-967.34998559951782</v>
      </c>
      <c r="CD17" s="2">
        <v>20167.118347167969</v>
      </c>
      <c r="CE17" s="2">
        <v>2613.7379913330078</v>
      </c>
      <c r="CF17" s="12">
        <f t="shared" si="14"/>
        <v>4.7966693552693958</v>
      </c>
      <c r="CG17" s="12">
        <f t="shared" si="15"/>
        <v>37.010212531140844</v>
      </c>
      <c r="CH17" s="22">
        <v>36981</v>
      </c>
      <c r="CI17">
        <v>9</v>
      </c>
      <c r="CJ17" s="12">
        <v>16.586962261130299</v>
      </c>
      <c r="CL17" s="22">
        <v>36981</v>
      </c>
      <c r="CM17">
        <v>2</v>
      </c>
      <c r="CN17" s="2">
        <v>-156.53799819946289</v>
      </c>
      <c r="CO17" s="2">
        <v>1764.1240234375</v>
      </c>
      <c r="CP17" s="2">
        <v>264.77100372314453</v>
      </c>
      <c r="CQ17" s="12">
        <f t="shared" si="16"/>
        <v>8.8734123066041217</v>
      </c>
      <c r="CR17" s="12">
        <f t="shared" si="17"/>
        <v>59.122032246078383</v>
      </c>
      <c r="CS17" s="22">
        <v>36981</v>
      </c>
      <c r="CT17">
        <v>2</v>
      </c>
      <c r="CU17" s="12">
        <v>-54.519757060972964</v>
      </c>
      <c r="CW17" s="22">
        <v>36981</v>
      </c>
      <c r="CX17">
        <v>13</v>
      </c>
      <c r="CY17" s="2">
        <v>-1333.2429900169373</v>
      </c>
      <c r="CZ17" s="2">
        <v>26559.629852294922</v>
      </c>
      <c r="DA17" s="2">
        <v>4179.1969356536865</v>
      </c>
      <c r="DB17" s="12">
        <f t="shared" si="18"/>
        <v>5.0198101307565342</v>
      </c>
      <c r="DC17" s="12">
        <f t="shared" si="19"/>
        <v>31.901894324307523</v>
      </c>
      <c r="DD17" s="22">
        <v>36981</v>
      </c>
      <c r="DE17">
        <v>13</v>
      </c>
      <c r="DF17" s="12">
        <v>-30.166063387973928</v>
      </c>
      <c r="DH17" s="22">
        <v>36981</v>
      </c>
      <c r="DI17">
        <v>7</v>
      </c>
      <c r="DJ17" s="2">
        <v>-2598.0948928594589</v>
      </c>
      <c r="DK17" s="2">
        <v>5061.3929386138916</v>
      </c>
      <c r="DL17" s="2">
        <v>1800.8233550786972</v>
      </c>
      <c r="DM17" s="12">
        <f t="shared" si="20"/>
        <v>51.331618081621833</v>
      </c>
      <c r="DN17" s="12">
        <f t="shared" si="21"/>
        <v>144.27261205449662</v>
      </c>
      <c r="DO17" s="22">
        <v>36981</v>
      </c>
      <c r="DP17">
        <v>7</v>
      </c>
      <c r="DQ17" s="12">
        <v>110.9175420177086</v>
      </c>
      <c r="DS17" s="22">
        <v>36981</v>
      </c>
      <c r="DT17">
        <v>11</v>
      </c>
      <c r="DU17" s="2">
        <v>-164.34900164604187</v>
      </c>
      <c r="DV17" s="2">
        <v>21376.537414550781</v>
      </c>
      <c r="DW17" s="2">
        <v>2299.4740219116211</v>
      </c>
      <c r="DX17" s="12">
        <f t="shared" si="22"/>
        <v>0.76882891957128319</v>
      </c>
      <c r="DY17" s="12">
        <f t="shared" si="23"/>
        <v>7.1472432425835217</v>
      </c>
      <c r="DZ17" s="22">
        <v>36981</v>
      </c>
      <c r="EA17">
        <v>11</v>
      </c>
      <c r="EB17" s="12">
        <v>0.45598137317626186</v>
      </c>
      <c r="ED17" s="22">
        <v>36981</v>
      </c>
      <c r="EE17">
        <v>5</v>
      </c>
      <c r="EF17" s="2">
        <v>-601.67898559570313</v>
      </c>
      <c r="EG17" s="2">
        <v>20013.651611328125</v>
      </c>
      <c r="EH17" s="2">
        <v>940.26802825927734</v>
      </c>
      <c r="EI17" s="12">
        <f t="shared" si="24"/>
        <v>3.0063428567685313</v>
      </c>
      <c r="EJ17" s="12">
        <f t="shared" si="25"/>
        <v>63.990156797056507</v>
      </c>
      <c r="EK17" s="22">
        <v>36981</v>
      </c>
      <c r="EL17">
        <v>5</v>
      </c>
      <c r="EM17" s="12">
        <v>-24.762006441153851</v>
      </c>
      <c r="EO17" s="22">
        <v>36981</v>
      </c>
      <c r="EP17">
        <v>5</v>
      </c>
      <c r="EQ17" s="2">
        <v>-687.58198547363281</v>
      </c>
      <c r="ER17" s="2">
        <v>17701.264099121094</v>
      </c>
      <c r="ES17" s="2">
        <v>15.197006225585938</v>
      </c>
      <c r="ET17" s="12">
        <f t="shared" si="26"/>
        <v>3.8843665719205487</v>
      </c>
      <c r="EU17" s="12">
        <f t="shared" si="27"/>
        <v>4524.456825687208</v>
      </c>
      <c r="EV17" s="22">
        <v>36981</v>
      </c>
      <c r="EW17">
        <v>5</v>
      </c>
      <c r="EX17" s="12">
        <v>-24.435312452390956</v>
      </c>
      <c r="EZ17" s="22">
        <v>36981</v>
      </c>
      <c r="FA17">
        <v>11</v>
      </c>
      <c r="FB17" s="2">
        <v>-11730.475997924805</v>
      </c>
      <c r="FC17" s="2">
        <v>8870.341064453125</v>
      </c>
      <c r="FD17" s="2">
        <v>-738.84201669692993</v>
      </c>
      <c r="FE17" s="169"/>
      <c r="FF17" s="169"/>
      <c r="FG17" s="22">
        <v>36981</v>
      </c>
      <c r="FH17">
        <v>11</v>
      </c>
      <c r="FI17" s="12">
        <v>44.71704873167144</v>
      </c>
      <c r="FK17" s="22">
        <v>36981</v>
      </c>
      <c r="FL17">
        <v>4</v>
      </c>
      <c r="FM17" s="2">
        <v>-4614.4390029907227</v>
      </c>
      <c r="FN17" s="2">
        <v>4080.8139038085938</v>
      </c>
      <c r="FO17" s="2">
        <v>915.86099243164063</v>
      </c>
      <c r="FP17" s="12">
        <f t="shared" si="30"/>
        <v>113.07643797929869</v>
      </c>
      <c r="FQ17" s="12">
        <f t="shared" si="31"/>
        <v>503.83617613621004</v>
      </c>
      <c r="FR17" s="22">
        <v>36981</v>
      </c>
      <c r="FS17">
        <v>4</v>
      </c>
      <c r="FT17" s="12">
        <v>4.1779201990502779</v>
      </c>
      <c r="FV17" s="22">
        <v>36981</v>
      </c>
      <c r="FW17">
        <v>1</v>
      </c>
      <c r="FX17" s="2">
        <v>-3546.26806640625</v>
      </c>
      <c r="FY17" s="2">
        <v>3586.22607421875</v>
      </c>
      <c r="FZ17" s="2">
        <v>1059.093994140625</v>
      </c>
      <c r="GA17" s="12">
        <f t="shared" si="32"/>
        <v>98.885792278971024</v>
      </c>
      <c r="GB17" s="12">
        <f t="shared" si="33"/>
        <v>334.83978627258477</v>
      </c>
      <c r="GC17" s="22">
        <v>36981</v>
      </c>
      <c r="GD17">
        <v>1</v>
      </c>
      <c r="GE17" s="12">
        <v>223.43239923127126</v>
      </c>
    </row>
    <row r="18" spans="2:187">
      <c r="B18" s="22">
        <v>37072</v>
      </c>
      <c r="C18">
        <v>2</v>
      </c>
      <c r="D18" s="2">
        <v>-337.82899475097656</v>
      </c>
      <c r="E18" s="2">
        <v>16216.8388671875</v>
      </c>
      <c r="F18" s="2">
        <v>1242.7949523925781</v>
      </c>
      <c r="G18" s="12">
        <f t="shared" si="0"/>
        <v>2.0831988127755658</v>
      </c>
      <c r="H18" s="12">
        <f t="shared" si="1"/>
        <v>27.183003447238175</v>
      </c>
      <c r="I18" s="22">
        <v>37072</v>
      </c>
      <c r="J18">
        <v>2</v>
      </c>
      <c r="K18" s="12">
        <v>-24.78816250558453</v>
      </c>
      <c r="M18" s="22">
        <v>37072</v>
      </c>
      <c r="N18">
        <v>6</v>
      </c>
      <c r="O18" s="2">
        <v>-249.35900402069092</v>
      </c>
      <c r="P18" s="2">
        <v>9447.9098510742188</v>
      </c>
      <c r="Q18" s="2">
        <v>995.86799621582031</v>
      </c>
      <c r="R18" s="12">
        <f t="shared" si="2"/>
        <v>2.6393033798088052</v>
      </c>
      <c r="S18" s="12">
        <f t="shared" si="3"/>
        <v>25.039363145339085</v>
      </c>
      <c r="T18" s="22">
        <v>37072</v>
      </c>
      <c r="U18">
        <v>6</v>
      </c>
      <c r="V18" s="12">
        <v>11.54357146954319</v>
      </c>
      <c r="X18" s="22">
        <v>37164</v>
      </c>
      <c r="Y18">
        <v>6</v>
      </c>
      <c r="Z18" s="2">
        <v>-778.05395603179932</v>
      </c>
      <c r="AA18" s="2">
        <v>7858.1600341796875</v>
      </c>
      <c r="AB18" s="2">
        <v>1389.436014175415</v>
      </c>
      <c r="AC18" s="12">
        <f t="shared" si="4"/>
        <v>9.9012230935434271</v>
      </c>
      <c r="AD18" s="12">
        <f t="shared" si="5"/>
        <v>55.997825599298935</v>
      </c>
      <c r="AE18" s="22">
        <v>37164</v>
      </c>
      <c r="AF18">
        <v>6</v>
      </c>
      <c r="AG18" s="12">
        <v>-45.220545689611448</v>
      </c>
      <c r="AI18" s="22">
        <v>37072</v>
      </c>
      <c r="AJ18">
        <v>8</v>
      </c>
      <c r="AK18" s="2">
        <v>-229.13299894332886</v>
      </c>
      <c r="AL18" s="2">
        <v>6507.4749603271484</v>
      </c>
      <c r="AM18" s="2">
        <v>746.62898635864258</v>
      </c>
      <c r="AN18" s="12">
        <f t="shared" si="6"/>
        <v>3.5210738472332088</v>
      </c>
      <c r="AO18" s="12">
        <f t="shared" si="7"/>
        <v>30.689003926947063</v>
      </c>
      <c r="AP18" s="22">
        <v>37072</v>
      </c>
      <c r="AQ18">
        <v>8</v>
      </c>
      <c r="AR18" s="12">
        <v>-42.99777099873193</v>
      </c>
      <c r="AT18" s="22">
        <v>37072</v>
      </c>
      <c r="AU18">
        <v>18</v>
      </c>
      <c r="AV18" s="2">
        <v>-4048.2639579772949</v>
      </c>
      <c r="AW18" s="2">
        <v>9658.8719940185547</v>
      </c>
      <c r="AX18" s="2">
        <v>5796.6689758300781</v>
      </c>
      <c r="AY18" s="12">
        <f t="shared" si="8"/>
        <v>41.912388532369633</v>
      </c>
      <c r="AZ18" s="12">
        <f t="shared" si="9"/>
        <v>69.837763288830672</v>
      </c>
      <c r="BA18" s="22">
        <v>37072</v>
      </c>
      <c r="BB18">
        <v>18</v>
      </c>
      <c r="BC18" s="12">
        <v>62.622093411357184</v>
      </c>
      <c r="BE18" s="22">
        <v>37072</v>
      </c>
      <c r="BF18">
        <v>5</v>
      </c>
      <c r="BG18" s="2">
        <v>-808.33600616455078</v>
      </c>
      <c r="BH18" s="2">
        <v>35309.7958984375</v>
      </c>
      <c r="BI18" s="2">
        <v>1378.1840133666992</v>
      </c>
      <c r="BJ18" s="12">
        <f t="shared" si="10"/>
        <v>2.2892684185702716</v>
      </c>
      <c r="BK18" s="12">
        <f t="shared" si="11"/>
        <v>58.652255310225641</v>
      </c>
      <c r="BL18" s="22">
        <v>37072</v>
      </c>
      <c r="BM18">
        <v>5</v>
      </c>
      <c r="BN18" s="12">
        <v>-7.6943811214965958</v>
      </c>
      <c r="BP18" s="22">
        <v>37072</v>
      </c>
      <c r="BQ18">
        <v>7</v>
      </c>
      <c r="BR18" s="2">
        <v>-1129.2710409164429</v>
      </c>
      <c r="BS18" s="2">
        <v>5176.2140197753906</v>
      </c>
      <c r="BT18" s="2">
        <v>1222.2779922485352</v>
      </c>
      <c r="BU18" s="12">
        <f t="shared" si="12"/>
        <v>21.816544613536763</v>
      </c>
      <c r="BV18" s="12">
        <f t="shared" si="13"/>
        <v>92.390687558646604</v>
      </c>
      <c r="BW18" s="22">
        <v>37072</v>
      </c>
      <c r="BX18">
        <v>7</v>
      </c>
      <c r="BY18" s="12">
        <v>170.24135360569002</v>
      </c>
      <c r="CA18" s="22">
        <v>37072</v>
      </c>
      <c r="CB18">
        <v>8</v>
      </c>
      <c r="CC18" s="2">
        <v>-384.32998847961426</v>
      </c>
      <c r="CD18" s="2">
        <v>16106.732940673828</v>
      </c>
      <c r="CE18" s="2">
        <v>1542.6139945983887</v>
      </c>
      <c r="CF18" s="12">
        <f t="shared" si="14"/>
        <v>2.3861449115424134</v>
      </c>
      <c r="CG18" s="12">
        <f t="shared" si="15"/>
        <v>24.914203412219951</v>
      </c>
      <c r="CH18" s="22">
        <v>37072</v>
      </c>
      <c r="CI18">
        <v>8</v>
      </c>
      <c r="CJ18" s="12">
        <v>6.0703430007947867</v>
      </c>
      <c r="CL18" s="22">
        <v>37072</v>
      </c>
      <c r="CM18">
        <v>2</v>
      </c>
      <c r="CN18" s="2">
        <v>-151.30599594116211</v>
      </c>
      <c r="CO18" s="2">
        <v>1766.64599609375</v>
      </c>
      <c r="CP18" s="2">
        <v>257.52599334716797</v>
      </c>
      <c r="CQ18" s="12">
        <f t="shared" si="16"/>
        <v>8.5645905447790014</v>
      </c>
      <c r="CR18" s="12">
        <f t="shared" si="17"/>
        <v>58.753679181886767</v>
      </c>
      <c r="CS18" s="22">
        <v>37072</v>
      </c>
      <c r="CT18">
        <v>2</v>
      </c>
      <c r="CU18" s="12">
        <v>-45.656854880922772</v>
      </c>
      <c r="CW18" s="22">
        <v>37072</v>
      </c>
      <c r="CX18">
        <v>15</v>
      </c>
      <c r="CY18" s="2">
        <v>-1404.54798412323</v>
      </c>
      <c r="CZ18" s="2">
        <v>27618.902389526367</v>
      </c>
      <c r="DA18" s="2">
        <v>4003.0240211486816</v>
      </c>
      <c r="DB18" s="12">
        <f t="shared" si="18"/>
        <v>5.085459097229954</v>
      </c>
      <c r="DC18" s="12">
        <f t="shared" si="19"/>
        <v>35.087173514392006</v>
      </c>
      <c r="DD18" s="22">
        <v>37072</v>
      </c>
      <c r="DE18">
        <v>15</v>
      </c>
      <c r="DF18" s="12">
        <v>-24.129588355655784</v>
      </c>
      <c r="DH18" s="22">
        <v>37072</v>
      </c>
      <c r="DI18">
        <v>7</v>
      </c>
      <c r="DJ18" s="2">
        <v>-2877.3039915561676</v>
      </c>
      <c r="DK18" s="2">
        <v>5251.3718357086182</v>
      </c>
      <c r="DL18" s="2">
        <v>1978.4023070335388</v>
      </c>
      <c r="DM18" s="12">
        <f t="shared" si="20"/>
        <v>54.791473191650411</v>
      </c>
      <c r="DN18" s="12">
        <f t="shared" si="21"/>
        <v>145.43573778330568</v>
      </c>
      <c r="DO18" s="22">
        <v>37072</v>
      </c>
      <c r="DP18">
        <v>7</v>
      </c>
      <c r="DQ18" s="12">
        <v>99.840667362726009</v>
      </c>
      <c r="DS18" s="22">
        <v>37072</v>
      </c>
      <c r="DT18">
        <v>10</v>
      </c>
      <c r="DU18" s="2">
        <v>-393.99399018287659</v>
      </c>
      <c r="DV18" s="2">
        <v>21225.372756958008</v>
      </c>
      <c r="DW18" s="2">
        <v>2555.2169799804688</v>
      </c>
      <c r="DX18" s="12">
        <f t="shared" si="22"/>
        <v>1.8562406168048062</v>
      </c>
      <c r="DY18" s="12">
        <f t="shared" si="23"/>
        <v>15.419198967043815</v>
      </c>
      <c r="DZ18" s="22">
        <v>37072</v>
      </c>
      <c r="EA18">
        <v>10</v>
      </c>
      <c r="EB18" s="12">
        <v>-35.440984361690319</v>
      </c>
      <c r="ED18" s="22">
        <v>37072</v>
      </c>
      <c r="EE18">
        <v>5</v>
      </c>
      <c r="EF18" s="2">
        <v>-586.11997222900391</v>
      </c>
      <c r="EG18" s="2">
        <v>19953.247680664063</v>
      </c>
      <c r="EH18" s="2">
        <v>896.29401779174805</v>
      </c>
      <c r="EI18" s="12">
        <f t="shared" si="24"/>
        <v>2.9374665298070277</v>
      </c>
      <c r="EJ18" s="12">
        <f t="shared" si="25"/>
        <v>65.393716860128322</v>
      </c>
      <c r="EK18" s="22">
        <v>37072</v>
      </c>
      <c r="EL18">
        <v>5</v>
      </c>
      <c r="EM18" s="12">
        <v>-29.854546089376676</v>
      </c>
      <c r="EO18" s="22">
        <v>37072</v>
      </c>
      <c r="EP18">
        <v>6</v>
      </c>
      <c r="EQ18" s="2">
        <v>-839.44300079345703</v>
      </c>
      <c r="ER18" s="2">
        <v>20445.813354492188</v>
      </c>
      <c r="ES18" s="2">
        <v>1041.4899749755859</v>
      </c>
      <c r="ET18" s="12">
        <f t="shared" si="26"/>
        <v>4.1056962921410092</v>
      </c>
      <c r="EU18" s="12">
        <f t="shared" si="27"/>
        <v>80.60019980635289</v>
      </c>
      <c r="EV18" s="22">
        <v>37072</v>
      </c>
      <c r="EW18">
        <v>6</v>
      </c>
      <c r="EX18" s="12">
        <v>-27.55409562735305</v>
      </c>
      <c r="EZ18" s="22">
        <v>37072</v>
      </c>
      <c r="FA18">
        <v>9</v>
      </c>
      <c r="FB18" s="2">
        <v>-10127.503982543945</v>
      </c>
      <c r="FC18" s="2">
        <v>7769.3448791503906</v>
      </c>
      <c r="FD18" s="2">
        <v>-1240.925989151001</v>
      </c>
      <c r="FE18" s="169"/>
      <c r="FF18" s="169"/>
      <c r="FG18" s="22">
        <v>37072</v>
      </c>
      <c r="FH18">
        <v>9</v>
      </c>
      <c r="FI18" s="12">
        <v>16.251432531633125</v>
      </c>
      <c r="FK18" s="22">
        <v>37072</v>
      </c>
      <c r="FL18">
        <v>4</v>
      </c>
      <c r="FM18" s="2">
        <v>-4324.316863656044</v>
      </c>
      <c r="FN18" s="2">
        <v>3988.6360473632813</v>
      </c>
      <c r="FO18" s="2">
        <v>855.90103149414063</v>
      </c>
      <c r="FP18" s="12">
        <f t="shared" si="30"/>
        <v>108.41592996469727</v>
      </c>
      <c r="FQ18" s="12">
        <f t="shared" si="31"/>
        <v>505.23561773340936</v>
      </c>
      <c r="FR18" s="22">
        <v>37072</v>
      </c>
      <c r="FS18">
        <v>4</v>
      </c>
      <c r="FT18" s="12">
        <v>5.0318769812264019</v>
      </c>
      <c r="FV18" s="22">
        <v>37072</v>
      </c>
      <c r="FW18">
        <v>1</v>
      </c>
      <c r="FX18" s="2">
        <v>-4603.828125</v>
      </c>
      <c r="FY18" s="2">
        <v>4617.17822265625</v>
      </c>
      <c r="FZ18" s="2">
        <v>1236.095947265625</v>
      </c>
      <c r="GA18" s="12">
        <f t="shared" si="32"/>
        <v>99.710860248132903</v>
      </c>
      <c r="GB18" s="12">
        <f t="shared" si="33"/>
        <v>372.44909144667571</v>
      </c>
      <c r="GC18" s="22">
        <v>37072</v>
      </c>
      <c r="GD18">
        <v>1</v>
      </c>
      <c r="GE18" s="12">
        <v>222.78004715904456</v>
      </c>
    </row>
    <row r="19" spans="2:187">
      <c r="B19" s="22">
        <v>37164</v>
      </c>
      <c r="C19">
        <v>2</v>
      </c>
      <c r="D19" s="2">
        <v>-345.11997985839844</v>
      </c>
      <c r="E19" s="2">
        <v>16309.51025390625</v>
      </c>
      <c r="F19" s="2">
        <v>1193.7839813232422</v>
      </c>
      <c r="G19" s="12">
        <f t="shared" si="0"/>
        <v>2.116065868843239</v>
      </c>
      <c r="H19" s="12">
        <f t="shared" si="1"/>
        <v>28.90975128313017</v>
      </c>
      <c r="I19" s="22">
        <v>37164</v>
      </c>
      <c r="J19">
        <v>2</v>
      </c>
      <c r="K19" s="12">
        <v>-17.160537180137304</v>
      </c>
      <c r="M19" s="22">
        <v>37164</v>
      </c>
      <c r="N19">
        <v>6</v>
      </c>
      <c r="O19" s="2">
        <v>-229.04100275039673</v>
      </c>
      <c r="P19" s="2">
        <v>9534.5270385742188</v>
      </c>
      <c r="Q19" s="2">
        <v>942.50900268554688</v>
      </c>
      <c r="R19" s="12">
        <f t="shared" si="2"/>
        <v>2.402227208793434</v>
      </c>
      <c r="S19" s="12">
        <f t="shared" si="3"/>
        <v>24.301200529414213</v>
      </c>
      <c r="T19" s="22">
        <v>37164</v>
      </c>
      <c r="U19">
        <v>6</v>
      </c>
      <c r="V19" s="12">
        <v>-6.4898343380046741</v>
      </c>
      <c r="X19" s="22">
        <v>37256</v>
      </c>
      <c r="Y19">
        <v>5</v>
      </c>
      <c r="Z19" s="2">
        <v>-602.95999240875244</v>
      </c>
      <c r="AA19" s="2">
        <v>7494.9760437011719</v>
      </c>
      <c r="AB19" s="2">
        <v>1293.5510015487671</v>
      </c>
      <c r="AC19" s="12">
        <f t="shared" si="4"/>
        <v>8.0448554991110885</v>
      </c>
      <c r="AD19" s="12">
        <f t="shared" si="5"/>
        <v>46.612773032283158</v>
      </c>
      <c r="AE19" s="22">
        <v>37256</v>
      </c>
      <c r="AF19">
        <v>5</v>
      </c>
      <c r="AG19" s="12">
        <v>-44.702658981800667</v>
      </c>
      <c r="AI19" s="22">
        <v>37164</v>
      </c>
      <c r="AJ19">
        <v>8</v>
      </c>
      <c r="AK19" s="2">
        <v>-207.40899693965912</v>
      </c>
      <c r="AL19" s="2">
        <v>6235.8260192871094</v>
      </c>
      <c r="AM19" s="2">
        <v>705.68599510192871</v>
      </c>
      <c r="AN19" s="12">
        <f t="shared" si="6"/>
        <v>3.3260869738532324</v>
      </c>
      <c r="AO19" s="12">
        <f t="shared" si="7"/>
        <v>29.3911170661253</v>
      </c>
      <c r="AP19" s="22">
        <v>37164</v>
      </c>
      <c r="AQ19">
        <v>8</v>
      </c>
      <c r="AR19" s="12">
        <v>-44.875269662969849</v>
      </c>
      <c r="AT19" s="22">
        <v>37164</v>
      </c>
      <c r="AU19">
        <v>15</v>
      </c>
      <c r="AV19" s="2">
        <v>-3999.2560729980469</v>
      </c>
      <c r="AW19" s="2">
        <v>8304.2289657592773</v>
      </c>
      <c r="AX19" s="2">
        <v>4926.4989624023438</v>
      </c>
      <c r="AY19" s="12">
        <f t="shared" si="8"/>
        <v>48.159270288525633</v>
      </c>
      <c r="AZ19" s="12">
        <f t="shared" si="9"/>
        <v>81.178461692963822</v>
      </c>
      <c r="BA19" s="22">
        <v>37164</v>
      </c>
      <c r="BB19">
        <v>15</v>
      </c>
      <c r="BC19" s="12">
        <v>103.08720210550079</v>
      </c>
      <c r="BE19" s="22">
        <v>37164</v>
      </c>
      <c r="BF19">
        <v>5</v>
      </c>
      <c r="BG19" s="2">
        <v>-759.62699890136719</v>
      </c>
      <c r="BH19" s="2">
        <v>36034.882934570313</v>
      </c>
      <c r="BI19" s="2">
        <v>1395.9820175170898</v>
      </c>
      <c r="BJ19" s="12">
        <f t="shared" si="10"/>
        <v>2.108032375963719</v>
      </c>
      <c r="BK19" s="12">
        <f t="shared" si="11"/>
        <v>54.415242414973854</v>
      </c>
      <c r="BL19" s="22">
        <v>37164</v>
      </c>
      <c r="BM19">
        <v>5</v>
      </c>
      <c r="BN19" s="12">
        <v>-7.5722170220971829</v>
      </c>
      <c r="BP19" s="22">
        <v>37164</v>
      </c>
      <c r="BQ19">
        <v>8</v>
      </c>
      <c r="BR19" s="2">
        <v>-1453.184061050415</v>
      </c>
      <c r="BS19" s="2">
        <v>9360.4909515380859</v>
      </c>
      <c r="BT19" s="2">
        <v>2377.0789985656738</v>
      </c>
      <c r="BU19" s="12">
        <f t="shared" si="12"/>
        <v>15.524656437081779</v>
      </c>
      <c r="BV19" s="12">
        <f t="shared" si="13"/>
        <v>61.133183286178713</v>
      </c>
      <c r="BW19" s="22">
        <v>37164</v>
      </c>
      <c r="BX19">
        <v>8</v>
      </c>
      <c r="BY19" s="12">
        <v>84.285127353820187</v>
      </c>
      <c r="CA19" s="22">
        <v>37164</v>
      </c>
      <c r="CB19">
        <v>6</v>
      </c>
      <c r="CC19" s="2">
        <v>-382.92400074005127</v>
      </c>
      <c r="CD19" s="2">
        <v>11900.075988769531</v>
      </c>
      <c r="CE19" s="2">
        <v>1298.8429775238037</v>
      </c>
      <c r="CF19" s="12">
        <f t="shared" si="14"/>
        <v>3.2178281979159498</v>
      </c>
      <c r="CG19" s="12">
        <f t="shared" si="15"/>
        <v>29.481931793640044</v>
      </c>
      <c r="CH19" s="22">
        <v>37164</v>
      </c>
      <c r="CI19">
        <v>6</v>
      </c>
      <c r="CJ19" s="12">
        <v>28.897223982263711</v>
      </c>
      <c r="CL19" s="22">
        <v>37164</v>
      </c>
      <c r="CM19">
        <v>3</v>
      </c>
      <c r="CN19" s="2">
        <v>-189.47800254821777</v>
      </c>
      <c r="CO19" s="2">
        <v>2343.0680236816406</v>
      </c>
      <c r="CP19" s="2">
        <v>314.55099868774414</v>
      </c>
      <c r="CQ19" s="12">
        <f t="shared" si="16"/>
        <v>8.0867478294758506</v>
      </c>
      <c r="CR19" s="12">
        <f t="shared" si="17"/>
        <v>60.237609589125242</v>
      </c>
      <c r="CS19" s="22">
        <v>37164</v>
      </c>
      <c r="CT19">
        <v>3</v>
      </c>
      <c r="CU19" s="12">
        <v>-13.989365131294541</v>
      </c>
      <c r="CW19" s="22">
        <v>37164</v>
      </c>
      <c r="CX19">
        <v>13</v>
      </c>
      <c r="CY19" s="2">
        <v>-1279.0500078201294</v>
      </c>
      <c r="CZ19" s="2">
        <v>24952.533187866211</v>
      </c>
      <c r="DA19" s="2">
        <v>3789.9250726699829</v>
      </c>
      <c r="DB19" s="12">
        <f t="shared" si="18"/>
        <v>5.1259324982767653</v>
      </c>
      <c r="DC19" s="12">
        <f t="shared" si="19"/>
        <v>33.748688517449906</v>
      </c>
      <c r="DD19" s="22">
        <v>37164</v>
      </c>
      <c r="DE19">
        <v>13</v>
      </c>
      <c r="DF19" s="12">
        <v>-17.983592257275859</v>
      </c>
      <c r="DH19" s="22">
        <v>37164</v>
      </c>
      <c r="DI19">
        <v>8</v>
      </c>
      <c r="DJ19" s="2">
        <v>-2922.6270482540131</v>
      </c>
      <c r="DK19" s="2">
        <v>5507.3079319000244</v>
      </c>
      <c r="DL19" s="2">
        <v>2095.6277338266373</v>
      </c>
      <c r="DM19" s="12">
        <f t="shared" si="20"/>
        <v>53.068161148666782</v>
      </c>
      <c r="DN19" s="12">
        <f t="shared" si="21"/>
        <v>139.46308311721313</v>
      </c>
      <c r="DO19" s="22">
        <v>37164</v>
      </c>
      <c r="DP19">
        <v>8</v>
      </c>
      <c r="DQ19" s="12">
        <v>58.082386580201572</v>
      </c>
      <c r="DS19" s="22">
        <v>37164</v>
      </c>
      <c r="DT19">
        <v>10</v>
      </c>
      <c r="DU19" s="2">
        <v>-366.76699566841125</v>
      </c>
      <c r="DV19" s="2">
        <v>22249.445999145508</v>
      </c>
      <c r="DW19" s="2">
        <v>2763.0100059509277</v>
      </c>
      <c r="DX19" s="12">
        <f t="shared" si="22"/>
        <v>1.6484320359369711</v>
      </c>
      <c r="DY19" s="12">
        <f t="shared" si="23"/>
        <v>13.274182680427296</v>
      </c>
      <c r="DZ19" s="22">
        <v>37164</v>
      </c>
      <c r="EA19">
        <v>10</v>
      </c>
      <c r="EB19" s="12">
        <v>-37.143725209135361</v>
      </c>
      <c r="ED19" s="22">
        <v>37164</v>
      </c>
      <c r="EE19">
        <v>5</v>
      </c>
      <c r="EF19" s="2">
        <v>-486.58499908447266</v>
      </c>
      <c r="EG19" s="2">
        <v>18066.49462890625</v>
      </c>
      <c r="EH19" s="2">
        <v>1041.5539932250977</v>
      </c>
      <c r="EI19" s="12">
        <f t="shared" si="24"/>
        <v>2.6933005493270423</v>
      </c>
      <c r="EJ19" s="12">
        <f t="shared" si="25"/>
        <v>46.717213149728025</v>
      </c>
      <c r="EK19" s="22">
        <v>37164</v>
      </c>
      <c r="EL19">
        <v>5</v>
      </c>
      <c r="EM19" s="12">
        <v>-29.470108847258714</v>
      </c>
      <c r="EO19" s="22">
        <v>37164</v>
      </c>
      <c r="EP19">
        <v>5</v>
      </c>
      <c r="EQ19" s="2">
        <v>-744.52103042602539</v>
      </c>
      <c r="ER19" s="2">
        <v>17699.26904296875</v>
      </c>
      <c r="ES19" s="2">
        <v>730.363037109375</v>
      </c>
      <c r="ET19" s="12">
        <f t="shared" si="26"/>
        <v>4.2065072213916963</v>
      </c>
      <c r="EU19" s="12">
        <f t="shared" si="27"/>
        <v>101.93848710809419</v>
      </c>
      <c r="EV19" s="22">
        <v>37164</v>
      </c>
      <c r="EW19">
        <v>5</v>
      </c>
      <c r="EX19" s="12">
        <v>-28.426098616326634</v>
      </c>
      <c r="EZ19" s="22">
        <v>37164</v>
      </c>
      <c r="FA19">
        <v>8</v>
      </c>
      <c r="FB19" s="2">
        <v>-6757.2150650024414</v>
      </c>
      <c r="FC19" s="2">
        <v>6729.0550231933594</v>
      </c>
      <c r="FD19" s="2">
        <v>-1235.8040041923523</v>
      </c>
      <c r="FE19" s="169"/>
      <c r="FF19" s="169"/>
      <c r="FG19" s="22">
        <v>37164</v>
      </c>
      <c r="FH19">
        <v>8</v>
      </c>
      <c r="FI19" s="12">
        <v>-26.164308219613464</v>
      </c>
      <c r="FK19" s="22">
        <v>37164</v>
      </c>
      <c r="FL19">
        <v>4</v>
      </c>
      <c r="FM19" s="2">
        <v>-4489.1719207763672</v>
      </c>
      <c r="FN19" s="2">
        <v>3792.8279418945313</v>
      </c>
      <c r="FO19" s="2">
        <v>761.38200378417969</v>
      </c>
      <c r="FP19" s="12">
        <f t="shared" si="30"/>
        <v>118.35949295748991</v>
      </c>
      <c r="FQ19" s="12">
        <f t="shared" si="31"/>
        <v>589.60835670721497</v>
      </c>
      <c r="FR19" s="22">
        <v>37164</v>
      </c>
      <c r="FS19">
        <v>4</v>
      </c>
      <c r="FT19" s="12">
        <v>14.198911668300095</v>
      </c>
      <c r="FV19" s="22">
        <v>37164</v>
      </c>
      <c r="FW19">
        <v>1</v>
      </c>
      <c r="FX19" s="2">
        <v>-5817.0390625</v>
      </c>
      <c r="FY19" s="2">
        <v>6382.2587890625</v>
      </c>
      <c r="FZ19" s="2">
        <v>1433.333984375</v>
      </c>
      <c r="GA19" s="12">
        <f t="shared" si="32"/>
        <v>91.143892072644618</v>
      </c>
      <c r="GB19" s="12">
        <f t="shared" si="33"/>
        <v>405.83975025447393</v>
      </c>
      <c r="GC19" s="22">
        <v>37164</v>
      </c>
      <c r="GD19">
        <v>1</v>
      </c>
      <c r="GE19" s="12">
        <v>208.49638743469731</v>
      </c>
    </row>
    <row r="20" spans="2:187">
      <c r="B20" s="22">
        <v>37256</v>
      </c>
      <c r="C20">
        <v>3</v>
      </c>
      <c r="D20" s="2">
        <v>-478.71299743652344</v>
      </c>
      <c r="E20" s="2">
        <v>19585.1201171875</v>
      </c>
      <c r="F20" s="2">
        <v>1165.3319778442383</v>
      </c>
      <c r="G20" s="12">
        <f t="shared" si="0"/>
        <v>2.4442688866452995</v>
      </c>
      <c r="H20" s="12">
        <f t="shared" si="1"/>
        <v>41.079538409484002</v>
      </c>
      <c r="I20" s="22">
        <v>37256</v>
      </c>
      <c r="J20">
        <v>3</v>
      </c>
      <c r="K20" s="12">
        <v>-8.9440483701315863</v>
      </c>
      <c r="M20" s="22">
        <v>37256</v>
      </c>
      <c r="N20">
        <v>5</v>
      </c>
      <c r="O20" s="2">
        <v>-164.03499937057495</v>
      </c>
      <c r="P20" s="2">
        <v>7371.1470336914063</v>
      </c>
      <c r="Q20" s="2">
        <v>624.77201080322266</v>
      </c>
      <c r="R20" s="12">
        <f t="shared" si="2"/>
        <v>2.2253659928477596</v>
      </c>
      <c r="S20" s="12">
        <f t="shared" si="3"/>
        <v>26.255177334158653</v>
      </c>
      <c r="T20" s="22">
        <v>37256</v>
      </c>
      <c r="U20">
        <v>5</v>
      </c>
      <c r="V20" s="12">
        <v>-26.76518689648918</v>
      </c>
      <c r="X20" s="22">
        <v>37346</v>
      </c>
      <c r="Y20">
        <v>6</v>
      </c>
      <c r="Z20" s="2">
        <v>-739.14200162887573</v>
      </c>
      <c r="AA20" s="2">
        <v>23982.85009765625</v>
      </c>
      <c r="AB20" s="2">
        <v>3555.2450067996979</v>
      </c>
      <c r="AC20" s="12">
        <f t="shared" si="4"/>
        <v>3.0819606452908999</v>
      </c>
      <c r="AD20" s="12">
        <f t="shared" si="5"/>
        <v>20.790184648743082</v>
      </c>
      <c r="AE20" s="22">
        <v>37346</v>
      </c>
      <c r="AF20">
        <v>6</v>
      </c>
      <c r="AG20" s="12">
        <v>-46.24840273677632</v>
      </c>
      <c r="AI20" s="22">
        <v>37256</v>
      </c>
      <c r="AJ20">
        <v>8</v>
      </c>
      <c r="AK20" s="2">
        <v>-166.07299840450287</v>
      </c>
      <c r="AL20" s="2">
        <v>5596.2409820556641</v>
      </c>
      <c r="AM20" s="2">
        <v>761.55498504638672</v>
      </c>
      <c r="AN20" s="12">
        <f t="shared" si="6"/>
        <v>2.967581255650277</v>
      </c>
      <c r="AO20" s="12">
        <f t="shared" si="7"/>
        <v>21.807092286893411</v>
      </c>
      <c r="AP20" s="22">
        <v>37256</v>
      </c>
      <c r="AQ20">
        <v>8</v>
      </c>
      <c r="AR20" s="12">
        <v>-48.784001699461378</v>
      </c>
      <c r="AT20" s="22">
        <v>37256</v>
      </c>
      <c r="AU20">
        <v>15</v>
      </c>
      <c r="AV20" s="2">
        <v>-4440.7390012741089</v>
      </c>
      <c r="AW20" s="2">
        <v>7576.1000595092773</v>
      </c>
      <c r="AX20" s="2">
        <v>4464.121955871582</v>
      </c>
      <c r="AY20" s="12">
        <f t="shared" si="8"/>
        <v>58.615104953639516</v>
      </c>
      <c r="AZ20" s="12">
        <f t="shared" si="9"/>
        <v>99.476202603140848</v>
      </c>
      <c r="BA20" s="22">
        <v>37256</v>
      </c>
      <c r="BB20">
        <v>15</v>
      </c>
      <c r="BC20" s="12">
        <v>94.53359587612178</v>
      </c>
      <c r="BE20" s="22">
        <v>37256</v>
      </c>
      <c r="BF20">
        <v>5</v>
      </c>
      <c r="BG20" s="2">
        <v>-748.35300827026367</v>
      </c>
      <c r="BH20" s="2">
        <v>36198.032470703125</v>
      </c>
      <c r="BI20" s="2">
        <v>1270.6849975585938</v>
      </c>
      <c r="BJ20" s="12">
        <f t="shared" si="10"/>
        <v>2.067385869317464</v>
      </c>
      <c r="BK20" s="12">
        <f t="shared" si="11"/>
        <v>58.893668352746545</v>
      </c>
      <c r="BL20" s="22">
        <v>37256</v>
      </c>
      <c r="BM20">
        <v>5</v>
      </c>
      <c r="BN20" s="12">
        <v>-7.701217343900324</v>
      </c>
      <c r="BP20" s="22">
        <v>37256</v>
      </c>
      <c r="BQ20">
        <v>8</v>
      </c>
      <c r="BR20" s="2">
        <v>-1107.3700094223022</v>
      </c>
      <c r="BS20" s="2">
        <v>9365.6327209472656</v>
      </c>
      <c r="BT20" s="2">
        <v>2358.367015838623</v>
      </c>
      <c r="BU20" s="12">
        <f t="shared" si="12"/>
        <v>11.823760790293941</v>
      </c>
      <c r="BV20" s="12">
        <f t="shared" si="13"/>
        <v>46.954948147819451</v>
      </c>
      <c r="BW20" s="22">
        <v>37256</v>
      </c>
      <c r="BX20">
        <v>8</v>
      </c>
      <c r="BY20" s="12">
        <v>-4.0226789607595181</v>
      </c>
      <c r="CA20" s="22">
        <v>37256</v>
      </c>
      <c r="CB20">
        <v>10</v>
      </c>
      <c r="CC20" s="2">
        <v>-910.38000440597534</v>
      </c>
      <c r="CD20" s="2">
        <v>18491.850128173828</v>
      </c>
      <c r="CE20" s="2">
        <v>3053.0080404281616</v>
      </c>
      <c r="CF20" s="12">
        <f t="shared" si="14"/>
        <v>4.9231418062324543</v>
      </c>
      <c r="CG20" s="12">
        <f t="shared" si="15"/>
        <v>29.819115847408689</v>
      </c>
      <c r="CH20" s="22">
        <v>37256</v>
      </c>
      <c r="CI20">
        <v>10</v>
      </c>
      <c r="CJ20" s="12">
        <v>-6.5795895939911304</v>
      </c>
      <c r="CL20" s="22">
        <v>37256</v>
      </c>
      <c r="CM20">
        <v>3</v>
      </c>
      <c r="CN20" s="2">
        <v>-188.27400493621826</v>
      </c>
      <c r="CO20" s="2">
        <v>2326.3019409179688</v>
      </c>
      <c r="CP20" s="2">
        <v>296.81600952148438</v>
      </c>
      <c r="CQ20" s="12">
        <f t="shared" si="16"/>
        <v>8.0932746357905945</v>
      </c>
      <c r="CR20" s="12">
        <f t="shared" si="17"/>
        <v>63.431216274265843</v>
      </c>
      <c r="CS20" s="22">
        <v>37256</v>
      </c>
      <c r="CT20">
        <v>3</v>
      </c>
      <c r="CU20" s="12">
        <v>0.99507048730358427</v>
      </c>
      <c r="CW20" s="22">
        <v>37256</v>
      </c>
      <c r="CX20">
        <v>12</v>
      </c>
      <c r="CY20" s="2">
        <v>-1159.2930254936218</v>
      </c>
      <c r="CZ20" s="2">
        <v>21050.340087890625</v>
      </c>
      <c r="DA20" s="2">
        <v>3770.2590188980103</v>
      </c>
      <c r="DB20" s="12">
        <f t="shared" si="18"/>
        <v>5.5072413113197838</v>
      </c>
      <c r="DC20" s="12">
        <f t="shared" si="19"/>
        <v>30.748365554801211</v>
      </c>
      <c r="DD20" s="22">
        <v>37256</v>
      </c>
      <c r="DE20">
        <v>12</v>
      </c>
      <c r="DF20" s="12">
        <v>-1.4299637879435556</v>
      </c>
      <c r="DH20" s="22">
        <v>37256</v>
      </c>
      <c r="DI20">
        <v>6</v>
      </c>
      <c r="DJ20" s="2">
        <v>-89.911999642848969</v>
      </c>
      <c r="DK20" s="2">
        <v>1825.0040321350098</v>
      </c>
      <c r="DL20" s="2">
        <v>745.26861000061035</v>
      </c>
      <c r="DM20" s="12">
        <f t="shared" si="20"/>
        <v>4.9266740269972988</v>
      </c>
      <c r="DN20" s="12">
        <f t="shared" si="21"/>
        <v>12.064374969821328</v>
      </c>
      <c r="DO20" s="22">
        <v>37256</v>
      </c>
      <c r="DP20">
        <v>6</v>
      </c>
      <c r="DQ20" s="12">
        <v>-1.0575197372524547</v>
      </c>
      <c r="DS20" s="22">
        <v>37256</v>
      </c>
      <c r="DT20">
        <v>10</v>
      </c>
      <c r="DU20" s="2">
        <v>-275.32299900054932</v>
      </c>
      <c r="DV20" s="2">
        <v>23670.848876953125</v>
      </c>
      <c r="DW20" s="2">
        <v>2842.6610221862793</v>
      </c>
      <c r="DX20" s="12">
        <f t="shared" si="22"/>
        <v>1.1631310749848716</v>
      </c>
      <c r="DY20" s="12">
        <f t="shared" si="23"/>
        <v>9.6853967761797897</v>
      </c>
      <c r="DZ20" s="22">
        <v>37256</v>
      </c>
      <c r="EA20">
        <v>10</v>
      </c>
      <c r="EB20" s="12">
        <v>-40.838335943997869</v>
      </c>
      <c r="ED20" s="22">
        <v>37256</v>
      </c>
      <c r="EE20">
        <v>5</v>
      </c>
      <c r="EF20" s="2">
        <v>-452.87798690795898</v>
      </c>
      <c r="EG20" s="2">
        <v>18060.3310546875</v>
      </c>
      <c r="EH20" s="2">
        <v>1072.6300106048584</v>
      </c>
      <c r="EI20" s="12">
        <f t="shared" si="24"/>
        <v>2.5075840832409102</v>
      </c>
      <c r="EJ20" s="12">
        <f t="shared" si="25"/>
        <v>42.221267578797288</v>
      </c>
      <c r="EK20" s="22">
        <v>37256</v>
      </c>
      <c r="EL20">
        <v>5</v>
      </c>
      <c r="EM20" s="12">
        <v>-24.902951535775696</v>
      </c>
      <c r="EO20" s="22">
        <v>37256</v>
      </c>
      <c r="EP20">
        <v>5</v>
      </c>
      <c r="EQ20" s="2">
        <v>-681.75299072265625</v>
      </c>
      <c r="ER20" s="2">
        <v>17436.598266601563</v>
      </c>
      <c r="ES20" s="2">
        <v>919.29599761962891</v>
      </c>
      <c r="ET20" s="12">
        <f t="shared" si="26"/>
        <v>3.9098967602442309</v>
      </c>
      <c r="EU20" s="12">
        <f t="shared" si="27"/>
        <v>74.160334918018506</v>
      </c>
      <c r="EV20" s="22">
        <v>37256</v>
      </c>
      <c r="EW20">
        <v>5</v>
      </c>
      <c r="EX20" s="12">
        <v>-27.330995194880703</v>
      </c>
      <c r="EZ20" s="22">
        <v>37256</v>
      </c>
      <c r="FA20">
        <v>7</v>
      </c>
      <c r="FB20" s="2">
        <v>-4474.5809555053711</v>
      </c>
      <c r="FC20" s="2">
        <v>6316.0550537109375</v>
      </c>
      <c r="FD20" s="2">
        <v>-1044.098016500473</v>
      </c>
      <c r="FE20" s="169"/>
      <c r="FF20" s="169"/>
      <c r="FG20" s="22">
        <v>37256</v>
      </c>
      <c r="FH20">
        <v>7</v>
      </c>
      <c r="FI20" s="12">
        <v>-53.144836861946146</v>
      </c>
      <c r="FK20" s="22">
        <v>37256</v>
      </c>
      <c r="FL20">
        <v>4</v>
      </c>
      <c r="FM20" s="2">
        <v>-4234.1939735412598</v>
      </c>
      <c r="FN20" s="2">
        <v>3698.2639770507813</v>
      </c>
      <c r="FO20" s="2">
        <v>1135.5669898986816</v>
      </c>
      <c r="FP20" s="12">
        <f t="shared" si="30"/>
        <v>114.49139379493027</v>
      </c>
      <c r="FQ20" s="12">
        <f t="shared" si="31"/>
        <v>372.87047010049548</v>
      </c>
      <c r="FR20" s="22">
        <v>37256</v>
      </c>
      <c r="FS20">
        <v>4</v>
      </c>
      <c r="FT20" s="12">
        <v>-3.1877985670418219</v>
      </c>
      <c r="FV20" s="22">
        <v>37256</v>
      </c>
      <c r="FW20">
        <v>1</v>
      </c>
      <c r="FX20" s="2">
        <v>-6171.73681640625</v>
      </c>
      <c r="FY20" s="2">
        <v>6754.22802734375</v>
      </c>
      <c r="FZ20" s="2">
        <v>1432.7530517578125</v>
      </c>
      <c r="GA20" s="12">
        <f t="shared" si="32"/>
        <v>91.375902492788981</v>
      </c>
      <c r="GB20" s="12">
        <f t="shared" si="33"/>
        <v>430.76068194964125</v>
      </c>
      <c r="GC20" s="22">
        <v>37256</v>
      </c>
      <c r="GD20">
        <v>1</v>
      </c>
      <c r="GE20" s="12">
        <v>107.97799398759014</v>
      </c>
    </row>
    <row r="21" spans="2:187">
      <c r="B21" s="22">
        <v>37346</v>
      </c>
      <c r="C21">
        <v>3</v>
      </c>
      <c r="D21" s="2">
        <v>-401.45499420166016</v>
      </c>
      <c r="E21" s="2">
        <v>18561.1962890625</v>
      </c>
      <c r="F21" s="2">
        <v>1213.0460205078125</v>
      </c>
      <c r="G21" s="12">
        <f t="shared" si="0"/>
        <v>2.1628724137690645</v>
      </c>
      <c r="H21" s="12">
        <f t="shared" si="1"/>
        <v>33.0947867941235</v>
      </c>
      <c r="I21" s="22">
        <v>37346</v>
      </c>
      <c r="J21">
        <v>3</v>
      </c>
      <c r="K21" s="12">
        <v>-10.38590591146753</v>
      </c>
      <c r="M21" s="22">
        <v>37346</v>
      </c>
      <c r="N21">
        <v>6</v>
      </c>
      <c r="O21" s="2">
        <v>-793.73999357223511</v>
      </c>
      <c r="P21" s="2">
        <v>17052.498931884766</v>
      </c>
      <c r="Q21" s="2">
        <v>1572.0189971923828</v>
      </c>
      <c r="R21" s="12">
        <f t="shared" si="2"/>
        <v>4.6546843177811308</v>
      </c>
      <c r="S21" s="12">
        <f t="shared" si="3"/>
        <v>50.49175582418853</v>
      </c>
      <c r="T21" s="22">
        <v>37346</v>
      </c>
      <c r="U21">
        <v>6</v>
      </c>
      <c r="V21" s="12">
        <v>39.892699454700377</v>
      </c>
      <c r="X21" s="22">
        <v>37437</v>
      </c>
      <c r="Y21">
        <v>6</v>
      </c>
      <c r="Z21" s="2">
        <v>-748.0939826965332</v>
      </c>
      <c r="AA21" s="2">
        <v>22413.625854492188</v>
      </c>
      <c r="AB21" s="2">
        <v>3564.914975643158</v>
      </c>
      <c r="AC21" s="12">
        <f t="shared" si="4"/>
        <v>3.3376749819645917</v>
      </c>
      <c r="AD21" s="12">
        <f t="shared" si="5"/>
        <v>20.984903926399173</v>
      </c>
      <c r="AE21" s="22">
        <v>37437</v>
      </c>
      <c r="AF21">
        <v>6</v>
      </c>
      <c r="AG21" s="12">
        <v>-37.304450323657669</v>
      </c>
      <c r="AI21" s="22">
        <v>37346</v>
      </c>
      <c r="AJ21">
        <v>7</v>
      </c>
      <c r="AK21" s="2">
        <v>-134.04199552536011</v>
      </c>
      <c r="AL21" s="2">
        <v>4839.5160369873047</v>
      </c>
      <c r="AM21" s="2">
        <v>682.28899955749512</v>
      </c>
      <c r="AN21" s="12">
        <f t="shared" si="6"/>
        <v>2.7697396702667798</v>
      </c>
      <c r="AO21" s="12">
        <f t="shared" si="7"/>
        <v>19.64592652267504</v>
      </c>
      <c r="AP21" s="22">
        <v>37346</v>
      </c>
      <c r="AQ21">
        <v>7</v>
      </c>
      <c r="AR21" s="12">
        <v>-38.338327770507455</v>
      </c>
      <c r="AT21" s="22">
        <v>37346</v>
      </c>
      <c r="AU21">
        <v>17</v>
      </c>
      <c r="AV21" s="2">
        <v>-4364.2079906463623</v>
      </c>
      <c r="AW21" s="2">
        <v>9264.0919570922852</v>
      </c>
      <c r="AX21" s="2">
        <v>4209.6750507354736</v>
      </c>
      <c r="AY21" s="12">
        <f t="shared" si="8"/>
        <v>47.10885870800611</v>
      </c>
      <c r="AZ21" s="12">
        <f t="shared" si="9"/>
        <v>103.67089948864081</v>
      </c>
      <c r="BA21" s="22">
        <v>37346</v>
      </c>
      <c r="BB21">
        <v>17</v>
      </c>
      <c r="BC21" s="12">
        <v>56.543072519762248</v>
      </c>
      <c r="BE21" s="22">
        <v>37346</v>
      </c>
      <c r="BF21">
        <v>5</v>
      </c>
      <c r="BG21" s="2">
        <v>-665.19601821899414</v>
      </c>
      <c r="BH21" s="2">
        <v>38656.366821289063</v>
      </c>
      <c r="BI21" s="2">
        <v>1146.9190015792847</v>
      </c>
      <c r="BJ21" s="12">
        <f t="shared" si="10"/>
        <v>1.7207929066232202</v>
      </c>
      <c r="BK21" s="12">
        <f t="shared" si="11"/>
        <v>57.998517532888762</v>
      </c>
      <c r="BL21" s="22">
        <v>37346</v>
      </c>
      <c r="BM21">
        <v>5</v>
      </c>
      <c r="BN21" s="12">
        <v>-16.143272876811178</v>
      </c>
      <c r="BP21" s="22">
        <v>37346</v>
      </c>
      <c r="BQ21">
        <v>9</v>
      </c>
      <c r="BR21" s="2">
        <v>-948.02101421356201</v>
      </c>
      <c r="BS21" s="2">
        <v>11875.40885925293</v>
      </c>
      <c r="BT21" s="2">
        <v>2986.1049537658691</v>
      </c>
      <c r="BU21" s="12">
        <f t="shared" si="12"/>
        <v>7.9830599977607939</v>
      </c>
      <c r="BV21" s="12">
        <f t="shared" si="13"/>
        <v>31.747745939672463</v>
      </c>
      <c r="BW21" s="22">
        <v>37346</v>
      </c>
      <c r="BX21">
        <v>9</v>
      </c>
      <c r="BY21" s="12">
        <v>-38.968395099477718</v>
      </c>
      <c r="CA21" s="22">
        <v>37346</v>
      </c>
      <c r="CB21">
        <v>11</v>
      </c>
      <c r="CC21" s="2">
        <v>-1029.8219742774963</v>
      </c>
      <c r="CD21" s="2">
        <v>18984.645874023438</v>
      </c>
      <c r="CE21" s="2">
        <v>3247.7119715213776</v>
      </c>
      <c r="CF21" s="12">
        <f t="shared" si="14"/>
        <v>5.424499256457529</v>
      </c>
      <c r="CG21" s="12">
        <f t="shared" si="15"/>
        <v>31.709153499689208</v>
      </c>
      <c r="CH21" s="22">
        <v>37346</v>
      </c>
      <c r="CI21">
        <v>11</v>
      </c>
      <c r="CJ21" s="12">
        <v>1.9537908628208145</v>
      </c>
      <c r="CL21" s="22">
        <v>37346</v>
      </c>
      <c r="CM21">
        <v>6</v>
      </c>
      <c r="CN21" s="2">
        <v>-385.13100051879883</v>
      </c>
      <c r="CO21" s="2">
        <v>3433.3250122070313</v>
      </c>
      <c r="CP21" s="2">
        <v>610.71600246429443</v>
      </c>
      <c r="CQ21" s="12">
        <f t="shared" si="16"/>
        <v>11.217434969001857</v>
      </c>
      <c r="CR21" s="12">
        <f t="shared" si="17"/>
        <v>63.062208778672954</v>
      </c>
      <c r="CS21" s="22">
        <v>37346</v>
      </c>
      <c r="CT21">
        <v>6</v>
      </c>
      <c r="CU21" s="12">
        <v>-5.4480247971334332</v>
      </c>
      <c r="CW21" s="22">
        <v>37346</v>
      </c>
      <c r="CX21">
        <v>13</v>
      </c>
      <c r="CY21" s="2">
        <v>-1308.7950301170349</v>
      </c>
      <c r="CZ21" s="2">
        <v>23167.613845825195</v>
      </c>
      <c r="DA21" s="2">
        <v>4295.1809124946594</v>
      </c>
      <c r="DB21" s="12">
        <f t="shared" si="18"/>
        <v>5.6492439783688804</v>
      </c>
      <c r="DC21" s="12">
        <f t="shared" si="19"/>
        <v>30.471243395354008</v>
      </c>
      <c r="DD21" s="22">
        <v>37346</v>
      </c>
      <c r="DE21">
        <v>13</v>
      </c>
      <c r="DF21" s="12">
        <v>-5.1015337485599161</v>
      </c>
      <c r="DH21" s="22">
        <v>37346</v>
      </c>
      <c r="DI21">
        <v>6</v>
      </c>
      <c r="DJ21" s="2">
        <v>-87.558001399040222</v>
      </c>
      <c r="DK21" s="2">
        <v>1822.9530372619629</v>
      </c>
      <c r="DL21" s="2">
        <v>789.11350625753403</v>
      </c>
      <c r="DM21" s="12">
        <f t="shared" si="20"/>
        <v>4.8030859604891685</v>
      </c>
      <c r="DN21" s="12">
        <f t="shared" si="21"/>
        <v>11.095742336776695</v>
      </c>
      <c r="DO21" s="22">
        <v>37346</v>
      </c>
      <c r="DP21">
        <v>6</v>
      </c>
      <c r="DQ21" s="12">
        <v>-3.7348126785623714</v>
      </c>
      <c r="DS21" s="22">
        <v>37346</v>
      </c>
      <c r="DT21">
        <v>11</v>
      </c>
      <c r="DU21" s="2">
        <v>-353.74900507926941</v>
      </c>
      <c r="DV21" s="2">
        <v>23966.601043701172</v>
      </c>
      <c r="DW21" s="2">
        <v>3056.0200004577637</v>
      </c>
      <c r="DX21" s="12">
        <f t="shared" si="22"/>
        <v>1.4760082351028272</v>
      </c>
      <c r="DY21" s="12">
        <f t="shared" si="23"/>
        <v>11.575480691431373</v>
      </c>
      <c r="DZ21" s="22">
        <v>37346</v>
      </c>
      <c r="EA21">
        <v>11</v>
      </c>
      <c r="EB21" s="12">
        <v>-24.349886085214113</v>
      </c>
      <c r="ED21" s="22">
        <v>37346</v>
      </c>
      <c r="EE21">
        <v>8</v>
      </c>
      <c r="EF21" s="2">
        <v>-740.09698486328125</v>
      </c>
      <c r="EG21" s="2">
        <v>25822.439208984375</v>
      </c>
      <c r="EH21" s="2">
        <v>1644.3290023803711</v>
      </c>
      <c r="EI21" s="12">
        <f t="shared" si="24"/>
        <v>2.8661002118102772</v>
      </c>
      <c r="EJ21" s="12">
        <f t="shared" si="25"/>
        <v>45.009057420497882</v>
      </c>
      <c r="EK21" s="22">
        <v>37346</v>
      </c>
      <c r="EL21">
        <v>8</v>
      </c>
      <c r="EM21" s="12">
        <v>-10.002298232327945</v>
      </c>
      <c r="EO21" s="22">
        <v>37346</v>
      </c>
      <c r="EP21">
        <v>4</v>
      </c>
      <c r="EQ21" s="2">
        <v>-621.59099578857422</v>
      </c>
      <c r="ER21" s="2">
        <v>16147.492797851563</v>
      </c>
      <c r="ES21" s="2">
        <v>745.68898773193359</v>
      </c>
      <c r="ET21" s="12">
        <f t="shared" si="26"/>
        <v>3.8494582630888523</v>
      </c>
      <c r="EU21" s="12">
        <f t="shared" si="27"/>
        <v>83.357942254074018</v>
      </c>
      <c r="EV21" s="22">
        <v>37346</v>
      </c>
      <c r="EW21">
        <v>4</v>
      </c>
      <c r="EX21" s="12">
        <v>-26.702373374085475</v>
      </c>
      <c r="EZ21" s="22">
        <v>37346</v>
      </c>
      <c r="FA21">
        <v>10</v>
      </c>
      <c r="FB21" s="2">
        <v>-3003.6699371337891</v>
      </c>
      <c r="FC21" s="2">
        <v>6268.9889068603516</v>
      </c>
      <c r="FD21" s="2">
        <v>-959.8080005645752</v>
      </c>
      <c r="FE21" s="169"/>
      <c r="FF21" s="169"/>
      <c r="FG21" s="22">
        <v>37346</v>
      </c>
      <c r="FH21">
        <v>10</v>
      </c>
      <c r="FI21" s="12">
        <v>-66.242945784524125</v>
      </c>
      <c r="FK21" s="22">
        <v>37346</v>
      </c>
      <c r="FL21">
        <v>4</v>
      </c>
      <c r="FM21" s="2">
        <v>-292.864013671875</v>
      </c>
      <c r="FN21" s="2">
        <v>2399.0489807128906</v>
      </c>
      <c r="FO21" s="2">
        <v>384.41399383544922</v>
      </c>
      <c r="FP21" s="12">
        <f t="shared" si="30"/>
        <v>12.207504558112392</v>
      </c>
      <c r="FQ21" s="12">
        <f t="shared" si="31"/>
        <v>76.184534998285542</v>
      </c>
      <c r="FR21" s="22">
        <v>37346</v>
      </c>
      <c r="FS21">
        <v>4</v>
      </c>
      <c r="FT21" s="12">
        <v>-49.213129259039547</v>
      </c>
      <c r="FV21" s="22">
        <v>37346</v>
      </c>
      <c r="FW21">
        <v>1</v>
      </c>
      <c r="FX21" s="2">
        <v>-6611.50390625</v>
      </c>
      <c r="FY21" s="2">
        <v>6745.748046875</v>
      </c>
      <c r="FZ21" s="2">
        <v>1360.9520263671875</v>
      </c>
      <c r="GA21" s="12">
        <f t="shared" si="32"/>
        <v>98.009944342834004</v>
      </c>
      <c r="GB21" s="12">
        <f t="shared" si="33"/>
        <v>485.7999237414856</v>
      </c>
      <c r="GC21" s="22">
        <v>37346</v>
      </c>
      <c r="GD21">
        <v>1</v>
      </c>
      <c r="GE21" s="12">
        <v>86.435536807854092</v>
      </c>
    </row>
    <row r="22" spans="2:187">
      <c r="B22" s="22">
        <v>37437</v>
      </c>
      <c r="C22">
        <v>3</v>
      </c>
      <c r="D22" s="2">
        <v>-426.42798805236816</v>
      </c>
      <c r="E22" s="2">
        <v>18850.738037109375</v>
      </c>
      <c r="F22" s="2">
        <v>1248.7629699707031</v>
      </c>
      <c r="G22" s="12">
        <f t="shared" si="0"/>
        <v>2.2621288737496976</v>
      </c>
      <c r="H22" s="12">
        <f t="shared" si="1"/>
        <v>34.148032757759658</v>
      </c>
      <c r="I22" s="22">
        <v>37437</v>
      </c>
      <c r="J22">
        <v>3</v>
      </c>
      <c r="K22" s="12">
        <v>7.0856725511118546</v>
      </c>
      <c r="M22" s="22">
        <v>37437</v>
      </c>
      <c r="N22">
        <v>5</v>
      </c>
      <c r="O22" s="2">
        <v>-606.90900468826294</v>
      </c>
      <c r="P22" s="2">
        <v>15228.05810546875</v>
      </c>
      <c r="Q22" s="2">
        <v>1394.112003326416</v>
      </c>
      <c r="R22" s="12">
        <f t="shared" si="2"/>
        <v>3.9854655169086053</v>
      </c>
      <c r="S22" s="12">
        <f t="shared" si="3"/>
        <v>43.533733533614935</v>
      </c>
      <c r="T22" s="22">
        <v>37437</v>
      </c>
      <c r="U22">
        <v>5</v>
      </c>
      <c r="V22" s="12">
        <v>-0.6628919109156528</v>
      </c>
      <c r="X22" s="22">
        <v>37529</v>
      </c>
      <c r="Y22">
        <v>6</v>
      </c>
      <c r="Z22" s="2">
        <v>-804.71599149703979</v>
      </c>
      <c r="AA22" s="2">
        <v>22103.801025390625</v>
      </c>
      <c r="AB22" s="2">
        <v>3635.0660078525543</v>
      </c>
      <c r="AC22" s="12">
        <f t="shared" si="4"/>
        <v>3.6406226719678796</v>
      </c>
      <c r="AD22" s="12">
        <f t="shared" si="5"/>
        <v>22.137589517182729</v>
      </c>
      <c r="AE22" s="22">
        <v>37529</v>
      </c>
      <c r="AF22">
        <v>6</v>
      </c>
      <c r="AG22" s="12">
        <v>-22.598898635127306</v>
      </c>
      <c r="AI22" s="22">
        <v>37437</v>
      </c>
      <c r="AJ22">
        <v>10</v>
      </c>
      <c r="AK22" s="2">
        <v>-263.278000831604</v>
      </c>
      <c r="AL22" s="2">
        <v>10042.775100708008</v>
      </c>
      <c r="AM22" s="2">
        <v>1496.5899047851563</v>
      </c>
      <c r="AN22" s="12">
        <f t="shared" si="6"/>
        <v>2.6215662323558666</v>
      </c>
      <c r="AO22" s="12">
        <f t="shared" si="7"/>
        <v>17.591860000512234</v>
      </c>
      <c r="AP22" s="22">
        <v>37437</v>
      </c>
      <c r="AQ22">
        <v>10</v>
      </c>
      <c r="AR22" s="12">
        <v>-30.042700429779867</v>
      </c>
      <c r="AT22" s="22">
        <v>37437</v>
      </c>
      <c r="AU22">
        <v>19</v>
      </c>
      <c r="AV22" s="2">
        <v>-4032.4879951477051</v>
      </c>
      <c r="AW22" s="2">
        <v>10465.109870910645</v>
      </c>
      <c r="AX22" s="2">
        <v>3524.9100093841553</v>
      </c>
      <c r="AY22" s="12">
        <f t="shared" si="8"/>
        <v>38.53268665966533</v>
      </c>
      <c r="AZ22" s="12">
        <f t="shared" si="9"/>
        <v>114.39974309733456</v>
      </c>
      <c r="BA22" s="22">
        <v>37437</v>
      </c>
      <c r="BB22">
        <v>19</v>
      </c>
      <c r="BC22" s="12">
        <v>12.910664064894362</v>
      </c>
      <c r="BE22" s="22">
        <v>37437</v>
      </c>
      <c r="BF22">
        <v>5</v>
      </c>
      <c r="BG22" s="2">
        <v>-702.26199722290039</v>
      </c>
      <c r="BH22" s="2">
        <v>39053.275146484375</v>
      </c>
      <c r="BI22" s="2">
        <v>1084.7040266990662</v>
      </c>
      <c r="BJ22" s="12">
        <f t="shared" si="10"/>
        <v>1.7982153726897316</v>
      </c>
      <c r="BK22" s="12">
        <f t="shared" si="11"/>
        <v>64.742268852822448</v>
      </c>
      <c r="BL22" s="22">
        <v>37437</v>
      </c>
      <c r="BM22">
        <v>5</v>
      </c>
      <c r="BN22" s="12">
        <v>-5.7433503522947404</v>
      </c>
      <c r="BP22" s="22">
        <v>37437</v>
      </c>
      <c r="BQ22">
        <v>9</v>
      </c>
      <c r="BR22" s="2">
        <v>-900.01197814941406</v>
      </c>
      <c r="BS22" s="2">
        <v>11975.729034423828</v>
      </c>
      <c r="BT22" s="2">
        <v>3106.4689445495605</v>
      </c>
      <c r="BU22" s="12">
        <f t="shared" si="12"/>
        <v>7.5153001171148741</v>
      </c>
      <c r="BV22" s="12">
        <f t="shared" si="13"/>
        <v>28.972186563413921</v>
      </c>
      <c r="BW22" s="22">
        <v>37437</v>
      </c>
      <c r="BX22">
        <v>9</v>
      </c>
      <c r="BY22" s="12">
        <v>-43.235176326603018</v>
      </c>
      <c r="CA22" s="22">
        <v>37437</v>
      </c>
      <c r="CB22">
        <v>11</v>
      </c>
      <c r="CC22" s="2">
        <v>-1136.2880206108093</v>
      </c>
      <c r="CD22" s="2">
        <v>15726.136016845703</v>
      </c>
      <c r="CE22" s="2">
        <v>2830.1979484558105</v>
      </c>
      <c r="CF22" s="12">
        <f t="shared" si="14"/>
        <v>7.2254749634215756</v>
      </c>
      <c r="CG22" s="12">
        <f t="shared" si="15"/>
        <v>40.148711903023653</v>
      </c>
      <c r="CH22" s="22">
        <v>37437</v>
      </c>
      <c r="CI22">
        <v>11</v>
      </c>
      <c r="CJ22" s="12">
        <v>42.361127718302114</v>
      </c>
      <c r="CL22" s="22">
        <v>37437</v>
      </c>
      <c r="CM22">
        <v>7</v>
      </c>
      <c r="CN22" s="2">
        <v>-475.02900123596191</v>
      </c>
      <c r="CO22" s="2">
        <v>4540.1099243164063</v>
      </c>
      <c r="CP22" s="2">
        <v>786.90400320291519</v>
      </c>
      <c r="CQ22" s="12">
        <f t="shared" si="16"/>
        <v>10.462940526874709</v>
      </c>
      <c r="CR22" s="12">
        <f t="shared" si="17"/>
        <v>60.366829918575014</v>
      </c>
      <c r="CS22" s="22">
        <v>37437</v>
      </c>
      <c r="CT22">
        <v>7</v>
      </c>
      <c r="CU22" s="12">
        <v>-0.58577479512222919</v>
      </c>
      <c r="CW22" s="22">
        <v>37437</v>
      </c>
      <c r="CX22">
        <v>12</v>
      </c>
      <c r="CY22" s="2">
        <v>-1238.8130655288696</v>
      </c>
      <c r="CZ22" s="2">
        <v>23030.304809570313</v>
      </c>
      <c r="DA22" s="2">
        <v>4283.4580192565918</v>
      </c>
      <c r="DB22" s="12">
        <f t="shared" si="18"/>
        <v>5.3790563163283762</v>
      </c>
      <c r="DC22" s="12">
        <f t="shared" si="19"/>
        <v>28.920863936560064</v>
      </c>
      <c r="DD22" s="22">
        <v>37437</v>
      </c>
      <c r="DE22">
        <v>12</v>
      </c>
      <c r="DF22" s="12">
        <v>-12.526173636656889</v>
      </c>
      <c r="DH22" s="22">
        <v>37437</v>
      </c>
      <c r="DI22">
        <v>5</v>
      </c>
      <c r="DJ22" s="2">
        <v>-88.526000022888184</v>
      </c>
      <c r="DK22" s="2">
        <v>1805.9309997558594</v>
      </c>
      <c r="DL22" s="2">
        <v>728.12549996376038</v>
      </c>
      <c r="DM22" s="12">
        <f t="shared" si="20"/>
        <v>4.9019591576231791</v>
      </c>
      <c r="DN22" s="12">
        <f t="shared" si="21"/>
        <v>12.158068908078926</v>
      </c>
      <c r="DO22" s="22">
        <v>37437</v>
      </c>
      <c r="DP22">
        <v>5</v>
      </c>
      <c r="DQ22" s="12">
        <v>-2.9447873203639285</v>
      </c>
      <c r="DS22" s="22">
        <v>37437</v>
      </c>
      <c r="DT22">
        <v>12</v>
      </c>
      <c r="DU22" s="2">
        <v>-343.78200459480286</v>
      </c>
      <c r="DV22" s="2">
        <v>31530.911560058594</v>
      </c>
      <c r="DW22" s="2">
        <v>3899.5229797363281</v>
      </c>
      <c r="DX22" s="12">
        <f t="shared" si="22"/>
        <v>1.090301509171351</v>
      </c>
      <c r="DY22" s="12">
        <f t="shared" si="23"/>
        <v>8.8160015053443335</v>
      </c>
      <c r="DZ22" s="22">
        <v>37437</v>
      </c>
      <c r="EA22">
        <v>12</v>
      </c>
      <c r="EB22" s="12">
        <v>-24.482849116962001</v>
      </c>
      <c r="ED22" s="22">
        <v>37437</v>
      </c>
      <c r="EE22">
        <v>10</v>
      </c>
      <c r="EF22" s="2">
        <v>-1324.6669864654541</v>
      </c>
      <c r="EG22" s="2">
        <v>61746.897216796875</v>
      </c>
      <c r="EH22" s="2">
        <v>3315.3290100097656</v>
      </c>
      <c r="EI22" s="12">
        <f t="shared" si="24"/>
        <v>2.145317491524267</v>
      </c>
      <c r="EJ22" s="12">
        <f t="shared" si="25"/>
        <v>39.955822859992772</v>
      </c>
      <c r="EK22" s="22">
        <v>37437</v>
      </c>
      <c r="EL22">
        <v>10</v>
      </c>
      <c r="EM22" s="12">
        <v>-17.127615146416662</v>
      </c>
      <c r="EO22" s="22">
        <v>37437</v>
      </c>
      <c r="EP22">
        <v>4</v>
      </c>
      <c r="EQ22" s="2">
        <v>-624.11199188232422</v>
      </c>
      <c r="ER22" s="2">
        <v>16138.175170898438</v>
      </c>
      <c r="ES22" s="2">
        <v>830.6610107421875</v>
      </c>
      <c r="ET22" s="12">
        <f t="shared" si="26"/>
        <v>3.8673021284820948</v>
      </c>
      <c r="EU22" s="12">
        <f t="shared" si="27"/>
        <v>75.134378983875294</v>
      </c>
      <c r="EV22" s="22">
        <v>37437</v>
      </c>
      <c r="EW22">
        <v>4</v>
      </c>
      <c r="EX22" s="12">
        <v>-12.435076362238185</v>
      </c>
      <c r="EZ22" s="22">
        <v>37437</v>
      </c>
      <c r="FA22">
        <v>11</v>
      </c>
      <c r="FB22" s="2">
        <v>-2159.9039535522461</v>
      </c>
      <c r="FC22" s="2">
        <v>19295.272567749023</v>
      </c>
      <c r="FD22" s="2">
        <v>501.96201372146606</v>
      </c>
      <c r="FE22" s="12">
        <f t="shared" si="28"/>
        <v>11.193954094032367</v>
      </c>
      <c r="FF22" s="12">
        <f t="shared" si="29"/>
        <v>430.29231187018792</v>
      </c>
      <c r="FG22" s="22">
        <v>37437</v>
      </c>
      <c r="FH22">
        <v>11</v>
      </c>
      <c r="FI22" s="12">
        <v>-73.146420971173356</v>
      </c>
      <c r="FK22" s="22">
        <v>37437</v>
      </c>
      <c r="FL22">
        <v>5</v>
      </c>
      <c r="FM22" s="2">
        <v>-397.53899955749512</v>
      </c>
      <c r="FN22" s="2">
        <v>3227.0439758300781</v>
      </c>
      <c r="FO22" s="2">
        <v>649.62900161743164</v>
      </c>
      <c r="FP22" s="12">
        <f t="shared" si="30"/>
        <v>12.318983023937191</v>
      </c>
      <c r="FQ22" s="12">
        <f t="shared" si="31"/>
        <v>61.194774027592899</v>
      </c>
      <c r="FR22" s="22">
        <v>37437</v>
      </c>
      <c r="FS22">
        <v>5</v>
      </c>
      <c r="FT22" s="12">
        <v>-31.01897853015323</v>
      </c>
      <c r="FV22" s="22">
        <v>37437</v>
      </c>
      <c r="FW22">
        <v>1</v>
      </c>
      <c r="FX22" s="2">
        <v>-6093.98486328125</v>
      </c>
      <c r="FY22" s="2">
        <v>7060.85498046875</v>
      </c>
      <c r="FZ22" s="2">
        <v>1336.3909912109375</v>
      </c>
      <c r="GA22" s="12">
        <f t="shared" si="32"/>
        <v>86.306614144292865</v>
      </c>
      <c r="GB22" s="12">
        <f t="shared" si="33"/>
        <v>456.00313855448371</v>
      </c>
      <c r="GC22" s="22">
        <v>37437</v>
      </c>
      <c r="GD22">
        <v>1</v>
      </c>
      <c r="GE22" s="12">
        <v>32.367775204059114</v>
      </c>
    </row>
    <row r="23" spans="2:187">
      <c r="B23" s="22">
        <v>37529</v>
      </c>
      <c r="C23">
        <v>2</v>
      </c>
      <c r="D23" s="2">
        <v>-421.9000244140625</v>
      </c>
      <c r="E23" s="2">
        <v>17440.2001953125</v>
      </c>
      <c r="F23" s="2">
        <v>1211.2000122070313</v>
      </c>
      <c r="G23" s="12">
        <f t="shared" si="0"/>
        <v>2.4191237467988409</v>
      </c>
      <c r="H23" s="12">
        <f t="shared" si="1"/>
        <v>34.833224914296551</v>
      </c>
      <c r="I23" s="22">
        <v>37529</v>
      </c>
      <c r="J23">
        <v>2</v>
      </c>
      <c r="K23" s="12">
        <v>15.938458142673584</v>
      </c>
      <c r="M23" s="22">
        <v>37529</v>
      </c>
      <c r="N23">
        <v>6</v>
      </c>
      <c r="O23" s="2">
        <v>-539.96499538421631</v>
      </c>
      <c r="P23" s="2">
        <v>16908.052124023438</v>
      </c>
      <c r="Q23" s="2">
        <v>1586.6200103759766</v>
      </c>
      <c r="R23" s="12">
        <f t="shared" si="2"/>
        <v>3.193537560822981</v>
      </c>
      <c r="S23" s="12">
        <f t="shared" si="3"/>
        <v>34.032408002736737</v>
      </c>
      <c r="T23" s="22">
        <v>37529</v>
      </c>
      <c r="U23">
        <v>6</v>
      </c>
      <c r="V23" s="12">
        <v>-24.732225516512742</v>
      </c>
      <c r="X23" s="22">
        <v>37621</v>
      </c>
      <c r="Y23">
        <v>7</v>
      </c>
      <c r="Z23" s="2">
        <v>-952.44396495819092</v>
      </c>
      <c r="AA23" s="2">
        <v>23340.947113037109</v>
      </c>
      <c r="AB23" s="2">
        <v>3800.2669944763184</v>
      </c>
      <c r="AC23" s="12">
        <f t="shared" si="4"/>
        <v>4.0805711968140415</v>
      </c>
      <c r="AD23" s="12">
        <f t="shared" si="5"/>
        <v>25.062553929567756</v>
      </c>
      <c r="AE23" s="22">
        <v>37621</v>
      </c>
      <c r="AF23">
        <v>7</v>
      </c>
      <c r="AG23" s="12">
        <v>-7.3978207767527611</v>
      </c>
      <c r="AI23" s="22">
        <v>37529</v>
      </c>
      <c r="AJ23">
        <v>10</v>
      </c>
      <c r="AK23" s="2">
        <v>-254.35799765586853</v>
      </c>
      <c r="AL23" s="2">
        <v>11488.517120361328</v>
      </c>
      <c r="AM23" s="2">
        <v>1664.2849197387695</v>
      </c>
      <c r="AN23" s="12">
        <f t="shared" si="6"/>
        <v>2.2140193985964016</v>
      </c>
      <c r="AO23" s="12">
        <f t="shared" si="7"/>
        <v>15.283320460284722</v>
      </c>
      <c r="AP23" s="22">
        <v>37529</v>
      </c>
      <c r="AQ23">
        <v>10</v>
      </c>
      <c r="AR23" s="12">
        <v>-27.663374059446987</v>
      </c>
      <c r="AT23" s="22">
        <v>37529</v>
      </c>
      <c r="AU23">
        <v>16</v>
      </c>
      <c r="AV23" s="2">
        <v>-3123.8019981384277</v>
      </c>
      <c r="AW23" s="2">
        <v>8723.5480804443359</v>
      </c>
      <c r="AX23" s="2">
        <v>2734.6179752349854</v>
      </c>
      <c r="AY23" s="12">
        <f t="shared" si="8"/>
        <v>35.808847149488244</v>
      </c>
      <c r="AZ23" s="12">
        <f t="shared" si="9"/>
        <v>114.23175106826393</v>
      </c>
      <c r="BA23" s="22">
        <v>37529</v>
      </c>
      <c r="BB23">
        <v>16</v>
      </c>
      <c r="BC23" s="12">
        <v>-13.135308862509486</v>
      </c>
      <c r="BE23" s="22">
        <v>37529</v>
      </c>
      <c r="BF23">
        <v>5</v>
      </c>
      <c r="BG23" s="2">
        <v>-642.28499603271484</v>
      </c>
      <c r="BH23" s="2">
        <v>39125.791259765625</v>
      </c>
      <c r="BI23" s="2">
        <v>980.54897499084473</v>
      </c>
      <c r="BJ23" s="12">
        <f t="shared" si="10"/>
        <v>1.6415897937205381</v>
      </c>
      <c r="BK23" s="12">
        <f t="shared" si="11"/>
        <v>65.502592161570689</v>
      </c>
      <c r="BL23" s="22">
        <v>37529</v>
      </c>
      <c r="BM23">
        <v>5</v>
      </c>
      <c r="BN23" s="12">
        <v>-14.108104631474216</v>
      </c>
      <c r="BP23" s="22">
        <v>37529</v>
      </c>
      <c r="BQ23">
        <v>9</v>
      </c>
      <c r="BR23" s="2">
        <v>-873.84800481796265</v>
      </c>
      <c r="BS23" s="2">
        <v>12143.700225830078</v>
      </c>
      <c r="BT23" s="2">
        <v>3281.5759429931641</v>
      </c>
      <c r="BU23" s="12">
        <f t="shared" si="12"/>
        <v>7.1958957201467904</v>
      </c>
      <c r="BV23" s="12">
        <f t="shared" si="13"/>
        <v>26.628913058794417</v>
      </c>
      <c r="BW23" s="22">
        <v>37529</v>
      </c>
      <c r="BX23">
        <v>9</v>
      </c>
      <c r="BY23" s="12">
        <v>-44.314540453898552</v>
      </c>
      <c r="CA23" s="22">
        <v>37529</v>
      </c>
      <c r="CB23">
        <v>12</v>
      </c>
      <c r="CC23" s="2">
        <v>-1159.4859843254089</v>
      </c>
      <c r="CD23" s="2">
        <v>28252.642730712891</v>
      </c>
      <c r="CE23" s="2">
        <v>3117.0609588623047</v>
      </c>
      <c r="CF23" s="12">
        <f t="shared" si="14"/>
        <v>4.103991245622324</v>
      </c>
      <c r="CG23" s="12">
        <f t="shared" si="15"/>
        <v>37.198052897515659</v>
      </c>
      <c r="CH23" s="22">
        <v>37529</v>
      </c>
      <c r="CI23">
        <v>12</v>
      </c>
      <c r="CJ23" s="12">
        <v>30.744865648864849</v>
      </c>
      <c r="CL23" s="22">
        <v>37529</v>
      </c>
      <c r="CM23">
        <v>7</v>
      </c>
      <c r="CN23" s="2">
        <v>-499.2269983291626</v>
      </c>
      <c r="CO23" s="2">
        <v>4665.098030090332</v>
      </c>
      <c r="CP23" s="2">
        <v>788.11100006103516</v>
      </c>
      <c r="CQ23" s="12">
        <f t="shared" si="16"/>
        <v>10.701318495540722</v>
      </c>
      <c r="CR23" s="12">
        <f t="shared" si="17"/>
        <v>63.344757057127744</v>
      </c>
      <c r="CS23" s="22">
        <v>37529</v>
      </c>
      <c r="CT23">
        <v>7</v>
      </c>
      <c r="CU23" s="12">
        <v>7.0067163088290307</v>
      </c>
      <c r="CW23" s="22">
        <v>37529</v>
      </c>
      <c r="CX23">
        <v>12</v>
      </c>
      <c r="CY23" s="2">
        <v>-1264.4360065460205</v>
      </c>
      <c r="CZ23" s="2">
        <v>25596.045166015625</v>
      </c>
      <c r="DA23" s="2">
        <v>4408.0970344543457</v>
      </c>
      <c r="DB23" s="12">
        <f t="shared" si="18"/>
        <v>4.9399663047353783</v>
      </c>
      <c r="DC23" s="12">
        <f t="shared" si="19"/>
        <v>28.684395934640268</v>
      </c>
      <c r="DD23" s="22">
        <v>37529</v>
      </c>
      <c r="DE23">
        <v>12</v>
      </c>
      <c r="DF23" s="12">
        <v>-18.594958946182892</v>
      </c>
      <c r="DH23" s="22">
        <v>37529</v>
      </c>
      <c r="DI23">
        <v>5</v>
      </c>
      <c r="DJ23" s="2">
        <v>-103.0019998550415</v>
      </c>
      <c r="DK23" s="2">
        <v>1837.5849761962891</v>
      </c>
      <c r="DL23" s="2">
        <v>765.65802383422852</v>
      </c>
      <c r="DM23" s="12">
        <f t="shared" si="20"/>
        <v>5.6052917927230013</v>
      </c>
      <c r="DN23" s="12">
        <f t="shared" si="21"/>
        <v>13.452742170614581</v>
      </c>
      <c r="DO23" s="22">
        <v>37529</v>
      </c>
      <c r="DP23">
        <v>5</v>
      </c>
      <c r="DQ23" s="12">
        <v>11.343881730737525</v>
      </c>
      <c r="DS23" s="22">
        <v>37529</v>
      </c>
      <c r="DT23">
        <v>12</v>
      </c>
      <c r="DU23" s="2">
        <v>-401.81400609016418</v>
      </c>
      <c r="DV23" s="2">
        <v>33059.00798034668</v>
      </c>
      <c r="DW23" s="2">
        <v>4081.4748954772949</v>
      </c>
      <c r="DX23" s="12">
        <f t="shared" si="22"/>
        <v>1.2154448382995624</v>
      </c>
      <c r="DY23" s="12">
        <f t="shared" si="23"/>
        <v>9.8448236576296608</v>
      </c>
      <c r="DZ23" s="22">
        <v>37529</v>
      </c>
      <c r="EA23">
        <v>12</v>
      </c>
      <c r="EB23" s="12">
        <v>-4.5028021337103041</v>
      </c>
      <c r="ED23" s="22">
        <v>37529</v>
      </c>
      <c r="EE23">
        <v>11</v>
      </c>
      <c r="EF23" s="2">
        <v>-1593.7040023803711</v>
      </c>
      <c r="EG23" s="2">
        <v>70495.812866210938</v>
      </c>
      <c r="EH23" s="2">
        <v>3861.8280029296875</v>
      </c>
      <c r="EI23" s="12">
        <f t="shared" si="24"/>
        <v>2.2607073208801074</v>
      </c>
      <c r="EJ23" s="12">
        <f t="shared" si="25"/>
        <v>41.268124866548796</v>
      </c>
      <c r="EK23" s="22">
        <v>37529</v>
      </c>
      <c r="EL23">
        <v>11</v>
      </c>
      <c r="EM23" s="12">
        <v>-11.902404348999628</v>
      </c>
      <c r="EO23" s="22">
        <v>37529</v>
      </c>
      <c r="EP23">
        <v>4</v>
      </c>
      <c r="EQ23" s="2">
        <v>-527.63198089599609</v>
      </c>
      <c r="ER23" s="2">
        <v>16358.340087890625</v>
      </c>
      <c r="ES23" s="2">
        <v>925.33099365234375</v>
      </c>
      <c r="ET23" s="12">
        <f t="shared" si="26"/>
        <v>3.2254616181172278</v>
      </c>
      <c r="EU23" s="12">
        <f t="shared" si="27"/>
        <v>57.020891390808934</v>
      </c>
      <c r="EV23" s="22">
        <v>37529</v>
      </c>
      <c r="EW23">
        <v>4</v>
      </c>
      <c r="EX23" s="12">
        <v>-26.176617163488579</v>
      </c>
      <c r="EZ23" s="22">
        <v>37529</v>
      </c>
      <c r="FA23">
        <v>11</v>
      </c>
      <c r="FB23" s="2">
        <v>-1928.6439628601074</v>
      </c>
      <c r="FC23" s="2">
        <v>20799.927398681641</v>
      </c>
      <c r="FD23" s="2">
        <v>1079.6689701080322</v>
      </c>
      <c r="FE23" s="12">
        <f t="shared" si="28"/>
        <v>9.2723591092070379</v>
      </c>
      <c r="FF23" s="12">
        <f t="shared" si="29"/>
        <v>178.63289732844007</v>
      </c>
      <c r="FG23" s="22">
        <v>37529</v>
      </c>
      <c r="FH23">
        <v>11</v>
      </c>
      <c r="FI23" s="12">
        <v>-72.6248803224169</v>
      </c>
      <c r="FK23" s="22">
        <v>37529</v>
      </c>
      <c r="FL23">
        <v>4</v>
      </c>
      <c r="FM23" s="2">
        <v>-310.53599298000336</v>
      </c>
      <c r="FN23" s="2">
        <v>2205.89794921875</v>
      </c>
      <c r="FO23" s="2">
        <v>485.00099182128906</v>
      </c>
      <c r="FP23" s="12">
        <f t="shared" si="30"/>
        <v>14.077532149208629</v>
      </c>
      <c r="FQ23" s="12">
        <f t="shared" si="31"/>
        <v>64.027908853107718</v>
      </c>
      <c r="FR23" s="22">
        <v>37529</v>
      </c>
      <c r="FS23">
        <v>4</v>
      </c>
      <c r="FT23" s="12">
        <v>-24.66668193249799</v>
      </c>
      <c r="FV23" s="22">
        <v>37529</v>
      </c>
      <c r="FW23">
        <v>1</v>
      </c>
      <c r="FX23" s="2">
        <v>-4875.81787109375</v>
      </c>
      <c r="FY23" s="2">
        <v>6991.32373046875</v>
      </c>
      <c r="FZ23" s="2">
        <v>1179.3740234375</v>
      </c>
      <c r="GA23" s="12">
        <f t="shared" si="32"/>
        <v>69.740982667481759</v>
      </c>
      <c r="GB23" s="12">
        <f t="shared" si="33"/>
        <v>413.4242211713543</v>
      </c>
      <c r="GC23" s="22">
        <v>37529</v>
      </c>
      <c r="GD23">
        <v>1</v>
      </c>
      <c r="GE23" s="12">
        <v>-16.180417241374677</v>
      </c>
    </row>
    <row r="24" spans="2:187">
      <c r="B24" s="22">
        <v>37621</v>
      </c>
      <c r="C24">
        <v>3</v>
      </c>
      <c r="D24" s="2">
        <v>-673.60000610351563</v>
      </c>
      <c r="E24" s="2">
        <v>24667.599609375</v>
      </c>
      <c r="F24" s="2">
        <v>1565.4999694824219</v>
      </c>
      <c r="G24" s="12">
        <f t="shared" si="0"/>
        <v>2.7307075547290451</v>
      </c>
      <c r="H24" s="12">
        <f t="shared" si="1"/>
        <v>43.027787878285174</v>
      </c>
      <c r="I24" s="22">
        <v>37621</v>
      </c>
      <c r="J24">
        <v>3</v>
      </c>
      <c r="K24" s="12">
        <v>-6.4444435967339402</v>
      </c>
      <c r="M24" s="22">
        <v>37621</v>
      </c>
      <c r="N24">
        <v>6</v>
      </c>
      <c r="O24" s="2">
        <v>-604.00100469589233</v>
      </c>
      <c r="P24" s="2">
        <v>17147.704193115234</v>
      </c>
      <c r="Q24" s="2">
        <v>1708.4160194396973</v>
      </c>
      <c r="R24" s="12">
        <f t="shared" si="2"/>
        <v>3.5223432705259601</v>
      </c>
      <c r="S24" s="12">
        <f t="shared" si="3"/>
        <v>35.354445159908082</v>
      </c>
      <c r="T24" s="22">
        <v>37621</v>
      </c>
      <c r="U24">
        <v>6</v>
      </c>
      <c r="V24" s="12">
        <v>-20.227034682409329</v>
      </c>
      <c r="X24" s="22">
        <v>37711</v>
      </c>
      <c r="Y24">
        <v>6</v>
      </c>
      <c r="Z24" s="2">
        <v>-419.47999954223633</v>
      </c>
      <c r="AA24" s="2">
        <v>21213.499969482422</v>
      </c>
      <c r="AB24" s="2">
        <v>3356.3380165100098</v>
      </c>
      <c r="AC24" s="12">
        <f t="shared" si="4"/>
        <v>1.977420039812841</v>
      </c>
      <c r="AD24" s="12">
        <f t="shared" si="5"/>
        <v>12.498145224908557</v>
      </c>
      <c r="AE24" s="22">
        <v>37711</v>
      </c>
      <c r="AF24">
        <v>6</v>
      </c>
      <c r="AG24" s="12">
        <v>-53.666231341421188</v>
      </c>
      <c r="AI24" s="22">
        <v>37621</v>
      </c>
      <c r="AJ24">
        <v>12</v>
      </c>
      <c r="AK24" s="2">
        <v>-291.42499804496765</v>
      </c>
      <c r="AL24" s="2">
        <v>12573.732192993164</v>
      </c>
      <c r="AM24" s="2">
        <v>1834.3458824157715</v>
      </c>
      <c r="AN24" s="12">
        <f t="shared" si="6"/>
        <v>2.3177286868521589</v>
      </c>
      <c r="AO24" s="12">
        <f t="shared" si="7"/>
        <v>15.887134527822571</v>
      </c>
      <c r="AP24" s="22">
        <v>37621</v>
      </c>
      <c r="AQ24">
        <v>12</v>
      </c>
      <c r="AR24" s="12">
        <v>-5.1008025077532881</v>
      </c>
      <c r="AT24" s="22">
        <v>37621</v>
      </c>
      <c r="AU24">
        <v>15</v>
      </c>
      <c r="AV24" s="2">
        <v>-2562.1730270385742</v>
      </c>
      <c r="AW24" s="2">
        <v>6801.4300155639648</v>
      </c>
      <c r="AX24" s="2">
        <v>2667.4319801330566</v>
      </c>
      <c r="AY24" s="12">
        <f t="shared" si="8"/>
        <v>37.671093008021231</v>
      </c>
      <c r="AZ24" s="12">
        <f t="shared" si="9"/>
        <v>96.053921754014809</v>
      </c>
      <c r="BA24" s="22">
        <v>37621</v>
      </c>
      <c r="BB24">
        <v>15</v>
      </c>
      <c r="BC24" s="12">
        <v>-34.17631722967441</v>
      </c>
      <c r="BE24" s="22">
        <v>37621</v>
      </c>
      <c r="BF24">
        <v>6</v>
      </c>
      <c r="BG24" s="2">
        <v>-739.96600723266602</v>
      </c>
      <c r="BH24" s="2">
        <v>41776.475830078125</v>
      </c>
      <c r="BI24" s="2">
        <v>1520.7639770507813</v>
      </c>
      <c r="BJ24" s="12">
        <f t="shared" si="10"/>
        <v>1.7712504286919939</v>
      </c>
      <c r="BK24" s="12">
        <f t="shared" si="11"/>
        <v>48.657518089538307</v>
      </c>
      <c r="BL24" s="22">
        <v>37621</v>
      </c>
      <c r="BM24">
        <v>6</v>
      </c>
      <c r="BN24" s="12">
        <v>-4.8356049492345177</v>
      </c>
      <c r="BP24" s="22">
        <v>37621</v>
      </c>
      <c r="BQ24">
        <v>10</v>
      </c>
      <c r="BR24" s="2">
        <v>-1177.8150005340576</v>
      </c>
      <c r="BS24" s="2">
        <v>13239.360961914063</v>
      </c>
      <c r="BT24" s="2">
        <v>3613.0340385437012</v>
      </c>
      <c r="BU24" s="12">
        <f t="shared" si="12"/>
        <v>8.8963130767587781</v>
      </c>
      <c r="BV24" s="12">
        <f t="shared" si="13"/>
        <v>32.599056304733772</v>
      </c>
      <c r="BW24" s="22">
        <v>37621</v>
      </c>
      <c r="BX24">
        <v>10</v>
      </c>
      <c r="BY24" s="12">
        <v>-13.81742713105808</v>
      </c>
      <c r="CA24" s="22">
        <v>37621</v>
      </c>
      <c r="CB24">
        <v>11</v>
      </c>
      <c r="CC24" s="2">
        <v>-704.87400150299072</v>
      </c>
      <c r="CD24" s="2">
        <v>26503.334777832031</v>
      </c>
      <c r="CE24" s="2">
        <v>2226.1429786682129</v>
      </c>
      <c r="CF24" s="12">
        <f t="shared" si="14"/>
        <v>2.6595672107366757</v>
      </c>
      <c r="CG24" s="12">
        <f t="shared" si="15"/>
        <v>31.663464937219832</v>
      </c>
      <c r="CH24" s="22">
        <v>37621</v>
      </c>
      <c r="CI24">
        <v>11</v>
      </c>
      <c r="CJ24" s="12">
        <v>23.757201346128419</v>
      </c>
      <c r="CL24" s="22">
        <v>37621</v>
      </c>
      <c r="CM24">
        <v>8</v>
      </c>
      <c r="CN24" s="2">
        <v>-703.58499336242676</v>
      </c>
      <c r="CO24" s="2">
        <v>5371.3370666503906</v>
      </c>
      <c r="CP24" s="2">
        <v>1048.0799932479858</v>
      </c>
      <c r="CQ24" s="12">
        <f t="shared" si="16"/>
        <v>13.09887993681968</v>
      </c>
      <c r="CR24" s="12">
        <f t="shared" si="17"/>
        <v>67.130848589335841</v>
      </c>
      <c r="CS24" s="22">
        <v>37621</v>
      </c>
      <c r="CT24">
        <v>8</v>
      </c>
      <c r="CU24" s="12">
        <v>-8.4128907648257982</v>
      </c>
      <c r="CW24" s="22">
        <v>37621</v>
      </c>
      <c r="CX24">
        <v>14</v>
      </c>
      <c r="CY24" s="2">
        <v>-1350.8869962692261</v>
      </c>
      <c r="CZ24" s="2">
        <v>28849.250732421875</v>
      </c>
      <c r="DA24" s="2">
        <v>4824.0220413208008</v>
      </c>
      <c r="DB24" s="12">
        <f t="shared" si="18"/>
        <v>4.6825722054231669</v>
      </c>
      <c r="DC24" s="12">
        <f t="shared" si="19"/>
        <v>28.003333830111561</v>
      </c>
      <c r="DD24" s="22">
        <v>37621</v>
      </c>
      <c r="DE24">
        <v>14</v>
      </c>
      <c r="DF24" s="12">
        <v>-12.297208695460027</v>
      </c>
      <c r="DH24" s="22">
        <v>37621</v>
      </c>
      <c r="DI24">
        <v>5</v>
      </c>
      <c r="DJ24" s="2">
        <v>-131.74100112915039</v>
      </c>
      <c r="DK24" s="2">
        <v>1903.0430145263672</v>
      </c>
      <c r="DL24" s="2">
        <v>767.51600074768066</v>
      </c>
      <c r="DM24" s="12">
        <f t="shared" si="20"/>
        <v>6.9226496786221263</v>
      </c>
      <c r="DN24" s="12">
        <f t="shared" si="21"/>
        <v>17.1645934418063</v>
      </c>
      <c r="DO24" s="22">
        <v>37621</v>
      </c>
      <c r="DP24">
        <v>5</v>
      </c>
      <c r="DQ24" s="12">
        <v>47.922212498937931</v>
      </c>
      <c r="DS24" s="22">
        <v>37621</v>
      </c>
      <c r="DT24">
        <v>10</v>
      </c>
      <c r="DU24" s="2">
        <v>-419.79400014877319</v>
      </c>
      <c r="DV24" s="2">
        <v>26850.733764648438</v>
      </c>
      <c r="DW24" s="2">
        <v>3391.2987518310547</v>
      </c>
      <c r="DX24" s="12">
        <f t="shared" si="22"/>
        <v>1.5634358592519069</v>
      </c>
      <c r="DY24" s="12">
        <f t="shared" si="23"/>
        <v>12.378561455905793</v>
      </c>
      <c r="DZ24" s="22">
        <v>37621</v>
      </c>
      <c r="EA24">
        <v>10</v>
      </c>
      <c r="EB24" s="12">
        <v>37.20910478841224</v>
      </c>
      <c r="ED24" s="22">
        <v>37621</v>
      </c>
      <c r="EE24">
        <v>10</v>
      </c>
      <c r="EF24" s="2">
        <v>-1618.8479766845703</v>
      </c>
      <c r="EG24" s="2">
        <v>68084.60693359375</v>
      </c>
      <c r="EH24" s="2">
        <v>3667.1850128173828</v>
      </c>
      <c r="EI24" s="12">
        <f t="shared" si="24"/>
        <v>2.3777004077639927</v>
      </c>
      <c r="EJ24" s="12">
        <f t="shared" si="25"/>
        <v>44.144158830995565</v>
      </c>
      <c r="EK24" s="22">
        <v>37621</v>
      </c>
      <c r="EL24">
        <v>10</v>
      </c>
      <c r="EM24" s="12">
        <v>-4.1956086365859013</v>
      </c>
      <c r="EO24" s="22">
        <v>37621</v>
      </c>
      <c r="EP24">
        <v>4</v>
      </c>
      <c r="EQ24" s="2">
        <v>-488.46699142456055</v>
      </c>
      <c r="ER24" s="2">
        <v>16785.514404296875</v>
      </c>
      <c r="ES24" s="2">
        <v>1257.0250091552734</v>
      </c>
      <c r="ET24" s="12">
        <f t="shared" si="26"/>
        <v>2.910050771512366</v>
      </c>
      <c r="EU24" s="12">
        <f t="shared" si="27"/>
        <v>38.858971608911155</v>
      </c>
      <c r="EV24" s="22">
        <v>37621</v>
      </c>
      <c r="EW24">
        <v>4</v>
      </c>
      <c r="EX24" s="12">
        <v>-25.358905216067452</v>
      </c>
      <c r="EZ24" s="22">
        <v>37621</v>
      </c>
      <c r="FA24">
        <v>11</v>
      </c>
      <c r="FB24" s="2">
        <v>-1724.252986907959</v>
      </c>
      <c r="FC24" s="2">
        <v>21630.846099853516</v>
      </c>
      <c r="FD24" s="2">
        <v>1466.6589863300323</v>
      </c>
      <c r="FE24" s="12">
        <f t="shared" si="28"/>
        <v>7.9712692649578587</v>
      </c>
      <c r="FF24" s="12">
        <f t="shared" si="29"/>
        <v>117.56331928408899</v>
      </c>
      <c r="FG24" s="22">
        <v>37621</v>
      </c>
      <c r="FH24">
        <v>11</v>
      </c>
      <c r="FI24" s="12">
        <v>-66.049517510622096</v>
      </c>
      <c r="FK24" s="22">
        <v>37621</v>
      </c>
      <c r="FL24">
        <v>5</v>
      </c>
      <c r="FM24" s="2">
        <v>-2199.6339921951294</v>
      </c>
      <c r="FN24" s="2">
        <v>19591.082046508789</v>
      </c>
      <c r="FO24" s="2">
        <v>-752.06899642944336</v>
      </c>
      <c r="FP24" s="12">
        <f t="shared" si="30"/>
        <v>11.227731000121626</v>
      </c>
      <c r="FQ24" s="12">
        <f t="shared" si="31"/>
        <v>-292.47768524406814</v>
      </c>
      <c r="FR24" s="22">
        <v>37621</v>
      </c>
      <c r="FS24">
        <v>5</v>
      </c>
      <c r="FT24" s="12">
        <v>-44.990295667436065</v>
      </c>
      <c r="FV24" s="22">
        <v>37621</v>
      </c>
      <c r="FW24">
        <v>1</v>
      </c>
      <c r="FX24" s="2">
        <v>-4036.25390625</v>
      </c>
      <c r="FY24" s="2">
        <v>7391.86083984375</v>
      </c>
      <c r="FZ24" s="2">
        <v>1286.137939453125</v>
      </c>
      <c r="GA24" s="12">
        <f t="shared" si="32"/>
        <v>54.604029941874813</v>
      </c>
      <c r="GB24" s="12">
        <f t="shared" si="33"/>
        <v>313.82745057394419</v>
      </c>
      <c r="GC24" s="22">
        <v>37621</v>
      </c>
      <c r="GD24">
        <v>1</v>
      </c>
      <c r="GE24" s="12">
        <v>-34.601004120582765</v>
      </c>
    </row>
    <row r="25" spans="2:187">
      <c r="B25" s="22">
        <v>37711</v>
      </c>
      <c r="C25">
        <v>3</v>
      </c>
      <c r="D25" s="2">
        <v>-672.70001220703125</v>
      </c>
      <c r="E25" s="2">
        <v>25428.69921875</v>
      </c>
      <c r="F25" s="2">
        <v>1448.300048828125</v>
      </c>
      <c r="G25" s="12">
        <f t="shared" si="0"/>
        <v>2.6454361916830251</v>
      </c>
      <c r="H25" s="12">
        <f t="shared" si="1"/>
        <v>46.447558484261506</v>
      </c>
      <c r="I25" s="22">
        <v>37711</v>
      </c>
      <c r="J25">
        <v>3</v>
      </c>
      <c r="K25" s="12">
        <v>-6.4915182215268263</v>
      </c>
      <c r="M25" s="22">
        <v>37711</v>
      </c>
      <c r="N25">
        <v>7</v>
      </c>
      <c r="O25" s="2">
        <v>-663.85800647735596</v>
      </c>
      <c r="P25" s="2">
        <v>19600.007019042969</v>
      </c>
      <c r="Q25" s="2">
        <v>2051.9790077209473</v>
      </c>
      <c r="R25" s="12">
        <f t="shared" si="2"/>
        <v>3.3870294323484935</v>
      </c>
      <c r="S25" s="12">
        <f t="shared" si="3"/>
        <v>32.352085668492151</v>
      </c>
      <c r="T25" s="22">
        <v>37711</v>
      </c>
      <c r="U25">
        <v>7</v>
      </c>
      <c r="V25" s="12">
        <v>-17.169534742568125</v>
      </c>
      <c r="X25" s="22">
        <v>37802</v>
      </c>
      <c r="Y25">
        <v>6</v>
      </c>
      <c r="Z25" s="2">
        <v>-423.13399887084961</v>
      </c>
      <c r="AA25" s="2">
        <v>21174.268188476563</v>
      </c>
      <c r="AB25" s="2">
        <v>3287.3040046691895</v>
      </c>
      <c r="AC25" s="12">
        <f t="shared" si="4"/>
        <v>1.9983406042865137</v>
      </c>
      <c r="AD25" s="12">
        <f t="shared" si="5"/>
        <v>12.871763556696994</v>
      </c>
      <c r="AE25" s="22">
        <v>37802</v>
      </c>
      <c r="AF25">
        <v>6</v>
      </c>
      <c r="AG25" s="12">
        <v>-53.61837473744184</v>
      </c>
      <c r="AI25" s="22">
        <v>37711</v>
      </c>
      <c r="AJ25">
        <v>12</v>
      </c>
      <c r="AK25" s="2">
        <v>-263.66999769210815</v>
      </c>
      <c r="AL25" s="2">
        <v>11096.419738769531</v>
      </c>
      <c r="AM25" s="2">
        <v>1664.5498924255371</v>
      </c>
      <c r="AN25" s="12">
        <f t="shared" si="6"/>
        <v>2.3761718094610056</v>
      </c>
      <c r="AO25" s="12">
        <f t="shared" si="7"/>
        <v>15.840318087906358</v>
      </c>
      <c r="AP25" s="22">
        <v>37711</v>
      </c>
      <c r="AQ25">
        <v>12</v>
      </c>
      <c r="AR25" s="12">
        <v>8.918088727950968</v>
      </c>
      <c r="AT25" s="22">
        <v>37711</v>
      </c>
      <c r="AU25">
        <v>17</v>
      </c>
      <c r="AV25" s="2">
        <v>-2745.2549905776978</v>
      </c>
      <c r="AW25" s="2">
        <v>9703.6799087524414</v>
      </c>
      <c r="AX25" s="2">
        <v>3211.6839971542358</v>
      </c>
      <c r="AY25" s="12">
        <f t="shared" si="8"/>
        <v>28.29086507791293</v>
      </c>
      <c r="AZ25" s="12">
        <f t="shared" si="9"/>
        <v>85.47712019645067</v>
      </c>
      <c r="BA25" s="22">
        <v>37711</v>
      </c>
      <c r="BB25">
        <v>17</v>
      </c>
      <c r="BC25" s="12">
        <v>-28.383599621643206</v>
      </c>
      <c r="BE25" s="22">
        <v>37711</v>
      </c>
      <c r="BF25">
        <v>5</v>
      </c>
      <c r="BG25" s="2">
        <v>-648.01998519897461</v>
      </c>
      <c r="BH25" s="2">
        <v>37778.502319335938</v>
      </c>
      <c r="BI25" s="2">
        <v>1640.8219604492188</v>
      </c>
      <c r="BJ25" s="12">
        <f t="shared" si="10"/>
        <v>1.7153141215640582</v>
      </c>
      <c r="BK25" s="12">
        <f t="shared" si="11"/>
        <v>39.493619711279457</v>
      </c>
      <c r="BL25" s="22">
        <v>37711</v>
      </c>
      <c r="BM25">
        <v>5</v>
      </c>
      <c r="BN25" s="12">
        <v>-7.1539452924840763</v>
      </c>
      <c r="BP25" s="22">
        <v>37711</v>
      </c>
      <c r="BQ25">
        <v>9</v>
      </c>
      <c r="BR25" s="2">
        <v>-1182.6069993972778</v>
      </c>
      <c r="BS25" s="2">
        <v>11386.637847900391</v>
      </c>
      <c r="BT25" s="2">
        <v>2843.5199737548828</v>
      </c>
      <c r="BU25" s="12">
        <f t="shared" si="12"/>
        <v>10.385919137801872</v>
      </c>
      <c r="BV25" s="12">
        <f t="shared" si="13"/>
        <v>41.589544308199081</v>
      </c>
      <c r="BW25" s="22">
        <v>37711</v>
      </c>
      <c r="BX25">
        <v>9</v>
      </c>
      <c r="BY25" s="12">
        <v>9.6830450456584227</v>
      </c>
      <c r="CA25" s="22">
        <v>37711</v>
      </c>
      <c r="CB25">
        <v>13</v>
      </c>
      <c r="CC25" s="2">
        <v>-766.28400421142578</v>
      </c>
      <c r="CD25" s="2">
        <v>30377.635864257813</v>
      </c>
      <c r="CE25" s="2">
        <v>2759.0220260620117</v>
      </c>
      <c r="CF25" s="12">
        <f t="shared" si="14"/>
        <v>2.5225267944996075</v>
      </c>
      <c r="CG25" s="12">
        <f t="shared" si="15"/>
        <v>27.773754503335841</v>
      </c>
      <c r="CH25" s="22">
        <v>37711</v>
      </c>
      <c r="CI25">
        <v>13</v>
      </c>
      <c r="CJ25" s="12">
        <v>3.8782661138471841</v>
      </c>
      <c r="CL25" s="22">
        <v>37711</v>
      </c>
      <c r="CM25">
        <v>9</v>
      </c>
      <c r="CN25" s="2">
        <v>-915.14200925827026</v>
      </c>
      <c r="CO25" s="2">
        <v>8689.2769165039063</v>
      </c>
      <c r="CP25" s="2">
        <v>1970.0540132522583</v>
      </c>
      <c r="CQ25" s="12">
        <f t="shared" si="16"/>
        <v>10.53185458412659</v>
      </c>
      <c r="CR25" s="12">
        <f t="shared" si="17"/>
        <v>46.452635465943928</v>
      </c>
      <c r="CS25" s="22">
        <v>37711</v>
      </c>
      <c r="CT25">
        <v>9</v>
      </c>
      <c r="CU25" s="12">
        <v>-18.165949874907817</v>
      </c>
      <c r="CW25" s="22">
        <v>37711</v>
      </c>
      <c r="CX25">
        <v>17</v>
      </c>
      <c r="CY25" s="2">
        <v>-1491.5780019760132</v>
      </c>
      <c r="CZ25" s="2">
        <v>33039.828887939453</v>
      </c>
      <c r="DA25" s="2">
        <v>5229.3219795227051</v>
      </c>
      <c r="DB25" s="12">
        <f t="shared" si="18"/>
        <v>4.5144846452896878</v>
      </c>
      <c r="DC25" s="12">
        <f t="shared" si="19"/>
        <v>28.523353654963767</v>
      </c>
      <c r="DD25" s="22">
        <v>37711</v>
      </c>
      <c r="DE25">
        <v>17</v>
      </c>
      <c r="DF25" s="12">
        <v>-4.556235344896054</v>
      </c>
      <c r="DH25" s="22">
        <v>37711</v>
      </c>
      <c r="DI25">
        <v>8</v>
      </c>
      <c r="DJ25" s="2">
        <v>-456.38198566436768</v>
      </c>
      <c r="DK25" s="2">
        <v>3821.0179595947266</v>
      </c>
      <c r="DL25" s="2">
        <v>1317.2650203704834</v>
      </c>
      <c r="DM25" s="12">
        <f t="shared" si="20"/>
        <v>11.943989546512718</v>
      </c>
      <c r="DN25" s="12">
        <f t="shared" si="21"/>
        <v>34.646178149937462</v>
      </c>
      <c r="DO25" s="22">
        <v>37711</v>
      </c>
      <c r="DP25">
        <v>8</v>
      </c>
      <c r="DQ25" s="12">
        <v>3.1476644022712552</v>
      </c>
      <c r="DS25" s="22">
        <v>37711</v>
      </c>
      <c r="DT25">
        <v>11</v>
      </c>
      <c r="DU25" s="2">
        <v>-443.2929961681366</v>
      </c>
      <c r="DV25" s="2">
        <v>28017.693572998047</v>
      </c>
      <c r="DW25" s="2">
        <v>3591.7548236846924</v>
      </c>
      <c r="DX25" s="12">
        <f t="shared" si="22"/>
        <v>1.582189465428941</v>
      </c>
      <c r="DY25" s="12">
        <f t="shared" si="23"/>
        <v>12.3419614625414</v>
      </c>
      <c r="DZ25" s="22">
        <v>37711</v>
      </c>
      <c r="EA25">
        <v>11</v>
      </c>
      <c r="EB25" s="12">
        <v>21.918769453826915</v>
      </c>
      <c r="ED25" s="22">
        <v>37711</v>
      </c>
      <c r="EE25">
        <v>10</v>
      </c>
      <c r="EF25" s="2">
        <v>-1383.5500049591064</v>
      </c>
      <c r="EG25" s="2">
        <v>63918.75732421875</v>
      </c>
      <c r="EH25" s="2">
        <v>3750.4880065917969</v>
      </c>
      <c r="EI25" s="12">
        <f t="shared" si="24"/>
        <v>2.164544592037744</v>
      </c>
      <c r="EJ25" s="12">
        <f t="shared" si="25"/>
        <v>36.889866132817957</v>
      </c>
      <c r="EK25" s="22">
        <v>37711</v>
      </c>
      <c r="EL25">
        <v>10</v>
      </c>
      <c r="EM25" s="12">
        <v>-14.800367401863356</v>
      </c>
      <c r="EO25" s="22">
        <v>37711</v>
      </c>
      <c r="EP25">
        <v>4</v>
      </c>
      <c r="EQ25" s="2">
        <v>-389.38899612426758</v>
      </c>
      <c r="ER25" s="2">
        <v>33643.2197265625</v>
      </c>
      <c r="ES25" s="2">
        <v>1415.6100311279297</v>
      </c>
      <c r="ET25" s="12">
        <f t="shared" si="26"/>
        <v>1.1574070475092826</v>
      </c>
      <c r="EU25" s="12">
        <f t="shared" si="27"/>
        <v>27.506798310408286</v>
      </c>
      <c r="EV25" s="22">
        <v>37711</v>
      </c>
      <c r="EW25">
        <v>4</v>
      </c>
      <c r="EX25" s="12">
        <v>-9.1994684615515414</v>
      </c>
      <c r="EZ25" s="22">
        <v>37711</v>
      </c>
      <c r="FA25">
        <v>12</v>
      </c>
      <c r="FB25" s="2">
        <v>-1809.5180063247681</v>
      </c>
      <c r="FC25" s="2">
        <v>23434.113433837891</v>
      </c>
      <c r="FD25" s="2">
        <v>2576.6550073623657</v>
      </c>
      <c r="FE25" s="12">
        <f t="shared" si="28"/>
        <v>7.7217258994398268</v>
      </c>
      <c r="FF25" s="12">
        <f t="shared" si="29"/>
        <v>70.227407284031798</v>
      </c>
      <c r="FG25" s="22">
        <v>37711</v>
      </c>
      <c r="FH25">
        <v>12</v>
      </c>
      <c r="FI25" s="12">
        <v>-53.007416313706536</v>
      </c>
      <c r="FK25" s="22">
        <v>37711</v>
      </c>
      <c r="FL25">
        <v>6</v>
      </c>
      <c r="FM25" s="2">
        <v>-2732.1349925994873</v>
      </c>
      <c r="FN25" s="2">
        <v>33166.761032104492</v>
      </c>
      <c r="FO25" s="2">
        <v>-567.18101119995117</v>
      </c>
      <c r="FP25" s="12">
        <f t="shared" si="30"/>
        <v>8.2375695050682136</v>
      </c>
      <c r="FQ25" s="12">
        <f t="shared" si="31"/>
        <v>-481.70424232279424</v>
      </c>
      <c r="FR25" s="22">
        <v>37711</v>
      </c>
      <c r="FS25">
        <v>6</v>
      </c>
      <c r="FT25" s="12">
        <v>-58.033699643800254</v>
      </c>
      <c r="FV25" s="22">
        <v>37711</v>
      </c>
      <c r="FW25">
        <v>4</v>
      </c>
      <c r="FX25" s="2">
        <v>-7254.888916015625</v>
      </c>
      <c r="FY25" s="2">
        <v>35246.0859375</v>
      </c>
      <c r="FZ25" s="2">
        <v>7586.2298583984375</v>
      </c>
      <c r="GA25" s="12">
        <f t="shared" si="32"/>
        <v>20.583530690132037</v>
      </c>
      <c r="GB25" s="12">
        <f t="shared" si="33"/>
        <v>95.632337161310815</v>
      </c>
      <c r="GC25" s="22">
        <v>37711</v>
      </c>
      <c r="GD25">
        <v>4</v>
      </c>
      <c r="GE25" s="12">
        <v>-38.913934830621777</v>
      </c>
    </row>
    <row r="26" spans="2:187">
      <c r="B26" s="22">
        <v>37802</v>
      </c>
      <c r="C26">
        <v>3</v>
      </c>
      <c r="D26" s="2">
        <v>-683.39999389648438</v>
      </c>
      <c r="E26" s="2">
        <v>26090.7001953125</v>
      </c>
      <c r="F26" s="2">
        <v>1534.699951171875</v>
      </c>
      <c r="G26" s="12">
        <f t="shared" si="0"/>
        <v>2.6193240839863132</v>
      </c>
      <c r="H26" s="12">
        <f t="shared" si="1"/>
        <v>44.529876564774099</v>
      </c>
      <c r="I26" s="22">
        <v>37802</v>
      </c>
      <c r="J26">
        <v>3</v>
      </c>
      <c r="K26" s="12">
        <v>-6.6138281912867525</v>
      </c>
      <c r="M26" s="22">
        <v>37802</v>
      </c>
      <c r="N26">
        <v>6</v>
      </c>
      <c r="O26" s="2">
        <v>-634.66900157928467</v>
      </c>
      <c r="P26" s="2">
        <v>19273.638153076172</v>
      </c>
      <c r="Q26" s="2">
        <v>1944.0519905090332</v>
      </c>
      <c r="R26" s="12">
        <f t="shared" si="2"/>
        <v>3.2929382430996204</v>
      </c>
      <c r="S26" s="12">
        <f t="shared" si="3"/>
        <v>32.646709279266858</v>
      </c>
      <c r="T26" s="22">
        <v>37802</v>
      </c>
      <c r="U26">
        <v>6</v>
      </c>
      <c r="V26" s="12">
        <v>-4.9287571946475044</v>
      </c>
      <c r="X26" s="22">
        <v>37894</v>
      </c>
      <c r="Y26">
        <v>7</v>
      </c>
      <c r="Z26" s="2">
        <v>-501.60900020599365</v>
      </c>
      <c r="AA26" s="2">
        <v>22169.285888671875</v>
      </c>
      <c r="AB26" s="2">
        <v>3504.2809638977051</v>
      </c>
      <c r="AC26" s="12">
        <f t="shared" si="4"/>
        <v>2.2626303919979094</v>
      </c>
      <c r="AD26" s="12">
        <f t="shared" si="5"/>
        <v>14.314177583753708</v>
      </c>
      <c r="AE26" s="22">
        <v>37894</v>
      </c>
      <c r="AF26">
        <v>7</v>
      </c>
      <c r="AG26" s="12">
        <v>-48.648831469500621</v>
      </c>
      <c r="AI26" s="22">
        <v>37802</v>
      </c>
      <c r="AJ26">
        <v>13</v>
      </c>
      <c r="AK26" s="2">
        <v>-282.24900102615356</v>
      </c>
      <c r="AL26" s="2">
        <v>12379.951965332031</v>
      </c>
      <c r="AM26" s="2">
        <v>1916.1910266876221</v>
      </c>
      <c r="AN26" s="12">
        <f t="shared" si="6"/>
        <v>2.2798876911359942</v>
      </c>
      <c r="AO26" s="12">
        <f t="shared" si="7"/>
        <v>14.729690155895186</v>
      </c>
      <c r="AP26" s="22">
        <v>37802</v>
      </c>
      <c r="AQ26">
        <v>13</v>
      </c>
      <c r="AR26" s="12">
        <v>-40.162437123363212</v>
      </c>
      <c r="AT26" s="22">
        <v>37802</v>
      </c>
      <c r="AU26">
        <v>18</v>
      </c>
      <c r="AV26" s="2">
        <v>-2932.1290693283081</v>
      </c>
      <c r="AW26" s="2">
        <v>18744.612213134766</v>
      </c>
      <c r="AX26" s="2">
        <v>3827.4080038070679</v>
      </c>
      <c r="AY26" s="12">
        <f t="shared" si="8"/>
        <v>15.642516558831238</v>
      </c>
      <c r="AZ26" s="12">
        <f t="shared" si="9"/>
        <v>76.608740599689426</v>
      </c>
      <c r="BA26" s="22">
        <v>37802</v>
      </c>
      <c r="BB26">
        <v>18</v>
      </c>
      <c r="BC26" s="12">
        <v>-21.820273099222575</v>
      </c>
      <c r="BE26" s="22">
        <v>37802</v>
      </c>
      <c r="BF26">
        <v>6</v>
      </c>
      <c r="BG26" s="2">
        <v>-752.87000274658203</v>
      </c>
      <c r="BH26" s="2">
        <v>41730.787475585938</v>
      </c>
      <c r="BI26" s="2">
        <v>1813.121997833252</v>
      </c>
      <c r="BJ26" s="12">
        <f t="shared" si="10"/>
        <v>1.8041116602149889</v>
      </c>
      <c r="BK26" s="12">
        <f t="shared" si="11"/>
        <v>41.523405686230134</v>
      </c>
      <c r="BL26" s="22">
        <v>37802</v>
      </c>
      <c r="BM26">
        <v>6</v>
      </c>
      <c r="BN26" s="12">
        <v>-2.8447021179654475</v>
      </c>
      <c r="BP26" s="22">
        <v>37802</v>
      </c>
      <c r="BQ26">
        <v>10</v>
      </c>
      <c r="BR26" s="2">
        <v>-1577.1709957122803</v>
      </c>
      <c r="BS26" s="2">
        <v>15377.497955322266</v>
      </c>
      <c r="BT26" s="2">
        <v>3729.1160049438477</v>
      </c>
      <c r="BU26" s="12">
        <f t="shared" si="12"/>
        <v>10.256356400076189</v>
      </c>
      <c r="BV26" s="12">
        <f t="shared" si="13"/>
        <v>42.293428083796741</v>
      </c>
      <c r="BW26" s="22">
        <v>37802</v>
      </c>
      <c r="BX26">
        <v>10</v>
      </c>
      <c r="BY26" s="12">
        <v>12.415308081363641</v>
      </c>
      <c r="CA26" s="22">
        <v>37802</v>
      </c>
      <c r="CB26">
        <v>12</v>
      </c>
      <c r="CC26" s="2">
        <v>-738.89099216461182</v>
      </c>
      <c r="CD26" s="2">
        <v>30693.843719482422</v>
      </c>
      <c r="CE26" s="2">
        <v>2709.6880073547363</v>
      </c>
      <c r="CF26" s="12">
        <f t="shared" si="14"/>
        <v>2.4072937847650953</v>
      </c>
      <c r="CG26" s="12">
        <f t="shared" si="15"/>
        <v>27.268489588435507</v>
      </c>
      <c r="CH26" s="22">
        <v>37802</v>
      </c>
      <c r="CI26">
        <v>12</v>
      </c>
      <c r="CJ26" s="12">
        <v>-5.5846192823190588</v>
      </c>
      <c r="CL26" s="22">
        <v>37802</v>
      </c>
      <c r="CM26">
        <v>9</v>
      </c>
      <c r="CN26" s="2">
        <v>-904.86401557922363</v>
      </c>
      <c r="CO26" s="2">
        <v>8846.7570953369141</v>
      </c>
      <c r="CP26" s="2">
        <v>1864.7889947891235</v>
      </c>
      <c r="CQ26" s="12">
        <f t="shared" si="16"/>
        <v>10.228200071822627</v>
      </c>
      <c r="CR26" s="12">
        <f t="shared" si="17"/>
        <v>48.523667723679836</v>
      </c>
      <c r="CS26" s="22">
        <v>37802</v>
      </c>
      <c r="CT26">
        <v>9</v>
      </c>
      <c r="CU26" s="12">
        <v>-12.015267713581146</v>
      </c>
      <c r="CW26" s="22">
        <v>37802</v>
      </c>
      <c r="CX26">
        <v>16</v>
      </c>
      <c r="CY26" s="2">
        <v>-1761.7419929504395</v>
      </c>
      <c r="CZ26" s="2">
        <v>34558.520751953125</v>
      </c>
      <c r="DA26" s="2">
        <v>5279.4561347961426</v>
      </c>
      <c r="DB26" s="12">
        <f t="shared" si="18"/>
        <v>5.0978512812961538</v>
      </c>
      <c r="DC26" s="12">
        <f t="shared" si="19"/>
        <v>33.36976286892601</v>
      </c>
      <c r="DD26" s="22">
        <v>37802</v>
      </c>
      <c r="DE26">
        <v>16</v>
      </c>
      <c r="DF26" s="12">
        <v>17.037022871792693</v>
      </c>
      <c r="DH26" s="22">
        <v>37802</v>
      </c>
      <c r="DI26">
        <v>7</v>
      </c>
      <c r="DJ26" s="2">
        <v>-432.73300075531006</v>
      </c>
      <c r="DK26" s="2">
        <v>3591.6010131835938</v>
      </c>
      <c r="DL26" s="2">
        <v>1216.3309860229492</v>
      </c>
      <c r="DM26" s="12">
        <f t="shared" si="20"/>
        <v>12.048470839797867</v>
      </c>
      <c r="DN26" s="12">
        <f t="shared" si="21"/>
        <v>35.576911689985138</v>
      </c>
      <c r="DO26" s="22">
        <v>37802</v>
      </c>
      <c r="DP26">
        <v>7</v>
      </c>
      <c r="DQ26" s="12">
        <v>2.5283058114347723</v>
      </c>
      <c r="DS26" s="22">
        <v>37802</v>
      </c>
      <c r="DT26">
        <v>12</v>
      </c>
      <c r="DU26" s="2">
        <v>-403.48399543762207</v>
      </c>
      <c r="DV26" s="2">
        <v>30176.553146362305</v>
      </c>
      <c r="DW26" s="2">
        <v>3879.5368270874023</v>
      </c>
      <c r="DX26" s="12">
        <f t="shared" si="22"/>
        <v>1.3370778083257029</v>
      </c>
      <c r="DY26" s="12">
        <f t="shared" si="23"/>
        <v>10.400313579199642</v>
      </c>
      <c r="DZ26" s="22">
        <v>37802</v>
      </c>
      <c r="EA26">
        <v>12</v>
      </c>
      <c r="EB26" s="12">
        <v>7.3595394780195278</v>
      </c>
      <c r="ED26" s="22">
        <v>37802</v>
      </c>
      <c r="EE26">
        <v>12</v>
      </c>
      <c r="EF26" s="2">
        <v>-1999.9490070343018</v>
      </c>
      <c r="EG26" s="2">
        <v>98513.32861328125</v>
      </c>
      <c r="EH26" s="2">
        <v>6877.1750717163086</v>
      </c>
      <c r="EI26" s="12">
        <f t="shared" si="24"/>
        <v>2.0301303744239489</v>
      </c>
      <c r="EJ26" s="12">
        <f t="shared" si="25"/>
        <v>29.080966911246342</v>
      </c>
      <c r="EK26" s="22">
        <v>37802</v>
      </c>
      <c r="EL26">
        <v>12</v>
      </c>
      <c r="EM26" s="12">
        <v>-18.564307642923673</v>
      </c>
      <c r="EO26" s="22">
        <v>37802</v>
      </c>
      <c r="EP26">
        <v>3</v>
      </c>
      <c r="EQ26" s="2">
        <v>-381.77600479125977</v>
      </c>
      <c r="ER26" s="2">
        <v>29384.68408203125</v>
      </c>
      <c r="ES26" s="2">
        <v>1230.6719665527344</v>
      </c>
      <c r="ET26" s="12">
        <f t="shared" si="26"/>
        <v>1.2992346751984174</v>
      </c>
      <c r="EU26" s="12">
        <f t="shared" si="27"/>
        <v>31.021751950738096</v>
      </c>
      <c r="EV26" s="22">
        <v>37802</v>
      </c>
      <c r="EW26">
        <v>3</v>
      </c>
      <c r="EX26" s="12">
        <v>-3.2452117732680641</v>
      </c>
      <c r="EZ26" s="22">
        <v>37802</v>
      </c>
      <c r="FA26">
        <v>12</v>
      </c>
      <c r="FB26" s="2">
        <v>-1389.3119897842407</v>
      </c>
      <c r="FC26" s="2">
        <v>22960.970733642578</v>
      </c>
      <c r="FD26" s="2">
        <v>2747.2109775543213</v>
      </c>
      <c r="FE26" s="12">
        <f t="shared" si="28"/>
        <v>6.0507545865585328</v>
      </c>
      <c r="FF26" s="12">
        <f t="shared" si="29"/>
        <v>50.571725329266947</v>
      </c>
      <c r="FG26" s="22">
        <v>37802</v>
      </c>
      <c r="FH26">
        <v>12</v>
      </c>
      <c r="FI26" s="12">
        <v>-53.348719112172716</v>
      </c>
      <c r="FK26" s="22">
        <v>37802</v>
      </c>
      <c r="FL26">
        <v>7</v>
      </c>
      <c r="FM26" s="2">
        <v>-3780.3160066604614</v>
      </c>
      <c r="FN26" s="2">
        <v>43067.536010742188</v>
      </c>
      <c r="FO26" s="2">
        <v>12.793994903564453</v>
      </c>
      <c r="FP26" s="12">
        <f t="shared" si="30"/>
        <v>8.7776463592380818</v>
      </c>
      <c r="FQ26" s="169"/>
      <c r="FR26" s="22">
        <v>37802</v>
      </c>
      <c r="FS26">
        <v>7</v>
      </c>
      <c r="FT26" s="12">
        <v>-43.092726919759258</v>
      </c>
      <c r="FV26" s="22">
        <v>37802</v>
      </c>
      <c r="FW26">
        <v>5</v>
      </c>
      <c r="FX26" s="2">
        <v>-6403.3606262207031</v>
      </c>
      <c r="FY26" s="2">
        <v>35725.505981445313</v>
      </c>
      <c r="FZ26" s="2">
        <v>6903.7651519775391</v>
      </c>
      <c r="GA26" s="12">
        <f t="shared" si="32"/>
        <v>17.923778685028012</v>
      </c>
      <c r="GB26" s="12">
        <f t="shared" si="33"/>
        <v>92.751715698013015</v>
      </c>
      <c r="GC26" s="22">
        <v>37802</v>
      </c>
      <c r="GD26">
        <v>5</v>
      </c>
      <c r="GE26" s="12">
        <v>-45.032949614921002</v>
      </c>
    </row>
    <row r="27" spans="2:187">
      <c r="B27" s="22">
        <v>37894</v>
      </c>
      <c r="C27">
        <v>5</v>
      </c>
      <c r="D27" s="2">
        <v>-796.86899948120117</v>
      </c>
      <c r="E27" s="2">
        <v>32848.493774414063</v>
      </c>
      <c r="F27" s="2">
        <v>1972.3040084838867</v>
      </c>
      <c r="G27" s="12">
        <f t="shared" si="0"/>
        <v>2.4258920514093356</v>
      </c>
      <c r="H27" s="12">
        <f t="shared" si="1"/>
        <v>40.402949852226669</v>
      </c>
      <c r="I27" s="22">
        <v>37894</v>
      </c>
      <c r="J27">
        <v>5</v>
      </c>
      <c r="K27" s="12">
        <v>-4.2079719761818897</v>
      </c>
      <c r="M27" s="22">
        <v>37894</v>
      </c>
      <c r="N27">
        <v>9</v>
      </c>
      <c r="O27" s="2">
        <v>-863.01199340820313</v>
      </c>
      <c r="P27" s="2">
        <v>23518.879089355469</v>
      </c>
      <c r="Q27" s="2">
        <v>2535.1639862060547</v>
      </c>
      <c r="R27" s="12">
        <f t="shared" si="2"/>
        <v>3.6694435569371935</v>
      </c>
      <c r="S27" s="12">
        <f t="shared" si="3"/>
        <v>34.04166350200191</v>
      </c>
      <c r="T27" s="22">
        <v>37894</v>
      </c>
      <c r="U27">
        <v>9</v>
      </c>
      <c r="V27" s="12">
        <v>12.501728131460709</v>
      </c>
      <c r="X27" s="22">
        <v>37986</v>
      </c>
      <c r="Y27">
        <v>7</v>
      </c>
      <c r="Z27" s="2">
        <v>-558.87400388717651</v>
      </c>
      <c r="AA27" s="2">
        <v>22623.088012695313</v>
      </c>
      <c r="AB27" s="2">
        <v>3851.4170093536377</v>
      </c>
      <c r="AC27" s="12">
        <f t="shared" si="4"/>
        <v>2.47037010850842</v>
      </c>
      <c r="AD27" s="12">
        <f t="shared" si="5"/>
        <v>14.510867105013107</v>
      </c>
      <c r="AE27" s="22">
        <v>37986</v>
      </c>
      <c r="AF27">
        <v>7</v>
      </c>
      <c r="AG27" s="12">
        <v>-39.470597695865294</v>
      </c>
      <c r="AI27" s="22">
        <v>37894</v>
      </c>
      <c r="AJ27">
        <v>11</v>
      </c>
      <c r="AK27" s="2">
        <v>-298.75199842453003</v>
      </c>
      <c r="AL27" s="2">
        <v>13418.23503112793</v>
      </c>
      <c r="AM27" s="2">
        <v>1736.5430126190186</v>
      </c>
      <c r="AN27" s="12">
        <f t="shared" si="6"/>
        <v>2.226462703414259</v>
      </c>
      <c r="AO27" s="12">
        <f t="shared" si="7"/>
        <v>17.203835220525772</v>
      </c>
      <c r="AP27" s="22">
        <v>37894</v>
      </c>
      <c r="AQ27">
        <v>11</v>
      </c>
      <c r="AR27" s="12">
        <v>19.441555981691927</v>
      </c>
      <c r="AT27" s="22">
        <v>37894</v>
      </c>
      <c r="AU27">
        <v>19</v>
      </c>
      <c r="AV27" s="2">
        <v>-4181.3969249725342</v>
      </c>
      <c r="AW27" s="2">
        <v>20572.239608764648</v>
      </c>
      <c r="AX27" s="2">
        <v>5085.7800369262695</v>
      </c>
      <c r="AY27" s="12">
        <f t="shared" si="8"/>
        <v>20.325433713065841</v>
      </c>
      <c r="AZ27" s="12">
        <f t="shared" si="9"/>
        <v>82.217415904988215</v>
      </c>
      <c r="BA27" s="22">
        <v>37894</v>
      </c>
      <c r="BB27">
        <v>19</v>
      </c>
      <c r="BC27" s="12">
        <v>5.7603417164940218</v>
      </c>
      <c r="BE27" s="22">
        <v>37894</v>
      </c>
      <c r="BF27">
        <v>8</v>
      </c>
      <c r="BG27" s="2">
        <v>-860.59700012207031</v>
      </c>
      <c r="BH27" s="2">
        <v>48428.41943359375</v>
      </c>
      <c r="BI27" s="2">
        <v>2194.5140075683594</v>
      </c>
      <c r="BJ27" s="12">
        <f t="shared" si="10"/>
        <v>1.7770495303943219</v>
      </c>
      <c r="BK27" s="12">
        <f t="shared" si="11"/>
        <v>39.215835358264975</v>
      </c>
      <c r="BL27" s="22">
        <v>37894</v>
      </c>
      <c r="BM27">
        <v>8</v>
      </c>
      <c r="BN27" s="12">
        <v>-3.8224191419222286</v>
      </c>
      <c r="BP27" s="22">
        <v>37894</v>
      </c>
      <c r="BQ27">
        <v>9</v>
      </c>
      <c r="BR27" s="2">
        <v>-1603.6029710769653</v>
      </c>
      <c r="BS27" s="2">
        <v>11817.113037109375</v>
      </c>
      <c r="BT27" s="2">
        <v>2887.8340187072754</v>
      </c>
      <c r="BU27" s="12">
        <f t="shared" si="12"/>
        <v>13.570175439984014</v>
      </c>
      <c r="BV27" s="12">
        <f t="shared" si="13"/>
        <v>55.529610105320749</v>
      </c>
      <c r="BW27" s="22">
        <v>37894</v>
      </c>
      <c r="BX27">
        <v>9</v>
      </c>
      <c r="BY27" s="12">
        <v>40.876264798714359</v>
      </c>
      <c r="CA27" s="22">
        <v>37894</v>
      </c>
      <c r="CB27">
        <v>18</v>
      </c>
      <c r="CC27" s="2">
        <v>-873.7009916305542</v>
      </c>
      <c r="CD27" s="2">
        <v>39299.4638671875</v>
      </c>
      <c r="CE27" s="2">
        <v>3515.6059722900391</v>
      </c>
      <c r="CF27" s="12">
        <f t="shared" si="14"/>
        <v>2.2231880683747387</v>
      </c>
      <c r="CG27" s="12">
        <f t="shared" si="15"/>
        <v>24.852073825026302</v>
      </c>
      <c r="CH27" s="22">
        <v>37894</v>
      </c>
      <c r="CI27">
        <v>18</v>
      </c>
      <c r="CJ27" s="12">
        <v>-8.7199196811478359</v>
      </c>
      <c r="CL27" s="22">
        <v>37894</v>
      </c>
      <c r="CM27">
        <v>11</v>
      </c>
      <c r="CN27" s="2">
        <v>-1163.1760082244873</v>
      </c>
      <c r="CO27" s="2">
        <v>13978.450012207031</v>
      </c>
      <c r="CP27" s="2">
        <v>2785.0499906539917</v>
      </c>
      <c r="CQ27" s="12">
        <f t="shared" si="16"/>
        <v>8.3212087692749535</v>
      </c>
      <c r="CR27" s="12">
        <f t="shared" si="17"/>
        <v>41.764995677917717</v>
      </c>
      <c r="CS27" s="22">
        <v>37894</v>
      </c>
      <c r="CT27">
        <v>11</v>
      </c>
      <c r="CU27" s="12">
        <v>-12.755822664540196</v>
      </c>
      <c r="CW27" s="22">
        <v>37894</v>
      </c>
      <c r="CX27">
        <v>20</v>
      </c>
      <c r="CY27" s="2">
        <v>-2541.2519865036011</v>
      </c>
      <c r="CZ27" s="2">
        <v>57718.046173095703</v>
      </c>
      <c r="DA27" s="2">
        <v>7838.433084487915</v>
      </c>
      <c r="DB27" s="12">
        <f t="shared" si="18"/>
        <v>4.402872506949417</v>
      </c>
      <c r="DC27" s="12">
        <f t="shared" si="19"/>
        <v>32.420407996244585</v>
      </c>
      <c r="DD27" s="22">
        <v>37894</v>
      </c>
      <c r="DE27">
        <v>20</v>
      </c>
      <c r="DF27" s="12">
        <v>4.2785672053049506</v>
      </c>
      <c r="DH27" s="22">
        <v>37894</v>
      </c>
      <c r="DI27">
        <v>9</v>
      </c>
      <c r="DJ27" s="2">
        <v>-579.69499778747559</v>
      </c>
      <c r="DK27" s="2">
        <v>4123.8639831542969</v>
      </c>
      <c r="DL27" s="2">
        <v>1368.8920106887817</v>
      </c>
      <c r="DM27" s="12">
        <f t="shared" si="20"/>
        <v>14.057083360544627</v>
      </c>
      <c r="DN27" s="12">
        <f t="shared" si="21"/>
        <v>42.347752288786609</v>
      </c>
      <c r="DO27" s="22">
        <v>37894</v>
      </c>
      <c r="DP27">
        <v>9</v>
      </c>
      <c r="DQ27" s="12">
        <v>12.233715053366989</v>
      </c>
      <c r="DS27" s="22">
        <v>37894</v>
      </c>
      <c r="DT27">
        <v>14</v>
      </c>
      <c r="DU27" s="2">
        <v>-446.38299679756165</v>
      </c>
      <c r="DV27" s="2">
        <v>35569.433120727539</v>
      </c>
      <c r="DW27" s="2">
        <v>4572.9009552001953</v>
      </c>
      <c r="DX27" s="12">
        <f t="shared" si="22"/>
        <v>1.2549623585016845</v>
      </c>
      <c r="DY27" s="12">
        <f t="shared" si="23"/>
        <v>9.7614840376095486</v>
      </c>
      <c r="DZ27" s="22">
        <v>37894</v>
      </c>
      <c r="EA27">
        <v>14</v>
      </c>
      <c r="EB27" s="12">
        <v>-5.5467998841217785</v>
      </c>
      <c r="ED27" s="22">
        <v>37894</v>
      </c>
      <c r="EE27">
        <v>12</v>
      </c>
      <c r="EF27" s="2">
        <v>-2352.1930198669434</v>
      </c>
      <c r="EG27" s="2">
        <v>99200.41796875</v>
      </c>
      <c r="EH27" s="2">
        <v>7934.390007019043</v>
      </c>
      <c r="EI27" s="12">
        <f t="shared" si="24"/>
        <v>2.3711523278137077</v>
      </c>
      <c r="EJ27" s="12">
        <f t="shared" si="25"/>
        <v>29.645543233772347</v>
      </c>
      <c r="EK27" s="22">
        <v>37894</v>
      </c>
      <c r="EL27">
        <v>12</v>
      </c>
      <c r="EM27" s="12">
        <v>3.1556826545071637</v>
      </c>
      <c r="EO27" s="22">
        <v>37894</v>
      </c>
      <c r="EP27">
        <v>3</v>
      </c>
      <c r="EQ27" s="2">
        <v>-433.66800689697266</v>
      </c>
      <c r="ER27" s="2">
        <v>29139.523681640625</v>
      </c>
      <c r="ES27" s="2">
        <v>1289.4089813232422</v>
      </c>
      <c r="ET27" s="12">
        <f t="shared" si="26"/>
        <v>1.4882467250835862</v>
      </c>
      <c r="EU27" s="12">
        <f t="shared" si="27"/>
        <v>33.633084085696808</v>
      </c>
      <c r="EV27" s="22">
        <v>37894</v>
      </c>
      <c r="EW27">
        <v>3</v>
      </c>
      <c r="EX27" s="12">
        <v>12.979396477853445</v>
      </c>
      <c r="EZ27" s="22">
        <v>37894</v>
      </c>
      <c r="FA27">
        <v>12</v>
      </c>
      <c r="FB27" s="2">
        <v>-1280.4600129127502</v>
      </c>
      <c r="FC27" s="2">
        <v>22486.288497924805</v>
      </c>
      <c r="FD27" s="2">
        <v>2913.2439746856689</v>
      </c>
      <c r="FE27" s="12">
        <f t="shared" si="28"/>
        <v>5.6944035607784729</v>
      </c>
      <c r="FF27" s="12">
        <f t="shared" si="29"/>
        <v>43.953064832165609</v>
      </c>
      <c r="FG27" s="22">
        <v>37894</v>
      </c>
      <c r="FH27">
        <v>12</v>
      </c>
      <c r="FI27" s="12">
        <v>-45.020754226581538</v>
      </c>
      <c r="FK27" s="22">
        <v>37894</v>
      </c>
      <c r="FL27">
        <v>7</v>
      </c>
      <c r="FM27" s="2">
        <v>-3550.0820035934448</v>
      </c>
      <c r="FN27" s="2">
        <v>43757.030944824219</v>
      </c>
      <c r="FO27" s="2">
        <v>1114.6570053100586</v>
      </c>
      <c r="FP27" s="12">
        <f t="shared" si="30"/>
        <v>8.1131693054539049</v>
      </c>
      <c r="FQ27" s="169"/>
      <c r="FR27" s="22">
        <v>37894</v>
      </c>
      <c r="FS27">
        <v>7</v>
      </c>
      <c r="FT27" s="12">
        <v>-36.418749551236949</v>
      </c>
      <c r="FV27" s="22">
        <v>37894</v>
      </c>
      <c r="FW27">
        <v>4</v>
      </c>
      <c r="FX27" s="2">
        <v>-4284.4440689086914</v>
      </c>
      <c r="FY27" s="2">
        <v>23620.327758789063</v>
      </c>
      <c r="FZ27" s="2">
        <v>4622.8040313720703</v>
      </c>
      <c r="GA27" s="12">
        <f t="shared" si="32"/>
        <v>18.138800243000272</v>
      </c>
      <c r="GB27" s="12">
        <f t="shared" si="33"/>
        <v>92.680633655090233</v>
      </c>
      <c r="GC27" s="22">
        <v>37894</v>
      </c>
      <c r="GD27">
        <v>4</v>
      </c>
      <c r="GE27" s="12">
        <v>-49.815944917304542</v>
      </c>
    </row>
    <row r="28" spans="2:187">
      <c r="B28" s="22">
        <v>37986</v>
      </c>
      <c r="C28">
        <v>4</v>
      </c>
      <c r="D28" s="2">
        <v>-711.98200607299805</v>
      </c>
      <c r="E28" s="2">
        <v>27740.365173339844</v>
      </c>
      <c r="F28" s="2">
        <v>1890.9379730224609</v>
      </c>
      <c r="G28" s="12">
        <f t="shared" si="0"/>
        <v>2.5665920460097458</v>
      </c>
      <c r="H28" s="12">
        <f t="shared" si="1"/>
        <v>37.652319443084188</v>
      </c>
      <c r="I28" s="22">
        <v>37986</v>
      </c>
      <c r="J28">
        <v>4</v>
      </c>
      <c r="K28" s="12">
        <v>3.4472637531695938</v>
      </c>
      <c r="M28" s="22">
        <v>37986</v>
      </c>
      <c r="N28">
        <v>11</v>
      </c>
      <c r="O28" s="2">
        <v>-767.14400053024292</v>
      </c>
      <c r="P28" s="2">
        <v>26603.026412963867</v>
      </c>
      <c r="Q28" s="2">
        <v>2836.3009834289551</v>
      </c>
      <c r="R28" s="12">
        <f t="shared" si="2"/>
        <v>2.8836719124422912</v>
      </c>
      <c r="S28" s="12">
        <f t="shared" si="3"/>
        <v>27.047341061906689</v>
      </c>
      <c r="T28" s="22">
        <v>37986</v>
      </c>
      <c r="U28">
        <v>11</v>
      </c>
      <c r="V28" s="12">
        <v>-14.825942984902607</v>
      </c>
      <c r="X28" s="22">
        <v>38077</v>
      </c>
      <c r="Y28">
        <v>8</v>
      </c>
      <c r="Z28" s="2">
        <v>-717.81101179122925</v>
      </c>
      <c r="AA28" s="2">
        <v>23816.47509765625</v>
      </c>
      <c r="AB28" s="2">
        <v>3751.8530387878418</v>
      </c>
      <c r="AC28" s="12">
        <f t="shared" si="4"/>
        <v>3.013926321371831</v>
      </c>
      <c r="AD28" s="12">
        <f t="shared" si="5"/>
        <v>19.132172938819092</v>
      </c>
      <c r="AE28" s="22">
        <v>38077</v>
      </c>
      <c r="AF28">
        <v>8</v>
      </c>
      <c r="AG28" s="12">
        <v>43.085725538547237</v>
      </c>
      <c r="AI28" s="22">
        <v>37986</v>
      </c>
      <c r="AJ28">
        <v>10</v>
      </c>
      <c r="AK28" s="2">
        <v>-259.04699754714966</v>
      </c>
      <c r="AL28" s="2">
        <v>11280.783828735352</v>
      </c>
      <c r="AM28" s="2">
        <v>1576.2109909057617</v>
      </c>
      <c r="AN28" s="12">
        <f t="shared" si="6"/>
        <v>2.2963563656568224</v>
      </c>
      <c r="AO28" s="12">
        <f t="shared" si="7"/>
        <v>16.434791981642611</v>
      </c>
      <c r="AP28" s="22">
        <v>37986</v>
      </c>
      <c r="AQ28">
        <v>10</v>
      </c>
      <c r="AR28" s="12">
        <v>4.5311470368771811</v>
      </c>
      <c r="AT28" s="22">
        <v>37986</v>
      </c>
      <c r="AU28">
        <v>21</v>
      </c>
      <c r="AV28" s="2">
        <v>-5854.115177154541</v>
      </c>
      <c r="AW28" s="2">
        <v>38692.857521057129</v>
      </c>
      <c r="AX28" s="2">
        <v>7582.9271640777588</v>
      </c>
      <c r="AY28" s="12">
        <f t="shared" si="8"/>
        <v>15.129704943525196</v>
      </c>
      <c r="AZ28" s="12">
        <f t="shared" si="9"/>
        <v>77.201258174903259</v>
      </c>
      <c r="BA28" s="22">
        <v>37986</v>
      </c>
      <c r="BB28">
        <v>21</v>
      </c>
      <c r="BC28" s="12">
        <v>7.4664017400336569</v>
      </c>
      <c r="BE28" s="22">
        <v>37986</v>
      </c>
      <c r="BF28">
        <v>7</v>
      </c>
      <c r="BG28" s="2">
        <v>-819.44902038574219</v>
      </c>
      <c r="BH28" s="2">
        <v>47885.631225585938</v>
      </c>
      <c r="BI28" s="2">
        <v>2215.5829772949219</v>
      </c>
      <c r="BJ28" s="12">
        <f t="shared" si="10"/>
        <v>1.7112628557100433</v>
      </c>
      <c r="BK28" s="12">
        <f t="shared" si="11"/>
        <v>36.985706641699984</v>
      </c>
      <c r="BL28" s="22">
        <v>37986</v>
      </c>
      <c r="BM28">
        <v>7</v>
      </c>
      <c r="BN28" s="12">
        <v>-4.6590242058158431</v>
      </c>
      <c r="BP28" s="22">
        <v>37986</v>
      </c>
      <c r="BQ28">
        <v>9</v>
      </c>
      <c r="BR28" s="2">
        <v>-1809.887035369873</v>
      </c>
      <c r="BS28" s="2">
        <v>12006.252746582031</v>
      </c>
      <c r="BT28" s="2">
        <v>3032.7889938354492</v>
      </c>
      <c r="BU28" s="12">
        <f t="shared" si="12"/>
        <v>15.074537189674905</v>
      </c>
      <c r="BV28" s="12">
        <f t="shared" si="13"/>
        <v>59.677314809856917</v>
      </c>
      <c r="BW28" s="22">
        <v>37986</v>
      </c>
      <c r="BX28">
        <v>9</v>
      </c>
      <c r="BY28" s="12">
        <v>62.376026604120696</v>
      </c>
      <c r="CA28" s="22">
        <v>37986</v>
      </c>
      <c r="CB28">
        <v>17</v>
      </c>
      <c r="CC28" s="2">
        <v>-856.60100078582764</v>
      </c>
      <c r="CD28" s="2">
        <v>39633.183990478516</v>
      </c>
      <c r="CE28" s="2">
        <v>3505.4100112915039</v>
      </c>
      <c r="CF28" s="12">
        <f t="shared" si="14"/>
        <v>2.1613226961316498</v>
      </c>
      <c r="CG28" s="12">
        <f t="shared" si="15"/>
        <v>24.436542316778194</v>
      </c>
      <c r="CH28" s="22">
        <v>37986</v>
      </c>
      <c r="CI28">
        <v>17</v>
      </c>
      <c r="CJ28" s="12">
        <v>0.1347826053608836</v>
      </c>
      <c r="CL28" s="22">
        <v>37986</v>
      </c>
      <c r="CM28">
        <v>12</v>
      </c>
      <c r="CN28" s="2">
        <v>-1751.1400079727173</v>
      </c>
      <c r="CO28" s="2">
        <v>22875.4189453125</v>
      </c>
      <c r="CP28" s="2">
        <v>4202.0500030517578</v>
      </c>
      <c r="CQ28" s="12">
        <f t="shared" si="16"/>
        <v>7.6551166654438507</v>
      </c>
      <c r="CR28" s="12">
        <f t="shared" si="17"/>
        <v>41.673469061551955</v>
      </c>
      <c r="CS28" s="22">
        <v>37986</v>
      </c>
      <c r="CT28">
        <v>12</v>
      </c>
      <c r="CU28" s="12">
        <v>-13.592563875777063</v>
      </c>
      <c r="CW28" s="22">
        <v>37986</v>
      </c>
      <c r="CX28">
        <v>21</v>
      </c>
      <c r="CY28" s="2">
        <v>-2495.3340063095093</v>
      </c>
      <c r="CZ28" s="2">
        <v>58223.328063964844</v>
      </c>
      <c r="DA28" s="2">
        <v>7967.2649919688702</v>
      </c>
      <c r="DB28" s="12">
        <f t="shared" si="18"/>
        <v>4.2857976163233156</v>
      </c>
      <c r="DC28" s="12">
        <f t="shared" si="19"/>
        <v>31.31983194766141</v>
      </c>
      <c r="DD28" s="22">
        <v>37986</v>
      </c>
      <c r="DE28">
        <v>21</v>
      </c>
      <c r="DF28" s="12">
        <v>4.2589188059734218</v>
      </c>
      <c r="DH28" s="22">
        <v>37986</v>
      </c>
      <c r="DI28">
        <v>10</v>
      </c>
      <c r="DJ28" s="2">
        <v>-560.71500396728516</v>
      </c>
      <c r="DK28" s="2">
        <v>4464.3770370483398</v>
      </c>
      <c r="DL28" s="2">
        <v>1453.4769926071167</v>
      </c>
      <c r="DM28" s="12">
        <f t="shared" si="20"/>
        <v>12.559759162680548</v>
      </c>
      <c r="DN28" s="12">
        <f t="shared" si="21"/>
        <v>38.577494299481465</v>
      </c>
      <c r="DO28" s="22">
        <v>37986</v>
      </c>
      <c r="DP28">
        <v>10</v>
      </c>
      <c r="DQ28" s="12">
        <v>1.8374580575982513</v>
      </c>
      <c r="DS28" s="22">
        <v>37986</v>
      </c>
      <c r="DT28">
        <v>12</v>
      </c>
      <c r="DU28" s="2">
        <v>-407.85900449752808</v>
      </c>
      <c r="DV28" s="2">
        <v>32800.179275512695</v>
      </c>
      <c r="DW28" s="2">
        <v>4465.083984375</v>
      </c>
      <c r="DX28" s="12">
        <f t="shared" si="22"/>
        <v>1.2434657782557283</v>
      </c>
      <c r="DY28" s="12">
        <f t="shared" si="23"/>
        <v>9.1344083543507661</v>
      </c>
      <c r="DZ28" s="22">
        <v>37986</v>
      </c>
      <c r="EA28">
        <v>12</v>
      </c>
      <c r="EB28" s="12">
        <v>-16.394751486459867</v>
      </c>
      <c r="ED28" s="22">
        <v>37986</v>
      </c>
      <c r="EE28">
        <v>10</v>
      </c>
      <c r="EF28" s="2">
        <v>-2375.9050178527832</v>
      </c>
      <c r="EG28" s="2">
        <v>95299.983520507813</v>
      </c>
      <c r="EH28" s="2">
        <v>7859.776969909668</v>
      </c>
      <c r="EI28" s="12">
        <f t="shared" si="24"/>
        <v>2.4930801980060227</v>
      </c>
      <c r="EJ28" s="12">
        <f t="shared" si="25"/>
        <v>30.228656957426224</v>
      </c>
      <c r="EK28" s="22">
        <v>37986</v>
      </c>
      <c r="EL28">
        <v>10</v>
      </c>
      <c r="EM28" s="12">
        <v>13.469667052451495</v>
      </c>
      <c r="EO28" s="22">
        <v>37986</v>
      </c>
      <c r="EP28">
        <v>4</v>
      </c>
      <c r="EQ28" s="2">
        <v>-894.26000213623047</v>
      </c>
      <c r="ER28" s="2">
        <v>33217.983764648438</v>
      </c>
      <c r="ES28" s="2">
        <v>1777.8610534667969</v>
      </c>
      <c r="ET28" s="12">
        <f t="shared" si="26"/>
        <v>2.6920959696775109</v>
      </c>
      <c r="EU28" s="12">
        <f t="shared" si="27"/>
        <v>50.299768949459775</v>
      </c>
      <c r="EV28" s="22">
        <v>37986</v>
      </c>
      <c r="EW28">
        <v>4</v>
      </c>
      <c r="EX28" s="12">
        <v>27.209336451599107</v>
      </c>
      <c r="EZ28" s="22">
        <v>37986</v>
      </c>
      <c r="FA28">
        <v>11</v>
      </c>
      <c r="FB28" s="2">
        <v>-1196.296012878418</v>
      </c>
      <c r="FC28" s="2">
        <v>22052.348342895508</v>
      </c>
      <c r="FD28" s="2">
        <v>2814.2679977416992</v>
      </c>
      <c r="FE28" s="12">
        <f t="shared" si="28"/>
        <v>5.4248009975038443</v>
      </c>
      <c r="FF28" s="12">
        <f t="shared" si="29"/>
        <v>42.508247751755768</v>
      </c>
      <c r="FG28" s="22">
        <v>37986</v>
      </c>
      <c r="FH28">
        <v>11</v>
      </c>
      <c r="FI28" s="12">
        <v>-39.331471092446769</v>
      </c>
      <c r="FK28" s="22">
        <v>37986</v>
      </c>
      <c r="FL28">
        <v>7</v>
      </c>
      <c r="FM28" s="2">
        <v>-3197.3550181388855</v>
      </c>
      <c r="FN28" s="2">
        <v>44757.490966796875</v>
      </c>
      <c r="FO28" s="2">
        <v>2273.5030250549316</v>
      </c>
      <c r="FP28" s="12">
        <f t="shared" si="30"/>
        <v>7.1437315834143327</v>
      </c>
      <c r="FQ28" s="12">
        <f t="shared" si="31"/>
        <v>140.63561749875535</v>
      </c>
      <c r="FR28" s="22">
        <v>37986</v>
      </c>
      <c r="FS28">
        <v>7</v>
      </c>
      <c r="FT28" s="12">
        <v>-36.980968216125966</v>
      </c>
      <c r="FV28" s="22">
        <v>37986</v>
      </c>
      <c r="FW28">
        <v>4</v>
      </c>
      <c r="FX28" s="2">
        <v>-3760.3229370117188</v>
      </c>
      <c r="FY28" s="2">
        <v>23855.118408203125</v>
      </c>
      <c r="FZ28" s="2">
        <v>5466.3450317382813</v>
      </c>
      <c r="GA28" s="12">
        <f t="shared" si="32"/>
        <v>15.763170287675646</v>
      </c>
      <c r="GB28" s="12">
        <f t="shared" si="33"/>
        <v>68.790442520163182</v>
      </c>
      <c r="GC28" s="22">
        <v>37986</v>
      </c>
      <c r="GD28">
        <v>4</v>
      </c>
      <c r="GE28" s="12">
        <v>-45.999223845126259</v>
      </c>
    </row>
    <row r="29" spans="2:187">
      <c r="B29" s="22">
        <v>38077</v>
      </c>
      <c r="C29">
        <v>4</v>
      </c>
      <c r="D29" s="2">
        <v>-706.3750057220459</v>
      </c>
      <c r="E29" s="2">
        <v>28930.229614257813</v>
      </c>
      <c r="F29" s="2">
        <v>2009.828971862793</v>
      </c>
      <c r="G29" s="12">
        <f t="shared" si="0"/>
        <v>2.4416501878502892</v>
      </c>
      <c r="H29" s="12">
        <f t="shared" si="1"/>
        <v>35.146025637561998</v>
      </c>
      <c r="I29" s="22">
        <v>38077</v>
      </c>
      <c r="J29">
        <v>4</v>
      </c>
      <c r="K29" s="12">
        <v>2.7508339697691175</v>
      </c>
      <c r="M29" s="22">
        <v>38077</v>
      </c>
      <c r="N29">
        <v>13</v>
      </c>
      <c r="O29" s="2">
        <v>-875.94800806045532</v>
      </c>
      <c r="P29" s="2">
        <v>33577.137786865234</v>
      </c>
      <c r="Q29" s="2">
        <v>3847.6119956970215</v>
      </c>
      <c r="R29" s="12">
        <f t="shared" si="2"/>
        <v>2.6087631817239356</v>
      </c>
      <c r="S29" s="12">
        <f t="shared" si="3"/>
        <v>22.766017182607605</v>
      </c>
      <c r="T29" s="22">
        <v>38077</v>
      </c>
      <c r="U29">
        <v>13</v>
      </c>
      <c r="V29" s="12">
        <v>-8.062051860049003</v>
      </c>
      <c r="X29" s="22">
        <v>38168</v>
      </c>
      <c r="Y29">
        <v>12</v>
      </c>
      <c r="Z29" s="2">
        <v>-1923.0330052375793</v>
      </c>
      <c r="AA29" s="2">
        <v>34967.407730102539</v>
      </c>
      <c r="AB29" s="2">
        <v>5949.6970100402832</v>
      </c>
      <c r="AC29" s="12">
        <f t="shared" si="4"/>
        <v>5.4995011928839377</v>
      </c>
      <c r="AD29" s="12">
        <f t="shared" si="5"/>
        <v>32.321528339886996</v>
      </c>
      <c r="AE29" s="22">
        <v>38168</v>
      </c>
      <c r="AF29">
        <v>12</v>
      </c>
      <c r="AG29" s="12">
        <v>69.560342380054124</v>
      </c>
      <c r="AI29" s="22">
        <v>38077</v>
      </c>
      <c r="AJ29">
        <v>10</v>
      </c>
      <c r="AK29" s="2">
        <v>-241.61699771881104</v>
      </c>
      <c r="AL29" s="2">
        <v>11440.744049072266</v>
      </c>
      <c r="AM29" s="2">
        <v>1544.2569923400879</v>
      </c>
      <c r="AN29" s="12">
        <f t="shared" si="6"/>
        <v>2.1118993369876486</v>
      </c>
      <c r="AO29" s="12">
        <f t="shared" si="7"/>
        <v>15.6461650435966</v>
      </c>
      <c r="AP29" s="22">
        <v>38077</v>
      </c>
      <c r="AQ29">
        <v>10</v>
      </c>
      <c r="AR29" s="12">
        <v>-8.5452680253496283</v>
      </c>
      <c r="AT29" s="22">
        <v>38077</v>
      </c>
      <c r="AU29">
        <v>24</v>
      </c>
      <c r="AV29" s="2">
        <v>-6349.5932359695435</v>
      </c>
      <c r="AW29" s="2">
        <v>57207.600120544434</v>
      </c>
      <c r="AX29" s="2">
        <v>9135.3251857757568</v>
      </c>
      <c r="AY29" s="12">
        <f t="shared" si="8"/>
        <v>11.099212731507807</v>
      </c>
      <c r="AZ29" s="12">
        <f t="shared" si="9"/>
        <v>69.505935550671325</v>
      </c>
      <c r="BA29" s="22">
        <v>38077</v>
      </c>
      <c r="BB29">
        <v>24</v>
      </c>
      <c r="BC29" s="12">
        <v>-17.138076297618721</v>
      </c>
      <c r="BE29" s="22">
        <v>38077</v>
      </c>
      <c r="BF29">
        <v>7</v>
      </c>
      <c r="BG29" s="2">
        <v>-846.9310188293457</v>
      </c>
      <c r="BH29" s="2">
        <v>49508.125244140625</v>
      </c>
      <c r="BI29" s="2">
        <v>2316.8750152587891</v>
      </c>
      <c r="BJ29" s="12">
        <f t="shared" si="10"/>
        <v>1.7106909515414979</v>
      </c>
      <c r="BK29" s="12">
        <f t="shared" si="11"/>
        <v>36.554885923992998</v>
      </c>
      <c r="BL29" s="22">
        <v>38077</v>
      </c>
      <c r="BM29">
        <v>7</v>
      </c>
      <c r="BN29" s="12">
        <v>2.6931600213486506</v>
      </c>
      <c r="BP29" s="22">
        <v>38077</v>
      </c>
      <c r="BQ29">
        <v>10</v>
      </c>
      <c r="BR29" s="2">
        <v>-2020.8699865341187</v>
      </c>
      <c r="BS29" s="2">
        <v>13620.309875488281</v>
      </c>
      <c r="BT29" s="2">
        <v>3443.5719947814941</v>
      </c>
      <c r="BU29" s="12">
        <f t="shared" si="12"/>
        <v>14.837180688311408</v>
      </c>
      <c r="BV29" s="12">
        <f t="shared" si="13"/>
        <v>58.685283467185059</v>
      </c>
      <c r="BW29" s="22">
        <v>38077</v>
      </c>
      <c r="BX29">
        <v>10</v>
      </c>
      <c r="BY29" s="12">
        <v>60.985603063492611</v>
      </c>
      <c r="CA29" s="22">
        <v>38077</v>
      </c>
      <c r="CB29">
        <v>21</v>
      </c>
      <c r="CC29" s="2">
        <v>-1126.9632031917572</v>
      </c>
      <c r="CD29" s="2">
        <v>80920.66813659668</v>
      </c>
      <c r="CE29" s="2">
        <v>4797.4280133247375</v>
      </c>
      <c r="CF29" s="12">
        <f t="shared" si="14"/>
        <v>1.3926765919547368</v>
      </c>
      <c r="CG29" s="12">
        <f t="shared" si="15"/>
        <v>23.490987255288559</v>
      </c>
      <c r="CH29" s="22">
        <v>38077</v>
      </c>
      <c r="CI29">
        <v>21</v>
      </c>
      <c r="CJ29" s="12">
        <v>16.390556443039415</v>
      </c>
      <c r="CL29" s="22">
        <v>38077</v>
      </c>
      <c r="CM29">
        <v>10</v>
      </c>
      <c r="CN29" s="2">
        <v>-1539.7150001525879</v>
      </c>
      <c r="CO29" s="2">
        <v>22177.804931640625</v>
      </c>
      <c r="CP29" s="2">
        <v>3951.7979974746704</v>
      </c>
      <c r="CQ29" s="12">
        <f t="shared" si="16"/>
        <v>6.9425942057769099</v>
      </c>
      <c r="CR29" s="12">
        <f t="shared" si="17"/>
        <v>38.962391325075743</v>
      </c>
      <c r="CS29" s="22">
        <v>38077</v>
      </c>
      <c r="CT29">
        <v>10</v>
      </c>
      <c r="CU29" s="12">
        <v>-14.95002465508305</v>
      </c>
      <c r="CW29" s="22">
        <v>38077</v>
      </c>
      <c r="CX29">
        <v>25</v>
      </c>
      <c r="CY29" s="2">
        <v>-2678.4640045166016</v>
      </c>
      <c r="CZ29" s="2">
        <v>65591.751922607422</v>
      </c>
      <c r="DA29" s="2">
        <v>9235.6979732513428</v>
      </c>
      <c r="DB29" s="12">
        <f t="shared" si="18"/>
        <v>4.0835378321301086</v>
      </c>
      <c r="DC29" s="12">
        <f t="shared" si="19"/>
        <v>29.001208271145671</v>
      </c>
      <c r="DD29" s="22">
        <v>38077</v>
      </c>
      <c r="DE29">
        <v>25</v>
      </c>
      <c r="DF29" s="12">
        <v>4.7372285609883713</v>
      </c>
      <c r="DH29" s="22">
        <v>38077</v>
      </c>
      <c r="DI29">
        <v>13</v>
      </c>
      <c r="DJ29" s="2">
        <v>-587.50300025939941</v>
      </c>
      <c r="DK29" s="2">
        <v>5244.4619674682617</v>
      </c>
      <c r="DL29" s="2">
        <v>1592.2239952087402</v>
      </c>
      <c r="DM29" s="12">
        <f t="shared" si="20"/>
        <v>11.20235028690681</v>
      </c>
      <c r="DN29" s="12">
        <f t="shared" si="21"/>
        <v>36.898263185788622</v>
      </c>
      <c r="DO29" s="22">
        <v>38077</v>
      </c>
      <c r="DP29">
        <v>13</v>
      </c>
      <c r="DQ29" s="12">
        <v>-6.6492382547179378</v>
      </c>
      <c r="DS29" s="22">
        <v>38077</v>
      </c>
      <c r="DT29">
        <v>13</v>
      </c>
      <c r="DU29" s="2">
        <v>-609.02301335334778</v>
      </c>
      <c r="DV29" s="2">
        <v>34610.005355834961</v>
      </c>
      <c r="DW29" s="2">
        <v>4737.0159177780151</v>
      </c>
      <c r="DX29" s="12">
        <f t="shared" si="22"/>
        <v>1.7596732710434888</v>
      </c>
      <c r="DY29" s="12">
        <f t="shared" si="23"/>
        <v>12.856680744256845</v>
      </c>
      <c r="DZ29" s="22">
        <v>38077</v>
      </c>
      <c r="EA29">
        <v>13</v>
      </c>
      <c r="EB29" s="12">
        <v>25.225256798573547</v>
      </c>
      <c r="ED29" s="22">
        <v>38077</v>
      </c>
      <c r="EE29">
        <v>13</v>
      </c>
      <c r="EF29" s="2">
        <v>-2731.0099868774414</v>
      </c>
      <c r="EG29" s="2">
        <v>112166.20886230469</v>
      </c>
      <c r="EH29" s="2">
        <v>9367.5669860839844</v>
      </c>
      <c r="EI29" s="12">
        <f t="shared" si="24"/>
        <v>2.4347885290747691</v>
      </c>
      <c r="EJ29" s="12">
        <f t="shared" si="25"/>
        <v>29.153887993910278</v>
      </c>
      <c r="EK29" s="22">
        <v>38077</v>
      </c>
      <c r="EL29">
        <v>13</v>
      </c>
      <c r="EM29" s="12">
        <v>28.913411440340674</v>
      </c>
      <c r="EO29" s="22">
        <v>38077</v>
      </c>
      <c r="EP29">
        <v>4</v>
      </c>
      <c r="EQ29" s="2">
        <v>-1142.6490020751953</v>
      </c>
      <c r="ER29" s="2">
        <v>34302.926513671875</v>
      </c>
      <c r="ES29" s="2">
        <v>1940.6589660644531</v>
      </c>
      <c r="ET29" s="12">
        <f t="shared" si="26"/>
        <v>3.3310539892850768</v>
      </c>
      <c r="EU29" s="12">
        <f t="shared" si="27"/>
        <v>58.879433329412997</v>
      </c>
      <c r="EV29" s="22">
        <v>38077</v>
      </c>
      <c r="EW29">
        <v>4</v>
      </c>
      <c r="EX29" s="12">
        <v>73.474008444588449</v>
      </c>
      <c r="EZ29" s="22">
        <v>38077</v>
      </c>
      <c r="FA29">
        <v>10</v>
      </c>
      <c r="FB29" s="2">
        <v>-1154.3279857635498</v>
      </c>
      <c r="FC29" s="2">
        <v>21177.633178710938</v>
      </c>
      <c r="FD29" s="2">
        <v>2512.1260299682617</v>
      </c>
      <c r="FE29" s="12">
        <f t="shared" si="28"/>
        <v>5.4506940224271681</v>
      </c>
      <c r="FF29" s="12">
        <f t="shared" si="29"/>
        <v>45.950241826765897</v>
      </c>
      <c r="FG29" s="22">
        <v>38077</v>
      </c>
      <c r="FH29">
        <v>10</v>
      </c>
      <c r="FI29" s="12">
        <v>-32.033065793179262</v>
      </c>
      <c r="FK29" s="22">
        <v>38077</v>
      </c>
      <c r="FL29">
        <v>7</v>
      </c>
      <c r="FM29" s="2">
        <v>-3060.4860029220581</v>
      </c>
      <c r="FN29" s="2">
        <v>45918.644989013672</v>
      </c>
      <c r="FO29" s="2">
        <v>3595.255989074707</v>
      </c>
      <c r="FP29" s="12">
        <f t="shared" si="30"/>
        <v>6.6650181068154319</v>
      </c>
      <c r="FQ29" s="12">
        <f t="shared" si="31"/>
        <v>85.125677065062618</v>
      </c>
      <c r="FR29" s="22">
        <v>38077</v>
      </c>
      <c r="FS29">
        <v>7</v>
      </c>
      <c r="FT29" s="12">
        <v>-26.309016962473684</v>
      </c>
      <c r="FV29" s="22">
        <v>38077</v>
      </c>
      <c r="FW29">
        <v>4</v>
      </c>
      <c r="FX29" s="2">
        <v>-3549.4860076904297</v>
      </c>
      <c r="FY29" s="2">
        <v>23728.977905273438</v>
      </c>
      <c r="FZ29" s="2">
        <v>5568.6219787597656</v>
      </c>
      <c r="GA29" s="12">
        <f t="shared" si="32"/>
        <v>14.958444572960749</v>
      </c>
      <c r="GB29" s="12">
        <f t="shared" si="33"/>
        <v>63.740832493732412</v>
      </c>
      <c r="GC29" s="22">
        <v>38077</v>
      </c>
      <c r="GD29">
        <v>4</v>
      </c>
      <c r="GE29" s="12">
        <v>-38.554710803616423</v>
      </c>
    </row>
    <row r="30" spans="2:187">
      <c r="B30" s="22">
        <v>38168</v>
      </c>
      <c r="C30">
        <v>13</v>
      </c>
      <c r="D30" s="2">
        <v>-1589.7520036697388</v>
      </c>
      <c r="E30" s="2">
        <v>61572.440948486328</v>
      </c>
      <c r="F30" s="2">
        <v>4674.4499435424805</v>
      </c>
      <c r="G30" s="12">
        <f t="shared" si="0"/>
        <v>2.5819213582904421</v>
      </c>
      <c r="H30" s="12">
        <f t="shared" si="1"/>
        <v>34.009391968479669</v>
      </c>
      <c r="I30" s="22">
        <v>38168</v>
      </c>
      <c r="J30">
        <v>13</v>
      </c>
      <c r="K30" s="12">
        <v>-9.0145707409983835</v>
      </c>
      <c r="M30" s="22">
        <v>38168</v>
      </c>
      <c r="N30">
        <v>30</v>
      </c>
      <c r="O30" s="2">
        <v>-1396.4690146446228</v>
      </c>
      <c r="P30" s="2">
        <v>58077.456176757813</v>
      </c>
      <c r="Q30" s="2">
        <v>6284.1739845275879</v>
      </c>
      <c r="R30" s="12">
        <f t="shared" si="2"/>
        <v>2.404494112818047</v>
      </c>
      <c r="S30" s="12">
        <f t="shared" si="3"/>
        <v>22.22199796000082</v>
      </c>
      <c r="T30" s="22">
        <v>38168</v>
      </c>
      <c r="U30">
        <v>30</v>
      </c>
      <c r="V30" s="12">
        <v>4.5087567646782789</v>
      </c>
      <c r="X30" s="22">
        <v>38260</v>
      </c>
      <c r="Y30">
        <v>12</v>
      </c>
      <c r="Z30" s="2">
        <v>-2378.6129536628723</v>
      </c>
      <c r="AA30" s="2">
        <v>35143.474975585938</v>
      </c>
      <c r="AB30" s="2">
        <v>5708.3559226989746</v>
      </c>
      <c r="AC30" s="12">
        <f t="shared" si="4"/>
        <v>6.7682918530830749</v>
      </c>
      <c r="AD30" s="12">
        <f t="shared" si="5"/>
        <v>41.66896713998586</v>
      </c>
      <c r="AE30" s="22">
        <v>38260</v>
      </c>
      <c r="AF30">
        <v>12</v>
      </c>
      <c r="AG30" s="12">
        <v>82.309428136048908</v>
      </c>
      <c r="AI30" s="22">
        <v>38168</v>
      </c>
      <c r="AJ30">
        <v>22</v>
      </c>
      <c r="AK30" s="2">
        <v>-440.69720149040222</v>
      </c>
      <c r="AL30" s="2">
        <v>22418.357437133789</v>
      </c>
      <c r="AM30" s="2">
        <v>2600.9571877717972</v>
      </c>
      <c r="AN30" s="12">
        <f t="shared" si="6"/>
        <v>1.9657872024131033</v>
      </c>
      <c r="AO30" s="12">
        <f t="shared" si="7"/>
        <v>16.943654573105114</v>
      </c>
      <c r="AP30" s="22">
        <v>38168</v>
      </c>
      <c r="AQ30">
        <v>22</v>
      </c>
      <c r="AR30" s="12">
        <v>1.7811000289943646</v>
      </c>
      <c r="AT30" s="22">
        <v>38168</v>
      </c>
      <c r="AU30">
        <v>32</v>
      </c>
      <c r="AV30" s="2">
        <v>-9329.0962982177734</v>
      </c>
      <c r="AW30" s="2">
        <v>70511.840873718262</v>
      </c>
      <c r="AX30" s="2">
        <v>12908.879224777222</v>
      </c>
      <c r="AY30" s="12">
        <f t="shared" si="8"/>
        <v>13.230538562913891</v>
      </c>
      <c r="AZ30" s="12">
        <f t="shared" si="9"/>
        <v>72.268832450702334</v>
      </c>
      <c r="BA30" s="22">
        <v>38168</v>
      </c>
      <c r="BB30">
        <v>32</v>
      </c>
      <c r="BC30" s="12">
        <v>-5.3564767710784782</v>
      </c>
      <c r="BE30" s="22">
        <v>38168</v>
      </c>
      <c r="BF30">
        <v>13</v>
      </c>
      <c r="BG30" s="2">
        <v>-1078.5779889822006</v>
      </c>
      <c r="BH30" s="2">
        <v>67259.283203125</v>
      </c>
      <c r="BI30" s="2">
        <v>3541.5700340270996</v>
      </c>
      <c r="BJ30" s="12">
        <f t="shared" si="10"/>
        <v>1.6036120779415142</v>
      </c>
      <c r="BK30" s="12">
        <f t="shared" si="11"/>
        <v>30.454797691964757</v>
      </c>
      <c r="BL30" s="22">
        <v>38168</v>
      </c>
      <c r="BM30">
        <v>13</v>
      </c>
      <c r="BN30" s="12">
        <v>-9.9754365290532938</v>
      </c>
      <c r="BP30" s="22">
        <v>38168</v>
      </c>
      <c r="BQ30">
        <v>13</v>
      </c>
      <c r="BR30" s="2">
        <v>-2876.4269590377808</v>
      </c>
      <c r="BS30" s="2">
        <v>14743.229972660542</v>
      </c>
      <c r="BT30" s="2">
        <v>3731.4589385986328</v>
      </c>
      <c r="BU30" s="12">
        <f t="shared" si="12"/>
        <v>19.510154588728192</v>
      </c>
      <c r="BV30" s="12">
        <f t="shared" si="13"/>
        <v>77.085853184224945</v>
      </c>
      <c r="BW30" s="22">
        <v>38168</v>
      </c>
      <c r="BX30">
        <v>13</v>
      </c>
      <c r="BY30" s="12">
        <v>73.078441740618743</v>
      </c>
      <c r="CA30" s="22">
        <v>38168</v>
      </c>
      <c r="CB30">
        <v>29</v>
      </c>
      <c r="CC30" s="2">
        <v>-1981.3741852045059</v>
      </c>
      <c r="CD30" s="2">
        <v>93432.524147033691</v>
      </c>
      <c r="CE30" s="2">
        <v>6655.3479461669922</v>
      </c>
      <c r="CF30" s="12">
        <f t="shared" si="14"/>
        <v>2.1206471764440828</v>
      </c>
      <c r="CG30" s="12">
        <f t="shared" si="15"/>
        <v>29.771158491354861</v>
      </c>
      <c r="CH30" s="22">
        <v>38168</v>
      </c>
      <c r="CI30">
        <v>29</v>
      </c>
      <c r="CJ30" s="12">
        <v>38.520341438020722</v>
      </c>
      <c r="CL30" s="22">
        <v>38168</v>
      </c>
      <c r="CM30">
        <v>15</v>
      </c>
      <c r="CN30" s="2">
        <v>-1443.6510000228882</v>
      </c>
      <c r="CO30" s="2">
        <v>26850.28498840332</v>
      </c>
      <c r="CP30" s="2">
        <v>3833.6599860191345</v>
      </c>
      <c r="CQ30" s="12">
        <f t="shared" si="16"/>
        <v>5.376669188600431</v>
      </c>
      <c r="CR30" s="12">
        <f t="shared" si="17"/>
        <v>37.657251954729894</v>
      </c>
      <c r="CS30" s="22">
        <v>38168</v>
      </c>
      <c r="CT30">
        <v>15</v>
      </c>
      <c r="CU30" s="12">
        <v>-13.25182487668225</v>
      </c>
      <c r="CW30" s="22">
        <v>38168</v>
      </c>
      <c r="CX30">
        <v>43</v>
      </c>
      <c r="CY30" s="2">
        <v>-4492.1199898719788</v>
      </c>
      <c r="CZ30" s="2">
        <v>115142.28991699219</v>
      </c>
      <c r="DA30" s="2">
        <v>13142.082023620605</v>
      </c>
      <c r="DB30" s="12">
        <f t="shared" si="18"/>
        <v>3.9013641235643446</v>
      </c>
      <c r="DC30" s="12">
        <f t="shared" si="19"/>
        <v>34.181189721675565</v>
      </c>
      <c r="DD30" s="22">
        <v>38168</v>
      </c>
      <c r="DE30">
        <v>43</v>
      </c>
      <c r="DF30" s="12">
        <v>1.1181904768868156</v>
      </c>
      <c r="DH30" s="22">
        <v>38168</v>
      </c>
      <c r="DI30">
        <v>24</v>
      </c>
      <c r="DJ30" s="2">
        <v>-1691.1529986858368</v>
      </c>
      <c r="DK30" s="2">
        <v>21409.883884429932</v>
      </c>
      <c r="DL30" s="2">
        <v>3981.6759810447693</v>
      </c>
      <c r="DM30" s="12">
        <f t="shared" si="20"/>
        <v>7.8989358737984867</v>
      </c>
      <c r="DN30" s="12">
        <f t="shared" si="21"/>
        <v>42.473395794554023</v>
      </c>
      <c r="DO30" s="22">
        <v>38168</v>
      </c>
      <c r="DP30">
        <v>24</v>
      </c>
      <c r="DQ30" s="12">
        <v>-26.159100663346525</v>
      </c>
      <c r="DS30" s="22">
        <v>38168</v>
      </c>
      <c r="DT30">
        <v>19</v>
      </c>
      <c r="DU30" s="2">
        <v>-1277.338995218277</v>
      </c>
      <c r="DV30" s="2">
        <v>49297.093856811523</v>
      </c>
      <c r="DW30" s="2">
        <v>6575.5319323539734</v>
      </c>
      <c r="DX30" s="12">
        <f t="shared" si="22"/>
        <v>2.5911040495174813</v>
      </c>
      <c r="DY30" s="12">
        <f t="shared" si="23"/>
        <v>19.425637474792136</v>
      </c>
      <c r="DZ30" s="22">
        <v>38168</v>
      </c>
      <c r="EA30">
        <v>19</v>
      </c>
      <c r="EB30" s="12">
        <v>22.132998990961482</v>
      </c>
      <c r="ED30" s="22">
        <v>38168</v>
      </c>
      <c r="EE30">
        <v>21</v>
      </c>
      <c r="EF30" s="2">
        <v>-2986.9139751195908</v>
      </c>
      <c r="EG30" s="2">
        <v>123757.18087768555</v>
      </c>
      <c r="EH30" s="2">
        <v>10529.653690338135</v>
      </c>
      <c r="EI30" s="12">
        <f t="shared" si="24"/>
        <v>2.4135278081937597</v>
      </c>
      <c r="EJ30" s="12">
        <f t="shared" si="25"/>
        <v>28.366687670462916</v>
      </c>
      <c r="EK30" s="22">
        <v>38168</v>
      </c>
      <c r="EL30">
        <v>21</v>
      </c>
      <c r="EM30" s="12">
        <v>13.585513990336629</v>
      </c>
      <c r="EO30" s="22">
        <v>38168</v>
      </c>
      <c r="EP30">
        <v>10</v>
      </c>
      <c r="EQ30" s="2">
        <v>-1748.8089714050293</v>
      </c>
      <c r="ER30" s="2">
        <v>65710.486434936523</v>
      </c>
      <c r="ES30" s="2">
        <v>3660.567985534668</v>
      </c>
      <c r="ET30" s="12">
        <f t="shared" si="26"/>
        <v>2.6613849117318877</v>
      </c>
      <c r="EU30" s="12">
        <f t="shared" si="27"/>
        <v>47.774251927999522</v>
      </c>
      <c r="EV30" s="22">
        <v>38168</v>
      </c>
      <c r="EW30">
        <v>10</v>
      </c>
      <c r="EX30" s="12">
        <v>94.261383173156815</v>
      </c>
      <c r="EZ30" s="22">
        <v>38168</v>
      </c>
      <c r="FA30">
        <v>16</v>
      </c>
      <c r="FB30" s="2">
        <v>-3924.5220108032227</v>
      </c>
      <c r="FC30" s="2">
        <v>42332.623657226563</v>
      </c>
      <c r="FD30" s="2">
        <v>7419.4790267944336</v>
      </c>
      <c r="FE30" s="12">
        <f t="shared" si="28"/>
        <v>9.2706798486686068</v>
      </c>
      <c r="FF30" s="12">
        <f t="shared" si="29"/>
        <v>52.894846075180588</v>
      </c>
      <c r="FG30" s="22">
        <v>38168</v>
      </c>
      <c r="FH30">
        <v>16</v>
      </c>
      <c r="FI30" s="12">
        <v>8.9734538938857291</v>
      </c>
      <c r="FK30" s="22">
        <v>38168</v>
      </c>
      <c r="FL30">
        <v>9</v>
      </c>
      <c r="FM30" s="2">
        <v>-3244.9030299186707</v>
      </c>
      <c r="FN30" s="2">
        <v>49478.265075683594</v>
      </c>
      <c r="FO30" s="2">
        <v>4455.3629779815674</v>
      </c>
      <c r="FP30" s="12">
        <f t="shared" si="30"/>
        <v>6.5582393096345628</v>
      </c>
      <c r="FQ30" s="12">
        <f t="shared" si="31"/>
        <v>72.831395465532268</v>
      </c>
      <c r="FR30" s="22">
        <v>38168</v>
      </c>
      <c r="FS30">
        <v>9</v>
      </c>
      <c r="FT30" s="12">
        <v>-25.470405393436923</v>
      </c>
      <c r="FV30" s="22">
        <v>38168</v>
      </c>
      <c r="FW30">
        <v>6</v>
      </c>
      <c r="FX30" s="2">
        <v>-3713.5379333496094</v>
      </c>
      <c r="FY30" s="2">
        <v>27922.163330078125</v>
      </c>
      <c r="FZ30" s="2">
        <v>5684.6119079589844</v>
      </c>
      <c r="GA30" s="12">
        <f t="shared" si="32"/>
        <v>13.299606801416196</v>
      </c>
      <c r="GB30" s="12">
        <f t="shared" si="33"/>
        <v>65.326147034774905</v>
      </c>
      <c r="GC30" s="22">
        <v>38168</v>
      </c>
      <c r="GD30">
        <v>6</v>
      </c>
      <c r="GE30" s="12">
        <v>-35.393817634430114</v>
      </c>
    </row>
    <row r="31" spans="2:187">
      <c r="B31" s="22">
        <v>38260</v>
      </c>
      <c r="C31">
        <v>12</v>
      </c>
      <c r="D31" s="2">
        <v>-1684.3600025177002</v>
      </c>
      <c r="E31" s="2">
        <v>64234.767883300781</v>
      </c>
      <c r="F31" s="2">
        <v>4563.8299865722656</v>
      </c>
      <c r="G31" s="12">
        <f t="shared" si="0"/>
        <v>2.6221936468701492</v>
      </c>
      <c r="H31" s="12">
        <f t="shared" si="1"/>
        <v>36.906721053883182</v>
      </c>
      <c r="I31" s="22">
        <v>38260</v>
      </c>
      <c r="J31">
        <v>12</v>
      </c>
      <c r="K31" s="12">
        <v>0.35019768079498359</v>
      </c>
      <c r="M31" s="22">
        <v>38260</v>
      </c>
      <c r="N31">
        <v>28</v>
      </c>
      <c r="O31" s="2">
        <v>-1358.9040126800537</v>
      </c>
      <c r="P31" s="2">
        <v>59895.409271240234</v>
      </c>
      <c r="Q31" s="2">
        <v>6337.8599967956543</v>
      </c>
      <c r="R31" s="12">
        <f t="shared" si="2"/>
        <v>2.2687949363968265</v>
      </c>
      <c r="S31" s="12">
        <f t="shared" si="3"/>
        <v>21.441054446881111</v>
      </c>
      <c r="T31" s="22">
        <v>38260</v>
      </c>
      <c r="U31">
        <v>28</v>
      </c>
      <c r="V31" s="12">
        <v>-0.7371086080068312</v>
      </c>
      <c r="X31" s="22">
        <v>38352</v>
      </c>
      <c r="Y31">
        <v>11</v>
      </c>
      <c r="Z31" s="2">
        <v>-2533.0210084915161</v>
      </c>
      <c r="AA31" s="2">
        <v>34476.556335449219</v>
      </c>
      <c r="AB31" s="2">
        <v>5521.1256580352783</v>
      </c>
      <c r="AC31" s="12">
        <f t="shared" si="4"/>
        <v>7.3470824169496085</v>
      </c>
      <c r="AD31" s="12">
        <f t="shared" si="5"/>
        <v>45.87870599911151</v>
      </c>
      <c r="AE31" s="22">
        <v>38352</v>
      </c>
      <c r="AF31">
        <v>11</v>
      </c>
      <c r="AG31" s="12">
        <v>107.02785310527676</v>
      </c>
      <c r="AI31" s="22">
        <v>38260</v>
      </c>
      <c r="AJ31">
        <v>20</v>
      </c>
      <c r="AK31" s="2">
        <v>-399.54759669303894</v>
      </c>
      <c r="AL31" s="2">
        <v>21413.184066772461</v>
      </c>
      <c r="AM31" s="2">
        <v>2407.2860081195831</v>
      </c>
      <c r="AN31" s="12">
        <f t="shared" si="6"/>
        <v>1.8658953075223879</v>
      </c>
      <c r="AO31" s="12">
        <f t="shared" si="7"/>
        <v>16.597429443173635</v>
      </c>
      <c r="AP31" s="22">
        <v>38260</v>
      </c>
      <c r="AQ31">
        <v>20</v>
      </c>
      <c r="AR31" s="12">
        <v>-4.7225971021008117</v>
      </c>
      <c r="AT31" s="22">
        <v>38260</v>
      </c>
      <c r="AU31">
        <v>30</v>
      </c>
      <c r="AV31" s="2">
        <v>-10467.005113363266</v>
      </c>
      <c r="AW31" s="2">
        <v>55091.268714904785</v>
      </c>
      <c r="AX31" s="2">
        <v>12670.611206054688</v>
      </c>
      <c r="AY31" s="12">
        <f t="shared" si="8"/>
        <v>18.999390207420376</v>
      </c>
      <c r="AZ31" s="12">
        <f t="shared" si="9"/>
        <v>82.608525691022521</v>
      </c>
      <c r="BA31" s="22">
        <v>38260</v>
      </c>
      <c r="BB31">
        <v>30</v>
      </c>
      <c r="BC31" s="12">
        <v>13.518759633866818</v>
      </c>
      <c r="BE31" s="22">
        <v>38260</v>
      </c>
      <c r="BF31">
        <v>14</v>
      </c>
      <c r="BG31" s="2">
        <v>-1166.3380004167557</v>
      </c>
      <c r="BH31" s="2">
        <v>72341.26025390625</v>
      </c>
      <c r="BI31" s="2">
        <v>4022.8620338439941</v>
      </c>
      <c r="BJ31" s="12">
        <f t="shared" si="10"/>
        <v>1.6122721615895217</v>
      </c>
      <c r="BK31" s="12">
        <f t="shared" si="11"/>
        <v>28.992741749641272</v>
      </c>
      <c r="BL31" s="22">
        <v>38260</v>
      </c>
      <c r="BM31">
        <v>14</v>
      </c>
      <c r="BN31" s="12">
        <v>-4.0820740516163685</v>
      </c>
      <c r="BP31" s="22">
        <v>38260</v>
      </c>
      <c r="BQ31">
        <v>14</v>
      </c>
      <c r="BR31" s="2">
        <v>-3106.8950042724609</v>
      </c>
      <c r="BS31" s="2">
        <v>15356.584012329578</v>
      </c>
      <c r="BT31" s="2">
        <v>3916.5859794616699</v>
      </c>
      <c r="BU31" s="12">
        <f t="shared" si="12"/>
        <v>20.231680442590488</v>
      </c>
      <c r="BV31" s="12">
        <f t="shared" si="13"/>
        <v>79.326613039132113</v>
      </c>
      <c r="BW31" s="22">
        <v>38260</v>
      </c>
      <c r="BX31">
        <v>14</v>
      </c>
      <c r="BY31" s="12">
        <v>51.301816439354852</v>
      </c>
      <c r="CA31" s="22">
        <v>38260</v>
      </c>
      <c r="CB31">
        <v>31</v>
      </c>
      <c r="CC31" s="2">
        <v>-1780.4181787967682</v>
      </c>
      <c r="CD31" s="2">
        <v>105339.99563598633</v>
      </c>
      <c r="CE31" s="2">
        <v>7087.5229897499084</v>
      </c>
      <c r="CF31" s="12">
        <f t="shared" si="14"/>
        <v>1.6901635205579413</v>
      </c>
      <c r="CG31" s="12">
        <f t="shared" si="15"/>
        <v>25.12045719458883</v>
      </c>
      <c r="CH31" s="22">
        <v>38260</v>
      </c>
      <c r="CI31">
        <v>31</v>
      </c>
      <c r="CJ31" s="12">
        <v>26.675887591081949</v>
      </c>
      <c r="CL31" s="22">
        <v>38260</v>
      </c>
      <c r="CM31">
        <v>12</v>
      </c>
      <c r="CN31" s="2">
        <v>-1065.5979995727539</v>
      </c>
      <c r="CO31" s="2">
        <v>13153.786987304688</v>
      </c>
      <c r="CP31" s="2">
        <v>2337.5440192222595</v>
      </c>
      <c r="CQ31" s="12">
        <f t="shared" si="16"/>
        <v>8.1010738626162233</v>
      </c>
      <c r="CR31" s="12">
        <f t="shared" si="17"/>
        <v>45.586221727165437</v>
      </c>
      <c r="CS31" s="22">
        <v>38260</v>
      </c>
      <c r="CT31">
        <v>12</v>
      </c>
      <c r="CU31" s="12">
        <v>-5.3387413487169582</v>
      </c>
      <c r="CW31" s="22">
        <v>38260</v>
      </c>
      <c r="CX31">
        <v>43</v>
      </c>
      <c r="CY31" s="2">
        <v>-4940.6187305450439</v>
      </c>
      <c r="CZ31" s="2">
        <v>120287.14401245117</v>
      </c>
      <c r="DA31" s="2">
        <v>15492.86958694458</v>
      </c>
      <c r="DB31" s="12">
        <f t="shared" si="18"/>
        <v>4.1073539247333288</v>
      </c>
      <c r="DC31" s="12">
        <f t="shared" si="19"/>
        <v>31.889629631352278</v>
      </c>
      <c r="DD31" s="22">
        <v>38260</v>
      </c>
      <c r="DE31">
        <v>43</v>
      </c>
      <c r="DF31" s="12">
        <v>14.141748780645603</v>
      </c>
      <c r="DH31" s="22">
        <v>38260</v>
      </c>
      <c r="DI31">
        <v>23</v>
      </c>
      <c r="DJ31" s="2">
        <v>-1565.0737679004669</v>
      </c>
      <c r="DK31" s="2">
        <v>21636.420417785645</v>
      </c>
      <c r="DL31" s="2">
        <v>4187.0657677650452</v>
      </c>
      <c r="DM31" s="12">
        <f t="shared" si="20"/>
        <v>7.2335152381026004</v>
      </c>
      <c r="DN31" s="12">
        <f t="shared" si="21"/>
        <v>37.37877202573452</v>
      </c>
      <c r="DO31" s="22">
        <v>38260</v>
      </c>
      <c r="DP31">
        <v>23</v>
      </c>
      <c r="DQ31" s="12">
        <v>-29.913994893329011</v>
      </c>
      <c r="DS31" s="22">
        <v>38260</v>
      </c>
      <c r="DT31">
        <v>18</v>
      </c>
      <c r="DU31" s="2">
        <v>-1288.8730112314224</v>
      </c>
      <c r="DV31" s="2">
        <v>51958.882415771484</v>
      </c>
      <c r="DW31" s="2">
        <v>7262.8929915428162</v>
      </c>
      <c r="DX31" s="12">
        <f t="shared" si="22"/>
        <v>2.480563382633882</v>
      </c>
      <c r="DY31" s="12">
        <f t="shared" si="23"/>
        <v>17.746000288483312</v>
      </c>
      <c r="DZ31" s="22">
        <v>38260</v>
      </c>
      <c r="EA31">
        <v>18</v>
      </c>
      <c r="EB31" s="12">
        <v>35.438597174953188</v>
      </c>
      <c r="ED31" s="22">
        <v>38260</v>
      </c>
      <c r="EE31">
        <v>19</v>
      </c>
      <c r="EF31" s="2">
        <v>-2741.0420083999634</v>
      </c>
      <c r="EG31" s="2">
        <v>119043.22137451172</v>
      </c>
      <c r="EH31" s="2">
        <v>10282.22367477417</v>
      </c>
      <c r="EI31" s="12">
        <f t="shared" si="24"/>
        <v>2.3025603446806979</v>
      </c>
      <c r="EJ31" s="12">
        <f t="shared" si="25"/>
        <v>26.658066339528112</v>
      </c>
      <c r="EK31" s="22">
        <v>38260</v>
      </c>
      <c r="EL31">
        <v>19</v>
      </c>
      <c r="EM31" s="12">
        <v>-6.2650640841270704</v>
      </c>
      <c r="EO31" s="22">
        <v>38260</v>
      </c>
      <c r="EP31">
        <v>11</v>
      </c>
      <c r="EQ31" s="2">
        <v>-2560.2599925994873</v>
      </c>
      <c r="ER31" s="2">
        <v>74072.111251831055</v>
      </c>
      <c r="ES31" s="2">
        <v>4572.7940101623535</v>
      </c>
      <c r="ET31" s="12">
        <f t="shared" si="26"/>
        <v>3.4564425791713855</v>
      </c>
      <c r="EU31" s="12">
        <f t="shared" si="27"/>
        <v>55.988964009961762</v>
      </c>
      <c r="EV31" s="22">
        <v>38260</v>
      </c>
      <c r="EW31">
        <v>11</v>
      </c>
      <c r="EX31" s="12">
        <v>69.209842782689293</v>
      </c>
      <c r="EZ31" s="22">
        <v>38260</v>
      </c>
      <c r="FA31">
        <v>16</v>
      </c>
      <c r="FB31" s="2">
        <v>-3839.8990116119385</v>
      </c>
      <c r="FC31" s="2">
        <v>41817.174667358398</v>
      </c>
      <c r="FD31" s="2">
        <v>7400.6540374755859</v>
      </c>
      <c r="FE31" s="12">
        <f t="shared" si="28"/>
        <v>9.1825883555191066</v>
      </c>
      <c r="FF31" s="12">
        <f t="shared" si="29"/>
        <v>51.885941325825769</v>
      </c>
      <c r="FG31" s="22">
        <v>38260</v>
      </c>
      <c r="FH31">
        <v>16</v>
      </c>
      <c r="FI31" s="12">
        <v>6.9431607679573126</v>
      </c>
      <c r="FK31" s="22">
        <v>38260</v>
      </c>
      <c r="FL31">
        <v>9</v>
      </c>
      <c r="FM31" s="2">
        <v>-3341.6150349378586</v>
      </c>
      <c r="FN31" s="2">
        <v>50506.678009033203</v>
      </c>
      <c r="FO31" s="2">
        <v>3997.1009883880615</v>
      </c>
      <c r="FP31" s="12">
        <f t="shared" si="30"/>
        <v>6.6161845654156961</v>
      </c>
      <c r="FQ31" s="12">
        <f t="shared" si="31"/>
        <v>83.600965916186539</v>
      </c>
      <c r="FR31" s="22">
        <v>38260</v>
      </c>
      <c r="FS31">
        <v>9</v>
      </c>
      <c r="FT31" s="12">
        <v>-18.822931777871645</v>
      </c>
      <c r="FV31" s="22">
        <v>38260</v>
      </c>
      <c r="FW31">
        <v>7</v>
      </c>
      <c r="FX31" s="2">
        <v>-3753.7860336303711</v>
      </c>
      <c r="FY31" s="2">
        <v>28369.695281982422</v>
      </c>
      <c r="FZ31" s="2">
        <v>5636.4498748779297</v>
      </c>
      <c r="GA31" s="12">
        <f t="shared" si="32"/>
        <v>13.231675547866736</v>
      </c>
      <c r="GB31" s="12">
        <f t="shared" si="33"/>
        <v>66.598410647831201</v>
      </c>
      <c r="GC31" s="22">
        <v>38260</v>
      </c>
      <c r="GD31">
        <v>7</v>
      </c>
      <c r="GE31" s="12">
        <v>-27.473317620693283</v>
      </c>
    </row>
    <row r="32" spans="2:187">
      <c r="B32" s="22">
        <v>38352</v>
      </c>
      <c r="C32">
        <v>11</v>
      </c>
      <c r="D32" s="2">
        <v>-1815.0269889831543</v>
      </c>
      <c r="E32" s="2">
        <v>65998.015930175781</v>
      </c>
      <c r="F32" s="2">
        <v>4679.2120208740234</v>
      </c>
      <c r="G32" s="12">
        <f t="shared" si="0"/>
        <v>2.7501235656893179</v>
      </c>
      <c r="H32" s="12">
        <f t="shared" si="1"/>
        <v>38.789158962797501</v>
      </c>
      <c r="I32" s="22">
        <v>38352</v>
      </c>
      <c r="J32">
        <v>11</v>
      </c>
      <c r="K32" s="12">
        <v>16.136456132494125</v>
      </c>
      <c r="M32" s="22">
        <v>38352</v>
      </c>
      <c r="N32">
        <v>29</v>
      </c>
      <c r="O32" s="2">
        <v>-1449.9500081539154</v>
      </c>
      <c r="P32" s="2">
        <v>63198.848571777344</v>
      </c>
      <c r="Q32" s="2">
        <v>6355.7960155010223</v>
      </c>
      <c r="R32" s="12">
        <f t="shared" si="2"/>
        <v>2.2942664952307665</v>
      </c>
      <c r="S32" s="12">
        <f t="shared" si="3"/>
        <v>22.813035607462254</v>
      </c>
      <c r="T32" s="22">
        <v>38352</v>
      </c>
      <c r="U32">
        <v>29</v>
      </c>
      <c r="V32" s="12">
        <v>19.65445960398451</v>
      </c>
      <c r="X32" s="22">
        <v>38442</v>
      </c>
      <c r="Y32">
        <v>12</v>
      </c>
      <c r="Z32" s="2">
        <v>-2545.4218029975891</v>
      </c>
      <c r="AA32" s="2">
        <v>35109.769805908203</v>
      </c>
      <c r="AB32" s="2">
        <v>5669.6682186126709</v>
      </c>
      <c r="AC32" s="12">
        <f t="shared" si="4"/>
        <v>7.2498960177439011</v>
      </c>
      <c r="AD32" s="12">
        <f t="shared" si="5"/>
        <v>44.895427824883136</v>
      </c>
      <c r="AE32" s="22">
        <v>38442</v>
      </c>
      <c r="AF32">
        <v>12</v>
      </c>
      <c r="AG32" s="12">
        <v>84.978711918315057</v>
      </c>
      <c r="AI32" s="22">
        <v>38352</v>
      </c>
      <c r="AJ32">
        <v>19</v>
      </c>
      <c r="AK32" s="2">
        <v>-343.54140162467957</v>
      </c>
      <c r="AL32" s="2">
        <v>18549.727203369141</v>
      </c>
      <c r="AM32" s="2">
        <v>1873.3811845779419</v>
      </c>
      <c r="AN32" s="12">
        <f t="shared" si="6"/>
        <v>1.8520024464957252</v>
      </c>
      <c r="AO32" s="12">
        <f t="shared" si="7"/>
        <v>18.338040568186699</v>
      </c>
      <c r="AP32" s="22">
        <v>38352</v>
      </c>
      <c r="AQ32">
        <v>19</v>
      </c>
      <c r="AR32" s="12">
        <v>-2.4260742203939811</v>
      </c>
      <c r="AT32" s="22">
        <v>38352</v>
      </c>
      <c r="AU32">
        <v>29</v>
      </c>
      <c r="AV32" s="2">
        <v>-11286.065343618393</v>
      </c>
      <c r="AW32" s="2">
        <v>57872.314651489258</v>
      </c>
      <c r="AX32" s="2">
        <v>13632.863819122314</v>
      </c>
      <c r="AY32" s="12">
        <f t="shared" si="8"/>
        <v>19.501665712843515</v>
      </c>
      <c r="AZ32" s="12">
        <f t="shared" si="9"/>
        <v>82.785726413461617</v>
      </c>
      <c r="BA32" s="22">
        <v>38352</v>
      </c>
      <c r="BB32">
        <v>29</v>
      </c>
      <c r="BC32" s="12">
        <v>19.952648957295715</v>
      </c>
      <c r="BE32" s="22">
        <v>38352</v>
      </c>
      <c r="BF32">
        <v>12</v>
      </c>
      <c r="BG32" s="2">
        <v>-1097.416002035141</v>
      </c>
      <c r="BH32" s="2">
        <v>66640.787963867188</v>
      </c>
      <c r="BI32" s="2">
        <v>3554.620002746582</v>
      </c>
      <c r="BJ32" s="12">
        <f t="shared" si="10"/>
        <v>1.6467632445014948</v>
      </c>
      <c r="BK32" s="12">
        <f t="shared" si="11"/>
        <v>30.872948477957983</v>
      </c>
      <c r="BL32" s="22">
        <v>38352</v>
      </c>
      <c r="BM32">
        <v>12</v>
      </c>
      <c r="BN32" s="12">
        <v>0.77883272646612767</v>
      </c>
      <c r="BP32" s="22">
        <v>38352</v>
      </c>
      <c r="BQ32">
        <v>14</v>
      </c>
      <c r="BR32" s="2">
        <v>-3341.8010063171387</v>
      </c>
      <c r="BS32" s="2">
        <v>15920.071949571371</v>
      </c>
      <c r="BT32" s="2">
        <v>3985.1370849609375</v>
      </c>
      <c r="BU32" s="12">
        <f t="shared" si="12"/>
        <v>20.991117483028162</v>
      </c>
      <c r="BV32" s="12">
        <f t="shared" si="13"/>
        <v>83.856613588736678</v>
      </c>
      <c r="BW32" s="22">
        <v>38352</v>
      </c>
      <c r="BX32">
        <v>14</v>
      </c>
      <c r="BY32" s="12">
        <v>37.642415495395284</v>
      </c>
      <c r="CA32" s="22">
        <v>38352</v>
      </c>
      <c r="CB32">
        <v>29</v>
      </c>
      <c r="CC32" s="2">
        <v>-1933.9470000267029</v>
      </c>
      <c r="CD32" s="2">
        <v>105723.30725860596</v>
      </c>
      <c r="CE32" s="2">
        <v>6842.3669815063477</v>
      </c>
      <c r="CF32" s="12">
        <f t="shared" si="14"/>
        <v>1.8292532178322281</v>
      </c>
      <c r="CG32" s="12">
        <f t="shared" si="15"/>
        <v>28.264298089444832</v>
      </c>
      <c r="CH32" s="22">
        <v>38352</v>
      </c>
      <c r="CI32">
        <v>29</v>
      </c>
      <c r="CJ32" s="12">
        <v>51.954419481432247</v>
      </c>
      <c r="CL32" s="22">
        <v>38352</v>
      </c>
      <c r="CM32">
        <v>9</v>
      </c>
      <c r="CN32" s="2">
        <v>-962.61800003051758</v>
      </c>
      <c r="CO32" s="2">
        <v>11329.251007080078</v>
      </c>
      <c r="CP32" s="2">
        <v>2158.556999206543</v>
      </c>
      <c r="CQ32" s="12">
        <f t="shared" si="16"/>
        <v>8.496748809157296</v>
      </c>
      <c r="CR32" s="12">
        <f t="shared" si="17"/>
        <v>44.595440397652844</v>
      </c>
      <c r="CS32" s="22">
        <v>38352</v>
      </c>
      <c r="CT32">
        <v>9</v>
      </c>
      <c r="CU32" s="12">
        <v>2.548646310762992</v>
      </c>
      <c r="CW32" s="22">
        <v>38352</v>
      </c>
      <c r="CX32">
        <v>41</v>
      </c>
      <c r="CY32" s="2">
        <v>-5350.9688186645508</v>
      </c>
      <c r="CZ32" s="2">
        <v>123142.93026733398</v>
      </c>
      <c r="DA32" s="2">
        <v>16265.133352279663</v>
      </c>
      <c r="DB32" s="12">
        <f t="shared" si="18"/>
        <v>4.3453317271629013</v>
      </c>
      <c r="DC32" s="12">
        <f t="shared" si="19"/>
        <v>32.89840115522064</v>
      </c>
      <c r="DD32" s="22">
        <v>38352</v>
      </c>
      <c r="DE32">
        <v>41</v>
      </c>
      <c r="DF32" s="12">
        <v>23.498810686923854</v>
      </c>
      <c r="DH32" s="22">
        <v>38352</v>
      </c>
      <c r="DI32">
        <v>22</v>
      </c>
      <c r="DJ32" s="2">
        <v>-1561.9438009262085</v>
      </c>
      <c r="DK32" s="2">
        <v>20730.017135620117</v>
      </c>
      <c r="DL32" s="2">
        <v>4185.2097978591919</v>
      </c>
      <c r="DM32" s="12">
        <f t="shared" si="20"/>
        <v>7.53469613993874</v>
      </c>
      <c r="DN32" s="12">
        <f t="shared" si="21"/>
        <v>37.32056160542227</v>
      </c>
      <c r="DO32" s="22">
        <v>38352</v>
      </c>
      <c r="DP32">
        <v>22</v>
      </c>
      <c r="DQ32" s="12">
        <v>-15.11470264171464</v>
      </c>
      <c r="DS32" s="22">
        <v>38352</v>
      </c>
      <c r="DT32">
        <v>15</v>
      </c>
      <c r="DU32" s="2">
        <v>-1009.4709959030151</v>
      </c>
      <c r="DV32" s="2">
        <v>48814.662780761719</v>
      </c>
      <c r="DW32" s="2">
        <v>6736.1979217529297</v>
      </c>
      <c r="DX32" s="12">
        <f t="shared" si="22"/>
        <v>2.0679667509674089</v>
      </c>
      <c r="DY32" s="12">
        <f t="shared" si="23"/>
        <v>14.98576804940917</v>
      </c>
      <c r="DZ32" s="22">
        <v>38352</v>
      </c>
      <c r="EA32">
        <v>15</v>
      </c>
      <c r="EB32" s="12">
        <v>42.213060525798717</v>
      </c>
      <c r="ED32" s="22">
        <v>38352</v>
      </c>
      <c r="EE32">
        <v>18</v>
      </c>
      <c r="EF32" s="2">
        <v>-2550.2780103683472</v>
      </c>
      <c r="EG32" s="2">
        <v>107873.55645751953</v>
      </c>
      <c r="EH32" s="2">
        <v>9809.3079566955566</v>
      </c>
      <c r="EI32" s="12">
        <f t="shared" si="24"/>
        <v>2.3641363964602791</v>
      </c>
      <c r="EJ32" s="12">
        <f t="shared" si="25"/>
        <v>25.998551800258234</v>
      </c>
      <c r="EK32" s="22">
        <v>38352</v>
      </c>
      <c r="EL32">
        <v>18</v>
      </c>
      <c r="EM32" s="12">
        <v>-11.605550399342734</v>
      </c>
      <c r="EO32" s="22">
        <v>38352</v>
      </c>
      <c r="EP32">
        <v>11</v>
      </c>
      <c r="EQ32" s="2">
        <v>-2500.9619941711426</v>
      </c>
      <c r="ER32" s="2">
        <v>79994.916091918945</v>
      </c>
      <c r="ES32" s="2">
        <v>4226.6100463867188</v>
      </c>
      <c r="ET32" s="12">
        <f t="shared" si="26"/>
        <v>3.1264011719162097</v>
      </c>
      <c r="EU32" s="12">
        <f t="shared" si="27"/>
        <v>59.171817762303071</v>
      </c>
      <c r="EV32" s="22">
        <v>38352</v>
      </c>
      <c r="EW32">
        <v>11</v>
      </c>
      <c r="EX32" s="12">
        <v>48.341937988718662</v>
      </c>
      <c r="EZ32" s="22">
        <v>38352</v>
      </c>
      <c r="FA32">
        <v>14</v>
      </c>
      <c r="FB32" s="2">
        <v>-3529.3789820671082</v>
      </c>
      <c r="FC32" s="2">
        <v>35679.771179199219</v>
      </c>
      <c r="FD32" s="2">
        <v>6777.7279739379883</v>
      </c>
      <c r="FE32" s="12">
        <f t="shared" si="28"/>
        <v>9.8918206743564667</v>
      </c>
      <c r="FF32" s="12">
        <f t="shared" si="29"/>
        <v>52.073187292827747</v>
      </c>
      <c r="FG32" s="22">
        <v>38352</v>
      </c>
      <c r="FH32">
        <v>14</v>
      </c>
      <c r="FI32" s="12">
        <v>-4.6341898313714598</v>
      </c>
      <c r="FK32" s="22">
        <v>38352</v>
      </c>
      <c r="FL32">
        <v>9</v>
      </c>
      <c r="FM32" s="2">
        <v>-3492.9209747314453</v>
      </c>
      <c r="FN32" s="2">
        <v>59803.905090332031</v>
      </c>
      <c r="FO32" s="2">
        <v>3689.1139831542969</v>
      </c>
      <c r="FP32" s="12">
        <f t="shared" si="30"/>
        <v>5.8406235670655473</v>
      </c>
      <c r="FQ32" s="12">
        <f t="shared" si="31"/>
        <v>94.681839343573188</v>
      </c>
      <c r="FR32" s="22">
        <v>38352</v>
      </c>
      <c r="FS32">
        <v>9</v>
      </c>
      <c r="FT32" s="12">
        <v>-13.077103498802167</v>
      </c>
      <c r="FV32" s="22">
        <v>38352</v>
      </c>
      <c r="FW32">
        <v>7</v>
      </c>
      <c r="FX32" s="2">
        <v>-3521.4639930725098</v>
      </c>
      <c r="FY32" s="2">
        <v>29152.997863769531</v>
      </c>
      <c r="FZ32" s="2">
        <v>5545.8999099731445</v>
      </c>
      <c r="GA32" s="12">
        <f t="shared" si="32"/>
        <v>12.079251710332265</v>
      </c>
      <c r="GB32" s="12">
        <f t="shared" si="33"/>
        <v>63.496710186563064</v>
      </c>
      <c r="GC32" s="22">
        <v>38352</v>
      </c>
      <c r="GD32">
        <v>7</v>
      </c>
      <c r="GE32" s="12">
        <v>-21.779816433163489</v>
      </c>
    </row>
    <row r="33" spans="2:373">
      <c r="B33" s="22">
        <v>38442</v>
      </c>
      <c r="C33">
        <v>12</v>
      </c>
      <c r="D33" s="2">
        <v>-2599.7479839324951</v>
      </c>
      <c r="E33" s="2">
        <v>86402.170654296875</v>
      </c>
      <c r="F33" s="2">
        <v>4930.9889831542969</v>
      </c>
      <c r="G33" s="12">
        <f t="shared" si="0"/>
        <v>3.0088919806590608</v>
      </c>
      <c r="H33" s="12">
        <f t="shared" si="1"/>
        <v>52.722648393942798</v>
      </c>
      <c r="I33" s="22">
        <v>38442</v>
      </c>
      <c r="J33">
        <v>12</v>
      </c>
      <c r="K33" s="12">
        <v>7.324845356868237</v>
      </c>
      <c r="M33" s="22">
        <v>38442</v>
      </c>
      <c r="N33">
        <v>27</v>
      </c>
      <c r="O33" s="2">
        <v>-1454.740008354187</v>
      </c>
      <c r="P33" s="2">
        <v>61148.61116027832</v>
      </c>
      <c r="Q33" s="2">
        <v>6373.6669883728027</v>
      </c>
      <c r="R33" s="12">
        <f t="shared" si="2"/>
        <v>2.3790237926109681</v>
      </c>
      <c r="S33" s="12">
        <f t="shared" si="3"/>
        <v>22.824223653479301</v>
      </c>
      <c r="T33" s="22">
        <v>38442</v>
      </c>
      <c r="U33">
        <v>27</v>
      </c>
      <c r="V33" s="12">
        <v>25.203761611011409</v>
      </c>
      <c r="X33" s="22">
        <v>38533</v>
      </c>
      <c r="Y33">
        <v>12</v>
      </c>
      <c r="Z33" s="2">
        <v>-2602.5473990440369</v>
      </c>
      <c r="AA33" s="2">
        <v>35464.202789306641</v>
      </c>
      <c r="AB33" s="2">
        <v>5691.5578956604004</v>
      </c>
      <c r="AC33" s="12">
        <f t="shared" si="4"/>
        <v>7.3385193923737972</v>
      </c>
      <c r="AD33" s="12">
        <f t="shared" si="5"/>
        <v>45.726450415770728</v>
      </c>
      <c r="AE33" s="22">
        <v>38533</v>
      </c>
      <c r="AF33">
        <v>12</v>
      </c>
      <c r="AG33" s="12">
        <v>46.665107016676032</v>
      </c>
      <c r="AI33" s="22">
        <v>38442</v>
      </c>
      <c r="AJ33">
        <v>18</v>
      </c>
      <c r="AK33" s="2">
        <v>-369.69000387191772</v>
      </c>
      <c r="AL33" s="2">
        <v>18243.247299194336</v>
      </c>
      <c r="AM33" s="2">
        <v>1730.7500123977661</v>
      </c>
      <c r="AN33" s="12">
        <f t="shared" si="6"/>
        <v>2.0264484595801324</v>
      </c>
      <c r="AO33" s="12">
        <f t="shared" si="7"/>
        <v>21.360104071861446</v>
      </c>
      <c r="AP33" s="22">
        <v>38442</v>
      </c>
      <c r="AQ33">
        <v>18</v>
      </c>
      <c r="AR33" s="12">
        <v>21.948243695948612</v>
      </c>
      <c r="AT33" s="22">
        <v>38442</v>
      </c>
      <c r="AU33">
        <v>30</v>
      </c>
      <c r="AV33" s="2">
        <v>-12579.348391294479</v>
      </c>
      <c r="AW33" s="2">
        <v>59841.943206787109</v>
      </c>
      <c r="AX33" s="2">
        <v>14397.916306018829</v>
      </c>
      <c r="AY33" s="12">
        <f t="shared" si="8"/>
        <v>21.020955733048062</v>
      </c>
      <c r="AZ33" s="12">
        <f t="shared" si="9"/>
        <v>87.369228462842742</v>
      </c>
      <c r="BA33" s="22">
        <v>38442</v>
      </c>
      <c r="BB33">
        <v>30</v>
      </c>
      <c r="BC33" s="12">
        <v>39.769633587464995</v>
      </c>
      <c r="BE33" s="22">
        <v>38442</v>
      </c>
      <c r="BF33">
        <v>9</v>
      </c>
      <c r="BG33" s="2">
        <v>-872.65400981903076</v>
      </c>
      <c r="BH33" s="2">
        <v>51040.106567382813</v>
      </c>
      <c r="BI33" s="2">
        <v>2661.1300182342529</v>
      </c>
      <c r="BJ33" s="12">
        <f t="shared" si="10"/>
        <v>1.7097417472413752</v>
      </c>
      <c r="BK33" s="12">
        <f t="shared" si="11"/>
        <v>32.792610802160851</v>
      </c>
      <c r="BL33" s="22">
        <v>38442</v>
      </c>
      <c r="BM33">
        <v>9</v>
      </c>
      <c r="BN33" s="12">
        <v>8.3844320699439692</v>
      </c>
      <c r="BP33" s="22">
        <v>38442</v>
      </c>
      <c r="BQ33">
        <v>13</v>
      </c>
      <c r="BR33" s="2">
        <v>-2506.3259325027466</v>
      </c>
      <c r="BS33" s="2">
        <v>16401.650741577148</v>
      </c>
      <c r="BT33" s="2">
        <v>4217.9939479827881</v>
      </c>
      <c r="BU33" s="12">
        <f t="shared" si="12"/>
        <v>15.280937095858093</v>
      </c>
      <c r="BV33" s="12">
        <f t="shared" si="13"/>
        <v>59.419856059807074</v>
      </c>
      <c r="BW33" s="22">
        <v>38442</v>
      </c>
      <c r="BX33">
        <v>13</v>
      </c>
      <c r="BY33" s="12">
        <v>15.35785738199511</v>
      </c>
      <c r="CA33" s="22">
        <v>38442</v>
      </c>
      <c r="CB33">
        <v>30</v>
      </c>
      <c r="CC33" s="2">
        <v>-1755.9890022277832</v>
      </c>
      <c r="CD33" s="2">
        <v>105418.6618347168</v>
      </c>
      <c r="CE33" s="2">
        <v>6848.1689453125</v>
      </c>
      <c r="CF33" s="12">
        <f t="shared" si="14"/>
        <v>1.6657287919106325</v>
      </c>
      <c r="CG33" s="12">
        <f t="shared" si="15"/>
        <v>25.641730165400478</v>
      </c>
      <c r="CH33" s="22">
        <v>38442</v>
      </c>
      <c r="CI33">
        <v>30</v>
      </c>
      <c r="CJ33" s="12">
        <v>28.584140408835633</v>
      </c>
      <c r="CL33" s="22">
        <v>38442</v>
      </c>
      <c r="CM33">
        <v>10</v>
      </c>
      <c r="CN33" s="2">
        <v>-1040.5379962921143</v>
      </c>
      <c r="CO33" s="2">
        <v>12399.308013916016</v>
      </c>
      <c r="CP33" s="2">
        <v>2333.3260078430176</v>
      </c>
      <c r="CQ33" s="12">
        <f t="shared" si="16"/>
        <v>8.3919037669222796</v>
      </c>
      <c r="CR33" s="12">
        <f t="shared" si="17"/>
        <v>44.594625560018187</v>
      </c>
      <c r="CS33" s="22">
        <v>38442</v>
      </c>
      <c r="CT33">
        <v>10</v>
      </c>
      <c r="CU33" s="12">
        <v>5.0420349934525266</v>
      </c>
      <c r="CW33" s="22">
        <v>38442</v>
      </c>
      <c r="CX33">
        <v>41</v>
      </c>
      <c r="CY33" s="2">
        <v>-5718.4758720397949</v>
      </c>
      <c r="CZ33" s="2">
        <v>130893.4836730957</v>
      </c>
      <c r="DA33" s="2">
        <v>18612.725902557373</v>
      </c>
      <c r="DB33" s="12">
        <f t="shared" si="18"/>
        <v>4.3688010369726218</v>
      </c>
      <c r="DC33" s="12">
        <f t="shared" si="19"/>
        <v>30.723473294441416</v>
      </c>
      <c r="DD33" s="22">
        <v>38442</v>
      </c>
      <c r="DE33">
        <v>41</v>
      </c>
      <c r="DF33" s="12">
        <v>30.06335182476554</v>
      </c>
      <c r="DH33" s="22">
        <v>38442</v>
      </c>
      <c r="DI33">
        <v>22</v>
      </c>
      <c r="DJ33" s="2">
        <v>-1591.2901068329811</v>
      </c>
      <c r="DK33" s="2">
        <v>20687.700355529785</v>
      </c>
      <c r="DL33" s="2">
        <v>4077.5175619125366</v>
      </c>
      <c r="DM33" s="12">
        <f t="shared" si="20"/>
        <v>7.6919622746161442</v>
      </c>
      <c r="DN33" s="12">
        <f t="shared" si="21"/>
        <v>39.025953479562588</v>
      </c>
      <c r="DO33" s="22">
        <v>38442</v>
      </c>
      <c r="DP33">
        <v>22</v>
      </c>
      <c r="DQ33" s="12">
        <v>-12.52889434004577</v>
      </c>
      <c r="DS33" s="22">
        <v>38442</v>
      </c>
      <c r="DT33">
        <v>16</v>
      </c>
      <c r="DU33" s="2">
        <v>-1283.0060067176819</v>
      </c>
      <c r="DV33" s="2">
        <v>53350.697204589844</v>
      </c>
      <c r="DW33" s="2">
        <v>7569.6789741516113</v>
      </c>
      <c r="DX33" s="12">
        <f t="shared" si="22"/>
        <v>2.4048533082849812</v>
      </c>
      <c r="DY33" s="12">
        <f t="shared" si="23"/>
        <v>16.949278973372547</v>
      </c>
      <c r="DZ33" s="22">
        <v>38442</v>
      </c>
      <c r="EA33">
        <v>16</v>
      </c>
      <c r="EB33" s="12">
        <v>67.403122954663175</v>
      </c>
      <c r="ED33" s="22">
        <v>38442</v>
      </c>
      <c r="EE33">
        <v>16</v>
      </c>
      <c r="EF33" s="2">
        <v>-2182.8696889877319</v>
      </c>
      <c r="EG33" s="2">
        <v>90283.403350830078</v>
      </c>
      <c r="EH33" s="2">
        <v>7045.0094223022461</v>
      </c>
      <c r="EI33" s="12">
        <f t="shared" si="24"/>
        <v>2.4177973004688047</v>
      </c>
      <c r="EJ33" s="12">
        <f t="shared" si="25"/>
        <v>30.984624123815429</v>
      </c>
      <c r="EK33" s="22">
        <v>38442</v>
      </c>
      <c r="EL33">
        <v>16</v>
      </c>
      <c r="EM33" s="12">
        <v>-12.497291558551304</v>
      </c>
      <c r="EO33" s="22">
        <v>38442</v>
      </c>
      <c r="EP33">
        <v>12</v>
      </c>
      <c r="EQ33" s="2">
        <v>-2657.2500326633453</v>
      </c>
      <c r="ER33" s="2">
        <v>81984.807083129883</v>
      </c>
      <c r="ES33" s="2">
        <v>4458.7470092773438</v>
      </c>
      <c r="ET33" s="12">
        <f t="shared" si="26"/>
        <v>3.2411493387658785</v>
      </c>
      <c r="EU33" s="12">
        <f t="shared" si="27"/>
        <v>59.59634011829754</v>
      </c>
      <c r="EV33" s="22">
        <v>38442</v>
      </c>
      <c r="EW33">
        <v>12</v>
      </c>
      <c r="EX33" s="12">
        <v>33.44197322308797</v>
      </c>
      <c r="EZ33" s="22">
        <v>38442</v>
      </c>
      <c r="FA33">
        <v>13</v>
      </c>
      <c r="FB33" s="2">
        <v>-3288.3980045318604</v>
      </c>
      <c r="FC33" s="2">
        <v>27004.302032470703</v>
      </c>
      <c r="FD33" s="2">
        <v>6914.8560485839844</v>
      </c>
      <c r="FE33" s="12">
        <f t="shared" si="28"/>
        <v>12.177311602343217</v>
      </c>
      <c r="FF33" s="12">
        <f t="shared" si="29"/>
        <v>47.555552587464987</v>
      </c>
      <c r="FG33" s="22">
        <v>38442</v>
      </c>
      <c r="FH33">
        <v>13</v>
      </c>
      <c r="FI33" s="12">
        <v>-7.8314185743386115</v>
      </c>
      <c r="FK33" s="22">
        <v>38442</v>
      </c>
      <c r="FL33">
        <v>9</v>
      </c>
      <c r="FM33" s="2">
        <v>-3335.6879692077637</v>
      </c>
      <c r="FN33" s="2">
        <v>60670.947998046875</v>
      </c>
      <c r="FO33" s="2">
        <v>3351.5240020751953</v>
      </c>
      <c r="FP33" s="12">
        <f t="shared" si="30"/>
        <v>5.4979987609805381</v>
      </c>
      <c r="FQ33" s="12">
        <f t="shared" si="31"/>
        <v>99.527497554616161</v>
      </c>
      <c r="FR33" s="22">
        <v>38442</v>
      </c>
      <c r="FS33">
        <v>9</v>
      </c>
      <c r="FT33" s="12">
        <v>-13.429741563429276</v>
      </c>
      <c r="FV33" s="22">
        <v>38442</v>
      </c>
      <c r="FW33">
        <v>8</v>
      </c>
      <c r="FX33" s="2">
        <v>-4034.2949905395508</v>
      </c>
      <c r="FY33" s="2">
        <v>32129.399963378906</v>
      </c>
      <c r="FZ33" s="2">
        <v>6328.170036315918</v>
      </c>
      <c r="GA33" s="12">
        <f t="shared" si="32"/>
        <v>12.556396929721192</v>
      </c>
      <c r="GB33" s="12">
        <f t="shared" si="33"/>
        <v>63.75136836380274</v>
      </c>
      <c r="GC33" s="22">
        <v>38442</v>
      </c>
      <c r="GD33">
        <v>8</v>
      </c>
      <c r="GE33" s="12">
        <v>-10.653849806687232</v>
      </c>
    </row>
    <row r="34" spans="2:373">
      <c r="B34" s="22">
        <v>38533</v>
      </c>
      <c r="C34">
        <v>12</v>
      </c>
      <c r="D34" s="2">
        <v>-2660.9500274658203</v>
      </c>
      <c r="E34" s="2">
        <v>88348.565307617188</v>
      </c>
      <c r="F34" s="2">
        <v>4955.2469711303711</v>
      </c>
      <c r="G34" s="12">
        <f t="shared" si="0"/>
        <v>3.0118768971525109</v>
      </c>
      <c r="H34" s="12">
        <f t="shared" si="1"/>
        <v>53.699644901025287</v>
      </c>
      <c r="I34" s="22">
        <v>38533</v>
      </c>
      <c r="J34">
        <v>12</v>
      </c>
      <c r="K34" s="12">
        <v>11.632670969781866</v>
      </c>
      <c r="M34" s="22">
        <v>38533</v>
      </c>
      <c r="N34">
        <v>27</v>
      </c>
      <c r="O34" s="2">
        <v>-1614.7419815063477</v>
      </c>
      <c r="P34" s="2">
        <v>59819.82633972168</v>
      </c>
      <c r="Q34" s="2">
        <v>6187.0199813842773</v>
      </c>
      <c r="R34" s="12">
        <f t="shared" si="2"/>
        <v>2.6993424760815854</v>
      </c>
      <c r="S34" s="12">
        <f t="shared" si="3"/>
        <v>26.098864822884682</v>
      </c>
      <c r="T34" s="22">
        <v>38533</v>
      </c>
      <c r="U34">
        <v>27</v>
      </c>
      <c r="V34" s="12">
        <v>9.3202416111950903</v>
      </c>
      <c r="X34" s="22">
        <v>38625</v>
      </c>
      <c r="Y34">
        <v>13</v>
      </c>
      <c r="Z34" s="2">
        <v>-2405.175012588501</v>
      </c>
      <c r="AA34" s="2">
        <v>35979.203903198242</v>
      </c>
      <c r="AB34" s="2">
        <v>5888.1613273620605</v>
      </c>
      <c r="AC34" s="12">
        <f t="shared" si="4"/>
        <v>6.6849033654541241</v>
      </c>
      <c r="AD34" s="12">
        <f t="shared" si="5"/>
        <v>40.847641205273106</v>
      </c>
      <c r="AE34" s="22">
        <v>38625</v>
      </c>
      <c r="AF34">
        <v>13</v>
      </c>
      <c r="AG34" s="12">
        <v>0.73554874031438455</v>
      </c>
      <c r="AI34" s="22">
        <v>38533</v>
      </c>
      <c r="AJ34">
        <v>17</v>
      </c>
      <c r="AK34" s="2">
        <v>-362.7829966545105</v>
      </c>
      <c r="AL34" s="2">
        <v>17157.718368530273</v>
      </c>
      <c r="AM34" s="2">
        <v>1615.6129899024963</v>
      </c>
      <c r="AN34" s="12">
        <f t="shared" si="6"/>
        <v>2.1144011625689507</v>
      </c>
      <c r="AO34" s="12">
        <f t="shared" si="7"/>
        <v>22.454820487448838</v>
      </c>
      <c r="AP34" s="22">
        <v>38533</v>
      </c>
      <c r="AQ34">
        <v>17</v>
      </c>
      <c r="AR34" s="12">
        <v>14.181373142907372</v>
      </c>
      <c r="AT34" s="22">
        <v>38533</v>
      </c>
      <c r="AU34">
        <v>29</v>
      </c>
      <c r="AV34" s="2">
        <v>-13577.274937152863</v>
      </c>
      <c r="AW34" s="2">
        <v>61720.800262451172</v>
      </c>
      <c r="AX34" s="2">
        <v>15032.393413305283</v>
      </c>
      <c r="AY34" s="12">
        <f t="shared" si="8"/>
        <v>21.99789192528149</v>
      </c>
      <c r="AZ34" s="12">
        <f t="shared" si="9"/>
        <v>90.320114461184303</v>
      </c>
      <c r="BA34" s="22">
        <v>38533</v>
      </c>
      <c r="BB34">
        <v>29</v>
      </c>
      <c r="BC34" s="12">
        <v>43.27476970813364</v>
      </c>
      <c r="BE34" s="22">
        <v>38533</v>
      </c>
      <c r="BF34">
        <v>9</v>
      </c>
      <c r="BG34" s="2">
        <v>-875.73499202728271</v>
      </c>
      <c r="BH34" s="2">
        <v>51352.814575195313</v>
      </c>
      <c r="BI34" s="2">
        <v>2777.8370037078857</v>
      </c>
      <c r="BJ34" s="12">
        <f t="shared" si="10"/>
        <v>1.7053300763971844</v>
      </c>
      <c r="BK34" s="12">
        <f t="shared" si="11"/>
        <v>31.525787541109956</v>
      </c>
      <c r="BL34" s="22">
        <v>38533</v>
      </c>
      <c r="BM34">
        <v>9</v>
      </c>
      <c r="BN34" s="12">
        <v>20.839202414868986</v>
      </c>
      <c r="BP34" s="22">
        <v>38533</v>
      </c>
      <c r="BQ34">
        <v>11</v>
      </c>
      <c r="BR34" s="2">
        <v>-1996.2889518737793</v>
      </c>
      <c r="BS34" s="2">
        <v>9603.2798767089844</v>
      </c>
      <c r="BT34" s="2">
        <v>2299.4250030517578</v>
      </c>
      <c r="BU34" s="12">
        <f t="shared" si="12"/>
        <v>20.787574427726682</v>
      </c>
      <c r="BV34" s="12">
        <f t="shared" si="13"/>
        <v>86.816875924387119</v>
      </c>
      <c r="BW34" s="22">
        <v>38533</v>
      </c>
      <c r="BX34">
        <v>11</v>
      </c>
      <c r="BY34" s="12">
        <v>101.68364852786679</v>
      </c>
      <c r="CA34" s="22">
        <v>38533</v>
      </c>
      <c r="CB34">
        <v>30</v>
      </c>
      <c r="CC34" s="2">
        <v>-2341.5820097923279</v>
      </c>
      <c r="CD34" s="2">
        <v>108646.8427734375</v>
      </c>
      <c r="CE34" s="2">
        <v>7419.3520164489746</v>
      </c>
      <c r="CF34" s="12">
        <f t="shared" si="14"/>
        <v>2.1552232444298962</v>
      </c>
      <c r="CG34" s="12">
        <f t="shared" si="15"/>
        <v>31.56046518079955</v>
      </c>
      <c r="CH34" s="22">
        <v>38533</v>
      </c>
      <c r="CI34">
        <v>30</v>
      </c>
      <c r="CJ34" s="12">
        <v>47.269940176624118</v>
      </c>
      <c r="CL34" s="22">
        <v>38533</v>
      </c>
      <c r="CM34">
        <v>11</v>
      </c>
      <c r="CN34" s="2">
        <v>-1198.8450088500977</v>
      </c>
      <c r="CO34" s="2">
        <v>13168.582916259766</v>
      </c>
      <c r="CP34" s="2">
        <v>2563.4449806213379</v>
      </c>
      <c r="CQ34" s="12">
        <f t="shared" si="16"/>
        <v>9.1038270136860113</v>
      </c>
      <c r="CR34" s="12">
        <f t="shared" si="17"/>
        <v>46.766949082695618</v>
      </c>
      <c r="CS34" s="22">
        <v>38533</v>
      </c>
      <c r="CT34">
        <v>11</v>
      </c>
      <c r="CU34" s="12">
        <v>18.526659994408657</v>
      </c>
      <c r="CW34" s="22">
        <v>38533</v>
      </c>
      <c r="CX34">
        <v>40</v>
      </c>
      <c r="CY34" s="2">
        <v>-6036.647271156311</v>
      </c>
      <c r="CZ34" s="2">
        <v>134561.3095703125</v>
      </c>
      <c r="DA34" s="2">
        <v>19233.827619552612</v>
      </c>
      <c r="DB34" s="12">
        <f t="shared" si="18"/>
        <v>4.4861686397321909</v>
      </c>
      <c r="DC34" s="12">
        <f t="shared" si="19"/>
        <v>31.385574367005407</v>
      </c>
      <c r="DD34" s="22">
        <v>38533</v>
      </c>
      <c r="DE34">
        <v>40</v>
      </c>
      <c r="DF34" s="12">
        <v>40.525383976911435</v>
      </c>
      <c r="DH34" s="22">
        <v>38533</v>
      </c>
      <c r="DI34">
        <v>21</v>
      </c>
      <c r="DJ34" s="2">
        <v>-1590.4131798744202</v>
      </c>
      <c r="DK34" s="2">
        <v>20708.970657348633</v>
      </c>
      <c r="DL34" s="2">
        <v>4002.2663583755493</v>
      </c>
      <c r="DM34" s="12">
        <f t="shared" si="20"/>
        <v>7.6798272892914552</v>
      </c>
      <c r="DN34" s="12">
        <f t="shared" si="21"/>
        <v>39.737814464700975</v>
      </c>
      <c r="DO34" s="22">
        <v>38533</v>
      </c>
      <c r="DP34">
        <v>21</v>
      </c>
      <c r="DQ34" s="12">
        <v>-3.439737748572369</v>
      </c>
      <c r="DS34" s="22">
        <v>38533</v>
      </c>
      <c r="DT34">
        <v>15</v>
      </c>
      <c r="DU34" s="2">
        <v>-1235.3920109272003</v>
      </c>
      <c r="DV34" s="2">
        <v>47366.613586425781</v>
      </c>
      <c r="DW34" s="2">
        <v>6690.5540428161621</v>
      </c>
      <c r="DX34" s="12">
        <f t="shared" si="22"/>
        <v>2.6081493216167688</v>
      </c>
      <c r="DY34" s="12">
        <f t="shared" si="23"/>
        <v>18.464719110275716</v>
      </c>
      <c r="DZ34" s="22">
        <v>38533</v>
      </c>
      <c r="EA34">
        <v>15</v>
      </c>
      <c r="EB34" s="12">
        <v>45.018464382246613</v>
      </c>
      <c r="ED34" s="22">
        <v>38533</v>
      </c>
      <c r="EE34">
        <v>18</v>
      </c>
      <c r="EF34" s="2">
        <v>-2598.7059688568115</v>
      </c>
      <c r="EG34" s="2">
        <v>103713.76129150391</v>
      </c>
      <c r="EH34" s="2">
        <v>7671.4128532409668</v>
      </c>
      <c r="EI34" s="12">
        <f t="shared" si="24"/>
        <v>2.5056520335355863</v>
      </c>
      <c r="EJ34" s="12">
        <f t="shared" si="25"/>
        <v>33.875193769019063</v>
      </c>
      <c r="EK34" s="22">
        <v>38533</v>
      </c>
      <c r="EL34">
        <v>18</v>
      </c>
      <c r="EM34" s="12">
        <v>-9.8529703076832842E-2</v>
      </c>
      <c r="EO34" s="22">
        <v>38533</v>
      </c>
      <c r="EP34">
        <v>10</v>
      </c>
      <c r="EQ34" s="2">
        <v>-2700.0010149478912</v>
      </c>
      <c r="ER34" s="2">
        <v>72155.692596435547</v>
      </c>
      <c r="ES34" s="2">
        <v>4139.6400260925293</v>
      </c>
      <c r="ET34" s="12">
        <f t="shared" si="26"/>
        <v>3.7419099142307588</v>
      </c>
      <c r="EU34" s="12">
        <f t="shared" si="27"/>
        <v>65.223086981707056</v>
      </c>
      <c r="EV34" s="22">
        <v>38533</v>
      </c>
      <c r="EW34">
        <v>10</v>
      </c>
      <c r="EX34" s="12">
        <v>29.667788943442485</v>
      </c>
      <c r="EZ34" s="22">
        <v>38533</v>
      </c>
      <c r="FA34">
        <v>12</v>
      </c>
      <c r="FB34" s="2">
        <v>-2949.1679782867432</v>
      </c>
      <c r="FC34" s="2">
        <v>25000.636962890625</v>
      </c>
      <c r="FD34" s="2">
        <v>6687.9610137939453</v>
      </c>
      <c r="FE34" s="12">
        <f t="shared" si="28"/>
        <v>11.79637135911498</v>
      </c>
      <c r="FF34" s="12">
        <f t="shared" si="29"/>
        <v>44.096668210297175</v>
      </c>
      <c r="FG34" s="22">
        <v>38533</v>
      </c>
      <c r="FH34">
        <v>12</v>
      </c>
      <c r="FI34" s="12">
        <v>-10.734037746795211</v>
      </c>
      <c r="FK34" s="22">
        <v>38533</v>
      </c>
      <c r="FL34">
        <v>8</v>
      </c>
      <c r="FM34" s="2">
        <v>-3271.9170036315918</v>
      </c>
      <c r="FN34" s="2">
        <v>63894.281005859375</v>
      </c>
      <c r="FO34" s="2">
        <v>3586.2040100097656</v>
      </c>
      <c r="FP34" s="12">
        <f t="shared" si="30"/>
        <v>5.1208292074396189</v>
      </c>
      <c r="FQ34" s="12">
        <f t="shared" si="31"/>
        <v>91.236220652786628</v>
      </c>
      <c r="FR34" s="22">
        <v>38533</v>
      </c>
      <c r="FS34">
        <v>8</v>
      </c>
      <c r="FT34" s="12">
        <v>-11.316632695584882</v>
      </c>
      <c r="FV34" s="22">
        <v>38533</v>
      </c>
      <c r="FW34">
        <v>7</v>
      </c>
      <c r="FX34" s="2">
        <v>-3585.2259368896484</v>
      </c>
      <c r="FY34" s="2">
        <v>30505.259826660156</v>
      </c>
      <c r="FZ34" s="2">
        <v>5636.0989685058594</v>
      </c>
      <c r="GA34" s="12">
        <f t="shared" si="32"/>
        <v>11.752812325684014</v>
      </c>
      <c r="GB34" s="12">
        <f t="shared" si="33"/>
        <v>63.611834301059098</v>
      </c>
      <c r="GC34" s="22">
        <v>38533</v>
      </c>
      <c r="GD34">
        <v>7</v>
      </c>
      <c r="GE34" s="12">
        <v>-4.3510971535692722</v>
      </c>
    </row>
    <row r="35" spans="2:373">
      <c r="B35" s="22">
        <v>38625</v>
      </c>
      <c r="C35">
        <v>13</v>
      </c>
      <c r="D35" s="2">
        <v>-3220.1339721679688</v>
      </c>
      <c r="E35" s="2">
        <v>106777.52313232422</v>
      </c>
      <c r="F35" s="2">
        <v>6066.1809883117676</v>
      </c>
      <c r="G35" s="12">
        <f t="shared" si="0"/>
        <v>3.015741401097507</v>
      </c>
      <c r="H35" s="12">
        <f t="shared" si="1"/>
        <v>53.083381098791435</v>
      </c>
      <c r="I35" s="22">
        <v>38625</v>
      </c>
      <c r="J35">
        <v>13</v>
      </c>
      <c r="K35" s="12">
        <v>11.47508498694798</v>
      </c>
      <c r="M35" s="22">
        <v>38625</v>
      </c>
      <c r="N35">
        <v>26</v>
      </c>
      <c r="O35" s="2">
        <v>-1723.1889967918396</v>
      </c>
      <c r="P35" s="2">
        <v>59420.144439697266</v>
      </c>
      <c r="Q35" s="2">
        <v>6329.0210521221161</v>
      </c>
      <c r="R35" s="12">
        <f t="shared" si="2"/>
        <v>2.9000080916003559</v>
      </c>
      <c r="S35" s="12">
        <f t="shared" si="3"/>
        <v>27.226785668757657</v>
      </c>
      <c r="T35" s="22">
        <v>38625</v>
      </c>
      <c r="U35">
        <v>26</v>
      </c>
      <c r="V35" s="12">
        <v>23.553726252487262</v>
      </c>
      <c r="X35" s="22">
        <v>38717</v>
      </c>
      <c r="Y35">
        <v>15</v>
      </c>
      <c r="Z35" s="2">
        <v>-2435.0816221237183</v>
      </c>
      <c r="AA35" s="2">
        <v>37611.037155151367</v>
      </c>
      <c r="AB35" s="2">
        <v>6260.7675361633301</v>
      </c>
      <c r="AC35" s="12">
        <f t="shared" si="4"/>
        <v>6.4743804114697197</v>
      </c>
      <c r="AD35" s="12">
        <f t="shared" si="5"/>
        <v>38.894298631249995</v>
      </c>
      <c r="AE35" s="22">
        <v>38717</v>
      </c>
      <c r="AF35">
        <v>15</v>
      </c>
      <c r="AG35" s="12">
        <v>-7.5173664461328116</v>
      </c>
      <c r="AI35" s="22">
        <v>38625</v>
      </c>
      <c r="AJ35">
        <v>16</v>
      </c>
      <c r="AK35" s="2">
        <v>-381.11699938774109</v>
      </c>
      <c r="AL35" s="2">
        <v>16852.018112182617</v>
      </c>
      <c r="AM35" s="2">
        <v>1571.4550113677979</v>
      </c>
      <c r="AN35" s="12">
        <f t="shared" si="6"/>
        <v>2.2615510905024778</v>
      </c>
      <c r="AO35" s="12">
        <f t="shared" si="7"/>
        <v>24.252491902775887</v>
      </c>
      <c r="AP35" s="22">
        <v>38625</v>
      </c>
      <c r="AQ35">
        <v>16</v>
      </c>
      <c r="AR35" s="12">
        <v>28.008364795832598</v>
      </c>
      <c r="AT35" s="22">
        <v>38625</v>
      </c>
      <c r="AU35">
        <v>31</v>
      </c>
      <c r="AV35" s="2">
        <v>-14041.499610185623</v>
      </c>
      <c r="AW35" s="2">
        <v>66043.36344909668</v>
      </c>
      <c r="AX35" s="2">
        <v>16265.855298995972</v>
      </c>
      <c r="AY35" s="12">
        <f t="shared" si="8"/>
        <v>21.261030445562017</v>
      </c>
      <c r="AZ35" s="12">
        <f t="shared" si="9"/>
        <v>86.325000143413007</v>
      </c>
      <c r="BA35" s="22">
        <v>38625</v>
      </c>
      <c r="BB35">
        <v>31</v>
      </c>
      <c r="BC35" s="12">
        <v>24.731859447936877</v>
      </c>
      <c r="BE35" s="22">
        <v>38625</v>
      </c>
      <c r="BF35">
        <v>9</v>
      </c>
      <c r="BG35" s="2">
        <v>-979.15201950073242</v>
      </c>
      <c r="BH35" s="2">
        <v>54345.747680664063</v>
      </c>
      <c r="BI35" s="2">
        <v>3445.3130416870117</v>
      </c>
      <c r="BJ35" s="12">
        <f t="shared" si="10"/>
        <v>1.8017086180398794</v>
      </c>
      <c r="BK35" s="12">
        <f t="shared" si="11"/>
        <v>28.419827390235824</v>
      </c>
      <c r="BL35" s="22">
        <v>38625</v>
      </c>
      <c r="BM35">
        <v>9</v>
      </c>
      <c r="BN35" s="12">
        <v>20.235918396313089</v>
      </c>
      <c r="BP35" s="22">
        <v>38625</v>
      </c>
      <c r="BQ35">
        <v>10</v>
      </c>
      <c r="BR35" s="2">
        <v>-2146.2060060501099</v>
      </c>
      <c r="BS35" s="2">
        <v>8607.4640197753906</v>
      </c>
      <c r="BT35" s="2">
        <v>2062.9719562530518</v>
      </c>
      <c r="BU35" s="12">
        <f t="shared" si="12"/>
        <v>24.934243130372266</v>
      </c>
      <c r="BV35" s="12">
        <f t="shared" si="13"/>
        <v>104.03466705132701</v>
      </c>
      <c r="BW35" s="22">
        <v>38625</v>
      </c>
      <c r="BX35">
        <v>10</v>
      </c>
      <c r="BY35" s="12">
        <v>91.743490640839866</v>
      </c>
      <c r="CA35" s="22">
        <v>38625</v>
      </c>
      <c r="CB35">
        <v>32</v>
      </c>
      <c r="CC35" s="2">
        <v>-2462.1510090827942</v>
      </c>
      <c r="CD35" s="2">
        <v>113944.59630584717</v>
      </c>
      <c r="CE35" s="2">
        <v>7866.9379568099976</v>
      </c>
      <c r="CF35" s="12">
        <f t="shared" si="14"/>
        <v>2.1608317453457393</v>
      </c>
      <c r="CG35" s="12">
        <f t="shared" si="15"/>
        <v>31.29745045149922</v>
      </c>
      <c r="CH35" s="22">
        <v>38625</v>
      </c>
      <c r="CI35">
        <v>32</v>
      </c>
      <c r="CJ35" s="12">
        <v>52.274121706217656</v>
      </c>
      <c r="CL35" s="22">
        <v>38625</v>
      </c>
      <c r="CM35">
        <v>10</v>
      </c>
      <c r="CN35" s="2">
        <v>-1284.0939989089966</v>
      </c>
      <c r="CO35" s="2">
        <v>12884.709014892578</v>
      </c>
      <c r="CP35" s="2">
        <v>2473.1829795837402</v>
      </c>
      <c r="CQ35" s="12">
        <f t="shared" si="16"/>
        <v>9.9660302566771026</v>
      </c>
      <c r="CR35" s="12">
        <f t="shared" si="17"/>
        <v>51.920703381402113</v>
      </c>
      <c r="CS35" s="22">
        <v>38625</v>
      </c>
      <c r="CT35">
        <v>10</v>
      </c>
      <c r="CU35" s="12">
        <v>28.892359281851498</v>
      </c>
      <c r="CW35" s="22">
        <v>38625</v>
      </c>
      <c r="CX35">
        <v>40</v>
      </c>
      <c r="CY35" s="2">
        <v>-6506.9239864349365</v>
      </c>
      <c r="CZ35" s="2">
        <v>139288.71520996094</v>
      </c>
      <c r="DA35" s="2">
        <v>19109.243124008179</v>
      </c>
      <c r="DB35" s="12">
        <f t="shared" si="18"/>
        <v>4.6715370851303586</v>
      </c>
      <c r="DC35" s="12">
        <f t="shared" si="19"/>
        <v>34.051186351069376</v>
      </c>
      <c r="DD35" s="22">
        <v>38625</v>
      </c>
      <c r="DE35">
        <v>40</v>
      </c>
      <c r="DF35" s="12">
        <v>40.518980966824003</v>
      </c>
      <c r="DH35" s="22">
        <v>38625</v>
      </c>
      <c r="DI35">
        <v>22</v>
      </c>
      <c r="DJ35" s="2">
        <v>-1630.1526930332184</v>
      </c>
      <c r="DK35" s="2">
        <v>21073.107864379883</v>
      </c>
      <c r="DL35" s="2">
        <v>3242.1086177825928</v>
      </c>
      <c r="DM35" s="12">
        <f t="shared" si="20"/>
        <v>7.7357013665207131</v>
      </c>
      <c r="DN35" s="12">
        <f t="shared" si="21"/>
        <v>50.280631688032237</v>
      </c>
      <c r="DO35" s="22">
        <v>38625</v>
      </c>
      <c r="DP35">
        <v>22</v>
      </c>
      <c r="DQ35" s="12">
        <v>4.023277060142405</v>
      </c>
      <c r="DS35" s="22">
        <v>38625</v>
      </c>
      <c r="DT35">
        <v>15</v>
      </c>
      <c r="DU35" s="2">
        <v>-1339.0910058021545</v>
      </c>
      <c r="DV35" s="2">
        <v>51264.479858398438</v>
      </c>
      <c r="DW35" s="2">
        <v>7404.012996673584</v>
      </c>
      <c r="DX35" s="12">
        <f t="shared" si="22"/>
        <v>2.6121224861755366</v>
      </c>
      <c r="DY35" s="12">
        <f t="shared" si="23"/>
        <v>18.086016413042099</v>
      </c>
      <c r="DZ35" s="22">
        <v>38625</v>
      </c>
      <c r="EA35">
        <v>15</v>
      </c>
      <c r="EB35" s="12">
        <v>37.482684798081856</v>
      </c>
      <c r="ED35" s="22">
        <v>38625</v>
      </c>
      <c r="EE35">
        <v>18</v>
      </c>
      <c r="EF35" s="2">
        <v>-2185.3249859809875</v>
      </c>
      <c r="EG35" s="2">
        <v>96506.053039550781</v>
      </c>
      <c r="EH35" s="2">
        <v>7211.2113456726074</v>
      </c>
      <c r="EI35" s="12">
        <f t="shared" si="24"/>
        <v>2.2644434386777608</v>
      </c>
      <c r="EJ35" s="12">
        <f t="shared" si="25"/>
        <v>30.304547755244815</v>
      </c>
      <c r="EK35" s="22">
        <v>38625</v>
      </c>
      <c r="EL35">
        <v>18</v>
      </c>
      <c r="EM35" s="12">
        <v>3.1977561480905914</v>
      </c>
      <c r="EO35" s="22">
        <v>38625</v>
      </c>
      <c r="EP35">
        <v>7</v>
      </c>
      <c r="EQ35" s="2">
        <v>-1483.4810152053833</v>
      </c>
      <c r="ER35" s="2">
        <v>39965.840179443359</v>
      </c>
      <c r="ES35" s="2">
        <v>2678.0529899597168</v>
      </c>
      <c r="ET35" s="12">
        <f t="shared" si="26"/>
        <v>3.7118724604429048</v>
      </c>
      <c r="EU35" s="12">
        <f t="shared" si="27"/>
        <v>55.394012768496339</v>
      </c>
      <c r="EV35" s="22">
        <v>38625</v>
      </c>
      <c r="EW35">
        <v>7</v>
      </c>
      <c r="EX35" s="12">
        <v>1.7477389619026118</v>
      </c>
      <c r="EZ35" s="22">
        <v>38625</v>
      </c>
      <c r="FA35">
        <v>9</v>
      </c>
      <c r="FB35" s="2">
        <v>-2709.0530033111572</v>
      </c>
      <c r="FC35" s="2">
        <v>22757.641067504883</v>
      </c>
      <c r="FD35" s="2">
        <v>6356.0489501953125</v>
      </c>
      <c r="FE35" s="12">
        <f t="shared" si="28"/>
        <v>11.903927104199532</v>
      </c>
      <c r="FF35" s="12">
        <f t="shared" si="29"/>
        <v>42.621651037283335</v>
      </c>
      <c r="FG35" s="22">
        <v>38625</v>
      </c>
      <c r="FH35">
        <v>9</v>
      </c>
      <c r="FI35" s="12">
        <v>-7.8952834432091219</v>
      </c>
      <c r="FK35" s="22">
        <v>38625</v>
      </c>
      <c r="FL35">
        <v>5</v>
      </c>
      <c r="FM35" s="2">
        <v>-1467.1429872512817</v>
      </c>
      <c r="FN35" s="2">
        <v>34619.954956054688</v>
      </c>
      <c r="FO35" s="2">
        <v>3382.3920288085938</v>
      </c>
      <c r="FP35" s="12">
        <f t="shared" si="30"/>
        <v>4.2378535417322745</v>
      </c>
      <c r="FQ35" s="12">
        <f t="shared" si="31"/>
        <v>43.375900095414572</v>
      </c>
      <c r="FR35" s="22">
        <v>38625</v>
      </c>
      <c r="FS35">
        <v>5</v>
      </c>
      <c r="FT35" s="12">
        <v>-24.294075663349158</v>
      </c>
      <c r="FV35" s="22">
        <v>38625</v>
      </c>
      <c r="FW35">
        <v>6</v>
      </c>
      <c r="FX35" s="2">
        <v>-3161.8789138793945</v>
      </c>
      <c r="FY35" s="2">
        <v>30913.620300292969</v>
      </c>
      <c r="FZ35" s="2">
        <v>5422.1460494995117</v>
      </c>
      <c r="GA35" s="12">
        <f t="shared" si="32"/>
        <v>10.228109432557886</v>
      </c>
      <c r="GB35" s="12">
        <f t="shared" si="33"/>
        <v>58.314159836606585</v>
      </c>
      <c r="GC35" s="22">
        <v>38625</v>
      </c>
      <c r="GD35">
        <v>6</v>
      </c>
      <c r="GE35" s="12">
        <v>-13.52920778671507</v>
      </c>
    </row>
    <row r="36" spans="2:373">
      <c r="B36" s="22">
        <v>38717</v>
      </c>
      <c r="C36">
        <v>13</v>
      </c>
      <c r="D36" s="2">
        <v>-3138.4940357208252</v>
      </c>
      <c r="E36" s="2">
        <v>97078.287231445313</v>
      </c>
      <c r="F36" s="2">
        <v>5428.7360000610352</v>
      </c>
      <c r="G36" s="12">
        <f t="shared" si="0"/>
        <v>3.2329515952813535</v>
      </c>
      <c r="H36" s="12">
        <f t="shared" si="1"/>
        <v>57.812611180310469</v>
      </c>
      <c r="I36" s="22">
        <v>38717</v>
      </c>
      <c r="J36">
        <v>13</v>
      </c>
      <c r="K36" s="12">
        <v>2.1237302056830831</v>
      </c>
      <c r="M36" s="22">
        <v>38717</v>
      </c>
      <c r="N36">
        <v>23</v>
      </c>
      <c r="O36" s="2">
        <v>-1877.2609918117523</v>
      </c>
      <c r="P36" s="2">
        <v>56385.60595703125</v>
      </c>
      <c r="Q36" s="2">
        <v>6586.6830158233643</v>
      </c>
      <c r="R36" s="12">
        <f t="shared" si="2"/>
        <v>3.3293266250296618</v>
      </c>
      <c r="S36" s="12">
        <f t="shared" si="3"/>
        <v>28.500855245378563</v>
      </c>
      <c r="T36" s="22">
        <v>38717</v>
      </c>
      <c r="U36">
        <v>23</v>
      </c>
      <c r="V36" s="12">
        <v>40.00790491506212</v>
      </c>
      <c r="X36" s="22">
        <v>38807</v>
      </c>
      <c r="Y36">
        <v>17</v>
      </c>
      <c r="Z36" s="2">
        <v>-2641.6936793327332</v>
      </c>
      <c r="AA36" s="2">
        <v>38899.09659576416</v>
      </c>
      <c r="AB36" s="2">
        <v>6627.5960254669189</v>
      </c>
      <c r="AC36" s="12">
        <f t="shared" si="4"/>
        <v>6.7911440380864665</v>
      </c>
      <c r="AD36" s="12">
        <f t="shared" si="5"/>
        <v>39.859002709004493</v>
      </c>
      <c r="AE36" s="22">
        <v>38807</v>
      </c>
      <c r="AF36">
        <v>17</v>
      </c>
      <c r="AG36" s="12">
        <v>-0.63635184952338664</v>
      </c>
      <c r="AI36" s="22">
        <v>38717</v>
      </c>
      <c r="AJ36">
        <v>16</v>
      </c>
      <c r="AK36" s="2">
        <v>-409.47700047492981</v>
      </c>
      <c r="AL36" s="2">
        <v>17673.355850219727</v>
      </c>
      <c r="AM36" s="2">
        <v>1602.0609951019287</v>
      </c>
      <c r="AN36" s="12">
        <f t="shared" si="6"/>
        <v>2.3169170809732713</v>
      </c>
      <c r="AO36" s="12">
        <f t="shared" si="7"/>
        <v>25.559388920075261</v>
      </c>
      <c r="AP36" s="22">
        <v>38717</v>
      </c>
      <c r="AQ36">
        <v>16</v>
      </c>
      <c r="AR36" s="12">
        <v>19.422480896692495</v>
      </c>
      <c r="AT36" s="22">
        <v>38717</v>
      </c>
      <c r="AU36">
        <v>32</v>
      </c>
      <c r="AV36" s="2">
        <v>-18670.852910518646</v>
      </c>
      <c r="AW36" s="2">
        <v>70544.230880737305</v>
      </c>
      <c r="AX36" s="2">
        <v>17148.783121109009</v>
      </c>
      <c r="AY36" s="12">
        <f t="shared" si="8"/>
        <v>26.46687429633155</v>
      </c>
      <c r="AZ36" s="12">
        <f t="shared" si="9"/>
        <v>108.87567227750448</v>
      </c>
      <c r="BA36" s="22">
        <v>38717</v>
      </c>
      <c r="BB36">
        <v>32</v>
      </c>
      <c r="BC36" s="12">
        <v>47.284173673674616</v>
      </c>
      <c r="BE36" s="22">
        <v>38717</v>
      </c>
      <c r="BF36">
        <v>10</v>
      </c>
      <c r="BG36" s="2">
        <v>-1132.5039863586426</v>
      </c>
      <c r="BH36" s="2">
        <v>57375.398071289063</v>
      </c>
      <c r="BI36" s="2">
        <v>3521.3559951782227</v>
      </c>
      <c r="BJ36" s="12">
        <f t="shared" si="10"/>
        <v>1.9738494623627776</v>
      </c>
      <c r="BK36" s="12">
        <f t="shared" si="11"/>
        <v>32.161019445616276</v>
      </c>
      <c r="BL36" s="22">
        <v>38717</v>
      </c>
      <c r="BM36">
        <v>10</v>
      </c>
      <c r="BN36" s="12">
        <v>24.317790348445921</v>
      </c>
      <c r="BP36" s="22">
        <v>38717</v>
      </c>
      <c r="BQ36">
        <v>10</v>
      </c>
      <c r="BR36" s="2">
        <v>-2344.5949592590332</v>
      </c>
      <c r="BS36" s="2">
        <v>9023.4290161132813</v>
      </c>
      <c r="BT36" s="2">
        <v>2283.9990272521973</v>
      </c>
      <c r="BU36" s="12">
        <f t="shared" si="12"/>
        <v>25.983414454441352</v>
      </c>
      <c r="BV36" s="12">
        <f t="shared" si="13"/>
        <v>102.65306295159577</v>
      </c>
      <c r="BW36" s="22">
        <v>38717</v>
      </c>
      <c r="BX36">
        <v>10</v>
      </c>
      <c r="BY36" s="12">
        <v>72.555033423114111</v>
      </c>
      <c r="CA36" s="22">
        <v>38717</v>
      </c>
      <c r="CB36">
        <v>27</v>
      </c>
      <c r="CC36" s="2">
        <v>-2172.0680027008057</v>
      </c>
      <c r="CD36" s="2">
        <v>94723.272933959961</v>
      </c>
      <c r="CE36" s="2">
        <v>6556.6009941101074</v>
      </c>
      <c r="CF36" s="12">
        <f t="shared" si="14"/>
        <v>2.2930668835895776</v>
      </c>
      <c r="CG36" s="12">
        <f t="shared" si="15"/>
        <v>33.127957681914864</v>
      </c>
      <c r="CH36" s="22">
        <v>38717</v>
      </c>
      <c r="CI36">
        <v>27</v>
      </c>
      <c r="CJ36" s="12">
        <v>32.342623104437187</v>
      </c>
      <c r="CL36" s="22">
        <v>38717</v>
      </c>
      <c r="CM36">
        <v>10</v>
      </c>
      <c r="CN36" s="2">
        <v>-1392.0769996643066</v>
      </c>
      <c r="CO36" s="2">
        <v>12846.942993164063</v>
      </c>
      <c r="CP36" s="2">
        <v>2454.4400177001953</v>
      </c>
      <c r="CQ36" s="12">
        <f t="shared" si="16"/>
        <v>10.835861888739128</v>
      </c>
      <c r="CR36" s="12">
        <f t="shared" si="17"/>
        <v>56.716684442290003</v>
      </c>
      <c r="CS36" s="22">
        <v>38717</v>
      </c>
      <c r="CT36">
        <v>10</v>
      </c>
      <c r="CU36" s="12">
        <v>34.957352906595339</v>
      </c>
      <c r="CW36" s="22">
        <v>38717</v>
      </c>
      <c r="CX36">
        <v>41</v>
      </c>
      <c r="CY36" s="2">
        <v>-6063.4269781112671</v>
      </c>
      <c r="CZ36" s="2">
        <v>125468.7575378418</v>
      </c>
      <c r="DA36" s="2">
        <v>16960.255081236362</v>
      </c>
      <c r="DB36" s="12">
        <f t="shared" si="18"/>
        <v>4.832618969931632</v>
      </c>
      <c r="DC36" s="12">
        <f t="shared" si="19"/>
        <v>35.750800616315125</v>
      </c>
      <c r="DD36" s="22">
        <v>38717</v>
      </c>
      <c r="DE36">
        <v>41</v>
      </c>
      <c r="DF36" s="12">
        <v>33.898339317856397</v>
      </c>
      <c r="DH36" s="22">
        <v>38717</v>
      </c>
      <c r="DI36">
        <v>22</v>
      </c>
      <c r="DJ36" s="2">
        <v>-1681.7642929553986</v>
      </c>
      <c r="DK36" s="2">
        <v>21033.871887207031</v>
      </c>
      <c r="DL36" s="2">
        <v>3106.1278491020203</v>
      </c>
      <c r="DM36" s="12">
        <f t="shared" si="20"/>
        <v>7.9955050690323022</v>
      </c>
      <c r="DN36" s="12">
        <f t="shared" si="21"/>
        <v>54.143434354822048</v>
      </c>
      <c r="DO36" s="22">
        <v>38717</v>
      </c>
      <c r="DP36">
        <v>22</v>
      </c>
      <c r="DQ36" s="12">
        <v>7.0534352522706234</v>
      </c>
      <c r="DS36" s="22">
        <v>38717</v>
      </c>
      <c r="DT36">
        <v>15</v>
      </c>
      <c r="DU36" s="2">
        <v>-1502.4479947090149</v>
      </c>
      <c r="DV36" s="2">
        <v>53878.337036132813</v>
      </c>
      <c r="DW36" s="2">
        <v>8016.9229469299316</v>
      </c>
      <c r="DX36" s="12">
        <f t="shared" si="22"/>
        <v>2.7885938530385923</v>
      </c>
      <c r="DY36" s="12">
        <f t="shared" si="23"/>
        <v>18.740955908580549</v>
      </c>
      <c r="DZ36" s="22">
        <v>38717</v>
      </c>
      <c r="EA36">
        <v>15</v>
      </c>
      <c r="EB36" s="12">
        <v>51.067665988022995</v>
      </c>
      <c r="ED36" s="22">
        <v>38717</v>
      </c>
      <c r="EE36">
        <v>17</v>
      </c>
      <c r="EF36" s="2">
        <v>-2238.0473923683167</v>
      </c>
      <c r="EG36" s="2">
        <v>94949.225372314453</v>
      </c>
      <c r="EH36" s="2">
        <v>7043.0634613037109</v>
      </c>
      <c r="EI36" s="12">
        <f t="shared" si="24"/>
        <v>2.3570991586213537</v>
      </c>
      <c r="EJ36" s="12">
        <f t="shared" si="25"/>
        <v>31.776618294932153</v>
      </c>
      <c r="EK36" s="22">
        <v>38717</v>
      </c>
      <c r="EL36">
        <v>17</v>
      </c>
      <c r="EM36" s="12">
        <v>3.2464927746799654</v>
      </c>
      <c r="EO36" s="22">
        <v>38717</v>
      </c>
      <c r="EP36">
        <v>7</v>
      </c>
      <c r="EQ36" s="2">
        <v>-1593.6710028648376</v>
      </c>
      <c r="ER36" s="2">
        <v>41205.323944091797</v>
      </c>
      <c r="ES36" s="2">
        <v>3121.3299713134766</v>
      </c>
      <c r="ET36" s="12">
        <f t="shared" si="26"/>
        <v>3.8676337189513714</v>
      </c>
      <c r="EU36" s="12">
        <f t="shared" si="27"/>
        <v>51.057434411338775</v>
      </c>
      <c r="EV36" s="22">
        <v>38717</v>
      </c>
      <c r="EW36">
        <v>7</v>
      </c>
      <c r="EX36" s="12">
        <v>11.810826316292511</v>
      </c>
      <c r="EZ36" s="22">
        <v>38717</v>
      </c>
      <c r="FA36">
        <v>9</v>
      </c>
      <c r="FB36" s="2">
        <v>-2796.7510089874268</v>
      </c>
      <c r="FC36" s="2">
        <v>22348.520935058594</v>
      </c>
      <c r="FD36" s="2">
        <v>6447.755973815918</v>
      </c>
      <c r="FE36" s="12">
        <f t="shared" si="28"/>
        <v>12.514255494197402</v>
      </c>
      <c r="FF36" s="12">
        <f t="shared" si="29"/>
        <v>43.37557159955994</v>
      </c>
      <c r="FG36" s="22">
        <v>38717</v>
      </c>
      <c r="FH36">
        <v>9</v>
      </c>
      <c r="FI36" s="12">
        <v>1.0797382223284302</v>
      </c>
      <c r="FK36" s="22">
        <v>38717</v>
      </c>
      <c r="FL36">
        <v>5</v>
      </c>
      <c r="FM36" s="2">
        <v>-1481.35302734375</v>
      </c>
      <c r="FN36" s="2">
        <v>35442.822021484375</v>
      </c>
      <c r="FO36" s="2">
        <v>3079.3759765625</v>
      </c>
      <c r="FP36" s="12">
        <f t="shared" si="30"/>
        <v>4.1795572216168289</v>
      </c>
      <c r="FQ36" s="12">
        <f t="shared" si="31"/>
        <v>48.10562395168715</v>
      </c>
      <c r="FR36" s="22">
        <v>38717</v>
      </c>
      <c r="FS36">
        <v>5</v>
      </c>
      <c r="FT36" s="12">
        <v>-30.046951184907901</v>
      </c>
      <c r="FV36" s="22">
        <v>38717</v>
      </c>
      <c r="FW36">
        <v>5</v>
      </c>
      <c r="FX36" s="2">
        <v>-2290.8409805297852</v>
      </c>
      <c r="FY36" s="2">
        <v>21592.809143066406</v>
      </c>
      <c r="FZ36" s="2">
        <v>4499.8070983886719</v>
      </c>
      <c r="GA36" s="12">
        <f t="shared" si="32"/>
        <v>10.609277215166742</v>
      </c>
      <c r="GB36" s="12">
        <f t="shared" si="33"/>
        <v>50.909759695034673</v>
      </c>
      <c r="GC36" s="22">
        <v>38717</v>
      </c>
      <c r="GD36">
        <v>5</v>
      </c>
      <c r="GE36" s="12">
        <v>21.331517405413326</v>
      </c>
    </row>
    <row r="37" spans="2:373">
      <c r="B37" s="22">
        <v>38807</v>
      </c>
      <c r="C37">
        <v>12</v>
      </c>
      <c r="D37" s="2">
        <v>-2816.7509918212891</v>
      </c>
      <c r="E37" s="2">
        <v>86153.835083007813</v>
      </c>
      <c r="F37" s="2">
        <v>5335.9170227050781</v>
      </c>
      <c r="G37" s="12">
        <f t="shared" si="0"/>
        <v>3.2694435356329703</v>
      </c>
      <c r="H37" s="12">
        <f t="shared" si="1"/>
        <v>52.788508139006233</v>
      </c>
      <c r="I37" s="22">
        <v>38807</v>
      </c>
      <c r="J37">
        <v>12</v>
      </c>
      <c r="K37" s="12">
        <v>0.80894119322456604</v>
      </c>
      <c r="M37" s="22">
        <v>38807</v>
      </c>
      <c r="N37">
        <v>24</v>
      </c>
      <c r="O37" s="2">
        <v>-2018.0319721698761</v>
      </c>
      <c r="P37" s="2">
        <v>59217.177261352539</v>
      </c>
      <c r="Q37" s="2">
        <v>7111.9199924468994</v>
      </c>
      <c r="R37" s="12">
        <f t="shared" si="2"/>
        <v>3.4078489814929482</v>
      </c>
      <c r="S37" s="12">
        <f t="shared" si="3"/>
        <v>28.375346943063118</v>
      </c>
      <c r="T37" s="22">
        <v>38807</v>
      </c>
      <c r="U37">
        <v>24</v>
      </c>
      <c r="V37" s="12">
        <v>37.561449994722466</v>
      </c>
      <c r="X37" s="22">
        <v>38898</v>
      </c>
      <c r="Y37">
        <v>16</v>
      </c>
      <c r="Z37" s="2">
        <v>-2660.6859772205353</v>
      </c>
      <c r="AA37" s="2">
        <v>39119.535972595215</v>
      </c>
      <c r="AB37" s="2">
        <v>6763.7239875793457</v>
      </c>
      <c r="AC37" s="12">
        <f t="shared" si="4"/>
        <v>6.8014251986129164</v>
      </c>
      <c r="AD37" s="12">
        <f t="shared" si="5"/>
        <v>39.337589501087287</v>
      </c>
      <c r="AE37" s="22">
        <v>38898</v>
      </c>
      <c r="AF37">
        <v>16</v>
      </c>
      <c r="AG37" s="12">
        <v>-2.6005901568590839</v>
      </c>
      <c r="AI37" s="22">
        <v>38807</v>
      </c>
      <c r="AJ37">
        <v>15</v>
      </c>
      <c r="AK37" s="2">
        <v>-433.79200983047485</v>
      </c>
      <c r="AL37" s="2">
        <v>18583.953948974609</v>
      </c>
      <c r="AM37" s="2">
        <v>1947.0529747009277</v>
      </c>
      <c r="AN37" s="12">
        <f t="shared" si="6"/>
        <v>2.3342288246167864</v>
      </c>
      <c r="AO37" s="12">
        <f t="shared" si="7"/>
        <v>22.27941486271612</v>
      </c>
      <c r="AP37" s="22">
        <v>38807</v>
      </c>
      <c r="AQ37">
        <v>15</v>
      </c>
      <c r="AR37" s="12">
        <v>12.876719541237369</v>
      </c>
      <c r="AT37" s="22">
        <v>38807</v>
      </c>
      <c r="AU37">
        <v>33</v>
      </c>
      <c r="AV37" s="2">
        <v>-20915.325156211853</v>
      </c>
      <c r="AW37" s="2">
        <v>73539.446594238281</v>
      </c>
      <c r="AX37" s="2">
        <v>18057.705562591553</v>
      </c>
      <c r="AY37" s="12">
        <f t="shared" si="8"/>
        <v>28.440960769822464</v>
      </c>
      <c r="AZ37" s="12">
        <f t="shared" si="9"/>
        <v>115.8249318204643</v>
      </c>
      <c r="BA37" s="22">
        <v>38807</v>
      </c>
      <c r="BB37">
        <v>33</v>
      </c>
      <c r="BC37" s="12">
        <v>49.091358956384632</v>
      </c>
      <c r="BE37" s="22">
        <v>38807</v>
      </c>
      <c r="BF37">
        <v>9</v>
      </c>
      <c r="BG37" s="2">
        <v>-840.4159984588623</v>
      </c>
      <c r="BH37" s="2">
        <v>45728.44091796875</v>
      </c>
      <c r="BI37" s="2">
        <v>2617.4860076904297</v>
      </c>
      <c r="BJ37" s="12">
        <f t="shared" si="10"/>
        <v>1.8378409182295676</v>
      </c>
      <c r="BK37" s="12">
        <f t="shared" si="11"/>
        <v>32.107755150921072</v>
      </c>
      <c r="BL37" s="22">
        <v>38807</v>
      </c>
      <c r="BM37">
        <v>9</v>
      </c>
      <c r="BN37" s="12">
        <v>6.2192147323936187</v>
      </c>
      <c r="BP37" s="22">
        <v>38807</v>
      </c>
      <c r="BQ37">
        <v>10</v>
      </c>
      <c r="BR37" s="2">
        <v>-2492.0949611663818</v>
      </c>
      <c r="BS37" s="2">
        <v>9390.2129516601563</v>
      </c>
      <c r="BT37" s="2">
        <v>2420.1570129394531</v>
      </c>
      <c r="BU37" s="12">
        <f t="shared" si="12"/>
        <v>26.539280567921391</v>
      </c>
      <c r="BV37" s="12">
        <f t="shared" si="13"/>
        <v>102.97244963208215</v>
      </c>
      <c r="BW37" s="22">
        <v>38807</v>
      </c>
      <c r="BX37">
        <v>10</v>
      </c>
      <c r="BY37" s="12">
        <v>50.736871659604965</v>
      </c>
      <c r="CA37" s="22">
        <v>38807</v>
      </c>
      <c r="CB37">
        <v>27</v>
      </c>
      <c r="CC37" s="2">
        <v>-2454.3290176391602</v>
      </c>
      <c r="CD37" s="2">
        <v>102156.44153594971</v>
      </c>
      <c r="CE37" s="2">
        <v>7477.5500030517578</v>
      </c>
      <c r="CF37" s="12">
        <f t="shared" si="14"/>
        <v>2.402520076793651</v>
      </c>
      <c r="CG37" s="12">
        <f t="shared" si="15"/>
        <v>32.822635978863303</v>
      </c>
      <c r="CH37" s="22">
        <v>38807</v>
      </c>
      <c r="CI37">
        <v>27</v>
      </c>
      <c r="CJ37" s="12">
        <v>46.644421415159741</v>
      </c>
      <c r="CL37" s="22">
        <v>38807</v>
      </c>
      <c r="CM37">
        <v>11</v>
      </c>
      <c r="CN37" s="2">
        <v>-1854.3485889434814</v>
      </c>
      <c r="CO37" s="2">
        <v>18091.725524902344</v>
      </c>
      <c r="CP37" s="2">
        <v>3608.875789642334</v>
      </c>
      <c r="CQ37" s="12">
        <f t="shared" si="16"/>
        <v>10.249705515325582</v>
      </c>
      <c r="CR37" s="12">
        <f t="shared" si="17"/>
        <v>51.382998391509091</v>
      </c>
      <c r="CS37" s="22">
        <v>38807</v>
      </c>
      <c r="CT37">
        <v>11</v>
      </c>
      <c r="CU37" s="12">
        <v>57.78534429198865</v>
      </c>
      <c r="CW37" s="22">
        <v>38807</v>
      </c>
      <c r="CX37">
        <v>39</v>
      </c>
      <c r="CY37" s="2">
        <v>-6331.4959955215454</v>
      </c>
      <c r="CZ37" s="2">
        <v>125463.55950927734</v>
      </c>
      <c r="DA37" s="2">
        <v>16848.642931461334</v>
      </c>
      <c r="DB37" s="12">
        <f t="shared" si="18"/>
        <v>5.0464820385184161</v>
      </c>
      <c r="DC37" s="12">
        <f t="shared" si="19"/>
        <v>37.578670408515777</v>
      </c>
      <c r="DD37" s="22">
        <v>38807</v>
      </c>
      <c r="DE37">
        <v>39</v>
      </c>
      <c r="DF37" s="12">
        <v>32.005556500119539</v>
      </c>
      <c r="DH37" s="22">
        <v>38807</v>
      </c>
      <c r="DI37">
        <v>21</v>
      </c>
      <c r="DJ37" s="2">
        <v>-1817.4604704380035</v>
      </c>
      <c r="DK37" s="2">
        <v>20941.832450866699</v>
      </c>
      <c r="DL37" s="2">
        <v>2773.9360055923462</v>
      </c>
      <c r="DM37" s="12">
        <f t="shared" si="20"/>
        <v>8.6786124122714305</v>
      </c>
      <c r="DN37" s="12">
        <f t="shared" si="21"/>
        <v>65.519192467812644</v>
      </c>
      <c r="DO37" s="22">
        <v>38807</v>
      </c>
      <c r="DP37">
        <v>21</v>
      </c>
      <c r="DQ37" s="12">
        <v>15.519215193357372</v>
      </c>
      <c r="DS37" s="22">
        <v>38807</v>
      </c>
      <c r="DT37">
        <v>15</v>
      </c>
      <c r="DU37" s="2">
        <v>-1367.1749942302704</v>
      </c>
      <c r="DV37" s="2">
        <v>42740.785095214844</v>
      </c>
      <c r="DW37" s="2">
        <v>6038.9540023803711</v>
      </c>
      <c r="DX37" s="12">
        <f t="shared" si="22"/>
        <v>3.1987596652344505</v>
      </c>
      <c r="DY37" s="12">
        <f t="shared" si="23"/>
        <v>22.639268219154705</v>
      </c>
      <c r="DZ37" s="22">
        <v>38807</v>
      </c>
      <c r="EA37">
        <v>15</v>
      </c>
      <c r="EB37" s="12">
        <v>16.761349372842282</v>
      </c>
      <c r="ED37" s="22">
        <v>38807</v>
      </c>
      <c r="EE37">
        <v>15</v>
      </c>
      <c r="EF37" s="2">
        <v>-1597.5747117996216</v>
      </c>
      <c r="EG37" s="2">
        <v>74180.220703125</v>
      </c>
      <c r="EH37" s="2">
        <v>4901.1964859962463</v>
      </c>
      <c r="EI37" s="12">
        <f t="shared" si="24"/>
        <v>2.1536397393494413</v>
      </c>
      <c r="EJ37" s="12">
        <f t="shared" si="25"/>
        <v>32.595606325194879</v>
      </c>
      <c r="EK37" s="22">
        <v>38807</v>
      </c>
      <c r="EL37">
        <v>15</v>
      </c>
      <c r="EM37" s="12">
        <v>4.0070982949255374</v>
      </c>
      <c r="EO37" s="22">
        <v>38807</v>
      </c>
      <c r="EP37">
        <v>7</v>
      </c>
      <c r="EQ37" s="2">
        <v>-2984.7449951171875</v>
      </c>
      <c r="ER37" s="2">
        <v>48102.537902832031</v>
      </c>
      <c r="ES37" s="2">
        <v>4843.1739883422852</v>
      </c>
      <c r="ET37" s="12">
        <f t="shared" si="26"/>
        <v>6.2049636573155968</v>
      </c>
      <c r="EU37" s="12">
        <f t="shared" si="27"/>
        <v>61.627870530804572</v>
      </c>
      <c r="EV37" s="22">
        <v>38807</v>
      </c>
      <c r="EW37">
        <v>7</v>
      </c>
      <c r="EX37" s="12">
        <v>-3.9959136474514767</v>
      </c>
      <c r="EZ37" s="22">
        <v>38807</v>
      </c>
      <c r="FA37">
        <v>9</v>
      </c>
      <c r="FB37" s="2">
        <v>-2875.3609809875488</v>
      </c>
      <c r="FC37" s="2">
        <v>22785.178894042969</v>
      </c>
      <c r="FD37" s="2">
        <v>6476.7999496459961</v>
      </c>
      <c r="FE37" s="12">
        <f t="shared" si="28"/>
        <v>12.61943561803367</v>
      </c>
      <c r="FF37" s="12">
        <f t="shared" si="29"/>
        <v>44.394778337174181</v>
      </c>
      <c r="FG37" s="22">
        <v>38807</v>
      </c>
      <c r="FH37">
        <v>9</v>
      </c>
      <c r="FI37" s="12">
        <v>6.7380155200650549</v>
      </c>
      <c r="FK37" s="22">
        <v>38807</v>
      </c>
      <c r="FL37">
        <v>4</v>
      </c>
      <c r="FM37" s="2">
        <v>-1386.9099807739258</v>
      </c>
      <c r="FN37" s="2">
        <v>35935.125</v>
      </c>
      <c r="FO37" s="2">
        <v>3051.1099853515625</v>
      </c>
      <c r="FP37" s="12">
        <f t="shared" si="30"/>
        <v>3.8594828340625664</v>
      </c>
      <c r="FQ37" s="12">
        <f t="shared" si="31"/>
        <v>45.45591563177031</v>
      </c>
      <c r="FR37" s="22">
        <v>38807</v>
      </c>
      <c r="FS37">
        <v>4</v>
      </c>
      <c r="FT37" s="12">
        <v>-23.071674795544062</v>
      </c>
      <c r="FV37" s="22">
        <v>38807</v>
      </c>
      <c r="FW37">
        <v>6</v>
      </c>
      <c r="FX37" s="2">
        <v>-1344.6929969787598</v>
      </c>
      <c r="FY37" s="2">
        <v>15766.102111816406</v>
      </c>
      <c r="FZ37" s="2">
        <v>2787.9689865112305</v>
      </c>
      <c r="GA37" s="12">
        <f t="shared" si="32"/>
        <v>8.5290136232907994</v>
      </c>
      <c r="GB37" s="12">
        <f t="shared" si="33"/>
        <v>48.231992661491645</v>
      </c>
      <c r="GC37" s="22">
        <v>38807</v>
      </c>
      <c r="GD37">
        <v>6</v>
      </c>
      <c r="GE37" s="12">
        <v>5.9338879971323255</v>
      </c>
    </row>
    <row r="38" spans="2:373">
      <c r="B38" s="22">
        <v>38898</v>
      </c>
      <c r="C38">
        <v>12</v>
      </c>
      <c r="D38" s="2">
        <v>-2535.1429958343506</v>
      </c>
      <c r="E38" s="2">
        <v>76124.845336914063</v>
      </c>
      <c r="F38" s="2">
        <v>4212.2649612426758</v>
      </c>
      <c r="G38" s="12">
        <f t="shared" si="0"/>
        <v>3.3302438705974255</v>
      </c>
      <c r="H38" s="12">
        <f t="shared" si="1"/>
        <v>60.184794146625777</v>
      </c>
      <c r="I38" s="22">
        <v>38898</v>
      </c>
      <c r="J38">
        <v>12</v>
      </c>
      <c r="K38" s="12">
        <v>-9.5714727207709451</v>
      </c>
      <c r="M38" s="22">
        <v>38898</v>
      </c>
      <c r="N38">
        <v>26</v>
      </c>
      <c r="O38" s="2">
        <v>-2277.0439975261688</v>
      </c>
      <c r="P38" s="2">
        <v>66088.887115478516</v>
      </c>
      <c r="Q38" s="2">
        <v>8031.3350076675415</v>
      </c>
      <c r="R38" s="12">
        <f t="shared" si="2"/>
        <v>3.4454264505126884</v>
      </c>
      <c r="S38" s="12">
        <f t="shared" si="3"/>
        <v>28.35199870696799</v>
      </c>
      <c r="T38" s="22">
        <v>38898</v>
      </c>
      <c r="U38">
        <v>26</v>
      </c>
      <c r="V38" s="12">
        <v>43.456266822709487</v>
      </c>
      <c r="X38" s="22">
        <v>38990</v>
      </c>
      <c r="Y38">
        <v>15</v>
      </c>
      <c r="Z38" s="2">
        <v>-2641.1029858589172</v>
      </c>
      <c r="AA38" s="2">
        <v>38724.346725463867</v>
      </c>
      <c r="AB38" s="2">
        <v>6702.962007522583</v>
      </c>
      <c r="AC38" s="12">
        <f t="shared" si="4"/>
        <v>6.8202647925425532</v>
      </c>
      <c r="AD38" s="12">
        <f t="shared" si="5"/>
        <v>39.40202828085355</v>
      </c>
      <c r="AE38" s="22">
        <v>38990</v>
      </c>
      <c r="AF38">
        <v>15</v>
      </c>
      <c r="AG38" s="12">
        <v>6.4955293639050726</v>
      </c>
      <c r="AI38" s="22">
        <v>38898</v>
      </c>
      <c r="AJ38">
        <v>15</v>
      </c>
      <c r="AK38" s="2">
        <v>-383.90300464630127</v>
      </c>
      <c r="AL38" s="2">
        <v>17569.627792358398</v>
      </c>
      <c r="AM38" s="2">
        <v>1938.4009823799133</v>
      </c>
      <c r="AN38" s="12">
        <f t="shared" si="6"/>
        <v>2.1850377775975036</v>
      </c>
      <c r="AO38" s="12">
        <f t="shared" si="7"/>
        <v>19.805138778611024</v>
      </c>
      <c r="AP38" s="22">
        <v>38898</v>
      </c>
      <c r="AQ38">
        <v>15</v>
      </c>
      <c r="AR38" s="12">
        <v>2.9095383943444242</v>
      </c>
      <c r="AT38" s="22">
        <v>38898</v>
      </c>
      <c r="AU38">
        <v>31</v>
      </c>
      <c r="AV38" s="2">
        <v>-22042.093245029449</v>
      </c>
      <c r="AW38" s="2">
        <v>73991.741317749023</v>
      </c>
      <c r="AX38" s="2">
        <v>18463.112417221069</v>
      </c>
      <c r="AY38" s="12">
        <f t="shared" si="8"/>
        <v>29.789937163895381</v>
      </c>
      <c r="AZ38" s="12">
        <f t="shared" si="9"/>
        <v>119.38449350755273</v>
      </c>
      <c r="BA38" s="22">
        <v>38898</v>
      </c>
      <c r="BB38">
        <v>31</v>
      </c>
      <c r="BC38" s="12">
        <v>45.546385109926568</v>
      </c>
      <c r="BE38" s="22">
        <v>38898</v>
      </c>
      <c r="BF38">
        <v>8</v>
      </c>
      <c r="BG38" s="2">
        <v>-872.07898712158203</v>
      </c>
      <c r="BH38" s="2">
        <v>45078.60302734375</v>
      </c>
      <c r="BI38" s="2">
        <v>2512.474006652832</v>
      </c>
      <c r="BJ38" s="12">
        <f t="shared" si="10"/>
        <v>1.9345741184406202</v>
      </c>
      <c r="BK38" s="12">
        <f t="shared" si="11"/>
        <v>34.70997052357103</v>
      </c>
      <c r="BL38" s="22">
        <v>38898</v>
      </c>
      <c r="BM38">
        <v>8</v>
      </c>
      <c r="BN38" s="12">
        <v>12.146470522376518</v>
      </c>
      <c r="BP38" s="22">
        <v>38898</v>
      </c>
      <c r="BQ38">
        <v>10</v>
      </c>
      <c r="BR38" s="2">
        <v>-2576.6069769859314</v>
      </c>
      <c r="BS38" s="2">
        <v>9790.1328887939453</v>
      </c>
      <c r="BT38" s="2">
        <v>2473.1499938964844</v>
      </c>
      <c r="BU38" s="12">
        <f t="shared" si="12"/>
        <v>26.318406565606338</v>
      </c>
      <c r="BV38" s="12">
        <f t="shared" si="13"/>
        <v>104.18320697672077</v>
      </c>
      <c r="BW38" s="22">
        <v>38898</v>
      </c>
      <c r="BX38">
        <v>10</v>
      </c>
      <c r="BY38" s="12">
        <v>36.341111553816454</v>
      </c>
      <c r="CA38" s="22">
        <v>38898</v>
      </c>
      <c r="CB38">
        <v>27</v>
      </c>
      <c r="CC38" s="2">
        <v>-2022.2270078659058</v>
      </c>
      <c r="CD38" s="2">
        <v>49633.647903442383</v>
      </c>
      <c r="CE38" s="2">
        <v>7545.3389930725098</v>
      </c>
      <c r="CF38" s="12">
        <f t="shared" si="14"/>
        <v>4.0743066312594216</v>
      </c>
      <c r="CG38" s="12">
        <f t="shared" si="15"/>
        <v>26.801009334670624</v>
      </c>
      <c r="CH38" s="22">
        <v>38898</v>
      </c>
      <c r="CI38">
        <v>27</v>
      </c>
      <c r="CJ38" s="12">
        <v>-4.3876050721239013</v>
      </c>
      <c r="CL38" s="22">
        <v>38898</v>
      </c>
      <c r="CM38">
        <v>10</v>
      </c>
      <c r="CN38" s="2">
        <v>-1724.3178005218506</v>
      </c>
      <c r="CO38" s="2">
        <v>18208.794860839844</v>
      </c>
      <c r="CP38" s="2">
        <v>3556.6107864379883</v>
      </c>
      <c r="CQ38" s="12">
        <f t="shared" si="16"/>
        <v>9.4696975483544978</v>
      </c>
      <c r="CR38" s="12">
        <f t="shared" si="17"/>
        <v>48.482049458349273</v>
      </c>
      <c r="CS38" s="22">
        <v>38898</v>
      </c>
      <c r="CT38">
        <v>10</v>
      </c>
      <c r="CU38" s="12">
        <v>26.693984453852295</v>
      </c>
      <c r="CW38" s="22">
        <v>38898</v>
      </c>
      <c r="CX38">
        <v>39</v>
      </c>
      <c r="CY38" s="2">
        <v>-6611.2699947357178</v>
      </c>
      <c r="CZ38" s="2">
        <v>130218.92565917969</v>
      </c>
      <c r="DA38" s="2">
        <v>18062.548156738281</v>
      </c>
      <c r="DB38" s="12">
        <f t="shared" si="18"/>
        <v>5.0770423433221294</v>
      </c>
      <c r="DC38" s="12">
        <f t="shared" si="19"/>
        <v>36.602089236613971</v>
      </c>
      <c r="DD38" s="22">
        <v>38898</v>
      </c>
      <c r="DE38">
        <v>39</v>
      </c>
      <c r="DF38" s="12">
        <v>26.555680797761163</v>
      </c>
      <c r="DH38" s="22">
        <v>38898</v>
      </c>
      <c r="DI38">
        <v>21</v>
      </c>
      <c r="DJ38" s="2">
        <v>-1944.9932870864868</v>
      </c>
      <c r="DK38" s="2">
        <v>21081.686729431152</v>
      </c>
      <c r="DL38" s="2">
        <v>2691.3950924873352</v>
      </c>
      <c r="DM38" s="12">
        <f t="shared" si="20"/>
        <v>9.2259851502829378</v>
      </c>
      <c r="DN38" s="12">
        <f t="shared" si="21"/>
        <v>72.267103871730768</v>
      </c>
      <c r="DO38" s="22">
        <v>38898</v>
      </c>
      <c r="DP38">
        <v>21</v>
      </c>
      <c r="DQ38" s="12">
        <v>24.429545390163288</v>
      </c>
      <c r="DS38" s="22">
        <v>38898</v>
      </c>
      <c r="DT38">
        <v>16</v>
      </c>
      <c r="DU38" s="2">
        <v>-1261.5179972648621</v>
      </c>
      <c r="DV38" s="2">
        <v>44879.868347167969</v>
      </c>
      <c r="DW38" s="2">
        <v>6213.1369361877441</v>
      </c>
      <c r="DX38" s="12">
        <f t="shared" si="22"/>
        <v>2.8108772234053734</v>
      </c>
      <c r="DY38" s="12">
        <f t="shared" si="23"/>
        <v>20.304043033677353</v>
      </c>
      <c r="DZ38" s="22">
        <v>38898</v>
      </c>
      <c r="EA38">
        <v>16</v>
      </c>
      <c r="EB38" s="12">
        <v>6.0610738106678941</v>
      </c>
      <c r="ED38" s="22">
        <v>38898</v>
      </c>
      <c r="EE38">
        <v>15</v>
      </c>
      <c r="EF38" s="2">
        <v>-1578.5289187431335</v>
      </c>
      <c r="EG38" s="2">
        <v>74146.467163085938</v>
      </c>
      <c r="EH38" s="2">
        <v>4899.2062015533447</v>
      </c>
      <c r="EI38" s="12">
        <f t="shared" si="24"/>
        <v>2.1289334194050573</v>
      </c>
      <c r="EJ38" s="12">
        <f t="shared" si="25"/>
        <v>32.2200955379801</v>
      </c>
      <c r="EK38" s="22">
        <v>38898</v>
      </c>
      <c r="EL38">
        <v>15</v>
      </c>
      <c r="EM38" s="12">
        <v>-1.6426068873183874</v>
      </c>
      <c r="EO38" s="22">
        <v>38898</v>
      </c>
      <c r="EP38">
        <v>7</v>
      </c>
      <c r="EQ38" s="2">
        <v>-3243.7689628601074</v>
      </c>
      <c r="ER38" s="2">
        <v>49269.616271972656</v>
      </c>
      <c r="ES38" s="2">
        <v>4744.6160182952881</v>
      </c>
      <c r="ET38" s="12">
        <f t="shared" si="26"/>
        <v>6.5837106279744804</v>
      </c>
      <c r="EU38" s="12">
        <f t="shared" si="27"/>
        <v>68.36736524835942</v>
      </c>
      <c r="EV38" s="22">
        <v>38898</v>
      </c>
      <c r="EW38">
        <v>7</v>
      </c>
      <c r="EX38" s="12">
        <v>5.9015917149527697</v>
      </c>
      <c r="EZ38" s="22">
        <v>38898</v>
      </c>
      <c r="FA38">
        <v>6</v>
      </c>
      <c r="FB38" s="2">
        <v>-2584.1210021972656</v>
      </c>
      <c r="FC38" s="2">
        <v>20229.539001464844</v>
      </c>
      <c r="FD38" s="2">
        <v>5788.676025390625</v>
      </c>
      <c r="FE38" s="12">
        <f t="shared" si="28"/>
        <v>12.773998468329637</v>
      </c>
      <c r="FF38" s="12">
        <f t="shared" si="29"/>
        <v>44.640967828613057</v>
      </c>
      <c r="FG38" s="22">
        <v>38898</v>
      </c>
      <c r="FH38">
        <v>6</v>
      </c>
      <c r="FI38" s="12">
        <v>8.5475973023864107</v>
      </c>
      <c r="FK38" s="22">
        <v>38898</v>
      </c>
      <c r="FL38">
        <v>3</v>
      </c>
      <c r="FM38" s="2">
        <v>-1033.356990814209</v>
      </c>
      <c r="FN38" s="2">
        <v>24885.941040039063</v>
      </c>
      <c r="FO38" s="2">
        <v>2572.06201171875</v>
      </c>
      <c r="FP38" s="12">
        <f t="shared" si="30"/>
        <v>4.1523725751485063</v>
      </c>
      <c r="FQ38" s="12">
        <f t="shared" si="31"/>
        <v>40.17620827593035</v>
      </c>
      <c r="FR38" s="22">
        <v>38898</v>
      </c>
      <c r="FS38">
        <v>3</v>
      </c>
      <c r="FT38" s="12">
        <v>-30.348334749683413</v>
      </c>
      <c r="FV38" s="22">
        <v>38898</v>
      </c>
      <c r="FW38">
        <v>6</v>
      </c>
      <c r="FX38" s="2">
        <v>-1521.9339981079102</v>
      </c>
      <c r="FY38" s="2">
        <v>17115.026977539063</v>
      </c>
      <c r="FZ38" s="2">
        <v>3118.1040267944336</v>
      </c>
      <c r="GA38" s="12">
        <f t="shared" si="32"/>
        <v>8.8923844531780354</v>
      </c>
      <c r="GB38" s="12">
        <f t="shared" si="33"/>
        <v>48.80959663403322</v>
      </c>
      <c r="GC38" s="22">
        <v>38898</v>
      </c>
      <c r="GD38">
        <v>6</v>
      </c>
      <c r="GE38" s="12">
        <v>6.666975626323457</v>
      </c>
    </row>
    <row r="39" spans="2:373">
      <c r="B39" s="22">
        <v>38990</v>
      </c>
      <c r="C39">
        <v>11</v>
      </c>
      <c r="D39" s="2">
        <v>-2349.9289951324463</v>
      </c>
      <c r="E39" s="2">
        <v>71993.767211914063</v>
      </c>
      <c r="F39" s="2">
        <v>3832.9820213317871</v>
      </c>
      <c r="G39" s="12">
        <f t="shared" si="0"/>
        <v>3.2640728303818536</v>
      </c>
      <c r="H39" s="12">
        <f t="shared" si="1"/>
        <v>61.308114205971485</v>
      </c>
      <c r="I39" s="22">
        <v>38990</v>
      </c>
      <c r="J39">
        <v>11</v>
      </c>
      <c r="K39" s="12">
        <v>-15.867448371908367</v>
      </c>
      <c r="M39" s="22">
        <v>38990</v>
      </c>
      <c r="N39">
        <v>28</v>
      </c>
      <c r="O39" s="2">
        <v>-2616.5089364051819</v>
      </c>
      <c r="P39" s="2">
        <v>71056.539505004883</v>
      </c>
      <c r="Q39" s="2">
        <v>8813.1220111846924</v>
      </c>
      <c r="R39" s="12">
        <f t="shared" si="2"/>
        <v>3.6822915309869373</v>
      </c>
      <c r="S39" s="12">
        <f t="shared" si="3"/>
        <v>29.688786029338782</v>
      </c>
      <c r="T39" s="22">
        <v>38990</v>
      </c>
      <c r="U39">
        <v>28</v>
      </c>
      <c r="V39" s="12">
        <v>42.070466412112673</v>
      </c>
      <c r="X39" s="22">
        <v>39082</v>
      </c>
      <c r="Y39">
        <v>16</v>
      </c>
      <c r="Z39" s="2">
        <v>-2544.3179659843445</v>
      </c>
      <c r="AA39" s="2">
        <v>24295.456771850586</v>
      </c>
      <c r="AB39" s="2">
        <v>5092.109037399292</v>
      </c>
      <c r="AC39" s="12">
        <f t="shared" si="4"/>
        <v>10.472402267951036</v>
      </c>
      <c r="AD39" s="12">
        <f t="shared" si="5"/>
        <v>49.9658971812554</v>
      </c>
      <c r="AE39" s="22">
        <v>39082</v>
      </c>
      <c r="AF39">
        <v>16</v>
      </c>
      <c r="AG39" s="12">
        <v>10.024369439731418</v>
      </c>
      <c r="AI39" s="22">
        <v>38990</v>
      </c>
      <c r="AJ39">
        <v>16</v>
      </c>
      <c r="AK39" s="2">
        <v>-406.6299991607666</v>
      </c>
      <c r="AL39" s="2">
        <v>19894.692993164063</v>
      </c>
      <c r="AM39" s="2">
        <v>2213.4290161132813</v>
      </c>
      <c r="AN39" s="12">
        <f t="shared" si="6"/>
        <v>2.0439119080675794</v>
      </c>
      <c r="AO39" s="12">
        <f t="shared" si="7"/>
        <v>18.371043128132357</v>
      </c>
      <c r="AP39" s="22">
        <v>38990</v>
      </c>
      <c r="AQ39">
        <v>16</v>
      </c>
      <c r="AR39" s="12">
        <v>-4.8039330497855577</v>
      </c>
      <c r="AT39" s="22">
        <v>38990</v>
      </c>
      <c r="AU39">
        <v>30</v>
      </c>
      <c r="AV39" s="2">
        <v>-24997.481368541718</v>
      </c>
      <c r="AW39" s="2">
        <v>74547.555709838867</v>
      </c>
      <c r="AX39" s="2">
        <v>19808.570167779922</v>
      </c>
      <c r="AY39" s="12">
        <f t="shared" si="8"/>
        <v>33.532261561786555</v>
      </c>
      <c r="AZ39" s="12">
        <f t="shared" si="9"/>
        <v>126.19528394433</v>
      </c>
      <c r="BA39" s="22">
        <v>38990</v>
      </c>
      <c r="BB39">
        <v>30</v>
      </c>
      <c r="BC39" s="12">
        <v>67.106191738451074</v>
      </c>
      <c r="BE39" s="22">
        <v>38990</v>
      </c>
      <c r="BF39">
        <v>9</v>
      </c>
      <c r="BG39" s="2">
        <v>-1341.6720209121704</v>
      </c>
      <c r="BH39" s="2">
        <v>57033.622314453125</v>
      </c>
      <c r="BI39" s="2">
        <v>3218.9729919433594</v>
      </c>
      <c r="BJ39" s="12">
        <f t="shared" si="10"/>
        <v>2.3524229506498866</v>
      </c>
      <c r="BK39" s="12">
        <f t="shared" si="11"/>
        <v>41.680126682335903</v>
      </c>
      <c r="BL39" s="22">
        <v>38990</v>
      </c>
      <c r="BM39">
        <v>9</v>
      </c>
      <c r="BN39" s="12">
        <v>37.648608034995078</v>
      </c>
      <c r="BP39" s="22">
        <v>38990</v>
      </c>
      <c r="BQ39">
        <v>11</v>
      </c>
      <c r="BR39" s="2">
        <v>-4178.3559737205505</v>
      </c>
      <c r="BS39" s="2">
        <v>17016.247665405273</v>
      </c>
      <c r="BT39" s="2">
        <v>4711.2790031433105</v>
      </c>
      <c r="BU39" s="12">
        <f t="shared" si="12"/>
        <v>24.555096140351313</v>
      </c>
      <c r="BV39" s="12">
        <f t="shared" si="13"/>
        <v>88.688357682336374</v>
      </c>
      <c r="BW39" s="22">
        <v>38990</v>
      </c>
      <c r="BX39">
        <v>11</v>
      </c>
      <c r="BY39" s="12">
        <v>54.349928393496263</v>
      </c>
      <c r="CA39" s="22">
        <v>38990</v>
      </c>
      <c r="CB39">
        <v>27</v>
      </c>
      <c r="CC39" s="2">
        <v>-2232.0330009460449</v>
      </c>
      <c r="CD39" s="2">
        <v>51171.83122253418</v>
      </c>
      <c r="CE39" s="2">
        <v>7713.6002445220947</v>
      </c>
      <c r="CF39" s="12">
        <f t="shared" si="14"/>
        <v>4.3618392143119946</v>
      </c>
      <c r="CG39" s="12">
        <f t="shared" si="15"/>
        <v>28.936332324599658</v>
      </c>
      <c r="CH39" s="22">
        <v>38990</v>
      </c>
      <c r="CI39">
        <v>27</v>
      </c>
      <c r="CJ39" s="12">
        <v>1.1559958625095845E-2</v>
      </c>
      <c r="CL39" s="22">
        <v>38990</v>
      </c>
      <c r="CM39">
        <v>9</v>
      </c>
      <c r="CN39" s="2">
        <v>-1405.4302177429199</v>
      </c>
      <c r="CO39" s="2">
        <v>13396.560852050781</v>
      </c>
      <c r="CP39" s="2">
        <v>2590.0985870361328</v>
      </c>
      <c r="CQ39" s="12">
        <f t="shared" si="16"/>
        <v>10.490977746186052</v>
      </c>
      <c r="CR39" s="12">
        <f t="shared" si="17"/>
        <v>54.261649528605901</v>
      </c>
      <c r="CS39" s="22">
        <v>38990</v>
      </c>
      <c r="CT39">
        <v>9</v>
      </c>
      <c r="CU39" s="12">
        <v>39.578949627381846</v>
      </c>
      <c r="CW39" s="22">
        <v>38990</v>
      </c>
      <c r="CX39">
        <v>40</v>
      </c>
      <c r="CY39" s="2">
        <v>-6608.1760292053223</v>
      </c>
      <c r="CZ39" s="2">
        <v>137393.82183837891</v>
      </c>
      <c r="DA39" s="2">
        <v>19998.264854431152</v>
      </c>
      <c r="DB39" s="12">
        <f t="shared" si="18"/>
        <v>4.8096602458433306</v>
      </c>
      <c r="DC39" s="12">
        <f t="shared" si="19"/>
        <v>33.043746931579932</v>
      </c>
      <c r="DD39" s="22">
        <v>38990</v>
      </c>
      <c r="DE39">
        <v>40</v>
      </c>
      <c r="DF39" s="12">
        <v>15.018075397334375</v>
      </c>
      <c r="DH39" s="22">
        <v>38990</v>
      </c>
      <c r="DI39">
        <v>22</v>
      </c>
      <c r="DJ39" s="2">
        <v>-2297.7149310410023</v>
      </c>
      <c r="DK39" s="2">
        <v>26694.491744995117</v>
      </c>
      <c r="DL39" s="2">
        <v>4111.7981371879578</v>
      </c>
      <c r="DM39" s="12">
        <f t="shared" si="20"/>
        <v>8.6074496303972339</v>
      </c>
      <c r="DN39" s="12">
        <f t="shared" si="21"/>
        <v>55.881024660719369</v>
      </c>
      <c r="DO39" s="22">
        <v>38990</v>
      </c>
      <c r="DP39">
        <v>22</v>
      </c>
      <c r="DQ39" s="12">
        <v>28.900397427024394</v>
      </c>
      <c r="DS39" s="22">
        <v>38990</v>
      </c>
      <c r="DT39">
        <v>16</v>
      </c>
      <c r="DU39" s="2">
        <v>-1428.3020141124725</v>
      </c>
      <c r="DV39" s="2">
        <v>44967.818542480469</v>
      </c>
      <c r="DW39" s="2">
        <v>5961.0090026855469</v>
      </c>
      <c r="DX39" s="12">
        <f t="shared" si="22"/>
        <v>3.1762759689202524</v>
      </c>
      <c r="DY39" s="12">
        <f t="shared" si="23"/>
        <v>23.960742442579697</v>
      </c>
      <c r="DZ39" s="22">
        <v>38990</v>
      </c>
      <c r="EA39">
        <v>16</v>
      </c>
      <c r="EB39" s="12">
        <v>10.685134398022766</v>
      </c>
      <c r="ED39" s="22">
        <v>38990</v>
      </c>
      <c r="EE39">
        <v>16</v>
      </c>
      <c r="EF39" s="2">
        <v>-1665.4618816375732</v>
      </c>
      <c r="EG39" s="2">
        <v>79164.991119384766</v>
      </c>
      <c r="EH39" s="2">
        <v>5455.7275009155273</v>
      </c>
      <c r="EI39" s="12">
        <f t="shared" si="24"/>
        <v>2.1037858503968927</v>
      </c>
      <c r="EJ39" s="12">
        <f t="shared" si="25"/>
        <v>30.526852401592485</v>
      </c>
      <c r="EK39" s="22">
        <v>38990</v>
      </c>
      <c r="EL39">
        <v>16</v>
      </c>
      <c r="EM39" s="12">
        <v>0.42782342460325751</v>
      </c>
      <c r="EO39" s="22">
        <v>38990</v>
      </c>
      <c r="EP39">
        <v>8</v>
      </c>
      <c r="EQ39" s="2">
        <v>-3734.3800659179688</v>
      </c>
      <c r="ER39" s="2">
        <v>62094.37060546875</v>
      </c>
      <c r="ES39" s="2">
        <v>5803.8590068817139</v>
      </c>
      <c r="ET39" s="12">
        <f t="shared" si="26"/>
        <v>6.0140396456310574</v>
      </c>
      <c r="EU39" s="12">
        <f t="shared" si="27"/>
        <v>64.343052811759634</v>
      </c>
      <c r="EV39" s="22">
        <v>38990</v>
      </c>
      <c r="EW39">
        <v>8</v>
      </c>
      <c r="EX39" s="12">
        <v>2.5229270346132093</v>
      </c>
      <c r="EZ39" s="22">
        <v>38990</v>
      </c>
      <c r="FA39">
        <v>6</v>
      </c>
      <c r="FB39" s="2">
        <v>-2553.1130142211914</v>
      </c>
      <c r="FC39" s="2">
        <v>20730.230041503906</v>
      </c>
      <c r="FD39" s="2">
        <v>5987.2999877929688</v>
      </c>
      <c r="FE39" s="12">
        <f t="shared" si="28"/>
        <v>12.315893307067093</v>
      </c>
      <c r="FF39" s="12">
        <f t="shared" si="29"/>
        <v>42.642142859494783</v>
      </c>
      <c r="FG39" s="22">
        <v>38990</v>
      </c>
      <c r="FH39">
        <v>6</v>
      </c>
      <c r="FI39" s="12">
        <v>6.784466893828478</v>
      </c>
      <c r="FK39" s="22">
        <v>38990</v>
      </c>
      <c r="FL39">
        <v>3</v>
      </c>
      <c r="FM39" s="2">
        <v>-1060.484977722168</v>
      </c>
      <c r="FN39" s="2">
        <v>25362.740966796875</v>
      </c>
      <c r="FO39" s="2">
        <v>2883.4149780273438</v>
      </c>
      <c r="FP39" s="12">
        <f t="shared" si="30"/>
        <v>4.1812711769224018</v>
      </c>
      <c r="FQ39" s="12">
        <f t="shared" si="31"/>
        <v>36.778784385995209</v>
      </c>
      <c r="FR39" s="22">
        <v>38990</v>
      </c>
      <c r="FS39">
        <v>3</v>
      </c>
      <c r="FT39" s="12">
        <v>-16.580467463215619</v>
      </c>
      <c r="FV39" s="22">
        <v>38990</v>
      </c>
      <c r="FW39">
        <v>6</v>
      </c>
      <c r="FX39" s="2">
        <v>-1674.5730133056641</v>
      </c>
      <c r="FY39" s="2">
        <v>18482.531005859375</v>
      </c>
      <c r="FZ39" s="2">
        <v>3840.9910125732422</v>
      </c>
      <c r="GA39" s="12">
        <f t="shared" si="32"/>
        <v>9.0603013882394521</v>
      </c>
      <c r="GB39" s="12">
        <f t="shared" si="33"/>
        <v>43.597420765215404</v>
      </c>
      <c r="GC39" s="22">
        <v>38990</v>
      </c>
      <c r="GD39">
        <v>6</v>
      </c>
      <c r="GE39" s="12">
        <v>24.325909476075005</v>
      </c>
    </row>
    <row r="40" spans="2:373">
      <c r="B40" s="22">
        <v>39082</v>
      </c>
      <c r="C40">
        <v>10</v>
      </c>
      <c r="D40" s="2">
        <v>-8893.6970119476318</v>
      </c>
      <c r="E40" s="2">
        <v>226791.8994140625</v>
      </c>
      <c r="F40" s="2">
        <v>4874.953010559082</v>
      </c>
      <c r="G40" s="12">
        <f t="shared" si="0"/>
        <v>3.9215232267666114</v>
      </c>
      <c r="H40" s="12">
        <f t="shared" si="1"/>
        <v>182.43656898197798</v>
      </c>
      <c r="I40" s="22">
        <v>39082</v>
      </c>
      <c r="J40">
        <v>10</v>
      </c>
      <c r="K40" s="12">
        <v>-11.199684998078485</v>
      </c>
      <c r="M40" s="22">
        <v>39082</v>
      </c>
      <c r="N40">
        <v>27</v>
      </c>
      <c r="O40" s="2">
        <v>-2774.6440057754517</v>
      </c>
      <c r="P40" s="2">
        <v>72005.148361206055</v>
      </c>
      <c r="Q40" s="2">
        <v>8909.452033996582</v>
      </c>
      <c r="R40" s="12">
        <f t="shared" si="2"/>
        <v>3.853396693048599</v>
      </c>
      <c r="S40" s="12">
        <f t="shared" si="3"/>
        <v>31.142700978556231</v>
      </c>
      <c r="T40" s="22">
        <v>39082</v>
      </c>
      <c r="U40">
        <v>27</v>
      </c>
      <c r="V40" s="12">
        <v>32.812610186918654</v>
      </c>
      <c r="X40" s="22">
        <v>39172</v>
      </c>
      <c r="Y40">
        <v>14</v>
      </c>
      <c r="Z40" s="2">
        <v>-2610.1140260696411</v>
      </c>
      <c r="AA40" s="2">
        <v>23431.558166503906</v>
      </c>
      <c r="AB40" s="2">
        <v>4846.9489517211914</v>
      </c>
      <c r="AC40" s="12">
        <f t="shared" si="4"/>
        <v>11.139310529510048</v>
      </c>
      <c r="AD40" s="12">
        <f t="shared" si="5"/>
        <v>53.850660530327396</v>
      </c>
      <c r="AE40" s="22">
        <v>39172</v>
      </c>
      <c r="AF40">
        <v>14</v>
      </c>
      <c r="AG40" s="12">
        <v>8.265661861868967</v>
      </c>
      <c r="AI40" s="22">
        <v>39082</v>
      </c>
      <c r="AJ40">
        <v>17</v>
      </c>
      <c r="AK40" s="2">
        <v>-439.90500688552856</v>
      </c>
      <c r="AL40" s="2">
        <v>20916.430969238281</v>
      </c>
      <c r="AM40" s="2">
        <v>2401.7060031890869</v>
      </c>
      <c r="AN40" s="12">
        <f t="shared" si="6"/>
        <v>2.1031552062227785</v>
      </c>
      <c r="AO40" s="12">
        <f t="shared" si="7"/>
        <v>18.316355386604524</v>
      </c>
      <c r="AP40" s="22">
        <v>39082</v>
      </c>
      <c r="AQ40">
        <v>17</v>
      </c>
      <c r="AR40" s="12">
        <v>0.97021436094242297</v>
      </c>
      <c r="AT40" s="22">
        <v>39082</v>
      </c>
      <c r="AU40">
        <v>31</v>
      </c>
      <c r="AV40" s="2">
        <v>-25389.400753259659</v>
      </c>
      <c r="AW40" s="2">
        <v>72789.916152954102</v>
      </c>
      <c r="AX40" s="2">
        <v>20508.773708343506</v>
      </c>
      <c r="AY40" s="12">
        <f t="shared" si="8"/>
        <v>34.880381919809722</v>
      </c>
      <c r="AZ40" s="12">
        <f t="shared" si="9"/>
        <v>123.79775170531326</v>
      </c>
      <c r="BA40" s="22">
        <v>39082</v>
      </c>
      <c r="BB40">
        <v>31</v>
      </c>
      <c r="BC40" s="12">
        <v>38.900998001865418</v>
      </c>
      <c r="BE40" s="22">
        <v>39082</v>
      </c>
      <c r="BF40">
        <v>10</v>
      </c>
      <c r="BG40" s="2">
        <v>-1445.4544277191162</v>
      </c>
      <c r="BH40" s="2">
        <v>60442.49951171875</v>
      </c>
      <c r="BI40" s="2">
        <v>3422.5587692260742</v>
      </c>
      <c r="BJ40" s="12">
        <f t="shared" si="10"/>
        <v>2.3914537608406943</v>
      </c>
      <c r="BK40" s="12">
        <f t="shared" si="11"/>
        <v>42.233151427987586</v>
      </c>
      <c r="BL40" s="22">
        <v>39082</v>
      </c>
      <c r="BM40">
        <v>10</v>
      </c>
      <c r="BN40" s="12">
        <v>28.194607066980449</v>
      </c>
      <c r="BP40" s="22">
        <v>39082</v>
      </c>
      <c r="BQ40">
        <v>11</v>
      </c>
      <c r="BR40" s="2">
        <v>-6132.8279361724854</v>
      </c>
      <c r="BS40" s="2">
        <v>18871.723480224609</v>
      </c>
      <c r="BT40" s="2">
        <v>5215.712028503418</v>
      </c>
      <c r="BU40" s="12">
        <f t="shared" si="12"/>
        <v>32.497444881486217</v>
      </c>
      <c r="BV40" s="12">
        <f t="shared" si="13"/>
        <v>117.58371441247346</v>
      </c>
      <c r="BW40" s="22">
        <v>39082</v>
      </c>
      <c r="BX40">
        <v>11</v>
      </c>
      <c r="BY40" s="12">
        <v>59.517394745780237</v>
      </c>
      <c r="CA40" s="22">
        <v>39082</v>
      </c>
      <c r="CB40">
        <v>25</v>
      </c>
      <c r="CC40" s="2">
        <v>-2766.1859993934631</v>
      </c>
      <c r="CD40" s="2">
        <v>51864.574340820313</v>
      </c>
      <c r="CE40" s="2">
        <v>7908.2029571533203</v>
      </c>
      <c r="CF40" s="12">
        <f t="shared" si="14"/>
        <v>5.3334786500239737</v>
      </c>
      <c r="CG40" s="12">
        <f t="shared" si="15"/>
        <v>34.978692559873231</v>
      </c>
      <c r="CH40" s="22">
        <v>39082</v>
      </c>
      <c r="CI40">
        <v>25</v>
      </c>
      <c r="CJ40" s="12">
        <v>5.6215437128490642</v>
      </c>
      <c r="CL40" s="22">
        <v>39082</v>
      </c>
      <c r="CM40">
        <v>9</v>
      </c>
      <c r="CN40" s="2">
        <v>-1666.2273120880127</v>
      </c>
      <c r="CO40" s="2">
        <v>14810.262451171875</v>
      </c>
      <c r="CP40" s="2">
        <v>2993.5328063964844</v>
      </c>
      <c r="CQ40" s="12">
        <f t="shared" si="16"/>
        <v>11.250491458753123</v>
      </c>
      <c r="CR40" s="12">
        <f t="shared" si="17"/>
        <v>55.660900342487373</v>
      </c>
      <c r="CS40" s="22">
        <v>39082</v>
      </c>
      <c r="CT40">
        <v>9</v>
      </c>
      <c r="CU40" s="12">
        <v>51.355089660561617</v>
      </c>
      <c r="CW40" s="22">
        <v>39082</v>
      </c>
      <c r="CX40">
        <v>39</v>
      </c>
      <c r="CY40" s="2">
        <v>-6852.1450018882751</v>
      </c>
      <c r="CZ40" s="2">
        <v>139143.57397460938</v>
      </c>
      <c r="DA40" s="2">
        <v>20490.508171081543</v>
      </c>
      <c r="DB40" s="12">
        <f t="shared" si="18"/>
        <v>4.9245141591221744</v>
      </c>
      <c r="DC40" s="12">
        <f t="shared" si="19"/>
        <v>33.440581095781582</v>
      </c>
      <c r="DD40" s="22">
        <v>39082</v>
      </c>
      <c r="DE40">
        <v>39</v>
      </c>
      <c r="DF40" s="12">
        <v>14.138556550050495</v>
      </c>
      <c r="DH40" s="22">
        <v>39082</v>
      </c>
      <c r="DI40">
        <v>21</v>
      </c>
      <c r="DJ40" s="2">
        <v>-2243.8268285393715</v>
      </c>
      <c r="DK40" s="2">
        <v>27134.798942565918</v>
      </c>
      <c r="DL40" s="2">
        <v>4429.0193248391151</v>
      </c>
      <c r="DM40" s="12">
        <f t="shared" si="20"/>
        <v>8.2691853854848976</v>
      </c>
      <c r="DN40" s="12">
        <f t="shared" si="21"/>
        <v>50.66193357873594</v>
      </c>
      <c r="DO40" s="22">
        <v>39082</v>
      </c>
      <c r="DP40">
        <v>21</v>
      </c>
      <c r="DQ40" s="12">
        <v>20.84257629463524</v>
      </c>
      <c r="DS40" s="22">
        <v>39082</v>
      </c>
      <c r="DT40">
        <v>12</v>
      </c>
      <c r="DU40" s="2">
        <v>-1509.6040124893188</v>
      </c>
      <c r="DV40" s="2">
        <v>35961.58154296875</v>
      </c>
      <c r="DW40" s="2">
        <v>3961.5979957580566</v>
      </c>
      <c r="DX40" s="12">
        <f t="shared" si="22"/>
        <v>4.1978243106064905</v>
      </c>
      <c r="DY40" s="12">
        <f t="shared" si="23"/>
        <v>38.105936395004015</v>
      </c>
      <c r="DZ40" s="22">
        <v>39082</v>
      </c>
      <c r="EA40">
        <v>12</v>
      </c>
      <c r="EB40" s="12">
        <v>8.9529414308267654</v>
      </c>
      <c r="ED40" s="22">
        <v>39082</v>
      </c>
      <c r="EE40">
        <v>15</v>
      </c>
      <c r="EF40" s="2">
        <v>-1607.9952163696289</v>
      </c>
      <c r="EG40" s="2">
        <v>77407.904327392578</v>
      </c>
      <c r="EH40" s="2">
        <v>5334.1679763793945</v>
      </c>
      <c r="EI40" s="12">
        <f t="shared" si="24"/>
        <v>2.0773010590348751</v>
      </c>
      <c r="EJ40" s="12">
        <f t="shared" si="25"/>
        <v>30.145192717779157</v>
      </c>
      <c r="EK40" s="22">
        <v>39082</v>
      </c>
      <c r="EL40">
        <v>15</v>
      </c>
      <c r="EM40" s="12">
        <v>-0.60085800460885075</v>
      </c>
      <c r="EO40" s="22">
        <v>39082</v>
      </c>
      <c r="EP40">
        <v>9</v>
      </c>
      <c r="EQ40" s="2">
        <v>-4108.9589958190918</v>
      </c>
      <c r="ER40" s="2">
        <v>75465.1962890625</v>
      </c>
      <c r="ES40" s="2">
        <v>6242.1390037536621</v>
      </c>
      <c r="ET40" s="12">
        <f t="shared" si="26"/>
        <v>5.4448397378840729</v>
      </c>
      <c r="EU40" s="12">
        <f t="shared" si="27"/>
        <v>65.826137376117401</v>
      </c>
      <c r="EV40" s="22">
        <v>39082</v>
      </c>
      <c r="EW40">
        <v>9</v>
      </c>
      <c r="EX40" s="12">
        <v>7.5838894672966006</v>
      </c>
      <c r="EZ40" s="22">
        <v>39082</v>
      </c>
      <c r="FA40">
        <v>6</v>
      </c>
      <c r="FB40" s="2">
        <v>-2532.995002746582</v>
      </c>
      <c r="FC40" s="2">
        <v>21259.346984863281</v>
      </c>
      <c r="FD40" s="2">
        <v>6210.5979919433594</v>
      </c>
      <c r="FE40" s="12">
        <f t="shared" si="28"/>
        <v>11.914735690376952</v>
      </c>
      <c r="FF40" s="12">
        <f t="shared" si="29"/>
        <v>40.785042052834299</v>
      </c>
      <c r="FG40" s="22">
        <v>39082</v>
      </c>
      <c r="FH40">
        <v>6</v>
      </c>
      <c r="FI40" s="12">
        <v>1.9384437064785986</v>
      </c>
      <c r="FK40" s="22">
        <v>39082</v>
      </c>
      <c r="FL40">
        <v>4</v>
      </c>
      <c r="FM40" s="2">
        <v>-1331.2350006103516</v>
      </c>
      <c r="FN40" s="2">
        <v>38752.708984375</v>
      </c>
      <c r="FO40" s="2">
        <v>4359.8789672851563</v>
      </c>
      <c r="FP40" s="12">
        <f t="shared" si="30"/>
        <v>3.4352050101764555</v>
      </c>
      <c r="FQ40" s="12">
        <f t="shared" si="31"/>
        <v>30.533760469027321</v>
      </c>
      <c r="FR40" s="22">
        <v>39082</v>
      </c>
      <c r="FS40">
        <v>4</v>
      </c>
      <c r="FT40" s="12">
        <v>-9.1219717877682012</v>
      </c>
      <c r="FV40" s="22">
        <v>39082</v>
      </c>
      <c r="FW40">
        <v>6</v>
      </c>
      <c r="FX40" s="2">
        <v>-1818.6879997253418</v>
      </c>
      <c r="FY40" s="2">
        <v>18675.512145996094</v>
      </c>
      <c r="FZ40" s="2">
        <v>4028.7790069580078</v>
      </c>
      <c r="GA40" s="12">
        <f t="shared" si="32"/>
        <v>9.7383567610233186</v>
      </c>
      <c r="GB40" s="12">
        <f t="shared" si="33"/>
        <v>45.142411549115238</v>
      </c>
      <c r="GC40" s="22">
        <v>39082</v>
      </c>
      <c r="GD40">
        <v>6</v>
      </c>
      <c r="GE40" s="12">
        <v>22.657162046058875</v>
      </c>
    </row>
    <row r="41" spans="2:373">
      <c r="B41" s="22">
        <v>39172</v>
      </c>
      <c r="C41">
        <v>11</v>
      </c>
      <c r="D41" s="2">
        <v>-8232.368013381958</v>
      </c>
      <c r="E41" s="2">
        <v>229336.0539855957</v>
      </c>
      <c r="F41" s="2">
        <v>4707.6689949035645</v>
      </c>
      <c r="G41" s="12">
        <f t="shared" ref="G41" si="34">-D41/E41*100</f>
        <v>3.58965276951134</v>
      </c>
      <c r="H41" s="12">
        <f t="shared" ref="H41" si="35">-D41/F41*100</f>
        <v>174.8714283500851</v>
      </c>
      <c r="I41" s="22">
        <v>39172</v>
      </c>
      <c r="J41">
        <v>11</v>
      </c>
      <c r="K41" s="12">
        <v>-19.621103261528017</v>
      </c>
      <c r="M41" s="22">
        <v>39172</v>
      </c>
      <c r="N41">
        <v>26</v>
      </c>
      <c r="O41" s="2">
        <v>-3394.6159873008728</v>
      </c>
      <c r="P41" s="2">
        <v>73759.761825561523</v>
      </c>
      <c r="Q41" s="2">
        <v>9402.4719867706299</v>
      </c>
      <c r="R41" s="12">
        <f t="shared" ref="R41" si="36">-O41/P41*100</f>
        <v>4.602259962998505</v>
      </c>
      <c r="S41" s="12">
        <f t="shared" ref="S41" si="37">-O41/Q41*100</f>
        <v>36.103441648931586</v>
      </c>
      <c r="T41" s="22">
        <v>39172</v>
      </c>
      <c r="U41">
        <v>26</v>
      </c>
      <c r="V41" s="12">
        <v>54.088227098574329</v>
      </c>
      <c r="X41" s="22">
        <v>39263</v>
      </c>
      <c r="Y41">
        <v>20</v>
      </c>
      <c r="Z41" s="2">
        <v>-3160.4489974975586</v>
      </c>
      <c r="AA41" s="2">
        <v>39383.785202026367</v>
      </c>
      <c r="AB41" s="2">
        <v>6619.6959991455078</v>
      </c>
      <c r="AC41" s="12">
        <f t="shared" ref="AC41" si="38">-Z41/AA41*100</f>
        <v>8.0247466851788225</v>
      </c>
      <c r="AD41" s="12">
        <f t="shared" ref="AD41" si="39">-Z41/AB41*100</f>
        <v>47.743113851535171</v>
      </c>
      <c r="AE41" s="22">
        <v>39263</v>
      </c>
      <c r="AF41">
        <v>20</v>
      </c>
      <c r="AG41" s="12">
        <v>7.4456684116589456</v>
      </c>
      <c r="AI41" s="22">
        <v>39172</v>
      </c>
      <c r="AJ41">
        <v>16</v>
      </c>
      <c r="AK41" s="2">
        <v>-427.99600028991699</v>
      </c>
      <c r="AL41" s="2">
        <v>20003.912231445313</v>
      </c>
      <c r="AM41" s="2">
        <v>2181.8060131072998</v>
      </c>
      <c r="AN41" s="12">
        <f t="shared" ref="AN41" si="40">-AK41/AL41*100</f>
        <v>2.1395614784648234</v>
      </c>
      <c r="AO41" s="12">
        <f t="shared" ref="AO41" si="41">-AK41/AM41*100</f>
        <v>19.616592754750485</v>
      </c>
      <c r="AP41" s="22">
        <v>39172</v>
      </c>
      <c r="AQ41">
        <v>16</v>
      </c>
      <c r="AR41" s="12">
        <v>3.76616366317577</v>
      </c>
      <c r="AT41" s="22">
        <v>39172</v>
      </c>
      <c r="AU41">
        <v>32</v>
      </c>
      <c r="AV41" s="2">
        <v>-26457.266285896301</v>
      </c>
      <c r="AW41" s="2">
        <v>73979.03662109375</v>
      </c>
      <c r="AX41" s="2">
        <v>21136.610118865967</v>
      </c>
      <c r="AY41" s="12">
        <f t="shared" ref="AY41" si="42">-AV41/AW41*100</f>
        <v>35.763193864506889</v>
      </c>
      <c r="AZ41" s="12">
        <f t="shared" ref="AZ41" si="43">-AV41/AX41*100</f>
        <v>125.17270336685284</v>
      </c>
      <c r="BA41" s="22">
        <v>39172</v>
      </c>
      <c r="BB41">
        <v>32</v>
      </c>
      <c r="BC41" s="12">
        <v>26.236274036931452</v>
      </c>
      <c r="BE41" s="22">
        <v>39172</v>
      </c>
      <c r="BF41">
        <v>10</v>
      </c>
      <c r="BG41" s="2">
        <v>-1481.2816896438599</v>
      </c>
      <c r="BH41" s="2">
        <v>60243.063598632813</v>
      </c>
      <c r="BI41" s="2">
        <v>3471.2274551391602</v>
      </c>
      <c r="BJ41" s="12">
        <f t="shared" ref="BJ41" si="44">-BG41/BH41*100</f>
        <v>2.458841900061465</v>
      </c>
      <c r="BK41" s="12">
        <f t="shared" ref="BK41" si="45">-BG41/BI41*100</f>
        <v>42.673138213712242</v>
      </c>
      <c r="BL41" s="22">
        <v>39172</v>
      </c>
      <c r="BM41">
        <v>10</v>
      </c>
      <c r="BN41" s="12">
        <v>17.440682417857122</v>
      </c>
      <c r="BP41" s="22">
        <v>39172</v>
      </c>
      <c r="BQ41">
        <v>11</v>
      </c>
      <c r="BR41" s="2">
        <v>-6754.2109642028809</v>
      </c>
      <c r="BS41" s="2">
        <v>19160.71125793457</v>
      </c>
      <c r="BT41" s="2">
        <v>5159.337100982666</v>
      </c>
      <c r="BU41" s="12">
        <f t="shared" ref="BU41" si="46">-BR41/BS41*100</f>
        <v>35.250314423510346</v>
      </c>
      <c r="BV41" s="12">
        <f t="shared" ref="BV41" si="47">-BR41/BT41*100</f>
        <v>130.91237947829478</v>
      </c>
      <c r="BW41" s="22">
        <v>39172</v>
      </c>
      <c r="BX41">
        <v>11</v>
      </c>
      <c r="BY41" s="12">
        <v>53.250574503926963</v>
      </c>
      <c r="CA41" s="22">
        <v>39172</v>
      </c>
      <c r="CB41">
        <v>24</v>
      </c>
      <c r="CC41" s="2">
        <v>-2776.5650141239166</v>
      </c>
      <c r="CD41" s="2">
        <v>45186.334259033203</v>
      </c>
      <c r="CE41" s="2">
        <v>6925.7178955078125</v>
      </c>
      <c r="CF41" s="12">
        <f t="shared" ref="CF41" si="48">-CC41/CD41*100</f>
        <v>6.1447007367473123</v>
      </c>
      <c r="CG41" s="12">
        <f t="shared" ref="CG41" si="49">-CC41/CE41*100</f>
        <v>40.090645562171446</v>
      </c>
      <c r="CH41" s="22">
        <v>39172</v>
      </c>
      <c r="CI41">
        <v>24</v>
      </c>
      <c r="CJ41" s="12">
        <v>2.9856025826280108</v>
      </c>
      <c r="CL41" s="22">
        <v>39172</v>
      </c>
      <c r="CM41">
        <v>8</v>
      </c>
      <c r="CN41" s="2">
        <v>-1709.8897037506104</v>
      </c>
      <c r="CO41" s="2">
        <v>14154.767578125</v>
      </c>
      <c r="CP41" s="2">
        <v>2776.7630004882813</v>
      </c>
      <c r="CQ41" s="12">
        <f t="shared" ref="CQ41" si="50">-CN41/CO41*100</f>
        <v>12.079956059420578</v>
      </c>
      <c r="CR41" s="12">
        <f t="shared" ref="CR41" si="51">-CN41/CP41*100</f>
        <v>61.578525191020404</v>
      </c>
      <c r="CS41" s="22">
        <v>39172</v>
      </c>
      <c r="CT41">
        <v>8</v>
      </c>
      <c r="CU41" s="12">
        <v>43.995733307472371</v>
      </c>
      <c r="CW41" s="22">
        <v>39172</v>
      </c>
      <c r="CX41">
        <v>39</v>
      </c>
      <c r="CY41" s="2">
        <v>-6620.4229621887207</v>
      </c>
      <c r="CZ41" s="2">
        <v>127905.33184814453</v>
      </c>
      <c r="DA41" s="2">
        <v>19253.869882583618</v>
      </c>
      <c r="DB41" s="12">
        <f t="shared" ref="DB41" si="52">-CY41/CZ41*100</f>
        <v>5.1760336074564979</v>
      </c>
      <c r="DC41" s="12">
        <f t="shared" ref="DC41" si="53">-CY41/DA41*100</f>
        <v>34.384895101931299</v>
      </c>
      <c r="DD41" s="22">
        <v>39172</v>
      </c>
      <c r="DE41">
        <v>39</v>
      </c>
      <c r="DF41" s="12">
        <v>16.533969150636207</v>
      </c>
      <c r="DH41" s="22">
        <v>39172</v>
      </c>
      <c r="DI41">
        <v>19</v>
      </c>
      <c r="DJ41" s="2">
        <v>-2101.6310021877289</v>
      </c>
      <c r="DK41" s="2">
        <v>26632.859161376953</v>
      </c>
      <c r="DL41" s="2">
        <v>4697.5748434066772</v>
      </c>
      <c r="DM41" s="12">
        <f t="shared" ref="DM41" si="54">-DJ41/DK41*100</f>
        <v>7.8911204743481695</v>
      </c>
      <c r="DN41" s="12">
        <f t="shared" ref="DN41" si="55">-DJ41/DL41*100</f>
        <v>44.738637962043157</v>
      </c>
      <c r="DO41" s="22">
        <v>39172</v>
      </c>
      <c r="DP41">
        <v>19</v>
      </c>
      <c r="DQ41" s="12">
        <v>9.6598273513837096</v>
      </c>
      <c r="DS41" s="22">
        <v>39172</v>
      </c>
      <c r="DT41">
        <v>13</v>
      </c>
      <c r="DU41" s="2">
        <v>-1649.1610565185547</v>
      </c>
      <c r="DV41" s="2">
        <v>35306.356689453125</v>
      </c>
      <c r="DW41" s="2">
        <v>3352.3700141906738</v>
      </c>
      <c r="DX41" s="12">
        <f t="shared" ref="DX41" si="56">-DU41/DV41*100</f>
        <v>4.6710032162882431</v>
      </c>
      <c r="DY41" s="12">
        <f t="shared" ref="DY41" si="57">-DU41/DW41*100</f>
        <v>49.193885207707112</v>
      </c>
      <c r="DZ41" s="22">
        <v>39172</v>
      </c>
      <c r="EA41">
        <v>13</v>
      </c>
      <c r="EB41" s="12">
        <v>4.2645702538052221</v>
      </c>
      <c r="ED41" s="22">
        <v>39172</v>
      </c>
      <c r="EE41">
        <v>16</v>
      </c>
      <c r="EF41" s="2">
        <v>-2350.9101042747498</v>
      </c>
      <c r="EG41" s="2">
        <v>93797.471069335938</v>
      </c>
      <c r="EH41" s="2">
        <v>7080.273811340332</v>
      </c>
      <c r="EI41" s="12">
        <f t="shared" ref="EI41" si="58">-EF41/EG41*100</f>
        <v>2.5063683247248063</v>
      </c>
      <c r="EJ41" s="12">
        <f t="shared" ref="EJ41" si="59">-EF41/EH41*100</f>
        <v>33.203660859970476</v>
      </c>
      <c r="EK41" s="22">
        <v>39172</v>
      </c>
      <c r="EL41">
        <v>16</v>
      </c>
      <c r="EM41" s="12">
        <v>6.6942366196502512</v>
      </c>
      <c r="EO41" s="22">
        <v>39172</v>
      </c>
      <c r="EP41">
        <v>10</v>
      </c>
      <c r="EQ41" s="2">
        <v>-4675.8490791320801</v>
      </c>
      <c r="ER41" s="2">
        <v>86871.667602539063</v>
      </c>
      <c r="ES41" s="2">
        <v>6420.7640151977539</v>
      </c>
      <c r="ET41" s="12">
        <f t="shared" ref="ET41" si="60">-EQ41/ER41*100</f>
        <v>5.3824787852874323</v>
      </c>
      <c r="EU41" s="12">
        <f t="shared" ref="EU41" si="61">-EQ41/ES41*100</f>
        <v>72.823873733164561</v>
      </c>
      <c r="EV41" s="22">
        <v>39172</v>
      </c>
      <c r="EW41">
        <v>10</v>
      </c>
      <c r="EX41" s="12">
        <v>18.016349547901321</v>
      </c>
      <c r="EZ41" s="22">
        <v>39172</v>
      </c>
      <c r="FA41">
        <v>6</v>
      </c>
      <c r="FB41" s="2">
        <v>-2585.9820022583008</v>
      </c>
      <c r="FC41" s="2">
        <v>21134.162963867188</v>
      </c>
      <c r="FD41" s="2">
        <v>6349.9269866943359</v>
      </c>
      <c r="FE41" s="12">
        <f t="shared" ref="FE41" si="62">-FB41/FC41*100</f>
        <v>12.236027547812146</v>
      </c>
      <c r="FF41" s="12">
        <f t="shared" ref="FF41" si="63">-FB41/FD41*100</f>
        <v>40.724594277650411</v>
      </c>
      <c r="FG41" s="22">
        <v>39172</v>
      </c>
      <c r="FH41">
        <v>6</v>
      </c>
      <c r="FI41" s="12">
        <v>1.5798410736675983</v>
      </c>
      <c r="FK41" s="22">
        <v>39172</v>
      </c>
      <c r="FL41">
        <v>4</v>
      </c>
      <c r="FM41" s="2">
        <v>-1279.7569789886475</v>
      </c>
      <c r="FN41" s="2">
        <v>26472.8701171875</v>
      </c>
      <c r="FO41" s="2">
        <v>3511.2570304870605</v>
      </c>
      <c r="FP41" s="12">
        <f t="shared" ref="FP41" si="64">-FM41/FN41*100</f>
        <v>4.8342207449496222</v>
      </c>
      <c r="FQ41" s="12">
        <f t="shared" ref="FQ41" si="65">-FM41/FO41*100</f>
        <v>36.447259994838014</v>
      </c>
      <c r="FR41" s="22">
        <v>39172</v>
      </c>
      <c r="FS41">
        <v>4</v>
      </c>
      <c r="FT41" s="12">
        <v>8.4106187638499641</v>
      </c>
      <c r="FV41" s="22">
        <v>39172</v>
      </c>
      <c r="FW41">
        <v>6</v>
      </c>
      <c r="FX41" s="2">
        <v>-2037.2229843139648</v>
      </c>
      <c r="FY41" s="2">
        <v>19182.252075195313</v>
      </c>
      <c r="FZ41" s="2">
        <v>4301.9570083618164</v>
      </c>
      <c r="GA41" s="12">
        <f t="shared" ref="GA41" si="66">-FX41/FY41*100</f>
        <v>10.620353524330495</v>
      </c>
      <c r="GB41" s="12">
        <f t="shared" ref="GB41" si="67">-FX41/FZ41*100</f>
        <v>47.355726250963599</v>
      </c>
      <c r="GC41" s="22">
        <v>39172</v>
      </c>
      <c r="GD41">
        <v>6</v>
      </c>
      <c r="GE41" s="12">
        <v>39.608303088571795</v>
      </c>
    </row>
    <row r="42" spans="2:373">
      <c r="B42" s="22">
        <v>39263</v>
      </c>
      <c r="C42">
        <v>12</v>
      </c>
      <c r="D42" s="2">
        <v>-8445.7510032653809</v>
      </c>
      <c r="E42" s="2">
        <v>245258.35757446289</v>
      </c>
      <c r="F42" s="2">
        <v>7045.2350120544434</v>
      </c>
      <c r="G42" s="12">
        <f t="shared" ref="G42" si="68">-D42/E42*100</f>
        <v>3.4436139452255632</v>
      </c>
      <c r="H42" s="12">
        <f t="shared" ref="H42" si="69">-D42/F42*100</f>
        <v>119.87891090665741</v>
      </c>
      <c r="I42" s="22">
        <v>39263</v>
      </c>
      <c r="J42">
        <v>12</v>
      </c>
      <c r="K42" s="12">
        <v>-17.211717005400708</v>
      </c>
      <c r="M42" s="22">
        <v>39263</v>
      </c>
      <c r="N42">
        <v>32</v>
      </c>
      <c r="O42" s="2">
        <v>-4135.9299917221069</v>
      </c>
      <c r="P42" s="2">
        <v>85890.414367675781</v>
      </c>
      <c r="Q42" s="2">
        <v>10685.610952377319</v>
      </c>
      <c r="R42" s="12">
        <f t="shared" ref="R42" si="70">-O42/P42*100</f>
        <v>4.8153568965416857</v>
      </c>
      <c r="S42" s="12">
        <f t="shared" ref="S42" si="71">-O42/Q42*100</f>
        <v>38.705601487409112</v>
      </c>
      <c r="T42" s="22">
        <v>39263</v>
      </c>
      <c r="U42">
        <v>32</v>
      </c>
      <c r="V42" s="12">
        <v>63.119338514242344</v>
      </c>
      <c r="X42" s="22">
        <v>39355</v>
      </c>
      <c r="Y42">
        <v>19</v>
      </c>
      <c r="Z42" s="2">
        <v>-3204.4869585037231</v>
      </c>
      <c r="AA42" s="2">
        <v>39340.095016479492</v>
      </c>
      <c r="AB42" s="2">
        <v>6703.644947052002</v>
      </c>
      <c r="AC42" s="12">
        <f t="shared" ref="AC42" si="72">-Z42/AA42*100</f>
        <v>8.145600454603299</v>
      </c>
      <c r="AD42" s="12">
        <f t="shared" ref="AD42" si="73">-Z42/AB42*100</f>
        <v>47.802158136566135</v>
      </c>
      <c r="AE42" s="22">
        <v>39355</v>
      </c>
      <c r="AF42">
        <v>19</v>
      </c>
      <c r="AG42" s="12">
        <v>6.9441875921141705</v>
      </c>
      <c r="AI42" s="22">
        <v>39263</v>
      </c>
      <c r="AJ42">
        <v>26</v>
      </c>
      <c r="AK42" s="2">
        <v>-858.83300104737282</v>
      </c>
      <c r="AL42" s="2">
        <v>34250.985733032227</v>
      </c>
      <c r="AM42" s="2">
        <v>3794.7800216674805</v>
      </c>
      <c r="AN42" s="12">
        <f t="shared" ref="AN42" si="74">-AK42/AL42*100</f>
        <v>2.5074694426067272</v>
      </c>
      <c r="AO42" s="12">
        <f t="shared" ref="AO42" si="75">-AK42/AM42*100</f>
        <v>22.631957482214986</v>
      </c>
      <c r="AP42" s="22">
        <v>39263</v>
      </c>
      <c r="AQ42">
        <v>26</v>
      </c>
      <c r="AR42" s="12">
        <v>4.6724172787866225</v>
      </c>
      <c r="AT42" s="22">
        <v>39263</v>
      </c>
      <c r="AU42">
        <v>52</v>
      </c>
      <c r="AV42" s="2">
        <v>-39960.618961334229</v>
      </c>
      <c r="AW42" s="2">
        <v>103029.73830604553</v>
      </c>
      <c r="AX42" s="2">
        <v>29592.0986328125</v>
      </c>
      <c r="AY42" s="12">
        <f t="shared" ref="AY42" si="76">-AV42/AW42*100</f>
        <v>38.785519228082357</v>
      </c>
      <c r="AZ42" s="12">
        <f t="shared" ref="AZ42" si="77">-AV42/AX42*100</f>
        <v>135.03813790693721</v>
      </c>
      <c r="BA42" s="22">
        <v>39263</v>
      </c>
      <c r="BB42">
        <v>52</v>
      </c>
      <c r="BC42" s="12">
        <v>48.569462179052266</v>
      </c>
      <c r="BE42" s="22">
        <v>39263</v>
      </c>
      <c r="BF42">
        <v>16</v>
      </c>
      <c r="BG42" s="2">
        <v>-3398.7981719970703</v>
      </c>
      <c r="BH42" s="2">
        <v>151886.7802734375</v>
      </c>
      <c r="BI42" s="2">
        <v>8694.2901344299316</v>
      </c>
      <c r="BJ42" s="12">
        <f t="shared" ref="BJ42" si="78">-BG42/BH42*100</f>
        <v>2.2377182305651022</v>
      </c>
      <c r="BK42" s="12">
        <f t="shared" ref="BK42" si="79">-BG42/BI42*100</f>
        <v>39.092302182758054</v>
      </c>
      <c r="BL42" s="22">
        <v>39263</v>
      </c>
      <c r="BM42">
        <v>16</v>
      </c>
      <c r="BN42" s="12">
        <v>21.774405562284826</v>
      </c>
      <c r="BP42" s="22">
        <v>39263</v>
      </c>
      <c r="BQ42">
        <v>15</v>
      </c>
      <c r="BR42" s="2">
        <v>-11308.122134685516</v>
      </c>
      <c r="BS42" s="2">
        <v>32943.249130249023</v>
      </c>
      <c r="BT42" s="2">
        <v>8370.9273109436035</v>
      </c>
      <c r="BU42" s="12">
        <f t="shared" ref="BU42" si="80">-BR42/BS42*100</f>
        <v>34.326068111788693</v>
      </c>
      <c r="BV42" s="12">
        <f t="shared" ref="BV42" si="81">-BR42/BT42*100</f>
        <v>135.08804597911171</v>
      </c>
      <c r="BW42" s="22">
        <v>39263</v>
      </c>
      <c r="BX42">
        <v>15</v>
      </c>
      <c r="BY42" s="12">
        <v>51.905263244603518</v>
      </c>
      <c r="CA42" s="22">
        <v>39263</v>
      </c>
      <c r="CB42">
        <v>32</v>
      </c>
      <c r="CC42" s="2">
        <v>-4750.3429284095764</v>
      </c>
      <c r="CD42" s="2">
        <v>72985.315185546875</v>
      </c>
      <c r="CE42" s="2">
        <v>8724.8862648010254</v>
      </c>
      <c r="CF42" s="12">
        <f t="shared" ref="CF42" si="82">-CC42/CD42*100</f>
        <v>6.5086283676833068</v>
      </c>
      <c r="CG42" s="12">
        <f t="shared" ref="CG42" si="83">-CC42/CE42*100</f>
        <v>54.445900888977491</v>
      </c>
      <c r="CH42" s="22">
        <v>39263</v>
      </c>
      <c r="CI42">
        <v>32</v>
      </c>
      <c r="CJ42" s="12">
        <v>57.941329672435394</v>
      </c>
      <c r="CL42" s="22">
        <v>39263</v>
      </c>
      <c r="CM42">
        <v>16</v>
      </c>
      <c r="CN42" s="2">
        <v>-4328.4736995697021</v>
      </c>
      <c r="CO42" s="2">
        <v>41485.297058105469</v>
      </c>
      <c r="CP42" s="2">
        <v>6978.0801239013672</v>
      </c>
      <c r="CQ42" s="12">
        <f t="shared" ref="CQ42" si="84">-CN42/CO42*100</f>
        <v>10.433753658572387</v>
      </c>
      <c r="CR42" s="12">
        <f t="shared" ref="CR42" si="85">-CN42/CP42*100</f>
        <v>62.029578662242422</v>
      </c>
      <c r="CS42" s="22">
        <v>39263</v>
      </c>
      <c r="CT42">
        <v>16</v>
      </c>
      <c r="CU42" s="12">
        <v>29.32967243818123</v>
      </c>
      <c r="CW42" s="22">
        <v>39263</v>
      </c>
      <c r="CX42">
        <v>55</v>
      </c>
      <c r="CY42" s="2">
        <v>-8874.4500136375427</v>
      </c>
      <c r="CZ42" s="2">
        <v>185225.65023803711</v>
      </c>
      <c r="DA42" s="2">
        <v>27093.648164272308</v>
      </c>
      <c r="DB42" s="12">
        <f t="shared" ref="DB42" si="86">-CY42/CZ42*100</f>
        <v>4.7911560856894351</v>
      </c>
      <c r="DC42" s="12">
        <f t="shared" ref="DC42" si="87">-CY42/DA42*100</f>
        <v>32.754725239770586</v>
      </c>
      <c r="DD42" s="22">
        <v>39263</v>
      </c>
      <c r="DE42">
        <v>55</v>
      </c>
      <c r="DF42" s="12">
        <v>16.673804285421244</v>
      </c>
      <c r="DH42" s="22">
        <v>39263</v>
      </c>
      <c r="DI42">
        <v>33</v>
      </c>
      <c r="DJ42" s="2">
        <v>-5171.2376073002815</v>
      </c>
      <c r="DK42" s="2">
        <v>85314.202880859375</v>
      </c>
      <c r="DL42" s="2">
        <v>18955.17816734314</v>
      </c>
      <c r="DM42" s="12">
        <f t="shared" ref="DM42" si="88">-DJ42/DK42*100</f>
        <v>6.061402946613561</v>
      </c>
      <c r="DN42" s="12">
        <f t="shared" ref="DN42" si="89">-DJ42/DL42*100</f>
        <v>27.281398052008441</v>
      </c>
      <c r="DO42" s="22">
        <v>39263</v>
      </c>
      <c r="DP42">
        <v>33</v>
      </c>
      <c r="DQ42" s="12">
        <v>-1.3636770227355433</v>
      </c>
      <c r="DS42" s="22">
        <v>39263</v>
      </c>
      <c r="DT42">
        <v>19</v>
      </c>
      <c r="DU42" s="2">
        <v>-2528.7999730110168</v>
      </c>
      <c r="DV42" s="2">
        <v>52316.073791503906</v>
      </c>
      <c r="DW42" s="2">
        <v>4012.531982421875</v>
      </c>
      <c r="DX42" s="12">
        <f t="shared" ref="DX42" si="90">-DU42/DV42*100</f>
        <v>4.8336960129865334</v>
      </c>
      <c r="DY42" s="12">
        <f t="shared" ref="DY42" si="91">-DU42/DW42*100</f>
        <v>63.022549953226523</v>
      </c>
      <c r="DZ42" s="22">
        <v>39263</v>
      </c>
      <c r="EA42">
        <v>19</v>
      </c>
      <c r="EB42" s="12">
        <v>24.102466872248574</v>
      </c>
      <c r="ED42" s="22">
        <v>39263</v>
      </c>
      <c r="EE42">
        <v>27</v>
      </c>
      <c r="EF42" s="2">
        <v>-3916.3803191184998</v>
      </c>
      <c r="EG42" s="2">
        <v>185638.818359375</v>
      </c>
      <c r="EH42" s="2">
        <v>13763.067846298218</v>
      </c>
      <c r="EI42" s="12">
        <f t="shared" ref="EI42" si="92">-EF42/EG42*100</f>
        <v>2.1096774660226756</v>
      </c>
      <c r="EJ42" s="12">
        <f t="shared" ref="EJ42" si="93">-EF42/EH42*100</f>
        <v>28.455721957164286</v>
      </c>
      <c r="EK42" s="22">
        <v>39263</v>
      </c>
      <c r="EL42">
        <v>27</v>
      </c>
      <c r="EM42" s="12">
        <v>6.5510390671169372</v>
      </c>
      <c r="EO42" s="22">
        <v>39263</v>
      </c>
      <c r="EP42">
        <v>13</v>
      </c>
      <c r="EQ42" s="2">
        <v>-6083.7160639762878</v>
      </c>
      <c r="ER42" s="2">
        <v>76199.195877075195</v>
      </c>
      <c r="ES42" s="2">
        <v>9068.0349922180176</v>
      </c>
      <c r="ET42" s="12">
        <f t="shared" ref="ET42" si="94">-EQ42/ER42*100</f>
        <v>7.9839636021757494</v>
      </c>
      <c r="EU42" s="12">
        <f t="shared" ref="EU42" si="95">-EQ42/ES42*100</f>
        <v>67.089684470750228</v>
      </c>
      <c r="EV42" s="22">
        <v>39263</v>
      </c>
      <c r="EW42">
        <v>13</v>
      </c>
      <c r="EX42" s="12">
        <v>17.320782618841733</v>
      </c>
      <c r="EZ42" s="22">
        <v>39263</v>
      </c>
      <c r="FA42">
        <v>11</v>
      </c>
      <c r="FB42" s="2">
        <v>-4183.3919982910156</v>
      </c>
      <c r="FC42" s="2">
        <v>40515.610961914063</v>
      </c>
      <c r="FD42" s="2">
        <v>8866.02294921875</v>
      </c>
      <c r="FE42" s="12">
        <f t="shared" ref="FE42" si="96">-FB42/FC42*100</f>
        <v>10.32538297947311</v>
      </c>
      <c r="FF42" s="12">
        <f t="shared" ref="FF42" si="97">-FB42/FD42*100</f>
        <v>47.184538346583516</v>
      </c>
      <c r="FG42" s="22">
        <v>39263</v>
      </c>
      <c r="FH42">
        <v>11</v>
      </c>
      <c r="FI42" s="12">
        <v>7.4368448237649876</v>
      </c>
      <c r="FK42" s="22">
        <v>39263</v>
      </c>
      <c r="FL42">
        <v>4</v>
      </c>
      <c r="FM42" s="2">
        <v>-884.54100227355957</v>
      </c>
      <c r="FN42" s="2">
        <v>25107.234008789063</v>
      </c>
      <c r="FO42" s="2">
        <v>3111.8570022583008</v>
      </c>
      <c r="FP42" s="12">
        <f t="shared" ref="FP42" si="98">-FM42/FN42*100</f>
        <v>3.523052367950672</v>
      </c>
      <c r="FQ42" s="12">
        <f t="shared" ref="FQ42" si="99">-FM42/FO42*100</f>
        <v>28.424860192214513</v>
      </c>
      <c r="FR42" s="22">
        <v>39263</v>
      </c>
      <c r="FS42">
        <v>4</v>
      </c>
      <c r="FT42" s="12">
        <v>35.591972262477526</v>
      </c>
      <c r="FV42" s="22">
        <v>39263</v>
      </c>
      <c r="FW42">
        <v>7</v>
      </c>
      <c r="FX42" s="2">
        <v>-5420.8559761047363</v>
      </c>
      <c r="FY42" s="2">
        <v>24655.399047851563</v>
      </c>
      <c r="FZ42" s="2">
        <v>7511.1109771728516</v>
      </c>
      <c r="GA42" s="12">
        <f t="shared" ref="GA42" si="100">-FX42/FY42*100</f>
        <v>21.986486471315509</v>
      </c>
      <c r="GB42" s="12">
        <f t="shared" ref="GB42" si="101">-FX42/FZ42*100</f>
        <v>72.171160732138745</v>
      </c>
      <c r="GC42" s="22">
        <v>39263</v>
      </c>
      <c r="GD42">
        <v>7</v>
      </c>
      <c r="GE42" s="12">
        <v>77.695579015316426</v>
      </c>
      <c r="GF42" s="22"/>
      <c r="GH42" s="2"/>
      <c r="GI42" s="2"/>
      <c r="GJ42" s="2"/>
      <c r="GK42" s="12"/>
      <c r="GL42" s="12"/>
      <c r="GM42" s="22"/>
      <c r="GO42" s="12"/>
      <c r="GQ42" s="22"/>
      <c r="GS42" s="2"/>
      <c r="GT42" s="2"/>
      <c r="GU42" s="2"/>
      <c r="GV42" s="12"/>
      <c r="GW42" s="12"/>
      <c r="GX42" s="22"/>
      <c r="GZ42" s="12"/>
      <c r="HB42" s="22"/>
      <c r="HD42" s="2"/>
      <c r="HE42" s="2"/>
      <c r="HF42" s="2"/>
      <c r="HG42" s="12"/>
      <c r="HH42" s="12"/>
      <c r="HI42" s="22"/>
      <c r="HK42" s="12"/>
      <c r="HM42" s="22"/>
      <c r="HO42" s="2"/>
      <c r="HP42" s="2"/>
      <c r="HQ42" s="2"/>
      <c r="HR42" s="12"/>
      <c r="HS42" s="12"/>
      <c r="HT42" s="22"/>
      <c r="HV42" s="12"/>
      <c r="HX42" s="22"/>
      <c r="HZ42" s="2"/>
      <c r="IA42" s="2"/>
      <c r="IB42" s="2"/>
      <c r="IC42" s="12"/>
      <c r="ID42" s="12"/>
      <c r="IE42" s="22"/>
      <c r="IG42" s="12"/>
      <c r="II42" s="22"/>
      <c r="IK42" s="2"/>
      <c r="IL42" s="2"/>
      <c r="IM42" s="2"/>
      <c r="IN42" s="12"/>
      <c r="IO42" s="12"/>
      <c r="IP42" s="22"/>
      <c r="IR42" s="12"/>
      <c r="IT42" s="22"/>
      <c r="IV42" s="2"/>
      <c r="IW42" s="2"/>
      <c r="IX42" s="2"/>
      <c r="IY42" s="12"/>
      <c r="IZ42" s="12"/>
      <c r="JA42" s="22"/>
      <c r="JC42" s="12"/>
      <c r="JE42" s="22"/>
      <c r="JG42" s="2"/>
      <c r="JH42" s="2"/>
      <c r="JI42" s="2"/>
      <c r="JJ42" s="12"/>
      <c r="JK42" s="12"/>
      <c r="JL42" s="22"/>
      <c r="JN42" s="12"/>
      <c r="JP42" s="22"/>
      <c r="JR42" s="2"/>
      <c r="JS42" s="2"/>
      <c r="JT42" s="2"/>
      <c r="JU42" s="12"/>
      <c r="JV42" s="12"/>
      <c r="JW42" s="22"/>
      <c r="JY42" s="12"/>
      <c r="KA42" s="22"/>
      <c r="KC42" s="2"/>
      <c r="KD42" s="2"/>
      <c r="KE42" s="2"/>
      <c r="KF42" s="12"/>
      <c r="KG42" s="12"/>
      <c r="KH42" s="22"/>
      <c r="KJ42" s="12"/>
      <c r="KL42" s="22"/>
      <c r="KN42" s="2"/>
      <c r="KO42" s="2"/>
      <c r="KP42" s="2"/>
      <c r="KQ42" s="12"/>
      <c r="KR42" s="12"/>
      <c r="KS42" s="22"/>
      <c r="KU42" s="12"/>
      <c r="KW42" s="22"/>
      <c r="KY42" s="2"/>
      <c r="KZ42" s="2"/>
      <c r="LA42" s="2"/>
      <c r="LB42" s="12"/>
      <c r="LC42" s="12"/>
      <c r="LD42" s="22"/>
      <c r="LF42" s="12"/>
      <c r="LH42" s="22"/>
      <c r="LJ42" s="2"/>
      <c r="LK42" s="2"/>
      <c r="LL42" s="2"/>
      <c r="LM42" s="12"/>
      <c r="LN42" s="12"/>
      <c r="LO42" s="22"/>
      <c r="LQ42" s="12"/>
      <c r="LS42" s="22"/>
      <c r="LU42" s="2"/>
      <c r="LV42" s="2"/>
      <c r="LW42" s="2"/>
      <c r="LX42" s="12"/>
      <c r="LY42" s="12"/>
      <c r="LZ42" s="22"/>
      <c r="MB42" s="12"/>
      <c r="MD42" s="22"/>
      <c r="MF42" s="2"/>
      <c r="MG42" s="2"/>
      <c r="MH42" s="2"/>
      <c r="MI42" s="12"/>
      <c r="MJ42" s="12"/>
      <c r="MK42" s="22"/>
      <c r="MM42" s="12"/>
      <c r="MO42" s="22"/>
      <c r="MQ42" s="2"/>
      <c r="MR42" s="2"/>
      <c r="MS42" s="2"/>
      <c r="MT42" s="12"/>
      <c r="MU42" s="12"/>
      <c r="MV42" s="22"/>
      <c r="MX42" s="12"/>
      <c r="MZ42" s="22"/>
      <c r="NB42" s="2"/>
      <c r="NC42" s="2"/>
      <c r="ND42" s="2"/>
      <c r="NE42" s="12"/>
      <c r="NF42" s="12"/>
      <c r="NG42" s="22"/>
      <c r="NI42" s="12"/>
    </row>
    <row r="43" spans="2:373">
      <c r="B43" s="22">
        <v>39355</v>
      </c>
      <c r="C43">
        <v>12</v>
      </c>
      <c r="D43" s="2">
        <v>-8202.1410021781921</v>
      </c>
      <c r="E43" s="2">
        <v>249959.67608642578</v>
      </c>
      <c r="F43" s="2">
        <v>10081.580989837646</v>
      </c>
      <c r="G43" s="12">
        <f t="shared" ref="G43" si="102">-D43/E43*100</f>
        <v>3.281385674120584</v>
      </c>
      <c r="H43" s="12">
        <f t="shared" ref="H43" si="103">-D43/F43*100</f>
        <v>81.357685966576554</v>
      </c>
      <c r="I43" s="22">
        <v>39355</v>
      </c>
      <c r="J43">
        <v>12</v>
      </c>
      <c r="K43" s="12">
        <v>-18.416359606321485</v>
      </c>
      <c r="M43" s="22">
        <v>39355</v>
      </c>
      <c r="N43">
        <v>30</v>
      </c>
      <c r="O43" s="2">
        <v>-4195.02392578125</v>
      </c>
      <c r="P43" s="2">
        <v>86308.55126953125</v>
      </c>
      <c r="Q43" s="2">
        <v>11106.807947158813</v>
      </c>
      <c r="R43" s="12">
        <f t="shared" ref="R43" si="104">-O43/P43*100</f>
        <v>4.8604962823216598</v>
      </c>
      <c r="S43" s="12">
        <f t="shared" ref="S43" si="105">-O43/Q43*100</f>
        <v>37.76984301645696</v>
      </c>
      <c r="T43" s="22">
        <v>39355</v>
      </c>
      <c r="U43">
        <v>30</v>
      </c>
      <c r="V43" s="12">
        <v>58.619493664085589</v>
      </c>
      <c r="X43" s="22">
        <v>39447</v>
      </c>
      <c r="Y43">
        <v>20</v>
      </c>
      <c r="Z43" s="2">
        <v>-3626.7409906387329</v>
      </c>
      <c r="AA43" s="2">
        <v>41074.693145751953</v>
      </c>
      <c r="AB43" s="2">
        <v>7152.053955078125</v>
      </c>
      <c r="AC43" s="12">
        <f t="shared" ref="AC43" si="106">-Z43/AA43*100</f>
        <v>8.8296240650402016</v>
      </c>
      <c r="AD43" s="12">
        <f t="shared" ref="AD43" si="107">-Z43/AB43*100</f>
        <v>50.709083200688973</v>
      </c>
      <c r="AE43" s="22">
        <v>39447</v>
      </c>
      <c r="AF43">
        <v>20</v>
      </c>
      <c r="AG43" s="12">
        <v>10.42176433930846</v>
      </c>
      <c r="AI43" s="22">
        <v>39355</v>
      </c>
      <c r="AJ43">
        <v>27</v>
      </c>
      <c r="AK43" s="2">
        <v>-943.24999856948853</v>
      </c>
      <c r="AL43" s="2">
        <v>38296.623779296875</v>
      </c>
      <c r="AM43" s="2">
        <v>4100.6779899597168</v>
      </c>
      <c r="AN43" s="12">
        <f t="shared" ref="AN43:AN44" si="108">-AK43/AL43*100</f>
        <v>2.4630108492211491</v>
      </c>
      <c r="AO43" s="12">
        <f t="shared" ref="AO43:AO44" si="109">-AK43/AM43*100</f>
        <v>23.002293788465806</v>
      </c>
      <c r="AP43" s="22">
        <v>39355</v>
      </c>
      <c r="AQ43">
        <v>27</v>
      </c>
      <c r="AR43" s="12">
        <v>1.5602542700569044</v>
      </c>
      <c r="AT43" s="22">
        <v>39355</v>
      </c>
      <c r="AU43">
        <v>52</v>
      </c>
      <c r="AV43" s="2">
        <v>-37847.88561964035</v>
      </c>
      <c r="AW43" s="2">
        <v>104895.43227767944</v>
      </c>
      <c r="AX43" s="2">
        <v>29960.104149699211</v>
      </c>
      <c r="AY43" s="12">
        <f t="shared" ref="AY43" si="110">-AV43/AW43*100</f>
        <v>36.081538345205857</v>
      </c>
      <c r="AZ43" s="12">
        <f t="shared" ref="AZ43" si="111">-AV43/AX43*100</f>
        <v>126.3276169886757</v>
      </c>
      <c r="BA43" s="22">
        <v>39355</v>
      </c>
      <c r="BB43">
        <v>52</v>
      </c>
      <c r="BC43" s="12">
        <v>19.979629707497114</v>
      </c>
      <c r="BE43" s="22">
        <v>39355</v>
      </c>
      <c r="BF43">
        <v>17</v>
      </c>
      <c r="BG43" s="2">
        <v>-3616.9101877212524</v>
      </c>
      <c r="BH43" s="2">
        <v>155549.40026855469</v>
      </c>
      <c r="BI43" s="2">
        <v>8815.2870979309082</v>
      </c>
      <c r="BJ43" s="12">
        <f t="shared" ref="BJ43" si="112">-BG43/BH43*100</f>
        <v>2.3252485586422633</v>
      </c>
      <c r="BK43" s="12">
        <f t="shared" ref="BK43" si="113">-BG43/BI43*100</f>
        <v>41.029976080645184</v>
      </c>
      <c r="BL43" s="22">
        <v>39355</v>
      </c>
      <c r="BM43">
        <v>17</v>
      </c>
      <c r="BN43" s="12">
        <v>23.927804466456259</v>
      </c>
      <c r="BP43" s="22">
        <v>39355</v>
      </c>
      <c r="BQ43">
        <v>15</v>
      </c>
      <c r="BR43" s="2">
        <v>-11657.458228111267</v>
      </c>
      <c r="BS43" s="2">
        <v>33980.182312011719</v>
      </c>
      <c r="BT43" s="2">
        <v>8475.5137176513672</v>
      </c>
      <c r="BU43" s="12">
        <f t="shared" ref="BU43:BU44" si="114">-BR43/BS43*100</f>
        <v>34.306638266594732</v>
      </c>
      <c r="BV43" s="12">
        <f t="shared" ref="BV43:BV44" si="115">-BR43/BT43*100</f>
        <v>137.54279228919287</v>
      </c>
      <c r="BW43" s="22">
        <v>39355</v>
      </c>
      <c r="BX43">
        <v>15</v>
      </c>
      <c r="BY43" s="12">
        <v>37.953059494428111</v>
      </c>
      <c r="CA43" s="22">
        <v>39355</v>
      </c>
      <c r="CB43">
        <v>33</v>
      </c>
      <c r="CC43" s="2">
        <v>-5417.7418749332428</v>
      </c>
      <c r="CD43" s="2">
        <v>80165.957239151001</v>
      </c>
      <c r="CE43" s="2">
        <v>10583.898763656616</v>
      </c>
      <c r="CF43" s="12">
        <f t="shared" ref="CF43:CF44" si="116">-CC43/CD43*100</f>
        <v>6.7581577785830476</v>
      </c>
      <c r="CG43" s="12">
        <f t="shared" ref="CG43:CG44" si="117">-CC43/CE43*100</f>
        <v>51.188526987208959</v>
      </c>
      <c r="CH43" s="22">
        <v>39355</v>
      </c>
      <c r="CI43">
        <v>33</v>
      </c>
      <c r="CJ43" s="12">
        <v>53.80037938733313</v>
      </c>
      <c r="CL43" s="22">
        <v>39355</v>
      </c>
      <c r="CM43">
        <v>14</v>
      </c>
      <c r="CN43" s="2">
        <v>-3837.4498710632324</v>
      </c>
      <c r="CO43" s="2">
        <v>32745.305114746094</v>
      </c>
      <c r="CP43" s="2">
        <v>5630.3718338012695</v>
      </c>
      <c r="CQ43" s="12">
        <f t="shared" ref="CQ43" si="118">-CN43/CO43*100</f>
        <v>11.719084178987007</v>
      </c>
      <c r="CR43" s="12">
        <f t="shared" ref="CR43" si="119">-CN43/CP43*100</f>
        <v>68.156242328891267</v>
      </c>
      <c r="CS43" s="22">
        <v>39355</v>
      </c>
      <c r="CT43">
        <v>14</v>
      </c>
      <c r="CU43" s="12">
        <v>20.299771096845021</v>
      </c>
      <c r="CW43" s="22">
        <v>39355</v>
      </c>
      <c r="CX43">
        <v>57</v>
      </c>
      <c r="CY43" s="2">
        <v>-10153.376960754395</v>
      </c>
      <c r="CZ43" s="2">
        <v>196341.85517883301</v>
      </c>
      <c r="DA43" s="2">
        <v>30002.008943557739</v>
      </c>
      <c r="DB43" s="12">
        <f t="shared" ref="DB43" si="120">-CY43/CZ43*100</f>
        <v>5.1712748417837089</v>
      </c>
      <c r="DC43" s="12">
        <f t="shared" ref="DC43" si="121">-CY43/DA43*100</f>
        <v>33.842323625247118</v>
      </c>
      <c r="DD43" s="22">
        <v>39355</v>
      </c>
      <c r="DE43">
        <v>57</v>
      </c>
      <c r="DF43" s="12">
        <v>22.483831023967227</v>
      </c>
      <c r="DH43" s="22">
        <v>39355</v>
      </c>
      <c r="DI43">
        <v>33</v>
      </c>
      <c r="DJ43" s="2">
        <v>-5064.7394903898239</v>
      </c>
      <c r="DK43" s="2">
        <v>87386.064971923828</v>
      </c>
      <c r="DL43" s="2">
        <v>19694.059009850025</v>
      </c>
      <c r="DM43" s="12">
        <f t="shared" ref="DM43" si="122">-DJ43/DK43*100</f>
        <v>5.7958205258665307</v>
      </c>
      <c r="DN43" s="12">
        <f t="shared" ref="DN43" si="123">-DJ43/DL43*100</f>
        <v>25.71709309826219</v>
      </c>
      <c r="DO43" s="22">
        <v>39355</v>
      </c>
      <c r="DP43">
        <v>33</v>
      </c>
      <c r="DQ43" s="12">
        <v>-8.2366347132191819</v>
      </c>
      <c r="DS43" s="22">
        <v>39355</v>
      </c>
      <c r="DT43">
        <v>19</v>
      </c>
      <c r="DU43" s="2">
        <v>-2433.7890074253082</v>
      </c>
      <c r="DV43" s="2">
        <v>50341.605346679688</v>
      </c>
      <c r="DW43" s="2">
        <v>2978.1229610443115</v>
      </c>
      <c r="DX43" s="12">
        <f t="shared" ref="DX43" si="124">-DU43/DV43*100</f>
        <v>4.8345478668487285</v>
      </c>
      <c r="DY43" s="12">
        <f t="shared" ref="DY43" si="125">-DU43/DW43*100</f>
        <v>81.722247175847755</v>
      </c>
      <c r="DZ43" s="22">
        <v>39355</v>
      </c>
      <c r="EA43">
        <v>19</v>
      </c>
      <c r="EB43" s="12">
        <v>17.475259799290722</v>
      </c>
      <c r="ED43" s="22">
        <v>39355</v>
      </c>
      <c r="EE43">
        <v>27</v>
      </c>
      <c r="EF43" s="2">
        <v>-4172.5755934715271</v>
      </c>
      <c r="EG43" s="2">
        <v>196528.22814941406</v>
      </c>
      <c r="EH43" s="2">
        <v>13691.845567703247</v>
      </c>
      <c r="EI43" s="12">
        <f t="shared" ref="EI43" si="126">-EF43/EG43*100</f>
        <v>2.123143139671138</v>
      </c>
      <c r="EJ43" s="12">
        <f t="shared" ref="EJ43" si="127">-EF43/EH43*100</f>
        <v>30.474895242128124</v>
      </c>
      <c r="EK43" s="22">
        <v>39355</v>
      </c>
      <c r="EL43">
        <v>27</v>
      </c>
      <c r="EM43" s="12">
        <v>9.2870920555895076</v>
      </c>
      <c r="EO43" s="22">
        <v>39355</v>
      </c>
      <c r="EP43">
        <v>13</v>
      </c>
      <c r="EQ43" s="2">
        <v>-6067.1829342842102</v>
      </c>
      <c r="ER43" s="2">
        <v>74827.902923583984</v>
      </c>
      <c r="ES43" s="2">
        <v>9502.189022064209</v>
      </c>
      <c r="ET43" s="12">
        <f t="shared" ref="ET43" si="128">-EQ43/ER43*100</f>
        <v>8.1081825057694861</v>
      </c>
      <c r="EU43" s="12">
        <f t="shared" ref="EU43" si="129">-EQ43/ES43*100</f>
        <v>63.850370900811704</v>
      </c>
      <c r="EV43" s="22">
        <v>39355</v>
      </c>
      <c r="EW43">
        <v>13</v>
      </c>
      <c r="EX43" s="12">
        <v>16.629358674854267</v>
      </c>
      <c r="EZ43" s="22">
        <v>39355</v>
      </c>
      <c r="FA43">
        <v>12</v>
      </c>
      <c r="FB43" s="2">
        <v>-4295.8919982910156</v>
      </c>
      <c r="FC43" s="2">
        <v>41830.987121582031</v>
      </c>
      <c r="FD43" s="2">
        <v>8978.3919830322266</v>
      </c>
      <c r="FE43" s="12">
        <f t="shared" ref="FE43" si="130">-FB43/FC43*100</f>
        <v>10.269640507896643</v>
      </c>
      <c r="FF43" s="12">
        <f t="shared" ref="FF43" si="131">-FB43/FD43*100</f>
        <v>47.847008756240399</v>
      </c>
      <c r="FG43" s="22">
        <v>39355</v>
      </c>
      <c r="FH43">
        <v>12</v>
      </c>
      <c r="FI43" s="12">
        <v>8.3893605755691816</v>
      </c>
      <c r="FK43" s="22">
        <v>39355</v>
      </c>
      <c r="FL43">
        <v>3</v>
      </c>
      <c r="FM43" s="2">
        <v>-1121.1229953765869</v>
      </c>
      <c r="FN43" s="2">
        <v>24497.31103515625</v>
      </c>
      <c r="FO43" s="2">
        <v>2865.864013671875</v>
      </c>
      <c r="FP43" s="12">
        <f t="shared" ref="FP43" si="132">-FM43/FN43*100</f>
        <v>4.5765145152774362</v>
      </c>
      <c r="FQ43" s="12">
        <f t="shared" ref="FQ43" si="133">-FM43/FO43*100</f>
        <v>39.119895083233672</v>
      </c>
      <c r="FR43" s="22">
        <v>39355</v>
      </c>
      <c r="FS43">
        <v>3</v>
      </c>
      <c r="FT43" s="12">
        <v>107.14316130988392</v>
      </c>
      <c r="FV43" s="22">
        <v>39355</v>
      </c>
      <c r="FW43">
        <v>7</v>
      </c>
      <c r="FX43" s="2">
        <v>-5650.9200019836426</v>
      </c>
      <c r="FY43" s="2">
        <v>25105.252075195313</v>
      </c>
      <c r="FZ43" s="2">
        <v>7772.942024230957</v>
      </c>
      <c r="GA43" s="12">
        <f t="shared" ref="GA43:GA44" si="134">-FX43/FY43*100</f>
        <v>22.50891560482242</v>
      </c>
      <c r="GB43" s="12">
        <f t="shared" ref="GB43:GB44" si="135">-FX43/FZ43*100</f>
        <v>72.699886148227591</v>
      </c>
      <c r="GC43" s="22">
        <v>39355</v>
      </c>
      <c r="GD43">
        <v>7</v>
      </c>
      <c r="GE43" s="12">
        <v>52.829509130097385</v>
      </c>
    </row>
    <row r="44" spans="2:373">
      <c r="B44" s="22">
        <v>39447</v>
      </c>
      <c r="C44">
        <v>12</v>
      </c>
      <c r="D44" s="2">
        <v>-8451.230001449585</v>
      </c>
      <c r="E44" s="2">
        <v>255227.68099975586</v>
      </c>
      <c r="F44" s="2">
        <v>12178.312030792236</v>
      </c>
      <c r="G44" s="12">
        <f t="shared" ref="G44" si="136">-D44/E44*100</f>
        <v>3.3112513377644448</v>
      </c>
      <c r="H44" s="12">
        <f t="shared" ref="H44" si="137">-D44/F44*100</f>
        <v>69.395742037821691</v>
      </c>
      <c r="I44" s="22">
        <v>39447</v>
      </c>
      <c r="J44">
        <v>12</v>
      </c>
      <c r="K44" s="12">
        <v>-10.432567972920248</v>
      </c>
      <c r="M44" s="22">
        <v>39447</v>
      </c>
      <c r="N44">
        <v>32</v>
      </c>
      <c r="O44" s="2">
        <v>-4883.8450679779053</v>
      </c>
      <c r="P44" s="2">
        <v>95962.793426513672</v>
      </c>
      <c r="Q44" s="2">
        <v>12739.90705871582</v>
      </c>
      <c r="R44" s="12">
        <f t="shared" ref="R44" si="138">-O44/P44*100</f>
        <v>5.0893110690007717</v>
      </c>
      <c r="S44" s="12">
        <f t="shared" ref="S44" si="139">-O44/Q44*100</f>
        <v>38.335013320499023</v>
      </c>
      <c r="T44" s="22">
        <v>39447</v>
      </c>
      <c r="U44">
        <v>32</v>
      </c>
      <c r="V44" s="12">
        <v>66.912796545202369</v>
      </c>
      <c r="X44" s="22">
        <v>39538</v>
      </c>
      <c r="Y44">
        <v>21</v>
      </c>
      <c r="Z44" s="2">
        <v>-3681.0809812545776</v>
      </c>
      <c r="AA44" s="2">
        <v>44469.640594482422</v>
      </c>
      <c r="AB44" s="2">
        <v>8110.0709648132324</v>
      </c>
      <c r="AC44" s="12">
        <f t="shared" ref="AC44" si="140">-Z44/AA44*100</f>
        <v>8.2777394466086776</v>
      </c>
      <c r="AD44" s="12">
        <f t="shared" ref="AD44" si="141">-Z44/AB44*100</f>
        <v>45.389010740171123</v>
      </c>
      <c r="AE44" s="22">
        <v>39538</v>
      </c>
      <c r="AF44">
        <v>21</v>
      </c>
      <c r="AG44" s="12">
        <v>6.6420812052425227</v>
      </c>
      <c r="AI44" s="22">
        <v>39447</v>
      </c>
      <c r="AJ44">
        <v>26</v>
      </c>
      <c r="AK44" s="2">
        <v>-945.83098182082176</v>
      </c>
      <c r="AL44" s="2">
        <v>36966.176025390625</v>
      </c>
      <c r="AM44" s="2">
        <v>3972.7550144195557</v>
      </c>
      <c r="AN44" s="12">
        <f t="shared" si="108"/>
        <v>2.5586389600351613</v>
      </c>
      <c r="AO44" s="12">
        <f t="shared" si="109"/>
        <v>23.807936265584541</v>
      </c>
      <c r="AP44" s="22">
        <v>39447</v>
      </c>
      <c r="AQ44">
        <v>26</v>
      </c>
      <c r="AR44" s="12">
        <v>0.28011014999165251</v>
      </c>
      <c r="AT44" s="22">
        <v>39447</v>
      </c>
      <c r="AU44">
        <v>51</v>
      </c>
      <c r="AV44" s="2">
        <v>-36640.102993488312</v>
      </c>
      <c r="AW44" s="2">
        <v>94714.113800048828</v>
      </c>
      <c r="AX44" s="2">
        <v>28960.162172317505</v>
      </c>
      <c r="AY44" s="12">
        <f t="shared" ref="AY44" si="142">-AV44/AW44*100</f>
        <v>38.684945171782225</v>
      </c>
      <c r="AZ44" s="12">
        <f t="shared" ref="AZ44" si="143">-AV44/AX44*100</f>
        <v>126.51898416684946</v>
      </c>
      <c r="BA44" s="22">
        <v>39447</v>
      </c>
      <c r="BB44">
        <v>51</v>
      </c>
      <c r="BC44" s="12">
        <v>19.864327262520586</v>
      </c>
      <c r="BE44" s="22">
        <v>39447</v>
      </c>
      <c r="BF44">
        <v>16</v>
      </c>
      <c r="BG44" s="2">
        <v>-3837.5707225799561</v>
      </c>
      <c r="BH44" s="2">
        <v>154655.04595947266</v>
      </c>
      <c r="BI44" s="2">
        <v>8609.7904396057129</v>
      </c>
      <c r="BJ44" s="12">
        <f t="shared" ref="BJ44" si="144">-BG44/BH44*100</f>
        <v>2.4813744024786564</v>
      </c>
      <c r="BK44" s="12">
        <f t="shared" ref="BK44" si="145">-BG44/BI44*100</f>
        <v>44.572173382139809</v>
      </c>
      <c r="BL44" s="22">
        <v>39447</v>
      </c>
      <c r="BM44">
        <v>16</v>
      </c>
      <c r="BN44" s="12">
        <v>32.886833400774115</v>
      </c>
      <c r="BP44" s="22">
        <v>39447</v>
      </c>
      <c r="BQ44">
        <v>15</v>
      </c>
      <c r="BR44" s="2">
        <v>-11668.2680311203</v>
      </c>
      <c r="BS44" s="2">
        <v>34957.111892700195</v>
      </c>
      <c r="BT44" s="2">
        <v>8201.3561782836914</v>
      </c>
      <c r="BU44" s="12">
        <f t="shared" si="114"/>
        <v>33.37881020301591</v>
      </c>
      <c r="BV44" s="12">
        <f t="shared" si="115"/>
        <v>142.27242150531907</v>
      </c>
      <c r="BW44" s="22">
        <v>39447</v>
      </c>
      <c r="BX44">
        <v>15</v>
      </c>
      <c r="BY44" s="12">
        <v>22.544556722875321</v>
      </c>
      <c r="CA44" s="22">
        <v>39447</v>
      </c>
      <c r="CB44">
        <v>32</v>
      </c>
      <c r="CC44" s="2">
        <v>-5054.6439681053162</v>
      </c>
      <c r="CD44" s="2">
        <v>84563.8505859375</v>
      </c>
      <c r="CE44" s="2">
        <v>10418.728976249695</v>
      </c>
      <c r="CF44" s="12">
        <f t="shared" si="116"/>
        <v>5.977310556558165</v>
      </c>
      <c r="CG44" s="12">
        <f t="shared" si="117"/>
        <v>48.514977015217227</v>
      </c>
      <c r="CH44" s="22">
        <v>39447</v>
      </c>
      <c r="CI44">
        <v>32</v>
      </c>
      <c r="CJ44" s="12">
        <v>32.972260102026432</v>
      </c>
      <c r="CL44" s="22">
        <v>39447</v>
      </c>
      <c r="CM44">
        <v>14</v>
      </c>
      <c r="CN44" s="2">
        <v>-3907.2964649200439</v>
      </c>
      <c r="CO44" s="2">
        <v>33514.734527587891</v>
      </c>
      <c r="CP44" s="2">
        <v>6101.3215942382813</v>
      </c>
      <c r="CQ44" s="12">
        <f t="shared" ref="CQ44" si="146">-CN44/CO44*100</f>
        <v>11.658443726307082</v>
      </c>
      <c r="CR44" s="12">
        <f t="shared" ref="CR44" si="147">-CN44/CP44*100</f>
        <v>64.040165799649998</v>
      </c>
      <c r="CS44" s="22">
        <v>39447</v>
      </c>
      <c r="CT44">
        <v>14</v>
      </c>
      <c r="CU44" s="12">
        <v>20.743656518536447</v>
      </c>
      <c r="CW44" s="22">
        <v>39447</v>
      </c>
      <c r="CX44">
        <v>58</v>
      </c>
      <c r="CY44" s="2">
        <v>-10914.93799996376</v>
      </c>
      <c r="CZ44" s="2">
        <v>206228.07359313965</v>
      </c>
      <c r="DA44" s="2">
        <v>31496.745795249939</v>
      </c>
      <c r="DB44" s="12">
        <f t="shared" ref="DB44" si="148">-CY44/CZ44*100</f>
        <v>5.2926538127381582</v>
      </c>
      <c r="DC44" s="12">
        <f t="shared" ref="DC44" si="149">-CY44/DA44*100</f>
        <v>34.654176882012536</v>
      </c>
      <c r="DD44" s="22">
        <v>39447</v>
      </c>
      <c r="DE44">
        <v>58</v>
      </c>
      <c r="DF44" s="12">
        <v>25.551922268429173</v>
      </c>
      <c r="DH44" s="22">
        <v>39447</v>
      </c>
      <c r="DI44">
        <v>31</v>
      </c>
      <c r="DJ44" s="2">
        <v>-6076.8053336143494</v>
      </c>
      <c r="DK44" s="2">
        <v>90953.966598510742</v>
      </c>
      <c r="DL44" s="2">
        <v>19964.516819000244</v>
      </c>
      <c r="DM44" s="12">
        <f t="shared" ref="DM44" si="150">-DJ44/DK44*100</f>
        <v>6.6811878149730415</v>
      </c>
      <c r="DN44" s="12">
        <f t="shared" ref="DN44" si="151">-DJ44/DL44*100</f>
        <v>30.438028571926417</v>
      </c>
      <c r="DO44" s="22">
        <v>39447</v>
      </c>
      <c r="DP44">
        <v>31</v>
      </c>
      <c r="DQ44" s="12">
        <v>14.354745981109239</v>
      </c>
      <c r="DS44" s="22">
        <v>39447</v>
      </c>
      <c r="DT44">
        <v>20</v>
      </c>
      <c r="DU44" s="2">
        <v>-2369.8919775485992</v>
      </c>
      <c r="DV44" s="2">
        <v>58902.766296386719</v>
      </c>
      <c r="DW44" s="2">
        <v>2487.3839721679688</v>
      </c>
      <c r="DX44" s="12">
        <f t="shared" ref="DX44" si="152">-DU44/DV44*100</f>
        <v>4.0233967376401054</v>
      </c>
      <c r="DY44" s="12">
        <f t="shared" ref="DY44" si="153">-DU44/DW44*100</f>
        <v>95.276483408511908</v>
      </c>
      <c r="DZ44" s="22">
        <v>39447</v>
      </c>
      <c r="EA44">
        <v>20</v>
      </c>
      <c r="EB44" s="12">
        <v>10.641486876202411</v>
      </c>
      <c r="ED44" s="22">
        <v>39447</v>
      </c>
      <c r="EE44">
        <v>28</v>
      </c>
      <c r="EF44" s="2">
        <v>-4184.634979724884</v>
      </c>
      <c r="EG44" s="2">
        <v>198264.60510253906</v>
      </c>
      <c r="EH44" s="2">
        <v>13627.938663482666</v>
      </c>
      <c r="EI44" s="12">
        <f t="shared" ref="EI44" si="154">-EF44/EG44*100</f>
        <v>2.1106313845381841</v>
      </c>
      <c r="EJ44" s="12">
        <f t="shared" ref="EJ44" si="155">-EF44/EH44*100</f>
        <v>30.70629449586535</v>
      </c>
      <c r="EK44" s="22">
        <v>39447</v>
      </c>
      <c r="EL44">
        <v>28</v>
      </c>
      <c r="EM44" s="12">
        <v>6.4444783647526371</v>
      </c>
      <c r="EO44" s="22">
        <v>39447</v>
      </c>
      <c r="EP44">
        <v>16</v>
      </c>
      <c r="EQ44" s="2">
        <v>-6524.9770183563232</v>
      </c>
      <c r="ER44" s="2">
        <v>99825.252044677734</v>
      </c>
      <c r="ES44" s="2">
        <v>13565.842872619629</v>
      </c>
      <c r="ET44" s="12">
        <f t="shared" ref="ET44" si="156">-EQ44/ER44*100</f>
        <v>6.5363992423840891</v>
      </c>
      <c r="EU44" s="12">
        <f t="shared" ref="EU44" si="157">-EQ44/ES44*100</f>
        <v>48.098574335737673</v>
      </c>
      <c r="EV44" s="22">
        <v>39447</v>
      </c>
      <c r="EW44">
        <v>16</v>
      </c>
      <c r="EX44" s="12">
        <v>2.2280473434565407</v>
      </c>
      <c r="EZ44" s="22">
        <v>39447</v>
      </c>
      <c r="FA44">
        <v>13</v>
      </c>
      <c r="FB44" s="2">
        <v>-4482.6880149841309</v>
      </c>
      <c r="FC44" s="2">
        <v>42719.727752685547</v>
      </c>
      <c r="FD44" s="2">
        <v>9491.2118988037109</v>
      </c>
      <c r="FE44" s="12">
        <f t="shared" ref="FE44" si="158">-FB44/FC44*100</f>
        <v>10.493250427379724</v>
      </c>
      <c r="FF44" s="12">
        <f t="shared" ref="FF44" si="159">-FB44/FD44*100</f>
        <v>47.229880259539215</v>
      </c>
      <c r="FG44" s="22">
        <v>39447</v>
      </c>
      <c r="FH44">
        <v>13</v>
      </c>
      <c r="FI44" s="12">
        <v>10.509213580699939</v>
      </c>
      <c r="FK44" s="22">
        <v>39447</v>
      </c>
      <c r="FL44">
        <v>4</v>
      </c>
      <c r="FM44" s="2">
        <v>-1679.9020166397095</v>
      </c>
      <c r="FN44" s="2">
        <v>34437.179443359375</v>
      </c>
      <c r="FO44" s="2">
        <v>3084.6080055236816</v>
      </c>
      <c r="FP44" s="12">
        <f t="shared" ref="FP44" si="160">-FM44/FN44*100</f>
        <v>4.8781637863307932</v>
      </c>
      <c r="FQ44" s="12">
        <f t="shared" ref="FQ44" si="161">-FM44/FO44*100</f>
        <v>54.460794163519921</v>
      </c>
      <c r="FR44" s="22">
        <v>39447</v>
      </c>
      <c r="FS44">
        <v>4</v>
      </c>
      <c r="FT44" s="12">
        <v>71.18764256986114</v>
      </c>
      <c r="FV44" s="22">
        <v>39447</v>
      </c>
      <c r="FW44">
        <v>4</v>
      </c>
      <c r="FX44" s="2">
        <v>-4323.7000122070313</v>
      </c>
      <c r="FY44" s="2">
        <v>18513.60009765625</v>
      </c>
      <c r="FZ44" s="2">
        <v>5671.9000091552734</v>
      </c>
      <c r="GA44" s="12">
        <f t="shared" si="134"/>
        <v>23.354182813716466</v>
      </c>
      <c r="GB44" s="12">
        <f t="shared" si="135"/>
        <v>76.230187507324686</v>
      </c>
      <c r="GC44" s="22">
        <v>39447</v>
      </c>
      <c r="GD44">
        <v>3</v>
      </c>
      <c r="GE44" s="12">
        <v>26.320086247464445</v>
      </c>
    </row>
    <row r="45" spans="2:373">
      <c r="B45" s="22">
        <v>39538</v>
      </c>
      <c r="C45">
        <v>13</v>
      </c>
      <c r="D45" s="2">
        <v>-8811.5030040740967</v>
      </c>
      <c r="E45" s="2">
        <v>256896.36184692383</v>
      </c>
      <c r="F45" s="2">
        <v>13394.490009307861</v>
      </c>
      <c r="G45" s="12">
        <f t="shared" ref="G45:G46" si="162">-D45/E45*100</f>
        <v>3.4299835703101875</v>
      </c>
      <c r="H45" s="12">
        <f t="shared" ref="H45:H46" si="163">-D45/F45*100</f>
        <v>65.78453526749405</v>
      </c>
      <c r="I45" s="22">
        <v>39538</v>
      </c>
      <c r="J45">
        <v>13</v>
      </c>
      <c r="K45" s="12">
        <v>5.6071704859061988E-2</v>
      </c>
      <c r="M45" s="22">
        <v>39538</v>
      </c>
      <c r="N45">
        <v>34</v>
      </c>
      <c r="O45" s="2">
        <v>-4719.1210012435913</v>
      </c>
      <c r="P45" s="2">
        <v>101682.43200683594</v>
      </c>
      <c r="Q45" s="2">
        <v>13624.92805480957</v>
      </c>
      <c r="R45" s="12">
        <f t="shared" ref="R45:R47" si="164">-O45/P45*100</f>
        <v>4.6410386810244004</v>
      </c>
      <c r="S45" s="12">
        <f t="shared" ref="S45:S47" si="165">-O45/Q45*100</f>
        <v>34.635933358765527</v>
      </c>
      <c r="T45" s="22">
        <v>39538</v>
      </c>
      <c r="U45">
        <v>34</v>
      </c>
      <c r="V45" s="12">
        <v>28.589557215886074</v>
      </c>
      <c r="X45" s="22">
        <v>39629</v>
      </c>
      <c r="Y45">
        <v>20</v>
      </c>
      <c r="Z45" s="2">
        <v>-3805.3279800415039</v>
      </c>
      <c r="AA45" s="2">
        <v>44512.481491088867</v>
      </c>
      <c r="AB45" s="2">
        <v>8100.8059501647949</v>
      </c>
      <c r="AC45" s="12">
        <f t="shared" ref="AC45:AC48" si="166">-Z45/AA45*100</f>
        <v>8.5489010106149834</v>
      </c>
      <c r="AD45" s="12">
        <f t="shared" ref="AD45:AD48" si="167">-Z45/AB45*100</f>
        <v>46.974683796296738</v>
      </c>
      <c r="AE45" s="22">
        <v>39629</v>
      </c>
      <c r="AF45">
        <v>20</v>
      </c>
      <c r="AG45" s="12">
        <v>10.899602136141407</v>
      </c>
      <c r="AI45" s="22">
        <v>39538</v>
      </c>
      <c r="AJ45">
        <v>26</v>
      </c>
      <c r="AK45" s="2">
        <v>-941.54199942946434</v>
      </c>
      <c r="AL45" s="2">
        <v>37933.950134277344</v>
      </c>
      <c r="AM45" s="2">
        <v>4046.0870018005371</v>
      </c>
      <c r="AN45" s="12">
        <f t="shared" ref="AN45:AN46" si="168">-AK45/AL45*100</f>
        <v>2.4820563007454406</v>
      </c>
      <c r="AO45" s="12">
        <f t="shared" ref="AO45:AO46" si="169">-AK45/AM45*100</f>
        <v>23.270433854004413</v>
      </c>
      <c r="AP45" s="22">
        <v>39538</v>
      </c>
      <c r="AQ45">
        <v>26</v>
      </c>
      <c r="AR45" s="12">
        <v>1.4244026125341591</v>
      </c>
      <c r="AT45" s="22">
        <v>39538</v>
      </c>
      <c r="AU45">
        <v>59</v>
      </c>
      <c r="AV45" s="2">
        <v>-45363.938127040863</v>
      </c>
      <c r="AW45" s="2">
        <v>109601.79579925537</v>
      </c>
      <c r="AX45" s="2">
        <v>34459.106855392456</v>
      </c>
      <c r="AY45" s="12">
        <f t="shared" ref="AY45:AY48" si="170">-AV45/AW45*100</f>
        <v>41.389776322760817</v>
      </c>
      <c r="AZ45" s="12">
        <f t="shared" ref="AZ45:AZ48" si="171">-AV45/AX45*100</f>
        <v>131.6457165225161</v>
      </c>
      <c r="BA45" s="22">
        <v>39538</v>
      </c>
      <c r="BB45">
        <v>59</v>
      </c>
      <c r="BC45" s="12">
        <v>25.911186028252843</v>
      </c>
      <c r="BE45" s="22">
        <v>39538</v>
      </c>
      <c r="BF45">
        <v>16</v>
      </c>
      <c r="BG45" s="2">
        <v>-4079.8779969215393</v>
      </c>
      <c r="BH45" s="2">
        <v>158535.85659790039</v>
      </c>
      <c r="BI45" s="2">
        <v>8343.599630355835</v>
      </c>
      <c r="BJ45" s="12">
        <f t="shared" ref="BJ45:BJ48" si="172">-BG45/BH45*100</f>
        <v>2.5734733356060047</v>
      </c>
      <c r="BK45" s="12">
        <f t="shared" ref="BK45:BK48" si="173">-BG45/BI45*100</f>
        <v>48.898295432082492</v>
      </c>
      <c r="BL45" s="22">
        <v>39538</v>
      </c>
      <c r="BM45">
        <v>16</v>
      </c>
      <c r="BN45" s="12">
        <v>31.195026832620343</v>
      </c>
      <c r="BP45" s="22">
        <v>39538</v>
      </c>
      <c r="BQ45">
        <v>15</v>
      </c>
      <c r="BR45" s="2">
        <v>-11553.826090335846</v>
      </c>
      <c r="BS45" s="2">
        <v>35514.530487060547</v>
      </c>
      <c r="BT45" s="2">
        <v>8195.0038833618164</v>
      </c>
      <c r="BU45" s="12">
        <f t="shared" ref="BU45:BU48" si="174">-BR45/BS45*100</f>
        <v>32.532673054893394</v>
      </c>
      <c r="BV45" s="12">
        <f t="shared" ref="BV45:BV48" si="175">-BR45/BT45*100</f>
        <v>140.98621861294529</v>
      </c>
      <c r="BW45" s="22">
        <v>39538</v>
      </c>
      <c r="BX45">
        <v>15</v>
      </c>
      <c r="BY45" s="12">
        <v>13.120443891885536</v>
      </c>
      <c r="CA45" s="22">
        <v>39538</v>
      </c>
      <c r="CB45">
        <v>36</v>
      </c>
      <c r="CC45" s="2">
        <v>-4303.2070317268372</v>
      </c>
      <c r="CD45" s="2">
        <v>92413.82080078125</v>
      </c>
      <c r="CE45" s="2">
        <v>11096.013933181763</v>
      </c>
      <c r="CF45" s="12">
        <f t="shared" ref="CF45:CF48" si="176">-CC45/CD45*100</f>
        <v>4.6564539745666034</v>
      </c>
      <c r="CG45" s="12">
        <f t="shared" ref="CG45:CG48" si="177">-CC45/CE45*100</f>
        <v>38.781557572295696</v>
      </c>
      <c r="CH45" s="22">
        <v>39538</v>
      </c>
      <c r="CI45">
        <v>36</v>
      </c>
      <c r="CJ45" s="12">
        <v>22.472085516885755</v>
      </c>
      <c r="CL45" s="22">
        <v>39538</v>
      </c>
      <c r="CM45">
        <v>15</v>
      </c>
      <c r="CN45" s="2">
        <v>-4079.8228759765625</v>
      </c>
      <c r="CO45" s="2">
        <v>32938.431610107422</v>
      </c>
      <c r="CP45" s="2">
        <v>5878.3377647399902</v>
      </c>
      <c r="CQ45" s="12">
        <f t="shared" ref="CQ45:CQ48" si="178">-CN45/CO45*100</f>
        <v>12.386208682518557</v>
      </c>
      <c r="CR45" s="12">
        <f t="shared" ref="CR45:CR48" si="179">-CN45/CP45*100</f>
        <v>69.404362921241912</v>
      </c>
      <c r="CS45" s="22">
        <v>39538</v>
      </c>
      <c r="CT45">
        <v>15</v>
      </c>
      <c r="CU45" s="12">
        <v>19.487365691966453</v>
      </c>
      <c r="CW45" s="22">
        <v>39538</v>
      </c>
      <c r="CX45">
        <v>62</v>
      </c>
      <c r="CY45" s="2">
        <v>-11673.204043865204</v>
      </c>
      <c r="CZ45" s="2">
        <v>216988.81262207031</v>
      </c>
      <c r="DA45" s="2">
        <v>33012.560078144073</v>
      </c>
      <c r="DB45" s="12">
        <f t="shared" ref="DB45:DB48" si="180">-CY45/CZ45*100</f>
        <v>5.3796340478605407</v>
      </c>
      <c r="DC45" s="12">
        <f t="shared" ref="DC45:DC48" si="181">-CY45/DA45*100</f>
        <v>35.359887316323082</v>
      </c>
      <c r="DD45" s="22">
        <v>39538</v>
      </c>
      <c r="DE45">
        <v>62</v>
      </c>
      <c r="DF45" s="12">
        <v>27.387731466471621</v>
      </c>
      <c r="DH45" s="22">
        <v>39538</v>
      </c>
      <c r="DI45">
        <v>32</v>
      </c>
      <c r="DJ45" s="2">
        <v>-6325.0522198677063</v>
      </c>
      <c r="DK45" s="2">
        <v>92699.967956542969</v>
      </c>
      <c r="DL45" s="2">
        <v>20565.576681137085</v>
      </c>
      <c r="DM45" s="12">
        <f t="shared" ref="DM45:DM48" si="182">-DJ45/DK45*100</f>
        <v>6.823143911800317</v>
      </c>
      <c r="DN45" s="12">
        <f t="shared" ref="DN45:DN48" si="183">-DJ45/DL45*100</f>
        <v>30.755530554458488</v>
      </c>
      <c r="DO45" s="22">
        <v>39538</v>
      </c>
      <c r="DP45">
        <v>32</v>
      </c>
      <c r="DQ45" s="12">
        <v>18.254629201651174</v>
      </c>
      <c r="DS45" s="22">
        <v>39538</v>
      </c>
      <c r="DT45">
        <v>20</v>
      </c>
      <c r="DU45" s="2">
        <v>-2221.0534738302231</v>
      </c>
      <c r="DV45" s="2">
        <v>51326.756118774414</v>
      </c>
      <c r="DW45" s="2">
        <v>1488.1964163780212</v>
      </c>
      <c r="DX45" s="12">
        <f t="shared" ref="DX45:DX48" si="184">-DU45/DV45*100</f>
        <v>4.327281990489559</v>
      </c>
      <c r="DY45" s="12">
        <f t="shared" ref="DY45" si="185">-DU45/DW45*100</f>
        <v>149.24464602836719</v>
      </c>
      <c r="DZ45" s="22">
        <v>39538</v>
      </c>
      <c r="EA45">
        <v>20</v>
      </c>
      <c r="EB45" s="12">
        <v>-2.2980683803164426</v>
      </c>
      <c r="ED45" s="22">
        <v>39538</v>
      </c>
      <c r="EE45">
        <v>28</v>
      </c>
      <c r="EF45" s="2">
        <v>-4270.0988802909851</v>
      </c>
      <c r="EG45" s="2">
        <v>197889.04467773438</v>
      </c>
      <c r="EH45" s="2">
        <v>13239.42666053772</v>
      </c>
      <c r="EI45" s="12">
        <f t="shared" ref="EI45:EI48" si="186">-EF45/EG45*100</f>
        <v>2.157824798863885</v>
      </c>
      <c r="EJ45" s="12">
        <f t="shared" ref="EJ45:EJ48" si="187">-EF45/EH45*100</f>
        <v>32.252898783137752</v>
      </c>
      <c r="EK45" s="22">
        <v>39538</v>
      </c>
      <c r="EL45">
        <v>28</v>
      </c>
      <c r="EM45" s="12">
        <v>5.0193611617832978</v>
      </c>
      <c r="EO45" s="22">
        <v>39538</v>
      </c>
      <c r="EP45">
        <v>17</v>
      </c>
      <c r="EQ45" s="2">
        <v>-6294.8770303726196</v>
      </c>
      <c r="ER45" s="2">
        <v>100568.17147827148</v>
      </c>
      <c r="ES45" s="2">
        <v>14119.410099029541</v>
      </c>
      <c r="ET45" s="12">
        <f t="shared" ref="ET45:ET48" si="188">-EQ45/ER45*100</f>
        <v>6.2593133969157178</v>
      </c>
      <c r="EU45" s="12">
        <f t="shared" ref="EU45:EU48" si="189">-EQ45/ES45*100</f>
        <v>44.583144665550016</v>
      </c>
      <c r="EV45" s="22">
        <v>39538</v>
      </c>
      <c r="EW45">
        <v>17</v>
      </c>
      <c r="EX45" s="12">
        <v>-5.2218870250597682</v>
      </c>
      <c r="EZ45" s="22">
        <v>39538</v>
      </c>
      <c r="FA45">
        <v>17</v>
      </c>
      <c r="FB45" s="2">
        <v>-5400.7519817352295</v>
      </c>
      <c r="FC45" s="2">
        <v>47839.776947021484</v>
      </c>
      <c r="FD45" s="2">
        <v>11790.943000793457</v>
      </c>
      <c r="FE45" s="12">
        <f t="shared" ref="FE45:FE48" si="190">-FB45/FC45*100</f>
        <v>11.28924992212256</v>
      </c>
      <c r="FF45" s="12">
        <f t="shared" ref="FF45:FF48" si="191">-FB45/FD45*100</f>
        <v>45.804241283939653</v>
      </c>
      <c r="FG45" s="22">
        <v>39538</v>
      </c>
      <c r="FH45">
        <v>17</v>
      </c>
      <c r="FI45" s="12">
        <v>15.234602451798661</v>
      </c>
      <c r="FK45" s="22">
        <v>39538</v>
      </c>
      <c r="FL45">
        <v>5</v>
      </c>
      <c r="FM45" s="2">
        <v>-1826.9499883651733</v>
      </c>
      <c r="FN45" s="2">
        <v>35301.977416992188</v>
      </c>
      <c r="FO45" s="2">
        <v>2705.6790084838867</v>
      </c>
      <c r="FP45" s="12">
        <f t="shared" ref="FP45:FP48" si="192">-FM45/FN45*100</f>
        <v>5.1752058157676819</v>
      </c>
      <c r="FQ45" s="12">
        <f t="shared" ref="FQ45:FQ48" si="193">-FM45/FO45*100</f>
        <v>67.522791234164004</v>
      </c>
      <c r="FR45" s="22">
        <v>39538</v>
      </c>
      <c r="FS45">
        <v>5</v>
      </c>
      <c r="FT45" s="12">
        <v>58.083320470383157</v>
      </c>
      <c r="FV45" s="22">
        <v>39538</v>
      </c>
      <c r="FW45">
        <v>6</v>
      </c>
      <c r="FX45" s="2">
        <v>-6200.4939575195313</v>
      </c>
      <c r="FY45" s="2">
        <v>24898.080078125</v>
      </c>
      <c r="FZ45" s="2">
        <v>7250.5480346679688</v>
      </c>
      <c r="GA45" s="12">
        <f t="shared" ref="GA45:GA48" si="194">-FX45/FY45*100</f>
        <v>24.903502350637758</v>
      </c>
      <c r="GB45" s="12">
        <f t="shared" ref="GB45:GB48" si="195">-FX45/FZ45*100</f>
        <v>85.517590227281033</v>
      </c>
      <c r="GC45" s="22">
        <v>39538</v>
      </c>
      <c r="GD45">
        <v>5</v>
      </c>
      <c r="GE45" s="12">
        <v>49.284041575911466</v>
      </c>
    </row>
    <row r="46" spans="2:373">
      <c r="B46" s="22">
        <v>39629</v>
      </c>
      <c r="C46">
        <v>13</v>
      </c>
      <c r="D46" s="2">
        <v>-9273.7829866409302</v>
      </c>
      <c r="E46" s="2">
        <v>254607.32321166992</v>
      </c>
      <c r="F46" s="2">
        <v>11902.398994445801</v>
      </c>
      <c r="G46" s="12">
        <f t="shared" si="162"/>
        <v>3.6423865856093594</v>
      </c>
      <c r="H46" s="12">
        <f t="shared" si="163"/>
        <v>77.915242053039037</v>
      </c>
      <c r="I46" s="22">
        <v>39629</v>
      </c>
      <c r="J46">
        <v>13</v>
      </c>
      <c r="K46" s="12">
        <v>9.6801435400002198</v>
      </c>
      <c r="M46" s="22">
        <v>39629</v>
      </c>
      <c r="N46">
        <v>34</v>
      </c>
      <c r="O46" s="2">
        <v>-4606.2780780792236</v>
      </c>
      <c r="P46" s="2">
        <v>106132.36102294922</v>
      </c>
      <c r="Q46" s="2">
        <v>14520.507976531982</v>
      </c>
      <c r="R46" s="12">
        <f t="shared" si="164"/>
        <v>4.3401258896739314</v>
      </c>
      <c r="S46" s="12">
        <f t="shared" si="165"/>
        <v>31.722568422013069</v>
      </c>
      <c r="T46" s="22">
        <v>39629</v>
      </c>
      <c r="U46">
        <v>34</v>
      </c>
      <c r="V46" s="12">
        <v>8.7206105648981449</v>
      </c>
      <c r="X46" s="22">
        <v>39721</v>
      </c>
      <c r="Y46">
        <v>21</v>
      </c>
      <c r="Z46" s="2">
        <v>-3927.7080173492432</v>
      </c>
      <c r="AA46" s="2">
        <v>48661.012176513672</v>
      </c>
      <c r="AB46" s="2">
        <v>8809.0149536132813</v>
      </c>
      <c r="AC46" s="12">
        <f t="shared" si="166"/>
        <v>8.0715707332634548</v>
      </c>
      <c r="AD46" s="12">
        <f t="shared" si="167"/>
        <v>44.587369167061929</v>
      </c>
      <c r="AE46" s="22">
        <v>39721</v>
      </c>
      <c r="AF46">
        <v>21</v>
      </c>
      <c r="AG46" s="12">
        <v>11.631136909760432</v>
      </c>
      <c r="AI46" s="22">
        <v>39629</v>
      </c>
      <c r="AJ46">
        <v>28</v>
      </c>
      <c r="AK46" s="2">
        <v>-1148.960977345705</v>
      </c>
      <c r="AL46" s="2">
        <v>44875.601806640625</v>
      </c>
      <c r="AM46" s="2">
        <v>4374.2529754638672</v>
      </c>
      <c r="AN46" s="12">
        <f t="shared" si="168"/>
        <v>2.5603243880635458</v>
      </c>
      <c r="AO46" s="12">
        <f t="shared" si="169"/>
        <v>26.266450152528353</v>
      </c>
      <c r="AP46" s="22">
        <v>39629</v>
      </c>
      <c r="AQ46">
        <v>28</v>
      </c>
      <c r="AR46" s="12">
        <v>0.57510837141008242</v>
      </c>
      <c r="AT46" s="22">
        <v>39629</v>
      </c>
      <c r="AU46">
        <v>60</v>
      </c>
      <c r="AV46" s="2">
        <v>-51013.84325838089</v>
      </c>
      <c r="AW46" s="2">
        <v>129771.54204559326</v>
      </c>
      <c r="AX46" s="2">
        <v>37840.384716033936</v>
      </c>
      <c r="AY46" s="12">
        <f t="shared" si="170"/>
        <v>39.310500942077077</v>
      </c>
      <c r="AZ46" s="12">
        <f t="shared" si="171"/>
        <v>134.81322571428569</v>
      </c>
      <c r="BA46" s="22">
        <v>39629</v>
      </c>
      <c r="BB46">
        <v>60</v>
      </c>
      <c r="BC46" s="12">
        <v>28.541901328202002</v>
      </c>
      <c r="BE46" s="22">
        <v>39629</v>
      </c>
      <c r="BF46">
        <v>15</v>
      </c>
      <c r="BG46" s="2">
        <v>-4268.4449100494385</v>
      </c>
      <c r="BH46" s="2">
        <v>162830.12734985352</v>
      </c>
      <c r="BI46" s="2">
        <v>7946.7818069458008</v>
      </c>
      <c r="BJ46" s="12">
        <f t="shared" si="172"/>
        <v>2.6214097965288357</v>
      </c>
      <c r="BK46" s="12">
        <f t="shared" si="173"/>
        <v>53.712874138794767</v>
      </c>
      <c r="BL46" s="22">
        <v>39629</v>
      </c>
      <c r="BM46">
        <v>15</v>
      </c>
      <c r="BN46" s="12">
        <v>28.131577831430231</v>
      </c>
      <c r="BP46" s="22">
        <v>39629</v>
      </c>
      <c r="BQ46">
        <v>15</v>
      </c>
      <c r="BR46" s="2">
        <v>-10758.956075668335</v>
      </c>
      <c r="BS46" s="2">
        <v>36026.572784423828</v>
      </c>
      <c r="BT46" s="2">
        <v>8195.0519180297852</v>
      </c>
      <c r="BU46" s="12">
        <f t="shared" si="174"/>
        <v>29.86394553833329</v>
      </c>
      <c r="BV46" s="12">
        <f t="shared" si="175"/>
        <v>131.286002618211</v>
      </c>
      <c r="BW46" s="22">
        <v>39629</v>
      </c>
      <c r="BX46">
        <v>15</v>
      </c>
      <c r="BY46" s="12">
        <v>-4.8563859894360295</v>
      </c>
      <c r="CA46" s="22">
        <v>39629</v>
      </c>
      <c r="CB46">
        <v>35</v>
      </c>
      <c r="CC46" s="2">
        <v>-4504.3580145835876</v>
      </c>
      <c r="CD46" s="2">
        <v>94549.272720336914</v>
      </c>
      <c r="CE46" s="2">
        <v>11439.999046325684</v>
      </c>
      <c r="CF46" s="12">
        <f t="shared" si="176"/>
        <v>4.7640324298493839</v>
      </c>
      <c r="CG46" s="12">
        <f t="shared" si="177"/>
        <v>39.373762151058081</v>
      </c>
      <c r="CH46" s="22">
        <v>39629</v>
      </c>
      <c r="CI46">
        <v>35</v>
      </c>
      <c r="CJ46" s="12">
        <v>25.721621562917552</v>
      </c>
      <c r="CL46" s="22">
        <v>39629</v>
      </c>
      <c r="CM46">
        <v>16</v>
      </c>
      <c r="CN46" s="2">
        <v>-4375.1802978515625</v>
      </c>
      <c r="CO46" s="2">
        <v>34128.801361083984</v>
      </c>
      <c r="CP46" s="2">
        <v>6660.4660224914551</v>
      </c>
      <c r="CQ46" s="12">
        <f t="shared" si="178"/>
        <v>12.819613122541259</v>
      </c>
      <c r="CR46" s="12">
        <f t="shared" si="179"/>
        <v>65.688801400340381</v>
      </c>
      <c r="CS46" s="22">
        <v>39629</v>
      </c>
      <c r="CT46">
        <v>16</v>
      </c>
      <c r="CU46" s="12">
        <v>11.57107890440594</v>
      </c>
      <c r="CW46" s="22">
        <v>39629</v>
      </c>
      <c r="CX46">
        <v>58</v>
      </c>
      <c r="CY46" s="2">
        <v>-11873.830033302307</v>
      </c>
      <c r="CZ46" s="2">
        <v>214500.92127990723</v>
      </c>
      <c r="DA46" s="2">
        <v>30475.191012382507</v>
      </c>
      <c r="DB46" s="12">
        <f t="shared" si="180"/>
        <v>5.5355613218126329</v>
      </c>
      <c r="DC46" s="12">
        <f t="shared" si="181"/>
        <v>38.962282561175087</v>
      </c>
      <c r="DD46" s="22">
        <v>39629</v>
      </c>
      <c r="DE46">
        <v>58</v>
      </c>
      <c r="DF46" s="12">
        <v>27.470610712618935</v>
      </c>
      <c r="DH46" s="22">
        <v>39629</v>
      </c>
      <c r="DI46">
        <v>30</v>
      </c>
      <c r="DJ46" s="2">
        <v>-5740.3746247291565</v>
      </c>
      <c r="DK46" s="2">
        <v>75752.245071411133</v>
      </c>
      <c r="DL46" s="2">
        <v>17012.012545585632</v>
      </c>
      <c r="DM46" s="12">
        <f t="shared" si="182"/>
        <v>7.5778277189246914</v>
      </c>
      <c r="DN46" s="12">
        <f t="shared" si="183"/>
        <v>33.743066020831847</v>
      </c>
      <c r="DO46" s="22">
        <v>39629</v>
      </c>
      <c r="DP46">
        <v>30</v>
      </c>
      <c r="DQ46" s="12">
        <v>28.359492044784005</v>
      </c>
      <c r="DS46" s="22">
        <v>39629</v>
      </c>
      <c r="DT46">
        <v>23</v>
      </c>
      <c r="DU46" s="2">
        <v>-2179.9213139116764</v>
      </c>
      <c r="DV46" s="2">
        <v>61284.408935546875</v>
      </c>
      <c r="DW46" s="2">
        <v>847.71297931671143</v>
      </c>
      <c r="DX46" s="12">
        <f t="shared" si="184"/>
        <v>3.5570569281402564</v>
      </c>
      <c r="DY46" s="169"/>
      <c r="DZ46" s="22">
        <v>39629</v>
      </c>
      <c r="EA46">
        <v>23</v>
      </c>
      <c r="EB46" s="12">
        <v>-19.772110142413478</v>
      </c>
      <c r="ED46" s="22">
        <v>39629</v>
      </c>
      <c r="EE46">
        <v>28</v>
      </c>
      <c r="EF46" s="2">
        <v>-4399.1592864990234</v>
      </c>
      <c r="EG46" s="2">
        <v>206238.32220458984</v>
      </c>
      <c r="EH46" s="2">
        <v>13464.18358039856</v>
      </c>
      <c r="EI46" s="12">
        <f t="shared" si="186"/>
        <v>2.1330464869351617</v>
      </c>
      <c r="EJ46" s="12">
        <f t="shared" si="187"/>
        <v>32.673048909578235</v>
      </c>
      <c r="EK46" s="22">
        <v>39629</v>
      </c>
      <c r="EL46">
        <v>28</v>
      </c>
      <c r="EM46" s="12">
        <v>-3.1909099930969798</v>
      </c>
      <c r="EO46" s="22">
        <v>39629</v>
      </c>
      <c r="EP46">
        <v>16</v>
      </c>
      <c r="EQ46" s="2">
        <v>-5504.6169991493225</v>
      </c>
      <c r="ER46" s="2">
        <v>98047.204574584961</v>
      </c>
      <c r="ES46" s="2">
        <v>13377.797035217285</v>
      </c>
      <c r="ET46" s="12">
        <f t="shared" si="188"/>
        <v>5.6142518524961469</v>
      </c>
      <c r="EU46" s="12">
        <f t="shared" si="189"/>
        <v>41.147410030652445</v>
      </c>
      <c r="EV46" s="22">
        <v>39629</v>
      </c>
      <c r="EW46">
        <v>16</v>
      </c>
      <c r="EX46" s="12">
        <v>-19.180713688956153</v>
      </c>
      <c r="EZ46" s="22">
        <v>39629</v>
      </c>
      <c r="FA46">
        <v>16</v>
      </c>
      <c r="FB46" s="2">
        <v>-10682.155044555664</v>
      </c>
      <c r="FC46" s="2">
        <v>85162.074981689453</v>
      </c>
      <c r="FD46" s="2">
        <v>20237.964042663574</v>
      </c>
      <c r="FE46" s="12">
        <f t="shared" si="190"/>
        <v>12.54332406397145</v>
      </c>
      <c r="FF46" s="12">
        <f t="shared" si="191"/>
        <v>52.782755330707445</v>
      </c>
      <c r="FG46" s="22">
        <v>39629</v>
      </c>
      <c r="FH46">
        <v>16</v>
      </c>
      <c r="FI46" s="12">
        <v>-13.047333726820497</v>
      </c>
      <c r="FK46" s="22">
        <v>39629</v>
      </c>
      <c r="FL46">
        <v>5</v>
      </c>
      <c r="FM46" s="2">
        <v>-1803.9490127563477</v>
      </c>
      <c r="FN46" s="2">
        <v>35701.376037597656</v>
      </c>
      <c r="FO46" s="2">
        <v>2180.1840019226074</v>
      </c>
      <c r="FP46" s="12">
        <f t="shared" si="192"/>
        <v>5.0528837063775409</v>
      </c>
      <c r="FQ46" s="12">
        <f t="shared" si="193"/>
        <v>82.74297083023842</v>
      </c>
      <c r="FR46" s="22">
        <v>39629</v>
      </c>
      <c r="FS46">
        <v>5</v>
      </c>
      <c r="FT46" s="12">
        <v>36.530719443705429</v>
      </c>
      <c r="FV46" s="22">
        <v>39629</v>
      </c>
      <c r="FW46">
        <v>6</v>
      </c>
      <c r="FX46" s="2">
        <v>-6519.3769836425781</v>
      </c>
      <c r="FY46" s="2">
        <v>24731.180908203125</v>
      </c>
      <c r="FZ46" s="2">
        <v>928.31503295898438</v>
      </c>
      <c r="GA46" s="12">
        <f t="shared" si="194"/>
        <v>26.360961119653432</v>
      </c>
      <c r="GB46" s="12">
        <f t="shared" si="195"/>
        <v>702.28066466425764</v>
      </c>
      <c r="GC46" s="22">
        <v>39629</v>
      </c>
      <c r="GD46">
        <v>5</v>
      </c>
      <c r="GE46" s="12">
        <v>30.48635413109637</v>
      </c>
    </row>
    <row r="47" spans="2:373">
      <c r="B47" s="22">
        <v>39721</v>
      </c>
      <c r="C47">
        <v>13</v>
      </c>
      <c r="D47" s="2">
        <v>-9532.397985458374</v>
      </c>
      <c r="E47" s="2">
        <v>244345.65859985352</v>
      </c>
      <c r="F47" s="2">
        <v>8293.7390403747559</v>
      </c>
      <c r="G47" s="12">
        <f t="shared" ref="G47:G48" si="196">-D47/E47*100</f>
        <v>3.9011939234283122</v>
      </c>
      <c r="H47" s="12">
        <f t="shared" ref="H47:H48" si="197">-D47/F47*100</f>
        <v>114.93486760378767</v>
      </c>
      <c r="I47" s="22">
        <v>39721</v>
      </c>
      <c r="J47">
        <v>13</v>
      </c>
      <c r="K47" s="12">
        <v>16.075788807511305</v>
      </c>
      <c r="M47" s="22">
        <v>39721</v>
      </c>
      <c r="N47">
        <v>34</v>
      </c>
      <c r="O47" s="2">
        <v>-4977.0161180496216</v>
      </c>
      <c r="P47" s="2">
        <v>109702.50299072266</v>
      </c>
      <c r="Q47" s="2">
        <v>14843.550876617432</v>
      </c>
      <c r="R47" s="12">
        <f t="shared" si="164"/>
        <v>4.5368300470505396</v>
      </c>
      <c r="S47" s="12">
        <f t="shared" si="165"/>
        <v>33.529821532728768</v>
      </c>
      <c r="T47" s="22">
        <v>39721</v>
      </c>
      <c r="U47">
        <v>34</v>
      </c>
      <c r="V47" s="12">
        <v>13.900044415014023</v>
      </c>
      <c r="X47" s="22">
        <v>39813</v>
      </c>
      <c r="Y47">
        <v>19</v>
      </c>
      <c r="Z47" s="2">
        <v>-3034.878978729248</v>
      </c>
      <c r="AA47" s="2">
        <v>38090.691101074219</v>
      </c>
      <c r="AB47" s="2">
        <v>6651.3528709411621</v>
      </c>
      <c r="AC47" s="12">
        <f t="shared" si="166"/>
        <v>7.9675083097761377</v>
      </c>
      <c r="AD47" s="12">
        <f t="shared" si="167"/>
        <v>45.627995350964063</v>
      </c>
      <c r="AE47" s="22">
        <v>39813</v>
      </c>
      <c r="AF47">
        <v>19</v>
      </c>
      <c r="AG47" s="12">
        <v>1.1495509851059627</v>
      </c>
      <c r="AI47" s="22">
        <v>39721</v>
      </c>
      <c r="AJ47">
        <v>27</v>
      </c>
      <c r="AK47" s="2">
        <v>-1296.9180127382278</v>
      </c>
      <c r="AL47" s="2">
        <v>48583.906768798828</v>
      </c>
      <c r="AM47" s="2">
        <v>4459.1749534606934</v>
      </c>
      <c r="AN47" s="12">
        <f t="shared" ref="AN47:AN48" si="198">-AK47/AL47*100</f>
        <v>2.6694395304807479</v>
      </c>
      <c r="AO47" s="12">
        <f t="shared" ref="AO47:AO48" si="199">-AK47/AM47*100</f>
        <v>29.084259448750959</v>
      </c>
      <c r="AP47" s="22">
        <v>39721</v>
      </c>
      <c r="AQ47">
        <v>27</v>
      </c>
      <c r="AR47" s="12">
        <v>1.2916495700674435</v>
      </c>
      <c r="AT47" s="22">
        <v>39721</v>
      </c>
      <c r="AU47">
        <v>60</v>
      </c>
      <c r="AV47" s="2">
        <v>-59455.186046123505</v>
      </c>
      <c r="AW47" s="2">
        <v>141645.88246154785</v>
      </c>
      <c r="AX47" s="2">
        <v>40819.70348739624</v>
      </c>
      <c r="AY47" s="12">
        <f t="shared" si="170"/>
        <v>41.974524788790532</v>
      </c>
      <c r="AZ47" s="12">
        <f t="shared" si="171"/>
        <v>145.65315513494917</v>
      </c>
      <c r="BA47" s="22">
        <v>39721</v>
      </c>
      <c r="BB47">
        <v>60</v>
      </c>
      <c r="BC47" s="12">
        <v>41.197313524110534</v>
      </c>
      <c r="BE47" s="22">
        <v>39721</v>
      </c>
      <c r="BF47">
        <v>15</v>
      </c>
      <c r="BG47" s="2">
        <v>-4221.7985944747925</v>
      </c>
      <c r="BH47" s="2">
        <v>164846.87933349609</v>
      </c>
      <c r="BI47" s="2">
        <v>7356.8433532714844</v>
      </c>
      <c r="BJ47" s="12">
        <f t="shared" si="172"/>
        <v>2.5610424725928937</v>
      </c>
      <c r="BK47" s="12">
        <f t="shared" si="173"/>
        <v>57.386006358248999</v>
      </c>
      <c r="BL47" s="22">
        <v>39721</v>
      </c>
      <c r="BM47">
        <v>15</v>
      </c>
      <c r="BN47" s="12">
        <v>19.34989621641623</v>
      </c>
      <c r="BP47" s="22">
        <v>39721</v>
      </c>
      <c r="BQ47">
        <v>15</v>
      </c>
      <c r="BR47" s="2">
        <v>-10110.188750267029</v>
      </c>
      <c r="BS47" s="2">
        <v>36197.048614501953</v>
      </c>
      <c r="BT47" s="2">
        <v>8074.2289123535156</v>
      </c>
      <c r="BU47" s="12">
        <f t="shared" si="174"/>
        <v>27.930975417196009</v>
      </c>
      <c r="BV47" s="12">
        <f t="shared" si="175"/>
        <v>125.2155327773592</v>
      </c>
      <c r="BW47" s="22">
        <v>39721</v>
      </c>
      <c r="BX47">
        <v>15</v>
      </c>
      <c r="BY47" s="12">
        <v>-13.272785950140397</v>
      </c>
      <c r="CA47" s="22">
        <v>39721</v>
      </c>
      <c r="CB47">
        <v>36</v>
      </c>
      <c r="CC47" s="2">
        <v>-4827.8759551048279</v>
      </c>
      <c r="CD47" s="2">
        <v>97339.099212646484</v>
      </c>
      <c r="CE47" s="2">
        <v>12394.330966949463</v>
      </c>
      <c r="CF47" s="12">
        <f t="shared" si="176"/>
        <v>4.9598527150512002</v>
      </c>
      <c r="CG47" s="12">
        <f t="shared" si="177"/>
        <v>38.952291720938945</v>
      </c>
      <c r="CH47" s="22">
        <v>39721</v>
      </c>
      <c r="CI47">
        <v>36</v>
      </c>
      <c r="CJ47" s="12">
        <v>33.59673323665433</v>
      </c>
      <c r="CL47" s="22">
        <v>39721</v>
      </c>
      <c r="CM47">
        <v>17</v>
      </c>
      <c r="CN47" s="2">
        <v>-4177.4771614074707</v>
      </c>
      <c r="CO47" s="2">
        <v>32397.220672607422</v>
      </c>
      <c r="CP47" s="2">
        <v>6625.3481330871582</v>
      </c>
      <c r="CQ47" s="12">
        <f t="shared" si="178"/>
        <v>12.894554145935183</v>
      </c>
      <c r="CR47" s="12">
        <f t="shared" si="179"/>
        <v>63.052945709298548</v>
      </c>
      <c r="CS47" s="22">
        <v>39721</v>
      </c>
      <c r="CT47">
        <v>17</v>
      </c>
      <c r="CU47" s="12">
        <v>3.9484267653991933</v>
      </c>
      <c r="CW47" s="22">
        <v>39721</v>
      </c>
      <c r="CX47">
        <v>53</v>
      </c>
      <c r="CY47" s="2">
        <v>-10813.054001331329</v>
      </c>
      <c r="CZ47" s="2">
        <v>207175.35021972656</v>
      </c>
      <c r="DA47" s="2">
        <v>28697.365067958832</v>
      </c>
      <c r="DB47" s="12">
        <f t="shared" si="180"/>
        <v>5.2192763231065822</v>
      </c>
      <c r="DC47" s="12">
        <f t="shared" si="181"/>
        <v>37.67960569106156</v>
      </c>
      <c r="DD47" s="22">
        <v>39721</v>
      </c>
      <c r="DE47">
        <v>53</v>
      </c>
      <c r="DF47" s="12">
        <v>20.670202327138611</v>
      </c>
      <c r="DH47" s="22">
        <v>39721</v>
      </c>
      <c r="DI47">
        <v>28</v>
      </c>
      <c r="DJ47" s="2">
        <v>-5999.1868226528168</v>
      </c>
      <c r="DK47" s="2">
        <v>73738.698684692383</v>
      </c>
      <c r="DL47" s="2">
        <v>17358.709884643555</v>
      </c>
      <c r="DM47" s="12">
        <f t="shared" si="182"/>
        <v>8.1357373125140384</v>
      </c>
      <c r="DN47" s="12">
        <f t="shared" si="183"/>
        <v>34.560096127650702</v>
      </c>
      <c r="DO47" s="22">
        <v>39721</v>
      </c>
      <c r="DP47">
        <v>28</v>
      </c>
      <c r="DQ47" s="12">
        <v>47.238405455856515</v>
      </c>
      <c r="DS47" s="22">
        <v>39721</v>
      </c>
      <c r="DT47">
        <v>21</v>
      </c>
      <c r="DU47" s="2">
        <v>-1941.6816547811031</v>
      </c>
      <c r="DV47" s="2">
        <v>50460.513137817383</v>
      </c>
      <c r="DW47" s="2">
        <v>471.7749952673912</v>
      </c>
      <c r="DX47" s="12">
        <f t="shared" si="184"/>
        <v>3.847922928326148</v>
      </c>
      <c r="DY47" s="169"/>
      <c r="DZ47" s="22">
        <v>39721</v>
      </c>
      <c r="EA47">
        <v>21</v>
      </c>
      <c r="EB47" s="12">
        <v>-22.581578523750355</v>
      </c>
      <c r="ED47" s="22">
        <v>39721</v>
      </c>
      <c r="EE47">
        <v>28</v>
      </c>
      <c r="EF47" s="2">
        <v>-4214.6947116851807</v>
      </c>
      <c r="EG47" s="2">
        <v>202669.60821533203</v>
      </c>
      <c r="EH47" s="2">
        <v>12983.155521392822</v>
      </c>
      <c r="EI47" s="12">
        <f t="shared" si="186"/>
        <v>2.0795889175485844</v>
      </c>
      <c r="EJ47" s="12">
        <f t="shared" si="187"/>
        <v>32.462791535851771</v>
      </c>
      <c r="EK47" s="22">
        <v>39721</v>
      </c>
      <c r="EL47">
        <v>28</v>
      </c>
      <c r="EM47" s="12">
        <v>-7.8901744440034394</v>
      </c>
      <c r="EO47" s="22">
        <v>39721</v>
      </c>
      <c r="EP47">
        <v>16</v>
      </c>
      <c r="EQ47" s="2">
        <v>-5279.4390435218811</v>
      </c>
      <c r="ER47" s="2">
        <v>99000.06037902832</v>
      </c>
      <c r="ES47" s="2">
        <v>13509.713874816895</v>
      </c>
      <c r="ET47" s="12">
        <f t="shared" si="188"/>
        <v>5.3327634582334564</v>
      </c>
      <c r="EU47" s="12">
        <f t="shared" si="189"/>
        <v>39.078836846153685</v>
      </c>
      <c r="EV47" s="22">
        <v>39721</v>
      </c>
      <c r="EW47">
        <v>16</v>
      </c>
      <c r="EX47" s="12">
        <v>-23.210168959674739</v>
      </c>
      <c r="EZ47" s="22">
        <v>39721</v>
      </c>
      <c r="FA47">
        <v>16</v>
      </c>
      <c r="FB47" s="2">
        <v>-10432.405029296875</v>
      </c>
      <c r="FC47" s="2">
        <v>84735.382904052734</v>
      </c>
      <c r="FD47" s="2">
        <v>20683.052047729492</v>
      </c>
      <c r="FE47" s="12">
        <f t="shared" si="190"/>
        <v>12.311745898534097</v>
      </c>
      <c r="FF47" s="12">
        <f t="shared" si="191"/>
        <v>50.439388757628279</v>
      </c>
      <c r="FG47" s="22">
        <v>39721</v>
      </c>
      <c r="FH47">
        <v>16</v>
      </c>
      <c r="FI47" s="12">
        <v>-13.507344740692851</v>
      </c>
      <c r="FK47" s="22">
        <v>39721</v>
      </c>
      <c r="FL47">
        <v>5</v>
      </c>
      <c r="FM47" s="2">
        <v>-1780.0269794464111</v>
      </c>
      <c r="FN47" s="2">
        <v>36343.303466796875</v>
      </c>
      <c r="FO47" s="2">
        <v>1752.7629928588867</v>
      </c>
      <c r="FP47" s="12">
        <f t="shared" si="192"/>
        <v>4.8978128283595304</v>
      </c>
      <c r="FQ47" s="12">
        <f t="shared" si="193"/>
        <v>101.55548620655522</v>
      </c>
      <c r="FR47" s="22">
        <v>39721</v>
      </c>
      <c r="FS47">
        <v>5</v>
      </c>
      <c r="FT47" s="12">
        <v>12.769350430776472</v>
      </c>
      <c r="FV47" s="22">
        <v>39721</v>
      </c>
      <c r="FW47">
        <v>5</v>
      </c>
      <c r="FX47" s="2">
        <v>-5352.7449951171875</v>
      </c>
      <c r="FY47" s="2">
        <v>24389.867919921875</v>
      </c>
      <c r="FZ47" s="2">
        <v>2576.8670043945313</v>
      </c>
      <c r="GA47" s="12">
        <f t="shared" si="194"/>
        <v>21.946592792923717</v>
      </c>
      <c r="GB47" s="12">
        <f t="shared" si="195"/>
        <v>207.72298244297187</v>
      </c>
      <c r="GC47" s="22">
        <v>39721</v>
      </c>
      <c r="GD47">
        <v>4</v>
      </c>
      <c r="GE47" s="12">
        <v>42.320286847002023</v>
      </c>
    </row>
    <row r="48" spans="2:373">
      <c r="B48" s="22">
        <v>39813</v>
      </c>
      <c r="C48">
        <v>14</v>
      </c>
      <c r="D48" s="2">
        <v>-9381.46399974823</v>
      </c>
      <c r="E48" s="2">
        <v>224207.4508972168</v>
      </c>
      <c r="F48" s="2">
        <v>5990.1620063781738</v>
      </c>
      <c r="G48" s="12">
        <f t="shared" si="196"/>
        <v>4.1842784270577003</v>
      </c>
      <c r="H48" s="12">
        <f t="shared" si="197"/>
        <v>156.61452878501586</v>
      </c>
      <c r="I48" s="22">
        <v>39813</v>
      </c>
      <c r="J48">
        <v>14</v>
      </c>
      <c r="K48" s="12">
        <v>10.378449548674773</v>
      </c>
      <c r="M48" s="22">
        <v>39813</v>
      </c>
      <c r="N48">
        <v>35</v>
      </c>
      <c r="O48" s="2">
        <v>-4947.4059524536133</v>
      </c>
      <c r="P48" s="2">
        <v>106587.60339355469</v>
      </c>
      <c r="Q48" s="2">
        <v>14052.560958862305</v>
      </c>
      <c r="R48" s="12">
        <f t="shared" ref="R48" si="200">-O48/P48*100</f>
        <v>4.6416335436178704</v>
      </c>
      <c r="S48" s="12">
        <f t="shared" ref="S48" si="201">-O48/Q48*100</f>
        <v>35.206436513150379</v>
      </c>
      <c r="T48" s="22">
        <v>39813</v>
      </c>
      <c r="U48">
        <v>35</v>
      </c>
      <c r="V48" s="12">
        <v>-0.48492509804660688</v>
      </c>
      <c r="X48" s="22">
        <v>39903</v>
      </c>
      <c r="Y48">
        <v>25</v>
      </c>
      <c r="Z48" s="2">
        <v>-18511.240200042725</v>
      </c>
      <c r="AA48" s="2">
        <v>58837.377960205078</v>
      </c>
      <c r="AB48" s="2">
        <v>13554.385166168213</v>
      </c>
      <c r="AC48" s="12">
        <f t="shared" si="166"/>
        <v>31.461701458829257</v>
      </c>
      <c r="AD48" s="12">
        <f t="shared" si="167"/>
        <v>136.57012083622087</v>
      </c>
      <c r="AE48" s="22">
        <v>39903</v>
      </c>
      <c r="AF48">
        <v>25</v>
      </c>
      <c r="AG48" s="12">
        <v>-30.496421997993217</v>
      </c>
      <c r="AI48" s="22">
        <v>39813</v>
      </c>
      <c r="AJ48">
        <v>26</v>
      </c>
      <c r="AK48" s="2">
        <v>-1195.6840072870255</v>
      </c>
      <c r="AL48" s="2">
        <v>45029.840057373047</v>
      </c>
      <c r="AM48" s="2">
        <v>4036.7960333824158</v>
      </c>
      <c r="AN48" s="12">
        <f t="shared" si="198"/>
        <v>2.655314799616411</v>
      </c>
      <c r="AO48" s="12">
        <f t="shared" si="199"/>
        <v>29.619628968104351</v>
      </c>
      <c r="AP48" s="22">
        <v>39813</v>
      </c>
      <c r="AQ48">
        <v>26</v>
      </c>
      <c r="AR48" s="12">
        <v>-7.8400564208267127</v>
      </c>
      <c r="AT48" s="22">
        <v>39813</v>
      </c>
      <c r="AU48">
        <v>56</v>
      </c>
      <c r="AV48" s="2">
        <v>-60140.363233566284</v>
      </c>
      <c r="AW48" s="2">
        <v>126941.07899475098</v>
      </c>
      <c r="AX48" s="2">
        <v>39488.47257232666</v>
      </c>
      <c r="AY48" s="12">
        <f t="shared" si="170"/>
        <v>47.376596850931989</v>
      </c>
      <c r="AZ48" s="12">
        <f t="shared" si="171"/>
        <v>152.29852996571049</v>
      </c>
      <c r="BA48" s="22">
        <v>39813</v>
      </c>
      <c r="BB48">
        <v>56</v>
      </c>
      <c r="BC48" s="12">
        <v>33.167718188807463</v>
      </c>
      <c r="BE48" s="22">
        <v>39813</v>
      </c>
      <c r="BF48">
        <v>14</v>
      </c>
      <c r="BG48" s="2">
        <v>-3847.1963777542114</v>
      </c>
      <c r="BH48" s="2">
        <v>156608.81726074219</v>
      </c>
      <c r="BI48" s="2">
        <v>6967.6093902587891</v>
      </c>
      <c r="BJ48" s="12">
        <f t="shared" si="172"/>
        <v>2.4565643525350884</v>
      </c>
      <c r="BK48" s="12">
        <f t="shared" si="173"/>
        <v>55.215442805000869</v>
      </c>
      <c r="BL48" s="22">
        <v>39813</v>
      </c>
      <c r="BM48">
        <v>14</v>
      </c>
      <c r="BN48" s="12">
        <v>5.3178286065258096</v>
      </c>
      <c r="BP48" s="22">
        <v>39813</v>
      </c>
      <c r="BQ48">
        <v>13</v>
      </c>
      <c r="BR48" s="2">
        <v>-9139.5030822753906</v>
      </c>
      <c r="BS48" s="2">
        <v>34935.408782958984</v>
      </c>
      <c r="BT48" s="2">
        <v>7937.4960441589355</v>
      </c>
      <c r="BU48" s="12">
        <f t="shared" si="174"/>
        <v>26.161145384202616</v>
      </c>
      <c r="BV48" s="12">
        <f t="shared" si="175"/>
        <v>115.14340330287145</v>
      </c>
      <c r="BW48" s="22">
        <v>39813</v>
      </c>
      <c r="BX48">
        <v>13</v>
      </c>
      <c r="BY48" s="12">
        <v>-21.402645038033207</v>
      </c>
      <c r="CA48" s="22">
        <v>39813</v>
      </c>
      <c r="CB48">
        <v>35</v>
      </c>
      <c r="CC48" s="2">
        <v>-4845.6440255641937</v>
      </c>
      <c r="CD48" s="2">
        <v>96667.54704284668</v>
      </c>
      <c r="CE48" s="2">
        <v>12435.579067230225</v>
      </c>
      <c r="CF48" s="12">
        <f t="shared" si="176"/>
        <v>5.0126895465925321</v>
      </c>
      <c r="CG48" s="12">
        <f t="shared" si="177"/>
        <v>38.9659701359083</v>
      </c>
      <c r="CH48" s="22">
        <v>39813</v>
      </c>
      <c r="CI48">
        <v>35</v>
      </c>
      <c r="CJ48" s="12">
        <v>28.927620501641371</v>
      </c>
      <c r="CL48" s="22">
        <v>39813</v>
      </c>
      <c r="CM48">
        <v>18</v>
      </c>
      <c r="CN48" s="2">
        <v>-4915.715726852417</v>
      </c>
      <c r="CO48" s="2">
        <v>34722.389617919922</v>
      </c>
      <c r="CP48" s="2">
        <v>6310.7264366149902</v>
      </c>
      <c r="CQ48" s="12">
        <f t="shared" si="178"/>
        <v>14.157193041562611</v>
      </c>
      <c r="CR48" s="12">
        <f t="shared" si="179"/>
        <v>77.894609697091497</v>
      </c>
      <c r="CS48" s="22">
        <v>39813</v>
      </c>
      <c r="CT48">
        <v>18</v>
      </c>
      <c r="CU48" s="12">
        <v>9.1350198207578401</v>
      </c>
      <c r="CW48" s="22">
        <v>39813</v>
      </c>
      <c r="CX48">
        <v>48</v>
      </c>
      <c r="CY48" s="2">
        <v>-10172.410070419312</v>
      </c>
      <c r="CZ48" s="2">
        <v>171210.89663696289</v>
      </c>
      <c r="DA48" s="2">
        <v>22715.101992607117</v>
      </c>
      <c r="DB48" s="12">
        <f t="shared" si="180"/>
        <v>5.9414501472934758</v>
      </c>
      <c r="DC48" s="12">
        <f t="shared" si="181"/>
        <v>44.782585936572225</v>
      </c>
      <c r="DD48" s="22">
        <v>39813</v>
      </c>
      <c r="DE48">
        <v>48</v>
      </c>
      <c r="DF48" s="12">
        <v>16.956504201342426</v>
      </c>
      <c r="DH48" s="22">
        <v>39813</v>
      </c>
      <c r="DI48">
        <v>29</v>
      </c>
      <c r="DJ48" s="2">
        <v>-8241.2910051345825</v>
      </c>
      <c r="DK48" s="2">
        <v>72706.599090576172</v>
      </c>
      <c r="DL48" s="2">
        <v>16609.955963134766</v>
      </c>
      <c r="DM48" s="12">
        <f t="shared" si="182"/>
        <v>11.334997246766799</v>
      </c>
      <c r="DN48" s="12">
        <f t="shared" si="183"/>
        <v>49.616573478134733</v>
      </c>
      <c r="DO48" s="22">
        <v>39813</v>
      </c>
      <c r="DP48">
        <v>29</v>
      </c>
      <c r="DQ48" s="12">
        <v>48.849383376481285</v>
      </c>
      <c r="DS48" s="22">
        <v>39813</v>
      </c>
      <c r="DT48">
        <v>19</v>
      </c>
      <c r="DU48" s="2">
        <v>-1849.2099486812949</v>
      </c>
      <c r="DV48" s="2">
        <v>43819.367462158203</v>
      </c>
      <c r="DW48" s="2">
        <v>182.63601207733154</v>
      </c>
      <c r="DX48" s="12">
        <f t="shared" si="184"/>
        <v>4.2200744916691164</v>
      </c>
      <c r="DY48" s="169"/>
      <c r="DZ48" s="22">
        <v>39813</v>
      </c>
      <c r="EA48">
        <v>19</v>
      </c>
      <c r="EB48" s="12">
        <v>-22.401773505506238</v>
      </c>
      <c r="ED48" s="22">
        <v>39813</v>
      </c>
      <c r="EE48">
        <v>28</v>
      </c>
      <c r="EF48" s="2">
        <v>-3802.4718999862671</v>
      </c>
      <c r="EG48" s="2">
        <v>185058.720703125</v>
      </c>
      <c r="EH48" s="2">
        <v>8642.2532424926758</v>
      </c>
      <c r="EI48" s="12">
        <f t="shared" si="186"/>
        <v>2.0547380234440671</v>
      </c>
      <c r="EJ48" s="12">
        <f t="shared" si="187"/>
        <v>43.998616949687118</v>
      </c>
      <c r="EK48" s="22">
        <v>39813</v>
      </c>
      <c r="EL48">
        <v>28</v>
      </c>
      <c r="EM48" s="12">
        <v>-14.485375700391312</v>
      </c>
      <c r="EO48" s="22">
        <v>39813</v>
      </c>
      <c r="EP48">
        <v>16</v>
      </c>
      <c r="EQ48" s="2">
        <v>-5187.0109949111938</v>
      </c>
      <c r="ER48" s="2">
        <v>95497.720260620117</v>
      </c>
      <c r="ES48" s="2">
        <v>9015.65700340271</v>
      </c>
      <c r="ET48" s="12">
        <f t="shared" si="188"/>
        <v>5.4315547855545345</v>
      </c>
      <c r="EU48" s="12">
        <f t="shared" si="189"/>
        <v>57.533366597170897</v>
      </c>
      <c r="EV48" s="22">
        <v>39813</v>
      </c>
      <c r="EW48">
        <v>16</v>
      </c>
      <c r="EX48" s="12">
        <v>-19.048400423097466</v>
      </c>
      <c r="EZ48" s="22">
        <v>39813</v>
      </c>
      <c r="FA48">
        <v>16</v>
      </c>
      <c r="FB48" s="2">
        <v>-9116.486013174057</v>
      </c>
      <c r="FC48" s="2">
        <v>82198.572052001953</v>
      </c>
      <c r="FD48" s="2">
        <v>19892.86498260498</v>
      </c>
      <c r="FE48" s="12">
        <f t="shared" si="190"/>
        <v>11.09080825322199</v>
      </c>
      <c r="FF48" s="12">
        <f t="shared" si="191"/>
        <v>45.827918809813632</v>
      </c>
      <c r="FG48" s="22">
        <v>39813</v>
      </c>
      <c r="FH48">
        <v>16</v>
      </c>
      <c r="FI48" s="12">
        <v>-21.55583416082014</v>
      </c>
      <c r="FK48" s="22">
        <v>39813</v>
      </c>
      <c r="FL48">
        <v>4</v>
      </c>
      <c r="FM48" s="2">
        <v>-1701.8400192260742</v>
      </c>
      <c r="FN48" s="2">
        <v>34997.977416992188</v>
      </c>
      <c r="FO48" s="2">
        <v>1439.6399917602539</v>
      </c>
      <c r="FP48" s="12">
        <f t="shared" si="192"/>
        <v>4.86268105996262</v>
      </c>
      <c r="FQ48" s="12">
        <f t="shared" si="193"/>
        <v>118.2128885670387</v>
      </c>
      <c r="FR48" s="22">
        <v>39813</v>
      </c>
      <c r="FS48">
        <v>4</v>
      </c>
      <c r="FT48" s="12">
        <v>-4.3745183087174784</v>
      </c>
      <c r="FV48" s="22">
        <v>39813</v>
      </c>
      <c r="FW48">
        <v>5</v>
      </c>
      <c r="FX48" s="2">
        <v>-7275.9509887695313</v>
      </c>
      <c r="FY48" s="2">
        <v>26794.52197265625</v>
      </c>
      <c r="FZ48" s="2">
        <v>9701.0659942626953</v>
      </c>
      <c r="GA48" s="12">
        <f t="shared" si="194"/>
        <v>27.154621366989208</v>
      </c>
      <c r="GB48" s="12">
        <f t="shared" si="195"/>
        <v>75.001561612637204</v>
      </c>
      <c r="GC48" s="22">
        <v>39813</v>
      </c>
      <c r="GD48">
        <v>4</v>
      </c>
      <c r="GE48" s="12">
        <v>40.445710295975637</v>
      </c>
    </row>
    <row r="49" spans="2:187">
      <c r="B49" s="22">
        <v>39903</v>
      </c>
      <c r="C49">
        <v>14</v>
      </c>
      <c r="D49" s="2">
        <v>-9126.5909976959229</v>
      </c>
      <c r="E49" s="2">
        <v>196639.11424255371</v>
      </c>
      <c r="F49" s="2">
        <v>1361.7049942016602</v>
      </c>
      <c r="G49" s="12">
        <f t="shared" ref="G49" si="202">-D49/E49*100</f>
        <v>4.6412897214530284</v>
      </c>
      <c r="H49" s="169"/>
      <c r="I49" s="22">
        <v>39903</v>
      </c>
      <c r="J49">
        <v>14</v>
      </c>
      <c r="K49" s="12">
        <v>3.1474899151712643</v>
      </c>
      <c r="M49" s="22">
        <v>39903</v>
      </c>
      <c r="N49">
        <v>35</v>
      </c>
      <c r="O49" s="2">
        <v>-4793.8410077095032</v>
      </c>
      <c r="P49" s="2">
        <v>102325.09707641602</v>
      </c>
      <c r="Q49" s="2">
        <v>12449.437046051025</v>
      </c>
      <c r="R49" s="12">
        <f t="shared" ref="R49:R73" si="203">-O49/P49*100</f>
        <v>4.6849122499531859</v>
      </c>
      <c r="S49" s="12">
        <f t="shared" ref="S49:S73" si="204">-O49/Q49*100</f>
        <v>38.506488204863167</v>
      </c>
      <c r="T49" s="22">
        <v>39903</v>
      </c>
      <c r="U49">
        <v>35</v>
      </c>
      <c r="V49" s="12">
        <v>2.3286627772696633</v>
      </c>
      <c r="X49" s="22">
        <v>39994</v>
      </c>
      <c r="Y49">
        <v>25</v>
      </c>
      <c r="Z49" s="2">
        <v>-18024.357217311859</v>
      </c>
      <c r="AA49" s="2">
        <v>57340.896469116211</v>
      </c>
      <c r="AB49" s="2">
        <v>13200.666958808899</v>
      </c>
      <c r="AC49" s="12">
        <f t="shared" ref="AC49" si="205">-Z49/AA49*100</f>
        <v>31.433685776119269</v>
      </c>
      <c r="AD49" s="12">
        <f t="shared" ref="AD49" si="206">-Z49/AB49*100</f>
        <v>136.54126169196383</v>
      </c>
      <c r="AE49" s="22">
        <v>39994</v>
      </c>
      <c r="AF49">
        <v>25</v>
      </c>
      <c r="AG49" s="12">
        <v>-28.671349076892728</v>
      </c>
      <c r="AI49" s="22">
        <v>39903</v>
      </c>
      <c r="AJ49">
        <v>25</v>
      </c>
      <c r="AK49" s="2">
        <v>-1097.9840045571327</v>
      </c>
      <c r="AL49" s="2">
        <v>42498.821075439453</v>
      </c>
      <c r="AM49" s="2">
        <v>3647.0369720458984</v>
      </c>
      <c r="AN49" s="12">
        <f t="shared" ref="AN49" si="207">-AK49/AL49*100</f>
        <v>2.5835634419319695</v>
      </c>
      <c r="AO49" s="12">
        <f t="shared" ref="AO49" si="208">-AK49/AM49*100</f>
        <v>30.106193410515125</v>
      </c>
      <c r="AP49" s="22">
        <v>39903</v>
      </c>
      <c r="AQ49">
        <v>25</v>
      </c>
      <c r="AR49" s="12">
        <v>-14.755308884378726</v>
      </c>
      <c r="AT49" s="22">
        <v>39903</v>
      </c>
      <c r="AU49">
        <v>59</v>
      </c>
      <c r="AV49" s="2">
        <v>-58313.911388874054</v>
      </c>
      <c r="AW49" s="2">
        <v>125283.94839477539</v>
      </c>
      <c r="AX49" s="2">
        <v>38568.444046020508</v>
      </c>
      <c r="AY49" s="12">
        <f t="shared" ref="AY49" si="209">-AV49/AW49*100</f>
        <v>46.545397184581283</v>
      </c>
      <c r="AZ49" s="12">
        <f t="shared" ref="AZ49" si="210">-AV49/AX49*100</f>
        <v>151.19591373531409</v>
      </c>
      <c r="BA49" s="22">
        <v>39903</v>
      </c>
      <c r="BB49">
        <v>59</v>
      </c>
      <c r="BC49" s="12">
        <v>21.521064723889882</v>
      </c>
      <c r="BE49" s="22">
        <v>39903</v>
      </c>
      <c r="BF49">
        <v>13</v>
      </c>
      <c r="BG49" s="2">
        <v>-3302.0041012763977</v>
      </c>
      <c r="BH49" s="2">
        <v>153975.75241088867</v>
      </c>
      <c r="BI49" s="2">
        <v>6356.9059524536133</v>
      </c>
      <c r="BJ49" s="12">
        <f t="shared" ref="BJ49" si="211">-BG49/BH49*100</f>
        <v>2.1444961622690473</v>
      </c>
      <c r="BK49" s="12">
        <f t="shared" ref="BK49" si="212">-BG49/BI49*100</f>
        <v>51.943573272495925</v>
      </c>
      <c r="BL49" s="22">
        <v>39903</v>
      </c>
      <c r="BM49">
        <v>13</v>
      </c>
      <c r="BN49" s="12">
        <v>-15.465816800002663</v>
      </c>
      <c r="BP49" s="22">
        <v>39903</v>
      </c>
      <c r="BQ49">
        <v>12</v>
      </c>
      <c r="BR49" s="2">
        <v>-7718.6260814666748</v>
      </c>
      <c r="BS49" s="2">
        <v>32775.105438232422</v>
      </c>
      <c r="BT49" s="2">
        <v>7137.5749855041504</v>
      </c>
      <c r="BU49" s="12">
        <f t="shared" ref="BU49" si="213">-BR49/BS49*100</f>
        <v>23.550270787116482</v>
      </c>
      <c r="BV49" s="12">
        <f t="shared" ref="BV49" si="214">-BR49/BT49*100</f>
        <v>108.14073543384963</v>
      </c>
      <c r="BW49" s="22">
        <v>39903</v>
      </c>
      <c r="BX49">
        <v>12</v>
      </c>
      <c r="BY49" s="12">
        <v>-30.028519508090447</v>
      </c>
      <c r="CA49" s="22">
        <v>39903</v>
      </c>
      <c r="CB49">
        <v>36</v>
      </c>
      <c r="CC49" s="2">
        <v>-4551.6330025196075</v>
      </c>
      <c r="CD49" s="2">
        <v>97449.761215209961</v>
      </c>
      <c r="CE49" s="2">
        <v>12680.080894470215</v>
      </c>
      <c r="CF49" s="12">
        <f t="shared" ref="CF49" si="215">-CC49/CD49*100</f>
        <v>4.6707482355628276</v>
      </c>
      <c r="CG49" s="12">
        <f t="shared" ref="CG49" si="216">-CC49/CE49*100</f>
        <v>35.895930320953831</v>
      </c>
      <c r="CH49" s="22">
        <v>39903</v>
      </c>
      <c r="CI49">
        <v>36</v>
      </c>
      <c r="CJ49" s="12">
        <v>7.2444360304299016</v>
      </c>
      <c r="CL49" s="22">
        <v>39903</v>
      </c>
      <c r="CM49">
        <v>20</v>
      </c>
      <c r="CN49" s="2">
        <v>-4895.8951644897461</v>
      </c>
      <c r="CO49" s="2">
        <v>37280.884552001953</v>
      </c>
      <c r="CP49" s="2">
        <v>6520.4275093078613</v>
      </c>
      <c r="CQ49" s="12">
        <f t="shared" ref="CQ49" si="217">-CN49/CO49*100</f>
        <v>13.132454402096103</v>
      </c>
      <c r="CR49" s="12">
        <f t="shared" ref="CR49" si="218">-CN49/CP49*100</f>
        <v>75.085493359153105</v>
      </c>
      <c r="CS49" s="22">
        <v>39903</v>
      </c>
      <c r="CT49">
        <v>20</v>
      </c>
      <c r="CU49" s="12">
        <v>-0.40588540798415229</v>
      </c>
      <c r="CW49" s="22">
        <v>39903</v>
      </c>
      <c r="CX49">
        <v>51</v>
      </c>
      <c r="CY49" s="2">
        <v>-10210.228013038635</v>
      </c>
      <c r="CZ49" s="2">
        <v>165610.47320556641</v>
      </c>
      <c r="DA49" s="2">
        <v>21246.46510219574</v>
      </c>
      <c r="DB49" s="12">
        <f t="shared" ref="DB49" si="219">-CY49/CZ49*100</f>
        <v>6.1652067139286792</v>
      </c>
      <c r="DC49" s="12">
        <f t="shared" ref="DC49" si="220">-CY49/DA49*100</f>
        <v>48.056125872832595</v>
      </c>
      <c r="DD49" s="22">
        <v>39903</v>
      </c>
      <c r="DE49">
        <v>51</v>
      </c>
      <c r="DF49" s="12">
        <v>6.8294056644189416</v>
      </c>
      <c r="DH49" s="22">
        <v>39903</v>
      </c>
      <c r="DI49">
        <v>27</v>
      </c>
      <c r="DJ49" s="2">
        <v>-8306.5989382266998</v>
      </c>
      <c r="DK49" s="2">
        <v>79015.072677612305</v>
      </c>
      <c r="DL49" s="2">
        <v>17079.085954666138</v>
      </c>
      <c r="DM49" s="12">
        <f t="shared" ref="DM49" si="221">-DJ49/DK49*100</f>
        <v>10.512676451135185</v>
      </c>
      <c r="DN49" s="12">
        <f t="shared" ref="DN49" si="222">-DJ49/DL49*100</f>
        <v>48.636086031040044</v>
      </c>
      <c r="DO49" s="22">
        <v>39903</v>
      </c>
      <c r="DP49">
        <v>27</v>
      </c>
      <c r="DQ49" s="12">
        <v>38.955556510741253</v>
      </c>
      <c r="DS49" s="22">
        <v>39903</v>
      </c>
      <c r="DT49">
        <v>21</v>
      </c>
      <c r="DU49" s="2">
        <v>-1935.7659577950835</v>
      </c>
      <c r="DV49" s="2">
        <v>46295.930938720703</v>
      </c>
      <c r="DW49" s="2">
        <v>623.24197769165039</v>
      </c>
      <c r="DX49" s="12">
        <f t="shared" ref="DX49" si="223">-DU49/DV49*100</f>
        <v>4.1812874664024946</v>
      </c>
      <c r="DY49" s="169"/>
      <c r="DZ49" s="22">
        <v>39903</v>
      </c>
      <c r="EA49">
        <v>21</v>
      </c>
      <c r="EB49" s="12">
        <v>-20.698674472853607</v>
      </c>
      <c r="ED49" s="22">
        <v>39903</v>
      </c>
      <c r="EE49">
        <v>28</v>
      </c>
      <c r="EF49" s="2">
        <v>-3314.2543902397156</v>
      </c>
      <c r="EG49" s="2">
        <v>180222.09622192383</v>
      </c>
      <c r="EH49" s="2">
        <v>8610.3173880577087</v>
      </c>
      <c r="EI49" s="12">
        <f t="shared" ref="EI49" si="224">-EF49/EG49*100</f>
        <v>1.8389833764659875</v>
      </c>
      <c r="EJ49" s="12">
        <f t="shared" ref="EJ49" si="225">-EF49/EH49*100</f>
        <v>38.491663441309399</v>
      </c>
      <c r="EK49" s="22">
        <v>39903</v>
      </c>
      <c r="EL49">
        <v>28</v>
      </c>
      <c r="EM49" s="12">
        <v>-26.177599003132034</v>
      </c>
      <c r="EO49" s="22">
        <v>39903</v>
      </c>
      <c r="EP49">
        <v>14</v>
      </c>
      <c r="EQ49" s="2">
        <v>-4136.005012512207</v>
      </c>
      <c r="ER49" s="2">
        <v>85110.302276611328</v>
      </c>
      <c r="ES49" s="2">
        <v>6291.1710433959961</v>
      </c>
      <c r="ET49" s="12">
        <f t="shared" ref="ET49" si="226">-EQ49/ER49*100</f>
        <v>4.8595820974410975</v>
      </c>
      <c r="EU49" s="12">
        <f t="shared" ref="EU49" si="227">-EQ49/ES49*100</f>
        <v>65.743006889852055</v>
      </c>
      <c r="EV49" s="22">
        <v>39903</v>
      </c>
      <c r="EW49">
        <v>14</v>
      </c>
      <c r="EX49" s="12">
        <v>-16.170091991769663</v>
      </c>
      <c r="EZ49" s="22">
        <v>39903</v>
      </c>
      <c r="FA49">
        <v>16</v>
      </c>
      <c r="FB49" s="2">
        <v>-8048.4319839477539</v>
      </c>
      <c r="FC49" s="2">
        <v>73430.685211181641</v>
      </c>
      <c r="FD49" s="2">
        <v>20163.320980072021</v>
      </c>
      <c r="FE49" s="12">
        <f t="shared" ref="FE49" si="228">-FB49/FC49*100</f>
        <v>10.960584067547527</v>
      </c>
      <c r="FF49" s="12">
        <f t="shared" ref="FF49" si="229">-FB49/FD49*100</f>
        <v>39.916202256077987</v>
      </c>
      <c r="FG49" s="22">
        <v>39903</v>
      </c>
      <c r="FH49">
        <v>16</v>
      </c>
      <c r="FI49" s="12">
        <v>-30.767939166446155</v>
      </c>
      <c r="FK49" s="22">
        <v>39903</v>
      </c>
      <c r="FL49">
        <v>4</v>
      </c>
      <c r="FM49" s="2">
        <v>-1550.4240036010742</v>
      </c>
      <c r="FN49" s="2">
        <v>33367.789489746094</v>
      </c>
      <c r="FO49" s="2">
        <v>995.40496826171875</v>
      </c>
      <c r="FP49" s="12">
        <f t="shared" ref="FP49" si="230">-FM49/FN49*100</f>
        <v>4.6464690268964892</v>
      </c>
      <c r="FQ49" s="12">
        <f t="shared" ref="FQ49" si="231">-FM49/FO49*100</f>
        <v>155.75811383668179</v>
      </c>
      <c r="FR49" s="22">
        <v>39903</v>
      </c>
      <c r="FS49">
        <v>4</v>
      </c>
      <c r="FT49" s="12">
        <v>-14.476728953109863</v>
      </c>
      <c r="FV49" s="22">
        <v>39903</v>
      </c>
      <c r="FW49">
        <v>5</v>
      </c>
      <c r="FX49" s="2">
        <v>-7253.0079956054688</v>
      </c>
      <c r="FY49" s="2">
        <v>27893.884033203125</v>
      </c>
      <c r="FZ49" s="2">
        <v>11105.389999389648</v>
      </c>
      <c r="GA49" s="12">
        <f t="shared" ref="GA49" si="232">-FX49/FY49*100</f>
        <v>26.002144366026421</v>
      </c>
      <c r="GB49" s="12">
        <f t="shared" ref="GB49" si="233">-FX49/FZ49*100</f>
        <v>65.310700443695296</v>
      </c>
      <c r="GC49" s="22">
        <v>39903</v>
      </c>
      <c r="GD49">
        <v>4</v>
      </c>
      <c r="GE49" s="12">
        <v>31.337016142714734</v>
      </c>
    </row>
    <row r="50" spans="2:187">
      <c r="B50" s="22">
        <v>39994</v>
      </c>
      <c r="C50">
        <v>12</v>
      </c>
      <c r="D50" s="2">
        <v>-7888.8959941864014</v>
      </c>
      <c r="E50" s="2">
        <v>156909.15286254883</v>
      </c>
      <c r="F50" s="2">
        <v>-409.16300106048584</v>
      </c>
      <c r="G50" s="12">
        <f t="shared" ref="G50:G73" si="234">-D50/E50*100</f>
        <v>5.0276837585739891</v>
      </c>
      <c r="H50" s="169"/>
      <c r="I50" s="22">
        <v>39994</v>
      </c>
      <c r="J50">
        <v>12</v>
      </c>
      <c r="K50" s="12">
        <v>-9.3106819551169391</v>
      </c>
      <c r="M50" s="22">
        <v>39994</v>
      </c>
      <c r="N50">
        <v>36</v>
      </c>
      <c r="O50" s="2">
        <v>-4772.7679381370544</v>
      </c>
      <c r="P50" s="2">
        <v>102487.24768066406</v>
      </c>
      <c r="Q50" s="2">
        <v>11008.072978973389</v>
      </c>
      <c r="R50" s="12">
        <f t="shared" si="203"/>
        <v>4.6569383471086399</v>
      </c>
      <c r="S50" s="12">
        <f t="shared" si="204"/>
        <v>43.356979439122163</v>
      </c>
      <c r="T50" s="22">
        <v>39994</v>
      </c>
      <c r="U50">
        <v>36</v>
      </c>
      <c r="V50" s="12">
        <v>0.51995472519987818</v>
      </c>
      <c r="X50" s="22">
        <v>40086</v>
      </c>
      <c r="Y50">
        <v>25</v>
      </c>
      <c r="Z50" s="2">
        <v>-16394.027854919434</v>
      </c>
      <c r="AA50" s="2">
        <v>54246.26692199707</v>
      </c>
      <c r="AB50" s="2">
        <v>12308.199963092804</v>
      </c>
      <c r="AC50" s="12">
        <f t="shared" ref="AC50:AC71" si="235">-Z50/AA50*100</f>
        <v>30.221485800106905</v>
      </c>
      <c r="AD50" s="12">
        <f t="shared" ref="AD50:AD71" si="236">-Z50/AB50*100</f>
        <v>133.19598238636303</v>
      </c>
      <c r="AE50" s="22">
        <v>40086</v>
      </c>
      <c r="AF50">
        <v>25</v>
      </c>
      <c r="AG50" s="12">
        <v>-32.353266891869062</v>
      </c>
      <c r="AI50" s="22">
        <v>39994</v>
      </c>
      <c r="AJ50">
        <v>25</v>
      </c>
      <c r="AK50" s="2">
        <v>-1023.8109964132309</v>
      </c>
      <c r="AL50" s="2">
        <v>40905.733276367188</v>
      </c>
      <c r="AM50" s="2">
        <v>3437.2589836120605</v>
      </c>
      <c r="AN50" s="12">
        <f t="shared" ref="AN50:AN73" si="237">-AK50/AL50*100</f>
        <v>2.5028545252963985</v>
      </c>
      <c r="AO50" s="12">
        <f t="shared" ref="AO50:AO73" si="238">-AK50/AM50*100</f>
        <v>29.785681011948483</v>
      </c>
      <c r="AP50" s="22">
        <v>39994</v>
      </c>
      <c r="AQ50">
        <v>25</v>
      </c>
      <c r="AR50" s="12">
        <v>-22.047497668295911</v>
      </c>
      <c r="AT50" s="22">
        <v>39994</v>
      </c>
      <c r="AU50">
        <v>65</v>
      </c>
      <c r="AV50" s="2">
        <v>-54496.254302918911</v>
      </c>
      <c r="AW50" s="2">
        <v>132433.78324890137</v>
      </c>
      <c r="AX50" s="2">
        <v>37228.051021575928</v>
      </c>
      <c r="AY50" s="12">
        <f t="shared" ref="AY50:AY73" si="239">-AV50/AW50*100</f>
        <v>41.149813111127742</v>
      </c>
      <c r="AZ50" s="12">
        <f t="shared" ref="AZ50:AZ73" si="240">-AV50/AX50*100</f>
        <v>146.38492429091977</v>
      </c>
      <c r="BA50" s="22">
        <v>39994</v>
      </c>
      <c r="BB50">
        <v>65</v>
      </c>
      <c r="BC50" s="12">
        <v>-3.0710463181923497</v>
      </c>
      <c r="BE50" s="22">
        <v>39994</v>
      </c>
      <c r="BF50">
        <v>14</v>
      </c>
      <c r="BG50" s="2">
        <v>-2958.1900968551636</v>
      </c>
      <c r="BH50" s="2">
        <v>154235.0061340332</v>
      </c>
      <c r="BI50" s="2">
        <v>6849.3658233880997</v>
      </c>
      <c r="BJ50" s="12">
        <f t="shared" ref="BJ50:BJ73" si="241">-BG50/BH50*100</f>
        <v>1.9179758026426499</v>
      </c>
      <c r="BK50" s="12">
        <f t="shared" ref="BK50:BK73" si="242">-BG50/BI50*100</f>
        <v>43.189255372431958</v>
      </c>
      <c r="BL50" s="22">
        <v>39994</v>
      </c>
      <c r="BM50">
        <v>14</v>
      </c>
      <c r="BN50" s="12">
        <v>-28.577926252883678</v>
      </c>
      <c r="BP50" s="22">
        <v>39994</v>
      </c>
      <c r="BQ50">
        <v>13</v>
      </c>
      <c r="BR50" s="2">
        <v>-6494.4158897399902</v>
      </c>
      <c r="BS50" s="2">
        <v>32893.258636474609</v>
      </c>
      <c r="BT50" s="2">
        <v>7054.7111167907715</v>
      </c>
      <c r="BU50" s="12">
        <f t="shared" ref="BU50:BU73" si="243">-BR50/BS50*100</f>
        <v>19.743911545870603</v>
      </c>
      <c r="BV50" s="12">
        <f t="shared" ref="BV50:BV73" si="244">-BR50/BT50*100</f>
        <v>92.05785725630588</v>
      </c>
      <c r="BW50" s="22">
        <v>39994</v>
      </c>
      <c r="BX50">
        <v>13</v>
      </c>
      <c r="BY50" s="12">
        <v>-38.363994022238202</v>
      </c>
      <c r="CA50" s="22">
        <v>39994</v>
      </c>
      <c r="CB50">
        <v>36</v>
      </c>
      <c r="CC50" s="2">
        <v>-4001.8119938373566</v>
      </c>
      <c r="CD50" s="2">
        <v>99172.932601928711</v>
      </c>
      <c r="CE50" s="2">
        <v>13156.361095428467</v>
      </c>
      <c r="CF50" s="12">
        <f t="shared" ref="CF50:CF73" si="245">-CC50/CD50*100</f>
        <v>4.0351856992071342</v>
      </c>
      <c r="CG50" s="12">
        <f t="shared" ref="CG50:CG73" si="246">-CC50/CE50*100</f>
        <v>30.417316496640506</v>
      </c>
      <c r="CH50" s="22">
        <v>39994</v>
      </c>
      <c r="CI50">
        <v>36</v>
      </c>
      <c r="CJ50" s="12">
        <v>-6.4717489707629134</v>
      </c>
      <c r="CL50" s="22">
        <v>39994</v>
      </c>
      <c r="CM50">
        <v>20</v>
      </c>
      <c r="CN50" s="2">
        <v>-3697.4825305938721</v>
      </c>
      <c r="CO50" s="2">
        <v>38516.734924316406</v>
      </c>
      <c r="CP50" s="2">
        <v>6322.7847366333008</v>
      </c>
      <c r="CQ50" s="12">
        <f t="shared" ref="CQ50:CQ73" si="247">-CN50/CO50*100</f>
        <v>9.5996780045329722</v>
      </c>
      <c r="CR50" s="12">
        <f t="shared" ref="CR50:CR73" si="248">-CN50/CP50*100</f>
        <v>58.478703365800087</v>
      </c>
      <c r="CS50" s="22">
        <v>39994</v>
      </c>
      <c r="CT50">
        <v>20</v>
      </c>
      <c r="CU50" s="12">
        <v>-27.217579821412553</v>
      </c>
      <c r="CW50" s="22">
        <v>39994</v>
      </c>
      <c r="CX50">
        <v>49</v>
      </c>
      <c r="CY50" s="2">
        <v>-9816.5980024337769</v>
      </c>
      <c r="CZ50" s="2">
        <v>161256.38359069824</v>
      </c>
      <c r="DA50" s="2">
        <v>20391.977869510651</v>
      </c>
      <c r="DB50" s="12">
        <f t="shared" ref="DB50:DB73" si="249">-CY50/CZ50*100</f>
        <v>6.0875717189282348</v>
      </c>
      <c r="DC50" s="12">
        <f t="shared" ref="DC50:DC73" si="250">-CY50/DA50*100</f>
        <v>48.139508905171965</v>
      </c>
      <c r="DD50" s="22">
        <v>39994</v>
      </c>
      <c r="DE50">
        <v>49</v>
      </c>
      <c r="DF50" s="12">
        <v>-1.1422929302528972</v>
      </c>
      <c r="DH50" s="22">
        <v>39994</v>
      </c>
      <c r="DI50">
        <v>26</v>
      </c>
      <c r="DJ50" s="2">
        <v>-8114.9938232898712</v>
      </c>
      <c r="DK50" s="2">
        <v>77888.186416625977</v>
      </c>
      <c r="DL50" s="2">
        <v>16628.836994171143</v>
      </c>
      <c r="DM50" s="12">
        <f t="shared" ref="DM50:DM73" si="251">-DJ50/DK50*100</f>
        <v>10.418773624901926</v>
      </c>
      <c r="DN50" s="12">
        <f t="shared" ref="DN50:DN73" si="252">-DJ50/DL50*100</f>
        <v>48.80072987746766</v>
      </c>
      <c r="DO50" s="22">
        <v>39994</v>
      </c>
      <c r="DP50">
        <v>26</v>
      </c>
      <c r="DQ50" s="12">
        <v>34.631991361023616</v>
      </c>
      <c r="DS50" s="22">
        <v>39994</v>
      </c>
      <c r="DT50">
        <v>22</v>
      </c>
      <c r="DU50" s="2">
        <v>-1884.0170175656676</v>
      </c>
      <c r="DV50" s="2">
        <v>49904.492767333984</v>
      </c>
      <c r="DW50" s="2">
        <v>993.55503511428833</v>
      </c>
      <c r="DX50" s="12">
        <f t="shared" ref="DX50:DX73" si="253">-DU50/DV50*100</f>
        <v>3.7752452997556363</v>
      </c>
      <c r="DY50" s="169"/>
      <c r="DZ50" s="22">
        <v>39994</v>
      </c>
      <c r="EA50">
        <v>22</v>
      </c>
      <c r="EB50" s="12">
        <v>-24.490202990215792</v>
      </c>
      <c r="ED50" s="22">
        <v>39994</v>
      </c>
      <c r="EE50">
        <v>29</v>
      </c>
      <c r="EF50" s="2">
        <v>-4035.7904100418091</v>
      </c>
      <c r="EG50" s="2">
        <v>211825.68151855469</v>
      </c>
      <c r="EH50" s="2">
        <v>11061.052459716797</v>
      </c>
      <c r="EI50" s="12">
        <f t="shared" ref="EI50:EI73" si="254">-EF50/EG50*100</f>
        <v>1.9052413197066937</v>
      </c>
      <c r="EJ50" s="12">
        <f t="shared" ref="EJ50:EJ73" si="255">-EF50/EH50*100</f>
        <v>36.486495518755909</v>
      </c>
      <c r="EK50" s="22">
        <v>39994</v>
      </c>
      <c r="EL50">
        <v>29</v>
      </c>
      <c r="EM50" s="12">
        <v>-35.972573045700052</v>
      </c>
      <c r="EO50" s="22">
        <v>39994</v>
      </c>
      <c r="EP50">
        <v>15</v>
      </c>
      <c r="EQ50" s="2">
        <v>-3644.2280025482178</v>
      </c>
      <c r="ER50" s="2">
        <v>81291.275527954102</v>
      </c>
      <c r="ES50" s="2">
        <v>5622.2537002563477</v>
      </c>
      <c r="ET50" s="12">
        <f t="shared" ref="ET50:ET73" si="256">-EQ50/ER50*100</f>
        <v>4.4829263397337833</v>
      </c>
      <c r="EU50" s="12">
        <f t="shared" ref="EU50:EU73" si="257">-EQ50/ES50*100</f>
        <v>64.81792172384641</v>
      </c>
      <c r="EV50" s="22">
        <v>39994</v>
      </c>
      <c r="EW50">
        <v>15</v>
      </c>
      <c r="EX50" s="12">
        <v>-24.979471750385727</v>
      </c>
      <c r="EZ50" s="22">
        <v>39994</v>
      </c>
      <c r="FA50">
        <v>16</v>
      </c>
      <c r="FB50" s="2">
        <v>-7234.679048538208</v>
      </c>
      <c r="FC50" s="2">
        <v>72068.452117919922</v>
      </c>
      <c r="FD50" s="2">
        <v>19963.846954345703</v>
      </c>
      <c r="FE50" s="12">
        <f t="shared" ref="FE50:FE73" si="258">-FB50/FC50*100</f>
        <v>10.038621388316587</v>
      </c>
      <c r="FF50" s="12">
        <f t="shared" ref="FF50:FF73" si="259">-FB50/FD50*100</f>
        <v>36.238902577658628</v>
      </c>
      <c r="FG50" s="22">
        <v>39994</v>
      </c>
      <c r="FH50">
        <v>16</v>
      </c>
      <c r="FI50" s="12">
        <v>-34.919084157655732</v>
      </c>
      <c r="FK50" s="22">
        <v>39994</v>
      </c>
      <c r="FL50">
        <v>4</v>
      </c>
      <c r="FM50" s="2">
        <v>-1691.9009857177734</v>
      </c>
      <c r="FN50" s="2">
        <v>30756.89111328125</v>
      </c>
      <c r="FO50" s="2">
        <v>386.45098114013672</v>
      </c>
      <c r="FP50" s="12">
        <f t="shared" ref="FP50:FP73" si="260">-FM50/FN50*100</f>
        <v>5.5008842717110218</v>
      </c>
      <c r="FQ50" s="12">
        <f t="shared" ref="FQ50:FQ73" si="261">-FM50/FO50*100</f>
        <v>437.80481051599355</v>
      </c>
      <c r="FR50" s="22">
        <v>39994</v>
      </c>
      <c r="FS50">
        <v>4</v>
      </c>
      <c r="FT50" s="12">
        <v>-5.1952898398633707</v>
      </c>
      <c r="FV50" s="22">
        <v>39994</v>
      </c>
      <c r="FW50">
        <v>6</v>
      </c>
      <c r="FX50" s="2">
        <v>-9742.9909973144531</v>
      </c>
      <c r="FY50" s="2">
        <v>42754.683959960938</v>
      </c>
      <c r="FZ50" s="2">
        <v>21944.536987304688</v>
      </c>
      <c r="GA50" s="12">
        <f t="shared" ref="GA50:GA73" si="262">-FX50/FY50*100</f>
        <v>22.788125405016686</v>
      </c>
      <c r="GB50" s="12">
        <f t="shared" ref="GB50:GB73" si="263">-FX50/FZ50*100</f>
        <v>44.398252753981318</v>
      </c>
      <c r="GC50" s="22">
        <v>39994</v>
      </c>
      <c r="GD50">
        <v>5</v>
      </c>
      <c r="GE50" s="12">
        <v>4.9623077377340508</v>
      </c>
    </row>
    <row r="51" spans="2:187">
      <c r="B51" s="22">
        <v>40086</v>
      </c>
      <c r="C51">
        <v>9</v>
      </c>
      <c r="D51" s="2">
        <v>-6688.596996307373</v>
      </c>
      <c r="E51" s="2">
        <v>147434.2209777832</v>
      </c>
      <c r="F51" s="2">
        <v>2557.7409965991974</v>
      </c>
      <c r="G51" s="12">
        <f t="shared" si="234"/>
        <v>4.5366652002151353</v>
      </c>
      <c r="H51" s="169"/>
      <c r="I51" s="22">
        <v>40086</v>
      </c>
      <c r="J51">
        <v>9</v>
      </c>
      <c r="K51" s="12">
        <v>-23.835416713518608</v>
      </c>
      <c r="M51" s="22">
        <v>40086</v>
      </c>
      <c r="N51">
        <v>37</v>
      </c>
      <c r="O51" s="2">
        <v>-4716.9110424518585</v>
      </c>
      <c r="P51" s="2">
        <v>98670.07470703125</v>
      </c>
      <c r="Q51" s="2">
        <v>10041.488988876343</v>
      </c>
      <c r="R51" s="12">
        <f t="shared" si="203"/>
        <v>4.7804879609721533</v>
      </c>
      <c r="S51" s="12">
        <f t="shared" si="204"/>
        <v>46.974219138985362</v>
      </c>
      <c r="T51" s="22">
        <v>40086</v>
      </c>
      <c r="U51">
        <v>37</v>
      </c>
      <c r="V51" s="12">
        <v>-12.182952175641615</v>
      </c>
      <c r="X51" s="22">
        <v>40178</v>
      </c>
      <c r="Y51">
        <v>25</v>
      </c>
      <c r="Z51" s="2">
        <v>-17417.27006816864</v>
      </c>
      <c r="AA51" s="2">
        <v>54717.272338867188</v>
      </c>
      <c r="AB51" s="2">
        <v>12716.544960021973</v>
      </c>
      <c r="AC51" s="12">
        <f t="shared" si="235"/>
        <v>31.831393129947145</v>
      </c>
      <c r="AD51" s="12">
        <f t="shared" si="236"/>
        <v>136.96542671712103</v>
      </c>
      <c r="AE51" s="22">
        <v>40178</v>
      </c>
      <c r="AF51">
        <v>25</v>
      </c>
      <c r="AG51" s="12">
        <v>-28.391082956215129</v>
      </c>
      <c r="AI51" s="22">
        <v>40086</v>
      </c>
      <c r="AJ51">
        <v>25</v>
      </c>
      <c r="AK51" s="2">
        <v>-884.50799453258514</v>
      </c>
      <c r="AL51" s="2">
        <v>39590.597473144531</v>
      </c>
      <c r="AM51" s="2">
        <v>3433.7579945623875</v>
      </c>
      <c r="AN51" s="12">
        <f t="shared" si="237"/>
        <v>2.2341365146928456</v>
      </c>
      <c r="AO51" s="12">
        <f t="shared" si="238"/>
        <v>25.759182677791202</v>
      </c>
      <c r="AP51" s="22">
        <v>40086</v>
      </c>
      <c r="AQ51">
        <v>25</v>
      </c>
      <c r="AR51" s="12">
        <v>-32.806221780610812</v>
      </c>
      <c r="AT51" s="22">
        <v>40086</v>
      </c>
      <c r="AU51">
        <v>67</v>
      </c>
      <c r="AV51" s="2">
        <v>-44010.869351148605</v>
      </c>
      <c r="AW51" s="2">
        <v>115601.90207672119</v>
      </c>
      <c r="AX51" s="2">
        <v>33913.590303421021</v>
      </c>
      <c r="AY51" s="12">
        <f t="shared" si="239"/>
        <v>38.071059870572057</v>
      </c>
      <c r="AZ51" s="12">
        <f t="shared" si="240"/>
        <v>129.77354788268769</v>
      </c>
      <c r="BA51" s="22">
        <v>40086</v>
      </c>
      <c r="BB51">
        <v>67</v>
      </c>
      <c r="BC51" s="12">
        <v>-34.848869980921563</v>
      </c>
      <c r="BE51" s="22">
        <v>40086</v>
      </c>
      <c r="BF51">
        <v>15</v>
      </c>
      <c r="BG51" s="2">
        <v>-2802.1898050308228</v>
      </c>
      <c r="BH51" s="2">
        <v>160876.09173583984</v>
      </c>
      <c r="BI51" s="2">
        <v>7263.9224891662598</v>
      </c>
      <c r="BJ51" s="12">
        <f t="shared" si="241"/>
        <v>1.7418311041718033</v>
      </c>
      <c r="BK51" s="12">
        <f t="shared" si="242"/>
        <v>38.576813136568219</v>
      </c>
      <c r="BL51" s="22">
        <v>40086</v>
      </c>
      <c r="BM51">
        <v>15</v>
      </c>
      <c r="BN51" s="12">
        <v>-33.096710755747971</v>
      </c>
      <c r="BP51" s="22">
        <v>40086</v>
      </c>
      <c r="BQ51">
        <v>14</v>
      </c>
      <c r="BR51" s="2">
        <v>-5229.6759366989136</v>
      </c>
      <c r="BS51" s="2">
        <v>32440.961791992188</v>
      </c>
      <c r="BT51" s="2">
        <v>7053.7790908813477</v>
      </c>
      <c r="BU51" s="12">
        <f t="shared" si="243"/>
        <v>16.12059460576727</v>
      </c>
      <c r="BV51" s="12">
        <f t="shared" si="244"/>
        <v>74.140058390253358</v>
      </c>
      <c r="BW51" s="22">
        <v>40086</v>
      </c>
      <c r="BX51">
        <v>14</v>
      </c>
      <c r="BY51" s="12">
        <v>-47.91750302066221</v>
      </c>
      <c r="CA51" s="22">
        <v>40086</v>
      </c>
      <c r="CB51">
        <v>37</v>
      </c>
      <c r="CC51" s="2">
        <v>-3976.1900334358215</v>
      </c>
      <c r="CD51" s="2">
        <v>103950.11352539063</v>
      </c>
      <c r="CE51" s="2">
        <v>13940.116896629333</v>
      </c>
      <c r="CF51" s="12">
        <f t="shared" si="245"/>
        <v>3.8250944598195233</v>
      </c>
      <c r="CG51" s="12">
        <f t="shared" si="246"/>
        <v>28.523362199331693</v>
      </c>
      <c r="CH51" s="22">
        <v>40086</v>
      </c>
      <c r="CI51">
        <v>37</v>
      </c>
      <c r="CJ51" s="12">
        <v>-13.762693253995684</v>
      </c>
      <c r="CL51" s="22">
        <v>40086</v>
      </c>
      <c r="CM51">
        <v>21</v>
      </c>
      <c r="CN51" s="2">
        <v>-4232.5932822227478</v>
      </c>
      <c r="CO51" s="2">
        <v>43019.743530273438</v>
      </c>
      <c r="CP51" s="2">
        <v>6254.4234256744385</v>
      </c>
      <c r="CQ51" s="12">
        <f t="shared" si="247"/>
        <v>9.83872272331012</v>
      </c>
      <c r="CR51" s="12">
        <f t="shared" si="248"/>
        <v>67.673596655575508</v>
      </c>
      <c r="CS51" s="22">
        <v>40086</v>
      </c>
      <c r="CT51">
        <v>21</v>
      </c>
      <c r="CU51" s="12">
        <v>-17.740986134520575</v>
      </c>
      <c r="CW51" s="22">
        <v>40086</v>
      </c>
      <c r="CX51">
        <v>51</v>
      </c>
      <c r="CY51" s="2">
        <v>-8611.4572534561157</v>
      </c>
      <c r="CZ51" s="2">
        <v>158087.64318847656</v>
      </c>
      <c r="DA51" s="2">
        <v>19115.120913505554</v>
      </c>
      <c r="DB51" s="12">
        <f t="shared" si="249"/>
        <v>5.4472677811948227</v>
      </c>
      <c r="DC51" s="12">
        <f t="shared" si="250"/>
        <v>45.050498463610531</v>
      </c>
      <c r="DD51" s="22">
        <v>40086</v>
      </c>
      <c r="DE51">
        <v>51</v>
      </c>
      <c r="DF51" s="12">
        <v>-24.698762062280078</v>
      </c>
      <c r="DH51" s="22">
        <v>40086</v>
      </c>
      <c r="DI51">
        <v>27</v>
      </c>
      <c r="DJ51" s="2">
        <v>-8147.6517062187195</v>
      </c>
      <c r="DK51" s="2">
        <v>86863.806243896484</v>
      </c>
      <c r="DL51" s="2">
        <v>18417.903718948364</v>
      </c>
      <c r="DM51" s="12">
        <f t="shared" si="251"/>
        <v>9.3798004698777717</v>
      </c>
      <c r="DN51" s="12">
        <f t="shared" si="252"/>
        <v>44.237671292832339</v>
      </c>
      <c r="DO51" s="22">
        <v>40086</v>
      </c>
      <c r="DP51">
        <v>27</v>
      </c>
      <c r="DQ51" s="12">
        <v>26.850771170604393</v>
      </c>
      <c r="DS51" s="22">
        <v>40086</v>
      </c>
      <c r="DT51">
        <v>22</v>
      </c>
      <c r="DU51" s="2">
        <v>-1682.7150245048106</v>
      </c>
      <c r="DV51" s="2">
        <v>45301.106201171875</v>
      </c>
      <c r="DW51" s="2">
        <v>871.0219931602478</v>
      </c>
      <c r="DX51" s="12">
        <f t="shared" si="253"/>
        <v>3.7145119967540245</v>
      </c>
      <c r="DY51" s="169"/>
      <c r="DZ51" s="22">
        <v>40086</v>
      </c>
      <c r="EA51">
        <v>22</v>
      </c>
      <c r="EB51" s="12">
        <v>-29.145796551148052</v>
      </c>
      <c r="ED51" s="22">
        <v>40086</v>
      </c>
      <c r="EE51">
        <v>29</v>
      </c>
      <c r="EF51" s="2">
        <v>-3392.5638942718506</v>
      </c>
      <c r="EG51" s="2">
        <v>207834.36041259766</v>
      </c>
      <c r="EH51" s="2">
        <v>11056.111316680908</v>
      </c>
      <c r="EI51" s="12">
        <f t="shared" si="254"/>
        <v>1.6323402384171959</v>
      </c>
      <c r="EJ51" s="12">
        <f t="shared" si="255"/>
        <v>30.684965057771439</v>
      </c>
      <c r="EK51" s="22">
        <v>40086</v>
      </c>
      <c r="EL51">
        <v>29</v>
      </c>
      <c r="EM51" s="12">
        <v>-42.982653240758253</v>
      </c>
      <c r="EO51" s="22">
        <v>40086</v>
      </c>
      <c r="EP51">
        <v>14</v>
      </c>
      <c r="EQ51" s="2">
        <v>-2863.8663929700851</v>
      </c>
      <c r="ER51" s="2">
        <v>68906.939697265625</v>
      </c>
      <c r="ES51" s="2">
        <v>7042.1798248291016</v>
      </c>
      <c r="ET51" s="12">
        <f t="shared" si="256"/>
        <v>4.1561363856124487</v>
      </c>
      <c r="EU51" s="12">
        <f t="shared" si="257"/>
        <v>40.667328358653279</v>
      </c>
      <c r="EV51" s="22">
        <v>40086</v>
      </c>
      <c r="EW51">
        <v>14</v>
      </c>
      <c r="EX51" s="12">
        <v>-32.249457451543272</v>
      </c>
      <c r="EZ51" s="22">
        <v>40086</v>
      </c>
      <c r="FA51">
        <v>18</v>
      </c>
      <c r="FB51" s="2">
        <v>-7288.5589895248413</v>
      </c>
      <c r="FC51" s="2">
        <v>75406.634033203125</v>
      </c>
      <c r="FD51" s="2">
        <v>21041.185031890869</v>
      </c>
      <c r="FE51" s="12">
        <f t="shared" si="258"/>
        <v>9.665673429098474</v>
      </c>
      <c r="FF51" s="12">
        <f t="shared" si="259"/>
        <v>34.639489070972033</v>
      </c>
      <c r="FG51" s="22">
        <v>40086</v>
      </c>
      <c r="FH51">
        <v>18</v>
      </c>
      <c r="FI51" s="12">
        <v>-36.534676255825282</v>
      </c>
      <c r="FK51" s="22">
        <v>40086</v>
      </c>
      <c r="FL51">
        <v>7</v>
      </c>
      <c r="FM51" s="2">
        <v>-4018.415018081665</v>
      </c>
      <c r="FN51" s="2">
        <v>67509.410888671875</v>
      </c>
      <c r="FO51" s="2">
        <v>2050.8050155639648</v>
      </c>
      <c r="FP51" s="12">
        <f t="shared" si="260"/>
        <v>5.9523775503067791</v>
      </c>
      <c r="FQ51" s="12">
        <f t="shared" si="261"/>
        <v>195.94329970841298</v>
      </c>
      <c r="FR51" s="22">
        <v>40086</v>
      </c>
      <c r="FS51">
        <v>7</v>
      </c>
      <c r="FT51" s="12">
        <v>-12.792995717201128</v>
      </c>
      <c r="FV51" s="22">
        <v>40086</v>
      </c>
      <c r="FW51">
        <v>6</v>
      </c>
      <c r="FX51" s="2">
        <v>-9671.2850036621094</v>
      </c>
      <c r="FY51" s="2">
        <v>38648.3349609375</v>
      </c>
      <c r="FZ51" s="2">
        <v>19055.101013183594</v>
      </c>
      <c r="GA51" s="12">
        <f t="shared" si="262"/>
        <v>25.023807658045381</v>
      </c>
      <c r="GB51" s="12">
        <f t="shared" si="263"/>
        <v>50.754309814316215</v>
      </c>
      <c r="GC51" s="22">
        <v>40086</v>
      </c>
      <c r="GD51">
        <v>5</v>
      </c>
      <c r="GE51" s="12">
        <v>0.91205828606868433</v>
      </c>
    </row>
    <row r="52" spans="2:187">
      <c r="B52" s="22">
        <v>40178</v>
      </c>
      <c r="C52">
        <v>9</v>
      </c>
      <c r="D52" s="2">
        <v>-6044.4640007019043</v>
      </c>
      <c r="E52" s="2">
        <v>165063.02210998535</v>
      </c>
      <c r="F52" s="2">
        <v>6929.5470023155212</v>
      </c>
      <c r="G52" s="12">
        <f t="shared" si="234"/>
        <v>3.6619128399783789</v>
      </c>
      <c r="H52" s="12">
        <f t="shared" ref="H52:H73" si="264">-D52/F52*100</f>
        <v>87.22740460064901</v>
      </c>
      <c r="I52" s="22">
        <v>40178</v>
      </c>
      <c r="J52">
        <v>9</v>
      </c>
      <c r="K52" s="12">
        <v>-32.036397107568739</v>
      </c>
      <c r="M52" s="22">
        <v>40178</v>
      </c>
      <c r="N52">
        <v>38</v>
      </c>
      <c r="O52" s="2">
        <v>-3670.4210348129272</v>
      </c>
      <c r="P52" s="2">
        <v>96923.138946533203</v>
      </c>
      <c r="Q52" s="2">
        <v>10022.189054489136</v>
      </c>
      <c r="R52" s="12">
        <f t="shared" si="203"/>
        <v>3.7869399141495848</v>
      </c>
      <c r="S52" s="12">
        <f t="shared" si="204"/>
        <v>36.622947490387574</v>
      </c>
      <c r="T52" s="22">
        <v>40178</v>
      </c>
      <c r="U52">
        <v>38</v>
      </c>
      <c r="V52" s="12">
        <v>-33.116480750401365</v>
      </c>
      <c r="X52" s="22">
        <v>40268</v>
      </c>
      <c r="Y52">
        <v>25</v>
      </c>
      <c r="Z52" s="2">
        <v>-20848.263317108154</v>
      </c>
      <c r="AA52" s="2">
        <v>53988.764892578125</v>
      </c>
      <c r="AB52" s="2">
        <v>12309.615127563477</v>
      </c>
      <c r="AC52" s="12">
        <f t="shared" si="235"/>
        <v>38.615929367137973</v>
      </c>
      <c r="AD52" s="12">
        <f t="shared" si="236"/>
        <v>169.36567960134744</v>
      </c>
      <c r="AE52" s="22">
        <v>40268</v>
      </c>
      <c r="AF52">
        <v>25</v>
      </c>
      <c r="AG52" s="12">
        <v>13.062461057377606</v>
      </c>
      <c r="AI52" s="22">
        <v>40178</v>
      </c>
      <c r="AJ52">
        <v>25</v>
      </c>
      <c r="AK52" s="2">
        <v>-912.12399500608444</v>
      </c>
      <c r="AL52" s="2">
        <v>42727.632476806641</v>
      </c>
      <c r="AM52" s="2">
        <v>3794.680027961731</v>
      </c>
      <c r="AN52" s="12">
        <f t="shared" si="237"/>
        <v>2.1347403123756092</v>
      </c>
      <c r="AO52" s="12">
        <f t="shared" si="238"/>
        <v>24.036914529945793</v>
      </c>
      <c r="AP52" s="22">
        <v>40178</v>
      </c>
      <c r="AQ52">
        <v>25</v>
      </c>
      <c r="AR52" s="12">
        <v>-36.031161374357723</v>
      </c>
      <c r="AT52" s="22">
        <v>40178</v>
      </c>
      <c r="AU52">
        <v>68</v>
      </c>
      <c r="AV52" s="2">
        <v>-38320.944610506296</v>
      </c>
      <c r="AW52" s="2">
        <v>121270.3678817749</v>
      </c>
      <c r="AX52" s="2">
        <v>33542.296376228333</v>
      </c>
      <c r="AY52" s="12">
        <f t="shared" si="239"/>
        <v>31.599594591701862</v>
      </c>
      <c r="AZ52" s="12">
        <f t="shared" si="240"/>
        <v>114.24663410244216</v>
      </c>
      <c r="BA52" s="22">
        <v>40178</v>
      </c>
      <c r="BB52">
        <v>68</v>
      </c>
      <c r="BC52" s="12">
        <v>-43.995981566269151</v>
      </c>
      <c r="BE52" s="22">
        <v>40178</v>
      </c>
      <c r="BF52">
        <v>15</v>
      </c>
      <c r="BG52" s="2">
        <v>-2494.5035152435303</v>
      </c>
      <c r="BH52" s="2">
        <v>155420.56555175781</v>
      </c>
      <c r="BI52" s="2">
        <v>7994.5163345336914</v>
      </c>
      <c r="BJ52" s="12">
        <f t="shared" si="241"/>
        <v>1.6050022121511429</v>
      </c>
      <c r="BK52" s="12">
        <f t="shared" si="242"/>
        <v>31.202682074312516</v>
      </c>
      <c r="BL52" s="22">
        <v>40178</v>
      </c>
      <c r="BM52">
        <v>15</v>
      </c>
      <c r="BN52" s="12">
        <v>-38.294290652274341</v>
      </c>
      <c r="BP52" s="22">
        <v>40178</v>
      </c>
      <c r="BQ52">
        <v>13</v>
      </c>
      <c r="BR52" s="2">
        <v>-4222.8910112380981</v>
      </c>
      <c r="BS52" s="2">
        <v>31990.765167236328</v>
      </c>
      <c r="BT52" s="2">
        <v>6836.1490364074707</v>
      </c>
      <c r="BU52" s="12">
        <f t="shared" si="243"/>
        <v>13.20034387787328</v>
      </c>
      <c r="BV52" s="12">
        <f t="shared" si="244"/>
        <v>61.77295124415997</v>
      </c>
      <c r="BW52" s="22">
        <v>40178</v>
      </c>
      <c r="BX52">
        <v>13</v>
      </c>
      <c r="BY52" s="12">
        <v>-54.146036348877189</v>
      </c>
      <c r="CA52" s="22">
        <v>40178</v>
      </c>
      <c r="CB52">
        <v>37</v>
      </c>
      <c r="CC52" s="2">
        <v>-3996.1220345497131</v>
      </c>
      <c r="CD52" s="2">
        <v>107981.7532043457</v>
      </c>
      <c r="CE52" s="2">
        <v>14499.292873382568</v>
      </c>
      <c r="CF52" s="12">
        <f t="shared" si="245"/>
        <v>3.7007382413836285</v>
      </c>
      <c r="CG52" s="12">
        <f t="shared" si="246"/>
        <v>27.560806374810813</v>
      </c>
      <c r="CH52" s="22">
        <v>40178</v>
      </c>
      <c r="CI52">
        <v>37</v>
      </c>
      <c r="CJ52" s="12">
        <v>-16.558497819717211</v>
      </c>
      <c r="CL52" s="22">
        <v>40178</v>
      </c>
      <c r="CM52">
        <v>22</v>
      </c>
      <c r="CN52" s="2">
        <v>-4622.5543985366821</v>
      </c>
      <c r="CO52" s="2">
        <v>44275.949371337891</v>
      </c>
      <c r="CP52" s="2">
        <v>7282.3989963531494</v>
      </c>
      <c r="CQ52" s="12">
        <f t="shared" si="247"/>
        <v>10.440328133379564</v>
      </c>
      <c r="CR52" s="12">
        <f t="shared" si="248"/>
        <v>63.475709046586793</v>
      </c>
      <c r="CS52" s="22">
        <v>40178</v>
      </c>
      <c r="CT52">
        <v>22</v>
      </c>
      <c r="CU52" s="12">
        <v>-17.79112984367346</v>
      </c>
      <c r="CW52" s="22">
        <v>40178</v>
      </c>
      <c r="CX52">
        <v>55</v>
      </c>
      <c r="CY52" s="2">
        <v>-7998.8345937728882</v>
      </c>
      <c r="CZ52" s="2">
        <v>166747.81986999512</v>
      </c>
      <c r="DA52" s="2">
        <v>25322.020868778229</v>
      </c>
      <c r="DB52" s="12">
        <f t="shared" si="249"/>
        <v>4.7969650217970932</v>
      </c>
      <c r="DC52" s="12">
        <f t="shared" si="250"/>
        <v>31.588452735363482</v>
      </c>
      <c r="DD52" s="22">
        <v>40178</v>
      </c>
      <c r="DE52">
        <v>55</v>
      </c>
      <c r="DF52" s="12">
        <v>-33.319447178150185</v>
      </c>
      <c r="DH52" s="22">
        <v>40178</v>
      </c>
      <c r="DI52">
        <v>25</v>
      </c>
      <c r="DJ52" s="2">
        <v>-7249.5275545120239</v>
      </c>
      <c r="DK52" s="2">
        <v>55988.499984741211</v>
      </c>
      <c r="DL52" s="2">
        <v>11848.395757675171</v>
      </c>
      <c r="DM52" s="12">
        <f t="shared" si="251"/>
        <v>12.948243936679441</v>
      </c>
      <c r="DN52" s="12">
        <f t="shared" si="252"/>
        <v>61.185730986542332</v>
      </c>
      <c r="DO52" s="22">
        <v>40178</v>
      </c>
      <c r="DP52">
        <v>25</v>
      </c>
      <c r="DQ52" s="12">
        <v>10.085678293676192</v>
      </c>
      <c r="DS52" s="22">
        <v>40178</v>
      </c>
      <c r="DT52">
        <v>22</v>
      </c>
      <c r="DU52" s="2">
        <v>-1537.1230101566762</v>
      </c>
      <c r="DV52" s="2">
        <v>43406.043899536133</v>
      </c>
      <c r="DW52" s="2">
        <v>567.49896168708801</v>
      </c>
      <c r="DX52" s="12">
        <f t="shared" si="253"/>
        <v>3.5412649300967574</v>
      </c>
      <c r="DY52" s="169"/>
      <c r="DZ52" s="22">
        <v>40178</v>
      </c>
      <c r="EA52">
        <v>22</v>
      </c>
      <c r="EB52" s="12">
        <v>-35.60890204802142</v>
      </c>
      <c r="ED52" s="22">
        <v>40178</v>
      </c>
      <c r="EE52">
        <v>29</v>
      </c>
      <c r="EF52" s="2">
        <v>-3142.6218013763428</v>
      </c>
      <c r="EG52" s="2">
        <v>208285.36309814453</v>
      </c>
      <c r="EH52" s="2">
        <v>13657.359237670898</v>
      </c>
      <c r="EI52" s="12">
        <f t="shared" si="254"/>
        <v>1.508805877970183</v>
      </c>
      <c r="EJ52" s="12">
        <f t="shared" si="255"/>
        <v>23.010464517240596</v>
      </c>
      <c r="EK52" s="22">
        <v>40178</v>
      </c>
      <c r="EL52">
        <v>29</v>
      </c>
      <c r="EM52" s="12">
        <v>-42.432595946008163</v>
      </c>
      <c r="EO52" s="22">
        <v>40178</v>
      </c>
      <c r="EP52">
        <v>14</v>
      </c>
      <c r="EQ52" s="2">
        <v>-2388.9510023593903</v>
      </c>
      <c r="ER52" s="2">
        <v>64084.831085205078</v>
      </c>
      <c r="ES52" s="2">
        <v>8759.5846557617188</v>
      </c>
      <c r="ET52" s="12">
        <f t="shared" si="256"/>
        <v>3.727794802459758</v>
      </c>
      <c r="EU52" s="12">
        <f t="shared" si="257"/>
        <v>27.272423251118759</v>
      </c>
      <c r="EV52" s="22">
        <v>40178</v>
      </c>
      <c r="EW52">
        <v>14</v>
      </c>
      <c r="EX52" s="12">
        <v>-39.837750461364571</v>
      </c>
      <c r="EZ52" s="22">
        <v>40178</v>
      </c>
      <c r="FA52">
        <v>18</v>
      </c>
      <c r="FB52" s="2">
        <v>-7330.2900323867798</v>
      </c>
      <c r="FC52" s="2">
        <v>74276.254425048828</v>
      </c>
      <c r="FD52" s="2">
        <v>20534.149169921875</v>
      </c>
      <c r="FE52" s="12">
        <f t="shared" si="258"/>
        <v>9.8689548754557581</v>
      </c>
      <c r="FF52" s="12">
        <f t="shared" si="259"/>
        <v>35.69804607791631</v>
      </c>
      <c r="FG52" s="22">
        <v>40178</v>
      </c>
      <c r="FH52">
        <v>18</v>
      </c>
      <c r="FI52" s="12">
        <v>-28.326012840519144</v>
      </c>
      <c r="FK52" s="22">
        <v>40178</v>
      </c>
      <c r="FL52">
        <v>7</v>
      </c>
      <c r="FM52" s="2">
        <v>-4100.8049736022949</v>
      </c>
      <c r="FN52" s="2">
        <v>65984.034057617188</v>
      </c>
      <c r="FO52" s="2">
        <v>2030.7469940185547</v>
      </c>
      <c r="FP52" s="12">
        <f t="shared" si="260"/>
        <v>6.2148442910014809</v>
      </c>
      <c r="FQ52" s="12">
        <f t="shared" si="261"/>
        <v>201.93578942531855</v>
      </c>
      <c r="FR52" s="22">
        <v>40178</v>
      </c>
      <c r="FS52">
        <v>7</v>
      </c>
      <c r="FT52" s="12">
        <v>-6.5818834216266664</v>
      </c>
      <c r="FV52" s="22">
        <v>40178</v>
      </c>
      <c r="FW52">
        <v>7</v>
      </c>
      <c r="FX52" s="2">
        <v>-7613.4389953613281</v>
      </c>
      <c r="FY52" s="2">
        <v>45364.744018554688</v>
      </c>
      <c r="FZ52" s="2">
        <v>14881.388000488281</v>
      </c>
      <c r="GA52" s="12">
        <f t="shared" si="262"/>
        <v>16.782722266100183</v>
      </c>
      <c r="GB52" s="12">
        <f t="shared" si="263"/>
        <v>51.160812385991946</v>
      </c>
      <c r="GC52" s="22">
        <v>40178</v>
      </c>
      <c r="GD52">
        <v>6</v>
      </c>
      <c r="GE52" s="12">
        <v>-11.084921855940665</v>
      </c>
    </row>
    <row r="53" spans="2:187">
      <c r="B53" s="22">
        <v>40268</v>
      </c>
      <c r="C53">
        <v>10</v>
      </c>
      <c r="D53" s="2">
        <v>-5714.0310001373291</v>
      </c>
      <c r="E53" s="2">
        <v>182657.18496704102</v>
      </c>
      <c r="F53" s="2">
        <v>12079.879046440125</v>
      </c>
      <c r="G53" s="12">
        <f t="shared" si="234"/>
        <v>3.1282815407279925</v>
      </c>
      <c r="H53" s="12">
        <f t="shared" si="264"/>
        <v>47.302054748811607</v>
      </c>
      <c r="I53" s="22">
        <v>40268</v>
      </c>
      <c r="J53">
        <v>10</v>
      </c>
      <c r="K53" s="12">
        <v>-34.596815165825909</v>
      </c>
      <c r="M53" s="22">
        <v>40268</v>
      </c>
      <c r="N53">
        <v>39</v>
      </c>
      <c r="O53" s="2">
        <v>-2757.3610174655914</v>
      </c>
      <c r="P53" s="2">
        <v>99758.959503173828</v>
      </c>
      <c r="Q53" s="2">
        <v>10460.488981246948</v>
      </c>
      <c r="R53" s="12">
        <f t="shared" si="203"/>
        <v>2.7640234332815652</v>
      </c>
      <c r="S53" s="12">
        <f t="shared" si="204"/>
        <v>26.359771731597377</v>
      </c>
      <c r="T53" s="22">
        <v>40268</v>
      </c>
      <c r="U53">
        <v>39</v>
      </c>
      <c r="V53" s="12">
        <v>-41.547117431380322</v>
      </c>
      <c r="X53" s="22">
        <v>40359</v>
      </c>
      <c r="Y53">
        <v>22</v>
      </c>
      <c r="Z53" s="2">
        <v>-21046.496263504028</v>
      </c>
      <c r="AA53" s="2">
        <v>46972.899993896484</v>
      </c>
      <c r="AB53" s="2">
        <v>11152.827068328857</v>
      </c>
      <c r="AC53" s="12">
        <f t="shared" si="235"/>
        <v>44.805614016249258</v>
      </c>
      <c r="AD53" s="12">
        <f t="shared" si="236"/>
        <v>188.70996685020455</v>
      </c>
      <c r="AE53" s="22">
        <v>40359</v>
      </c>
      <c r="AF53">
        <v>22</v>
      </c>
      <c r="AG53" s="12">
        <v>18.246941770343117</v>
      </c>
      <c r="AI53" s="22">
        <v>40268</v>
      </c>
      <c r="AJ53">
        <v>28</v>
      </c>
      <c r="AK53" s="2">
        <v>-1015.8020025491714</v>
      </c>
      <c r="AL53" s="2">
        <v>47981.875885009766</v>
      </c>
      <c r="AM53" s="2">
        <v>4924.6309708952904</v>
      </c>
      <c r="AN53" s="12">
        <f t="shared" si="237"/>
        <v>2.1170535411820417</v>
      </c>
      <c r="AO53" s="12">
        <f t="shared" si="238"/>
        <v>20.626966945393274</v>
      </c>
      <c r="AP53" s="22">
        <v>40268</v>
      </c>
      <c r="AQ53">
        <v>28</v>
      </c>
      <c r="AR53" s="12">
        <v>-30.784299736351773</v>
      </c>
      <c r="AT53" s="22">
        <v>40268</v>
      </c>
      <c r="AU53">
        <v>71</v>
      </c>
      <c r="AV53" s="2">
        <v>-36824.250061124563</v>
      </c>
      <c r="AW53" s="2">
        <v>128357.9042930603</v>
      </c>
      <c r="AX53" s="2">
        <v>33624.149200439453</v>
      </c>
      <c r="AY53" s="12">
        <f t="shared" si="239"/>
        <v>28.688728024921073</v>
      </c>
      <c r="AZ53" s="12">
        <f t="shared" si="240"/>
        <v>109.51726939352055</v>
      </c>
      <c r="BA53" s="22">
        <v>40268</v>
      </c>
      <c r="BB53">
        <v>71</v>
      </c>
      <c r="BC53" s="12">
        <v>-44.913993673553179</v>
      </c>
      <c r="BE53" s="22">
        <v>40268</v>
      </c>
      <c r="BF53">
        <v>16</v>
      </c>
      <c r="BG53" s="2">
        <v>-2466.9013948440552</v>
      </c>
      <c r="BH53" s="2">
        <v>155601.53900146484</v>
      </c>
      <c r="BI53" s="2">
        <v>8506.4999847412109</v>
      </c>
      <c r="BJ53" s="12">
        <f t="shared" si="241"/>
        <v>1.5853965267148364</v>
      </c>
      <c r="BK53" s="12">
        <f t="shared" si="242"/>
        <v>29.000192785154098</v>
      </c>
      <c r="BL53" s="22">
        <v>40268</v>
      </c>
      <c r="BM53">
        <v>16</v>
      </c>
      <c r="BN53" s="12">
        <v>-30.743771310479005</v>
      </c>
      <c r="BP53" s="22">
        <v>40268</v>
      </c>
      <c r="BQ53">
        <v>13</v>
      </c>
      <c r="BR53" s="2">
        <v>-4037.9240942001343</v>
      </c>
      <c r="BS53" s="2">
        <v>32223.774871826172</v>
      </c>
      <c r="BT53" s="2">
        <v>6848.8988609313965</v>
      </c>
      <c r="BU53" s="12">
        <f t="shared" si="243"/>
        <v>12.530884759037232</v>
      </c>
      <c r="BV53" s="12">
        <f t="shared" si="244"/>
        <v>58.95727439098156</v>
      </c>
      <c r="BW53" s="22">
        <v>40268</v>
      </c>
      <c r="BX53">
        <v>13</v>
      </c>
      <c r="BY53" s="12">
        <v>-49.139870069285926</v>
      </c>
      <c r="CA53" s="22">
        <v>40268</v>
      </c>
      <c r="CB53">
        <v>37</v>
      </c>
      <c r="CC53" s="2">
        <v>-3903.7089881896973</v>
      </c>
      <c r="CD53" s="2">
        <v>110671.45196533203</v>
      </c>
      <c r="CE53" s="2">
        <v>13845.562125205994</v>
      </c>
      <c r="CF53" s="12">
        <f t="shared" si="245"/>
        <v>3.5272953583481841</v>
      </c>
      <c r="CG53" s="12">
        <f t="shared" si="246"/>
        <v>28.194658713660697</v>
      </c>
      <c r="CH53" s="22">
        <v>40268</v>
      </c>
      <c r="CI53">
        <v>37</v>
      </c>
      <c r="CJ53" s="12">
        <v>-12.358546197633602</v>
      </c>
      <c r="CL53" s="22">
        <v>40268</v>
      </c>
      <c r="CM53">
        <v>23</v>
      </c>
      <c r="CN53" s="2">
        <v>-4491.5142192840576</v>
      </c>
      <c r="CO53" s="2">
        <v>49087.076232910156</v>
      </c>
      <c r="CP53" s="2">
        <v>8414.4653911590576</v>
      </c>
      <c r="CQ53" s="12">
        <f t="shared" si="247"/>
        <v>9.1500952266387934</v>
      </c>
      <c r="CR53" s="12">
        <f t="shared" si="248"/>
        <v>53.378485863204318</v>
      </c>
      <c r="CS53" s="22">
        <v>40268</v>
      </c>
      <c r="CT53">
        <v>23</v>
      </c>
      <c r="CU53" s="12">
        <v>-17.306468046508272</v>
      </c>
      <c r="CW53" s="22">
        <v>40268</v>
      </c>
      <c r="CX53">
        <v>56</v>
      </c>
      <c r="CY53" s="2">
        <v>-7324.4200191497803</v>
      </c>
      <c r="CZ53" s="2">
        <v>176710.30950927734</v>
      </c>
      <c r="DA53" s="2">
        <v>28984.850665092468</v>
      </c>
      <c r="DB53" s="12">
        <f t="shared" si="249"/>
        <v>4.1448741952235935</v>
      </c>
      <c r="DC53" s="12">
        <f t="shared" si="250"/>
        <v>25.269821479435294</v>
      </c>
      <c r="DD53" s="22">
        <v>40268</v>
      </c>
      <c r="DE53">
        <v>56</v>
      </c>
      <c r="DF53" s="12">
        <v>-37.054349203398587</v>
      </c>
      <c r="DH53" s="22">
        <v>40268</v>
      </c>
      <c r="DI53">
        <v>25</v>
      </c>
      <c r="DJ53" s="2">
        <v>-7267.081033706665</v>
      </c>
      <c r="DK53" s="2">
        <v>56843.893600463867</v>
      </c>
      <c r="DL53" s="2">
        <v>12393.893966674805</v>
      </c>
      <c r="DM53" s="12">
        <f t="shared" si="251"/>
        <v>12.784277383925302</v>
      </c>
      <c r="DN53" s="12">
        <f t="shared" si="252"/>
        <v>58.63436506110736</v>
      </c>
      <c r="DO53" s="22">
        <v>40268</v>
      </c>
      <c r="DP53">
        <v>25</v>
      </c>
      <c r="DQ53" s="12">
        <v>11.952824828551801</v>
      </c>
      <c r="DS53" s="22">
        <v>40268</v>
      </c>
      <c r="DT53">
        <v>25</v>
      </c>
      <c r="DU53" s="2">
        <v>-1530.7699948251247</v>
      </c>
      <c r="DV53" s="2">
        <v>55166.855865478516</v>
      </c>
      <c r="DW53" s="2">
        <v>1700.8769192695618</v>
      </c>
      <c r="DX53" s="12">
        <f t="shared" si="253"/>
        <v>2.7748001418783539</v>
      </c>
      <c r="DY53" s="12">
        <f t="shared" ref="DY53:DY73" si="265">-DU53/DW53*100</f>
        <v>89.998869258718088</v>
      </c>
      <c r="DZ53" s="22">
        <v>40268</v>
      </c>
      <c r="EA53">
        <v>25</v>
      </c>
      <c r="EB53" s="12">
        <v>-35.594551453058557</v>
      </c>
      <c r="ED53" s="22">
        <v>40268</v>
      </c>
      <c r="EE53">
        <v>32</v>
      </c>
      <c r="EF53" s="2">
        <v>-3325.7580161094666</v>
      </c>
      <c r="EG53" s="2">
        <v>224516.85198974609</v>
      </c>
      <c r="EH53" s="2">
        <v>15282.841335296631</v>
      </c>
      <c r="EI53" s="12">
        <f t="shared" si="254"/>
        <v>1.4812954959217748</v>
      </c>
      <c r="EJ53" s="12">
        <f t="shared" si="255"/>
        <v>21.761385485488425</v>
      </c>
      <c r="EK53" s="22">
        <v>40268</v>
      </c>
      <c r="EL53">
        <v>32</v>
      </c>
      <c r="EM53" s="12">
        <v>-35.04148471303391</v>
      </c>
      <c r="EO53" s="22">
        <v>40268</v>
      </c>
      <c r="EP53">
        <v>16</v>
      </c>
      <c r="EQ53" s="2">
        <v>-2709.8929960727692</v>
      </c>
      <c r="ER53" s="2">
        <v>71376.217315673828</v>
      </c>
      <c r="ES53" s="2">
        <v>11759.107856750488</v>
      </c>
      <c r="ET53" s="12">
        <f t="shared" si="256"/>
        <v>3.7966329654145059</v>
      </c>
      <c r="EU53" s="12">
        <f t="shared" si="257"/>
        <v>23.04505604578765</v>
      </c>
      <c r="EV53" s="22">
        <v>40268</v>
      </c>
      <c r="EW53">
        <v>16</v>
      </c>
      <c r="EX53" s="12">
        <v>-24.128507804388256</v>
      </c>
      <c r="EZ53" s="22">
        <v>40268</v>
      </c>
      <c r="FA53">
        <v>19</v>
      </c>
      <c r="FB53" s="2">
        <v>-7949.1879577636719</v>
      </c>
      <c r="FC53" s="2">
        <v>75389.265380859375</v>
      </c>
      <c r="FD53" s="2">
        <v>20838.384918212891</v>
      </c>
      <c r="FE53" s="12">
        <f t="shared" si="258"/>
        <v>10.544190764567253</v>
      </c>
      <c r="FF53" s="12">
        <f t="shared" si="259"/>
        <v>38.14685249822805</v>
      </c>
      <c r="FG53" s="22">
        <v>40268</v>
      </c>
      <c r="FH53">
        <v>19</v>
      </c>
      <c r="FI53" s="12">
        <v>-14.227525186607881</v>
      </c>
      <c r="FK53" s="22">
        <v>40268</v>
      </c>
      <c r="FL53">
        <v>7</v>
      </c>
      <c r="FM53" s="2">
        <v>-4118.6592807769775</v>
      </c>
      <c r="FN53" s="2">
        <v>61612.999450683594</v>
      </c>
      <c r="FO53" s="2">
        <v>3040.7577533721924</v>
      </c>
      <c r="FP53" s="12">
        <f t="shared" si="260"/>
        <v>6.684724518360194</v>
      </c>
      <c r="FQ53" s="12">
        <f t="shared" si="261"/>
        <v>135.44845117008731</v>
      </c>
      <c r="FR53" s="22">
        <v>40268</v>
      </c>
      <c r="FS53">
        <v>6</v>
      </c>
      <c r="FT53" s="12">
        <v>4.2733939387060937</v>
      </c>
      <c r="FV53" s="22">
        <v>40268</v>
      </c>
      <c r="FW53">
        <v>8</v>
      </c>
      <c r="FX53" s="2">
        <v>-7257.18701171875</v>
      </c>
      <c r="FY53" s="2">
        <v>47229.295043945313</v>
      </c>
      <c r="FZ53" s="2">
        <v>14572.171981811523</v>
      </c>
      <c r="GA53" s="12">
        <f t="shared" si="262"/>
        <v>15.36585927222961</v>
      </c>
      <c r="GB53" s="12">
        <f t="shared" si="263"/>
        <v>49.801683790013719</v>
      </c>
      <c r="GC53" s="22">
        <v>40268</v>
      </c>
      <c r="GD53">
        <v>7</v>
      </c>
      <c r="GE53" s="12">
        <v>-16.632592278443248</v>
      </c>
    </row>
    <row r="54" spans="2:187">
      <c r="B54" s="22">
        <v>40359</v>
      </c>
      <c r="C54">
        <v>12</v>
      </c>
      <c r="D54" s="2">
        <v>-6005.620997428894</v>
      </c>
      <c r="E54" s="2">
        <v>208797.60716247559</v>
      </c>
      <c r="F54" s="2">
        <v>17813.571975708008</v>
      </c>
      <c r="G54" s="12">
        <f t="shared" si="234"/>
        <v>2.8762882290866618</v>
      </c>
      <c r="H54" s="12">
        <f t="shared" si="264"/>
        <v>33.713738073524127</v>
      </c>
      <c r="I54" s="22">
        <v>40359</v>
      </c>
      <c r="J54">
        <v>12</v>
      </c>
      <c r="K54" s="12">
        <v>-25.61054975931668</v>
      </c>
      <c r="M54" s="22">
        <v>40359</v>
      </c>
      <c r="N54">
        <v>39</v>
      </c>
      <c r="O54" s="2">
        <v>-2580.7820303440094</v>
      </c>
      <c r="P54" s="2">
        <v>101307.41732788086</v>
      </c>
      <c r="Q54" s="2">
        <v>11339.500974655151</v>
      </c>
      <c r="R54" s="12">
        <f t="shared" si="203"/>
        <v>2.5474758891457312</v>
      </c>
      <c r="S54" s="12">
        <f t="shared" si="204"/>
        <v>22.759220499317383</v>
      </c>
      <c r="T54" s="22">
        <v>40359</v>
      </c>
      <c r="U54">
        <v>39</v>
      </c>
      <c r="V54" s="12">
        <v>-41.561857549246263</v>
      </c>
      <c r="X54" s="22">
        <v>40451</v>
      </c>
      <c r="Y54">
        <v>22</v>
      </c>
      <c r="Z54" s="2">
        <v>-21524.548415660858</v>
      </c>
      <c r="AA54" s="2">
        <v>48035.65055847168</v>
      </c>
      <c r="AB54" s="2">
        <v>11300.257949829102</v>
      </c>
      <c r="AC54" s="12">
        <f t="shared" si="235"/>
        <v>44.809528267885071</v>
      </c>
      <c r="AD54" s="12">
        <f t="shared" si="236"/>
        <v>190.47838121240747</v>
      </c>
      <c r="AE54" s="22">
        <v>40451</v>
      </c>
      <c r="AF54">
        <v>22</v>
      </c>
      <c r="AG54" s="12">
        <v>32.771799822922972</v>
      </c>
      <c r="AI54" s="22">
        <v>40359</v>
      </c>
      <c r="AJ54">
        <v>27</v>
      </c>
      <c r="AK54" s="2">
        <v>-1071.5600004792213</v>
      </c>
      <c r="AL54" s="2">
        <v>46473.237945556641</v>
      </c>
      <c r="AM54" s="2">
        <v>5084.2489814758301</v>
      </c>
      <c r="AN54" s="12">
        <f t="shared" si="237"/>
        <v>2.3057571364718616</v>
      </c>
      <c r="AO54" s="12">
        <f t="shared" si="238"/>
        <v>21.076072481567852</v>
      </c>
      <c r="AP54" s="22">
        <v>40359</v>
      </c>
      <c r="AQ54">
        <v>27</v>
      </c>
      <c r="AR54" s="12">
        <v>-17.955958209254174</v>
      </c>
      <c r="AT54" s="22">
        <v>40359</v>
      </c>
      <c r="AU54">
        <v>74</v>
      </c>
      <c r="AV54" s="2">
        <v>-42998.565371960402</v>
      </c>
      <c r="AW54" s="2">
        <v>135085.86876296997</v>
      </c>
      <c r="AX54" s="2">
        <v>35426.795781612396</v>
      </c>
      <c r="AY54" s="12">
        <f t="shared" si="239"/>
        <v>31.830542872999061</v>
      </c>
      <c r="AZ54" s="12">
        <f t="shared" si="240"/>
        <v>121.37300149023918</v>
      </c>
      <c r="BA54" s="22">
        <v>40359</v>
      </c>
      <c r="BB54">
        <v>74</v>
      </c>
      <c r="BC54" s="12">
        <v>-28.955158894701771</v>
      </c>
      <c r="BE54" s="22">
        <v>40359</v>
      </c>
      <c r="BF54">
        <v>16</v>
      </c>
      <c r="BG54" s="2">
        <v>-2431.3688116073608</v>
      </c>
      <c r="BH54" s="2">
        <v>155275.46542358398</v>
      </c>
      <c r="BI54" s="2">
        <v>8801.0210723876953</v>
      </c>
      <c r="BJ54" s="12">
        <f t="shared" si="241"/>
        <v>1.565842230757257</v>
      </c>
      <c r="BK54" s="12">
        <f t="shared" si="242"/>
        <v>27.62598557155524</v>
      </c>
      <c r="BL54" s="22">
        <v>40359</v>
      </c>
      <c r="BM54">
        <v>16</v>
      </c>
      <c r="BN54" s="12">
        <v>-23.37934623101069</v>
      </c>
      <c r="BP54" s="22">
        <v>40359</v>
      </c>
      <c r="BQ54">
        <v>13</v>
      </c>
      <c r="BR54" s="2">
        <v>-3938.4179077148438</v>
      </c>
      <c r="BS54" s="2">
        <v>33261.088134765625</v>
      </c>
      <c r="BT54" s="2">
        <v>7023.9909515380859</v>
      </c>
      <c r="BU54" s="12">
        <f t="shared" si="243"/>
        <v>11.840917205586774</v>
      </c>
      <c r="BV54" s="12">
        <f t="shared" si="244"/>
        <v>56.070942216296913</v>
      </c>
      <c r="BW54" s="22">
        <v>40359</v>
      </c>
      <c r="BX54">
        <v>13</v>
      </c>
      <c r="BY54" s="12">
        <v>-39.356857112633705</v>
      </c>
      <c r="CA54" s="22">
        <v>40359</v>
      </c>
      <c r="CB54">
        <v>40</v>
      </c>
      <c r="CC54" s="2">
        <v>-4826.3600367307663</v>
      </c>
      <c r="CD54" s="2">
        <v>118731.0570602417</v>
      </c>
      <c r="CE54" s="2">
        <v>16136.51415348053</v>
      </c>
      <c r="CF54" s="12">
        <f t="shared" si="245"/>
        <v>4.0649516278474387</v>
      </c>
      <c r="CG54" s="12">
        <f t="shared" si="246"/>
        <v>29.90955785633389</v>
      </c>
      <c r="CH54" s="22">
        <v>40359</v>
      </c>
      <c r="CI54">
        <v>40</v>
      </c>
      <c r="CJ54" s="12">
        <v>1.073655745593971</v>
      </c>
      <c r="CL54" s="22">
        <v>40359</v>
      </c>
      <c r="CM54">
        <v>24</v>
      </c>
      <c r="CN54" s="2">
        <v>-4997.180052280426</v>
      </c>
      <c r="CO54" s="2">
        <v>49496.061614990234</v>
      </c>
      <c r="CP54" s="2">
        <v>8421.8287487030029</v>
      </c>
      <c r="CQ54" s="12">
        <f t="shared" si="247"/>
        <v>10.096116517616009</v>
      </c>
      <c r="CR54" s="12">
        <f t="shared" si="248"/>
        <v>59.336044479057023</v>
      </c>
      <c r="CS54" s="22">
        <v>40359</v>
      </c>
      <c r="CT54">
        <v>24</v>
      </c>
      <c r="CU54" s="12">
        <v>19.654200952538048</v>
      </c>
      <c r="CW54" s="22">
        <v>40359</v>
      </c>
      <c r="CX54">
        <v>59</v>
      </c>
      <c r="CY54" s="2">
        <v>-8771.3040142059326</v>
      </c>
      <c r="CZ54" s="2">
        <v>200789.03053283691</v>
      </c>
      <c r="DA54" s="2">
        <v>33467.534120559692</v>
      </c>
      <c r="DB54" s="12">
        <f t="shared" si="249"/>
        <v>4.3684179314623854</v>
      </c>
      <c r="DC54" s="12">
        <f t="shared" si="250"/>
        <v>26.208396419673974</v>
      </c>
      <c r="DD54" s="22">
        <v>40359</v>
      </c>
      <c r="DE54">
        <v>59</v>
      </c>
      <c r="DF54" s="12">
        <v>-25.800543560840762</v>
      </c>
      <c r="DH54" s="22">
        <v>40359</v>
      </c>
      <c r="DI54">
        <v>27</v>
      </c>
      <c r="DJ54" s="2">
        <v>-7669.959165096283</v>
      </c>
      <c r="DK54" s="2">
        <v>58104.124893188477</v>
      </c>
      <c r="DL54" s="2">
        <v>12999.412958145142</v>
      </c>
      <c r="DM54" s="12">
        <f t="shared" si="251"/>
        <v>13.200369473244452</v>
      </c>
      <c r="DN54" s="12">
        <f t="shared" si="252"/>
        <v>59.002350258366533</v>
      </c>
      <c r="DO54" s="22">
        <v>40359</v>
      </c>
      <c r="DP54">
        <v>27</v>
      </c>
      <c r="DQ54" s="12">
        <v>20.538676327559191</v>
      </c>
      <c r="DS54" s="22">
        <v>40359</v>
      </c>
      <c r="DT54">
        <v>25</v>
      </c>
      <c r="DU54" s="2">
        <v>-1439.3091280087829</v>
      </c>
      <c r="DV54" s="2">
        <v>57233.816162109375</v>
      </c>
      <c r="DW54" s="2">
        <v>2745.9610500335693</v>
      </c>
      <c r="DX54" s="12">
        <f t="shared" si="253"/>
        <v>2.5147879776740307</v>
      </c>
      <c r="DY54" s="12">
        <f t="shared" si="265"/>
        <v>52.415496861879639</v>
      </c>
      <c r="DZ54" s="22">
        <v>40359</v>
      </c>
      <c r="EA54">
        <v>25</v>
      </c>
      <c r="EB54" s="12">
        <v>-29.821496000362615</v>
      </c>
      <c r="ED54" s="22">
        <v>40359</v>
      </c>
      <c r="EE54">
        <v>34</v>
      </c>
      <c r="EF54" s="2">
        <v>-4413.3951108455658</v>
      </c>
      <c r="EG54" s="2">
        <v>236994.0451965332</v>
      </c>
      <c r="EH54" s="2">
        <v>17703.085800170898</v>
      </c>
      <c r="EI54" s="12">
        <f t="shared" si="254"/>
        <v>1.8622388200453088</v>
      </c>
      <c r="EJ54" s="12">
        <f t="shared" si="255"/>
        <v>24.930089367826263</v>
      </c>
      <c r="EK54" s="22">
        <v>40359</v>
      </c>
      <c r="EL54">
        <v>34</v>
      </c>
      <c r="EM54" s="12">
        <v>-19.696887276598808</v>
      </c>
      <c r="EO54" s="22">
        <v>40359</v>
      </c>
      <c r="EP54">
        <v>16</v>
      </c>
      <c r="EQ54" s="2">
        <v>-2965.5779938697815</v>
      </c>
      <c r="ER54" s="2">
        <v>72547.040008544922</v>
      </c>
      <c r="ES54" s="2">
        <v>12218.839981079102</v>
      </c>
      <c r="ET54" s="12">
        <f t="shared" si="256"/>
        <v>4.087800127366302</v>
      </c>
      <c r="EU54" s="12">
        <f t="shared" si="257"/>
        <v>24.27053630673603</v>
      </c>
      <c r="EV54" s="22">
        <v>40359</v>
      </c>
      <c r="EW54">
        <v>16</v>
      </c>
      <c r="EX54" s="12">
        <v>-3.5200042261599784</v>
      </c>
      <c r="EZ54" s="22">
        <v>40359</v>
      </c>
      <c r="FA54">
        <v>20</v>
      </c>
      <c r="FB54" s="2">
        <v>-8884.568998336792</v>
      </c>
      <c r="FC54" s="2">
        <v>79443.078979492188</v>
      </c>
      <c r="FD54" s="2">
        <v>21625.944862365723</v>
      </c>
      <c r="FE54" s="12">
        <f t="shared" si="258"/>
        <v>11.183565783786271</v>
      </c>
      <c r="FF54" s="12">
        <f t="shared" si="259"/>
        <v>41.082917092783546</v>
      </c>
      <c r="FG54" s="22">
        <v>40359</v>
      </c>
      <c r="FH54">
        <v>20</v>
      </c>
      <c r="FI54" s="12">
        <v>-6.2071395265740126</v>
      </c>
      <c r="FK54" s="22">
        <v>40359</v>
      </c>
      <c r="FL54">
        <v>7</v>
      </c>
      <c r="FM54" s="2">
        <v>-3646.9025249481201</v>
      </c>
      <c r="FN54" s="2">
        <v>64080.617904663086</v>
      </c>
      <c r="FO54" s="2">
        <v>4569.9695014953613</v>
      </c>
      <c r="FP54" s="12">
        <f t="shared" si="260"/>
        <v>5.6911163534250786</v>
      </c>
      <c r="FQ54" s="12">
        <f t="shared" si="261"/>
        <v>79.801463089738348</v>
      </c>
      <c r="FR54" s="22">
        <v>40359</v>
      </c>
      <c r="FS54">
        <v>6</v>
      </c>
      <c r="FT54" s="12">
        <v>-12.32303627101361</v>
      </c>
      <c r="FV54" s="22">
        <v>40359</v>
      </c>
      <c r="FW54">
        <v>8</v>
      </c>
      <c r="FX54" s="2">
        <v>-6481.4609985351563</v>
      </c>
      <c r="FY54" s="2">
        <v>46939.458984375</v>
      </c>
      <c r="FZ54" s="2">
        <v>13509.576011657715</v>
      </c>
      <c r="GA54" s="12">
        <f t="shared" si="262"/>
        <v>13.808128893630148</v>
      </c>
      <c r="GB54" s="12">
        <f t="shared" si="263"/>
        <v>47.976790633119492</v>
      </c>
      <c r="GC54" s="22">
        <v>40359</v>
      </c>
      <c r="GD54">
        <v>8</v>
      </c>
      <c r="GE54" s="12">
        <v>-35.890745687599122</v>
      </c>
    </row>
    <row r="55" spans="2:187">
      <c r="B55" s="22">
        <v>40451</v>
      </c>
      <c r="C55">
        <v>12</v>
      </c>
      <c r="D55" s="2">
        <v>-6105.4810037612915</v>
      </c>
      <c r="E55" s="2">
        <v>210971.64228820801</v>
      </c>
      <c r="F55" s="2">
        <v>18937.575950622559</v>
      </c>
      <c r="G55" s="12">
        <f t="shared" si="234"/>
        <v>2.8939818344972656</v>
      </c>
      <c r="H55" s="12">
        <f t="shared" si="264"/>
        <v>32.240034414544901</v>
      </c>
      <c r="I55" s="22">
        <v>40451</v>
      </c>
      <c r="J55">
        <v>12</v>
      </c>
      <c r="K55" s="12">
        <v>-13.040367615887838</v>
      </c>
      <c r="M55" s="22">
        <v>40451</v>
      </c>
      <c r="N55">
        <v>37</v>
      </c>
      <c r="O55" s="2">
        <v>-2504.4669950008392</v>
      </c>
      <c r="P55" s="2">
        <v>101199.51776123047</v>
      </c>
      <c r="Q55" s="2">
        <v>11561.605046272278</v>
      </c>
      <c r="R55" s="12">
        <f t="shared" si="203"/>
        <v>2.4747815507479629</v>
      </c>
      <c r="S55" s="12">
        <f t="shared" si="204"/>
        <v>21.661931755819111</v>
      </c>
      <c r="T55" s="22">
        <v>40451</v>
      </c>
      <c r="U55">
        <v>37</v>
      </c>
      <c r="V55" s="12">
        <v>-33.883506893875627</v>
      </c>
      <c r="X55" s="22">
        <v>40543</v>
      </c>
      <c r="Y55">
        <v>23</v>
      </c>
      <c r="Z55" s="2">
        <v>-20353.440032958984</v>
      </c>
      <c r="AA55" s="2">
        <v>53772.440231323242</v>
      </c>
      <c r="AB55" s="2">
        <v>12088.449939727783</v>
      </c>
      <c r="AC55" s="12">
        <f t="shared" si="235"/>
        <v>37.85106263617697</v>
      </c>
      <c r="AD55" s="12">
        <f t="shared" si="236"/>
        <v>168.37096678598081</v>
      </c>
      <c r="AE55" s="22">
        <v>40543</v>
      </c>
      <c r="AF55">
        <v>23</v>
      </c>
      <c r="AG55" s="12">
        <v>18.10975750756192</v>
      </c>
      <c r="AI55" s="22">
        <v>40451</v>
      </c>
      <c r="AJ55">
        <v>24</v>
      </c>
      <c r="AK55" s="2">
        <v>-1012.6980019211769</v>
      </c>
      <c r="AL55" s="2">
        <v>45460.29833984375</v>
      </c>
      <c r="AM55" s="2">
        <v>5035.7219543457031</v>
      </c>
      <c r="AN55" s="12">
        <f t="shared" si="237"/>
        <v>2.2276536646342162</v>
      </c>
      <c r="AO55" s="12">
        <f t="shared" si="238"/>
        <v>20.110284306845884</v>
      </c>
      <c r="AP55" s="22">
        <v>40451</v>
      </c>
      <c r="AQ55">
        <v>24</v>
      </c>
      <c r="AR55" s="12">
        <v>-10.510427125493848</v>
      </c>
      <c r="AT55" s="22">
        <v>40451</v>
      </c>
      <c r="AU55">
        <v>75</v>
      </c>
      <c r="AV55" s="2">
        <v>-48415.070160657167</v>
      </c>
      <c r="AW55" s="2">
        <v>144469.43640136719</v>
      </c>
      <c r="AX55" s="2">
        <v>37339.614316940308</v>
      </c>
      <c r="AY55" s="12">
        <f t="shared" si="239"/>
        <v>33.5123271514327</v>
      </c>
      <c r="AZ55" s="12">
        <f t="shared" si="240"/>
        <v>129.66140932712347</v>
      </c>
      <c r="BA55" s="22">
        <v>40451</v>
      </c>
      <c r="BB55">
        <v>75</v>
      </c>
      <c r="BC55" s="12">
        <v>2.1663661716300853</v>
      </c>
      <c r="BE55" s="22">
        <v>40451</v>
      </c>
      <c r="BF55">
        <v>15</v>
      </c>
      <c r="BG55" s="2">
        <v>-2417.5993041992188</v>
      </c>
      <c r="BH55" s="2">
        <v>154578.62145996094</v>
      </c>
      <c r="BI55" s="2">
        <v>8991.4261589050293</v>
      </c>
      <c r="BJ55" s="12">
        <f t="shared" si="241"/>
        <v>1.5639933138007878</v>
      </c>
      <c r="BK55" s="12">
        <f t="shared" si="242"/>
        <v>26.887829154942789</v>
      </c>
      <c r="BL55" s="22">
        <v>40451</v>
      </c>
      <c r="BM55">
        <v>15</v>
      </c>
      <c r="BN55" s="12">
        <v>-16.507880902951587</v>
      </c>
      <c r="BP55" s="22">
        <v>40451</v>
      </c>
      <c r="BQ55">
        <v>12</v>
      </c>
      <c r="BR55" s="2">
        <v>-3691.3130578994751</v>
      </c>
      <c r="BS55" s="2">
        <v>33952.968139648438</v>
      </c>
      <c r="BT55" s="2">
        <v>6937.0768356323242</v>
      </c>
      <c r="BU55" s="12">
        <f t="shared" si="243"/>
        <v>10.871842021931979</v>
      </c>
      <c r="BV55" s="12">
        <f t="shared" si="244"/>
        <v>53.211361865548753</v>
      </c>
      <c r="BW55" s="22">
        <v>40451</v>
      </c>
      <c r="BX55">
        <v>12</v>
      </c>
      <c r="BY55" s="12">
        <v>-28.662806745158743</v>
      </c>
      <c r="CA55" s="22">
        <v>40451</v>
      </c>
      <c r="CB55">
        <v>41</v>
      </c>
      <c r="CC55" s="2">
        <v>-4576.4850271940231</v>
      </c>
      <c r="CD55" s="2">
        <v>119948.21906280518</v>
      </c>
      <c r="CE55" s="2">
        <v>17632.240055084229</v>
      </c>
      <c r="CF55" s="12">
        <f t="shared" si="245"/>
        <v>3.8153838906084667</v>
      </c>
      <c r="CG55" s="12">
        <f t="shared" si="246"/>
        <v>25.955210528536337</v>
      </c>
      <c r="CH55" s="22">
        <v>40451</v>
      </c>
      <c r="CI55">
        <v>41</v>
      </c>
      <c r="CJ55" s="12">
        <v>7.7134019176804625</v>
      </c>
      <c r="CL55" s="22">
        <v>40451</v>
      </c>
      <c r="CM55">
        <v>25</v>
      </c>
      <c r="CN55" s="2">
        <v>-4536.0597531795502</v>
      </c>
      <c r="CO55" s="2">
        <v>51232.123107910156</v>
      </c>
      <c r="CP55" s="2">
        <v>9153.9538192749023</v>
      </c>
      <c r="CQ55" s="12">
        <f t="shared" si="247"/>
        <v>8.853936706127234</v>
      </c>
      <c r="CR55" s="12">
        <f t="shared" si="248"/>
        <v>49.553011111201542</v>
      </c>
      <c r="CS55" s="22">
        <v>40451</v>
      </c>
      <c r="CT55">
        <v>25</v>
      </c>
      <c r="CU55" s="12">
        <v>1.0707761809687799</v>
      </c>
      <c r="CW55" s="22">
        <v>40451</v>
      </c>
      <c r="CX55">
        <v>60</v>
      </c>
      <c r="CY55" s="2">
        <v>-10072.536076545715</v>
      </c>
      <c r="CZ55" s="2">
        <v>217496.32188415527</v>
      </c>
      <c r="DA55" s="2">
        <v>35580.31999206543</v>
      </c>
      <c r="DB55" s="12">
        <f t="shared" si="249"/>
        <v>4.6311293861376814</v>
      </c>
      <c r="DC55" s="12">
        <f t="shared" si="250"/>
        <v>28.309290300907737</v>
      </c>
      <c r="DD55" s="22">
        <v>40451</v>
      </c>
      <c r="DE55">
        <v>60</v>
      </c>
      <c r="DF55" s="12">
        <v>-6.3378771235180764</v>
      </c>
      <c r="DH55" s="22">
        <v>40451</v>
      </c>
      <c r="DI55">
        <v>29</v>
      </c>
      <c r="DJ55" s="2">
        <v>-8038.5821590423584</v>
      </c>
      <c r="DK55" s="2">
        <v>59516.254806518555</v>
      </c>
      <c r="DL55" s="2">
        <v>13408.318002700806</v>
      </c>
      <c r="DM55" s="12">
        <f t="shared" si="251"/>
        <v>13.506532266143076</v>
      </c>
      <c r="DN55" s="12">
        <f t="shared" si="252"/>
        <v>59.952203978330211</v>
      </c>
      <c r="DO55" s="22">
        <v>40451</v>
      </c>
      <c r="DP55">
        <v>29</v>
      </c>
      <c r="DQ55" s="12">
        <v>32.83397479825063</v>
      </c>
      <c r="DS55" s="22">
        <v>40451</v>
      </c>
      <c r="DT55">
        <v>25</v>
      </c>
      <c r="DU55" s="2">
        <v>-1389.6460155211389</v>
      </c>
      <c r="DV55" s="2">
        <v>57026.694763183594</v>
      </c>
      <c r="DW55" s="2">
        <v>2819.6799468994141</v>
      </c>
      <c r="DX55" s="12">
        <f t="shared" si="253"/>
        <v>2.4368342252553163</v>
      </c>
      <c r="DY55" s="12">
        <f t="shared" si="265"/>
        <v>49.283820919080767</v>
      </c>
      <c r="DZ55" s="22">
        <v>40451</v>
      </c>
      <c r="EA55">
        <v>25</v>
      </c>
      <c r="EB55" s="12">
        <v>-23.12093463651841</v>
      </c>
      <c r="ED55" s="22">
        <v>40451</v>
      </c>
      <c r="EE55">
        <v>33</v>
      </c>
      <c r="EF55" s="2">
        <v>-4581.1976099014282</v>
      </c>
      <c r="EG55" s="2">
        <v>236027.5549621582</v>
      </c>
      <c r="EH55" s="2">
        <v>18534.060234069824</v>
      </c>
      <c r="EI55" s="12">
        <f t="shared" si="254"/>
        <v>1.9409588048462909</v>
      </c>
      <c r="EJ55" s="12">
        <f t="shared" si="255"/>
        <v>24.717722679459861</v>
      </c>
      <c r="EK55" s="22">
        <v>40451</v>
      </c>
      <c r="EL55">
        <v>33</v>
      </c>
      <c r="EM55" s="12">
        <v>-2.5810394373861012</v>
      </c>
      <c r="EO55" s="22">
        <v>40451</v>
      </c>
      <c r="EP55">
        <v>18</v>
      </c>
      <c r="EQ55" s="2">
        <v>-3525.351010799408</v>
      </c>
      <c r="ER55" s="2">
        <v>80362.869049072266</v>
      </c>
      <c r="ES55" s="2">
        <v>13908.000953674316</v>
      </c>
      <c r="ET55" s="12">
        <f t="shared" si="256"/>
        <v>4.386790880557923</v>
      </c>
      <c r="EU55" s="12">
        <f t="shared" si="257"/>
        <v>25.347647174758464</v>
      </c>
      <c r="EV55" s="22">
        <v>40451</v>
      </c>
      <c r="EW55">
        <v>18</v>
      </c>
      <c r="EX55" s="12">
        <v>27.492335362865461</v>
      </c>
      <c r="EZ55" s="22">
        <v>40451</v>
      </c>
      <c r="FA55">
        <v>19</v>
      </c>
      <c r="FB55" s="2">
        <v>-9344.8919792175293</v>
      </c>
      <c r="FC55" s="2">
        <v>80741.143676757813</v>
      </c>
      <c r="FD55" s="2">
        <v>22096.473258972168</v>
      </c>
      <c r="FE55" s="12">
        <f t="shared" si="258"/>
        <v>11.573891022189663</v>
      </c>
      <c r="FF55" s="12">
        <f t="shared" si="259"/>
        <v>42.29132798566885</v>
      </c>
      <c r="FG55" s="22">
        <v>40451</v>
      </c>
      <c r="FH55">
        <v>19</v>
      </c>
      <c r="FI55" s="12">
        <v>8.0165256453806464</v>
      </c>
      <c r="FK55" s="22">
        <v>40451</v>
      </c>
      <c r="FL55">
        <v>8</v>
      </c>
      <c r="FM55" s="2">
        <v>-4256.3827571868896</v>
      </c>
      <c r="FN55" s="2">
        <v>80708.251480102539</v>
      </c>
      <c r="FO55" s="2">
        <v>7603.3312587738037</v>
      </c>
      <c r="FP55" s="12">
        <f t="shared" si="260"/>
        <v>5.2737888371131909</v>
      </c>
      <c r="FQ55" s="12">
        <f t="shared" si="261"/>
        <v>55.980498709368618</v>
      </c>
      <c r="FR55" s="22">
        <v>40451</v>
      </c>
      <c r="FS55">
        <v>7</v>
      </c>
      <c r="FT55" s="12">
        <v>-2.2675530113584474</v>
      </c>
      <c r="FV55" s="22">
        <v>40451</v>
      </c>
      <c r="FW55">
        <v>8</v>
      </c>
      <c r="FX55" s="2">
        <v>-5755.1420135498047</v>
      </c>
      <c r="FY55" s="2">
        <v>47527.690979003906</v>
      </c>
      <c r="FZ55" s="2">
        <v>13316.581993103027</v>
      </c>
      <c r="GA55" s="12">
        <f t="shared" si="262"/>
        <v>12.109029273255096</v>
      </c>
      <c r="GB55" s="12">
        <f t="shared" si="263"/>
        <v>43.21786188475788</v>
      </c>
      <c r="GC55" s="22">
        <v>40451</v>
      </c>
      <c r="GD55">
        <v>8</v>
      </c>
      <c r="GE55" s="12">
        <v>-42.96234090428365</v>
      </c>
    </row>
    <row r="56" spans="2:187">
      <c r="B56" s="22">
        <v>40543</v>
      </c>
      <c r="C56">
        <v>12</v>
      </c>
      <c r="D56" s="2">
        <v>-6259.9209957122803</v>
      </c>
      <c r="E56" s="2">
        <v>201065.68644714355</v>
      </c>
      <c r="F56" s="2">
        <v>17842.37601852417</v>
      </c>
      <c r="G56" s="12">
        <f t="shared" si="234"/>
        <v>3.1133711108672428</v>
      </c>
      <c r="H56" s="12">
        <f t="shared" si="264"/>
        <v>35.084570514673352</v>
      </c>
      <c r="I56" s="22">
        <v>40543</v>
      </c>
      <c r="J56">
        <v>12</v>
      </c>
      <c r="K56" s="12">
        <v>0.66916886308014956</v>
      </c>
      <c r="M56" s="22">
        <v>40543</v>
      </c>
      <c r="N56">
        <v>37</v>
      </c>
      <c r="O56" s="2">
        <v>-2485.7720100879669</v>
      </c>
      <c r="P56" s="2">
        <v>102584.40979003906</v>
      </c>
      <c r="Q56" s="2">
        <v>11690.63298368454</v>
      </c>
      <c r="R56" s="12">
        <f t="shared" si="203"/>
        <v>2.4231479375624727</v>
      </c>
      <c r="S56" s="12">
        <f t="shared" si="204"/>
        <v>21.262937717376921</v>
      </c>
      <c r="T56" s="22">
        <v>40543</v>
      </c>
      <c r="U56">
        <v>37</v>
      </c>
      <c r="V56" s="12">
        <v>3.5962796340120784</v>
      </c>
      <c r="X56" s="22">
        <v>40633</v>
      </c>
      <c r="Y56">
        <v>23</v>
      </c>
      <c r="Z56" s="2">
        <v>-20344.572302818298</v>
      </c>
      <c r="AA56" s="2">
        <v>51894.540237426758</v>
      </c>
      <c r="AB56" s="2">
        <v>12440.935070037842</v>
      </c>
      <c r="AC56" s="12">
        <f t="shared" si="235"/>
        <v>39.203685416111711</v>
      </c>
      <c r="AD56" s="12">
        <f t="shared" si="236"/>
        <v>163.52928608891466</v>
      </c>
      <c r="AE56" s="22">
        <v>40633</v>
      </c>
      <c r="AF56">
        <v>23</v>
      </c>
      <c r="AG56" s="12">
        <v>-1.8072480586542872</v>
      </c>
      <c r="AI56" s="22">
        <v>40543</v>
      </c>
      <c r="AJ56">
        <v>23</v>
      </c>
      <c r="AK56" s="2">
        <v>-1036.0020099878311</v>
      </c>
      <c r="AL56" s="2">
        <v>42904.9443359375</v>
      </c>
      <c r="AM56" s="2">
        <v>4290.2120056152344</v>
      </c>
      <c r="AN56" s="12">
        <f t="shared" si="237"/>
        <v>2.4146448061466619</v>
      </c>
      <c r="AO56" s="12">
        <f t="shared" si="238"/>
        <v>24.148037640840645</v>
      </c>
      <c r="AP56" s="22">
        <v>40543</v>
      </c>
      <c r="AQ56">
        <v>23</v>
      </c>
      <c r="AR56" s="12">
        <v>27.927542822963325</v>
      </c>
      <c r="AT56" s="22">
        <v>40543</v>
      </c>
      <c r="AU56">
        <v>77</v>
      </c>
      <c r="AV56" s="2">
        <v>-52150.751999914646</v>
      </c>
      <c r="AW56" s="2">
        <v>143873.48712158203</v>
      </c>
      <c r="AX56" s="2">
        <v>35996.906887054443</v>
      </c>
      <c r="AY56" s="12">
        <f t="shared" si="239"/>
        <v>36.247645791641943</v>
      </c>
      <c r="AZ56" s="12">
        <f t="shared" si="240"/>
        <v>144.87564768702282</v>
      </c>
      <c r="BA56" s="22">
        <v>40543</v>
      </c>
      <c r="BB56">
        <v>77</v>
      </c>
      <c r="BC56" s="12">
        <v>40.382819959523864</v>
      </c>
      <c r="BE56" s="22">
        <v>40543</v>
      </c>
      <c r="BF56">
        <v>14</v>
      </c>
      <c r="BG56" s="2">
        <v>-2414.3889865875244</v>
      </c>
      <c r="BH56" s="2">
        <v>147026.89562988281</v>
      </c>
      <c r="BI56" s="2">
        <v>9122.9164886474609</v>
      </c>
      <c r="BJ56" s="12">
        <f t="shared" si="241"/>
        <v>1.6421410356547081</v>
      </c>
      <c r="BK56" s="12">
        <f t="shared" si="242"/>
        <v>26.465100163878354</v>
      </c>
      <c r="BL56" s="22">
        <v>40543</v>
      </c>
      <c r="BM56">
        <v>14</v>
      </c>
      <c r="BN56" s="12">
        <v>-0.17103504122965019</v>
      </c>
      <c r="BP56" s="22">
        <v>40543</v>
      </c>
      <c r="BQ56">
        <v>11</v>
      </c>
      <c r="BR56" s="2">
        <v>-3322.8609457015991</v>
      </c>
      <c r="BS56" s="2">
        <v>26610.792541503906</v>
      </c>
      <c r="BT56" s="2">
        <v>5671.1329917907715</v>
      </c>
      <c r="BU56" s="12">
        <f t="shared" si="243"/>
        <v>12.486892077787804</v>
      </c>
      <c r="BV56" s="12">
        <f t="shared" si="244"/>
        <v>58.592541393608556</v>
      </c>
      <c r="BW56" s="22">
        <v>40543</v>
      </c>
      <c r="BX56">
        <v>11</v>
      </c>
      <c r="BY56" s="12">
        <v>-10.932783325608519</v>
      </c>
      <c r="CA56" s="22">
        <v>40543</v>
      </c>
      <c r="CB56">
        <v>37</v>
      </c>
      <c r="CC56" s="2">
        <v>-4352.9240380525589</v>
      </c>
      <c r="CD56" s="2">
        <v>111982.01336669922</v>
      </c>
      <c r="CE56" s="2">
        <v>17645.232852935791</v>
      </c>
      <c r="CF56" s="12">
        <f t="shared" si="245"/>
        <v>3.8871635784921645</v>
      </c>
      <c r="CG56" s="12">
        <f t="shared" si="246"/>
        <v>24.669122104151349</v>
      </c>
      <c r="CH56" s="22">
        <v>40543</v>
      </c>
      <c r="CI56">
        <v>37</v>
      </c>
      <c r="CJ56" s="12">
        <v>13.417826855359859</v>
      </c>
      <c r="CL56" s="22">
        <v>40543</v>
      </c>
      <c r="CM56">
        <v>23</v>
      </c>
      <c r="CN56" s="2">
        <v>-4337.8174667358398</v>
      </c>
      <c r="CO56" s="2">
        <v>48353.454315185547</v>
      </c>
      <c r="CP56" s="2">
        <v>7940.1564922332764</v>
      </c>
      <c r="CQ56" s="12">
        <f t="shared" si="247"/>
        <v>8.9710601407302875</v>
      </c>
      <c r="CR56" s="12">
        <f t="shared" si="248"/>
        <v>54.631385048631074</v>
      </c>
      <c r="CS56" s="22">
        <v>40543</v>
      </c>
      <c r="CT56">
        <v>23</v>
      </c>
      <c r="CU56" s="12">
        <v>4.7441358546299606</v>
      </c>
      <c r="CW56" s="22">
        <v>40543</v>
      </c>
      <c r="CX56">
        <v>59</v>
      </c>
      <c r="CY56" s="2">
        <v>-9970.4865159988403</v>
      </c>
      <c r="CZ56" s="2">
        <v>211024.3484954834</v>
      </c>
      <c r="DA56" s="2">
        <v>27989.54266166687</v>
      </c>
      <c r="DB56" s="12">
        <f t="shared" si="249"/>
        <v>4.7248038376065598</v>
      </c>
      <c r="DC56" s="12">
        <f t="shared" si="250"/>
        <v>35.622184458390379</v>
      </c>
      <c r="DD56" s="22">
        <v>40543</v>
      </c>
      <c r="DE56">
        <v>59</v>
      </c>
      <c r="DF56" s="12">
        <v>22.831900869812483</v>
      </c>
      <c r="DH56" s="22">
        <v>40543</v>
      </c>
      <c r="DI56">
        <v>28</v>
      </c>
      <c r="DJ56" s="2">
        <v>-6544.5409479141235</v>
      </c>
      <c r="DK56" s="2">
        <v>60765.698333740234</v>
      </c>
      <c r="DL56" s="2">
        <v>14123.246021270752</v>
      </c>
      <c r="DM56" s="12">
        <f t="shared" si="251"/>
        <v>10.770123815528109</v>
      </c>
      <c r="DN56" s="12">
        <f t="shared" si="252"/>
        <v>46.338787400980728</v>
      </c>
      <c r="DO56" s="22">
        <v>40543</v>
      </c>
      <c r="DP56">
        <v>28</v>
      </c>
      <c r="DQ56" s="12">
        <v>-13.670351783244062</v>
      </c>
      <c r="DS56" s="22">
        <v>40543</v>
      </c>
      <c r="DT56">
        <v>26</v>
      </c>
      <c r="DU56" s="2">
        <v>-1432.1090111061931</v>
      </c>
      <c r="DV56" s="2">
        <v>58870.183715820313</v>
      </c>
      <c r="DW56" s="2">
        <v>3639.4970006942749</v>
      </c>
      <c r="DX56" s="12">
        <f t="shared" si="253"/>
        <v>2.4326559231058411</v>
      </c>
      <c r="DY56" s="12">
        <f t="shared" si="265"/>
        <v>39.34909166934338</v>
      </c>
      <c r="DZ56" s="22">
        <v>40543</v>
      </c>
      <c r="EA56">
        <v>26</v>
      </c>
      <c r="EB56" s="12">
        <v>-13.462975692629875</v>
      </c>
      <c r="ED56" s="22">
        <v>40543</v>
      </c>
      <c r="EE56">
        <v>31</v>
      </c>
      <c r="EF56" s="2">
        <v>-4760.122091293335</v>
      </c>
      <c r="EG56" s="2">
        <v>230440.59527587891</v>
      </c>
      <c r="EH56" s="2">
        <v>18742.037643432617</v>
      </c>
      <c r="EI56" s="12">
        <f t="shared" si="254"/>
        <v>2.0656612545175088</v>
      </c>
      <c r="EJ56" s="12">
        <f t="shared" si="255"/>
        <v>25.398103353833175</v>
      </c>
      <c r="EK56" s="22">
        <v>40543</v>
      </c>
      <c r="EL56">
        <v>31</v>
      </c>
      <c r="EM56" s="12">
        <v>14.982548998478084</v>
      </c>
      <c r="EO56" s="22">
        <v>40543</v>
      </c>
      <c r="EP56">
        <v>19</v>
      </c>
      <c r="EQ56" s="2">
        <v>-3528.4950375556946</v>
      </c>
      <c r="ER56" s="2">
        <v>80975.388854980469</v>
      </c>
      <c r="ES56" s="2">
        <v>12556.355972290039</v>
      </c>
      <c r="ET56" s="12">
        <f t="shared" si="256"/>
        <v>4.3574906986552513</v>
      </c>
      <c r="EU56" s="12">
        <f t="shared" si="257"/>
        <v>28.101266365357468</v>
      </c>
      <c r="EV56" s="22">
        <v>40543</v>
      </c>
      <c r="EW56">
        <v>19</v>
      </c>
      <c r="EX56" s="12">
        <v>32.526431689147131</v>
      </c>
      <c r="EZ56" s="22">
        <v>40543</v>
      </c>
      <c r="FA56">
        <v>18</v>
      </c>
      <c r="FB56" s="2">
        <v>-9563.1899890899658</v>
      </c>
      <c r="FC56" s="2">
        <v>82500.119110107422</v>
      </c>
      <c r="FD56" s="2">
        <v>22630.915084838867</v>
      </c>
      <c r="FE56" s="12">
        <f t="shared" si="258"/>
        <v>11.591728705659943</v>
      </c>
      <c r="FF56" s="12">
        <f t="shared" si="259"/>
        <v>42.257195315520562</v>
      </c>
      <c r="FG56" s="22">
        <v>40543</v>
      </c>
      <c r="FH56">
        <v>18</v>
      </c>
      <c r="FI56" s="12">
        <v>12.485408200255677</v>
      </c>
      <c r="FK56" s="22">
        <v>40543</v>
      </c>
      <c r="FL56">
        <v>6</v>
      </c>
      <c r="FM56" s="2">
        <v>-3976.3910121917725</v>
      </c>
      <c r="FN56" s="2">
        <v>67753.504989624023</v>
      </c>
      <c r="FO56" s="2">
        <v>6891.048999786377</v>
      </c>
      <c r="FP56" s="12">
        <f t="shared" si="260"/>
        <v>5.8689082030527109</v>
      </c>
      <c r="FQ56" s="12">
        <f t="shared" si="261"/>
        <v>57.703711181201015</v>
      </c>
      <c r="FR56" s="22">
        <v>40543</v>
      </c>
      <c r="FS56">
        <v>5</v>
      </c>
      <c r="FT56" s="12">
        <v>-1.6874719007921257</v>
      </c>
      <c r="FV56" s="22">
        <v>40543</v>
      </c>
      <c r="FW56">
        <v>7</v>
      </c>
      <c r="FX56" s="2">
        <v>-5051.0370063781738</v>
      </c>
      <c r="FY56" s="2">
        <v>44448.440002441406</v>
      </c>
      <c r="FZ56" s="2">
        <v>12122.222984313965</v>
      </c>
      <c r="GA56" s="12">
        <f t="shared" si="262"/>
        <v>11.363811657058688</v>
      </c>
      <c r="GB56" s="12">
        <f t="shared" si="263"/>
        <v>41.667580384506749</v>
      </c>
      <c r="GC56" s="22">
        <v>40543</v>
      </c>
      <c r="GD56">
        <v>7</v>
      </c>
      <c r="GE56" s="12">
        <v>-29.004264918111179</v>
      </c>
    </row>
    <row r="57" spans="2:187">
      <c r="B57" s="22">
        <v>40633</v>
      </c>
      <c r="C57">
        <v>13</v>
      </c>
      <c r="D57" s="2">
        <v>-6523.6540031433105</v>
      </c>
      <c r="E57" s="2">
        <v>211082.04298400879</v>
      </c>
      <c r="F57" s="2">
        <v>18925.894962310791</v>
      </c>
      <c r="G57" s="12">
        <f t="shared" si="234"/>
        <v>3.0905774413210181</v>
      </c>
      <c r="H57" s="12">
        <f t="shared" si="264"/>
        <v>34.469461106777658</v>
      </c>
      <c r="I57" s="22">
        <v>40633</v>
      </c>
      <c r="J57">
        <v>13</v>
      </c>
      <c r="K57" s="12">
        <v>10.165129931832585</v>
      </c>
      <c r="M57" s="22">
        <v>40633</v>
      </c>
      <c r="N57">
        <v>34</v>
      </c>
      <c r="O57" s="2">
        <v>-2364.1050118207932</v>
      </c>
      <c r="P57" s="2">
        <v>89719.278228759766</v>
      </c>
      <c r="Q57" s="2">
        <v>10101.591029167175</v>
      </c>
      <c r="R57" s="12">
        <f t="shared" si="203"/>
        <v>2.635002263162403</v>
      </c>
      <c r="S57" s="12">
        <f t="shared" si="204"/>
        <v>23.403293649433181</v>
      </c>
      <c r="T57" s="22">
        <v>40633</v>
      </c>
      <c r="U57">
        <v>34</v>
      </c>
      <c r="V57" s="12">
        <v>17.314423347405782</v>
      </c>
      <c r="X57" s="22">
        <v>40724</v>
      </c>
      <c r="Y57">
        <v>25</v>
      </c>
      <c r="Z57" s="2">
        <v>-20942.574192047119</v>
      </c>
      <c r="AA57" s="2">
        <v>55514.504959106445</v>
      </c>
      <c r="AB57" s="2">
        <v>13514.633125305176</v>
      </c>
      <c r="AC57" s="12">
        <f t="shared" si="235"/>
        <v>37.724508590095532</v>
      </c>
      <c r="AD57" s="12">
        <f t="shared" si="236"/>
        <v>154.96221020483094</v>
      </c>
      <c r="AE57" s="22">
        <v>40724</v>
      </c>
      <c r="AF57">
        <v>25</v>
      </c>
      <c r="AG57" s="12">
        <v>-1.0654614433895704</v>
      </c>
      <c r="AI57" s="22">
        <v>40633</v>
      </c>
      <c r="AJ57">
        <v>23</v>
      </c>
      <c r="AK57" s="2">
        <v>-1113.7659900188446</v>
      </c>
      <c r="AL57" s="2">
        <v>43839.649932861328</v>
      </c>
      <c r="AM57" s="2">
        <v>4549.2749996185303</v>
      </c>
      <c r="AN57" s="12">
        <f t="shared" si="237"/>
        <v>2.5405448987948871</v>
      </c>
      <c r="AO57" s="12">
        <f t="shared" si="238"/>
        <v>24.482274430810119</v>
      </c>
      <c r="AP57" s="22">
        <v>40633</v>
      </c>
      <c r="AQ57">
        <v>23</v>
      </c>
      <c r="AR57" s="12">
        <v>42.890351236710991</v>
      </c>
      <c r="AT57" s="22">
        <v>40633</v>
      </c>
      <c r="AU57">
        <v>80</v>
      </c>
      <c r="AV57" s="2">
        <v>-58580.635824978352</v>
      </c>
      <c r="AW57" s="2">
        <v>151408.75119781494</v>
      </c>
      <c r="AX57" s="2">
        <v>38334.666952133179</v>
      </c>
      <c r="AY57" s="12">
        <f t="shared" si="239"/>
        <v>38.690389664757873</v>
      </c>
      <c r="AZ57" s="12">
        <f t="shared" si="240"/>
        <v>152.81373357990935</v>
      </c>
      <c r="BA57" s="22">
        <v>40633</v>
      </c>
      <c r="BB57">
        <v>80</v>
      </c>
      <c r="BC57" s="12">
        <v>61.253410980839561</v>
      </c>
      <c r="BE57" s="22">
        <v>40633</v>
      </c>
      <c r="BF57">
        <v>13</v>
      </c>
      <c r="BG57" s="2">
        <v>-2337.2464122772217</v>
      </c>
      <c r="BH57" s="2">
        <v>143302.38897705078</v>
      </c>
      <c r="BI57" s="2">
        <v>8862.7486114501953</v>
      </c>
      <c r="BJ57" s="12">
        <f t="shared" si="241"/>
        <v>1.6309891474674025</v>
      </c>
      <c r="BK57" s="12">
        <f t="shared" si="242"/>
        <v>26.371575170908322</v>
      </c>
      <c r="BL57" s="22">
        <v>40633</v>
      </c>
      <c r="BM57">
        <v>13</v>
      </c>
      <c r="BN57" s="12">
        <v>4.4328112321073698</v>
      </c>
      <c r="BP57" s="22">
        <v>40633</v>
      </c>
      <c r="BQ57">
        <v>13</v>
      </c>
      <c r="BR57" s="2">
        <v>-2979.2059497833252</v>
      </c>
      <c r="BS57" s="2">
        <v>28464.909683227539</v>
      </c>
      <c r="BT57" s="2">
        <v>6401.5418548583984</v>
      </c>
      <c r="BU57" s="12">
        <f t="shared" si="243"/>
        <v>10.466240655380583</v>
      </c>
      <c r="BV57" s="12">
        <f t="shared" si="244"/>
        <v>46.538881059135477</v>
      </c>
      <c r="BW57" s="22">
        <v>40633</v>
      </c>
      <c r="BX57">
        <v>13</v>
      </c>
      <c r="BY57" s="12">
        <v>-18.580021428696881</v>
      </c>
      <c r="CA57" s="22">
        <v>40633</v>
      </c>
      <c r="CB57">
        <v>38</v>
      </c>
      <c r="CC57" s="2">
        <v>-4648.1009814739227</v>
      </c>
      <c r="CD57" s="2">
        <v>116601.3101348877</v>
      </c>
      <c r="CE57" s="2">
        <v>18475.808916091919</v>
      </c>
      <c r="CF57" s="12">
        <f t="shared" si="245"/>
        <v>3.9863196872289586</v>
      </c>
      <c r="CG57" s="12">
        <f t="shared" si="246"/>
        <v>25.157767124477864</v>
      </c>
      <c r="CH57" s="22">
        <v>40633</v>
      </c>
      <c r="CI57">
        <v>38</v>
      </c>
      <c r="CJ57" s="12">
        <v>23.511996054075901</v>
      </c>
      <c r="CL57" s="22">
        <v>40633</v>
      </c>
      <c r="CM57">
        <v>23</v>
      </c>
      <c r="CN57" s="2">
        <v>-5444.8179426193237</v>
      </c>
      <c r="CO57" s="2">
        <v>49868.393035888672</v>
      </c>
      <c r="CP57" s="2">
        <v>8180.2639827728271</v>
      </c>
      <c r="CQ57" s="12">
        <f t="shared" si="247"/>
        <v>10.918374567836715</v>
      </c>
      <c r="CR57" s="12">
        <f t="shared" si="248"/>
        <v>66.56041851565918</v>
      </c>
      <c r="CS57" s="22">
        <v>40633</v>
      </c>
      <c r="CT57">
        <v>23</v>
      </c>
      <c r="CU57" s="12">
        <v>41.929704435197344</v>
      </c>
      <c r="CW57" s="22">
        <v>40633</v>
      </c>
      <c r="CX57">
        <v>61</v>
      </c>
      <c r="CY57" s="2">
        <v>-10288.029982566833</v>
      </c>
      <c r="CZ57" s="2">
        <v>218440.56185913086</v>
      </c>
      <c r="DA57" s="2">
        <v>29589.596901893616</v>
      </c>
      <c r="DB57" s="12">
        <f t="shared" si="249"/>
        <v>4.7097617287770186</v>
      </c>
      <c r="DC57" s="12">
        <f t="shared" si="250"/>
        <v>34.769077850832232</v>
      </c>
      <c r="DD57" s="22">
        <v>40633</v>
      </c>
      <c r="DE57">
        <v>61</v>
      </c>
      <c r="DF57" s="12">
        <v>35.454507689335337</v>
      </c>
      <c r="DH57" s="22">
        <v>40633</v>
      </c>
      <c r="DI57">
        <v>30</v>
      </c>
      <c r="DJ57" s="2">
        <v>-6673.5758628845215</v>
      </c>
      <c r="DK57" s="2">
        <v>62797.597381591797</v>
      </c>
      <c r="DL57" s="2">
        <v>14630.995903015137</v>
      </c>
      <c r="DM57" s="12">
        <f t="shared" si="251"/>
        <v>10.627119732515091</v>
      </c>
      <c r="DN57" s="12">
        <f t="shared" si="252"/>
        <v>45.612587872499091</v>
      </c>
      <c r="DO57" s="22">
        <v>40633</v>
      </c>
      <c r="DP57">
        <v>30</v>
      </c>
      <c r="DQ57" s="12">
        <v>-12.878657857637688</v>
      </c>
      <c r="DS57" s="22">
        <v>40633</v>
      </c>
      <c r="DT57">
        <v>27</v>
      </c>
      <c r="DU57" s="2">
        <v>-1538.2640088759363</v>
      </c>
      <c r="DV57" s="2">
        <v>60988.441223144531</v>
      </c>
      <c r="DW57" s="2">
        <v>3927.038950920105</v>
      </c>
      <c r="DX57" s="12">
        <f t="shared" si="253"/>
        <v>2.5222222080537118</v>
      </c>
      <c r="DY57" s="12">
        <f t="shared" si="265"/>
        <v>39.171091198764941</v>
      </c>
      <c r="DZ57" s="22">
        <v>40633</v>
      </c>
      <c r="EA57">
        <v>27</v>
      </c>
      <c r="EB57" s="12">
        <v>-6.9640394794621692</v>
      </c>
      <c r="ED57" s="22">
        <v>40633</v>
      </c>
      <c r="EE57">
        <v>30</v>
      </c>
      <c r="EF57" s="2">
        <v>-5069.0459823608398</v>
      </c>
      <c r="EG57" s="2">
        <v>230806.09234619141</v>
      </c>
      <c r="EH57" s="2">
        <v>18710.624950408936</v>
      </c>
      <c r="EI57" s="12">
        <f t="shared" si="254"/>
        <v>2.1962357799280534</v>
      </c>
      <c r="EJ57" s="12">
        <f t="shared" si="255"/>
        <v>27.091804767590361</v>
      </c>
      <c r="EK57" s="22">
        <v>40633</v>
      </c>
      <c r="EL57">
        <v>30</v>
      </c>
      <c r="EM57" s="12">
        <v>29.986268922457192</v>
      </c>
      <c r="EO57" s="22">
        <v>40633</v>
      </c>
      <c r="EP57">
        <v>17</v>
      </c>
      <c r="EQ57" s="2">
        <v>-4164.3120007514954</v>
      </c>
      <c r="ER57" s="2">
        <v>82491.888916015625</v>
      </c>
      <c r="ES57" s="2">
        <v>11187.149948120117</v>
      </c>
      <c r="ET57" s="12">
        <f t="shared" si="256"/>
        <v>5.0481472245000356</v>
      </c>
      <c r="EU57" s="12">
        <f t="shared" si="257"/>
        <v>37.224065289759203</v>
      </c>
      <c r="EV57" s="22">
        <v>40633</v>
      </c>
      <c r="EW57">
        <v>17</v>
      </c>
      <c r="EX57" s="12">
        <v>44.999865209010181</v>
      </c>
      <c r="EZ57" s="22">
        <v>40633</v>
      </c>
      <c r="FA57">
        <v>23</v>
      </c>
      <c r="FB57" s="2">
        <v>-13065.085018157959</v>
      </c>
      <c r="FC57" s="2">
        <v>86953.832397460938</v>
      </c>
      <c r="FD57" s="2">
        <v>22572.126808166504</v>
      </c>
      <c r="FE57" s="12">
        <f t="shared" si="258"/>
        <v>15.025312465169115</v>
      </c>
      <c r="FF57" s="12">
        <f t="shared" si="259"/>
        <v>57.881497517686562</v>
      </c>
      <c r="FG57" s="22">
        <v>40633</v>
      </c>
      <c r="FH57">
        <v>23</v>
      </c>
      <c r="FI57" s="12">
        <v>19.198388352553408</v>
      </c>
      <c r="FK57" s="22">
        <v>40633</v>
      </c>
      <c r="FL57">
        <v>11</v>
      </c>
      <c r="FM57" s="2">
        <v>-5146.4099597930908</v>
      </c>
      <c r="FN57" s="2">
        <v>76056.922943115234</v>
      </c>
      <c r="FO57" s="2">
        <v>8061.5610084533691</v>
      </c>
      <c r="FP57" s="12">
        <f t="shared" si="260"/>
        <v>6.7665240199662193</v>
      </c>
      <c r="FQ57" s="12">
        <f t="shared" si="261"/>
        <v>63.838876296992041</v>
      </c>
      <c r="FR57" s="22">
        <v>40633</v>
      </c>
      <c r="FS57">
        <v>10</v>
      </c>
      <c r="FT57" s="12">
        <v>12.174965584993313</v>
      </c>
      <c r="FV57" s="22">
        <v>40633</v>
      </c>
      <c r="FW57">
        <v>8</v>
      </c>
      <c r="FX57" s="2">
        <v>-5773.5330123901367</v>
      </c>
      <c r="FY57" s="2">
        <v>46101.108032226563</v>
      </c>
      <c r="FZ57" s="2">
        <v>12241.848991394043</v>
      </c>
      <c r="GA57" s="12">
        <f t="shared" si="262"/>
        <v>12.523631771180424</v>
      </c>
      <c r="GB57" s="12">
        <f t="shared" si="263"/>
        <v>47.162262959205762</v>
      </c>
      <c r="GC57" s="22">
        <v>40633</v>
      </c>
      <c r="GD57">
        <v>8</v>
      </c>
      <c r="GE57" s="12">
        <v>-16.798134959615329</v>
      </c>
    </row>
    <row r="58" spans="2:187">
      <c r="B58" s="22">
        <v>40724</v>
      </c>
      <c r="C58">
        <v>15</v>
      </c>
      <c r="D58" s="2">
        <v>-7135.3430137634277</v>
      </c>
      <c r="E58" s="2">
        <v>228258.78469848633</v>
      </c>
      <c r="F58" s="2">
        <v>19520.722013473511</v>
      </c>
      <c r="G58" s="12">
        <f t="shared" si="234"/>
        <v>3.1259883483515036</v>
      </c>
      <c r="H58" s="12">
        <f t="shared" si="264"/>
        <v>36.552659316794234</v>
      </c>
      <c r="I58" s="22">
        <v>40724</v>
      </c>
      <c r="J58">
        <v>15</v>
      </c>
      <c r="K58" s="12">
        <v>15.760313534357717</v>
      </c>
      <c r="M58" s="22">
        <v>40724</v>
      </c>
      <c r="N58">
        <v>31</v>
      </c>
      <c r="O58" s="2">
        <v>-2208.9689919948578</v>
      </c>
      <c r="P58" s="2">
        <v>83505.397766113281</v>
      </c>
      <c r="Q58" s="2">
        <v>9941.8170185089111</v>
      </c>
      <c r="R58" s="12">
        <f t="shared" si="203"/>
        <v>2.6453008441225143</v>
      </c>
      <c r="S58" s="12">
        <f t="shared" si="204"/>
        <v>22.218966491561542</v>
      </c>
      <c r="T58" s="22">
        <v>40724</v>
      </c>
      <c r="U58">
        <v>31</v>
      </c>
      <c r="V58" s="12">
        <v>26.2571721554256</v>
      </c>
      <c r="X58" s="22">
        <v>40816</v>
      </c>
      <c r="Y58">
        <v>27</v>
      </c>
      <c r="Z58" s="2">
        <v>-22928.465517997742</v>
      </c>
      <c r="AA58" s="2">
        <v>63065.989593505859</v>
      </c>
      <c r="AB58" s="2">
        <v>15105.740116119385</v>
      </c>
      <c r="AC58" s="12">
        <f t="shared" si="235"/>
        <v>36.356308155606534</v>
      </c>
      <c r="AD58" s="12">
        <f t="shared" si="236"/>
        <v>151.7864423837843</v>
      </c>
      <c r="AE58" s="22">
        <v>40816</v>
      </c>
      <c r="AF58">
        <v>27</v>
      </c>
      <c r="AG58" s="12">
        <v>4.535303474324115</v>
      </c>
      <c r="AI58" s="22">
        <v>40724</v>
      </c>
      <c r="AJ58">
        <v>21</v>
      </c>
      <c r="AK58" s="2">
        <v>-985.89500063657761</v>
      </c>
      <c r="AL58" s="2">
        <v>40866.936676025391</v>
      </c>
      <c r="AM58" s="2">
        <v>4162.684024810791</v>
      </c>
      <c r="AN58" s="12">
        <f t="shared" si="237"/>
        <v>2.4124514358693134</v>
      </c>
      <c r="AO58" s="12">
        <f t="shared" si="238"/>
        <v>23.684118101694978</v>
      </c>
      <c r="AP58" s="22">
        <v>40724</v>
      </c>
      <c r="AQ58">
        <v>21</v>
      </c>
      <c r="AR58" s="12">
        <v>20.724004950984899</v>
      </c>
      <c r="AT58" s="22">
        <v>40724</v>
      </c>
      <c r="AU58">
        <v>82</v>
      </c>
      <c r="AV58" s="2">
        <v>-63038.150047898293</v>
      </c>
      <c r="AW58" s="2">
        <v>162343.88807678223</v>
      </c>
      <c r="AX58" s="2">
        <v>42460.528953552246</v>
      </c>
      <c r="AY58" s="12">
        <f t="shared" si="239"/>
        <v>38.830011277100709</v>
      </c>
      <c r="AZ58" s="12">
        <f t="shared" si="240"/>
        <v>148.46294099834694</v>
      </c>
      <c r="BA58" s="22">
        <v>40724</v>
      </c>
      <c r="BB58">
        <v>82</v>
      </c>
      <c r="BC58" s="12">
        <v>54.048316035694796</v>
      </c>
      <c r="BE58" s="22">
        <v>40724</v>
      </c>
      <c r="BF58">
        <v>14</v>
      </c>
      <c r="BG58" s="2">
        <v>-2058.5209922790527</v>
      </c>
      <c r="BH58" s="2">
        <v>122292.71221923828</v>
      </c>
      <c r="BI58" s="2">
        <v>6982.7374267578125</v>
      </c>
      <c r="BJ58" s="12">
        <f t="shared" si="241"/>
        <v>1.6832736431494564</v>
      </c>
      <c r="BK58" s="12">
        <f t="shared" si="242"/>
        <v>29.480143194140613</v>
      </c>
      <c r="BL58" s="22">
        <v>40724</v>
      </c>
      <c r="BM58">
        <v>14</v>
      </c>
      <c r="BN58" s="12">
        <v>12.656544229981082</v>
      </c>
      <c r="BP58" s="22">
        <v>40724</v>
      </c>
      <c r="BQ58">
        <v>13</v>
      </c>
      <c r="BR58" s="2">
        <v>-2687.4530458450317</v>
      </c>
      <c r="BS58" s="2">
        <v>29890.922897338867</v>
      </c>
      <c r="BT58" s="2">
        <v>7157.0130939483643</v>
      </c>
      <c r="BU58" s="12">
        <f t="shared" si="243"/>
        <v>8.9908667426400903</v>
      </c>
      <c r="BV58" s="12">
        <f t="shared" si="244"/>
        <v>37.549924955669233</v>
      </c>
      <c r="BW58" s="22">
        <v>40724</v>
      </c>
      <c r="BX58">
        <v>13</v>
      </c>
      <c r="BY58" s="12">
        <v>-26.780734002160088</v>
      </c>
      <c r="CA58" s="22">
        <v>40724</v>
      </c>
      <c r="CB58">
        <v>42</v>
      </c>
      <c r="CC58" s="2">
        <v>-4850.8429753780365</v>
      </c>
      <c r="CD58" s="2">
        <v>128925.50128173828</v>
      </c>
      <c r="CE58" s="2">
        <v>19574.572704315186</v>
      </c>
      <c r="CF58" s="12">
        <f t="shared" si="245"/>
        <v>3.7625162804506673</v>
      </c>
      <c r="CG58" s="12">
        <f t="shared" si="246"/>
        <v>24.781347969392332</v>
      </c>
      <c r="CH58" s="22">
        <v>40724</v>
      </c>
      <c r="CI58">
        <v>42</v>
      </c>
      <c r="CJ58" s="12">
        <v>7.6339823164498277</v>
      </c>
      <c r="CL58" s="22">
        <v>40724</v>
      </c>
      <c r="CM58">
        <v>22</v>
      </c>
      <c r="CN58" s="2">
        <v>-5121.7920355796814</v>
      </c>
      <c r="CO58" s="2">
        <v>50139.360076904297</v>
      </c>
      <c r="CP58" s="2">
        <v>8572.2660255432129</v>
      </c>
      <c r="CQ58" s="12">
        <f t="shared" si="247"/>
        <v>10.21511249390463</v>
      </c>
      <c r="CR58" s="12">
        <f t="shared" si="248"/>
        <v>59.748402818088231</v>
      </c>
      <c r="CS58" s="22">
        <v>40724</v>
      </c>
      <c r="CT58">
        <v>22</v>
      </c>
      <c r="CU58" s="12">
        <v>17.079059781533168</v>
      </c>
      <c r="CW58" s="22">
        <v>40724</v>
      </c>
      <c r="CX58">
        <v>60</v>
      </c>
      <c r="CY58" s="2">
        <v>-10300.651945114136</v>
      </c>
      <c r="CZ58" s="2">
        <v>218862.84246826172</v>
      </c>
      <c r="DA58" s="2">
        <v>30113.903970718384</v>
      </c>
      <c r="DB58" s="12">
        <f t="shared" si="249"/>
        <v>4.7064416366646977</v>
      </c>
      <c r="DC58" s="12">
        <f t="shared" si="250"/>
        <v>34.205634563788536</v>
      </c>
      <c r="DD58" s="22">
        <v>40724</v>
      </c>
      <c r="DE58">
        <v>59</v>
      </c>
      <c r="DF58" s="12">
        <v>35.591078749410407</v>
      </c>
      <c r="DH58" s="22">
        <v>40724</v>
      </c>
      <c r="DI58">
        <v>31</v>
      </c>
      <c r="DJ58" s="2">
        <v>-9006.4589252471924</v>
      </c>
      <c r="DK58" s="2">
        <v>67340.371704101563</v>
      </c>
      <c r="DL58" s="2">
        <v>15407.143787384033</v>
      </c>
      <c r="DM58" s="12">
        <f t="shared" si="251"/>
        <v>13.374531053707607</v>
      </c>
      <c r="DN58" s="12">
        <f t="shared" si="252"/>
        <v>58.456382633502976</v>
      </c>
      <c r="DO58" s="22">
        <v>40724</v>
      </c>
      <c r="DP58">
        <v>31</v>
      </c>
      <c r="DQ58" s="12">
        <v>10.638475791106238</v>
      </c>
      <c r="DS58" s="22">
        <v>40724</v>
      </c>
      <c r="DT58">
        <v>28</v>
      </c>
      <c r="DU58" s="2">
        <v>-1681.8370163943619</v>
      </c>
      <c r="DV58" s="2">
        <v>61367.661987304688</v>
      </c>
      <c r="DW58" s="2">
        <v>3336.0500440597534</v>
      </c>
      <c r="DX58" s="12">
        <f t="shared" si="253"/>
        <v>2.7405916437590347</v>
      </c>
      <c r="DY58" s="12">
        <f t="shared" si="265"/>
        <v>50.414022397208313</v>
      </c>
      <c r="DZ58" s="22">
        <v>40724</v>
      </c>
      <c r="EA58">
        <v>28</v>
      </c>
      <c r="EB58" s="12">
        <v>8.3679425940319305</v>
      </c>
      <c r="ED58" s="22">
        <v>40724</v>
      </c>
      <c r="EE58">
        <v>30</v>
      </c>
      <c r="EF58" s="2">
        <v>-5125.6299967765808</v>
      </c>
      <c r="EG58" s="2">
        <v>212457.19396972656</v>
      </c>
      <c r="EH58" s="2">
        <v>15851.115020751953</v>
      </c>
      <c r="EI58" s="12">
        <f t="shared" si="254"/>
        <v>2.4125471587970524</v>
      </c>
      <c r="EJ58" s="12">
        <f t="shared" si="255"/>
        <v>32.336084812117079</v>
      </c>
      <c r="EK58" s="22">
        <v>40724</v>
      </c>
      <c r="EL58">
        <v>30</v>
      </c>
      <c r="EM58" s="12">
        <v>32.78957973095806</v>
      </c>
      <c r="EO58" s="22">
        <v>40724</v>
      </c>
      <c r="EP58">
        <v>17</v>
      </c>
      <c r="EQ58" s="2">
        <v>-3981.9740257263184</v>
      </c>
      <c r="ER58" s="2">
        <v>83706.400054931641</v>
      </c>
      <c r="ES58" s="2">
        <v>10980.183010101318</v>
      </c>
      <c r="ET58" s="12">
        <f t="shared" si="256"/>
        <v>4.7570723661669607</v>
      </c>
      <c r="EU58" s="12">
        <f t="shared" si="257"/>
        <v>36.265097057699904</v>
      </c>
      <c r="EV58" s="22">
        <v>40724</v>
      </c>
      <c r="EW58">
        <v>17</v>
      </c>
      <c r="EX58" s="12">
        <v>22.306754746363254</v>
      </c>
      <c r="EZ58" s="22">
        <v>40724</v>
      </c>
      <c r="FA58">
        <v>25</v>
      </c>
      <c r="FB58" s="2">
        <v>-13329.446981430054</v>
      </c>
      <c r="FC58" s="2">
        <v>90540.767517089844</v>
      </c>
      <c r="FD58" s="2">
        <v>23737.502914428711</v>
      </c>
      <c r="FE58" s="12">
        <f t="shared" si="258"/>
        <v>14.722038863779325</v>
      </c>
      <c r="FF58" s="12">
        <f t="shared" si="259"/>
        <v>56.153534891523158</v>
      </c>
      <c r="FG58" s="22">
        <v>40724</v>
      </c>
      <c r="FH58">
        <v>24</v>
      </c>
      <c r="FI58" s="12">
        <v>15.328103388830305</v>
      </c>
      <c r="FK58" s="22">
        <v>40724</v>
      </c>
      <c r="FL58">
        <v>11</v>
      </c>
      <c r="FM58" s="2">
        <v>-5677.5660352706909</v>
      </c>
      <c r="FN58" s="2">
        <v>77879.844970703125</v>
      </c>
      <c r="FO58" s="2">
        <v>7073.6350288391113</v>
      </c>
      <c r="FP58" s="12">
        <f t="shared" si="260"/>
        <v>7.2901609362556909</v>
      </c>
      <c r="FQ58" s="12">
        <f t="shared" si="261"/>
        <v>80.263768375429805</v>
      </c>
      <c r="FR58" s="22">
        <v>40724</v>
      </c>
      <c r="FS58">
        <v>10</v>
      </c>
      <c r="FT58" s="12">
        <v>40.505208380474286</v>
      </c>
      <c r="FV58" s="22">
        <v>40724</v>
      </c>
      <c r="FW58">
        <v>8</v>
      </c>
      <c r="FX58" s="2">
        <v>-6185.1099853515625</v>
      </c>
      <c r="FY58" s="2">
        <v>46818.860961914063</v>
      </c>
      <c r="FZ58" s="2">
        <v>12413.928001403809</v>
      </c>
      <c r="GA58" s="12">
        <f t="shared" si="262"/>
        <v>13.210722897301988</v>
      </c>
      <c r="GB58" s="12">
        <f t="shared" si="263"/>
        <v>49.823955678268227</v>
      </c>
      <c r="GC58" s="22">
        <v>40724</v>
      </c>
      <c r="GD58">
        <v>8</v>
      </c>
      <c r="GE58" s="12">
        <v>-4.5722872242935804</v>
      </c>
    </row>
    <row r="59" spans="2:187">
      <c r="B59" s="22">
        <v>40816</v>
      </c>
      <c r="C59">
        <v>15</v>
      </c>
      <c r="D59" s="2">
        <v>-7672.7440118789673</v>
      </c>
      <c r="E59" s="2">
        <v>235772.70649719238</v>
      </c>
      <c r="F59" s="2">
        <v>19519.472990036011</v>
      </c>
      <c r="G59" s="12">
        <f t="shared" si="234"/>
        <v>3.2542969565352702</v>
      </c>
      <c r="H59" s="12">
        <f t="shared" si="264"/>
        <v>39.308151484395239</v>
      </c>
      <c r="I59" s="22">
        <v>40816</v>
      </c>
      <c r="J59">
        <v>15</v>
      </c>
      <c r="K59" s="12">
        <v>21.993587866553188</v>
      </c>
      <c r="M59" s="22">
        <v>40816</v>
      </c>
      <c r="N59">
        <v>32</v>
      </c>
      <c r="O59" s="2">
        <v>-2366.9059829711914</v>
      </c>
      <c r="P59" s="2">
        <v>88091.1005859375</v>
      </c>
      <c r="Q59" s="2">
        <v>10712.274921417236</v>
      </c>
      <c r="R59" s="12">
        <f t="shared" si="203"/>
        <v>2.6868843359064973</v>
      </c>
      <c r="S59" s="12">
        <f t="shared" si="204"/>
        <v>22.095269215309209</v>
      </c>
      <c r="T59" s="22">
        <v>40816</v>
      </c>
      <c r="U59">
        <v>32</v>
      </c>
      <c r="V59" s="12">
        <v>32.699392605078174</v>
      </c>
      <c r="X59" s="22">
        <v>40908</v>
      </c>
      <c r="Y59">
        <v>28</v>
      </c>
      <c r="Z59" s="2">
        <v>-23757.878813743591</v>
      </c>
      <c r="AA59" s="2">
        <v>68057.579223632813</v>
      </c>
      <c r="AB59" s="2">
        <v>16612.22220993042</v>
      </c>
      <c r="AC59" s="12">
        <f t="shared" si="235"/>
        <v>34.908498193385249</v>
      </c>
      <c r="AD59" s="12">
        <f t="shared" si="236"/>
        <v>143.01445353615398</v>
      </c>
      <c r="AE59" s="22">
        <v>40908</v>
      </c>
      <c r="AF59">
        <v>28</v>
      </c>
      <c r="AG59" s="12">
        <v>14.169244298788254</v>
      </c>
      <c r="AI59" s="22">
        <v>40816</v>
      </c>
      <c r="AJ59">
        <v>22</v>
      </c>
      <c r="AK59" s="2">
        <v>-1030.0229976773262</v>
      </c>
      <c r="AL59" s="2">
        <v>42804.540771484375</v>
      </c>
      <c r="AM59" s="2">
        <v>4479.9479904174805</v>
      </c>
      <c r="AN59" s="12">
        <f t="shared" si="237"/>
        <v>2.4063404935849917</v>
      </c>
      <c r="AO59" s="12">
        <f t="shared" si="238"/>
        <v>22.991851688468813</v>
      </c>
      <c r="AP59" s="22">
        <v>40816</v>
      </c>
      <c r="AQ59">
        <v>22</v>
      </c>
      <c r="AR59" s="12">
        <v>22.95552135137968</v>
      </c>
      <c r="AT59" s="22">
        <v>40816</v>
      </c>
      <c r="AU59">
        <v>84</v>
      </c>
      <c r="AV59" s="2">
        <v>-66670.607043027878</v>
      </c>
      <c r="AW59" s="2">
        <v>182554.28786468506</v>
      </c>
      <c r="AX59" s="2">
        <v>47763.176528930664</v>
      </c>
      <c r="AY59" s="12">
        <f t="shared" si="239"/>
        <v>36.520975663111358</v>
      </c>
      <c r="AZ59" s="12">
        <f t="shared" si="240"/>
        <v>139.58578948919944</v>
      </c>
      <c r="BA59" s="22">
        <v>40816</v>
      </c>
      <c r="BB59">
        <v>84</v>
      </c>
      <c r="BC59" s="12">
        <v>44.273472784124365</v>
      </c>
      <c r="BE59" s="22">
        <v>40816</v>
      </c>
      <c r="BF59">
        <v>13</v>
      </c>
      <c r="BG59" s="2">
        <v>-2055.522388458252</v>
      </c>
      <c r="BH59" s="2">
        <v>122463.23254394531</v>
      </c>
      <c r="BI59" s="2">
        <v>6489.1911163330078</v>
      </c>
      <c r="BJ59" s="12">
        <f t="shared" si="241"/>
        <v>1.6784812435198768</v>
      </c>
      <c r="BK59" s="12">
        <f t="shared" si="242"/>
        <v>31.676095704510733</v>
      </c>
      <c r="BL59" s="22">
        <v>40816</v>
      </c>
      <c r="BM59">
        <v>13</v>
      </c>
      <c r="BN59" s="12">
        <v>12.581994196454493</v>
      </c>
      <c r="BP59" s="22">
        <v>40816</v>
      </c>
      <c r="BQ59">
        <v>13</v>
      </c>
      <c r="BR59" s="2">
        <v>-2598.1290049552917</v>
      </c>
      <c r="BS59" s="2">
        <v>31439.208824157715</v>
      </c>
      <c r="BT59" s="2">
        <v>7960.9049015045166</v>
      </c>
      <c r="BU59" s="12">
        <f t="shared" si="243"/>
        <v>8.2639770596227713</v>
      </c>
      <c r="BV59" s="12">
        <f t="shared" si="244"/>
        <v>32.636101512332807</v>
      </c>
      <c r="BW59" s="22">
        <v>40816</v>
      </c>
      <c r="BX59">
        <v>13</v>
      </c>
      <c r="BY59" s="12">
        <v>-26.789717714309312</v>
      </c>
      <c r="CA59" s="22">
        <v>40816</v>
      </c>
      <c r="CB59">
        <v>42</v>
      </c>
      <c r="CC59" s="2">
        <v>-4722.3700137138367</v>
      </c>
      <c r="CD59" s="2">
        <v>123711.68325805664</v>
      </c>
      <c r="CE59" s="2">
        <v>18184.83572769165</v>
      </c>
      <c r="CF59" s="12">
        <f t="shared" si="245"/>
        <v>3.8172385092062804</v>
      </c>
      <c r="CG59" s="12">
        <f t="shared" si="246"/>
        <v>25.968725175354034</v>
      </c>
      <c r="CH59" s="22">
        <v>40816</v>
      </c>
      <c r="CI59">
        <v>42</v>
      </c>
      <c r="CJ59" s="12">
        <v>8.7345298160083296</v>
      </c>
      <c r="CL59" s="22">
        <v>40816</v>
      </c>
      <c r="CM59">
        <v>21</v>
      </c>
      <c r="CN59" s="2">
        <v>-6146.5820736885071</v>
      </c>
      <c r="CO59" s="2">
        <v>49167.394805908203</v>
      </c>
      <c r="CP59" s="2">
        <v>8487.410924911499</v>
      </c>
      <c r="CQ59" s="12">
        <f t="shared" si="247"/>
        <v>12.501337721782043</v>
      </c>
      <c r="CR59" s="12">
        <f t="shared" si="248"/>
        <v>72.419989182420778</v>
      </c>
      <c r="CS59" s="22">
        <v>40816</v>
      </c>
      <c r="CT59">
        <v>21</v>
      </c>
      <c r="CU59" s="12">
        <v>62.880366756143104</v>
      </c>
      <c r="CW59" s="22">
        <v>40816</v>
      </c>
      <c r="CX59">
        <v>57</v>
      </c>
      <c r="CY59" s="2">
        <v>-10940.684008598328</v>
      </c>
      <c r="CZ59" s="2">
        <v>220528.97821044922</v>
      </c>
      <c r="DA59" s="2">
        <v>30220.752048492432</v>
      </c>
      <c r="DB59" s="12">
        <f t="shared" si="249"/>
        <v>4.9611094638808471</v>
      </c>
      <c r="DC59" s="12">
        <f t="shared" si="250"/>
        <v>36.202553765183701</v>
      </c>
      <c r="DD59" s="22">
        <v>40816</v>
      </c>
      <c r="DE59">
        <v>55</v>
      </c>
      <c r="DF59" s="12">
        <v>39.806749889393764</v>
      </c>
      <c r="DH59" s="22">
        <v>40816</v>
      </c>
      <c r="DI59">
        <v>34</v>
      </c>
      <c r="DJ59" s="2">
        <v>-10260.49490582943</v>
      </c>
      <c r="DK59" s="2">
        <v>70123.312927246094</v>
      </c>
      <c r="DL59" s="2">
        <v>16374.886108398438</v>
      </c>
      <c r="DM59" s="12">
        <f t="shared" si="251"/>
        <v>14.632073810424268</v>
      </c>
      <c r="DN59" s="12">
        <f t="shared" si="252"/>
        <v>62.659946688526723</v>
      </c>
      <c r="DO59" s="22">
        <v>40816</v>
      </c>
      <c r="DP59">
        <v>33</v>
      </c>
      <c r="DQ59" s="12">
        <v>15.859212791410471</v>
      </c>
      <c r="DS59" s="22">
        <v>40816</v>
      </c>
      <c r="DT59">
        <v>27</v>
      </c>
      <c r="DU59" s="2">
        <v>-1856.1539945825934</v>
      </c>
      <c r="DV59" s="2">
        <v>62694.327239990234</v>
      </c>
      <c r="DW59" s="2">
        <v>3763.9389796257019</v>
      </c>
      <c r="DX59" s="12">
        <f t="shared" si="253"/>
        <v>2.9606410600393618</v>
      </c>
      <c r="DY59" s="12">
        <f t="shared" si="265"/>
        <v>49.314136191633359</v>
      </c>
      <c r="DZ59" s="22">
        <v>40816</v>
      </c>
      <c r="EA59">
        <v>27</v>
      </c>
      <c r="EB59" s="12">
        <v>24.554615019722448</v>
      </c>
      <c r="ED59" s="22">
        <v>40816</v>
      </c>
      <c r="EE59">
        <v>28</v>
      </c>
      <c r="EF59" s="2">
        <v>-5458.9049968719482</v>
      </c>
      <c r="EG59" s="2">
        <v>211184.15319824219</v>
      </c>
      <c r="EH59" s="2">
        <v>15375.733001708984</v>
      </c>
      <c r="EI59" s="12">
        <f t="shared" si="254"/>
        <v>2.5849027562913687</v>
      </c>
      <c r="EJ59" s="12">
        <f t="shared" si="255"/>
        <v>35.503380529989698</v>
      </c>
      <c r="EK59" s="22">
        <v>40816</v>
      </c>
      <c r="EL59">
        <v>28</v>
      </c>
      <c r="EM59" s="12">
        <v>37.013622972200992</v>
      </c>
      <c r="EO59" s="22">
        <v>40816</v>
      </c>
      <c r="EP59">
        <v>19</v>
      </c>
      <c r="EQ59" s="2">
        <v>-3719.910026550293</v>
      </c>
      <c r="ER59" s="2">
        <v>85783.415161132813</v>
      </c>
      <c r="ES59" s="2">
        <v>11116.126991271973</v>
      </c>
      <c r="ET59" s="12">
        <f t="shared" si="256"/>
        <v>4.3363976819562771</v>
      </c>
      <c r="EU59" s="12">
        <f t="shared" si="257"/>
        <v>33.464083573991623</v>
      </c>
      <c r="EV59" s="22">
        <v>40816</v>
      </c>
      <c r="EW59">
        <v>19</v>
      </c>
      <c r="EX59" s="12">
        <v>-3.9740472347693179</v>
      </c>
      <c r="EZ59" s="22">
        <v>40816</v>
      </c>
      <c r="FA59">
        <v>24</v>
      </c>
      <c r="FB59" s="2">
        <v>-14164.941020965576</v>
      </c>
      <c r="FC59" s="2">
        <v>92503.318481445313</v>
      </c>
      <c r="FD59" s="2">
        <v>24701.428062438965</v>
      </c>
      <c r="FE59" s="12">
        <f t="shared" si="258"/>
        <v>15.312900394818632</v>
      </c>
      <c r="FF59" s="12">
        <f t="shared" si="259"/>
        <v>57.344623902554083</v>
      </c>
      <c r="FG59" s="22">
        <v>40816</v>
      </c>
      <c r="FH59">
        <v>23</v>
      </c>
      <c r="FI59" s="12">
        <v>13.396365506651154</v>
      </c>
      <c r="FK59" s="22">
        <v>40816</v>
      </c>
      <c r="FL59">
        <v>11</v>
      </c>
      <c r="FM59" s="2">
        <v>-5224.1690006256104</v>
      </c>
      <c r="FN59" s="2">
        <v>79643.02001953125</v>
      </c>
      <c r="FO59" s="2">
        <v>6176.4260234832764</v>
      </c>
      <c r="FP59" s="12">
        <f t="shared" si="260"/>
        <v>6.5594812945873491</v>
      </c>
      <c r="FQ59" s="12">
        <f t="shared" si="261"/>
        <v>84.582394102396634</v>
      </c>
      <c r="FR59" s="22">
        <v>40816</v>
      </c>
      <c r="FS59">
        <v>10</v>
      </c>
      <c r="FT59" s="12">
        <v>7.2156742296245469</v>
      </c>
      <c r="FV59" s="22">
        <v>40816</v>
      </c>
      <c r="FW59">
        <v>8</v>
      </c>
      <c r="FX59" s="2">
        <v>-6925.0210037231445</v>
      </c>
      <c r="FY59" s="2">
        <v>46473.3330078125</v>
      </c>
      <c r="FZ59" s="2">
        <v>11681.833992004395</v>
      </c>
      <c r="GA59" s="12">
        <f t="shared" si="262"/>
        <v>14.901063804825446</v>
      </c>
      <c r="GB59" s="12">
        <f t="shared" si="263"/>
        <v>59.280255210465747</v>
      </c>
      <c r="GC59" s="22">
        <v>40816</v>
      </c>
      <c r="GD59">
        <v>8</v>
      </c>
      <c r="GE59" s="12">
        <v>16.423262725537157</v>
      </c>
    </row>
    <row r="60" spans="2:187">
      <c r="B60" s="22">
        <v>40908</v>
      </c>
      <c r="C60">
        <v>15</v>
      </c>
      <c r="D60" s="2">
        <v>-7787.0300140380859</v>
      </c>
      <c r="E60" s="2">
        <v>240448.83125305176</v>
      </c>
      <c r="F60" s="2">
        <v>18557.282989501953</v>
      </c>
      <c r="G60" s="12">
        <f t="shared" si="234"/>
        <v>3.2385393488741498</v>
      </c>
      <c r="H60" s="12">
        <f t="shared" si="264"/>
        <v>41.962123541702141</v>
      </c>
      <c r="I60" s="22">
        <v>40908</v>
      </c>
      <c r="J60">
        <v>15</v>
      </c>
      <c r="K60" s="12">
        <v>18.284203866962145</v>
      </c>
      <c r="M60" s="22">
        <v>40908</v>
      </c>
      <c r="N60">
        <v>34</v>
      </c>
      <c r="O60" s="2">
        <v>-2912.1670031547546</v>
      </c>
      <c r="P60" s="2">
        <v>102098.78997802734</v>
      </c>
      <c r="Q60" s="2">
        <v>11950.766881942749</v>
      </c>
      <c r="R60" s="12">
        <f t="shared" si="203"/>
        <v>2.8523031504893264</v>
      </c>
      <c r="S60" s="12">
        <f t="shared" si="204"/>
        <v>24.368034553121038</v>
      </c>
      <c r="T60" s="22">
        <v>40908</v>
      </c>
      <c r="U60">
        <v>34</v>
      </c>
      <c r="V60" s="12">
        <v>29.244451154931618</v>
      </c>
      <c r="X60" s="22">
        <v>40999</v>
      </c>
      <c r="Y60">
        <v>27</v>
      </c>
      <c r="Z60" s="2">
        <v>-24967.087864875793</v>
      </c>
      <c r="AA60" s="2">
        <v>69266.696197509766</v>
      </c>
      <c r="AB60" s="2">
        <v>16091.233017921448</v>
      </c>
      <c r="AC60" s="12">
        <f t="shared" si="235"/>
        <v>36.044866054652964</v>
      </c>
      <c r="AD60" s="12">
        <f t="shared" si="236"/>
        <v>155.15956941937856</v>
      </c>
      <c r="AE60" s="22">
        <v>40999</v>
      </c>
      <c r="AF60">
        <v>26</v>
      </c>
      <c r="AG60" s="12">
        <v>18.951735914762601</v>
      </c>
      <c r="AI60" s="22">
        <v>40908</v>
      </c>
      <c r="AJ60">
        <v>23</v>
      </c>
      <c r="AK60" s="2">
        <v>-1049.9709951281548</v>
      </c>
      <c r="AL60" s="2">
        <v>46230.958953857422</v>
      </c>
      <c r="AM60" s="2">
        <v>5037.2400093078613</v>
      </c>
      <c r="AN60" s="12">
        <f t="shared" si="237"/>
        <v>2.2711425825627334</v>
      </c>
      <c r="AO60" s="12">
        <f t="shared" si="238"/>
        <v>20.844172467224276</v>
      </c>
      <c r="AP60" s="22">
        <v>40908</v>
      </c>
      <c r="AQ60">
        <v>23</v>
      </c>
      <c r="AR60" s="12">
        <v>5.2600384138931311</v>
      </c>
      <c r="AT60" s="22">
        <v>40908</v>
      </c>
      <c r="AU60">
        <v>82</v>
      </c>
      <c r="AV60" s="2">
        <v>-72668.111777544022</v>
      </c>
      <c r="AW60" s="2">
        <v>238890.59529876709</v>
      </c>
      <c r="AX60" s="2">
        <v>52287.398857116699</v>
      </c>
      <c r="AY60" s="12">
        <f t="shared" si="239"/>
        <v>30.418992295055435</v>
      </c>
      <c r="AZ60" s="12">
        <f t="shared" si="240"/>
        <v>138.97824976170784</v>
      </c>
      <c r="BA60" s="22">
        <v>40908</v>
      </c>
      <c r="BB60">
        <v>82</v>
      </c>
      <c r="BC60" s="12">
        <v>29.257733328888058</v>
      </c>
      <c r="BE60" s="22">
        <v>40908</v>
      </c>
      <c r="BF60">
        <v>14</v>
      </c>
      <c r="BG60" s="2">
        <v>-2065.037036895752</v>
      </c>
      <c r="BH60" s="2">
        <v>122976.61090087891</v>
      </c>
      <c r="BI60" s="2">
        <v>6610.3524932861328</v>
      </c>
      <c r="BJ60" s="12">
        <f t="shared" si="241"/>
        <v>1.6792112107888584</v>
      </c>
      <c r="BK60" s="12">
        <f t="shared" si="242"/>
        <v>31.239439031324373</v>
      </c>
      <c r="BL60" s="22">
        <v>40908</v>
      </c>
      <c r="BM60">
        <v>14</v>
      </c>
      <c r="BN60" s="12">
        <v>7.0715220129854206</v>
      </c>
      <c r="BP60" s="22">
        <v>40908</v>
      </c>
      <c r="BQ60">
        <v>12</v>
      </c>
      <c r="BR60" s="2">
        <v>-2758.4330139160156</v>
      </c>
      <c r="BS60" s="2">
        <v>32937.176177978516</v>
      </c>
      <c r="BT60" s="2">
        <v>8328.8198356628418</v>
      </c>
      <c r="BU60" s="12">
        <f t="shared" si="243"/>
        <v>8.3748315247506788</v>
      </c>
      <c r="BV60" s="12">
        <f t="shared" si="244"/>
        <v>33.119134143168658</v>
      </c>
      <c r="BW60" s="22">
        <v>40908</v>
      </c>
      <c r="BX60">
        <v>12</v>
      </c>
      <c r="BY60" s="12">
        <v>-17.833080259573752</v>
      </c>
      <c r="CA60" s="22">
        <v>40908</v>
      </c>
      <c r="CB60">
        <v>43</v>
      </c>
      <c r="CC60" s="2">
        <v>-5063.4289895296097</v>
      </c>
      <c r="CD60" s="2">
        <v>136476.33030700684</v>
      </c>
      <c r="CE60" s="2">
        <v>18784.044490814209</v>
      </c>
      <c r="CF60" s="12">
        <f t="shared" si="245"/>
        <v>3.7101151372837342</v>
      </c>
      <c r="CG60" s="12">
        <f t="shared" si="246"/>
        <v>26.956010416211125</v>
      </c>
      <c r="CH60" s="22">
        <v>40908</v>
      </c>
      <c r="CI60">
        <v>43</v>
      </c>
      <c r="CJ60" s="12">
        <v>9.9737012063113148</v>
      </c>
      <c r="CL60" s="22">
        <v>40908</v>
      </c>
      <c r="CM60">
        <v>20</v>
      </c>
      <c r="CN60" s="2">
        <v>-4613.2339630126953</v>
      </c>
      <c r="CO60" s="2">
        <v>45875.231384277344</v>
      </c>
      <c r="CP60" s="2">
        <v>7707.656005859375</v>
      </c>
      <c r="CQ60" s="12">
        <f t="shared" si="247"/>
        <v>10.056045111510375</v>
      </c>
      <c r="CR60" s="12">
        <f t="shared" si="248"/>
        <v>59.852618740453721</v>
      </c>
      <c r="CS60" s="22">
        <v>40908</v>
      </c>
      <c r="CT60">
        <v>20</v>
      </c>
      <c r="CU60" s="12">
        <v>10.480268999753473</v>
      </c>
      <c r="CW60" s="22">
        <v>40908</v>
      </c>
      <c r="CX60">
        <v>58</v>
      </c>
      <c r="CY60" s="2">
        <v>-11901.281916618347</v>
      </c>
      <c r="CZ60" s="2">
        <v>241449.25657653809</v>
      </c>
      <c r="DA60" s="2">
        <v>31563.954788208008</v>
      </c>
      <c r="DB60" s="12">
        <f t="shared" si="249"/>
        <v>4.9291027379269261</v>
      </c>
      <c r="DC60" s="12">
        <f t="shared" si="250"/>
        <v>37.705293891323635</v>
      </c>
      <c r="DD60" s="22">
        <v>40908</v>
      </c>
      <c r="DE60">
        <v>55</v>
      </c>
      <c r="DF60" s="12">
        <v>32.567593160911642</v>
      </c>
      <c r="DH60" s="22">
        <v>40908</v>
      </c>
      <c r="DI60">
        <v>34</v>
      </c>
      <c r="DJ60" s="2">
        <v>-7173.2110421657562</v>
      </c>
      <c r="DK60" s="2">
        <v>70828.340621948242</v>
      </c>
      <c r="DL60" s="2">
        <v>16601.744979858398</v>
      </c>
      <c r="DM60" s="12">
        <f t="shared" si="251"/>
        <v>10.127600024477951</v>
      </c>
      <c r="DN60" s="12">
        <f t="shared" si="252"/>
        <v>43.207572763395973</v>
      </c>
      <c r="DO60" s="22">
        <v>40908</v>
      </c>
      <c r="DP60">
        <v>33</v>
      </c>
      <c r="DQ60" s="12">
        <v>0.26310657227111012</v>
      </c>
      <c r="DS60" s="22">
        <v>40908</v>
      </c>
      <c r="DT60">
        <v>27</v>
      </c>
      <c r="DU60" s="2">
        <v>-1952.6239856779575</v>
      </c>
      <c r="DV60" s="2">
        <v>64166.400512695313</v>
      </c>
      <c r="DW60" s="2">
        <v>4229.8320194482803</v>
      </c>
      <c r="DX60" s="12">
        <f t="shared" si="253"/>
        <v>3.0430629894716179</v>
      </c>
      <c r="DY60" s="12">
        <f t="shared" si="265"/>
        <v>46.163156756580811</v>
      </c>
      <c r="DZ60" s="22">
        <v>40908</v>
      </c>
      <c r="EA60">
        <v>27</v>
      </c>
      <c r="EB60" s="12">
        <v>27.856132817400091</v>
      </c>
      <c r="ED60" s="22">
        <v>40908</v>
      </c>
      <c r="EE60">
        <v>30</v>
      </c>
      <c r="EF60" s="2">
        <v>-5304.1330242156982</v>
      </c>
      <c r="EG60" s="2">
        <v>207744.35571289063</v>
      </c>
      <c r="EH60" s="2">
        <v>14204.228019714355</v>
      </c>
      <c r="EI60" s="12">
        <f t="shared" si="254"/>
        <v>2.5532019900199749</v>
      </c>
      <c r="EJ60" s="12">
        <f t="shared" si="255"/>
        <v>37.34193098599922</v>
      </c>
      <c r="EK60" s="22">
        <v>40908</v>
      </c>
      <c r="EL60">
        <v>30</v>
      </c>
      <c r="EM60" s="12">
        <v>23.073156270156424</v>
      </c>
      <c r="EO60" s="22">
        <v>40908</v>
      </c>
      <c r="EP60">
        <v>19</v>
      </c>
      <c r="EQ60" s="2">
        <v>-3558.4690065383911</v>
      </c>
      <c r="ER60" s="2">
        <v>86464.559783935547</v>
      </c>
      <c r="ES60" s="2">
        <v>12119.090179443359</v>
      </c>
      <c r="ET60" s="12">
        <f t="shared" si="256"/>
        <v>4.1155231871076126</v>
      </c>
      <c r="EU60" s="12">
        <f t="shared" si="257"/>
        <v>29.362509510609442</v>
      </c>
      <c r="EV60" s="22">
        <v>40908</v>
      </c>
      <c r="EW60">
        <v>19</v>
      </c>
      <c r="EX60" s="12">
        <v>-11.391534836319138</v>
      </c>
      <c r="EZ60" s="22">
        <v>40908</v>
      </c>
      <c r="FA60">
        <v>22</v>
      </c>
      <c r="FB60" s="2">
        <v>-14226.509950637817</v>
      </c>
      <c r="FC60" s="2">
        <v>99854.426910400391</v>
      </c>
      <c r="FD60" s="2">
        <v>25703.810737609863</v>
      </c>
      <c r="FE60" s="12">
        <f t="shared" si="258"/>
        <v>14.24725011281002</v>
      </c>
      <c r="FF60" s="12">
        <f t="shared" si="259"/>
        <v>55.347862991465156</v>
      </c>
      <c r="FG60" s="22">
        <v>40908</v>
      </c>
      <c r="FH60">
        <v>21</v>
      </c>
      <c r="FI60" s="12">
        <v>6.562467382690973</v>
      </c>
      <c r="FK60" s="22">
        <v>40908</v>
      </c>
      <c r="FL60">
        <v>10</v>
      </c>
      <c r="FM60" s="2">
        <v>-4923.0159873962402</v>
      </c>
      <c r="FN60" s="2">
        <v>80645.315933227539</v>
      </c>
      <c r="FO60" s="2">
        <v>6644.6520347595215</v>
      </c>
      <c r="FP60" s="12">
        <f t="shared" si="260"/>
        <v>6.1045281184990134</v>
      </c>
      <c r="FQ60" s="12">
        <f t="shared" si="261"/>
        <v>74.089899089417273</v>
      </c>
      <c r="FR60" s="22">
        <v>40908</v>
      </c>
      <c r="FS60">
        <v>9</v>
      </c>
      <c r="FT60" s="12">
        <v>6.7898114215107386</v>
      </c>
      <c r="FV60" s="22">
        <v>40908</v>
      </c>
      <c r="FW60">
        <v>8</v>
      </c>
      <c r="FX60" s="2">
        <v>-7322.3980026245117</v>
      </c>
      <c r="FY60" s="2">
        <v>44627.47900390625</v>
      </c>
      <c r="FZ60" s="2">
        <v>11503.629989624023</v>
      </c>
      <c r="GA60" s="12">
        <f t="shared" si="262"/>
        <v>16.407823533979101</v>
      </c>
      <c r="GB60" s="12">
        <f t="shared" si="263"/>
        <v>63.652933980222983</v>
      </c>
      <c r="GC60" s="22">
        <v>40908</v>
      </c>
      <c r="GD60">
        <v>7</v>
      </c>
      <c r="GE60" s="12">
        <v>51.997680869165123</v>
      </c>
    </row>
    <row r="61" spans="2:187">
      <c r="B61" s="22">
        <v>40999</v>
      </c>
      <c r="C61">
        <v>16</v>
      </c>
      <c r="D61" s="2">
        <v>-12170.106995582581</v>
      </c>
      <c r="E61" s="2">
        <v>115112.56741333008</v>
      </c>
      <c r="F61" s="2">
        <v>16442.197992324829</v>
      </c>
      <c r="G61" s="12">
        <f t="shared" si="234"/>
        <v>10.572353018488299</v>
      </c>
      <c r="H61" s="12">
        <f t="shared" si="264"/>
        <v>74.017518833330882</v>
      </c>
      <c r="I61" s="22">
        <v>40999</v>
      </c>
      <c r="J61">
        <v>16</v>
      </c>
      <c r="K61" s="12">
        <v>79.107730380900449</v>
      </c>
      <c r="M61" s="22">
        <v>40999</v>
      </c>
      <c r="N61">
        <v>34</v>
      </c>
      <c r="O61" s="2">
        <v>-3272.0940065383911</v>
      </c>
      <c r="P61" s="2">
        <v>109747.91436767578</v>
      </c>
      <c r="Q61" s="2">
        <v>13477.128887176514</v>
      </c>
      <c r="R61" s="12">
        <f t="shared" si="203"/>
        <v>2.9814634978631775</v>
      </c>
      <c r="S61" s="12">
        <f t="shared" si="204"/>
        <v>24.278865579832718</v>
      </c>
      <c r="T61" s="22">
        <v>40999</v>
      </c>
      <c r="U61">
        <v>34</v>
      </c>
      <c r="V61" s="12">
        <v>35.708523770775734</v>
      </c>
      <c r="X61" s="22">
        <v>41090</v>
      </c>
      <c r="Y61">
        <v>26</v>
      </c>
      <c r="Z61" s="2">
        <v>-25983.92546081543</v>
      </c>
      <c r="AA61" s="2">
        <v>69613.630432128906</v>
      </c>
      <c r="AB61" s="2">
        <v>16385.398061275482</v>
      </c>
      <c r="AC61" s="12">
        <f t="shared" si="235"/>
        <v>37.325916346438703</v>
      </c>
      <c r="AD61" s="12">
        <f t="shared" si="236"/>
        <v>158.57976329683854</v>
      </c>
      <c r="AE61" s="22">
        <v>41090</v>
      </c>
      <c r="AF61">
        <v>25</v>
      </c>
      <c r="AG61" s="12">
        <v>22.385090033434608</v>
      </c>
      <c r="AI61" s="22">
        <v>40999</v>
      </c>
      <c r="AJ61">
        <v>22</v>
      </c>
      <c r="AK61" s="2">
        <v>-998.14499193429947</v>
      </c>
      <c r="AL61" s="2">
        <v>45921.815887451172</v>
      </c>
      <c r="AM61" s="2">
        <v>4880.7530746459961</v>
      </c>
      <c r="AN61" s="12">
        <f t="shared" si="237"/>
        <v>2.1735747436047221</v>
      </c>
      <c r="AO61" s="12">
        <f t="shared" si="238"/>
        <v>20.450634905489366</v>
      </c>
      <c r="AP61" s="22">
        <v>40999</v>
      </c>
      <c r="AQ61">
        <v>22</v>
      </c>
      <c r="AR61" s="12">
        <v>-5.1166811337889806</v>
      </c>
      <c r="AT61" s="22">
        <v>40999</v>
      </c>
      <c r="AU61">
        <v>88</v>
      </c>
      <c r="AV61" s="2">
        <v>-74838.232057571411</v>
      </c>
      <c r="AW61" s="2">
        <v>243823.77297973633</v>
      </c>
      <c r="AX61" s="2">
        <v>50559.876731872559</v>
      </c>
      <c r="AY61" s="12">
        <f t="shared" si="239"/>
        <v>30.693574766309212</v>
      </c>
      <c r="AZ61" s="12">
        <f t="shared" si="240"/>
        <v>148.01901605585596</v>
      </c>
      <c r="BA61" s="22">
        <v>40999</v>
      </c>
      <c r="BB61">
        <v>88</v>
      </c>
      <c r="BC61" s="12">
        <v>30.051273780949227</v>
      </c>
      <c r="BE61" s="22">
        <v>40999</v>
      </c>
      <c r="BF61">
        <v>16</v>
      </c>
      <c r="BG61" s="2">
        <v>-2243.7621870040894</v>
      </c>
      <c r="BH61" s="2">
        <v>124685.31008911133</v>
      </c>
      <c r="BI61" s="2">
        <v>6693.984338760376</v>
      </c>
      <c r="BJ61" s="12">
        <f t="shared" si="241"/>
        <v>1.7995401265798634</v>
      </c>
      <c r="BK61" s="12">
        <f t="shared" si="242"/>
        <v>33.519083306065816</v>
      </c>
      <c r="BL61" s="22">
        <v>40999</v>
      </c>
      <c r="BM61">
        <v>16</v>
      </c>
      <c r="BN61" s="12">
        <v>9.6022948694369994</v>
      </c>
      <c r="BP61" s="22">
        <v>40999</v>
      </c>
      <c r="BQ61">
        <v>13</v>
      </c>
      <c r="BR61" s="2">
        <v>-1550.6240029335022</v>
      </c>
      <c r="BS61" s="2">
        <v>25720.868804931641</v>
      </c>
      <c r="BT61" s="2">
        <v>5654.9660987854004</v>
      </c>
      <c r="BU61" s="12">
        <f t="shared" si="243"/>
        <v>6.0286610638758455</v>
      </c>
      <c r="BV61" s="12">
        <f t="shared" si="244"/>
        <v>27.420571155440744</v>
      </c>
      <c r="BW61" s="22">
        <v>40999</v>
      </c>
      <c r="BX61">
        <v>12</v>
      </c>
      <c r="BY61" s="12">
        <v>43.330149566219319</v>
      </c>
      <c r="CA61" s="22">
        <v>40999</v>
      </c>
      <c r="CB61">
        <v>46</v>
      </c>
      <c r="CC61" s="2">
        <v>-6857.652036190033</v>
      </c>
      <c r="CD61" s="2">
        <v>166027.63700866699</v>
      </c>
      <c r="CE61" s="2">
        <v>26339.969205856323</v>
      </c>
      <c r="CF61" s="12">
        <f t="shared" si="245"/>
        <v>4.1304280177354142</v>
      </c>
      <c r="CG61" s="12">
        <f t="shared" si="246"/>
        <v>26.035155859883581</v>
      </c>
      <c r="CH61" s="22">
        <v>40999</v>
      </c>
      <c r="CI61">
        <v>46</v>
      </c>
      <c r="CJ61" s="12">
        <v>6.2310843961381313</v>
      </c>
      <c r="CL61" s="22">
        <v>40999</v>
      </c>
      <c r="CM61">
        <v>19</v>
      </c>
      <c r="CN61" s="2">
        <v>-3644.5290219783783</v>
      </c>
      <c r="CO61" s="2">
        <v>42389.064117431641</v>
      </c>
      <c r="CP61" s="2">
        <v>7392.8190765380859</v>
      </c>
      <c r="CQ61" s="12">
        <f t="shared" si="247"/>
        <v>8.5978048769414563</v>
      </c>
      <c r="CR61" s="12">
        <f t="shared" si="248"/>
        <v>49.298230948795798</v>
      </c>
      <c r="CS61" s="22">
        <v>40999</v>
      </c>
      <c r="CT61">
        <v>19</v>
      </c>
      <c r="CU61" s="12">
        <v>-27.399501332907718</v>
      </c>
      <c r="CW61" s="22">
        <v>40999</v>
      </c>
      <c r="CX61">
        <v>57</v>
      </c>
      <c r="CY61" s="2">
        <v>-12425.289869308472</v>
      </c>
      <c r="CZ61" s="2">
        <v>238672.66720581055</v>
      </c>
      <c r="DA61" s="2">
        <v>30639.261016845703</v>
      </c>
      <c r="DB61" s="12">
        <f t="shared" si="249"/>
        <v>5.2059961514545705</v>
      </c>
      <c r="DC61" s="12">
        <f t="shared" si="250"/>
        <v>40.553490707484592</v>
      </c>
      <c r="DD61" s="22">
        <v>40999</v>
      </c>
      <c r="DE61">
        <v>55</v>
      </c>
      <c r="DF61" s="12">
        <v>29.901930102668285</v>
      </c>
      <c r="DH61" s="22">
        <v>40999</v>
      </c>
      <c r="DI61">
        <v>39</v>
      </c>
      <c r="DJ61" s="2">
        <v>-9058.7916350364685</v>
      </c>
      <c r="DK61" s="2">
        <v>88789.001724243164</v>
      </c>
      <c r="DL61" s="2">
        <v>21577.490196228027</v>
      </c>
      <c r="DM61" s="12">
        <f t="shared" si="251"/>
        <v>10.202605569517328</v>
      </c>
      <c r="DN61" s="12">
        <f t="shared" si="252"/>
        <v>41.98260109333772</v>
      </c>
      <c r="DO61" s="22">
        <v>40999</v>
      </c>
      <c r="DP61">
        <v>38</v>
      </c>
      <c r="DQ61" s="12">
        <v>2.3127137079646864</v>
      </c>
      <c r="DS61" s="22">
        <v>40999</v>
      </c>
      <c r="DT61">
        <v>28</v>
      </c>
      <c r="DU61" s="2">
        <v>-1978.9759803414345</v>
      </c>
      <c r="DV61" s="2">
        <v>65680.093444824219</v>
      </c>
      <c r="DW61" s="2">
        <v>4676.5850229263306</v>
      </c>
      <c r="DX61" s="12">
        <f t="shared" si="253"/>
        <v>3.0130529305715892</v>
      </c>
      <c r="DY61" s="12">
        <f t="shared" si="265"/>
        <v>42.316689863217931</v>
      </c>
      <c r="DZ61" s="22">
        <v>40999</v>
      </c>
      <c r="EA61">
        <v>28</v>
      </c>
      <c r="EB61" s="12">
        <v>26.561798488328737</v>
      </c>
      <c r="ED61" s="22">
        <v>40999</v>
      </c>
      <c r="EE61">
        <v>30</v>
      </c>
      <c r="EF61" s="2">
        <v>-5302.7310104370117</v>
      </c>
      <c r="EG61" s="2">
        <v>209231.52407836914</v>
      </c>
      <c r="EH61" s="2">
        <v>14285.995100021362</v>
      </c>
      <c r="EI61" s="12">
        <f t="shared" si="254"/>
        <v>2.5343843542672073</v>
      </c>
      <c r="EJ61" s="12">
        <f t="shared" si="255"/>
        <v>37.118387436861731</v>
      </c>
      <c r="EK61" s="22">
        <v>40999</v>
      </c>
      <c r="EL61">
        <v>30</v>
      </c>
      <c r="EM61" s="12">
        <v>14.270953409179965</v>
      </c>
      <c r="EO61" s="22">
        <v>40999</v>
      </c>
      <c r="EP61">
        <v>19</v>
      </c>
      <c r="EQ61" s="2">
        <v>-3129.0639915466309</v>
      </c>
      <c r="ER61" s="2">
        <v>83948.782592773438</v>
      </c>
      <c r="ES61" s="2">
        <v>12957.966972351074</v>
      </c>
      <c r="ET61" s="12">
        <f t="shared" si="256"/>
        <v>3.7273488607040148</v>
      </c>
      <c r="EU61" s="12">
        <f t="shared" si="257"/>
        <v>24.147800331820864</v>
      </c>
      <c r="EV61" s="22">
        <v>40999</v>
      </c>
      <c r="EW61">
        <v>18</v>
      </c>
      <c r="EX61" s="12">
        <v>-28.356035662942425</v>
      </c>
      <c r="EZ61" s="22">
        <v>40999</v>
      </c>
      <c r="FA61">
        <v>22</v>
      </c>
      <c r="FB61" s="2">
        <v>-14851.561913728714</v>
      </c>
      <c r="FC61" s="2">
        <v>100915.17196655273</v>
      </c>
      <c r="FD61" s="2">
        <v>26311.05916595459</v>
      </c>
      <c r="FE61" s="12">
        <f t="shared" si="258"/>
        <v>14.716877179430568</v>
      </c>
      <c r="FF61" s="12">
        <f t="shared" si="259"/>
        <v>56.446081550932071</v>
      </c>
      <c r="FG61" s="22">
        <v>40999</v>
      </c>
      <c r="FH61">
        <v>21</v>
      </c>
      <c r="FI61" s="12">
        <v>5.9901504229216807</v>
      </c>
      <c r="FK61" s="22">
        <v>40999</v>
      </c>
      <c r="FL61">
        <v>10</v>
      </c>
      <c r="FM61" s="2">
        <v>-5736.2489891052246</v>
      </c>
      <c r="FN61" s="2">
        <v>119202.8030090332</v>
      </c>
      <c r="FO61" s="2">
        <v>11349.381011962891</v>
      </c>
      <c r="FP61" s="12">
        <f t="shared" si="260"/>
        <v>4.8121762612163828</v>
      </c>
      <c r="FQ61" s="12">
        <f t="shared" si="261"/>
        <v>50.542395070346949</v>
      </c>
      <c r="FR61" s="22">
        <v>40999</v>
      </c>
      <c r="FS61">
        <v>9</v>
      </c>
      <c r="FT61" s="12">
        <v>12.641161238727229</v>
      </c>
      <c r="FV61" s="22">
        <v>40999</v>
      </c>
      <c r="FW61">
        <v>9</v>
      </c>
      <c r="FX61" s="2">
        <v>-8493.0090103149414</v>
      </c>
      <c r="FY61" s="2">
        <v>47632.966949462891</v>
      </c>
      <c r="FZ61" s="2">
        <v>11817.909996032715</v>
      </c>
      <c r="GA61" s="12">
        <f t="shared" si="262"/>
        <v>17.83010707547519</v>
      </c>
      <c r="GB61" s="12">
        <f t="shared" si="263"/>
        <v>71.865575327329907</v>
      </c>
      <c r="GC61" s="22">
        <v>40999</v>
      </c>
      <c r="GD61">
        <v>8</v>
      </c>
      <c r="GE61" s="12">
        <v>67.580182566399955</v>
      </c>
    </row>
    <row r="62" spans="2:187">
      <c r="B62" s="22">
        <v>41090</v>
      </c>
      <c r="C62">
        <v>16</v>
      </c>
      <c r="D62" s="2">
        <v>-3676.8860025405884</v>
      </c>
      <c r="E62" s="2">
        <v>106774.8225402832</v>
      </c>
      <c r="F62" s="2">
        <v>8563.9690170288086</v>
      </c>
      <c r="G62" s="12">
        <f t="shared" si="234"/>
        <v>3.4435889613896578</v>
      </c>
      <c r="H62" s="12">
        <f t="shared" si="264"/>
        <v>42.934368342872062</v>
      </c>
      <c r="I62" s="22">
        <v>41090</v>
      </c>
      <c r="J62">
        <v>16</v>
      </c>
      <c r="K62" s="12">
        <v>17.720699459590648</v>
      </c>
      <c r="M62" s="22">
        <v>41090</v>
      </c>
      <c r="N62">
        <v>35</v>
      </c>
      <c r="O62" s="2">
        <v>-3349.9050107002258</v>
      </c>
      <c r="P62" s="2">
        <v>113652.02923583984</v>
      </c>
      <c r="Q62" s="2">
        <v>13450.14302444458</v>
      </c>
      <c r="R62" s="12">
        <f t="shared" si="203"/>
        <v>2.9475100737082509</v>
      </c>
      <c r="S62" s="12">
        <f t="shared" si="204"/>
        <v>24.906092110783032</v>
      </c>
      <c r="T62" s="22">
        <v>41090</v>
      </c>
      <c r="U62">
        <v>35</v>
      </c>
      <c r="V62" s="12">
        <v>27.104638301146199</v>
      </c>
      <c r="X62" s="22">
        <v>41182</v>
      </c>
      <c r="Y62">
        <v>27</v>
      </c>
      <c r="Z62" s="2">
        <v>-32073.828289031982</v>
      </c>
      <c r="AA62" s="2">
        <v>72205.046569824219</v>
      </c>
      <c r="AB62" s="2">
        <v>18353.054121017456</v>
      </c>
      <c r="AC62" s="12">
        <f t="shared" si="235"/>
        <v>44.420480025611134</v>
      </c>
      <c r="AD62" s="12">
        <f t="shared" si="236"/>
        <v>174.76016840326233</v>
      </c>
      <c r="AE62" s="22">
        <v>41182</v>
      </c>
      <c r="AF62">
        <v>26</v>
      </c>
      <c r="AG62" s="12">
        <v>41.422175385240998</v>
      </c>
      <c r="AI62" s="22">
        <v>41090</v>
      </c>
      <c r="AJ62">
        <v>19</v>
      </c>
      <c r="AK62" s="2">
        <v>-906.92700135707855</v>
      </c>
      <c r="AL62" s="2">
        <v>42695.246032714844</v>
      </c>
      <c r="AM62" s="2">
        <v>4527.5819129943848</v>
      </c>
      <c r="AN62" s="12">
        <f t="shared" si="237"/>
        <v>2.1241873173939645</v>
      </c>
      <c r="AO62" s="12">
        <f t="shared" si="238"/>
        <v>20.031156117886084</v>
      </c>
      <c r="AP62" s="22">
        <v>41090</v>
      </c>
      <c r="AQ62">
        <v>19</v>
      </c>
      <c r="AR62" s="12">
        <v>-3.035852621355617</v>
      </c>
      <c r="AT62" s="22">
        <v>41090</v>
      </c>
      <c r="AU62">
        <v>91</v>
      </c>
      <c r="AV62" s="2">
        <v>-73252.742085695267</v>
      </c>
      <c r="AW62" s="2">
        <v>241729.86871337891</v>
      </c>
      <c r="AX62" s="2">
        <v>48835.697202682495</v>
      </c>
      <c r="AY62" s="12">
        <f t="shared" si="239"/>
        <v>30.3035543251594</v>
      </c>
      <c r="AZ62" s="12">
        <f t="shared" si="240"/>
        <v>149.9983542400856</v>
      </c>
      <c r="BA62" s="22">
        <v>41090</v>
      </c>
      <c r="BB62">
        <v>91</v>
      </c>
      <c r="BC62" s="12">
        <v>28.910998658077027</v>
      </c>
      <c r="BE62" s="22">
        <v>41090</v>
      </c>
      <c r="BF62">
        <v>16</v>
      </c>
      <c r="BG62" s="2">
        <v>-2294.2552766799927</v>
      </c>
      <c r="BH62" s="2">
        <v>124054.98818969727</v>
      </c>
      <c r="BI62" s="2">
        <v>6698.3349761962891</v>
      </c>
      <c r="BJ62" s="12">
        <f t="shared" si="241"/>
        <v>1.8493857523663286</v>
      </c>
      <c r="BK62" s="12">
        <f t="shared" si="242"/>
        <v>34.251127852414548</v>
      </c>
      <c r="BL62" s="22">
        <v>41090</v>
      </c>
      <c r="BM62">
        <v>16</v>
      </c>
      <c r="BN62" s="12">
        <v>9.3785892491308864</v>
      </c>
      <c r="BP62" s="22">
        <v>41090</v>
      </c>
      <c r="BQ62">
        <v>14</v>
      </c>
      <c r="BR62" s="2">
        <v>-1946.6189818382263</v>
      </c>
      <c r="BS62" s="2">
        <v>26681.601348876953</v>
      </c>
      <c r="BT62" s="2">
        <v>5775.0339775085449</v>
      </c>
      <c r="BU62" s="12">
        <f t="shared" si="243"/>
        <v>7.295735201141369</v>
      </c>
      <c r="BV62" s="12">
        <f t="shared" si="244"/>
        <v>33.707489677455257</v>
      </c>
      <c r="BW62" s="22">
        <v>41090</v>
      </c>
      <c r="BX62">
        <v>13</v>
      </c>
      <c r="BY62" s="12">
        <v>74.233424350421814</v>
      </c>
      <c r="CA62" s="22">
        <v>41090</v>
      </c>
      <c r="CB62">
        <v>45</v>
      </c>
      <c r="CC62" s="2">
        <v>-7488.7560079097748</v>
      </c>
      <c r="CD62" s="2">
        <v>168974.00950622559</v>
      </c>
      <c r="CE62" s="2">
        <v>26539.969352722168</v>
      </c>
      <c r="CF62" s="12">
        <f t="shared" si="245"/>
        <v>4.4318981539192652</v>
      </c>
      <c r="CG62" s="12">
        <f t="shared" si="246"/>
        <v>28.216897722761175</v>
      </c>
      <c r="CH62" s="22">
        <v>41090</v>
      </c>
      <c r="CI62">
        <v>45</v>
      </c>
      <c r="CJ62" s="12">
        <v>20.956565863348175</v>
      </c>
      <c r="CL62" s="22">
        <v>41090</v>
      </c>
      <c r="CM62">
        <v>22</v>
      </c>
      <c r="CN62" s="2">
        <v>-3541.1580089330673</v>
      </c>
      <c r="CO62" s="2">
        <v>43748.116790771484</v>
      </c>
      <c r="CP62" s="2">
        <v>8072.091983795166</v>
      </c>
      <c r="CQ62" s="12">
        <f t="shared" si="247"/>
        <v>8.0944238717038033</v>
      </c>
      <c r="CR62" s="12">
        <f t="shared" si="248"/>
        <v>43.869148369988721</v>
      </c>
      <c r="CS62" s="22">
        <v>41090</v>
      </c>
      <c r="CT62">
        <v>22</v>
      </c>
      <c r="CU62" s="12">
        <v>-26.569682198603495</v>
      </c>
      <c r="CW62" s="22">
        <v>41090</v>
      </c>
      <c r="CX62">
        <v>61</v>
      </c>
      <c r="CY62" s="2">
        <v>-13656.02688574791</v>
      </c>
      <c r="CZ62" s="2">
        <v>236340.74920654297</v>
      </c>
      <c r="DA62" s="2">
        <v>26983.181127548218</v>
      </c>
      <c r="DB62" s="12">
        <f t="shared" si="249"/>
        <v>5.7781093322225319</v>
      </c>
      <c r="DC62" s="12">
        <f t="shared" si="250"/>
        <v>50.609403024782431</v>
      </c>
      <c r="DD62" s="22">
        <v>41090</v>
      </c>
      <c r="DE62">
        <v>59</v>
      </c>
      <c r="DF62" s="12">
        <v>31.318147391106365</v>
      </c>
      <c r="DH62" s="22">
        <v>41090</v>
      </c>
      <c r="DI62">
        <v>40</v>
      </c>
      <c r="DJ62" s="2">
        <v>-8167.0829042196274</v>
      </c>
      <c r="DK62" s="2">
        <v>95573.008682250977</v>
      </c>
      <c r="DL62" s="2">
        <v>23230.020402908325</v>
      </c>
      <c r="DM62" s="12">
        <f t="shared" si="251"/>
        <v>8.5453864190594953</v>
      </c>
      <c r="DN62" s="12">
        <f t="shared" si="252"/>
        <v>35.157450413591263</v>
      </c>
      <c r="DO62" s="22">
        <v>41090</v>
      </c>
      <c r="DP62">
        <v>39</v>
      </c>
      <c r="DQ62" s="12">
        <v>-26.435733663812165</v>
      </c>
      <c r="DS62" s="22">
        <v>41090</v>
      </c>
      <c r="DT62">
        <v>29</v>
      </c>
      <c r="DU62" s="2">
        <v>-2131.9429867267609</v>
      </c>
      <c r="DV62" s="2">
        <v>75371.280639648438</v>
      </c>
      <c r="DW62" s="2">
        <v>5685.2920093536377</v>
      </c>
      <c r="DX62" s="12">
        <f t="shared" si="253"/>
        <v>2.8285879828944687</v>
      </c>
      <c r="DY62" s="12">
        <f t="shared" si="265"/>
        <v>37.499269751126505</v>
      </c>
      <c r="DZ62" s="22">
        <v>41090</v>
      </c>
      <c r="EA62">
        <v>29</v>
      </c>
      <c r="EB62" s="12">
        <v>19.773691640257617</v>
      </c>
      <c r="ED62" s="22">
        <v>41090</v>
      </c>
      <c r="EE62">
        <v>29</v>
      </c>
      <c r="EF62" s="2">
        <v>-4784.0669994354248</v>
      </c>
      <c r="EG62" s="2">
        <v>195111.92517089844</v>
      </c>
      <c r="EH62" s="2">
        <v>13090.279037475586</v>
      </c>
      <c r="EI62" s="12">
        <f t="shared" si="254"/>
        <v>2.4519603275120487</v>
      </c>
      <c r="EJ62" s="12">
        <f t="shared" si="255"/>
        <v>36.546715205530219</v>
      </c>
      <c r="EK62" s="22">
        <v>41090</v>
      </c>
      <c r="EL62">
        <v>29</v>
      </c>
      <c r="EM62" s="12">
        <v>4.9209747901698186</v>
      </c>
      <c r="EO62" s="22">
        <v>41090</v>
      </c>
      <c r="EP62">
        <v>19</v>
      </c>
      <c r="EQ62" s="2">
        <v>-3090.6650085449219</v>
      </c>
      <c r="ER62" s="2">
        <v>85792.376281738281</v>
      </c>
      <c r="ES62" s="2">
        <v>13903.739923477173</v>
      </c>
      <c r="ET62" s="12">
        <f t="shared" si="256"/>
        <v>3.6024937675060049</v>
      </c>
      <c r="EU62" s="12">
        <f t="shared" si="257"/>
        <v>22.229019138413086</v>
      </c>
      <c r="EV62" s="22">
        <v>41090</v>
      </c>
      <c r="EW62">
        <v>18</v>
      </c>
      <c r="EX62" s="12">
        <v>-24.547667652452198</v>
      </c>
      <c r="EZ62" s="22">
        <v>41090</v>
      </c>
      <c r="FA62">
        <v>24</v>
      </c>
      <c r="FB62" s="2">
        <v>-15383.356069087982</v>
      </c>
      <c r="FC62" s="2">
        <v>104885.9397277832</v>
      </c>
      <c r="FD62" s="2">
        <v>27300.359294891357</v>
      </c>
      <c r="FE62" s="12">
        <f t="shared" si="258"/>
        <v>14.66674762033246</v>
      </c>
      <c r="FF62" s="12">
        <f t="shared" si="259"/>
        <v>56.348548027961776</v>
      </c>
      <c r="FG62" s="22">
        <v>41090</v>
      </c>
      <c r="FH62">
        <v>23</v>
      </c>
      <c r="FI62" s="12">
        <v>7.8482494476502573</v>
      </c>
      <c r="FK62" s="22">
        <v>41090</v>
      </c>
      <c r="FL62">
        <v>10</v>
      </c>
      <c r="FM62" s="2">
        <v>-6841.691032409668</v>
      </c>
      <c r="FN62" s="2">
        <v>120597.29409790039</v>
      </c>
      <c r="FO62" s="2">
        <v>12232.337020874023</v>
      </c>
      <c r="FP62" s="12">
        <f t="shared" si="260"/>
        <v>5.6731712627445949</v>
      </c>
      <c r="FQ62" s="12">
        <f t="shared" si="261"/>
        <v>55.931184864630353</v>
      </c>
      <c r="FR62" s="22">
        <v>41090</v>
      </c>
      <c r="FS62">
        <v>9</v>
      </c>
      <c r="FT62" s="12">
        <v>23.432689116449822</v>
      </c>
      <c r="FV62" s="22">
        <v>41090</v>
      </c>
      <c r="FW62">
        <v>8</v>
      </c>
      <c r="FX62" s="2">
        <v>-8712.7810134887695</v>
      </c>
      <c r="FY62" s="2">
        <v>44084.882019042969</v>
      </c>
      <c r="FZ62" s="2">
        <v>10427.411003112793</v>
      </c>
      <c r="GA62" s="12">
        <f t="shared" si="262"/>
        <v>19.763648249586296</v>
      </c>
      <c r="GB62" s="12">
        <f t="shared" si="263"/>
        <v>83.556512838017312</v>
      </c>
      <c r="GC62" s="22">
        <v>41090</v>
      </c>
      <c r="GD62">
        <v>7</v>
      </c>
      <c r="GE62" s="12">
        <v>67.673695806331736</v>
      </c>
    </row>
    <row r="63" spans="2:187">
      <c r="B63" s="22">
        <v>41182</v>
      </c>
      <c r="C63">
        <v>19</v>
      </c>
      <c r="D63" s="2">
        <v>-4120.5879898071289</v>
      </c>
      <c r="E63" s="2">
        <v>119875.42753601074</v>
      </c>
      <c r="F63" s="2">
        <v>8693.7119445800781</v>
      </c>
      <c r="G63" s="12">
        <f t="shared" si="234"/>
        <v>3.437391694448221</v>
      </c>
      <c r="H63" s="12">
        <f t="shared" si="264"/>
        <v>47.397337478797276</v>
      </c>
      <c r="I63" s="22">
        <v>41182</v>
      </c>
      <c r="J63">
        <v>19</v>
      </c>
      <c r="K63" s="12">
        <v>0.19235586525838677</v>
      </c>
      <c r="M63" s="22">
        <v>41182</v>
      </c>
      <c r="N63">
        <v>36</v>
      </c>
      <c r="O63" s="2">
        <v>-3588.8509941101074</v>
      </c>
      <c r="P63" s="2">
        <v>123625.17364501953</v>
      </c>
      <c r="Q63" s="2">
        <v>13922.001964569092</v>
      </c>
      <c r="R63" s="12">
        <f t="shared" si="203"/>
        <v>2.9030098711248127</v>
      </c>
      <c r="S63" s="12">
        <f t="shared" si="204"/>
        <v>25.778268120084896</v>
      </c>
      <c r="T63" s="22">
        <v>41182</v>
      </c>
      <c r="U63">
        <v>36</v>
      </c>
      <c r="V63" s="12">
        <v>18.377862864291817</v>
      </c>
      <c r="X63" s="22">
        <v>41274</v>
      </c>
      <c r="Y63">
        <v>28</v>
      </c>
      <c r="Z63" s="2">
        <v>-32580.140623092651</v>
      </c>
      <c r="AA63" s="2">
        <v>76981.39013671875</v>
      </c>
      <c r="AB63" s="2">
        <v>20373.583053588867</v>
      </c>
      <c r="AC63" s="12">
        <f t="shared" si="235"/>
        <v>42.322099620740033</v>
      </c>
      <c r="AD63" s="12">
        <f t="shared" si="236"/>
        <v>159.91365160166836</v>
      </c>
      <c r="AE63" s="22">
        <v>41274</v>
      </c>
      <c r="AF63">
        <v>27</v>
      </c>
      <c r="AG63" s="12">
        <v>38.761781687622587</v>
      </c>
      <c r="AI63" s="22">
        <v>41182</v>
      </c>
      <c r="AJ63">
        <v>19</v>
      </c>
      <c r="AK63" s="2">
        <v>-1006.6460099220276</v>
      </c>
      <c r="AL63" s="2">
        <v>42856.839294433594</v>
      </c>
      <c r="AM63" s="2">
        <v>4469.1559715270996</v>
      </c>
      <c r="AN63" s="12">
        <f t="shared" si="237"/>
        <v>2.3488573270795885</v>
      </c>
      <c r="AO63" s="12">
        <f t="shared" si="238"/>
        <v>22.524298018134711</v>
      </c>
      <c r="AP63" s="22">
        <v>41182</v>
      </c>
      <c r="AQ63">
        <v>19</v>
      </c>
      <c r="AR63" s="12">
        <v>5.650568579404025</v>
      </c>
      <c r="AT63" s="22">
        <v>41182</v>
      </c>
      <c r="AU63">
        <v>89</v>
      </c>
      <c r="AV63" s="2">
        <v>-78256.953053951263</v>
      </c>
      <c r="AW63" s="2">
        <v>197049.06754302979</v>
      </c>
      <c r="AX63" s="2">
        <v>47567.934469938278</v>
      </c>
      <c r="AY63" s="12">
        <f t="shared" si="239"/>
        <v>39.714449821926827</v>
      </c>
      <c r="AZ63" s="12">
        <f t="shared" si="240"/>
        <v>164.51618916395805</v>
      </c>
      <c r="BA63" s="22">
        <v>41182</v>
      </c>
      <c r="BB63">
        <v>89</v>
      </c>
      <c r="BC63" s="12">
        <v>32.508427109201833</v>
      </c>
      <c r="BE63" s="22">
        <v>41182</v>
      </c>
      <c r="BF63">
        <v>16</v>
      </c>
      <c r="BG63" s="2">
        <v>-2305.0719184875488</v>
      </c>
      <c r="BH63" s="2">
        <v>121697.24887084961</v>
      </c>
      <c r="BI63" s="2">
        <v>6615.2177276611328</v>
      </c>
      <c r="BJ63" s="12">
        <f t="shared" si="241"/>
        <v>1.8941035560580264</v>
      </c>
      <c r="BK63" s="12">
        <f t="shared" si="242"/>
        <v>34.844989437747905</v>
      </c>
      <c r="BL63" s="22">
        <v>41182</v>
      </c>
      <c r="BM63">
        <v>16</v>
      </c>
      <c r="BN63" s="12">
        <v>8.900226657655729</v>
      </c>
      <c r="BP63" s="22">
        <v>41182</v>
      </c>
      <c r="BQ63">
        <v>13</v>
      </c>
      <c r="BR63" s="2">
        <v>-2117.3900089263916</v>
      </c>
      <c r="BS63" s="2">
        <v>26407.721710205078</v>
      </c>
      <c r="BT63" s="2">
        <v>5754.1980285644531</v>
      </c>
      <c r="BU63" s="12">
        <f t="shared" si="243"/>
        <v>8.0180715025792679</v>
      </c>
      <c r="BV63" s="12">
        <f t="shared" si="244"/>
        <v>36.797308650405178</v>
      </c>
      <c r="BW63" s="22">
        <v>41182</v>
      </c>
      <c r="BX63">
        <v>13</v>
      </c>
      <c r="BY63" s="12">
        <v>81.442466567198494</v>
      </c>
      <c r="CA63" s="22">
        <v>41182</v>
      </c>
      <c r="CB63">
        <v>45</v>
      </c>
      <c r="CC63" s="2">
        <v>-8257.1830039024353</v>
      </c>
      <c r="CD63" s="2">
        <v>174645.17222595215</v>
      </c>
      <c r="CE63" s="2">
        <v>27222.44938659668</v>
      </c>
      <c r="CF63" s="12">
        <f t="shared" si="245"/>
        <v>4.7279766733084791</v>
      </c>
      <c r="CG63" s="12">
        <f t="shared" si="246"/>
        <v>30.332255876901232</v>
      </c>
      <c r="CH63" s="22">
        <v>41182</v>
      </c>
      <c r="CI63">
        <v>45</v>
      </c>
      <c r="CJ63" s="12">
        <v>26.22388733334877</v>
      </c>
      <c r="CL63" s="22">
        <v>41182</v>
      </c>
      <c r="CM63">
        <v>22</v>
      </c>
      <c r="CN63" s="2">
        <v>-2932.4589951038361</v>
      </c>
      <c r="CO63" s="2">
        <v>42494.265899658203</v>
      </c>
      <c r="CP63" s="2">
        <v>7732.6329345703125</v>
      </c>
      <c r="CQ63" s="12">
        <f t="shared" si="247"/>
        <v>6.9008345785482152</v>
      </c>
      <c r="CR63" s="12">
        <f t="shared" si="248"/>
        <v>37.923163040543152</v>
      </c>
      <c r="CS63" s="22">
        <v>41182</v>
      </c>
      <c r="CT63">
        <v>22</v>
      </c>
      <c r="CU63" s="12">
        <v>-49.181794609601695</v>
      </c>
      <c r="CW63" s="22">
        <v>41182</v>
      </c>
      <c r="CX63">
        <v>62</v>
      </c>
      <c r="CY63" s="2">
        <v>-15801.018283843994</v>
      </c>
      <c r="CZ63" s="2">
        <v>228881.91905212402</v>
      </c>
      <c r="DA63" s="2">
        <v>26993.263577461243</v>
      </c>
      <c r="DB63" s="12">
        <f t="shared" si="249"/>
        <v>6.9035677214177751</v>
      </c>
      <c r="DC63" s="12">
        <f t="shared" si="250"/>
        <v>58.5368947274589</v>
      </c>
      <c r="DD63" s="22">
        <v>41182</v>
      </c>
      <c r="DE63">
        <v>61</v>
      </c>
      <c r="DF63" s="12">
        <v>35.143559354831332</v>
      </c>
      <c r="DH63" s="22">
        <v>41182</v>
      </c>
      <c r="DI63">
        <v>41</v>
      </c>
      <c r="DJ63" s="2">
        <v>-8047.2530143260956</v>
      </c>
      <c r="DK63" s="2">
        <v>96527.415664672852</v>
      </c>
      <c r="DL63" s="2">
        <v>23640.883438110352</v>
      </c>
      <c r="DM63" s="12">
        <f t="shared" si="251"/>
        <v>8.3367538216101149</v>
      </c>
      <c r="DN63" s="12">
        <f t="shared" si="252"/>
        <v>34.039561319241983</v>
      </c>
      <c r="DO63" s="22">
        <v>41182</v>
      </c>
      <c r="DP63">
        <v>40</v>
      </c>
      <c r="DQ63" s="12">
        <v>-33.31869601173436</v>
      </c>
      <c r="DS63" s="22">
        <v>41182</v>
      </c>
      <c r="DT63">
        <v>27</v>
      </c>
      <c r="DU63" s="2">
        <v>-2088.2619949579239</v>
      </c>
      <c r="DV63" s="2">
        <v>74345.155456542969</v>
      </c>
      <c r="DW63" s="2">
        <v>5830.3009309768677</v>
      </c>
      <c r="DX63" s="12">
        <f t="shared" si="253"/>
        <v>2.808874340411565</v>
      </c>
      <c r="DY63" s="12">
        <f t="shared" si="265"/>
        <v>35.817396386227962</v>
      </c>
      <c r="DZ63" s="22">
        <v>41182</v>
      </c>
      <c r="EA63">
        <v>27</v>
      </c>
      <c r="EB63" s="12">
        <v>9.8230955348251214</v>
      </c>
      <c r="ED63" s="22">
        <v>41182</v>
      </c>
      <c r="EE63">
        <v>30</v>
      </c>
      <c r="EF63" s="2">
        <v>-5755.9029636383057</v>
      </c>
      <c r="EG63" s="2">
        <v>221982.34918212891</v>
      </c>
      <c r="EH63" s="2">
        <v>15886.489070892334</v>
      </c>
      <c r="EI63" s="12">
        <f t="shared" si="254"/>
        <v>2.5929552438945427</v>
      </c>
      <c r="EJ63" s="12">
        <f t="shared" si="255"/>
        <v>36.231435013444418</v>
      </c>
      <c r="EK63" s="22">
        <v>41182</v>
      </c>
      <c r="EL63">
        <v>30</v>
      </c>
      <c r="EM63" s="12">
        <v>-1.6877343241566756</v>
      </c>
      <c r="EO63" s="22">
        <v>41182</v>
      </c>
      <c r="EP63">
        <v>23</v>
      </c>
      <c r="EQ63" s="2">
        <v>-3317.9620213508606</v>
      </c>
      <c r="ER63" s="2">
        <v>93994.572036743164</v>
      </c>
      <c r="ES63" s="2">
        <v>15261.807897567749</v>
      </c>
      <c r="ET63" s="12">
        <f t="shared" si="256"/>
        <v>3.5299506657191282</v>
      </c>
      <c r="EU63" s="12">
        <f t="shared" si="257"/>
        <v>21.740294751578148</v>
      </c>
      <c r="EV63" s="22">
        <v>41182</v>
      </c>
      <c r="EW63">
        <v>23</v>
      </c>
      <c r="EX63" s="12">
        <v>-12.077923484644204</v>
      </c>
      <c r="EZ63" s="22">
        <v>41182</v>
      </c>
      <c r="FA63">
        <v>24</v>
      </c>
      <c r="FB63" s="2">
        <v>-15556.581059455872</v>
      </c>
      <c r="FC63" s="2">
        <v>105185.97988891602</v>
      </c>
      <c r="FD63" s="2">
        <v>26879.328044891357</v>
      </c>
      <c r="FE63" s="12">
        <f t="shared" si="258"/>
        <v>14.789595605692643</v>
      </c>
      <c r="FF63" s="12">
        <f t="shared" si="259"/>
        <v>57.875632283198129</v>
      </c>
      <c r="FG63" s="22">
        <v>41182</v>
      </c>
      <c r="FH63">
        <v>23</v>
      </c>
      <c r="FI63" s="12">
        <v>6.3515439404022933</v>
      </c>
      <c r="FK63" s="22">
        <v>41182</v>
      </c>
      <c r="FL63">
        <v>11</v>
      </c>
      <c r="FM63" s="2">
        <v>-7238.3540363311768</v>
      </c>
      <c r="FN63" s="2">
        <v>120992.43701171875</v>
      </c>
      <c r="FO63" s="2">
        <v>12947.951972961426</v>
      </c>
      <c r="FP63" s="12">
        <f t="shared" si="260"/>
        <v>5.9824847032629851</v>
      </c>
      <c r="FQ63" s="12">
        <f t="shared" si="261"/>
        <v>55.903466829709259</v>
      </c>
      <c r="FR63" s="22">
        <v>41182</v>
      </c>
      <c r="FS63">
        <v>10</v>
      </c>
      <c r="FT63" s="12">
        <v>28.09589707521485</v>
      </c>
      <c r="FV63" s="22">
        <v>41182</v>
      </c>
      <c r="FW63">
        <v>7</v>
      </c>
      <c r="FX63" s="2">
        <v>-8276.9440002441406</v>
      </c>
      <c r="FY63" s="2">
        <v>41718.311004638672</v>
      </c>
      <c r="FZ63" s="2">
        <v>10007.51700592041</v>
      </c>
      <c r="GA63" s="12">
        <f t="shared" si="262"/>
        <v>19.840074540227253</v>
      </c>
      <c r="GB63" s="12">
        <f t="shared" si="263"/>
        <v>82.707268899443591</v>
      </c>
      <c r="GC63" s="22">
        <v>41182</v>
      </c>
      <c r="GD63">
        <v>6</v>
      </c>
      <c r="GE63" s="12">
        <v>72.879204999616405</v>
      </c>
    </row>
    <row r="64" spans="2:187">
      <c r="B64" s="22">
        <v>41274</v>
      </c>
      <c r="C64">
        <v>19</v>
      </c>
      <c r="D64" s="2">
        <v>-5093.2450017929077</v>
      </c>
      <c r="E64" s="2">
        <v>118439.97102355957</v>
      </c>
      <c r="F64" s="2">
        <v>9330.4219856262207</v>
      </c>
      <c r="G64" s="12">
        <f t="shared" si="234"/>
        <v>4.3002754541199453</v>
      </c>
      <c r="H64" s="12">
        <f t="shared" si="264"/>
        <v>54.587509650037227</v>
      </c>
      <c r="I64" s="22">
        <v>41274</v>
      </c>
      <c r="J64">
        <v>19</v>
      </c>
      <c r="K64" s="12">
        <v>21.419512197331116</v>
      </c>
      <c r="M64" s="22">
        <v>41274</v>
      </c>
      <c r="N64">
        <v>34</v>
      </c>
      <c r="O64" s="2">
        <v>-3788.9960057735443</v>
      </c>
      <c r="P64" s="2">
        <v>125712.79034423828</v>
      </c>
      <c r="Q64" s="2">
        <v>14693.751949310303</v>
      </c>
      <c r="R64" s="12">
        <f t="shared" si="203"/>
        <v>3.0140099471168909</v>
      </c>
      <c r="S64" s="12">
        <f t="shared" si="204"/>
        <v>25.786443236857505</v>
      </c>
      <c r="T64" s="22">
        <v>41274</v>
      </c>
      <c r="U64">
        <v>34</v>
      </c>
      <c r="V64" s="12">
        <v>19.40709249423449</v>
      </c>
      <c r="X64" s="22">
        <v>41364</v>
      </c>
      <c r="Y64">
        <v>31</v>
      </c>
      <c r="Z64" s="2">
        <v>-27422.438431739807</v>
      </c>
      <c r="AA64" s="2">
        <v>76223.347534179688</v>
      </c>
      <c r="AB64" s="2">
        <v>18356.789157867432</v>
      </c>
      <c r="AC64" s="12">
        <f t="shared" si="235"/>
        <v>35.976428901188285</v>
      </c>
      <c r="AD64" s="12">
        <f t="shared" si="236"/>
        <v>149.38581140693103</v>
      </c>
      <c r="AE64" s="22">
        <v>41364</v>
      </c>
      <c r="AF64">
        <v>30</v>
      </c>
      <c r="AG64" s="12">
        <v>9.2125454124874153</v>
      </c>
      <c r="AI64" s="22">
        <v>41274</v>
      </c>
      <c r="AJ64">
        <v>20</v>
      </c>
      <c r="AK64" s="2">
        <v>-1159.2039937973022</v>
      </c>
      <c r="AL64" s="2">
        <v>45159.401062011719</v>
      </c>
      <c r="AM64" s="2">
        <v>5005.6419982910156</v>
      </c>
      <c r="AN64" s="12">
        <f t="shared" si="237"/>
        <v>2.5669162268239858</v>
      </c>
      <c r="AO64" s="12">
        <f t="shared" si="238"/>
        <v>23.157948454824933</v>
      </c>
      <c r="AP64" s="22">
        <v>41274</v>
      </c>
      <c r="AQ64">
        <v>20</v>
      </c>
      <c r="AR64" s="12">
        <v>18.939317916186749</v>
      </c>
      <c r="AT64" s="22">
        <v>41274</v>
      </c>
      <c r="AU64">
        <v>94</v>
      </c>
      <c r="AV64" s="2">
        <v>-90052.495921254158</v>
      </c>
      <c r="AW64" s="2">
        <v>212320.59802246094</v>
      </c>
      <c r="AX64" s="2">
        <v>49494.362110137939</v>
      </c>
      <c r="AY64" s="12">
        <f t="shared" si="239"/>
        <v>42.413452467634677</v>
      </c>
      <c r="AZ64" s="12">
        <f t="shared" si="240"/>
        <v>181.9449571263566</v>
      </c>
      <c r="BA64" s="22">
        <v>41274</v>
      </c>
      <c r="BB64">
        <v>93</v>
      </c>
      <c r="BC64" s="12">
        <v>36.450241528579738</v>
      </c>
      <c r="BE64" s="22">
        <v>41274</v>
      </c>
      <c r="BF64">
        <v>16</v>
      </c>
      <c r="BG64" s="2">
        <v>-2217.4663906097412</v>
      </c>
      <c r="BH64" s="2">
        <v>122036.64923095703</v>
      </c>
      <c r="BI64" s="2">
        <v>6611.1026268005371</v>
      </c>
      <c r="BJ64" s="12">
        <f t="shared" si="241"/>
        <v>1.8170495540344913</v>
      </c>
      <c r="BK64" s="12">
        <f t="shared" si="242"/>
        <v>33.541551474642453</v>
      </c>
      <c r="BL64" s="22">
        <v>41274</v>
      </c>
      <c r="BM64">
        <v>16</v>
      </c>
      <c r="BN64" s="12">
        <v>4.8871955052463667</v>
      </c>
      <c r="BP64" s="22">
        <v>41274</v>
      </c>
      <c r="BQ64">
        <v>12</v>
      </c>
      <c r="BR64" s="2">
        <v>-2101.8979663848877</v>
      </c>
      <c r="BS64" s="2">
        <v>25917.777069091797</v>
      </c>
      <c r="BT64" s="2">
        <v>4938.8469848632813</v>
      </c>
      <c r="BU64" s="12">
        <f t="shared" si="243"/>
        <v>8.1098697653800826</v>
      </c>
      <c r="BV64" s="12">
        <f t="shared" si="244"/>
        <v>42.558475142616167</v>
      </c>
      <c r="BW64" s="22">
        <v>41274</v>
      </c>
      <c r="BX64">
        <v>12</v>
      </c>
      <c r="BY64" s="12">
        <v>61.38280100600484</v>
      </c>
      <c r="CA64" s="22">
        <v>41274</v>
      </c>
      <c r="CB64">
        <v>43</v>
      </c>
      <c r="CC64" s="2">
        <v>-8199.7349195480347</v>
      </c>
      <c r="CD64" s="2">
        <v>165289.87046813965</v>
      </c>
      <c r="CE64" s="2">
        <v>25971.837390899658</v>
      </c>
      <c r="CF64" s="12">
        <f t="shared" si="245"/>
        <v>4.9608211902668105</v>
      </c>
      <c r="CG64" s="12">
        <f t="shared" si="246"/>
        <v>31.571639680838143</v>
      </c>
      <c r="CH64" s="22">
        <v>41274</v>
      </c>
      <c r="CI64">
        <v>43</v>
      </c>
      <c r="CJ64" s="12">
        <v>24.955996175176164</v>
      </c>
      <c r="CL64" s="22">
        <v>41274</v>
      </c>
      <c r="CM64">
        <v>21</v>
      </c>
      <c r="CN64" s="2">
        <v>-3545.3100233078003</v>
      </c>
      <c r="CO64" s="2">
        <v>42542.316619873047</v>
      </c>
      <c r="CP64" s="2">
        <v>7885.6769123077393</v>
      </c>
      <c r="CQ64" s="12">
        <f t="shared" si="247"/>
        <v>8.3336082869818568</v>
      </c>
      <c r="CR64" s="12">
        <f t="shared" si="248"/>
        <v>44.958854677071308</v>
      </c>
      <c r="CS64" s="22">
        <v>41274</v>
      </c>
      <c r="CT64">
        <v>21</v>
      </c>
      <c r="CU64" s="12">
        <v>-17.030226236590696</v>
      </c>
      <c r="CW64" s="22">
        <v>41274</v>
      </c>
      <c r="CX64">
        <v>62</v>
      </c>
      <c r="CY64" s="2">
        <v>-17120.965412139893</v>
      </c>
      <c r="CZ64" s="2">
        <v>237023.4386138916</v>
      </c>
      <c r="DA64" s="2">
        <v>30018.123870849609</v>
      </c>
      <c r="DB64" s="12">
        <f t="shared" si="249"/>
        <v>7.2233216732754197</v>
      </c>
      <c r="DC64" s="12">
        <f t="shared" si="250"/>
        <v>57.035427949466033</v>
      </c>
      <c r="DD64" s="22">
        <v>41274</v>
      </c>
      <c r="DE64">
        <v>60</v>
      </c>
      <c r="DF64" s="12">
        <v>10.08823590312964</v>
      </c>
      <c r="DH64" s="22">
        <v>41274</v>
      </c>
      <c r="DI64">
        <v>42</v>
      </c>
      <c r="DJ64" s="2">
        <v>-8888.1156499385834</v>
      </c>
      <c r="DK64" s="2">
        <v>99945.36897277832</v>
      </c>
      <c r="DL64" s="2">
        <v>24012.766672134399</v>
      </c>
      <c r="DM64" s="12">
        <f t="shared" si="251"/>
        <v>8.892973972970573</v>
      </c>
      <c r="DN64" s="12">
        <f t="shared" si="252"/>
        <v>37.014125741090851</v>
      </c>
      <c r="DO64" s="22">
        <v>41274</v>
      </c>
      <c r="DP64">
        <v>42</v>
      </c>
      <c r="DQ64" s="12">
        <v>-6.2892227637716847</v>
      </c>
      <c r="DS64" s="22">
        <v>41274</v>
      </c>
      <c r="DT64">
        <v>25</v>
      </c>
      <c r="DU64" s="2">
        <v>-1759.5329893231392</v>
      </c>
      <c r="DV64" s="2">
        <v>64700.112426757813</v>
      </c>
      <c r="DW64" s="2">
        <v>5449.4890642166138</v>
      </c>
      <c r="DX64" s="12">
        <f t="shared" si="253"/>
        <v>2.7195207602072959</v>
      </c>
      <c r="DY64" s="12">
        <f t="shared" si="265"/>
        <v>32.288035971608636</v>
      </c>
      <c r="DZ64" s="22">
        <v>41274</v>
      </c>
      <c r="EA64">
        <v>25</v>
      </c>
      <c r="EB64" s="12">
        <v>1.4967241648314422</v>
      </c>
      <c r="ED64" s="22">
        <v>41274</v>
      </c>
      <c r="EE64">
        <v>30</v>
      </c>
      <c r="EF64" s="2">
        <v>-6634.4719791412354</v>
      </c>
      <c r="EG64" s="2">
        <v>265997.45550537109</v>
      </c>
      <c r="EH64" s="2">
        <v>18091.648914337158</v>
      </c>
      <c r="EI64" s="12">
        <f t="shared" si="254"/>
        <v>2.4941862569836761</v>
      </c>
      <c r="EJ64" s="12">
        <f t="shared" si="255"/>
        <v>36.671461018036837</v>
      </c>
      <c r="EK64" s="22">
        <v>41274</v>
      </c>
      <c r="EL64">
        <v>30</v>
      </c>
      <c r="EM64" s="12">
        <v>1.8281246775261994</v>
      </c>
      <c r="EO64" s="22">
        <v>41274</v>
      </c>
      <c r="EP64">
        <v>22</v>
      </c>
      <c r="EQ64" s="2">
        <v>-3039.0480058193207</v>
      </c>
      <c r="ER64" s="2">
        <v>80357.759750366211</v>
      </c>
      <c r="ES64" s="2">
        <v>14682.226959228516</v>
      </c>
      <c r="ET64" s="12">
        <f t="shared" si="256"/>
        <v>3.7818973740186563</v>
      </c>
      <c r="EU64" s="12">
        <f t="shared" si="257"/>
        <v>20.698821876671282</v>
      </c>
      <c r="EV64" s="22">
        <v>41274</v>
      </c>
      <c r="EW64">
        <v>22</v>
      </c>
      <c r="EX64" s="12">
        <v>-5.8932381812344836</v>
      </c>
      <c r="EZ64" s="22">
        <v>41274</v>
      </c>
      <c r="FA64">
        <v>23</v>
      </c>
      <c r="FB64" s="2">
        <v>-16084.070954799652</v>
      </c>
      <c r="FC64" s="2">
        <v>105085.20330810547</v>
      </c>
      <c r="FD64" s="2">
        <v>28243.325925827026</v>
      </c>
      <c r="FE64" s="12">
        <f t="shared" si="258"/>
        <v>15.305742814848845</v>
      </c>
      <c r="FF64" s="12">
        <f t="shared" si="259"/>
        <v>56.948218481916179</v>
      </c>
      <c r="FG64" s="22">
        <v>41274</v>
      </c>
      <c r="FH64">
        <v>22</v>
      </c>
      <c r="FI64" s="12">
        <v>15.390948360084122</v>
      </c>
      <c r="FK64" s="22">
        <v>41274</v>
      </c>
      <c r="FL64">
        <v>8</v>
      </c>
      <c r="FM64" s="2">
        <v>-5139.2009887695313</v>
      </c>
      <c r="FN64" s="2">
        <v>69573.018905639648</v>
      </c>
      <c r="FO64" s="2">
        <v>5367.1400241851807</v>
      </c>
      <c r="FP64" s="12">
        <f t="shared" si="260"/>
        <v>7.3867730186320024</v>
      </c>
      <c r="FQ64" s="12">
        <f t="shared" si="261"/>
        <v>95.753063374748564</v>
      </c>
      <c r="FR64" s="22">
        <v>41274</v>
      </c>
      <c r="FS64">
        <v>7</v>
      </c>
      <c r="FT64" s="12">
        <v>39.049119026962906</v>
      </c>
      <c r="FV64" s="22">
        <v>41274</v>
      </c>
      <c r="FW64">
        <v>5</v>
      </c>
      <c r="FX64" s="2">
        <v>-7621.1069946289063</v>
      </c>
      <c r="FY64" s="2">
        <v>38112.399993896484</v>
      </c>
      <c r="FZ64" s="2">
        <v>9212.0999984741211</v>
      </c>
      <c r="GA64" s="12">
        <f t="shared" si="262"/>
        <v>19.996397487036738</v>
      </c>
      <c r="GB64" s="12">
        <f t="shared" si="263"/>
        <v>82.729312489999629</v>
      </c>
      <c r="GC64" s="22">
        <v>41274</v>
      </c>
      <c r="GD64">
        <v>3</v>
      </c>
      <c r="GE64" s="12">
        <v>31.198325162145778</v>
      </c>
    </row>
    <row r="65" spans="2:187">
      <c r="B65" s="22">
        <v>41364</v>
      </c>
      <c r="C65">
        <v>19</v>
      </c>
      <c r="D65" s="2">
        <v>-4272.9870157241821</v>
      </c>
      <c r="E65" s="2">
        <v>115948.3247833252</v>
      </c>
      <c r="F65" s="2">
        <v>8623.5139923095703</v>
      </c>
      <c r="G65" s="12">
        <f t="shared" si="234"/>
        <v>3.6852511872932987</v>
      </c>
      <c r="H65" s="12">
        <f t="shared" si="264"/>
        <v>49.550415521269194</v>
      </c>
      <c r="I65" s="22">
        <v>41364</v>
      </c>
      <c r="J65">
        <v>19</v>
      </c>
      <c r="K65" s="12">
        <v>0.87851741226259161</v>
      </c>
      <c r="M65" s="22">
        <v>41364</v>
      </c>
      <c r="N65">
        <v>36</v>
      </c>
      <c r="O65" s="2">
        <v>-3470.8560055494308</v>
      </c>
      <c r="P65" s="2">
        <v>122190.29037475586</v>
      </c>
      <c r="Q65" s="2">
        <v>13756.094924926758</v>
      </c>
      <c r="R65" s="12">
        <f t="shared" si="203"/>
        <v>2.8405333966425363</v>
      </c>
      <c r="S65" s="12">
        <f t="shared" si="204"/>
        <v>25.2314048753768</v>
      </c>
      <c r="T65" s="22">
        <v>41364</v>
      </c>
      <c r="U65">
        <v>36</v>
      </c>
      <c r="V65" s="12">
        <v>3.9739090832430879</v>
      </c>
      <c r="X65" s="22">
        <v>41455</v>
      </c>
      <c r="Y65">
        <v>29</v>
      </c>
      <c r="Z65" s="2">
        <v>-28561.470806598663</v>
      </c>
      <c r="AA65" s="2">
        <v>76320.933959960938</v>
      </c>
      <c r="AB65" s="2">
        <v>18658.567199707031</v>
      </c>
      <c r="AC65" s="12">
        <f t="shared" si="235"/>
        <v>37.422852846091246</v>
      </c>
      <c r="AD65" s="12">
        <f t="shared" si="236"/>
        <v>153.07429826148237</v>
      </c>
      <c r="AE65" s="22">
        <v>41455</v>
      </c>
      <c r="AF65">
        <v>29</v>
      </c>
      <c r="AG65" s="12">
        <v>9.9848355027185143</v>
      </c>
      <c r="AI65" s="22">
        <v>41364</v>
      </c>
      <c r="AJ65">
        <v>20</v>
      </c>
      <c r="AK65" s="2">
        <v>-1255.0870037078857</v>
      </c>
      <c r="AL65" s="2">
        <v>44983.390869140625</v>
      </c>
      <c r="AM65" s="2">
        <v>5172.6519813537598</v>
      </c>
      <c r="AN65" s="12">
        <f t="shared" si="237"/>
        <v>2.7901120379275297</v>
      </c>
      <c r="AO65" s="12">
        <f t="shared" si="238"/>
        <v>24.263898059103735</v>
      </c>
      <c r="AP65" s="22">
        <v>41364</v>
      </c>
      <c r="AQ65">
        <v>20</v>
      </c>
      <c r="AR65" s="12">
        <v>32.68833382476106</v>
      </c>
      <c r="AT65" s="22">
        <v>41364</v>
      </c>
      <c r="AU65">
        <v>97</v>
      </c>
      <c r="AV65" s="2">
        <v>-90325.455222249031</v>
      </c>
      <c r="AW65" s="2">
        <v>235983.96394348145</v>
      </c>
      <c r="AX65" s="2">
        <v>59079.690738677979</v>
      </c>
      <c r="AY65" s="12">
        <f t="shared" si="239"/>
        <v>38.276098813172801</v>
      </c>
      <c r="AZ65" s="12">
        <f t="shared" si="240"/>
        <v>152.88748822633096</v>
      </c>
      <c r="BA65" s="22">
        <v>41364</v>
      </c>
      <c r="BB65">
        <v>95</v>
      </c>
      <c r="BC65" s="12">
        <v>20.732135145978315</v>
      </c>
      <c r="BE65" s="22">
        <v>41364</v>
      </c>
      <c r="BF65">
        <v>16</v>
      </c>
      <c r="BG65" s="2">
        <v>-1655.6227998733521</v>
      </c>
      <c r="BH65" s="2">
        <v>98074.092102050781</v>
      </c>
      <c r="BI65" s="2">
        <v>5530.1284103393555</v>
      </c>
      <c r="BJ65" s="12">
        <f t="shared" si="241"/>
        <v>1.6881347197694141</v>
      </c>
      <c r="BK65" s="12">
        <f t="shared" si="242"/>
        <v>29.938234287253284</v>
      </c>
      <c r="BL65" s="22">
        <v>41364</v>
      </c>
      <c r="BM65">
        <v>16</v>
      </c>
      <c r="BN65" s="12">
        <v>-6.6927366473171768</v>
      </c>
      <c r="BP65" s="22">
        <v>41364</v>
      </c>
      <c r="BQ65">
        <v>12</v>
      </c>
      <c r="BR65" s="2">
        <v>-2072.1749858856201</v>
      </c>
      <c r="BS65" s="2">
        <v>26624.975128173828</v>
      </c>
      <c r="BT65" s="2">
        <v>5245.2660446166992</v>
      </c>
      <c r="BU65" s="12">
        <f t="shared" si="243"/>
        <v>7.782824118745939</v>
      </c>
      <c r="BV65" s="12">
        <f t="shared" si="244"/>
        <v>39.505622179304453</v>
      </c>
      <c r="BW65" s="22">
        <v>41364</v>
      </c>
      <c r="BX65">
        <v>11</v>
      </c>
      <c r="BY65" s="12">
        <v>31.206083178334087</v>
      </c>
      <c r="CA65" s="22">
        <v>41364</v>
      </c>
      <c r="CB65">
        <v>45</v>
      </c>
      <c r="CC65" s="2">
        <v>-7841.6509798169136</v>
      </c>
      <c r="CD65" s="2">
        <v>166779.51641845703</v>
      </c>
      <c r="CE65" s="2">
        <v>26246.598749160767</v>
      </c>
      <c r="CF65" s="12">
        <f t="shared" si="245"/>
        <v>4.7018070013717228</v>
      </c>
      <c r="CG65" s="12">
        <f t="shared" si="246"/>
        <v>29.876827297737581</v>
      </c>
      <c r="CH65" s="22">
        <v>41364</v>
      </c>
      <c r="CI65">
        <v>45</v>
      </c>
      <c r="CJ65" s="12">
        <v>18.539229085742328</v>
      </c>
      <c r="CL65" s="22">
        <v>41364</v>
      </c>
      <c r="CM65">
        <v>21</v>
      </c>
      <c r="CN65" s="2">
        <v>-3211.2960069179535</v>
      </c>
      <c r="CO65" s="2">
        <v>41320.874267578125</v>
      </c>
      <c r="CP65" s="2">
        <v>7748.106915473938</v>
      </c>
      <c r="CQ65" s="12">
        <f t="shared" si="247"/>
        <v>7.7716071207081265</v>
      </c>
      <c r="CR65" s="12">
        <f t="shared" si="248"/>
        <v>41.446201529622599</v>
      </c>
      <c r="CS65" s="22">
        <v>41364</v>
      </c>
      <c r="CT65">
        <v>21</v>
      </c>
      <c r="CU65" s="12">
        <v>-1.9026866186353297</v>
      </c>
      <c r="CW65" s="22">
        <v>41364</v>
      </c>
      <c r="CX65">
        <v>65</v>
      </c>
      <c r="CY65" s="2">
        <v>-16468.833883523941</v>
      </c>
      <c r="CZ65" s="2">
        <v>225467.5007019043</v>
      </c>
      <c r="DA65" s="2">
        <v>27157.455252289772</v>
      </c>
      <c r="DB65" s="12">
        <f t="shared" si="249"/>
        <v>7.3043049806534031</v>
      </c>
      <c r="DC65" s="12">
        <f t="shared" si="250"/>
        <v>60.642036341513908</v>
      </c>
      <c r="DD65" s="22">
        <v>41364</v>
      </c>
      <c r="DE65">
        <v>64</v>
      </c>
      <c r="DF65" s="12">
        <v>-0.30583086170379303</v>
      </c>
      <c r="DH65" s="22">
        <v>41364</v>
      </c>
      <c r="DI65">
        <v>45</v>
      </c>
      <c r="DJ65" s="2">
        <v>-10486.837127566338</v>
      </c>
      <c r="DK65" s="2">
        <v>101659.4624786377</v>
      </c>
      <c r="DL65" s="2">
        <v>24732.67929649353</v>
      </c>
      <c r="DM65" s="12">
        <f t="shared" si="251"/>
        <v>10.315652740904467</v>
      </c>
      <c r="DN65" s="12">
        <f t="shared" si="252"/>
        <v>42.400732253270704</v>
      </c>
      <c r="DO65" s="22">
        <v>41364</v>
      </c>
      <c r="DP65">
        <v>45</v>
      </c>
      <c r="DQ65" s="12">
        <v>10.705172557984088</v>
      </c>
      <c r="DS65" s="22">
        <v>41364</v>
      </c>
      <c r="DT65">
        <v>26</v>
      </c>
      <c r="DU65" s="2">
        <v>-1770.8190097808838</v>
      </c>
      <c r="DV65" s="2">
        <v>67579.195861816406</v>
      </c>
      <c r="DW65" s="2">
        <v>5966.0179848670959</v>
      </c>
      <c r="DX65" s="12">
        <f t="shared" si="253"/>
        <v>2.6203611735803918</v>
      </c>
      <c r="DY65" s="12">
        <f t="shared" si="265"/>
        <v>29.681757820251224</v>
      </c>
      <c r="DZ65" s="22">
        <v>41364</v>
      </c>
      <c r="EA65">
        <v>26</v>
      </c>
      <c r="EB65" s="12">
        <v>0.19123881603853032</v>
      </c>
      <c r="ED65" s="22">
        <v>41364</v>
      </c>
      <c r="EE65">
        <v>32</v>
      </c>
      <c r="EF65" s="2">
        <v>-6960.4209899902344</v>
      </c>
      <c r="EG65" s="2">
        <v>265536.29705810547</v>
      </c>
      <c r="EH65" s="2">
        <v>17116.967929840088</v>
      </c>
      <c r="EI65" s="12">
        <f t="shared" si="254"/>
        <v>2.6212691323578765</v>
      </c>
      <c r="EJ65" s="12">
        <f t="shared" si="255"/>
        <v>40.663866512573762</v>
      </c>
      <c r="EK65" s="22">
        <v>41364</v>
      </c>
      <c r="EL65">
        <v>32</v>
      </c>
      <c r="EM65" s="12">
        <v>6.4447639962697201</v>
      </c>
      <c r="EO65" s="22">
        <v>41364</v>
      </c>
      <c r="EP65">
        <v>26</v>
      </c>
      <c r="EQ65" s="2">
        <v>-3216.9619956016541</v>
      </c>
      <c r="ER65" s="2">
        <v>85789.881210327148</v>
      </c>
      <c r="ES65" s="2">
        <v>14397.698913574219</v>
      </c>
      <c r="ET65" s="12">
        <f t="shared" si="256"/>
        <v>3.7498151882443742</v>
      </c>
      <c r="EU65" s="12">
        <f t="shared" si="257"/>
        <v>22.343584311022692</v>
      </c>
      <c r="EV65" s="22">
        <v>41364</v>
      </c>
      <c r="EW65">
        <v>25</v>
      </c>
      <c r="EX65" s="12">
        <v>14.458827767564797</v>
      </c>
      <c r="EZ65" s="22">
        <v>41364</v>
      </c>
      <c r="FA65">
        <v>25</v>
      </c>
      <c r="FB65" s="2">
        <v>-16979.800845146179</v>
      </c>
      <c r="FC65" s="2">
        <v>106551.37780761719</v>
      </c>
      <c r="FD65" s="2">
        <v>29105.444969177246</v>
      </c>
      <c r="FE65" s="12">
        <f t="shared" si="258"/>
        <v>15.935787217884592</v>
      </c>
      <c r="FF65" s="12">
        <f t="shared" si="259"/>
        <v>58.338915151882546</v>
      </c>
      <c r="FG65" s="22">
        <v>41364</v>
      </c>
      <c r="FH65">
        <v>24</v>
      </c>
      <c r="FI65" s="12">
        <v>16.928592785952379</v>
      </c>
      <c r="FK65" s="22">
        <v>41364</v>
      </c>
      <c r="FL65">
        <v>9</v>
      </c>
      <c r="FM65" s="2">
        <v>-5993.4659843444824</v>
      </c>
      <c r="FN65" s="2">
        <v>70320.211013793945</v>
      </c>
      <c r="FO65" s="2">
        <v>5630.9899959564209</v>
      </c>
      <c r="FP65" s="12">
        <f t="shared" si="260"/>
        <v>8.5231058012166798</v>
      </c>
      <c r="FQ65" s="12">
        <f t="shared" si="261"/>
        <v>106.43716271292176</v>
      </c>
      <c r="FR65" s="22">
        <v>41364</v>
      </c>
      <c r="FS65">
        <v>8</v>
      </c>
      <c r="FT65" s="12">
        <v>63.349400275538372</v>
      </c>
      <c r="FV65" s="22">
        <v>41364</v>
      </c>
      <c r="FW65">
        <v>5</v>
      </c>
      <c r="FX65" s="2">
        <v>-8023.8639831542969</v>
      </c>
      <c r="FY65" s="2">
        <v>37077.100006103516</v>
      </c>
      <c r="FZ65" s="2">
        <v>8908.0999984741211</v>
      </c>
      <c r="GA65" s="12">
        <f t="shared" si="262"/>
        <v>21.641023655661943</v>
      </c>
      <c r="GB65" s="12">
        <f t="shared" si="263"/>
        <v>90.073797830387107</v>
      </c>
      <c r="GC65" s="22">
        <v>41364</v>
      </c>
      <c r="GD65">
        <v>4</v>
      </c>
      <c r="GE65" s="12">
        <v>-10.046183868934522</v>
      </c>
    </row>
    <row r="66" spans="2:187">
      <c r="B66" s="22">
        <v>41455</v>
      </c>
      <c r="C66">
        <v>18</v>
      </c>
      <c r="D66" s="2">
        <v>-4151.6129941940308</v>
      </c>
      <c r="E66" s="2">
        <v>115427.82652282715</v>
      </c>
      <c r="F66" s="2">
        <v>9060.4629669189453</v>
      </c>
      <c r="G66" s="12">
        <f t="shared" si="234"/>
        <v>3.5967176366896267</v>
      </c>
      <c r="H66" s="12">
        <f t="shared" si="264"/>
        <v>45.821201514229102</v>
      </c>
      <c r="I66" s="22">
        <v>41455</v>
      </c>
      <c r="J66">
        <v>18</v>
      </c>
      <c r="K66" s="12">
        <v>2.8053721155562039</v>
      </c>
      <c r="M66" s="22">
        <v>41455</v>
      </c>
      <c r="N66">
        <v>38</v>
      </c>
      <c r="O66" s="2">
        <v>-3627.4630295038223</v>
      </c>
      <c r="P66" s="2">
        <v>124824.78427124023</v>
      </c>
      <c r="Q66" s="2">
        <v>13814.399044036865</v>
      </c>
      <c r="R66" s="12">
        <f t="shared" si="203"/>
        <v>2.9060439004015914</v>
      </c>
      <c r="S66" s="12">
        <f t="shared" si="204"/>
        <v>26.258565558591247</v>
      </c>
      <c r="T66" s="22">
        <v>41455</v>
      </c>
      <c r="U66">
        <v>38</v>
      </c>
      <c r="V66" s="12">
        <v>8.0467427380911616</v>
      </c>
      <c r="X66" s="22">
        <v>41547</v>
      </c>
      <c r="Y66">
        <v>29</v>
      </c>
      <c r="Z66" s="2">
        <v>-28525.400819778442</v>
      </c>
      <c r="AA66" s="2">
        <v>64925.957733154297</v>
      </c>
      <c r="AB66" s="2">
        <v>18016.733016967773</v>
      </c>
      <c r="AC66" s="12">
        <f t="shared" si="235"/>
        <v>43.935279225325942</v>
      </c>
      <c r="AD66" s="12">
        <f t="shared" si="236"/>
        <v>158.32726606379651</v>
      </c>
      <c r="AE66" s="22">
        <v>41547</v>
      </c>
      <c r="AF66">
        <v>29</v>
      </c>
      <c r="AG66" s="12">
        <v>-10.140491187324995</v>
      </c>
      <c r="AI66" s="22">
        <v>41455</v>
      </c>
      <c r="AJ66">
        <v>19</v>
      </c>
      <c r="AK66" s="2">
        <v>-1301.2329998016357</v>
      </c>
      <c r="AL66" s="2">
        <v>45540.738037109375</v>
      </c>
      <c r="AM66" s="2">
        <v>5166.0100059509277</v>
      </c>
      <c r="AN66" s="12">
        <f t="shared" si="237"/>
        <v>2.8572944925515076</v>
      </c>
      <c r="AO66" s="12">
        <f t="shared" si="238"/>
        <v>25.188356164674381</v>
      </c>
      <c r="AP66" s="22">
        <v>41455</v>
      </c>
      <c r="AQ66">
        <v>19</v>
      </c>
      <c r="AR66" s="12">
        <v>40.010113674606473</v>
      </c>
      <c r="AT66" s="22">
        <v>41455</v>
      </c>
      <c r="AU66">
        <v>100</v>
      </c>
      <c r="AV66" s="2">
        <v>-81659.258250892162</v>
      </c>
      <c r="AW66" s="2">
        <v>251657.34250640869</v>
      </c>
      <c r="AX66" s="2">
        <v>58249.419792175293</v>
      </c>
      <c r="AY66" s="12">
        <f t="shared" si="239"/>
        <v>32.448589593134017</v>
      </c>
      <c r="AZ66" s="12">
        <f t="shared" si="240"/>
        <v>140.18896418580559</v>
      </c>
      <c r="BA66" s="22">
        <v>41455</v>
      </c>
      <c r="BB66">
        <v>98</v>
      </c>
      <c r="BC66" s="12">
        <v>6.0609425360343305</v>
      </c>
      <c r="BE66" s="22">
        <v>41455</v>
      </c>
      <c r="BF66">
        <v>16</v>
      </c>
      <c r="BG66" s="2">
        <v>-1581.373119354248</v>
      </c>
      <c r="BH66" s="2">
        <v>95702.62353515625</v>
      </c>
      <c r="BI66" s="2">
        <v>5904.8146362304688</v>
      </c>
      <c r="BJ66" s="12">
        <f t="shared" si="241"/>
        <v>1.6523822032666977</v>
      </c>
      <c r="BK66" s="12">
        <f t="shared" si="242"/>
        <v>26.781079792942819</v>
      </c>
      <c r="BL66" s="22">
        <v>41455</v>
      </c>
      <c r="BM66">
        <v>16</v>
      </c>
      <c r="BN66" s="12">
        <v>-9.1367632688396316</v>
      </c>
      <c r="BP66" s="22">
        <v>41455</v>
      </c>
      <c r="BQ66">
        <v>13</v>
      </c>
      <c r="BR66" s="2">
        <v>-2102.1080188751221</v>
      </c>
      <c r="BS66" s="2">
        <v>27756.6669921875</v>
      </c>
      <c r="BT66" s="2">
        <v>5378.5960388183594</v>
      </c>
      <c r="BU66" s="12">
        <f t="shared" si="243"/>
        <v>7.5733445210362955</v>
      </c>
      <c r="BV66" s="12">
        <f t="shared" si="244"/>
        <v>39.082838787367656</v>
      </c>
      <c r="BW66" s="22">
        <v>41455</v>
      </c>
      <c r="BX66">
        <v>12</v>
      </c>
      <c r="BY66" s="12">
        <v>3.535253803098648</v>
      </c>
      <c r="CA66" s="22">
        <v>41455</v>
      </c>
      <c r="CB66">
        <v>46</v>
      </c>
      <c r="CC66" s="2">
        <v>-7817.4399973750114</v>
      </c>
      <c r="CD66" s="2">
        <v>176644.46684265137</v>
      </c>
      <c r="CE66" s="2">
        <v>27233.136032104492</v>
      </c>
      <c r="CF66" s="12">
        <f t="shared" si="245"/>
        <v>4.425522144624269</v>
      </c>
      <c r="CG66" s="12">
        <f t="shared" si="246"/>
        <v>28.705617994781129</v>
      </c>
      <c r="CH66" s="22">
        <v>41455</v>
      </c>
      <c r="CI66">
        <v>46</v>
      </c>
      <c r="CJ66" s="12">
        <v>2.4082463533141807</v>
      </c>
      <c r="CL66" s="22">
        <v>41455</v>
      </c>
      <c r="CM66">
        <v>23</v>
      </c>
      <c r="CN66" s="2">
        <v>-4126.8930537700653</v>
      </c>
      <c r="CO66" s="2">
        <v>43417.938842773438</v>
      </c>
      <c r="CP66" s="2">
        <v>8358.8139457702637</v>
      </c>
      <c r="CQ66" s="12">
        <f t="shared" si="247"/>
        <v>9.5050413809704679</v>
      </c>
      <c r="CR66" s="12">
        <f t="shared" si="248"/>
        <v>49.371753941937662</v>
      </c>
      <c r="CS66" s="22">
        <v>41455</v>
      </c>
      <c r="CT66">
        <v>23</v>
      </c>
      <c r="CU66" s="12">
        <v>15.296438161239134</v>
      </c>
      <c r="CW66" s="22">
        <v>41455</v>
      </c>
      <c r="CX66">
        <v>66</v>
      </c>
      <c r="CY66" s="2">
        <v>-16110.12685585022</v>
      </c>
      <c r="CZ66" s="2">
        <v>218595.72732543945</v>
      </c>
      <c r="DA66" s="2">
        <v>25031.15118086338</v>
      </c>
      <c r="DB66" s="12">
        <f t="shared" si="249"/>
        <v>7.3698269645800965</v>
      </c>
      <c r="DC66" s="12">
        <f t="shared" si="250"/>
        <v>64.360311435323069</v>
      </c>
      <c r="DD66" s="22">
        <v>41455</v>
      </c>
      <c r="DE66">
        <v>65</v>
      </c>
      <c r="DF66" s="12">
        <v>-2.6445801567858362</v>
      </c>
      <c r="DH66" s="22">
        <v>41455</v>
      </c>
      <c r="DI66">
        <v>44</v>
      </c>
      <c r="DJ66" s="2">
        <v>-11462.924041509628</v>
      </c>
      <c r="DK66" s="2">
        <v>128050.8916015625</v>
      </c>
      <c r="DL66" s="2">
        <v>25989.047298431396</v>
      </c>
      <c r="DM66" s="12">
        <f t="shared" si="251"/>
        <v>8.9518502355900473</v>
      </c>
      <c r="DN66" s="12">
        <f t="shared" si="252"/>
        <v>44.106749700676744</v>
      </c>
      <c r="DO66" s="22">
        <v>41455</v>
      </c>
      <c r="DP66">
        <v>44</v>
      </c>
      <c r="DQ66" s="12">
        <v>33.395710205472454</v>
      </c>
      <c r="DS66" s="22">
        <v>41455</v>
      </c>
      <c r="DT66">
        <v>28</v>
      </c>
      <c r="DU66" s="2">
        <v>-1754.3189665079117</v>
      </c>
      <c r="DV66" s="2">
        <v>72876.566101074219</v>
      </c>
      <c r="DW66" s="2">
        <v>6716.0339918136597</v>
      </c>
      <c r="DX66" s="12">
        <f t="shared" si="253"/>
        <v>2.4072470210448795</v>
      </c>
      <c r="DY66" s="12">
        <f t="shared" si="265"/>
        <v>26.121353296399253</v>
      </c>
      <c r="DZ66" s="22">
        <v>41455</v>
      </c>
      <c r="EA66">
        <v>28</v>
      </c>
      <c r="EB66" s="12">
        <v>-5.6574290637769753</v>
      </c>
      <c r="ED66" s="22">
        <v>41455</v>
      </c>
      <c r="EE66">
        <v>29</v>
      </c>
      <c r="EF66" s="2">
        <v>-5798.8659973144531</v>
      </c>
      <c r="EG66" s="2">
        <v>237985.80480957031</v>
      </c>
      <c r="EH66" s="2">
        <v>12588.102882385254</v>
      </c>
      <c r="EI66" s="12">
        <f t="shared" si="254"/>
        <v>2.436643648538007</v>
      </c>
      <c r="EJ66" s="12">
        <f t="shared" si="255"/>
        <v>46.066242479070496</v>
      </c>
      <c r="EK66" s="22">
        <v>41455</v>
      </c>
      <c r="EL66">
        <v>29</v>
      </c>
      <c r="EM66" s="12">
        <v>17.939431259158447</v>
      </c>
      <c r="EO66" s="22">
        <v>41455</v>
      </c>
      <c r="EP66">
        <v>27</v>
      </c>
      <c r="EQ66" s="2">
        <v>-2957.0160039663315</v>
      </c>
      <c r="ER66" s="2">
        <v>84094.044296264648</v>
      </c>
      <c r="ES66" s="2">
        <v>14237.53910446167</v>
      </c>
      <c r="ET66" s="12">
        <f t="shared" si="256"/>
        <v>3.5163203633645175</v>
      </c>
      <c r="EU66" s="12">
        <f t="shared" si="257"/>
        <v>20.76915106094199</v>
      </c>
      <c r="EV66" s="22">
        <v>41455</v>
      </c>
      <c r="EW66">
        <v>26</v>
      </c>
      <c r="EX66" s="12">
        <v>3.7317040385401734</v>
      </c>
      <c r="EZ66" s="22">
        <v>41455</v>
      </c>
      <c r="FA66">
        <v>23</v>
      </c>
      <c r="FB66" s="2">
        <v>-12468.893048048019</v>
      </c>
      <c r="FC66" s="2">
        <v>75774.571746826172</v>
      </c>
      <c r="FD66" s="2">
        <v>23684.361141204834</v>
      </c>
      <c r="FE66" s="12">
        <f t="shared" si="258"/>
        <v>16.455247137137771</v>
      </c>
      <c r="FF66" s="12">
        <f t="shared" si="259"/>
        <v>52.646102521867398</v>
      </c>
      <c r="FG66" s="22">
        <v>41455</v>
      </c>
      <c r="FH66">
        <v>21</v>
      </c>
      <c r="FI66" s="12">
        <v>4.11019323313222</v>
      </c>
      <c r="FK66" s="22">
        <v>41455</v>
      </c>
      <c r="FL66">
        <v>10</v>
      </c>
      <c r="FM66" s="2">
        <v>-7896.3240222930908</v>
      </c>
      <c r="FN66" s="2">
        <v>84484.927093505859</v>
      </c>
      <c r="FO66" s="2">
        <v>7231.1710052490234</v>
      </c>
      <c r="FP66" s="12">
        <f t="shared" si="260"/>
        <v>9.346429350117841</v>
      </c>
      <c r="FQ66" s="12">
        <f t="shared" si="261"/>
        <v>109.19841359803605</v>
      </c>
      <c r="FR66" s="22">
        <v>41455</v>
      </c>
      <c r="FS66">
        <v>9</v>
      </c>
      <c r="FT66" s="12">
        <v>83.969396195763181</v>
      </c>
      <c r="FV66" s="22">
        <v>41455</v>
      </c>
      <c r="FW66">
        <v>6</v>
      </c>
      <c r="FX66" s="2">
        <v>-6843.8880004882813</v>
      </c>
      <c r="FY66" s="2">
        <v>39965.732971191406</v>
      </c>
      <c r="FZ66" s="2">
        <v>9687.7989883422852</v>
      </c>
      <c r="GA66" s="12">
        <f t="shared" si="262"/>
        <v>17.124390050400372</v>
      </c>
      <c r="GB66" s="12">
        <f t="shared" si="263"/>
        <v>70.644405491111087</v>
      </c>
      <c r="GC66" s="22">
        <v>41455</v>
      </c>
      <c r="GD66">
        <v>5</v>
      </c>
      <c r="GE66" s="12">
        <v>-19.518948796995726</v>
      </c>
    </row>
    <row r="67" spans="2:187">
      <c r="B67" s="22">
        <v>41547</v>
      </c>
      <c r="C67">
        <v>18</v>
      </c>
      <c r="D67" s="2">
        <v>-4069.0540075302124</v>
      </c>
      <c r="E67" s="2">
        <v>115378.96687316895</v>
      </c>
      <c r="F67" s="2">
        <v>9264.121000289917</v>
      </c>
      <c r="G67" s="12">
        <f t="shared" si="234"/>
        <v>3.5266861177593531</v>
      </c>
      <c r="H67" s="12">
        <f t="shared" si="264"/>
        <v>43.922720864752016</v>
      </c>
      <c r="I67" s="22">
        <v>41547</v>
      </c>
      <c r="J67">
        <v>18</v>
      </c>
      <c r="K67" s="12">
        <v>2.4108646041654413</v>
      </c>
      <c r="M67" s="22">
        <v>41547</v>
      </c>
      <c r="N67">
        <v>34</v>
      </c>
      <c r="O67" s="2">
        <v>-2134.5580105781555</v>
      </c>
      <c r="P67" s="2">
        <v>89098.730316162109</v>
      </c>
      <c r="Q67" s="2">
        <v>9768.9279632568359</v>
      </c>
      <c r="R67" s="12">
        <f t="shared" si="203"/>
        <v>2.3957221421717119</v>
      </c>
      <c r="S67" s="12">
        <f t="shared" si="204"/>
        <v>21.85048368261814</v>
      </c>
      <c r="T67" s="22">
        <v>41547</v>
      </c>
      <c r="U67">
        <v>34</v>
      </c>
      <c r="V67" s="12">
        <v>7.9382663844179024</v>
      </c>
      <c r="X67" s="22">
        <v>41639</v>
      </c>
      <c r="Y67">
        <v>29</v>
      </c>
      <c r="Z67" s="2">
        <v>-27445.996172904968</v>
      </c>
      <c r="AA67" s="2">
        <v>78534.958618164063</v>
      </c>
      <c r="AB67" s="2">
        <v>20839.883140087128</v>
      </c>
      <c r="AC67" s="12">
        <f t="shared" si="235"/>
        <v>34.947489189301088</v>
      </c>
      <c r="AD67" s="12">
        <f t="shared" si="236"/>
        <v>131.69937656757043</v>
      </c>
      <c r="AE67" s="22">
        <v>41639</v>
      </c>
      <c r="AF67">
        <v>29</v>
      </c>
      <c r="AG67" s="12">
        <v>-15.00956348528768</v>
      </c>
      <c r="AI67" s="22">
        <v>41547</v>
      </c>
      <c r="AJ67">
        <v>20</v>
      </c>
      <c r="AK67" s="2">
        <v>-1350.6860027313232</v>
      </c>
      <c r="AL67" s="2">
        <v>48613.971862792969</v>
      </c>
      <c r="AM67" s="2">
        <v>5603.2599601745605</v>
      </c>
      <c r="AN67" s="12">
        <f t="shared" si="237"/>
        <v>2.7783905551751054</v>
      </c>
      <c r="AO67" s="12">
        <f t="shared" si="238"/>
        <v>24.105360314020569</v>
      </c>
      <c r="AP67" s="22">
        <v>41547</v>
      </c>
      <c r="AQ67">
        <v>20</v>
      </c>
      <c r="AR67" s="12">
        <v>27.17461616125987</v>
      </c>
      <c r="AT67" s="22">
        <v>41547</v>
      </c>
      <c r="AU67">
        <v>100</v>
      </c>
      <c r="AV67" s="2">
        <v>-80961.637805402279</v>
      </c>
      <c r="AW67" s="2">
        <v>270227.15671539307</v>
      </c>
      <c r="AX67" s="2">
        <v>59009.433062553406</v>
      </c>
      <c r="AY67" s="12">
        <f t="shared" si="239"/>
        <v>29.960585305152058</v>
      </c>
      <c r="AZ67" s="12">
        <f t="shared" si="240"/>
        <v>137.20117886843323</v>
      </c>
      <c r="BA67" s="22">
        <v>41547</v>
      </c>
      <c r="BB67">
        <v>98</v>
      </c>
      <c r="BC67" s="12">
        <v>-8.9117821920385758</v>
      </c>
      <c r="BE67" s="22">
        <v>41547</v>
      </c>
      <c r="BF67">
        <v>18</v>
      </c>
      <c r="BG67" s="2">
        <v>-1647.9130039215088</v>
      </c>
      <c r="BH67" s="2">
        <v>114331.08477783203</v>
      </c>
      <c r="BI67" s="2">
        <v>6761.6410636901855</v>
      </c>
      <c r="BJ67" s="12">
        <f t="shared" si="241"/>
        <v>1.4413516736272822</v>
      </c>
      <c r="BK67" s="12">
        <f t="shared" si="242"/>
        <v>24.371494854566496</v>
      </c>
      <c r="BL67" s="22">
        <v>41547</v>
      </c>
      <c r="BM67">
        <v>16</v>
      </c>
      <c r="BN67" s="12">
        <v>-12.82241348714731</v>
      </c>
      <c r="BP67" s="22">
        <v>41547</v>
      </c>
      <c r="BQ67">
        <v>12</v>
      </c>
      <c r="BR67" s="2">
        <v>-2522.8839893341064</v>
      </c>
      <c r="BS67" s="2">
        <v>35367.851043701172</v>
      </c>
      <c r="BT67" s="2">
        <v>7304.8531112670898</v>
      </c>
      <c r="BU67" s="12">
        <f t="shared" si="243"/>
        <v>7.1332690985855614</v>
      </c>
      <c r="BV67" s="12">
        <f t="shared" si="244"/>
        <v>34.537094051114877</v>
      </c>
      <c r="BW67" s="22">
        <v>41547</v>
      </c>
      <c r="BX67">
        <v>12</v>
      </c>
      <c r="BY67" s="12">
        <v>2.8838150602915391</v>
      </c>
      <c r="CA67" s="22">
        <v>41547</v>
      </c>
      <c r="CB67">
        <v>45</v>
      </c>
      <c r="CC67" s="2">
        <v>-7285.9259798824787</v>
      </c>
      <c r="CD67" s="2">
        <v>167125.86109924316</v>
      </c>
      <c r="CE67" s="2">
        <v>24865.370836734772</v>
      </c>
      <c r="CF67" s="12">
        <f t="shared" si="245"/>
        <v>4.359544317055712</v>
      </c>
      <c r="CG67" s="12">
        <f t="shared" si="246"/>
        <v>29.301497362422769</v>
      </c>
      <c r="CH67" s="22">
        <v>41547</v>
      </c>
      <c r="CI67">
        <v>45</v>
      </c>
      <c r="CJ67" s="12">
        <v>-3.7309459934479872</v>
      </c>
      <c r="CL67" s="22">
        <v>41547</v>
      </c>
      <c r="CM67">
        <v>21</v>
      </c>
      <c r="CN67" s="2">
        <v>-4156.2079668045044</v>
      </c>
      <c r="CO67" s="2">
        <v>41105.562225341797</v>
      </c>
      <c r="CP67" s="2">
        <v>7087.3560771942139</v>
      </c>
      <c r="CQ67" s="12">
        <f t="shared" si="247"/>
        <v>10.111059773419619</v>
      </c>
      <c r="CR67" s="12">
        <f t="shared" si="248"/>
        <v>58.64257307712257</v>
      </c>
      <c r="CS67" s="22">
        <v>41547</v>
      </c>
      <c r="CT67">
        <v>21</v>
      </c>
      <c r="CU67" s="12">
        <v>63.690620260245431</v>
      </c>
      <c r="CW67" s="22">
        <v>41547</v>
      </c>
      <c r="CX67">
        <v>66</v>
      </c>
      <c r="CY67" s="2">
        <v>-16092.758462905884</v>
      </c>
      <c r="CZ67" s="2">
        <v>215347.7497253418</v>
      </c>
      <c r="DA67" s="2">
        <v>24969.972393512726</v>
      </c>
      <c r="DB67" s="12">
        <f t="shared" si="249"/>
        <v>7.4729169371079402</v>
      </c>
      <c r="DC67" s="12">
        <f t="shared" si="250"/>
        <v>64.448443151210014</v>
      </c>
      <c r="DD67" s="22">
        <v>41547</v>
      </c>
      <c r="DE67">
        <v>65</v>
      </c>
      <c r="DF67" s="12">
        <v>-11.694659211735715</v>
      </c>
      <c r="DH67" s="22">
        <v>41547</v>
      </c>
      <c r="DI67">
        <v>44</v>
      </c>
      <c r="DJ67" s="2">
        <v>-11671.762959003448</v>
      </c>
      <c r="DK67" s="2">
        <v>131668.7169342041</v>
      </c>
      <c r="DL67" s="2">
        <v>26718.325963973999</v>
      </c>
      <c r="DM67" s="12">
        <f t="shared" si="251"/>
        <v>8.8644920606585096</v>
      </c>
      <c r="DN67" s="12">
        <f t="shared" si="252"/>
        <v>43.684484479833138</v>
      </c>
      <c r="DO67" s="22">
        <v>41547</v>
      </c>
      <c r="DP67">
        <v>44</v>
      </c>
      <c r="DQ67" s="12">
        <v>37.177535050449116</v>
      </c>
      <c r="DS67" s="22">
        <v>41547</v>
      </c>
      <c r="DT67">
        <v>29</v>
      </c>
      <c r="DU67" s="2">
        <v>-1244.8859968185425</v>
      </c>
      <c r="DV67" s="2">
        <v>77211.347381591797</v>
      </c>
      <c r="DW67" s="2">
        <v>7304.8749732971191</v>
      </c>
      <c r="DX67" s="12">
        <f t="shared" si="253"/>
        <v>1.6123096397555416</v>
      </c>
      <c r="DY67" s="12">
        <f t="shared" si="265"/>
        <v>17.041852206495086</v>
      </c>
      <c r="DZ67" s="22">
        <v>41547</v>
      </c>
      <c r="EA67">
        <v>29</v>
      </c>
      <c r="EB67" s="12">
        <v>19.802754224935359</v>
      </c>
      <c r="ED67" s="22">
        <v>41547</v>
      </c>
      <c r="EE67">
        <v>30</v>
      </c>
      <c r="EF67" s="2">
        <v>-5834.3760070800781</v>
      </c>
      <c r="EG67" s="2">
        <v>241997.20977783203</v>
      </c>
      <c r="EH67" s="2">
        <v>12694.271983146667</v>
      </c>
      <c r="EI67" s="12">
        <f t="shared" si="254"/>
        <v>2.4109269740904806</v>
      </c>
      <c r="EJ67" s="12">
        <f t="shared" si="255"/>
        <v>45.960697981152343</v>
      </c>
      <c r="EK67" s="22">
        <v>41547</v>
      </c>
      <c r="EL67">
        <v>30</v>
      </c>
      <c r="EM67" s="12">
        <v>15.992308675017064</v>
      </c>
      <c r="EO67" s="22">
        <v>41547</v>
      </c>
      <c r="EP67">
        <v>30</v>
      </c>
      <c r="EQ67" s="2">
        <v>-3600.5349836349487</v>
      </c>
      <c r="ER67" s="2">
        <v>146838.9423828125</v>
      </c>
      <c r="ES67" s="2">
        <v>19916.260070800781</v>
      </c>
      <c r="ET67" s="12">
        <f t="shared" si="256"/>
        <v>2.4520300440793634</v>
      </c>
      <c r="EU67" s="12">
        <f t="shared" si="257"/>
        <v>18.078368985117297</v>
      </c>
      <c r="EV67" s="22">
        <v>41547</v>
      </c>
      <c r="EW67">
        <v>30</v>
      </c>
      <c r="EX67" s="12">
        <v>-0.77168996200807083</v>
      </c>
      <c r="EZ67" s="22">
        <v>41547</v>
      </c>
      <c r="FA67">
        <v>23</v>
      </c>
      <c r="FB67" s="2">
        <v>-13017.064958810806</v>
      </c>
      <c r="FC67" s="2">
        <v>81313.047607421875</v>
      </c>
      <c r="FD67" s="2">
        <v>24105.355184555054</v>
      </c>
      <c r="FE67" s="12">
        <f t="shared" si="258"/>
        <v>16.008580838904223</v>
      </c>
      <c r="FF67" s="12">
        <f t="shared" si="259"/>
        <v>54.000718343080834</v>
      </c>
      <c r="FG67" s="22">
        <v>41547</v>
      </c>
      <c r="FH67">
        <v>22</v>
      </c>
      <c r="FI67" s="12">
        <v>-0.29382409559368661</v>
      </c>
      <c r="FK67" s="22">
        <v>41547</v>
      </c>
      <c r="FL67">
        <v>9</v>
      </c>
      <c r="FM67" s="2">
        <v>-5268.4350070953369</v>
      </c>
      <c r="FN67" s="2">
        <v>60305.329986572266</v>
      </c>
      <c r="FO67" s="2">
        <v>5596.326976776123</v>
      </c>
      <c r="FP67" s="12">
        <f t="shared" si="260"/>
        <v>8.7362676039886029</v>
      </c>
      <c r="FQ67" s="12">
        <f t="shared" si="261"/>
        <v>94.140943317974703</v>
      </c>
      <c r="FR67" s="22">
        <v>41547</v>
      </c>
      <c r="FS67">
        <v>8</v>
      </c>
      <c r="FT67" s="12">
        <v>75.787903674591206</v>
      </c>
      <c r="FV67" s="22">
        <v>41547</v>
      </c>
      <c r="FW67">
        <v>6</v>
      </c>
      <c r="FX67" s="2">
        <v>-6073.2759704589844</v>
      </c>
      <c r="FY67" s="2">
        <v>41012.551940917969</v>
      </c>
      <c r="FZ67" s="2">
        <v>10144.608993530273</v>
      </c>
      <c r="GA67" s="12">
        <f t="shared" si="262"/>
        <v>14.80833472447179</v>
      </c>
      <c r="GB67" s="12">
        <f t="shared" si="263"/>
        <v>59.867028629020766</v>
      </c>
      <c r="GC67" s="22">
        <v>41547</v>
      </c>
      <c r="GD67">
        <v>5</v>
      </c>
      <c r="GE67" s="12">
        <v>-19.674511600489097</v>
      </c>
    </row>
    <row r="68" spans="2:187">
      <c r="B68" s="22">
        <v>41639</v>
      </c>
      <c r="C68">
        <v>18</v>
      </c>
      <c r="D68" s="2">
        <v>-3625.7049932479858</v>
      </c>
      <c r="E68" s="2">
        <v>101938.55682373047</v>
      </c>
      <c r="F68" s="2">
        <v>8082.0899543762207</v>
      </c>
      <c r="G68" s="12">
        <f t="shared" si="234"/>
        <v>3.556755271234084</v>
      </c>
      <c r="H68" s="12">
        <f t="shared" si="264"/>
        <v>44.860982910549893</v>
      </c>
      <c r="I68" s="22">
        <v>41639</v>
      </c>
      <c r="J68">
        <v>18</v>
      </c>
      <c r="K68" s="12">
        <v>-18.641480461945559</v>
      </c>
      <c r="M68" s="22">
        <v>41639</v>
      </c>
      <c r="N68">
        <v>33</v>
      </c>
      <c r="O68" s="2">
        <v>-2297.234007358551</v>
      </c>
      <c r="P68" s="2">
        <v>89761.402160644531</v>
      </c>
      <c r="Q68" s="2">
        <v>9822.1630744934082</v>
      </c>
      <c r="R68" s="12">
        <f t="shared" si="203"/>
        <v>2.5592670703240894</v>
      </c>
      <c r="S68" s="12">
        <f t="shared" si="204"/>
        <v>23.388269874322301</v>
      </c>
      <c r="T68" s="22">
        <v>41639</v>
      </c>
      <c r="U68">
        <v>33</v>
      </c>
      <c r="V68" s="12">
        <v>-1.5831210129526596</v>
      </c>
      <c r="X68" s="22">
        <v>41729</v>
      </c>
      <c r="Y68">
        <v>29</v>
      </c>
      <c r="Z68" s="2">
        <v>-17136.676018714905</v>
      </c>
      <c r="AA68" s="2">
        <v>63399.238891601563</v>
      </c>
      <c r="AB68" s="2">
        <v>14073.962985992432</v>
      </c>
      <c r="AC68" s="12">
        <f t="shared" si="235"/>
        <v>27.029781931632911</v>
      </c>
      <c r="AD68" s="12">
        <f t="shared" si="236"/>
        <v>121.76155384073937</v>
      </c>
      <c r="AE68" s="22">
        <v>41729</v>
      </c>
      <c r="AF68">
        <v>29</v>
      </c>
      <c r="AG68" s="12">
        <v>3.9571183535119792</v>
      </c>
      <c r="AI68" s="22">
        <v>41639</v>
      </c>
      <c r="AJ68">
        <v>19</v>
      </c>
      <c r="AK68" s="2">
        <v>-1197.2870001792908</v>
      </c>
      <c r="AL68" s="2">
        <v>47814.393615722656</v>
      </c>
      <c r="AM68" s="2">
        <v>5263.9459676742554</v>
      </c>
      <c r="AN68" s="12">
        <f t="shared" si="237"/>
        <v>2.5040305013626498</v>
      </c>
      <c r="AO68" s="12">
        <f t="shared" si="238"/>
        <v>22.745047299721477</v>
      </c>
      <c r="AP68" s="22">
        <v>41639</v>
      </c>
      <c r="AQ68">
        <v>19</v>
      </c>
      <c r="AR68" s="12">
        <v>13.100021686492248</v>
      </c>
      <c r="AT68" s="22">
        <v>41639</v>
      </c>
      <c r="AU68">
        <v>101</v>
      </c>
      <c r="AV68" s="2">
        <v>-75709.359672188759</v>
      </c>
      <c r="AW68" s="2">
        <v>263799.2878036499</v>
      </c>
      <c r="AX68" s="2">
        <v>55895.038068294525</v>
      </c>
      <c r="AY68" s="12">
        <f t="shared" si="239"/>
        <v>28.699607304679482</v>
      </c>
      <c r="AZ68" s="12">
        <f t="shared" si="240"/>
        <v>135.44916022721802</v>
      </c>
      <c r="BA68" s="22">
        <v>41639</v>
      </c>
      <c r="BB68">
        <v>99</v>
      </c>
      <c r="BC68" s="12">
        <v>-12.477368508845899</v>
      </c>
      <c r="BE68" s="22">
        <v>41639</v>
      </c>
      <c r="BF68">
        <v>17</v>
      </c>
      <c r="BG68" s="2">
        <v>-1420.3371028900146</v>
      </c>
      <c r="BH68" s="2">
        <v>101434.7421875</v>
      </c>
      <c r="BI68" s="2">
        <v>6607.3097381591797</v>
      </c>
      <c r="BJ68" s="12">
        <f t="shared" si="241"/>
        <v>1.4002471660691473</v>
      </c>
      <c r="BK68" s="12">
        <f t="shared" si="242"/>
        <v>21.496451039477463</v>
      </c>
      <c r="BL68" s="22">
        <v>41639</v>
      </c>
      <c r="BM68">
        <v>15</v>
      </c>
      <c r="BN68" s="12">
        <v>-7.3904916829964584</v>
      </c>
      <c r="BP68" s="22">
        <v>41639</v>
      </c>
      <c r="BQ68">
        <v>11</v>
      </c>
      <c r="BR68" s="2">
        <v>-2734.7080059051514</v>
      </c>
      <c r="BS68" s="2">
        <v>35915.986785888672</v>
      </c>
      <c r="BT68" s="2">
        <v>7036.6680374145508</v>
      </c>
      <c r="BU68" s="12">
        <f t="shared" si="243"/>
        <v>7.6141803431657715</v>
      </c>
      <c r="BV68" s="12">
        <f t="shared" si="244"/>
        <v>38.863677970375768</v>
      </c>
      <c r="BW68" s="22">
        <v>41639</v>
      </c>
      <c r="BX68">
        <v>11</v>
      </c>
      <c r="BY68" s="12">
        <v>9.5448385085637355</v>
      </c>
      <c r="CA68" s="22">
        <v>41639</v>
      </c>
      <c r="CB68">
        <v>38</v>
      </c>
      <c r="CC68" s="2">
        <v>-7186.246034681797</v>
      </c>
      <c r="CD68" s="2">
        <v>160545.94955444336</v>
      </c>
      <c r="CE68" s="2">
        <v>23530.862208366394</v>
      </c>
      <c r="CF68" s="12">
        <f t="shared" si="245"/>
        <v>4.476130387982689</v>
      </c>
      <c r="CG68" s="12">
        <f t="shared" si="246"/>
        <v>30.539663064818463</v>
      </c>
      <c r="CH68" s="22">
        <v>41639</v>
      </c>
      <c r="CI68">
        <v>38</v>
      </c>
      <c r="CJ68" s="12">
        <v>2.8123508296893807</v>
      </c>
      <c r="CL68" s="22">
        <v>41639</v>
      </c>
      <c r="CM68">
        <v>21</v>
      </c>
      <c r="CN68" s="2">
        <v>-3642.5269856452942</v>
      </c>
      <c r="CO68" s="2">
        <v>41389.521911621094</v>
      </c>
      <c r="CP68" s="2">
        <v>7041.5639533996582</v>
      </c>
      <c r="CQ68" s="12">
        <f t="shared" si="247"/>
        <v>8.8006017402741925</v>
      </c>
      <c r="CR68" s="12">
        <f t="shared" si="248"/>
        <v>51.728948423264512</v>
      </c>
      <c r="CS68" s="22">
        <v>41639</v>
      </c>
      <c r="CT68">
        <v>21</v>
      </c>
      <c r="CU68" s="12">
        <v>11.022763138360725</v>
      </c>
      <c r="CW68" s="22">
        <v>41639</v>
      </c>
      <c r="CX68">
        <v>66</v>
      </c>
      <c r="CY68" s="2">
        <v>-17406.413991928101</v>
      </c>
      <c r="CZ68" s="2">
        <v>230486.126953125</v>
      </c>
      <c r="DA68" s="2">
        <v>26187.930305957794</v>
      </c>
      <c r="DB68" s="12">
        <f t="shared" si="249"/>
        <v>7.5520441173746313</v>
      </c>
      <c r="DC68" s="12">
        <f t="shared" si="250"/>
        <v>66.467314478716617</v>
      </c>
      <c r="DD68" s="22">
        <v>41639</v>
      </c>
      <c r="DE68">
        <v>65</v>
      </c>
      <c r="DF68" s="12">
        <v>-4.2649965078104373</v>
      </c>
      <c r="DH68" s="22">
        <v>41639</v>
      </c>
      <c r="DI68">
        <v>40</v>
      </c>
      <c r="DJ68" s="2">
        <v>-10161.604079008102</v>
      </c>
      <c r="DK68" s="2">
        <v>127680.50463867188</v>
      </c>
      <c r="DL68" s="2">
        <v>25487.837889671326</v>
      </c>
      <c r="DM68" s="12">
        <f t="shared" si="251"/>
        <v>7.9586183558444015</v>
      </c>
      <c r="DN68" s="12">
        <f t="shared" si="252"/>
        <v>39.868442835341419</v>
      </c>
      <c r="DO68" s="22">
        <v>41639</v>
      </c>
      <c r="DP68">
        <v>40</v>
      </c>
      <c r="DQ68" s="12">
        <v>11.926397744348183</v>
      </c>
      <c r="DS68" s="22">
        <v>41639</v>
      </c>
      <c r="DT68">
        <v>30</v>
      </c>
      <c r="DU68" s="2">
        <v>-1527.6660039424896</v>
      </c>
      <c r="DV68" s="2">
        <v>88541.197570800781</v>
      </c>
      <c r="DW68" s="2">
        <v>8666.2298927307129</v>
      </c>
      <c r="DX68" s="12">
        <f t="shared" si="253"/>
        <v>1.7253730984617774</v>
      </c>
      <c r="DY68" s="12">
        <f t="shared" si="265"/>
        <v>17.627803818404416</v>
      </c>
      <c r="DZ68" s="22">
        <v>41639</v>
      </c>
      <c r="EA68">
        <v>30</v>
      </c>
      <c r="EB68" s="12">
        <v>38.415414062962292</v>
      </c>
      <c r="ED68" s="22">
        <v>41639</v>
      </c>
      <c r="EE68">
        <v>27</v>
      </c>
      <c r="EF68" s="2">
        <v>-4676.2489814758301</v>
      </c>
      <c r="EG68" s="2">
        <v>224194.57403564453</v>
      </c>
      <c r="EH68" s="2">
        <v>8816.0570152997971</v>
      </c>
      <c r="EI68" s="12">
        <f t="shared" si="254"/>
        <v>2.0857993560238248</v>
      </c>
      <c r="EJ68" s="12">
        <f t="shared" si="255"/>
        <v>53.042408566102161</v>
      </c>
      <c r="EK68" s="22">
        <v>41639</v>
      </c>
      <c r="EL68">
        <v>27</v>
      </c>
      <c r="EM68" s="12">
        <v>8.1834722500292436</v>
      </c>
      <c r="EO68" s="22">
        <v>41639</v>
      </c>
      <c r="EP68">
        <v>25</v>
      </c>
      <c r="EQ68" s="2">
        <v>-2342.796989440918</v>
      </c>
      <c r="ER68" s="2">
        <v>74548.777648925781</v>
      </c>
      <c r="ES68" s="2">
        <v>13442.45502281189</v>
      </c>
      <c r="ET68" s="12">
        <f t="shared" si="256"/>
        <v>3.142636356123643</v>
      </c>
      <c r="EU68" s="12">
        <f t="shared" si="257"/>
        <v>17.428341664265819</v>
      </c>
      <c r="EV68" s="22">
        <v>41639</v>
      </c>
      <c r="EW68">
        <v>25</v>
      </c>
      <c r="EX68" s="12">
        <v>7.5250654256638239</v>
      </c>
      <c r="EZ68" s="22">
        <v>41639</v>
      </c>
      <c r="FA68">
        <v>22</v>
      </c>
      <c r="FB68" s="2">
        <v>-19749.168144226074</v>
      </c>
      <c r="FC68" s="2">
        <v>117498.29388427734</v>
      </c>
      <c r="FD68" s="2">
        <v>29628.424942016602</v>
      </c>
      <c r="FE68" s="12">
        <f t="shared" si="258"/>
        <v>16.808046731024699</v>
      </c>
      <c r="FF68" s="12">
        <f t="shared" si="259"/>
        <v>66.656152606409478</v>
      </c>
      <c r="FG68" s="22">
        <v>41639</v>
      </c>
      <c r="FH68">
        <v>21</v>
      </c>
      <c r="FI68" s="12">
        <v>13.928291032618567</v>
      </c>
      <c r="FK68" s="22">
        <v>41639</v>
      </c>
      <c r="FL68">
        <v>8</v>
      </c>
      <c r="FM68" s="2">
        <v>-6620.999002456665</v>
      </c>
      <c r="FN68" s="2">
        <v>73090.420013427734</v>
      </c>
      <c r="FO68" s="2">
        <v>7209.9640083312988</v>
      </c>
      <c r="FP68" s="12">
        <f t="shared" si="260"/>
        <v>9.0586413393715546</v>
      </c>
      <c r="FQ68" s="12">
        <f t="shared" si="261"/>
        <v>91.831235146332631</v>
      </c>
      <c r="FR68" s="22">
        <v>41639</v>
      </c>
      <c r="FS68">
        <v>8</v>
      </c>
      <c r="FT68" s="12">
        <v>28.714596045683429</v>
      </c>
      <c r="FV68" s="22">
        <v>41639</v>
      </c>
      <c r="FW68">
        <v>6</v>
      </c>
      <c r="FX68" s="2">
        <v>-5575.8390007019043</v>
      </c>
      <c r="FY68" s="2">
        <v>41567.822998046875</v>
      </c>
      <c r="FZ68" s="2">
        <v>10193.015014648438</v>
      </c>
      <c r="GA68" s="12">
        <f t="shared" si="262"/>
        <v>13.413834544483827</v>
      </c>
      <c r="GB68" s="12">
        <f t="shared" si="263"/>
        <v>54.702548683474269</v>
      </c>
      <c r="GC68" s="22">
        <v>41639</v>
      </c>
      <c r="GD68">
        <v>5</v>
      </c>
      <c r="GE68" s="12">
        <v>-20.846353262565287</v>
      </c>
    </row>
    <row r="69" spans="2:187">
      <c r="B69" s="22">
        <v>41729</v>
      </c>
      <c r="C69">
        <v>17</v>
      </c>
      <c r="D69" s="2">
        <v>-3550.5029993057251</v>
      </c>
      <c r="E69" s="2">
        <v>100860.62133789063</v>
      </c>
      <c r="F69" s="2">
        <v>8264.5470886230469</v>
      </c>
      <c r="G69" s="12">
        <f t="shared" si="234"/>
        <v>3.5202073437672712</v>
      </c>
      <c r="H69" s="12">
        <f t="shared" si="264"/>
        <v>42.960648190792426</v>
      </c>
      <c r="I69" s="22">
        <v>41729</v>
      </c>
      <c r="J69">
        <v>17</v>
      </c>
      <c r="K69" s="12">
        <v>0.43810215607018588</v>
      </c>
      <c r="M69" s="22">
        <v>41729</v>
      </c>
      <c r="N69">
        <v>33</v>
      </c>
      <c r="O69" s="2">
        <v>-7345.7959936857224</v>
      </c>
      <c r="P69" s="2">
        <v>139112.5012512207</v>
      </c>
      <c r="Q69" s="2">
        <v>15034.919958114624</v>
      </c>
      <c r="R69" s="12">
        <f t="shared" si="203"/>
        <v>5.2804715087539718</v>
      </c>
      <c r="S69" s="12">
        <f t="shared" si="204"/>
        <v>48.858231464817749</v>
      </c>
      <c r="T69" s="22">
        <v>41729</v>
      </c>
      <c r="U69">
        <v>33</v>
      </c>
      <c r="V69" s="12">
        <v>35.63248976787483</v>
      </c>
      <c r="X69" s="22">
        <v>41820</v>
      </c>
      <c r="Y69">
        <v>27</v>
      </c>
      <c r="Z69" s="2">
        <v>-17783.25697517395</v>
      </c>
      <c r="AA69" s="2">
        <v>61495.691223144531</v>
      </c>
      <c r="AB69" s="2">
        <v>13391.826927185059</v>
      </c>
      <c r="AC69" s="12">
        <f t="shared" si="235"/>
        <v>28.917891028568583</v>
      </c>
      <c r="AD69" s="12">
        <f t="shared" si="236"/>
        <v>132.79186679955072</v>
      </c>
      <c r="AE69" s="22">
        <v>41820</v>
      </c>
      <c r="AF69">
        <v>27</v>
      </c>
      <c r="AG69" s="12">
        <v>3.6751046489428729</v>
      </c>
      <c r="AI69" s="22">
        <v>41729</v>
      </c>
      <c r="AJ69">
        <v>18</v>
      </c>
      <c r="AK69" s="2">
        <v>-1277.1039905548096</v>
      </c>
      <c r="AL69" s="2">
        <v>52778.960632324219</v>
      </c>
      <c r="AM69" s="2">
        <v>5591.0280456542969</v>
      </c>
      <c r="AN69" s="12">
        <f t="shared" si="237"/>
        <v>2.4197217513462239</v>
      </c>
      <c r="AO69" s="12">
        <f t="shared" si="238"/>
        <v>22.842024402783242</v>
      </c>
      <c r="AP69" s="22">
        <v>41729</v>
      </c>
      <c r="AQ69">
        <v>18</v>
      </c>
      <c r="AR69" s="12">
        <v>5.5816471391296973</v>
      </c>
      <c r="AT69" s="22">
        <v>41729</v>
      </c>
      <c r="AU69">
        <v>107</v>
      </c>
      <c r="AV69" s="2">
        <v>-83127.806306123734</v>
      </c>
      <c r="AW69" s="2">
        <v>295404.94239044189</v>
      </c>
      <c r="AX69" s="2">
        <v>62257.632883071899</v>
      </c>
      <c r="AY69" s="12">
        <f t="shared" si="239"/>
        <v>28.140289608375017</v>
      </c>
      <c r="AZ69" s="12">
        <f t="shared" si="240"/>
        <v>133.52227262197519</v>
      </c>
      <c r="BA69" s="22">
        <v>41729</v>
      </c>
      <c r="BB69">
        <v>104</v>
      </c>
      <c r="BC69" s="12">
        <v>-1.5405583760036534</v>
      </c>
      <c r="BE69" s="22">
        <v>41729</v>
      </c>
      <c r="BF69">
        <v>16</v>
      </c>
      <c r="BG69" s="2">
        <v>-1508.2391948699951</v>
      </c>
      <c r="BH69" s="2">
        <v>85608.21728515625</v>
      </c>
      <c r="BI69" s="2">
        <v>6034.5102691650391</v>
      </c>
      <c r="BJ69" s="12">
        <f t="shared" si="241"/>
        <v>1.7617925506451484</v>
      </c>
      <c r="BK69" s="12">
        <f t="shared" si="242"/>
        <v>24.993564143502265</v>
      </c>
      <c r="BL69" s="22">
        <v>41729</v>
      </c>
      <c r="BM69">
        <v>15</v>
      </c>
      <c r="BN69" s="12">
        <v>4.462586854061823</v>
      </c>
      <c r="BP69" s="22">
        <v>41729</v>
      </c>
      <c r="BQ69">
        <v>11</v>
      </c>
      <c r="BR69" s="2">
        <v>-3018.5900402069092</v>
      </c>
      <c r="BS69" s="2">
        <v>36493.429412841797</v>
      </c>
      <c r="BT69" s="2">
        <v>6922.1790008544922</v>
      </c>
      <c r="BU69" s="12">
        <f t="shared" si="243"/>
        <v>8.2715987200279049</v>
      </c>
      <c r="BV69" s="12">
        <f t="shared" si="244"/>
        <v>43.60751202524937</v>
      </c>
      <c r="BW69" s="22">
        <v>41729</v>
      </c>
      <c r="BX69">
        <v>11</v>
      </c>
      <c r="BY69" s="12">
        <v>22.105862652456288</v>
      </c>
      <c r="CA69" s="22">
        <v>41729</v>
      </c>
      <c r="CB69">
        <v>38</v>
      </c>
      <c r="CC69" s="2">
        <v>-7693.9769755005836</v>
      </c>
      <c r="CD69" s="2">
        <v>165677.38801574707</v>
      </c>
      <c r="CE69" s="2">
        <v>24490.092570304871</v>
      </c>
      <c r="CF69" s="12">
        <f t="shared" si="245"/>
        <v>4.643951155705869</v>
      </c>
      <c r="CG69" s="12">
        <f t="shared" si="246"/>
        <v>31.416692090538728</v>
      </c>
      <c r="CH69" s="22">
        <v>41729</v>
      </c>
      <c r="CI69">
        <v>38</v>
      </c>
      <c r="CJ69" s="12">
        <v>10.922720171196353</v>
      </c>
      <c r="CL69" s="22">
        <v>41729</v>
      </c>
      <c r="CM69">
        <v>21</v>
      </c>
      <c r="CN69" s="2">
        <v>-4482.477062702179</v>
      </c>
      <c r="CO69" s="2">
        <v>42283.222778320313</v>
      </c>
      <c r="CP69" s="2">
        <v>7524.6799736022949</v>
      </c>
      <c r="CQ69" s="12">
        <f t="shared" si="247"/>
        <v>10.601077136912231</v>
      </c>
      <c r="CR69" s="12">
        <f t="shared" si="248"/>
        <v>59.570334930221357</v>
      </c>
      <c r="CS69" s="22">
        <v>41729</v>
      </c>
      <c r="CT69">
        <v>21</v>
      </c>
      <c r="CU69" s="12">
        <v>28.587400209452653</v>
      </c>
      <c r="CW69" s="22">
        <v>41729</v>
      </c>
      <c r="CX69">
        <v>65</v>
      </c>
      <c r="CY69" s="2">
        <v>-15115.697254180908</v>
      </c>
      <c r="CZ69" s="2">
        <v>209575.83935546875</v>
      </c>
      <c r="DA69" s="2">
        <v>22629.935610055923</v>
      </c>
      <c r="DB69" s="12">
        <f t="shared" si="249"/>
        <v>7.2125190101434633</v>
      </c>
      <c r="DC69" s="12">
        <f t="shared" si="250"/>
        <v>66.795140360293559</v>
      </c>
      <c r="DD69" s="22">
        <v>41729</v>
      </c>
      <c r="DE69">
        <v>64</v>
      </c>
      <c r="DF69" s="12">
        <v>-9.0218121761561747</v>
      </c>
      <c r="DH69" s="22">
        <v>41729</v>
      </c>
      <c r="DI69">
        <v>41</v>
      </c>
      <c r="DJ69" s="2">
        <v>-10203.423929572105</v>
      </c>
      <c r="DK69" s="2">
        <v>130544.44081115723</v>
      </c>
      <c r="DL69" s="2">
        <v>26040.021874666214</v>
      </c>
      <c r="DM69" s="12">
        <f t="shared" si="251"/>
        <v>7.8160539553975781</v>
      </c>
      <c r="DN69" s="12">
        <f t="shared" si="252"/>
        <v>39.183622727670596</v>
      </c>
      <c r="DO69" s="22">
        <v>41729</v>
      </c>
      <c r="DP69">
        <v>41</v>
      </c>
      <c r="DQ69" s="12">
        <v>-4.6675197809559421</v>
      </c>
      <c r="DS69" s="22">
        <v>41729</v>
      </c>
      <c r="DT69">
        <v>31</v>
      </c>
      <c r="DU69" s="2">
        <v>-1568.9830054044724</v>
      </c>
      <c r="DV69" s="2">
        <v>91596.381652832031</v>
      </c>
      <c r="DW69" s="2">
        <v>9057.7520866394043</v>
      </c>
      <c r="DX69" s="12">
        <f t="shared" si="253"/>
        <v>1.7129312065527009</v>
      </c>
      <c r="DY69" s="12">
        <f t="shared" si="265"/>
        <v>17.321991045866596</v>
      </c>
      <c r="DZ69" s="22">
        <v>41729</v>
      </c>
      <c r="EA69">
        <v>31</v>
      </c>
      <c r="EB69" s="12">
        <v>26.782406496915122</v>
      </c>
      <c r="ED69" s="22">
        <v>41729</v>
      </c>
      <c r="EE69">
        <v>25</v>
      </c>
      <c r="EF69" s="2">
        <v>-4241.1519908905029</v>
      </c>
      <c r="EG69" s="2">
        <v>214993.71197509766</v>
      </c>
      <c r="EH69" s="2">
        <v>8381.0520119667053</v>
      </c>
      <c r="EI69" s="12">
        <f t="shared" si="254"/>
        <v>1.9726865274002752</v>
      </c>
      <c r="EJ69" s="12">
        <f t="shared" si="255"/>
        <v>50.60405286633307</v>
      </c>
      <c r="EK69" s="22">
        <v>41729</v>
      </c>
      <c r="EL69">
        <v>25</v>
      </c>
      <c r="EM69" s="12">
        <v>-0.99404016904599546</v>
      </c>
      <c r="EO69" s="22">
        <v>41729</v>
      </c>
      <c r="EP69">
        <v>26</v>
      </c>
      <c r="EQ69" s="2">
        <v>-4137.7109684944153</v>
      </c>
      <c r="ER69" s="2">
        <v>88727.918090820313</v>
      </c>
      <c r="ES69" s="2">
        <v>17046.435052871704</v>
      </c>
      <c r="ET69" s="12">
        <f t="shared" si="256"/>
        <v>4.6633698361536311</v>
      </c>
      <c r="EU69" s="12">
        <f t="shared" si="257"/>
        <v>24.273174746865102</v>
      </c>
      <c r="EV69" s="22">
        <v>41729</v>
      </c>
      <c r="EW69">
        <v>25</v>
      </c>
      <c r="EX69" s="12">
        <v>9.7226517984224436</v>
      </c>
      <c r="EZ69" s="22">
        <v>41729</v>
      </c>
      <c r="FA69">
        <v>20</v>
      </c>
      <c r="FB69" s="2">
        <v>-13241.563961029053</v>
      </c>
      <c r="FC69" s="2">
        <v>84558.842712402344</v>
      </c>
      <c r="FD69" s="2">
        <v>24252.899187088013</v>
      </c>
      <c r="FE69" s="12">
        <f t="shared" si="258"/>
        <v>15.659585131818387</v>
      </c>
      <c r="FF69" s="12">
        <f t="shared" si="259"/>
        <v>54.597860069771457</v>
      </c>
      <c r="FG69" s="22">
        <v>41729</v>
      </c>
      <c r="FH69">
        <v>19</v>
      </c>
      <c r="FI69" s="12">
        <v>-6.6289723626816288</v>
      </c>
      <c r="FK69" s="22">
        <v>41729</v>
      </c>
      <c r="FL69">
        <v>7</v>
      </c>
      <c r="FM69" s="2">
        <v>-6809.8449687957764</v>
      </c>
      <c r="FN69" s="2">
        <v>76889.500946044922</v>
      </c>
      <c r="FO69" s="2">
        <v>7324.5810012817383</v>
      </c>
      <c r="FP69" s="12">
        <f t="shared" si="260"/>
        <v>8.8566642844702503</v>
      </c>
      <c r="FQ69" s="12">
        <f t="shared" si="261"/>
        <v>92.972484946294017</v>
      </c>
      <c r="FR69" s="22">
        <v>41729</v>
      </c>
      <c r="FS69">
        <v>7</v>
      </c>
      <c r="FT69" s="12">
        <v>14.461141085214745</v>
      </c>
      <c r="FV69" s="22">
        <v>41729</v>
      </c>
      <c r="FW69">
        <v>5</v>
      </c>
      <c r="FX69" s="2">
        <v>-4435.7999992370605</v>
      </c>
      <c r="FY69" s="2">
        <v>42632.099975585938</v>
      </c>
      <c r="FZ69" s="2">
        <v>10452.300003051758</v>
      </c>
      <c r="GA69" s="12">
        <f t="shared" si="262"/>
        <v>10.404835796916652</v>
      </c>
      <c r="GB69" s="12">
        <f t="shared" si="263"/>
        <v>42.438506337762405</v>
      </c>
      <c r="GC69" s="22">
        <v>41729</v>
      </c>
      <c r="GD69">
        <v>4</v>
      </c>
      <c r="GE69" s="12">
        <v>-20.710148183683785</v>
      </c>
    </row>
    <row r="70" spans="2:187">
      <c r="B70" s="22">
        <v>41820</v>
      </c>
      <c r="C70">
        <v>15</v>
      </c>
      <c r="D70" s="2">
        <v>-3004.2660026550293</v>
      </c>
      <c r="E70" s="2">
        <v>90460.349304199219</v>
      </c>
      <c r="F70" s="2">
        <v>7614.2840118408203</v>
      </c>
      <c r="G70" s="12">
        <f t="shared" si="234"/>
        <v>3.3210860070331054</v>
      </c>
      <c r="H70" s="12">
        <f t="shared" si="264"/>
        <v>39.455659888482693</v>
      </c>
      <c r="I70" s="22">
        <v>41820</v>
      </c>
      <c r="J70">
        <v>15</v>
      </c>
      <c r="K70" s="12">
        <v>-2.6035041529003156</v>
      </c>
      <c r="M70" s="22">
        <v>41820</v>
      </c>
      <c r="N70">
        <v>34</v>
      </c>
      <c r="O70" s="2">
        <v>-7348.5079780817032</v>
      </c>
      <c r="P70" s="2">
        <v>139914.99189758301</v>
      </c>
      <c r="Q70" s="2">
        <v>14531.593059539795</v>
      </c>
      <c r="R70" s="12">
        <f t="shared" si="203"/>
        <v>5.2521233632066888</v>
      </c>
      <c r="S70" s="12">
        <f t="shared" si="204"/>
        <v>50.569183626137303</v>
      </c>
      <c r="T70" s="22">
        <v>41820</v>
      </c>
      <c r="U70">
        <v>34</v>
      </c>
      <c r="V70" s="12">
        <v>30.271467606495928</v>
      </c>
      <c r="X70" s="22">
        <v>41912</v>
      </c>
      <c r="Y70">
        <v>25</v>
      </c>
      <c r="Z70" s="2">
        <v>-17516.596033096313</v>
      </c>
      <c r="AA70" s="2">
        <v>57678.032440185547</v>
      </c>
      <c r="AB70" s="2">
        <v>13105.904998779297</v>
      </c>
      <c r="AC70" s="12">
        <f t="shared" si="235"/>
        <v>30.369614378336728</v>
      </c>
      <c r="AD70" s="12">
        <f t="shared" si="236"/>
        <v>133.65422711920951</v>
      </c>
      <c r="AE70" s="22">
        <v>41912</v>
      </c>
      <c r="AF70">
        <v>25</v>
      </c>
      <c r="AG70" s="12">
        <v>4.1996329391501108</v>
      </c>
      <c r="AI70" s="22">
        <v>41820</v>
      </c>
      <c r="AJ70">
        <v>19</v>
      </c>
      <c r="AK70" s="2">
        <v>-1248.7650159597397</v>
      </c>
      <c r="AL70" s="2">
        <v>53081.249603271484</v>
      </c>
      <c r="AM70" s="2">
        <v>5062.9989714622498</v>
      </c>
      <c r="AN70" s="12">
        <f t="shared" si="237"/>
        <v>2.3525539155407831</v>
      </c>
      <c r="AO70" s="12">
        <f t="shared" si="238"/>
        <v>24.664532286070813</v>
      </c>
      <c r="AP70" s="22">
        <v>41820</v>
      </c>
      <c r="AQ70">
        <v>19</v>
      </c>
      <c r="AR70" s="12">
        <v>-3.1051737947226266</v>
      </c>
      <c r="AT70" s="22">
        <v>41820</v>
      </c>
      <c r="AU70">
        <v>108</v>
      </c>
      <c r="AV70" s="2">
        <v>-87175.672384381294</v>
      </c>
      <c r="AW70" s="2">
        <v>311183.05342102051</v>
      </c>
      <c r="AX70" s="2">
        <v>58036.221038818359</v>
      </c>
      <c r="AY70" s="12">
        <f t="shared" si="239"/>
        <v>28.014273729243044</v>
      </c>
      <c r="AZ70" s="12">
        <f t="shared" si="240"/>
        <v>150.20907775175885</v>
      </c>
      <c r="BA70" s="22">
        <v>41820</v>
      </c>
      <c r="BB70">
        <v>102</v>
      </c>
      <c r="BC70" s="12">
        <v>1.9692147217048594</v>
      </c>
      <c r="BE70" s="22">
        <v>41820</v>
      </c>
      <c r="BF70">
        <v>15</v>
      </c>
      <c r="BG70" s="2">
        <v>-1815.955680847168</v>
      </c>
      <c r="BH70" s="2">
        <v>95830.946838378906</v>
      </c>
      <c r="BI70" s="2">
        <v>6627.5079498291016</v>
      </c>
      <c r="BJ70" s="12">
        <f t="shared" si="241"/>
        <v>1.8949574649510863</v>
      </c>
      <c r="BK70" s="12">
        <f t="shared" si="242"/>
        <v>27.400279178752168</v>
      </c>
      <c r="BL70" s="22">
        <v>41820</v>
      </c>
      <c r="BM70">
        <v>14</v>
      </c>
      <c r="BN70" s="12">
        <v>2.4969168947650999</v>
      </c>
      <c r="BP70" s="22">
        <v>41820</v>
      </c>
      <c r="BQ70">
        <v>10</v>
      </c>
      <c r="BR70" s="2">
        <v>-2332.4290018081665</v>
      </c>
      <c r="BS70" s="2">
        <v>28439.756866455078</v>
      </c>
      <c r="BT70" s="2">
        <v>5114.2049551010132</v>
      </c>
      <c r="BU70" s="12">
        <f t="shared" si="243"/>
        <v>8.2012972641101776</v>
      </c>
      <c r="BV70" s="12">
        <f t="shared" si="244"/>
        <v>45.606873840317128</v>
      </c>
      <c r="BW70" s="22">
        <v>41820</v>
      </c>
      <c r="BX70">
        <v>10</v>
      </c>
      <c r="BY70" s="12">
        <v>26.746257021704899</v>
      </c>
      <c r="CA70" s="22">
        <v>41820</v>
      </c>
      <c r="CB70">
        <v>37</v>
      </c>
      <c r="CC70" s="2">
        <v>-7875.3240002393723</v>
      </c>
      <c r="CD70" s="2">
        <v>171303.66754150391</v>
      </c>
      <c r="CE70" s="2">
        <v>22220.845827817917</v>
      </c>
      <c r="CF70" s="12">
        <f t="shared" si="245"/>
        <v>4.5972886122425356</v>
      </c>
      <c r="CG70" s="12">
        <f t="shared" si="246"/>
        <v>35.441153146296443</v>
      </c>
      <c r="CH70" s="22">
        <v>41820</v>
      </c>
      <c r="CI70">
        <v>37</v>
      </c>
      <c r="CJ70" s="12">
        <v>21.885229267036532</v>
      </c>
      <c r="CL70" s="22">
        <v>41820</v>
      </c>
      <c r="CM70">
        <v>20</v>
      </c>
      <c r="CN70" s="2">
        <v>-3642.6929874420166</v>
      </c>
      <c r="CO70" s="2">
        <v>41661.827880859375</v>
      </c>
      <c r="CP70" s="2">
        <v>7439.262038230896</v>
      </c>
      <c r="CQ70" s="12">
        <f t="shared" si="247"/>
        <v>8.7434785575396532</v>
      </c>
      <c r="CR70" s="12">
        <f t="shared" si="248"/>
        <v>48.965784088824385</v>
      </c>
      <c r="CS70" s="22">
        <v>41820</v>
      </c>
      <c r="CT70">
        <v>20</v>
      </c>
      <c r="CU70" s="12">
        <v>-10.339825458398522</v>
      </c>
      <c r="CW70" s="22">
        <v>41820</v>
      </c>
      <c r="CX70">
        <v>65</v>
      </c>
      <c r="CY70" s="2">
        <v>-15659.912706375122</v>
      </c>
      <c r="CZ70" s="2">
        <v>235438.04330444336</v>
      </c>
      <c r="DA70" s="2">
        <v>18959.025588989258</v>
      </c>
      <c r="DB70" s="12">
        <f t="shared" si="249"/>
        <v>6.6513943484169182</v>
      </c>
      <c r="DC70" s="12">
        <f t="shared" si="250"/>
        <v>82.598721294357318</v>
      </c>
      <c r="DD70" s="22">
        <v>41820</v>
      </c>
      <c r="DE70">
        <v>64</v>
      </c>
      <c r="DF70" s="12">
        <v>-9.7592142455942046</v>
      </c>
      <c r="DH70" s="22">
        <v>41820</v>
      </c>
      <c r="DI70">
        <v>43</v>
      </c>
      <c r="DJ70" s="2">
        <v>-7594.6989316940308</v>
      </c>
      <c r="DK70" s="2">
        <v>133234.21575927734</v>
      </c>
      <c r="DL70" s="2">
        <v>26428.557137012482</v>
      </c>
      <c r="DM70" s="12">
        <f t="shared" si="251"/>
        <v>5.7002616695818231</v>
      </c>
      <c r="DN70" s="12">
        <f t="shared" si="252"/>
        <v>28.736714200178032</v>
      </c>
      <c r="DO70" s="22">
        <v>41820</v>
      </c>
      <c r="DP70">
        <v>43</v>
      </c>
      <c r="DQ70" s="12">
        <v>-34.203056676390197</v>
      </c>
      <c r="DS70" s="22">
        <v>41820</v>
      </c>
      <c r="DT70">
        <v>32</v>
      </c>
      <c r="DU70" s="2">
        <v>-1795.6820126771927</v>
      </c>
      <c r="DV70" s="2">
        <v>99264.563629150391</v>
      </c>
      <c r="DW70" s="2">
        <v>10110.896991729736</v>
      </c>
      <c r="DX70" s="12">
        <f t="shared" si="253"/>
        <v>1.8089859533214796</v>
      </c>
      <c r="DY70" s="12">
        <f t="shared" si="265"/>
        <v>17.759868527450934</v>
      </c>
      <c r="DZ70" s="22">
        <v>41820</v>
      </c>
      <c r="EA70">
        <v>31</v>
      </c>
      <c r="EB70" s="12">
        <v>33.624801169916488</v>
      </c>
      <c r="ED70" s="22">
        <v>41820</v>
      </c>
      <c r="EE70">
        <v>24</v>
      </c>
      <c r="EF70" s="2">
        <v>-3928.7169990539551</v>
      </c>
      <c r="EG70" s="2">
        <v>207227.47644042969</v>
      </c>
      <c r="EH70" s="2">
        <v>7181.9260368347168</v>
      </c>
      <c r="EI70" s="12">
        <f t="shared" si="254"/>
        <v>1.8958475326428623</v>
      </c>
      <c r="EJ70" s="12">
        <f t="shared" si="255"/>
        <v>54.702832901708</v>
      </c>
      <c r="EK70" s="22">
        <v>41820</v>
      </c>
      <c r="EL70">
        <v>23</v>
      </c>
      <c r="EM70" s="12">
        <v>-16.02013053527498</v>
      </c>
      <c r="EO70" s="22">
        <v>41820</v>
      </c>
      <c r="EP70">
        <v>29</v>
      </c>
      <c r="EQ70" s="2">
        <v>-4632.0129885673523</v>
      </c>
      <c r="ER70" s="2">
        <v>96957.949157714844</v>
      </c>
      <c r="ES70" s="2">
        <v>19011.760984420776</v>
      </c>
      <c r="ET70" s="12">
        <f t="shared" si="256"/>
        <v>4.7773421661722386</v>
      </c>
      <c r="EU70" s="12">
        <f t="shared" si="257"/>
        <v>24.363934473839979</v>
      </c>
      <c r="EV70" s="22">
        <v>41820</v>
      </c>
      <c r="EW70">
        <v>28</v>
      </c>
      <c r="EX70" s="12">
        <v>11.519409361542277</v>
      </c>
      <c r="EZ70" s="22">
        <v>41820</v>
      </c>
      <c r="FA70">
        <v>21</v>
      </c>
      <c r="FB70" s="2">
        <v>-14551.251842498779</v>
      </c>
      <c r="FC70" s="2">
        <v>88533.84423828125</v>
      </c>
      <c r="FD70" s="2">
        <v>25198.94401550293</v>
      </c>
      <c r="FE70" s="12">
        <f t="shared" si="258"/>
        <v>16.435807083374051</v>
      </c>
      <c r="FF70" s="12">
        <f t="shared" si="259"/>
        <v>57.745482642235082</v>
      </c>
      <c r="FG70" s="22">
        <v>41820</v>
      </c>
      <c r="FH70">
        <v>20</v>
      </c>
      <c r="FI70" s="12">
        <v>-6.2929823769390936</v>
      </c>
      <c r="FK70" s="22">
        <v>41820</v>
      </c>
      <c r="FL70">
        <v>8</v>
      </c>
      <c r="FM70" s="2">
        <v>-8096.1410179138184</v>
      </c>
      <c r="FN70" s="2">
        <v>83398.029846191406</v>
      </c>
      <c r="FO70" s="2">
        <v>8646.2089500427246</v>
      </c>
      <c r="FP70" s="12">
        <f t="shared" si="260"/>
        <v>9.7078324666005891</v>
      </c>
      <c r="FQ70" s="12">
        <f t="shared" si="261"/>
        <v>93.638044889879879</v>
      </c>
      <c r="FR70" s="22">
        <v>41820</v>
      </c>
      <c r="FS70">
        <v>8</v>
      </c>
      <c r="FT70" s="12">
        <v>21.426062389742317</v>
      </c>
      <c r="FV70" s="22">
        <v>41820</v>
      </c>
      <c r="FW70">
        <v>4</v>
      </c>
      <c r="FX70" s="2">
        <v>-5417</v>
      </c>
      <c r="FY70" s="2">
        <v>46192.200012207031</v>
      </c>
      <c r="FZ70" s="2">
        <v>9842.5999984741211</v>
      </c>
      <c r="GA70" s="12">
        <f t="shared" si="262"/>
        <v>11.727088120003963</v>
      </c>
      <c r="GB70" s="12">
        <f t="shared" si="263"/>
        <v>55.036270912561591</v>
      </c>
      <c r="GC70" s="22">
        <v>41820</v>
      </c>
      <c r="GD70">
        <v>3</v>
      </c>
      <c r="GE70" s="12">
        <v>-7.8625523683373615</v>
      </c>
    </row>
    <row r="71" spans="2:187">
      <c r="B71" s="22">
        <v>41912</v>
      </c>
      <c r="C71">
        <v>14</v>
      </c>
      <c r="D71" s="2">
        <v>-2984.2030162811279</v>
      </c>
      <c r="E71" s="2">
        <v>90886.524475097656</v>
      </c>
      <c r="F71" s="2">
        <v>8445.1649589538574</v>
      </c>
      <c r="G71" s="12">
        <f t="shared" si="234"/>
        <v>3.2834383683565553</v>
      </c>
      <c r="H71" s="12">
        <f t="shared" si="264"/>
        <v>35.336231213780763</v>
      </c>
      <c r="I71" s="22">
        <v>41912</v>
      </c>
      <c r="J71">
        <v>14</v>
      </c>
      <c r="K71" s="12">
        <v>1.9033532457300995</v>
      </c>
      <c r="M71" s="22">
        <v>41912</v>
      </c>
      <c r="N71">
        <v>34</v>
      </c>
      <c r="O71" s="2">
        <v>-4375.8510094881058</v>
      </c>
      <c r="P71" s="2">
        <v>107991.17837524414</v>
      </c>
      <c r="Q71" s="2">
        <v>10802.494976043701</v>
      </c>
      <c r="R71" s="12">
        <f t="shared" si="203"/>
        <v>4.0520448756314567</v>
      </c>
      <c r="S71" s="12">
        <f t="shared" si="204"/>
        <v>40.507781019035612</v>
      </c>
      <c r="T71" s="22">
        <v>41912</v>
      </c>
      <c r="U71">
        <v>34</v>
      </c>
      <c r="V71" s="12">
        <v>-6.8769145705836587</v>
      </c>
      <c r="X71" s="22">
        <v>42004</v>
      </c>
      <c r="Y71">
        <v>24</v>
      </c>
      <c r="Z71" s="2">
        <v>-18545.8540391922</v>
      </c>
      <c r="AA71" s="2">
        <v>62391.761169433594</v>
      </c>
      <c r="AB71" s="2">
        <v>14346.019973754883</v>
      </c>
      <c r="AC71" s="12">
        <f t="shared" si="235"/>
        <v>29.724844581367606</v>
      </c>
      <c r="AD71" s="12">
        <f t="shared" si="236"/>
        <v>129.27525594639241</v>
      </c>
      <c r="AE71" s="22">
        <v>42004</v>
      </c>
      <c r="AF71">
        <v>23</v>
      </c>
      <c r="AG71" s="12">
        <v>5.198326174912804</v>
      </c>
      <c r="AI71" s="22">
        <v>41912</v>
      </c>
      <c r="AJ71">
        <v>19</v>
      </c>
      <c r="AK71" s="2">
        <v>-1269.443018913269</v>
      </c>
      <c r="AL71" s="2">
        <v>53697.637145996094</v>
      </c>
      <c r="AM71" s="2">
        <v>4977.7360363006592</v>
      </c>
      <c r="AN71" s="12">
        <f t="shared" si="237"/>
        <v>2.3640575011929061</v>
      </c>
      <c r="AO71" s="12">
        <f t="shared" si="238"/>
        <v>25.502417357122265</v>
      </c>
      <c r="AP71" s="22">
        <v>41912</v>
      </c>
      <c r="AQ71">
        <v>19</v>
      </c>
      <c r="AR71" s="12">
        <v>-2.0863963413051301</v>
      </c>
      <c r="AT71" s="22">
        <v>41912</v>
      </c>
      <c r="AU71">
        <v>110</v>
      </c>
      <c r="AV71" s="2">
        <v>-92829.500377655029</v>
      </c>
      <c r="AW71" s="2">
        <v>326938.36679458618</v>
      </c>
      <c r="AX71" s="2">
        <v>62718.990776062012</v>
      </c>
      <c r="AY71" s="12">
        <f t="shared" si="239"/>
        <v>28.39357805808682</v>
      </c>
      <c r="AZ71" s="12">
        <f t="shared" si="240"/>
        <v>148.00860031230815</v>
      </c>
      <c r="BA71" s="22">
        <v>41912</v>
      </c>
      <c r="BB71">
        <v>103</v>
      </c>
      <c r="BC71" s="12">
        <v>5.2286520965476369</v>
      </c>
      <c r="BE71" s="22">
        <v>41912</v>
      </c>
      <c r="BF71">
        <v>16</v>
      </c>
      <c r="BG71" s="2">
        <v>-2324.2014083862305</v>
      </c>
      <c r="BH71" s="2">
        <v>103454.52423095703</v>
      </c>
      <c r="BI71" s="2">
        <v>7545.9798364639282</v>
      </c>
      <c r="BJ71" s="12">
        <f t="shared" si="241"/>
        <v>2.2465923319095911</v>
      </c>
      <c r="BK71" s="12">
        <f t="shared" si="242"/>
        <v>30.800525031290821</v>
      </c>
      <c r="BL71" s="22">
        <v>41912</v>
      </c>
      <c r="BM71">
        <v>12</v>
      </c>
      <c r="BN71" s="12">
        <v>18.872960590493591</v>
      </c>
      <c r="BP71" s="22">
        <v>41912</v>
      </c>
      <c r="BQ71">
        <v>9</v>
      </c>
      <c r="BR71" s="2">
        <v>-2614.9540176391602</v>
      </c>
      <c r="BS71" s="2">
        <v>28244.045166015625</v>
      </c>
      <c r="BT71" s="2">
        <v>5205.7079668045044</v>
      </c>
      <c r="BU71" s="12">
        <f t="shared" si="243"/>
        <v>9.258425987739102</v>
      </c>
      <c r="BV71" s="12">
        <f t="shared" si="244"/>
        <v>50.232437822368581</v>
      </c>
      <c r="BW71" s="22">
        <v>41912</v>
      </c>
      <c r="BX71">
        <v>9</v>
      </c>
      <c r="BY71" s="12">
        <v>45.509655239480736</v>
      </c>
      <c r="CA71" s="22">
        <v>41912</v>
      </c>
      <c r="CB71">
        <v>35</v>
      </c>
      <c r="CC71" s="2">
        <v>-7892.2759823799133</v>
      </c>
      <c r="CD71" s="2">
        <v>179098.60060119629</v>
      </c>
      <c r="CE71" s="2">
        <v>24978.288909912109</v>
      </c>
      <c r="CF71" s="12">
        <f t="shared" si="245"/>
        <v>4.4066653541050593</v>
      </c>
      <c r="CG71" s="12">
        <f t="shared" si="246"/>
        <v>31.596543745828921</v>
      </c>
      <c r="CH71" s="22">
        <v>41912</v>
      </c>
      <c r="CI71">
        <v>34</v>
      </c>
      <c r="CJ71" s="12">
        <v>20.887327812983457</v>
      </c>
      <c r="CL71" s="22">
        <v>41912</v>
      </c>
      <c r="CM71">
        <v>20</v>
      </c>
      <c r="CN71" s="2">
        <v>-3783.0370264053345</v>
      </c>
      <c r="CO71" s="2">
        <v>41779.033782958984</v>
      </c>
      <c r="CP71" s="2">
        <v>7448.3489620685577</v>
      </c>
      <c r="CQ71" s="12">
        <f t="shared" si="247"/>
        <v>9.0548695933422376</v>
      </c>
      <c r="CR71" s="12">
        <f t="shared" si="248"/>
        <v>50.790276417912459</v>
      </c>
      <c r="CS71" s="22">
        <v>41912</v>
      </c>
      <c r="CT71">
        <v>20</v>
      </c>
      <c r="CU71" s="12">
        <v>-7.561437975647733</v>
      </c>
      <c r="CW71" s="22">
        <v>41912</v>
      </c>
      <c r="CX71">
        <v>63</v>
      </c>
      <c r="CY71" s="2">
        <v>-15576.90037727356</v>
      </c>
      <c r="CZ71" s="2">
        <v>233572.58532714844</v>
      </c>
      <c r="DA71" s="2">
        <v>20134.036340236664</v>
      </c>
      <c r="DB71" s="12">
        <f t="shared" si="249"/>
        <v>6.668976307924197</v>
      </c>
      <c r="DC71" s="12">
        <f t="shared" si="250"/>
        <v>77.366009050773684</v>
      </c>
      <c r="DD71" s="22">
        <v>41912</v>
      </c>
      <c r="DE71">
        <v>62</v>
      </c>
      <c r="DF71" s="12">
        <v>-5.3452107440081775</v>
      </c>
      <c r="DH71" s="22">
        <v>41912</v>
      </c>
      <c r="DI71">
        <v>41</v>
      </c>
      <c r="DJ71" s="2">
        <v>-7410.5040040016174</v>
      </c>
      <c r="DK71" s="2">
        <v>128518.60018920898</v>
      </c>
      <c r="DL71" s="2">
        <v>25321.172911643982</v>
      </c>
      <c r="DM71" s="12">
        <f t="shared" si="251"/>
        <v>5.7660945521439295</v>
      </c>
      <c r="DN71" s="12">
        <f t="shared" si="252"/>
        <v>29.266037674715633</v>
      </c>
      <c r="DO71" s="22">
        <v>41912</v>
      </c>
      <c r="DP71">
        <v>41</v>
      </c>
      <c r="DQ71" s="12">
        <v>-34.816208973295801</v>
      </c>
      <c r="DS71" s="22">
        <v>41912</v>
      </c>
      <c r="DT71">
        <v>32</v>
      </c>
      <c r="DU71" s="2">
        <v>-1712.1670053601265</v>
      </c>
      <c r="DV71" s="2">
        <v>93986.076156616211</v>
      </c>
      <c r="DW71" s="2">
        <v>9619.6850919723511</v>
      </c>
      <c r="DX71" s="12">
        <f t="shared" si="253"/>
        <v>1.8217241057143521</v>
      </c>
      <c r="DY71" s="12">
        <f t="shared" si="265"/>
        <v>17.798576450168145</v>
      </c>
      <c r="DZ71" s="22">
        <v>41912</v>
      </c>
      <c r="EA71">
        <v>30</v>
      </c>
      <c r="EB71" s="12">
        <v>27.087888463530497</v>
      </c>
      <c r="ED71" s="22">
        <v>41912</v>
      </c>
      <c r="EE71">
        <v>25</v>
      </c>
      <c r="EF71" s="2">
        <v>-3277.5690174102783</v>
      </c>
      <c r="EG71" s="2">
        <v>207183.02307128906</v>
      </c>
      <c r="EH71" s="2">
        <v>7927.558912396431</v>
      </c>
      <c r="EI71" s="12">
        <f t="shared" si="254"/>
        <v>1.5819679473846215</v>
      </c>
      <c r="EJ71" s="12">
        <f t="shared" si="255"/>
        <v>41.343988151070057</v>
      </c>
      <c r="EK71" s="22">
        <v>41912</v>
      </c>
      <c r="EL71">
        <v>24</v>
      </c>
      <c r="EM71" s="12">
        <v>-10.108013897664891</v>
      </c>
      <c r="EO71" s="22">
        <v>41912</v>
      </c>
      <c r="EP71">
        <v>27</v>
      </c>
      <c r="EQ71" s="2">
        <v>-5809.5299940109253</v>
      </c>
      <c r="ER71" s="2">
        <v>96508.191040039063</v>
      </c>
      <c r="ES71" s="2">
        <v>18886.135082244873</v>
      </c>
      <c r="ET71" s="12">
        <f t="shared" si="256"/>
        <v>6.0197273738150194</v>
      </c>
      <c r="EU71" s="12">
        <f t="shared" si="257"/>
        <v>30.760819875065636</v>
      </c>
      <c r="EV71" s="22">
        <v>41912</v>
      </c>
      <c r="EW71">
        <v>25</v>
      </c>
      <c r="EX71" s="12">
        <v>23.314433549070458</v>
      </c>
      <c r="EZ71" s="22">
        <v>41912</v>
      </c>
      <c r="FA71">
        <v>19</v>
      </c>
      <c r="FB71" s="2">
        <v>-13837.008922576904</v>
      </c>
      <c r="FC71" s="2">
        <v>84550.344482421875</v>
      </c>
      <c r="FD71" s="2">
        <v>24556.491958618164</v>
      </c>
      <c r="FE71" s="12">
        <f t="shared" si="258"/>
        <v>16.365408097720568</v>
      </c>
      <c r="FF71" s="12">
        <f t="shared" si="259"/>
        <v>56.347661326766875</v>
      </c>
      <c r="FG71" s="22">
        <v>41912</v>
      </c>
      <c r="FH71">
        <v>19</v>
      </c>
      <c r="FI71" s="12">
        <v>17.067741135355121</v>
      </c>
      <c r="FK71" s="22">
        <v>41912</v>
      </c>
      <c r="FL71">
        <v>10</v>
      </c>
      <c r="FM71" s="2">
        <v>-8917.8520030975342</v>
      </c>
      <c r="FN71" s="2">
        <v>90516.142791748047</v>
      </c>
      <c r="FO71" s="2">
        <v>10325.298973083496</v>
      </c>
      <c r="FP71" s="12">
        <f t="shared" si="260"/>
        <v>9.8522227395559483</v>
      </c>
      <c r="FQ71" s="12">
        <f t="shared" si="261"/>
        <v>86.368947052720074</v>
      </c>
      <c r="FR71" s="22">
        <v>41912</v>
      </c>
      <c r="FS71">
        <v>9</v>
      </c>
      <c r="FT71" s="12">
        <v>24.727827671489798</v>
      </c>
      <c r="FV71" s="22">
        <v>41912</v>
      </c>
      <c r="FW71">
        <v>5</v>
      </c>
      <c r="FX71" s="2">
        <v>-5377.8999996185303</v>
      </c>
      <c r="FY71" s="2">
        <v>50150.5</v>
      </c>
      <c r="FZ71" s="2">
        <v>10523</v>
      </c>
      <c r="GA71" s="12">
        <f t="shared" si="262"/>
        <v>10.723522197422817</v>
      </c>
      <c r="GB71" s="12">
        <f t="shared" si="263"/>
        <v>51.106148433132468</v>
      </c>
      <c r="GC71" s="22">
        <v>41912</v>
      </c>
      <c r="GD71">
        <v>4</v>
      </c>
      <c r="GE71" s="12">
        <v>-3.3788292944223919</v>
      </c>
    </row>
    <row r="72" spans="2:187">
      <c r="B72" s="22">
        <v>42004</v>
      </c>
      <c r="C72">
        <v>14</v>
      </c>
      <c r="D72" s="2">
        <v>-2844.849006652832</v>
      </c>
      <c r="E72" s="2">
        <v>91233.794494628906</v>
      </c>
      <c r="F72" s="2">
        <v>8519.0809707641602</v>
      </c>
      <c r="G72" s="12">
        <f t="shared" si="234"/>
        <v>3.1181965218166097</v>
      </c>
      <c r="H72" s="12">
        <f t="shared" si="264"/>
        <v>33.393848660622012</v>
      </c>
      <c r="I72" s="22">
        <v>42004</v>
      </c>
      <c r="J72">
        <v>14</v>
      </c>
      <c r="K72" s="12">
        <v>-4.5357486466761525</v>
      </c>
      <c r="M72" s="22">
        <v>42004</v>
      </c>
      <c r="N72">
        <v>33</v>
      </c>
      <c r="O72" s="2">
        <v>-4931.3329744338989</v>
      </c>
      <c r="P72" s="2">
        <v>120086.17263793945</v>
      </c>
      <c r="Q72" s="2">
        <v>8916.2178659439087</v>
      </c>
      <c r="R72" s="12">
        <f t="shared" si="203"/>
        <v>4.1064952492922711</v>
      </c>
      <c r="S72" s="12">
        <f t="shared" si="204"/>
        <v>55.307452650629543</v>
      </c>
      <c r="T72" s="22">
        <v>42004</v>
      </c>
      <c r="U72">
        <v>32</v>
      </c>
      <c r="V72" s="12">
        <v>2.1649000313961997</v>
      </c>
      <c r="X72" s="22">
        <v>42094</v>
      </c>
      <c r="Y72">
        <v>26</v>
      </c>
      <c r="Z72" s="2">
        <v>-18214.514999389648</v>
      </c>
      <c r="AA72" s="2">
        <v>67698.371368408203</v>
      </c>
      <c r="AB72" s="2">
        <v>15060.844036102295</v>
      </c>
      <c r="AC72" s="12">
        <f t="shared" ref="AC72" si="266">-Z72/AA72*100</f>
        <v>26.905396143531963</v>
      </c>
      <c r="AD72" s="12">
        <f t="shared" ref="AD72" si="267">-Z72/AB72*100</f>
        <v>120.93953669347945</v>
      </c>
      <c r="AE72" s="22">
        <v>42094</v>
      </c>
      <c r="AF72">
        <v>24</v>
      </c>
      <c r="AG72" s="12">
        <v>1.7264258550387934</v>
      </c>
      <c r="AI72" s="22">
        <v>42004</v>
      </c>
      <c r="AJ72">
        <v>19</v>
      </c>
      <c r="AK72" s="2">
        <v>-1165.3010170459747</v>
      </c>
      <c r="AL72" s="2">
        <v>53909.089019775391</v>
      </c>
      <c r="AM72" s="2">
        <v>5222.5620155334473</v>
      </c>
      <c r="AN72" s="12">
        <f t="shared" si="237"/>
        <v>2.1616039859596015</v>
      </c>
      <c r="AO72" s="12">
        <f t="shared" si="238"/>
        <v>22.312822970412302</v>
      </c>
      <c r="AP72" s="22">
        <v>42004</v>
      </c>
      <c r="AQ72">
        <v>19</v>
      </c>
      <c r="AR72" s="12">
        <v>-7.6680669926587957</v>
      </c>
      <c r="AT72" s="22">
        <v>42004</v>
      </c>
      <c r="AU72">
        <v>105</v>
      </c>
      <c r="AV72" s="2">
        <v>-91011.247444152832</v>
      </c>
      <c r="AW72" s="2">
        <v>321589.46339797974</v>
      </c>
      <c r="AX72" s="2">
        <v>53315.91840171814</v>
      </c>
      <c r="AY72" s="12">
        <f t="shared" si="239"/>
        <v>28.300444449426131</v>
      </c>
      <c r="AZ72" s="12">
        <f t="shared" si="240"/>
        <v>170.70182822025615</v>
      </c>
      <c r="BA72" s="22">
        <v>42004</v>
      </c>
      <c r="BB72">
        <v>95</v>
      </c>
      <c r="BC72" s="12">
        <v>20.222185608565635</v>
      </c>
      <c r="BE72" s="22">
        <v>42004</v>
      </c>
      <c r="BF72">
        <v>14</v>
      </c>
      <c r="BG72" s="2">
        <v>-2909.8063354492188</v>
      </c>
      <c r="BH72" s="2">
        <v>116813.59143066406</v>
      </c>
      <c r="BI72" s="2">
        <v>6791.8316926956177</v>
      </c>
      <c r="BJ72" s="12">
        <f t="shared" si="241"/>
        <v>2.4909826843020788</v>
      </c>
      <c r="BK72" s="12">
        <f t="shared" si="242"/>
        <v>42.842733258225692</v>
      </c>
      <c r="BL72" s="22">
        <v>42004</v>
      </c>
      <c r="BM72">
        <v>10</v>
      </c>
      <c r="BN72" s="12">
        <v>10.97340131663902</v>
      </c>
      <c r="BP72" s="22">
        <v>42004</v>
      </c>
      <c r="BQ72">
        <v>8</v>
      </c>
      <c r="BR72" s="2">
        <v>-2894.4790306091309</v>
      </c>
      <c r="BS72" s="2">
        <v>27082.193725585938</v>
      </c>
      <c r="BT72" s="2">
        <v>5996.0289897918701</v>
      </c>
      <c r="BU72" s="12">
        <f t="shared" si="243"/>
        <v>10.687756907501065</v>
      </c>
      <c r="BV72" s="12">
        <f t="shared" si="244"/>
        <v>48.273266115572966</v>
      </c>
      <c r="BW72" s="22">
        <v>42004</v>
      </c>
      <c r="BX72">
        <v>7</v>
      </c>
      <c r="BY72" s="12">
        <v>48.008078610621688</v>
      </c>
      <c r="CA72" s="22">
        <v>42004</v>
      </c>
      <c r="CB72">
        <v>32</v>
      </c>
      <c r="CC72" s="2">
        <v>-8347.6540231704712</v>
      </c>
      <c r="CD72" s="2">
        <v>182562.26651000977</v>
      </c>
      <c r="CE72" s="2">
        <v>27391.256229400635</v>
      </c>
      <c r="CF72" s="12">
        <f t="shared" si="245"/>
        <v>4.5724969254327128</v>
      </c>
      <c r="CG72" s="12">
        <f t="shared" si="246"/>
        <v>30.475615843461924</v>
      </c>
      <c r="CH72" s="22">
        <v>42004</v>
      </c>
      <c r="CI72">
        <v>31</v>
      </c>
      <c r="CJ72" s="12">
        <v>20.880606762403488</v>
      </c>
      <c r="CL72" s="22">
        <v>42004</v>
      </c>
      <c r="CM72">
        <v>18</v>
      </c>
      <c r="CN72" s="2">
        <v>-4730.3019714355469</v>
      </c>
      <c r="CO72" s="2">
        <v>38818.504974365234</v>
      </c>
      <c r="CP72" s="2">
        <v>6722.9539605379105</v>
      </c>
      <c r="CQ72" s="12">
        <f t="shared" si="247"/>
        <v>12.185688177737189</v>
      </c>
      <c r="CR72" s="12">
        <f t="shared" si="248"/>
        <v>70.360469507916591</v>
      </c>
      <c r="CS72" s="22">
        <v>42004</v>
      </c>
      <c r="CT72">
        <v>18</v>
      </c>
      <c r="CU72" s="12">
        <v>41.7294749350378</v>
      </c>
      <c r="CW72" s="22">
        <v>42004</v>
      </c>
      <c r="CX72">
        <v>66</v>
      </c>
      <c r="CY72" s="2">
        <v>-16655.332304000854</v>
      </c>
      <c r="CZ72" s="2">
        <v>242647.59408569336</v>
      </c>
      <c r="DA72" s="2">
        <v>23727.647541999817</v>
      </c>
      <c r="DB72" s="12">
        <f t="shared" si="249"/>
        <v>6.8640005959090047</v>
      </c>
      <c r="DC72" s="12">
        <f t="shared" si="250"/>
        <v>70.193778268661461</v>
      </c>
      <c r="DD72" s="22">
        <v>42004</v>
      </c>
      <c r="DE72">
        <v>65</v>
      </c>
      <c r="DF72" s="12">
        <v>-6.9539213641204416</v>
      </c>
      <c r="DH72" s="22">
        <v>42004</v>
      </c>
      <c r="DI72">
        <v>39</v>
      </c>
      <c r="DJ72" s="2">
        <v>-7125.8439598083496</v>
      </c>
      <c r="DK72" s="2">
        <v>122077.30628967285</v>
      </c>
      <c r="DL72" s="2">
        <v>23439.13095664978</v>
      </c>
      <c r="DM72" s="12">
        <f t="shared" si="251"/>
        <v>5.8371569429126255</v>
      </c>
      <c r="DN72" s="12">
        <f t="shared" si="252"/>
        <v>30.401485332316547</v>
      </c>
      <c r="DO72" s="22">
        <v>42004</v>
      </c>
      <c r="DP72">
        <v>38</v>
      </c>
      <c r="DQ72" s="12">
        <v>-25.747425614831197</v>
      </c>
      <c r="DS72" s="22">
        <v>42004</v>
      </c>
      <c r="DT72">
        <v>32</v>
      </c>
      <c r="DU72" s="2">
        <v>-1539.2310094833374</v>
      </c>
      <c r="DV72" s="2">
        <v>95873.196441650391</v>
      </c>
      <c r="DW72" s="2">
        <v>9322.6899976730347</v>
      </c>
      <c r="DX72" s="12">
        <f t="shared" si="253"/>
        <v>1.6054862741747975</v>
      </c>
      <c r="DY72" s="12">
        <f t="shared" si="265"/>
        <v>16.510588787866304</v>
      </c>
      <c r="DZ72" s="22">
        <v>42004</v>
      </c>
      <c r="EA72">
        <v>29</v>
      </c>
      <c r="EB72" s="12">
        <v>4.1387534728833941</v>
      </c>
      <c r="ED72" s="22">
        <v>42004</v>
      </c>
      <c r="EE72">
        <v>25</v>
      </c>
      <c r="EF72" s="2">
        <v>-3283.7470121383667</v>
      </c>
      <c r="EG72" s="2">
        <v>206241.71209716797</v>
      </c>
      <c r="EH72" s="2">
        <v>8179.1000107526779</v>
      </c>
      <c r="EI72" s="12">
        <f t="shared" si="254"/>
        <v>1.5921837434084498</v>
      </c>
      <c r="EJ72" s="12">
        <f t="shared" si="255"/>
        <v>40.148023716807216</v>
      </c>
      <c r="EK72" s="22">
        <v>42004</v>
      </c>
      <c r="EL72">
        <v>24</v>
      </c>
      <c r="EM72" s="12">
        <v>-6.4159801364928821</v>
      </c>
      <c r="EO72" s="22">
        <v>42004</v>
      </c>
      <c r="EP72">
        <v>29</v>
      </c>
      <c r="EQ72" s="2">
        <v>-5928.6679859161377</v>
      </c>
      <c r="ER72" s="2">
        <v>100347.51184082031</v>
      </c>
      <c r="ES72" s="2">
        <v>19611.697170257568</v>
      </c>
      <c r="ET72" s="12">
        <f t="shared" si="256"/>
        <v>5.9081365119652309</v>
      </c>
      <c r="EU72" s="12">
        <f t="shared" si="257"/>
        <v>30.230264797823587</v>
      </c>
      <c r="EV72" s="22">
        <v>42004</v>
      </c>
      <c r="EW72">
        <v>27</v>
      </c>
      <c r="EX72" s="12">
        <v>11.863392189317024</v>
      </c>
      <c r="EZ72" s="22">
        <v>42004</v>
      </c>
      <c r="FA72">
        <v>22</v>
      </c>
      <c r="FB72" s="2">
        <v>-19459.476039409637</v>
      </c>
      <c r="FC72" s="2">
        <v>122616.31399536133</v>
      </c>
      <c r="FD72" s="2">
        <v>27643.257046699524</v>
      </c>
      <c r="FE72" s="12">
        <f t="shared" si="258"/>
        <v>15.870217759233737</v>
      </c>
      <c r="FF72" s="12">
        <f t="shared" si="259"/>
        <v>70.395018960810219</v>
      </c>
      <c r="FG72" s="22">
        <v>42004</v>
      </c>
      <c r="FH72">
        <v>20</v>
      </c>
      <c r="FI72" s="12">
        <v>-0.22147149838421809</v>
      </c>
      <c r="FK72" s="22">
        <v>42004</v>
      </c>
      <c r="FL72">
        <v>8</v>
      </c>
      <c r="FM72" s="2">
        <v>-8882.5789566040039</v>
      </c>
      <c r="FN72" s="2">
        <v>89199.809997558594</v>
      </c>
      <c r="FO72" s="2">
        <v>11108.187023162842</v>
      </c>
      <c r="FP72" s="12">
        <f t="shared" si="260"/>
        <v>9.958069369034666</v>
      </c>
      <c r="FQ72" s="12">
        <f t="shared" si="261"/>
        <v>79.964254635630553</v>
      </c>
      <c r="FR72" s="22">
        <v>42004</v>
      </c>
      <c r="FS72">
        <v>7</v>
      </c>
      <c r="FT72" s="12">
        <v>37.40081361883967</v>
      </c>
      <c r="FV72" s="22">
        <v>42004</v>
      </c>
      <c r="FW72">
        <v>6</v>
      </c>
      <c r="FX72" s="2">
        <v>-3633.386999130249</v>
      </c>
      <c r="FY72" s="2">
        <v>48858.280090332031</v>
      </c>
      <c r="FZ72" s="2">
        <v>10510.475997924805</v>
      </c>
      <c r="GA72" s="12">
        <f t="shared" si="262"/>
        <v>7.4365839166107186</v>
      </c>
      <c r="GB72" s="12">
        <f t="shared" si="263"/>
        <v>34.569195532606017</v>
      </c>
      <c r="GC72" s="22">
        <v>42004</v>
      </c>
      <c r="GD72">
        <v>5</v>
      </c>
      <c r="GE72" s="12">
        <v>-9.4226012427255927</v>
      </c>
    </row>
    <row r="73" spans="2:187">
      <c r="B73" s="22">
        <v>42094</v>
      </c>
      <c r="C73">
        <v>14</v>
      </c>
      <c r="D73" s="2">
        <v>-2837.2519960403442</v>
      </c>
      <c r="E73" s="2">
        <v>90252.984497070313</v>
      </c>
      <c r="F73" s="2">
        <v>8877.2969741821289</v>
      </c>
      <c r="G73" s="12">
        <f t="shared" si="234"/>
        <v>3.1436655661314381</v>
      </c>
      <c r="H73" s="12">
        <f t="shared" si="264"/>
        <v>31.960764681996483</v>
      </c>
      <c r="I73" s="22">
        <v>42094</v>
      </c>
      <c r="J73">
        <v>14</v>
      </c>
      <c r="K73" s="12">
        <v>-7.1430044596414994</v>
      </c>
      <c r="M73" s="22">
        <v>42094</v>
      </c>
      <c r="N73">
        <v>31</v>
      </c>
      <c r="O73" s="2">
        <v>-4556.4510164260864</v>
      </c>
      <c r="P73" s="2">
        <v>114153.38958740234</v>
      </c>
      <c r="Q73" s="2">
        <v>8390.2229151725769</v>
      </c>
      <c r="R73" s="12">
        <f t="shared" si="203"/>
        <v>3.9915161808992168</v>
      </c>
      <c r="S73" s="12">
        <f t="shared" si="204"/>
        <v>54.306674119305754</v>
      </c>
      <c r="T73" s="22">
        <v>42094</v>
      </c>
      <c r="U73">
        <v>30</v>
      </c>
      <c r="V73" s="12">
        <v>-2.9925506104048316</v>
      </c>
      <c r="X73" s="22">
        <v>42185</v>
      </c>
      <c r="Y73">
        <v>29</v>
      </c>
      <c r="Z73" s="2">
        <v>-17705.894009590149</v>
      </c>
      <c r="AA73" s="2">
        <v>76810.707611083984</v>
      </c>
      <c r="AB73" s="2">
        <v>15176.160987854004</v>
      </c>
      <c r="AC73" s="12">
        <f t="shared" ref="AC73:AC74" si="268">-Z73/AA73*100</f>
        <v>23.051335627892513</v>
      </c>
      <c r="AD73" s="12">
        <f t="shared" ref="AD73:AD74" si="269">-Z73/AB73*100</f>
        <v>116.66912352709473</v>
      </c>
      <c r="AE73" s="22">
        <v>42185</v>
      </c>
      <c r="AF73">
        <v>27</v>
      </c>
      <c r="AG73" s="12">
        <v>-6.4834415735838924</v>
      </c>
      <c r="AI73" s="22">
        <v>42094</v>
      </c>
      <c r="AJ73">
        <v>18</v>
      </c>
      <c r="AK73" s="2">
        <v>-1175.1500015258789</v>
      </c>
      <c r="AL73" s="2">
        <v>52948.397216796875</v>
      </c>
      <c r="AM73" s="2">
        <v>5063.2148780822754</v>
      </c>
      <c r="AN73" s="12">
        <f t="shared" si="237"/>
        <v>2.2194250691182109</v>
      </c>
      <c r="AO73" s="12">
        <f t="shared" si="238"/>
        <v>23.209562102783487</v>
      </c>
      <c r="AP73" s="22">
        <v>42094</v>
      </c>
      <c r="AQ73">
        <v>18</v>
      </c>
      <c r="AR73" s="12">
        <v>-7.1574439790290434</v>
      </c>
      <c r="AT73" s="22">
        <v>42094</v>
      </c>
      <c r="AU73">
        <v>109</v>
      </c>
      <c r="AV73" s="2">
        <v>-95830.651195526123</v>
      </c>
      <c r="AW73" s="2">
        <v>326711.22816467285</v>
      </c>
      <c r="AX73" s="2">
        <v>36077.739476203918</v>
      </c>
      <c r="AY73" s="12">
        <f t="shared" si="239"/>
        <v>29.331912384481758</v>
      </c>
      <c r="AZ73" s="12">
        <f t="shared" si="240"/>
        <v>265.62265980864436</v>
      </c>
      <c r="BA73" s="22">
        <v>42094</v>
      </c>
      <c r="BB73">
        <v>101</v>
      </c>
      <c r="BC73" s="12">
        <v>11.117515012643175</v>
      </c>
      <c r="BE73" s="22">
        <v>42094</v>
      </c>
      <c r="BF73">
        <v>15</v>
      </c>
      <c r="BG73" s="2">
        <v>-2669.0347385406494</v>
      </c>
      <c r="BH73" s="2">
        <v>104669.26342773438</v>
      </c>
      <c r="BI73" s="2">
        <v>7493.8654022216797</v>
      </c>
      <c r="BJ73" s="12">
        <f t="shared" si="241"/>
        <v>2.5499699253959127</v>
      </c>
      <c r="BK73" s="12">
        <f t="shared" si="242"/>
        <v>35.616262039472581</v>
      </c>
      <c r="BL73" s="22">
        <v>42094</v>
      </c>
      <c r="BM73">
        <v>12</v>
      </c>
      <c r="BN73" s="12">
        <v>32.57953857153835</v>
      </c>
      <c r="BP73" s="22">
        <v>42094</v>
      </c>
      <c r="BQ73">
        <v>9</v>
      </c>
      <c r="BR73" s="2">
        <v>-3347.3950347900391</v>
      </c>
      <c r="BS73" s="2">
        <v>27456.200317382813</v>
      </c>
      <c r="BT73" s="2">
        <v>6367.3790740966797</v>
      </c>
      <c r="BU73" s="12">
        <f t="shared" si="243"/>
        <v>12.191763594727153</v>
      </c>
      <c r="BV73" s="12">
        <f t="shared" si="244"/>
        <v>52.571002854340399</v>
      </c>
      <c r="BW73" s="22">
        <v>42094</v>
      </c>
      <c r="BX73">
        <v>7</v>
      </c>
      <c r="BY73" s="12">
        <v>54.222414394660731</v>
      </c>
      <c r="CA73" s="22">
        <v>42094</v>
      </c>
      <c r="CB73">
        <v>33</v>
      </c>
      <c r="CC73" s="2">
        <v>-8196.9739966392517</v>
      </c>
      <c r="CD73" s="2">
        <v>197734.0262298584</v>
      </c>
      <c r="CE73" s="2">
        <v>27473.871179580688</v>
      </c>
      <c r="CF73" s="12">
        <f t="shared" si="245"/>
        <v>4.1454544536055602</v>
      </c>
      <c r="CG73" s="12">
        <f t="shared" si="246"/>
        <v>29.835526064239033</v>
      </c>
      <c r="CH73" s="22">
        <v>42094</v>
      </c>
      <c r="CI73">
        <v>32</v>
      </c>
      <c r="CJ73" s="12">
        <v>12.70256152109004</v>
      </c>
      <c r="CL73" s="22">
        <v>42094</v>
      </c>
      <c r="CM73">
        <v>19</v>
      </c>
      <c r="CN73" s="2">
        <v>-4093.2229527235031</v>
      </c>
      <c r="CO73" s="2">
        <v>38251.974006652832</v>
      </c>
      <c r="CP73" s="2">
        <v>6388.7619650959969</v>
      </c>
      <c r="CQ73" s="12">
        <f t="shared" si="247"/>
        <v>10.700684236613787</v>
      </c>
      <c r="CR73" s="12">
        <f t="shared" si="248"/>
        <v>64.069110339157845</v>
      </c>
      <c r="CS73" s="22">
        <v>42094</v>
      </c>
      <c r="CT73">
        <v>18</v>
      </c>
      <c r="CU73" s="12">
        <v>56.035184333912881</v>
      </c>
      <c r="CW73" s="22">
        <v>42094</v>
      </c>
      <c r="CX73">
        <v>68</v>
      </c>
      <c r="CY73" s="2">
        <v>-17307.448667526245</v>
      </c>
      <c r="CZ73" s="2">
        <v>244852.10046386719</v>
      </c>
      <c r="DA73" s="2">
        <v>24735.553466327488</v>
      </c>
      <c r="DB73" s="12">
        <f t="shared" si="249"/>
        <v>7.0685318340082226</v>
      </c>
      <c r="DC73" s="12">
        <f t="shared" si="250"/>
        <v>69.969926854828117</v>
      </c>
      <c r="DD73" s="22">
        <v>42094</v>
      </c>
      <c r="DE73">
        <v>67</v>
      </c>
      <c r="DF73" s="12">
        <v>-2.0735670337188261</v>
      </c>
      <c r="DH73" s="22">
        <v>42094</v>
      </c>
      <c r="DI73">
        <v>39</v>
      </c>
      <c r="DJ73" s="2">
        <v>-7323.6820229291916</v>
      </c>
      <c r="DK73" s="2">
        <v>123627.48684692383</v>
      </c>
      <c r="DL73" s="2">
        <v>23792.586791992188</v>
      </c>
      <c r="DM73" s="12">
        <f t="shared" si="251"/>
        <v>5.923991670232212</v>
      </c>
      <c r="DN73" s="12">
        <f t="shared" si="252"/>
        <v>30.781360963214411</v>
      </c>
      <c r="DO73" s="22">
        <v>42094</v>
      </c>
      <c r="DP73">
        <v>38</v>
      </c>
      <c r="DQ73" s="12">
        <v>-23.865114154337164</v>
      </c>
      <c r="DS73" s="22">
        <v>42094</v>
      </c>
      <c r="DT73">
        <v>35</v>
      </c>
      <c r="DU73" s="2">
        <v>-1548.8850002884865</v>
      </c>
      <c r="DV73" s="2">
        <v>100443.48638916016</v>
      </c>
      <c r="DW73" s="2">
        <v>9296.7179718017578</v>
      </c>
      <c r="DX73" s="12">
        <f t="shared" si="253"/>
        <v>1.5420462351211675</v>
      </c>
      <c r="DY73" s="12">
        <f t="shared" si="265"/>
        <v>16.660557037294996</v>
      </c>
      <c r="DZ73" s="22">
        <v>42094</v>
      </c>
      <c r="EA73">
        <v>31</v>
      </c>
      <c r="EB73" s="12">
        <v>5.5699056617159126</v>
      </c>
      <c r="ED73" s="22">
        <v>42094</v>
      </c>
      <c r="EE73">
        <v>29</v>
      </c>
      <c r="EF73" s="2">
        <v>-4935.2619957923889</v>
      </c>
      <c r="EG73" s="2">
        <v>251007.45318603516</v>
      </c>
      <c r="EH73" s="2">
        <v>14874.604871749878</v>
      </c>
      <c r="EI73" s="12">
        <f t="shared" si="254"/>
        <v>1.9661814552313712</v>
      </c>
      <c r="EJ73" s="12">
        <f t="shared" si="255"/>
        <v>33.179113249357826</v>
      </c>
      <c r="EK73" s="22">
        <v>42094</v>
      </c>
      <c r="EL73">
        <v>28</v>
      </c>
      <c r="EM73" s="12">
        <v>-9.9073533366101927</v>
      </c>
      <c r="EO73" s="22">
        <v>42094</v>
      </c>
      <c r="EP73">
        <v>30</v>
      </c>
      <c r="EQ73" s="2">
        <v>-6171.7310037612915</v>
      </c>
      <c r="ER73" s="2">
        <v>102990.78515625</v>
      </c>
      <c r="ES73" s="2">
        <v>20609.822154998779</v>
      </c>
      <c r="ET73" s="12">
        <f t="shared" si="256"/>
        <v>5.9925079650553181</v>
      </c>
      <c r="EU73" s="12">
        <f t="shared" si="257"/>
        <v>29.945581079477574</v>
      </c>
      <c r="EV73" s="22">
        <v>42094</v>
      </c>
      <c r="EW73">
        <v>28</v>
      </c>
      <c r="EX73" s="12">
        <v>9.94712293302773</v>
      </c>
      <c r="EZ73" s="22">
        <v>42094</v>
      </c>
      <c r="FA73">
        <v>22</v>
      </c>
      <c r="FB73" s="2">
        <v>-15575.393081665039</v>
      </c>
      <c r="FC73" s="2">
        <v>93168.048187255859</v>
      </c>
      <c r="FD73" s="2">
        <v>26913.381073951721</v>
      </c>
      <c r="FE73" s="12">
        <f t="shared" si="258"/>
        <v>16.717526431766061</v>
      </c>
      <c r="FF73" s="12">
        <f t="shared" si="259"/>
        <v>57.872301658671113</v>
      </c>
      <c r="FG73" s="22">
        <v>42094</v>
      </c>
      <c r="FH73">
        <v>20</v>
      </c>
      <c r="FI73" s="12">
        <v>13.39191452331583</v>
      </c>
      <c r="FK73" s="22">
        <v>42094</v>
      </c>
      <c r="FL73">
        <v>9</v>
      </c>
      <c r="FM73" s="2">
        <v>-9723.5079612731934</v>
      </c>
      <c r="FN73" s="2">
        <v>90323.386932373047</v>
      </c>
      <c r="FO73" s="2">
        <v>13142.264972686768</v>
      </c>
      <c r="FP73" s="12">
        <f t="shared" si="260"/>
        <v>10.765216287287124</v>
      </c>
      <c r="FQ73" s="12">
        <f t="shared" si="261"/>
        <v>73.986546318167456</v>
      </c>
      <c r="FR73" s="22">
        <v>42094</v>
      </c>
      <c r="FS73">
        <v>8</v>
      </c>
      <c r="FT73" s="12">
        <v>44.343324804008198</v>
      </c>
      <c r="FV73" s="22">
        <v>42094</v>
      </c>
      <c r="FW73">
        <v>7</v>
      </c>
      <c r="FX73" s="2">
        <v>-3917.1000003814697</v>
      </c>
      <c r="FY73" s="2">
        <v>47085.200012207031</v>
      </c>
      <c r="FZ73" s="2">
        <v>10864.599998474121</v>
      </c>
      <c r="GA73" s="12">
        <f t="shared" si="262"/>
        <v>8.3191746012886121</v>
      </c>
      <c r="GB73" s="12">
        <f t="shared" si="263"/>
        <v>36.053789379559362</v>
      </c>
      <c r="GC73" s="22">
        <v>42094</v>
      </c>
      <c r="GD73">
        <v>6</v>
      </c>
      <c r="GE73" s="12">
        <v>-0.45563385855617033</v>
      </c>
    </row>
    <row r="74" spans="2:187">
      <c r="B74" s="22">
        <v>42185</v>
      </c>
      <c r="C74">
        <v>13</v>
      </c>
      <c r="D74" s="2">
        <v>-2912.4250030517578</v>
      </c>
      <c r="E74" s="2">
        <v>86797.044555664063</v>
      </c>
      <c r="F74" s="2">
        <v>8150.9899940490723</v>
      </c>
      <c r="G74" s="12">
        <f t="shared" ref="G74" si="270">-D74/E74*100</f>
        <v>3.3554425936518868</v>
      </c>
      <c r="H74" s="12">
        <f t="shared" ref="H74" si="271">-D74/F74*100</f>
        <v>35.730935814889726</v>
      </c>
      <c r="I74" s="22">
        <v>42185</v>
      </c>
      <c r="J74">
        <v>13</v>
      </c>
      <c r="K74" s="12">
        <v>0.23082083804484288</v>
      </c>
      <c r="M74" s="22">
        <v>42185</v>
      </c>
      <c r="N74">
        <v>30</v>
      </c>
      <c r="O74" s="2">
        <v>-4371.2579708099365</v>
      </c>
      <c r="P74" s="2">
        <v>107785.17303466797</v>
      </c>
      <c r="Q74" s="2">
        <v>7707.6409816741943</v>
      </c>
      <c r="R74" s="12">
        <f t="shared" ref="R74" si="272">-O74/P74*100</f>
        <v>4.0555280914230822</v>
      </c>
      <c r="S74" s="12">
        <f t="shared" ref="S74" si="273">-O74/Q74*100</f>
        <v>56.713305422542469</v>
      </c>
      <c r="T74" s="22">
        <v>42185</v>
      </c>
      <c r="U74">
        <v>29</v>
      </c>
      <c r="V74" s="12">
        <v>-5.3040684095110757</v>
      </c>
      <c r="X74" s="22">
        <v>42277</v>
      </c>
      <c r="Y74">
        <v>30</v>
      </c>
      <c r="Z74" s="2">
        <v>-17945.972969055176</v>
      </c>
      <c r="AA74" s="2">
        <v>78831.59130859375</v>
      </c>
      <c r="AB74" s="2">
        <v>15570.380027770996</v>
      </c>
      <c r="AC74" s="12">
        <f t="shared" si="268"/>
        <v>22.764950790862461</v>
      </c>
      <c r="AD74" s="12">
        <f t="shared" si="269"/>
        <v>115.25712883723533</v>
      </c>
      <c r="AE74" s="22">
        <v>42277</v>
      </c>
      <c r="AF74">
        <v>28</v>
      </c>
      <c r="AG74" s="12">
        <v>-4.5261682702831934</v>
      </c>
      <c r="AI74" s="22">
        <v>42185</v>
      </c>
      <c r="AJ74">
        <v>17</v>
      </c>
      <c r="AK74" s="2">
        <v>-1179.8329982757568</v>
      </c>
      <c r="AL74" s="2">
        <v>53573.507263183594</v>
      </c>
      <c r="AM74" s="2">
        <v>5194.6709899902344</v>
      </c>
      <c r="AN74" s="12">
        <f t="shared" ref="AN74" si="274">-AK74/AL74*100</f>
        <v>2.2022694771125306</v>
      </c>
      <c r="AO74" s="12">
        <f t="shared" ref="AO74" si="275">-AK74/AM74*100</f>
        <v>22.71237197792145</v>
      </c>
      <c r="AP74" s="22">
        <v>42185</v>
      </c>
      <c r="AQ74">
        <v>17</v>
      </c>
      <c r="AR74" s="12">
        <v>-1.3928160423671732</v>
      </c>
      <c r="AT74" s="22">
        <v>42185</v>
      </c>
      <c r="AU74">
        <v>107</v>
      </c>
      <c r="AV74" s="2">
        <v>-88053.700767040253</v>
      </c>
      <c r="AW74" s="2">
        <v>302508.37437057495</v>
      </c>
      <c r="AX74" s="2">
        <v>12405.164305448532</v>
      </c>
      <c r="AY74" s="12">
        <f t="shared" ref="AY74" si="276">-AV74/AW74*100</f>
        <v>29.107855592511246</v>
      </c>
      <c r="AZ74" s="12">
        <f t="shared" ref="AZ74" si="277">-AV74/AX74*100</f>
        <v>709.81486902487666</v>
      </c>
      <c r="BA74" s="22">
        <v>42185</v>
      </c>
      <c r="BB74">
        <v>100</v>
      </c>
      <c r="BC74" s="12">
        <v>1.1253064698784954</v>
      </c>
      <c r="BE74" s="22">
        <v>42185</v>
      </c>
      <c r="BF74">
        <v>16</v>
      </c>
      <c r="BG74" s="2">
        <v>-3057.2247409820557</v>
      </c>
      <c r="BH74" s="2">
        <v>119760.63323974609</v>
      </c>
      <c r="BI74" s="2">
        <v>8865.0499038696289</v>
      </c>
      <c r="BJ74" s="12">
        <f t="shared" ref="BJ74" si="278">-BG74/BH74*100</f>
        <v>2.5527793718841374</v>
      </c>
      <c r="BK74" s="12">
        <f t="shared" ref="BK74" si="279">-BG74/BI74*100</f>
        <v>34.486266565150018</v>
      </c>
      <c r="BL74" s="22">
        <v>42185</v>
      </c>
      <c r="BM74">
        <v>12</v>
      </c>
      <c r="BN74" s="12">
        <v>33.795287141073274</v>
      </c>
      <c r="BP74" s="22">
        <v>42185</v>
      </c>
      <c r="BQ74">
        <v>9</v>
      </c>
      <c r="BR74" s="2">
        <v>-3749.5030059814453</v>
      </c>
      <c r="BS74" s="2">
        <v>27193.678100585938</v>
      </c>
      <c r="BT74" s="2">
        <v>6449.8338928222656</v>
      </c>
      <c r="BU74" s="12">
        <f t="shared" ref="BU74" si="280">-BR74/BS74*100</f>
        <v>13.788142200229455</v>
      </c>
      <c r="BV74" s="12">
        <f t="shared" ref="BV74" si="281">-BR74/BT74*100</f>
        <v>58.133326660615261</v>
      </c>
      <c r="BW74" s="22">
        <v>42185</v>
      </c>
      <c r="BX74">
        <v>7</v>
      </c>
      <c r="BY74" s="12">
        <v>62.368531919822878</v>
      </c>
      <c r="CA74" s="22">
        <v>42185</v>
      </c>
      <c r="CB74">
        <v>32</v>
      </c>
      <c r="CC74" s="2">
        <v>-8616.772002696991</v>
      </c>
      <c r="CD74" s="2">
        <v>201681.00723266602</v>
      </c>
      <c r="CE74" s="2">
        <v>28150.049040794373</v>
      </c>
      <c r="CF74" s="12">
        <f t="shared" ref="CF74" si="282">-CC74/CD74*100</f>
        <v>4.2724756886782069</v>
      </c>
      <c r="CG74" s="12">
        <f t="shared" ref="CG74" si="283">-CC74/CE74*100</f>
        <v>30.610149169579682</v>
      </c>
      <c r="CH74" s="22">
        <v>42185</v>
      </c>
      <c r="CI74">
        <v>31</v>
      </c>
      <c r="CJ74" s="12">
        <v>15.206559129298736</v>
      </c>
      <c r="CL74" s="22">
        <v>42185</v>
      </c>
      <c r="CM74">
        <v>19</v>
      </c>
      <c r="CN74" s="2">
        <v>-4772.2569493055344</v>
      </c>
      <c r="CO74" s="2">
        <v>38907.311126708984</v>
      </c>
      <c r="CP74" s="2">
        <v>6516.4990453720093</v>
      </c>
      <c r="CQ74" s="12">
        <f t="shared" ref="CQ74" si="284">-CN74/CO74*100</f>
        <v>12.265707423892083</v>
      </c>
      <c r="CR74" s="12">
        <f t="shared" ref="CR74" si="285">-CN74/CP74*100</f>
        <v>73.233448145669129</v>
      </c>
      <c r="CS74" s="22">
        <v>42185</v>
      </c>
      <c r="CT74">
        <v>18</v>
      </c>
      <c r="CU74" s="12">
        <v>87.575463991056978</v>
      </c>
      <c r="CW74" s="22">
        <v>42185</v>
      </c>
      <c r="CX74">
        <v>68</v>
      </c>
      <c r="CY74" s="2">
        <v>-15311.303636550903</v>
      </c>
      <c r="CZ74" s="2">
        <v>235644.46981811523</v>
      </c>
      <c r="DA74" s="2">
        <v>17091.73561668396</v>
      </c>
      <c r="DB74" s="12">
        <f t="shared" ref="DB74" si="286">-CY74/CZ74*100</f>
        <v>6.4976290970753956</v>
      </c>
      <c r="DC74" s="12">
        <f t="shared" ref="DC74" si="287">-CY74/DA74*100</f>
        <v>89.58308260750826</v>
      </c>
      <c r="DD74" s="22">
        <v>42185</v>
      </c>
      <c r="DE74">
        <v>67</v>
      </c>
      <c r="DF74" s="12">
        <v>0.90511885953541427</v>
      </c>
      <c r="DH74" s="22">
        <v>42185</v>
      </c>
      <c r="DI74">
        <v>39</v>
      </c>
      <c r="DJ74" s="2">
        <v>-6768.3939800262451</v>
      </c>
      <c r="DK74" s="2">
        <v>121914.09257507324</v>
      </c>
      <c r="DL74" s="2">
        <v>22871.482067108154</v>
      </c>
      <c r="DM74" s="12">
        <f t="shared" ref="DM74" si="288">-DJ74/DK74*100</f>
        <v>5.5517732503798518</v>
      </c>
      <c r="DN74" s="12">
        <f t="shared" ref="DN74" si="289">-DJ74/DL74*100</f>
        <v>29.593158677547969</v>
      </c>
      <c r="DO74" s="22">
        <v>42185</v>
      </c>
      <c r="DP74">
        <v>38</v>
      </c>
      <c r="DQ74" s="12">
        <v>-3.829864556972562</v>
      </c>
      <c r="DS74" s="22">
        <v>42185</v>
      </c>
      <c r="DT74">
        <v>34</v>
      </c>
      <c r="DU74" s="2">
        <v>-1396.5609908699989</v>
      </c>
      <c r="DV74" s="2">
        <v>92580.951873779297</v>
      </c>
      <c r="DW74" s="2">
        <v>8759.801947593689</v>
      </c>
      <c r="DX74" s="12">
        <f t="shared" ref="DX74" si="290">-DU74/DV74*100</f>
        <v>1.5084755153241536</v>
      </c>
      <c r="DY74" s="12">
        <f t="shared" ref="DY74" si="291">-DU74/DW74*100</f>
        <v>15.94283751191011</v>
      </c>
      <c r="DZ74" s="22">
        <v>42185</v>
      </c>
      <c r="EA74">
        <v>29</v>
      </c>
      <c r="EB74" s="12">
        <v>1.1726656589473583</v>
      </c>
      <c r="ED74" s="22">
        <v>42185</v>
      </c>
      <c r="EE74">
        <v>28</v>
      </c>
      <c r="EF74" s="2">
        <v>-5098.7859950065613</v>
      </c>
      <c r="EG74" s="2">
        <v>250615.83935546875</v>
      </c>
      <c r="EH74" s="2">
        <v>14304.576835632324</v>
      </c>
      <c r="EI74" s="12">
        <f t="shared" ref="EI74" si="292">-EF74/EG74*100</f>
        <v>2.0345026906996648</v>
      </c>
      <c r="EJ74" s="12">
        <f t="shared" ref="EJ74" si="293">-EF74/EH74*100</f>
        <v>35.644437815913712</v>
      </c>
      <c r="EK74" s="22">
        <v>42185</v>
      </c>
      <c r="EL74">
        <v>27</v>
      </c>
      <c r="EM74" s="12">
        <v>-8.9112785941867561</v>
      </c>
      <c r="EO74" s="22">
        <v>42185</v>
      </c>
      <c r="EP74">
        <v>28</v>
      </c>
      <c r="EQ74" s="2">
        <v>-6232.7680134773254</v>
      </c>
      <c r="ER74" s="2">
        <v>98859.439544677734</v>
      </c>
      <c r="ES74" s="2">
        <v>18888.615869522095</v>
      </c>
      <c r="ET74" s="12">
        <f t="shared" ref="ET74" si="294">-EQ74/ER74*100</f>
        <v>6.3046766623237218</v>
      </c>
      <c r="EU74" s="12">
        <f t="shared" ref="EU74" si="295">-EQ74/ES74*100</f>
        <v>32.997484074702726</v>
      </c>
      <c r="EV74" s="22">
        <v>42185</v>
      </c>
      <c r="EW74">
        <v>26</v>
      </c>
      <c r="EX74" s="12">
        <v>9.2635697217192003</v>
      </c>
      <c r="EZ74" s="22">
        <v>42185</v>
      </c>
      <c r="FA74">
        <v>22</v>
      </c>
      <c r="FB74" s="2">
        <v>-15857.94409942627</v>
      </c>
      <c r="FC74" s="2">
        <v>94913.664154052734</v>
      </c>
      <c r="FD74" s="2">
        <v>26809.795902252197</v>
      </c>
      <c r="FE74" s="12">
        <f t="shared" ref="FE74" si="296">-FB74/FC74*100</f>
        <v>16.707756718450479</v>
      </c>
      <c r="FF74" s="12">
        <f t="shared" ref="FF74" si="297">-FB74/FD74*100</f>
        <v>59.149812841708723</v>
      </c>
      <c r="FG74" s="22">
        <v>42185</v>
      </c>
      <c r="FH74">
        <v>20</v>
      </c>
      <c r="FI74" s="12">
        <v>6.6098027627732536</v>
      </c>
      <c r="FK74" s="22">
        <v>42185</v>
      </c>
      <c r="FL74">
        <v>9</v>
      </c>
      <c r="FM74" s="2">
        <v>-10021.99605178833</v>
      </c>
      <c r="FN74" s="2">
        <v>90213.329162597656</v>
      </c>
      <c r="FO74" s="2">
        <v>14498.768989562988</v>
      </c>
      <c r="FP74" s="12">
        <f t="shared" ref="FP74" si="298">-FM74/FN74*100</f>
        <v>11.10921872057842</v>
      </c>
      <c r="FQ74" s="12">
        <f t="shared" ref="FQ74" si="299">-FM74/FO74*100</f>
        <v>69.123082511368466</v>
      </c>
      <c r="FR74" s="22">
        <v>42185</v>
      </c>
      <c r="FS74">
        <v>8</v>
      </c>
      <c r="FT74" s="12">
        <v>26.9804942500663</v>
      </c>
      <c r="FV74" s="22">
        <v>42185</v>
      </c>
      <c r="FW74">
        <v>8</v>
      </c>
      <c r="FX74" s="2">
        <v>-4352.8000001907349</v>
      </c>
      <c r="FY74" s="2">
        <v>52921.899993896484</v>
      </c>
      <c r="FZ74" s="2">
        <v>12106.400001525879</v>
      </c>
      <c r="GA74" s="12">
        <f t="shared" ref="GA74" si="300">-FX74/FY74*100</f>
        <v>8.2249503526758225</v>
      </c>
      <c r="GB74" s="12">
        <f t="shared" ref="GB74" si="301">-FX74/FZ74*100</f>
        <v>35.954536440577812</v>
      </c>
      <c r="GC74" s="22">
        <v>42185</v>
      </c>
      <c r="GD74">
        <v>7</v>
      </c>
      <c r="GE74" s="12">
        <v>-32.247209186365723</v>
      </c>
    </row>
    <row r="75" spans="2:187">
      <c r="B75" s="22">
        <v>42277</v>
      </c>
      <c r="C75">
        <v>13</v>
      </c>
      <c r="D75" s="2">
        <v>-2975.1700019836426</v>
      </c>
      <c r="E75" s="2">
        <v>85459.38623046875</v>
      </c>
      <c r="F75" s="2">
        <v>8109.7599487304688</v>
      </c>
      <c r="G75" s="12">
        <f t="shared" ref="G75" si="302">-D75/E75*100</f>
        <v>3.4813847059001093</v>
      </c>
      <c r="H75" s="12">
        <f t="shared" ref="H75" si="303">-D75/F75*100</f>
        <v>36.686289369753624</v>
      </c>
      <c r="I75" s="22">
        <v>42277</v>
      </c>
      <c r="J75">
        <v>13</v>
      </c>
      <c r="K75" s="12">
        <v>2.1200976477952826</v>
      </c>
      <c r="M75" s="22">
        <v>42277</v>
      </c>
      <c r="N75">
        <v>27</v>
      </c>
      <c r="O75" s="2">
        <v>-2271.7200021743774</v>
      </c>
      <c r="P75" s="2">
        <v>81581.014190673828</v>
      </c>
      <c r="Q75" s="2">
        <v>6455.991996884346</v>
      </c>
      <c r="R75" s="12">
        <f t="shared" ref="R75" si="304">-O75/P75*100</f>
        <v>2.7846184859443386</v>
      </c>
      <c r="S75" s="12">
        <f t="shared" ref="S75" si="305">-O75/Q75*100</f>
        <v>35.187775995861003</v>
      </c>
      <c r="T75" s="22">
        <v>42277</v>
      </c>
      <c r="U75">
        <v>24</v>
      </c>
      <c r="V75" s="12">
        <v>-9.5105367641197258</v>
      </c>
      <c r="X75" s="22">
        <v>42369</v>
      </c>
      <c r="Y75">
        <v>28</v>
      </c>
      <c r="Z75" s="2">
        <v>-17665.692010879517</v>
      </c>
      <c r="AA75" s="2">
        <v>73922.440734863281</v>
      </c>
      <c r="AB75" s="2">
        <v>15437.541957855225</v>
      </c>
      <c r="AC75" s="12">
        <f t="shared" ref="AC75" si="306">-Z75/AA75*100</f>
        <v>23.897603806455525</v>
      </c>
      <c r="AD75" s="12">
        <f t="shared" ref="AD75" si="307">-Z75/AB75*100</f>
        <v>114.43332143878335</v>
      </c>
      <c r="AE75" s="22">
        <v>42369</v>
      </c>
      <c r="AF75">
        <v>26</v>
      </c>
      <c r="AG75" s="12">
        <v>-6.7834924123678526</v>
      </c>
      <c r="AI75" s="22">
        <v>42277</v>
      </c>
      <c r="AJ75">
        <v>18</v>
      </c>
      <c r="AK75" s="2">
        <v>-1296.5889954566956</v>
      </c>
      <c r="AL75" s="2">
        <v>56052.722717285156</v>
      </c>
      <c r="AM75" s="2">
        <v>5089.0109786987305</v>
      </c>
      <c r="AN75" s="12">
        <f t="shared" ref="AN75" si="308">-AK75/AL75*100</f>
        <v>2.3131597050090527</v>
      </c>
      <c r="AO75" s="12">
        <f t="shared" ref="AO75" si="309">-AK75/AM75*100</f>
        <v>25.478211795649059</v>
      </c>
      <c r="AP75" s="22">
        <v>42277</v>
      </c>
      <c r="AQ75">
        <v>18</v>
      </c>
      <c r="AR75" s="12">
        <v>-2.8299186042790581E-2</v>
      </c>
      <c r="AT75" s="22">
        <v>42277</v>
      </c>
      <c r="AU75">
        <v>106</v>
      </c>
      <c r="AV75" s="2">
        <v>-76954.49351900816</v>
      </c>
      <c r="AW75" s="2">
        <v>290071.2117767334</v>
      </c>
      <c r="AX75" s="2">
        <v>-19164.545546531677</v>
      </c>
      <c r="AY75" s="12">
        <f t="shared" ref="AY75" si="310">-AV75/AW75*100</f>
        <v>26.529517716580475</v>
      </c>
      <c r="AZ75" s="12">
        <f t="shared" ref="AZ75" si="311">-AV75/AX75*100</f>
        <v>-401.54614327880614</v>
      </c>
      <c r="BA75" s="22">
        <v>42277</v>
      </c>
      <c r="BB75">
        <v>100</v>
      </c>
      <c r="BC75" s="12">
        <v>-16.192043769094177</v>
      </c>
      <c r="BE75" s="22">
        <v>42277</v>
      </c>
      <c r="BF75">
        <v>15</v>
      </c>
      <c r="BG75" s="2">
        <v>-2793.0288753509521</v>
      </c>
      <c r="BH75" s="2">
        <v>106825.18194580078</v>
      </c>
      <c r="BI75" s="2">
        <v>8752.7126617431641</v>
      </c>
      <c r="BJ75" s="12">
        <f t="shared" ref="BJ75" si="312">-BG75/BH75*100</f>
        <v>2.6145790950003094</v>
      </c>
      <c r="BK75" s="12">
        <f t="shared" ref="BK75" si="313">-BG75/BI75*100</f>
        <v>31.910437178623212</v>
      </c>
      <c r="BL75" s="22">
        <v>42277</v>
      </c>
      <c r="BM75">
        <v>10</v>
      </c>
      <c r="BN75" s="12">
        <v>14.284563401216332</v>
      </c>
      <c r="BP75" s="22">
        <v>42277</v>
      </c>
      <c r="BQ75">
        <v>9</v>
      </c>
      <c r="BR75" s="2">
        <v>-4043.5520401000977</v>
      </c>
      <c r="BS75" s="2">
        <v>26904.946533203125</v>
      </c>
      <c r="BT75" s="2">
        <v>6070.4520568847656</v>
      </c>
      <c r="BU75" s="12">
        <f t="shared" ref="BU75" si="314">-BR75/BS75*100</f>
        <v>15.029028342836476</v>
      </c>
      <c r="BV75" s="12">
        <f t="shared" ref="BV75" si="315">-BR75/BT75*100</f>
        <v>66.610394122364042</v>
      </c>
      <c r="BW75" s="22">
        <v>42277</v>
      </c>
      <c r="BX75">
        <v>7</v>
      </c>
      <c r="BY75" s="12">
        <v>55.44650907390276</v>
      </c>
      <c r="CA75" s="22">
        <v>42277</v>
      </c>
      <c r="CB75">
        <v>32</v>
      </c>
      <c r="CC75" s="2">
        <v>-9756.6150913834572</v>
      </c>
      <c r="CD75" s="2">
        <v>199344.26487731934</v>
      </c>
      <c r="CE75" s="2">
        <v>28207.839144229889</v>
      </c>
      <c r="CF75" s="12">
        <f t="shared" ref="CF75" si="316">-CC75/CD75*100</f>
        <v>4.8943545465869729</v>
      </c>
      <c r="CG75" s="12">
        <f t="shared" ref="CG75" si="317">-CC75/CE75*100</f>
        <v>34.588310864567731</v>
      </c>
      <c r="CH75" s="22">
        <v>42277</v>
      </c>
      <c r="CI75">
        <v>31</v>
      </c>
      <c r="CJ75" s="12">
        <v>37.200240005913379</v>
      </c>
      <c r="CL75" s="22">
        <v>42277</v>
      </c>
      <c r="CM75">
        <v>20</v>
      </c>
      <c r="CN75" s="2">
        <v>-5188.9060778617859</v>
      </c>
      <c r="CO75" s="2">
        <v>40867.60750579834</v>
      </c>
      <c r="CP75" s="2">
        <v>7183.9388866424561</v>
      </c>
      <c r="CQ75" s="12">
        <f t="shared" ref="CQ75" si="318">-CN75/CO75*100</f>
        <v>12.696867750639864</v>
      </c>
      <c r="CR75" s="12">
        <f t="shared" ref="CR75" si="319">-CN75/CP75*100</f>
        <v>72.229262522121971</v>
      </c>
      <c r="CS75" s="22">
        <v>42277</v>
      </c>
      <c r="CT75">
        <v>19</v>
      </c>
      <c r="CU75" s="12">
        <v>70.254037144462345</v>
      </c>
      <c r="CW75" s="22">
        <v>42277</v>
      </c>
      <c r="CX75">
        <v>66</v>
      </c>
      <c r="CY75" s="2">
        <v>-14725.57665348053</v>
      </c>
      <c r="CZ75" s="2">
        <v>221174.76898193359</v>
      </c>
      <c r="DA75" s="2">
        <v>14315.002711176872</v>
      </c>
      <c r="DB75" s="12">
        <f t="shared" ref="DB75" si="320">-CY75/CZ75*100</f>
        <v>6.6578917302648435</v>
      </c>
      <c r="DC75" s="12">
        <f t="shared" ref="DC75" si="321">-CY75/DA75*100</f>
        <v>102.86813737019476</v>
      </c>
      <c r="DD75" s="22">
        <v>42277</v>
      </c>
      <c r="DE75">
        <v>65</v>
      </c>
      <c r="DF75" s="12">
        <v>-0.24046107999859956</v>
      </c>
      <c r="DH75" s="22">
        <v>42277</v>
      </c>
      <c r="DI75">
        <v>39</v>
      </c>
      <c r="DJ75" s="2">
        <v>-6689.4270354509354</v>
      </c>
      <c r="DK75" s="2">
        <v>123086.37147521973</v>
      </c>
      <c r="DL75" s="2">
        <v>21152.370887756348</v>
      </c>
      <c r="DM75" s="12">
        <f t="shared" ref="DM75" si="322">-DJ75/DK75*100</f>
        <v>5.4347422507273109</v>
      </c>
      <c r="DN75" s="12">
        <f t="shared" ref="DN75" si="323">-DJ75/DL75*100</f>
        <v>31.624951505190296</v>
      </c>
      <c r="DO75" s="22">
        <v>42277</v>
      </c>
      <c r="DP75">
        <v>38</v>
      </c>
      <c r="DQ75" s="12">
        <v>-9.3643712589347778</v>
      </c>
      <c r="DS75" s="22">
        <v>42277</v>
      </c>
      <c r="DT75">
        <v>32</v>
      </c>
      <c r="DU75" s="2">
        <v>-1311.6179777383804</v>
      </c>
      <c r="DV75" s="2">
        <v>91504.870178222656</v>
      </c>
      <c r="DW75" s="2">
        <v>8780.7359066009521</v>
      </c>
      <c r="DX75" s="12">
        <f t="shared" ref="DX75" si="324">-DU75/DV75*100</f>
        <v>1.4333859773624746</v>
      </c>
      <c r="DY75" s="12">
        <f t="shared" ref="DY75" si="325">-DU75/DW75*100</f>
        <v>14.937449340121557</v>
      </c>
      <c r="DZ75" s="22">
        <v>42277</v>
      </c>
      <c r="EA75">
        <v>25</v>
      </c>
      <c r="EB75" s="12">
        <v>-0.80009936663846259</v>
      </c>
      <c r="ED75" s="22">
        <v>42277</v>
      </c>
      <c r="EE75">
        <v>25</v>
      </c>
      <c r="EF75" s="2">
        <v>-4106.6810030937195</v>
      </c>
      <c r="EG75" s="2">
        <v>189105.79644775391</v>
      </c>
      <c r="EH75" s="2">
        <v>11436.549766540527</v>
      </c>
      <c r="EI75" s="12">
        <f t="shared" ref="EI75" si="326">-EF75/EG75*100</f>
        <v>2.1716314783763448</v>
      </c>
      <c r="EJ75" s="12">
        <f t="shared" ref="EJ75" si="327">-EF75/EH75*100</f>
        <v>35.908390965153473</v>
      </c>
      <c r="EK75" s="22">
        <v>42277</v>
      </c>
      <c r="EL75">
        <v>24</v>
      </c>
      <c r="EM75" s="12">
        <v>2.8545321313150573</v>
      </c>
      <c r="EO75" s="22">
        <v>42277</v>
      </c>
      <c r="EP75">
        <v>28</v>
      </c>
      <c r="EQ75" s="2">
        <v>-6701.6560053825378</v>
      </c>
      <c r="ER75" s="2">
        <v>98369.514282226563</v>
      </c>
      <c r="ES75" s="2">
        <v>18837.16707611084</v>
      </c>
      <c r="ET75" s="12">
        <f t="shared" ref="ET75" si="328">-EQ75/ER75*100</f>
        <v>6.812736704336249</v>
      </c>
      <c r="EU75" s="12">
        <f t="shared" ref="EU75" si="329">-EQ75/ES75*100</f>
        <v>35.576772124517227</v>
      </c>
      <c r="EV75" s="22">
        <v>42277</v>
      </c>
      <c r="EW75">
        <v>26</v>
      </c>
      <c r="EX75" s="12">
        <v>-8.9742176206279005</v>
      </c>
      <c r="EZ75" s="22">
        <v>42277</v>
      </c>
      <c r="FA75">
        <v>20</v>
      </c>
      <c r="FB75" s="2">
        <v>-23383.92407989502</v>
      </c>
      <c r="FC75" s="2">
        <v>123128.45504760742</v>
      </c>
      <c r="FD75" s="2">
        <v>30836.820009231567</v>
      </c>
      <c r="FE75" s="12">
        <f t="shared" ref="FE75" si="330">-FB75/FC75*100</f>
        <v>18.991486631464401</v>
      </c>
      <c r="FF75" s="12">
        <f t="shared" ref="FF75" si="331">-FB75/FD75*100</f>
        <v>75.831178678263882</v>
      </c>
      <c r="FG75" s="22">
        <v>42277</v>
      </c>
      <c r="FH75">
        <v>17</v>
      </c>
      <c r="FI75" s="12">
        <v>10.881490937659667</v>
      </c>
      <c r="FK75" s="22">
        <v>42277</v>
      </c>
      <c r="FL75">
        <v>8</v>
      </c>
      <c r="FM75" s="2">
        <v>-11051.0930519104</v>
      </c>
      <c r="FN75" s="2">
        <v>90050.889099121094</v>
      </c>
      <c r="FO75" s="2">
        <v>15959.149967193604</v>
      </c>
      <c r="FP75" s="12">
        <f t="shared" ref="FP75" si="332">-FM75/FN75*100</f>
        <v>12.272053238415232</v>
      </c>
      <c r="FQ75" s="12">
        <f t="shared" ref="FQ75" si="333">-FM75/FO75*100</f>
        <v>69.24612573117966</v>
      </c>
      <c r="FR75" s="22">
        <v>42277</v>
      </c>
      <c r="FS75">
        <v>7</v>
      </c>
      <c r="FT75" s="12">
        <v>27.464726874431889</v>
      </c>
      <c r="FV75" s="22">
        <v>42277</v>
      </c>
      <c r="FW75">
        <v>8</v>
      </c>
      <c r="FX75" s="2">
        <v>-4614.2000007629395</v>
      </c>
      <c r="FY75" s="2">
        <v>51985.799987792969</v>
      </c>
      <c r="FZ75" s="2">
        <v>10952.5</v>
      </c>
      <c r="GA75" s="12">
        <f t="shared" ref="GA75" si="334">-FX75/FY75*100</f>
        <v>8.8758853414709815</v>
      </c>
      <c r="GB75" s="12">
        <f t="shared" ref="GB75" si="335">-FX75/FZ75*100</f>
        <v>42.129194254854504</v>
      </c>
      <c r="GC75" s="22">
        <v>42277</v>
      </c>
      <c r="GD75">
        <v>7</v>
      </c>
      <c r="GE75" s="12">
        <v>-26.147965581239209</v>
      </c>
    </row>
    <row r="76" spans="2:187">
      <c r="B76" s="22">
        <v>42369</v>
      </c>
      <c r="C76">
        <v>13</v>
      </c>
      <c r="D76" s="2">
        <v>-3119.2780055999756</v>
      </c>
      <c r="E76" s="2">
        <v>84299.976989746094</v>
      </c>
      <c r="F76" s="2">
        <v>8280.050952911377</v>
      </c>
      <c r="G76" s="12">
        <f t="shared" ref="G76" si="336">-D76/E76*100</f>
        <v>3.7002121672932273</v>
      </c>
      <c r="H76" s="12">
        <f t="shared" ref="H76" si="337">-D76/F76*100</f>
        <v>37.672207856440728</v>
      </c>
      <c r="I76" s="22">
        <v>42369</v>
      </c>
      <c r="J76">
        <v>13</v>
      </c>
      <c r="K76" s="12">
        <v>12.174022050375143</v>
      </c>
      <c r="M76" s="22">
        <v>42369</v>
      </c>
      <c r="N76">
        <v>27</v>
      </c>
      <c r="O76" s="2">
        <v>-2196.9870195388794</v>
      </c>
      <c r="P76" s="2">
        <v>79799.294219970703</v>
      </c>
      <c r="Q76" s="2">
        <v>7207.2799577713013</v>
      </c>
      <c r="R76" s="12">
        <f t="shared" ref="R76" si="338">-O76/P76*100</f>
        <v>2.7531409156110782</v>
      </c>
      <c r="S76" s="12">
        <f t="shared" ref="S76" si="339">-O76/Q76*100</f>
        <v>30.482887197547566</v>
      </c>
      <c r="T76" s="22">
        <v>42369</v>
      </c>
      <c r="U76">
        <v>23</v>
      </c>
      <c r="V76" s="12">
        <v>-19.49532974619239</v>
      </c>
      <c r="X76" s="22">
        <v>42460</v>
      </c>
      <c r="Y76">
        <v>29</v>
      </c>
      <c r="Z76" s="2">
        <v>-18396.710031509399</v>
      </c>
      <c r="AA76" s="2">
        <v>75604.414184570313</v>
      </c>
      <c r="AB76" s="2">
        <v>16329.250919342041</v>
      </c>
      <c r="AC76" s="12">
        <f t="shared" ref="AC76" si="340">-Z76/AA76*100</f>
        <v>24.332851765239763</v>
      </c>
      <c r="AD76" s="12">
        <f t="shared" ref="AD76" si="341">-Z76/AB76*100</f>
        <v>112.66107748836444</v>
      </c>
      <c r="AE76" s="22">
        <v>42460</v>
      </c>
      <c r="AF76">
        <v>28</v>
      </c>
      <c r="AG76" s="12">
        <v>-0.39441395168008375</v>
      </c>
      <c r="AI76" s="22">
        <v>42369</v>
      </c>
      <c r="AJ76">
        <v>16</v>
      </c>
      <c r="AK76" s="2">
        <v>-1176.5390138626099</v>
      </c>
      <c r="AL76" s="2">
        <v>52821.793273925781</v>
      </c>
      <c r="AM76" s="2">
        <v>4896.843017578125</v>
      </c>
      <c r="AN76" s="12">
        <f t="shared" ref="AN76:AN77" si="342">-AK76/AL76*100</f>
        <v>2.2273742350269283</v>
      </c>
      <c r="AO76" s="12">
        <f t="shared" ref="AO76:AO77" si="343">-AK76/AM76*100</f>
        <v>24.026480114620892</v>
      </c>
      <c r="AP76" s="22">
        <v>42369</v>
      </c>
      <c r="AQ76">
        <v>16</v>
      </c>
      <c r="AR76" s="12">
        <v>8.6565902953310125</v>
      </c>
      <c r="AT76" s="22">
        <v>42369</v>
      </c>
      <c r="AU76">
        <v>98</v>
      </c>
      <c r="AV76" s="2">
        <v>-64267.933454841375</v>
      </c>
      <c r="AW76" s="2">
        <v>265160.8676071167</v>
      </c>
      <c r="AX76" s="2">
        <v>-45169.964353561401</v>
      </c>
      <c r="AY76" s="12">
        <f t="shared" ref="AY76:AY77" si="344">-AV76/AW76*100</f>
        <v>24.237337143603643</v>
      </c>
      <c r="AZ76" s="12">
        <f t="shared" ref="AZ76:AZ77" si="345">-AV76/AX76*100</f>
        <v>-142.28023947903384</v>
      </c>
      <c r="BA76" s="22">
        <v>42369</v>
      </c>
      <c r="BB76">
        <v>92</v>
      </c>
      <c r="BC76" s="12">
        <v>-27.062896566751192</v>
      </c>
      <c r="BE76" s="22">
        <v>42369</v>
      </c>
      <c r="BF76">
        <v>14</v>
      </c>
      <c r="BG76" s="2">
        <v>-2739.3879861831665</v>
      </c>
      <c r="BH76" s="2">
        <v>103916.24267578125</v>
      </c>
      <c r="BI76" s="2">
        <v>8660.2656784057617</v>
      </c>
      <c r="BJ76" s="12">
        <f t="shared" ref="BJ76" si="346">-BG76/BH76*100</f>
        <v>2.6361499565857658</v>
      </c>
      <c r="BK76" s="12">
        <f t="shared" ref="BK76" si="347">-BG76/BI76*100</f>
        <v>31.631685307458728</v>
      </c>
      <c r="BL76" s="22">
        <v>42369</v>
      </c>
      <c r="BM76">
        <v>10</v>
      </c>
      <c r="BN76" s="12">
        <v>4.6516008001278086</v>
      </c>
      <c r="BP76" s="22">
        <v>42369</v>
      </c>
      <c r="BQ76">
        <v>9</v>
      </c>
      <c r="BR76" s="2">
        <v>-4578.2029304504395</v>
      </c>
      <c r="BS76" s="2">
        <v>26866.030212402344</v>
      </c>
      <c r="BT76" s="2">
        <v>4455.5760269165039</v>
      </c>
      <c r="BU76" s="12">
        <f t="shared" ref="BU76:BU77" si="348">-BR76/BS76*100</f>
        <v>17.040861244684276</v>
      </c>
      <c r="BV76" s="12">
        <f t="shared" ref="BV76:BV77" si="349">-BR76/BT76*100</f>
        <v>102.7522121223639</v>
      </c>
      <c r="BW76" s="22">
        <v>42369</v>
      </c>
      <c r="BX76">
        <v>7</v>
      </c>
      <c r="BY76" s="12">
        <v>53.393985616456895</v>
      </c>
      <c r="CA76" s="22">
        <v>42369</v>
      </c>
      <c r="CB76">
        <v>35</v>
      </c>
      <c r="CC76" s="2">
        <v>-9992.1869534254074</v>
      </c>
      <c r="CD76" s="2">
        <v>225948.90843200684</v>
      </c>
      <c r="CE76" s="2">
        <v>29789.551326751709</v>
      </c>
      <c r="CF76" s="12">
        <f t="shared" ref="CF76" si="350">-CC76/CD76*100</f>
        <v>4.4223214100776609</v>
      </c>
      <c r="CG76" s="12">
        <f t="shared" ref="CG76" si="351">-CC76/CE76*100</f>
        <v>33.542589627565796</v>
      </c>
      <c r="CH76" s="22">
        <v>42369</v>
      </c>
      <c r="CI76">
        <v>33</v>
      </c>
      <c r="CJ76" s="12">
        <v>26.640713927832451</v>
      </c>
      <c r="CL76" s="22">
        <v>42369</v>
      </c>
      <c r="CM76">
        <v>20</v>
      </c>
      <c r="CN76" s="2">
        <v>-5827.7279695272446</v>
      </c>
      <c r="CO76" s="2">
        <v>62770.059936523438</v>
      </c>
      <c r="CP76" s="2">
        <v>12746.35502243042</v>
      </c>
      <c r="CQ76" s="12">
        <f t="shared" ref="CQ76" si="352">-CN76/CO76*100</f>
        <v>9.2842478968804016</v>
      </c>
      <c r="CR76" s="12">
        <f t="shared" ref="CR76" si="353">-CN76/CP76*100</f>
        <v>45.720741021820672</v>
      </c>
      <c r="CS76" s="22">
        <v>42369</v>
      </c>
      <c r="CT76">
        <v>19</v>
      </c>
      <c r="CU76" s="12">
        <v>-4.0289211139128973</v>
      </c>
      <c r="CW76" s="22">
        <v>42369</v>
      </c>
      <c r="CX76">
        <v>64</v>
      </c>
      <c r="CY76" s="2">
        <v>-13531.296941757202</v>
      </c>
      <c r="CZ76" s="2">
        <v>210970.28567504883</v>
      </c>
      <c r="DA76" s="2">
        <v>8999.7409853935242</v>
      </c>
      <c r="DB76" s="12">
        <f t="shared" ref="DB76" si="354">-CY76/CZ76*100</f>
        <v>6.4138401758620418</v>
      </c>
      <c r="DC76" s="12">
        <f t="shared" ref="DC76" si="355">-CY76/DA76*100</f>
        <v>150.35207083979796</v>
      </c>
      <c r="DD76" s="22">
        <v>42369</v>
      </c>
      <c r="DE76">
        <v>60</v>
      </c>
      <c r="DF76" s="12">
        <v>-11.934983309265657</v>
      </c>
      <c r="DH76" s="22">
        <v>42369</v>
      </c>
      <c r="DI76">
        <v>39</v>
      </c>
      <c r="DJ76" s="2">
        <v>-7170.0330145359039</v>
      </c>
      <c r="DK76" s="2">
        <v>133225.36183166504</v>
      </c>
      <c r="DL76" s="2">
        <v>21538.34299659729</v>
      </c>
      <c r="DM76" s="12">
        <f t="shared" ref="DM76" si="356">-DJ76/DK76*100</f>
        <v>5.3818829357697631</v>
      </c>
      <c r="DN76" s="12">
        <f t="shared" ref="DN76" si="357">-DJ76/DL76*100</f>
        <v>33.289622213132425</v>
      </c>
      <c r="DO76" s="22">
        <v>42369</v>
      </c>
      <c r="DP76">
        <v>38</v>
      </c>
      <c r="DQ76" s="12">
        <v>-6.2659599164711199</v>
      </c>
      <c r="DS76" s="22">
        <v>42369</v>
      </c>
      <c r="DT76">
        <v>33</v>
      </c>
      <c r="DU76" s="2">
        <v>-1320.6809923648834</v>
      </c>
      <c r="DV76" s="2">
        <v>96385.700485229492</v>
      </c>
      <c r="DW76" s="2">
        <v>9529.5120277404785</v>
      </c>
      <c r="DX76" s="12">
        <f t="shared" ref="DX76" si="358">-DU76/DV76*100</f>
        <v>1.3702042789711006</v>
      </c>
      <c r="DY76" s="12">
        <f t="shared" ref="DY76" si="359">-DU76/DW76*100</f>
        <v>13.858852253088841</v>
      </c>
      <c r="DZ76" s="22">
        <v>42369</v>
      </c>
      <c r="EA76">
        <v>26</v>
      </c>
      <c r="EB76" s="12">
        <v>1.478538798242246</v>
      </c>
      <c r="ED76" s="22">
        <v>42369</v>
      </c>
      <c r="EE76">
        <v>24</v>
      </c>
      <c r="EF76" s="2">
        <v>-4304.0649909973145</v>
      </c>
      <c r="EG76" s="2">
        <v>191727.63702392578</v>
      </c>
      <c r="EH76" s="2">
        <v>10484.175849914551</v>
      </c>
      <c r="EI76" s="12">
        <f t="shared" ref="EI76" si="360">-EF76/EG76*100</f>
        <v>2.2448850138700704</v>
      </c>
      <c r="EJ76" s="12">
        <f t="shared" ref="EJ76" si="361">-EF76/EH76*100</f>
        <v>41.05296451158241</v>
      </c>
      <c r="EK76" s="22">
        <v>42369</v>
      </c>
      <c r="EL76">
        <v>23</v>
      </c>
      <c r="EM76" s="12">
        <v>5.4225568364248522</v>
      </c>
      <c r="EO76" s="22">
        <v>42369</v>
      </c>
      <c r="EP76">
        <v>26</v>
      </c>
      <c r="EQ76" s="2">
        <v>-7689.528981924057</v>
      </c>
      <c r="ER76" s="2">
        <v>104680.71392822266</v>
      </c>
      <c r="ES76" s="2">
        <v>19391.00902557373</v>
      </c>
      <c r="ET76" s="12">
        <f t="shared" ref="ET76" si="362">-EQ76/ER76*100</f>
        <v>7.3456978782133682</v>
      </c>
      <c r="EU76" s="12">
        <f t="shared" ref="EU76" si="363">-EQ76/ES76*100</f>
        <v>39.655125588270117</v>
      </c>
      <c r="EV76" s="22">
        <v>42369</v>
      </c>
      <c r="EW76">
        <v>25</v>
      </c>
      <c r="EX76" s="12">
        <v>19.916280509000895</v>
      </c>
      <c r="EZ76" s="22">
        <v>42369</v>
      </c>
      <c r="FA76">
        <v>20</v>
      </c>
      <c r="FB76" s="2">
        <v>-23654.269073486328</v>
      </c>
      <c r="FC76" s="2">
        <v>122787.21697998047</v>
      </c>
      <c r="FD76" s="2">
        <v>34928.133003234863</v>
      </c>
      <c r="FE76" s="12">
        <f t="shared" ref="FE76" si="364">-FB76/FC76*100</f>
        <v>19.264439454917344</v>
      </c>
      <c r="FF76" s="12">
        <f t="shared" ref="FF76" si="365">-FB76/FD76*100</f>
        <v>67.722683807049151</v>
      </c>
      <c r="FG76" s="22">
        <v>42369</v>
      </c>
      <c r="FH76">
        <v>18</v>
      </c>
      <c r="FI76" s="12">
        <v>22.576165812693972</v>
      </c>
      <c r="FK76" s="22">
        <v>42369</v>
      </c>
      <c r="FL76">
        <v>8</v>
      </c>
      <c r="FM76" s="2">
        <v>-12114.373003005981</v>
      </c>
      <c r="FN76" s="2">
        <v>91875.044860839844</v>
      </c>
      <c r="FO76" s="2">
        <v>17007.387985229492</v>
      </c>
      <c r="FP76" s="12">
        <f t="shared" ref="FP76" si="366">-FM76/FN76*100</f>
        <v>13.185705673782506</v>
      </c>
      <c r="FQ76" s="12">
        <f t="shared" ref="FQ76" si="367">-FM76/FO76*100</f>
        <v>71.2300619796939</v>
      </c>
      <c r="FR76" s="22">
        <v>42369</v>
      </c>
      <c r="FS76">
        <v>7</v>
      </c>
      <c r="FT76" s="12">
        <v>29.777006687751339</v>
      </c>
      <c r="FV76" s="22">
        <v>42369</v>
      </c>
      <c r="FW76">
        <v>7</v>
      </c>
      <c r="FX76" s="2">
        <v>-4027.3000001907349</v>
      </c>
      <c r="FY76" s="2">
        <v>32808.299987792969</v>
      </c>
      <c r="FZ76" s="2">
        <v>7387.5999999046326</v>
      </c>
      <c r="GA76" s="12">
        <f t="shared" ref="GA76:GA77" si="368">-FX76/FY76*100</f>
        <v>12.275247427294856</v>
      </c>
      <c r="GB76" s="12">
        <f t="shared" ref="GB76:GB77" si="369">-FX76/FZ76*100</f>
        <v>54.514321298428769</v>
      </c>
      <c r="GC76" s="22">
        <v>42369</v>
      </c>
      <c r="GD76">
        <v>6</v>
      </c>
      <c r="GE76" s="12">
        <v>24.935073605491255</v>
      </c>
    </row>
    <row r="77" spans="2:187">
      <c r="B77" s="22">
        <v>42460</v>
      </c>
      <c r="C77">
        <v>13</v>
      </c>
      <c r="D77" s="2">
        <v>-3369.8470020294189</v>
      </c>
      <c r="E77" s="2">
        <v>85687.756042480469</v>
      </c>
      <c r="F77" s="2">
        <v>8862.9310150146484</v>
      </c>
      <c r="G77" s="12">
        <f t="shared" ref="G77" si="370">-D77/E77*100</f>
        <v>3.932705391840098</v>
      </c>
      <c r="H77" s="12">
        <f t="shared" ref="H77" si="371">-D77/F77*100</f>
        <v>38.021812381486185</v>
      </c>
      <c r="I77" s="22">
        <v>42460</v>
      </c>
      <c r="J77">
        <v>13</v>
      </c>
      <c r="K77" s="12">
        <v>13.307741235387605</v>
      </c>
      <c r="M77" s="22">
        <v>42460</v>
      </c>
      <c r="N77">
        <v>27</v>
      </c>
      <c r="O77" s="2">
        <v>-4320.3120183944702</v>
      </c>
      <c r="P77" s="2">
        <v>99327.928161621094</v>
      </c>
      <c r="Q77" s="2">
        <v>6983.4930047988892</v>
      </c>
      <c r="R77" s="12">
        <f t="shared" ref="R77" si="372">-O77/P77*100</f>
        <v>4.3495440792489797</v>
      </c>
      <c r="S77" s="12">
        <f t="shared" ref="S77" si="373">-O77/Q77*100</f>
        <v>61.8646287098112</v>
      </c>
      <c r="T77" s="22">
        <v>42460</v>
      </c>
      <c r="U77">
        <v>25</v>
      </c>
      <c r="V77" s="12">
        <v>-14.478938020934873</v>
      </c>
      <c r="X77" s="22">
        <v>42551</v>
      </c>
      <c r="Y77">
        <v>31</v>
      </c>
      <c r="Z77" s="2">
        <v>-18117.115982294083</v>
      </c>
      <c r="AA77" s="2">
        <v>82010.840194702148</v>
      </c>
      <c r="AB77" s="2">
        <v>16680.252956390381</v>
      </c>
      <c r="AC77" s="12">
        <f t="shared" ref="AC77" si="374">-Z77/AA77*100</f>
        <v>22.091123489629165</v>
      </c>
      <c r="AD77" s="12">
        <f t="shared" ref="AD77" si="375">-Z77/AB77*100</f>
        <v>108.6141560902002</v>
      </c>
      <c r="AE77" s="22">
        <v>42551</v>
      </c>
      <c r="AF77">
        <v>30</v>
      </c>
      <c r="AG77" s="12">
        <v>0.81505015769887112</v>
      </c>
      <c r="AI77" s="22">
        <v>42460</v>
      </c>
      <c r="AJ77">
        <v>14</v>
      </c>
      <c r="AK77" s="2">
        <v>-824.32099461555481</v>
      </c>
      <c r="AL77" s="2">
        <v>41113.724914550781</v>
      </c>
      <c r="AM77" s="2">
        <v>4338.6970367431641</v>
      </c>
      <c r="AN77" s="12">
        <f t="shared" si="342"/>
        <v>2.0049776475587961</v>
      </c>
      <c r="AO77" s="12">
        <f t="shared" si="343"/>
        <v>18.99927530395923</v>
      </c>
      <c r="AP77" s="22">
        <v>42460</v>
      </c>
      <c r="AQ77">
        <v>14</v>
      </c>
      <c r="AR77" s="12">
        <v>0.92832571265184516</v>
      </c>
      <c r="AT77" s="22">
        <v>42460</v>
      </c>
      <c r="AU77">
        <v>103</v>
      </c>
      <c r="AV77" s="2">
        <v>-64414.784888654947</v>
      </c>
      <c r="AW77" s="2">
        <v>263441.52013397217</v>
      </c>
      <c r="AX77" s="2">
        <v>-35803.115999698639</v>
      </c>
      <c r="AY77" s="12">
        <f t="shared" si="344"/>
        <v>24.45126525837577</v>
      </c>
      <c r="AZ77" s="12">
        <f t="shared" si="345"/>
        <v>-179.91390718393657</v>
      </c>
      <c r="BA77" s="22">
        <v>42460</v>
      </c>
      <c r="BB77">
        <v>96</v>
      </c>
      <c r="BC77" s="12">
        <v>-35.511465258990327</v>
      </c>
      <c r="BE77" s="22">
        <v>42460</v>
      </c>
      <c r="BF77">
        <v>14</v>
      </c>
      <c r="BG77" s="2">
        <v>-3147.1314487457275</v>
      </c>
      <c r="BH77" s="2">
        <v>116548.80334472656</v>
      </c>
      <c r="BI77" s="2">
        <v>9394.015625</v>
      </c>
      <c r="BJ77" s="12">
        <f t="shared" ref="BJ77" si="376">-BG77/BH77*100</f>
        <v>2.7002692077731441</v>
      </c>
      <c r="BK77" s="12">
        <f t="shared" ref="BK77" si="377">-BG77/BI77*100</f>
        <v>33.501450012179724</v>
      </c>
      <c r="BL77" s="22">
        <v>42460</v>
      </c>
      <c r="BM77">
        <v>10</v>
      </c>
      <c r="BN77" s="12">
        <v>9.3559863887291641</v>
      </c>
      <c r="BP77" s="22">
        <v>42460</v>
      </c>
      <c r="BQ77">
        <v>9</v>
      </c>
      <c r="BR77" s="2">
        <v>-4295.8980369567871</v>
      </c>
      <c r="BS77" s="2">
        <v>24881.483734130859</v>
      </c>
      <c r="BT77" s="2">
        <v>3818.6199989318848</v>
      </c>
      <c r="BU77" s="12">
        <f t="shared" si="348"/>
        <v>17.265441574386273</v>
      </c>
      <c r="BV77" s="12">
        <f t="shared" si="349"/>
        <v>112.49870471946417</v>
      </c>
      <c r="BW77" s="22">
        <v>42460</v>
      </c>
      <c r="BX77">
        <v>8</v>
      </c>
      <c r="BY77" s="12">
        <v>35.411022487240885</v>
      </c>
      <c r="CA77" s="22">
        <v>42460</v>
      </c>
      <c r="CB77">
        <v>35</v>
      </c>
      <c r="CC77" s="2">
        <v>-10619.867989063263</v>
      </c>
      <c r="CD77" s="2">
        <v>217557.09873962402</v>
      </c>
      <c r="CE77" s="2">
        <v>30232.027948379517</v>
      </c>
      <c r="CF77" s="12">
        <f t="shared" ref="CF77" si="378">-CC77/CD77*100</f>
        <v>4.8814164422064197</v>
      </c>
      <c r="CG77" s="12">
        <f t="shared" ref="CG77" si="379">-CC77/CE77*100</f>
        <v>35.127871696852225</v>
      </c>
      <c r="CH77" s="22">
        <v>42460</v>
      </c>
      <c r="CI77">
        <v>31</v>
      </c>
      <c r="CJ77" s="12">
        <v>34.705437953209682</v>
      </c>
      <c r="CL77" s="22">
        <v>42460</v>
      </c>
      <c r="CM77">
        <v>18</v>
      </c>
      <c r="CN77" s="2">
        <v>-5410.0950298309326</v>
      </c>
      <c r="CO77" s="2">
        <v>57813.313400268555</v>
      </c>
      <c r="CP77" s="2">
        <v>12582.776975631714</v>
      </c>
      <c r="CQ77" s="12">
        <f t="shared" ref="CQ77" si="380">-CN77/CO77*100</f>
        <v>9.3578705520202927</v>
      </c>
      <c r="CR77" s="12">
        <f t="shared" ref="CR77" si="381">-CN77/CP77*100</f>
        <v>42.996033707887612</v>
      </c>
      <c r="CS77" s="22">
        <v>42460</v>
      </c>
      <c r="CT77">
        <v>17</v>
      </c>
      <c r="CU77" s="12">
        <v>-12.5969650714569</v>
      </c>
      <c r="CW77" s="22">
        <v>42460</v>
      </c>
      <c r="CX77">
        <v>64</v>
      </c>
      <c r="CY77" s="2">
        <v>-19861.238067626953</v>
      </c>
      <c r="CZ77" s="2">
        <v>221733.41119384766</v>
      </c>
      <c r="DA77" s="2">
        <v>1204.5049738883972</v>
      </c>
      <c r="DB77" s="12">
        <f t="shared" ref="DB77" si="382">-CY77/CZ77*100</f>
        <v>8.9572599639769734</v>
      </c>
      <c r="DC77" s="12">
        <f t="shared" ref="DC77" si="383">-CY77/DA77*100</f>
        <v>1648.9129142830077</v>
      </c>
      <c r="DD77" s="22">
        <v>42460</v>
      </c>
      <c r="DE77">
        <v>58</v>
      </c>
      <c r="DF77" s="12">
        <v>-13.113863979921314</v>
      </c>
      <c r="DH77" s="22">
        <v>42460</v>
      </c>
      <c r="DI77">
        <v>39</v>
      </c>
      <c r="DJ77" s="2">
        <v>-7048.856972694397</v>
      </c>
      <c r="DK77" s="2">
        <v>135125.70700073242</v>
      </c>
      <c r="DL77" s="2">
        <v>22509.478164672852</v>
      </c>
      <c r="DM77" s="12">
        <f t="shared" ref="DM77" si="384">-DJ77/DK77*100</f>
        <v>5.2165181068441626</v>
      </c>
      <c r="DN77" s="12">
        <f t="shared" ref="DN77" si="385">-DJ77/DL77*100</f>
        <v>31.315061687023537</v>
      </c>
      <c r="DO77" s="22">
        <v>42460</v>
      </c>
      <c r="DP77">
        <v>39</v>
      </c>
      <c r="DQ77" s="12">
        <v>-6.2766288236955177</v>
      </c>
      <c r="DS77" s="22">
        <v>42460</v>
      </c>
      <c r="DT77">
        <v>35</v>
      </c>
      <c r="DU77" s="2">
        <v>-1417.6629936695099</v>
      </c>
      <c r="DV77" s="2">
        <v>103466.52719116211</v>
      </c>
      <c r="DW77" s="2">
        <v>10650.952083587646</v>
      </c>
      <c r="DX77" s="12">
        <f t="shared" ref="DX77" si="386">-DU77/DV77*100</f>
        <v>1.3701658228561902</v>
      </c>
      <c r="DY77" s="12">
        <f t="shared" ref="DY77" si="387">-DU77/DW77*100</f>
        <v>13.310199713075669</v>
      </c>
      <c r="DZ77" s="22">
        <v>42460</v>
      </c>
      <c r="EA77">
        <v>26</v>
      </c>
      <c r="EB77" s="12">
        <v>1.5760115440729638</v>
      </c>
      <c r="ED77" s="22">
        <v>42460</v>
      </c>
      <c r="EE77">
        <v>26</v>
      </c>
      <c r="EF77" s="2">
        <v>-4835.4199962615967</v>
      </c>
      <c r="EG77" s="2">
        <v>209120.02331542969</v>
      </c>
      <c r="EH77" s="2">
        <v>11887.626098632813</v>
      </c>
      <c r="EI77" s="12">
        <f t="shared" ref="EI77" si="388">-EF77/EG77*100</f>
        <v>2.3122702071278987</v>
      </c>
      <c r="EJ77" s="12">
        <f t="shared" ref="EJ77" si="389">-EF77/EH77*100</f>
        <v>40.67607742825723</v>
      </c>
      <c r="EK77" s="22">
        <v>42460</v>
      </c>
      <c r="EL77">
        <v>25</v>
      </c>
      <c r="EM77" s="12">
        <v>6.1571296691451671</v>
      </c>
      <c r="EO77" s="22">
        <v>42460</v>
      </c>
      <c r="EP77">
        <v>27</v>
      </c>
      <c r="EQ77" s="2">
        <v>-8136.3489918708801</v>
      </c>
      <c r="ER77" s="2">
        <v>104561.63101196289</v>
      </c>
      <c r="ES77" s="2">
        <v>18646.8229804039</v>
      </c>
      <c r="ET77" s="12">
        <f t="shared" ref="ET77" si="390">-EQ77/ER77*100</f>
        <v>7.7813906622592759</v>
      </c>
      <c r="EU77" s="12">
        <f t="shared" ref="EU77" si="391">-EQ77/ES77*100</f>
        <v>43.633969177598978</v>
      </c>
      <c r="EV77" s="22">
        <v>42460</v>
      </c>
      <c r="EW77">
        <v>25</v>
      </c>
      <c r="EX77" s="12">
        <v>23.75592779359814</v>
      </c>
      <c r="EZ77" s="22">
        <v>42460</v>
      </c>
      <c r="FA77">
        <v>20</v>
      </c>
      <c r="FB77" s="2">
        <v>-23718.043012619019</v>
      </c>
      <c r="FC77" s="2">
        <v>123831.65115356445</v>
      </c>
      <c r="FD77" s="2">
        <v>36443.821036338806</v>
      </c>
      <c r="FE77" s="12">
        <f t="shared" ref="FE77" si="392">-FB77/FC77*100</f>
        <v>19.153457772444717</v>
      </c>
      <c r="FF77" s="12">
        <f t="shared" ref="FF77" si="393">-FB77/FD77*100</f>
        <v>65.081109329807433</v>
      </c>
      <c r="FG77" s="22">
        <v>42460</v>
      </c>
      <c r="FH77">
        <v>19</v>
      </c>
      <c r="FI77" s="12">
        <v>17.350283084597006</v>
      </c>
      <c r="FK77" s="22">
        <v>42460</v>
      </c>
      <c r="FL77">
        <v>7</v>
      </c>
      <c r="FM77" s="2">
        <v>-11713.232042312622</v>
      </c>
      <c r="FN77" s="2">
        <v>94037.378967285156</v>
      </c>
      <c r="FO77" s="2">
        <v>17643.214042663574</v>
      </c>
      <c r="FP77" s="12">
        <f t="shared" ref="FP77" si="394">-FM77/FN77*100</f>
        <v>12.455932067595759</v>
      </c>
      <c r="FQ77" s="12">
        <f t="shared" ref="FQ77" si="395">-FM77/FO77*100</f>
        <v>66.389445902478499</v>
      </c>
      <c r="FR77" s="22">
        <v>42460</v>
      </c>
      <c r="FS77">
        <v>6</v>
      </c>
      <c r="FT77" s="12">
        <v>18.021381301891083</v>
      </c>
      <c r="FV77" s="22">
        <v>42460</v>
      </c>
      <c r="FW77">
        <v>8</v>
      </c>
      <c r="FX77" s="2">
        <v>-7032.0469236373901</v>
      </c>
      <c r="FY77" s="2">
        <v>32985.308013916016</v>
      </c>
      <c r="FZ77" s="2">
        <v>7603.1509948968887</v>
      </c>
      <c r="GA77" s="12">
        <f t="shared" si="368"/>
        <v>21.318724447474231</v>
      </c>
      <c r="GB77" s="12">
        <f t="shared" si="369"/>
        <v>92.488587012900126</v>
      </c>
      <c r="GC77" s="22">
        <v>42460</v>
      </c>
      <c r="GD77">
        <v>7</v>
      </c>
      <c r="GE77" s="12">
        <v>18.142957467386545</v>
      </c>
    </row>
    <row r="78" spans="2:187">
      <c r="B78" s="22">
        <v>42551</v>
      </c>
      <c r="C78">
        <v>13</v>
      </c>
      <c r="D78" s="2">
        <v>-3331.3860101699829</v>
      </c>
      <c r="E78" s="2">
        <v>85608.726623535156</v>
      </c>
      <c r="F78" s="2">
        <v>9028.0599784851074</v>
      </c>
      <c r="G78" s="12">
        <f t="shared" ref="G78" si="396">-D78/E78*100</f>
        <v>3.8914093709392166</v>
      </c>
      <c r="H78" s="12">
        <f t="shared" ref="H78" si="397">-D78/F78*100</f>
        <v>36.900353100323372</v>
      </c>
      <c r="I78" s="22">
        <v>42551</v>
      </c>
      <c r="J78">
        <v>13</v>
      </c>
      <c r="K78" s="12">
        <v>6.4175002384485147</v>
      </c>
      <c r="M78" s="22">
        <v>42551</v>
      </c>
      <c r="N78">
        <v>27</v>
      </c>
      <c r="O78" s="2">
        <v>-4101.1400079727173</v>
      </c>
      <c r="P78" s="2">
        <v>98565.726654052734</v>
      </c>
      <c r="Q78" s="2">
        <v>7262.4650506973267</v>
      </c>
      <c r="R78" s="12">
        <f t="shared" ref="R78" si="398">-O78/P78*100</f>
        <v>4.160817504412007</v>
      </c>
      <c r="S78" s="12">
        <f t="shared" ref="S78" si="399">-O78/Q78*100</f>
        <v>56.470357920399692</v>
      </c>
      <c r="T78" s="22">
        <v>42551</v>
      </c>
      <c r="U78">
        <v>25</v>
      </c>
      <c r="V78" s="12">
        <v>-16.184360931232799</v>
      </c>
      <c r="X78" s="22">
        <v>42643</v>
      </c>
      <c r="Y78">
        <v>30</v>
      </c>
      <c r="Z78" s="2">
        <v>-27987.216977596283</v>
      </c>
      <c r="AA78" s="2">
        <v>93681.635925292969</v>
      </c>
      <c r="AB78" s="2">
        <v>17274.503025054932</v>
      </c>
      <c r="AC78" s="12">
        <f t="shared" ref="AC78" si="400">-Z78/AA78*100</f>
        <v>29.874816660882043</v>
      </c>
      <c r="AD78" s="12">
        <f t="shared" ref="AD78" si="401">-Z78/AB78*100</f>
        <v>162.0145999974855</v>
      </c>
      <c r="AE78" s="22">
        <v>42643</v>
      </c>
      <c r="AF78">
        <v>30</v>
      </c>
      <c r="AG78" s="12">
        <v>-7.677234709002656</v>
      </c>
      <c r="AI78" s="22">
        <v>42551</v>
      </c>
      <c r="AJ78">
        <v>14</v>
      </c>
      <c r="AK78" s="2">
        <v>-805.88900899887085</v>
      </c>
      <c r="AL78" s="2">
        <v>40677.673461914063</v>
      </c>
      <c r="AM78" s="2">
        <v>4688.493949174881</v>
      </c>
      <c r="AN78" s="12">
        <f t="shared" ref="AN78" si="402">-AK78/AL78*100</f>
        <v>1.9811580663614241</v>
      </c>
      <c r="AO78" s="12">
        <f t="shared" ref="AO78" si="403">-AK78/AM78*100</f>
        <v>17.188654133609315</v>
      </c>
      <c r="AP78" s="22">
        <v>42551</v>
      </c>
      <c r="AQ78">
        <v>14</v>
      </c>
      <c r="AR78" s="12">
        <v>-5.5842965302012608</v>
      </c>
      <c r="AT78" s="22">
        <v>42551</v>
      </c>
      <c r="AU78">
        <v>96</v>
      </c>
      <c r="AV78" s="2">
        <v>-61216.746869981289</v>
      </c>
      <c r="AW78" s="2">
        <v>249125.19195556641</v>
      </c>
      <c r="AX78" s="2">
        <v>-23695.892941951752</v>
      </c>
      <c r="AY78" s="12">
        <f t="shared" ref="AY78" si="404">-AV78/AW78*100</f>
        <v>24.572684275502663</v>
      </c>
      <c r="AZ78" s="12">
        <f t="shared" ref="AZ78" si="405">-AV78/AX78*100</f>
        <v>-258.34327923385302</v>
      </c>
      <c r="BA78" s="22">
        <v>42551</v>
      </c>
      <c r="BB78">
        <v>91</v>
      </c>
      <c r="BC78" s="12">
        <v>-40.919624029501819</v>
      </c>
      <c r="BE78" s="22">
        <v>42551</v>
      </c>
      <c r="BF78">
        <v>14</v>
      </c>
      <c r="BG78" s="2">
        <v>-3152.5306882858276</v>
      </c>
      <c r="BH78" s="2">
        <v>117681.87438964844</v>
      </c>
      <c r="BI78" s="2">
        <v>9671.8802032470703</v>
      </c>
      <c r="BJ78" s="12">
        <f t="shared" ref="BJ78" si="406">-BG78/BH78*100</f>
        <v>2.67885832430549</v>
      </c>
      <c r="BK78" s="12">
        <f t="shared" ref="BK78" si="407">-BG78/BI78*100</f>
        <v>32.594807028600826</v>
      </c>
      <c r="BL78" s="22">
        <v>42551</v>
      </c>
      <c r="BM78">
        <v>10</v>
      </c>
      <c r="BN78" s="12">
        <v>3.2305349273811679</v>
      </c>
      <c r="BP78" s="22">
        <v>42551</v>
      </c>
      <c r="BQ78">
        <v>8</v>
      </c>
      <c r="BR78" s="2">
        <v>-2904.3240242004395</v>
      </c>
      <c r="BS78" s="2">
        <v>22131.935974121094</v>
      </c>
      <c r="BT78" s="2">
        <v>3711.5669975280762</v>
      </c>
      <c r="BU78" s="12">
        <f t="shared" ref="BU78" si="408">-BR78/BS78*100</f>
        <v>13.122774381764296</v>
      </c>
      <c r="BV78" s="12">
        <f t="shared" ref="BV78" si="409">-BR78/BT78*100</f>
        <v>78.250615606150589</v>
      </c>
      <c r="BW78" s="22">
        <v>42551</v>
      </c>
      <c r="BX78">
        <v>7</v>
      </c>
      <c r="BY78" s="12">
        <v>45.771370472658667</v>
      </c>
      <c r="CA78" s="22">
        <v>42551</v>
      </c>
      <c r="CB78">
        <v>34</v>
      </c>
      <c r="CC78" s="2">
        <v>-10581.252989292145</v>
      </c>
      <c r="CD78" s="2">
        <v>225546.04238891602</v>
      </c>
      <c r="CE78" s="2">
        <v>28922.070939064026</v>
      </c>
      <c r="CF78" s="12">
        <f t="shared" ref="CF78" si="410">-CC78/CD78*100</f>
        <v>4.691393773625415</v>
      </c>
      <c r="CG78" s="12">
        <f t="shared" ref="CG78" si="411">-CC78/CE78*100</f>
        <v>36.58539186763565</v>
      </c>
      <c r="CH78" s="22">
        <v>42551</v>
      </c>
      <c r="CI78">
        <v>30</v>
      </c>
      <c r="CJ78" s="12">
        <v>27.265133193345847</v>
      </c>
      <c r="CL78" s="22">
        <v>42551</v>
      </c>
      <c r="CM78">
        <v>18</v>
      </c>
      <c r="CN78" s="2">
        <v>-6886.4649704694748</v>
      </c>
      <c r="CO78" s="2">
        <v>55133.283226013184</v>
      </c>
      <c r="CP78" s="2">
        <v>12454.129068374634</v>
      </c>
      <c r="CQ78" s="12">
        <f t="shared" ref="CQ78" si="412">-CN78/CO78*100</f>
        <v>12.49057659461187</v>
      </c>
      <c r="CR78" s="12">
        <f t="shared" ref="CR78" si="413">-CN78/CP78*100</f>
        <v>55.294633070381494</v>
      </c>
      <c r="CS78" s="22">
        <v>42551</v>
      </c>
      <c r="CT78">
        <v>17</v>
      </c>
      <c r="CU78" s="12">
        <v>-4.4579596259533671</v>
      </c>
      <c r="CW78" s="22">
        <v>42551</v>
      </c>
      <c r="CX78">
        <v>63</v>
      </c>
      <c r="CY78" s="2">
        <v>-17672.063972473145</v>
      </c>
      <c r="CZ78" s="2">
        <v>199338.19641113281</v>
      </c>
      <c r="DA78" s="2">
        <v>6395.1589168608189</v>
      </c>
      <c r="DB78" s="12">
        <f t="shared" ref="DB78" si="414">-CY78/CZ78*100</f>
        <v>8.8653676468631772</v>
      </c>
      <c r="DC78" s="12">
        <f t="shared" ref="DC78" si="415">-CY78/DA78*100</f>
        <v>276.33502469939873</v>
      </c>
      <c r="DD78" s="22">
        <v>42551</v>
      </c>
      <c r="DE78">
        <v>58</v>
      </c>
      <c r="DF78" s="12">
        <v>-17.092927456366713</v>
      </c>
      <c r="DH78" s="22">
        <v>42551</v>
      </c>
      <c r="DI78">
        <v>38</v>
      </c>
      <c r="DJ78" s="2">
        <v>-5009.5999894142151</v>
      </c>
      <c r="DK78" s="2">
        <v>124395.4319152832</v>
      </c>
      <c r="DL78" s="2">
        <v>19079.173225402832</v>
      </c>
      <c r="DM78" s="12">
        <f t="shared" ref="DM78" si="416">-DJ78/DK78*100</f>
        <v>4.0271575187952999</v>
      </c>
      <c r="DN78" s="12">
        <f t="shared" ref="DN78" si="417">-DJ78/DL78*100</f>
        <v>26.256902907848321</v>
      </c>
      <c r="DO78" s="22">
        <v>42551</v>
      </c>
      <c r="DP78">
        <v>38</v>
      </c>
      <c r="DQ78" s="12">
        <v>-4.1257171238535895</v>
      </c>
      <c r="DS78" s="22">
        <v>42551</v>
      </c>
      <c r="DT78">
        <v>33</v>
      </c>
      <c r="DU78" s="2">
        <v>-1084.9490021467209</v>
      </c>
      <c r="DV78" s="2">
        <v>104206.54187011719</v>
      </c>
      <c r="DW78" s="2">
        <v>10369.590972900391</v>
      </c>
      <c r="DX78" s="12">
        <f t="shared" ref="DX78" si="418">-DU78/DV78*100</f>
        <v>1.0411524868553828</v>
      </c>
      <c r="DY78" s="12">
        <f t="shared" ref="DY78" si="419">-DU78/DW78*100</f>
        <v>10.462794578707081</v>
      </c>
      <c r="DZ78" s="22">
        <v>42551</v>
      </c>
      <c r="EA78">
        <v>25</v>
      </c>
      <c r="EB78" s="12">
        <v>1.2928832675696889</v>
      </c>
      <c r="ED78" s="22">
        <v>42551</v>
      </c>
      <c r="EE78">
        <v>26</v>
      </c>
      <c r="EF78" s="2">
        <v>-5053.7499752044678</v>
      </c>
      <c r="EG78" s="2">
        <v>209003.65789794922</v>
      </c>
      <c r="EH78" s="2">
        <v>12773.344129562378</v>
      </c>
      <c r="EI78" s="12">
        <f t="shared" ref="EI78" si="420">-EF78/EG78*100</f>
        <v>2.4180198691412738</v>
      </c>
      <c r="EJ78" s="12">
        <f t="shared" ref="EJ78" si="421">-EF78/EH78*100</f>
        <v>39.564815008061736</v>
      </c>
      <c r="EK78" s="22">
        <v>42551</v>
      </c>
      <c r="EL78">
        <v>25</v>
      </c>
      <c r="EM78" s="12">
        <v>11.274179725517563</v>
      </c>
      <c r="EO78" s="22">
        <v>42551</v>
      </c>
      <c r="EP78">
        <v>27</v>
      </c>
      <c r="EQ78" s="2">
        <v>-9040.2809867858887</v>
      </c>
      <c r="ER78" s="2">
        <v>101615.45751953125</v>
      </c>
      <c r="ES78" s="2">
        <v>16912.546035766602</v>
      </c>
      <c r="ET78" s="12">
        <f t="shared" ref="ET78" si="422">-EQ78/ER78*100</f>
        <v>8.8965608259435136</v>
      </c>
      <c r="EU78" s="12">
        <f t="shared" ref="EU78" si="423">-EQ78/ES78*100</f>
        <v>53.453104977024338</v>
      </c>
      <c r="EV78" s="22">
        <v>42551</v>
      </c>
      <c r="EW78">
        <v>25</v>
      </c>
      <c r="EX78" s="12">
        <v>35.387162617142806</v>
      </c>
      <c r="EZ78" s="22">
        <v>42551</v>
      </c>
      <c r="FA78">
        <v>21</v>
      </c>
      <c r="FB78" s="2">
        <v>-22246.97109413147</v>
      </c>
      <c r="FC78" s="2">
        <v>127095.66122436523</v>
      </c>
      <c r="FD78" s="2">
        <v>37293.480023384094</v>
      </c>
      <c r="FE78" s="12">
        <f t="shared" ref="FE78" si="424">-FB78/FC78*100</f>
        <v>17.504115309537056</v>
      </c>
      <c r="FF78" s="12">
        <f t="shared" ref="FF78" si="425">-FB78/FD78*100</f>
        <v>59.653781519402251</v>
      </c>
      <c r="FG78" s="22">
        <v>42551</v>
      </c>
      <c r="FH78">
        <v>20</v>
      </c>
      <c r="FI78" s="12">
        <v>0.53738710606112683</v>
      </c>
      <c r="FK78" s="22">
        <v>42551</v>
      </c>
      <c r="FL78">
        <v>7</v>
      </c>
      <c r="FM78" s="2">
        <v>-11141.813957214355</v>
      </c>
      <c r="FN78" s="2">
        <v>95340.948364257813</v>
      </c>
      <c r="FO78" s="2">
        <v>17258.279991149902</v>
      </c>
      <c r="FP78" s="12">
        <f t="shared" ref="FP78" si="426">-FM78/FN78*100</f>
        <v>11.686283961269352</v>
      </c>
      <c r="FQ78" s="12">
        <f t="shared" ref="FQ78" si="427">-FM78/FO78*100</f>
        <v>64.559237438075584</v>
      </c>
      <c r="FR78" s="22">
        <v>42551</v>
      </c>
      <c r="FS78">
        <v>6</v>
      </c>
      <c r="FT78" s="12">
        <v>8.2889529593509259</v>
      </c>
      <c r="FV78" s="22">
        <v>42551</v>
      </c>
      <c r="FW78">
        <v>9</v>
      </c>
      <c r="FX78" s="2">
        <v>-9187.3080568313599</v>
      </c>
      <c r="FY78" s="2">
        <v>44970.663024902344</v>
      </c>
      <c r="FZ78" s="2">
        <v>4568.3860106468201</v>
      </c>
      <c r="GA78" s="12">
        <f t="shared" ref="GA78" si="428">-FX78/FY78*100</f>
        <v>20.429558825370044</v>
      </c>
      <c r="GB78" s="12">
        <f t="shared" ref="GB78" si="429">-FX78/FZ78*100</f>
        <v>201.10621202805419</v>
      </c>
      <c r="GC78" s="22">
        <v>42551</v>
      </c>
      <c r="GD78">
        <v>7</v>
      </c>
      <c r="GE78" s="12">
        <v>36.642151008408021</v>
      </c>
    </row>
    <row r="79" spans="2:187">
      <c r="B79" s="22">
        <v>42643</v>
      </c>
      <c r="C79">
        <v>11</v>
      </c>
      <c r="D79" s="2">
        <v>-2787.9260120391846</v>
      </c>
      <c r="E79" s="2">
        <v>64918.697692871094</v>
      </c>
      <c r="F79" s="2">
        <v>7285.9909973144531</v>
      </c>
      <c r="G79" s="12">
        <f t="shared" ref="G79" si="430">-D79/E79*100</f>
        <v>4.2944885081164141</v>
      </c>
      <c r="H79" s="12">
        <f t="shared" ref="H79" si="431">-D79/F79*100</f>
        <v>38.264197870499537</v>
      </c>
      <c r="I79" s="22">
        <v>42643</v>
      </c>
      <c r="J79">
        <v>11</v>
      </c>
      <c r="K79" s="12">
        <v>8.0854572572635277</v>
      </c>
      <c r="M79" s="22">
        <v>42643</v>
      </c>
      <c r="N79">
        <v>22</v>
      </c>
      <c r="O79" s="2">
        <v>-4562.3279876708984</v>
      </c>
      <c r="P79" s="2">
        <v>91422.669799804688</v>
      </c>
      <c r="Q79" s="2">
        <v>7546.3869075775146</v>
      </c>
      <c r="R79" s="12">
        <f t="shared" ref="R79" si="432">-O79/P79*100</f>
        <v>4.9903683601248812</v>
      </c>
      <c r="S79" s="12">
        <f t="shared" ref="S79" si="433">-O79/Q79*100</f>
        <v>60.457117340349342</v>
      </c>
      <c r="T79" s="22">
        <v>42643</v>
      </c>
      <c r="U79">
        <v>20</v>
      </c>
      <c r="V79" s="12">
        <v>-15.708877873570337</v>
      </c>
      <c r="X79" s="22">
        <v>42735</v>
      </c>
      <c r="Y79">
        <v>31</v>
      </c>
      <c r="Z79" s="2">
        <v>-28131.981019973755</v>
      </c>
      <c r="AA79" s="2">
        <v>99123.185607910156</v>
      </c>
      <c r="AB79" s="2">
        <v>18271.636943817139</v>
      </c>
      <c r="AC79" s="12">
        <f t="shared" ref="AC79" si="434">-Z79/AA79*100</f>
        <v>28.380828206280718</v>
      </c>
      <c r="AD79" s="12">
        <f t="shared" ref="AD79" si="435">-Z79/AB79*100</f>
        <v>153.96530210443578</v>
      </c>
      <c r="AE79" s="22">
        <v>42735</v>
      </c>
      <c r="AF79">
        <v>31</v>
      </c>
      <c r="AG79" s="12">
        <v>-4.702448799837966</v>
      </c>
      <c r="AI79" s="22">
        <v>42643</v>
      </c>
      <c r="AJ79">
        <v>13</v>
      </c>
      <c r="AK79" s="2">
        <v>-1045.7449851036072</v>
      </c>
      <c r="AL79" s="2">
        <v>36175.729858398438</v>
      </c>
      <c r="AM79" s="2">
        <v>5109.0769500732422</v>
      </c>
      <c r="AN79" s="12">
        <f t="shared" ref="AN79" si="436">-AK79/AL79*100</f>
        <v>2.8907363837493674</v>
      </c>
      <c r="AO79" s="12">
        <f t="shared" ref="AO79" si="437">-AK79/AM79*100</f>
        <v>20.468374137301176</v>
      </c>
      <c r="AP79" s="22">
        <v>42643</v>
      </c>
      <c r="AQ79">
        <v>13</v>
      </c>
      <c r="AR79" s="12">
        <v>-14.409969383494925</v>
      </c>
      <c r="AT79" s="22">
        <v>42643</v>
      </c>
      <c r="AU79">
        <v>90</v>
      </c>
      <c r="AV79" s="2">
        <v>-55031.237736567855</v>
      </c>
      <c r="AW79" s="2">
        <v>237890.34866333008</v>
      </c>
      <c r="AX79" s="2">
        <v>1853.5810899734497</v>
      </c>
      <c r="AY79" s="12">
        <f t="shared" ref="AY79" si="438">-AV79/AW79*100</f>
        <v>23.13302664264442</v>
      </c>
      <c r="AZ79" s="12">
        <f t="shared" ref="AZ79" si="439">-AV79/AX79*100</f>
        <v>2968.9144993034056</v>
      </c>
      <c r="BA79" s="22">
        <v>42643</v>
      </c>
      <c r="BB79">
        <v>87</v>
      </c>
      <c r="BC79" s="12">
        <v>-38.490282304019772</v>
      </c>
      <c r="BE79" s="22">
        <v>42643</v>
      </c>
      <c r="BF79">
        <v>14</v>
      </c>
      <c r="BG79" s="2">
        <v>-3271.6380434036255</v>
      </c>
      <c r="BH79" s="2">
        <v>121596.02197265625</v>
      </c>
      <c r="BI79" s="2">
        <v>9695.2161865234375</v>
      </c>
      <c r="BJ79" s="12">
        <f t="shared" ref="BJ79" si="440">-BG79/BH79*100</f>
        <v>2.6905798317475642</v>
      </c>
      <c r="BK79" s="12">
        <f t="shared" ref="BK79" si="441">-BG79/BI79*100</f>
        <v>33.744869433146562</v>
      </c>
      <c r="BL79" s="22">
        <v>42643</v>
      </c>
      <c r="BM79">
        <v>10</v>
      </c>
      <c r="BN79" s="12">
        <v>16.315082216441112</v>
      </c>
      <c r="BP79" s="22">
        <v>42643</v>
      </c>
      <c r="BQ79">
        <v>8</v>
      </c>
      <c r="BR79" s="2">
        <v>-3046.3160743713379</v>
      </c>
      <c r="BS79" s="2">
        <v>22487.751647949219</v>
      </c>
      <c r="BT79" s="2">
        <v>5085.7999572753906</v>
      </c>
      <c r="BU79" s="12">
        <f t="shared" ref="BU79" si="442">-BR79/BS79*100</f>
        <v>13.546556908232077</v>
      </c>
      <c r="BV79" s="12">
        <f t="shared" ref="BV79" si="443">-BR79/BT79*100</f>
        <v>59.898464350991446</v>
      </c>
      <c r="BW79" s="22">
        <v>42643</v>
      </c>
      <c r="BX79">
        <v>7</v>
      </c>
      <c r="BY79" s="12">
        <v>42.287757436663775</v>
      </c>
      <c r="CA79" s="22">
        <v>42643</v>
      </c>
      <c r="CB79">
        <v>34</v>
      </c>
      <c r="CC79" s="2">
        <v>-9807.1020331382751</v>
      </c>
      <c r="CD79" s="2">
        <v>232915.02442169189</v>
      </c>
      <c r="CE79" s="2">
        <v>28725.843936920166</v>
      </c>
      <c r="CF79" s="12">
        <f t="shared" ref="CF79" si="444">-CC79/CD79*100</f>
        <v>4.2105922782304281</v>
      </c>
      <c r="CG79" s="12">
        <f t="shared" ref="CG79" si="445">-CC79/CE79*100</f>
        <v>34.140344334787684</v>
      </c>
      <c r="CH79" s="22">
        <v>42643</v>
      </c>
      <c r="CI79">
        <v>32</v>
      </c>
      <c r="CJ79" s="12">
        <v>-5.058764635682711</v>
      </c>
      <c r="CL79" s="22">
        <v>42643</v>
      </c>
      <c r="CM79">
        <v>14</v>
      </c>
      <c r="CN79" s="2">
        <v>-7001.3030071258545</v>
      </c>
      <c r="CO79" s="2">
        <v>54426.083068847656</v>
      </c>
      <c r="CP79" s="2">
        <v>12933.214004516602</v>
      </c>
      <c r="CQ79" s="12">
        <f t="shared" ref="CQ79" si="446">-CN79/CO79*100</f>
        <v>12.863874474063067</v>
      </c>
      <c r="CR79" s="12">
        <f t="shared" ref="CR79" si="447">-CN79/CP79*100</f>
        <v>54.134285605115828</v>
      </c>
      <c r="CS79" s="22">
        <v>42643</v>
      </c>
      <c r="CT79">
        <v>13</v>
      </c>
      <c r="CU79" s="12">
        <v>-1.6641844132272987</v>
      </c>
      <c r="CW79" s="22">
        <v>42643</v>
      </c>
      <c r="CX79">
        <v>57</v>
      </c>
      <c r="CY79" s="2">
        <v>-15470.052013397217</v>
      </c>
      <c r="CZ79" s="2">
        <v>178838.30941772461</v>
      </c>
      <c r="DA79" s="2">
        <v>9787.2730178833008</v>
      </c>
      <c r="DB79" s="12">
        <f t="shared" ref="DB79" si="448">-CY79/CZ79*100</f>
        <v>8.6503009694990922</v>
      </c>
      <c r="DC79" s="12">
        <f t="shared" ref="DC79" si="449">-CY79/DA79*100</f>
        <v>158.06294547143364</v>
      </c>
      <c r="DD79" s="22">
        <v>42643</v>
      </c>
      <c r="DE79">
        <v>56</v>
      </c>
      <c r="DF79" s="12">
        <v>-13.756781059837897</v>
      </c>
      <c r="DH79" s="22">
        <v>42643</v>
      </c>
      <c r="DI79">
        <v>33</v>
      </c>
      <c r="DJ79" s="2">
        <v>-4377.558002948761</v>
      </c>
      <c r="DK79" s="2">
        <v>111730.47958374023</v>
      </c>
      <c r="DL79" s="2">
        <v>20304.436012268066</v>
      </c>
      <c r="DM79" s="12">
        <f t="shared" ref="DM79" si="450">-DJ79/DK79*100</f>
        <v>3.917962242046809</v>
      </c>
      <c r="DN79" s="12">
        <f t="shared" ref="DN79" si="451">-DJ79/DL79*100</f>
        <v>21.559613871096019</v>
      </c>
      <c r="DO79" s="22">
        <v>42643</v>
      </c>
      <c r="DP79">
        <v>33</v>
      </c>
      <c r="DQ79" s="12">
        <v>-13.23455372035076</v>
      </c>
      <c r="DS79" s="22">
        <v>42643</v>
      </c>
      <c r="DT79">
        <v>28</v>
      </c>
      <c r="DU79" s="2">
        <v>-925.51100373268127</v>
      </c>
      <c r="DV79" s="2">
        <v>89799.718444824219</v>
      </c>
      <c r="DW79" s="2">
        <v>8742.6450576782227</v>
      </c>
      <c r="DX79" s="12">
        <f t="shared" ref="DX79" si="452">-DU79/DV79*100</f>
        <v>1.0306390930405249</v>
      </c>
      <c r="DY79" s="12">
        <f t="shared" ref="DY79" si="453">-DU79/DW79*100</f>
        <v>10.586166973802188</v>
      </c>
      <c r="DZ79" s="22">
        <v>42643</v>
      </c>
      <c r="EA79">
        <v>23</v>
      </c>
      <c r="EB79" s="12">
        <v>3.8758548345392052</v>
      </c>
      <c r="ED79" s="22">
        <v>42643</v>
      </c>
      <c r="EE79">
        <v>23</v>
      </c>
      <c r="EF79" s="2">
        <v>-4833.3420505523682</v>
      </c>
      <c r="EG79" s="2">
        <v>196370.29907226563</v>
      </c>
      <c r="EH79" s="2">
        <v>10940.099983215332</v>
      </c>
      <c r="EI79" s="12">
        <f t="shared" ref="EI79" si="454">-EF79/EG79*100</f>
        <v>2.4613406779880012</v>
      </c>
      <c r="EJ79" s="12">
        <f t="shared" ref="EJ79" si="455">-EF79/EH79*100</f>
        <v>44.180053728648218</v>
      </c>
      <c r="EK79" s="22">
        <v>42643</v>
      </c>
      <c r="EL79">
        <v>23</v>
      </c>
      <c r="EM79" s="12">
        <v>12.110460639455001</v>
      </c>
      <c r="EO79" s="22">
        <v>42643</v>
      </c>
      <c r="EP79">
        <v>24</v>
      </c>
      <c r="EQ79" s="2">
        <v>-8850.7099647521973</v>
      </c>
      <c r="ER79" s="2">
        <v>96200.906555175781</v>
      </c>
      <c r="ES79" s="2">
        <v>15786.775054931641</v>
      </c>
      <c r="ET79" s="12">
        <f t="shared" ref="ET79" si="456">-EQ79/ER79*100</f>
        <v>9.2002355088783858</v>
      </c>
      <c r="EU79" s="12">
        <f t="shared" ref="EU79" si="457">-EQ79/ES79*100</f>
        <v>56.064078533806175</v>
      </c>
      <c r="EV79" s="22">
        <v>42643</v>
      </c>
      <c r="EW79">
        <v>23</v>
      </c>
      <c r="EX79" s="12">
        <v>26.540765966885616</v>
      </c>
      <c r="EZ79" s="22">
        <v>42643</v>
      </c>
      <c r="FA79">
        <v>21</v>
      </c>
      <c r="FB79" s="2">
        <v>-21601.498107910156</v>
      </c>
      <c r="FC79" s="2">
        <v>133383.92172241211</v>
      </c>
      <c r="FD79" s="2">
        <v>40037.307109832764</v>
      </c>
      <c r="FE79" s="12">
        <f t="shared" ref="FE79" si="458">-FB79/FC79*100</f>
        <v>16.194978996693063</v>
      </c>
      <c r="FF79" s="12">
        <f t="shared" ref="FF79" si="459">-FB79/FD79*100</f>
        <v>53.953424111795577</v>
      </c>
      <c r="FG79" s="22">
        <v>42643</v>
      </c>
      <c r="FH79">
        <v>21</v>
      </c>
      <c r="FI79" s="12">
        <v>-7.8253377373508792</v>
      </c>
      <c r="FK79" s="22">
        <v>42643</v>
      </c>
      <c r="FL79">
        <v>6</v>
      </c>
      <c r="FM79" s="2">
        <v>-10440.803024291992</v>
      </c>
      <c r="FN79" s="2">
        <v>95438.229614257813</v>
      </c>
      <c r="FO79" s="2">
        <v>16260.340026855469</v>
      </c>
      <c r="FP79" s="12">
        <f t="shared" ref="FP79" si="460">-FM79/FN79*100</f>
        <v>10.939854046425237</v>
      </c>
      <c r="FQ79" s="12">
        <f t="shared" ref="FQ79" si="461">-FM79/FO79*100</f>
        <v>64.210237959649248</v>
      </c>
      <c r="FR79" s="22">
        <v>42643</v>
      </c>
      <c r="FS79">
        <v>5</v>
      </c>
      <c r="FT79" s="12">
        <v>-7.5577835381112628</v>
      </c>
      <c r="FV79" s="22">
        <v>42643</v>
      </c>
      <c r="FW79">
        <v>9</v>
      </c>
      <c r="FX79" s="2">
        <v>-8956.7378902435303</v>
      </c>
      <c r="FY79" s="2">
        <v>44246.190002441406</v>
      </c>
      <c r="FZ79" s="2">
        <v>4855.7070159912109</v>
      </c>
      <c r="GA79" s="12">
        <f t="shared" ref="GA79" si="462">-FX79/FY79*100</f>
        <v>20.242958523093893</v>
      </c>
      <c r="GB79" s="12">
        <f t="shared" ref="GB79" si="463">-FX79/FZ79*100</f>
        <v>184.4579555715876</v>
      </c>
      <c r="GC79" s="22">
        <v>42643</v>
      </c>
      <c r="GD79">
        <v>7</v>
      </c>
      <c r="GE79" s="12">
        <v>26.541360180084816</v>
      </c>
    </row>
    <row r="80" spans="2:187">
      <c r="B80" s="22">
        <v>42735</v>
      </c>
      <c r="C80">
        <v>12</v>
      </c>
      <c r="D80" s="2">
        <v>-3489.7420043945313</v>
      </c>
      <c r="E80" s="2">
        <v>84331.30908203125</v>
      </c>
      <c r="F80" s="2">
        <v>8143.5180053710938</v>
      </c>
      <c r="G80" s="12">
        <f t="shared" ref="G80" si="464">-D80/E80*100</f>
        <v>4.138133324836649</v>
      </c>
      <c r="H80" s="12">
        <f t="shared" ref="H80" si="465">-D80/F80*100</f>
        <v>42.853002867960214</v>
      </c>
      <c r="I80" s="22">
        <v>42735</v>
      </c>
      <c r="J80">
        <v>12</v>
      </c>
      <c r="K80" s="12">
        <v>6.8581679566052323</v>
      </c>
      <c r="M80" s="22">
        <v>42735</v>
      </c>
      <c r="N80">
        <v>21</v>
      </c>
      <c r="O80" s="2">
        <v>-4421.4560136795044</v>
      </c>
      <c r="P80" s="2">
        <v>88705.356506347656</v>
      </c>
      <c r="Q80" s="2">
        <v>8642.6920486688614</v>
      </c>
      <c r="R80" s="12">
        <f t="shared" ref="R80" si="466">-O80/P80*100</f>
        <v>4.9844295630141682</v>
      </c>
      <c r="S80" s="12">
        <f t="shared" ref="S80" si="467">-O80/Q80*100</f>
        <v>51.158319523376896</v>
      </c>
      <c r="T80" s="22">
        <v>42735</v>
      </c>
      <c r="U80">
        <v>18</v>
      </c>
      <c r="V80" s="12">
        <v>-10.004219120266178</v>
      </c>
      <c r="X80" s="22">
        <v>42825</v>
      </c>
      <c r="Y80">
        <v>32</v>
      </c>
      <c r="Z80" s="2">
        <v>-27470.596012115479</v>
      </c>
      <c r="AA80" s="2">
        <v>106739.37097167969</v>
      </c>
      <c r="AB80" s="2">
        <v>19640.445989608765</v>
      </c>
      <c r="AC80" s="12">
        <f t="shared" ref="AC80" si="468">-Z80/AA80*100</f>
        <v>25.736141933424015</v>
      </c>
      <c r="AD80" s="12">
        <f t="shared" ref="AD80" si="469">-Z80/AB80*100</f>
        <v>139.86747565024459</v>
      </c>
      <c r="AE80" s="22">
        <v>42825</v>
      </c>
      <c r="AF80">
        <v>31</v>
      </c>
      <c r="AG80" s="12">
        <v>-9.8120358229546909</v>
      </c>
      <c r="AI80" s="22">
        <v>42735</v>
      </c>
      <c r="AJ80">
        <v>13</v>
      </c>
      <c r="AK80" s="2">
        <v>-1072.6370084285736</v>
      </c>
      <c r="AL80" s="2">
        <v>36604.193481445313</v>
      </c>
      <c r="AM80" s="2">
        <v>5355.5338897705078</v>
      </c>
      <c r="AN80" s="12">
        <f t="shared" ref="AN80" si="470">-AK80/AL80*100</f>
        <v>2.9303664591661991</v>
      </c>
      <c r="AO80" s="12">
        <f t="shared" ref="AO80" si="471">-AK80/AM80*100</f>
        <v>20.028572883786524</v>
      </c>
      <c r="AP80" s="22">
        <v>42735</v>
      </c>
      <c r="AQ80">
        <v>13</v>
      </c>
      <c r="AR80" s="12">
        <v>-4.5356871671920818</v>
      </c>
      <c r="AT80" s="22">
        <v>42735</v>
      </c>
      <c r="AU80">
        <v>87</v>
      </c>
      <c r="AV80" s="2">
        <v>-56084.293256849051</v>
      </c>
      <c r="AW80" s="2">
        <v>228150.30256271362</v>
      </c>
      <c r="AX80" s="2">
        <v>21320.966159522533</v>
      </c>
      <c r="AY80" s="12">
        <f t="shared" ref="AY80" si="472">-AV80/AW80*100</f>
        <v>24.582169134504074</v>
      </c>
      <c r="AZ80" s="12">
        <f t="shared" ref="AZ80" si="473">-AV80/AX80*100</f>
        <v>263.04761630982773</v>
      </c>
      <c r="BA80" s="22">
        <v>42735</v>
      </c>
      <c r="BB80">
        <v>83</v>
      </c>
      <c r="BC80" s="12">
        <v>-27.247089569283801</v>
      </c>
      <c r="BE80" s="22">
        <v>42735</v>
      </c>
      <c r="BF80">
        <v>13</v>
      </c>
      <c r="BG80" s="2">
        <v>-2012.3192930221558</v>
      </c>
      <c r="BH80" s="2">
        <v>101760.57165527344</v>
      </c>
      <c r="BI80" s="2">
        <v>5794.8870086669922</v>
      </c>
      <c r="BJ80" s="12">
        <f t="shared" ref="BJ80" si="474">-BG80/BH80*100</f>
        <v>1.9775039195329376</v>
      </c>
      <c r="BK80" s="12">
        <f t="shared" ref="BK80" si="475">-BG80/BI80*100</f>
        <v>34.725772737457625</v>
      </c>
      <c r="BL80" s="22">
        <v>42735</v>
      </c>
      <c r="BM80">
        <v>11</v>
      </c>
      <c r="BN80" s="12">
        <v>25.078185031839073</v>
      </c>
      <c r="BP80" s="22">
        <v>42735</v>
      </c>
      <c r="BQ80">
        <v>10</v>
      </c>
      <c r="BR80" s="2">
        <v>-3306.4718971252441</v>
      </c>
      <c r="BS80" s="2">
        <v>24941.422912597656</v>
      </c>
      <c r="BT80" s="2">
        <v>6875.6568756103516</v>
      </c>
      <c r="BU80" s="12">
        <f t="shared" ref="BU80:BU81" si="476">-BR80/BS80*100</f>
        <v>13.256949728618647</v>
      </c>
      <c r="BV80" s="12">
        <f t="shared" ref="BV80:BV81" si="477">-BR80/BT80*100</f>
        <v>48.089541944044853</v>
      </c>
      <c r="BW80" s="22">
        <v>42735</v>
      </c>
      <c r="BX80">
        <v>9</v>
      </c>
      <c r="BY80" s="12">
        <v>23.182044448797878</v>
      </c>
      <c r="CA80" s="22">
        <v>42735</v>
      </c>
      <c r="CB80">
        <v>33</v>
      </c>
      <c r="CC80" s="2">
        <v>-10600.453984975815</v>
      </c>
      <c r="CD80" s="2">
        <v>238517.64762878418</v>
      </c>
      <c r="CE80" s="2">
        <v>24828.453834533691</v>
      </c>
      <c r="CF80" s="12">
        <f t="shared" ref="CF80" si="478">-CC80/CD80*100</f>
        <v>4.4443059414512511</v>
      </c>
      <c r="CG80" s="12">
        <f t="shared" ref="CG80" si="479">-CC80/CE80*100</f>
        <v>42.69478097839395</v>
      </c>
      <c r="CH80" s="22">
        <v>42735</v>
      </c>
      <c r="CI80">
        <v>30</v>
      </c>
      <c r="CJ80" s="12">
        <v>1.7331030115687041</v>
      </c>
      <c r="CL80" s="22">
        <v>42735</v>
      </c>
      <c r="CM80">
        <v>14</v>
      </c>
      <c r="CN80" s="2">
        <v>-5504.212963104248</v>
      </c>
      <c r="CO80" s="2">
        <v>48050.814453125</v>
      </c>
      <c r="CP80" s="2">
        <v>9788.1901245117188</v>
      </c>
      <c r="CQ80" s="12">
        <f t="shared" ref="CQ80" si="480">-CN80/CO80*100</f>
        <v>11.454983699545346</v>
      </c>
      <c r="CR80" s="12">
        <f t="shared" ref="CR80" si="481">-CN80/CP80*100</f>
        <v>56.233204433989513</v>
      </c>
      <c r="CS80" s="22">
        <v>42735</v>
      </c>
      <c r="CT80">
        <v>13</v>
      </c>
      <c r="CU80" s="12">
        <v>29.664716316042615</v>
      </c>
      <c r="CW80" s="22">
        <v>42735</v>
      </c>
      <c r="CX80">
        <v>56</v>
      </c>
      <c r="CY80" s="2">
        <v>-15619.747002601624</v>
      </c>
      <c r="CZ80" s="2">
        <v>182481.98910522461</v>
      </c>
      <c r="DA80" s="2">
        <v>19934.798912525177</v>
      </c>
      <c r="DB80" s="12">
        <f t="shared" ref="DB80" si="482">-CY80/CZ80*100</f>
        <v>8.5596102273933496</v>
      </c>
      <c r="DC80" s="12">
        <f t="shared" ref="DC80" si="483">-CY80/DA80*100</f>
        <v>78.354173880267354</v>
      </c>
      <c r="DD80" s="22">
        <v>42735</v>
      </c>
      <c r="DE80">
        <v>52</v>
      </c>
      <c r="DF80" s="12">
        <v>-16.261276072695409</v>
      </c>
      <c r="DH80" s="22">
        <v>42735</v>
      </c>
      <c r="DI80">
        <v>31</v>
      </c>
      <c r="DJ80" s="2">
        <v>-3690.8320038318634</v>
      </c>
      <c r="DK80" s="2">
        <v>92472.062728881836</v>
      </c>
      <c r="DL80" s="2">
        <v>19173.731777191162</v>
      </c>
      <c r="DM80" s="12">
        <f t="shared" ref="DM80" si="484">-DJ80/DK80*100</f>
        <v>3.9912941216126936</v>
      </c>
      <c r="DN80" s="12">
        <f t="shared" ref="DN80" si="485">-DJ80/DL80*100</f>
        <v>19.249419188300276</v>
      </c>
      <c r="DO80" s="22">
        <v>42735</v>
      </c>
      <c r="DP80">
        <v>31</v>
      </c>
      <c r="DQ80" s="12">
        <v>-11.055909183276636</v>
      </c>
      <c r="DS80" s="22">
        <v>42735</v>
      </c>
      <c r="DT80">
        <v>25</v>
      </c>
      <c r="DU80" s="2">
        <v>-722.43600273132324</v>
      </c>
      <c r="DV80" s="2">
        <v>83079.111511230469</v>
      </c>
      <c r="DW80" s="2">
        <v>7551.5639724731445</v>
      </c>
      <c r="DX80" s="12">
        <f t="shared" ref="DX80" si="486">-DU80/DV80*100</f>
        <v>0.86957598557570737</v>
      </c>
      <c r="DY80" s="12">
        <f t="shared" ref="DY80" si="487">-DU80/DW80*100</f>
        <v>9.5667070472386495</v>
      </c>
      <c r="DZ80" s="22">
        <v>42735</v>
      </c>
      <c r="EA80">
        <v>22</v>
      </c>
      <c r="EB80" s="12">
        <v>8.4175502189496996</v>
      </c>
      <c r="ED80" s="22">
        <v>42735</v>
      </c>
      <c r="EE80">
        <v>25</v>
      </c>
      <c r="EF80" s="2">
        <v>-4858.6649494171143</v>
      </c>
      <c r="EG80" s="2">
        <v>199437.41564941406</v>
      </c>
      <c r="EH80" s="2">
        <v>13122.474042892456</v>
      </c>
      <c r="EI80" s="12">
        <f t="shared" ref="EI80" si="488">-EF80/EG80*100</f>
        <v>2.4361852732578715</v>
      </c>
      <c r="EJ80" s="12">
        <f t="shared" ref="EJ80" si="489">-EF80/EH80*100</f>
        <v>37.025525320423249</v>
      </c>
      <c r="EK80" s="22">
        <v>42735</v>
      </c>
      <c r="EL80">
        <v>25</v>
      </c>
      <c r="EM80" s="12">
        <v>4.6699718443399707</v>
      </c>
      <c r="EO80" s="22">
        <v>42735</v>
      </c>
      <c r="EP80">
        <v>26</v>
      </c>
      <c r="EQ80" s="2">
        <v>-8921.4430370330811</v>
      </c>
      <c r="ER80" s="2">
        <v>143224.97906494141</v>
      </c>
      <c r="ES80" s="2">
        <v>17960.704986572266</v>
      </c>
      <c r="ET80" s="12">
        <f t="shared" ref="ET80" si="490">-EQ80/ER80*100</f>
        <v>6.2289714372992853</v>
      </c>
      <c r="EU80" s="12">
        <f t="shared" ref="EU80" si="491">-EQ80/ES80*100</f>
        <v>49.672009220701007</v>
      </c>
      <c r="EV80" s="22">
        <v>42735</v>
      </c>
      <c r="EW80">
        <v>25</v>
      </c>
      <c r="EX80" s="12">
        <v>26.102955795320891</v>
      </c>
      <c r="EZ80" s="22">
        <v>42735</v>
      </c>
      <c r="FA80">
        <v>21</v>
      </c>
      <c r="FB80" s="2">
        <v>-20901.014022827148</v>
      </c>
      <c r="FC80" s="2">
        <v>136761.83819580078</v>
      </c>
      <c r="FD80" s="2">
        <v>40844.488948822021</v>
      </c>
      <c r="FE80" s="12">
        <f t="shared" ref="FE80" si="492">-FB80/FC80*100</f>
        <v>15.282782316002027</v>
      </c>
      <c r="FF80" s="12">
        <f t="shared" ref="FF80" si="493">-FB80/FD80*100</f>
        <v>51.172176616081636</v>
      </c>
      <c r="FG80" s="22">
        <v>42735</v>
      </c>
      <c r="FH80">
        <v>21</v>
      </c>
      <c r="FI80" s="12">
        <v>-11.291440790621653</v>
      </c>
      <c r="FK80" s="22">
        <v>42735</v>
      </c>
      <c r="FL80">
        <v>6</v>
      </c>
      <c r="FM80" s="2">
        <v>-10369.266975402832</v>
      </c>
      <c r="FN80" s="2">
        <v>95815.384460449219</v>
      </c>
      <c r="FO80" s="2">
        <v>16029.981994628906</v>
      </c>
      <c r="FP80" s="12">
        <f t="shared" ref="FP80" si="494">-FM80/FN80*100</f>
        <v>10.822131575000954</v>
      </c>
      <c r="FQ80" s="12">
        <f t="shared" ref="FQ80" si="495">-FM80/FO80*100</f>
        <v>64.686703820860288</v>
      </c>
      <c r="FR80" s="22">
        <v>42735</v>
      </c>
      <c r="FS80">
        <v>5</v>
      </c>
      <c r="FT80" s="12">
        <v>-16.109963671045723</v>
      </c>
      <c r="FV80" s="22">
        <v>42735</v>
      </c>
      <c r="FW80">
        <v>8</v>
      </c>
      <c r="FX80" s="2">
        <v>-4136.0260000228882</v>
      </c>
      <c r="FY80" s="2">
        <v>31423.756042480469</v>
      </c>
      <c r="FZ80" s="2">
        <v>6519.5610046386719</v>
      </c>
      <c r="GA80" s="12">
        <f t="shared" ref="GA80:GA81" si="496">-FX80/FY80*100</f>
        <v>13.162099382491279</v>
      </c>
      <c r="GB80" s="12">
        <f t="shared" ref="GB80:GB81" si="497">-FX80/FZ80*100</f>
        <v>63.440253064279986</v>
      </c>
      <c r="GC80" s="22">
        <v>42735</v>
      </c>
      <c r="GD80">
        <v>6</v>
      </c>
      <c r="GE80" s="12">
        <v>-8.2616005684832405E-2</v>
      </c>
    </row>
    <row r="81" spans="1:187">
      <c r="B81" s="22">
        <v>42825</v>
      </c>
      <c r="C81">
        <v>11</v>
      </c>
      <c r="D81" s="2">
        <v>-3352.6999969482422</v>
      </c>
      <c r="E81" s="2">
        <v>82404.230224609375</v>
      </c>
      <c r="F81" s="2">
        <v>7950.9220275878906</v>
      </c>
      <c r="G81" s="12">
        <f t="shared" ref="G81" si="498">-D81/E81*100</f>
        <v>4.0686018033416262</v>
      </c>
      <c r="H81" s="12">
        <f t="shared" ref="H81" si="499">-D81/F81*100</f>
        <v>42.16743649749219</v>
      </c>
      <c r="I81" s="22">
        <v>42825</v>
      </c>
      <c r="J81">
        <v>11</v>
      </c>
      <c r="K81" s="12">
        <v>8.1461702729186403</v>
      </c>
      <c r="M81" s="22">
        <v>42825</v>
      </c>
      <c r="N81">
        <v>23</v>
      </c>
      <c r="O81" s="2">
        <v>-4592.8240213394165</v>
      </c>
      <c r="P81" s="2">
        <v>92659.982055664063</v>
      </c>
      <c r="Q81" s="2">
        <v>11562.742114067078</v>
      </c>
      <c r="R81" s="12">
        <f t="shared" ref="R81" si="500">-O81/P81*100</f>
        <v>4.9566424679214247</v>
      </c>
      <c r="S81" s="12">
        <f t="shared" ref="S81" si="501">-O81/Q81*100</f>
        <v>39.720889526298855</v>
      </c>
      <c r="T81" s="22">
        <v>42825</v>
      </c>
      <c r="U81">
        <v>22</v>
      </c>
      <c r="V81" s="12">
        <v>-14.107203517258016</v>
      </c>
      <c r="X81" s="22">
        <v>42916</v>
      </c>
      <c r="Y81">
        <v>35</v>
      </c>
      <c r="Z81" s="2">
        <v>-28332.469993591309</v>
      </c>
      <c r="AA81" s="2">
        <v>117583.53793334961</v>
      </c>
      <c r="AB81" s="2">
        <v>22041.535877227783</v>
      </c>
      <c r="AC81" s="12">
        <f t="shared" ref="AC81" si="502">-Z81/AA81*100</f>
        <v>24.095609378288248</v>
      </c>
      <c r="AD81" s="12">
        <f t="shared" ref="AD81" si="503">-Z81/AB81*100</f>
        <v>128.54126931718494</v>
      </c>
      <c r="AE81" s="22">
        <v>42916</v>
      </c>
      <c r="AF81">
        <v>35</v>
      </c>
      <c r="AG81" s="12">
        <v>-4.7863809177851158</v>
      </c>
      <c r="AI81" s="22">
        <v>42825</v>
      </c>
      <c r="AJ81">
        <v>14</v>
      </c>
      <c r="AK81" s="2">
        <v>-1119.7809846401215</v>
      </c>
      <c r="AL81" s="2">
        <v>37214.010192871094</v>
      </c>
      <c r="AM81" s="2">
        <v>5128.4260025024414</v>
      </c>
      <c r="AN81" s="12">
        <f t="shared" ref="AN81" si="504">-AK81/AL81*100</f>
        <v>3.0090306818227086</v>
      </c>
      <c r="AO81" s="12">
        <f t="shared" ref="AO81" si="505">-AK81/AM81*100</f>
        <v>21.834788765475384</v>
      </c>
      <c r="AP81" s="22">
        <v>42825</v>
      </c>
      <c r="AQ81">
        <v>14</v>
      </c>
      <c r="AR81" s="12">
        <v>-1.2121535077735501</v>
      </c>
      <c r="AT81" s="22">
        <v>42825</v>
      </c>
      <c r="AU81">
        <v>79</v>
      </c>
      <c r="AV81" s="2">
        <v>-55778.371471643448</v>
      </c>
      <c r="AW81" s="2">
        <v>232820.46646881104</v>
      </c>
      <c r="AX81" s="2">
        <v>32204.112537994981</v>
      </c>
      <c r="AY81" s="12">
        <f t="shared" ref="AY81" si="506">-AV81/AW81*100</f>
        <v>23.957675335692876</v>
      </c>
      <c r="AZ81" s="12">
        <f t="shared" ref="AZ81" si="507">-AV81/AX81*100</f>
        <v>173.20263493004236</v>
      </c>
      <c r="BA81" s="22">
        <v>42825</v>
      </c>
      <c r="BB81">
        <v>78</v>
      </c>
      <c r="BC81" s="12">
        <v>-12.954137695870072</v>
      </c>
      <c r="BE81" s="22">
        <v>42825</v>
      </c>
      <c r="BF81">
        <v>12</v>
      </c>
      <c r="BG81" s="2">
        <v>-1782.2996206283569</v>
      </c>
      <c r="BH81" s="2">
        <v>95999.882446289063</v>
      </c>
      <c r="BI81" s="2">
        <v>4928.1323013305664</v>
      </c>
      <c r="BJ81" s="12">
        <f t="shared" ref="BJ81" si="508">-BG81/BH81*100</f>
        <v>1.8565643782173746</v>
      </c>
      <c r="BK81" s="12">
        <f t="shared" ref="BK81" si="509">-BG81/BI81*100</f>
        <v>36.165823310935593</v>
      </c>
      <c r="BL81" s="22">
        <v>42825</v>
      </c>
      <c r="BM81">
        <v>9</v>
      </c>
      <c r="BN81" s="12">
        <v>33.840163490533179</v>
      </c>
      <c r="BP81" s="22">
        <v>42825</v>
      </c>
      <c r="BQ81">
        <v>9</v>
      </c>
      <c r="BR81" s="2">
        <v>-3363.7200622558594</v>
      </c>
      <c r="BS81" s="2">
        <v>24610.293090820313</v>
      </c>
      <c r="BT81" s="2">
        <v>6958.1939392089844</v>
      </c>
      <c r="BU81" s="12">
        <f t="shared" si="476"/>
        <v>13.667939873135984</v>
      </c>
      <c r="BV81" s="12">
        <f t="shared" si="477"/>
        <v>48.341855539574837</v>
      </c>
      <c r="BW81" s="22">
        <v>42825</v>
      </c>
      <c r="BX81">
        <v>8</v>
      </c>
      <c r="BY81" s="12">
        <v>24.479149089221398</v>
      </c>
      <c r="CA81" s="22">
        <v>42825</v>
      </c>
      <c r="CB81">
        <v>32</v>
      </c>
      <c r="CC81" s="2">
        <v>-10512.051984548569</v>
      </c>
      <c r="CD81" s="2">
        <v>240943.86023712158</v>
      </c>
      <c r="CE81" s="2">
        <v>25864.733745574951</v>
      </c>
      <c r="CF81" s="12">
        <f t="shared" ref="CF81" si="510">-CC81/CD81*100</f>
        <v>4.3628636040790907</v>
      </c>
      <c r="CG81" s="12">
        <f t="shared" ref="CG81" si="511">-CC81/CE81*100</f>
        <v>40.642413287347352</v>
      </c>
      <c r="CH81" s="22">
        <v>42825</v>
      </c>
      <c r="CI81">
        <v>28</v>
      </c>
      <c r="CJ81" s="12">
        <v>-5.806225221340866</v>
      </c>
      <c r="CL81" s="22">
        <v>42825</v>
      </c>
      <c r="CM81">
        <v>16</v>
      </c>
      <c r="CN81" s="2">
        <v>-5504.2338638305664</v>
      </c>
      <c r="CO81" s="2">
        <v>51387.908447265625</v>
      </c>
      <c r="CP81" s="2">
        <v>10496.844997406006</v>
      </c>
      <c r="CQ81" s="12">
        <f t="shared" ref="CQ81" si="512">-CN81/CO81*100</f>
        <v>10.711145929356167</v>
      </c>
      <c r="CR81" s="12">
        <f t="shared" ref="CR81" si="513">-CN81/CP81*100</f>
        <v>52.437030985889379</v>
      </c>
      <c r="CS81" s="22">
        <v>42825</v>
      </c>
      <c r="CT81">
        <v>15</v>
      </c>
      <c r="CU81" s="12">
        <v>30.119636631172853</v>
      </c>
      <c r="CW81" s="22">
        <v>42825</v>
      </c>
      <c r="CX81">
        <v>57</v>
      </c>
      <c r="CY81" s="2">
        <v>-14862.935044765472</v>
      </c>
      <c r="CZ81" s="2">
        <v>189296.19808959961</v>
      </c>
      <c r="DA81" s="2">
        <v>26287.052048921585</v>
      </c>
      <c r="DB81" s="12">
        <f t="shared" ref="DB81" si="514">-CY81/CZ81*100</f>
        <v>7.8516817531276537</v>
      </c>
      <c r="DC81" s="12">
        <f t="shared" ref="DC81" si="515">-CY81/DA81*100</f>
        <v>56.540897081592753</v>
      </c>
      <c r="DD81" s="22">
        <v>42825</v>
      </c>
      <c r="DE81">
        <v>52</v>
      </c>
      <c r="DF81" s="12">
        <v>-19.787526167166959</v>
      </c>
      <c r="DH81" s="22">
        <v>42825</v>
      </c>
      <c r="DI81">
        <v>32</v>
      </c>
      <c r="DJ81" s="2">
        <v>-10347.601958751678</v>
      </c>
      <c r="DK81" s="2">
        <v>130595.88888549805</v>
      </c>
      <c r="DL81" s="2">
        <v>31247.761877059937</v>
      </c>
      <c r="DM81" s="12">
        <f t="shared" ref="DM81" si="516">-DJ81/DK81*100</f>
        <v>7.9233749600066643</v>
      </c>
      <c r="DN81" s="12">
        <f t="shared" ref="DN81" si="517">-DJ81/DL81*100</f>
        <v>33.114697940489016</v>
      </c>
      <c r="DO81" s="22">
        <v>42825</v>
      </c>
      <c r="DP81">
        <v>31</v>
      </c>
      <c r="DQ81" s="12">
        <v>-6.4655092829174592</v>
      </c>
      <c r="DS81" s="22">
        <v>42825</v>
      </c>
      <c r="DT81">
        <v>26</v>
      </c>
      <c r="DU81" s="2">
        <v>-760.1490073800087</v>
      </c>
      <c r="DV81" s="2">
        <v>85479.262634277344</v>
      </c>
      <c r="DW81" s="2">
        <v>7691.8180332183838</v>
      </c>
      <c r="DX81" s="12">
        <f t="shared" ref="DX81" si="518">-DU81/DV81*100</f>
        <v>0.88927885425533326</v>
      </c>
      <c r="DY81" s="12">
        <f t="shared" ref="DY81" si="519">-DU81/DW81*100</f>
        <v>9.8825661774261935</v>
      </c>
      <c r="DZ81" s="22">
        <v>42825</v>
      </c>
      <c r="EA81">
        <v>22</v>
      </c>
      <c r="EB81" s="12">
        <v>13.579759733165897</v>
      </c>
      <c r="ED81" s="22">
        <v>42825</v>
      </c>
      <c r="EE81">
        <v>24</v>
      </c>
      <c r="EF81" s="2">
        <v>-4707.4530076980591</v>
      </c>
      <c r="EG81" s="2">
        <v>195598.78125</v>
      </c>
      <c r="EH81" s="2">
        <v>14682.55096578598</v>
      </c>
      <c r="EI81" s="12">
        <f t="shared" ref="EI81" si="520">-EF81/EG81*100</f>
        <v>2.406688312480505</v>
      </c>
      <c r="EJ81" s="12">
        <f t="shared" ref="EJ81" si="521">-EF81/EH81*100</f>
        <v>32.061547197538104</v>
      </c>
      <c r="EK81" s="22">
        <v>42825</v>
      </c>
      <c r="EL81">
        <v>24</v>
      </c>
      <c r="EM81" s="12">
        <v>-0.66631744282718008</v>
      </c>
      <c r="EO81" s="22">
        <v>42825</v>
      </c>
      <c r="EP81">
        <v>26</v>
      </c>
      <c r="EQ81" s="2">
        <v>-8765.3019771575928</v>
      </c>
      <c r="ER81" s="2">
        <v>108995.75360107422</v>
      </c>
      <c r="ES81" s="2">
        <v>20013.353034973145</v>
      </c>
      <c r="ET81" s="12">
        <f t="shared" ref="ET81" si="522">-EQ81/ER81*100</f>
        <v>8.0418747405873301</v>
      </c>
      <c r="EU81" s="12">
        <f t="shared" ref="EU81" si="523">-EQ81/ES81*100</f>
        <v>43.797268562845574</v>
      </c>
      <c r="EV81" s="22">
        <v>42825</v>
      </c>
      <c r="EW81">
        <v>25</v>
      </c>
      <c r="EX81" s="12">
        <v>14.515240064888291</v>
      </c>
      <c r="EZ81" s="22">
        <v>42825</v>
      </c>
      <c r="FA81">
        <v>20</v>
      </c>
      <c r="FB81" s="2">
        <v>-24390.008020401001</v>
      </c>
      <c r="FC81" s="2">
        <v>138060.85440063477</v>
      </c>
      <c r="FD81" s="2">
        <v>41617.75191116333</v>
      </c>
      <c r="FE81" s="12">
        <f t="shared" ref="FE81" si="524">-FB81/FC81*100</f>
        <v>17.666128553445244</v>
      </c>
      <c r="FF81" s="12">
        <f t="shared" ref="FF81" si="525">-FB81/FD81*100</f>
        <v>58.604818617938733</v>
      </c>
      <c r="FG81" s="22">
        <v>42825</v>
      </c>
      <c r="FH81">
        <v>19</v>
      </c>
      <c r="FI81" s="12">
        <v>2.3709466907291699</v>
      </c>
      <c r="FK81" s="22">
        <v>42825</v>
      </c>
      <c r="FL81">
        <v>6</v>
      </c>
      <c r="FM81" s="2">
        <v>-10484.436027526855</v>
      </c>
      <c r="FN81" s="2">
        <v>96366.444213867188</v>
      </c>
      <c r="FO81" s="2">
        <v>15153.969993591309</v>
      </c>
      <c r="FP81" s="12">
        <f t="shared" ref="FP81" si="526">-FM81/FN81*100</f>
        <v>10.879758107768948</v>
      </c>
      <c r="FQ81" s="12">
        <f t="shared" ref="FQ81" si="527">-FM81/FO81*100</f>
        <v>69.186068284157727</v>
      </c>
      <c r="FR81" s="22">
        <v>42825</v>
      </c>
      <c r="FS81">
        <v>5</v>
      </c>
      <c r="FT81" s="12">
        <v>-11.488249499393898</v>
      </c>
      <c r="FV81" s="22">
        <v>42825</v>
      </c>
      <c r="FW81">
        <v>9</v>
      </c>
      <c r="FX81" s="2">
        <v>-3401.8010005950928</v>
      </c>
      <c r="FY81" s="2">
        <v>31200.089004516602</v>
      </c>
      <c r="FZ81" s="2">
        <v>6170.4920120239258</v>
      </c>
      <c r="GA81" s="12">
        <f t="shared" si="496"/>
        <v>10.903177231650332</v>
      </c>
      <c r="GB81" s="12">
        <f t="shared" si="497"/>
        <v>55.130141874688199</v>
      </c>
      <c r="GC81" s="22">
        <v>42825</v>
      </c>
      <c r="GD81">
        <v>8</v>
      </c>
      <c r="GE81" s="12">
        <v>-53.576693045159708</v>
      </c>
    </row>
    <row r="82" spans="1:187">
      <c r="B82" s="22">
        <v>42916</v>
      </c>
      <c r="C82">
        <v>11</v>
      </c>
      <c r="D82" s="2">
        <v>-3450.7879943847656</v>
      </c>
      <c r="E82" s="2">
        <v>83635.68896484375</v>
      </c>
      <c r="F82" s="2">
        <v>8192.9869384765625</v>
      </c>
      <c r="G82" s="12">
        <f t="shared" ref="G82" si="528">-D82/E82*100</f>
        <v>4.1259754503072292</v>
      </c>
      <c r="H82" s="12">
        <f t="shared" ref="H82" si="529">-D82/F82*100</f>
        <v>42.118802584426177</v>
      </c>
      <c r="I82" s="22">
        <v>42916</v>
      </c>
      <c r="J82">
        <v>11</v>
      </c>
      <c r="K82" s="12">
        <v>11.66077363060587</v>
      </c>
      <c r="M82" s="22">
        <v>42916</v>
      </c>
      <c r="N82">
        <v>25</v>
      </c>
      <c r="O82" s="2">
        <v>-4794.3159704208374</v>
      </c>
      <c r="P82" s="2">
        <v>98627.08447265625</v>
      </c>
      <c r="Q82" s="2">
        <v>12523.709023475647</v>
      </c>
      <c r="R82" s="12">
        <f t="shared" ref="R82" si="530">-O82/P82*100</f>
        <v>4.8610541374667031</v>
      </c>
      <c r="S82" s="12">
        <f t="shared" ref="S82" si="531">-O82/Q82*100</f>
        <v>38.281917612696923</v>
      </c>
      <c r="T82" s="22">
        <v>42916</v>
      </c>
      <c r="U82">
        <v>24</v>
      </c>
      <c r="V82" s="12">
        <v>-6.5673450684404671</v>
      </c>
      <c r="X82" s="22">
        <v>43008</v>
      </c>
      <c r="Y82">
        <v>30</v>
      </c>
      <c r="Z82" s="2">
        <v>-27894.20494556427</v>
      </c>
      <c r="AA82" s="2">
        <v>110488.80584716797</v>
      </c>
      <c r="AB82" s="2">
        <v>19646.388092041016</v>
      </c>
      <c r="AC82" s="12">
        <f t="shared" ref="AC82" si="532">-Z82/AA82*100</f>
        <v>25.246181938239538</v>
      </c>
      <c r="AD82" s="12">
        <f t="shared" ref="AD82" si="533">-Z82/AB82*100</f>
        <v>141.98133934280034</v>
      </c>
      <c r="AE82" s="22">
        <v>43008</v>
      </c>
      <c r="AF82">
        <v>30</v>
      </c>
      <c r="AG82" s="12">
        <v>-1.831055295323436</v>
      </c>
      <c r="AI82" s="22">
        <v>42916</v>
      </c>
      <c r="AJ82">
        <v>14</v>
      </c>
      <c r="AK82" s="2">
        <v>-1197.0699915885925</v>
      </c>
      <c r="AL82" s="2">
        <v>36892.382934570313</v>
      </c>
      <c r="AM82" s="2">
        <v>4938.5931053161621</v>
      </c>
      <c r="AN82" s="12">
        <f t="shared" ref="AN82" si="534">-AK82/AL82*100</f>
        <v>3.2447619166038422</v>
      </c>
      <c r="AO82" s="12">
        <f t="shared" ref="AO82" si="535">-AK82/AM82*100</f>
        <v>24.239089272205948</v>
      </c>
      <c r="AP82" s="22">
        <v>42916</v>
      </c>
      <c r="AQ82">
        <v>14</v>
      </c>
      <c r="AR82" s="12">
        <v>7.9723485147372264</v>
      </c>
      <c r="AT82" s="22">
        <v>42916</v>
      </c>
      <c r="AU82">
        <v>81</v>
      </c>
      <c r="AV82" s="2">
        <v>-56686.161919206381</v>
      </c>
      <c r="AW82" s="2">
        <v>207601.14169311523</v>
      </c>
      <c r="AX82" s="2">
        <v>34652.289686203003</v>
      </c>
      <c r="AY82" s="12">
        <f t="shared" ref="AY82" si="536">-AV82/AW82*100</f>
        <v>27.305322820913126</v>
      </c>
      <c r="AZ82" s="12">
        <f t="shared" ref="AZ82" si="537">-AV82/AX82*100</f>
        <v>163.58561709062559</v>
      </c>
      <c r="BA82" s="22">
        <v>42916</v>
      </c>
      <c r="BB82">
        <v>80</v>
      </c>
      <c r="BC82" s="12">
        <v>2.898275942643691</v>
      </c>
      <c r="BE82" s="22">
        <v>42916</v>
      </c>
      <c r="BF82">
        <v>12</v>
      </c>
      <c r="BG82" s="2">
        <v>-1769.1900014877319</v>
      </c>
      <c r="BH82" s="2">
        <v>94506.816040039063</v>
      </c>
      <c r="BI82" s="2">
        <v>4879.9115142822266</v>
      </c>
      <c r="BJ82" s="12">
        <f t="shared" ref="BJ82" si="538">-BG82/BH82*100</f>
        <v>1.8720237075156476</v>
      </c>
      <c r="BK82" s="12">
        <f t="shared" ref="BK82" si="539">-BG82/BI82*100</f>
        <v>36.254550852198342</v>
      </c>
      <c r="BL82" s="22">
        <v>42916</v>
      </c>
      <c r="BM82">
        <v>9</v>
      </c>
      <c r="BN82" s="12">
        <v>38.5591808667048</v>
      </c>
      <c r="BP82" s="22">
        <v>42916</v>
      </c>
      <c r="BQ82">
        <v>8</v>
      </c>
      <c r="BR82" s="2">
        <v>-3165.9199600219727</v>
      </c>
      <c r="BS82" s="2">
        <v>23596.410888671875</v>
      </c>
      <c r="BT82" s="2">
        <v>6259.3798980712891</v>
      </c>
      <c r="BU82" s="12">
        <f t="shared" ref="BU82" si="540">-BR82/BS82*100</f>
        <v>13.416955548701104</v>
      </c>
      <c r="BV82" s="12">
        <f t="shared" ref="BV82" si="541">-BR82/BT82*100</f>
        <v>50.578811504914277</v>
      </c>
      <c r="BW82" s="22">
        <v>42916</v>
      </c>
      <c r="BX82">
        <v>8</v>
      </c>
      <c r="BY82" s="12">
        <v>12.779209925061696</v>
      </c>
      <c r="CA82" s="22">
        <v>42916</v>
      </c>
      <c r="CB82">
        <v>31</v>
      </c>
      <c r="CC82" s="2">
        <v>-10938.439953446388</v>
      </c>
      <c r="CD82" s="2">
        <v>242505.70357513428</v>
      </c>
      <c r="CE82" s="2">
        <v>26061.263116836548</v>
      </c>
      <c r="CF82" s="12">
        <f t="shared" ref="CF82" si="542">-CC82/CD82*100</f>
        <v>4.5105907993860388</v>
      </c>
      <c r="CG82" s="12">
        <f t="shared" ref="CG82" si="543">-CC82/CE82*100</f>
        <v>41.972025317451894</v>
      </c>
      <c r="CH82" s="22">
        <v>42916</v>
      </c>
      <c r="CI82">
        <v>29</v>
      </c>
      <c r="CJ82" s="12">
        <v>0.69443505434667596</v>
      </c>
      <c r="CL82" s="22">
        <v>42916</v>
      </c>
      <c r="CM82">
        <v>16</v>
      </c>
      <c r="CN82" s="2">
        <v>-3871.5909996032715</v>
      </c>
      <c r="CO82" s="2">
        <v>50413.102600097656</v>
      </c>
      <c r="CP82" s="2">
        <v>10356.464065551758</v>
      </c>
      <c r="CQ82" s="12">
        <f t="shared" ref="CQ82" si="544">-CN82/CO82*100</f>
        <v>7.6797316568962204</v>
      </c>
      <c r="CR82" s="12">
        <f t="shared" ref="CR82" si="545">-CN82/CP82*100</f>
        <v>37.383328664086918</v>
      </c>
      <c r="CS82" s="22">
        <v>42916</v>
      </c>
      <c r="CT82">
        <v>16</v>
      </c>
      <c r="CU82" s="12">
        <v>-14.44169891849999</v>
      </c>
      <c r="CW82" s="22">
        <v>42916</v>
      </c>
      <c r="CX82">
        <v>59</v>
      </c>
      <c r="CY82" s="2">
        <v>-14107.135975837708</v>
      </c>
      <c r="CZ82" s="2">
        <v>194756.14880371094</v>
      </c>
      <c r="DA82" s="2">
        <v>29746.304863929749</v>
      </c>
      <c r="DB82" s="12">
        <f t="shared" ref="DB82" si="546">-CY82/CZ82*100</f>
        <v>7.2434868231327982</v>
      </c>
      <c r="DC82" s="12">
        <f t="shared" ref="DC82" si="547">-CY82/DA82*100</f>
        <v>47.424834917710953</v>
      </c>
      <c r="DD82" s="22">
        <v>42916</v>
      </c>
      <c r="DE82">
        <v>55</v>
      </c>
      <c r="DF82" s="12">
        <v>-20.462116446018964</v>
      </c>
      <c r="DH82" s="22">
        <v>42916</v>
      </c>
      <c r="DI82">
        <v>31</v>
      </c>
      <c r="DJ82" s="2">
        <v>-3938.8239760398865</v>
      </c>
      <c r="DK82" s="2">
        <v>94783.410827636719</v>
      </c>
      <c r="DL82" s="2">
        <v>19750.783954620361</v>
      </c>
      <c r="DM82" s="12">
        <f t="shared" ref="DM82" si="548">-DJ82/DK82*100</f>
        <v>4.1556048064176796</v>
      </c>
      <c r="DN82" s="12">
        <f t="shared" ref="DN82" si="549">-DJ82/DL82*100</f>
        <v>19.942620936413338</v>
      </c>
      <c r="DO82" s="22">
        <v>42916</v>
      </c>
      <c r="DP82">
        <v>31</v>
      </c>
      <c r="DQ82" s="12">
        <v>4.0114376845812316E-3</v>
      </c>
      <c r="DS82" s="22">
        <v>42916</v>
      </c>
      <c r="DT82">
        <v>25</v>
      </c>
      <c r="DU82" s="2">
        <v>-772.28400400280952</v>
      </c>
      <c r="DV82" s="2">
        <v>83606.490173339844</v>
      </c>
      <c r="DW82" s="2">
        <v>7441.8319721221924</v>
      </c>
      <c r="DX82" s="12">
        <f t="shared" ref="DX82" si="550">-DU82/DV82*100</f>
        <v>0.92371298257066747</v>
      </c>
      <c r="DY82" s="12">
        <f t="shared" ref="DY82" si="551">-DU82/DW82*100</f>
        <v>10.377606037006192</v>
      </c>
      <c r="DZ82" s="22">
        <v>42916</v>
      </c>
      <c r="EA82">
        <v>22</v>
      </c>
      <c r="EB82" s="12">
        <v>17.98155023992669</v>
      </c>
      <c r="ED82" s="22">
        <v>42916</v>
      </c>
      <c r="EE82">
        <v>24</v>
      </c>
      <c r="EF82" s="2">
        <v>-4247.7720022201538</v>
      </c>
      <c r="EG82" s="2">
        <v>184706.26416015625</v>
      </c>
      <c r="EH82" s="2">
        <v>13861.392980575562</v>
      </c>
      <c r="EI82" s="12">
        <f t="shared" ref="EI82" si="552">-EF82/EG82*100</f>
        <v>2.2997444193538392</v>
      </c>
      <c r="EJ82" s="12">
        <f t="shared" ref="EJ82" si="553">-EF82/EH82*100</f>
        <v>30.644625747013311</v>
      </c>
      <c r="EK82" s="22">
        <v>42916</v>
      </c>
      <c r="EL82">
        <v>24</v>
      </c>
      <c r="EM82" s="12">
        <v>-6.0314328361647407</v>
      </c>
      <c r="EO82" s="22">
        <v>42916</v>
      </c>
      <c r="EP82">
        <v>29</v>
      </c>
      <c r="EQ82" s="2">
        <v>-9629.2170143127441</v>
      </c>
      <c r="ER82" s="2">
        <v>187754.69171142578</v>
      </c>
      <c r="ES82" s="2">
        <v>26470.55394744873</v>
      </c>
      <c r="ET82" s="12">
        <f t="shared" ref="ET82" si="554">-EQ82/ER82*100</f>
        <v>5.1286159224785752</v>
      </c>
      <c r="EU82" s="12">
        <f t="shared" ref="EU82" si="555">-EQ82/ES82*100</f>
        <v>36.377089173990719</v>
      </c>
      <c r="EV82" s="22">
        <v>42916</v>
      </c>
      <c r="EW82">
        <v>29</v>
      </c>
      <c r="EX82" s="12">
        <v>0.33455920147897888</v>
      </c>
      <c r="EZ82" s="22">
        <v>42916</v>
      </c>
      <c r="FA82">
        <v>21</v>
      </c>
      <c r="FB82" s="2">
        <v>-26433.563982009888</v>
      </c>
      <c r="FC82" s="2">
        <v>139255.7218170166</v>
      </c>
      <c r="FD82" s="2">
        <v>41971.619979858398</v>
      </c>
      <c r="FE82" s="12">
        <f t="shared" ref="FE82" si="556">-FB82/FC82*100</f>
        <v>18.982030782723495</v>
      </c>
      <c r="FF82" s="12">
        <f t="shared" ref="FF82" si="557">-FB82/FD82*100</f>
        <v>62.97961335467869</v>
      </c>
      <c r="FG82" s="22">
        <v>42916</v>
      </c>
      <c r="FH82">
        <v>20</v>
      </c>
      <c r="FI82" s="12">
        <v>19.252861116914623</v>
      </c>
      <c r="FK82" s="22">
        <v>42916</v>
      </c>
      <c r="FL82">
        <v>6</v>
      </c>
      <c r="FM82" s="2">
        <v>-10782.753021240234</v>
      </c>
      <c r="FN82" s="2">
        <v>97756.17822265625</v>
      </c>
      <c r="FO82" s="2">
        <v>15339.093925476074</v>
      </c>
      <c r="FP82" s="12">
        <f t="shared" ref="FP82" si="558">-FM82/FN82*100</f>
        <v>11.030252222709329</v>
      </c>
      <c r="FQ82" s="12">
        <f t="shared" ref="FQ82" si="559">-FM82/FO82*100</f>
        <v>70.295892792804409</v>
      </c>
      <c r="FR82" s="22">
        <v>42916</v>
      </c>
      <c r="FS82">
        <v>5</v>
      </c>
      <c r="FT82" s="12">
        <v>-3.6663178501615157</v>
      </c>
      <c r="FV82" s="22">
        <v>42916</v>
      </c>
      <c r="FW82">
        <v>8</v>
      </c>
      <c r="FX82" s="2">
        <v>-3759.3299999237061</v>
      </c>
      <c r="FY82" s="2">
        <v>36436.02702331543</v>
      </c>
      <c r="FZ82" s="2">
        <v>8073.3629989624023</v>
      </c>
      <c r="GA82" s="12">
        <f t="shared" ref="GA82" si="560">-FX82/FY82*100</f>
        <v>10.317617772975382</v>
      </c>
      <c r="GB82" s="12">
        <f t="shared" ref="GB82" si="561">-FX82/FZ82*100</f>
        <v>46.564610069024013</v>
      </c>
      <c r="GC82" s="22">
        <v>42916</v>
      </c>
      <c r="GD82">
        <v>7</v>
      </c>
      <c r="GE82" s="12">
        <v>-55.543612994007496</v>
      </c>
    </row>
    <row r="83" spans="1:187">
      <c r="B83" s="22">
        <v>43008</v>
      </c>
      <c r="C83">
        <v>10</v>
      </c>
      <c r="D83" s="2">
        <v>-2995.0910186767578</v>
      </c>
      <c r="E83" s="2">
        <v>70245.30615234375</v>
      </c>
      <c r="F83" s="2">
        <v>7833.6670532226563</v>
      </c>
      <c r="G83" s="12">
        <f t="shared" ref="G83" si="562">-D83/E83*100</f>
        <v>4.2637596484826856</v>
      </c>
      <c r="H83" s="12">
        <f t="shared" ref="H83" si="563">-D83/F83*100</f>
        <v>38.233575646345876</v>
      </c>
      <c r="I83" s="22">
        <v>43008</v>
      </c>
      <c r="J83">
        <v>10</v>
      </c>
      <c r="K83" s="12">
        <v>10.448355604768178</v>
      </c>
      <c r="M83" s="22">
        <v>43008</v>
      </c>
      <c r="N83">
        <v>26</v>
      </c>
      <c r="O83" s="2">
        <v>-7408.7810115814209</v>
      </c>
      <c r="P83" s="2">
        <v>100959.84741210938</v>
      </c>
      <c r="Q83" s="2">
        <v>12624.86200428009</v>
      </c>
      <c r="R83" s="12">
        <f t="shared" ref="R83" si="564">-O83/P83*100</f>
        <v>7.3383441055922134</v>
      </c>
      <c r="S83" s="12">
        <f t="shared" ref="S83" si="565">-O83/Q83*100</f>
        <v>58.684055390622802</v>
      </c>
      <c r="T83" s="22">
        <v>43008</v>
      </c>
      <c r="U83">
        <v>27</v>
      </c>
      <c r="V83" s="12">
        <v>41.839990558699448</v>
      </c>
      <c r="X83" s="22">
        <v>43100</v>
      </c>
      <c r="Y83">
        <v>29</v>
      </c>
      <c r="Z83" s="2">
        <v>-28015.279000282288</v>
      </c>
      <c r="AA83" s="2">
        <v>113087.56646728516</v>
      </c>
      <c r="AB83" s="2">
        <v>19976.224967956543</v>
      </c>
      <c r="AC83" s="12">
        <f t="shared" ref="AC83" si="566">-Z83/AA83*100</f>
        <v>24.773085030870096</v>
      </c>
      <c r="AD83" s="12">
        <f t="shared" ref="AD83" si="567">-Z83/AB83*100</f>
        <v>140.24310922219303</v>
      </c>
      <c r="AE83" s="22">
        <v>43100</v>
      </c>
      <c r="AF83">
        <v>29</v>
      </c>
      <c r="AG83" s="12">
        <v>-1.4016244859846094</v>
      </c>
      <c r="AI83" s="22">
        <v>43008</v>
      </c>
      <c r="AJ83">
        <v>14</v>
      </c>
      <c r="AK83" s="2">
        <v>-1244.0539674758911</v>
      </c>
      <c r="AL83" s="2">
        <v>36191.729858398438</v>
      </c>
      <c r="AM83" s="2">
        <v>4384.1839935779572</v>
      </c>
      <c r="AN83" s="12">
        <f t="shared" ref="AN83" si="568">-AK83/AL83*100</f>
        <v>3.437398467393797</v>
      </c>
      <c r="AO83" s="12">
        <f t="shared" ref="AO83" si="569">-AK83/AM83*100</f>
        <v>28.375952498759332</v>
      </c>
      <c r="AP83" s="22">
        <v>43008</v>
      </c>
      <c r="AQ83">
        <v>14</v>
      </c>
      <c r="AR83" s="12">
        <v>15.356275357548732</v>
      </c>
      <c r="AT83" s="22">
        <v>43008</v>
      </c>
      <c r="AU83">
        <v>77</v>
      </c>
      <c r="AV83" s="2">
        <v>-60969.206550836563</v>
      </c>
      <c r="AW83" s="2">
        <v>203862.549659729</v>
      </c>
      <c r="AX83" s="2">
        <v>37260.451886177063</v>
      </c>
      <c r="AY83" s="12">
        <f t="shared" ref="AY83" si="570">-AV83/AW83*100</f>
        <v>29.907016591620906</v>
      </c>
      <c r="AZ83" s="12">
        <f t="shared" ref="AZ83" si="571">-AV83/AX83*100</f>
        <v>163.6298097969526</v>
      </c>
      <c r="BA83" s="22">
        <v>43008</v>
      </c>
      <c r="BB83">
        <v>77</v>
      </c>
      <c r="BC83" s="12">
        <v>20.610902663207021</v>
      </c>
      <c r="BE83" s="22">
        <v>43008</v>
      </c>
      <c r="BF83">
        <v>11</v>
      </c>
      <c r="BG83" s="2">
        <v>-1730.8066711425781</v>
      </c>
      <c r="BH83" s="2">
        <v>90522.553955078125</v>
      </c>
      <c r="BI83" s="2">
        <v>5305.4891052246094</v>
      </c>
      <c r="BJ83" s="12">
        <f t="shared" ref="BJ83" si="572">-BG83/BH83*100</f>
        <v>1.9120170559941247</v>
      </c>
      <c r="BK83" s="12">
        <f t="shared" ref="BK83" si="573">-BG83/BI83*100</f>
        <v>32.622942707358625</v>
      </c>
      <c r="BL83" s="22">
        <v>43008</v>
      </c>
      <c r="BM83">
        <v>11</v>
      </c>
      <c r="BN83" s="12">
        <v>3.7392611592989011</v>
      </c>
      <c r="BP83" s="22">
        <v>43008</v>
      </c>
      <c r="BQ83">
        <v>7</v>
      </c>
      <c r="BR83" s="2">
        <v>-2902.4891128540039</v>
      </c>
      <c r="BS83" s="2">
        <v>22634.319458007813</v>
      </c>
      <c r="BT83" s="2">
        <v>5814.0059509277344</v>
      </c>
      <c r="BU83" s="12">
        <f t="shared" ref="BU83" si="574">-BR83/BS83*100</f>
        <v>12.823399078725691</v>
      </c>
      <c r="BV83" s="12">
        <f t="shared" ref="BV83" si="575">-BR83/BT83*100</f>
        <v>49.922362263679091</v>
      </c>
      <c r="BW83" s="22">
        <v>43008</v>
      </c>
      <c r="BX83">
        <v>7</v>
      </c>
      <c r="BY83" s="12">
        <v>3.4969087826659084</v>
      </c>
      <c r="CA83" s="22">
        <v>43008</v>
      </c>
      <c r="CB83">
        <v>29</v>
      </c>
      <c r="CC83" s="2">
        <v>-12449.235130786896</v>
      </c>
      <c r="CD83" s="2">
        <v>241006.39765167236</v>
      </c>
      <c r="CE83" s="2">
        <v>25721.214985847473</v>
      </c>
      <c r="CF83" s="12">
        <f t="shared" ref="CF83" si="576">-CC83/CD83*100</f>
        <v>5.1655206052993794</v>
      </c>
      <c r="CG83" s="12">
        <f t="shared" ref="CG83" si="577">-CC83/CE83*100</f>
        <v>48.400649571323946</v>
      </c>
      <c r="CH83" s="22">
        <v>43008</v>
      </c>
      <c r="CI83">
        <v>29</v>
      </c>
      <c r="CJ83" s="12">
        <v>37.309779541222255</v>
      </c>
      <c r="CL83" s="22">
        <v>43008</v>
      </c>
      <c r="CM83">
        <v>15</v>
      </c>
      <c r="CN83" s="2">
        <v>-3719.2739334106445</v>
      </c>
      <c r="CO83" s="2">
        <v>50409.391052246094</v>
      </c>
      <c r="CP83" s="2">
        <v>10505.167984008789</v>
      </c>
      <c r="CQ83" s="12">
        <f t="shared" ref="CQ83" si="578">-CN83/CO83*100</f>
        <v>7.3781370014088372</v>
      </c>
      <c r="CR83" s="12">
        <f t="shared" ref="CR83" si="579">-CN83/CP83*100</f>
        <v>35.404230937308284</v>
      </c>
      <c r="CS83" s="22">
        <v>43008</v>
      </c>
      <c r="CT83">
        <v>15</v>
      </c>
      <c r="CU83" s="12">
        <v>-16.928425815332602</v>
      </c>
      <c r="CW83" s="22">
        <v>43008</v>
      </c>
      <c r="CX83">
        <v>58</v>
      </c>
      <c r="CY83" s="2">
        <v>-13158.169011592865</v>
      </c>
      <c r="CZ83" s="2">
        <v>199650.18661499023</v>
      </c>
      <c r="DA83" s="2">
        <v>32858.077981948853</v>
      </c>
      <c r="DB83" s="12">
        <f t="shared" ref="DB83" si="580">-CY83/CZ83*100</f>
        <v>6.590611927134014</v>
      </c>
      <c r="DC83" s="12">
        <f t="shared" ref="DC83" si="581">-CY83/DA83*100</f>
        <v>40.045461632970529</v>
      </c>
      <c r="DD83" s="22">
        <v>43008</v>
      </c>
      <c r="DE83">
        <v>58</v>
      </c>
      <c r="DF83" s="12">
        <v>-28.48359458170998</v>
      </c>
      <c r="DH83" s="22">
        <v>43008</v>
      </c>
      <c r="DI83">
        <v>31</v>
      </c>
      <c r="DJ83" s="2">
        <v>-4106.4659643173218</v>
      </c>
      <c r="DK83" s="2">
        <v>95876.940673828125</v>
      </c>
      <c r="DL83" s="2">
        <v>19417.074840545654</v>
      </c>
      <c r="DM83" s="12">
        <f t="shared" ref="DM83" si="582">-DJ83/DK83*100</f>
        <v>4.2830590290604453</v>
      </c>
      <c r="DN83" s="12">
        <f t="shared" ref="DN83" si="583">-DJ83/DL83*100</f>
        <v>21.14873634695185</v>
      </c>
      <c r="DO83" s="22">
        <v>43008</v>
      </c>
      <c r="DP83">
        <v>31</v>
      </c>
      <c r="DQ83" s="12">
        <v>7.1539721095742914</v>
      </c>
      <c r="DS83" s="22">
        <v>43008</v>
      </c>
      <c r="DT83">
        <v>24</v>
      </c>
      <c r="DU83" s="2">
        <v>-783.08600004017353</v>
      </c>
      <c r="DV83" s="2">
        <v>82962.940612792969</v>
      </c>
      <c r="DW83" s="2">
        <v>7198.5389270782471</v>
      </c>
      <c r="DX83" s="12">
        <f t="shared" ref="DX83" si="584">-DU83/DV83*100</f>
        <v>0.94389855790552935</v>
      </c>
      <c r="DY83" s="12">
        <f t="shared" ref="DY83" si="585">-DU83/DW83*100</f>
        <v>10.878401964244341</v>
      </c>
      <c r="DZ83" s="22">
        <v>43008</v>
      </c>
      <c r="EA83">
        <v>24</v>
      </c>
      <c r="EB83" s="12">
        <v>18.577528010243661</v>
      </c>
      <c r="ED83" s="22">
        <v>43008</v>
      </c>
      <c r="EE83">
        <v>23</v>
      </c>
      <c r="EF83" s="2">
        <v>-4108.0890045166016</v>
      </c>
      <c r="EG83" s="2">
        <v>173910.47900390625</v>
      </c>
      <c r="EH83" s="2">
        <v>13992.191074371338</v>
      </c>
      <c r="EI83" s="12">
        <f t="shared" ref="EI83" si="586">-EF83/EG83*100</f>
        <v>2.362186009748342</v>
      </c>
      <c r="EJ83" s="12">
        <f t="shared" ref="EJ83" si="587">-EF83/EH83*100</f>
        <v>29.359869249078102</v>
      </c>
      <c r="EK83" s="22">
        <v>43008</v>
      </c>
      <c r="EL83">
        <v>23</v>
      </c>
      <c r="EM83" s="12">
        <v>-3.9933069542194555</v>
      </c>
      <c r="EO83" s="22">
        <v>43008</v>
      </c>
      <c r="EP83">
        <v>28</v>
      </c>
      <c r="EQ83" s="2">
        <v>-9241.2339487075806</v>
      </c>
      <c r="ER83" s="2">
        <v>201293.51586914063</v>
      </c>
      <c r="ES83" s="2">
        <v>30140.823989868164</v>
      </c>
      <c r="ET83" s="12">
        <f t="shared" ref="ET83" si="588">-EQ83/ER83*100</f>
        <v>4.5909248039143185</v>
      </c>
      <c r="EU83" s="12">
        <f t="shared" ref="EU83" si="589">-EQ83/ES83*100</f>
        <v>30.660190152114026</v>
      </c>
      <c r="EV83" s="22">
        <v>43008</v>
      </c>
      <c r="EW83">
        <v>28</v>
      </c>
      <c r="EX83" s="12">
        <v>-5.8446276254374041</v>
      </c>
      <c r="EZ83" s="22">
        <v>43008</v>
      </c>
      <c r="FA83">
        <v>21</v>
      </c>
      <c r="FB83" s="2">
        <v>-28348.238965988159</v>
      </c>
      <c r="FC83" s="2">
        <v>139647.27238464355</v>
      </c>
      <c r="FD83" s="2">
        <v>41650.527020454407</v>
      </c>
      <c r="FE83" s="12">
        <f t="shared" ref="FE83" si="590">-FB83/FC83*100</f>
        <v>20.299887338942039</v>
      </c>
      <c r="FF83" s="12">
        <f t="shared" ref="FF83" si="591">-FB83/FD83*100</f>
        <v>68.062137490040527</v>
      </c>
      <c r="FG83" s="22">
        <v>43008</v>
      </c>
      <c r="FH83">
        <v>21</v>
      </c>
      <c r="FI83" s="12">
        <v>32.102912766608817</v>
      </c>
      <c r="FK83" s="22">
        <v>43008</v>
      </c>
      <c r="FL83">
        <v>6</v>
      </c>
      <c r="FM83" s="2">
        <v>-11824.891960144043</v>
      </c>
      <c r="FN83" s="2">
        <v>98350.586059570313</v>
      </c>
      <c r="FO83" s="2">
        <v>14563.729965209961</v>
      </c>
      <c r="FP83" s="12">
        <f t="shared" ref="FP83" si="592">-FM83/FN83*100</f>
        <v>12.023204369094234</v>
      </c>
      <c r="FQ83" s="12">
        <f t="shared" ref="FQ83" si="593">-FM83/FO83*100</f>
        <v>81.19411708670448</v>
      </c>
      <c r="FR83" s="22">
        <v>43008</v>
      </c>
      <c r="FS83">
        <v>6</v>
      </c>
      <c r="FT83" s="12">
        <v>13.256537190020467</v>
      </c>
      <c r="FV83" s="22">
        <v>43008</v>
      </c>
      <c r="FW83">
        <v>7</v>
      </c>
      <c r="FX83" s="2">
        <v>-3872.8720002174377</v>
      </c>
      <c r="FY83" s="2">
        <v>35140.551971435547</v>
      </c>
      <c r="FZ83" s="2">
        <v>7675.7350006103516</v>
      </c>
      <c r="GA83" s="12">
        <f t="shared" ref="GA83" si="594">-FX83/FY83*100</f>
        <v>11.021090401099993</v>
      </c>
      <c r="GB83" s="12">
        <f t="shared" ref="GB83" si="595">-FX83/FZ83*100</f>
        <v>50.456041016390984</v>
      </c>
      <c r="GC83" s="22">
        <v>43008</v>
      </c>
      <c r="GD83">
        <v>7</v>
      </c>
      <c r="GE83" s="12">
        <v>-53.555657328565687</v>
      </c>
    </row>
    <row r="84" spans="1:187">
      <c r="B84" s="22">
        <v>43100</v>
      </c>
      <c r="C84">
        <v>10</v>
      </c>
      <c r="D84" s="2">
        <v>-3078.1210021972656</v>
      </c>
      <c r="E84" s="2">
        <v>73308.53515625</v>
      </c>
      <c r="F84" s="2">
        <v>8302.1889953613281</v>
      </c>
      <c r="G84" s="12">
        <f t="shared" ref="G84" si="596">-D84/E84*100</f>
        <v>4.1988576031925211</v>
      </c>
      <c r="H84" s="12">
        <f t="shared" ref="H84" si="597">-D84/F84*100</f>
        <v>37.076016986810352</v>
      </c>
      <c r="I84" s="22">
        <v>43100</v>
      </c>
      <c r="J84">
        <v>10</v>
      </c>
      <c r="K84" s="12">
        <v>11.556760780492215</v>
      </c>
      <c r="M84" s="22">
        <v>43100</v>
      </c>
      <c r="N84">
        <v>25</v>
      </c>
      <c r="O84" s="2">
        <v>-2936.0840034484863</v>
      </c>
      <c r="P84" s="2">
        <v>90160.043640136719</v>
      </c>
      <c r="Q84" s="2">
        <v>8277.6609468460083</v>
      </c>
      <c r="R84" s="12">
        <f t="shared" ref="R84" si="598">-O84/P84*100</f>
        <v>3.2565246032572062</v>
      </c>
      <c r="S84" s="12">
        <f t="shared" ref="S84" si="599">-O84/Q84*100</f>
        <v>35.469971798823266</v>
      </c>
      <c r="T84" s="22">
        <v>43100</v>
      </c>
      <c r="U84">
        <v>25</v>
      </c>
      <c r="V84" s="12">
        <v>1.3769749622525529</v>
      </c>
      <c r="X84" s="22">
        <v>43190</v>
      </c>
      <c r="Y84">
        <v>30</v>
      </c>
      <c r="Z84" s="2">
        <v>-29449.492012023926</v>
      </c>
      <c r="AA84" s="2">
        <v>119166.26239013672</v>
      </c>
      <c r="AB84" s="2">
        <v>22539.830101013184</v>
      </c>
      <c r="AC84" s="12">
        <f t="shared" ref="AC84" si="600">-Z84/AA84*100</f>
        <v>24.712944269083188</v>
      </c>
      <c r="AD84" s="12">
        <f t="shared" ref="AD84" si="601">-Z84/AB84*100</f>
        <v>130.65534158884432</v>
      </c>
      <c r="AE84" s="22">
        <v>43190</v>
      </c>
      <c r="AF84">
        <v>30</v>
      </c>
      <c r="AG84" s="12">
        <v>6.2283840831263371</v>
      </c>
      <c r="AI84" s="22">
        <v>43100</v>
      </c>
      <c r="AJ84">
        <v>14</v>
      </c>
      <c r="AK84" s="2">
        <v>-1798.1600255966187</v>
      </c>
      <c r="AL84" s="2">
        <v>40755.46533203125</v>
      </c>
      <c r="AM84" s="2">
        <v>4398.5059661865234</v>
      </c>
      <c r="AN84" s="12">
        <f t="shared" ref="AN84" si="602">-AK84/AL84*100</f>
        <v>4.4120708988283273</v>
      </c>
      <c r="AO84" s="12">
        <f t="shared" ref="AO84" si="603">-AK84/AM84*100</f>
        <v>40.88115463341321</v>
      </c>
      <c r="AP84" s="22">
        <v>43100</v>
      </c>
      <c r="AQ84">
        <v>14</v>
      </c>
      <c r="AR84" s="12">
        <v>34.710788898299107</v>
      </c>
      <c r="AT84" s="22">
        <v>43100</v>
      </c>
      <c r="AU84">
        <v>76</v>
      </c>
      <c r="AV84" s="2">
        <v>-57105.12646061182</v>
      </c>
      <c r="AW84" s="2">
        <v>203269.5456237793</v>
      </c>
      <c r="AX84" s="2">
        <v>38197.297515869141</v>
      </c>
      <c r="AY84" s="12">
        <f t="shared" ref="AY84" si="604">-AV84/AW84*100</f>
        <v>28.093301574208578</v>
      </c>
      <c r="AZ84" s="12">
        <f t="shared" ref="AZ84" si="605">-AV84/AX84*100</f>
        <v>149.50043635125596</v>
      </c>
      <c r="BA84" s="22">
        <v>43100</v>
      </c>
      <c r="BB84">
        <v>76</v>
      </c>
      <c r="BC84" s="12">
        <v>15.941584638485606</v>
      </c>
      <c r="BE84" s="22">
        <v>43100</v>
      </c>
      <c r="BF84">
        <v>11</v>
      </c>
      <c r="BG84" s="2">
        <v>-1646.9420070648193</v>
      </c>
      <c r="BH84" s="2">
        <v>91928.915161132813</v>
      </c>
      <c r="BI84" s="2">
        <v>4898.060920715332</v>
      </c>
      <c r="BJ84" s="12">
        <f t="shared" ref="BJ84" si="606">-BG84/BH84*100</f>
        <v>1.7915386080408571</v>
      </c>
      <c r="BK84" s="12">
        <f t="shared" ref="BK84" si="607">-BG84/BI84*100</f>
        <v>33.624367555320106</v>
      </c>
      <c r="BL84" s="22">
        <v>43100</v>
      </c>
      <c r="BM84">
        <v>11</v>
      </c>
      <c r="BN84" s="12">
        <v>-2.5182934813873903</v>
      </c>
      <c r="BP84" s="22">
        <v>43100</v>
      </c>
      <c r="BQ84">
        <v>8</v>
      </c>
      <c r="BR84" s="2">
        <v>-3359.8620529174805</v>
      </c>
      <c r="BS84" s="2">
        <v>28015.021118164063</v>
      </c>
      <c r="BT84" s="2">
        <v>7024.8411407470703</v>
      </c>
      <c r="BU84" s="12">
        <f t="shared" ref="BU84" si="608">-BR84/BS84*100</f>
        <v>11.993073425666816</v>
      </c>
      <c r="BV84" s="12">
        <f t="shared" ref="BV84" si="609">-BR84/BT84*100</f>
        <v>47.828299396392751</v>
      </c>
      <c r="BW84" s="22">
        <v>43100</v>
      </c>
      <c r="BX84">
        <v>8</v>
      </c>
      <c r="BY84" s="12">
        <v>5.9792795517115138</v>
      </c>
      <c r="CA84" s="22">
        <v>43100</v>
      </c>
      <c r="CB84">
        <v>30</v>
      </c>
      <c r="CC84" s="2">
        <v>-11210.374089717865</v>
      </c>
      <c r="CD84" s="2">
        <v>249325.81793212891</v>
      </c>
      <c r="CE84" s="2">
        <v>25863.96010017395</v>
      </c>
      <c r="CF84" s="12">
        <f t="shared" ref="CF84" si="610">-CC84/CD84*100</f>
        <v>4.4962748674385322</v>
      </c>
      <c r="CG84" s="12">
        <f t="shared" ref="CG84" si="611">-CC84/CE84*100</f>
        <v>43.343610360899334</v>
      </c>
      <c r="CH84" s="22">
        <v>43100</v>
      </c>
      <c r="CI84">
        <v>30</v>
      </c>
      <c r="CJ84" s="12">
        <v>7.3057059467239949</v>
      </c>
      <c r="CL84" s="22">
        <v>43100</v>
      </c>
      <c r="CM84">
        <v>14</v>
      </c>
      <c r="CN84" s="2">
        <v>-3235.3289947509766</v>
      </c>
      <c r="CO84" s="2">
        <v>45495.576538085938</v>
      </c>
      <c r="CP84" s="2">
        <v>8225.9890289306641</v>
      </c>
      <c r="CQ84" s="12">
        <f t="shared" ref="CQ84" si="612">-CN84/CO84*100</f>
        <v>7.1113045287876933</v>
      </c>
      <c r="CR84" s="12">
        <f t="shared" ref="CR84" si="613">-CN84/CP84*100</f>
        <v>39.330577555748974</v>
      </c>
      <c r="CS84" s="22">
        <v>43100</v>
      </c>
      <c r="CT84">
        <v>14</v>
      </c>
      <c r="CU84" s="12">
        <v>6.3801917639604744</v>
      </c>
      <c r="CW84" s="22">
        <v>43100</v>
      </c>
      <c r="CX84">
        <v>57</v>
      </c>
      <c r="CY84" s="2">
        <v>-12880.506936073303</v>
      </c>
      <c r="CZ84" s="2">
        <v>204054.77188110352</v>
      </c>
      <c r="DA84" s="2">
        <v>36116.315036773682</v>
      </c>
      <c r="DB84" s="12">
        <f t="shared" ref="DB84" si="614">-CY84/CZ84*100</f>
        <v>6.3122792068682338</v>
      </c>
      <c r="DC84" s="12">
        <f t="shared" ref="DC84" si="615">-CY84/DA84*100</f>
        <v>35.663956643855705</v>
      </c>
      <c r="DD84" s="22">
        <v>43100</v>
      </c>
      <c r="DE84">
        <v>57</v>
      </c>
      <c r="DF84" s="12">
        <v>-18.638554869386205</v>
      </c>
      <c r="DH84" s="22">
        <v>43100</v>
      </c>
      <c r="DI84">
        <v>26</v>
      </c>
      <c r="DJ84" s="2">
        <v>-3136.8119969367981</v>
      </c>
      <c r="DK84" s="2">
        <v>81969.697845458984</v>
      </c>
      <c r="DL84" s="2">
        <v>17143.442001342773</v>
      </c>
      <c r="DM84" s="12">
        <f t="shared" ref="DM84" si="616">-DJ84/DK84*100</f>
        <v>3.8267946319025907</v>
      </c>
      <c r="DN84" s="12">
        <f t="shared" ref="DN84" si="617">-DJ84/DL84*100</f>
        <v>18.29744573284119</v>
      </c>
      <c r="DO84" s="22">
        <v>43100</v>
      </c>
      <c r="DP84">
        <v>26</v>
      </c>
      <c r="DQ84" s="12">
        <v>6.5380287533176595</v>
      </c>
      <c r="DS84" s="22">
        <v>43100</v>
      </c>
      <c r="DT84">
        <v>25</v>
      </c>
      <c r="DU84" s="2">
        <v>-875.26200157403946</v>
      </c>
      <c r="DV84" s="2">
        <v>89945.841186523438</v>
      </c>
      <c r="DW84" s="2">
        <v>7674.008975982666</v>
      </c>
      <c r="DX84" s="12">
        <f t="shared" ref="DX84" si="618">-DU84/DV84*100</f>
        <v>0.97309891155387818</v>
      </c>
      <c r="DY84" s="12">
        <f t="shared" ref="DY84" si="619">-DU84/DW84*100</f>
        <v>11.405537891776588</v>
      </c>
      <c r="DZ84" s="22">
        <v>43100</v>
      </c>
      <c r="EA84">
        <v>25</v>
      </c>
      <c r="EB84" s="12">
        <v>30.276982384837293</v>
      </c>
      <c r="ED84" s="22">
        <v>43100</v>
      </c>
      <c r="EE84">
        <v>22</v>
      </c>
      <c r="EF84" s="2">
        <v>-4296.2479572296143</v>
      </c>
      <c r="EG84" s="2">
        <v>176116.34094238281</v>
      </c>
      <c r="EH84" s="2">
        <v>15670.612236022949</v>
      </c>
      <c r="EI84" s="12">
        <f t="shared" ref="EI84" si="620">-EF84/EG84*100</f>
        <v>2.4394374390478335</v>
      </c>
      <c r="EJ84" s="12">
        <f t="shared" ref="EJ84" si="621">-EF84/EH84*100</f>
        <v>27.41595473438861</v>
      </c>
      <c r="EK84" s="22">
        <v>43100</v>
      </c>
      <c r="EL84">
        <v>22</v>
      </c>
      <c r="EM84" s="12">
        <v>-1.546677339011937</v>
      </c>
      <c r="EO84" s="22">
        <v>43100</v>
      </c>
      <c r="EP84">
        <v>28</v>
      </c>
      <c r="EQ84" s="2">
        <v>-10112.916009902954</v>
      </c>
      <c r="ER84" s="2">
        <v>207695.57501220703</v>
      </c>
      <c r="ES84" s="2">
        <v>36357.236030578613</v>
      </c>
      <c r="ET84" s="12">
        <f t="shared" ref="ET84" si="622">-EQ84/ER84*100</f>
        <v>4.8691051840216533</v>
      </c>
      <c r="EU84" s="12">
        <f t="shared" ref="EU84" si="623">-EQ84/ES84*100</f>
        <v>27.81541479500088</v>
      </c>
      <c r="EV84" s="22">
        <v>43100</v>
      </c>
      <c r="EW84">
        <v>28</v>
      </c>
      <c r="EX84" s="12">
        <v>1.3746080669704286</v>
      </c>
      <c r="EZ84" s="22">
        <v>43100</v>
      </c>
      <c r="FA84">
        <v>21</v>
      </c>
      <c r="FB84" s="2">
        <v>-28302.355045318604</v>
      </c>
      <c r="FC84" s="2">
        <v>141912.85629272461</v>
      </c>
      <c r="FD84" s="2">
        <v>38949.738861083984</v>
      </c>
      <c r="FE84" s="12">
        <f t="shared" ref="FE84" si="624">-FB84/FC84*100</f>
        <v>19.943475020289313</v>
      </c>
      <c r="FF84" s="12">
        <f t="shared" ref="FF84" si="625">-FB84/FD84*100</f>
        <v>72.66378638958335</v>
      </c>
      <c r="FG84" s="22">
        <v>43100</v>
      </c>
      <c r="FH84">
        <v>21</v>
      </c>
      <c r="FI84" s="12">
        <v>35.143186263818492</v>
      </c>
      <c r="FK84" s="22">
        <v>43100</v>
      </c>
      <c r="FL84">
        <v>6</v>
      </c>
      <c r="FM84" s="2">
        <v>-12493.278007507324</v>
      </c>
      <c r="FN84" s="2">
        <v>99857.242858886719</v>
      </c>
      <c r="FO84" s="2">
        <v>14204.82995223999</v>
      </c>
      <c r="FP84" s="12">
        <f t="shared" ref="FP84" si="626">-FM84/FN84*100</f>
        <v>12.511138551223771</v>
      </c>
      <c r="FQ84" s="12">
        <f t="shared" ref="FQ84" si="627">-FM84/FO84*100</f>
        <v>87.950915635827315</v>
      </c>
      <c r="FR84" s="22">
        <v>43100</v>
      </c>
      <c r="FS84">
        <v>6</v>
      </c>
      <c r="FT84" s="12">
        <v>20.48371439507639</v>
      </c>
      <c r="FV84" s="22">
        <v>43100</v>
      </c>
      <c r="FW84">
        <v>7</v>
      </c>
      <c r="FX84" s="2">
        <v>-3978.0920000076294</v>
      </c>
      <c r="FY84" s="2">
        <v>36128.471008300781</v>
      </c>
      <c r="FZ84" s="2">
        <v>6454.0190124511719</v>
      </c>
      <c r="GA84" s="12">
        <f t="shared" ref="GA84" si="628">-FX84/FY84*100</f>
        <v>11.010961407953394</v>
      </c>
      <c r="GB84" s="12">
        <f t="shared" ref="GB84" si="629">-FX84/FZ84*100</f>
        <v>61.637438506658349</v>
      </c>
      <c r="GC84" s="22">
        <v>43100</v>
      </c>
      <c r="GD84">
        <v>7</v>
      </c>
      <c r="GE84" s="12">
        <v>-11.401582084661632</v>
      </c>
    </row>
    <row r="85" spans="1:187">
      <c r="B85" s="22">
        <v>43190</v>
      </c>
      <c r="C85">
        <v>9</v>
      </c>
      <c r="D85" s="2">
        <v>-3051.5999755859375</v>
      </c>
      <c r="E85" s="2">
        <v>68962.796142578125</v>
      </c>
      <c r="F85" s="2">
        <v>8032.0289306640625</v>
      </c>
      <c r="G85" s="12">
        <f t="shared" ref="G85" si="630">-D85/E85*100</f>
        <v>4.4249945568866771</v>
      </c>
      <c r="H85" s="12">
        <f t="shared" ref="H85" si="631">-D85/F85*100</f>
        <v>37.992890736931656</v>
      </c>
      <c r="I85" s="22">
        <v>43190</v>
      </c>
      <c r="J85">
        <v>9</v>
      </c>
      <c r="K85" s="12">
        <v>13.746830952469601</v>
      </c>
      <c r="M85" s="22">
        <v>43190</v>
      </c>
      <c r="N85">
        <v>25</v>
      </c>
      <c r="O85" s="2">
        <v>-3001.8319892883301</v>
      </c>
      <c r="P85" s="2">
        <v>89612.621154785156</v>
      </c>
      <c r="Q85" s="2">
        <v>8006.9420475959778</v>
      </c>
      <c r="R85" s="12">
        <f t="shared" ref="R85" si="632">-O85/P85*100</f>
        <v>3.3497870619177146</v>
      </c>
      <c r="S85" s="12">
        <f t="shared" ref="S85" si="633">-O85/Q85*100</f>
        <v>37.490367376764098</v>
      </c>
      <c r="T85" s="22">
        <v>43190</v>
      </c>
      <c r="U85">
        <v>25</v>
      </c>
      <c r="V85" s="12">
        <v>10.906994232684685</v>
      </c>
      <c r="X85" s="22">
        <v>43281</v>
      </c>
      <c r="Y85">
        <v>31</v>
      </c>
      <c r="Z85" s="2">
        <v>-30757.035043716431</v>
      </c>
      <c r="AA85" s="2">
        <v>123449.84790039063</v>
      </c>
      <c r="AB85" s="2">
        <v>23716.400917053223</v>
      </c>
      <c r="AC85" s="12">
        <f t="shared" ref="AC85" si="634">-Z85/AA85*100</f>
        <v>24.914599383333147</v>
      </c>
      <c r="AD85" s="12">
        <f t="shared" ref="AD85" si="635">-Z85/AB85*100</f>
        <v>129.68677309549383</v>
      </c>
      <c r="AE85" s="22">
        <v>43281</v>
      </c>
      <c r="AF85">
        <v>31</v>
      </c>
      <c r="AG85" s="12">
        <v>9.4452648036346787</v>
      </c>
      <c r="AI85" s="22">
        <v>43190</v>
      </c>
      <c r="AJ85">
        <v>14</v>
      </c>
      <c r="AK85" s="2">
        <v>-1560.0849733352661</v>
      </c>
      <c r="AL85" s="2">
        <v>40125.163948059082</v>
      </c>
      <c r="AM85" s="2">
        <v>3472.7530345916748</v>
      </c>
      <c r="AN85" s="12">
        <f t="shared" ref="AN85" si="636">-AK85/AL85*100</f>
        <v>3.8880463525451341</v>
      </c>
      <c r="AO85" s="12">
        <f t="shared" ref="AO85" si="637">-AK85/AM85*100</f>
        <v>44.92357958643899</v>
      </c>
      <c r="AP85" s="22">
        <v>43190</v>
      </c>
      <c r="AQ85">
        <v>14</v>
      </c>
      <c r="AR85" s="12">
        <v>13.345567252999713</v>
      </c>
      <c r="AT85" s="22">
        <v>43190</v>
      </c>
      <c r="AU85">
        <v>76</v>
      </c>
      <c r="AV85" s="2">
        <v>-58427.088072627783</v>
      </c>
      <c r="AW85" s="2">
        <v>227002.28632354736</v>
      </c>
      <c r="AX85" s="2">
        <v>40837.153868675232</v>
      </c>
      <c r="AY85" s="12">
        <f t="shared" ref="AY85" si="638">-AV85/AW85*100</f>
        <v>25.738546082021131</v>
      </c>
      <c r="AZ85" s="12">
        <f t="shared" ref="AZ85" si="639">-AV85/AX85*100</f>
        <v>143.07335976576269</v>
      </c>
      <c r="BA85" s="22">
        <v>43190</v>
      </c>
      <c r="BB85">
        <v>76</v>
      </c>
      <c r="BC85" s="12">
        <v>9.8739906039080552</v>
      </c>
      <c r="BE85" s="22">
        <v>43190</v>
      </c>
      <c r="BF85">
        <v>12</v>
      </c>
      <c r="BG85" s="2">
        <v>-1776.3343982696533</v>
      </c>
      <c r="BH85" s="2">
        <v>96222.96923828125</v>
      </c>
      <c r="BI85" s="2">
        <v>5105.4229125976563</v>
      </c>
      <c r="BJ85" s="12">
        <f t="shared" ref="BJ85" si="640">-BG85/BH85*100</f>
        <v>1.8460606779560469</v>
      </c>
      <c r="BK85" s="12">
        <f t="shared" ref="BK85" si="641">-BG85/BI85*100</f>
        <v>34.793090184292851</v>
      </c>
      <c r="BL85" s="22">
        <v>43190</v>
      </c>
      <c r="BM85">
        <v>12</v>
      </c>
      <c r="BN85" s="12">
        <v>-6.5102227111809015</v>
      </c>
      <c r="BP85" s="22">
        <v>43190</v>
      </c>
      <c r="BQ85">
        <v>10</v>
      </c>
      <c r="BR85" s="2">
        <v>-3573.4829483032227</v>
      </c>
      <c r="BS85" s="2">
        <v>32027.304565429688</v>
      </c>
      <c r="BT85" s="2">
        <v>7430.7599639892578</v>
      </c>
      <c r="BU85" s="12">
        <f t="shared" ref="BU85" si="642">-BR85/BS85*100</f>
        <v>11.157613782336352</v>
      </c>
      <c r="BV85" s="12">
        <f t="shared" ref="BV85" si="643">-BR85/BT85*100</f>
        <v>48.090410208658824</v>
      </c>
      <c r="BW85" s="22">
        <v>43190</v>
      </c>
      <c r="BX85">
        <v>10</v>
      </c>
      <c r="BY85" s="12">
        <v>-7.2299723830332123</v>
      </c>
      <c r="CA85" s="22">
        <v>43190</v>
      </c>
      <c r="CB85">
        <v>30</v>
      </c>
      <c r="CC85" s="2">
        <v>-11210.820993423462</v>
      </c>
      <c r="CD85" s="2">
        <v>249937.52987670898</v>
      </c>
      <c r="CE85" s="2">
        <v>21223.284950733185</v>
      </c>
      <c r="CF85" s="12">
        <f t="shared" ref="CF85" si="644">-CC85/CD85*100</f>
        <v>4.4854492236334487</v>
      </c>
      <c r="CG85" s="12">
        <f t="shared" ref="CG85" si="645">-CC85/CE85*100</f>
        <v>52.82321289775723</v>
      </c>
      <c r="CH85" s="22">
        <v>43190</v>
      </c>
      <c r="CI85">
        <v>30</v>
      </c>
      <c r="CJ85" s="12">
        <v>8.6149786373724382</v>
      </c>
      <c r="CL85" s="22">
        <v>43190</v>
      </c>
      <c r="CM85">
        <v>13</v>
      </c>
      <c r="CN85" s="2">
        <v>-3195.7740440368652</v>
      </c>
      <c r="CO85" s="2">
        <v>41779.389465332031</v>
      </c>
      <c r="CP85" s="2">
        <v>7917.4210815429688</v>
      </c>
      <c r="CQ85" s="12">
        <f t="shared" ref="CQ85" si="646">-CN85/CO85*100</f>
        <v>7.6491640613577534</v>
      </c>
      <c r="CR85" s="12">
        <f t="shared" ref="CR85" si="647">-CN85/CP85*100</f>
        <v>40.36382568418432</v>
      </c>
      <c r="CS85" s="22">
        <v>43190</v>
      </c>
      <c r="CT85">
        <v>13</v>
      </c>
      <c r="CU85" s="12">
        <v>5.7297986548030977</v>
      </c>
      <c r="CW85" s="22">
        <v>43190</v>
      </c>
      <c r="CX85">
        <v>56</v>
      </c>
      <c r="CY85" s="2">
        <v>-13156.613000392914</v>
      </c>
      <c r="CZ85" s="2">
        <v>219799.12481689453</v>
      </c>
      <c r="DA85" s="2">
        <v>38473.235836029053</v>
      </c>
      <c r="DB85" s="12">
        <f t="shared" ref="DB85" si="648">-CY85/CZ85*100</f>
        <v>5.9857440339460579</v>
      </c>
      <c r="DC85" s="12">
        <f t="shared" ref="DC85" si="649">-CY85/DA85*100</f>
        <v>34.196793470831828</v>
      </c>
      <c r="DD85" s="22">
        <v>43190</v>
      </c>
      <c r="DE85">
        <v>56</v>
      </c>
      <c r="DF85" s="12">
        <v>-13.63493542509927</v>
      </c>
      <c r="DH85" s="22">
        <v>43190</v>
      </c>
      <c r="DI85">
        <v>26</v>
      </c>
      <c r="DJ85" s="2">
        <v>-12139.620003700256</v>
      </c>
      <c r="DK85" s="2">
        <v>119679.4538269043</v>
      </c>
      <c r="DL85" s="2">
        <v>30860.918087005615</v>
      </c>
      <c r="DM85" s="12">
        <f t="shared" ref="DM85" si="650">-DJ85/DK85*100</f>
        <v>10.143445358012851</v>
      </c>
      <c r="DN85" s="12">
        <f t="shared" ref="DN85" si="651">-DJ85/DL85*100</f>
        <v>39.33654847686401</v>
      </c>
      <c r="DO85" s="22">
        <v>43190</v>
      </c>
      <c r="DP85">
        <v>26</v>
      </c>
      <c r="DQ85" s="12">
        <v>33.157875722682142</v>
      </c>
      <c r="DS85" s="22">
        <v>43190</v>
      </c>
      <c r="DT85">
        <v>24</v>
      </c>
      <c r="DU85" s="2">
        <v>-993.32300208508968</v>
      </c>
      <c r="DV85" s="2">
        <v>95096.298034667969</v>
      </c>
      <c r="DW85" s="2">
        <v>7989.3530406951904</v>
      </c>
      <c r="DX85" s="12">
        <f t="shared" ref="DX85" si="652">-DU85/DV85*100</f>
        <v>1.0445443435905017</v>
      </c>
      <c r="DY85" s="12">
        <f t="shared" ref="DY85" si="653">-DU85/DW85*100</f>
        <v>12.433084343944026</v>
      </c>
      <c r="DZ85" s="22">
        <v>43190</v>
      </c>
      <c r="EA85">
        <v>24</v>
      </c>
      <c r="EB85" s="12">
        <v>34.04481203283931</v>
      </c>
      <c r="ED85" s="22">
        <v>43190</v>
      </c>
      <c r="EE85">
        <v>20</v>
      </c>
      <c r="EF85" s="2">
        <v>-3601.2120056152344</v>
      </c>
      <c r="EG85" s="2">
        <v>153832.53967285156</v>
      </c>
      <c r="EH85" s="2">
        <v>11358.423024356365</v>
      </c>
      <c r="EI85" s="12">
        <f t="shared" ref="EI85" si="654">-EF85/EG85*100</f>
        <v>2.3409949632722458</v>
      </c>
      <c r="EJ85" s="12">
        <f t="shared" ref="EJ85" si="655">-EF85/EH85*100</f>
        <v>31.705211171418757</v>
      </c>
      <c r="EK85" s="22">
        <v>43190</v>
      </c>
      <c r="EL85">
        <v>20</v>
      </c>
      <c r="EM85" s="12">
        <v>-6.7290956057335816</v>
      </c>
      <c r="EO85" s="22">
        <v>43190</v>
      </c>
      <c r="EP85">
        <v>27</v>
      </c>
      <c r="EQ85" s="2">
        <v>-11430.639989852905</v>
      </c>
      <c r="ER85" s="2">
        <v>212548.3603515625</v>
      </c>
      <c r="ES85" s="2">
        <v>40938.075063705444</v>
      </c>
      <c r="ET85" s="12">
        <f t="shared" ref="ET85" si="656">-EQ85/ER85*100</f>
        <v>5.3779008085248092</v>
      </c>
      <c r="EU85" s="12">
        <f t="shared" ref="EU85" si="657">-EQ85/ES85*100</f>
        <v>27.921781793758527</v>
      </c>
      <c r="EV85" s="22">
        <v>43190</v>
      </c>
      <c r="EW85">
        <v>27</v>
      </c>
      <c r="EX85" s="12">
        <v>14.424463440006029</v>
      </c>
      <c r="EZ85" s="22">
        <v>43190</v>
      </c>
      <c r="FA85">
        <v>21</v>
      </c>
      <c r="FB85" s="2">
        <v>-31932.924005508423</v>
      </c>
      <c r="FC85" s="2">
        <v>144815.47778320313</v>
      </c>
      <c r="FD85" s="2">
        <v>40687.295017957687</v>
      </c>
      <c r="FE85" s="12">
        <f t="shared" ref="FE85" si="658">-FB85/FC85*100</f>
        <v>22.050767289746336</v>
      </c>
      <c r="FF85" s="12">
        <f t="shared" ref="FF85" si="659">-FB85/FD85*100</f>
        <v>78.483772370256006</v>
      </c>
      <c r="FG85" s="22">
        <v>43190</v>
      </c>
      <c r="FH85">
        <v>21</v>
      </c>
      <c r="FI85" s="12">
        <v>31.137278580605198</v>
      </c>
      <c r="FK85" s="22">
        <v>43190</v>
      </c>
      <c r="FL85">
        <v>6</v>
      </c>
      <c r="FM85" s="2">
        <v>-11447.146957397461</v>
      </c>
      <c r="FN85" s="2">
        <v>101558.85375976563</v>
      </c>
      <c r="FO85" s="2">
        <v>13703.786952972412</v>
      </c>
      <c r="FP85" s="12">
        <f t="shared" ref="FP85" si="660">-FM85/FN85*100</f>
        <v>11.271441665219399</v>
      </c>
      <c r="FQ85" s="12">
        <f t="shared" ref="FQ85" si="661">-FM85/FO85*100</f>
        <v>83.532727097122034</v>
      </c>
      <c r="FR85" s="22">
        <v>43190</v>
      </c>
      <c r="FS85">
        <v>6</v>
      </c>
      <c r="FT85" s="12">
        <v>9.1822862702677597</v>
      </c>
      <c r="FV85" s="22">
        <v>43190</v>
      </c>
      <c r="FW85">
        <v>6</v>
      </c>
      <c r="FX85" s="2">
        <v>-3900.8360004425049</v>
      </c>
      <c r="FY85" s="2">
        <v>30515.483001708984</v>
      </c>
      <c r="FZ85" s="2">
        <v>5702.3949966430664</v>
      </c>
      <c r="GA85" s="12">
        <f t="shared" ref="GA85" si="662">-FX85/FY85*100</f>
        <v>12.78313700695494</v>
      </c>
      <c r="GB85" s="12">
        <f t="shared" ref="GB85" si="663">-FX85/FZ85*100</f>
        <v>68.406976414977947</v>
      </c>
      <c r="GC85" s="22">
        <v>43190</v>
      </c>
      <c r="GD85">
        <v>6</v>
      </c>
      <c r="GE85" s="12">
        <v>12.981680312666398</v>
      </c>
    </row>
    <row r="86" spans="1:187">
      <c r="B86" s="22">
        <v>43281</v>
      </c>
      <c r="C86">
        <v>9</v>
      </c>
      <c r="D86" s="2">
        <v>-3062.0749969482422</v>
      </c>
      <c r="E86" s="2">
        <v>71015.35302734375</v>
      </c>
      <c r="F86" s="2">
        <v>8361.81103515625</v>
      </c>
      <c r="G86" s="12">
        <f t="shared" ref="G86" si="664">-D86/E86*100</f>
        <v>4.3118492923202405</v>
      </c>
      <c r="H86" s="12">
        <f t="shared" ref="H86" si="665">-D86/F86*100</f>
        <v>36.619758376195158</v>
      </c>
      <c r="I86" s="22">
        <v>43281</v>
      </c>
      <c r="J86">
        <v>9</v>
      </c>
      <c r="K86" s="12">
        <v>9.2354491177640607</v>
      </c>
      <c r="M86" s="22">
        <v>43281</v>
      </c>
      <c r="N86">
        <v>23</v>
      </c>
      <c r="O86" s="2">
        <v>-2505.1140003204346</v>
      </c>
      <c r="P86" s="2">
        <v>74035.626708984375</v>
      </c>
      <c r="Q86" s="2">
        <v>6841.0199931263924</v>
      </c>
      <c r="R86" s="12">
        <f t="shared" ref="R86" si="666">-O86/P86*100</f>
        <v>3.383660153465593</v>
      </c>
      <c r="S86" s="12">
        <f t="shared" ref="S86" si="667">-O86/Q86*100</f>
        <v>36.619012995686049</v>
      </c>
      <c r="T86" s="22">
        <v>43281</v>
      </c>
      <c r="U86">
        <v>23</v>
      </c>
      <c r="V86" s="12">
        <v>7.4156292626819997</v>
      </c>
      <c r="X86" s="22">
        <v>43373</v>
      </c>
      <c r="Y86">
        <v>31</v>
      </c>
      <c r="Z86" s="2">
        <v>-31884.701972961426</v>
      </c>
      <c r="AA86" s="2">
        <v>125242.96008300781</v>
      </c>
      <c r="AB86" s="2">
        <v>24065.486192703247</v>
      </c>
      <c r="AC86" s="12">
        <f t="shared" ref="AC86" si="668">-Z86/AA86*100</f>
        <v>25.458278814097866</v>
      </c>
      <c r="AD86" s="12">
        <f t="shared" ref="AD86" si="669">-Z86/AB86*100</f>
        <v>132.4914099704705</v>
      </c>
      <c r="AE86" s="22">
        <v>43373</v>
      </c>
      <c r="AF86">
        <v>31</v>
      </c>
      <c r="AG86" s="12">
        <v>12.857556793103274</v>
      </c>
      <c r="AI86" s="22">
        <v>43281</v>
      </c>
      <c r="AJ86">
        <v>14</v>
      </c>
      <c r="AK86" s="2">
        <v>-1498.1259956359863</v>
      </c>
      <c r="AL86" s="2">
        <v>40247.938957214355</v>
      </c>
      <c r="AM86" s="2">
        <v>3263.8160095214844</v>
      </c>
      <c r="AN86" s="12">
        <f t="shared" ref="AN86" si="670">-AK86/AL86*100</f>
        <v>3.722242764352659</v>
      </c>
      <c r="AO86" s="12">
        <f t="shared" ref="AO86" si="671">-AK86/AM86*100</f>
        <v>45.901055429151782</v>
      </c>
      <c r="AP86" s="22">
        <v>43281</v>
      </c>
      <c r="AQ86">
        <v>14</v>
      </c>
      <c r="AR86" s="12">
        <v>2.1893135524155838</v>
      </c>
      <c r="AT86" s="22">
        <v>43281</v>
      </c>
      <c r="AU86">
        <v>69</v>
      </c>
      <c r="AV86" s="2">
        <v>-58593.214286059141</v>
      </c>
      <c r="AW86" s="2">
        <v>241249.30655670166</v>
      </c>
      <c r="AX86" s="2">
        <v>40707.564053535461</v>
      </c>
      <c r="AY86" s="12">
        <f t="shared" ref="AY86" si="672">-AV86/AW86*100</f>
        <v>24.287412520411859</v>
      </c>
      <c r="AZ86" s="12">
        <f t="shared" ref="AZ86" si="673">-AV86/AX86*100</f>
        <v>143.93692093440384</v>
      </c>
      <c r="BA86" s="22">
        <v>43281</v>
      </c>
      <c r="BB86">
        <v>69</v>
      </c>
      <c r="BC86" s="12">
        <v>12.200049701209625</v>
      </c>
      <c r="BE86" s="22">
        <v>43281</v>
      </c>
      <c r="BF86">
        <v>12</v>
      </c>
      <c r="BG86" s="2">
        <v>-1803.6643161773682</v>
      </c>
      <c r="BH86" s="2">
        <v>98057.063232421875</v>
      </c>
      <c r="BI86" s="2">
        <v>4831.2328643798828</v>
      </c>
      <c r="BJ86" s="12">
        <f t="shared" ref="BJ86" si="674">-BG86/BH86*100</f>
        <v>1.839402748481457</v>
      </c>
      <c r="BK86" s="12">
        <f t="shared" ref="BK86" si="675">-BG86/BI86*100</f>
        <v>37.333417096815495</v>
      </c>
      <c r="BL86" s="22">
        <v>43281</v>
      </c>
      <c r="BM86">
        <v>12</v>
      </c>
      <c r="BN86" s="12">
        <v>-4.4210669022811118</v>
      </c>
      <c r="BP86" s="22">
        <v>43281</v>
      </c>
      <c r="BQ86">
        <v>10</v>
      </c>
      <c r="BR86" s="2">
        <v>-3583.7660217285156</v>
      </c>
      <c r="BS86" s="2">
        <v>32345.432861328125</v>
      </c>
      <c r="BT86" s="2">
        <v>7484.5700378417969</v>
      </c>
      <c r="BU86" s="12">
        <f t="shared" ref="BU86" si="676">-BR86/BS86*100</f>
        <v>11.079666291970481</v>
      </c>
      <c r="BV86" s="12">
        <f t="shared" ref="BV86" si="677">-BR86/BT86*100</f>
        <v>47.882056064798448</v>
      </c>
      <c r="BW86" s="22">
        <v>43281</v>
      </c>
      <c r="BX86">
        <v>10</v>
      </c>
      <c r="BY86" s="12">
        <v>-6.3258716979906922</v>
      </c>
      <c r="CA86" s="22">
        <v>43281</v>
      </c>
      <c r="CB86">
        <v>28</v>
      </c>
      <c r="CC86" s="2">
        <v>-10759.942989587784</v>
      </c>
      <c r="CD86" s="2">
        <v>244769.32093811035</v>
      </c>
      <c r="CE86" s="2">
        <v>20391.758916854858</v>
      </c>
      <c r="CF86" s="12">
        <f t="shared" ref="CF86" si="678">-CC86/CD86*100</f>
        <v>4.3959524618317767</v>
      </c>
      <c r="CG86" s="12">
        <f t="shared" ref="CG86" si="679">-CC86/CE86*100</f>
        <v>52.766134757968949</v>
      </c>
      <c r="CH86" s="22">
        <v>43281</v>
      </c>
      <c r="CI86">
        <v>28</v>
      </c>
      <c r="CJ86" s="12">
        <v>2.2483450441484587</v>
      </c>
      <c r="CL86" s="22">
        <v>43281</v>
      </c>
      <c r="CM86">
        <v>15</v>
      </c>
      <c r="CN86" s="2">
        <v>-3515.5560531616211</v>
      </c>
      <c r="CO86" s="2">
        <v>53294.747314453125</v>
      </c>
      <c r="CP86" s="2">
        <v>11593.643005371094</v>
      </c>
      <c r="CQ86" s="12">
        <f t="shared" ref="CQ86" si="680">-CN86/CO86*100</f>
        <v>6.596440043929487</v>
      </c>
      <c r="CR86" s="12">
        <f t="shared" ref="CR86" si="681">-CN86/CP86*100</f>
        <v>30.323135286578491</v>
      </c>
      <c r="CS86" s="22">
        <v>43281</v>
      </c>
      <c r="CT86">
        <v>15</v>
      </c>
      <c r="CU86" s="12">
        <v>-4.5205544076737052</v>
      </c>
      <c r="CW86" s="22">
        <v>43281</v>
      </c>
      <c r="CX86">
        <v>58</v>
      </c>
      <c r="CY86" s="2">
        <v>-14665.579988002777</v>
      </c>
      <c r="CZ86" s="2">
        <v>231277.29864501953</v>
      </c>
      <c r="DA86" s="2">
        <v>41755.598926544189</v>
      </c>
      <c r="DB86" s="12">
        <f t="shared" ref="DB86" si="682">-CY86/CZ86*100</f>
        <v>6.3411238690194702</v>
      </c>
      <c r="DC86" s="12">
        <f t="shared" ref="DC86" si="683">-CY86/DA86*100</f>
        <v>35.122427566665351</v>
      </c>
      <c r="DD86" s="22">
        <v>43281</v>
      </c>
      <c r="DE86">
        <v>58</v>
      </c>
      <c r="DF86" s="12">
        <v>0.16355442873732251</v>
      </c>
      <c r="DH86" s="22">
        <v>43281</v>
      </c>
      <c r="DI86">
        <v>26</v>
      </c>
      <c r="DJ86" s="2">
        <v>-12347.453013658524</v>
      </c>
      <c r="DK86" s="2">
        <v>121884.07516479492</v>
      </c>
      <c r="DL86" s="2">
        <v>31607.305973052979</v>
      </c>
      <c r="DM86" s="12">
        <f t="shared" ref="DM86" si="684">-DJ86/DK86*100</f>
        <v>10.130489152880712</v>
      </c>
      <c r="DN86" s="12">
        <f t="shared" ref="DN86" si="685">-DJ86/DL86*100</f>
        <v>39.065186460957563</v>
      </c>
      <c r="DO86" s="22">
        <v>43281</v>
      </c>
      <c r="DP86">
        <v>26</v>
      </c>
      <c r="DQ86" s="12">
        <v>22.229222188392228</v>
      </c>
      <c r="DS86" s="22">
        <v>43281</v>
      </c>
      <c r="DT86">
        <v>24</v>
      </c>
      <c r="DU86" s="2">
        <v>-1191.6230069100857</v>
      </c>
      <c r="DV86" s="2">
        <v>100571.08544921875</v>
      </c>
      <c r="DW86" s="2">
        <v>8957.4349956512451</v>
      </c>
      <c r="DX86" s="12">
        <f t="shared" ref="DX86" si="686">-DU86/DV86*100</f>
        <v>1.1848564640497696</v>
      </c>
      <c r="DY86" s="12">
        <f t="shared" ref="DY86" si="687">-DU86/DW86*100</f>
        <v>13.303172252867121</v>
      </c>
      <c r="DZ86" s="22">
        <v>43281</v>
      </c>
      <c r="EA86">
        <v>24</v>
      </c>
      <c r="EB86" s="12">
        <v>40.193580770552416</v>
      </c>
      <c r="ED86" s="22">
        <v>43281</v>
      </c>
      <c r="EE86">
        <v>20</v>
      </c>
      <c r="EF86" s="2">
        <v>-3634.6479911804199</v>
      </c>
      <c r="EG86" s="2">
        <v>153985.18615722656</v>
      </c>
      <c r="EH86" s="2">
        <v>11139.928044319153</v>
      </c>
      <c r="EI86" s="12">
        <f t="shared" ref="EI86" si="688">-EF86/EG86*100</f>
        <v>2.3603880878964962</v>
      </c>
      <c r="EJ86" s="12">
        <f t="shared" ref="EJ86" si="689">-EF86/EH86*100</f>
        <v>32.627212462417319</v>
      </c>
      <c r="EK86" s="22">
        <v>43281</v>
      </c>
      <c r="EL86">
        <v>20</v>
      </c>
      <c r="EM86" s="12">
        <v>-2.5713736009254085</v>
      </c>
      <c r="EO86" s="22">
        <v>43281</v>
      </c>
      <c r="EP86">
        <v>26</v>
      </c>
      <c r="EQ86" s="2">
        <v>-12848.88497543335</v>
      </c>
      <c r="ER86" s="2">
        <v>217056.46771240234</v>
      </c>
      <c r="ES86" s="2">
        <v>44615.544921875</v>
      </c>
      <c r="ET86" s="12">
        <f t="shared" ref="ET86" si="690">-EQ86/ER86*100</f>
        <v>5.9196047511737788</v>
      </c>
      <c r="EU86" s="12">
        <f t="shared" ref="EU86" si="691">-EQ86/ES86*100</f>
        <v>28.799121467490004</v>
      </c>
      <c r="EV86" s="22">
        <v>43281</v>
      </c>
      <c r="EW86">
        <v>26</v>
      </c>
      <c r="EX86" s="12">
        <v>34.736387257426586</v>
      </c>
      <c r="EZ86" s="22">
        <v>43281</v>
      </c>
      <c r="FA86">
        <v>21</v>
      </c>
      <c r="FB86" s="2">
        <v>-32781.754930496216</v>
      </c>
      <c r="FC86" s="2">
        <v>147719.53448486328</v>
      </c>
      <c r="FD86" s="2">
        <v>42487.412122488022</v>
      </c>
      <c r="FE86" s="12">
        <f t="shared" ref="FE86" si="692">-FB86/FC86*100</f>
        <v>22.191888868872205</v>
      </c>
      <c r="FF86" s="12">
        <f t="shared" ref="FF86" si="693">-FB86/FD86*100</f>
        <v>77.156393606626068</v>
      </c>
      <c r="FG86" s="22">
        <v>43281</v>
      </c>
      <c r="FH86">
        <v>21</v>
      </c>
      <c r="FI86" s="12">
        <v>24.707605991939595</v>
      </c>
      <c r="FK86" s="22">
        <v>43281</v>
      </c>
      <c r="FL86">
        <v>6</v>
      </c>
      <c r="FM86" s="2">
        <v>-10385.546012878418</v>
      </c>
      <c r="FN86" s="2">
        <v>103233.96997070313</v>
      </c>
      <c r="FO86" s="2">
        <v>12794.167945861816</v>
      </c>
      <c r="FP86" s="12">
        <f t="shared" ref="FP86" si="694">-FM86/FN86*100</f>
        <v>10.060202098035893</v>
      </c>
      <c r="FQ86" s="12">
        <f t="shared" ref="FQ86" si="695">-FM86/FO86*100</f>
        <v>81.174063501624971</v>
      </c>
      <c r="FR86" s="22">
        <v>43281</v>
      </c>
      <c r="FS86">
        <v>6</v>
      </c>
      <c r="FT86" s="12">
        <v>-3.6837253675326198</v>
      </c>
      <c r="FV86" s="22">
        <v>43281</v>
      </c>
      <c r="FW86">
        <v>6</v>
      </c>
      <c r="FX86" s="2">
        <v>-3870.456999540329</v>
      </c>
      <c r="FY86" s="2">
        <v>30345.203979492188</v>
      </c>
      <c r="FZ86" s="2">
        <v>5703.671989440918</v>
      </c>
      <c r="GA86" s="12">
        <f t="shared" ref="GA86" si="696">-FX86/FY86*100</f>
        <v>12.754756903779757</v>
      </c>
      <c r="GB86" s="12">
        <f t="shared" ref="GB86" si="697">-FX86/FZ86*100</f>
        <v>67.859038996380235</v>
      </c>
      <c r="GC86" s="22">
        <v>43281</v>
      </c>
      <c r="GD86">
        <v>6</v>
      </c>
      <c r="GE86" s="12">
        <v>7.846479291024</v>
      </c>
    </row>
    <row r="87" spans="1:187">
      <c r="B87" s="22">
        <v>43373</v>
      </c>
      <c r="C87">
        <v>9</v>
      </c>
      <c r="D87" s="2">
        <v>-3123.7050018310547</v>
      </c>
      <c r="E87" s="2">
        <v>72983.168212890625</v>
      </c>
      <c r="F87" s="2">
        <v>8589.8450622558594</v>
      </c>
      <c r="G87" s="12">
        <f t="shared" ref="G87" si="698">-D87/E87*100</f>
        <v>4.2800348057229609</v>
      </c>
      <c r="H87" s="12">
        <f t="shared" ref="H87" si="699">-D87/F87*100</f>
        <v>36.365091328093285</v>
      </c>
      <c r="I87" s="22">
        <v>43373</v>
      </c>
      <c r="J87">
        <v>9</v>
      </c>
      <c r="K87" s="12">
        <v>8.3908093081709545</v>
      </c>
      <c r="M87" s="22">
        <v>43373</v>
      </c>
      <c r="N87">
        <v>21</v>
      </c>
      <c r="O87" s="2">
        <v>-2294.1999988555908</v>
      </c>
      <c r="P87" s="2">
        <v>69345.478515625</v>
      </c>
      <c r="Q87" s="2">
        <v>6562.536078453064</v>
      </c>
      <c r="R87" s="12">
        <f t="shared" ref="R87" si="700">-O87/P87*100</f>
        <v>3.308362777161685</v>
      </c>
      <c r="S87" s="12">
        <f t="shared" ref="S87" si="701">-O87/Q87*100</f>
        <v>34.959045884535314</v>
      </c>
      <c r="T87" s="22">
        <v>43373</v>
      </c>
      <c r="U87">
        <v>21</v>
      </c>
      <c r="V87" s="12">
        <v>2.6670521010847104</v>
      </c>
      <c r="X87" s="22">
        <v>43465</v>
      </c>
      <c r="Y87">
        <v>30</v>
      </c>
      <c r="Z87" s="2">
        <v>-33144.320013046265</v>
      </c>
      <c r="AA87" s="2">
        <v>135708.43139648438</v>
      </c>
      <c r="AB87" s="2">
        <v>25518.327163696289</v>
      </c>
      <c r="AC87" s="12">
        <f t="shared" ref="AC87" si="702">-Z87/AA87*100</f>
        <v>24.423184080738622</v>
      </c>
      <c r="AD87" s="12">
        <f t="shared" ref="AD87" si="703">-Z87/AB87*100</f>
        <v>129.88437604248259</v>
      </c>
      <c r="AE87" s="22">
        <v>43465</v>
      </c>
      <c r="AF87">
        <v>30</v>
      </c>
      <c r="AG87" s="12">
        <v>15.316149931665834</v>
      </c>
      <c r="AI87" s="22">
        <v>43373</v>
      </c>
      <c r="AJ87">
        <v>14</v>
      </c>
      <c r="AK87" s="2">
        <v>-1417.1679811477661</v>
      </c>
      <c r="AL87" s="2">
        <v>40085.765979766846</v>
      </c>
      <c r="AM87" s="2">
        <v>3417.2910213470459</v>
      </c>
      <c r="AN87" s="12">
        <f t="shared" ref="AN87" si="704">-AK87/AL87*100</f>
        <v>3.535339656133992</v>
      </c>
      <c r="AO87" s="12">
        <f t="shared" ref="AO87" si="705">-AK87/AM87*100</f>
        <v>41.470509017085099</v>
      </c>
      <c r="AP87" s="22">
        <v>43373</v>
      </c>
      <c r="AQ87">
        <v>14</v>
      </c>
      <c r="AR87" s="12">
        <v>-17.379303861744798</v>
      </c>
      <c r="AT87" s="22">
        <v>43373</v>
      </c>
      <c r="AU87">
        <v>69</v>
      </c>
      <c r="AV87" s="2">
        <v>-56522.068472743034</v>
      </c>
      <c r="AW87" s="2">
        <v>259451.07350158691</v>
      </c>
      <c r="AX87" s="2">
        <v>44188.08716583252</v>
      </c>
      <c r="AY87" s="12">
        <f t="shared" ref="AY87" si="706">-AV87/AW87*100</f>
        <v>21.785251342348879</v>
      </c>
      <c r="AZ87" s="12">
        <f t="shared" ref="AZ87" si="707">-AV87/AX87*100</f>
        <v>127.91245808089087</v>
      </c>
      <c r="BA87" s="22">
        <v>43373</v>
      </c>
      <c r="BB87">
        <v>69</v>
      </c>
      <c r="BC87" s="12">
        <v>3.4737041129239143</v>
      </c>
      <c r="BE87" s="22">
        <v>43373</v>
      </c>
      <c r="BF87">
        <v>11</v>
      </c>
      <c r="BG87" s="2">
        <v>-1806.266508102417</v>
      </c>
      <c r="BH87" s="2">
        <v>96410.589721679688</v>
      </c>
      <c r="BI87" s="2">
        <v>3415.3715057373047</v>
      </c>
      <c r="BJ87" s="12">
        <f t="shared" ref="BJ87" si="708">-BG87/BH87*100</f>
        <v>1.8735146349760838</v>
      </c>
      <c r="BK87" s="12">
        <f t="shared" ref="BK87" si="709">-BG87/BI87*100</f>
        <v>52.886384543179673</v>
      </c>
      <c r="BL87" s="22">
        <v>43373</v>
      </c>
      <c r="BM87">
        <v>11</v>
      </c>
      <c r="BN87" s="12">
        <v>-3.061285427467908</v>
      </c>
      <c r="BP87" s="22">
        <v>43373</v>
      </c>
      <c r="BQ87">
        <v>9</v>
      </c>
      <c r="BR87" s="2">
        <v>-3363.0310516357422</v>
      </c>
      <c r="BS87" s="2">
        <v>29888.064880371094</v>
      </c>
      <c r="BT87" s="2">
        <v>7220.4689636230469</v>
      </c>
      <c r="BU87" s="12">
        <f t="shared" ref="BU87" si="710">-BR87/BS87*100</f>
        <v>11.252086962125151</v>
      </c>
      <c r="BV87" s="12">
        <f t="shared" ref="BV87" si="711">-BR87/BT87*100</f>
        <v>46.576352153562325</v>
      </c>
      <c r="BW87" s="22">
        <v>43373</v>
      </c>
      <c r="BX87">
        <v>9</v>
      </c>
      <c r="BY87" s="12">
        <v>-9.3250382928067648</v>
      </c>
      <c r="CA87" s="22">
        <v>43373</v>
      </c>
      <c r="CB87">
        <v>24</v>
      </c>
      <c r="CC87" s="2">
        <v>-9610.9360784292221</v>
      </c>
      <c r="CD87" s="2">
        <v>232845.11068725586</v>
      </c>
      <c r="CE87" s="2">
        <v>22146.490955352783</v>
      </c>
      <c r="CF87" s="12">
        <f t="shared" ref="CF87" si="712">-CC87/CD87*100</f>
        <v>4.1276091432892823</v>
      </c>
      <c r="CG87" s="12">
        <f t="shared" ref="CG87" si="713">-CC87/CE87*100</f>
        <v>43.397105653463662</v>
      </c>
      <c r="CH87" s="22">
        <v>43373</v>
      </c>
      <c r="CI87">
        <v>24</v>
      </c>
      <c r="CJ87" s="12">
        <v>-17.891993221139924</v>
      </c>
      <c r="CL87" s="22">
        <v>43373</v>
      </c>
      <c r="CM87">
        <v>15</v>
      </c>
      <c r="CN87" s="2">
        <v>-3554.9510345458984</v>
      </c>
      <c r="CO87" s="2">
        <v>54151.708312988281</v>
      </c>
      <c r="CP87" s="2">
        <v>11807.372940063477</v>
      </c>
      <c r="CQ87" s="12">
        <f t="shared" ref="CQ87" si="714">-CN87/CO87*100</f>
        <v>6.5647994223909709</v>
      </c>
      <c r="CR87" s="12">
        <f t="shared" ref="CR87" si="715">-CN87/CP87*100</f>
        <v>30.107891506362357</v>
      </c>
      <c r="CS87" s="22">
        <v>43373</v>
      </c>
      <c r="CT87">
        <v>15</v>
      </c>
      <c r="CU87" s="12">
        <v>-1.2369278587482158</v>
      </c>
      <c r="CW87" s="22">
        <v>43373</v>
      </c>
      <c r="CX87">
        <v>56</v>
      </c>
      <c r="CY87" s="2">
        <v>-15515.471981525421</v>
      </c>
      <c r="CZ87" s="2">
        <v>233936.06134033203</v>
      </c>
      <c r="DA87" s="2">
        <v>43283.442039489746</v>
      </c>
      <c r="DB87" s="12">
        <f t="shared" ref="DB87" si="716">-CY87/CZ87*100</f>
        <v>6.6323558209152669</v>
      </c>
      <c r="DC87" s="12">
        <f t="shared" ref="DC87" si="717">-CY87/DA87*100</f>
        <v>35.846206425472921</v>
      </c>
      <c r="DD87" s="22">
        <v>43373</v>
      </c>
      <c r="DE87">
        <v>56</v>
      </c>
      <c r="DF87" s="12">
        <v>20.410340076910916</v>
      </c>
      <c r="DH87" s="22">
        <v>43373</v>
      </c>
      <c r="DI87">
        <v>26</v>
      </c>
      <c r="DJ87" s="2">
        <v>-11979.496979475021</v>
      </c>
      <c r="DK87" s="2">
        <v>124000.70843505859</v>
      </c>
      <c r="DL87" s="2">
        <v>32691.263988494873</v>
      </c>
      <c r="DM87" s="12">
        <f t="shared" ref="DM87" si="718">-DJ87/DK87*100</f>
        <v>9.6608294667517161</v>
      </c>
      <c r="DN87" s="12">
        <f t="shared" ref="DN87" si="719">-DJ87/DL87*100</f>
        <v>36.644337103915589</v>
      </c>
      <c r="DO87" s="22">
        <v>43373</v>
      </c>
      <c r="DP87">
        <v>26</v>
      </c>
      <c r="DQ87" s="12">
        <v>10.080002376293296</v>
      </c>
      <c r="DS87" s="22">
        <v>43373</v>
      </c>
      <c r="DT87">
        <v>24</v>
      </c>
      <c r="DU87" s="2">
        <v>-1268.0049868822098</v>
      </c>
      <c r="DV87" s="2">
        <v>106698.1103515625</v>
      </c>
      <c r="DW87" s="2">
        <v>9573.4999923706055</v>
      </c>
      <c r="DX87" s="12">
        <f t="shared" ref="DX87" si="720">-DU87/DV87*100</f>
        <v>1.188404351964834</v>
      </c>
      <c r="DY87" s="12">
        <f t="shared" ref="DY87" si="721">-DU87/DW87*100</f>
        <v>13.244946862617841</v>
      </c>
      <c r="DZ87" s="22">
        <v>43373</v>
      </c>
      <c r="EA87">
        <v>24</v>
      </c>
      <c r="EB87" s="12">
        <v>38.548133589924348</v>
      </c>
      <c r="ED87" s="22">
        <v>43373</v>
      </c>
      <c r="EE87">
        <v>19</v>
      </c>
      <c r="EF87" s="2">
        <v>-3356.465991973877</v>
      </c>
      <c r="EG87" s="2">
        <v>150325.80444335938</v>
      </c>
      <c r="EH87" s="2">
        <v>9459.2390117645264</v>
      </c>
      <c r="EI87" s="12">
        <f t="shared" ref="EI87" si="722">-EF87/EG87*100</f>
        <v>2.2327942992904757</v>
      </c>
      <c r="EJ87" s="12">
        <f t="shared" ref="EJ87" si="723">-EF87/EH87*100</f>
        <v>35.48346741000428</v>
      </c>
      <c r="EK87" s="22">
        <v>43373</v>
      </c>
      <c r="EL87">
        <v>19</v>
      </c>
      <c r="EM87" s="12">
        <v>-6.9192959854570741</v>
      </c>
      <c r="EO87" s="22">
        <v>43373</v>
      </c>
      <c r="EP87">
        <v>25</v>
      </c>
      <c r="EQ87" s="2">
        <v>-13605.934000968933</v>
      </c>
      <c r="ER87" s="2">
        <v>217336.68139648438</v>
      </c>
      <c r="ES87" s="2">
        <v>46428.598937988281</v>
      </c>
      <c r="ET87" s="12">
        <f t="shared" ref="ET87" si="724">-EQ87/ER87*100</f>
        <v>6.2603026389953058</v>
      </c>
      <c r="EU87" s="12">
        <f t="shared" ref="EU87" si="725">-EQ87/ES87*100</f>
        <v>29.305071253908633</v>
      </c>
      <c r="EV87" s="22">
        <v>43373</v>
      </c>
      <c r="EW87">
        <v>25</v>
      </c>
      <c r="EX87" s="12">
        <v>52.10435800170761</v>
      </c>
      <c r="EZ87" s="22">
        <v>43373</v>
      </c>
      <c r="FA87">
        <v>21</v>
      </c>
      <c r="FB87" s="2">
        <v>-33934.568983078003</v>
      </c>
      <c r="FC87" s="2">
        <v>151415.83001708984</v>
      </c>
      <c r="FD87" s="2">
        <v>44376.987979888916</v>
      </c>
      <c r="FE87" s="12">
        <f t="shared" ref="FE87" si="726">-FB87/FC87*100</f>
        <v>22.411506762039288</v>
      </c>
      <c r="FF87" s="12">
        <f t="shared" ref="FF87" si="727">-FB87/FD87*100</f>
        <v>76.468842361398472</v>
      </c>
      <c r="FG87" s="22">
        <v>43373</v>
      </c>
      <c r="FH87">
        <v>21</v>
      </c>
      <c r="FI87" s="12">
        <v>20.08864991299275</v>
      </c>
      <c r="FK87" s="22">
        <v>43373</v>
      </c>
      <c r="FL87">
        <v>6</v>
      </c>
      <c r="FM87" s="2">
        <v>-9786.0669593811035</v>
      </c>
      <c r="FN87" s="2">
        <v>105364.35003662109</v>
      </c>
      <c r="FO87" s="2">
        <v>12592.433975219727</v>
      </c>
      <c r="FP87" s="12">
        <f t="shared" ref="FP87" si="728">-FM87/FN87*100</f>
        <v>9.2878349802184488</v>
      </c>
      <c r="FQ87" s="12">
        <f t="shared" ref="FQ87" si="729">-FM87/FO87*100</f>
        <v>77.713863567907609</v>
      </c>
      <c r="FR87" s="22">
        <v>43373</v>
      </c>
      <c r="FS87">
        <v>6</v>
      </c>
      <c r="FT87" s="12">
        <v>-17.241806585927609</v>
      </c>
      <c r="FV87" s="22">
        <v>43373</v>
      </c>
      <c r="FW87">
        <v>5</v>
      </c>
      <c r="FX87" s="2">
        <v>-2877.7399997711182</v>
      </c>
      <c r="FY87" s="2">
        <v>30131.615997314453</v>
      </c>
      <c r="FZ87" s="2">
        <v>6062.890007019043</v>
      </c>
      <c r="GA87" s="12">
        <f t="shared" ref="GA87" si="730">-FX87/FY87*100</f>
        <v>9.5505664217531621</v>
      </c>
      <c r="GB87" s="12">
        <f t="shared" ref="GB87" si="731">-FX87/FZ87*100</f>
        <v>47.46482282277168</v>
      </c>
      <c r="GC87" s="22">
        <v>43373</v>
      </c>
      <c r="GD87">
        <v>5</v>
      </c>
      <c r="GE87" s="12">
        <v>-20.894962780463032</v>
      </c>
    </row>
    <row r="88" spans="1:187">
      <c r="B88" s="22">
        <v>43465</v>
      </c>
      <c r="C88">
        <v>12</v>
      </c>
      <c r="D88" s="2">
        <v>-5863.9201316833496</v>
      </c>
      <c r="E88" s="2">
        <v>117083.91235351563</v>
      </c>
      <c r="F88" s="2">
        <v>9096.4390716552734</v>
      </c>
      <c r="G88" s="12">
        <f t="shared" ref="G88" si="732">-D88/E88*100</f>
        <v>5.0083055936653427</v>
      </c>
      <c r="H88" s="12">
        <f t="shared" ref="H88" si="733">-D88/F88*100</f>
        <v>64.46390818969445</v>
      </c>
      <c r="I88" s="22">
        <v>43465</v>
      </c>
      <c r="J88">
        <v>12</v>
      </c>
      <c r="K88" s="12">
        <v>-15.356236742754369</v>
      </c>
      <c r="M88" s="22">
        <v>43465</v>
      </c>
      <c r="N88">
        <v>23</v>
      </c>
      <c r="O88" s="2">
        <v>-4040.0770111083984</v>
      </c>
      <c r="P88" s="2">
        <v>74082.521606445313</v>
      </c>
      <c r="Q88" s="2">
        <v>8128.6629772186279</v>
      </c>
      <c r="R88" s="12">
        <f t="shared" ref="R88" si="734">-O88/P88*100</f>
        <v>5.4534820407043281</v>
      </c>
      <c r="S88" s="12">
        <f t="shared" ref="S88" si="735">-O88/Q88*100</f>
        <v>49.701617872842178</v>
      </c>
      <c r="T88" s="22">
        <v>43465</v>
      </c>
      <c r="U88">
        <v>23</v>
      </c>
      <c r="V88" s="12">
        <v>29.534195374063632</v>
      </c>
      <c r="X88" s="22">
        <v>43555</v>
      </c>
      <c r="Y88">
        <v>31</v>
      </c>
      <c r="Z88" s="2">
        <v>-33988.469958305359</v>
      </c>
      <c r="AA88" s="2">
        <v>140440.08483886719</v>
      </c>
      <c r="AB88" s="2">
        <v>27124.840110778809</v>
      </c>
      <c r="AC88" s="12">
        <f t="shared" ref="AC88" si="736">-Z88/AA88*100</f>
        <v>24.201402325626447</v>
      </c>
      <c r="AD88" s="12">
        <f t="shared" ref="AD88" si="737">-Z88/AB88*100</f>
        <v>125.3038536614234</v>
      </c>
      <c r="AE88" s="22">
        <v>43555</v>
      </c>
      <c r="AF88">
        <v>31</v>
      </c>
      <c r="AG88" s="12">
        <v>12.483340057984726</v>
      </c>
      <c r="AI88" s="22">
        <v>43465</v>
      </c>
      <c r="AJ88">
        <v>14</v>
      </c>
      <c r="AK88" s="2">
        <v>-1332.4779691696167</v>
      </c>
      <c r="AL88" s="2">
        <v>40032.993606567383</v>
      </c>
      <c r="AM88" s="2">
        <v>3770.1280288696289</v>
      </c>
      <c r="AN88" s="12">
        <f t="shared" ref="AN88" si="738">-AK88/AL88*100</f>
        <v>3.328449484105092</v>
      </c>
      <c r="AO88" s="12">
        <f t="shared" ref="AO88" si="739">-AK88/AM88*100</f>
        <v>35.343042967406177</v>
      </c>
      <c r="AP88" s="22">
        <v>43465</v>
      </c>
      <c r="AQ88">
        <v>14</v>
      </c>
      <c r="AR88" s="12">
        <v>-25.897698191377128</v>
      </c>
      <c r="AT88" s="22">
        <v>43465</v>
      </c>
      <c r="AU88">
        <v>65</v>
      </c>
      <c r="AV88" s="2">
        <v>-46819.004117965698</v>
      </c>
      <c r="AW88" s="2">
        <v>211524.73655700684</v>
      </c>
      <c r="AX88" s="2">
        <v>28517.632405638695</v>
      </c>
      <c r="AY88" s="12">
        <f t="shared" ref="AY88" si="740">-AV88/AW88*100</f>
        <v>22.134056224363988</v>
      </c>
      <c r="AZ88" s="12">
        <f t="shared" ref="AZ88" si="741">-AV88/AX88*100</f>
        <v>164.17563510184084</v>
      </c>
      <c r="BA88" s="22">
        <v>43465</v>
      </c>
      <c r="BB88">
        <v>65</v>
      </c>
      <c r="BC88" s="12">
        <v>11.428007997691925</v>
      </c>
      <c r="BE88" s="22">
        <v>43465</v>
      </c>
      <c r="BF88">
        <v>10</v>
      </c>
      <c r="BG88" s="2">
        <v>-1617.2884063720703</v>
      </c>
      <c r="BH88" s="2">
        <v>80729.889526367188</v>
      </c>
      <c r="BI88" s="2">
        <v>3599.9766693115234</v>
      </c>
      <c r="BJ88" s="12">
        <f t="shared" ref="BJ88" si="742">-BG88/BH88*100</f>
        <v>2.0033328620421904</v>
      </c>
      <c r="BK88" s="12">
        <f t="shared" ref="BK88" si="743">-BG88/BI88*100</f>
        <v>44.924969102129438</v>
      </c>
      <c r="BL88" s="22">
        <v>43465</v>
      </c>
      <c r="BM88">
        <v>10</v>
      </c>
      <c r="BN88" s="12">
        <v>6.495347165413734</v>
      </c>
      <c r="BP88" s="22">
        <v>43465</v>
      </c>
      <c r="BQ88">
        <v>9</v>
      </c>
      <c r="BR88" s="2">
        <v>-3214.6340026855469</v>
      </c>
      <c r="BS88" s="2">
        <v>31050.869506835938</v>
      </c>
      <c r="BT88" s="2">
        <v>7703.5350341796875</v>
      </c>
      <c r="BU88" s="12">
        <f t="shared" ref="BU88" si="744">-BR88/BS88*100</f>
        <v>10.35279866149267</v>
      </c>
      <c r="BV88" s="12">
        <f t="shared" ref="BV88" si="745">-BR88/BT88*100</f>
        <v>41.729335797430537</v>
      </c>
      <c r="BW88" s="22">
        <v>43465</v>
      </c>
      <c r="BX88">
        <v>9</v>
      </c>
      <c r="BY88" s="12">
        <v>-9.6279542036819095</v>
      </c>
      <c r="CA88" s="22">
        <v>43465</v>
      </c>
      <c r="CB88">
        <v>23</v>
      </c>
      <c r="CC88" s="2">
        <v>-9542.5840516090393</v>
      </c>
      <c r="CD88" s="2">
        <v>233249.50062561035</v>
      </c>
      <c r="CE88" s="2">
        <v>20077.971803665161</v>
      </c>
      <c r="CF88" s="12">
        <f t="shared" ref="CF88" si="746">-CC88/CD88*100</f>
        <v>4.0911487595962219</v>
      </c>
      <c r="CG88" s="12">
        <f t="shared" ref="CG88" si="747">-CC88/CE88*100</f>
        <v>47.527629508210964</v>
      </c>
      <c r="CH88" s="22">
        <v>43465</v>
      </c>
      <c r="CI88">
        <v>23</v>
      </c>
      <c r="CJ88" s="12">
        <v>-3.3372247931776844</v>
      </c>
      <c r="CL88" s="22">
        <v>43465</v>
      </c>
      <c r="CM88">
        <v>13</v>
      </c>
      <c r="CN88" s="2">
        <v>-3464.6729965209961</v>
      </c>
      <c r="CO88" s="2">
        <v>49916.376159667969</v>
      </c>
      <c r="CP88" s="2">
        <v>11180.723022460938</v>
      </c>
      <c r="CQ88" s="12">
        <f t="shared" ref="CQ88" si="748">-CN88/CO88*100</f>
        <v>6.9409545785906319</v>
      </c>
      <c r="CR88" s="12">
        <f t="shared" ref="CR88" si="749">-CN88/CP88*100</f>
        <v>30.987915446620224</v>
      </c>
      <c r="CS88" s="22">
        <v>43465</v>
      </c>
      <c r="CT88">
        <v>13</v>
      </c>
      <c r="CU88" s="12">
        <v>1.3183153197658282</v>
      </c>
      <c r="CW88" s="22">
        <v>43465</v>
      </c>
      <c r="CX88">
        <v>53</v>
      </c>
      <c r="CY88" s="2">
        <v>-14376.083040237427</v>
      </c>
      <c r="CZ88" s="2">
        <v>231685.55218505859</v>
      </c>
      <c r="DA88" s="2">
        <v>39152.347159862518</v>
      </c>
      <c r="DB88" s="12">
        <f t="shared" ref="DB88" si="750">-CY88/CZ88*100</f>
        <v>6.2049976378132312</v>
      </c>
      <c r="DC88" s="12">
        <f t="shared" ref="DC88" si="751">-CY88/DA88*100</f>
        <v>36.718317248104185</v>
      </c>
      <c r="DD88" s="22">
        <v>43465</v>
      </c>
      <c r="DE88">
        <v>53</v>
      </c>
      <c r="DF88" s="12">
        <v>21.038421160992815</v>
      </c>
      <c r="DH88" s="22">
        <v>43465</v>
      </c>
      <c r="DI88">
        <v>25</v>
      </c>
      <c r="DJ88" s="2">
        <v>-11652.085006713867</v>
      </c>
      <c r="DK88" s="2">
        <v>123373.05590820313</v>
      </c>
      <c r="DL88" s="2">
        <v>30288.740013122559</v>
      </c>
      <c r="DM88" s="12">
        <f t="shared" ref="DM88" si="752">-DJ88/DK88*100</f>
        <v>9.4445946247645107</v>
      </c>
      <c r="DN88" s="12">
        <f t="shared" ref="DN88" si="753">-DJ88/DL88*100</f>
        <v>38.470022198564926</v>
      </c>
      <c r="DO88" s="22">
        <v>43465</v>
      </c>
      <c r="DP88">
        <v>25</v>
      </c>
      <c r="DQ88" s="12">
        <v>4.2991674820498815</v>
      </c>
      <c r="DS88" s="22">
        <v>43465</v>
      </c>
      <c r="DT88">
        <v>24</v>
      </c>
      <c r="DU88" s="2">
        <v>-1337.1510030776262</v>
      </c>
      <c r="DV88" s="2">
        <v>113556.54846191406</v>
      </c>
      <c r="DW88" s="2">
        <v>10479.617950439453</v>
      </c>
      <c r="DX88" s="12">
        <f t="shared" ref="DX88" si="754">-DU88/DV88*100</f>
        <v>1.177519941552376</v>
      </c>
      <c r="DY88" s="12">
        <f t="shared" ref="DY88" si="755">-DU88/DW88*100</f>
        <v>12.759539607276944</v>
      </c>
      <c r="DZ88" s="22">
        <v>43465</v>
      </c>
      <c r="EA88">
        <v>24</v>
      </c>
      <c r="EB88" s="12">
        <v>34.392438215272179</v>
      </c>
      <c r="ED88" s="22">
        <v>43465</v>
      </c>
      <c r="EE88">
        <v>19</v>
      </c>
      <c r="EF88" s="2">
        <v>-3422.7860279083252</v>
      </c>
      <c r="EG88" s="2">
        <v>150893.91052246094</v>
      </c>
      <c r="EH88" s="2">
        <v>9489.303092956543</v>
      </c>
      <c r="EI88" s="12">
        <f t="shared" ref="EI88" si="756">-EF88/EG88*100</f>
        <v>2.2683394022045937</v>
      </c>
      <c r="EJ88" s="12">
        <f t="shared" ref="EJ88" si="757">-EF88/EH88*100</f>
        <v>36.069941010198065</v>
      </c>
      <c r="EK88" s="22">
        <v>43465</v>
      </c>
      <c r="EL88">
        <v>19</v>
      </c>
      <c r="EM88" s="12">
        <v>-4.7026848403142978</v>
      </c>
      <c r="EO88" s="22">
        <v>43465</v>
      </c>
      <c r="EP88">
        <v>25</v>
      </c>
      <c r="EQ88" s="2">
        <v>-4720.1650047302246</v>
      </c>
      <c r="ER88" s="2">
        <v>192345.67407226563</v>
      </c>
      <c r="ES88" s="2">
        <v>25971.353897094727</v>
      </c>
      <c r="ET88" s="12">
        <f t="shared" ref="ET88" si="758">-EQ88/ER88*100</f>
        <v>2.4540011245362479</v>
      </c>
      <c r="EU88" s="12">
        <f t="shared" ref="EU88" si="759">-EQ88/ES88*100</f>
        <v>18.174504969716825</v>
      </c>
      <c r="EV88" s="22">
        <v>43465</v>
      </c>
      <c r="EW88">
        <v>25</v>
      </c>
      <c r="EX88" s="12">
        <v>2.8140214256738405</v>
      </c>
      <c r="EZ88" s="22">
        <v>43465</v>
      </c>
      <c r="FA88">
        <v>22</v>
      </c>
      <c r="FB88" s="2">
        <v>-35333.023065567017</v>
      </c>
      <c r="FC88" s="2">
        <v>154243.03961181641</v>
      </c>
      <c r="FD88" s="2">
        <v>46070.293184280396</v>
      </c>
      <c r="FE88" s="12">
        <f t="shared" ref="FE88" si="760">-FB88/FC88*100</f>
        <v>22.907369534787218</v>
      </c>
      <c r="FF88" s="12">
        <f t="shared" ref="FF88" si="761">-FB88/FD88*100</f>
        <v>76.693723055409095</v>
      </c>
      <c r="FG88" s="22">
        <v>43465</v>
      </c>
      <c r="FH88">
        <v>22</v>
      </c>
      <c r="FI88" s="12">
        <v>23.839113795325062</v>
      </c>
      <c r="FK88" s="22">
        <v>43465</v>
      </c>
      <c r="FL88">
        <v>6</v>
      </c>
      <c r="FM88" s="2">
        <v>-9518.2519683837891</v>
      </c>
      <c r="FN88" s="2">
        <v>107144.75067138672</v>
      </c>
      <c r="FO88" s="2">
        <v>12543.654960632324</v>
      </c>
      <c r="FP88" s="12">
        <f t="shared" ref="FP88" si="762">-FM88/FN88*100</f>
        <v>8.8835448388659728</v>
      </c>
      <c r="FQ88" s="12">
        <f t="shared" ref="FQ88" si="763">-FM88/FO88*100</f>
        <v>75.881009149696638</v>
      </c>
      <c r="FR88" s="22">
        <v>43465</v>
      </c>
      <c r="FS88">
        <v>6</v>
      </c>
      <c r="FT88" s="12">
        <v>-23.813013985087139</v>
      </c>
      <c r="FV88" s="22">
        <v>43465</v>
      </c>
      <c r="FW88">
        <v>5</v>
      </c>
      <c r="FX88" s="2">
        <v>-2885.2449996471405</v>
      </c>
      <c r="FY88" s="2">
        <v>30566.869995117188</v>
      </c>
      <c r="FZ88" s="2">
        <v>7443.8830108642578</v>
      </c>
      <c r="GA88" s="12">
        <f t="shared" ref="GA88" si="764">-FX88/FY88*100</f>
        <v>9.4391247782584067</v>
      </c>
      <c r="GB88" s="12">
        <f t="shared" ref="GB88" si="765">-FX88/FZ88*100</f>
        <v>38.759945520854643</v>
      </c>
      <c r="GC88" s="22">
        <v>43465</v>
      </c>
      <c r="GD88">
        <v>5</v>
      </c>
      <c r="GE88" s="12">
        <v>-20.824035187884938</v>
      </c>
    </row>
    <row r="89" spans="1:187">
      <c r="B89" s="22">
        <v>43555</v>
      </c>
      <c r="C89">
        <v>12</v>
      </c>
      <c r="D89" s="2">
        <v>-5582.4339981079102</v>
      </c>
      <c r="E89" s="2">
        <v>120415.46655273438</v>
      </c>
      <c r="F89" s="2">
        <v>9281.2409820556641</v>
      </c>
      <c r="G89" s="12">
        <f t="shared" ref="G89" si="766">-D89/E89*100</f>
        <v>4.635977551657084</v>
      </c>
      <c r="H89" s="12">
        <f t="shared" ref="H89" si="767">-D89/F89*100</f>
        <v>60.147495457783918</v>
      </c>
      <c r="I89" s="22">
        <v>43555</v>
      </c>
      <c r="J89">
        <v>12</v>
      </c>
      <c r="K89" s="12">
        <v>-21.82743806326728</v>
      </c>
      <c r="M89" s="22">
        <v>43555</v>
      </c>
      <c r="N89">
        <v>22</v>
      </c>
      <c r="O89" s="2">
        <v>-4080.9019775390625</v>
      </c>
      <c r="P89" s="2">
        <v>72567.373168945313</v>
      </c>
      <c r="Q89" s="2">
        <v>8726.755931854248</v>
      </c>
      <c r="R89" s="12">
        <f t="shared" ref="R89" si="768">-O89/P89*100</f>
        <v>5.6236043821487742</v>
      </c>
      <c r="S89" s="12">
        <f t="shared" ref="S89" si="769">-O89/Q89*100</f>
        <v>46.763104289911759</v>
      </c>
      <c r="T89" s="22">
        <v>43555</v>
      </c>
      <c r="U89">
        <v>22</v>
      </c>
      <c r="V89" s="12">
        <v>30.9569257780695</v>
      </c>
      <c r="X89" s="22">
        <v>43646</v>
      </c>
      <c r="Y89">
        <v>30</v>
      </c>
      <c r="Z89" s="2">
        <v>-34264.475994110107</v>
      </c>
      <c r="AA89" s="2">
        <v>139852.57244873047</v>
      </c>
      <c r="AB89" s="2">
        <v>28102.708969116211</v>
      </c>
      <c r="AC89" s="12">
        <f t="shared" ref="AC89" si="770">-Z89/AA89*100</f>
        <v>24.500425980130871</v>
      </c>
      <c r="AD89" s="12">
        <f t="shared" ref="AD89" si="771">-Z89/AB89*100</f>
        <v>121.92588277438108</v>
      </c>
      <c r="AE89" s="22">
        <v>43646</v>
      </c>
      <c r="AF89">
        <v>30</v>
      </c>
      <c r="AG89" s="12">
        <v>12.266048721458112</v>
      </c>
      <c r="AI89" s="22">
        <v>43555</v>
      </c>
      <c r="AJ89">
        <v>13</v>
      </c>
      <c r="AK89" s="2">
        <v>-757.48100280761719</v>
      </c>
      <c r="AL89" s="2">
        <v>39998.238403320313</v>
      </c>
      <c r="AM89" s="2">
        <v>3923.1340103149414</v>
      </c>
      <c r="AN89" s="12">
        <f t="shared" ref="AN89" si="772">-AK89/AL89*100</f>
        <v>1.8937859091932847</v>
      </c>
      <c r="AO89" s="12">
        <f t="shared" ref="AO89" si="773">-AK89/AM89*100</f>
        <v>19.308058323167199</v>
      </c>
      <c r="AP89" s="22">
        <v>43555</v>
      </c>
      <c r="AQ89">
        <v>13</v>
      </c>
      <c r="AR89" s="12">
        <v>-23.813675848448533</v>
      </c>
      <c r="AT89" s="22">
        <v>43555</v>
      </c>
      <c r="AU89">
        <v>60</v>
      </c>
      <c r="AV89" s="2">
        <v>-42718.280729293823</v>
      </c>
      <c r="AW89" s="2">
        <v>206681.79594421387</v>
      </c>
      <c r="AX89" s="2">
        <v>25626.294302940369</v>
      </c>
      <c r="AY89" s="12">
        <f t="shared" ref="AY89" si="774">-AV89/AW89*100</f>
        <v>20.668622765801807</v>
      </c>
      <c r="AZ89" s="12">
        <f t="shared" ref="AZ89" si="775">-AV89/AX89*100</f>
        <v>166.69706600689557</v>
      </c>
      <c r="BA89" s="22">
        <v>43555</v>
      </c>
      <c r="BB89">
        <v>60</v>
      </c>
      <c r="BC89" s="12">
        <v>13.173656564290216</v>
      </c>
      <c r="BE89" s="22">
        <v>43555</v>
      </c>
      <c r="BF89">
        <v>10</v>
      </c>
      <c r="BG89" s="2">
        <v>-1675.588794708252</v>
      </c>
      <c r="BH89" s="2">
        <v>80496.505859375</v>
      </c>
      <c r="BI89" s="2">
        <v>3786.8817720413208</v>
      </c>
      <c r="BJ89" s="12">
        <f t="shared" ref="BJ89" si="776">-BG89/BH89*100</f>
        <v>2.0815671150191983</v>
      </c>
      <c r="BK89" s="12">
        <f t="shared" ref="BK89" si="777">-BG89/BI89*100</f>
        <v>44.247190579837529</v>
      </c>
      <c r="BL89" s="22">
        <v>43555</v>
      </c>
      <c r="BM89">
        <v>10</v>
      </c>
      <c r="BN89" s="12">
        <v>12.792381180955292</v>
      </c>
      <c r="BP89" s="22">
        <v>43555</v>
      </c>
      <c r="BQ89">
        <v>9</v>
      </c>
      <c r="BR89" s="2">
        <v>-3022.1069183349609</v>
      </c>
      <c r="BS89" s="2">
        <v>32316.344177246094</v>
      </c>
      <c r="BT89" s="2">
        <v>8147.0008850097656</v>
      </c>
      <c r="BU89" s="12">
        <f t="shared" ref="BU89" si="778">-BR89/BS89*100</f>
        <v>9.3516361311154235</v>
      </c>
      <c r="BV89" s="12">
        <f t="shared" ref="BV89" si="779">-BR89/BT89*100</f>
        <v>37.094716951553863</v>
      </c>
      <c r="BW89" s="22">
        <v>43555</v>
      </c>
      <c r="BX89">
        <v>9</v>
      </c>
      <c r="BY89" s="12">
        <v>-13.485234592207728</v>
      </c>
      <c r="CA89" s="22">
        <v>43555</v>
      </c>
      <c r="CB89">
        <v>22</v>
      </c>
      <c r="CC89" s="2">
        <v>-9710.603000164032</v>
      </c>
      <c r="CD89" s="2">
        <v>240380.29881286621</v>
      </c>
      <c r="CE89" s="2">
        <v>21602.817924499512</v>
      </c>
      <c r="CF89" s="12">
        <f t="shared" ref="CF89" si="780">-CC89/CD89*100</f>
        <v>4.039683388414308</v>
      </c>
      <c r="CG89" s="12">
        <f t="shared" ref="CG89" si="781">-CC89/CE89*100</f>
        <v>44.950631135724876</v>
      </c>
      <c r="CH89" s="22">
        <v>43555</v>
      </c>
      <c r="CI89">
        <v>22</v>
      </c>
      <c r="CJ89" s="12">
        <v>-2.9265575193766602</v>
      </c>
      <c r="CL89" s="22">
        <v>43555</v>
      </c>
      <c r="CM89">
        <v>13</v>
      </c>
      <c r="CN89" s="2">
        <v>-3584.1329689025879</v>
      </c>
      <c r="CO89" s="2">
        <v>50393.25927734375</v>
      </c>
      <c r="CP89" s="2">
        <v>10771.269989013672</v>
      </c>
      <c r="CQ89" s="12">
        <f t="shared" ref="CQ89" si="782">-CN89/CO89*100</f>
        <v>7.1123261727863163</v>
      </c>
      <c r="CR89" s="12">
        <f t="shared" ref="CR89" si="783">-CN89/CP89*100</f>
        <v>33.274933898772204</v>
      </c>
      <c r="CS89" s="22">
        <v>43555</v>
      </c>
      <c r="CT89">
        <v>13</v>
      </c>
      <c r="CU89" s="12">
        <v>9.0907819943213397</v>
      </c>
      <c r="CW89" s="22">
        <v>43555</v>
      </c>
      <c r="CX89">
        <v>52</v>
      </c>
      <c r="CY89" s="2">
        <v>-14403.513959884644</v>
      </c>
      <c r="CZ89" s="2">
        <v>220443.24041748047</v>
      </c>
      <c r="DA89" s="2">
        <v>35386.368955612183</v>
      </c>
      <c r="DB89" s="12">
        <f t="shared" ref="DB89" si="784">-CY89/CZ89*100</f>
        <v>6.5338877856299602</v>
      </c>
      <c r="DC89" s="12">
        <f t="shared" ref="DC89" si="785">-CY89/DA89*100</f>
        <v>40.703565765541157</v>
      </c>
      <c r="DD89" s="22">
        <v>43555</v>
      </c>
      <c r="DE89">
        <v>52</v>
      </c>
      <c r="DF89" s="12">
        <v>19.698336876334956</v>
      </c>
      <c r="DH89" s="22">
        <v>43555</v>
      </c>
      <c r="DI89">
        <v>25</v>
      </c>
      <c r="DJ89" s="2">
        <v>-11286.988012313843</v>
      </c>
      <c r="DK89" s="2">
        <v>125234.10632324219</v>
      </c>
      <c r="DL89" s="2">
        <v>30649.062889099121</v>
      </c>
      <c r="DM89" s="12">
        <f t="shared" ref="DM89" si="786">-DJ89/DK89*100</f>
        <v>9.0127109488695982</v>
      </c>
      <c r="DN89" s="12">
        <f t="shared" ref="DN89" si="787">-DJ89/DL89*100</f>
        <v>36.826535457722784</v>
      </c>
      <c r="DO89" s="22">
        <v>43555</v>
      </c>
      <c r="DP89">
        <v>25</v>
      </c>
      <c r="DQ89" s="12">
        <v>-4.0937573165188308</v>
      </c>
      <c r="DS89" s="22">
        <v>43555</v>
      </c>
      <c r="DT89">
        <v>22</v>
      </c>
      <c r="DU89" s="2">
        <v>-1133.0480052083731</v>
      </c>
      <c r="DV89" s="2">
        <v>110299.6611328125</v>
      </c>
      <c r="DW89" s="2">
        <v>10216.067000389099</v>
      </c>
      <c r="DX89" s="12">
        <f t="shared" ref="DX89" si="788">-DU89/DV89*100</f>
        <v>1.0272452277474027</v>
      </c>
      <c r="DY89" s="12">
        <f t="shared" ref="DY89" si="789">-DU89/DW89*100</f>
        <v>11.090843522905818</v>
      </c>
      <c r="DZ89" s="22">
        <v>43555</v>
      </c>
      <c r="EA89">
        <v>22</v>
      </c>
      <c r="EB89" s="12">
        <v>26.282470903968115</v>
      </c>
      <c r="ED89" s="22">
        <v>43555</v>
      </c>
      <c r="EE89">
        <v>19</v>
      </c>
      <c r="EF89" s="2">
        <v>-3282.3019866943359</v>
      </c>
      <c r="EG89" s="2">
        <v>150080.01477050781</v>
      </c>
      <c r="EH89" s="2">
        <v>10540.428024291992</v>
      </c>
      <c r="EI89" s="12">
        <f t="shared" ref="EI89" si="790">-EF89/EG89*100</f>
        <v>2.1870346906038152</v>
      </c>
      <c r="EJ89" s="12">
        <f t="shared" ref="EJ89" si="791">-EF89/EH89*100</f>
        <v>31.140120487799738</v>
      </c>
      <c r="EK89" s="22">
        <v>43555</v>
      </c>
      <c r="EL89">
        <v>19</v>
      </c>
      <c r="EM89" s="12">
        <v>-7.9452338680242596</v>
      </c>
      <c r="EO89" s="22">
        <v>43555</v>
      </c>
      <c r="EP89">
        <v>26</v>
      </c>
      <c r="EQ89" s="2">
        <v>-5140.4669780731201</v>
      </c>
      <c r="ER89" s="2">
        <v>197547.96026611328</v>
      </c>
      <c r="ES89" s="2">
        <v>26834.282974243164</v>
      </c>
      <c r="ET89" s="12">
        <f t="shared" ref="ET89" si="792">-EQ89/ER89*100</f>
        <v>2.6021361957615206</v>
      </c>
      <c r="EU89" s="12">
        <f t="shared" ref="EU89" si="793">-EQ89/ES89*100</f>
        <v>19.156341844524736</v>
      </c>
      <c r="EV89" s="22">
        <v>43555</v>
      </c>
      <c r="EW89">
        <v>26</v>
      </c>
      <c r="EX89" s="12">
        <v>0.3624042295809371</v>
      </c>
      <c r="EZ89" s="22">
        <v>43555</v>
      </c>
      <c r="FA89">
        <v>22</v>
      </c>
      <c r="FB89" s="2">
        <v>-31936.428001403809</v>
      </c>
      <c r="FC89" s="2">
        <v>150552.84341430664</v>
      </c>
      <c r="FD89" s="2">
        <v>33956.902881622314</v>
      </c>
      <c r="FE89" s="12">
        <f t="shared" ref="FE89" si="794">-FB89/FC89*100</f>
        <v>21.212769733958392</v>
      </c>
      <c r="FF89" s="12">
        <f t="shared" ref="FF89" si="795">-FB89/FD89*100</f>
        <v>94.049884680996627</v>
      </c>
      <c r="FG89" s="22">
        <v>43555</v>
      </c>
      <c r="FH89">
        <v>22</v>
      </c>
      <c r="FI89" s="12">
        <v>1.732231084670266</v>
      </c>
      <c r="FK89" s="22">
        <v>43555</v>
      </c>
      <c r="FL89">
        <v>5</v>
      </c>
      <c r="FM89" s="2">
        <v>-10306.921970367432</v>
      </c>
      <c r="FN89" s="2">
        <v>106291.50860595703</v>
      </c>
      <c r="FO89" s="2">
        <v>13009.07194519043</v>
      </c>
      <c r="FP89" s="12">
        <f t="shared" ref="FP89" si="796">-FM89/FN89*100</f>
        <v>9.6968441840233588</v>
      </c>
      <c r="FQ89" s="12">
        <f t="shared" ref="FQ89" si="797">-FM89/FO89*100</f>
        <v>79.228726028976979</v>
      </c>
      <c r="FR89" s="22">
        <v>43555</v>
      </c>
      <c r="FS89">
        <v>5</v>
      </c>
      <c r="FT89" s="12">
        <v>-5.163332779880891</v>
      </c>
      <c r="FV89" s="22">
        <v>43555</v>
      </c>
      <c r="FW89">
        <v>5</v>
      </c>
      <c r="FX89" s="2">
        <v>-2821.0930004119873</v>
      </c>
      <c r="FY89" s="2">
        <v>31257.654968261719</v>
      </c>
      <c r="FZ89" s="2">
        <v>7804.4029922485352</v>
      </c>
      <c r="GA89" s="12">
        <f t="shared" ref="GA89" si="798">-FX89/FY89*100</f>
        <v>9.0252867762359585</v>
      </c>
      <c r="GB89" s="12">
        <f t="shared" ref="GB89" si="799">-FX89/FZ89*100</f>
        <v>36.147454241073206</v>
      </c>
      <c r="GC89" s="22">
        <v>43555</v>
      </c>
      <c r="GD89">
        <v>5</v>
      </c>
      <c r="GE89" s="12">
        <v>-23.730249189894071</v>
      </c>
    </row>
    <row r="90" spans="1:187">
      <c r="B90" s="22">
        <v>43646</v>
      </c>
      <c r="C90">
        <v>12</v>
      </c>
      <c r="D90" s="2">
        <v>-5239.5480422973633</v>
      </c>
      <c r="E90" s="2">
        <v>124871.640625</v>
      </c>
      <c r="F90" s="2">
        <v>10140.820098876953</v>
      </c>
      <c r="G90" s="12">
        <f t="shared" ref="G90" si="800">-D90/E90*100</f>
        <v>4.1959471470645324</v>
      </c>
      <c r="H90" s="12">
        <f t="shared" ref="H90" si="801">-D90/F90*100</f>
        <v>51.667892647830506</v>
      </c>
      <c r="I90" s="22">
        <v>43646</v>
      </c>
      <c r="J90">
        <v>12</v>
      </c>
      <c r="K90" s="12">
        <v>-23.204600987443357</v>
      </c>
      <c r="M90" s="22">
        <v>43646</v>
      </c>
      <c r="N90">
        <v>23</v>
      </c>
      <c r="O90" s="2">
        <v>-4155.3869457244873</v>
      </c>
      <c r="P90" s="2">
        <v>76010.377502441406</v>
      </c>
      <c r="Q90" s="2">
        <v>9790.3880290985107</v>
      </c>
      <c r="R90" s="12">
        <f t="shared" ref="R90" si="802">-O90/P90*100</f>
        <v>5.466867922858321</v>
      </c>
      <c r="S90" s="12">
        <f t="shared" ref="S90" si="803">-O90/Q90*100</f>
        <v>42.443536797255128</v>
      </c>
      <c r="T90" s="22">
        <v>43646</v>
      </c>
      <c r="U90">
        <v>23</v>
      </c>
      <c r="V90" s="12">
        <v>27.738811134461972</v>
      </c>
      <c r="Z90" s="2"/>
      <c r="AA90" s="2"/>
      <c r="AB90" s="2"/>
      <c r="AC90" s="12"/>
      <c r="AD90" s="12"/>
      <c r="AG90" s="12"/>
      <c r="AI90" s="22">
        <v>43646</v>
      </c>
      <c r="AJ90">
        <v>14</v>
      </c>
      <c r="AK90" s="2">
        <v>-1182.3059968948364</v>
      </c>
      <c r="AL90" s="2">
        <v>48751.924011230469</v>
      </c>
      <c r="AM90" s="2">
        <v>1092.6740341186523</v>
      </c>
      <c r="AN90" s="12">
        <f t="shared" ref="AN90" si="804">-AK90/AL90*100</f>
        <v>2.4251473575124565</v>
      </c>
      <c r="AO90" s="12">
        <f t="shared" ref="AO90" si="805">-AK90/AM90*100</f>
        <v>108.20299192416346</v>
      </c>
      <c r="AP90" s="22">
        <v>43646</v>
      </c>
      <c r="AQ90">
        <v>14</v>
      </c>
      <c r="AR90" s="12">
        <v>-15.655363953693978</v>
      </c>
      <c r="AT90" s="22">
        <v>43646</v>
      </c>
      <c r="AU90">
        <v>61</v>
      </c>
      <c r="AV90" s="2">
        <v>-44469.436162948608</v>
      </c>
      <c r="AW90" s="2">
        <v>201757.50686645508</v>
      </c>
      <c r="AX90" s="2">
        <v>30735.663543701172</v>
      </c>
      <c r="AY90" s="12">
        <f t="shared" ref="AY90" si="806">-AV90/AW90*100</f>
        <v>22.04103175818052</v>
      </c>
      <c r="AZ90" s="12">
        <f t="shared" ref="AZ90" si="807">-AV90/AX90*100</f>
        <v>144.68350780753511</v>
      </c>
      <c r="BA90" s="22">
        <v>43646</v>
      </c>
      <c r="BB90">
        <v>61</v>
      </c>
      <c r="BC90" s="12">
        <v>15.58449882907329</v>
      </c>
      <c r="BE90" s="22">
        <v>43646</v>
      </c>
      <c r="BF90">
        <v>10</v>
      </c>
      <c r="BG90" s="2">
        <v>-1688.3604106903076</v>
      </c>
      <c r="BH90" s="2">
        <v>81423.329467773438</v>
      </c>
      <c r="BI90" s="2">
        <v>3973.3214721679688</v>
      </c>
      <c r="BJ90" s="12">
        <f t="shared" ref="BJ90" si="808">-BG90/BH90*100</f>
        <v>2.0735585510029337</v>
      </c>
      <c r="BK90" s="12">
        <f t="shared" ref="BK90" si="809">-BG90/BI90*100</f>
        <v>42.492419063416108</v>
      </c>
      <c r="BL90" s="22">
        <v>43646</v>
      </c>
      <c r="BM90">
        <v>10</v>
      </c>
      <c r="BN90" s="12">
        <v>10.938012079064642</v>
      </c>
      <c r="BP90" s="22">
        <v>43646</v>
      </c>
      <c r="BQ90">
        <v>10</v>
      </c>
      <c r="BR90" s="2">
        <v>-2784.8960266113281</v>
      </c>
      <c r="BS90" s="2">
        <v>34638.799133300781</v>
      </c>
      <c r="BT90" s="2">
        <v>8754.4477844238281</v>
      </c>
      <c r="BU90" s="12">
        <f t="shared" ref="BU90" si="810">-BR90/BS90*100</f>
        <v>8.0398168998128057</v>
      </c>
      <c r="BV90" s="12">
        <f t="shared" ref="BV90" si="811">-BR90/BT90*100</f>
        <v>31.811212942137796</v>
      </c>
      <c r="BW90" s="22">
        <v>43646</v>
      </c>
      <c r="BX90">
        <v>10</v>
      </c>
      <c r="BY90" s="12">
        <v>-21.542014564333421</v>
      </c>
      <c r="CA90" s="22">
        <v>43646</v>
      </c>
      <c r="CB90">
        <v>24</v>
      </c>
      <c r="CC90" s="2">
        <v>-11598.510361671448</v>
      </c>
      <c r="CD90" s="2">
        <v>248500.00328063965</v>
      </c>
      <c r="CE90" s="2">
        <v>23166.354988098145</v>
      </c>
      <c r="CF90" s="12">
        <f t="shared" ref="CF90" si="812">-CC90/CD90*100</f>
        <v>4.667408534628005</v>
      </c>
      <c r="CG90" s="12">
        <f t="shared" ref="CG90" si="813">-CC90/CE90*100</f>
        <v>50.066185930545629</v>
      </c>
      <c r="CH90" s="22">
        <v>43646</v>
      </c>
      <c r="CI90">
        <v>24</v>
      </c>
      <c r="CJ90" s="12">
        <v>10.713885024930825</v>
      </c>
      <c r="CL90" s="22">
        <v>43646</v>
      </c>
      <c r="CM90">
        <v>13</v>
      </c>
      <c r="CN90" s="2">
        <v>-2802.7180290222168</v>
      </c>
      <c r="CO90" s="2">
        <v>51054.082397460938</v>
      </c>
      <c r="CP90" s="2">
        <v>10986.408996582031</v>
      </c>
      <c r="CQ90" s="12">
        <f t="shared" ref="CQ90" si="814">-CN90/CO90*100</f>
        <v>5.4897040499186485</v>
      </c>
      <c r="CR90" s="12">
        <f t="shared" ref="CR90" si="815">-CN90/CP90*100</f>
        <v>25.510774538742982</v>
      </c>
      <c r="CS90" s="22">
        <v>43646</v>
      </c>
      <c r="CT90">
        <v>13</v>
      </c>
      <c r="CU90" s="12">
        <v>-17.523332674357317</v>
      </c>
      <c r="CW90" s="22">
        <v>43646</v>
      </c>
      <c r="CX90">
        <v>51</v>
      </c>
      <c r="CY90" s="2">
        <v>-15896.386003494263</v>
      </c>
      <c r="CZ90" s="2">
        <v>215196.38925170898</v>
      </c>
      <c r="DA90" s="2">
        <v>33842.930052757263</v>
      </c>
      <c r="DB90" s="12">
        <f t="shared" ref="DB90" si="816">-CY90/CZ90*100</f>
        <v>7.3869204119873588</v>
      </c>
      <c r="DC90" s="12">
        <f t="shared" ref="DC90" si="817">-CY90/DA90*100</f>
        <v>46.971068931424121</v>
      </c>
      <c r="DD90" s="22">
        <v>43646</v>
      </c>
      <c r="DE90">
        <v>51</v>
      </c>
      <c r="DF90" s="12">
        <v>19.911800276802328</v>
      </c>
      <c r="DH90" s="22">
        <v>43646</v>
      </c>
      <c r="DI90">
        <v>25</v>
      </c>
      <c r="DJ90" s="2">
        <v>-10605.739983558655</v>
      </c>
      <c r="DK90" s="2">
        <v>133336.9719543457</v>
      </c>
      <c r="DL90" s="2">
        <v>32938.223888397217</v>
      </c>
      <c r="DM90" s="12">
        <f t="shared" ref="DM90" si="818">-DJ90/DK90*100</f>
        <v>7.9540879233331001</v>
      </c>
      <c r="DN90" s="12">
        <f t="shared" ref="DN90" si="819">-DJ90/DL90*100</f>
        <v>32.198882427581715</v>
      </c>
      <c r="DO90" s="22">
        <v>43646</v>
      </c>
      <c r="DP90">
        <v>25</v>
      </c>
      <c r="DQ90" s="12">
        <v>-12.108550250358929</v>
      </c>
      <c r="DS90" s="22">
        <v>43646</v>
      </c>
      <c r="DT90">
        <v>22</v>
      </c>
      <c r="DU90" s="2">
        <v>-1150.4909938052297</v>
      </c>
      <c r="DV90" s="2">
        <v>110008.29534912109</v>
      </c>
      <c r="DW90" s="2">
        <v>9893.7100257873535</v>
      </c>
      <c r="DX90" s="12">
        <f t="shared" ref="DX90" si="820">-DU90/DV90*100</f>
        <v>1.0458220356510792</v>
      </c>
      <c r="DY90" s="12">
        <f t="shared" ref="DY90" si="821">-DU90/DW90*100</f>
        <v>11.628509333774135</v>
      </c>
      <c r="DZ90" s="22">
        <v>43646</v>
      </c>
      <c r="EA90">
        <v>22</v>
      </c>
      <c r="EB90" s="12">
        <v>17.493431874707888</v>
      </c>
      <c r="ED90" s="22">
        <v>43646</v>
      </c>
      <c r="EE90">
        <v>18</v>
      </c>
      <c r="EF90" s="2">
        <v>-2901.3030014038086</v>
      </c>
      <c r="EG90" s="2">
        <v>137891.48706054688</v>
      </c>
      <c r="EH90" s="2">
        <v>9385.6859130859375</v>
      </c>
      <c r="EI90" s="12">
        <f t="shared" ref="EI90" si="822">-EF90/EG90*100</f>
        <v>2.1040479461432402</v>
      </c>
      <c r="EJ90" s="12">
        <f t="shared" ref="EJ90" si="823">-EF90/EH90*100</f>
        <v>30.911997570243472</v>
      </c>
      <c r="EK90" s="22">
        <v>43646</v>
      </c>
      <c r="EL90">
        <v>18</v>
      </c>
      <c r="EM90" s="12">
        <v>-9.3177318106658742</v>
      </c>
      <c r="EO90" s="22">
        <v>43646</v>
      </c>
      <c r="EP90">
        <v>24</v>
      </c>
      <c r="EQ90" s="2">
        <v>-5170.4880123138428</v>
      </c>
      <c r="ER90" s="2">
        <v>187760.11071777344</v>
      </c>
      <c r="ES90" s="2">
        <v>25951.456008911133</v>
      </c>
      <c r="ET90" s="12">
        <f t="shared" ref="ET90" si="824">-EQ90/ER90*100</f>
        <v>2.7537734146768389</v>
      </c>
      <c r="EU90" s="12">
        <f t="shared" ref="EU90" si="825">-EQ90/ES90*100</f>
        <v>19.923691412683805</v>
      </c>
      <c r="EV90" s="22">
        <v>43646</v>
      </c>
      <c r="EW90">
        <v>24</v>
      </c>
      <c r="EX90" s="12">
        <v>2.6878857660899369</v>
      </c>
      <c r="EZ90" s="22">
        <v>43646</v>
      </c>
      <c r="FA90">
        <v>23</v>
      </c>
      <c r="FB90" s="2">
        <v>-32065.210977554321</v>
      </c>
      <c r="FC90" s="2">
        <v>152921.6819152832</v>
      </c>
      <c r="FD90" s="2">
        <v>29155.754070281982</v>
      </c>
      <c r="FE90" s="12">
        <f t="shared" ref="FE90" si="826">-FB90/FC90*100</f>
        <v>20.968387592884355</v>
      </c>
      <c r="FF90" s="12">
        <f t="shared" ref="FF90" si="827">-FB90/FD90*100</f>
        <v>109.9790144348827</v>
      </c>
      <c r="FG90" s="22">
        <v>43646</v>
      </c>
      <c r="FH90">
        <v>23</v>
      </c>
      <c r="FI90" s="12">
        <v>-2.0863216591170408</v>
      </c>
      <c r="FK90" s="22">
        <v>43646</v>
      </c>
      <c r="FL90">
        <v>4</v>
      </c>
      <c r="FM90" s="2">
        <v>-9858.247989654541</v>
      </c>
      <c r="FN90" s="2">
        <v>105363.1005859375</v>
      </c>
      <c r="FO90" s="2">
        <v>13354.631958007813</v>
      </c>
      <c r="FP90" s="12">
        <f t="shared" ref="FP90" si="828">-FM90/FN90*100</f>
        <v>9.3564520546866792</v>
      </c>
      <c r="FQ90" s="12">
        <f t="shared" ref="FQ90" si="829">-FM90/FO90*100</f>
        <v>73.81894177730041</v>
      </c>
      <c r="FR90" s="22">
        <v>43646</v>
      </c>
      <c r="FS90">
        <v>4</v>
      </c>
      <c r="FT90" s="12">
        <v>10.036191027708297</v>
      </c>
      <c r="FV90" s="22">
        <v>43646</v>
      </c>
      <c r="FW90">
        <v>5</v>
      </c>
      <c r="FX90" s="2">
        <v>-2882.6339992284775</v>
      </c>
      <c r="FY90" s="2">
        <v>31628.233001708984</v>
      </c>
      <c r="FZ90" s="2">
        <v>7669.2869720458984</v>
      </c>
      <c r="GA90" s="12">
        <f t="shared" ref="GA90" si="830">-FX90/FY90*100</f>
        <v>9.1141164891276691</v>
      </c>
      <c r="GB90" s="12">
        <f t="shared" ref="GB90" si="831">-FX90/FZ90*100</f>
        <v>37.586727550233931</v>
      </c>
      <c r="GC90" s="22">
        <v>43646</v>
      </c>
      <c r="GD90">
        <v>5</v>
      </c>
      <c r="GE90" s="12">
        <v>-21.995195733922944</v>
      </c>
    </row>
    <row r="93" spans="1:187">
      <c r="A93" s="17" t="s">
        <v>162</v>
      </c>
    </row>
  </sheetData>
  <mergeCells count="17">
    <mergeCell ref="CL3:CU3"/>
    <mergeCell ref="AI3:AR3"/>
    <mergeCell ref="AT3:BC3"/>
    <mergeCell ref="BE3:BN3"/>
    <mergeCell ref="B3:K3"/>
    <mergeCell ref="M3:V3"/>
    <mergeCell ref="X3:AG3"/>
    <mergeCell ref="BP3:BY3"/>
    <mergeCell ref="CA3:CJ3"/>
    <mergeCell ref="FK3:FT3"/>
    <mergeCell ref="FV3:GE3"/>
    <mergeCell ref="CW3:DF3"/>
    <mergeCell ref="DH3:DQ3"/>
    <mergeCell ref="DS3:EB3"/>
    <mergeCell ref="ED3:EM3"/>
    <mergeCell ref="EO3:EX3"/>
    <mergeCell ref="EZ3:FI3"/>
  </mergeCells>
  <phoneticPr fontId="5" type="noConversion"/>
  <pageMargins left="0.75" right="0.75"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90"/>
  <sheetViews>
    <sheetView zoomScale="70" zoomScaleNormal="70" workbookViewId="0">
      <selection activeCell="A3" sqref="A3"/>
    </sheetView>
  </sheetViews>
  <sheetFormatPr defaultColWidth="9.140625" defaultRowHeight="12.75"/>
  <cols>
    <col min="1" max="16384" width="9.140625" style="199"/>
  </cols>
  <sheetData>
    <row r="1" spans="1:2" ht="18">
      <c r="A1" s="198" t="s">
        <v>328</v>
      </c>
      <c r="B1" s="118"/>
    </row>
    <row r="2" spans="1:2" ht="15">
      <c r="A2" s="223">
        <v>43646</v>
      </c>
      <c r="B2" s="223"/>
    </row>
    <row r="3" spans="1:2" ht="15.75">
      <c r="A3" s="116"/>
    </row>
    <row r="89" spans="1:1" ht="15">
      <c r="A89" s="117" t="s">
        <v>160</v>
      </c>
    </row>
    <row r="90" spans="1:1">
      <c r="A90" s="118" t="s">
        <v>329</v>
      </c>
    </row>
  </sheetData>
  <mergeCells count="1">
    <mergeCell ref="A2:B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90"/>
  <sheetViews>
    <sheetView zoomScale="70" zoomScaleNormal="70" workbookViewId="0">
      <selection activeCell="A3" sqref="A3"/>
    </sheetView>
  </sheetViews>
  <sheetFormatPr defaultColWidth="9.140625" defaultRowHeight="12.75"/>
  <cols>
    <col min="1" max="16384" width="9.140625" style="199"/>
  </cols>
  <sheetData>
    <row r="1" spans="1:2" ht="18">
      <c r="A1" s="198" t="s">
        <v>359</v>
      </c>
      <c r="B1" s="118"/>
    </row>
    <row r="2" spans="1:2" ht="15">
      <c r="A2" s="223">
        <v>43646</v>
      </c>
      <c r="B2" s="223"/>
    </row>
    <row r="3" spans="1:2" ht="15.75">
      <c r="A3" s="116"/>
    </row>
    <row r="89" spans="1:1" ht="15">
      <c r="A89" s="117" t="s">
        <v>160</v>
      </c>
    </row>
    <row r="90" spans="1:1">
      <c r="A90" s="118" t="s">
        <v>329</v>
      </c>
    </row>
  </sheetData>
  <mergeCells count="1">
    <mergeCell ref="A2: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3:EA94"/>
  <sheetViews>
    <sheetView zoomScale="85" zoomScaleNormal="85" workbookViewId="0">
      <pane ySplit="5" topLeftCell="A68" activePane="bottomLeft" state="frozen"/>
      <selection pane="bottomLeft" activeCell="A94" sqref="A94"/>
    </sheetView>
  </sheetViews>
  <sheetFormatPr defaultRowHeight="12.75"/>
  <cols>
    <col min="1" max="1" width="10.28515625" style="22" bestFit="1" customWidth="1"/>
    <col min="3" max="3" width="10.28515625" style="2" bestFit="1" customWidth="1"/>
    <col min="4" max="4" width="11.7109375" style="2" bestFit="1" customWidth="1"/>
    <col min="5" max="5" width="9.28515625" style="10" bestFit="1" customWidth="1"/>
    <col min="7" max="7" width="10.28515625" style="22" bestFit="1" customWidth="1"/>
    <col min="9" max="9" width="10.28515625" style="2" bestFit="1" customWidth="1"/>
    <col min="10" max="10" width="11.7109375" style="2" bestFit="1" customWidth="1"/>
    <col min="11" max="11" width="9.28515625" style="10" bestFit="1" customWidth="1"/>
    <col min="13" max="13" width="10.28515625" style="22" bestFit="1" customWidth="1"/>
    <col min="15" max="15" width="10.28515625" style="2" bestFit="1" customWidth="1"/>
    <col min="16" max="16" width="11.7109375" style="2" bestFit="1" customWidth="1"/>
    <col min="17" max="17" width="9.28515625" style="10" bestFit="1" customWidth="1"/>
    <col min="19" max="19" width="10.28515625" style="22" bestFit="1" customWidth="1"/>
    <col min="21" max="21" width="10.28515625" style="2" bestFit="1" customWidth="1"/>
    <col min="22" max="22" width="11.7109375" style="2" bestFit="1" customWidth="1"/>
    <col min="23" max="23" width="9.28515625" style="10" bestFit="1" customWidth="1"/>
    <col min="25" max="25" width="10.28515625" style="22" bestFit="1" customWidth="1"/>
    <col min="27" max="27" width="10.28515625" style="2" bestFit="1" customWidth="1"/>
    <col min="28" max="28" width="11.7109375" style="2" bestFit="1" customWidth="1"/>
    <col min="29" max="29" width="9.28515625" style="10" bestFit="1" customWidth="1"/>
    <col min="31" max="31" width="10.28515625" style="22" bestFit="1" customWidth="1"/>
    <col min="33" max="33" width="10.28515625" style="2" bestFit="1" customWidth="1"/>
    <col min="34" max="34" width="11.7109375" style="2" bestFit="1" customWidth="1"/>
    <col min="35" max="35" width="9.28515625" style="10" bestFit="1" customWidth="1"/>
    <col min="37" max="37" width="10.28515625" style="22" bestFit="1" customWidth="1"/>
    <col min="39" max="39" width="10.28515625" style="2" bestFit="1" customWidth="1"/>
    <col min="40" max="40" width="11.7109375" style="2" bestFit="1" customWidth="1"/>
    <col min="41" max="41" width="9.28515625" style="10" bestFit="1" customWidth="1"/>
    <col min="43" max="43" width="10.28515625" style="22" bestFit="1" customWidth="1"/>
    <col min="45" max="45" width="10.28515625" style="2" bestFit="1" customWidth="1"/>
    <col min="46" max="46" width="11.7109375" style="2" bestFit="1" customWidth="1"/>
    <col min="47" max="47" width="9.28515625" style="10" bestFit="1" customWidth="1"/>
    <col min="49" max="49" width="10.28515625" style="22" bestFit="1" customWidth="1"/>
    <col min="51" max="51" width="10.28515625" style="2" bestFit="1" customWidth="1"/>
    <col min="52" max="52" width="11.7109375" style="2" bestFit="1" customWidth="1"/>
    <col min="53" max="53" width="9.28515625" style="10" bestFit="1" customWidth="1"/>
    <col min="55" max="55" width="10.28515625" style="22" bestFit="1" customWidth="1"/>
    <col min="57" max="57" width="10.28515625" style="2" bestFit="1" customWidth="1"/>
    <col min="58" max="58" width="11.7109375" style="2" bestFit="1" customWidth="1"/>
    <col min="59" max="59" width="9.28515625" style="10" bestFit="1" customWidth="1"/>
    <col min="61" max="61" width="10.28515625" style="22" bestFit="1" customWidth="1"/>
    <col min="63" max="63" width="10.28515625" style="2" bestFit="1" customWidth="1"/>
    <col min="64" max="64" width="11.7109375" style="2" bestFit="1" customWidth="1"/>
    <col min="65" max="65" width="9.28515625" style="10" bestFit="1" customWidth="1"/>
    <col min="67" max="67" width="10.28515625" style="22" bestFit="1" customWidth="1"/>
    <col min="69" max="69" width="10.28515625" style="2" bestFit="1" customWidth="1"/>
    <col min="70" max="70" width="11.7109375" style="2" bestFit="1" customWidth="1"/>
    <col min="71" max="71" width="9.28515625" style="10" bestFit="1" customWidth="1"/>
    <col min="73" max="73" width="10.28515625" style="22" bestFit="1" customWidth="1"/>
    <col min="75" max="75" width="10.28515625" style="2" bestFit="1" customWidth="1"/>
    <col min="76" max="76" width="11.7109375" style="2" bestFit="1" customWidth="1"/>
    <col min="77" max="77" width="9.28515625" style="10" bestFit="1" customWidth="1"/>
    <col min="79" max="79" width="10.28515625" style="22" bestFit="1" customWidth="1"/>
    <col min="81" max="81" width="10.28515625" style="2" bestFit="1" customWidth="1"/>
    <col min="82" max="82" width="11.7109375" style="2" bestFit="1" customWidth="1"/>
    <col min="83" max="83" width="9.28515625" style="10" bestFit="1" customWidth="1"/>
    <col min="85" max="85" width="10.28515625" style="22" bestFit="1" customWidth="1"/>
    <col min="87" max="87" width="10.28515625" style="2" bestFit="1" customWidth="1"/>
    <col min="88" max="88" width="11.7109375" style="2" bestFit="1" customWidth="1"/>
    <col min="89" max="89" width="9.28515625" style="10" bestFit="1" customWidth="1"/>
    <col min="91" max="91" width="10.28515625" style="22" bestFit="1" customWidth="1"/>
    <col min="93" max="93" width="10.28515625" style="2" bestFit="1" customWidth="1"/>
    <col min="94" max="94" width="11.7109375" style="2" bestFit="1" customWidth="1"/>
    <col min="95" max="95" width="9.28515625" style="10" bestFit="1" customWidth="1"/>
    <col min="97" max="97" width="10.28515625" style="22" bestFit="1" customWidth="1"/>
    <col min="99" max="99" width="10.28515625" style="2" bestFit="1" customWidth="1"/>
    <col min="100" max="100" width="11.7109375" style="2" bestFit="1" customWidth="1"/>
    <col min="101" max="101" width="9.28515625" style="10" bestFit="1" customWidth="1"/>
    <col min="103" max="103" width="10.28515625" style="22" bestFit="1" customWidth="1"/>
    <col min="105" max="105" width="10.28515625" style="2" bestFit="1" customWidth="1"/>
    <col min="106" max="106" width="11.7109375" style="2" bestFit="1" customWidth="1"/>
    <col min="107" max="107" width="9.28515625" style="10" bestFit="1" customWidth="1"/>
    <col min="109" max="109" width="10.28515625" style="22" bestFit="1" customWidth="1"/>
    <col min="111" max="111" width="10.28515625" style="2" bestFit="1" customWidth="1"/>
    <col min="112" max="112" width="11.7109375" style="2" bestFit="1" customWidth="1"/>
    <col min="113" max="113" width="9.28515625" style="10" bestFit="1" customWidth="1"/>
    <col min="115" max="115" width="10.28515625" style="22" bestFit="1" customWidth="1"/>
    <col min="117" max="117" width="10.28515625" style="2" bestFit="1" customWidth="1"/>
    <col min="118" max="118" width="11.7109375" style="2" bestFit="1" customWidth="1"/>
    <col min="119" max="119" width="9.28515625" style="10" bestFit="1" customWidth="1"/>
    <col min="121" max="121" width="10.28515625" style="22" bestFit="1" customWidth="1"/>
    <col min="123" max="123" width="10.28515625" style="2" bestFit="1" customWidth="1"/>
    <col min="124" max="124" width="11.7109375" style="2" bestFit="1" customWidth="1"/>
    <col min="125" max="125" width="9.28515625" style="10" bestFit="1" customWidth="1"/>
    <col min="127" max="127" width="10.28515625" style="22" bestFit="1" customWidth="1"/>
    <col min="129" max="129" width="10.28515625" style="2" bestFit="1" customWidth="1"/>
    <col min="130" max="130" width="11.7109375" style="2" bestFit="1" customWidth="1"/>
    <col min="131" max="131" width="9.28515625" style="10" bestFit="1" customWidth="1"/>
  </cols>
  <sheetData>
    <row r="3" spans="1:131">
      <c r="G3" s="11" t="s">
        <v>82</v>
      </c>
      <c r="M3" s="22" t="s">
        <v>78</v>
      </c>
      <c r="S3" s="22" t="s">
        <v>74</v>
      </c>
      <c r="Y3" s="22" t="s">
        <v>86</v>
      </c>
      <c r="AE3" s="22" t="s">
        <v>80</v>
      </c>
      <c r="AK3" s="22" t="s">
        <v>22</v>
      </c>
      <c r="AQ3" s="22" t="s">
        <v>23</v>
      </c>
      <c r="AW3" s="22" t="s">
        <v>77</v>
      </c>
      <c r="BC3" s="22" t="s">
        <v>25</v>
      </c>
      <c r="BI3" s="22" t="s">
        <v>79</v>
      </c>
      <c r="BO3" s="22" t="s">
        <v>76</v>
      </c>
      <c r="BU3" s="22" t="s">
        <v>71</v>
      </c>
      <c r="CA3" s="22" t="s">
        <v>24</v>
      </c>
      <c r="CG3" s="22" t="s">
        <v>81</v>
      </c>
      <c r="CM3" s="139" t="s">
        <v>75</v>
      </c>
      <c r="CS3" s="22" t="s">
        <v>73</v>
      </c>
      <c r="CY3" s="22" t="s">
        <v>72</v>
      </c>
      <c r="DE3" s="139" t="s">
        <v>316</v>
      </c>
      <c r="DK3" s="22" t="s">
        <v>80</v>
      </c>
      <c r="DQ3" s="139" t="s">
        <v>316</v>
      </c>
      <c r="DW3" s="139" t="s">
        <v>72</v>
      </c>
    </row>
    <row r="4" spans="1:131">
      <c r="A4" s="222" t="s">
        <v>315</v>
      </c>
      <c r="B4" s="222"/>
      <c r="C4" s="222"/>
      <c r="D4" s="222"/>
      <c r="E4" s="222"/>
      <c r="G4" s="222" t="s">
        <v>315</v>
      </c>
      <c r="H4" s="222"/>
      <c r="I4" s="222"/>
      <c r="J4" s="222"/>
      <c r="K4" s="222"/>
      <c r="M4" s="222" t="s">
        <v>315</v>
      </c>
      <c r="N4" s="222"/>
      <c r="O4" s="222"/>
      <c r="P4" s="222"/>
      <c r="Q4" s="222"/>
      <c r="S4" s="222" t="s">
        <v>315</v>
      </c>
      <c r="T4" s="222"/>
      <c r="U4" s="222"/>
      <c r="V4" s="222"/>
      <c r="W4" s="222"/>
      <c r="Y4" s="222" t="s">
        <v>315</v>
      </c>
      <c r="Z4" s="222"/>
      <c r="AA4" s="222"/>
      <c r="AB4" s="222"/>
      <c r="AC4" s="222"/>
      <c r="AE4" s="222" t="s">
        <v>315</v>
      </c>
      <c r="AF4" s="222"/>
      <c r="AG4" s="222"/>
      <c r="AH4" s="222"/>
      <c r="AI4" s="222"/>
      <c r="AK4" s="222" t="s">
        <v>315</v>
      </c>
      <c r="AL4" s="222"/>
      <c r="AM4" s="222"/>
      <c r="AN4" s="222"/>
      <c r="AO4" s="222"/>
      <c r="AQ4" s="222" t="s">
        <v>315</v>
      </c>
      <c r="AR4" s="222"/>
      <c r="AS4" s="222"/>
      <c r="AT4" s="222"/>
      <c r="AU4" s="222"/>
      <c r="AW4" s="222" t="s">
        <v>315</v>
      </c>
      <c r="AX4" s="222"/>
      <c r="AY4" s="222"/>
      <c r="AZ4" s="222"/>
      <c r="BA4" s="222"/>
      <c r="BC4" s="222" t="s">
        <v>315</v>
      </c>
      <c r="BD4" s="222"/>
      <c r="BE4" s="222"/>
      <c r="BF4" s="222"/>
      <c r="BG4" s="222"/>
      <c r="BI4" s="222" t="s">
        <v>315</v>
      </c>
      <c r="BJ4" s="222"/>
      <c r="BK4" s="222"/>
      <c r="BL4" s="222"/>
      <c r="BM4" s="222"/>
      <c r="BO4" s="222" t="s">
        <v>315</v>
      </c>
      <c r="BP4" s="222"/>
      <c r="BQ4" s="222"/>
      <c r="BR4" s="222"/>
      <c r="BS4" s="222"/>
      <c r="BU4" s="222" t="s">
        <v>315</v>
      </c>
      <c r="BV4" s="222"/>
      <c r="BW4" s="222"/>
      <c r="BX4" s="222"/>
      <c r="BY4" s="222"/>
      <c r="CA4" s="222" t="s">
        <v>315</v>
      </c>
      <c r="CB4" s="222"/>
      <c r="CC4" s="222"/>
      <c r="CD4" s="222"/>
      <c r="CE4" s="222"/>
      <c r="CG4" s="222" t="s">
        <v>315</v>
      </c>
      <c r="CH4" s="222"/>
      <c r="CI4" s="222"/>
      <c r="CJ4" s="222"/>
      <c r="CK4" s="222"/>
      <c r="CM4" s="222" t="s">
        <v>315</v>
      </c>
      <c r="CN4" s="222"/>
      <c r="CO4" s="222"/>
      <c r="CP4" s="222"/>
      <c r="CQ4" s="222"/>
      <c r="CS4" s="222" t="s">
        <v>315</v>
      </c>
      <c r="CT4" s="222"/>
      <c r="CU4" s="222"/>
      <c r="CV4" s="222"/>
      <c r="CW4" s="222"/>
      <c r="CY4" s="222" t="s">
        <v>315</v>
      </c>
      <c r="CZ4" s="222"/>
      <c r="DA4" s="222"/>
      <c r="DB4" s="222"/>
      <c r="DC4" s="222"/>
      <c r="DE4" s="222" t="s">
        <v>315</v>
      </c>
      <c r="DF4" s="222"/>
      <c r="DG4" s="222"/>
      <c r="DH4" s="222"/>
      <c r="DI4" s="222"/>
      <c r="DK4" s="222" t="s">
        <v>319</v>
      </c>
      <c r="DL4" s="222"/>
      <c r="DM4" s="222"/>
      <c r="DN4" s="222"/>
      <c r="DO4" s="222"/>
      <c r="DQ4" s="222" t="s">
        <v>319</v>
      </c>
      <c r="DR4" s="222"/>
      <c r="DS4" s="222"/>
      <c r="DT4" s="222"/>
      <c r="DU4" s="222"/>
      <c r="DW4" s="222" t="s">
        <v>319</v>
      </c>
      <c r="DX4" s="222"/>
      <c r="DY4" s="222"/>
      <c r="DZ4" s="222"/>
      <c r="EA4" s="222"/>
    </row>
    <row r="5" spans="1:131">
      <c r="A5" s="64" t="s">
        <v>69</v>
      </c>
      <c r="B5" s="7" t="s">
        <v>60</v>
      </c>
      <c r="C5" s="7" t="s">
        <v>312</v>
      </c>
      <c r="D5" s="7" t="s">
        <v>313</v>
      </c>
      <c r="E5" s="7" t="s">
        <v>314</v>
      </c>
      <c r="G5" s="64" t="s">
        <v>69</v>
      </c>
      <c r="H5" s="7" t="s">
        <v>60</v>
      </c>
      <c r="I5" s="7" t="s">
        <v>312</v>
      </c>
      <c r="J5" s="7" t="s">
        <v>313</v>
      </c>
      <c r="K5" s="7" t="s">
        <v>314</v>
      </c>
      <c r="M5" s="64" t="s">
        <v>69</v>
      </c>
      <c r="N5" s="7" t="s">
        <v>60</v>
      </c>
      <c r="O5" s="7" t="s">
        <v>312</v>
      </c>
      <c r="P5" s="7" t="s">
        <v>313</v>
      </c>
      <c r="Q5" s="7" t="s">
        <v>314</v>
      </c>
      <c r="S5" s="64" t="s">
        <v>69</v>
      </c>
      <c r="T5" s="7" t="s">
        <v>60</v>
      </c>
      <c r="U5" s="7" t="s">
        <v>312</v>
      </c>
      <c r="V5" s="7" t="s">
        <v>313</v>
      </c>
      <c r="W5" s="7" t="s">
        <v>314</v>
      </c>
      <c r="Y5" s="64" t="s">
        <v>69</v>
      </c>
      <c r="Z5" s="7" t="s">
        <v>60</v>
      </c>
      <c r="AA5" s="7" t="s">
        <v>312</v>
      </c>
      <c r="AB5" s="7" t="s">
        <v>313</v>
      </c>
      <c r="AC5" s="7" t="s">
        <v>314</v>
      </c>
      <c r="AE5" s="64" t="s">
        <v>69</v>
      </c>
      <c r="AF5" s="7" t="s">
        <v>60</v>
      </c>
      <c r="AG5" s="7" t="s">
        <v>312</v>
      </c>
      <c r="AH5" s="7" t="s">
        <v>313</v>
      </c>
      <c r="AI5" s="7" t="s">
        <v>314</v>
      </c>
      <c r="AK5" s="64" t="s">
        <v>69</v>
      </c>
      <c r="AL5" s="7" t="s">
        <v>60</v>
      </c>
      <c r="AM5" s="7" t="s">
        <v>312</v>
      </c>
      <c r="AN5" s="7" t="s">
        <v>313</v>
      </c>
      <c r="AO5" s="7" t="s">
        <v>314</v>
      </c>
      <c r="AQ5" s="64" t="s">
        <v>69</v>
      </c>
      <c r="AR5" s="7" t="s">
        <v>60</v>
      </c>
      <c r="AS5" s="7" t="s">
        <v>312</v>
      </c>
      <c r="AT5" s="7" t="s">
        <v>313</v>
      </c>
      <c r="AU5" s="7" t="s">
        <v>314</v>
      </c>
      <c r="AW5" s="64" t="s">
        <v>69</v>
      </c>
      <c r="AX5" s="7" t="s">
        <v>60</v>
      </c>
      <c r="AY5" s="7" t="s">
        <v>312</v>
      </c>
      <c r="AZ5" s="7" t="s">
        <v>313</v>
      </c>
      <c r="BA5" s="7" t="s">
        <v>314</v>
      </c>
      <c r="BC5" s="64" t="s">
        <v>69</v>
      </c>
      <c r="BD5" s="7" t="s">
        <v>60</v>
      </c>
      <c r="BE5" s="7" t="s">
        <v>312</v>
      </c>
      <c r="BF5" s="7" t="s">
        <v>313</v>
      </c>
      <c r="BG5" s="7" t="s">
        <v>314</v>
      </c>
      <c r="BI5" s="64" t="s">
        <v>69</v>
      </c>
      <c r="BJ5" s="7" t="s">
        <v>60</v>
      </c>
      <c r="BK5" s="7" t="s">
        <v>312</v>
      </c>
      <c r="BL5" s="7" t="s">
        <v>313</v>
      </c>
      <c r="BM5" s="7" t="s">
        <v>314</v>
      </c>
      <c r="BO5" s="64" t="s">
        <v>69</v>
      </c>
      <c r="BP5" s="7" t="s">
        <v>60</v>
      </c>
      <c r="BQ5" s="7" t="s">
        <v>312</v>
      </c>
      <c r="BR5" s="7" t="s">
        <v>313</v>
      </c>
      <c r="BS5" s="7" t="s">
        <v>314</v>
      </c>
      <c r="BU5" s="64" t="s">
        <v>69</v>
      </c>
      <c r="BV5" s="7" t="s">
        <v>60</v>
      </c>
      <c r="BW5" s="7" t="s">
        <v>312</v>
      </c>
      <c r="BX5" s="7" t="s">
        <v>313</v>
      </c>
      <c r="BY5" s="7" t="s">
        <v>314</v>
      </c>
      <c r="CA5" s="64" t="s">
        <v>69</v>
      </c>
      <c r="CB5" s="7" t="s">
        <v>60</v>
      </c>
      <c r="CC5" s="7" t="s">
        <v>312</v>
      </c>
      <c r="CD5" s="7" t="s">
        <v>313</v>
      </c>
      <c r="CE5" s="7" t="s">
        <v>314</v>
      </c>
      <c r="CG5" s="64" t="s">
        <v>69</v>
      </c>
      <c r="CH5" s="7" t="s">
        <v>60</v>
      </c>
      <c r="CI5" s="7" t="s">
        <v>312</v>
      </c>
      <c r="CJ5" s="7" t="s">
        <v>313</v>
      </c>
      <c r="CK5" s="7" t="s">
        <v>314</v>
      </c>
      <c r="CM5" s="64" t="s">
        <v>69</v>
      </c>
      <c r="CN5" s="7" t="s">
        <v>60</v>
      </c>
      <c r="CO5" s="7" t="s">
        <v>312</v>
      </c>
      <c r="CP5" s="7" t="s">
        <v>313</v>
      </c>
      <c r="CQ5" s="7" t="s">
        <v>314</v>
      </c>
      <c r="CS5" s="64" t="s">
        <v>69</v>
      </c>
      <c r="CT5" s="7" t="s">
        <v>60</v>
      </c>
      <c r="CU5" s="7" t="s">
        <v>312</v>
      </c>
      <c r="CV5" s="7" t="s">
        <v>313</v>
      </c>
      <c r="CW5" s="7" t="s">
        <v>314</v>
      </c>
      <c r="CY5" s="64" t="s">
        <v>69</v>
      </c>
      <c r="CZ5" s="7" t="s">
        <v>60</v>
      </c>
      <c r="DA5" s="7" t="s">
        <v>312</v>
      </c>
      <c r="DB5" s="7" t="s">
        <v>313</v>
      </c>
      <c r="DC5" s="7" t="s">
        <v>314</v>
      </c>
      <c r="DE5" s="64" t="s">
        <v>69</v>
      </c>
      <c r="DF5" s="7" t="s">
        <v>60</v>
      </c>
      <c r="DG5" s="7" t="s">
        <v>312</v>
      </c>
      <c r="DH5" s="7" t="s">
        <v>313</v>
      </c>
      <c r="DI5" s="7" t="s">
        <v>314</v>
      </c>
      <c r="DK5" s="64" t="s">
        <v>69</v>
      </c>
      <c r="DL5" s="7" t="s">
        <v>60</v>
      </c>
      <c r="DM5" s="7" t="s">
        <v>313</v>
      </c>
      <c r="DN5" s="7" t="s">
        <v>317</v>
      </c>
      <c r="DO5" s="7" t="s">
        <v>318</v>
      </c>
      <c r="DQ5" s="64" t="s">
        <v>69</v>
      </c>
      <c r="DR5" s="7" t="s">
        <v>60</v>
      </c>
      <c r="DS5" s="7" t="s">
        <v>313</v>
      </c>
      <c r="DT5" s="7" t="s">
        <v>317</v>
      </c>
      <c r="DU5" s="7" t="s">
        <v>318</v>
      </c>
      <c r="DW5" s="64" t="s">
        <v>69</v>
      </c>
      <c r="DX5" s="7" t="s">
        <v>60</v>
      </c>
      <c r="DY5" s="7" t="s">
        <v>313</v>
      </c>
      <c r="DZ5" s="7" t="s">
        <v>317</v>
      </c>
      <c r="EA5" s="7" t="s">
        <v>318</v>
      </c>
    </row>
    <row r="6" spans="1:131">
      <c r="A6" s="22">
        <v>35611</v>
      </c>
      <c r="B6">
        <v>1</v>
      </c>
      <c r="C6" s="2">
        <v>577.07501220703125</v>
      </c>
      <c r="D6" s="2">
        <v>1561.6568603515625</v>
      </c>
      <c r="E6" s="10">
        <v>0.36952740826631997</v>
      </c>
      <c r="G6" s="22">
        <v>38168</v>
      </c>
      <c r="H6">
        <v>9</v>
      </c>
      <c r="I6" s="2">
        <v>12204.958999633789</v>
      </c>
      <c r="J6" s="2">
        <v>26153.882446289063</v>
      </c>
      <c r="K6" s="10">
        <v>0.4666595494836574</v>
      </c>
      <c r="M6" s="22">
        <v>37072</v>
      </c>
      <c r="N6">
        <v>1</v>
      </c>
      <c r="O6" s="2">
        <v>6549</v>
      </c>
      <c r="P6" s="2">
        <v>8191.60986328125</v>
      </c>
      <c r="Q6" s="10">
        <v>0.79947655092264336</v>
      </c>
      <c r="S6" s="22">
        <v>38168</v>
      </c>
      <c r="T6">
        <v>10</v>
      </c>
      <c r="U6" s="2">
        <v>23388.145820617676</v>
      </c>
      <c r="V6" s="2">
        <v>50497.429473876953</v>
      </c>
      <c r="W6" s="10">
        <v>0.4631551757048683</v>
      </c>
      <c r="Y6" s="22">
        <v>38168</v>
      </c>
      <c r="Z6">
        <v>14</v>
      </c>
      <c r="AA6" s="2">
        <v>3204.1980590820313</v>
      </c>
      <c r="AB6" s="2">
        <v>13814.75235748291</v>
      </c>
      <c r="AC6" s="10">
        <v>0.23194031830374742</v>
      </c>
      <c r="AE6" s="22">
        <v>35885</v>
      </c>
      <c r="AF6">
        <v>2</v>
      </c>
      <c r="AG6" s="2">
        <v>1092.6630249023438</v>
      </c>
      <c r="AH6" s="2">
        <v>21764.22509765625</v>
      </c>
      <c r="AI6" s="10">
        <v>5.0204545303108937E-2</v>
      </c>
      <c r="AK6" s="22">
        <v>38168</v>
      </c>
      <c r="AL6">
        <v>8</v>
      </c>
      <c r="AM6" s="2">
        <v>7755.463134765625</v>
      </c>
      <c r="AN6" s="2">
        <v>20326.065185546875</v>
      </c>
      <c r="AO6" s="10">
        <v>0.38155260567993515</v>
      </c>
      <c r="AQ6" s="22">
        <v>38168</v>
      </c>
      <c r="AR6">
        <v>9</v>
      </c>
      <c r="AS6" s="2">
        <v>6559.7829513549805</v>
      </c>
      <c r="AT6" s="2">
        <v>19566.493865966797</v>
      </c>
      <c r="AU6" s="10">
        <v>0.33525592251173897</v>
      </c>
      <c r="AW6" s="22">
        <v>36616</v>
      </c>
      <c r="AX6">
        <v>1</v>
      </c>
      <c r="AY6" s="2">
        <v>862.8709716796875</v>
      </c>
      <c r="AZ6" s="2">
        <v>1376.3070068359375</v>
      </c>
      <c r="BA6" s="10">
        <v>0.6269465805186778</v>
      </c>
      <c r="BC6" s="22">
        <v>38168</v>
      </c>
      <c r="BD6">
        <v>11</v>
      </c>
      <c r="BE6" s="2">
        <v>15341.290161132813</v>
      </c>
      <c r="BF6" s="2">
        <v>49138.435424804688</v>
      </c>
      <c r="BG6" s="10">
        <v>0.31220550732855962</v>
      </c>
      <c r="BI6" s="22">
        <v>35976</v>
      </c>
      <c r="BJ6">
        <v>1</v>
      </c>
      <c r="BK6" s="2">
        <v>147.63600158691406</v>
      </c>
      <c r="BL6" s="2">
        <v>353.41281127929688</v>
      </c>
      <c r="BM6" s="10">
        <v>0.41774377406550645</v>
      </c>
      <c r="BO6" s="22">
        <v>38168</v>
      </c>
      <c r="BP6">
        <v>18</v>
      </c>
      <c r="BQ6" s="2">
        <v>23855.349113464355</v>
      </c>
      <c r="BR6" s="2">
        <v>60505.17064666748</v>
      </c>
      <c r="BS6" s="10">
        <v>0.39426959478839624</v>
      </c>
      <c r="BU6" s="22">
        <v>38168</v>
      </c>
      <c r="BV6">
        <v>14</v>
      </c>
      <c r="BW6" s="2">
        <v>13969.689880371094</v>
      </c>
      <c r="BX6" s="2">
        <v>40018.661590576172</v>
      </c>
      <c r="BY6" s="10">
        <v>0.34907938759403084</v>
      </c>
      <c r="CA6" s="22">
        <v>38168</v>
      </c>
      <c r="CB6">
        <v>14</v>
      </c>
      <c r="CC6" s="2">
        <v>7745.9086799621582</v>
      </c>
      <c r="CD6" s="2">
        <v>59313.473449707031</v>
      </c>
      <c r="CE6" s="10">
        <v>0.13059273432249849</v>
      </c>
      <c r="CG6" s="22">
        <v>38168</v>
      </c>
      <c r="CH6">
        <v>10</v>
      </c>
      <c r="CI6" s="2">
        <v>5197.8228149414063</v>
      </c>
      <c r="CJ6" s="2">
        <v>54055.159912109375</v>
      </c>
      <c r="CK6" s="10">
        <v>9.6157754845102139E-2</v>
      </c>
      <c r="CM6" s="22">
        <v>38168</v>
      </c>
      <c r="CN6">
        <v>10</v>
      </c>
      <c r="CO6" s="2">
        <v>14888.016906738281</v>
      </c>
      <c r="CP6" s="2">
        <v>33642.335571289063</v>
      </c>
      <c r="CQ6" s="10">
        <v>0.44253814885087722</v>
      </c>
      <c r="CS6" s="22">
        <v>35611</v>
      </c>
      <c r="CT6">
        <v>1</v>
      </c>
      <c r="CU6" s="2">
        <v>577.07501220703125</v>
      </c>
      <c r="CV6" s="2">
        <v>1561.6568603515625</v>
      </c>
      <c r="CW6" s="10">
        <v>0.36952740826631997</v>
      </c>
      <c r="CY6" s="22">
        <v>38168</v>
      </c>
      <c r="CZ6">
        <v>3</v>
      </c>
      <c r="DA6" s="2">
        <v>7152.55078125</v>
      </c>
      <c r="DB6" s="2">
        <v>12908.5419921875</v>
      </c>
      <c r="DC6" s="10">
        <v>0.55409439622064693</v>
      </c>
      <c r="DE6" s="22">
        <v>38168</v>
      </c>
      <c r="DF6">
        <v>5</v>
      </c>
      <c r="DG6" s="2">
        <v>4829.2770690917969</v>
      </c>
      <c r="DH6" s="2">
        <v>11836.75634765625</v>
      </c>
      <c r="DI6" s="10">
        <v>0.4079899025756345</v>
      </c>
      <c r="DK6" s="22">
        <v>35885</v>
      </c>
      <c r="DL6">
        <v>2</v>
      </c>
      <c r="DM6" s="2">
        <v>21764.22509765625</v>
      </c>
      <c r="DN6" s="2">
        <v>184.01300239562988</v>
      </c>
      <c r="DO6" s="10">
        <v>118.27547409319988</v>
      </c>
      <c r="DQ6" s="22">
        <v>38168</v>
      </c>
      <c r="DR6">
        <v>5</v>
      </c>
      <c r="DS6" s="2">
        <v>11836.75634765625</v>
      </c>
      <c r="DT6" s="2">
        <v>1029.8220024108887</v>
      </c>
      <c r="DU6" s="10">
        <v>11.493982765900842</v>
      </c>
      <c r="DW6" s="22">
        <v>38168</v>
      </c>
      <c r="DX6">
        <v>3</v>
      </c>
      <c r="DY6" s="2">
        <v>12908.5419921875</v>
      </c>
      <c r="DZ6" s="2">
        <v>1438.0760192871094</v>
      </c>
      <c r="EA6" s="10">
        <v>8.9762584307515194</v>
      </c>
    </row>
    <row r="7" spans="1:131">
      <c r="A7" s="22">
        <v>35703</v>
      </c>
      <c r="B7">
        <v>1</v>
      </c>
      <c r="C7" s="2">
        <v>579.677978515625</v>
      </c>
      <c r="D7" s="2">
        <v>1544.5810546875</v>
      </c>
      <c r="E7" s="10">
        <v>0.37529786912536328</v>
      </c>
      <c r="G7" s="22">
        <v>38260</v>
      </c>
      <c r="H7">
        <v>9</v>
      </c>
      <c r="I7" s="2">
        <v>12669.85383605957</v>
      </c>
      <c r="J7" s="2">
        <v>26866.182922363281</v>
      </c>
      <c r="K7" s="10">
        <v>0.47159114015833059</v>
      </c>
      <c r="M7" s="22">
        <v>37164</v>
      </c>
      <c r="N7">
        <v>1</v>
      </c>
      <c r="O7" s="2">
        <v>6343</v>
      </c>
      <c r="P7" s="2">
        <v>7941.2900390625</v>
      </c>
      <c r="Q7" s="10">
        <v>0.79873672524229022</v>
      </c>
      <c r="S7" s="22">
        <v>38260</v>
      </c>
      <c r="T7">
        <v>11</v>
      </c>
      <c r="U7" s="2">
        <v>23439.144515991211</v>
      </c>
      <c r="V7" s="2">
        <v>49088.011840820313</v>
      </c>
      <c r="W7" s="10">
        <v>0.47749223561952919</v>
      </c>
      <c r="Y7" s="22">
        <v>38260</v>
      </c>
      <c r="Z7">
        <v>12</v>
      </c>
      <c r="AA7" s="2">
        <v>3193.0112762451172</v>
      </c>
      <c r="AB7" s="2">
        <v>12444.489837646484</v>
      </c>
      <c r="AC7" s="10">
        <v>0.25658032734984199</v>
      </c>
      <c r="AE7" s="22">
        <v>35976</v>
      </c>
      <c r="AF7">
        <v>2</v>
      </c>
      <c r="AG7" s="2">
        <v>1227.4409790039063</v>
      </c>
      <c r="AH7" s="2">
        <v>21764.22509765625</v>
      </c>
      <c r="AI7" s="10">
        <v>5.6397182692991314E-2</v>
      </c>
      <c r="AK7" s="22">
        <v>38260</v>
      </c>
      <c r="AL7">
        <v>8</v>
      </c>
      <c r="AM7" s="2">
        <v>7616.3311157226563</v>
      </c>
      <c r="AN7" s="2">
        <v>20093.507598876953</v>
      </c>
      <c r="AO7" s="10">
        <v>0.37904437929733786</v>
      </c>
      <c r="AQ7" s="22">
        <v>38260</v>
      </c>
      <c r="AR7">
        <v>9</v>
      </c>
      <c r="AS7" s="2">
        <v>7801.9870834350586</v>
      </c>
      <c r="AT7" s="2">
        <v>23187.784362792969</v>
      </c>
      <c r="AU7" s="10">
        <v>0.33646971014419547</v>
      </c>
      <c r="AW7" s="22">
        <v>36707</v>
      </c>
      <c r="AX7">
        <v>1</v>
      </c>
      <c r="AY7" s="2">
        <v>861.4630126953125</v>
      </c>
      <c r="AZ7" s="2">
        <v>1095.157958984375</v>
      </c>
      <c r="BA7" s="10">
        <v>0.78661074014767152</v>
      </c>
      <c r="BC7" s="22">
        <v>38260</v>
      </c>
      <c r="BD7">
        <v>8</v>
      </c>
      <c r="BE7" s="2">
        <v>9775.3249664306641</v>
      </c>
      <c r="BF7" s="2">
        <v>34912.178771972656</v>
      </c>
      <c r="BG7" s="10">
        <v>0.27999756274959992</v>
      </c>
      <c r="BI7" s="22">
        <v>36068</v>
      </c>
      <c r="BJ7">
        <v>1</v>
      </c>
      <c r="BK7" s="2">
        <v>119.96900177001953</v>
      </c>
      <c r="BL7" s="2">
        <v>241.076904296875</v>
      </c>
      <c r="BM7" s="10">
        <v>0.49763788912057411</v>
      </c>
      <c r="BO7" s="22">
        <v>38260</v>
      </c>
      <c r="BP7">
        <v>16</v>
      </c>
      <c r="BQ7" s="2">
        <v>21521.225242614746</v>
      </c>
      <c r="BR7" s="2">
        <v>48065.80785369873</v>
      </c>
      <c r="BS7" s="10">
        <v>0.4477450021878423</v>
      </c>
      <c r="BU7" s="22">
        <v>38260</v>
      </c>
      <c r="BV7">
        <v>14</v>
      </c>
      <c r="BW7" s="2">
        <v>13755.946029663086</v>
      </c>
      <c r="BX7" s="2">
        <v>45100.10546875</v>
      </c>
      <c r="BY7" s="10">
        <v>0.3050091765127827</v>
      </c>
      <c r="CA7" s="22">
        <v>38260</v>
      </c>
      <c r="CB7">
        <v>12</v>
      </c>
      <c r="CC7" s="2">
        <v>7401.3151000738144</v>
      </c>
      <c r="CD7" s="2">
        <v>51540.240356445313</v>
      </c>
      <c r="CE7" s="10">
        <v>0.1436026500630832</v>
      </c>
      <c r="CG7" s="22">
        <v>38260</v>
      </c>
      <c r="CH7">
        <v>10</v>
      </c>
      <c r="CI7" s="2">
        <v>4828.7170715332031</v>
      </c>
      <c r="CJ7" s="2">
        <v>46144.734497070313</v>
      </c>
      <c r="CK7" s="10">
        <v>0.10464286172975541</v>
      </c>
      <c r="CM7" s="22">
        <v>38260</v>
      </c>
      <c r="CN7">
        <v>10</v>
      </c>
      <c r="CO7" s="2">
        <v>12920.84716796875</v>
      </c>
      <c r="CP7" s="2">
        <v>29722.982055664063</v>
      </c>
      <c r="CQ7" s="10">
        <v>0.43470897851941914</v>
      </c>
      <c r="CS7" s="22">
        <v>35703</v>
      </c>
      <c r="CT7">
        <v>1</v>
      </c>
      <c r="CU7" s="2">
        <v>579.677978515625</v>
      </c>
      <c r="CV7" s="2">
        <v>1544.5810546875</v>
      </c>
      <c r="CW7" s="10">
        <v>0.37529786912536328</v>
      </c>
      <c r="CY7" s="22">
        <v>38260</v>
      </c>
      <c r="CZ7">
        <v>3</v>
      </c>
      <c r="DA7" s="2">
        <v>6883.369873046875</v>
      </c>
      <c r="DB7" s="2">
        <v>13200.860717773438</v>
      </c>
      <c r="DC7" s="10">
        <v>0.52143341409391664</v>
      </c>
      <c r="DE7" s="22">
        <v>38260</v>
      </c>
      <c r="DF7">
        <v>3</v>
      </c>
      <c r="DG7" s="2">
        <v>1843.2300109863281</v>
      </c>
      <c r="DH7" s="2">
        <v>5310.467041015625</v>
      </c>
      <c r="DI7" s="10">
        <v>0.34709376722424984</v>
      </c>
      <c r="DK7" s="22">
        <v>35976</v>
      </c>
      <c r="DL7">
        <v>2</v>
      </c>
      <c r="DM7" s="2">
        <v>21764.22509765625</v>
      </c>
      <c r="DN7" s="2">
        <v>277.30699920654297</v>
      </c>
      <c r="DO7" s="10">
        <v>78.484225641365384</v>
      </c>
      <c r="DQ7" s="22">
        <v>38260</v>
      </c>
      <c r="DR7">
        <v>3</v>
      </c>
      <c r="DS7" s="2">
        <v>5310.467041015625</v>
      </c>
      <c r="DT7" s="2">
        <v>416.67999267578125</v>
      </c>
      <c r="DU7" s="10">
        <v>12.744713291640331</v>
      </c>
      <c r="DW7" s="22">
        <v>38260</v>
      </c>
      <c r="DX7">
        <v>3</v>
      </c>
      <c r="DY7" s="2">
        <v>13200.860717773438</v>
      </c>
      <c r="DZ7" s="2">
        <v>1340.64501953125</v>
      </c>
      <c r="EA7" s="10">
        <v>9.8466488335510718</v>
      </c>
    </row>
    <row r="8" spans="1:131">
      <c r="A8" s="22">
        <v>35795</v>
      </c>
      <c r="B8">
        <v>1</v>
      </c>
      <c r="C8" s="2">
        <v>587.1710205078125</v>
      </c>
      <c r="D8" s="2">
        <v>1553.972412109375</v>
      </c>
      <c r="E8" s="10">
        <v>0.37785163747584277</v>
      </c>
      <c r="G8" s="22">
        <v>38352</v>
      </c>
      <c r="H8">
        <v>9</v>
      </c>
      <c r="I8" s="2">
        <v>10963.794937133789</v>
      </c>
      <c r="J8" s="2">
        <v>27221.050201416016</v>
      </c>
      <c r="K8" s="10">
        <v>0.40276899149774398</v>
      </c>
      <c r="M8" s="22">
        <v>37256</v>
      </c>
      <c r="N8">
        <v>1</v>
      </c>
      <c r="O8" s="2">
        <v>6865</v>
      </c>
      <c r="P8" s="2">
        <v>8624.5390625</v>
      </c>
      <c r="Q8" s="10">
        <v>0.79598456801586315</v>
      </c>
      <c r="S8" s="22">
        <v>38352</v>
      </c>
      <c r="T8">
        <v>10</v>
      </c>
      <c r="U8" s="2">
        <v>22262.624544143677</v>
      </c>
      <c r="V8" s="2">
        <v>52636.216064453125</v>
      </c>
      <c r="W8" s="10">
        <v>0.42295260200473112</v>
      </c>
      <c r="Y8" s="22">
        <v>38352</v>
      </c>
      <c r="Z8">
        <v>12</v>
      </c>
      <c r="AA8" s="2">
        <v>3297.3251647949219</v>
      </c>
      <c r="AB8" s="2">
        <v>13596.454254150391</v>
      </c>
      <c r="AC8" s="10">
        <v>0.24251360708902439</v>
      </c>
      <c r="AE8" s="22">
        <v>36068</v>
      </c>
      <c r="AF8">
        <v>2</v>
      </c>
      <c r="AG8" s="2">
        <v>1179.5900268554688</v>
      </c>
      <c r="AH8" s="2">
        <v>21764.22509765625</v>
      </c>
      <c r="AI8" s="10">
        <v>5.4198576864677654E-2</v>
      </c>
      <c r="AK8" s="22">
        <v>38352</v>
      </c>
      <c r="AL8">
        <v>6</v>
      </c>
      <c r="AM8" s="2">
        <v>6758.7819976806641</v>
      </c>
      <c r="AN8" s="2">
        <v>18055.242340087891</v>
      </c>
      <c r="AO8" s="10">
        <v>0.37433903518836753</v>
      </c>
      <c r="AQ8" s="22">
        <v>38352</v>
      </c>
      <c r="AR8">
        <v>9</v>
      </c>
      <c r="AS8" s="2">
        <v>8441.9388885498047</v>
      </c>
      <c r="AT8" s="2">
        <v>31830.414123535156</v>
      </c>
      <c r="AU8" s="10">
        <v>0.265216118640062</v>
      </c>
      <c r="AW8" s="22">
        <v>36799</v>
      </c>
      <c r="AX8">
        <v>1</v>
      </c>
      <c r="AY8" s="2">
        <v>851.65899658203125</v>
      </c>
      <c r="AZ8" s="2">
        <v>1078.677001953125</v>
      </c>
      <c r="BA8" s="10">
        <v>0.78954033046033267</v>
      </c>
      <c r="BC8" s="22">
        <v>38352</v>
      </c>
      <c r="BD8">
        <v>6</v>
      </c>
      <c r="BE8" s="2">
        <v>8327.1429748535156</v>
      </c>
      <c r="BF8" s="2">
        <v>26360.773681640625</v>
      </c>
      <c r="BG8" s="10">
        <v>0.31589144823367171</v>
      </c>
      <c r="BI8" s="22">
        <v>36160</v>
      </c>
      <c r="BJ8">
        <v>1</v>
      </c>
      <c r="BK8" s="2">
        <v>172.75599670410156</v>
      </c>
      <c r="BL8" s="2">
        <v>313.00021362304688</v>
      </c>
      <c r="BM8" s="10">
        <v>0.55193571500930494</v>
      </c>
      <c r="BO8" s="22">
        <v>38352</v>
      </c>
      <c r="BP8">
        <v>15</v>
      </c>
      <c r="BQ8" s="2">
        <v>19117.545974731445</v>
      </c>
      <c r="BR8" s="2">
        <v>53722.65486907959</v>
      </c>
      <c r="BS8" s="10">
        <v>0.35585631464640571</v>
      </c>
      <c r="BU8" s="22">
        <v>38352</v>
      </c>
      <c r="BV8">
        <v>12</v>
      </c>
      <c r="BW8" s="2">
        <v>12993.063995361328</v>
      </c>
      <c r="BX8" s="2">
        <v>46809.65966796875</v>
      </c>
      <c r="BY8" s="10">
        <v>0.27757228075410073</v>
      </c>
      <c r="CA8" s="22">
        <v>38352</v>
      </c>
      <c r="CB8">
        <v>13</v>
      </c>
      <c r="CC8" s="2">
        <v>5804.4788513183594</v>
      </c>
      <c r="CD8" s="2">
        <v>55195.288421630859</v>
      </c>
      <c r="CE8" s="10">
        <v>0.10516257849725454</v>
      </c>
      <c r="CG8" s="22">
        <v>38352</v>
      </c>
      <c r="CH8">
        <v>9</v>
      </c>
      <c r="CI8" s="2">
        <v>4225.416130065918</v>
      </c>
      <c r="CJ8" s="2">
        <v>46766.799682617188</v>
      </c>
      <c r="CK8" s="10">
        <v>9.0350765045752499E-2</v>
      </c>
      <c r="CM8" s="22">
        <v>38352</v>
      </c>
      <c r="CN8">
        <v>9</v>
      </c>
      <c r="CO8" s="2">
        <v>14105.264099121094</v>
      </c>
      <c r="CP8" s="2">
        <v>26468.793151855469</v>
      </c>
      <c r="CQ8" s="10">
        <v>0.53290167096765839</v>
      </c>
      <c r="CS8" s="22">
        <v>35795</v>
      </c>
      <c r="CT8">
        <v>1</v>
      </c>
      <c r="CU8" s="2">
        <v>587.1710205078125</v>
      </c>
      <c r="CV8" s="2">
        <v>1553.972412109375</v>
      </c>
      <c r="CW8" s="10">
        <v>0.37785163747584277</v>
      </c>
      <c r="CY8" s="22">
        <v>38352</v>
      </c>
      <c r="CZ8">
        <v>3</v>
      </c>
      <c r="DA8" s="2">
        <v>6867.666015625</v>
      </c>
      <c r="DB8" s="2">
        <v>14074.427124023438</v>
      </c>
      <c r="DC8" s="10">
        <v>0.48795350283939298</v>
      </c>
      <c r="DE8" s="22">
        <v>38352</v>
      </c>
      <c r="DF8">
        <v>3</v>
      </c>
      <c r="DG8" s="2">
        <v>1720.6959533691406</v>
      </c>
      <c r="DH8" s="2">
        <v>4646.8635864257813</v>
      </c>
      <c r="DI8" s="10">
        <v>0.37029190148718027</v>
      </c>
      <c r="DK8" s="22">
        <v>36068</v>
      </c>
      <c r="DL8">
        <v>2</v>
      </c>
      <c r="DM8" s="2">
        <v>21764.22509765625</v>
      </c>
      <c r="DN8" s="2">
        <v>330.26100158691406</v>
      </c>
      <c r="DO8" s="10">
        <v>65.900075979538883</v>
      </c>
      <c r="DQ8" s="22">
        <v>38352</v>
      </c>
      <c r="DR8">
        <v>3</v>
      </c>
      <c r="DS8" s="2">
        <v>4646.8635864257813</v>
      </c>
      <c r="DT8" s="2">
        <v>379.68699645996094</v>
      </c>
      <c r="DU8" s="10">
        <v>12.238669298003748</v>
      </c>
      <c r="DW8" s="22">
        <v>38352</v>
      </c>
      <c r="DX8">
        <v>3</v>
      </c>
      <c r="DY8" s="2">
        <v>14074.427124023438</v>
      </c>
      <c r="DZ8" s="2">
        <v>1262.7949676513672</v>
      </c>
      <c r="EA8" s="10">
        <v>11.14545708888912</v>
      </c>
    </row>
    <row r="9" spans="1:131">
      <c r="A9" s="22">
        <v>35885</v>
      </c>
      <c r="B9">
        <v>3</v>
      </c>
      <c r="C9" s="2">
        <v>1716.6310424804688</v>
      </c>
      <c r="D9" s="2">
        <v>23285.620239257813</v>
      </c>
      <c r="E9" s="10">
        <v>7.3720649260884077E-2</v>
      </c>
      <c r="G9" s="22">
        <v>38442</v>
      </c>
      <c r="H9">
        <v>9</v>
      </c>
      <c r="I9" s="2">
        <v>11604.952026367188</v>
      </c>
      <c r="J9" s="2">
        <v>25116.916320800781</v>
      </c>
      <c r="K9" s="10">
        <v>0.46203729303968938</v>
      </c>
      <c r="M9" s="22">
        <v>37346</v>
      </c>
      <c r="N9">
        <v>1</v>
      </c>
      <c r="O9" s="2">
        <v>7199</v>
      </c>
      <c r="P9" s="2">
        <v>14431.3095703125</v>
      </c>
      <c r="Q9" s="10">
        <v>0.49884592697044544</v>
      </c>
      <c r="S9" s="22">
        <v>38442</v>
      </c>
      <c r="T9">
        <v>11</v>
      </c>
      <c r="U9" s="2">
        <v>21335.225624084473</v>
      </c>
      <c r="V9" s="2">
        <v>49705.185577392578</v>
      </c>
      <c r="W9" s="10">
        <v>0.42923540826268192</v>
      </c>
      <c r="Y9" s="22">
        <v>38442</v>
      </c>
      <c r="Z9">
        <v>11</v>
      </c>
      <c r="AA9" s="2">
        <v>3359.7389793395996</v>
      </c>
      <c r="AB9" s="2">
        <v>12981.269775390625</v>
      </c>
      <c r="AC9" s="10">
        <v>0.2588143561817704</v>
      </c>
      <c r="AE9" s="22">
        <v>36160</v>
      </c>
      <c r="AF9">
        <v>2</v>
      </c>
      <c r="AG9" s="2">
        <v>1252.7640380859375</v>
      </c>
      <c r="AH9" s="2">
        <v>21764.22509765625</v>
      </c>
      <c r="AI9" s="10">
        <v>5.7560700298989527E-2</v>
      </c>
      <c r="AK9" s="22">
        <v>38442</v>
      </c>
      <c r="AL9">
        <v>6</v>
      </c>
      <c r="AM9" s="2">
        <v>7710.9350433349609</v>
      </c>
      <c r="AN9" s="2">
        <v>20375.866851806641</v>
      </c>
      <c r="AO9" s="10">
        <v>0.37843469921630674</v>
      </c>
      <c r="AQ9" s="22">
        <v>38442</v>
      </c>
      <c r="AR9">
        <v>9</v>
      </c>
      <c r="AS9" s="2">
        <v>8623.6551055908203</v>
      </c>
      <c r="AT9" s="2">
        <v>31606.351715087891</v>
      </c>
      <c r="AU9" s="10">
        <v>0.27284563505866938</v>
      </c>
      <c r="AW9" s="22">
        <v>36891</v>
      </c>
      <c r="AX9">
        <v>1</v>
      </c>
      <c r="AY9" s="2">
        <v>806.91998291015625</v>
      </c>
      <c r="AZ9" s="2">
        <v>1168.62548828125</v>
      </c>
      <c r="BA9" s="10">
        <v>0.69048637994104489</v>
      </c>
      <c r="BC9" s="22">
        <v>38442</v>
      </c>
      <c r="BD9">
        <v>7</v>
      </c>
      <c r="BE9" s="2">
        <v>9141.9121551513672</v>
      </c>
      <c r="BF9" s="2">
        <v>28354.541320800781</v>
      </c>
      <c r="BG9" s="10">
        <v>0.32241439040471787</v>
      </c>
      <c r="BI9" s="22">
        <v>36250</v>
      </c>
      <c r="BJ9">
        <v>1</v>
      </c>
      <c r="BK9" s="2">
        <v>161.37300109863281</v>
      </c>
      <c r="BL9" s="2">
        <v>286.0723876953125</v>
      </c>
      <c r="BM9" s="10">
        <v>0.5640984870951844</v>
      </c>
      <c r="BO9" s="22">
        <v>38442</v>
      </c>
      <c r="BP9">
        <v>16</v>
      </c>
      <c r="BQ9" s="2">
        <v>22408.231719970703</v>
      </c>
      <c r="BR9" s="2">
        <v>53383.255805969238</v>
      </c>
      <c r="BS9" s="10">
        <v>0.41976142859134208</v>
      </c>
      <c r="BU9" s="22">
        <v>38442</v>
      </c>
      <c r="BV9">
        <v>10</v>
      </c>
      <c r="BW9" s="2">
        <v>12159.755950927734</v>
      </c>
      <c r="BX9" s="2">
        <v>45486.627319335938</v>
      </c>
      <c r="BY9" s="10">
        <v>0.26732595198938253</v>
      </c>
      <c r="CA9" s="22">
        <v>38442</v>
      </c>
      <c r="CB9">
        <v>12</v>
      </c>
      <c r="CC9" s="2">
        <v>9227.9138641357422</v>
      </c>
      <c r="CD9" s="2">
        <v>41090.287872314453</v>
      </c>
      <c r="CE9" s="10">
        <v>0.22457652019403995</v>
      </c>
      <c r="CG9" s="22">
        <v>38442</v>
      </c>
      <c r="CH9">
        <v>9</v>
      </c>
      <c r="CI9" s="2">
        <v>4169.3439025878906</v>
      </c>
      <c r="CJ9" s="2">
        <v>42789.929321289063</v>
      </c>
      <c r="CK9" s="10">
        <v>9.7437503840735198E-2</v>
      </c>
      <c r="CM9" s="22">
        <v>38442</v>
      </c>
      <c r="CN9">
        <v>9</v>
      </c>
      <c r="CO9" s="2">
        <v>28776.562866210938</v>
      </c>
      <c r="CP9" s="2">
        <v>44570.091613769531</v>
      </c>
      <c r="CQ9" s="10">
        <v>0.64564737976263609</v>
      </c>
      <c r="CS9" s="22">
        <v>35885</v>
      </c>
      <c r="CT9">
        <v>1</v>
      </c>
      <c r="CU9" s="2">
        <v>623.968017578125</v>
      </c>
      <c r="CV9" s="2">
        <v>1521.3951416015625</v>
      </c>
      <c r="CW9" s="10">
        <v>0.41012883538018796</v>
      </c>
      <c r="CY9" s="22">
        <v>38442</v>
      </c>
      <c r="CZ9">
        <v>3</v>
      </c>
      <c r="DA9" s="2">
        <v>5753.196044921875</v>
      </c>
      <c r="DB9" s="2">
        <v>13127.96337890625</v>
      </c>
      <c r="DC9" s="10">
        <v>0.43823979994992945</v>
      </c>
      <c r="DE9" s="22">
        <v>38442</v>
      </c>
      <c r="DF9">
        <v>3</v>
      </c>
      <c r="DG9" s="2">
        <v>1734.14697265625</v>
      </c>
      <c r="DH9" s="2">
        <v>4520.4784851074219</v>
      </c>
      <c r="DI9" s="10">
        <v>0.38362022479906588</v>
      </c>
      <c r="DK9" s="22">
        <v>36160</v>
      </c>
      <c r="DL9">
        <v>2</v>
      </c>
      <c r="DM9" s="2">
        <v>21764.22509765625</v>
      </c>
      <c r="DN9" s="2">
        <v>489.18699645996094</v>
      </c>
      <c r="DO9" s="10">
        <v>44.490604319319047</v>
      </c>
      <c r="DQ9" s="22">
        <v>38442</v>
      </c>
      <c r="DR9">
        <v>3</v>
      </c>
      <c r="DS9" s="2">
        <v>4520.4784851074219</v>
      </c>
      <c r="DT9" s="2">
        <v>337.90700578689575</v>
      </c>
      <c r="DU9" s="10">
        <v>13.377877367710761</v>
      </c>
      <c r="DW9" s="22">
        <v>38442</v>
      </c>
      <c r="DX9">
        <v>3</v>
      </c>
      <c r="DY9" s="2">
        <v>13127.96337890625</v>
      </c>
      <c r="DZ9" s="2">
        <v>1263.4950408935547</v>
      </c>
      <c r="EA9" s="10">
        <v>10.390197787893207</v>
      </c>
    </row>
    <row r="10" spans="1:131">
      <c r="A10" s="22">
        <v>35976</v>
      </c>
      <c r="B10">
        <v>4</v>
      </c>
      <c r="C10" s="2">
        <v>1900.1639556884766</v>
      </c>
      <c r="D10" s="2">
        <v>23437.855682373047</v>
      </c>
      <c r="E10" s="10">
        <v>8.1072431771885028E-2</v>
      </c>
      <c r="G10" s="22">
        <v>38533</v>
      </c>
      <c r="H10">
        <v>9</v>
      </c>
      <c r="I10" s="2">
        <v>11393.197067260742</v>
      </c>
      <c r="J10" s="2">
        <v>26180.1103515625</v>
      </c>
      <c r="K10" s="10">
        <v>0.43518521939999255</v>
      </c>
      <c r="M10" s="22">
        <v>37437</v>
      </c>
      <c r="N10">
        <v>1</v>
      </c>
      <c r="O10" s="2">
        <v>5529</v>
      </c>
      <c r="P10" s="2">
        <v>8159.31640625</v>
      </c>
      <c r="Q10" s="10">
        <v>0.67763029703870914</v>
      </c>
      <c r="S10" s="22">
        <v>38533</v>
      </c>
      <c r="T10">
        <v>11</v>
      </c>
      <c r="U10" s="2">
        <v>20994.315231323242</v>
      </c>
      <c r="V10" s="2">
        <v>48420.111877441406</v>
      </c>
      <c r="W10" s="10">
        <v>0.43358667333241641</v>
      </c>
      <c r="Y10" s="22">
        <v>38533</v>
      </c>
      <c r="Z10">
        <v>11</v>
      </c>
      <c r="AA10" s="2">
        <v>2810.619010925293</v>
      </c>
      <c r="AB10" s="2">
        <v>13154.260269165039</v>
      </c>
      <c r="AC10" s="10">
        <v>0.21366606357285461</v>
      </c>
      <c r="AE10" s="22">
        <v>36250</v>
      </c>
      <c r="AF10">
        <v>2</v>
      </c>
      <c r="AG10" s="2">
        <v>1051.0450057983398</v>
      </c>
      <c r="AH10" s="2">
        <v>21764.22509765625</v>
      </c>
      <c r="AI10" s="10">
        <v>4.8292323805800237E-2</v>
      </c>
      <c r="AK10" s="22">
        <v>38533</v>
      </c>
      <c r="AL10">
        <v>6</v>
      </c>
      <c r="AM10" s="2">
        <v>8140.4081268310547</v>
      </c>
      <c r="AN10" s="2">
        <v>22137.16064453125</v>
      </c>
      <c r="AO10" s="10">
        <v>0.36772593638118878</v>
      </c>
      <c r="AQ10" s="22">
        <v>38533</v>
      </c>
      <c r="AR10">
        <v>9</v>
      </c>
      <c r="AS10" s="2">
        <v>8637.3902587890625</v>
      </c>
      <c r="AT10" s="2">
        <v>30167.804534912109</v>
      </c>
      <c r="AU10" s="10">
        <v>0.28631152952457389</v>
      </c>
      <c r="AW10" s="22">
        <v>36981</v>
      </c>
      <c r="AX10">
        <v>1</v>
      </c>
      <c r="AY10" s="2">
        <v>759.56402587890625</v>
      </c>
      <c r="AZ10" s="2">
        <v>1318.66796875</v>
      </c>
      <c r="BA10" s="10">
        <v>0.57600855096140458</v>
      </c>
      <c r="BC10" s="22">
        <v>38533</v>
      </c>
      <c r="BD10">
        <v>7</v>
      </c>
      <c r="BE10" s="2">
        <v>8942.4869232177734</v>
      </c>
      <c r="BF10" s="2">
        <v>28555.550903320313</v>
      </c>
      <c r="BG10" s="10">
        <v>0.31316107167724022</v>
      </c>
      <c r="BI10" s="22">
        <v>36341</v>
      </c>
      <c r="BJ10">
        <v>1</v>
      </c>
      <c r="BK10" s="2">
        <v>164.14900207519531</v>
      </c>
      <c r="BL10" s="2">
        <v>286.41259765625</v>
      </c>
      <c r="BM10" s="10">
        <v>0.57312074754548881</v>
      </c>
      <c r="BO10" s="22">
        <v>38533</v>
      </c>
      <c r="BP10">
        <v>17</v>
      </c>
      <c r="BQ10" s="2">
        <v>23545.236793518066</v>
      </c>
      <c r="BR10" s="2">
        <v>59709.872123718262</v>
      </c>
      <c r="BS10" s="10">
        <v>0.39432736926203038</v>
      </c>
      <c r="BU10" s="22">
        <v>38533</v>
      </c>
      <c r="BV10">
        <v>8</v>
      </c>
      <c r="BW10" s="2">
        <v>10714.228897094727</v>
      </c>
      <c r="BX10" s="2">
        <v>39354.303955078125</v>
      </c>
      <c r="BY10" s="10">
        <v>0.27225049919126326</v>
      </c>
      <c r="CA10" s="22">
        <v>38533</v>
      </c>
      <c r="CB10">
        <v>11</v>
      </c>
      <c r="CC10" s="2">
        <v>8484.7111511230469</v>
      </c>
      <c r="CD10" s="2">
        <v>42508.189086914063</v>
      </c>
      <c r="CE10" s="10">
        <v>0.19960180222626853</v>
      </c>
      <c r="CG10" s="22">
        <v>38533</v>
      </c>
      <c r="CH10">
        <v>8</v>
      </c>
      <c r="CI10" s="2">
        <v>2937.4309692382813</v>
      </c>
      <c r="CJ10" s="2">
        <v>48489.348754882813</v>
      </c>
      <c r="CK10" s="10">
        <v>6.0578890924833997E-2</v>
      </c>
      <c r="CM10" s="22">
        <v>38533</v>
      </c>
      <c r="CN10">
        <v>8</v>
      </c>
      <c r="CO10" s="2">
        <v>12952.194000244141</v>
      </c>
      <c r="CP10" s="2">
        <v>21161.359802246094</v>
      </c>
      <c r="CQ10" s="10">
        <v>0.61206813367775059</v>
      </c>
      <c r="CS10" s="22">
        <v>35976</v>
      </c>
      <c r="CT10">
        <v>1</v>
      </c>
      <c r="CU10" s="2">
        <v>525.08697509765625</v>
      </c>
      <c r="CV10" s="2">
        <v>1320.2177734375</v>
      </c>
      <c r="CW10" s="10">
        <v>0.39772754591120812</v>
      </c>
      <c r="CY10" s="22">
        <v>38533</v>
      </c>
      <c r="CZ10">
        <v>3</v>
      </c>
      <c r="DA10" s="2">
        <v>5764.3570556640625</v>
      </c>
      <c r="DB10" s="2">
        <v>14210.61962890625</v>
      </c>
      <c r="DC10" s="10">
        <v>0.40563727734564159</v>
      </c>
      <c r="DE10" s="22">
        <v>38533</v>
      </c>
      <c r="DF10">
        <v>3</v>
      </c>
      <c r="DG10" s="2">
        <v>1676.9080047607422</v>
      </c>
      <c r="DH10" s="2">
        <v>4645.6781616210938</v>
      </c>
      <c r="DI10" s="10">
        <v>0.36096086436077846</v>
      </c>
      <c r="DK10" s="22">
        <v>36250</v>
      </c>
      <c r="DL10">
        <v>2</v>
      </c>
      <c r="DM10" s="2">
        <v>21764.22509765625</v>
      </c>
      <c r="DN10" s="2">
        <v>464.85099792480469</v>
      </c>
      <c r="DO10" s="10">
        <v>46.819787834846984</v>
      </c>
      <c r="DQ10" s="22">
        <v>38533</v>
      </c>
      <c r="DR10">
        <v>3</v>
      </c>
      <c r="DS10" s="2">
        <v>4645.6781616210938</v>
      </c>
      <c r="DT10" s="2">
        <v>340.55400061607361</v>
      </c>
      <c r="DU10" s="10">
        <v>13.641531602086324</v>
      </c>
      <c r="DW10" s="22">
        <v>38533</v>
      </c>
      <c r="DX10">
        <v>3</v>
      </c>
      <c r="DY10" s="2">
        <v>14210.61962890625</v>
      </c>
      <c r="DZ10" s="2">
        <v>1263.9749908447266</v>
      </c>
      <c r="EA10" s="10">
        <v>11.242801267301306</v>
      </c>
    </row>
    <row r="11" spans="1:131">
      <c r="A11" s="22">
        <v>36068</v>
      </c>
      <c r="B11">
        <v>4</v>
      </c>
      <c r="C11" s="2">
        <v>1802.400032043457</v>
      </c>
      <c r="D11" s="2">
        <v>23081.853637695313</v>
      </c>
      <c r="E11" s="10">
        <v>7.8087317437102677E-2</v>
      </c>
      <c r="G11" s="22">
        <v>38625</v>
      </c>
      <c r="H11">
        <v>10</v>
      </c>
      <c r="I11" s="2">
        <v>14192.572906494141</v>
      </c>
      <c r="J11" s="2">
        <v>30687.936401367188</v>
      </c>
      <c r="K11" s="10">
        <v>0.46248052397103651</v>
      </c>
      <c r="M11" s="22">
        <v>37529</v>
      </c>
      <c r="N11">
        <v>1</v>
      </c>
      <c r="O11" s="2">
        <v>5286</v>
      </c>
      <c r="P11" s="2">
        <v>7501.927734375</v>
      </c>
      <c r="Q11" s="10">
        <v>0.70461889092569174</v>
      </c>
      <c r="S11" s="22">
        <v>38625</v>
      </c>
      <c r="T11">
        <v>10</v>
      </c>
      <c r="U11" s="2">
        <v>20789.294128417969</v>
      </c>
      <c r="V11" s="2">
        <v>48900.847259521484</v>
      </c>
      <c r="W11" s="10">
        <v>0.42513157324426692</v>
      </c>
      <c r="Y11" s="22">
        <v>38625</v>
      </c>
      <c r="Z11">
        <v>10</v>
      </c>
      <c r="AA11" s="2">
        <v>2711.1560134887695</v>
      </c>
      <c r="AB11" s="2">
        <v>12895.451141357422</v>
      </c>
      <c r="AC11" s="10">
        <v>0.2102412690932334</v>
      </c>
      <c r="AE11" s="22">
        <v>36341</v>
      </c>
      <c r="AF11">
        <v>2</v>
      </c>
      <c r="AG11" s="2">
        <v>1215.0970153808594</v>
      </c>
      <c r="AH11" s="2">
        <v>21764.22509765625</v>
      </c>
      <c r="AI11" s="10">
        <v>5.5830015078814403E-2</v>
      </c>
      <c r="AK11" s="22">
        <v>38625</v>
      </c>
      <c r="AL11">
        <v>5</v>
      </c>
      <c r="AM11" s="2">
        <v>7365.3080749511719</v>
      </c>
      <c r="AN11" s="2">
        <v>20247.678283691406</v>
      </c>
      <c r="AO11" s="10">
        <v>0.3637606234036026</v>
      </c>
      <c r="AQ11" s="22">
        <v>38625</v>
      </c>
      <c r="AR11">
        <v>8</v>
      </c>
      <c r="AS11" s="2">
        <v>8381.8211975097656</v>
      </c>
      <c r="AT11" s="2">
        <v>26673.656951904297</v>
      </c>
      <c r="AU11" s="10">
        <v>0.31423592245424625</v>
      </c>
      <c r="AW11" s="22">
        <v>37072</v>
      </c>
      <c r="AX11">
        <v>1</v>
      </c>
      <c r="AY11" s="2">
        <v>760.8179931640625</v>
      </c>
      <c r="AZ11" s="2">
        <v>1396.9248046875</v>
      </c>
      <c r="BA11" s="10">
        <v>0.54463775760232258</v>
      </c>
      <c r="BC11" s="22">
        <v>38625</v>
      </c>
      <c r="BD11">
        <v>5</v>
      </c>
      <c r="BE11" s="2">
        <v>6132.8719482421875</v>
      </c>
      <c r="BF11" s="2">
        <v>24660.590209960938</v>
      </c>
      <c r="BG11" s="10">
        <v>0.24869120714576368</v>
      </c>
      <c r="BI11" s="22">
        <v>36433</v>
      </c>
      <c r="BJ11">
        <v>1</v>
      </c>
      <c r="BK11" s="2">
        <v>145.80400085449219</v>
      </c>
      <c r="BL11" s="2">
        <v>233.07609558105469</v>
      </c>
      <c r="BM11" s="10">
        <v>0.62556394078511279</v>
      </c>
      <c r="BO11" s="22">
        <v>38625</v>
      </c>
      <c r="BP11">
        <v>17</v>
      </c>
      <c r="BQ11" s="2">
        <v>22916.992279052734</v>
      </c>
      <c r="BR11" s="2">
        <v>66185.233764648438</v>
      </c>
      <c r="BS11" s="10">
        <v>0.34625536506442622</v>
      </c>
      <c r="BU11" s="22">
        <v>38625</v>
      </c>
      <c r="BV11">
        <v>10</v>
      </c>
      <c r="BW11" s="2">
        <v>11798.195983886719</v>
      </c>
      <c r="BX11" s="2">
        <v>46148.907165527344</v>
      </c>
      <c r="BY11" s="10">
        <v>0.25565493764714375</v>
      </c>
      <c r="CA11" s="22">
        <v>38625</v>
      </c>
      <c r="CB11">
        <v>10</v>
      </c>
      <c r="CC11" s="2">
        <v>7293.8099975585938</v>
      </c>
      <c r="CD11" s="2">
        <v>34817.047546386719</v>
      </c>
      <c r="CE11" s="10">
        <v>0.20948961820616921</v>
      </c>
      <c r="CG11" s="22">
        <v>38625</v>
      </c>
      <c r="CH11">
        <v>5</v>
      </c>
      <c r="CI11" s="2">
        <v>3159.1090087890625</v>
      </c>
      <c r="CJ11" s="2">
        <v>19642.049560546875</v>
      </c>
      <c r="CK11" s="10">
        <v>0.16083398013283021</v>
      </c>
      <c r="CM11" s="22">
        <v>38625</v>
      </c>
      <c r="CN11">
        <v>8</v>
      </c>
      <c r="CO11" s="2">
        <v>12912.975982666016</v>
      </c>
      <c r="CP11" s="2">
        <v>21951.531188964844</v>
      </c>
      <c r="CQ11" s="10">
        <v>0.58824944244242239</v>
      </c>
      <c r="CS11" s="22">
        <v>36068</v>
      </c>
      <c r="CT11">
        <v>1</v>
      </c>
      <c r="CU11" s="2">
        <v>502.84100341796875</v>
      </c>
      <c r="CV11" s="2">
        <v>1076.5516357421875</v>
      </c>
      <c r="CW11" s="10">
        <v>0.46708489098277595</v>
      </c>
      <c r="CY11" s="22">
        <v>38625</v>
      </c>
      <c r="CZ11">
        <v>2</v>
      </c>
      <c r="DA11" s="2">
        <v>4375.3740234375</v>
      </c>
      <c r="DB11" s="2">
        <v>9190.5394287109375</v>
      </c>
      <c r="DC11" s="10">
        <v>0.47607369049187448</v>
      </c>
      <c r="DE11" s="22">
        <v>38625</v>
      </c>
      <c r="DF11">
        <v>3</v>
      </c>
      <c r="DG11" s="2">
        <v>1550.8509979248047</v>
      </c>
      <c r="DH11" s="2">
        <v>4364.9507446289063</v>
      </c>
      <c r="DI11" s="10">
        <v>0.3552963340613029</v>
      </c>
      <c r="DK11" s="22">
        <v>36341</v>
      </c>
      <c r="DL11">
        <v>2</v>
      </c>
      <c r="DM11" s="2">
        <v>21764.22509765625</v>
      </c>
      <c r="DN11" s="2">
        <v>436.04000854492188</v>
      </c>
      <c r="DO11" s="10">
        <v>49.913367285456438</v>
      </c>
      <c r="DQ11" s="22">
        <v>38625</v>
      </c>
      <c r="DR11">
        <v>3</v>
      </c>
      <c r="DS11" s="2">
        <v>4364.9507446289063</v>
      </c>
      <c r="DT11" s="2">
        <v>388.1980037689209</v>
      </c>
      <c r="DU11" s="10">
        <v>11.244134957549115</v>
      </c>
      <c r="DW11" s="22">
        <v>38625</v>
      </c>
      <c r="DX11">
        <v>2</v>
      </c>
      <c r="DY11" s="2">
        <v>9190.5394287109375</v>
      </c>
      <c r="DZ11" s="2">
        <v>834.66798400878906</v>
      </c>
      <c r="EA11" s="10">
        <v>11.011012288467221</v>
      </c>
    </row>
    <row r="12" spans="1:131">
      <c r="A12" s="22">
        <v>36160</v>
      </c>
      <c r="B12">
        <v>4</v>
      </c>
      <c r="C12" s="2">
        <v>1930.4700469970703</v>
      </c>
      <c r="D12" s="2">
        <v>23177.553314208984</v>
      </c>
      <c r="E12" s="10">
        <v>8.3290501841434522E-2</v>
      </c>
      <c r="G12" s="22">
        <v>38717</v>
      </c>
      <c r="H12">
        <v>10</v>
      </c>
      <c r="I12" s="2">
        <v>12441.226058959961</v>
      </c>
      <c r="J12" s="2">
        <v>27292.583282470703</v>
      </c>
      <c r="K12" s="10">
        <v>0.45584640816872135</v>
      </c>
      <c r="M12" s="22">
        <v>37621</v>
      </c>
      <c r="N12">
        <v>1</v>
      </c>
      <c r="O12" s="2">
        <v>5307</v>
      </c>
      <c r="P12" s="2">
        <v>7873.52587890625</v>
      </c>
      <c r="Q12" s="10">
        <v>0.67403093374187539</v>
      </c>
      <c r="S12" s="22">
        <v>38717</v>
      </c>
      <c r="T12">
        <v>10</v>
      </c>
      <c r="U12" s="2">
        <v>20339.210159301758</v>
      </c>
      <c r="V12" s="2">
        <v>50383.151184082031</v>
      </c>
      <c r="W12" s="10">
        <v>0.40369071170220283</v>
      </c>
      <c r="Y12" s="22">
        <v>38717</v>
      </c>
      <c r="Z12">
        <v>10</v>
      </c>
      <c r="AA12" s="2">
        <v>2786.4380111694336</v>
      </c>
      <c r="AB12" s="2">
        <v>12672.965087890625</v>
      </c>
      <c r="AC12" s="10">
        <v>0.21987261795836191</v>
      </c>
      <c r="AE12" s="22">
        <v>36433</v>
      </c>
      <c r="AF12">
        <v>2</v>
      </c>
      <c r="AG12" s="2">
        <v>1128.5269775390625</v>
      </c>
      <c r="AH12" s="2">
        <v>21764.22509765625</v>
      </c>
      <c r="AI12" s="10">
        <v>5.1852384933318466E-2</v>
      </c>
      <c r="AK12" s="22">
        <v>38717</v>
      </c>
      <c r="AL12">
        <v>5</v>
      </c>
      <c r="AM12" s="2">
        <v>7338.3871459960938</v>
      </c>
      <c r="AN12" s="2">
        <v>18630.233062744141</v>
      </c>
      <c r="AO12" s="10">
        <v>0.39389669046443943</v>
      </c>
      <c r="AQ12" s="22">
        <v>38717</v>
      </c>
      <c r="AR12">
        <v>8</v>
      </c>
      <c r="AS12" s="2">
        <v>11006.978851318359</v>
      </c>
      <c r="AT12" s="2">
        <v>31508.477905273438</v>
      </c>
      <c r="AU12" s="10">
        <v>0.34933388037370633</v>
      </c>
      <c r="AW12" s="22">
        <v>37256</v>
      </c>
      <c r="AX12">
        <v>1</v>
      </c>
      <c r="AY12" s="2">
        <v>668.2919921875</v>
      </c>
      <c r="AZ12" s="2">
        <v>1320.1107177734375</v>
      </c>
      <c r="BA12" s="10">
        <v>0.50623935037409096</v>
      </c>
      <c r="BC12" s="22">
        <v>38717</v>
      </c>
      <c r="BD12">
        <v>5</v>
      </c>
      <c r="BE12" s="2">
        <v>6027.3919372558594</v>
      </c>
      <c r="BF12" s="2">
        <v>25981.367553710938</v>
      </c>
      <c r="BG12" s="10">
        <v>0.23198901769876093</v>
      </c>
      <c r="BI12" s="22">
        <v>36525</v>
      </c>
      <c r="BJ12">
        <v>1</v>
      </c>
      <c r="BK12" s="2">
        <v>167.72599792480469</v>
      </c>
      <c r="BL12" s="2">
        <v>224.70700073242188</v>
      </c>
      <c r="BM12" s="10">
        <v>0.74642088309714294</v>
      </c>
      <c r="BO12" s="22">
        <v>38717</v>
      </c>
      <c r="BP12">
        <v>15</v>
      </c>
      <c r="BQ12" s="2">
        <v>17965.692653656006</v>
      </c>
      <c r="BR12" s="2">
        <v>52816.628761291504</v>
      </c>
      <c r="BS12" s="10">
        <v>0.3401522034822258</v>
      </c>
      <c r="BU12" s="22">
        <v>38717</v>
      </c>
      <c r="BV12">
        <v>10</v>
      </c>
      <c r="BW12" s="2">
        <v>12698.174102783203</v>
      </c>
      <c r="BX12" s="2">
        <v>46733.661193847656</v>
      </c>
      <c r="BY12" s="10">
        <v>0.27171365945655629</v>
      </c>
      <c r="CA12" s="22">
        <v>38717</v>
      </c>
      <c r="CB12">
        <v>11</v>
      </c>
      <c r="CC12" s="2">
        <v>6880.3179016113281</v>
      </c>
      <c r="CD12" s="2">
        <v>38550.825622558594</v>
      </c>
      <c r="CE12" s="10">
        <v>0.17847394421522342</v>
      </c>
      <c r="CG12" s="22">
        <v>38717</v>
      </c>
      <c r="CH12">
        <v>5</v>
      </c>
      <c r="CI12" s="2">
        <v>2754.5329895019531</v>
      </c>
      <c r="CJ12" s="2">
        <v>21155.389404296875</v>
      </c>
      <c r="CK12" s="10">
        <v>0.13020478786093531</v>
      </c>
      <c r="CM12" s="22">
        <v>38717</v>
      </c>
      <c r="CN12">
        <v>8</v>
      </c>
      <c r="CO12" s="2">
        <v>12651.097137451172</v>
      </c>
      <c r="CP12" s="2">
        <v>23858.657958984375</v>
      </c>
      <c r="CQ12" s="10">
        <v>0.53025183391286224</v>
      </c>
      <c r="CS12" s="22">
        <v>36160</v>
      </c>
      <c r="CT12">
        <v>1</v>
      </c>
      <c r="CU12" s="2">
        <v>504.95001220703125</v>
      </c>
      <c r="CV12" s="2">
        <v>1100.3280029296875</v>
      </c>
      <c r="CW12" s="10">
        <v>0.45890862621197714</v>
      </c>
      <c r="CY12" s="22">
        <v>38717</v>
      </c>
      <c r="CZ12">
        <v>2</v>
      </c>
      <c r="DA12" s="2">
        <v>4730.9600830078125</v>
      </c>
      <c r="DB12" s="2">
        <v>9275.37646484375</v>
      </c>
      <c r="DC12" s="10">
        <v>0.51005585605494974</v>
      </c>
      <c r="DE12" s="22">
        <v>38717</v>
      </c>
      <c r="DF12">
        <v>3</v>
      </c>
      <c r="DG12" s="2">
        <v>1766.6600341796875</v>
      </c>
      <c r="DH12" s="2">
        <v>4201.0540466308594</v>
      </c>
      <c r="DI12" s="10">
        <v>0.42052780434865028</v>
      </c>
      <c r="DK12" s="22">
        <v>36433</v>
      </c>
      <c r="DL12">
        <v>2</v>
      </c>
      <c r="DM12" s="2">
        <v>21764.22509765625</v>
      </c>
      <c r="DN12" s="2">
        <v>450.5260009765625</v>
      </c>
      <c r="DO12" s="10">
        <v>48.30847731425046</v>
      </c>
      <c r="DQ12" s="22">
        <v>38717</v>
      </c>
      <c r="DR12">
        <v>3</v>
      </c>
      <c r="DS12" s="2">
        <v>4201.0540466308594</v>
      </c>
      <c r="DT12" s="2">
        <v>421.34699058532715</v>
      </c>
      <c r="DU12" s="10">
        <v>9.9705329348498157</v>
      </c>
      <c r="DW12" s="22">
        <v>38717</v>
      </c>
      <c r="DX12">
        <v>2</v>
      </c>
      <c r="DY12" s="2">
        <v>9275.37646484375</v>
      </c>
      <c r="DZ12" s="2">
        <v>882.44197082519531</v>
      </c>
      <c r="EA12" s="10">
        <v>10.511032760794565</v>
      </c>
    </row>
    <row r="13" spans="1:131">
      <c r="A13" s="22">
        <v>36250</v>
      </c>
      <c r="B13">
        <v>4</v>
      </c>
      <c r="C13" s="2">
        <v>1726.9310073852539</v>
      </c>
      <c r="D13" s="2">
        <v>23087.00244140625</v>
      </c>
      <c r="E13" s="10">
        <v>7.4801005967237419E-2</v>
      </c>
      <c r="G13" s="22">
        <v>38807</v>
      </c>
      <c r="H13">
        <v>9</v>
      </c>
      <c r="I13" s="2">
        <v>11083.46305847168</v>
      </c>
      <c r="J13" s="2">
        <v>24296.776123046875</v>
      </c>
      <c r="K13" s="10">
        <v>0.45617011089625115</v>
      </c>
      <c r="M13" s="22">
        <v>37711</v>
      </c>
      <c r="N13">
        <v>1</v>
      </c>
      <c r="O13" s="2">
        <v>5613</v>
      </c>
      <c r="P13" s="2">
        <v>6635.73583984375</v>
      </c>
      <c r="Q13" s="10">
        <v>0.84587453983583649</v>
      </c>
      <c r="S13" s="22">
        <v>38807</v>
      </c>
      <c r="T13">
        <v>10</v>
      </c>
      <c r="U13" s="2">
        <v>20864.847045898438</v>
      </c>
      <c r="V13" s="2">
        <v>54911.20068359375</v>
      </c>
      <c r="W13" s="10">
        <v>0.37997433649511131</v>
      </c>
      <c r="Y13" s="22">
        <v>38807</v>
      </c>
      <c r="Z13">
        <v>10</v>
      </c>
      <c r="AA13" s="2">
        <v>3353.0059280395508</v>
      </c>
      <c r="AB13" s="2">
        <v>13757.060455322266</v>
      </c>
      <c r="AC13" s="10">
        <v>0.24372982432757689</v>
      </c>
      <c r="AE13" s="22">
        <v>36525</v>
      </c>
      <c r="AF13">
        <v>2</v>
      </c>
      <c r="AG13" s="2">
        <v>1061.8770294189453</v>
      </c>
      <c r="AH13" s="2">
        <v>21764.22509765625</v>
      </c>
      <c r="AI13" s="10">
        <v>4.8790022371772698E-2</v>
      </c>
      <c r="AK13" s="22">
        <v>38807</v>
      </c>
      <c r="AL13">
        <v>5</v>
      </c>
      <c r="AM13" s="2">
        <v>7305.6700134277344</v>
      </c>
      <c r="AN13" s="2">
        <v>18916.0498046875</v>
      </c>
      <c r="AO13" s="10">
        <v>0.38621541436295803</v>
      </c>
      <c r="AQ13" s="22">
        <v>38807</v>
      </c>
      <c r="AR13">
        <v>7</v>
      </c>
      <c r="AS13" s="2">
        <v>10620.20524597168</v>
      </c>
      <c r="AT13" s="2">
        <v>34193.481689453125</v>
      </c>
      <c r="AU13" s="10">
        <v>0.31059151397406393</v>
      </c>
      <c r="AW13" s="22">
        <v>37346</v>
      </c>
      <c r="AX13">
        <v>1</v>
      </c>
      <c r="AY13" s="2">
        <v>624.15301513671875</v>
      </c>
      <c r="AZ13" s="2">
        <v>1272.8424072265625</v>
      </c>
      <c r="BA13" s="10">
        <v>0.49036158097270338</v>
      </c>
      <c r="BC13" s="22">
        <v>38807</v>
      </c>
      <c r="BD13">
        <v>6</v>
      </c>
      <c r="BE13" s="2">
        <v>14657.286987304688</v>
      </c>
      <c r="BF13" s="2">
        <v>45960.406372070313</v>
      </c>
      <c r="BG13" s="10">
        <v>0.3189111703810299</v>
      </c>
      <c r="BI13" s="22">
        <v>36616</v>
      </c>
      <c r="BJ13">
        <v>1</v>
      </c>
      <c r="BK13" s="2">
        <v>157.10099792480469</v>
      </c>
      <c r="BL13" s="2">
        <v>227.65379333496094</v>
      </c>
      <c r="BM13" s="10">
        <v>0.69008732788235327</v>
      </c>
      <c r="BO13" s="22">
        <v>38807</v>
      </c>
      <c r="BP13">
        <v>15</v>
      </c>
      <c r="BQ13" s="2">
        <v>18597.208572387695</v>
      </c>
      <c r="BR13" s="2">
        <v>53573.423675537109</v>
      </c>
      <c r="BS13" s="10">
        <v>0.34713496537051858</v>
      </c>
      <c r="BU13" s="22">
        <v>38807</v>
      </c>
      <c r="BV13">
        <v>9</v>
      </c>
      <c r="BW13" s="2">
        <v>9242.8619079589844</v>
      </c>
      <c r="BX13" s="2">
        <v>34037.497192382813</v>
      </c>
      <c r="BY13" s="10">
        <v>0.27154939905591613</v>
      </c>
      <c r="CA13" s="22">
        <v>38807</v>
      </c>
      <c r="CB13">
        <v>10</v>
      </c>
      <c r="CC13" s="2">
        <v>6988.235107421875</v>
      </c>
      <c r="CD13" s="2">
        <v>26101.39892578125</v>
      </c>
      <c r="CE13" s="10">
        <v>0.26773412135084279</v>
      </c>
      <c r="CG13" s="22">
        <v>38807</v>
      </c>
      <c r="CH13">
        <v>5</v>
      </c>
      <c r="CI13" s="2">
        <v>2377.8350372314453</v>
      </c>
      <c r="CJ13" s="2">
        <v>25175.703857421875</v>
      </c>
      <c r="CK13" s="10">
        <v>9.4449595161187602E-2</v>
      </c>
      <c r="CM13" s="22">
        <v>38807</v>
      </c>
      <c r="CN13">
        <v>9</v>
      </c>
      <c r="CO13" s="2">
        <v>28672.739074707031</v>
      </c>
      <c r="CP13" s="2">
        <v>57687.223937988281</v>
      </c>
      <c r="CQ13" s="10">
        <v>0.49703794215386771</v>
      </c>
      <c r="CS13" s="22">
        <v>36250</v>
      </c>
      <c r="CT13">
        <v>1</v>
      </c>
      <c r="CU13" s="2">
        <v>514.51300048828125</v>
      </c>
      <c r="CV13" s="2">
        <v>1036.7049560546875</v>
      </c>
      <c r="CW13" s="10">
        <v>0.49629646070790079</v>
      </c>
      <c r="CY13" s="22">
        <v>38807</v>
      </c>
      <c r="CZ13">
        <v>2</v>
      </c>
      <c r="DA13" s="2">
        <v>4507.365966796875</v>
      </c>
      <c r="DB13" s="2">
        <v>8900.90234375</v>
      </c>
      <c r="DC13" s="10">
        <v>0.50639427248202973</v>
      </c>
      <c r="DE13" s="22">
        <v>38807</v>
      </c>
      <c r="DF13">
        <v>3</v>
      </c>
      <c r="DG13" s="2">
        <v>1689.8559875488281</v>
      </c>
      <c r="DH13" s="2">
        <v>4413.364990234375</v>
      </c>
      <c r="DI13" s="10">
        <v>0.38289513586300666</v>
      </c>
      <c r="DK13" s="22">
        <v>36525</v>
      </c>
      <c r="DL13">
        <v>2</v>
      </c>
      <c r="DM13" s="2">
        <v>21764.22509765625</v>
      </c>
      <c r="DN13" s="2">
        <v>452.54299926757813</v>
      </c>
      <c r="DO13" s="10">
        <v>48.093164921080948</v>
      </c>
      <c r="DQ13" s="22">
        <v>38807</v>
      </c>
      <c r="DR13">
        <v>3</v>
      </c>
      <c r="DS13" s="2">
        <v>4413.364990234375</v>
      </c>
      <c r="DT13" s="2">
        <v>446.31499862670898</v>
      </c>
      <c r="DU13" s="10">
        <v>9.8884532310455597</v>
      </c>
      <c r="DW13" s="22">
        <v>38807</v>
      </c>
      <c r="DX13">
        <v>2</v>
      </c>
      <c r="DY13" s="2">
        <v>8900.90234375</v>
      </c>
      <c r="DZ13" s="2">
        <v>920.61898803710938</v>
      </c>
      <c r="EA13" s="10">
        <v>9.6683888333956585</v>
      </c>
    </row>
    <row r="14" spans="1:131">
      <c r="A14" s="22">
        <v>36341</v>
      </c>
      <c r="B14">
        <v>3</v>
      </c>
      <c r="C14" s="2">
        <v>1379.2460174560547</v>
      </c>
      <c r="D14" s="2">
        <v>22050.6376953125</v>
      </c>
      <c r="E14" s="10">
        <v>6.254903084953653E-2</v>
      </c>
      <c r="G14" s="22">
        <v>38898</v>
      </c>
      <c r="H14">
        <v>8</v>
      </c>
      <c r="I14" s="2">
        <v>10547.100006103516</v>
      </c>
      <c r="J14" s="2">
        <v>18972.787109375</v>
      </c>
      <c r="K14" s="10">
        <v>0.55590672816287967</v>
      </c>
      <c r="M14" s="22">
        <v>37802</v>
      </c>
      <c r="N14">
        <v>1</v>
      </c>
      <c r="O14" s="2">
        <v>3609</v>
      </c>
      <c r="P14" s="2">
        <v>6865.41796875</v>
      </c>
      <c r="Q14" s="10">
        <v>0.5256781184230066</v>
      </c>
      <c r="S14" s="22">
        <v>38898</v>
      </c>
      <c r="T14">
        <v>10</v>
      </c>
      <c r="U14" s="2">
        <v>20879.205863952637</v>
      </c>
      <c r="V14" s="2">
        <v>53428.863037109375</v>
      </c>
      <c r="W14" s="10">
        <v>0.39078514265689773</v>
      </c>
      <c r="Y14" s="22">
        <v>38898</v>
      </c>
      <c r="Z14">
        <v>9</v>
      </c>
      <c r="AA14" s="2">
        <v>2224.5249481201172</v>
      </c>
      <c r="AB14" s="2">
        <v>11452.069091796875</v>
      </c>
      <c r="AC14" s="10">
        <v>0.19424655320264755</v>
      </c>
      <c r="AE14" s="22">
        <v>36616</v>
      </c>
      <c r="AF14">
        <v>2</v>
      </c>
      <c r="AG14" s="2">
        <v>1125.3460083007813</v>
      </c>
      <c r="AH14" s="2">
        <v>21764.22509765625</v>
      </c>
      <c r="AI14" s="10">
        <v>5.1706229064041785E-2</v>
      </c>
      <c r="AK14" s="22">
        <v>38898</v>
      </c>
      <c r="AL14">
        <v>5</v>
      </c>
      <c r="AM14" s="2">
        <v>7173.9169311523438</v>
      </c>
      <c r="AN14" s="2">
        <v>18978.62353515625</v>
      </c>
      <c r="AO14" s="10">
        <v>0.37799985430256766</v>
      </c>
      <c r="AQ14" s="22">
        <v>38898</v>
      </c>
      <c r="AR14">
        <v>7</v>
      </c>
      <c r="AS14" s="2">
        <v>11664.049942016602</v>
      </c>
      <c r="AT14" s="2">
        <v>32573.389862060547</v>
      </c>
      <c r="AU14" s="10">
        <v>0.35808523434038286</v>
      </c>
      <c r="AW14" s="22">
        <v>37437</v>
      </c>
      <c r="AX14">
        <v>1</v>
      </c>
      <c r="AY14" s="2">
        <v>604.8289794921875</v>
      </c>
      <c r="AZ14" s="2">
        <v>1181.66650390625</v>
      </c>
      <c r="BA14" s="10">
        <v>0.51184405878714223</v>
      </c>
      <c r="BC14" s="22">
        <v>38898</v>
      </c>
      <c r="BD14">
        <v>6</v>
      </c>
      <c r="BE14" s="2">
        <v>13545.59098815918</v>
      </c>
      <c r="BF14" s="2">
        <v>44702.021484375</v>
      </c>
      <c r="BG14" s="10">
        <v>0.30301965187175844</v>
      </c>
      <c r="BI14" s="22">
        <v>36707</v>
      </c>
      <c r="BJ14">
        <v>1</v>
      </c>
      <c r="BK14" s="2">
        <v>155.15899658203125</v>
      </c>
      <c r="BL14" s="2">
        <v>216.62449645996094</v>
      </c>
      <c r="BM14" s="10">
        <v>0.71625785226330363</v>
      </c>
      <c r="BO14" s="22">
        <v>38898</v>
      </c>
      <c r="BP14">
        <v>16</v>
      </c>
      <c r="BQ14" s="2">
        <v>23317.617744445801</v>
      </c>
      <c r="BR14" s="2">
        <v>54534.127517700195</v>
      </c>
      <c r="BS14" s="10">
        <v>0.42757845051940324</v>
      </c>
      <c r="BU14" s="22">
        <v>38898</v>
      </c>
      <c r="BV14">
        <v>9</v>
      </c>
      <c r="BW14" s="2">
        <v>10113.835021972656</v>
      </c>
      <c r="BX14" s="2">
        <v>31421.786254882813</v>
      </c>
      <c r="BY14" s="10">
        <v>0.32187333145011798</v>
      </c>
      <c r="CA14" s="22">
        <v>38898</v>
      </c>
      <c r="CB14">
        <v>10</v>
      </c>
      <c r="CC14" s="2">
        <v>8999.3120422363281</v>
      </c>
      <c r="CD14" s="2">
        <v>26751.5654296875</v>
      </c>
      <c r="CE14" s="10">
        <v>0.33640319352112974</v>
      </c>
      <c r="CG14" s="22">
        <v>38898</v>
      </c>
      <c r="CH14">
        <v>5</v>
      </c>
      <c r="CI14" s="2">
        <v>3426.3730163574219</v>
      </c>
      <c r="CJ14" s="2">
        <v>25609.96728515625</v>
      </c>
      <c r="CK14" s="10">
        <v>0.13379060497056458</v>
      </c>
      <c r="CM14" s="22">
        <v>38898</v>
      </c>
      <c r="CN14">
        <v>7</v>
      </c>
      <c r="CO14" s="2">
        <v>26337.796875</v>
      </c>
      <c r="CP14" s="2">
        <v>54651.812255859375</v>
      </c>
      <c r="CQ14" s="10">
        <v>0.48191991789213268</v>
      </c>
      <c r="CS14" s="22">
        <v>37437</v>
      </c>
      <c r="CT14">
        <v>1</v>
      </c>
      <c r="CU14" s="2">
        <v>754.83197021484375</v>
      </c>
      <c r="CV14" s="2">
        <v>2239.853271484375</v>
      </c>
      <c r="CW14" s="10">
        <v>0.33700063295423294</v>
      </c>
      <c r="CY14" s="22">
        <v>38898</v>
      </c>
      <c r="CZ14">
        <v>2</v>
      </c>
      <c r="DA14" s="2">
        <v>4553.448974609375</v>
      </c>
      <c r="DB14" s="2">
        <v>8794.08935546875</v>
      </c>
      <c r="DC14" s="10">
        <v>0.51778516120918616</v>
      </c>
      <c r="DE14" s="22">
        <v>38898</v>
      </c>
      <c r="DF14">
        <v>3</v>
      </c>
      <c r="DG14" s="2">
        <v>1471.3169860839844</v>
      </c>
      <c r="DH14" s="2">
        <v>4295.8790283203125</v>
      </c>
      <c r="DI14" s="10">
        <v>0.34249497632135811</v>
      </c>
      <c r="DK14" s="22">
        <v>36616</v>
      </c>
      <c r="DL14">
        <v>2</v>
      </c>
      <c r="DM14" s="2">
        <v>21764.22509765625</v>
      </c>
      <c r="DN14" s="2">
        <v>480.66201782226563</v>
      </c>
      <c r="DO14" s="10">
        <v>45.2796857056927</v>
      </c>
      <c r="DQ14" s="22">
        <v>38898</v>
      </c>
      <c r="DR14">
        <v>3</v>
      </c>
      <c r="DS14" s="2">
        <v>4295.8790283203125</v>
      </c>
      <c r="DT14" s="2">
        <v>456.83300590515137</v>
      </c>
      <c r="DU14" s="10">
        <v>9.4036091367974226</v>
      </c>
      <c r="DW14" s="22">
        <v>38898</v>
      </c>
      <c r="DX14">
        <v>2</v>
      </c>
      <c r="DY14" s="2">
        <v>8794.08935546875</v>
      </c>
      <c r="DZ14" s="2">
        <v>929.82302856445313</v>
      </c>
      <c r="EA14" s="10">
        <v>9.4578098039213749</v>
      </c>
    </row>
    <row r="15" spans="1:131">
      <c r="A15" s="22">
        <v>36433</v>
      </c>
      <c r="B15">
        <v>3</v>
      </c>
      <c r="C15" s="2">
        <v>1274.3309783935547</v>
      </c>
      <c r="D15" s="2">
        <v>21997.301193237305</v>
      </c>
      <c r="E15" s="10">
        <v>5.7931241982781323E-2</v>
      </c>
      <c r="G15" s="22">
        <v>38990</v>
      </c>
      <c r="H15">
        <v>7</v>
      </c>
      <c r="I15" s="2">
        <v>10476.469833374023</v>
      </c>
      <c r="J15" s="2">
        <v>18487.106689453125</v>
      </c>
      <c r="K15" s="10">
        <v>0.56669061359130024</v>
      </c>
      <c r="M15" s="22">
        <v>37894</v>
      </c>
      <c r="N15">
        <v>1</v>
      </c>
      <c r="O15" s="2">
        <v>3623</v>
      </c>
      <c r="P15" s="2">
        <v>7316.52197265625</v>
      </c>
      <c r="Q15" s="10">
        <v>0.49518063549048241</v>
      </c>
      <c r="S15" s="22">
        <v>38990</v>
      </c>
      <c r="T15">
        <v>10</v>
      </c>
      <c r="U15" s="2">
        <v>20850.753753662109</v>
      </c>
      <c r="V15" s="2">
        <v>55586.847229003906</v>
      </c>
      <c r="W15" s="10">
        <v>0.37510229115463628</v>
      </c>
      <c r="Y15" s="22">
        <v>38990</v>
      </c>
      <c r="Z15">
        <v>9</v>
      </c>
      <c r="AA15" s="2">
        <v>2124.0920333862305</v>
      </c>
      <c r="AB15" s="2">
        <v>12321.928436279297</v>
      </c>
      <c r="AC15" s="10">
        <v>0.1723830847071221</v>
      </c>
      <c r="AE15" s="22">
        <v>36707</v>
      </c>
      <c r="AF15">
        <v>2</v>
      </c>
      <c r="AG15" s="2">
        <v>1261.1210021972656</v>
      </c>
      <c r="AH15" s="2">
        <v>21764.22509765625</v>
      </c>
      <c r="AI15" s="10">
        <v>5.7944677402416385E-2</v>
      </c>
      <c r="AK15" s="22">
        <v>38990</v>
      </c>
      <c r="AL15">
        <v>4</v>
      </c>
      <c r="AM15" s="2">
        <v>8422.30517578125</v>
      </c>
      <c r="AN15" s="2">
        <v>20637.912475585938</v>
      </c>
      <c r="AO15" s="10">
        <v>0.40809869630683804</v>
      </c>
      <c r="AQ15" s="22">
        <v>38990</v>
      </c>
      <c r="AR15">
        <v>7</v>
      </c>
      <c r="AS15" s="2">
        <v>11225.382034301758</v>
      </c>
      <c r="AT15" s="2">
        <v>30250.131713867188</v>
      </c>
      <c r="AU15" s="10">
        <v>0.37108539362676052</v>
      </c>
      <c r="AW15" s="22">
        <v>37529</v>
      </c>
      <c r="AX15">
        <v>1</v>
      </c>
      <c r="AY15" s="2">
        <v>521.166015625</v>
      </c>
      <c r="AZ15" s="2">
        <v>1112.062744140625</v>
      </c>
      <c r="BA15" s="10">
        <v>0.46864803121135434</v>
      </c>
      <c r="BC15" s="22">
        <v>38990</v>
      </c>
      <c r="BD15">
        <v>5</v>
      </c>
      <c r="BE15" s="2">
        <v>10030.617004394531</v>
      </c>
      <c r="BF15" s="2">
        <v>27836.943969726563</v>
      </c>
      <c r="BG15" s="10">
        <v>0.36033470539377821</v>
      </c>
      <c r="BI15" s="22">
        <v>36799</v>
      </c>
      <c r="BJ15">
        <v>1</v>
      </c>
      <c r="BK15" s="2">
        <v>125.23899841308594</v>
      </c>
      <c r="BL15" s="2">
        <v>170.993896484375</v>
      </c>
      <c r="BM15" s="10">
        <v>0.73241794583311326</v>
      </c>
      <c r="BO15" s="22">
        <v>38990</v>
      </c>
      <c r="BP15">
        <v>17</v>
      </c>
      <c r="BQ15" s="2">
        <v>28857.249969482422</v>
      </c>
      <c r="BR15" s="2">
        <v>64094.859840393066</v>
      </c>
      <c r="BS15" s="10">
        <v>0.45022721075202921</v>
      </c>
      <c r="BU15" s="22">
        <v>38990</v>
      </c>
      <c r="BV15">
        <v>8</v>
      </c>
      <c r="BW15" s="2">
        <v>9572.3348999023438</v>
      </c>
      <c r="BX15" s="2">
        <v>27585.191772460938</v>
      </c>
      <c r="BY15" s="10">
        <v>0.34700990947826837</v>
      </c>
      <c r="CA15" s="22">
        <v>38990</v>
      </c>
      <c r="CB15">
        <v>9</v>
      </c>
      <c r="CC15" s="2">
        <v>7805.0189895629883</v>
      </c>
      <c r="CD15" s="2">
        <v>25770.992065429688</v>
      </c>
      <c r="CE15" s="10">
        <v>0.30286063376011724</v>
      </c>
      <c r="CG15" s="22">
        <v>38990</v>
      </c>
      <c r="CH15">
        <v>5</v>
      </c>
      <c r="CI15" s="2">
        <v>4207.5240173339844</v>
      </c>
      <c r="CJ15" s="2">
        <v>25194.30078125</v>
      </c>
      <c r="CK15" s="10">
        <v>0.1670030080955964</v>
      </c>
      <c r="CM15" s="22">
        <v>38990</v>
      </c>
      <c r="CN15">
        <v>7</v>
      </c>
      <c r="CO15" s="2">
        <v>26027.47705078125</v>
      </c>
      <c r="CP15" s="2">
        <v>57658.120239257813</v>
      </c>
      <c r="CQ15" s="10">
        <v>0.4514104334788886</v>
      </c>
      <c r="CS15" s="22">
        <v>37529</v>
      </c>
      <c r="CT15">
        <v>1</v>
      </c>
      <c r="CU15" s="2">
        <v>810.2349853515625</v>
      </c>
      <c r="CV15" s="2">
        <v>1960.5584716796875</v>
      </c>
      <c r="CW15" s="10">
        <v>0.41326744244327607</v>
      </c>
      <c r="CY15" s="22">
        <v>38990</v>
      </c>
      <c r="CZ15">
        <v>2</v>
      </c>
      <c r="DA15" s="2">
        <v>4492.1490478515625</v>
      </c>
      <c r="DB15" s="2">
        <v>8928.27197265625</v>
      </c>
      <c r="DC15" s="10">
        <v>0.50313756812171828</v>
      </c>
      <c r="DE15" s="22">
        <v>38990</v>
      </c>
      <c r="DF15">
        <v>3</v>
      </c>
      <c r="DG15" s="2">
        <v>1419.7229843139648</v>
      </c>
      <c r="DH15" s="2">
        <v>4395.8192749023438</v>
      </c>
      <c r="DI15" s="10">
        <v>0.32297119047177048</v>
      </c>
      <c r="DK15" s="22">
        <v>36707</v>
      </c>
      <c r="DL15">
        <v>2</v>
      </c>
      <c r="DM15" s="2">
        <v>21764.22509765625</v>
      </c>
      <c r="DN15" s="2">
        <v>501.072998046875</v>
      </c>
      <c r="DO15" s="10">
        <v>43.435238343496259</v>
      </c>
      <c r="DQ15" s="22">
        <v>38990</v>
      </c>
      <c r="DR15">
        <v>3</v>
      </c>
      <c r="DS15" s="2">
        <v>4395.8192749023438</v>
      </c>
      <c r="DT15" s="2">
        <v>434.16199517250061</v>
      </c>
      <c r="DU15" s="10">
        <v>10.124836636508922</v>
      </c>
      <c r="DW15" s="22">
        <v>38990</v>
      </c>
      <c r="DX15">
        <v>2</v>
      </c>
      <c r="DY15" s="2">
        <v>8928.27197265625</v>
      </c>
      <c r="DZ15" s="2">
        <v>988.53302001953125</v>
      </c>
      <c r="EA15" s="10">
        <v>9.0318398999760738</v>
      </c>
    </row>
    <row r="16" spans="1:131">
      <c r="A16" s="22">
        <v>36525</v>
      </c>
      <c r="B16">
        <v>3</v>
      </c>
      <c r="C16" s="2">
        <v>1229.60302734375</v>
      </c>
      <c r="D16" s="2">
        <v>21988.932098388672</v>
      </c>
      <c r="E16" s="10">
        <v>5.5919178877898039E-2</v>
      </c>
      <c r="G16" s="22">
        <v>39082</v>
      </c>
      <c r="H16">
        <v>6</v>
      </c>
      <c r="I16" s="2">
        <v>8273.5179595947266</v>
      </c>
      <c r="J16" s="2">
        <v>18820.101745605469</v>
      </c>
      <c r="K16" s="10">
        <v>0.43961069240906786</v>
      </c>
      <c r="M16" s="22">
        <v>37986</v>
      </c>
      <c r="N16">
        <v>1</v>
      </c>
      <c r="O16" s="2">
        <v>2914</v>
      </c>
      <c r="P16" s="2">
        <v>5212.43017578125</v>
      </c>
      <c r="Q16" s="10">
        <v>0.55904825613577525</v>
      </c>
      <c r="S16" s="22">
        <v>39082</v>
      </c>
      <c r="T16">
        <v>10</v>
      </c>
      <c r="U16" s="2">
        <v>14322.617008209229</v>
      </c>
      <c r="V16" s="2">
        <v>35495.100830078125</v>
      </c>
      <c r="W16" s="10">
        <v>0.40350968649939467</v>
      </c>
      <c r="Y16" s="22">
        <v>39082</v>
      </c>
      <c r="Z16">
        <v>10</v>
      </c>
      <c r="AA16" s="2">
        <v>2792.9700698852539</v>
      </c>
      <c r="AB16" s="2">
        <v>16252.885986328125</v>
      </c>
      <c r="AC16" s="10">
        <v>0.17184456177411761</v>
      </c>
      <c r="AE16" s="22">
        <v>36799</v>
      </c>
      <c r="AF16">
        <v>2</v>
      </c>
      <c r="AG16" s="2">
        <v>1261.9280090332031</v>
      </c>
      <c r="AH16" s="2">
        <v>21764.22509765625</v>
      </c>
      <c r="AI16" s="10">
        <v>5.7981756913968778E-2</v>
      </c>
      <c r="AK16" s="22">
        <v>39082</v>
      </c>
      <c r="AL16">
        <v>4</v>
      </c>
      <c r="AM16" s="2">
        <v>8480.8461761474609</v>
      </c>
      <c r="AN16" s="2">
        <v>21361.944091796875</v>
      </c>
      <c r="AO16" s="10">
        <v>0.397007226481983</v>
      </c>
      <c r="AQ16" s="22">
        <v>39082</v>
      </c>
      <c r="AR16">
        <v>7</v>
      </c>
      <c r="AS16" s="2">
        <v>11499.854141235352</v>
      </c>
      <c r="AT16" s="2">
        <v>35958.771301269531</v>
      </c>
      <c r="AU16" s="10">
        <v>0.31980664870018366</v>
      </c>
      <c r="AW16" s="22">
        <v>37621</v>
      </c>
      <c r="AX16">
        <v>1</v>
      </c>
      <c r="AY16" s="2">
        <v>529.52001953125</v>
      </c>
      <c r="AZ16" s="2">
        <v>1102.3917236328125</v>
      </c>
      <c r="BA16" s="10">
        <v>0.48033744101985287</v>
      </c>
      <c r="BC16" s="22">
        <v>39082</v>
      </c>
      <c r="BD16">
        <v>5</v>
      </c>
      <c r="BE16" s="2">
        <v>9297.6129913330078</v>
      </c>
      <c r="BF16" s="2">
        <v>30974.428833007813</v>
      </c>
      <c r="BG16" s="10">
        <v>0.3001706033534679</v>
      </c>
      <c r="BI16" s="22">
        <v>36891</v>
      </c>
      <c r="BJ16">
        <v>1</v>
      </c>
      <c r="BK16" s="2">
        <v>143.78199768066406</v>
      </c>
      <c r="BL16" s="2">
        <v>179.97160339355469</v>
      </c>
      <c r="BM16" s="10">
        <v>0.79891491196112396</v>
      </c>
      <c r="BO16" s="22">
        <v>39082</v>
      </c>
      <c r="BP16">
        <v>16</v>
      </c>
      <c r="BQ16" s="2">
        <v>27571.457572937012</v>
      </c>
      <c r="BR16" s="2">
        <v>69427.988273620605</v>
      </c>
      <c r="BS16" s="10">
        <v>0.39712309485730668</v>
      </c>
      <c r="BU16" s="22">
        <v>39082</v>
      </c>
      <c r="BV16">
        <v>6</v>
      </c>
      <c r="BW16" s="2">
        <v>8102.7199096679688</v>
      </c>
      <c r="BX16" s="2">
        <v>21776.865234375</v>
      </c>
      <c r="BY16" s="10">
        <v>0.37207926037388267</v>
      </c>
      <c r="CA16" s="22">
        <v>39082</v>
      </c>
      <c r="CB16">
        <v>9</v>
      </c>
      <c r="CC16" s="2">
        <v>9179.9611206054688</v>
      </c>
      <c r="CD16" s="2">
        <v>28448.752075195313</v>
      </c>
      <c r="CE16" s="10">
        <v>0.32268414081366853</v>
      </c>
      <c r="CG16" s="22">
        <v>39082</v>
      </c>
      <c r="CH16">
        <v>6</v>
      </c>
      <c r="CI16" s="2">
        <v>2166.1400146484375</v>
      </c>
      <c r="CJ16" s="2">
        <v>46348.764892578125</v>
      </c>
      <c r="CK16" s="10">
        <v>4.6735657782227193E-2</v>
      </c>
      <c r="CM16" s="22">
        <v>39082</v>
      </c>
      <c r="CN16">
        <v>7</v>
      </c>
      <c r="CO16" s="2">
        <v>25685.821998596191</v>
      </c>
      <c r="CP16" s="2">
        <v>59662.78955078125</v>
      </c>
      <c r="CQ16" s="10">
        <v>0.43051661164340999</v>
      </c>
      <c r="CS16" s="22">
        <v>37621</v>
      </c>
      <c r="CT16">
        <v>1</v>
      </c>
      <c r="CU16" s="2">
        <v>846.197021484375</v>
      </c>
      <c r="CV16" s="2">
        <v>2481.985595703125</v>
      </c>
      <c r="CW16" s="10">
        <v>0.34093550863040151</v>
      </c>
      <c r="CY16" s="22">
        <v>39082</v>
      </c>
      <c r="CZ16">
        <v>2</v>
      </c>
      <c r="DA16" s="2">
        <v>4456.817138671875</v>
      </c>
      <c r="DB16" s="2">
        <v>9421.8896484375</v>
      </c>
      <c r="DC16" s="10">
        <v>0.47302794927246694</v>
      </c>
      <c r="DE16" s="22">
        <v>39082</v>
      </c>
      <c r="DF16">
        <v>3</v>
      </c>
      <c r="DG16" s="2">
        <v>1532.4569778442383</v>
      </c>
      <c r="DH16" s="2">
        <v>4890.0781860351563</v>
      </c>
      <c r="DI16" s="10">
        <v>0.31338087440412571</v>
      </c>
      <c r="DK16" s="22">
        <v>36799</v>
      </c>
      <c r="DL16">
        <v>2</v>
      </c>
      <c r="DM16" s="2">
        <v>21764.22509765625</v>
      </c>
      <c r="DN16" s="2">
        <v>470.85099792480469</v>
      </c>
      <c r="DO16" s="10">
        <v>46.223168674545349</v>
      </c>
      <c r="DQ16" s="22">
        <v>39082</v>
      </c>
      <c r="DR16">
        <v>3</v>
      </c>
      <c r="DS16" s="2">
        <v>4890.0781860351563</v>
      </c>
      <c r="DT16" s="2">
        <v>475.82098770141602</v>
      </c>
      <c r="DU16" s="10">
        <v>10.277138487854481</v>
      </c>
      <c r="DW16" s="22">
        <v>39082</v>
      </c>
      <c r="DX16">
        <v>2</v>
      </c>
      <c r="DY16" s="2">
        <v>9421.8896484375</v>
      </c>
      <c r="DZ16" s="2">
        <v>977.843017578125</v>
      </c>
      <c r="EA16" s="10">
        <v>9.6353806071788366</v>
      </c>
    </row>
    <row r="17" spans="1:131">
      <c r="A17" s="22">
        <v>36616</v>
      </c>
      <c r="B17">
        <v>4</v>
      </c>
      <c r="C17" s="2">
        <v>2145.3179779052734</v>
      </c>
      <c r="D17" s="2">
        <v>23368.185897827148</v>
      </c>
      <c r="E17" s="10">
        <v>9.1805071531237362E-2</v>
      </c>
      <c r="G17" s="22">
        <v>39172</v>
      </c>
      <c r="H17">
        <v>6</v>
      </c>
      <c r="I17" s="2">
        <v>9060.5330505371094</v>
      </c>
      <c r="J17" s="2">
        <v>22711.769653320313</v>
      </c>
      <c r="K17" s="10">
        <v>0.39893558224832198</v>
      </c>
      <c r="M17" s="22">
        <v>38077</v>
      </c>
      <c r="N17">
        <v>1</v>
      </c>
      <c r="O17" s="2">
        <v>2864</v>
      </c>
      <c r="P17" s="2">
        <v>7350.01611328125</v>
      </c>
      <c r="Q17" s="10">
        <v>0.38965900970269185</v>
      </c>
      <c r="S17" s="22">
        <v>39172</v>
      </c>
      <c r="T17">
        <v>10</v>
      </c>
      <c r="U17" s="2">
        <v>14729.113864898682</v>
      </c>
      <c r="V17" s="2">
        <v>32054.422485351563</v>
      </c>
      <c r="W17" s="10">
        <v>0.45950332973959168</v>
      </c>
      <c r="Y17" s="22">
        <v>39172</v>
      </c>
      <c r="Z17">
        <v>9</v>
      </c>
      <c r="AA17" s="2">
        <v>2413.1830291748047</v>
      </c>
      <c r="AB17" s="2">
        <v>12289.783142089844</v>
      </c>
      <c r="AC17" s="10">
        <v>0.19635684383316543</v>
      </c>
      <c r="AE17" s="22">
        <v>36891</v>
      </c>
      <c r="AF17">
        <v>2</v>
      </c>
      <c r="AG17" s="2">
        <v>1242.7509765625</v>
      </c>
      <c r="AH17" s="2">
        <v>21764.22509765625</v>
      </c>
      <c r="AI17" s="10">
        <v>5.7100630552489998E-2</v>
      </c>
      <c r="AK17" s="22">
        <v>39172</v>
      </c>
      <c r="AL17">
        <v>5</v>
      </c>
      <c r="AM17" s="2">
        <v>8844.7533721923828</v>
      </c>
      <c r="AN17" s="2">
        <v>22731.997436523438</v>
      </c>
      <c r="AO17" s="10">
        <v>0.38908826190440887</v>
      </c>
      <c r="AQ17" s="22">
        <v>39172</v>
      </c>
      <c r="AR17">
        <v>7</v>
      </c>
      <c r="AS17" s="2">
        <v>11156.501922607422</v>
      </c>
      <c r="AT17" s="2">
        <v>36443.68603515625</v>
      </c>
      <c r="AU17" s="10">
        <v>0.30612989893077891</v>
      </c>
      <c r="AW17" s="22">
        <v>37711</v>
      </c>
      <c r="AX17">
        <v>1</v>
      </c>
      <c r="AY17" s="2">
        <v>508.0419921875</v>
      </c>
      <c r="AZ17" s="2">
        <v>825.5133056640625</v>
      </c>
      <c r="BA17" s="10">
        <v>0.61542556455685349</v>
      </c>
      <c r="BC17" s="22">
        <v>39172</v>
      </c>
      <c r="BD17">
        <v>5</v>
      </c>
      <c r="BE17" s="2">
        <v>9658.1150207519531</v>
      </c>
      <c r="BF17" s="2">
        <v>32367.453979492188</v>
      </c>
      <c r="BG17" s="10">
        <v>0.29838970426500872</v>
      </c>
      <c r="BI17" s="22">
        <v>36981</v>
      </c>
      <c r="BJ17">
        <v>1</v>
      </c>
      <c r="BK17" s="2">
        <v>140.52299499511719</v>
      </c>
      <c r="BL17" s="2">
        <v>170.88070678710938</v>
      </c>
      <c r="BM17" s="10">
        <v>0.82234558621171228</v>
      </c>
      <c r="BO17" s="22">
        <v>39172</v>
      </c>
      <c r="BP17">
        <v>15</v>
      </c>
      <c r="BQ17" s="2">
        <v>37634.641632080078</v>
      </c>
      <c r="BR17" s="2">
        <v>84922.087951660156</v>
      </c>
      <c r="BS17" s="10">
        <v>0.44316670185385321</v>
      </c>
      <c r="BU17" s="22">
        <v>39172</v>
      </c>
      <c r="BV17">
        <v>6</v>
      </c>
      <c r="BW17" s="2">
        <v>8735.6159057617188</v>
      </c>
      <c r="BX17" s="2">
        <v>21396.0205078125</v>
      </c>
      <c r="BY17" s="10">
        <v>0.40828227391967647</v>
      </c>
      <c r="CA17" s="22">
        <v>39172</v>
      </c>
      <c r="CB17">
        <v>11</v>
      </c>
      <c r="CC17" s="2">
        <v>7766.8958740234375</v>
      </c>
      <c r="CD17" s="2">
        <v>43042.189086914063</v>
      </c>
      <c r="CE17" s="10">
        <v>0.18044843997920113</v>
      </c>
      <c r="CG17" s="22">
        <v>39172</v>
      </c>
      <c r="CH17">
        <v>7</v>
      </c>
      <c r="CI17" s="2">
        <v>2973.2969665527344</v>
      </c>
      <c r="CJ17" s="2">
        <v>55012.938720703125</v>
      </c>
      <c r="CK17" s="10">
        <v>5.4047230264283042E-2</v>
      </c>
      <c r="CM17" s="22">
        <v>39172</v>
      </c>
      <c r="CN17">
        <v>7</v>
      </c>
      <c r="CO17" s="2">
        <v>27026.384216308594</v>
      </c>
      <c r="CP17" s="2">
        <v>66554.097900390625</v>
      </c>
      <c r="CQ17" s="10">
        <v>0.40608144455294265</v>
      </c>
      <c r="CS17" s="22">
        <v>37711</v>
      </c>
      <c r="CT17">
        <v>1</v>
      </c>
      <c r="CU17" s="2">
        <v>824.24798583984375</v>
      </c>
      <c r="CV17" s="2">
        <v>2388.031005859375</v>
      </c>
      <c r="CW17" s="10">
        <v>0.34515799159116178</v>
      </c>
      <c r="CY17" s="22">
        <v>39172</v>
      </c>
      <c r="CZ17">
        <v>2</v>
      </c>
      <c r="DA17" s="2">
        <v>4323.7020874023438</v>
      </c>
      <c r="DB17" s="2">
        <v>9208.72412109375</v>
      </c>
      <c r="DC17" s="10">
        <v>0.46952238231334958</v>
      </c>
      <c r="DE17" s="22">
        <v>39172</v>
      </c>
      <c r="DF17">
        <v>3</v>
      </c>
      <c r="DG17" s="2">
        <v>1453.9770278930664</v>
      </c>
      <c r="DH17" s="2">
        <v>5056.319580078125</v>
      </c>
      <c r="DI17" s="10">
        <v>0.28755639450119586</v>
      </c>
      <c r="DK17" s="22">
        <v>36891</v>
      </c>
      <c r="DL17">
        <v>2</v>
      </c>
      <c r="DM17" s="2">
        <v>21764.22509765625</v>
      </c>
      <c r="DN17" s="2">
        <v>488.04698944091797</v>
      </c>
      <c r="DO17" s="10">
        <v>44.594527921559866</v>
      </c>
      <c r="DQ17" s="22">
        <v>39172</v>
      </c>
      <c r="DR17">
        <v>3</v>
      </c>
      <c r="DS17" s="2">
        <v>5056.319580078125</v>
      </c>
      <c r="DT17" s="2">
        <v>529.84700393676758</v>
      </c>
      <c r="DU17" s="10">
        <v>9.5429804122881308</v>
      </c>
      <c r="DW17" s="22">
        <v>39172</v>
      </c>
      <c r="DX17">
        <v>2</v>
      </c>
      <c r="DY17" s="2">
        <v>9208.72412109375</v>
      </c>
      <c r="DZ17" s="2">
        <v>939.27900695800781</v>
      </c>
      <c r="EA17" s="10">
        <v>9.8040348531982495</v>
      </c>
    </row>
    <row r="18" spans="1:131">
      <c r="A18" s="22">
        <v>36707</v>
      </c>
      <c r="B18">
        <v>4</v>
      </c>
      <c r="C18" s="2">
        <v>2277.7430114746094</v>
      </c>
      <c r="D18" s="2">
        <v>23076.007553100586</v>
      </c>
      <c r="E18" s="10">
        <v>9.8706113101811779E-2</v>
      </c>
      <c r="G18" s="22">
        <v>39263</v>
      </c>
      <c r="H18">
        <v>10</v>
      </c>
      <c r="I18" s="2">
        <v>12717.627922058105</v>
      </c>
      <c r="J18" s="2">
        <v>34822.470062255859</v>
      </c>
      <c r="K18" s="10">
        <v>0.3652132631407663</v>
      </c>
      <c r="M18" s="22">
        <v>38168</v>
      </c>
      <c r="N18">
        <v>20</v>
      </c>
      <c r="O18" s="2">
        <v>13613.749841690063</v>
      </c>
      <c r="P18" s="2">
        <v>42919.255554199219</v>
      </c>
      <c r="Q18" s="10">
        <v>0.31719445423507803</v>
      </c>
      <c r="S18" s="22">
        <v>39263</v>
      </c>
      <c r="T18">
        <v>21</v>
      </c>
      <c r="U18" s="2">
        <v>25836.85782623291</v>
      </c>
      <c r="V18" s="2">
        <v>68992.105834960938</v>
      </c>
      <c r="W18" s="10">
        <v>0.37449005960244786</v>
      </c>
      <c r="Y18" s="22">
        <v>39263</v>
      </c>
      <c r="Z18">
        <v>21</v>
      </c>
      <c r="AA18" s="2">
        <v>11584.047151565552</v>
      </c>
      <c r="AB18" s="2">
        <v>34034.267303466797</v>
      </c>
      <c r="AC18" s="10">
        <v>0.34036422903646812</v>
      </c>
      <c r="AE18" s="22">
        <v>36981</v>
      </c>
      <c r="AF18">
        <v>1</v>
      </c>
      <c r="AG18" s="2">
        <v>1120.3900146484375</v>
      </c>
      <c r="AH18" s="2">
        <v>18752.455078125</v>
      </c>
      <c r="AI18" s="10">
        <v>5.974631108197604E-2</v>
      </c>
      <c r="AK18" s="22">
        <v>39263</v>
      </c>
      <c r="AL18">
        <v>13</v>
      </c>
      <c r="AM18" s="2">
        <v>36347.021209716797</v>
      </c>
      <c r="AN18" s="2">
        <v>82679.553833007813</v>
      </c>
      <c r="AO18" s="10">
        <v>0.43961317550320556</v>
      </c>
      <c r="AQ18" s="22">
        <v>39263</v>
      </c>
      <c r="AR18">
        <v>11</v>
      </c>
      <c r="AS18" s="2">
        <v>42878.346405029297</v>
      </c>
      <c r="AT18" s="2">
        <v>138868.69226074219</v>
      </c>
      <c r="AU18" s="10">
        <v>0.30876899398260477</v>
      </c>
      <c r="AW18" s="22">
        <v>37802</v>
      </c>
      <c r="AX18">
        <v>1</v>
      </c>
      <c r="AY18" s="2">
        <v>497.822998046875</v>
      </c>
      <c r="AZ18" s="2">
        <v>974.2733154296875</v>
      </c>
      <c r="BA18" s="10">
        <v>0.51096852409153604</v>
      </c>
      <c r="BC18" s="22">
        <v>39263</v>
      </c>
      <c r="BD18">
        <v>15</v>
      </c>
      <c r="BE18" s="2">
        <v>27380.01936340332</v>
      </c>
      <c r="BF18" s="2">
        <v>72493.302276611328</v>
      </c>
      <c r="BG18" s="10">
        <v>0.37769033143130792</v>
      </c>
      <c r="BI18" s="22">
        <v>37072</v>
      </c>
      <c r="BJ18">
        <v>1</v>
      </c>
      <c r="BK18" s="2">
        <v>128.61599731445313</v>
      </c>
      <c r="BL18" s="2">
        <v>174.49049377441406</v>
      </c>
      <c r="BM18" s="10">
        <v>0.73709458052615351</v>
      </c>
      <c r="BO18" s="22">
        <v>39263</v>
      </c>
      <c r="BP18">
        <v>25</v>
      </c>
      <c r="BQ18" s="2">
        <v>58288.717834472656</v>
      </c>
      <c r="BR18" s="2">
        <v>132597.92133331299</v>
      </c>
      <c r="BS18" s="10">
        <v>0.43958998186669612</v>
      </c>
      <c r="BU18" s="22">
        <v>39263</v>
      </c>
      <c r="BV18">
        <v>16</v>
      </c>
      <c r="BW18" s="2">
        <v>20554.428741455078</v>
      </c>
      <c r="BX18" s="2">
        <v>50058.063171386719</v>
      </c>
      <c r="BY18" s="10">
        <v>0.41061174642498011</v>
      </c>
      <c r="CA18" s="22">
        <v>39263</v>
      </c>
      <c r="CB18">
        <v>21</v>
      </c>
      <c r="CC18" s="2">
        <v>13997.974803924561</v>
      </c>
      <c r="CD18" s="2">
        <v>86645.184753417969</v>
      </c>
      <c r="CE18" s="10">
        <v>0.161555138277576</v>
      </c>
      <c r="CG18" s="22">
        <v>39263</v>
      </c>
      <c r="CH18">
        <v>12</v>
      </c>
      <c r="CI18" s="2">
        <v>10127.945816040039</v>
      </c>
      <c r="CJ18" s="2">
        <v>96943.360595703125</v>
      </c>
      <c r="CK18" s="10">
        <v>0.1044728154027801</v>
      </c>
      <c r="CM18" s="22">
        <v>39263</v>
      </c>
      <c r="CN18">
        <v>14</v>
      </c>
      <c r="CO18" s="2">
        <v>39438.411041259766</v>
      </c>
      <c r="CP18" s="2">
        <v>125864.71215820313</v>
      </c>
      <c r="CQ18" s="10">
        <v>0.31333969915005599</v>
      </c>
      <c r="CS18" s="22">
        <v>37802</v>
      </c>
      <c r="CT18">
        <v>1</v>
      </c>
      <c r="CU18" s="2">
        <v>1362.1619873046875</v>
      </c>
      <c r="CV18" s="2">
        <v>3096.809814453125</v>
      </c>
      <c r="CW18" s="10">
        <v>0.43985974887684082</v>
      </c>
      <c r="CY18" s="22">
        <v>39263</v>
      </c>
      <c r="CZ18">
        <v>9</v>
      </c>
      <c r="DA18" s="2">
        <v>46753.392852783203</v>
      </c>
      <c r="DB18" s="2">
        <v>145546.53985595703</v>
      </c>
      <c r="DC18" s="10">
        <v>0.32122641252106449</v>
      </c>
      <c r="DE18" s="22">
        <v>39263</v>
      </c>
      <c r="DF18">
        <v>14</v>
      </c>
      <c r="DG18" s="2">
        <v>23683.806255340576</v>
      </c>
      <c r="DH18" s="2">
        <v>64929.253387451172</v>
      </c>
      <c r="DI18" s="10">
        <v>0.36476326185383068</v>
      </c>
      <c r="DK18" s="22">
        <v>36981</v>
      </c>
      <c r="DL18">
        <v>1</v>
      </c>
      <c r="DM18" s="2">
        <v>18752.455078125</v>
      </c>
      <c r="DN18" s="2">
        <v>528.708984375</v>
      </c>
      <c r="DO18" s="10">
        <v>35.468387397072021</v>
      </c>
      <c r="DQ18" s="22">
        <v>39263</v>
      </c>
      <c r="DR18">
        <v>12</v>
      </c>
      <c r="DS18" s="2">
        <v>46699.043182373047</v>
      </c>
      <c r="DT18" s="2">
        <v>3975.7589912414551</v>
      </c>
      <c r="DU18" s="10">
        <v>11.745944179526582</v>
      </c>
      <c r="DW18" s="22">
        <v>39263</v>
      </c>
      <c r="DX18">
        <v>7</v>
      </c>
      <c r="DY18" s="2">
        <v>104812.96954345703</v>
      </c>
      <c r="DZ18" s="2">
        <v>7511.1109771728516</v>
      </c>
      <c r="EA18" s="10">
        <v>13.954389685093984</v>
      </c>
    </row>
    <row r="19" spans="1:131">
      <c r="A19" s="22">
        <v>36799</v>
      </c>
      <c r="B19">
        <v>4</v>
      </c>
      <c r="C19" s="2">
        <v>2238.8260040283203</v>
      </c>
      <c r="D19" s="2">
        <v>23013.89599609375</v>
      </c>
      <c r="E19" s="10">
        <v>9.7281486125092687E-2</v>
      </c>
      <c r="G19" s="22">
        <v>39355</v>
      </c>
      <c r="H19">
        <v>10</v>
      </c>
      <c r="I19" s="2">
        <v>11830.519157409668</v>
      </c>
      <c r="J19" s="2">
        <v>30772.762786865234</v>
      </c>
      <c r="K19" s="10">
        <v>0.38444774163921669</v>
      </c>
      <c r="M19" s="22">
        <v>38260</v>
      </c>
      <c r="N19">
        <v>19</v>
      </c>
      <c r="O19" s="2">
        <v>12961.312092781067</v>
      </c>
      <c r="P19" s="2">
        <v>42826.487731933594</v>
      </c>
      <c r="Q19" s="10">
        <v>0.30264709480521929</v>
      </c>
      <c r="S19" s="22">
        <v>39355</v>
      </c>
      <c r="T19">
        <v>19</v>
      </c>
      <c r="U19" s="2">
        <v>25651.638397216797</v>
      </c>
      <c r="V19" s="2">
        <v>62174.727691650391</v>
      </c>
      <c r="W19" s="10">
        <v>0.41257339355684258</v>
      </c>
      <c r="Y19" s="22">
        <v>39355</v>
      </c>
      <c r="Z19">
        <v>20</v>
      </c>
      <c r="AA19" s="2">
        <v>12017.032994508743</v>
      </c>
      <c r="AB19" s="2">
        <v>33286.20556640625</v>
      </c>
      <c r="AC19" s="10">
        <v>0.36102141382665759</v>
      </c>
      <c r="AE19" s="22">
        <v>37072</v>
      </c>
      <c r="AF19">
        <v>1</v>
      </c>
      <c r="AG19" s="2">
        <v>1240.093017578125</v>
      </c>
      <c r="AH19" s="2">
        <v>18752.455078125</v>
      </c>
      <c r="AI19" s="10">
        <v>6.612963542169531E-2</v>
      </c>
      <c r="AK19" s="22">
        <v>39355</v>
      </c>
      <c r="AL19">
        <v>14</v>
      </c>
      <c r="AM19" s="2">
        <v>37258.758575439453</v>
      </c>
      <c r="AN19" s="2">
        <v>78330.479614257813</v>
      </c>
      <c r="AO19" s="10">
        <v>0.47566105504424316</v>
      </c>
      <c r="AQ19" s="22">
        <v>39355</v>
      </c>
      <c r="AR19">
        <v>11</v>
      </c>
      <c r="AS19" s="2">
        <v>44240.733551025391</v>
      </c>
      <c r="AT19" s="2">
        <v>170741.89312744141</v>
      </c>
      <c r="AU19" s="10">
        <v>0.25910883814556396</v>
      </c>
      <c r="AW19" s="22">
        <v>37894</v>
      </c>
      <c r="AX19">
        <v>1</v>
      </c>
      <c r="AY19" s="2">
        <v>481.18399047851563</v>
      </c>
      <c r="AZ19" s="2">
        <v>920.71099853515625</v>
      </c>
      <c r="BA19" s="10">
        <v>0.52262218138381689</v>
      </c>
      <c r="BC19" s="22">
        <v>39355</v>
      </c>
      <c r="BD19">
        <v>13</v>
      </c>
      <c r="BE19" s="2">
        <v>20362.795303344727</v>
      </c>
      <c r="BF19" s="2">
        <v>50028.423889160156</v>
      </c>
      <c r="BG19" s="10">
        <v>0.40702452166910674</v>
      </c>
      <c r="BI19" s="22">
        <v>37164</v>
      </c>
      <c r="BJ19">
        <v>1</v>
      </c>
      <c r="BK19" s="2">
        <v>112.52300262451172</v>
      </c>
      <c r="BL19" s="2">
        <v>167.34559631347656</v>
      </c>
      <c r="BM19" s="10">
        <v>0.6723989462724218</v>
      </c>
      <c r="BO19" s="22">
        <v>39355</v>
      </c>
      <c r="BP19">
        <v>24</v>
      </c>
      <c r="BQ19" s="2">
        <v>57816.925918579102</v>
      </c>
      <c r="BR19" s="2">
        <v>125755.95790863037</v>
      </c>
      <c r="BS19" s="10">
        <v>0.45975496413924771</v>
      </c>
      <c r="BU19" s="22">
        <v>39355</v>
      </c>
      <c r="BV19">
        <v>17</v>
      </c>
      <c r="BW19" s="2">
        <v>19978.929870605469</v>
      </c>
      <c r="BX19" s="2">
        <v>45246.42431640625</v>
      </c>
      <c r="BY19" s="10">
        <v>0.44155820426590381</v>
      </c>
      <c r="CA19" s="22">
        <v>39355</v>
      </c>
      <c r="CB19">
        <v>21</v>
      </c>
      <c r="CC19" s="2">
        <v>19024.623825073242</v>
      </c>
      <c r="CD19" s="2">
        <v>90137.499206542969</v>
      </c>
      <c r="CE19" s="10">
        <v>0.21106225480562554</v>
      </c>
      <c r="CG19" s="22">
        <v>39355</v>
      </c>
      <c r="CH19">
        <v>13</v>
      </c>
      <c r="CI19" s="2">
        <v>12167.748039245605</v>
      </c>
      <c r="CJ19" s="2">
        <v>97011.857604980469</v>
      </c>
      <c r="CK19" s="10">
        <v>0.12542536901819853</v>
      </c>
      <c r="CM19" s="22">
        <v>39355</v>
      </c>
      <c r="CN19">
        <v>14</v>
      </c>
      <c r="CO19" s="2">
        <v>41058.114852905273</v>
      </c>
      <c r="CP19" s="2">
        <v>121694.88830566406</v>
      </c>
      <c r="CQ19" s="10">
        <v>0.33738569815503333</v>
      </c>
      <c r="CS19" s="22">
        <v>37894</v>
      </c>
      <c r="CT19">
        <v>1</v>
      </c>
      <c r="CU19" s="2">
        <v>1450.3861083984375</v>
      </c>
      <c r="CV19" s="2">
        <v>3168.132080078125</v>
      </c>
      <c r="CW19" s="10">
        <v>0.45780481108056315</v>
      </c>
      <c r="CY19" s="22">
        <v>39355</v>
      </c>
      <c r="CZ19">
        <v>9</v>
      </c>
      <c r="DA19" s="2">
        <v>44649.884033203125</v>
      </c>
      <c r="DB19" s="2">
        <v>141393.39617919922</v>
      </c>
      <c r="DC19" s="10">
        <v>0.31578479080179062</v>
      </c>
      <c r="DE19" s="22">
        <v>39355</v>
      </c>
      <c r="DF19">
        <v>15</v>
      </c>
      <c r="DG19" s="2">
        <v>26248.82804107666</v>
      </c>
      <c r="DH19" s="2">
        <v>68224.732360839844</v>
      </c>
      <c r="DI19" s="10">
        <v>0.38474065244033356</v>
      </c>
      <c r="DK19" s="22">
        <v>37072</v>
      </c>
      <c r="DL19">
        <v>1</v>
      </c>
      <c r="DM19" s="2">
        <v>18752.455078125</v>
      </c>
      <c r="DN19" s="2">
        <v>669.71197509765625</v>
      </c>
      <c r="DO19" s="10">
        <v>28.000776117808776</v>
      </c>
      <c r="DQ19" s="22">
        <v>39355</v>
      </c>
      <c r="DR19">
        <v>13</v>
      </c>
      <c r="DS19" s="2">
        <v>50801.685241699219</v>
      </c>
      <c r="DT19" s="2">
        <v>4427.8029708862305</v>
      </c>
      <c r="DU19" s="10">
        <v>11.473339165209332</v>
      </c>
      <c r="DW19" s="22">
        <v>39355</v>
      </c>
      <c r="DX19">
        <v>7</v>
      </c>
      <c r="DY19" s="2">
        <v>103295.92303466797</v>
      </c>
      <c r="DZ19" s="2">
        <v>7772.942024230957</v>
      </c>
      <c r="EA19" s="10">
        <v>13.289166793301524</v>
      </c>
    </row>
    <row r="20" spans="1:131">
      <c r="A20" s="22">
        <v>36891</v>
      </c>
      <c r="B20">
        <v>4</v>
      </c>
      <c r="C20" s="2">
        <v>2193.4529571533203</v>
      </c>
      <c r="D20" s="2">
        <v>23112.822189331055</v>
      </c>
      <c r="E20" s="10">
        <v>9.4901995921805885E-2</v>
      </c>
      <c r="G20" s="22">
        <v>39447</v>
      </c>
      <c r="H20">
        <v>10</v>
      </c>
      <c r="I20" s="2">
        <v>10263.78507232666</v>
      </c>
      <c r="J20" s="2">
        <v>27251.577453613281</v>
      </c>
      <c r="K20" s="10">
        <v>0.37663086071979979</v>
      </c>
      <c r="M20" s="22">
        <v>38352</v>
      </c>
      <c r="N20">
        <v>19</v>
      </c>
      <c r="O20" s="2">
        <v>12479.133979380131</v>
      </c>
      <c r="P20" s="2">
        <v>46663.533874511719</v>
      </c>
      <c r="Q20" s="10">
        <v>0.26742796662034229</v>
      </c>
      <c r="S20" s="22">
        <v>39447</v>
      </c>
      <c r="T20">
        <v>19</v>
      </c>
      <c r="U20" s="2">
        <v>24432.08296585083</v>
      </c>
      <c r="V20" s="2">
        <v>59155.515197753906</v>
      </c>
      <c r="W20" s="10">
        <v>0.41301445662632819</v>
      </c>
      <c r="Y20" s="22">
        <v>39447</v>
      </c>
      <c r="Z20">
        <v>20</v>
      </c>
      <c r="AA20" s="2">
        <v>11666.99388885498</v>
      </c>
      <c r="AB20" s="2">
        <v>29653.679870605469</v>
      </c>
      <c r="AC20" s="10">
        <v>0.39344168884820307</v>
      </c>
      <c r="AE20" s="22">
        <v>37164</v>
      </c>
      <c r="AF20">
        <v>1</v>
      </c>
      <c r="AG20" s="2">
        <v>1252.18896484375</v>
      </c>
      <c r="AH20" s="2">
        <v>18752.455078125</v>
      </c>
      <c r="AI20" s="10">
        <v>6.6774668150222413E-2</v>
      </c>
      <c r="AK20" s="22">
        <v>39447</v>
      </c>
      <c r="AL20">
        <v>13</v>
      </c>
      <c r="AM20" s="2">
        <v>36967.389251708984</v>
      </c>
      <c r="AN20" s="2">
        <v>74158.927368164063</v>
      </c>
      <c r="AO20" s="10">
        <v>0.4984887263563475</v>
      </c>
      <c r="AQ20" s="22">
        <v>39447</v>
      </c>
      <c r="AR20">
        <v>10</v>
      </c>
      <c r="AS20" s="2">
        <v>39909.956024169922</v>
      </c>
      <c r="AT20" s="2">
        <v>144031.42065429688</v>
      </c>
      <c r="AU20" s="10">
        <v>0.27709201119359572</v>
      </c>
      <c r="AW20" s="22">
        <v>37986</v>
      </c>
      <c r="AX20">
        <v>1</v>
      </c>
      <c r="AY20" s="2">
        <v>446.3330078125</v>
      </c>
      <c r="AZ20" s="2">
        <v>1131.3836669921875</v>
      </c>
      <c r="BA20" s="10">
        <v>0.39450190137452468</v>
      </c>
      <c r="BC20" s="22">
        <v>39447</v>
      </c>
      <c r="BD20">
        <v>13</v>
      </c>
      <c r="BE20" s="2">
        <v>20537.257339477539</v>
      </c>
      <c r="BF20" s="2">
        <v>46814.929443359375</v>
      </c>
      <c r="BG20" s="10">
        <v>0.43869034053175782</v>
      </c>
      <c r="BI20" s="22">
        <v>37256</v>
      </c>
      <c r="BJ20">
        <v>1</v>
      </c>
      <c r="BK20" s="2">
        <v>119.85500335693359</v>
      </c>
      <c r="BL20" s="2">
        <v>209.13749694824219</v>
      </c>
      <c r="BM20" s="10">
        <v>0.5730918898135019</v>
      </c>
      <c r="BO20" s="22">
        <v>39447</v>
      </c>
      <c r="BP20">
        <v>24</v>
      </c>
      <c r="BQ20" s="2">
        <v>59579.471862792969</v>
      </c>
      <c r="BR20" s="2">
        <v>119287.51022338867</v>
      </c>
      <c r="BS20" s="10">
        <v>0.49946110662565607</v>
      </c>
      <c r="BU20" s="22">
        <v>39447</v>
      </c>
      <c r="BV20">
        <v>18</v>
      </c>
      <c r="BW20" s="2">
        <v>23701.742065429688</v>
      </c>
      <c r="BX20" s="2">
        <v>47430.318756103516</v>
      </c>
      <c r="BY20" s="10">
        <v>0.49971711527617885</v>
      </c>
      <c r="CA20" s="22">
        <v>39447</v>
      </c>
      <c r="CB20">
        <v>21</v>
      </c>
      <c r="CC20" s="2">
        <v>16802.713928222656</v>
      </c>
      <c r="CD20" s="2">
        <v>79623.584259033203</v>
      </c>
      <c r="CE20" s="10">
        <v>0.21102684693971696</v>
      </c>
      <c r="CG20" s="22">
        <v>39447</v>
      </c>
      <c r="CH20">
        <v>14</v>
      </c>
      <c r="CI20" s="2">
        <v>10817.091888427734</v>
      </c>
      <c r="CJ20" s="2">
        <v>87007.417572021484</v>
      </c>
      <c r="CK20" s="10">
        <v>0.124323789744406</v>
      </c>
      <c r="CM20" s="22">
        <v>39447</v>
      </c>
      <c r="CN20">
        <v>17</v>
      </c>
      <c r="CO20" s="2">
        <v>40733.111877441406</v>
      </c>
      <c r="CP20" s="2">
        <v>115616.84204101563</v>
      </c>
      <c r="CQ20" s="10">
        <v>0.35231123042602341</v>
      </c>
      <c r="CS20" s="22">
        <v>37986</v>
      </c>
      <c r="CT20">
        <v>1</v>
      </c>
      <c r="CU20" s="2">
        <v>1344.4739990234375</v>
      </c>
      <c r="CV20" s="2">
        <v>3675.84130859375</v>
      </c>
      <c r="CW20" s="10">
        <v>0.36575953262187666</v>
      </c>
      <c r="CY20" s="22">
        <v>39447</v>
      </c>
      <c r="CZ20">
        <v>5</v>
      </c>
      <c r="DA20" s="2">
        <v>26626.900024414063</v>
      </c>
      <c r="DB20" s="2">
        <v>81405.05126953125</v>
      </c>
      <c r="DC20" s="10">
        <v>0.32709149627893092</v>
      </c>
      <c r="DE20" s="22">
        <v>39447</v>
      </c>
      <c r="DF20">
        <v>12</v>
      </c>
      <c r="DG20" s="2">
        <v>19978.268051147461</v>
      </c>
      <c r="DH20" s="2">
        <v>49046.830749511719</v>
      </c>
      <c r="DI20" s="10">
        <v>0.40733045837719806</v>
      </c>
      <c r="DK20" s="22">
        <v>37164</v>
      </c>
      <c r="DL20">
        <v>1</v>
      </c>
      <c r="DM20" s="2">
        <v>18752.455078125</v>
      </c>
      <c r="DN20" s="2">
        <v>826.97900390625</v>
      </c>
      <c r="DO20" s="10">
        <v>22.675853908681411</v>
      </c>
      <c r="DQ20" s="22">
        <v>39447</v>
      </c>
      <c r="DR20">
        <v>11</v>
      </c>
      <c r="DS20" s="2">
        <v>46603.929626464844</v>
      </c>
      <c r="DT20" s="2">
        <v>4367.1179962158203</v>
      </c>
      <c r="DU20" s="10">
        <v>10.671552650248497</v>
      </c>
      <c r="DW20" s="22">
        <v>39447</v>
      </c>
      <c r="DX20">
        <v>3</v>
      </c>
      <c r="DY20" s="2">
        <v>42404.25048828125</v>
      </c>
      <c r="DZ20" s="2">
        <v>3196.9000091552734</v>
      </c>
      <c r="EA20" s="10">
        <v>13.264177911991014</v>
      </c>
    </row>
    <row r="21" spans="1:131">
      <c r="A21" s="22">
        <v>36981</v>
      </c>
      <c r="B21">
        <v>3</v>
      </c>
      <c r="C21" s="2">
        <v>2020.4770355224609</v>
      </c>
      <c r="D21" s="2">
        <v>20242.003753662109</v>
      </c>
      <c r="E21" s="10">
        <v>9.9816058731681812E-2</v>
      </c>
      <c r="G21" s="22">
        <v>39538</v>
      </c>
      <c r="H21">
        <v>10</v>
      </c>
      <c r="I21" s="2">
        <v>11098.841941833496</v>
      </c>
      <c r="J21" s="2">
        <v>28319.922973632813</v>
      </c>
      <c r="K21" s="10">
        <v>0.39190932659552224</v>
      </c>
      <c r="M21" s="22">
        <v>38442</v>
      </c>
      <c r="N21">
        <v>17</v>
      </c>
      <c r="O21" s="2">
        <v>10936.980072975159</v>
      </c>
      <c r="P21" s="2">
        <v>41647.073913574219</v>
      </c>
      <c r="Q21" s="10">
        <v>0.26261100829488093</v>
      </c>
      <c r="S21" s="22">
        <v>39538</v>
      </c>
      <c r="T21">
        <v>20</v>
      </c>
      <c r="U21" s="2">
        <v>37179.744430541992</v>
      </c>
      <c r="V21" s="2">
        <v>70865.096343994141</v>
      </c>
      <c r="W21" s="10">
        <v>0.52465524424130694</v>
      </c>
      <c r="Y21" s="22">
        <v>39538</v>
      </c>
      <c r="Z21">
        <v>20</v>
      </c>
      <c r="AA21" s="2">
        <v>12480.672134399414</v>
      </c>
      <c r="AB21" s="2">
        <v>29827.845672607422</v>
      </c>
      <c r="AC21" s="10">
        <v>0.41842351845950154</v>
      </c>
      <c r="AE21" s="22">
        <v>37256</v>
      </c>
      <c r="AF21">
        <v>1</v>
      </c>
      <c r="AG21" s="2">
        <v>1212.4610595703125</v>
      </c>
      <c r="AH21" s="2">
        <v>18752.455078125</v>
      </c>
      <c r="AI21" s="10">
        <v>6.4656123932522583E-2</v>
      </c>
      <c r="AK21" s="22">
        <v>39538</v>
      </c>
      <c r="AL21">
        <v>13</v>
      </c>
      <c r="AM21" s="2">
        <v>37485.734008789063</v>
      </c>
      <c r="AN21" s="2">
        <v>70278.882141113281</v>
      </c>
      <c r="AO21" s="10">
        <v>0.53338546184501467</v>
      </c>
      <c r="AQ21" s="22">
        <v>39538</v>
      </c>
      <c r="AR21">
        <v>9</v>
      </c>
      <c r="AS21" s="2">
        <v>31034.068664550781</v>
      </c>
      <c r="AT21" s="2">
        <v>93527.63671875</v>
      </c>
      <c r="AU21" s="10">
        <v>0.33181709442605012</v>
      </c>
      <c r="AW21" s="22">
        <v>38077</v>
      </c>
      <c r="AX21">
        <v>2</v>
      </c>
      <c r="AY21" s="2">
        <v>389.86598968505859</v>
      </c>
      <c r="AZ21" s="2">
        <v>1518.1284790039063</v>
      </c>
      <c r="BA21" s="10">
        <v>0.25680697982878392</v>
      </c>
      <c r="BC21" s="22">
        <v>39538</v>
      </c>
      <c r="BD21">
        <v>14</v>
      </c>
      <c r="BE21" s="2">
        <v>21489.107818603516</v>
      </c>
      <c r="BF21" s="2">
        <v>44180.876617431641</v>
      </c>
      <c r="BG21" s="10">
        <v>0.48638934905435877</v>
      </c>
      <c r="BI21" s="22">
        <v>37346</v>
      </c>
      <c r="BJ21">
        <v>1</v>
      </c>
      <c r="BK21" s="2">
        <v>112.29599761962891</v>
      </c>
      <c r="BL21" s="2">
        <v>221.97149658203125</v>
      </c>
      <c r="BM21" s="10">
        <v>0.50590278188320936</v>
      </c>
      <c r="BO21" s="22">
        <v>39538</v>
      </c>
      <c r="BP21">
        <v>24</v>
      </c>
      <c r="BQ21" s="2">
        <v>56181.787368774414</v>
      </c>
      <c r="BR21" s="2">
        <v>104484.60678100586</v>
      </c>
      <c r="BS21" s="10">
        <v>0.53770396520253394</v>
      </c>
      <c r="BU21" s="22">
        <v>39538</v>
      </c>
      <c r="BV21">
        <v>16</v>
      </c>
      <c r="BW21" s="2">
        <v>21837.239013671875</v>
      </c>
      <c r="BX21" s="2">
        <v>45218.60302734375</v>
      </c>
      <c r="BY21" s="10">
        <v>0.48292599840970024</v>
      </c>
      <c r="CA21" s="22">
        <v>39538</v>
      </c>
      <c r="CB21">
        <v>23</v>
      </c>
      <c r="CC21" s="2">
        <v>20460.020881652832</v>
      </c>
      <c r="CD21" s="2">
        <v>82350.554992675781</v>
      </c>
      <c r="CE21" s="10">
        <v>0.24845030957560074</v>
      </c>
      <c r="CG21" s="22">
        <v>39538</v>
      </c>
      <c r="CH21">
        <v>13</v>
      </c>
      <c r="CI21" s="2">
        <v>12305.15397644043</v>
      </c>
      <c r="CJ21" s="2">
        <v>75098.000457763672</v>
      </c>
      <c r="CK21" s="10">
        <v>0.16385461532176276</v>
      </c>
      <c r="CM21" s="22">
        <v>39538</v>
      </c>
      <c r="CN21">
        <v>17</v>
      </c>
      <c r="CO21" s="2">
        <v>42962.589233398438</v>
      </c>
      <c r="CP21" s="2">
        <v>102296.80670166016</v>
      </c>
      <c r="CQ21" s="10">
        <v>0.41997976885725413</v>
      </c>
      <c r="CS21" s="22">
        <v>38077</v>
      </c>
      <c r="CT21">
        <v>1</v>
      </c>
      <c r="CU21" s="2">
        <v>1265.7060546875</v>
      </c>
      <c r="CV21" s="2">
        <v>4113.35205078125</v>
      </c>
      <c r="CW21" s="10">
        <v>0.30770671682408124</v>
      </c>
      <c r="CY21" s="22">
        <v>39538</v>
      </c>
      <c r="CZ21">
        <v>6</v>
      </c>
      <c r="DA21" s="2">
        <v>31894.427856445313</v>
      </c>
      <c r="DB21" s="2">
        <v>86095.13330078125</v>
      </c>
      <c r="DC21" s="10">
        <v>0.37045564172621931</v>
      </c>
      <c r="DE21" s="22">
        <v>39538</v>
      </c>
      <c r="DF21">
        <v>12</v>
      </c>
      <c r="DG21" s="2">
        <v>20794.990036010742</v>
      </c>
      <c r="DH21" s="2">
        <v>48636.717926025391</v>
      </c>
      <c r="DI21" s="10">
        <v>0.42755742827135529</v>
      </c>
      <c r="DK21" s="22">
        <v>37256</v>
      </c>
      <c r="DL21">
        <v>1</v>
      </c>
      <c r="DM21" s="2">
        <v>18752.455078125</v>
      </c>
      <c r="DN21" s="2">
        <v>817.0269775390625</v>
      </c>
      <c r="DO21" s="10">
        <v>22.952063510324461</v>
      </c>
      <c r="DQ21" s="22">
        <v>39538</v>
      </c>
      <c r="DR21">
        <v>12</v>
      </c>
      <c r="DS21" s="2">
        <v>48636.717926025391</v>
      </c>
      <c r="DT21" s="2">
        <v>4844.8190231323242</v>
      </c>
      <c r="DU21" s="10">
        <v>10.038913258431737</v>
      </c>
      <c r="DW21" s="22">
        <v>39538</v>
      </c>
      <c r="DX21">
        <v>5</v>
      </c>
      <c r="DY21" s="2">
        <v>56229.41650390625</v>
      </c>
      <c r="DZ21" s="2">
        <v>4131.5480346679688</v>
      </c>
      <c r="EA21" s="10">
        <v>13.609769517886077</v>
      </c>
    </row>
    <row r="22" spans="1:131">
      <c r="A22" s="22">
        <v>37072</v>
      </c>
      <c r="B22">
        <v>4</v>
      </c>
      <c r="C22" s="2">
        <v>8678.5270080566406</v>
      </c>
      <c r="D22" s="2">
        <v>28515.480239868164</v>
      </c>
      <c r="E22" s="10">
        <v>0.30434440995045869</v>
      </c>
      <c r="G22" s="22">
        <v>39629</v>
      </c>
      <c r="H22">
        <v>10</v>
      </c>
      <c r="I22" s="2">
        <v>11297.055946350098</v>
      </c>
      <c r="J22" s="2">
        <v>24325.993896484375</v>
      </c>
      <c r="K22" s="10">
        <v>0.4644026465855014</v>
      </c>
      <c r="M22" s="22">
        <v>38533</v>
      </c>
      <c r="N22">
        <v>17</v>
      </c>
      <c r="O22" s="2">
        <v>10308.825058460236</v>
      </c>
      <c r="P22" s="2">
        <v>40891.224548339844</v>
      </c>
      <c r="Q22" s="10">
        <v>0.25210360345833094</v>
      </c>
      <c r="S22" s="22">
        <v>39629</v>
      </c>
      <c r="T22">
        <v>20</v>
      </c>
      <c r="U22" s="2">
        <v>39605.124496459961</v>
      </c>
      <c r="V22" s="2">
        <v>72876.284606933594</v>
      </c>
      <c r="W22" s="10">
        <v>0.54345696559689671</v>
      </c>
      <c r="Y22" s="22">
        <v>39629</v>
      </c>
      <c r="Z22">
        <v>22</v>
      </c>
      <c r="AA22" s="2">
        <v>13179.279926300049</v>
      </c>
      <c r="AB22" s="2">
        <v>32329.314208984375</v>
      </c>
      <c r="AC22" s="10">
        <v>0.40765726860477303</v>
      </c>
      <c r="AE22" s="22">
        <v>37346</v>
      </c>
      <c r="AF22">
        <v>1</v>
      </c>
      <c r="AG22" s="2">
        <v>1186.85205078125</v>
      </c>
      <c r="AH22" s="2">
        <v>18752.455078125</v>
      </c>
      <c r="AI22" s="10">
        <v>6.3290488943270662E-2</v>
      </c>
      <c r="AK22" s="22">
        <v>39629</v>
      </c>
      <c r="AL22">
        <v>13</v>
      </c>
      <c r="AM22" s="2">
        <v>38188.441009521484</v>
      </c>
      <c r="AN22" s="2">
        <v>69381.529235839844</v>
      </c>
      <c r="AO22" s="10">
        <v>0.55041221244507821</v>
      </c>
      <c r="AQ22" s="22">
        <v>39629</v>
      </c>
      <c r="AR22">
        <v>9</v>
      </c>
      <c r="AS22" s="2">
        <v>32214.785461425781</v>
      </c>
      <c r="AT22" s="2">
        <v>74876.734222412109</v>
      </c>
      <c r="AU22" s="10">
        <v>0.43023758709528825</v>
      </c>
      <c r="AW22" s="22">
        <v>38168</v>
      </c>
      <c r="AX22">
        <v>21</v>
      </c>
      <c r="AY22" s="2">
        <v>5813.7739448547363</v>
      </c>
      <c r="AZ22" s="2">
        <v>35111.344528198242</v>
      </c>
      <c r="BA22" s="10">
        <v>0.1655810685399883</v>
      </c>
      <c r="BC22" s="22">
        <v>39629</v>
      </c>
      <c r="BD22">
        <v>14</v>
      </c>
      <c r="BE22" s="2">
        <v>22300.538467407227</v>
      </c>
      <c r="BF22" s="2">
        <v>41398.770599365234</v>
      </c>
      <c r="BG22" s="10">
        <v>0.53867634580793955</v>
      </c>
      <c r="BI22" s="22">
        <v>37437</v>
      </c>
      <c r="BJ22">
        <v>1</v>
      </c>
      <c r="BK22" s="2">
        <v>104.76499938964844</v>
      </c>
      <c r="BL22" s="2">
        <v>243.59379577636719</v>
      </c>
      <c r="BM22" s="10">
        <v>0.43008073771233729</v>
      </c>
      <c r="BO22" s="22">
        <v>39629</v>
      </c>
      <c r="BP22">
        <v>24</v>
      </c>
      <c r="BQ22" s="2">
        <v>48775.731870651245</v>
      </c>
      <c r="BR22" s="2">
        <v>82560.359619140625</v>
      </c>
      <c r="BS22" s="10">
        <v>0.59078875256428964</v>
      </c>
      <c r="BU22" s="22">
        <v>39629</v>
      </c>
      <c r="BV22">
        <v>20</v>
      </c>
      <c r="BW22" s="2">
        <v>25455.3408203125</v>
      </c>
      <c r="BX22" s="2">
        <v>52929.037292480469</v>
      </c>
      <c r="BY22" s="10">
        <v>0.48093338028517085</v>
      </c>
      <c r="CA22" s="22">
        <v>39629</v>
      </c>
      <c r="CB22">
        <v>23</v>
      </c>
      <c r="CC22" s="2">
        <v>19771.676263332367</v>
      </c>
      <c r="CD22" s="2">
        <v>72265.425903320313</v>
      </c>
      <c r="CE22" s="10">
        <v>0.27359800369520737</v>
      </c>
      <c r="CG22" s="22">
        <v>39629</v>
      </c>
      <c r="CH22">
        <v>12</v>
      </c>
      <c r="CI22" s="2">
        <v>8257.6988830566406</v>
      </c>
      <c r="CJ22" s="2">
        <v>58169.6923828125</v>
      </c>
      <c r="CK22" s="10">
        <v>0.141958785491129</v>
      </c>
      <c r="CM22" s="22">
        <v>39629</v>
      </c>
      <c r="CN22">
        <v>18</v>
      </c>
      <c r="CO22" s="2">
        <v>62603.708679199219</v>
      </c>
      <c r="CP22" s="2">
        <v>153280.64135742188</v>
      </c>
      <c r="CQ22" s="10">
        <v>0.40842540926756071</v>
      </c>
      <c r="CS22" s="22">
        <v>38168</v>
      </c>
      <c r="CT22">
        <v>6</v>
      </c>
      <c r="CU22" s="2">
        <v>15283.822052001953</v>
      </c>
      <c r="CV22" s="2">
        <v>23310.58381652832</v>
      </c>
      <c r="CW22" s="10">
        <v>0.65566020020335103</v>
      </c>
      <c r="CY22" s="22">
        <v>39629</v>
      </c>
      <c r="CZ22">
        <v>6</v>
      </c>
      <c r="DA22" s="2">
        <v>35338.368896484375</v>
      </c>
      <c r="DB22" s="2">
        <v>93206.632080078125</v>
      </c>
      <c r="DC22" s="10">
        <v>0.37914006876810602</v>
      </c>
      <c r="DE22" s="22">
        <v>39629</v>
      </c>
      <c r="DF22">
        <v>14</v>
      </c>
      <c r="DG22" s="2">
        <v>27540.21898651123</v>
      </c>
      <c r="DH22" s="2">
        <v>62754.496215820313</v>
      </c>
      <c r="DI22" s="10">
        <v>0.4388565066604484</v>
      </c>
      <c r="DK22" s="22">
        <v>37346</v>
      </c>
      <c r="DL22">
        <v>1</v>
      </c>
      <c r="DM22" s="2">
        <v>18752.455078125</v>
      </c>
      <c r="DN22" s="2">
        <v>741.239013671875</v>
      </c>
      <c r="DO22" s="10">
        <v>25.298796652959457</v>
      </c>
      <c r="DQ22" s="22">
        <v>39629</v>
      </c>
      <c r="DR22">
        <v>13</v>
      </c>
      <c r="DS22" s="2">
        <v>61125.306274414063</v>
      </c>
      <c r="DT22" s="2">
        <v>6195.971996307373</v>
      </c>
      <c r="DU22" s="10">
        <v>9.8653296546277236</v>
      </c>
      <c r="DW22" s="22">
        <v>39629</v>
      </c>
      <c r="DX22">
        <v>5</v>
      </c>
      <c r="DY22" s="2">
        <v>60670.010986328125</v>
      </c>
      <c r="DZ22" s="2">
        <v>2220.3150329589844</v>
      </c>
      <c r="EA22" s="10">
        <v>27.324956182219786</v>
      </c>
    </row>
    <row r="23" spans="1:131">
      <c r="A23" s="22">
        <v>37164</v>
      </c>
      <c r="B23">
        <v>3</v>
      </c>
      <c r="C23" s="2">
        <v>7707.7119674682617</v>
      </c>
      <c r="D23" s="2">
        <v>26861.090713500977</v>
      </c>
      <c r="E23" s="10">
        <v>0.28694709569608784</v>
      </c>
      <c r="G23" s="22">
        <v>39721</v>
      </c>
      <c r="H23">
        <v>10</v>
      </c>
      <c r="I23" s="2">
        <v>13489.51197052002</v>
      </c>
      <c r="J23" s="2">
        <v>24150.130401611328</v>
      </c>
      <c r="K23" s="10">
        <v>0.55856890816705407</v>
      </c>
      <c r="M23" s="22">
        <v>38625</v>
      </c>
      <c r="N23">
        <v>16</v>
      </c>
      <c r="O23" s="2">
        <v>11567.383128166199</v>
      </c>
      <c r="P23" s="2">
        <v>42909.076599121094</v>
      </c>
      <c r="Q23" s="10">
        <v>0.26957893399186161</v>
      </c>
      <c r="S23" s="22">
        <v>39721</v>
      </c>
      <c r="T23">
        <v>21</v>
      </c>
      <c r="U23" s="2">
        <v>42682.580093383789</v>
      </c>
      <c r="V23" s="2">
        <v>73801.299743652344</v>
      </c>
      <c r="W23" s="10">
        <v>0.57834455818042585</v>
      </c>
      <c r="Y23" s="22">
        <v>39721</v>
      </c>
      <c r="Z23">
        <v>22</v>
      </c>
      <c r="AA23" s="2">
        <v>14431.906898498535</v>
      </c>
      <c r="AB23" s="2">
        <v>34134.869689941406</v>
      </c>
      <c r="AC23" s="10">
        <v>0.42279074241643333</v>
      </c>
      <c r="AE23" s="22">
        <v>37437</v>
      </c>
      <c r="AF23">
        <v>1</v>
      </c>
      <c r="AG23" s="2">
        <v>1320.208984375</v>
      </c>
      <c r="AH23" s="2">
        <v>18752.455078125</v>
      </c>
      <c r="AI23" s="10">
        <v>7.0401927580940701E-2</v>
      </c>
      <c r="AK23" s="22">
        <v>39721</v>
      </c>
      <c r="AL23">
        <v>14</v>
      </c>
      <c r="AM23" s="2">
        <v>37792.504089355469</v>
      </c>
      <c r="AN23" s="2">
        <v>63652.386108398438</v>
      </c>
      <c r="AO23" s="10">
        <v>0.59373271608382083</v>
      </c>
      <c r="AQ23" s="22">
        <v>39721</v>
      </c>
      <c r="AR23">
        <v>9</v>
      </c>
      <c r="AS23" s="2">
        <v>33721.665954589844</v>
      </c>
      <c r="AT23" s="2">
        <v>68829.132934570313</v>
      </c>
      <c r="AU23" s="10">
        <v>0.4899330344121291</v>
      </c>
      <c r="AW23" s="22">
        <v>38260</v>
      </c>
      <c r="AX23">
        <v>21</v>
      </c>
      <c r="AY23" s="2">
        <v>4576.3498117923737</v>
      </c>
      <c r="AZ23" s="2">
        <v>33194.209609985352</v>
      </c>
      <c r="BA23" s="10">
        <v>0.13786590690250189</v>
      </c>
      <c r="BC23" s="22">
        <v>39721</v>
      </c>
      <c r="BD23">
        <v>14</v>
      </c>
      <c r="BE23" s="2">
        <v>21942.796798706055</v>
      </c>
      <c r="BF23" s="2">
        <v>41256.299987792969</v>
      </c>
      <c r="BG23" s="10">
        <v>0.53186535887121611</v>
      </c>
      <c r="BI23" s="22">
        <v>37529</v>
      </c>
      <c r="BJ23">
        <v>2</v>
      </c>
      <c r="BK23" s="2">
        <v>1307.5100021362305</v>
      </c>
      <c r="BL23" s="2">
        <v>3797.7765655517578</v>
      </c>
      <c r="BM23" s="10">
        <v>0.34428302444018838</v>
      </c>
      <c r="BO23" s="22">
        <v>39721</v>
      </c>
      <c r="BP23">
        <v>22</v>
      </c>
      <c r="BQ23" s="2">
        <v>51212.983367919922</v>
      </c>
      <c r="BR23" s="2">
        <v>74231.514801025391</v>
      </c>
      <c r="BS23" s="10">
        <v>0.68990890870534272</v>
      </c>
      <c r="BU23" s="22">
        <v>39721</v>
      </c>
      <c r="BV23">
        <v>18</v>
      </c>
      <c r="BW23" s="2">
        <v>23796.775161743164</v>
      </c>
      <c r="BX23" s="2">
        <v>47771.879821777344</v>
      </c>
      <c r="BY23" s="10">
        <v>0.49813353065698579</v>
      </c>
      <c r="CA23" s="22">
        <v>39721</v>
      </c>
      <c r="CB23">
        <v>23</v>
      </c>
      <c r="CC23" s="2">
        <v>20623.580619812012</v>
      </c>
      <c r="CD23" s="2">
        <v>59277.114074707031</v>
      </c>
      <c r="CE23" s="10">
        <v>0.34791809523351769</v>
      </c>
      <c r="CG23" s="22">
        <v>39721</v>
      </c>
      <c r="CH23">
        <v>12</v>
      </c>
      <c r="CI23" s="2">
        <v>8995.3149566650391</v>
      </c>
      <c r="CJ23" s="2">
        <v>49205.115600585938</v>
      </c>
      <c r="CK23" s="10">
        <v>0.18281259675686895</v>
      </c>
      <c r="CM23" s="22">
        <v>39721</v>
      </c>
      <c r="CN23">
        <v>19</v>
      </c>
      <c r="CO23" s="2">
        <v>66840.883316040039</v>
      </c>
      <c r="CP23" s="2">
        <v>140242.13946533203</v>
      </c>
      <c r="CQ23" s="10">
        <v>0.47661055065808633</v>
      </c>
      <c r="CS23" s="22">
        <v>38260</v>
      </c>
      <c r="CT23">
        <v>6</v>
      </c>
      <c r="CU23" s="2">
        <v>15306.448089599609</v>
      </c>
      <c r="CV23" s="2">
        <v>23510.603622436523</v>
      </c>
      <c r="CW23" s="10">
        <v>0.65104445361804475</v>
      </c>
      <c r="CY23" s="22">
        <v>39721</v>
      </c>
      <c r="CZ23">
        <v>5</v>
      </c>
      <c r="DA23" s="2">
        <v>30117.123046875</v>
      </c>
      <c r="DB23" s="2">
        <v>60360.31201171875</v>
      </c>
      <c r="DC23" s="10">
        <v>0.49895572178334435</v>
      </c>
      <c r="DE23" s="22">
        <v>39721</v>
      </c>
      <c r="DF23">
        <v>14</v>
      </c>
      <c r="DG23" s="2">
        <v>28146.396056652069</v>
      </c>
      <c r="DH23" s="2">
        <v>53936.801284790039</v>
      </c>
      <c r="DI23" s="10">
        <v>0.52184029060301806</v>
      </c>
      <c r="DK23" s="22">
        <v>37437</v>
      </c>
      <c r="DL23">
        <v>1</v>
      </c>
      <c r="DM23" s="2">
        <v>18752.455078125</v>
      </c>
      <c r="DN23" s="2">
        <v>612.2509765625</v>
      </c>
      <c r="DO23" s="10">
        <v>30.628705867340834</v>
      </c>
      <c r="DQ23" s="22">
        <v>39721</v>
      </c>
      <c r="DR23">
        <v>13</v>
      </c>
      <c r="DS23" s="2">
        <v>52529.092178344727</v>
      </c>
      <c r="DT23" s="2">
        <v>7051.2079734802246</v>
      </c>
      <c r="DU23" s="10">
        <v>7.4496586082708101</v>
      </c>
      <c r="DW23" s="22">
        <v>39721</v>
      </c>
      <c r="DX23">
        <v>4</v>
      </c>
      <c r="DY23" s="2">
        <v>33305.61083984375</v>
      </c>
      <c r="DZ23" s="2">
        <v>4338.8670043945313</v>
      </c>
      <c r="EA23" s="10">
        <v>7.6761077963696174</v>
      </c>
    </row>
    <row r="24" spans="1:131">
      <c r="A24" s="22">
        <v>37256</v>
      </c>
      <c r="B24">
        <v>4</v>
      </c>
      <c r="C24" s="2">
        <v>8865.6080551147461</v>
      </c>
      <c r="D24" s="2">
        <v>28906.24235534668</v>
      </c>
      <c r="E24" s="10">
        <v>0.3067021976128595</v>
      </c>
      <c r="G24" s="22">
        <v>39813</v>
      </c>
      <c r="H24">
        <v>11</v>
      </c>
      <c r="I24" s="2">
        <v>13481.689086914063</v>
      </c>
      <c r="J24" s="2">
        <v>17568.04833984375</v>
      </c>
      <c r="K24" s="10">
        <v>0.76739822353163956</v>
      </c>
      <c r="M24" s="22">
        <v>38717</v>
      </c>
      <c r="N24">
        <v>15</v>
      </c>
      <c r="O24" s="2">
        <v>10086.87806892395</v>
      </c>
      <c r="P24" s="2">
        <v>41482.866943359375</v>
      </c>
      <c r="Q24" s="10">
        <v>0.24315768923822342</v>
      </c>
      <c r="S24" s="22">
        <v>39813</v>
      </c>
      <c r="T24">
        <v>19</v>
      </c>
      <c r="U24" s="2">
        <v>33090.735412597656</v>
      </c>
      <c r="V24" s="2">
        <v>50932.823364257813</v>
      </c>
      <c r="W24" s="10">
        <v>0.64969371864468706</v>
      </c>
      <c r="Y24" s="22">
        <v>39813</v>
      </c>
      <c r="Z24">
        <v>21</v>
      </c>
      <c r="AA24" s="2">
        <v>11347.958000183105</v>
      </c>
      <c r="AB24" s="2">
        <v>23678.907440185547</v>
      </c>
      <c r="AC24" s="10">
        <v>0.47924331090227801</v>
      </c>
      <c r="AE24" s="22">
        <v>37529</v>
      </c>
      <c r="AF24">
        <v>1</v>
      </c>
      <c r="AG24" s="2">
        <v>1468.802001953125</v>
      </c>
      <c r="AH24" s="2">
        <v>18752.455078125</v>
      </c>
      <c r="AI24" s="10">
        <v>7.8325850979720682E-2</v>
      </c>
      <c r="AK24" s="22">
        <v>39813</v>
      </c>
      <c r="AL24">
        <v>13</v>
      </c>
      <c r="AM24" s="2">
        <v>35028.650268554688</v>
      </c>
      <c r="AN24" s="2">
        <v>52491.563720703125</v>
      </c>
      <c r="AO24" s="10">
        <v>0.66731961834733999</v>
      </c>
      <c r="AQ24" s="22">
        <v>39813</v>
      </c>
      <c r="AR24">
        <v>9</v>
      </c>
      <c r="AS24" s="2">
        <v>31574.200439453125</v>
      </c>
      <c r="AT24" s="2">
        <v>48841.443908691406</v>
      </c>
      <c r="AU24" s="10">
        <v>0.64646328840074385</v>
      </c>
      <c r="AW24" s="22">
        <v>38352</v>
      </c>
      <c r="AX24">
        <v>19</v>
      </c>
      <c r="AY24" s="2">
        <v>5744.4259490966797</v>
      </c>
      <c r="AZ24" s="2">
        <v>34009.876831054688</v>
      </c>
      <c r="BA24" s="10">
        <v>0.16890463842701714</v>
      </c>
      <c r="BC24" s="22">
        <v>39813</v>
      </c>
      <c r="BD24">
        <v>15</v>
      </c>
      <c r="BE24" s="2">
        <v>23383.052398681641</v>
      </c>
      <c r="BF24" s="2">
        <v>36699.925338745117</v>
      </c>
      <c r="BG24" s="10">
        <v>0.63714168851443165</v>
      </c>
      <c r="BI24" s="22">
        <v>37621</v>
      </c>
      <c r="BJ24">
        <v>2</v>
      </c>
      <c r="BK24" s="2">
        <v>1302.3290023803711</v>
      </c>
      <c r="BL24" s="2">
        <v>3642.5225219726563</v>
      </c>
      <c r="BM24" s="10">
        <v>0.35753492106757861</v>
      </c>
      <c r="BO24" s="22">
        <v>39813</v>
      </c>
      <c r="BP24">
        <v>21</v>
      </c>
      <c r="BQ24" s="2">
        <v>41264.05309677124</v>
      </c>
      <c r="BR24" s="2">
        <v>54675.391983032227</v>
      </c>
      <c r="BS24" s="10">
        <v>0.75470978076530271</v>
      </c>
      <c r="BU24" s="22">
        <v>39813</v>
      </c>
      <c r="BV24">
        <v>18</v>
      </c>
      <c r="BW24" s="2">
        <v>22429.353439331055</v>
      </c>
      <c r="BX24" s="2">
        <v>36776.9306640625</v>
      </c>
      <c r="BY24" s="10">
        <v>0.6098756213293367</v>
      </c>
      <c r="CA24" s="22">
        <v>39813</v>
      </c>
      <c r="CB24">
        <v>22</v>
      </c>
      <c r="CC24" s="2">
        <v>20969.664947509766</v>
      </c>
      <c r="CD24" s="2">
        <v>44349.812316894531</v>
      </c>
      <c r="CE24" s="10">
        <v>0.47282420943913717</v>
      </c>
      <c r="CG24" s="22">
        <v>39813</v>
      </c>
      <c r="CH24">
        <v>12</v>
      </c>
      <c r="CI24" s="2">
        <v>8234.5617828369141</v>
      </c>
      <c r="CJ24" s="2">
        <v>34362.533355712891</v>
      </c>
      <c r="CK24" s="10">
        <v>0.23963779671290997</v>
      </c>
      <c r="CM24" s="22">
        <v>39813</v>
      </c>
      <c r="CN24">
        <v>19</v>
      </c>
      <c r="CO24" s="2">
        <v>66081.225898742676</v>
      </c>
      <c r="CP24" s="2">
        <v>114649.47302246094</v>
      </c>
      <c r="CQ24" s="10">
        <v>0.57637618522500078</v>
      </c>
      <c r="CS24" s="22">
        <v>38352</v>
      </c>
      <c r="CT24">
        <v>4</v>
      </c>
      <c r="CU24" s="2">
        <v>14614.939056396484</v>
      </c>
      <c r="CV24" s="2">
        <v>23576.193603515625</v>
      </c>
      <c r="CW24" s="10">
        <v>0.61990240249032991</v>
      </c>
      <c r="CY24" s="22">
        <v>39813</v>
      </c>
      <c r="CZ24">
        <v>5</v>
      </c>
      <c r="DA24" s="2">
        <v>30552.7529296875</v>
      </c>
      <c r="DB24" s="2">
        <v>54139.732421875</v>
      </c>
      <c r="DC24" s="10">
        <v>0.56433143576717693</v>
      </c>
      <c r="DE24" s="22">
        <v>39813</v>
      </c>
      <c r="DF24">
        <v>13</v>
      </c>
      <c r="DG24" s="2">
        <v>23006.21605014801</v>
      </c>
      <c r="DH24" s="2">
        <v>38513.958419799805</v>
      </c>
      <c r="DI24" s="10">
        <v>0.59734748112312042</v>
      </c>
      <c r="DK24" s="22">
        <v>37529</v>
      </c>
      <c r="DL24">
        <v>1</v>
      </c>
      <c r="DM24" s="2">
        <v>18752.455078125</v>
      </c>
      <c r="DN24" s="2">
        <v>470.20700073242188</v>
      </c>
      <c r="DO24" s="10">
        <v>39.881275797499995</v>
      </c>
      <c r="DQ24" s="22">
        <v>39813</v>
      </c>
      <c r="DR24">
        <v>12</v>
      </c>
      <c r="DS24" s="2">
        <v>36848.601364135742</v>
      </c>
      <c r="DT24" s="2">
        <v>6285.327995300293</v>
      </c>
      <c r="DU24" s="10">
        <v>5.862637779872176</v>
      </c>
      <c r="DW24" s="22">
        <v>39813</v>
      </c>
      <c r="DX24">
        <v>4</v>
      </c>
      <c r="DY24" s="2">
        <v>29893.369140625</v>
      </c>
      <c r="DZ24" s="2">
        <v>5295.0659942626953</v>
      </c>
      <c r="EA24" s="10">
        <v>5.6455139884970338</v>
      </c>
    </row>
    <row r="25" spans="1:131">
      <c r="A25" s="22">
        <v>37346</v>
      </c>
      <c r="B25">
        <v>4</v>
      </c>
      <c r="C25" s="2">
        <v>9122.3010635375977</v>
      </c>
      <c r="D25" s="2">
        <v>34678.578552246094</v>
      </c>
      <c r="E25" s="10">
        <v>0.26305291175052375</v>
      </c>
      <c r="G25" s="22">
        <v>39903</v>
      </c>
      <c r="H25">
        <v>11</v>
      </c>
      <c r="I25" s="2">
        <v>15555.63996887207</v>
      </c>
      <c r="J25" s="2">
        <v>19531.744277954102</v>
      </c>
      <c r="K25" s="10">
        <v>0.79642861116249897</v>
      </c>
      <c r="M25" s="22">
        <v>38807</v>
      </c>
      <c r="N25">
        <v>15</v>
      </c>
      <c r="O25" s="2">
        <v>12039.255271911621</v>
      </c>
      <c r="P25" s="2">
        <v>49427.460571289063</v>
      </c>
      <c r="Q25" s="10">
        <v>0.24357422236061355</v>
      </c>
      <c r="S25" s="22">
        <v>39903</v>
      </c>
      <c r="T25">
        <v>22</v>
      </c>
      <c r="U25" s="2">
        <v>37340.290786743164</v>
      </c>
      <c r="V25" s="2">
        <v>54637.478790283203</v>
      </c>
      <c r="W25" s="10">
        <v>0.68341899394859718</v>
      </c>
      <c r="Y25" s="22">
        <v>39903</v>
      </c>
      <c r="Z25">
        <v>21</v>
      </c>
      <c r="AA25" s="2">
        <v>11377.90007019043</v>
      </c>
      <c r="AB25" s="2">
        <v>22372.017623901367</v>
      </c>
      <c r="AC25" s="10">
        <v>0.50857728889122356</v>
      </c>
      <c r="AE25" s="22">
        <v>37621</v>
      </c>
      <c r="AF25">
        <v>1</v>
      </c>
      <c r="AG25" s="2">
        <v>1403.56103515625</v>
      </c>
      <c r="AH25" s="2">
        <v>18752.455078125</v>
      </c>
      <c r="AI25" s="10">
        <v>7.48467882903249E-2</v>
      </c>
      <c r="AK25" s="22">
        <v>39903</v>
      </c>
      <c r="AL25">
        <v>13</v>
      </c>
      <c r="AM25" s="2">
        <v>33492.403198242188</v>
      </c>
      <c r="AN25" s="2">
        <v>51433.679870605469</v>
      </c>
      <c r="AO25" s="10">
        <v>0.65117649140603717</v>
      </c>
      <c r="AQ25" s="22">
        <v>39903</v>
      </c>
      <c r="AR25">
        <v>9</v>
      </c>
      <c r="AS25" s="2">
        <v>31434.096160888672</v>
      </c>
      <c r="AT25" s="2">
        <v>40564.902740478516</v>
      </c>
      <c r="AU25" s="10">
        <v>0.77490870277673607</v>
      </c>
      <c r="AW25" s="22">
        <v>38442</v>
      </c>
      <c r="AX25">
        <v>18</v>
      </c>
      <c r="AY25" s="2">
        <v>6513.8439474105835</v>
      </c>
      <c r="AZ25" s="2">
        <v>31154.98616027832</v>
      </c>
      <c r="BA25" s="10">
        <v>0.20907869815443991</v>
      </c>
      <c r="BC25" s="22">
        <v>39903</v>
      </c>
      <c r="BD25">
        <v>16</v>
      </c>
      <c r="BE25" s="2">
        <v>26677.504974365234</v>
      </c>
      <c r="BF25" s="2">
        <v>40196.389541625977</v>
      </c>
      <c r="BG25" s="10">
        <v>0.66367913333954887</v>
      </c>
      <c r="BI25" s="22">
        <v>37711</v>
      </c>
      <c r="BJ25">
        <v>1</v>
      </c>
      <c r="BK25" s="2">
        <v>1298</v>
      </c>
      <c r="BL25" s="2">
        <v>3463.679931640625</v>
      </c>
      <c r="BM25" s="10">
        <v>0.37474594235535569</v>
      </c>
      <c r="BO25" s="22">
        <v>39903</v>
      </c>
      <c r="BP25">
        <v>17</v>
      </c>
      <c r="BQ25" s="2">
        <v>32999.646728515625</v>
      </c>
      <c r="BR25" s="2">
        <v>44475.487213134766</v>
      </c>
      <c r="BS25" s="10">
        <v>0.74197381066058277</v>
      </c>
      <c r="BU25" s="22">
        <v>39903</v>
      </c>
      <c r="BV25">
        <v>19</v>
      </c>
      <c r="BW25" s="2">
        <v>23446.64013671875</v>
      </c>
      <c r="BX25" s="2">
        <v>39414.353698730469</v>
      </c>
      <c r="BY25" s="10">
        <v>0.59487567184119428</v>
      </c>
      <c r="CA25" s="22">
        <v>39903</v>
      </c>
      <c r="CB25">
        <v>21</v>
      </c>
      <c r="CC25" s="2">
        <v>18454.082107543945</v>
      </c>
      <c r="CD25" s="2">
        <v>43833.605316162109</v>
      </c>
      <c r="CE25" s="10">
        <v>0.42100306316212704</v>
      </c>
      <c r="CG25" s="22">
        <v>39903</v>
      </c>
      <c r="CH25">
        <v>10</v>
      </c>
      <c r="CI25" s="2">
        <v>6842.1799774169922</v>
      </c>
      <c r="CJ25" s="2">
        <v>27896.066253662109</v>
      </c>
      <c r="CK25" s="10">
        <v>0.24527400799812668</v>
      </c>
      <c r="CM25" s="22">
        <v>39903</v>
      </c>
      <c r="CN25">
        <v>17</v>
      </c>
      <c r="CO25" s="2">
        <v>65748.714771270752</v>
      </c>
      <c r="CP25" s="2">
        <v>118226.64761352539</v>
      </c>
      <c r="CQ25" s="10">
        <v>0.55612432643949006</v>
      </c>
      <c r="CS25" s="22">
        <v>38442</v>
      </c>
      <c r="CT25">
        <v>4</v>
      </c>
      <c r="CU25" s="2">
        <v>14981.357971191406</v>
      </c>
      <c r="CV25" s="2">
        <v>24717.59228515625</v>
      </c>
      <c r="CW25" s="10">
        <v>0.60610102304293689</v>
      </c>
      <c r="CY25" s="22">
        <v>39903</v>
      </c>
      <c r="CZ25">
        <v>5</v>
      </c>
      <c r="DA25" s="2">
        <v>30124.0400390625</v>
      </c>
      <c r="DB25" s="2">
        <v>48783.25439453125</v>
      </c>
      <c r="DC25" s="10">
        <v>0.61750779879169959</v>
      </c>
      <c r="DE25" s="22">
        <v>39903</v>
      </c>
      <c r="DF25">
        <v>13</v>
      </c>
      <c r="DG25" s="2">
        <v>22473.136940002441</v>
      </c>
      <c r="DH25" s="2">
        <v>37169.893402099609</v>
      </c>
      <c r="DI25" s="10">
        <v>0.60460590233312328</v>
      </c>
      <c r="DK25" s="22">
        <v>37621</v>
      </c>
      <c r="DL25">
        <v>1</v>
      </c>
      <c r="DM25" s="2">
        <v>18752.455078125</v>
      </c>
      <c r="DN25" s="2">
        <v>505.3599853515625</v>
      </c>
      <c r="DO25" s="10">
        <v>37.107122886034453</v>
      </c>
      <c r="DQ25" s="22">
        <v>39903</v>
      </c>
      <c r="DR25">
        <v>13</v>
      </c>
      <c r="DS25" s="2">
        <v>37169.893402099609</v>
      </c>
      <c r="DT25" s="2">
        <v>6944.7959976196289</v>
      </c>
      <c r="DU25" s="10">
        <v>5.3521937022829489</v>
      </c>
      <c r="DW25" s="22">
        <v>39903</v>
      </c>
      <c r="DX25">
        <v>4</v>
      </c>
      <c r="DY25" s="2">
        <v>25573.47119140625</v>
      </c>
      <c r="DZ25" s="2">
        <v>6777.3899993896484</v>
      </c>
      <c r="EA25" s="10">
        <v>3.7733509793164215</v>
      </c>
    </row>
    <row r="26" spans="1:131">
      <c r="A26" s="22">
        <v>37437</v>
      </c>
      <c r="B26">
        <v>5</v>
      </c>
      <c r="C26" s="2">
        <v>8313.6349334716797</v>
      </c>
      <c r="D26" s="2">
        <v>30576.885055541992</v>
      </c>
      <c r="E26" s="10">
        <v>0.27189280132264004</v>
      </c>
      <c r="G26" s="22">
        <v>39994</v>
      </c>
      <c r="H26">
        <v>9</v>
      </c>
      <c r="I26" s="2">
        <v>10912.345001220703</v>
      </c>
      <c r="J26" s="2">
        <v>17250.178405761719</v>
      </c>
      <c r="K26" s="10">
        <v>0.63259316770752227</v>
      </c>
      <c r="M26" s="22">
        <v>38898</v>
      </c>
      <c r="N26">
        <v>16</v>
      </c>
      <c r="O26" s="2">
        <v>11897.222900390625</v>
      </c>
      <c r="P26" s="2">
        <v>51770.486297607422</v>
      </c>
      <c r="Q26" s="10">
        <v>0.2298070532310309</v>
      </c>
      <c r="S26" s="22">
        <v>39994</v>
      </c>
      <c r="T26">
        <v>22</v>
      </c>
      <c r="U26" s="2">
        <v>36775.770105361938</v>
      </c>
      <c r="V26" s="2">
        <v>60799.063659667969</v>
      </c>
      <c r="W26" s="10">
        <v>0.60487395515200559</v>
      </c>
      <c r="Y26" s="22">
        <v>39994</v>
      </c>
      <c r="Z26">
        <v>22</v>
      </c>
      <c r="AA26" s="2">
        <v>10407.407897949219</v>
      </c>
      <c r="AB26" s="2">
        <v>24847.088562011719</v>
      </c>
      <c r="AC26" s="10">
        <v>0.41885824457763327</v>
      </c>
      <c r="AE26" s="22">
        <v>37711</v>
      </c>
      <c r="AF26">
        <v>1</v>
      </c>
      <c r="AG26" s="2">
        <v>1910.720947265625</v>
      </c>
      <c r="AH26" s="2">
        <v>3970.68798828125</v>
      </c>
      <c r="AI26" s="10">
        <v>0.48120651960183319</v>
      </c>
      <c r="AK26" s="22">
        <v>39994</v>
      </c>
      <c r="AL26">
        <v>13</v>
      </c>
      <c r="AM26" s="2">
        <v>32353.779296875</v>
      </c>
      <c r="AN26" s="2">
        <v>54208.616149902344</v>
      </c>
      <c r="AO26" s="10">
        <v>0.59683831823722522</v>
      </c>
      <c r="AQ26" s="22">
        <v>39994</v>
      </c>
      <c r="AR26">
        <v>10</v>
      </c>
      <c r="AS26" s="2">
        <v>32468.422515869141</v>
      </c>
      <c r="AT26" s="2">
        <v>52140.555023193359</v>
      </c>
      <c r="AU26" s="10">
        <v>0.622709568423781</v>
      </c>
      <c r="AW26" s="22">
        <v>38533</v>
      </c>
      <c r="AX26">
        <v>18</v>
      </c>
      <c r="AY26" s="2">
        <v>7808.876898765564</v>
      </c>
      <c r="AZ26" s="2">
        <v>35974.125457763672</v>
      </c>
      <c r="BA26" s="10">
        <v>0.21706926296050677</v>
      </c>
      <c r="BC26" s="22">
        <v>39994</v>
      </c>
      <c r="BD26">
        <v>16</v>
      </c>
      <c r="BE26" s="2">
        <v>26532.507690429688</v>
      </c>
      <c r="BF26" s="2">
        <v>47373.210906982422</v>
      </c>
      <c r="BG26" s="10">
        <v>0.56007408369524336</v>
      </c>
      <c r="BI26" s="22">
        <v>37802</v>
      </c>
      <c r="BJ26">
        <v>1</v>
      </c>
      <c r="BK26" s="2">
        <v>802</v>
      </c>
      <c r="BL26" s="2">
        <v>3031.023681640625</v>
      </c>
      <c r="BM26" s="10">
        <v>0.2645970748621454</v>
      </c>
      <c r="BO26" s="22">
        <v>39994</v>
      </c>
      <c r="BP26">
        <v>16</v>
      </c>
      <c r="BQ26" s="2">
        <v>30873.624015808105</v>
      </c>
      <c r="BR26" s="2">
        <v>47566.406509399414</v>
      </c>
      <c r="BS26" s="10">
        <v>0.64906362034532261</v>
      </c>
      <c r="BU26" s="22">
        <v>39994</v>
      </c>
      <c r="BV26">
        <v>21</v>
      </c>
      <c r="BW26" s="2">
        <v>27925.085632324219</v>
      </c>
      <c r="BX26" s="2">
        <v>53224.757141113281</v>
      </c>
      <c r="BY26" s="10">
        <v>0.52466346738393255</v>
      </c>
      <c r="CA26" s="22">
        <v>39994</v>
      </c>
      <c r="CB26">
        <v>22</v>
      </c>
      <c r="CC26" s="2">
        <v>27100.116230010986</v>
      </c>
      <c r="CD26" s="2">
        <v>68967.495635986328</v>
      </c>
      <c r="CE26" s="10">
        <v>0.39294041316284223</v>
      </c>
      <c r="CG26" s="22">
        <v>39994</v>
      </c>
      <c r="CH26">
        <v>11</v>
      </c>
      <c r="CI26" s="2">
        <v>7309.7072296142578</v>
      </c>
      <c r="CJ26" s="2">
        <v>31836.606231689453</v>
      </c>
      <c r="CK26" s="10">
        <v>0.22960070481188216</v>
      </c>
      <c r="CM26" s="22">
        <v>39994</v>
      </c>
      <c r="CN26">
        <v>17</v>
      </c>
      <c r="CO26" s="2">
        <v>64362.550758361816</v>
      </c>
      <c r="CP26" s="2">
        <v>127734.4504699707</v>
      </c>
      <c r="CQ26" s="10">
        <v>0.50387777550656088</v>
      </c>
      <c r="CS26" s="22">
        <v>38533</v>
      </c>
      <c r="CT26">
        <v>5</v>
      </c>
      <c r="CU26" s="2">
        <v>14795.010986328125</v>
      </c>
      <c r="CV26" s="2">
        <v>24610.546905517578</v>
      </c>
      <c r="CW26" s="10">
        <v>0.60116546954960792</v>
      </c>
      <c r="CY26" s="22">
        <v>39994</v>
      </c>
      <c r="CZ26">
        <v>6</v>
      </c>
      <c r="DA26" s="2">
        <v>39994.991943359375</v>
      </c>
      <c r="DB26" s="2">
        <v>72481.638427734375</v>
      </c>
      <c r="DC26" s="10">
        <v>0.55179481053308654</v>
      </c>
      <c r="DE26" s="22">
        <v>39994</v>
      </c>
      <c r="DF26">
        <v>14</v>
      </c>
      <c r="DG26" s="2">
        <v>29473.625671386719</v>
      </c>
      <c r="DH26" s="2">
        <v>57890.038055419922</v>
      </c>
      <c r="DI26" s="10">
        <v>0.50913121948841533</v>
      </c>
      <c r="DK26" s="22">
        <v>37711</v>
      </c>
      <c r="DL26">
        <v>1</v>
      </c>
      <c r="DM26" s="2">
        <v>3970.68798828125</v>
      </c>
      <c r="DN26" s="2">
        <v>625.2540283203125</v>
      </c>
      <c r="DO26" s="10">
        <v>6.3505196423094441</v>
      </c>
      <c r="DQ26" s="22">
        <v>39994</v>
      </c>
      <c r="DR26">
        <v>14</v>
      </c>
      <c r="DS26" s="2">
        <v>57890.038055419922</v>
      </c>
      <c r="DT26" s="2">
        <v>8578.3779907226563</v>
      </c>
      <c r="DU26" s="10">
        <v>6.7483664298806652</v>
      </c>
      <c r="DW26" s="22">
        <v>39994</v>
      </c>
      <c r="DX26">
        <v>5</v>
      </c>
      <c r="DY26" s="2">
        <v>58556.578857421875</v>
      </c>
      <c r="DZ26" s="2">
        <v>12736.536987304688</v>
      </c>
      <c r="EA26" s="10">
        <v>4.5975274845736269</v>
      </c>
    </row>
    <row r="27" spans="1:131">
      <c r="A27" s="22">
        <v>37529</v>
      </c>
      <c r="B27">
        <v>6</v>
      </c>
      <c r="C27" s="2">
        <v>9393.713005065918</v>
      </c>
      <c r="D27" s="2">
        <v>33124.78059387207</v>
      </c>
      <c r="E27" s="10">
        <v>0.28358566718487821</v>
      </c>
      <c r="G27" s="22">
        <v>40086</v>
      </c>
      <c r="H27">
        <v>7</v>
      </c>
      <c r="I27" s="2">
        <v>9379.1720123291016</v>
      </c>
      <c r="J27" s="2">
        <v>18749.806427001953</v>
      </c>
      <c r="K27" s="10">
        <v>0.50022767162129089</v>
      </c>
      <c r="M27" s="22">
        <v>38990</v>
      </c>
      <c r="N27">
        <v>16</v>
      </c>
      <c r="O27" s="2">
        <v>11321.302894592285</v>
      </c>
      <c r="P27" s="2">
        <v>49864.252044677734</v>
      </c>
      <c r="Q27" s="10">
        <v>0.22704246891036373</v>
      </c>
      <c r="S27" s="22">
        <v>40086</v>
      </c>
      <c r="T27">
        <v>23</v>
      </c>
      <c r="U27" s="2">
        <v>34966.462055206299</v>
      </c>
      <c r="V27" s="2">
        <v>64882.890747070313</v>
      </c>
      <c r="W27" s="10">
        <v>0.53891652564486203</v>
      </c>
      <c r="Y27" s="22">
        <v>40086</v>
      </c>
      <c r="Z27">
        <v>22</v>
      </c>
      <c r="AA27" s="2">
        <v>9891.5929050445557</v>
      </c>
      <c r="AB27" s="2">
        <v>29071.457336425781</v>
      </c>
      <c r="AC27" s="10">
        <v>0.34025101633452159</v>
      </c>
      <c r="AE27" s="22">
        <v>37802</v>
      </c>
      <c r="AF27">
        <v>1</v>
      </c>
      <c r="AG27" s="2">
        <v>1932.5379638671875</v>
      </c>
      <c r="AH27" s="2">
        <v>4492.64404296875</v>
      </c>
      <c r="AI27" s="10">
        <v>0.43015603848956657</v>
      </c>
      <c r="AK27" s="22">
        <v>40086</v>
      </c>
      <c r="AL27">
        <v>14</v>
      </c>
      <c r="AM27" s="2">
        <v>33058.396362304688</v>
      </c>
      <c r="AN27" s="2">
        <v>57753.623962402344</v>
      </c>
      <c r="AO27" s="10">
        <v>0.57240384402242417</v>
      </c>
      <c r="AQ27" s="22">
        <v>40086</v>
      </c>
      <c r="AR27">
        <v>10</v>
      </c>
      <c r="AS27" s="2">
        <v>32827.439666748047</v>
      </c>
      <c r="AT27" s="2">
        <v>65113.061492919922</v>
      </c>
      <c r="AU27" s="10">
        <v>0.5041605925766145</v>
      </c>
      <c r="AW27" s="22">
        <v>38625</v>
      </c>
      <c r="AX27">
        <v>19</v>
      </c>
      <c r="AY27" s="2">
        <v>10096.750131607056</v>
      </c>
      <c r="AZ27" s="2">
        <v>42690.956420898438</v>
      </c>
      <c r="BA27" s="10">
        <v>0.23650793934109213</v>
      </c>
      <c r="BC27" s="22">
        <v>40086</v>
      </c>
      <c r="BD27">
        <v>16</v>
      </c>
      <c r="BE27" s="2">
        <v>27845.536888122559</v>
      </c>
      <c r="BF27" s="2">
        <v>58607.182006835938</v>
      </c>
      <c r="BG27" s="10">
        <v>0.4751215795510294</v>
      </c>
      <c r="BI27" s="22">
        <v>37894</v>
      </c>
      <c r="BJ27">
        <v>1</v>
      </c>
      <c r="BK27" s="2">
        <v>840</v>
      </c>
      <c r="BL27" s="2">
        <v>3199.046630859375</v>
      </c>
      <c r="BM27" s="10">
        <v>0.26257822936902514</v>
      </c>
      <c r="BO27" s="22">
        <v>40086</v>
      </c>
      <c r="BP27">
        <v>17</v>
      </c>
      <c r="BQ27" s="2">
        <v>32127.968055725098</v>
      </c>
      <c r="BR27" s="2">
        <v>57789.508438110352</v>
      </c>
      <c r="BS27" s="10">
        <v>0.55594811106816266</v>
      </c>
      <c r="BU27" s="22">
        <v>40086</v>
      </c>
      <c r="BV27">
        <v>21</v>
      </c>
      <c r="BW27" s="2">
        <v>28912.530807495117</v>
      </c>
      <c r="BX27" s="2">
        <v>63188.766540527344</v>
      </c>
      <c r="BY27" s="10">
        <v>0.45755808176682011</v>
      </c>
      <c r="CA27" s="22">
        <v>40086</v>
      </c>
      <c r="CB27">
        <v>22</v>
      </c>
      <c r="CC27" s="2">
        <v>26795.477924346924</v>
      </c>
      <c r="CD27" s="2">
        <v>75435.352783203125</v>
      </c>
      <c r="CE27" s="10">
        <v>0.35521114352517963</v>
      </c>
      <c r="CG27" s="22">
        <v>40086</v>
      </c>
      <c r="CH27">
        <v>11</v>
      </c>
      <c r="CI27" s="2">
        <v>10171.618057250977</v>
      </c>
      <c r="CJ27" s="2">
        <v>38501.325561523438</v>
      </c>
      <c r="CK27" s="10">
        <v>0.26418877555260206</v>
      </c>
      <c r="CM27" s="22">
        <v>40086</v>
      </c>
      <c r="CN27">
        <v>19</v>
      </c>
      <c r="CO27" s="2">
        <v>66353.278011322021</v>
      </c>
      <c r="CP27" s="2">
        <v>141778.78955078125</v>
      </c>
      <c r="CQ27" s="10">
        <v>0.46800567434352447</v>
      </c>
      <c r="CS27" s="22">
        <v>38625</v>
      </c>
      <c r="CT27">
        <v>5</v>
      </c>
      <c r="CU27" s="2">
        <v>14819.123138427734</v>
      </c>
      <c r="CV27" s="2">
        <v>23980.746276855469</v>
      </c>
      <c r="CW27" s="10">
        <v>0.61795921475263305</v>
      </c>
      <c r="CY27" s="22">
        <v>40086</v>
      </c>
      <c r="CZ27">
        <v>6</v>
      </c>
      <c r="DA27" s="2">
        <v>39118.9189453125</v>
      </c>
      <c r="DB27" s="2">
        <v>75436.315185546875</v>
      </c>
      <c r="DC27" s="10">
        <v>0.51856879341327422</v>
      </c>
      <c r="DE27" s="22">
        <v>40086</v>
      </c>
      <c r="DF27">
        <v>14</v>
      </c>
      <c r="DG27" s="2">
        <v>30325.612003326416</v>
      </c>
      <c r="DH27" s="2">
        <v>62940.065567016602</v>
      </c>
      <c r="DI27" s="10">
        <v>0.48181729285039682</v>
      </c>
      <c r="DK27" s="22">
        <v>37802</v>
      </c>
      <c r="DL27">
        <v>1</v>
      </c>
      <c r="DM27" s="2">
        <v>4492.64404296875</v>
      </c>
      <c r="DN27" s="2">
        <v>772.60400390625</v>
      </c>
      <c r="DO27" s="10">
        <v>5.81493756213293</v>
      </c>
      <c r="DQ27" s="22">
        <v>40086</v>
      </c>
      <c r="DR27">
        <v>14</v>
      </c>
      <c r="DS27" s="2">
        <v>62940.065567016602</v>
      </c>
      <c r="DT27" s="2">
        <v>7934.0629043579102</v>
      </c>
      <c r="DU27" s="10">
        <v>7.9328921796732628</v>
      </c>
      <c r="DW27" s="22">
        <v>40086</v>
      </c>
      <c r="DX27">
        <v>5</v>
      </c>
      <c r="DY27" s="2">
        <v>61769.186279296875</v>
      </c>
      <c r="DZ27" s="2">
        <v>9877.1010131835938</v>
      </c>
      <c r="EA27" s="10">
        <v>6.2537769125626657</v>
      </c>
    </row>
    <row r="28" spans="1:131">
      <c r="A28" s="22">
        <v>37621</v>
      </c>
      <c r="B28">
        <v>6</v>
      </c>
      <c r="C28" s="2">
        <v>9388.6070785522461</v>
      </c>
      <c r="D28" s="2">
        <v>33852.880798339844</v>
      </c>
      <c r="E28" s="10">
        <v>0.27733554300680568</v>
      </c>
      <c r="G28" s="22">
        <v>40178</v>
      </c>
      <c r="H28">
        <v>8</v>
      </c>
      <c r="I28" s="2">
        <v>9083.1569976806641</v>
      </c>
      <c r="J28" s="2">
        <v>22317.229248046875</v>
      </c>
      <c r="K28" s="10">
        <v>0.40700200265566522</v>
      </c>
      <c r="M28" s="22">
        <v>39082</v>
      </c>
      <c r="N28">
        <v>17</v>
      </c>
      <c r="O28" s="2">
        <v>11404.596900939941</v>
      </c>
      <c r="P28" s="2">
        <v>56712.845397949219</v>
      </c>
      <c r="Q28" s="10">
        <v>0.20109371732126741</v>
      </c>
      <c r="S28" s="22">
        <v>40178</v>
      </c>
      <c r="T28">
        <v>24</v>
      </c>
      <c r="U28" s="2">
        <v>35082.962524414063</v>
      </c>
      <c r="V28" s="2">
        <v>66738.340911865234</v>
      </c>
      <c r="W28" s="10">
        <v>0.5256792728896974</v>
      </c>
      <c r="Y28" s="22">
        <v>40178</v>
      </c>
      <c r="Z28">
        <v>22</v>
      </c>
      <c r="AA28" s="2">
        <v>10302.79711151123</v>
      </c>
      <c r="AB28" s="2">
        <v>32195.916015625</v>
      </c>
      <c r="AC28" s="10">
        <v>0.32000322980440066</v>
      </c>
      <c r="AE28" s="22">
        <v>37894</v>
      </c>
      <c r="AF28">
        <v>1</v>
      </c>
      <c r="AG28" s="2">
        <v>1985.8580322265625</v>
      </c>
      <c r="AH28" s="2">
        <v>4698.58251953125</v>
      </c>
      <c r="AI28" s="10">
        <v>0.4226504534019932</v>
      </c>
      <c r="AK28" s="22">
        <v>40178</v>
      </c>
      <c r="AL28">
        <v>14</v>
      </c>
      <c r="AM28" s="2">
        <v>32749.340301513672</v>
      </c>
      <c r="AN28" s="2">
        <v>58984.590454101563</v>
      </c>
      <c r="AO28" s="10">
        <v>0.55521857572271083</v>
      </c>
      <c r="AQ28" s="22">
        <v>40178</v>
      </c>
      <c r="AR28">
        <v>10</v>
      </c>
      <c r="AS28" s="2">
        <v>28904.564331054688</v>
      </c>
      <c r="AT28" s="2">
        <v>57801.749542236328</v>
      </c>
      <c r="AU28" s="10">
        <v>0.50006383128479226</v>
      </c>
      <c r="AW28" s="22">
        <v>38717</v>
      </c>
      <c r="AX28">
        <v>18</v>
      </c>
      <c r="AY28" s="2">
        <v>9028.1320085525513</v>
      </c>
      <c r="AZ28" s="2">
        <v>40897.600952148438</v>
      </c>
      <c r="BA28" s="10">
        <v>0.22074967231246076</v>
      </c>
      <c r="BC28" s="22">
        <v>40178</v>
      </c>
      <c r="BD28">
        <v>17</v>
      </c>
      <c r="BE28" s="2">
        <v>27862.464668273926</v>
      </c>
      <c r="BF28" s="2">
        <v>62772.65380859375</v>
      </c>
      <c r="BG28" s="10">
        <v>0.44386309926026224</v>
      </c>
      <c r="BI28" s="22">
        <v>37986</v>
      </c>
      <c r="BJ28">
        <v>1</v>
      </c>
      <c r="BK28" s="2">
        <v>889</v>
      </c>
      <c r="BL28" s="2">
        <v>3824.017578125</v>
      </c>
      <c r="BM28" s="10">
        <v>0.23247801084531006</v>
      </c>
      <c r="BO28" s="22">
        <v>40178</v>
      </c>
      <c r="BP28">
        <v>18</v>
      </c>
      <c r="BQ28" s="2">
        <v>29569.251327514648</v>
      </c>
      <c r="BR28" s="2">
        <v>61400.447677612305</v>
      </c>
      <c r="BS28" s="10">
        <v>0.48158038655956126</v>
      </c>
      <c r="BU28" s="22">
        <v>40178</v>
      </c>
      <c r="BV28">
        <v>22</v>
      </c>
      <c r="BW28" s="2">
        <v>27401.565444946289</v>
      </c>
      <c r="BX28" s="2">
        <v>61788.148345947266</v>
      </c>
      <c r="BY28" s="10">
        <v>0.44347607394749805</v>
      </c>
      <c r="CA28" s="22">
        <v>40178</v>
      </c>
      <c r="CB28">
        <v>23</v>
      </c>
      <c r="CC28" s="2">
        <v>21881.972072601318</v>
      </c>
      <c r="CD28" s="2">
        <v>73842.07080078125</v>
      </c>
      <c r="CE28" s="10">
        <v>0.29633475653244828</v>
      </c>
      <c r="CG28" s="22">
        <v>40178</v>
      </c>
      <c r="CH28">
        <v>12</v>
      </c>
      <c r="CI28" s="2">
        <v>6591.8238830566406</v>
      </c>
      <c r="CJ28" s="2">
        <v>42456.049346923828</v>
      </c>
      <c r="CK28" s="10">
        <v>0.15526230029535837</v>
      </c>
      <c r="CM28" s="22">
        <v>40178</v>
      </c>
      <c r="CN28">
        <v>19</v>
      </c>
      <c r="CO28" s="2">
        <v>61863.155662074685</v>
      </c>
      <c r="CP28" s="2">
        <v>128413.83764648438</v>
      </c>
      <c r="CQ28" s="10">
        <v>0.48174835980200403</v>
      </c>
      <c r="CS28" s="22">
        <v>38717</v>
      </c>
      <c r="CT28">
        <v>5</v>
      </c>
      <c r="CU28" s="2">
        <v>14152.879173278809</v>
      </c>
      <c r="CV28" s="2">
        <v>24896.077667236328</v>
      </c>
      <c r="CW28" s="10">
        <v>0.56847827045078048</v>
      </c>
      <c r="CY28" s="22">
        <v>40178</v>
      </c>
      <c r="CZ28">
        <v>6</v>
      </c>
      <c r="DA28" s="2">
        <v>38221.68994140625</v>
      </c>
      <c r="DB28" s="2">
        <v>67329.43701171875</v>
      </c>
      <c r="DC28" s="10">
        <v>0.56768171007807078</v>
      </c>
      <c r="DE28" s="22">
        <v>40178</v>
      </c>
      <c r="DF28">
        <v>14</v>
      </c>
      <c r="DG28" s="2">
        <v>33637.419525146484</v>
      </c>
      <c r="DH28" s="2">
        <v>69572.337005615234</v>
      </c>
      <c r="DI28" s="10">
        <v>0.48348842331445019</v>
      </c>
      <c r="DK28" s="22">
        <v>37894</v>
      </c>
      <c r="DL28">
        <v>1</v>
      </c>
      <c r="DM28" s="2">
        <v>4698.58251953125</v>
      </c>
      <c r="DN28" s="2">
        <v>937.9639892578125</v>
      </c>
      <c r="DO28" s="10">
        <v>5.0093421211715397</v>
      </c>
      <c r="DQ28" s="22">
        <v>40178</v>
      </c>
      <c r="DR28">
        <v>14</v>
      </c>
      <c r="DS28" s="2">
        <v>69572.337005615234</v>
      </c>
      <c r="DT28" s="2">
        <v>8337.2979354858398</v>
      </c>
      <c r="DU28" s="10">
        <v>8.344710425843866</v>
      </c>
      <c r="DW28" s="22">
        <v>40178</v>
      </c>
      <c r="DX28">
        <v>6</v>
      </c>
      <c r="DY28" s="2">
        <v>67329.43701171875</v>
      </c>
      <c r="DZ28" s="2">
        <v>10820.388000488281</v>
      </c>
      <c r="EA28" s="10">
        <v>6.2224605077637181</v>
      </c>
    </row>
    <row r="29" spans="1:131">
      <c r="A29" s="22">
        <v>37711</v>
      </c>
      <c r="B29">
        <v>5</v>
      </c>
      <c r="C29" s="2">
        <v>10154.010925292969</v>
      </c>
      <c r="D29" s="2">
        <v>17283.648071289063</v>
      </c>
      <c r="E29" s="10">
        <v>0.58749234440618037</v>
      </c>
      <c r="G29" s="22">
        <v>40268</v>
      </c>
      <c r="H29">
        <v>11</v>
      </c>
      <c r="I29" s="2">
        <v>18204.082984924316</v>
      </c>
      <c r="J29" s="2">
        <v>168356.30154418945</v>
      </c>
      <c r="K29" s="10">
        <v>0.10812831368920388</v>
      </c>
      <c r="M29" s="22">
        <v>39172</v>
      </c>
      <c r="N29">
        <v>18</v>
      </c>
      <c r="O29" s="2">
        <v>12562.194766998291</v>
      </c>
      <c r="P29" s="2">
        <v>65579.525177001953</v>
      </c>
      <c r="Q29" s="10">
        <v>0.19155665938556871</v>
      </c>
      <c r="S29" s="22">
        <v>40268</v>
      </c>
      <c r="T29">
        <v>22</v>
      </c>
      <c r="U29" s="2">
        <v>35096.192367553711</v>
      </c>
      <c r="V29" s="2">
        <v>62324.417236328125</v>
      </c>
      <c r="W29" s="10">
        <v>0.56312106753397095</v>
      </c>
      <c r="Y29" s="22">
        <v>40268</v>
      </c>
      <c r="Z29">
        <v>23</v>
      </c>
      <c r="AA29" s="2">
        <v>11652.171906471252</v>
      </c>
      <c r="AB29" s="2">
        <v>40124.448303222656</v>
      </c>
      <c r="AC29" s="10">
        <v>0.29040080048989458</v>
      </c>
      <c r="AE29" s="22">
        <v>37986</v>
      </c>
      <c r="AF29">
        <v>1</v>
      </c>
      <c r="AG29" s="2">
        <v>2017.1319580078125</v>
      </c>
      <c r="AH29" s="2">
        <v>5597.73291015625</v>
      </c>
      <c r="AI29" s="10">
        <v>0.36034801773911507</v>
      </c>
      <c r="AK29" s="22">
        <v>40268</v>
      </c>
      <c r="AL29">
        <v>15</v>
      </c>
      <c r="AM29" s="2">
        <v>32649.67887878418</v>
      </c>
      <c r="AN29" s="2">
        <v>63445.242919921875</v>
      </c>
      <c r="AO29" s="10">
        <v>0.51461192953415491</v>
      </c>
      <c r="AQ29" s="22">
        <v>40268</v>
      </c>
      <c r="AR29">
        <v>10</v>
      </c>
      <c r="AS29" s="2">
        <v>30121.779113769531</v>
      </c>
      <c r="AT29" s="2">
        <v>67474.758880615234</v>
      </c>
      <c r="AU29" s="10">
        <v>0.44641551320049533</v>
      </c>
      <c r="AW29" s="22">
        <v>38807</v>
      </c>
      <c r="AX29">
        <v>16</v>
      </c>
      <c r="AY29" s="2">
        <v>8233.3259696960449</v>
      </c>
      <c r="AZ29" s="2">
        <v>35022.714279174805</v>
      </c>
      <c r="BA29" s="10">
        <v>0.23508531931780463</v>
      </c>
      <c r="BC29" s="22">
        <v>40268</v>
      </c>
      <c r="BD29">
        <v>18</v>
      </c>
      <c r="BE29" s="2">
        <v>29171.144691467285</v>
      </c>
      <c r="BF29" s="2">
        <v>74917.203918457031</v>
      </c>
      <c r="BG29" s="10">
        <v>0.38937844935081078</v>
      </c>
      <c r="BI29" s="22">
        <v>38077</v>
      </c>
      <c r="BJ29">
        <v>1</v>
      </c>
      <c r="BK29" s="2">
        <v>1290</v>
      </c>
      <c r="BL29" s="2">
        <v>3685.01220703125</v>
      </c>
      <c r="BM29" s="10">
        <v>0.35006668296473853</v>
      </c>
      <c r="BO29" s="22">
        <v>40268</v>
      </c>
      <c r="BP29">
        <v>18</v>
      </c>
      <c r="BQ29" s="2">
        <v>29887.058110237122</v>
      </c>
      <c r="BR29" s="2">
        <v>63935.218353271484</v>
      </c>
      <c r="BS29" s="10">
        <v>0.46745845060069052</v>
      </c>
      <c r="BU29" s="22">
        <v>40268</v>
      </c>
      <c r="BV29">
        <v>22</v>
      </c>
      <c r="BW29" s="2">
        <v>26959.902725219727</v>
      </c>
      <c r="BX29" s="2">
        <v>68246.757751464844</v>
      </c>
      <c r="BY29" s="10">
        <v>0.395035656102521</v>
      </c>
      <c r="CA29" s="22">
        <v>40268</v>
      </c>
      <c r="CB29">
        <v>24</v>
      </c>
      <c r="CC29" s="2">
        <v>23170.499714851379</v>
      </c>
      <c r="CD29" s="2">
        <v>93805.049011230469</v>
      </c>
      <c r="CE29" s="10">
        <v>0.24700695707836978</v>
      </c>
      <c r="CG29" s="22">
        <v>40268</v>
      </c>
      <c r="CH29">
        <v>12</v>
      </c>
      <c r="CI29" s="2">
        <v>5216.9569931030273</v>
      </c>
      <c r="CJ29" s="2">
        <v>37150.410614013672</v>
      </c>
      <c r="CK29" s="10">
        <v>0.1404279766193248</v>
      </c>
      <c r="CM29" s="22">
        <v>40268</v>
      </c>
      <c r="CN29">
        <v>21</v>
      </c>
      <c r="CO29" s="2">
        <v>63468.855590820313</v>
      </c>
      <c r="CP29" s="2">
        <v>140173.72439575195</v>
      </c>
      <c r="CQ29" s="10">
        <v>0.45278711016929912</v>
      </c>
      <c r="CS29" s="22">
        <v>38807</v>
      </c>
      <c r="CT29">
        <v>4</v>
      </c>
      <c r="CU29" s="2">
        <v>13358.299957275391</v>
      </c>
      <c r="CV29" s="2">
        <v>23656.354064941406</v>
      </c>
      <c r="CW29" s="10">
        <v>0.56468126578610534</v>
      </c>
      <c r="CY29" s="22">
        <v>40268</v>
      </c>
      <c r="CZ29">
        <v>7</v>
      </c>
      <c r="DA29" s="2">
        <v>36999.971008300781</v>
      </c>
      <c r="DB29" s="2">
        <v>65396.260131835938</v>
      </c>
      <c r="DC29" s="10">
        <v>0.56578114610392849</v>
      </c>
      <c r="DE29" s="22">
        <v>40268</v>
      </c>
      <c r="DF29">
        <v>15</v>
      </c>
      <c r="DG29" s="2">
        <v>33773.110946655273</v>
      </c>
      <c r="DH29" s="2">
        <v>75306.501647949219</v>
      </c>
      <c r="DI29" s="10">
        <v>0.44847536676901256</v>
      </c>
      <c r="DK29" s="22">
        <v>37986</v>
      </c>
      <c r="DL29">
        <v>1</v>
      </c>
      <c r="DM29" s="2">
        <v>5597.73291015625</v>
      </c>
      <c r="DN29" s="2">
        <v>1067.198974609375</v>
      </c>
      <c r="DO29" s="10">
        <v>5.2452570170479955</v>
      </c>
      <c r="DQ29" s="22">
        <v>40268</v>
      </c>
      <c r="DR29">
        <v>15</v>
      </c>
      <c r="DS29" s="2">
        <v>75306.501647949219</v>
      </c>
      <c r="DT29" s="2">
        <v>7507.7480163574219</v>
      </c>
      <c r="DU29" s="10">
        <v>10.030504684477425</v>
      </c>
      <c r="DW29" s="22">
        <v>40268</v>
      </c>
      <c r="DX29">
        <v>7</v>
      </c>
      <c r="DY29" s="2">
        <v>65396.260131835938</v>
      </c>
      <c r="DZ29" s="2">
        <v>10797.171981811523</v>
      </c>
      <c r="EA29" s="10">
        <v>6.0567952647230046</v>
      </c>
    </row>
    <row r="30" spans="1:131">
      <c r="A30" s="22">
        <v>37802</v>
      </c>
      <c r="B30">
        <v>5</v>
      </c>
      <c r="C30" s="2">
        <v>8203.52294921875</v>
      </c>
      <c r="D30" s="2">
        <v>18460.168823242188</v>
      </c>
      <c r="E30" s="10">
        <v>0.44439046185158088</v>
      </c>
      <c r="G30" s="22">
        <v>40359</v>
      </c>
      <c r="H30">
        <v>11</v>
      </c>
      <c r="I30" s="2">
        <v>14208.606986999512</v>
      </c>
      <c r="J30" s="2">
        <v>149458.00262451172</v>
      </c>
      <c r="K30" s="10">
        <v>9.5067555684497304E-2</v>
      </c>
      <c r="M30" s="22">
        <v>39263</v>
      </c>
      <c r="N30">
        <v>32</v>
      </c>
      <c r="O30" s="2">
        <v>21646.122314453125</v>
      </c>
      <c r="P30" s="2">
        <v>115233.09359741211</v>
      </c>
      <c r="Q30" s="10">
        <v>0.18784640452401472</v>
      </c>
      <c r="S30" s="22">
        <v>40359</v>
      </c>
      <c r="T30">
        <v>20</v>
      </c>
      <c r="U30" s="2">
        <v>37272.669570922852</v>
      </c>
      <c r="V30" s="2">
        <v>61150.775726318359</v>
      </c>
      <c r="W30" s="10">
        <v>0.60952079721339114</v>
      </c>
      <c r="Y30" s="22">
        <v>40359</v>
      </c>
      <c r="Z30">
        <v>22</v>
      </c>
      <c r="AA30" s="2">
        <v>11151.091903686523</v>
      </c>
      <c r="AB30" s="2">
        <v>33782.960266113281</v>
      </c>
      <c r="AC30" s="10">
        <v>0.3300803664287485</v>
      </c>
      <c r="AE30" s="22">
        <v>38077</v>
      </c>
      <c r="AF30">
        <v>1</v>
      </c>
      <c r="AG30" s="2">
        <v>1822.7249755859375</v>
      </c>
      <c r="AH30" s="2">
        <v>5892.02734375</v>
      </c>
      <c r="AI30" s="10">
        <v>0.30935446650963067</v>
      </c>
      <c r="AK30" s="22">
        <v>40359</v>
      </c>
      <c r="AL30">
        <v>15</v>
      </c>
      <c r="AM30" s="2">
        <v>32258.492004394531</v>
      </c>
      <c r="AN30" s="2">
        <v>58328.193786621094</v>
      </c>
      <c r="AO30" s="10">
        <v>0.55305144751102775</v>
      </c>
      <c r="AQ30" s="22">
        <v>40359</v>
      </c>
      <c r="AR30">
        <v>10</v>
      </c>
      <c r="AS30" s="2">
        <v>30097.890655517578</v>
      </c>
      <c r="AT30" s="2">
        <v>65948.796752929688</v>
      </c>
      <c r="AU30" s="10">
        <v>0.45638271109442979</v>
      </c>
      <c r="AW30" s="22">
        <v>38898</v>
      </c>
      <c r="AX30">
        <v>16</v>
      </c>
      <c r="AY30" s="2">
        <v>8175.0870132446289</v>
      </c>
      <c r="AZ30" s="2">
        <v>33793.580078125</v>
      </c>
      <c r="BA30" s="10">
        <v>0.24191242816964703</v>
      </c>
      <c r="BC30" s="22">
        <v>40359</v>
      </c>
      <c r="BD30">
        <v>19</v>
      </c>
      <c r="BE30" s="2">
        <v>29511.52067565918</v>
      </c>
      <c r="BF30" s="2">
        <v>68622.160171508789</v>
      </c>
      <c r="BG30" s="10">
        <v>0.43005817074106123</v>
      </c>
      <c r="BI30" s="22">
        <v>38168</v>
      </c>
      <c r="BJ30">
        <v>34</v>
      </c>
      <c r="BK30" s="2">
        <v>37016.532257080078</v>
      </c>
      <c r="BL30" s="2">
        <v>100481.94732666016</v>
      </c>
      <c r="BM30" s="10">
        <v>0.36838987740496093</v>
      </c>
      <c r="BO30" s="22">
        <v>40359</v>
      </c>
      <c r="BP30">
        <v>21</v>
      </c>
      <c r="BQ30" s="2">
        <v>49204.559631347656</v>
      </c>
      <c r="BR30" s="2">
        <v>83917.357757568359</v>
      </c>
      <c r="BS30" s="10">
        <v>0.58634543491581737</v>
      </c>
      <c r="BU30" s="22">
        <v>40359</v>
      </c>
      <c r="BV30">
        <v>21</v>
      </c>
      <c r="BW30" s="2">
        <v>26197.659126281738</v>
      </c>
      <c r="BX30" s="2">
        <v>59710.138702392578</v>
      </c>
      <c r="BY30" s="10">
        <v>0.43874724955599542</v>
      </c>
      <c r="CA30" s="22">
        <v>40359</v>
      </c>
      <c r="CB30">
        <v>26</v>
      </c>
      <c r="CC30" s="2">
        <v>29511.245910644531</v>
      </c>
      <c r="CD30" s="2">
        <v>92859.713073730469</v>
      </c>
      <c r="CE30" s="10">
        <v>0.31780462090392902</v>
      </c>
      <c r="CG30" s="22">
        <v>40359</v>
      </c>
      <c r="CH30">
        <v>13</v>
      </c>
      <c r="CI30" s="2">
        <v>6091.7561492919922</v>
      </c>
      <c r="CJ30" s="2">
        <v>32930.478179931641</v>
      </c>
      <c r="CK30" s="10">
        <v>0.18498839026893954</v>
      </c>
      <c r="CM30" s="22">
        <v>40359</v>
      </c>
      <c r="CN30">
        <v>23</v>
      </c>
      <c r="CO30" s="2">
        <v>66248.697208404541</v>
      </c>
      <c r="CP30" s="2">
        <v>150660.43048095703</v>
      </c>
      <c r="CQ30" s="10">
        <v>0.43972194289447586</v>
      </c>
      <c r="CS30" s="22">
        <v>38898</v>
      </c>
      <c r="CT30">
        <v>4</v>
      </c>
      <c r="CU30" s="2">
        <v>12237.162963867188</v>
      </c>
      <c r="CV30" s="2">
        <v>23609.571044921875</v>
      </c>
      <c r="CW30" s="10">
        <v>0.51831365087419701</v>
      </c>
      <c r="CY30" s="22">
        <v>40359</v>
      </c>
      <c r="CZ30">
        <v>7</v>
      </c>
      <c r="DA30" s="2">
        <v>38277.774047851563</v>
      </c>
      <c r="DB30" s="2">
        <v>64830.436401367188</v>
      </c>
      <c r="DC30" s="10">
        <v>0.59042906654017735</v>
      </c>
      <c r="DE30" s="22">
        <v>40359</v>
      </c>
      <c r="DF30">
        <v>16</v>
      </c>
      <c r="DG30" s="2">
        <v>36124.029281616211</v>
      </c>
      <c r="DH30" s="2">
        <v>81445.887512207031</v>
      </c>
      <c r="DI30" s="10">
        <v>0.44353411062285958</v>
      </c>
      <c r="DK30" s="22">
        <v>38077</v>
      </c>
      <c r="DL30">
        <v>1</v>
      </c>
      <c r="DM30" s="2">
        <v>5892.02734375</v>
      </c>
      <c r="DN30" s="2">
        <v>1189.9239501953125</v>
      </c>
      <c r="DO30" s="10">
        <v>4.9515999260145076</v>
      </c>
      <c r="DQ30" s="22">
        <v>40359</v>
      </c>
      <c r="DR30">
        <v>16</v>
      </c>
      <c r="DS30" s="2">
        <v>81445.887512207031</v>
      </c>
      <c r="DT30" s="2">
        <v>7704.0440139770508</v>
      </c>
      <c r="DU30" s="10">
        <v>10.571835696219278</v>
      </c>
      <c r="DW30" s="22">
        <v>40359</v>
      </c>
      <c r="DX30">
        <v>7</v>
      </c>
      <c r="DY30" s="2">
        <v>64830.436401367188</v>
      </c>
      <c r="DZ30" s="2">
        <v>10251.576011657715</v>
      </c>
      <c r="EA30" s="10">
        <v>6.3239482717237232</v>
      </c>
    </row>
    <row r="31" spans="1:131">
      <c r="A31" s="22">
        <v>37894</v>
      </c>
      <c r="B31">
        <v>5</v>
      </c>
      <c r="C31" s="2">
        <v>8380.4281311035156</v>
      </c>
      <c r="D31" s="2">
        <v>19302.994201660156</v>
      </c>
      <c r="E31" s="10">
        <v>0.43415171986026685</v>
      </c>
      <c r="G31" s="22">
        <v>40451</v>
      </c>
      <c r="H31">
        <v>11</v>
      </c>
      <c r="I31" s="2">
        <v>11090.559989929199</v>
      </c>
      <c r="J31" s="2">
        <v>161315.23165893555</v>
      </c>
      <c r="K31" s="10">
        <v>6.875085431100314E-2</v>
      </c>
      <c r="M31" s="22">
        <v>39355</v>
      </c>
      <c r="N31">
        <v>31</v>
      </c>
      <c r="O31" s="2">
        <v>22363.769902229309</v>
      </c>
      <c r="P31" s="2">
        <v>121115.81796264648</v>
      </c>
      <c r="Q31" s="10">
        <v>0.18464780470810638</v>
      </c>
      <c r="S31" s="22">
        <v>40451</v>
      </c>
      <c r="T31">
        <v>20</v>
      </c>
      <c r="U31" s="2">
        <v>37508.523250818253</v>
      </c>
      <c r="V31" s="2">
        <v>73381.969146728516</v>
      </c>
      <c r="W31" s="10">
        <v>0.51114086589608021</v>
      </c>
      <c r="Y31" s="22">
        <v>40451</v>
      </c>
      <c r="Z31">
        <v>22</v>
      </c>
      <c r="AA31" s="2">
        <v>11167.596073150635</v>
      </c>
      <c r="AB31" s="2">
        <v>37494.543090820313</v>
      </c>
      <c r="AC31" s="10">
        <v>0.29784590376525394</v>
      </c>
      <c r="AE31" s="22">
        <v>38168</v>
      </c>
      <c r="AF31">
        <v>24</v>
      </c>
      <c r="AG31" s="2">
        <v>22503.617858886719</v>
      </c>
      <c r="AH31" s="2">
        <v>57137.027099609375</v>
      </c>
      <c r="AI31" s="10">
        <v>0.39385349573150208</v>
      </c>
      <c r="AK31" s="22">
        <v>40451</v>
      </c>
      <c r="AL31">
        <v>14</v>
      </c>
      <c r="AM31" s="2">
        <v>31886.58837890625</v>
      </c>
      <c r="AN31" s="2">
        <v>57569.858154296875</v>
      </c>
      <c r="AO31" s="10">
        <v>0.55387644509119416</v>
      </c>
      <c r="AQ31" s="22">
        <v>40451</v>
      </c>
      <c r="AR31">
        <v>10</v>
      </c>
      <c r="AS31" s="2">
        <v>31055.147064208984</v>
      </c>
      <c r="AT31" s="2">
        <v>78038.280975341797</v>
      </c>
      <c r="AU31" s="10">
        <v>0.3979476056631957</v>
      </c>
      <c r="AW31" s="22">
        <v>38990</v>
      </c>
      <c r="AX31">
        <v>17</v>
      </c>
      <c r="AY31" s="2">
        <v>8549.3579254150391</v>
      </c>
      <c r="AZ31" s="2">
        <v>35989.403671264648</v>
      </c>
      <c r="BA31" s="10">
        <v>0.23755208626146762</v>
      </c>
      <c r="BC31" s="22">
        <v>40451</v>
      </c>
      <c r="BD31">
        <v>21</v>
      </c>
      <c r="BE31" s="2">
        <v>31925.70344543457</v>
      </c>
      <c r="BF31" s="2">
        <v>77642.241622924805</v>
      </c>
      <c r="BG31" s="10">
        <v>0.41118987265313733</v>
      </c>
      <c r="BI31" s="22">
        <v>38260</v>
      </c>
      <c r="BJ31">
        <v>34</v>
      </c>
      <c r="BK31" s="2">
        <v>35049.834014892578</v>
      </c>
      <c r="BL31" s="2">
        <v>105656.07835388184</v>
      </c>
      <c r="BM31" s="10">
        <v>0.33173514066552362</v>
      </c>
      <c r="BO31" s="22">
        <v>40451</v>
      </c>
      <c r="BP31">
        <v>24</v>
      </c>
      <c r="BQ31" s="2">
        <v>49846.37416934967</v>
      </c>
      <c r="BR31" s="2">
        <v>92351.992660522461</v>
      </c>
      <c r="BS31" s="10">
        <v>0.53974335294074716</v>
      </c>
      <c r="BU31" s="22">
        <v>40451</v>
      </c>
      <c r="BV31">
        <v>21</v>
      </c>
      <c r="BW31" s="2">
        <v>26359.808944702148</v>
      </c>
      <c r="BX31" s="2">
        <v>62649.030670166016</v>
      </c>
      <c r="BY31" s="10">
        <v>0.42075365991663949</v>
      </c>
      <c r="CA31" s="22">
        <v>40451</v>
      </c>
      <c r="CB31">
        <v>25</v>
      </c>
      <c r="CC31" s="2">
        <v>30706.595890045166</v>
      </c>
      <c r="CD31" s="2">
        <v>103768.0380859375</v>
      </c>
      <c r="CE31" s="10">
        <v>0.29591574107448104</v>
      </c>
      <c r="CG31" s="22">
        <v>40451</v>
      </c>
      <c r="CH31">
        <v>15</v>
      </c>
      <c r="CI31" s="2">
        <v>10736.239143371582</v>
      </c>
      <c r="CJ31" s="2">
        <v>45717.082183837891</v>
      </c>
      <c r="CK31" s="10">
        <v>0.23484086539466653</v>
      </c>
      <c r="CM31" s="22">
        <v>40451</v>
      </c>
      <c r="CN31">
        <v>22</v>
      </c>
      <c r="CO31" s="2">
        <v>70969.740814208984</v>
      </c>
      <c r="CP31" s="2">
        <v>172899.39086914063</v>
      </c>
      <c r="CQ31" s="10">
        <v>0.41046842592940436</v>
      </c>
      <c r="CS31" s="22">
        <v>38990</v>
      </c>
      <c r="CT31">
        <v>4</v>
      </c>
      <c r="CU31" s="2">
        <v>12286.505096435547</v>
      </c>
      <c r="CV31" s="2">
        <v>23252.936096191406</v>
      </c>
      <c r="CW31" s="10">
        <v>0.52838510567480346</v>
      </c>
      <c r="CY31" s="22">
        <v>40451</v>
      </c>
      <c r="CZ31">
        <v>7</v>
      </c>
      <c r="DA31" s="2">
        <v>39228.874938964844</v>
      </c>
      <c r="DB31" s="2">
        <v>67173.919067382813</v>
      </c>
      <c r="DC31" s="10">
        <v>0.58398967164047666</v>
      </c>
      <c r="DE31" s="22">
        <v>40451</v>
      </c>
      <c r="DF31">
        <v>16</v>
      </c>
      <c r="DG31" s="2">
        <v>35377.348556518555</v>
      </c>
      <c r="DH31" s="2">
        <v>89000.55126953125</v>
      </c>
      <c r="DI31" s="10">
        <v>0.39749583628286755</v>
      </c>
      <c r="DK31" s="22">
        <v>38168</v>
      </c>
      <c r="DL31">
        <v>24</v>
      </c>
      <c r="DM31" s="2">
        <v>57137.027099609375</v>
      </c>
      <c r="DN31" s="2">
        <v>8453.2731952667236</v>
      </c>
      <c r="DO31" s="10">
        <v>6.7591601241046302</v>
      </c>
      <c r="DQ31" s="22">
        <v>40451</v>
      </c>
      <c r="DR31">
        <v>16</v>
      </c>
      <c r="DS31" s="2">
        <v>89000.55126953125</v>
      </c>
      <c r="DT31" s="2">
        <v>7977.3489990234375</v>
      </c>
      <c r="DU31" s="10">
        <v>11.15665759144127</v>
      </c>
      <c r="DW31" s="22">
        <v>40451</v>
      </c>
      <c r="DX31">
        <v>7</v>
      </c>
      <c r="DY31" s="2">
        <v>67173.919067382813</v>
      </c>
      <c r="DZ31" s="2">
        <v>10580.581993103027</v>
      </c>
      <c r="EA31" s="10">
        <v>6.3487924493350425</v>
      </c>
    </row>
    <row r="32" spans="1:131">
      <c r="A32" s="22">
        <v>37986</v>
      </c>
      <c r="B32">
        <v>5</v>
      </c>
      <c r="C32" s="2">
        <v>7610.93896484375</v>
      </c>
      <c r="D32" s="2">
        <v>19441.405639648438</v>
      </c>
      <c r="E32" s="10">
        <v>0.39148089937088415</v>
      </c>
      <c r="G32" s="22">
        <v>40543</v>
      </c>
      <c r="H32">
        <v>12</v>
      </c>
      <c r="I32" s="2">
        <v>1545.5290451049805</v>
      </c>
      <c r="J32" s="2">
        <v>177983.18325805664</v>
      </c>
      <c r="K32" s="10">
        <v>8.6835678338448869E-3</v>
      </c>
      <c r="M32" s="22">
        <v>39447</v>
      </c>
      <c r="N32">
        <v>31</v>
      </c>
      <c r="O32" s="2">
        <v>22718.603927612305</v>
      </c>
      <c r="P32" s="2">
        <v>123767.70371246338</v>
      </c>
      <c r="Q32" s="10">
        <v>0.18355841828003913</v>
      </c>
      <c r="S32" s="22">
        <v>40543</v>
      </c>
      <c r="T32">
        <v>21</v>
      </c>
      <c r="U32" s="2">
        <v>39220.974594116211</v>
      </c>
      <c r="V32" s="2">
        <v>81984.406463623047</v>
      </c>
      <c r="W32" s="10">
        <v>0.47839554234644344</v>
      </c>
      <c r="Y32" s="22">
        <v>40543</v>
      </c>
      <c r="Z32">
        <v>20</v>
      </c>
      <c r="AA32" s="2">
        <v>10842.281909942627</v>
      </c>
      <c r="AB32" s="2">
        <v>29652.396331787109</v>
      </c>
      <c r="AC32" s="10">
        <v>0.36564606073067341</v>
      </c>
      <c r="AE32" s="22">
        <v>38260</v>
      </c>
      <c r="AF32">
        <v>20</v>
      </c>
      <c r="AG32" s="2">
        <v>19319.179100036621</v>
      </c>
      <c r="AH32" s="2">
        <v>53113.8984375</v>
      </c>
      <c r="AI32" s="10">
        <v>0.36373114511204291</v>
      </c>
      <c r="AK32" s="22">
        <v>40543</v>
      </c>
      <c r="AL32">
        <v>14</v>
      </c>
      <c r="AM32" s="2">
        <v>29965.550476074219</v>
      </c>
      <c r="AN32" s="2">
        <v>59037.257690429688</v>
      </c>
      <c r="AO32" s="10">
        <v>0.50757016244221353</v>
      </c>
      <c r="AQ32" s="22">
        <v>40543</v>
      </c>
      <c r="AR32">
        <v>10</v>
      </c>
      <c r="AS32" s="2">
        <v>30857.003784179688</v>
      </c>
      <c r="AT32" s="2">
        <v>92585.155975341797</v>
      </c>
      <c r="AU32" s="10">
        <v>0.3332824086011999</v>
      </c>
      <c r="AW32" s="22">
        <v>39082</v>
      </c>
      <c r="AX32">
        <v>15</v>
      </c>
      <c r="AY32" s="2">
        <v>8278.4658584594727</v>
      </c>
      <c r="AZ32" s="2">
        <v>36232.276763916016</v>
      </c>
      <c r="BA32" s="10">
        <v>0.22848318123646197</v>
      </c>
      <c r="BC32" s="22">
        <v>40543</v>
      </c>
      <c r="BD32">
        <v>19</v>
      </c>
      <c r="BE32" s="2">
        <v>31908.050476074219</v>
      </c>
      <c r="BF32" s="2">
        <v>87385.703918457031</v>
      </c>
      <c r="BG32" s="10">
        <v>0.36514039534257059</v>
      </c>
      <c r="BI32" s="22">
        <v>38352</v>
      </c>
      <c r="BJ32">
        <v>31</v>
      </c>
      <c r="BK32" s="2">
        <v>36202.126937866211</v>
      </c>
      <c r="BL32" s="2">
        <v>116119.47259521484</v>
      </c>
      <c r="BM32" s="10">
        <v>0.31176620190193716</v>
      </c>
      <c r="BO32" s="22">
        <v>40543</v>
      </c>
      <c r="BP32">
        <v>23</v>
      </c>
      <c r="BQ32" s="2">
        <v>47942.914813995361</v>
      </c>
      <c r="BR32" s="2">
        <v>98175.118316650391</v>
      </c>
      <c r="BS32" s="10">
        <v>0.48834078976469436</v>
      </c>
      <c r="BU32" s="22">
        <v>40543</v>
      </c>
      <c r="BV32">
        <v>23</v>
      </c>
      <c r="BW32" s="2">
        <v>26627.929626464844</v>
      </c>
      <c r="BX32" s="2">
        <v>68873.509796142578</v>
      </c>
      <c r="BY32" s="10">
        <v>0.3866207734335067</v>
      </c>
      <c r="CA32" s="22">
        <v>40543</v>
      </c>
      <c r="CB32">
        <v>24</v>
      </c>
      <c r="CC32" s="2">
        <v>27737.490776062012</v>
      </c>
      <c r="CD32" s="2">
        <v>99537.884094238281</v>
      </c>
      <c r="CE32" s="10">
        <v>0.27866265219985309</v>
      </c>
      <c r="CG32" s="22">
        <v>40543</v>
      </c>
      <c r="CH32">
        <v>16</v>
      </c>
      <c r="CI32" s="2">
        <v>11499.806223869324</v>
      </c>
      <c r="CJ32" s="2">
        <v>52052.997375488281</v>
      </c>
      <c r="CK32" s="10">
        <v>0.22092495732598436</v>
      </c>
      <c r="CM32" s="22">
        <v>40543</v>
      </c>
      <c r="CN32">
        <v>22</v>
      </c>
      <c r="CO32" s="2">
        <v>71857.711044311523</v>
      </c>
      <c r="CP32" s="2">
        <v>177143.14483642578</v>
      </c>
      <c r="CQ32" s="10">
        <v>0.40564770999558031</v>
      </c>
      <c r="CS32" s="22">
        <v>39082</v>
      </c>
      <c r="CT32">
        <v>4</v>
      </c>
      <c r="CU32" s="2">
        <v>13036.389038085938</v>
      </c>
      <c r="CV32" s="2">
        <v>25849.366455078125</v>
      </c>
      <c r="CW32" s="10">
        <v>0.50432141386292784</v>
      </c>
      <c r="CY32" s="22">
        <v>40543</v>
      </c>
      <c r="CZ32">
        <v>6</v>
      </c>
      <c r="DA32" s="2">
        <v>37696.8330078125</v>
      </c>
      <c r="DB32" s="2">
        <v>65178.196899414063</v>
      </c>
      <c r="DC32" s="10">
        <v>0.57836569284032135</v>
      </c>
      <c r="DE32" s="22">
        <v>40543</v>
      </c>
      <c r="DF32">
        <v>18</v>
      </c>
      <c r="DG32" s="2">
        <v>38737.8818359375</v>
      </c>
      <c r="DH32" s="2">
        <v>98595.667327880859</v>
      </c>
      <c r="DI32" s="10">
        <v>0.39289639074214383</v>
      </c>
      <c r="DK32" s="22">
        <v>38260</v>
      </c>
      <c r="DL32">
        <v>20</v>
      </c>
      <c r="DM32" s="2">
        <v>53113.8984375</v>
      </c>
      <c r="DN32" s="2">
        <v>8417.8111724853516</v>
      </c>
      <c r="DO32" s="10">
        <v>6.3097041914065848</v>
      </c>
      <c r="DQ32" s="22">
        <v>40543</v>
      </c>
      <c r="DR32">
        <v>18</v>
      </c>
      <c r="DS32" s="2">
        <v>98595.667327880859</v>
      </c>
      <c r="DT32" s="2">
        <v>7935.8210391998291</v>
      </c>
      <c r="DU32" s="10">
        <v>12.424129380042356</v>
      </c>
      <c r="DW32" s="22">
        <v>40543</v>
      </c>
      <c r="DX32">
        <v>6</v>
      </c>
      <c r="DY32" s="2">
        <v>65178.196899414063</v>
      </c>
      <c r="DZ32" s="2">
        <v>9581.2229843139648</v>
      </c>
      <c r="EA32" s="10">
        <v>6.8027011798098709</v>
      </c>
    </row>
    <row r="33" spans="1:131">
      <c r="A33" s="22">
        <v>38077</v>
      </c>
      <c r="B33">
        <v>6</v>
      </c>
      <c r="C33" s="2">
        <v>7632.2970199584961</v>
      </c>
      <c r="D33" s="2">
        <v>22558.536193847656</v>
      </c>
      <c r="E33" s="10">
        <v>0.33833299086312335</v>
      </c>
      <c r="G33" s="22">
        <v>40633</v>
      </c>
      <c r="H33">
        <v>13</v>
      </c>
      <c r="I33" s="2">
        <v>3450.8109817504883</v>
      </c>
      <c r="J33" s="2">
        <v>173722.63272094727</v>
      </c>
      <c r="K33" s="10">
        <v>1.9863911383921788E-2</v>
      </c>
      <c r="M33" s="22">
        <v>39538</v>
      </c>
      <c r="N33">
        <v>32</v>
      </c>
      <c r="O33" s="2">
        <v>25702.042909622192</v>
      </c>
      <c r="P33" s="2">
        <v>120577.41854858398</v>
      </c>
      <c r="Q33" s="10">
        <v>0.2131580126611031</v>
      </c>
      <c r="S33" s="22">
        <v>40633</v>
      </c>
      <c r="T33">
        <v>22</v>
      </c>
      <c r="U33" s="2">
        <v>38357.582684993744</v>
      </c>
      <c r="V33" s="2">
        <v>89277.434661865234</v>
      </c>
      <c r="W33" s="10">
        <v>0.42964476779907013</v>
      </c>
      <c r="Y33" s="22">
        <v>40633</v>
      </c>
      <c r="Z33">
        <v>21</v>
      </c>
      <c r="AA33" s="2">
        <v>13966.66111946106</v>
      </c>
      <c r="AB33" s="2">
        <v>36091.328430175781</v>
      </c>
      <c r="AC33" s="10">
        <v>0.38698107625718769</v>
      </c>
      <c r="AE33" s="22">
        <v>38352</v>
      </c>
      <c r="AF33">
        <v>20</v>
      </c>
      <c r="AG33" s="2">
        <v>20158.966735839844</v>
      </c>
      <c r="AH33" s="2">
        <v>58865.113098144531</v>
      </c>
      <c r="AI33" s="10">
        <v>0.34246034153080168</v>
      </c>
      <c r="AK33" s="22">
        <v>40633</v>
      </c>
      <c r="AL33">
        <v>13</v>
      </c>
      <c r="AM33" s="2">
        <v>28731.562454223633</v>
      </c>
      <c r="AN33" s="2">
        <v>56709.515014648438</v>
      </c>
      <c r="AO33" s="10">
        <v>0.50664447486108954</v>
      </c>
      <c r="AQ33" s="22">
        <v>40633</v>
      </c>
      <c r="AR33">
        <v>10</v>
      </c>
      <c r="AS33" s="2">
        <v>30385.171997070313</v>
      </c>
      <c r="AT33" s="2">
        <v>92689.859161376953</v>
      </c>
      <c r="AU33" s="10">
        <v>0.32781549429445617</v>
      </c>
      <c r="AW33" s="22">
        <v>39172</v>
      </c>
      <c r="AX33">
        <v>14</v>
      </c>
      <c r="AY33" s="2">
        <v>9081.4769630432129</v>
      </c>
      <c r="AZ33" s="2">
        <v>29664.120422363281</v>
      </c>
      <c r="BA33" s="10">
        <v>0.30614347682450888</v>
      </c>
      <c r="BC33" s="22">
        <v>40633</v>
      </c>
      <c r="BD33">
        <v>18</v>
      </c>
      <c r="BE33" s="2">
        <v>30411.575736999512</v>
      </c>
      <c r="BF33" s="2">
        <v>83606.364639282227</v>
      </c>
      <c r="BG33" s="10">
        <v>0.36374713657518265</v>
      </c>
      <c r="BI33" s="22">
        <v>38442</v>
      </c>
      <c r="BJ33">
        <v>31</v>
      </c>
      <c r="BK33" s="2">
        <v>37275.49284362793</v>
      </c>
      <c r="BL33" s="2">
        <v>117928.15267944336</v>
      </c>
      <c r="BM33" s="10">
        <v>0.31608646448445221</v>
      </c>
      <c r="BO33" s="22">
        <v>40633</v>
      </c>
      <c r="BP33">
        <v>22</v>
      </c>
      <c r="BQ33" s="2">
        <v>30945.034370422363</v>
      </c>
      <c r="BR33" s="2">
        <v>83720.255828857422</v>
      </c>
      <c r="BS33" s="10">
        <v>0.36962422133158318</v>
      </c>
      <c r="BU33" s="22">
        <v>40633</v>
      </c>
      <c r="BV33">
        <v>24</v>
      </c>
      <c r="BW33" s="2">
        <v>30103.572059631348</v>
      </c>
      <c r="BX33" s="2">
        <v>82889.907257080078</v>
      </c>
      <c r="BY33" s="10">
        <v>0.36317536182380078</v>
      </c>
      <c r="CA33" s="22">
        <v>40633</v>
      </c>
      <c r="CB33">
        <v>24</v>
      </c>
      <c r="CC33" s="2">
        <v>33307.514904022217</v>
      </c>
      <c r="CD33" s="2">
        <v>123986.08984375</v>
      </c>
      <c r="CE33" s="10">
        <v>0.26863912674395235</v>
      </c>
      <c r="CG33" s="22">
        <v>40633</v>
      </c>
      <c r="CH33">
        <v>14</v>
      </c>
      <c r="CI33" s="2">
        <v>10631.627185821533</v>
      </c>
      <c r="CJ33" s="2">
        <v>53661.11181640625</v>
      </c>
      <c r="CK33" s="10">
        <v>0.19812536166220543</v>
      </c>
      <c r="CM33" s="22">
        <v>40633</v>
      </c>
      <c r="CN33">
        <v>24</v>
      </c>
      <c r="CO33" s="2">
        <v>73474.445297241211</v>
      </c>
      <c r="CP33" s="2">
        <v>180162.29550170898</v>
      </c>
      <c r="CQ33" s="10">
        <v>0.40782365196131865</v>
      </c>
      <c r="CS33" s="22">
        <v>39172</v>
      </c>
      <c r="CT33">
        <v>4</v>
      </c>
      <c r="CU33" s="2">
        <v>12249.756103515625</v>
      </c>
      <c r="CV33" s="2">
        <v>26580.152587890625</v>
      </c>
      <c r="CW33" s="10">
        <v>0.46086101511307215</v>
      </c>
      <c r="CY33" s="22">
        <v>40633</v>
      </c>
      <c r="CZ33">
        <v>6</v>
      </c>
      <c r="DA33" s="2">
        <v>38942.60498046875</v>
      </c>
      <c r="DB33" s="2">
        <v>69154.413696289063</v>
      </c>
      <c r="DC33" s="10">
        <v>0.56312537261173357</v>
      </c>
      <c r="DE33" s="22">
        <v>40633</v>
      </c>
      <c r="DF33">
        <v>19</v>
      </c>
      <c r="DG33" s="2">
        <v>40818.538299560547</v>
      </c>
      <c r="DH33" s="2">
        <v>111738.52868652344</v>
      </c>
      <c r="DI33" s="10">
        <v>0.3653040610018663</v>
      </c>
      <c r="DK33" s="22">
        <v>38352</v>
      </c>
      <c r="DL33">
        <v>20</v>
      </c>
      <c r="DM33" s="2">
        <v>58865.113098144531</v>
      </c>
      <c r="DN33" s="2">
        <v>9391.771800994873</v>
      </c>
      <c r="DO33" s="10">
        <v>6.2677324732175599</v>
      </c>
      <c r="DQ33" s="22">
        <v>40633</v>
      </c>
      <c r="DR33">
        <v>19</v>
      </c>
      <c r="DS33" s="2">
        <v>111738.52868652344</v>
      </c>
      <c r="DT33" s="2">
        <v>7917.2850170135498</v>
      </c>
      <c r="DU33" s="10">
        <v>14.11323811715849</v>
      </c>
      <c r="DW33" s="22">
        <v>40633</v>
      </c>
      <c r="DX33">
        <v>6</v>
      </c>
      <c r="DY33" s="2">
        <v>69154.413696289063</v>
      </c>
      <c r="DZ33" s="2">
        <v>9308.848991394043</v>
      </c>
      <c r="EA33" s="10">
        <v>7.4288898402178152</v>
      </c>
    </row>
    <row r="34" spans="1:131">
      <c r="A34" s="22">
        <v>38168</v>
      </c>
      <c r="B34">
        <v>235</v>
      </c>
      <c r="C34" s="2">
        <v>235494.67325782776</v>
      </c>
      <c r="D34" s="2">
        <v>698900.56024169922</v>
      </c>
      <c r="E34" s="10">
        <v>0.33695018526868425</v>
      </c>
      <c r="G34" s="22">
        <v>40724</v>
      </c>
      <c r="H34">
        <v>14</v>
      </c>
      <c r="I34" s="2">
        <v>229.6280517578125</v>
      </c>
      <c r="J34" s="2">
        <v>165349.95812988281</v>
      </c>
      <c r="K34" s="10">
        <v>1.3887397030813826E-3</v>
      </c>
      <c r="M34" s="22">
        <v>39629</v>
      </c>
      <c r="N34">
        <v>32</v>
      </c>
      <c r="O34" s="2">
        <v>26085.755923271179</v>
      </c>
      <c r="P34" s="2">
        <v>115608.15447998047</v>
      </c>
      <c r="Q34" s="10">
        <v>0.22563941134263479</v>
      </c>
      <c r="S34" s="22">
        <v>40724</v>
      </c>
      <c r="T34">
        <v>24</v>
      </c>
      <c r="U34" s="2">
        <v>43874.675704956055</v>
      </c>
      <c r="V34" s="2">
        <v>100586.3410949707</v>
      </c>
      <c r="W34" s="10">
        <v>0.43618920051511628</v>
      </c>
      <c r="Y34" s="22">
        <v>40724</v>
      </c>
      <c r="Z34">
        <v>20</v>
      </c>
      <c r="AA34" s="2">
        <v>13125.971012115479</v>
      </c>
      <c r="AB34" s="2">
        <v>33943.29736328125</v>
      </c>
      <c r="AC34" s="10">
        <v>0.38670288486217386</v>
      </c>
      <c r="AE34" s="22">
        <v>38442</v>
      </c>
      <c r="AF34">
        <v>20</v>
      </c>
      <c r="AG34" s="2">
        <v>18873.736274719238</v>
      </c>
      <c r="AH34" s="2">
        <v>62359.619476318359</v>
      </c>
      <c r="AI34" s="10">
        <v>0.30265958056217312</v>
      </c>
      <c r="AK34" s="22">
        <v>40724</v>
      </c>
      <c r="AL34">
        <v>14</v>
      </c>
      <c r="AM34" s="2">
        <v>28119.918594360352</v>
      </c>
      <c r="AN34" s="2">
        <v>49796.237426757813</v>
      </c>
      <c r="AO34" s="10">
        <v>0.56469966502429403</v>
      </c>
      <c r="AQ34" s="22">
        <v>40724</v>
      </c>
      <c r="AR34">
        <v>10</v>
      </c>
      <c r="AS34" s="2">
        <v>30157.193267822266</v>
      </c>
      <c r="AT34" s="2">
        <v>98594.816162109375</v>
      </c>
      <c r="AU34" s="10">
        <v>0.30586996803399763</v>
      </c>
      <c r="AW34" s="22">
        <v>39263</v>
      </c>
      <c r="AX34">
        <v>34</v>
      </c>
      <c r="AY34" s="2">
        <v>31262.599517822266</v>
      </c>
      <c r="AZ34" s="2">
        <v>103220.73956298828</v>
      </c>
      <c r="BA34" s="10">
        <v>0.3028712994130886</v>
      </c>
      <c r="BC34" s="22">
        <v>40724</v>
      </c>
      <c r="BD34">
        <v>17</v>
      </c>
      <c r="BE34" s="2">
        <v>29051.469177246094</v>
      </c>
      <c r="BF34" s="2">
        <v>79993.000289916992</v>
      </c>
      <c r="BG34" s="10">
        <v>0.36317514122430022</v>
      </c>
      <c r="BI34" s="22">
        <v>38533</v>
      </c>
      <c r="BJ34">
        <v>30</v>
      </c>
      <c r="BK34" s="2">
        <v>35398.474975585938</v>
      </c>
      <c r="BL34" s="2">
        <v>107688.06579589844</v>
      </c>
      <c r="BM34" s="10">
        <v>0.32871307246502868</v>
      </c>
      <c r="BO34" s="22">
        <v>40724</v>
      </c>
      <c r="BP34">
        <v>26</v>
      </c>
      <c r="BQ34" s="2">
        <v>47669.043243408203</v>
      </c>
      <c r="BR34" s="2">
        <v>105947.26428222656</v>
      </c>
      <c r="BS34" s="10">
        <v>0.44993179924330562</v>
      </c>
      <c r="BU34" s="22">
        <v>40724</v>
      </c>
      <c r="BV34">
        <v>25</v>
      </c>
      <c r="BW34" s="2">
        <v>31349.359954833984</v>
      </c>
      <c r="BX34" s="2">
        <v>83667.329864501953</v>
      </c>
      <c r="BY34" s="10">
        <v>0.37469057522934968</v>
      </c>
      <c r="CA34" s="22">
        <v>40724</v>
      </c>
      <c r="CB34">
        <v>24</v>
      </c>
      <c r="CC34" s="2">
        <v>28316.125089645386</v>
      </c>
      <c r="CD34" s="2">
        <v>105017.87103271484</v>
      </c>
      <c r="CE34" s="10">
        <v>0.26963149044246415</v>
      </c>
      <c r="CG34" s="22">
        <v>40724</v>
      </c>
      <c r="CH34">
        <v>15</v>
      </c>
      <c r="CI34" s="2">
        <v>11114.474851608276</v>
      </c>
      <c r="CJ34" s="2">
        <v>52242.935546875</v>
      </c>
      <c r="CK34" s="10">
        <v>0.21274598632834879</v>
      </c>
      <c r="CM34" s="22">
        <v>40724</v>
      </c>
      <c r="CN34">
        <v>23</v>
      </c>
      <c r="CO34" s="2">
        <v>83845.41081237793</v>
      </c>
      <c r="CP34" s="2">
        <v>208522.24212646484</v>
      </c>
      <c r="CQ34" s="10">
        <v>0.40209336882886215</v>
      </c>
      <c r="CS34" s="22">
        <v>39263</v>
      </c>
      <c r="CT34">
        <v>8</v>
      </c>
      <c r="CU34" s="2">
        <v>14686.06999206543</v>
      </c>
      <c r="CV34" s="2">
        <v>32303.954711914063</v>
      </c>
      <c r="CW34" s="10">
        <v>0.45462142709880166</v>
      </c>
      <c r="CY34" s="22">
        <v>40724</v>
      </c>
      <c r="CZ34">
        <v>6</v>
      </c>
      <c r="DA34" s="2">
        <v>40988.56201171875</v>
      </c>
      <c r="DB34" s="2">
        <v>71705.985229492188</v>
      </c>
      <c r="DC34" s="10">
        <v>0.57161981500618764</v>
      </c>
      <c r="DE34" s="22">
        <v>40724</v>
      </c>
      <c r="DF34">
        <v>21</v>
      </c>
      <c r="DG34" s="2">
        <v>44453.12752532959</v>
      </c>
      <c r="DH34" s="2">
        <v>121652.09161376953</v>
      </c>
      <c r="DI34" s="10">
        <v>0.36541194594880305</v>
      </c>
      <c r="DK34" s="22">
        <v>38442</v>
      </c>
      <c r="DL34">
        <v>20</v>
      </c>
      <c r="DM34" s="2">
        <v>62359.619476318359</v>
      </c>
      <c r="DN34" s="2">
        <v>9632.1612553596497</v>
      </c>
      <c r="DO34" s="10">
        <v>6.4741045984481858</v>
      </c>
      <c r="DQ34" s="22">
        <v>40724</v>
      </c>
      <c r="DR34">
        <v>21</v>
      </c>
      <c r="DS34" s="2">
        <v>121652.09161376953</v>
      </c>
      <c r="DT34" s="2">
        <v>8777.5009651184082</v>
      </c>
      <c r="DU34" s="10">
        <v>13.8595361136629</v>
      </c>
      <c r="DW34" s="22">
        <v>40724</v>
      </c>
      <c r="DX34">
        <v>6</v>
      </c>
      <c r="DY34" s="2">
        <v>71705.985229492188</v>
      </c>
      <c r="DZ34" s="2">
        <v>9369.9280014038086</v>
      </c>
      <c r="EA34" s="10">
        <v>7.6527786786354337</v>
      </c>
    </row>
    <row r="35" spans="1:131">
      <c r="A35" s="22">
        <v>38260</v>
      </c>
      <c r="B35">
        <v>222</v>
      </c>
      <c r="C35" s="2">
        <v>219020.196387887</v>
      </c>
      <c r="D35" s="2">
        <v>658668.16403961182</v>
      </c>
      <c r="E35" s="10">
        <v>0.33251978514436792</v>
      </c>
      <c r="G35" s="22">
        <v>40816</v>
      </c>
      <c r="H35">
        <v>15</v>
      </c>
      <c r="I35" s="2">
        <v>887.93998718261719</v>
      </c>
      <c r="J35" s="2">
        <v>138987.25894165039</v>
      </c>
      <c r="K35" s="10">
        <v>6.388643059400085E-3</v>
      </c>
      <c r="M35" s="22">
        <v>39721</v>
      </c>
      <c r="N35">
        <v>33</v>
      </c>
      <c r="O35" s="2">
        <v>28572.453392982483</v>
      </c>
      <c r="P35" s="2">
        <v>102519.08740234375</v>
      </c>
      <c r="Q35" s="10">
        <v>0.27870374304882145</v>
      </c>
      <c r="S35" s="22">
        <v>40816</v>
      </c>
      <c r="T35">
        <v>24</v>
      </c>
      <c r="U35" s="2">
        <v>46342.049133300781</v>
      </c>
      <c r="V35" s="2">
        <v>92232.738433837891</v>
      </c>
      <c r="W35" s="10">
        <v>0.50244685260585342</v>
      </c>
      <c r="Y35" s="22">
        <v>40816</v>
      </c>
      <c r="Z35">
        <v>21</v>
      </c>
      <c r="AA35" s="2">
        <v>13289.736059188843</v>
      </c>
      <c r="AB35" s="2">
        <v>31700.966400146484</v>
      </c>
      <c r="AC35" s="10">
        <v>0.4192217956840405</v>
      </c>
      <c r="AE35" s="22">
        <v>38533</v>
      </c>
      <c r="AF35">
        <v>20</v>
      </c>
      <c r="AG35" s="2">
        <v>18784.049902915955</v>
      </c>
      <c r="AH35" s="2">
        <v>66658.721496582031</v>
      </c>
      <c r="AI35" s="10">
        <v>0.2817943321022009</v>
      </c>
      <c r="AK35" s="22">
        <v>40816</v>
      </c>
      <c r="AL35">
        <v>14</v>
      </c>
      <c r="AM35" s="2">
        <v>28360.237197875977</v>
      </c>
      <c r="AN35" s="2">
        <v>47887.644500732422</v>
      </c>
      <c r="AO35" s="10">
        <v>0.59222451831896261</v>
      </c>
      <c r="AQ35" s="22">
        <v>40816</v>
      </c>
      <c r="AR35">
        <v>10</v>
      </c>
      <c r="AS35" s="2">
        <v>29408.109558105469</v>
      </c>
      <c r="AT35" s="2">
        <v>87652.230712890625</v>
      </c>
      <c r="AU35" s="10">
        <v>0.33550896901224614</v>
      </c>
      <c r="AW35" s="22">
        <v>39355</v>
      </c>
      <c r="AX35">
        <v>35</v>
      </c>
      <c r="AY35" s="2">
        <v>44944.642747879028</v>
      </c>
      <c r="AZ35" s="2">
        <v>130014.94578552246</v>
      </c>
      <c r="BA35" s="10">
        <v>0.3456882781924272</v>
      </c>
      <c r="BC35" s="22">
        <v>40816</v>
      </c>
      <c r="BD35">
        <v>18</v>
      </c>
      <c r="BE35" s="2">
        <v>31346.201110839844</v>
      </c>
      <c r="BF35" s="2">
        <v>69881.81950378418</v>
      </c>
      <c r="BG35" s="10">
        <v>0.44856017392538572</v>
      </c>
      <c r="BI35" s="22">
        <v>38625</v>
      </c>
      <c r="BJ35">
        <v>30</v>
      </c>
      <c r="BK35" s="2">
        <v>33141.702095031738</v>
      </c>
      <c r="BL35" s="2">
        <v>120682.78610229492</v>
      </c>
      <c r="BM35" s="10">
        <v>0.27461830444434454</v>
      </c>
      <c r="BO35" s="22">
        <v>40816</v>
      </c>
      <c r="BP35">
        <v>28</v>
      </c>
      <c r="BQ35" s="2">
        <v>50055.007827758789</v>
      </c>
      <c r="BR35" s="2">
        <v>86075.926940917969</v>
      </c>
      <c r="BS35" s="10">
        <v>0.5815215659787929</v>
      </c>
      <c r="BU35" s="22">
        <v>40816</v>
      </c>
      <c r="BV35">
        <v>26</v>
      </c>
      <c r="BW35" s="2">
        <v>33022.163345336914</v>
      </c>
      <c r="BX35" s="2">
        <v>68925.449645996094</v>
      </c>
      <c r="BY35" s="10">
        <v>0.47909971592409023</v>
      </c>
      <c r="CA35" s="22">
        <v>40816</v>
      </c>
      <c r="CB35">
        <v>24</v>
      </c>
      <c r="CC35" s="2">
        <v>29849.22900891304</v>
      </c>
      <c r="CD35" s="2">
        <v>106715.80322265625</v>
      </c>
      <c r="CE35" s="10">
        <v>0.27970767316096923</v>
      </c>
      <c r="CG35" s="22">
        <v>40816</v>
      </c>
      <c r="CH35">
        <v>17</v>
      </c>
      <c r="CI35" s="2">
        <v>17627.124994277954</v>
      </c>
      <c r="CJ35" s="2">
        <v>47840.831329345703</v>
      </c>
      <c r="CK35" s="10">
        <v>0.36845356789327832</v>
      </c>
      <c r="CM35" s="22">
        <v>40816</v>
      </c>
      <c r="CN35">
        <v>23</v>
      </c>
      <c r="CO35" s="2">
        <v>85612.20100402832</v>
      </c>
      <c r="CP35" s="2">
        <v>181059.87753295898</v>
      </c>
      <c r="CQ35" s="10">
        <v>0.47283916332288484</v>
      </c>
      <c r="CS35" s="22">
        <v>39355</v>
      </c>
      <c r="CT35">
        <v>6</v>
      </c>
      <c r="CU35" s="2">
        <v>13664.694778442383</v>
      </c>
      <c r="CV35" s="2">
        <v>28395.845886230469</v>
      </c>
      <c r="CW35" s="10">
        <v>0.48122161365400912</v>
      </c>
      <c r="CY35" s="22">
        <v>40816</v>
      </c>
      <c r="CZ35">
        <v>6</v>
      </c>
      <c r="DA35" s="2">
        <v>40348.242004394531</v>
      </c>
      <c r="DB35" s="2">
        <v>66677.946044921875</v>
      </c>
      <c r="DC35" s="10">
        <v>0.60512124919401911</v>
      </c>
      <c r="DE35" s="22">
        <v>40816</v>
      </c>
      <c r="DF35">
        <v>21</v>
      </c>
      <c r="DG35" s="2">
        <v>42879.781005859375</v>
      </c>
      <c r="DH35" s="2">
        <v>109856.7780456543</v>
      </c>
      <c r="DI35" s="10">
        <v>0.3903244002663121</v>
      </c>
      <c r="DK35" s="22">
        <v>38533</v>
      </c>
      <c r="DL35">
        <v>20</v>
      </c>
      <c r="DM35" s="2">
        <v>66658.721496582031</v>
      </c>
      <c r="DN35" s="2">
        <v>10244.731326818466</v>
      </c>
      <c r="DO35" s="10">
        <v>6.5066344221330699</v>
      </c>
      <c r="DQ35" s="22">
        <v>40816</v>
      </c>
      <c r="DR35">
        <v>20</v>
      </c>
      <c r="DS35" s="2">
        <v>108631.62985229492</v>
      </c>
      <c r="DT35" s="2">
        <v>8396.4350776672363</v>
      </c>
      <c r="DU35" s="10">
        <v>12.937827643214007</v>
      </c>
      <c r="DW35" s="22">
        <v>40816</v>
      </c>
      <c r="DX35">
        <v>6</v>
      </c>
      <c r="DY35" s="2">
        <v>66677.946044921875</v>
      </c>
      <c r="DZ35" s="2">
        <v>8755.8339920043945</v>
      </c>
      <c r="EA35" s="10">
        <v>7.6152592780779633</v>
      </c>
    </row>
    <row r="36" spans="1:131">
      <c r="A36" s="22">
        <v>38352</v>
      </c>
      <c r="B36">
        <v>206</v>
      </c>
      <c r="C36" s="2">
        <v>212364.63623195887</v>
      </c>
      <c r="D36" s="2">
        <v>691971.9635848999</v>
      </c>
      <c r="E36" s="10">
        <v>0.30689774645169315</v>
      </c>
      <c r="G36" s="22">
        <v>40908</v>
      </c>
      <c r="H36">
        <v>16</v>
      </c>
      <c r="I36" s="2">
        <v>-2942.5889892578125</v>
      </c>
      <c r="J36" s="2">
        <v>144967.30911254883</v>
      </c>
      <c r="K36" s="10">
        <v>-2.0298293506802029E-2</v>
      </c>
      <c r="M36" s="22">
        <v>39813</v>
      </c>
      <c r="N36">
        <v>32</v>
      </c>
      <c r="O36" s="2">
        <v>30371.326885223389</v>
      </c>
      <c r="P36" s="2">
        <v>75293.477233886719</v>
      </c>
      <c r="Q36" s="10">
        <v>0.40337261607509362</v>
      </c>
      <c r="S36" s="22">
        <v>40908</v>
      </c>
      <c r="T36">
        <v>24</v>
      </c>
      <c r="U36" s="2">
        <v>45504.34748840332</v>
      </c>
      <c r="V36" s="2">
        <v>96599.22119140625</v>
      </c>
      <c r="W36" s="10">
        <v>0.47106329561641974</v>
      </c>
      <c r="Y36" s="22">
        <v>40908</v>
      </c>
      <c r="Z36">
        <v>21</v>
      </c>
      <c r="AA36" s="2">
        <v>12347.474151611328</v>
      </c>
      <c r="AB36" s="2">
        <v>32461.005432128906</v>
      </c>
      <c r="AC36" s="10">
        <v>0.3803786724175271</v>
      </c>
      <c r="AE36" s="22">
        <v>38625</v>
      </c>
      <c r="AF36">
        <v>19</v>
      </c>
      <c r="AG36" s="2">
        <v>17376.95679473877</v>
      </c>
      <c r="AH36" s="2">
        <v>84693.164855957031</v>
      </c>
      <c r="AI36" s="10">
        <v>0.20517543327484394</v>
      </c>
      <c r="AK36" s="22">
        <v>40908</v>
      </c>
      <c r="AL36">
        <v>15</v>
      </c>
      <c r="AM36" s="2">
        <v>28992.402206420898</v>
      </c>
      <c r="AN36" s="2">
        <v>50748.776214599609</v>
      </c>
      <c r="AO36" s="10">
        <v>0.57129263735979996</v>
      </c>
      <c r="AQ36" s="22">
        <v>40908</v>
      </c>
      <c r="AR36">
        <v>10</v>
      </c>
      <c r="AS36" s="2">
        <v>30522.436492919922</v>
      </c>
      <c r="AT36" s="2">
        <v>92346.667236328125</v>
      </c>
      <c r="AU36" s="10">
        <v>0.33052017367133252</v>
      </c>
      <c r="AW36" s="22">
        <v>39447</v>
      </c>
      <c r="AX36">
        <v>34</v>
      </c>
      <c r="AY36" s="2">
        <v>45466.860198974609</v>
      </c>
      <c r="AZ36" s="2">
        <v>126043.96920776367</v>
      </c>
      <c r="BA36" s="10">
        <v>0.36072221848258074</v>
      </c>
      <c r="BC36" s="22">
        <v>40908</v>
      </c>
      <c r="BD36">
        <v>16</v>
      </c>
      <c r="BE36" s="2">
        <v>27347.534088134766</v>
      </c>
      <c r="BF36" s="2">
        <v>68530.785217285156</v>
      </c>
      <c r="BG36" s="10">
        <v>0.39905473140904624</v>
      </c>
      <c r="BI36" s="22">
        <v>38717</v>
      </c>
      <c r="BJ36">
        <v>28</v>
      </c>
      <c r="BK36" s="2">
        <v>23388.359924316406</v>
      </c>
      <c r="BL36" s="2">
        <v>113792.28448486328</v>
      </c>
      <c r="BM36" s="10">
        <v>0.2055355512915073</v>
      </c>
      <c r="BO36" s="22">
        <v>40908</v>
      </c>
      <c r="BP36">
        <v>28</v>
      </c>
      <c r="BQ36" s="2">
        <v>49120.823204040527</v>
      </c>
      <c r="BR36" s="2">
        <v>87270.661407470703</v>
      </c>
      <c r="BS36" s="10">
        <v>0.56285608945591881</v>
      </c>
      <c r="BU36" s="22">
        <v>40908</v>
      </c>
      <c r="BV36">
        <v>26</v>
      </c>
      <c r="BW36" s="2">
        <v>33083.361114501953</v>
      </c>
      <c r="BX36" s="2">
        <v>79082.600372314453</v>
      </c>
      <c r="BY36" s="10">
        <v>0.4183393181148341</v>
      </c>
      <c r="CA36" s="22">
        <v>40908</v>
      </c>
      <c r="CB36">
        <v>24</v>
      </c>
      <c r="CC36" s="2">
        <v>27755.166027069092</v>
      </c>
      <c r="CD36" s="2">
        <v>103362.46484375</v>
      </c>
      <c r="CE36" s="10">
        <v>0.26852267957256787</v>
      </c>
      <c r="CG36" s="22">
        <v>40908</v>
      </c>
      <c r="CH36">
        <v>17</v>
      </c>
      <c r="CI36" s="2">
        <v>17160.607912063599</v>
      </c>
      <c r="CJ36" s="2">
        <v>53484.937866210938</v>
      </c>
      <c r="CK36" s="10">
        <v>0.3208493567850772</v>
      </c>
      <c r="CM36" s="22">
        <v>40908</v>
      </c>
      <c r="CN36">
        <v>20</v>
      </c>
      <c r="CO36" s="2">
        <v>86813.205444335938</v>
      </c>
      <c r="CP36" s="2">
        <v>183614.70434570313</v>
      </c>
      <c r="CQ36" s="10">
        <v>0.47280094344125717</v>
      </c>
      <c r="CS36" s="22">
        <v>39447</v>
      </c>
      <c r="CT36">
        <v>7</v>
      </c>
      <c r="CU36" s="2">
        <v>15217.018936157227</v>
      </c>
      <c r="CV36" s="2">
        <v>28676.222381591797</v>
      </c>
      <c r="CW36" s="10">
        <v>0.53064935589024886</v>
      </c>
      <c r="CY36" s="22">
        <v>40908</v>
      </c>
      <c r="CZ36">
        <v>6</v>
      </c>
      <c r="DA36" s="2">
        <v>41221.687957763672</v>
      </c>
      <c r="DB36" s="2">
        <v>70285.123901367188</v>
      </c>
      <c r="DC36" s="10">
        <v>0.5864923566985677</v>
      </c>
      <c r="DE36" s="22">
        <v>40908</v>
      </c>
      <c r="DF36">
        <v>21</v>
      </c>
      <c r="DG36" s="2">
        <v>41179.610244750977</v>
      </c>
      <c r="DH36" s="2">
        <v>120847.84548950195</v>
      </c>
      <c r="DI36" s="10">
        <v>0.3407558494563997</v>
      </c>
      <c r="DK36" s="22">
        <v>38625</v>
      </c>
      <c r="DL36">
        <v>19</v>
      </c>
      <c r="DM36" s="2">
        <v>84693.164855957031</v>
      </c>
      <c r="DN36" s="2">
        <v>10771.240278244019</v>
      </c>
      <c r="DO36" s="10">
        <v>7.8628981127662794</v>
      </c>
      <c r="DQ36" s="22">
        <v>40908</v>
      </c>
      <c r="DR36">
        <v>19</v>
      </c>
      <c r="DS36" s="2">
        <v>114445.61599731445</v>
      </c>
      <c r="DT36" s="2">
        <v>8355.5209808349609</v>
      </c>
      <c r="DU36" s="10">
        <v>13.697005400359606</v>
      </c>
      <c r="DW36" s="22">
        <v>40908</v>
      </c>
      <c r="DX36">
        <v>6</v>
      </c>
      <c r="DY36" s="2">
        <v>70285.123901367188</v>
      </c>
      <c r="DZ36" s="2">
        <v>8841.6299896240234</v>
      </c>
      <c r="EA36" s="10">
        <v>7.9493401085376059</v>
      </c>
    </row>
    <row r="37" spans="1:131">
      <c r="A37" s="22">
        <v>38442</v>
      </c>
      <c r="B37">
        <v>201</v>
      </c>
      <c r="C37" s="2">
        <v>232550.74238204956</v>
      </c>
      <c r="D37" s="2">
        <v>685969.68468475342</v>
      </c>
      <c r="E37" s="10">
        <v>0.3390102326299177</v>
      </c>
      <c r="G37" s="22">
        <v>40999</v>
      </c>
      <c r="H37">
        <v>16</v>
      </c>
      <c r="I37" s="2">
        <v>9552.3749847412109</v>
      </c>
      <c r="J37" s="2">
        <v>42767.070068359375</v>
      </c>
      <c r="K37" s="10">
        <v>0.22335818117707351</v>
      </c>
      <c r="M37" s="22">
        <v>39903</v>
      </c>
      <c r="N37">
        <v>32</v>
      </c>
      <c r="O37" s="2">
        <v>30557.484201431274</v>
      </c>
      <c r="P37" s="2">
        <v>66714.201034545898</v>
      </c>
      <c r="Q37" s="10">
        <v>0.45803567647625759</v>
      </c>
      <c r="S37" s="22">
        <v>40999</v>
      </c>
      <c r="T37">
        <v>21</v>
      </c>
      <c r="U37" s="2">
        <v>45948.141036987305</v>
      </c>
      <c r="V37" s="2">
        <v>98525.592559814453</v>
      </c>
      <c r="W37" s="10">
        <v>0.46635741885127352</v>
      </c>
      <c r="Y37" s="22">
        <v>40999</v>
      </c>
      <c r="Z37">
        <v>20</v>
      </c>
      <c r="AA37" s="2">
        <v>14275.437030792236</v>
      </c>
      <c r="AB37" s="2">
        <v>39077.120361328125</v>
      </c>
      <c r="AC37" s="10">
        <v>0.365314457636434</v>
      </c>
      <c r="AE37" s="22">
        <v>38717</v>
      </c>
      <c r="AF37">
        <v>21</v>
      </c>
      <c r="AG37" s="2">
        <v>21874.69416809082</v>
      </c>
      <c r="AH37" s="2">
        <v>95565.640167236328</v>
      </c>
      <c r="AI37" s="10">
        <v>0.22889706101283805</v>
      </c>
      <c r="AK37" s="22">
        <v>40999</v>
      </c>
      <c r="AL37">
        <v>15</v>
      </c>
      <c r="AM37" s="2">
        <v>28131.963653564453</v>
      </c>
      <c r="AN37" s="2">
        <v>50382.327789306641</v>
      </c>
      <c r="AO37" s="10">
        <v>0.5583696682537026</v>
      </c>
      <c r="AQ37" s="22">
        <v>40999</v>
      </c>
      <c r="AR37">
        <v>9</v>
      </c>
      <c r="AS37" s="2">
        <v>26156.994476318359</v>
      </c>
      <c r="AT37" s="2">
        <v>56112.870483398438</v>
      </c>
      <c r="AU37" s="10">
        <v>0.46614964180200286</v>
      </c>
      <c r="AW37" s="22">
        <v>39538</v>
      </c>
      <c r="AX37">
        <v>34</v>
      </c>
      <c r="AY37" s="2">
        <v>42295.192390441895</v>
      </c>
      <c r="AZ37" s="2">
        <v>113585.59332275391</v>
      </c>
      <c r="BA37" s="10">
        <v>0.37236405738762962</v>
      </c>
      <c r="BC37" s="22">
        <v>40999</v>
      </c>
      <c r="BD37">
        <v>14</v>
      </c>
      <c r="BE37" s="2">
        <v>23169.180328369141</v>
      </c>
      <c r="BF37" s="2">
        <v>57544.49169921875</v>
      </c>
      <c r="BG37" s="10">
        <v>0.40263072353602347</v>
      </c>
      <c r="BI37" s="22">
        <v>38807</v>
      </c>
      <c r="BJ37">
        <v>29</v>
      </c>
      <c r="BK37" s="2">
        <v>26087.564758300781</v>
      </c>
      <c r="BL37" s="2">
        <v>119412.8583984375</v>
      </c>
      <c r="BM37" s="10">
        <v>0.21846529015540367</v>
      </c>
      <c r="BO37" s="22">
        <v>40999</v>
      </c>
      <c r="BP37">
        <v>30</v>
      </c>
      <c r="BQ37" s="2">
        <v>53218.816009521484</v>
      </c>
      <c r="BR37" s="2">
        <v>100380.51553344727</v>
      </c>
      <c r="BS37" s="10">
        <v>0.53017077793138767</v>
      </c>
      <c r="BU37" s="22">
        <v>40999</v>
      </c>
      <c r="BV37">
        <v>26</v>
      </c>
      <c r="BW37" s="2">
        <v>33751.068893432617</v>
      </c>
      <c r="BX37" s="2">
        <v>90532.016052246094</v>
      </c>
      <c r="BY37" s="10">
        <v>0.37280809999806974</v>
      </c>
      <c r="CA37" s="22">
        <v>40999</v>
      </c>
      <c r="CB37">
        <v>23</v>
      </c>
      <c r="CC37" s="2">
        <v>29761.18004989624</v>
      </c>
      <c r="CD37" s="2">
        <v>112252.84625244141</v>
      </c>
      <c r="CE37" s="10">
        <v>0.26512628448607339</v>
      </c>
      <c r="CG37" s="22">
        <v>40999</v>
      </c>
      <c r="CH37">
        <v>16</v>
      </c>
      <c r="CI37" s="2">
        <v>17817.991844177246</v>
      </c>
      <c r="CJ37" s="2">
        <v>64743.593078613281</v>
      </c>
      <c r="CK37" s="10">
        <v>0.27520857272382454</v>
      </c>
      <c r="CM37" s="22">
        <v>40999</v>
      </c>
      <c r="CN37">
        <v>20</v>
      </c>
      <c r="CO37" s="2">
        <v>87108.787864685059</v>
      </c>
      <c r="CP37" s="2">
        <v>195439.76983642578</v>
      </c>
      <c r="CQ37" s="10">
        <v>0.44570656186093116</v>
      </c>
      <c r="CS37" s="22">
        <v>39538</v>
      </c>
      <c r="CT37">
        <v>7</v>
      </c>
      <c r="CU37" s="2">
        <v>15051.491149902344</v>
      </c>
      <c r="CV37" s="2">
        <v>25353.745056152344</v>
      </c>
      <c r="CW37" s="10">
        <v>0.59365948172812233</v>
      </c>
      <c r="CY37" s="22">
        <v>40999</v>
      </c>
      <c r="CZ37">
        <v>7</v>
      </c>
      <c r="DA37" s="2">
        <v>43974.857086181641</v>
      </c>
      <c r="DB37" s="2">
        <v>73017.2509765625</v>
      </c>
      <c r="DC37" s="10">
        <v>0.60225298128927018</v>
      </c>
      <c r="DE37" s="22">
        <v>40999</v>
      </c>
      <c r="DF37">
        <v>21</v>
      </c>
      <c r="DG37" s="2">
        <v>48650.876724243164</v>
      </c>
      <c r="DH37" s="2">
        <v>137483.50164794922</v>
      </c>
      <c r="DI37" s="10">
        <v>0.35386701779550483</v>
      </c>
      <c r="DK37" s="22">
        <v>38717</v>
      </c>
      <c r="DL37">
        <v>21</v>
      </c>
      <c r="DM37" s="2">
        <v>95565.640167236328</v>
      </c>
      <c r="DN37" s="2">
        <v>12988.696187973022</v>
      </c>
      <c r="DO37" s="10">
        <v>7.3576007001939141</v>
      </c>
      <c r="DQ37" s="22">
        <v>40999</v>
      </c>
      <c r="DR37">
        <v>19</v>
      </c>
      <c r="DS37" s="2">
        <v>130774.76739501953</v>
      </c>
      <c r="DT37" s="2">
        <v>8410.3540153503418</v>
      </c>
      <c r="DU37" s="10">
        <v>15.549258349450344</v>
      </c>
      <c r="DW37" s="22">
        <v>40999</v>
      </c>
      <c r="DX37">
        <v>7</v>
      </c>
      <c r="DY37" s="2">
        <v>73017.2509765625</v>
      </c>
      <c r="DZ37" s="2">
        <v>9490.9099960327148</v>
      </c>
      <c r="EA37" s="10">
        <v>7.6933877791575691</v>
      </c>
    </row>
    <row r="38" spans="1:131">
      <c r="A38" s="22">
        <v>38533</v>
      </c>
      <c r="B38">
        <v>197</v>
      </c>
      <c r="C38" s="2">
        <v>212122.52631998062</v>
      </c>
      <c r="D38" s="2">
        <v>669372.74033355713</v>
      </c>
      <c r="E38" s="10">
        <v>0.31689746764153737</v>
      </c>
      <c r="G38" s="22">
        <v>41090</v>
      </c>
      <c r="H38">
        <v>15</v>
      </c>
      <c r="I38" s="2">
        <v>9705.7290191650391</v>
      </c>
      <c r="J38" s="2">
        <v>36109.330322265625</v>
      </c>
      <c r="K38" s="10">
        <v>0.26878728939429603</v>
      </c>
      <c r="M38" s="22">
        <v>39994</v>
      </c>
      <c r="N38">
        <v>33</v>
      </c>
      <c r="O38" s="2">
        <v>28535.996875762939</v>
      </c>
      <c r="P38" s="2">
        <v>75514.480453491211</v>
      </c>
      <c r="Q38" s="10">
        <v>0.37788774688502347</v>
      </c>
      <c r="S38" s="22">
        <v>41090</v>
      </c>
      <c r="T38">
        <v>21</v>
      </c>
      <c r="U38" s="2">
        <v>50570.248901367188</v>
      </c>
      <c r="V38" s="2">
        <v>110683.42230224609</v>
      </c>
      <c r="W38" s="10">
        <v>0.45689090425189144</v>
      </c>
      <c r="Y38" s="22">
        <v>41090</v>
      </c>
      <c r="Z38">
        <v>17</v>
      </c>
      <c r="AA38" s="2">
        <v>12131.889915466309</v>
      </c>
      <c r="AB38" s="2">
        <v>32659.179595947266</v>
      </c>
      <c r="AC38" s="10">
        <v>0.3714695245122378</v>
      </c>
      <c r="AE38" s="22">
        <v>38807</v>
      </c>
      <c r="AF38">
        <v>23</v>
      </c>
      <c r="AG38" s="2">
        <v>23069.769607543945</v>
      </c>
      <c r="AH38" s="2">
        <v>97122.693603515625</v>
      </c>
      <c r="AI38" s="10">
        <v>0.23753222600808171</v>
      </c>
      <c r="AK38" s="22">
        <v>41090</v>
      </c>
      <c r="AL38">
        <v>15</v>
      </c>
      <c r="AM38" s="2">
        <v>28435.019714355469</v>
      </c>
      <c r="AN38" s="2">
        <v>52163.209228515625</v>
      </c>
      <c r="AO38" s="10">
        <v>0.5451163786681118</v>
      </c>
      <c r="AQ38" s="22">
        <v>41090</v>
      </c>
      <c r="AR38">
        <v>9</v>
      </c>
      <c r="AS38" s="2">
        <v>26026.482147216797</v>
      </c>
      <c r="AT38" s="2">
        <v>52402.859069824219</v>
      </c>
      <c r="AU38" s="10">
        <v>0.49666149155216505</v>
      </c>
      <c r="AW38" s="22">
        <v>39629</v>
      </c>
      <c r="AX38">
        <v>33</v>
      </c>
      <c r="AY38" s="2">
        <v>42268.747135162354</v>
      </c>
      <c r="AZ38" s="2">
        <v>113325.38919067383</v>
      </c>
      <c r="BA38" s="10">
        <v>0.37298567811705235</v>
      </c>
      <c r="BC38" s="22">
        <v>41090</v>
      </c>
      <c r="BD38">
        <v>16</v>
      </c>
      <c r="BE38" s="2">
        <v>23043.622100830078</v>
      </c>
      <c r="BF38" s="2">
        <v>59713.786956787109</v>
      </c>
      <c r="BG38" s="10">
        <v>0.38590120096563268</v>
      </c>
      <c r="BI38" s="22">
        <v>38898</v>
      </c>
      <c r="BJ38">
        <v>28</v>
      </c>
      <c r="BK38" s="2">
        <v>25820.661972045898</v>
      </c>
      <c r="BL38" s="2">
        <v>123285.24835205078</v>
      </c>
      <c r="BM38" s="10">
        <v>0.20943837415416447</v>
      </c>
      <c r="BO38" s="22">
        <v>41090</v>
      </c>
      <c r="BP38">
        <v>32</v>
      </c>
      <c r="BQ38" s="2">
        <v>79042.707164764404</v>
      </c>
      <c r="BR38" s="2">
        <v>130572.11712646484</v>
      </c>
      <c r="BS38" s="10">
        <v>0.60535670941299102</v>
      </c>
      <c r="BU38" s="22">
        <v>41090</v>
      </c>
      <c r="BV38">
        <v>26</v>
      </c>
      <c r="BW38" s="2">
        <v>34353.841384887695</v>
      </c>
      <c r="BX38" s="2">
        <v>93236.382995605469</v>
      </c>
      <c r="BY38" s="10">
        <v>0.36845961073486627</v>
      </c>
      <c r="CA38" s="22">
        <v>41090</v>
      </c>
      <c r="CB38">
        <v>22</v>
      </c>
      <c r="CC38" s="2">
        <v>27668.271869659424</v>
      </c>
      <c r="CD38" s="2">
        <v>85930.267517089844</v>
      </c>
      <c r="CE38" s="10">
        <v>0.32198517087307738</v>
      </c>
      <c r="CG38" s="22">
        <v>41090</v>
      </c>
      <c r="CH38">
        <v>16</v>
      </c>
      <c r="CI38" s="2">
        <v>17053.364208221436</v>
      </c>
      <c r="CJ38" s="2">
        <v>57291.212677001953</v>
      </c>
      <c r="CK38" s="10">
        <v>0.29766107944625614</v>
      </c>
      <c r="CM38" s="22">
        <v>41090</v>
      </c>
      <c r="CN38">
        <v>20</v>
      </c>
      <c r="CO38" s="2">
        <v>88043.357879638672</v>
      </c>
      <c r="CP38" s="2">
        <v>182208.46905517578</v>
      </c>
      <c r="CQ38" s="10">
        <v>0.48320123831882733</v>
      </c>
      <c r="CS38" s="22">
        <v>39629</v>
      </c>
      <c r="CT38">
        <v>8</v>
      </c>
      <c r="CU38" s="2">
        <v>14958.022216796875</v>
      </c>
      <c r="CV38" s="2">
        <v>25409.717437744141</v>
      </c>
      <c r="CW38" s="10">
        <v>0.58867330002567864</v>
      </c>
      <c r="CY38" s="22">
        <v>41090</v>
      </c>
      <c r="CZ38">
        <v>6</v>
      </c>
      <c r="DA38" s="2">
        <v>43433.107971191406</v>
      </c>
      <c r="DB38" s="2">
        <v>69517.018859863281</v>
      </c>
      <c r="DC38" s="10">
        <v>0.62478381097938851</v>
      </c>
      <c r="DE38" s="22">
        <v>41090</v>
      </c>
      <c r="DF38">
        <v>20</v>
      </c>
      <c r="DG38" s="2">
        <v>70326.431644439697</v>
      </c>
      <c r="DH38" s="2">
        <v>174612.72311401367</v>
      </c>
      <c r="DI38" s="10">
        <v>0.4027566284417885</v>
      </c>
      <c r="DK38" s="22">
        <v>38807</v>
      </c>
      <c r="DL38">
        <v>23</v>
      </c>
      <c r="DM38" s="2">
        <v>97122.693603515625</v>
      </c>
      <c r="DN38" s="2">
        <v>14021.040531158447</v>
      </c>
      <c r="DO38" s="10">
        <v>6.9269248161492296</v>
      </c>
      <c r="DQ38" s="22">
        <v>41090</v>
      </c>
      <c r="DR38">
        <v>19</v>
      </c>
      <c r="DS38" s="2">
        <v>95464.629364013672</v>
      </c>
      <c r="DT38" s="2">
        <v>6035.3850326538086</v>
      </c>
      <c r="DU38" s="10">
        <v>15.817487840048722</v>
      </c>
      <c r="DW38" s="22">
        <v>41090</v>
      </c>
      <c r="DX38">
        <v>6</v>
      </c>
      <c r="DY38" s="2">
        <v>69517.018859863281</v>
      </c>
      <c r="DZ38" s="2">
        <v>8459.411003112793</v>
      </c>
      <c r="EA38" s="10">
        <v>8.2177138377935819</v>
      </c>
    </row>
    <row r="39" spans="1:131">
      <c r="A39" s="22">
        <v>38625</v>
      </c>
      <c r="B39">
        <v>188</v>
      </c>
      <c r="C39" s="2">
        <v>208744.45582294464</v>
      </c>
      <c r="D39" s="2">
        <v>676454.69064331055</v>
      </c>
      <c r="E39" s="10">
        <v>0.30858601279625691</v>
      </c>
      <c r="G39" s="22">
        <v>41182</v>
      </c>
      <c r="H39">
        <v>17</v>
      </c>
      <c r="I39" s="2">
        <v>10595.911994934082</v>
      </c>
      <c r="J39" s="2">
        <v>40387.369201660156</v>
      </c>
      <c r="K39" s="10">
        <v>0.26235707361940597</v>
      </c>
      <c r="M39" s="22">
        <v>40086</v>
      </c>
      <c r="N39">
        <v>34</v>
      </c>
      <c r="O39" s="2">
        <v>27203.780204772949</v>
      </c>
      <c r="P39" s="2">
        <v>86845.928329467773</v>
      </c>
      <c r="Q39" s="10">
        <v>0.31324186093756579</v>
      </c>
      <c r="S39" s="22">
        <v>41182</v>
      </c>
      <c r="T39">
        <v>23</v>
      </c>
      <c r="U39" s="2">
        <v>50761.866912841797</v>
      </c>
      <c r="V39" s="2">
        <v>116432.86181640625</v>
      </c>
      <c r="W39" s="10">
        <v>0.43597542928116084</v>
      </c>
      <c r="Y39" s="22">
        <v>41182</v>
      </c>
      <c r="Z39">
        <v>17</v>
      </c>
      <c r="AA39" s="2">
        <v>12077.831962585449</v>
      </c>
      <c r="AB39" s="2">
        <v>35740.877288818359</v>
      </c>
      <c r="AC39" s="10">
        <v>0.33792768613332375</v>
      </c>
      <c r="AE39" s="22">
        <v>38898</v>
      </c>
      <c r="AF39">
        <v>22</v>
      </c>
      <c r="AG39" s="2">
        <v>22286.313507080078</v>
      </c>
      <c r="AH39" s="2">
        <v>98722.074523925781</v>
      </c>
      <c r="AI39" s="10">
        <v>0.22574802661464413</v>
      </c>
      <c r="AK39" s="22">
        <v>41182</v>
      </c>
      <c r="AL39">
        <v>15</v>
      </c>
      <c r="AM39" s="2">
        <v>29440.195709228516</v>
      </c>
      <c r="AN39" s="2">
        <v>53201.285583496094</v>
      </c>
      <c r="AO39" s="10">
        <v>0.55337376505731173</v>
      </c>
      <c r="AQ39" s="22">
        <v>41182</v>
      </c>
      <c r="AR39">
        <v>9</v>
      </c>
      <c r="AS39" s="2">
        <v>26327.454010009766</v>
      </c>
      <c r="AT39" s="2">
        <v>53697.524230957031</v>
      </c>
      <c r="AU39" s="10">
        <v>0.49029176646531103</v>
      </c>
      <c r="AW39" s="22">
        <v>39721</v>
      </c>
      <c r="AX39">
        <v>34</v>
      </c>
      <c r="AY39" s="2">
        <v>41900.528079986572</v>
      </c>
      <c r="AZ39" s="2">
        <v>112628.12800598145</v>
      </c>
      <c r="BA39" s="10">
        <v>0.3720254329163788</v>
      </c>
      <c r="BC39" s="22">
        <v>41182</v>
      </c>
      <c r="BD39">
        <v>17</v>
      </c>
      <c r="BE39" s="2">
        <v>25668.209747314453</v>
      </c>
      <c r="BF39" s="2">
        <v>66156.281127929688</v>
      </c>
      <c r="BG39" s="10">
        <v>0.38799354059334989</v>
      </c>
      <c r="BI39" s="22">
        <v>38990</v>
      </c>
      <c r="BJ39">
        <v>28</v>
      </c>
      <c r="BK39" s="2">
        <v>27772.332950592041</v>
      </c>
      <c r="BL39" s="2">
        <v>112569.49822998047</v>
      </c>
      <c r="BM39" s="10">
        <v>0.24671277199666397</v>
      </c>
      <c r="BO39" s="22">
        <v>41182</v>
      </c>
      <c r="BP39">
        <v>34</v>
      </c>
      <c r="BQ39" s="2">
        <v>80902.665920257568</v>
      </c>
      <c r="BR39" s="2">
        <v>146814.45574951172</v>
      </c>
      <c r="BS39" s="10">
        <v>0.55105381487971516</v>
      </c>
      <c r="BU39" s="22">
        <v>41182</v>
      </c>
      <c r="BV39">
        <v>25</v>
      </c>
      <c r="BW39" s="2">
        <v>34166.994689941406</v>
      </c>
      <c r="BX39" s="2">
        <v>102496.43548583984</v>
      </c>
      <c r="BY39" s="10">
        <v>0.33334812599079766</v>
      </c>
      <c r="CA39" s="22">
        <v>41182</v>
      </c>
      <c r="CB39">
        <v>21</v>
      </c>
      <c r="CC39" s="2">
        <v>31088.047798156738</v>
      </c>
      <c r="CD39" s="2">
        <v>109241.73965454102</v>
      </c>
      <c r="CE39" s="10">
        <v>0.28458030690894853</v>
      </c>
      <c r="CG39" s="22">
        <v>41182</v>
      </c>
      <c r="CH39">
        <v>21</v>
      </c>
      <c r="CI39" s="2">
        <v>23953.398193359375</v>
      </c>
      <c r="CJ39" s="2">
        <v>81432.102111816406</v>
      </c>
      <c r="CK39" s="10">
        <v>0.29415178501063843</v>
      </c>
      <c r="CM39" s="22">
        <v>41182</v>
      </c>
      <c r="CN39">
        <v>20</v>
      </c>
      <c r="CO39" s="2">
        <v>84010.555526733398</v>
      </c>
      <c r="CP39" s="2">
        <v>182008.17449951172</v>
      </c>
      <c r="CQ39" s="10">
        <v>0.46157572734162428</v>
      </c>
      <c r="CS39" s="22">
        <v>39721</v>
      </c>
      <c r="CT39">
        <v>8</v>
      </c>
      <c r="CU39" s="2">
        <v>16299.725036621094</v>
      </c>
      <c r="CV39" s="2">
        <v>25763.584259033203</v>
      </c>
      <c r="CW39" s="10">
        <v>0.63266527175488407</v>
      </c>
      <c r="CY39" s="22">
        <v>41182</v>
      </c>
      <c r="CZ39">
        <v>6</v>
      </c>
      <c r="DA39" s="2">
        <v>42726.428039550781</v>
      </c>
      <c r="DB39" s="2">
        <v>68953.393737792969</v>
      </c>
      <c r="DC39" s="10">
        <v>0.61964213396116952</v>
      </c>
      <c r="DE39" s="22">
        <v>41182</v>
      </c>
      <c r="DF39">
        <v>20</v>
      </c>
      <c r="DG39" s="2">
        <v>69854.739694595337</v>
      </c>
      <c r="DH39" s="2">
        <v>188155.75061035156</v>
      </c>
      <c r="DI39" s="10">
        <v>0.37126018985864689</v>
      </c>
      <c r="DK39" s="22">
        <v>38898</v>
      </c>
      <c r="DL39">
        <v>22</v>
      </c>
      <c r="DM39" s="2">
        <v>98722.074523925781</v>
      </c>
      <c r="DN39" s="2">
        <v>14749.898374557495</v>
      </c>
      <c r="DO39" s="10">
        <v>6.6930681159277814</v>
      </c>
      <c r="DQ39" s="22">
        <v>41182</v>
      </c>
      <c r="DR39">
        <v>18</v>
      </c>
      <c r="DS39" s="2">
        <v>103641.9189453125</v>
      </c>
      <c r="DT39" s="2">
        <v>5786.0150375366211</v>
      </c>
      <c r="DU39" s="10">
        <v>17.912486966061834</v>
      </c>
      <c r="DW39" s="22">
        <v>41182</v>
      </c>
      <c r="DX39">
        <v>6</v>
      </c>
      <c r="DY39" s="2">
        <v>68953.393737792969</v>
      </c>
      <c r="DZ39" s="2">
        <v>8579.5170059204102</v>
      </c>
      <c r="EA39" s="10">
        <v>8.0369785024274396</v>
      </c>
    </row>
    <row r="40" spans="1:131">
      <c r="A40" s="22">
        <v>38717</v>
      </c>
      <c r="B40">
        <v>185</v>
      </c>
      <c r="C40" s="2">
        <v>195857.8493680954</v>
      </c>
      <c r="D40" s="2">
        <v>674977.97367095947</v>
      </c>
      <c r="E40" s="10">
        <v>0.29016924552796275</v>
      </c>
      <c r="G40" s="22">
        <v>41274</v>
      </c>
      <c r="H40">
        <v>17</v>
      </c>
      <c r="I40" s="2">
        <v>9220.6858863830566</v>
      </c>
      <c r="J40" s="2">
        <v>44315.289978027344</v>
      </c>
      <c r="K40" s="10">
        <v>0.20807007899429089</v>
      </c>
      <c r="M40" s="22">
        <v>40178</v>
      </c>
      <c r="N40">
        <v>35</v>
      </c>
      <c r="O40" s="2">
        <v>26901.137286186218</v>
      </c>
      <c r="P40" s="2">
        <v>91829.840698242188</v>
      </c>
      <c r="Q40" s="10">
        <v>0.2929454857118266</v>
      </c>
      <c r="S40" s="22">
        <v>41274</v>
      </c>
      <c r="T40">
        <v>23</v>
      </c>
      <c r="U40" s="2">
        <v>53512.002113342285</v>
      </c>
      <c r="V40" s="2">
        <v>125413.69378662109</v>
      </c>
      <c r="W40" s="10">
        <v>0.42668388512970223</v>
      </c>
      <c r="Y40" s="22">
        <v>41274</v>
      </c>
      <c r="Z40">
        <v>18</v>
      </c>
      <c r="AA40" s="2">
        <v>15454.753005981445</v>
      </c>
      <c r="AB40" s="2">
        <v>42705.7392578125</v>
      </c>
      <c r="AC40" s="10">
        <v>0.36188936837463093</v>
      </c>
      <c r="AE40" s="22">
        <v>38990</v>
      </c>
      <c r="AF40">
        <v>22</v>
      </c>
      <c r="AG40" s="2">
        <v>24867.977722644806</v>
      </c>
      <c r="AH40" s="2">
        <v>96866.158193588257</v>
      </c>
      <c r="AI40" s="10">
        <v>0.25672513689400001</v>
      </c>
      <c r="AK40" s="22">
        <v>41274</v>
      </c>
      <c r="AL40">
        <v>15</v>
      </c>
      <c r="AM40" s="2">
        <v>28368.318969726563</v>
      </c>
      <c r="AN40" s="2">
        <v>52532.414825439453</v>
      </c>
      <c r="AO40" s="10">
        <v>0.54001551354515043</v>
      </c>
      <c r="AQ40" s="22">
        <v>41274</v>
      </c>
      <c r="AR40">
        <v>9</v>
      </c>
      <c r="AS40" s="2">
        <v>29326.321746826172</v>
      </c>
      <c r="AT40" s="2">
        <v>57922.213134765625</v>
      </c>
      <c r="AU40" s="10">
        <v>0.50630526976919243</v>
      </c>
      <c r="AW40" s="22">
        <v>39813</v>
      </c>
      <c r="AX40">
        <v>32</v>
      </c>
      <c r="AY40" s="2">
        <v>41331.819183349609</v>
      </c>
      <c r="AZ40" s="2">
        <v>89766.299420833588</v>
      </c>
      <c r="BA40" s="10">
        <v>0.46043804245045034</v>
      </c>
      <c r="BC40" s="22">
        <v>41274</v>
      </c>
      <c r="BD40">
        <v>16</v>
      </c>
      <c r="BE40" s="2">
        <v>24902.225746154785</v>
      </c>
      <c r="BF40" s="2">
        <v>64375.050720214844</v>
      </c>
      <c r="BG40" s="10">
        <v>0.38683038642383655</v>
      </c>
      <c r="BI40" s="22">
        <v>39082</v>
      </c>
      <c r="BJ40">
        <v>28</v>
      </c>
      <c r="BK40" s="2">
        <v>28355.267896652222</v>
      </c>
      <c r="BL40" s="2">
        <v>124564.66381835938</v>
      </c>
      <c r="BM40" s="10">
        <v>0.22763492492541842</v>
      </c>
      <c r="BO40" s="22">
        <v>41274</v>
      </c>
      <c r="BP40">
        <v>36</v>
      </c>
      <c r="BQ40" s="2">
        <v>80643.076881408691</v>
      </c>
      <c r="BR40" s="2">
        <v>154401.72869873047</v>
      </c>
      <c r="BS40" s="10">
        <v>0.52229387300941377</v>
      </c>
      <c r="BU40" s="22">
        <v>41274</v>
      </c>
      <c r="BV40">
        <v>22</v>
      </c>
      <c r="BW40" s="2">
        <v>32047.832138061523</v>
      </c>
      <c r="BX40" s="2">
        <v>98728.20263671875</v>
      </c>
      <c r="BY40" s="10">
        <v>0.32460666032769825</v>
      </c>
      <c r="CA40" s="22">
        <v>41274</v>
      </c>
      <c r="CB40">
        <v>21</v>
      </c>
      <c r="CC40" s="2">
        <v>31598.510220527649</v>
      </c>
      <c r="CD40" s="2">
        <v>113126.92553710938</v>
      </c>
      <c r="CE40" s="10">
        <v>0.27931909287291901</v>
      </c>
      <c r="CG40" s="22">
        <v>41274</v>
      </c>
      <c r="CH40">
        <v>18</v>
      </c>
      <c r="CI40" s="2">
        <v>23749.753082275391</v>
      </c>
      <c r="CJ40" s="2">
        <v>74565.996459960938</v>
      </c>
      <c r="CK40" s="10">
        <v>0.31850648029666029</v>
      </c>
      <c r="CM40" s="22">
        <v>41274</v>
      </c>
      <c r="CN40">
        <v>19</v>
      </c>
      <c r="CO40" s="2">
        <v>97358.527099609375</v>
      </c>
      <c r="CP40" s="2">
        <v>213820.99548339844</v>
      </c>
      <c r="CQ40" s="10">
        <v>0.45532725577067346</v>
      </c>
      <c r="CS40" s="22">
        <v>39813</v>
      </c>
      <c r="CT40">
        <v>8</v>
      </c>
      <c r="CU40" s="2">
        <v>16511.808822631836</v>
      </c>
      <c r="CV40" s="2">
        <v>23834.1201171875</v>
      </c>
      <c r="CW40" s="10">
        <v>0.69278029738235125</v>
      </c>
      <c r="CY40" s="22">
        <v>41274</v>
      </c>
      <c r="CZ40">
        <v>4</v>
      </c>
      <c r="DA40" s="2">
        <v>43948.777954101563</v>
      </c>
      <c r="DB40" s="2">
        <v>72261.109375</v>
      </c>
      <c r="DC40" s="10">
        <v>0.60819406641031193</v>
      </c>
      <c r="DE40" s="22">
        <v>41274</v>
      </c>
      <c r="DF40">
        <v>21</v>
      </c>
      <c r="DG40" s="2">
        <v>76709.320510864258</v>
      </c>
      <c r="DH40" s="2">
        <v>208715.82797241211</v>
      </c>
      <c r="DI40" s="10">
        <v>0.36752996289770429</v>
      </c>
      <c r="DK40" s="22">
        <v>38990</v>
      </c>
      <c r="DL40">
        <v>21</v>
      </c>
      <c r="DM40" s="2">
        <v>96844.282592773438</v>
      </c>
      <c r="DN40" s="2">
        <v>15634.732200860977</v>
      </c>
      <c r="DO40" s="10">
        <v>6.1941759761923132</v>
      </c>
      <c r="DQ40" s="22">
        <v>41274</v>
      </c>
      <c r="DR40">
        <v>20</v>
      </c>
      <c r="DS40" s="2">
        <v>128204.65609741211</v>
      </c>
      <c r="DT40" s="2">
        <v>6413.267951965332</v>
      </c>
      <c r="DU40" s="10">
        <v>19.990534787825929</v>
      </c>
      <c r="DW40" s="22">
        <v>41274</v>
      </c>
      <c r="DX40">
        <v>4</v>
      </c>
      <c r="DY40" s="2">
        <v>72261.109375</v>
      </c>
      <c r="DZ40" s="2">
        <v>7855.0999984741211</v>
      </c>
      <c r="EA40" s="10">
        <v>9.1992602753672088</v>
      </c>
    </row>
    <row r="41" spans="1:131">
      <c r="A41" s="22">
        <v>38807</v>
      </c>
      <c r="B41">
        <v>183</v>
      </c>
      <c r="C41" s="2">
        <v>220769.94750595093</v>
      </c>
      <c r="D41" s="2">
        <v>721669.59538269043</v>
      </c>
      <c r="E41" s="10">
        <v>0.30591554489541711</v>
      </c>
      <c r="G41" s="22">
        <v>41364</v>
      </c>
      <c r="H41">
        <v>17</v>
      </c>
      <c r="I41" s="2">
        <v>11892.361061096191</v>
      </c>
      <c r="J41" s="2">
        <v>49702.027648925781</v>
      </c>
      <c r="K41" s="10">
        <v>0.23927315692427736</v>
      </c>
      <c r="M41" s="22">
        <v>40268</v>
      </c>
      <c r="N41">
        <v>35</v>
      </c>
      <c r="O41" s="2">
        <v>26244.196994781494</v>
      </c>
      <c r="P41" s="2">
        <v>97428.219482421875</v>
      </c>
      <c r="Q41" s="10">
        <v>0.26936956391280975</v>
      </c>
      <c r="S41" s="22">
        <v>41364</v>
      </c>
      <c r="T41">
        <v>24</v>
      </c>
      <c r="U41" s="2">
        <v>55194.607276916504</v>
      </c>
      <c r="V41" s="2">
        <v>139880.79418945313</v>
      </c>
      <c r="W41" s="10">
        <v>0.39458317059711207</v>
      </c>
      <c r="Y41" s="22">
        <v>41364</v>
      </c>
      <c r="Z41">
        <v>18</v>
      </c>
      <c r="AA41" s="2">
        <v>17839.080055236816</v>
      </c>
      <c r="AB41" s="2">
        <v>53518.000366210938</v>
      </c>
      <c r="AC41" s="10">
        <v>0.33332859847468588</v>
      </c>
      <c r="AE41" s="22">
        <v>39082</v>
      </c>
      <c r="AF41">
        <v>21</v>
      </c>
      <c r="AG41" s="2">
        <v>24893.396835327148</v>
      </c>
      <c r="AH41" s="2">
        <v>102740.52416992188</v>
      </c>
      <c r="AI41" s="10">
        <v>0.24229384691629685</v>
      </c>
      <c r="AK41" s="22">
        <v>41364</v>
      </c>
      <c r="AL41">
        <v>15</v>
      </c>
      <c r="AM41" s="2">
        <v>22685.979721069336</v>
      </c>
      <c r="AN41" s="2">
        <v>52286.800689697266</v>
      </c>
      <c r="AO41" s="10">
        <v>0.43387584288628017</v>
      </c>
      <c r="AQ41" s="22">
        <v>41364</v>
      </c>
      <c r="AR41">
        <v>9</v>
      </c>
      <c r="AS41" s="2">
        <v>28839.257263183594</v>
      </c>
      <c r="AT41" s="2">
        <v>59866.627258300781</v>
      </c>
      <c r="AU41" s="10">
        <v>0.48172510435160515</v>
      </c>
      <c r="AW41" s="22">
        <v>39903</v>
      </c>
      <c r="AX41">
        <v>31</v>
      </c>
      <c r="AY41" s="2">
        <v>39122.636070251465</v>
      </c>
      <c r="AZ41" s="2">
        <v>84042.51057434082</v>
      </c>
      <c r="BA41" s="10">
        <v>0.46551008296741758</v>
      </c>
      <c r="BC41" s="22">
        <v>41364</v>
      </c>
      <c r="BD41">
        <v>15</v>
      </c>
      <c r="BE41" s="2">
        <v>19485.456405639648</v>
      </c>
      <c r="BF41" s="2">
        <v>51828.298950195313</v>
      </c>
      <c r="BG41" s="10">
        <v>0.37596171976171366</v>
      </c>
      <c r="BI41" s="22">
        <v>39172</v>
      </c>
      <c r="BJ41">
        <v>27</v>
      </c>
      <c r="BK41" s="2">
        <v>40180.732875823975</v>
      </c>
      <c r="BL41" s="2">
        <v>152883.86386108398</v>
      </c>
      <c r="BM41" s="10">
        <v>0.262818664187698</v>
      </c>
      <c r="BO41" s="22">
        <v>41364</v>
      </c>
      <c r="BP41">
        <v>34</v>
      </c>
      <c r="BQ41" s="2">
        <v>79243.576217651367</v>
      </c>
      <c r="BR41" s="2">
        <v>174390.37619018555</v>
      </c>
      <c r="BS41" s="10">
        <v>0.45440337906737704</v>
      </c>
      <c r="BU41" s="22">
        <v>41364</v>
      </c>
      <c r="BV41">
        <v>22</v>
      </c>
      <c r="BW41" s="2">
        <v>33072.690437316895</v>
      </c>
      <c r="BX41" s="2">
        <v>107416.03057861328</v>
      </c>
      <c r="BY41" s="10">
        <v>0.30789343321630547</v>
      </c>
      <c r="CA41" s="22">
        <v>41364</v>
      </c>
      <c r="CB41">
        <v>22</v>
      </c>
      <c r="CC41" s="2">
        <v>38664.090950012207</v>
      </c>
      <c r="CD41" s="2">
        <v>129184.74609375</v>
      </c>
      <c r="CE41" s="10">
        <v>0.29929300570791451</v>
      </c>
      <c r="CG41" s="22">
        <v>41364</v>
      </c>
      <c r="CH41">
        <v>18</v>
      </c>
      <c r="CI41" s="2">
        <v>19845.779903411865</v>
      </c>
      <c r="CJ41" s="2">
        <v>69088.783935546875</v>
      </c>
      <c r="CK41" s="10">
        <v>0.28725038671871905</v>
      </c>
      <c r="CM41" s="22">
        <v>41364</v>
      </c>
      <c r="CN41">
        <v>21</v>
      </c>
      <c r="CO41" s="2">
        <v>108601.44401550293</v>
      </c>
      <c r="CP41" s="2">
        <v>220972.41723632813</v>
      </c>
      <c r="CQ41" s="10">
        <v>0.4914705888353233</v>
      </c>
      <c r="CS41" s="22">
        <v>39903</v>
      </c>
      <c r="CT41">
        <v>7</v>
      </c>
      <c r="CU41" s="2">
        <v>15654.018905639648</v>
      </c>
      <c r="CV41" s="2">
        <v>19927.768615722656</v>
      </c>
      <c r="CW41" s="10">
        <v>0.78553797003086967</v>
      </c>
      <c r="CY41" s="22">
        <v>41364</v>
      </c>
      <c r="CZ41">
        <v>4</v>
      </c>
      <c r="DA41" s="2">
        <v>45258.900146484375</v>
      </c>
      <c r="DB41" s="2">
        <v>77189.373046875</v>
      </c>
      <c r="DC41" s="10">
        <v>0.58633589521448604</v>
      </c>
      <c r="DE41" s="22">
        <v>41364</v>
      </c>
      <c r="DF41">
        <v>20</v>
      </c>
      <c r="DG41" s="2">
        <v>78269.873050689697</v>
      </c>
      <c r="DH41" s="2">
        <v>222391.81735229492</v>
      </c>
      <c r="DI41" s="10">
        <v>0.35194583138237034</v>
      </c>
      <c r="DK41" s="22">
        <v>39082</v>
      </c>
      <c r="DL41">
        <v>21</v>
      </c>
      <c r="DM41" s="2">
        <v>102740.52416992188</v>
      </c>
      <c r="DN41" s="2">
        <v>15932.029697418213</v>
      </c>
      <c r="DO41" s="10">
        <v>6.4486776714062355</v>
      </c>
      <c r="DQ41" s="22">
        <v>41364</v>
      </c>
      <c r="DR41">
        <v>20</v>
      </c>
      <c r="DS41" s="2">
        <v>222391.81735229492</v>
      </c>
      <c r="DT41" s="2">
        <v>12157.20491027832</v>
      </c>
      <c r="DU41" s="10">
        <v>18.293005587515726</v>
      </c>
      <c r="DW41" s="22">
        <v>41364</v>
      </c>
      <c r="DX41">
        <v>4</v>
      </c>
      <c r="DY41" s="2">
        <v>77189.373046875</v>
      </c>
      <c r="DZ41" s="2">
        <v>7548.0999984741211</v>
      </c>
      <c r="EA41" s="10">
        <v>10.226331535416746</v>
      </c>
    </row>
    <row r="42" spans="1:131">
      <c r="A42" s="22">
        <v>38898</v>
      </c>
      <c r="B42">
        <v>179</v>
      </c>
      <c r="C42" s="2">
        <v>222917.088722229</v>
      </c>
      <c r="D42" s="2">
        <v>712596.39692687988</v>
      </c>
      <c r="E42" s="10">
        <v>0.31282376627719982</v>
      </c>
      <c r="G42" s="22">
        <v>41455</v>
      </c>
      <c r="H42">
        <v>17</v>
      </c>
      <c r="I42" s="2">
        <v>16951.344116210938</v>
      </c>
      <c r="J42" s="2">
        <v>65669.161346435547</v>
      </c>
      <c r="K42" s="10">
        <v>0.25813248972047426</v>
      </c>
      <c r="M42" s="22">
        <v>40359</v>
      </c>
      <c r="N42">
        <v>37</v>
      </c>
      <c r="O42" s="2">
        <v>29389.837711334229</v>
      </c>
      <c r="P42" s="2">
        <v>91940.084121704102</v>
      </c>
      <c r="Q42" s="10">
        <v>0.31966294127412304</v>
      </c>
      <c r="S42" s="22">
        <v>41455</v>
      </c>
      <c r="T42">
        <v>23</v>
      </c>
      <c r="U42" s="2">
        <v>58816.410331726074</v>
      </c>
      <c r="V42" s="2">
        <v>140608.83154296875</v>
      </c>
      <c r="W42" s="10">
        <v>0.41829812314280079</v>
      </c>
      <c r="Y42" s="22">
        <v>41455</v>
      </c>
      <c r="Z42">
        <v>17</v>
      </c>
      <c r="AA42" s="2">
        <v>15959.728137969971</v>
      </c>
      <c r="AB42" s="2">
        <v>50187.537017822266</v>
      </c>
      <c r="AC42" s="10">
        <v>0.3180018204978351</v>
      </c>
      <c r="AE42" s="22">
        <v>39172</v>
      </c>
      <c r="AF42">
        <v>21</v>
      </c>
      <c r="AG42" s="2">
        <v>26896.099021911621</v>
      </c>
      <c r="AH42" s="2">
        <v>111856.93823242188</v>
      </c>
      <c r="AI42" s="10">
        <v>0.24045087812099394</v>
      </c>
      <c r="AK42" s="22">
        <v>41455</v>
      </c>
      <c r="AL42">
        <v>15</v>
      </c>
      <c r="AM42" s="2">
        <v>23428.939346313477</v>
      </c>
      <c r="AN42" s="2">
        <v>58820.039459228516</v>
      </c>
      <c r="AO42" s="10">
        <v>0.39831560063051974</v>
      </c>
      <c r="AQ42" s="22">
        <v>41455</v>
      </c>
      <c r="AR42">
        <v>10</v>
      </c>
      <c r="AS42" s="2">
        <v>47853.528625488281</v>
      </c>
      <c r="AT42" s="2">
        <v>82472.437927246094</v>
      </c>
      <c r="AU42" s="10">
        <v>0.58023661999300613</v>
      </c>
      <c r="AW42" s="22">
        <v>39994</v>
      </c>
      <c r="AX42">
        <v>31</v>
      </c>
      <c r="AY42" s="2">
        <v>38009.524963378906</v>
      </c>
      <c r="AZ42" s="2">
        <v>96185.663597106934</v>
      </c>
      <c r="BA42" s="10">
        <v>0.39516829787222213</v>
      </c>
      <c r="BC42" s="22">
        <v>41455</v>
      </c>
      <c r="BD42">
        <v>16</v>
      </c>
      <c r="BE42" s="2">
        <v>20810.440063476563</v>
      </c>
      <c r="BF42" s="2">
        <v>56589.878204345703</v>
      </c>
      <c r="BG42" s="10">
        <v>0.36774138280224233</v>
      </c>
      <c r="BI42" s="22">
        <v>39263</v>
      </c>
      <c r="BJ42">
        <v>52</v>
      </c>
      <c r="BK42" s="2">
        <v>60818.474653244019</v>
      </c>
      <c r="BL42" s="2">
        <v>244946.61933898926</v>
      </c>
      <c r="BM42" s="10">
        <v>0.24829277014464704</v>
      </c>
      <c r="BO42" s="22">
        <v>41455</v>
      </c>
      <c r="BP42">
        <v>34</v>
      </c>
      <c r="BQ42" s="2">
        <v>84645.595764160156</v>
      </c>
      <c r="BR42" s="2">
        <v>197783.28392028809</v>
      </c>
      <c r="BS42" s="10">
        <v>0.42797143462475107</v>
      </c>
      <c r="BU42" s="22">
        <v>41455</v>
      </c>
      <c r="BV42">
        <v>23</v>
      </c>
      <c r="BW42" s="2">
        <v>34581.908065795898</v>
      </c>
      <c r="BX42" s="2">
        <v>106325.37084960938</v>
      </c>
      <c r="BY42" s="10">
        <v>0.32524606111846865</v>
      </c>
      <c r="CA42" s="22">
        <v>41455</v>
      </c>
      <c r="CB42">
        <v>20</v>
      </c>
      <c r="CC42" s="2">
        <v>32384.863182067871</v>
      </c>
      <c r="CD42" s="2">
        <v>107219.76940917969</v>
      </c>
      <c r="CE42" s="10">
        <v>0.30204190291137878</v>
      </c>
      <c r="CG42" s="22">
        <v>41455</v>
      </c>
      <c r="CH42">
        <v>18</v>
      </c>
      <c r="CI42" s="2">
        <v>17010.403038024902</v>
      </c>
      <c r="CJ42" s="2">
        <v>76450.898559570313</v>
      </c>
      <c r="CK42" s="10">
        <v>0.22250102168217745</v>
      </c>
      <c r="CM42" s="22">
        <v>41455</v>
      </c>
      <c r="CN42">
        <v>20</v>
      </c>
      <c r="CO42" s="2">
        <v>83459.43489074707</v>
      </c>
      <c r="CP42" s="2">
        <v>209220.09484863281</v>
      </c>
      <c r="CQ42" s="10">
        <v>0.39890735615586331</v>
      </c>
      <c r="CS42" s="22">
        <v>39994</v>
      </c>
      <c r="CT42">
        <v>7</v>
      </c>
      <c r="CU42" s="2">
        <v>15768.83723449707</v>
      </c>
      <c r="CV42" s="2">
        <v>20965.221740722656</v>
      </c>
      <c r="CW42" s="10">
        <v>0.75214264029785216</v>
      </c>
      <c r="CY42" s="22">
        <v>41455</v>
      </c>
      <c r="CZ42">
        <v>5</v>
      </c>
      <c r="DA42" s="2">
        <v>47908.18505859375</v>
      </c>
      <c r="DB42" s="2">
        <v>81179.31201171875</v>
      </c>
      <c r="DC42" s="10">
        <v>0.59015263706198817</v>
      </c>
      <c r="DE42" s="22">
        <v>41455</v>
      </c>
      <c r="DF42">
        <v>22</v>
      </c>
      <c r="DG42" s="2">
        <v>84576.658309936523</v>
      </c>
      <c r="DH42" s="2">
        <v>247167.15487670898</v>
      </c>
      <c r="DI42" s="10">
        <v>0.34218405091940612</v>
      </c>
      <c r="DK42" s="22">
        <v>39172</v>
      </c>
      <c r="DL42">
        <v>21</v>
      </c>
      <c r="DM42" s="2">
        <v>111856.93823242188</v>
      </c>
      <c r="DN42" s="2">
        <v>16552.838077545166</v>
      </c>
      <c r="DO42" s="10">
        <v>6.757568563675008</v>
      </c>
      <c r="DQ42" s="22">
        <v>41455</v>
      </c>
      <c r="DR42">
        <v>21</v>
      </c>
      <c r="DS42" s="2">
        <v>244520.51205444336</v>
      </c>
      <c r="DT42" s="2">
        <v>13436.94995880127</v>
      </c>
      <c r="DU42" s="10">
        <v>18.197620204299504</v>
      </c>
      <c r="DW42" s="22">
        <v>41455</v>
      </c>
      <c r="DX42">
        <v>5</v>
      </c>
      <c r="DY42" s="2">
        <v>81179.31201171875</v>
      </c>
      <c r="DZ42" s="2">
        <v>8376.7989883422852</v>
      </c>
      <c r="EA42" s="10">
        <v>9.6909705156699264</v>
      </c>
    </row>
    <row r="43" spans="1:131">
      <c r="A43" s="22">
        <v>38990</v>
      </c>
      <c r="B43">
        <v>176</v>
      </c>
      <c r="C43" s="2">
        <v>228605.49538850784</v>
      </c>
      <c r="D43" s="2">
        <v>692394.28791618347</v>
      </c>
      <c r="E43" s="10">
        <v>0.33016663969963495</v>
      </c>
      <c r="G43" s="22">
        <v>41547</v>
      </c>
      <c r="H43">
        <v>17</v>
      </c>
      <c r="I43" s="2">
        <v>17587.640926361084</v>
      </c>
      <c r="J43" s="2">
        <v>75771.530914306641</v>
      </c>
      <c r="K43" s="10">
        <v>0.23211410293731191</v>
      </c>
      <c r="M43" s="22">
        <v>40451</v>
      </c>
      <c r="N43">
        <v>35</v>
      </c>
      <c r="O43" s="2">
        <v>27629.506053924561</v>
      </c>
      <c r="P43" s="2">
        <v>98511.694671630859</v>
      </c>
      <c r="Q43" s="10">
        <v>0.28046930007672716</v>
      </c>
      <c r="S43" s="22">
        <v>41547</v>
      </c>
      <c r="T43">
        <v>23</v>
      </c>
      <c r="U43" s="2">
        <v>56966.039943695068</v>
      </c>
      <c r="V43" s="2">
        <v>143698.26306152344</v>
      </c>
      <c r="W43" s="10">
        <v>0.39642817338234243</v>
      </c>
      <c r="Y43" s="22">
        <v>41547</v>
      </c>
      <c r="Z43">
        <v>18</v>
      </c>
      <c r="AA43" s="2">
        <v>16080.812118530273</v>
      </c>
      <c r="AB43" s="2">
        <v>55316.294830322266</v>
      </c>
      <c r="AC43" s="10">
        <v>0.2907066022382141</v>
      </c>
      <c r="AE43" s="22">
        <v>39263</v>
      </c>
      <c r="AF43">
        <v>53</v>
      </c>
      <c r="AG43" s="2">
        <v>66190.873138427734</v>
      </c>
      <c r="AH43" s="2">
        <v>240403.72268295288</v>
      </c>
      <c r="AI43" s="10">
        <v>0.27533214710539655</v>
      </c>
      <c r="AK43" s="22">
        <v>41547</v>
      </c>
      <c r="AL43">
        <v>14</v>
      </c>
      <c r="AM43" s="2">
        <v>23698.118270874023</v>
      </c>
      <c r="AN43" s="2">
        <v>55992.023162841797</v>
      </c>
      <c r="AO43" s="10">
        <v>0.4232409713425197</v>
      </c>
      <c r="AQ43" s="22">
        <v>41547</v>
      </c>
      <c r="AR43">
        <v>9</v>
      </c>
      <c r="AS43" s="2">
        <v>49023.050933837891</v>
      </c>
      <c r="AT43" s="2">
        <v>90814.515625</v>
      </c>
      <c r="AU43" s="10">
        <v>0.53981514515001727</v>
      </c>
      <c r="AW43" s="22">
        <v>40086</v>
      </c>
      <c r="AX43">
        <v>32</v>
      </c>
      <c r="AY43" s="2">
        <v>35547.650436401367</v>
      </c>
      <c r="AZ43" s="2">
        <v>103436.88333892822</v>
      </c>
      <c r="BA43" s="10">
        <v>0.34366513461086751</v>
      </c>
      <c r="BC43" s="22">
        <v>41547</v>
      </c>
      <c r="BD43">
        <v>16</v>
      </c>
      <c r="BE43" s="2">
        <v>19656.338905334473</v>
      </c>
      <c r="BF43" s="2">
        <v>55816.211853027344</v>
      </c>
      <c r="BG43" s="10">
        <v>0.35216182275308527</v>
      </c>
      <c r="BI43" s="22">
        <v>39355</v>
      </c>
      <c r="BJ43">
        <v>55</v>
      </c>
      <c r="BK43" s="2">
        <v>58732.993019104004</v>
      </c>
      <c r="BL43" s="2">
        <v>260247.80209350586</v>
      </c>
      <c r="BM43" s="10">
        <v>0.22568103379409715</v>
      </c>
      <c r="BO43" s="22">
        <v>41547</v>
      </c>
      <c r="BP43">
        <v>35</v>
      </c>
      <c r="BQ43" s="2">
        <v>87907.977058410645</v>
      </c>
      <c r="BR43" s="2">
        <v>221141.02041625977</v>
      </c>
      <c r="BS43" s="10">
        <v>0.39751999377111974</v>
      </c>
      <c r="BU43" s="22">
        <v>41547</v>
      </c>
      <c r="BV43">
        <v>23</v>
      </c>
      <c r="BW43" s="2">
        <v>27740.291809082031</v>
      </c>
      <c r="BX43" s="2">
        <v>94776.950744628906</v>
      </c>
      <c r="BY43" s="10">
        <v>0.29269027533737257</v>
      </c>
      <c r="CA43" s="22">
        <v>41547</v>
      </c>
      <c r="CB43">
        <v>21</v>
      </c>
      <c r="CC43" s="2">
        <v>33441.663982391357</v>
      </c>
      <c r="CD43" s="2">
        <v>115593.02963256836</v>
      </c>
      <c r="CE43" s="10">
        <v>0.28930519503374241</v>
      </c>
      <c r="CG43" s="22">
        <v>41547</v>
      </c>
      <c r="CH43">
        <v>21</v>
      </c>
      <c r="CI43" s="2">
        <v>10636.474014282227</v>
      </c>
      <c r="CJ43" s="2">
        <v>117425.48565673828</v>
      </c>
      <c r="CK43" s="10">
        <v>9.0580626128940078E-2</v>
      </c>
      <c r="CM43" s="22">
        <v>41547</v>
      </c>
      <c r="CN43">
        <v>20</v>
      </c>
      <c r="CO43" s="2">
        <v>84027.380767822266</v>
      </c>
      <c r="CP43" s="2">
        <v>211740.90069580078</v>
      </c>
      <c r="CQ43" s="10">
        <v>0.39684057492766056</v>
      </c>
      <c r="CS43" s="22">
        <v>40086</v>
      </c>
      <c r="CT43">
        <v>10</v>
      </c>
      <c r="CU43" s="2">
        <v>32524.381210327148</v>
      </c>
      <c r="CV43" s="2">
        <v>54092.314910888672</v>
      </c>
      <c r="CW43" s="10">
        <v>0.60127545408081728</v>
      </c>
      <c r="CY43" s="22">
        <v>41547</v>
      </c>
      <c r="CZ43">
        <v>5</v>
      </c>
      <c r="DA43" s="2">
        <v>46121.801879882813</v>
      </c>
      <c r="DB43" s="2">
        <v>80103.25634765625</v>
      </c>
      <c r="DC43" s="10">
        <v>0.57577936257309592</v>
      </c>
      <c r="DE43" s="22">
        <v>41547</v>
      </c>
      <c r="DF43">
        <v>22</v>
      </c>
      <c r="DG43" s="2">
        <v>85279.409713745117</v>
      </c>
      <c r="DH43" s="2">
        <v>247775.58618164063</v>
      </c>
      <c r="DI43" s="10">
        <v>0.34418003415085474</v>
      </c>
      <c r="DK43" s="22">
        <v>39263</v>
      </c>
      <c r="DL43">
        <v>48</v>
      </c>
      <c r="DM43" s="2">
        <v>217998.00723266602</v>
      </c>
      <c r="DN43" s="2">
        <v>26753.144737243652</v>
      </c>
      <c r="DO43" s="10">
        <v>8.1485002744064747</v>
      </c>
      <c r="DQ43" s="22">
        <v>41547</v>
      </c>
      <c r="DR43">
        <v>21</v>
      </c>
      <c r="DS43" s="2">
        <v>245100.24267578125</v>
      </c>
      <c r="DT43" s="2">
        <v>14238.058906555176</v>
      </c>
      <c r="DU43" s="10">
        <v>17.214442241346365</v>
      </c>
      <c r="DW43" s="22">
        <v>41547</v>
      </c>
      <c r="DX43">
        <v>5</v>
      </c>
      <c r="DY43" s="2">
        <v>80103.25634765625</v>
      </c>
      <c r="DZ43" s="2">
        <v>8707.6089935302734</v>
      </c>
      <c r="EA43" s="10">
        <v>9.1992252301605095</v>
      </c>
    </row>
    <row r="44" spans="1:131">
      <c r="A44" s="22">
        <v>39082</v>
      </c>
      <c r="B44">
        <v>172</v>
      </c>
      <c r="C44" s="2">
        <v>217518.12462806702</v>
      </c>
      <c r="D44" s="2">
        <v>739567.33248138428</v>
      </c>
      <c r="E44" s="10">
        <v>0.29411537675447852</v>
      </c>
      <c r="G44" s="22">
        <v>41639</v>
      </c>
      <c r="H44">
        <v>17</v>
      </c>
      <c r="I44" s="2">
        <v>14839.270999908447</v>
      </c>
      <c r="J44" s="2">
        <v>67459.502593994141</v>
      </c>
      <c r="K44" s="10">
        <v>0.21997302721336065</v>
      </c>
      <c r="M44" s="22">
        <v>40543</v>
      </c>
      <c r="N44">
        <v>35</v>
      </c>
      <c r="O44" s="2">
        <v>22369.155933380127</v>
      </c>
      <c r="P44" s="2">
        <v>103160.39715576172</v>
      </c>
      <c r="Q44" s="10">
        <v>0.2168385984362291</v>
      </c>
      <c r="S44" s="22">
        <v>41639</v>
      </c>
      <c r="T44">
        <v>25</v>
      </c>
      <c r="U44" s="2">
        <v>59096.640231132507</v>
      </c>
      <c r="V44" s="2">
        <v>163932.07299804688</v>
      </c>
      <c r="W44" s="10">
        <v>0.36049468020718922</v>
      </c>
      <c r="Y44" s="22">
        <v>41639</v>
      </c>
      <c r="Z44">
        <v>17</v>
      </c>
      <c r="AA44" s="2">
        <v>16915.318866729736</v>
      </c>
      <c r="AB44" s="2">
        <v>61749.209686279297</v>
      </c>
      <c r="AC44" s="10">
        <v>0.27393579533518025</v>
      </c>
      <c r="AE44" s="22">
        <v>39355</v>
      </c>
      <c r="AF44">
        <v>57</v>
      </c>
      <c r="AG44" s="2">
        <v>68567.638664245605</v>
      </c>
      <c r="AH44" s="2">
        <v>245771.90111923218</v>
      </c>
      <c r="AI44" s="10">
        <v>0.27898892571523526</v>
      </c>
      <c r="AK44" s="22">
        <v>41639</v>
      </c>
      <c r="AL44">
        <v>14</v>
      </c>
      <c r="AM44" s="2">
        <v>23023.081680297852</v>
      </c>
      <c r="AN44" s="2">
        <v>61015.846557617188</v>
      </c>
      <c r="AO44" s="10">
        <v>0.37732954599846752</v>
      </c>
      <c r="AQ44" s="22">
        <v>41639</v>
      </c>
      <c r="AR44">
        <v>9</v>
      </c>
      <c r="AS44" s="2">
        <v>47875.404693603516</v>
      </c>
      <c r="AT44" s="2">
        <v>93139.993591308594</v>
      </c>
      <c r="AU44" s="10">
        <v>0.51401554635785407</v>
      </c>
      <c r="AW44" s="22">
        <v>40178</v>
      </c>
      <c r="AX44">
        <v>32</v>
      </c>
      <c r="AY44" s="2">
        <v>39516.250576496124</v>
      </c>
      <c r="AZ44" s="2">
        <v>109141.48310852051</v>
      </c>
      <c r="BA44" s="10">
        <v>0.36206444562609347</v>
      </c>
      <c r="BC44" s="22">
        <v>41639</v>
      </c>
      <c r="BD44">
        <v>15</v>
      </c>
      <c r="BE44" s="2">
        <v>19517.210258483887</v>
      </c>
      <c r="BF44" s="2">
        <v>59419.88623046875</v>
      </c>
      <c r="BG44" s="10">
        <v>0.32846259891484009</v>
      </c>
      <c r="BI44" s="22">
        <v>39447</v>
      </c>
      <c r="BJ44">
        <v>55</v>
      </c>
      <c r="BK44" s="2">
        <v>57058.012943267822</v>
      </c>
      <c r="BL44" s="2">
        <v>268554.59425354004</v>
      </c>
      <c r="BM44" s="10">
        <v>0.21246336560304699</v>
      </c>
      <c r="BO44" s="22">
        <v>41639</v>
      </c>
      <c r="BP44">
        <v>32</v>
      </c>
      <c r="BQ44" s="2">
        <v>89570.582891464233</v>
      </c>
      <c r="BR44" s="2">
        <v>234856.48219299316</v>
      </c>
      <c r="BS44" s="10">
        <v>0.38138433333877353</v>
      </c>
      <c r="BU44" s="22">
        <v>41639</v>
      </c>
      <c r="BV44">
        <v>24</v>
      </c>
      <c r="BW44" s="2">
        <v>28731.357986450195</v>
      </c>
      <c r="BX44" s="2">
        <v>109964.02484130859</v>
      </c>
      <c r="BY44" s="10">
        <v>0.26127961420030799</v>
      </c>
      <c r="CA44" s="22">
        <v>41639</v>
      </c>
      <c r="CB44">
        <v>19</v>
      </c>
      <c r="CC44" s="2">
        <v>27236.194000244141</v>
      </c>
      <c r="CD44" s="2">
        <v>91853.277191162109</v>
      </c>
      <c r="CE44" s="10">
        <v>0.29651847852484398</v>
      </c>
      <c r="CG44" s="22">
        <v>41639</v>
      </c>
      <c r="CH44">
        <v>17</v>
      </c>
      <c r="CI44" s="2">
        <v>17927.921829223633</v>
      </c>
      <c r="CJ44" s="2">
        <v>78600.62890625</v>
      </c>
      <c r="CK44" s="10">
        <v>0.2280887834957015</v>
      </c>
      <c r="CM44" s="22">
        <v>41639</v>
      </c>
      <c r="CN44">
        <v>20</v>
      </c>
      <c r="CO44" s="2">
        <v>114006.18563842773</v>
      </c>
      <c r="CP44" s="2">
        <v>289619.85845947266</v>
      </c>
      <c r="CQ44" s="10">
        <v>0.39364077534200215</v>
      </c>
      <c r="CS44" s="22">
        <v>40178</v>
      </c>
      <c r="CT44">
        <v>12</v>
      </c>
      <c r="CU44" s="2">
        <v>33747.735824584961</v>
      </c>
      <c r="CV44" s="2">
        <v>51271.938995361328</v>
      </c>
      <c r="CW44" s="10">
        <v>0.6582106408661117</v>
      </c>
      <c r="CY44" s="22">
        <v>41639</v>
      </c>
      <c r="CZ44">
        <v>5</v>
      </c>
      <c r="DA44" s="2">
        <v>46968.486938476563</v>
      </c>
      <c r="DB44" s="2">
        <v>82121.693115234375</v>
      </c>
      <c r="DC44" s="10">
        <v>0.57193763495072714</v>
      </c>
      <c r="DE44" s="22">
        <v>41639</v>
      </c>
      <c r="DF44">
        <v>22</v>
      </c>
      <c r="DG44" s="2">
        <v>94597.745101928711</v>
      </c>
      <c r="DH44" s="2">
        <v>266868.08395385742</v>
      </c>
      <c r="DI44" s="10">
        <v>0.35447380481168761</v>
      </c>
      <c r="DK44" s="22">
        <v>39355</v>
      </c>
      <c r="DL44">
        <v>51</v>
      </c>
      <c r="DM44" s="2">
        <v>218865.82159423828</v>
      </c>
      <c r="DN44" s="2">
        <v>28111.215050578117</v>
      </c>
      <c r="DO44" s="10">
        <v>7.7857119018317649</v>
      </c>
      <c r="DQ44" s="22">
        <v>41639</v>
      </c>
      <c r="DR44">
        <v>22</v>
      </c>
      <c r="DS44" s="2">
        <v>266868.08395385742</v>
      </c>
      <c r="DT44" s="2">
        <v>15246.31995010376</v>
      </c>
      <c r="DU44" s="10">
        <v>17.503770406709933</v>
      </c>
      <c r="DW44" s="22">
        <v>41639</v>
      </c>
      <c r="DX44">
        <v>5</v>
      </c>
      <c r="DY44" s="2">
        <v>82121.693115234375</v>
      </c>
      <c r="DZ44" s="2">
        <v>8712.0150146484375</v>
      </c>
      <c r="EA44" s="10">
        <v>9.426257068789992</v>
      </c>
    </row>
    <row r="45" spans="1:131">
      <c r="A45" s="22">
        <v>39172</v>
      </c>
      <c r="B45">
        <v>173</v>
      </c>
      <c r="C45" s="2">
        <v>245016.67068481445</v>
      </c>
      <c r="D45" s="2">
        <v>824834.70269775391</v>
      </c>
      <c r="E45" s="10">
        <v>0.29704942079115759</v>
      </c>
      <c r="G45" s="22">
        <v>41729</v>
      </c>
      <c r="H45">
        <v>16</v>
      </c>
      <c r="I45" s="2">
        <v>14879.484203338623</v>
      </c>
      <c r="J45" s="2">
        <v>70140.975067138672</v>
      </c>
      <c r="K45" s="10">
        <v>0.2121368314183833</v>
      </c>
      <c r="M45" s="22">
        <v>40633</v>
      </c>
      <c r="N45">
        <v>33</v>
      </c>
      <c r="O45" s="2">
        <v>22361.219209671021</v>
      </c>
      <c r="P45" s="2">
        <v>105116.185546875</v>
      </c>
      <c r="Q45" s="10">
        <v>0.21272860210190339</v>
      </c>
      <c r="S45" s="22">
        <v>41729</v>
      </c>
      <c r="T45">
        <v>24</v>
      </c>
      <c r="U45" s="2">
        <v>47557.985958099365</v>
      </c>
      <c r="V45" s="2">
        <v>142396.96875</v>
      </c>
      <c r="W45" s="10">
        <v>0.33398172991726249</v>
      </c>
      <c r="Y45" s="22">
        <v>41729</v>
      </c>
      <c r="Z45">
        <v>16</v>
      </c>
      <c r="AA45" s="2">
        <v>19056.461104393005</v>
      </c>
      <c r="AB45" s="2">
        <v>64652.967559814453</v>
      </c>
      <c r="AC45" s="10">
        <v>0.29474998323569135</v>
      </c>
      <c r="AE45" s="22">
        <v>39447</v>
      </c>
      <c r="AF45">
        <v>55</v>
      </c>
      <c r="AG45" s="2">
        <v>60809.037384033203</v>
      </c>
      <c r="AH45" s="2">
        <v>226108.88934326172</v>
      </c>
      <c r="AI45" s="10">
        <v>0.26893696024359942</v>
      </c>
      <c r="AK45" s="22">
        <v>41729</v>
      </c>
      <c r="AL45">
        <v>14</v>
      </c>
      <c r="AM45" s="2">
        <v>23001.598602294922</v>
      </c>
      <c r="AN45" s="2">
        <v>63691.25048828125</v>
      </c>
      <c r="AO45" s="10">
        <v>0.36114220439944189</v>
      </c>
      <c r="AQ45" s="22">
        <v>41729</v>
      </c>
      <c r="AR45">
        <v>9</v>
      </c>
      <c r="AS45" s="2">
        <v>48218.024780273438</v>
      </c>
      <c r="AT45" s="2">
        <v>96667.6904296875</v>
      </c>
      <c r="AU45" s="10">
        <v>0.49880187026238559</v>
      </c>
      <c r="AW45" s="22">
        <v>40268</v>
      </c>
      <c r="AX45">
        <v>32</v>
      </c>
      <c r="AY45" s="2">
        <v>36749.720642089844</v>
      </c>
      <c r="AZ45" s="2">
        <v>103104.89682006836</v>
      </c>
      <c r="BA45" s="10">
        <v>0.3564304099564054</v>
      </c>
      <c r="BC45" s="22">
        <v>41729</v>
      </c>
      <c r="BD45">
        <v>16</v>
      </c>
      <c r="BE45" s="2">
        <v>20728.304954528809</v>
      </c>
      <c r="BF45" s="2">
        <v>66821.004119873047</v>
      </c>
      <c r="BG45" s="10">
        <v>0.31020642726863873</v>
      </c>
      <c r="BI45" s="22">
        <v>39538</v>
      </c>
      <c r="BJ45">
        <v>53</v>
      </c>
      <c r="BK45" s="2">
        <v>51486.389965057373</v>
      </c>
      <c r="BL45" s="2">
        <v>264187.80395507813</v>
      </c>
      <c r="BM45" s="10">
        <v>0.19488556698783868</v>
      </c>
      <c r="BO45" s="22">
        <v>41729</v>
      </c>
      <c r="BP45">
        <v>33</v>
      </c>
      <c r="BQ45" s="2">
        <v>93710.840442657471</v>
      </c>
      <c r="BR45" s="2">
        <v>230387.36785888672</v>
      </c>
      <c r="BS45" s="10">
        <v>0.40675337937822953</v>
      </c>
      <c r="BU45" s="22">
        <v>41729</v>
      </c>
      <c r="BV45">
        <v>24</v>
      </c>
      <c r="BW45" s="2">
        <v>32240.588088989258</v>
      </c>
      <c r="BX45" s="2">
        <v>115998.67462158203</v>
      </c>
      <c r="BY45" s="10">
        <v>0.27793927985958872</v>
      </c>
      <c r="CA45" s="22">
        <v>41729</v>
      </c>
      <c r="CB45">
        <v>20</v>
      </c>
      <c r="CC45" s="2">
        <v>27025.360111236572</v>
      </c>
      <c r="CD45" s="2">
        <v>87537.547821044922</v>
      </c>
      <c r="CE45" s="10">
        <v>0.30872877735260706</v>
      </c>
      <c r="CG45" s="22">
        <v>41729</v>
      </c>
      <c r="CH45">
        <v>17</v>
      </c>
      <c r="CI45" s="2">
        <v>18536.880912780762</v>
      </c>
      <c r="CJ45" s="2">
        <v>106659.11932373047</v>
      </c>
      <c r="CK45" s="10">
        <v>0.17379555569475352</v>
      </c>
      <c r="CM45" s="22">
        <v>41729</v>
      </c>
      <c r="CN45">
        <v>19</v>
      </c>
      <c r="CO45" s="2">
        <v>114154.55621337891</v>
      </c>
      <c r="CP45" s="2">
        <v>285323.04333496094</v>
      </c>
      <c r="CQ45" s="10">
        <v>0.40008880768653793</v>
      </c>
      <c r="CS45" s="22">
        <v>40268</v>
      </c>
      <c r="CT45">
        <v>11</v>
      </c>
      <c r="CU45" s="2">
        <v>31638.788955688477</v>
      </c>
      <c r="CV45" s="2">
        <v>53324.185791015625</v>
      </c>
      <c r="CW45" s="10">
        <v>0.59332905859425555</v>
      </c>
      <c r="CY45" s="22">
        <v>41729</v>
      </c>
      <c r="CZ45">
        <v>4</v>
      </c>
      <c r="DA45" s="2">
        <v>46384.800048828125</v>
      </c>
      <c r="DB45" s="2">
        <v>81458.0234375</v>
      </c>
      <c r="DC45" s="10">
        <v>0.56943193673754711</v>
      </c>
      <c r="DE45" s="22">
        <v>41729</v>
      </c>
      <c r="DF45">
        <v>22</v>
      </c>
      <c r="DG45" s="2">
        <v>105201.15689086914</v>
      </c>
      <c r="DH45" s="2">
        <v>299657.65966796875</v>
      </c>
      <c r="DI45" s="10">
        <v>0.35107114234101583</v>
      </c>
      <c r="DK45" s="22">
        <v>39447</v>
      </c>
      <c r="DL45">
        <v>50</v>
      </c>
      <c r="DM45" s="2">
        <v>213397.65606689453</v>
      </c>
      <c r="DN45" s="2">
        <v>27027.861101150513</v>
      </c>
      <c r="DO45" s="10">
        <v>7.8954696144198655</v>
      </c>
      <c r="DQ45" s="22">
        <v>41729</v>
      </c>
      <c r="DR45">
        <v>22</v>
      </c>
      <c r="DS45" s="2">
        <v>299657.65966796875</v>
      </c>
      <c r="DT45" s="2">
        <v>17009.717931747437</v>
      </c>
      <c r="DU45" s="10">
        <v>17.616850606833339</v>
      </c>
      <c r="DW45" s="22">
        <v>41729</v>
      </c>
      <c r="DX45">
        <v>4</v>
      </c>
      <c r="DY45" s="2">
        <v>81458.0234375</v>
      </c>
      <c r="DZ45" s="2">
        <v>8836.3000030517578</v>
      </c>
      <c r="EA45" s="10">
        <v>9.2185669804519055</v>
      </c>
    </row>
    <row r="46" spans="1:131">
      <c r="A46" s="22">
        <v>39263</v>
      </c>
      <c r="B46">
        <v>364</v>
      </c>
      <c r="C46" s="2">
        <v>538656.76163864136</v>
      </c>
      <c r="D46" s="2">
        <v>1801365.1382026672</v>
      </c>
      <c r="E46" s="10">
        <v>0.29902697138687401</v>
      </c>
      <c r="G46" s="22">
        <v>41820</v>
      </c>
      <c r="H46">
        <v>14</v>
      </c>
      <c r="I46" s="2">
        <v>15246.652004241943</v>
      </c>
      <c r="J46" s="2">
        <v>65956.822143554688</v>
      </c>
      <c r="K46" s="10">
        <v>0.23116110674734575</v>
      </c>
      <c r="M46" s="22">
        <v>40724</v>
      </c>
      <c r="N46">
        <v>31</v>
      </c>
      <c r="O46" s="2">
        <v>21598.551951408386</v>
      </c>
      <c r="P46" s="2">
        <v>91458.609619140625</v>
      </c>
      <c r="Q46" s="10">
        <v>0.23615657444772922</v>
      </c>
      <c r="S46" s="22">
        <v>41820</v>
      </c>
      <c r="T46">
        <v>24</v>
      </c>
      <c r="U46" s="2">
        <v>51819.213195800781</v>
      </c>
      <c r="V46" s="2">
        <v>130615.5888671875</v>
      </c>
      <c r="W46" s="10">
        <v>0.39673069382622911</v>
      </c>
      <c r="Y46" s="22">
        <v>41820</v>
      </c>
      <c r="Z46">
        <v>16</v>
      </c>
      <c r="AA46" s="2">
        <v>18079.991027593613</v>
      </c>
      <c r="AB46" s="2">
        <v>65423.420013427734</v>
      </c>
      <c r="AC46" s="10">
        <v>0.27635349885228883</v>
      </c>
      <c r="AE46" s="22">
        <v>39538</v>
      </c>
      <c r="AF46">
        <v>59</v>
      </c>
      <c r="AG46" s="2">
        <v>66799.72496175766</v>
      </c>
      <c r="AH46" s="2">
        <v>247328.57051086426</v>
      </c>
      <c r="AI46" s="10">
        <v>0.27008495146266731</v>
      </c>
      <c r="AK46" s="22">
        <v>41820</v>
      </c>
      <c r="AL46">
        <v>14</v>
      </c>
      <c r="AM46" s="2">
        <v>25480.14063835144</v>
      </c>
      <c r="AN46" s="2">
        <v>73985.316162109375</v>
      </c>
      <c r="AO46" s="10">
        <v>0.34439456313901334</v>
      </c>
      <c r="AQ46" s="22">
        <v>41820</v>
      </c>
      <c r="AR46">
        <v>8</v>
      </c>
      <c r="AS46" s="2">
        <v>29293.392059326172</v>
      </c>
      <c r="AT46" s="2">
        <v>72410.317932128906</v>
      </c>
      <c r="AU46" s="10">
        <v>0.40454720951209239</v>
      </c>
      <c r="AW46" s="22">
        <v>40359</v>
      </c>
      <c r="AX46">
        <v>33</v>
      </c>
      <c r="AY46" s="2">
        <v>42499.819749832153</v>
      </c>
      <c r="AZ46" s="2">
        <v>109732.19390869141</v>
      </c>
      <c r="BA46" s="10">
        <v>0.38730493063135529</v>
      </c>
      <c r="BC46" s="22">
        <v>41820</v>
      </c>
      <c r="BD46">
        <v>16</v>
      </c>
      <c r="BE46" s="2">
        <v>20464.575790405273</v>
      </c>
      <c r="BF46" s="2">
        <v>68801.332336425781</v>
      </c>
      <c r="BG46" s="10">
        <v>0.29744446939395425</v>
      </c>
      <c r="BI46" s="22">
        <v>39629</v>
      </c>
      <c r="BJ46">
        <v>52</v>
      </c>
      <c r="BK46" s="2">
        <v>53382.594056129456</v>
      </c>
      <c r="BL46" s="2">
        <v>258570.869140625</v>
      </c>
      <c r="BM46" s="10">
        <v>0.20645246788066091</v>
      </c>
      <c r="BO46" s="22">
        <v>41820</v>
      </c>
      <c r="BP46">
        <v>36</v>
      </c>
      <c r="BQ46" s="2">
        <v>99229.079814910889</v>
      </c>
      <c r="BR46" s="2">
        <v>251058.76940917969</v>
      </c>
      <c r="BS46" s="10">
        <v>0.39524243685423993</v>
      </c>
      <c r="BU46" s="22">
        <v>41820</v>
      </c>
      <c r="BV46">
        <v>25</v>
      </c>
      <c r="BW46" s="2">
        <v>32743.903945922852</v>
      </c>
      <c r="BX46" s="2">
        <v>118155.87634277344</v>
      </c>
      <c r="BY46" s="10">
        <v>0.2771246336570844</v>
      </c>
      <c r="CA46" s="22">
        <v>41820</v>
      </c>
      <c r="CB46">
        <v>20</v>
      </c>
      <c r="CC46" s="2">
        <v>26970.536109924316</v>
      </c>
      <c r="CD46" s="2">
        <v>86236.591156005859</v>
      </c>
      <c r="CE46" s="10">
        <v>0.31275048965158431</v>
      </c>
      <c r="CG46" s="22">
        <v>41820</v>
      </c>
      <c r="CH46">
        <v>19</v>
      </c>
      <c r="CI46" s="2">
        <v>18191.189968109131</v>
      </c>
      <c r="CJ46" s="2">
        <v>116185.76776123047</v>
      </c>
      <c r="CK46" s="10">
        <v>0.15656986495534672</v>
      </c>
      <c r="CM46" s="22">
        <v>41820</v>
      </c>
      <c r="CN46">
        <v>20</v>
      </c>
      <c r="CO46" s="2">
        <v>99674.213409423828</v>
      </c>
      <c r="CP46" s="2">
        <v>242307.54888916016</v>
      </c>
      <c r="CQ46" s="10">
        <v>0.41135414008507948</v>
      </c>
      <c r="CS46" s="22">
        <v>40359</v>
      </c>
      <c r="CT46">
        <v>11</v>
      </c>
      <c r="CU46" s="2">
        <v>29816.654167175293</v>
      </c>
      <c r="CV46" s="2">
        <v>48774.876434326172</v>
      </c>
      <c r="CW46" s="10">
        <v>0.61131173150838169</v>
      </c>
      <c r="CY46" s="22">
        <v>41820</v>
      </c>
      <c r="CZ46">
        <v>4</v>
      </c>
      <c r="DA46" s="2">
        <v>50017.199951171875</v>
      </c>
      <c r="DB46" s="2">
        <v>89561.48974609375</v>
      </c>
      <c r="DC46" s="10">
        <v>0.55846770853153871</v>
      </c>
      <c r="DE46" s="22">
        <v>41820</v>
      </c>
      <c r="DF46">
        <v>23</v>
      </c>
      <c r="DG46" s="2">
        <v>112678.81349182129</v>
      </c>
      <c r="DH46" s="2">
        <v>336471.89013671875</v>
      </c>
      <c r="DI46" s="10">
        <v>0.33488328979290505</v>
      </c>
      <c r="DK46" s="22">
        <v>39538</v>
      </c>
      <c r="DL46">
        <v>58</v>
      </c>
      <c r="DM46" s="2">
        <v>244586.71870422363</v>
      </c>
      <c r="DN46" s="2">
        <v>32307.603680610657</v>
      </c>
      <c r="DO46" s="10">
        <v>7.5705620609371245</v>
      </c>
      <c r="DQ46" s="22">
        <v>41820</v>
      </c>
      <c r="DR46">
        <v>23</v>
      </c>
      <c r="DS46" s="2">
        <v>336471.89013671875</v>
      </c>
      <c r="DT46" s="2">
        <v>17945.622020721436</v>
      </c>
      <c r="DU46" s="10">
        <v>18.749525079052802</v>
      </c>
      <c r="DW46" s="22">
        <v>41820</v>
      </c>
      <c r="DX46">
        <v>4</v>
      </c>
      <c r="DY46" s="2">
        <v>89561.48974609375</v>
      </c>
      <c r="DZ46" s="2">
        <v>9842.5999984741211</v>
      </c>
      <c r="EA46" s="10">
        <v>9.0993731087292264</v>
      </c>
    </row>
    <row r="47" spans="1:131">
      <c r="A47" s="22">
        <v>39355</v>
      </c>
      <c r="B47">
        <v>366</v>
      </c>
      <c r="C47" s="2">
        <v>552478.22668099403</v>
      </c>
      <c r="D47" s="2">
        <v>1827711.555606842</v>
      </c>
      <c r="E47" s="10">
        <v>0.30227867465528968</v>
      </c>
      <c r="G47" s="22">
        <v>41912</v>
      </c>
      <c r="H47">
        <v>13</v>
      </c>
      <c r="I47" s="2">
        <v>15945.238037109375</v>
      </c>
      <c r="J47" s="2">
        <v>60922.609466552734</v>
      </c>
      <c r="K47" s="10">
        <v>0.26172940024611896</v>
      </c>
      <c r="M47" s="22">
        <v>40816</v>
      </c>
      <c r="N47">
        <v>31</v>
      </c>
      <c r="O47" s="2">
        <v>23040.642865180969</v>
      </c>
      <c r="P47" s="2">
        <v>71321.671783447266</v>
      </c>
      <c r="Q47" s="10">
        <v>0.32305247884736726</v>
      </c>
      <c r="S47" s="22">
        <v>41912</v>
      </c>
      <c r="T47">
        <v>24</v>
      </c>
      <c r="U47" s="2">
        <v>49513.232093811035</v>
      </c>
      <c r="V47" s="2">
        <v>124635.59046173096</v>
      </c>
      <c r="W47" s="10">
        <v>0.39726399105088644</v>
      </c>
      <c r="Y47" s="22">
        <v>41912</v>
      </c>
      <c r="Z47">
        <v>16</v>
      </c>
      <c r="AA47" s="2">
        <v>18694.397723436356</v>
      </c>
      <c r="AB47" s="2">
        <v>66365.773193359375</v>
      </c>
      <c r="AC47" s="10">
        <v>0.28168733405650936</v>
      </c>
      <c r="AE47" s="22">
        <v>39629</v>
      </c>
      <c r="AF47">
        <v>62</v>
      </c>
      <c r="AG47" s="2">
        <v>77727.210693359375</v>
      </c>
      <c r="AH47" s="2">
        <v>326148.93490600586</v>
      </c>
      <c r="AI47" s="10">
        <v>0.23831814969979861</v>
      </c>
      <c r="AK47" s="22">
        <v>41912</v>
      </c>
      <c r="AL47">
        <v>15</v>
      </c>
      <c r="AM47" s="2">
        <v>27666.337951660156</v>
      </c>
      <c r="AN47" s="2">
        <v>79251.677734375</v>
      </c>
      <c r="AO47" s="10">
        <v>0.34909466578598408</v>
      </c>
      <c r="AQ47" s="22">
        <v>41912</v>
      </c>
      <c r="AR47">
        <v>7</v>
      </c>
      <c r="AS47" s="2">
        <v>28275.042602539063</v>
      </c>
      <c r="AT47" s="2">
        <v>66776.48974609375</v>
      </c>
      <c r="AU47" s="10">
        <v>0.42342810635973988</v>
      </c>
      <c r="AW47" s="22">
        <v>40451</v>
      </c>
      <c r="AX47">
        <v>34</v>
      </c>
      <c r="AY47" s="2">
        <v>51002.412402629852</v>
      </c>
      <c r="AZ47" s="2">
        <v>130552.32684326172</v>
      </c>
      <c r="BA47" s="10">
        <v>0.39066643725057648</v>
      </c>
      <c r="BC47" s="22">
        <v>41912</v>
      </c>
      <c r="BD47">
        <v>16</v>
      </c>
      <c r="BE47" s="2">
        <v>20505.002067565918</v>
      </c>
      <c r="BF47" s="2">
        <v>70251.646636962891</v>
      </c>
      <c r="BG47" s="10">
        <v>0.29187930887270069</v>
      </c>
      <c r="BI47" s="22">
        <v>39721</v>
      </c>
      <c r="BJ47">
        <v>49</v>
      </c>
      <c r="BK47" s="2">
        <v>51429.481870174408</v>
      </c>
      <c r="BL47" s="2">
        <v>163462.20989990234</v>
      </c>
      <c r="BM47" s="10">
        <v>0.31462612613439978</v>
      </c>
      <c r="BO47" s="22">
        <v>41912</v>
      </c>
      <c r="BP47">
        <v>34</v>
      </c>
      <c r="BQ47" s="2">
        <v>81530.194864273071</v>
      </c>
      <c r="BR47" s="2">
        <v>222115.80433654785</v>
      </c>
      <c r="BS47" s="10">
        <v>0.36706165555306125</v>
      </c>
      <c r="BU47" s="22">
        <v>41912</v>
      </c>
      <c r="BV47">
        <v>28</v>
      </c>
      <c r="BW47" s="2">
        <v>35370.822120666504</v>
      </c>
      <c r="BX47" s="2">
        <v>117400.56060791016</v>
      </c>
      <c r="BY47" s="10">
        <v>0.3012832471796843</v>
      </c>
      <c r="CA47" s="22">
        <v>41912</v>
      </c>
      <c r="CB47">
        <v>22</v>
      </c>
      <c r="CC47" s="2">
        <v>25017.453155517578</v>
      </c>
      <c r="CD47" s="2">
        <v>88867.167694091797</v>
      </c>
      <c r="CE47" s="10">
        <v>0.28151514000801026</v>
      </c>
      <c r="CG47" s="22">
        <v>41912</v>
      </c>
      <c r="CH47">
        <v>20</v>
      </c>
      <c r="CI47" s="2">
        <v>22655.676876068115</v>
      </c>
      <c r="CJ47" s="2">
        <v>128055.509765625</v>
      </c>
      <c r="CK47" s="10">
        <v>0.17692075036469665</v>
      </c>
      <c r="CM47" s="22">
        <v>41912</v>
      </c>
      <c r="CN47">
        <v>19</v>
      </c>
      <c r="CO47" s="2">
        <v>96634.520355224609</v>
      </c>
      <c r="CP47" s="2">
        <v>239461.70452880859</v>
      </c>
      <c r="CQ47" s="10">
        <v>0.40354895387291012</v>
      </c>
      <c r="CS47" s="22">
        <v>40451</v>
      </c>
      <c r="CT47">
        <v>12</v>
      </c>
      <c r="CU47" s="2">
        <v>33922.252876281738</v>
      </c>
      <c r="CV47" s="2">
        <v>55915.990051269531</v>
      </c>
      <c r="CW47" s="10">
        <v>0.60666462035597202</v>
      </c>
      <c r="CY47" s="22">
        <v>41912</v>
      </c>
      <c r="CZ47">
        <v>5</v>
      </c>
      <c r="DA47" s="2">
        <v>50096</v>
      </c>
      <c r="DB47" s="2">
        <v>88154.139892578125</v>
      </c>
      <c r="DC47" s="10">
        <v>0.56827733854638496</v>
      </c>
      <c r="DE47" s="22">
        <v>41912</v>
      </c>
      <c r="DF47">
        <v>22</v>
      </c>
      <c r="DG47" s="2">
        <v>118014.22357177734</v>
      </c>
      <c r="DH47" s="2">
        <v>350695.2458190918</v>
      </c>
      <c r="DI47" s="10">
        <v>0.33651503685526341</v>
      </c>
      <c r="DK47" s="22">
        <v>39629</v>
      </c>
      <c r="DL47">
        <v>60</v>
      </c>
      <c r="DM47" s="2">
        <v>321289.75985717773</v>
      </c>
      <c r="DN47" s="2">
        <v>36623.554571151733</v>
      </c>
      <c r="DO47" s="10">
        <v>8.7727628740399961</v>
      </c>
      <c r="DQ47" s="22">
        <v>41912</v>
      </c>
      <c r="DR47">
        <v>22</v>
      </c>
      <c r="DS47" s="2">
        <v>350695.2458190918</v>
      </c>
      <c r="DT47" s="2">
        <v>19191.751037597656</v>
      </c>
      <c r="DU47" s="10">
        <v>18.273228176629701</v>
      </c>
      <c r="DW47" s="22">
        <v>41912</v>
      </c>
      <c r="DX47">
        <v>5</v>
      </c>
      <c r="DY47" s="2">
        <v>88154.139892578125</v>
      </c>
      <c r="DZ47" s="2">
        <v>10523</v>
      </c>
      <c r="EA47" s="10">
        <v>8.3772821336670269</v>
      </c>
    </row>
    <row r="48" spans="1:131">
      <c r="A48" s="22">
        <v>39447</v>
      </c>
      <c r="B48">
        <v>364</v>
      </c>
      <c r="C48" s="2">
        <v>521898.25550079346</v>
      </c>
      <c r="D48" s="2">
        <v>1681331.9128036499</v>
      </c>
      <c r="E48" s="10">
        <v>0.3104076307161262</v>
      </c>
      <c r="G48" s="22">
        <v>42004</v>
      </c>
      <c r="H48">
        <v>13</v>
      </c>
      <c r="I48" s="2">
        <v>14597.271911621094</v>
      </c>
      <c r="J48" s="2">
        <v>64753.727081298828</v>
      </c>
      <c r="K48" s="10">
        <v>0.22542751698746391</v>
      </c>
      <c r="M48" s="22">
        <v>40908</v>
      </c>
      <c r="N48">
        <v>33</v>
      </c>
      <c r="O48" s="2">
        <v>24815.017135620117</v>
      </c>
      <c r="P48" s="2">
        <v>89667.97216796875</v>
      </c>
      <c r="Q48" s="10">
        <v>0.2767433737559703</v>
      </c>
      <c r="S48" s="22">
        <v>42004</v>
      </c>
      <c r="T48">
        <v>24</v>
      </c>
      <c r="U48" s="2">
        <v>55812.027282714844</v>
      </c>
      <c r="V48" s="2">
        <v>140117.28607177734</v>
      </c>
      <c r="W48" s="10">
        <v>0.39832363905567103</v>
      </c>
      <c r="Y48" s="22">
        <v>42004</v>
      </c>
      <c r="Z48">
        <v>16</v>
      </c>
      <c r="AA48" s="2">
        <v>17646.242273330688</v>
      </c>
      <c r="AB48" s="2">
        <v>67912.714569091797</v>
      </c>
      <c r="AC48" s="10">
        <v>0.25983709214536077</v>
      </c>
      <c r="AE48" s="22">
        <v>39721</v>
      </c>
      <c r="AF48">
        <v>61</v>
      </c>
      <c r="AG48" s="2">
        <v>80781.216899394989</v>
      </c>
      <c r="AH48" s="2">
        <v>236620.40474700928</v>
      </c>
      <c r="AI48" s="10">
        <v>0.34139581912119948</v>
      </c>
      <c r="AK48" s="22">
        <v>42004</v>
      </c>
      <c r="AL48">
        <v>14</v>
      </c>
      <c r="AM48" s="2">
        <v>28492.26171875</v>
      </c>
      <c r="AN48" s="2">
        <v>83451.055541992188</v>
      </c>
      <c r="AO48" s="10">
        <v>0.34142482121646534</v>
      </c>
      <c r="AQ48" s="22">
        <v>42004</v>
      </c>
      <c r="AR48">
        <v>7</v>
      </c>
      <c r="AS48" s="2">
        <v>34529.591735839844</v>
      </c>
      <c r="AT48" s="2">
        <v>69235.027709960938</v>
      </c>
      <c r="AU48" s="10">
        <v>0.4987300919484145</v>
      </c>
      <c r="AW48" s="22">
        <v>40543</v>
      </c>
      <c r="AX48">
        <v>32</v>
      </c>
      <c r="AY48" s="2">
        <v>50611.841175079346</v>
      </c>
      <c r="AZ48" s="2">
        <v>134079.16320800781</v>
      </c>
      <c r="BA48" s="10">
        <v>0.37747730493037995</v>
      </c>
      <c r="BC48" s="22">
        <v>42004</v>
      </c>
      <c r="BD48">
        <v>15</v>
      </c>
      <c r="BE48" s="2">
        <v>20886.604049682617</v>
      </c>
      <c r="BF48" s="2">
        <v>75282.436462402344</v>
      </c>
      <c r="BG48" s="10">
        <v>0.2774432527846496</v>
      </c>
      <c r="BI48" s="22">
        <v>39813</v>
      </c>
      <c r="BJ48">
        <v>44</v>
      </c>
      <c r="BK48" s="2">
        <v>49363.272955417633</v>
      </c>
      <c r="BL48" s="2">
        <v>112898.5198059082</v>
      </c>
      <c r="BM48" s="10">
        <v>0.43723578520144918</v>
      </c>
      <c r="BO48" s="22">
        <v>42004</v>
      </c>
      <c r="BP48">
        <v>34</v>
      </c>
      <c r="BQ48" s="2">
        <v>83794.524711608887</v>
      </c>
      <c r="BR48" s="2">
        <v>230412.97744750977</v>
      </c>
      <c r="BS48" s="10">
        <v>0.36367102947010899</v>
      </c>
      <c r="BU48" s="22">
        <v>42004</v>
      </c>
      <c r="BV48">
        <v>30</v>
      </c>
      <c r="BW48" s="2">
        <v>35089.651069641113</v>
      </c>
      <c r="BX48" s="2">
        <v>128273.00881958008</v>
      </c>
      <c r="BY48" s="10">
        <v>0.27355443980421307</v>
      </c>
      <c r="CA48" s="22">
        <v>42004</v>
      </c>
      <c r="CB48">
        <v>21</v>
      </c>
      <c r="CC48" s="2">
        <v>24026.000015258789</v>
      </c>
      <c r="CD48" s="2">
        <v>93474.185729980469</v>
      </c>
      <c r="CE48" s="10">
        <v>0.25703353099713394</v>
      </c>
      <c r="CG48" s="22">
        <v>42004</v>
      </c>
      <c r="CH48">
        <v>22</v>
      </c>
      <c r="CI48" s="2">
        <v>24133.659004211426</v>
      </c>
      <c r="CJ48" s="2">
        <v>144547.72082519531</v>
      </c>
      <c r="CK48" s="10">
        <v>0.16695980307705288</v>
      </c>
      <c r="CM48" s="22">
        <v>42004</v>
      </c>
      <c r="CN48">
        <v>21</v>
      </c>
      <c r="CO48" s="2">
        <v>129387.7371673584</v>
      </c>
      <c r="CP48" s="2">
        <v>293488.70837402344</v>
      </c>
      <c r="CQ48" s="10">
        <v>0.44086103988186842</v>
      </c>
      <c r="CS48" s="22">
        <v>40543</v>
      </c>
      <c r="CT48">
        <v>9</v>
      </c>
      <c r="CU48" s="2">
        <v>29023.670883178711</v>
      </c>
      <c r="CV48" s="2">
        <v>49730.663146972656</v>
      </c>
      <c r="CW48" s="10">
        <v>0.58361721011849244</v>
      </c>
      <c r="CY48" s="22">
        <v>42004</v>
      </c>
      <c r="CZ48">
        <v>7</v>
      </c>
      <c r="DA48" s="2">
        <v>60262.734985351563</v>
      </c>
      <c r="DB48" s="2">
        <v>103305.88647460938</v>
      </c>
      <c r="DC48" s="10">
        <v>0.58334270235571717</v>
      </c>
      <c r="DE48" s="22">
        <v>42004</v>
      </c>
      <c r="DF48">
        <v>21</v>
      </c>
      <c r="DG48" s="2">
        <v>97898.340057373047</v>
      </c>
      <c r="DH48" s="2">
        <v>272150.46771240234</v>
      </c>
      <c r="DI48" s="10">
        <v>0.35972137354850359</v>
      </c>
      <c r="DK48" s="22">
        <v>39721</v>
      </c>
      <c r="DL48">
        <v>60</v>
      </c>
      <c r="DM48" s="2">
        <v>235212.69564056396</v>
      </c>
      <c r="DN48" s="2">
        <v>39887.074666976929</v>
      </c>
      <c r="DO48" s="10">
        <v>5.8969653103013808</v>
      </c>
      <c r="DQ48" s="22">
        <v>42004</v>
      </c>
      <c r="DR48">
        <v>21</v>
      </c>
      <c r="DS48" s="2">
        <v>272150.46771240234</v>
      </c>
      <c r="DT48" s="2">
        <v>14591.111011505127</v>
      </c>
      <c r="DU48" s="10">
        <v>18.651798858757981</v>
      </c>
      <c r="DW48" s="22">
        <v>42004</v>
      </c>
      <c r="DX48">
        <v>6</v>
      </c>
      <c r="DY48" s="2">
        <v>93777.785888671875</v>
      </c>
      <c r="DZ48" s="2">
        <v>10510.475997924805</v>
      </c>
      <c r="EA48" s="10">
        <v>8.9223157835275426</v>
      </c>
    </row>
    <row r="49" spans="1:131">
      <c r="A49" s="22">
        <v>39538</v>
      </c>
      <c r="B49">
        <v>368</v>
      </c>
      <c r="C49" s="2">
        <v>536185.78675031662</v>
      </c>
      <c r="D49" s="2">
        <v>1600078.3915252686</v>
      </c>
      <c r="E49" s="10">
        <v>0.33509969860864103</v>
      </c>
      <c r="G49" s="22">
        <v>42094</v>
      </c>
      <c r="H49">
        <v>13</v>
      </c>
      <c r="I49" s="2">
        <v>15932.339935302734</v>
      </c>
      <c r="J49" s="2">
        <v>65736.994232177734</v>
      </c>
      <c r="K49" s="10">
        <v>0.24236489850799994</v>
      </c>
      <c r="M49" s="22">
        <v>40999</v>
      </c>
      <c r="N49">
        <v>34</v>
      </c>
      <c r="O49" s="2">
        <v>27671.010067939758</v>
      </c>
      <c r="P49" s="2">
        <v>104134.65145874023</v>
      </c>
      <c r="Q49" s="10">
        <v>0.26572336566472726</v>
      </c>
      <c r="S49" s="22">
        <v>42094</v>
      </c>
      <c r="T49">
        <v>26</v>
      </c>
      <c r="U49" s="2">
        <v>57354.119598388672</v>
      </c>
      <c r="V49" s="2">
        <v>142623.77666854858</v>
      </c>
      <c r="W49" s="10">
        <v>0.40213575140193586</v>
      </c>
      <c r="Y49" s="22">
        <v>42094</v>
      </c>
      <c r="Z49">
        <v>15</v>
      </c>
      <c r="AA49" s="2">
        <v>19590.66591835022</v>
      </c>
      <c r="AB49" s="2">
        <v>72745.328979492188</v>
      </c>
      <c r="AC49" s="10">
        <v>0.26930479514187189</v>
      </c>
      <c r="AE49" s="22">
        <v>39813</v>
      </c>
      <c r="AF49">
        <v>57</v>
      </c>
      <c r="AG49" s="2">
        <v>74965.516056060791</v>
      </c>
      <c r="AH49" s="2">
        <v>163865.96336364746</v>
      </c>
      <c r="AI49" s="10">
        <v>0.45748070262583507</v>
      </c>
      <c r="AK49" s="22">
        <v>42094</v>
      </c>
      <c r="AL49">
        <v>13</v>
      </c>
      <c r="AM49" s="2">
        <v>26683.207580566406</v>
      </c>
      <c r="AN49" s="2">
        <v>87388.9697265625</v>
      </c>
      <c r="AO49" s="10">
        <v>0.30533839298091481</v>
      </c>
      <c r="AQ49" s="22">
        <v>42094</v>
      </c>
      <c r="AR49">
        <v>8</v>
      </c>
      <c r="AS49" s="2">
        <v>36671.391296386719</v>
      </c>
      <c r="AT49" s="2">
        <v>71769.19580078125</v>
      </c>
      <c r="AU49" s="10">
        <v>0.51096282865116804</v>
      </c>
      <c r="AW49" s="22">
        <v>40633</v>
      </c>
      <c r="AX49">
        <v>31</v>
      </c>
      <c r="AY49" s="2">
        <v>52995.323545455933</v>
      </c>
      <c r="AZ49" s="2">
        <v>157553.60015869141</v>
      </c>
      <c r="BA49" s="10">
        <v>0.33636377392885908</v>
      </c>
      <c r="BC49" s="22">
        <v>42094</v>
      </c>
      <c r="BD49">
        <v>17</v>
      </c>
      <c r="BE49" s="2">
        <v>31886.272529602051</v>
      </c>
      <c r="BF49" s="2">
        <v>115767.84585571289</v>
      </c>
      <c r="BG49" s="10">
        <v>0.27543289152450384</v>
      </c>
      <c r="BI49" s="22">
        <v>39903</v>
      </c>
      <c r="BJ49">
        <v>43</v>
      </c>
      <c r="BK49" s="2">
        <v>46491.831855773926</v>
      </c>
      <c r="BL49" s="2">
        <v>114253.59266662598</v>
      </c>
      <c r="BM49" s="10">
        <v>0.4069178987782886</v>
      </c>
      <c r="BO49" s="22">
        <v>42094</v>
      </c>
      <c r="BP49">
        <v>34</v>
      </c>
      <c r="BQ49" s="2">
        <v>89211.743522644043</v>
      </c>
      <c r="BR49" s="2">
        <v>248649.44369506836</v>
      </c>
      <c r="BS49" s="10">
        <v>0.35878521261462787</v>
      </c>
      <c r="BU49" s="22">
        <v>42094</v>
      </c>
      <c r="BV49">
        <v>33</v>
      </c>
      <c r="BW49" s="2">
        <v>40361.40291595459</v>
      </c>
      <c r="BX49" s="2">
        <v>149292.83758544922</v>
      </c>
      <c r="BY49" s="10">
        <v>0.27035056449277645</v>
      </c>
      <c r="CA49" s="22">
        <v>42094</v>
      </c>
      <c r="CB49">
        <v>23</v>
      </c>
      <c r="CC49" s="2">
        <v>36100.87682723999</v>
      </c>
      <c r="CD49" s="2">
        <v>150834.26293945313</v>
      </c>
      <c r="CE49" s="10">
        <v>0.23934135470089685</v>
      </c>
      <c r="CG49" s="22">
        <v>42094</v>
      </c>
      <c r="CH49">
        <v>23</v>
      </c>
      <c r="CI49" s="2">
        <v>25091.278170585632</v>
      </c>
      <c r="CJ49" s="2">
        <v>155797.78759765625</v>
      </c>
      <c r="CK49" s="10">
        <v>0.16105028548533185</v>
      </c>
      <c r="CM49" s="22">
        <v>42094</v>
      </c>
      <c r="CN49">
        <v>21</v>
      </c>
      <c r="CO49" s="2">
        <v>132757.19616699219</v>
      </c>
      <c r="CP49" s="2">
        <v>299897.00067138672</v>
      </c>
      <c r="CQ49" s="10">
        <v>0.44267597164955108</v>
      </c>
      <c r="CS49" s="22">
        <v>40633</v>
      </c>
      <c r="CT49">
        <v>10</v>
      </c>
      <c r="CU49" s="2">
        <v>28801.348846435547</v>
      </c>
      <c r="CV49" s="2">
        <v>47797.048461914063</v>
      </c>
      <c r="CW49" s="10">
        <v>0.60257588644590088</v>
      </c>
      <c r="CY49" s="22">
        <v>42094</v>
      </c>
      <c r="CZ49">
        <v>6</v>
      </c>
      <c r="DA49" s="2">
        <v>59261.400024414063</v>
      </c>
      <c r="DB49" s="2">
        <v>99989.33984375</v>
      </c>
      <c r="DC49" s="10">
        <v>0.59267718055764618</v>
      </c>
      <c r="DE49" s="22">
        <v>42094</v>
      </c>
      <c r="DF49">
        <v>21</v>
      </c>
      <c r="DG49" s="2">
        <v>88959.667900085449</v>
      </c>
      <c r="DH49" s="2">
        <v>241963.34448242188</v>
      </c>
      <c r="DI49" s="10">
        <v>0.36765762223355358</v>
      </c>
      <c r="DK49" s="22">
        <v>39813</v>
      </c>
      <c r="DL49">
        <v>56</v>
      </c>
      <c r="DM49" s="2">
        <v>162200.6063079834</v>
      </c>
      <c r="DN49" s="2">
        <v>37537.719352722168</v>
      </c>
      <c r="DO49" s="10">
        <v>4.32100322302135</v>
      </c>
      <c r="DQ49" s="22">
        <v>42094</v>
      </c>
      <c r="DR49">
        <v>21</v>
      </c>
      <c r="DS49" s="2">
        <v>241963.34448242188</v>
      </c>
      <c r="DT49" s="2">
        <v>12240.15896987915</v>
      </c>
      <c r="DU49" s="10">
        <v>19.767990356812401</v>
      </c>
      <c r="DW49" s="22">
        <v>42094</v>
      </c>
      <c r="DX49">
        <v>6</v>
      </c>
      <c r="DY49" s="2">
        <v>99989.33984375</v>
      </c>
      <c r="DZ49" s="2">
        <v>10489.599998474121</v>
      </c>
      <c r="EA49" s="10">
        <v>9.5322357247459433</v>
      </c>
    </row>
    <row r="50" spans="1:131">
      <c r="A50" s="22">
        <v>39629</v>
      </c>
      <c r="B50">
        <v>376</v>
      </c>
      <c r="C50" s="2">
        <v>569864.41570615768</v>
      </c>
      <c r="D50" s="2">
        <v>1662961.3627929688</v>
      </c>
      <c r="E50" s="10">
        <v>0.34268049063332523</v>
      </c>
      <c r="G50" s="22">
        <v>42185</v>
      </c>
      <c r="H50">
        <v>12</v>
      </c>
      <c r="I50" s="2">
        <v>13378.165100097656</v>
      </c>
      <c r="J50" s="2">
        <v>57527.740325927734</v>
      </c>
      <c r="K50" s="10">
        <v>0.23255154859729682</v>
      </c>
      <c r="M50" s="22">
        <v>41090</v>
      </c>
      <c r="N50">
        <v>35</v>
      </c>
      <c r="O50" s="2">
        <v>28444.845899581909</v>
      </c>
      <c r="P50" s="2">
        <v>101530.93426513672</v>
      </c>
      <c r="Q50" s="10">
        <v>0.28015940270283896</v>
      </c>
      <c r="S50" s="22">
        <v>42185</v>
      </c>
      <c r="T50">
        <v>29</v>
      </c>
      <c r="U50" s="2">
        <v>63874.203025817871</v>
      </c>
      <c r="V50" s="2">
        <v>147162.42739868164</v>
      </c>
      <c r="W50" s="10">
        <v>0.43403879750348623</v>
      </c>
      <c r="Y50" s="22">
        <v>42185</v>
      </c>
      <c r="Z50">
        <v>15</v>
      </c>
      <c r="AA50" s="2">
        <v>20979.049255371094</v>
      </c>
      <c r="AB50" s="2">
        <v>74181.5048828125</v>
      </c>
      <c r="AC50" s="10">
        <v>0.28280700544579868</v>
      </c>
      <c r="AE50" s="22">
        <v>39903</v>
      </c>
      <c r="AF50">
        <v>58</v>
      </c>
      <c r="AG50" s="2">
        <v>78448.044864654541</v>
      </c>
      <c r="AH50" s="2">
        <v>166047.71200561523</v>
      </c>
      <c r="AI50" s="10">
        <v>0.47244279320152066</v>
      </c>
      <c r="AK50" s="22">
        <v>42185</v>
      </c>
      <c r="AL50">
        <v>13</v>
      </c>
      <c r="AM50" s="2">
        <v>27171.580322265625</v>
      </c>
      <c r="AN50" s="2">
        <v>91306.740600585938</v>
      </c>
      <c r="AO50" s="10">
        <v>0.29758570006485652</v>
      </c>
      <c r="AQ50" s="22">
        <v>42185</v>
      </c>
      <c r="AR50">
        <v>8</v>
      </c>
      <c r="AS50" s="2">
        <v>35222.181030273438</v>
      </c>
      <c r="AT50" s="2">
        <v>68628.796752929688</v>
      </c>
      <c r="AU50" s="10">
        <v>0.51322743071070731</v>
      </c>
      <c r="AW50" s="22">
        <v>40724</v>
      </c>
      <c r="AX50">
        <v>34</v>
      </c>
      <c r="AY50" s="2">
        <v>59512.014625549316</v>
      </c>
      <c r="AZ50" s="2">
        <v>166195.18997192383</v>
      </c>
      <c r="BA50" s="10">
        <v>0.35808506031734716</v>
      </c>
      <c r="BC50" s="22">
        <v>42185</v>
      </c>
      <c r="BD50">
        <v>18</v>
      </c>
      <c r="BE50" s="2">
        <v>34198.699020385742</v>
      </c>
      <c r="BF50" s="2">
        <v>118605.42697143555</v>
      </c>
      <c r="BG50" s="10">
        <v>0.28834008606218348</v>
      </c>
      <c r="BI50" s="22">
        <v>39994</v>
      </c>
      <c r="BJ50">
        <v>42</v>
      </c>
      <c r="BK50" s="2">
        <v>44840.609157562256</v>
      </c>
      <c r="BL50" s="2">
        <v>140760.40734863281</v>
      </c>
      <c r="BM50" s="10">
        <v>0.31855981381541365</v>
      </c>
      <c r="BO50" s="22">
        <v>42185</v>
      </c>
      <c r="BP50">
        <v>35</v>
      </c>
      <c r="BQ50" s="2">
        <v>85199.055648803711</v>
      </c>
      <c r="BR50" s="2">
        <v>255079.69439697266</v>
      </c>
      <c r="BS50" s="10">
        <v>0.33400955670038968</v>
      </c>
      <c r="BU50" s="22">
        <v>42185</v>
      </c>
      <c r="BV50">
        <v>32</v>
      </c>
      <c r="BW50" s="2">
        <v>38909.814971923828</v>
      </c>
      <c r="BX50" s="2">
        <v>133573.65893554688</v>
      </c>
      <c r="BY50" s="10">
        <v>0.29129856351916611</v>
      </c>
      <c r="CA50" s="22">
        <v>42185</v>
      </c>
      <c r="CB50">
        <v>22</v>
      </c>
      <c r="CC50" s="2">
        <v>35821.617797851563</v>
      </c>
      <c r="CD50" s="2">
        <v>156686.47326660156</v>
      </c>
      <c r="CE50" s="10">
        <v>0.22861972096915595</v>
      </c>
      <c r="CG50" s="22">
        <v>42185</v>
      </c>
      <c r="CH50">
        <v>23</v>
      </c>
      <c r="CI50" s="2">
        <v>23997.515075683594</v>
      </c>
      <c r="CJ50" s="2">
        <v>150620.95321655273</v>
      </c>
      <c r="CK50" s="10">
        <v>0.15932388265516798</v>
      </c>
      <c r="CM50" s="22">
        <v>42185</v>
      </c>
      <c r="CN50">
        <v>21</v>
      </c>
      <c r="CO50" s="2">
        <v>136045.56430053711</v>
      </c>
      <c r="CP50" s="2">
        <v>305317.64807128906</v>
      </c>
      <c r="CQ50" s="10">
        <v>0.44558696544384369</v>
      </c>
      <c r="CS50" s="22">
        <v>40724</v>
      </c>
      <c r="CT50">
        <v>11</v>
      </c>
      <c r="CU50" s="2">
        <v>29575.251968383789</v>
      </c>
      <c r="CV50" s="2">
        <v>47116.596466064453</v>
      </c>
      <c r="CW50" s="10">
        <v>0.62770348850824254</v>
      </c>
      <c r="CY50" s="22">
        <v>42185</v>
      </c>
      <c r="CZ50">
        <v>6</v>
      </c>
      <c r="DA50" s="2">
        <v>60605.599975585938</v>
      </c>
      <c r="DB50" s="2">
        <v>99624.410278320313</v>
      </c>
      <c r="DC50" s="10">
        <v>0.60834086551952793</v>
      </c>
      <c r="DE50" s="22">
        <v>42185</v>
      </c>
      <c r="DF50">
        <v>20</v>
      </c>
      <c r="DG50" s="2">
        <v>84933.170624494553</v>
      </c>
      <c r="DH50" s="2">
        <v>223763.54293823242</v>
      </c>
      <c r="DI50" s="10">
        <v>0.37956661531739988</v>
      </c>
      <c r="DK50" s="22">
        <v>39903</v>
      </c>
      <c r="DL50">
        <v>57</v>
      </c>
      <c r="DM50" s="2">
        <v>162269.76962280273</v>
      </c>
      <c r="DN50" s="2">
        <v>35701.152053833008</v>
      </c>
      <c r="DO50" s="10">
        <v>4.5452250218177719</v>
      </c>
      <c r="DQ50" s="22">
        <v>42185</v>
      </c>
      <c r="DR50">
        <v>20</v>
      </c>
      <c r="DS50" s="2">
        <v>223763.54293823242</v>
      </c>
      <c r="DT50" s="2">
        <v>11716.847052574158</v>
      </c>
      <c r="DU50" s="10">
        <v>19.097590156651588</v>
      </c>
      <c r="DW50" s="22">
        <v>42185</v>
      </c>
      <c r="DX50">
        <v>6</v>
      </c>
      <c r="DY50" s="2">
        <v>99624.410278320313</v>
      </c>
      <c r="DZ50" s="2">
        <v>10557.400001525879</v>
      </c>
      <c r="EA50" s="10">
        <v>9.4364531289826505</v>
      </c>
    </row>
    <row r="51" spans="1:131">
      <c r="A51" s="22">
        <v>39721</v>
      </c>
      <c r="B51">
        <v>372</v>
      </c>
      <c r="C51" s="2">
        <v>583100.27346611023</v>
      </c>
      <c r="D51" s="2">
        <v>1374187.7029495239</v>
      </c>
      <c r="E51" s="10">
        <v>0.42432360020000004</v>
      </c>
      <c r="G51" s="22">
        <v>42277</v>
      </c>
      <c r="H51">
        <v>12</v>
      </c>
      <c r="I51" s="2">
        <v>14004.225921630859</v>
      </c>
      <c r="J51" s="2">
        <v>53517.120422363281</v>
      </c>
      <c r="K51" s="10">
        <v>0.26167749331630502</v>
      </c>
      <c r="M51" s="22">
        <v>41182</v>
      </c>
      <c r="N51">
        <v>35</v>
      </c>
      <c r="O51" s="2">
        <v>28330.192039489746</v>
      </c>
      <c r="P51" s="2">
        <v>103235.7262878418</v>
      </c>
      <c r="Q51" s="10">
        <v>0.274422363828773</v>
      </c>
      <c r="S51" s="22">
        <v>42277</v>
      </c>
      <c r="T51">
        <v>29</v>
      </c>
      <c r="U51" s="2">
        <v>64860.106010437012</v>
      </c>
      <c r="V51" s="2">
        <v>137631.80537414551</v>
      </c>
      <c r="W51" s="10">
        <v>0.4712581211451663</v>
      </c>
      <c r="Y51" s="22">
        <v>42277</v>
      </c>
      <c r="Z51">
        <v>16</v>
      </c>
      <c r="AA51" s="2">
        <v>21540.76139831543</v>
      </c>
      <c r="AB51" s="2">
        <v>75580.111038208008</v>
      </c>
      <c r="AC51" s="10">
        <v>0.28500568605179649</v>
      </c>
      <c r="AE51" s="22">
        <v>39994</v>
      </c>
      <c r="AF51">
        <v>62</v>
      </c>
      <c r="AG51" s="2">
        <v>85998.402641296387</v>
      </c>
      <c r="AH51" s="2">
        <v>210953.29318237305</v>
      </c>
      <c r="AI51" s="10">
        <v>0.40766560855226452</v>
      </c>
      <c r="AK51" s="22">
        <v>42277</v>
      </c>
      <c r="AL51">
        <v>13</v>
      </c>
      <c r="AM51" s="2">
        <v>29490.2587890625</v>
      </c>
      <c r="AN51" s="2">
        <v>94077.46240234375</v>
      </c>
      <c r="AO51" s="10">
        <v>0.3134678384812366</v>
      </c>
      <c r="AQ51" s="22">
        <v>42277</v>
      </c>
      <c r="AR51">
        <v>8</v>
      </c>
      <c r="AS51" s="2">
        <v>39244.37353515625</v>
      </c>
      <c r="AT51" s="2">
        <v>67738.726318359375</v>
      </c>
      <c r="AU51" s="10">
        <v>0.57934915030310752</v>
      </c>
      <c r="AW51" s="22">
        <v>40816</v>
      </c>
      <c r="AX51">
        <v>32</v>
      </c>
      <c r="AY51" s="2">
        <v>51543.274518966675</v>
      </c>
      <c r="AZ51" s="2">
        <v>107374.46063232422</v>
      </c>
      <c r="BA51" s="10">
        <v>0.48003290741047955</v>
      </c>
      <c r="BC51" s="22">
        <v>42277</v>
      </c>
      <c r="BD51">
        <v>17</v>
      </c>
      <c r="BE51" s="2">
        <v>33832.439514160156</v>
      </c>
      <c r="BF51" s="2">
        <v>107662.26637268066</v>
      </c>
      <c r="BG51" s="10">
        <v>0.31424602745261498</v>
      </c>
      <c r="BI51" s="22">
        <v>40086</v>
      </c>
      <c r="BJ51">
        <v>44</v>
      </c>
      <c r="BK51" s="2">
        <v>42814.211120605469</v>
      </c>
      <c r="BL51" s="2">
        <v>177018.70347595215</v>
      </c>
      <c r="BM51" s="10">
        <v>0.24186264095207174</v>
      </c>
      <c r="BO51" s="22">
        <v>42277</v>
      </c>
      <c r="BP51">
        <v>35</v>
      </c>
      <c r="BQ51" s="2">
        <v>107930.91091918945</v>
      </c>
      <c r="BR51" s="2">
        <v>272752.06033325195</v>
      </c>
      <c r="BS51" s="10">
        <v>0.39571070805961311</v>
      </c>
      <c r="BU51" s="22">
        <v>42277</v>
      </c>
      <c r="BV51">
        <v>31</v>
      </c>
      <c r="BW51" s="2">
        <v>38648.787483215332</v>
      </c>
      <c r="BX51" s="2">
        <v>128162.55810546875</v>
      </c>
      <c r="BY51" s="10">
        <v>0.3015606746192605</v>
      </c>
      <c r="CA51" s="22">
        <v>42277</v>
      </c>
      <c r="CB51">
        <v>20</v>
      </c>
      <c r="CC51" s="2">
        <v>37928.573791503906</v>
      </c>
      <c r="CD51" s="2">
        <v>127698.15408325195</v>
      </c>
      <c r="CE51" s="10">
        <v>0.29701740063350196</v>
      </c>
      <c r="CG51" s="22">
        <v>42277</v>
      </c>
      <c r="CH51">
        <v>23</v>
      </c>
      <c r="CI51" s="2">
        <v>26164.07788848877</v>
      </c>
      <c r="CJ51" s="2">
        <v>141719.09078979492</v>
      </c>
      <c r="CK51" s="10">
        <v>0.18461928977018827</v>
      </c>
      <c r="CM51" s="22">
        <v>42277</v>
      </c>
      <c r="CN51">
        <v>20</v>
      </c>
      <c r="CO51" s="2">
        <v>143655.20642089844</v>
      </c>
      <c r="CP51" s="2">
        <v>301206.03118896484</v>
      </c>
      <c r="CQ51" s="10">
        <v>0.47693336635339417</v>
      </c>
      <c r="CS51" s="22">
        <v>40816</v>
      </c>
      <c r="CT51">
        <v>11</v>
      </c>
      <c r="CU51" s="2">
        <v>31358.64306640625</v>
      </c>
      <c r="CV51" s="2">
        <v>44482.748046875</v>
      </c>
      <c r="CW51" s="10">
        <v>0.70496191092693195</v>
      </c>
      <c r="CY51" s="22">
        <v>42277</v>
      </c>
      <c r="CZ51">
        <v>6</v>
      </c>
      <c r="DA51" s="2">
        <v>59302.599975585938</v>
      </c>
      <c r="DB51" s="2">
        <v>88193.370361328125</v>
      </c>
      <c r="DC51" s="10">
        <v>0.67241562186163495</v>
      </c>
      <c r="DE51" s="22">
        <v>42277</v>
      </c>
      <c r="DF51">
        <v>19</v>
      </c>
      <c r="DG51" s="2">
        <v>90088.672256469727</v>
      </c>
      <c r="DH51" s="2">
        <v>200840.87353515625</v>
      </c>
      <c r="DI51" s="10">
        <v>0.4485574607934581</v>
      </c>
      <c r="DK51" s="22">
        <v>39994</v>
      </c>
      <c r="DL51">
        <v>61</v>
      </c>
      <c r="DM51" s="2">
        <v>206817.4469909668</v>
      </c>
      <c r="DN51" s="2">
        <v>34130.013931274414</v>
      </c>
      <c r="DO51" s="10">
        <v>6.0596941861032585</v>
      </c>
      <c r="DQ51" s="22">
        <v>42277</v>
      </c>
      <c r="DR51">
        <v>19</v>
      </c>
      <c r="DS51" s="2">
        <v>200840.87353515625</v>
      </c>
      <c r="DT51" s="2">
        <v>10397.260049343109</v>
      </c>
      <c r="DU51" s="10">
        <v>19.316711574204131</v>
      </c>
      <c r="DW51" s="22">
        <v>42277</v>
      </c>
      <c r="DX51">
        <v>6</v>
      </c>
      <c r="DY51" s="2">
        <v>88193.370361328125</v>
      </c>
      <c r="DZ51" s="2">
        <v>9924.5</v>
      </c>
      <c r="EA51" s="10">
        <v>8.8864295794577188</v>
      </c>
    </row>
    <row r="52" spans="1:131">
      <c r="A52" s="22">
        <v>39813</v>
      </c>
      <c r="B52">
        <v>356</v>
      </c>
      <c r="C52" s="2">
        <v>548460.60467767715</v>
      </c>
      <c r="D52" s="2">
        <v>1031699.2782568932</v>
      </c>
      <c r="E52" s="10">
        <v>0.53160898358320885</v>
      </c>
      <c r="G52" s="22">
        <v>42369</v>
      </c>
      <c r="H52">
        <v>12</v>
      </c>
      <c r="I52" s="2">
        <v>13789.481063842773</v>
      </c>
      <c r="J52" s="2">
        <v>53940.475433349609</v>
      </c>
      <c r="K52" s="10">
        <v>0.25564255696784599</v>
      </c>
      <c r="M52" s="22">
        <v>41274</v>
      </c>
      <c r="N52">
        <v>33</v>
      </c>
      <c r="O52" s="2">
        <v>24321.62322807312</v>
      </c>
      <c r="P52" s="2">
        <v>102668.76126098633</v>
      </c>
      <c r="Q52" s="10">
        <v>0.23689409445826468</v>
      </c>
      <c r="S52" s="22">
        <v>42369</v>
      </c>
      <c r="T52">
        <v>28</v>
      </c>
      <c r="U52" s="2">
        <v>62849.032943725586</v>
      </c>
      <c r="V52" s="2">
        <v>132132.29672241211</v>
      </c>
      <c r="W52" s="10">
        <v>0.47565231591910423</v>
      </c>
      <c r="Y52" s="22">
        <v>42369</v>
      </c>
      <c r="Z52">
        <v>14</v>
      </c>
      <c r="AA52" s="2">
        <v>21332.580947875977</v>
      </c>
      <c r="AB52" s="2">
        <v>76733.45849609375</v>
      </c>
      <c r="AC52" s="10">
        <v>0.27800885514578949</v>
      </c>
      <c r="AE52" s="22">
        <v>40086</v>
      </c>
      <c r="AF52">
        <v>65</v>
      </c>
      <c r="AG52" s="2">
        <v>84836.41873550415</v>
      </c>
      <c r="AH52" s="2">
        <v>250346.45259094238</v>
      </c>
      <c r="AI52" s="10">
        <v>0.33887605699020623</v>
      </c>
      <c r="AK52" s="22">
        <v>42369</v>
      </c>
      <c r="AL52">
        <v>13</v>
      </c>
      <c r="AM52" s="2">
        <v>30052.516571044922</v>
      </c>
      <c r="AN52" s="2">
        <v>96839.657592773438</v>
      </c>
      <c r="AO52" s="10">
        <v>0.31033274299069352</v>
      </c>
      <c r="AQ52" s="22">
        <v>42369</v>
      </c>
      <c r="AR52">
        <v>9</v>
      </c>
      <c r="AS52" s="2">
        <v>40316.065124511719</v>
      </c>
      <c r="AT52" s="2">
        <v>72437.17041015625</v>
      </c>
      <c r="AU52" s="10">
        <v>0.55656598533919399</v>
      </c>
      <c r="AW52" s="22">
        <v>40908</v>
      </c>
      <c r="AX52">
        <v>34</v>
      </c>
      <c r="AY52" s="2">
        <v>52040.809127807617</v>
      </c>
      <c r="AZ52" s="2">
        <v>122038.84265136719</v>
      </c>
      <c r="BA52" s="10">
        <v>0.42642824200221641</v>
      </c>
      <c r="BC52" s="22">
        <v>42369</v>
      </c>
      <c r="BD52">
        <v>17</v>
      </c>
      <c r="BE52" s="2">
        <v>36464.572067260742</v>
      </c>
      <c r="BF52" s="2">
        <v>143785.42947387695</v>
      </c>
      <c r="BG52" s="10">
        <v>0.25360408353396929</v>
      </c>
      <c r="BI52" s="22">
        <v>40178</v>
      </c>
      <c r="BJ52">
        <v>48</v>
      </c>
      <c r="BK52" s="2">
        <v>46100.194243431091</v>
      </c>
      <c r="BL52" s="2">
        <v>199306.72229766846</v>
      </c>
      <c r="BM52" s="10">
        <v>0.23130275643477571</v>
      </c>
      <c r="BO52" s="22">
        <v>42369</v>
      </c>
      <c r="BP52">
        <v>35</v>
      </c>
      <c r="BQ52" s="2">
        <v>127640.65731430054</v>
      </c>
      <c r="BR52" s="2">
        <v>302660.30676269531</v>
      </c>
      <c r="BS52" s="10">
        <v>0.42172909516799911</v>
      </c>
      <c r="BU52" s="22">
        <v>42369</v>
      </c>
      <c r="BV52">
        <v>32</v>
      </c>
      <c r="BW52" s="2">
        <v>40039.022315979004</v>
      </c>
      <c r="BX52" s="2">
        <v>134148.89971923828</v>
      </c>
      <c r="BY52" s="10">
        <v>0.29846701985463253</v>
      </c>
      <c r="CA52" s="22">
        <v>42369</v>
      </c>
      <c r="CB52">
        <v>18</v>
      </c>
      <c r="CC52" s="2">
        <v>36311.014770507813</v>
      </c>
      <c r="CD52" s="2">
        <v>125468.05609130859</v>
      </c>
      <c r="CE52" s="10">
        <v>0.28940445800867992</v>
      </c>
      <c r="CG52" s="22">
        <v>42369</v>
      </c>
      <c r="CH52">
        <v>22</v>
      </c>
      <c r="CI52" s="2">
        <v>18066.168014526367</v>
      </c>
      <c r="CJ52" s="2">
        <v>145692.07739257813</v>
      </c>
      <c r="CK52" s="10">
        <v>0.12400240519493545</v>
      </c>
      <c r="CM52" s="22">
        <v>42369</v>
      </c>
      <c r="CN52">
        <v>20</v>
      </c>
      <c r="CO52" s="2">
        <v>137075.98728942871</v>
      </c>
      <c r="CP52" s="2">
        <v>303438.71514892578</v>
      </c>
      <c r="CQ52" s="10">
        <v>0.45174191837107103</v>
      </c>
      <c r="CS52" s="22">
        <v>40908</v>
      </c>
      <c r="CT52">
        <v>10</v>
      </c>
      <c r="CU52" s="2">
        <v>26614.095123291016</v>
      </c>
      <c r="CV52" s="2">
        <v>40019.446075439453</v>
      </c>
      <c r="CW52" s="10">
        <v>0.66502907294422786</v>
      </c>
      <c r="CY52" s="22">
        <v>42369</v>
      </c>
      <c r="CZ52">
        <v>6</v>
      </c>
      <c r="DA52" s="2">
        <v>46602.353942871094</v>
      </c>
      <c r="DB52" s="2">
        <v>71368.777465820313</v>
      </c>
      <c r="DC52" s="10">
        <v>0.65297957450917143</v>
      </c>
      <c r="DE52" s="22">
        <v>42369</v>
      </c>
      <c r="DF52">
        <v>16</v>
      </c>
      <c r="DG52" s="2">
        <v>83213.366638183594</v>
      </c>
      <c r="DH52" s="2">
        <v>168302.748046875</v>
      </c>
      <c r="DI52" s="10">
        <v>0.49442666625388282</v>
      </c>
      <c r="DK52" s="22">
        <v>40086</v>
      </c>
      <c r="DL52">
        <v>64</v>
      </c>
      <c r="DM52" s="2">
        <v>250022.50398254395</v>
      </c>
      <c r="DN52" s="2">
        <v>30926.415269851685</v>
      </c>
      <c r="DO52" s="10">
        <v>8.084432088263263</v>
      </c>
      <c r="DQ52" s="22">
        <v>42369</v>
      </c>
      <c r="DR52">
        <v>16</v>
      </c>
      <c r="DS52" s="2">
        <v>168302.748046875</v>
      </c>
      <c r="DT52" s="2">
        <v>10142.8430519104</v>
      </c>
      <c r="DU52" s="10">
        <v>16.593251732824086</v>
      </c>
      <c r="DW52" s="22">
        <v>42369</v>
      </c>
      <c r="DX52">
        <v>5</v>
      </c>
      <c r="DY52" s="2">
        <v>63740.579711914063</v>
      </c>
      <c r="DZ52" s="2">
        <v>6731.5999999046326</v>
      </c>
      <c r="EA52" s="10">
        <v>9.4688602580095491</v>
      </c>
    </row>
    <row r="53" spans="1:131">
      <c r="A53" s="22">
        <v>39903</v>
      </c>
      <c r="B53">
        <v>350</v>
      </c>
      <c r="C53" s="2">
        <v>542266.56085395813</v>
      </c>
      <c r="D53" s="2">
        <v>999941.72012329102</v>
      </c>
      <c r="E53" s="10">
        <v>0.54229816592420765</v>
      </c>
      <c r="G53" s="22">
        <v>42460</v>
      </c>
      <c r="H53">
        <v>13</v>
      </c>
      <c r="I53" s="2">
        <v>17593.736038208008</v>
      </c>
      <c r="J53" s="2">
        <v>59066.595520019531</v>
      </c>
      <c r="K53" s="10">
        <v>0.29786270705656187</v>
      </c>
      <c r="M53" s="22">
        <v>41364</v>
      </c>
      <c r="N53">
        <v>33</v>
      </c>
      <c r="O53" s="2">
        <v>32820.551954746246</v>
      </c>
      <c r="P53" s="2">
        <v>121594.39822387695</v>
      </c>
      <c r="Q53" s="10">
        <v>0.26991828928103878</v>
      </c>
      <c r="S53" s="22">
        <v>42460</v>
      </c>
      <c r="T53">
        <v>28</v>
      </c>
      <c r="U53" s="2">
        <v>71589.182342529297</v>
      </c>
      <c r="V53" s="2">
        <v>148606.77235412598</v>
      </c>
      <c r="W53" s="10">
        <v>0.48173566526251027</v>
      </c>
      <c r="Y53" s="22">
        <v>42460</v>
      </c>
      <c r="Z53">
        <v>13</v>
      </c>
      <c r="AA53" s="2">
        <v>18137.512969970703</v>
      </c>
      <c r="AB53" s="2">
        <v>61629.084838867188</v>
      </c>
      <c r="AC53" s="10">
        <v>0.29430118940419581</v>
      </c>
      <c r="AE53" s="22">
        <v>40178</v>
      </c>
      <c r="AF53">
        <v>67</v>
      </c>
      <c r="AG53" s="2">
        <v>89199.912773132324</v>
      </c>
      <c r="AH53" s="2">
        <v>267854.20108032227</v>
      </c>
      <c r="AI53" s="10">
        <v>0.3330166650863306</v>
      </c>
      <c r="AK53" s="22">
        <v>42460</v>
      </c>
      <c r="AL53">
        <v>12</v>
      </c>
      <c r="AM53" s="2">
        <v>31332.347625732422</v>
      </c>
      <c r="AN53" s="2">
        <v>99643.299560546875</v>
      </c>
      <c r="AO53" s="10">
        <v>0.31444510332271519</v>
      </c>
      <c r="AQ53" s="22">
        <v>42460</v>
      </c>
      <c r="AR53">
        <v>8</v>
      </c>
      <c r="AS53" s="2">
        <v>37289.178527832031</v>
      </c>
      <c r="AT53" s="2">
        <v>69858.588500976563</v>
      </c>
      <c r="AU53" s="10">
        <v>0.53378087545113739</v>
      </c>
      <c r="AW53" s="22">
        <v>40999</v>
      </c>
      <c r="AX53">
        <v>36</v>
      </c>
      <c r="AY53" s="2">
        <v>60490.802940368652</v>
      </c>
      <c r="AZ53" s="2">
        <v>160681.59170532227</v>
      </c>
      <c r="BA53" s="10">
        <v>0.37646380209690822</v>
      </c>
      <c r="BC53" s="22">
        <v>42460</v>
      </c>
      <c r="BD53">
        <v>17</v>
      </c>
      <c r="BE53" s="2">
        <v>37107.85555267334</v>
      </c>
      <c r="BF53" s="2">
        <v>142446.6508026123</v>
      </c>
      <c r="BG53" s="10">
        <v>0.26050353127707815</v>
      </c>
      <c r="BI53" s="22">
        <v>40268</v>
      </c>
      <c r="BJ53">
        <v>46</v>
      </c>
      <c r="BK53" s="2">
        <v>42498.812879562378</v>
      </c>
      <c r="BL53" s="2">
        <v>204962.43006896973</v>
      </c>
      <c r="BM53" s="10">
        <v>0.20734928281861975</v>
      </c>
      <c r="BO53" s="22">
        <v>42460</v>
      </c>
      <c r="BP53">
        <v>34</v>
      </c>
      <c r="BQ53" s="2">
        <v>129728.93377685547</v>
      </c>
      <c r="BR53" s="2">
        <v>299179.19451904297</v>
      </c>
      <c r="BS53" s="10">
        <v>0.43361616099477174</v>
      </c>
      <c r="BU53" s="22">
        <v>42460</v>
      </c>
      <c r="BV53">
        <v>32</v>
      </c>
      <c r="BW53" s="2">
        <v>42179.912925720215</v>
      </c>
      <c r="BX53" s="2">
        <v>136610.18957519531</v>
      </c>
      <c r="BY53" s="10">
        <v>0.30876110381577965</v>
      </c>
      <c r="CA53" s="22">
        <v>42460</v>
      </c>
      <c r="CB53">
        <v>19</v>
      </c>
      <c r="CC53" s="2">
        <v>40390.021774291992</v>
      </c>
      <c r="CD53" s="2">
        <v>133211.0849609375</v>
      </c>
      <c r="CE53" s="10">
        <v>0.30320315900238981</v>
      </c>
      <c r="CG53" s="22">
        <v>42460</v>
      </c>
      <c r="CH53">
        <v>23</v>
      </c>
      <c r="CI53" s="2">
        <v>21632.583944320679</v>
      </c>
      <c r="CJ53" s="2">
        <v>141264.61080932617</v>
      </c>
      <c r="CK53" s="10">
        <v>0.15313519656752217</v>
      </c>
      <c r="CM53" s="22">
        <v>42460</v>
      </c>
      <c r="CN53">
        <v>19</v>
      </c>
      <c r="CO53" s="2">
        <v>133787.28079223633</v>
      </c>
      <c r="CP53" s="2">
        <v>279535.25698852539</v>
      </c>
      <c r="CQ53" s="10">
        <v>0.47860610583990892</v>
      </c>
      <c r="CS53" s="22">
        <v>40999</v>
      </c>
      <c r="CT53">
        <v>12</v>
      </c>
      <c r="CU53" s="2">
        <v>33395.228790283203</v>
      </c>
      <c r="CV53" s="2">
        <v>59035.112182617188</v>
      </c>
      <c r="CW53" s="10">
        <v>0.56568417600324961</v>
      </c>
      <c r="CY53" s="22">
        <v>42460</v>
      </c>
      <c r="CZ53">
        <v>6</v>
      </c>
      <c r="DA53" s="2">
        <v>46048.092102050781</v>
      </c>
      <c r="DB53" s="2">
        <v>71918.107299804688</v>
      </c>
      <c r="DC53" s="10">
        <v>0.64028509412921986</v>
      </c>
      <c r="DE53" s="22">
        <v>42460</v>
      </c>
      <c r="DF53">
        <v>15</v>
      </c>
      <c r="DG53" s="2">
        <v>79960.943572998047</v>
      </c>
      <c r="DH53" s="2">
        <v>156193.37231445313</v>
      </c>
      <c r="DI53" s="10">
        <v>0.51193557311777804</v>
      </c>
      <c r="DK53" s="22">
        <v>40178</v>
      </c>
      <c r="DL53">
        <v>65</v>
      </c>
      <c r="DM53" s="2">
        <v>266940.29049682617</v>
      </c>
      <c r="DN53" s="2">
        <v>30814.340481758118</v>
      </c>
      <c r="DO53" s="10">
        <v>8.6628591208970711</v>
      </c>
      <c r="DQ53" s="22">
        <v>42460</v>
      </c>
      <c r="DR53">
        <v>15</v>
      </c>
      <c r="DS53" s="2">
        <v>156193.37231445313</v>
      </c>
      <c r="DT53" s="2">
        <v>9350.4399318695068</v>
      </c>
      <c r="DU53" s="10">
        <v>16.704387542461241</v>
      </c>
      <c r="DW53" s="22">
        <v>42460</v>
      </c>
      <c r="DX53">
        <v>6</v>
      </c>
      <c r="DY53" s="2">
        <v>71918.107299804688</v>
      </c>
      <c r="DZ53" s="2">
        <v>6713.1509948968887</v>
      </c>
      <c r="EA53" s="10">
        <v>10.71301797836432</v>
      </c>
    </row>
    <row r="54" spans="1:131">
      <c r="A54" s="22">
        <v>39994</v>
      </c>
      <c r="B54">
        <v>358</v>
      </c>
      <c r="C54" s="2">
        <v>558694.71707725525</v>
      </c>
      <c r="D54" s="2">
        <v>1199989.5046615601</v>
      </c>
      <c r="E54" s="10">
        <v>0.46558300294036914</v>
      </c>
      <c r="G54" s="22">
        <v>42551</v>
      </c>
      <c r="H54">
        <v>13</v>
      </c>
      <c r="I54" s="2">
        <v>17800.016967773438</v>
      </c>
      <c r="J54" s="2">
        <v>55456.464996337891</v>
      </c>
      <c r="K54" s="10">
        <v>0.32097280216019675</v>
      </c>
      <c r="M54" s="22">
        <v>41455</v>
      </c>
      <c r="N54">
        <v>33</v>
      </c>
      <c r="O54" s="2">
        <v>34307.083945274353</v>
      </c>
      <c r="P54" s="2">
        <v>124277.36080932617</v>
      </c>
      <c r="Q54" s="10">
        <v>0.27605256276652312</v>
      </c>
      <c r="S54" s="22">
        <v>42551</v>
      </c>
      <c r="T54">
        <v>29</v>
      </c>
      <c r="U54" s="2">
        <v>82883.576736450195</v>
      </c>
      <c r="V54" s="2">
        <v>154266.87237548828</v>
      </c>
      <c r="W54" s="10">
        <v>0.53727398151114458</v>
      </c>
      <c r="Y54" s="22">
        <v>42551</v>
      </c>
      <c r="Z54">
        <v>14</v>
      </c>
      <c r="AA54" s="2">
        <v>18098.348796844482</v>
      </c>
      <c r="AB54" s="2">
        <v>65706.401794433594</v>
      </c>
      <c r="AC54" s="10">
        <v>0.27544270120689685</v>
      </c>
      <c r="AE54" s="22">
        <v>40268</v>
      </c>
      <c r="AF54">
        <v>70</v>
      </c>
      <c r="AG54" s="2">
        <v>93261.350131988525</v>
      </c>
      <c r="AH54" s="2">
        <v>279438.70501708984</v>
      </c>
      <c r="AI54" s="10">
        <v>0.33374528459214292</v>
      </c>
      <c r="AK54" s="22">
        <v>42551</v>
      </c>
      <c r="AL54">
        <v>12</v>
      </c>
      <c r="AM54" s="2">
        <v>31857.611968994141</v>
      </c>
      <c r="AN54" s="2">
        <v>106453.79699707031</v>
      </c>
      <c r="AO54" s="10">
        <v>0.29926233603363989</v>
      </c>
      <c r="AQ54" s="22">
        <v>42551</v>
      </c>
      <c r="AR54">
        <v>7</v>
      </c>
      <c r="AS54" s="2">
        <v>28357.703735351563</v>
      </c>
      <c r="AT54" s="2">
        <v>52760.73095703125</v>
      </c>
      <c r="AU54" s="10">
        <v>0.53747746138025077</v>
      </c>
      <c r="AW54" s="22">
        <v>41090</v>
      </c>
      <c r="AX54">
        <v>36</v>
      </c>
      <c r="AY54" s="2">
        <v>87421.957099914551</v>
      </c>
      <c r="AZ54" s="2">
        <v>187389.82888793945</v>
      </c>
      <c r="BA54" s="10">
        <v>0.46652455802280257</v>
      </c>
      <c r="BC54" s="22">
        <v>42551</v>
      </c>
      <c r="BD54">
        <v>17</v>
      </c>
      <c r="BE54" s="2">
        <v>38963.290328979492</v>
      </c>
      <c r="BF54" s="2">
        <v>140587.08612060547</v>
      </c>
      <c r="BG54" s="10">
        <v>0.27714700833584421</v>
      </c>
      <c r="BI54" s="22">
        <v>40359</v>
      </c>
      <c r="BJ54">
        <v>50</v>
      </c>
      <c r="BK54" s="2">
        <v>48694.241075515747</v>
      </c>
      <c r="BL54" s="2">
        <v>188056.89999389648</v>
      </c>
      <c r="BM54" s="10">
        <v>0.25893355190421702</v>
      </c>
      <c r="BO54" s="22">
        <v>42551</v>
      </c>
      <c r="BP54">
        <v>33</v>
      </c>
      <c r="BQ54" s="2">
        <v>101299.55676269531</v>
      </c>
      <c r="BR54" s="2">
        <v>246756.45440673828</v>
      </c>
      <c r="BS54" s="10">
        <v>0.41052444608285427</v>
      </c>
      <c r="BU54" s="22">
        <v>42551</v>
      </c>
      <c r="BV54">
        <v>30</v>
      </c>
      <c r="BW54" s="2">
        <v>40343.496253967285</v>
      </c>
      <c r="BX54" s="2">
        <v>124033.83538818359</v>
      </c>
      <c r="BY54" s="10">
        <v>0.32526202328345249</v>
      </c>
      <c r="CA54" s="22">
        <v>42551</v>
      </c>
      <c r="CB54">
        <v>20</v>
      </c>
      <c r="CC54" s="2">
        <v>42859.571914672852</v>
      </c>
      <c r="CD54" s="2">
        <v>135111.87274169922</v>
      </c>
      <c r="CE54" s="10">
        <v>0.31721543817699754</v>
      </c>
      <c r="CG54" s="22">
        <v>42551</v>
      </c>
      <c r="CH54">
        <v>24</v>
      </c>
      <c r="CI54" s="2">
        <v>35438.465221405029</v>
      </c>
      <c r="CJ54" s="2">
        <v>138681.90884399414</v>
      </c>
      <c r="CK54" s="10">
        <v>0.25553776636627074</v>
      </c>
      <c r="CM54" s="22">
        <v>42551</v>
      </c>
      <c r="CN54">
        <v>19</v>
      </c>
      <c r="CO54" s="2">
        <v>136470.94110107422</v>
      </c>
      <c r="CP54" s="2">
        <v>294419.46618652344</v>
      </c>
      <c r="CQ54" s="10">
        <v>0.46352553677485386</v>
      </c>
      <c r="CS54" s="22">
        <v>41090</v>
      </c>
      <c r="CT54">
        <v>12</v>
      </c>
      <c r="CU54" s="2">
        <v>32332.618957519531</v>
      </c>
      <c r="CV54" s="2">
        <v>60031.902221679688</v>
      </c>
      <c r="CW54" s="10">
        <v>0.53859061200701142</v>
      </c>
      <c r="CY54" s="22">
        <v>42551</v>
      </c>
      <c r="CZ54">
        <v>7</v>
      </c>
      <c r="DA54" s="2">
        <v>65732.559936523438</v>
      </c>
      <c r="DB54" s="2">
        <v>99994.470825195313</v>
      </c>
      <c r="DC54" s="10">
        <v>0.65736194605633136</v>
      </c>
      <c r="DE54" s="22">
        <v>42551</v>
      </c>
      <c r="DF54">
        <v>15</v>
      </c>
      <c r="DG54" s="2">
        <v>99701.597564697266</v>
      </c>
      <c r="DH54" s="2">
        <v>203760.99877929688</v>
      </c>
      <c r="DI54" s="10">
        <v>0.48930658056249887</v>
      </c>
      <c r="DK54" s="22">
        <v>40268</v>
      </c>
      <c r="DL54">
        <v>68</v>
      </c>
      <c r="DM54" s="2">
        <v>278449.32888793945</v>
      </c>
      <c r="DN54" s="2">
        <v>30984.755306243896</v>
      </c>
      <c r="DO54" s="10">
        <v>8.9866557323377574</v>
      </c>
      <c r="DQ54" s="22">
        <v>42551</v>
      </c>
      <c r="DR54">
        <v>15</v>
      </c>
      <c r="DS54" s="2">
        <v>203760.99877929688</v>
      </c>
      <c r="DT54" s="2">
        <v>8833.0209503173828</v>
      </c>
      <c r="DU54" s="10">
        <v>23.068098663569394</v>
      </c>
      <c r="DW54" s="22">
        <v>42551</v>
      </c>
      <c r="DX54">
        <v>7</v>
      </c>
      <c r="DY54" s="2">
        <v>99994.470825195313</v>
      </c>
      <c r="DZ54" s="2">
        <v>3677.3860106468201</v>
      </c>
      <c r="EA54" s="10">
        <v>27.191725463601021</v>
      </c>
    </row>
    <row r="55" spans="1:131">
      <c r="A55" s="22">
        <v>40086</v>
      </c>
      <c r="B55">
        <v>371</v>
      </c>
      <c r="C55" s="2">
        <v>572881.35733985901</v>
      </c>
      <c r="D55" s="2">
        <v>1414943.1775588989</v>
      </c>
      <c r="E55" s="10">
        <v>0.4048794088877905</v>
      </c>
      <c r="G55" s="22">
        <v>42643</v>
      </c>
      <c r="H55">
        <v>11</v>
      </c>
      <c r="I55" s="2">
        <v>18593.838958740234</v>
      </c>
      <c r="J55" s="2">
        <v>58027.804809570313</v>
      </c>
      <c r="K55" s="10">
        <v>0.32042981842514262</v>
      </c>
      <c r="M55" s="22">
        <v>41547</v>
      </c>
      <c r="N55">
        <v>30</v>
      </c>
      <c r="O55" s="2">
        <v>30919.219005584717</v>
      </c>
      <c r="P55" s="2">
        <v>104711.71475219727</v>
      </c>
      <c r="Q55" s="10">
        <v>0.29527946399078436</v>
      </c>
      <c r="S55" s="22">
        <v>42643</v>
      </c>
      <c r="T55">
        <v>27</v>
      </c>
      <c r="U55" s="2">
        <v>71628.515258789063</v>
      </c>
      <c r="V55" s="2">
        <v>144800.30865478516</v>
      </c>
      <c r="W55" s="10">
        <v>0.49467101226667159</v>
      </c>
      <c r="Y55" s="22">
        <v>42643</v>
      </c>
      <c r="Z55">
        <v>12</v>
      </c>
      <c r="AA55" s="2">
        <v>17518.537963867188</v>
      </c>
      <c r="AB55" s="2">
        <v>63196.343872070313</v>
      </c>
      <c r="AC55" s="10">
        <v>0.27720809291325987</v>
      </c>
      <c r="AE55" s="22">
        <v>40359</v>
      </c>
      <c r="AF55">
        <v>72</v>
      </c>
      <c r="AG55" s="2">
        <v>93725.172142028809</v>
      </c>
      <c r="AH55" s="2">
        <v>278121.47973632813</v>
      </c>
      <c r="AI55" s="10">
        <v>0.33699364835425355</v>
      </c>
      <c r="AK55" s="22">
        <v>42643</v>
      </c>
      <c r="AL55">
        <v>12</v>
      </c>
      <c r="AM55" s="2">
        <v>31513.850830078125</v>
      </c>
      <c r="AN55" s="2">
        <v>107666.50842285156</v>
      </c>
      <c r="AO55" s="10">
        <v>0.29269873511928157</v>
      </c>
      <c r="AQ55" s="22">
        <v>42643</v>
      </c>
      <c r="AR55">
        <v>8</v>
      </c>
      <c r="AS55" s="2">
        <v>33518.608581542969</v>
      </c>
      <c r="AT55" s="2">
        <v>61183.044555664063</v>
      </c>
      <c r="AU55" s="10">
        <v>0.54784146204178985</v>
      </c>
      <c r="AW55" s="22">
        <v>41182</v>
      </c>
      <c r="AX55">
        <v>37</v>
      </c>
      <c r="AY55" s="2">
        <v>94674.073348999023</v>
      </c>
      <c r="AZ55" s="2">
        <v>209271.84478759766</v>
      </c>
      <c r="BA55" s="10">
        <v>0.45239756664394737</v>
      </c>
      <c r="BC55" s="22">
        <v>42643</v>
      </c>
      <c r="BD55">
        <v>12</v>
      </c>
      <c r="BE55" s="2">
        <v>36667.608581542969</v>
      </c>
      <c r="BF55" s="2">
        <v>138548.36743164063</v>
      </c>
      <c r="BG55" s="10">
        <v>0.26465565247194028</v>
      </c>
      <c r="BI55" s="22">
        <v>40451</v>
      </c>
      <c r="BJ55">
        <v>51</v>
      </c>
      <c r="BK55" s="2">
        <v>50324.36413192749</v>
      </c>
      <c r="BL55" s="2">
        <v>225815.63610839844</v>
      </c>
      <c r="BM55" s="10">
        <v>0.22285597666837495</v>
      </c>
      <c r="BO55" s="22">
        <v>42643</v>
      </c>
      <c r="BP55">
        <v>28</v>
      </c>
      <c r="BQ55" s="2">
        <v>86616.002990722656</v>
      </c>
      <c r="BR55" s="2">
        <v>219628.20819091797</v>
      </c>
      <c r="BS55" s="10">
        <v>0.39437558455801486</v>
      </c>
      <c r="BU55" s="22">
        <v>42643</v>
      </c>
      <c r="BV55">
        <v>27</v>
      </c>
      <c r="BW55" s="2">
        <v>35909.045166015625</v>
      </c>
      <c r="BX55" s="2">
        <v>106666.59945678711</v>
      </c>
      <c r="BY55" s="10">
        <v>0.33664751055050873</v>
      </c>
      <c r="CA55" s="22">
        <v>42643</v>
      </c>
      <c r="CB55">
        <v>19</v>
      </c>
      <c r="CC55" s="2">
        <v>46029.008850097656</v>
      </c>
      <c r="CD55" s="2">
        <v>129863.41943359375</v>
      </c>
      <c r="CE55" s="10">
        <v>0.3544416822755449</v>
      </c>
      <c r="CG55" s="22">
        <v>42643</v>
      </c>
      <c r="CH55">
        <v>22</v>
      </c>
      <c r="CI55" s="2">
        <v>33655.54411315918</v>
      </c>
      <c r="CJ55" s="2">
        <v>152254.03799438477</v>
      </c>
      <c r="CK55" s="10">
        <v>0.22104861425350453</v>
      </c>
      <c r="CM55" s="22">
        <v>42643</v>
      </c>
      <c r="CN55">
        <v>20</v>
      </c>
      <c r="CO55" s="2">
        <v>140492.32470703125</v>
      </c>
      <c r="CP55" s="2">
        <v>312128.34497070313</v>
      </c>
      <c r="CQ55" s="10">
        <v>0.45011075402401562</v>
      </c>
      <c r="CS55" s="22">
        <v>41182</v>
      </c>
      <c r="CT55">
        <v>12</v>
      </c>
      <c r="CU55" s="2">
        <v>33384.387237548828</v>
      </c>
      <c r="CV55" s="2">
        <v>57638.771606445313</v>
      </c>
      <c r="CW55" s="10">
        <v>0.57920018603962931</v>
      </c>
      <c r="CY55" s="22">
        <v>42643</v>
      </c>
      <c r="CZ55">
        <v>7</v>
      </c>
      <c r="DA55" s="2">
        <v>64838.018920898438</v>
      </c>
      <c r="DB55" s="2">
        <v>97182.183959960938</v>
      </c>
      <c r="DC55" s="10">
        <v>0.66718009699814629</v>
      </c>
      <c r="DE55" s="22">
        <v>42643</v>
      </c>
      <c r="DF55">
        <v>17</v>
      </c>
      <c r="DG55" s="2">
        <v>108428.31094360352</v>
      </c>
      <c r="DH55" s="2">
        <v>227826.61474609375</v>
      </c>
      <c r="DI55" s="10">
        <v>0.47592468976657432</v>
      </c>
      <c r="DK55" s="22">
        <v>40359</v>
      </c>
      <c r="DL55">
        <v>71</v>
      </c>
      <c r="DM55" s="2">
        <v>277537.51733398438</v>
      </c>
      <c r="DN55" s="2">
        <v>32735.370796203613</v>
      </c>
      <c r="DO55" s="10">
        <v>8.4782151716506888</v>
      </c>
      <c r="DQ55" s="22">
        <v>42643</v>
      </c>
      <c r="DR55">
        <v>17</v>
      </c>
      <c r="DS55" s="2">
        <v>227826.61474609375</v>
      </c>
      <c r="DT55" s="2">
        <v>8797.0910034179688</v>
      </c>
      <c r="DU55" s="10">
        <v>25.897949067205893</v>
      </c>
      <c r="DW55" s="22">
        <v>42643</v>
      </c>
      <c r="DX55">
        <v>7</v>
      </c>
      <c r="DY55" s="2">
        <v>97182.183959960938</v>
      </c>
      <c r="DZ55" s="2">
        <v>3306.7070159912109</v>
      </c>
      <c r="EA55" s="10">
        <v>29.389414753102894</v>
      </c>
    </row>
    <row r="56" spans="1:131">
      <c r="A56" s="22">
        <v>40178</v>
      </c>
      <c r="B56">
        <v>388</v>
      </c>
      <c r="C56" s="2">
        <v>563799.71093179286</v>
      </c>
      <c r="D56" s="2">
        <v>1453076.0202713013</v>
      </c>
      <c r="E56" s="10">
        <v>0.38800427717919866</v>
      </c>
      <c r="G56" s="22">
        <v>42735</v>
      </c>
      <c r="H56">
        <v>11</v>
      </c>
      <c r="I56" s="2">
        <v>18244.598114013672</v>
      </c>
      <c r="J56" s="2">
        <v>60541.036987304688</v>
      </c>
      <c r="K56" s="10">
        <v>0.30135919405938688</v>
      </c>
      <c r="M56" s="22">
        <v>41639</v>
      </c>
      <c r="N56">
        <v>29</v>
      </c>
      <c r="O56" s="2">
        <v>31527.068838596344</v>
      </c>
      <c r="P56" s="2">
        <v>114732.13403320313</v>
      </c>
      <c r="Q56" s="10">
        <v>0.27478848104989057</v>
      </c>
      <c r="S56" s="22">
        <v>42735</v>
      </c>
      <c r="T56">
        <v>28</v>
      </c>
      <c r="U56" s="2">
        <v>74534.347793579102</v>
      </c>
      <c r="V56" s="2">
        <v>166909.21765136719</v>
      </c>
      <c r="W56" s="10">
        <v>0.44655621086945152</v>
      </c>
      <c r="Y56" s="22">
        <v>42735</v>
      </c>
      <c r="Z56">
        <v>12</v>
      </c>
      <c r="AA56" s="2">
        <v>17684.102966308594</v>
      </c>
      <c r="AB56" s="2">
        <v>63059.503540039063</v>
      </c>
      <c r="AC56" s="10">
        <v>0.28043517588241451</v>
      </c>
      <c r="AE56" s="22">
        <v>40451</v>
      </c>
      <c r="AF56">
        <v>72</v>
      </c>
      <c r="AG56" s="2">
        <v>96682.846342086792</v>
      </c>
      <c r="AH56" s="2">
        <v>300515.00735473633</v>
      </c>
      <c r="AI56" s="10">
        <v>0.32172385397032655</v>
      </c>
      <c r="AK56" s="22">
        <v>42735</v>
      </c>
      <c r="AL56">
        <v>11</v>
      </c>
      <c r="AM56" s="2">
        <v>24554.450073242188</v>
      </c>
      <c r="AN56" s="2">
        <v>67017.535522460938</v>
      </c>
      <c r="AO56" s="10">
        <v>0.36638843672508309</v>
      </c>
      <c r="AQ56" s="22">
        <v>42735</v>
      </c>
      <c r="AR56">
        <v>9</v>
      </c>
      <c r="AS56" s="2">
        <v>41159.308654785156</v>
      </c>
      <c r="AT56" s="2">
        <v>77105.355224609375</v>
      </c>
      <c r="AU56" s="10">
        <v>0.53380609602131135</v>
      </c>
      <c r="AW56" s="22">
        <v>41274</v>
      </c>
      <c r="AX56">
        <v>35</v>
      </c>
      <c r="AY56" s="2">
        <v>96751.690734863281</v>
      </c>
      <c r="AZ56" s="2">
        <v>205032.4602355957</v>
      </c>
      <c r="BA56" s="10">
        <v>0.47188474753553294</v>
      </c>
      <c r="BC56" s="22">
        <v>42735</v>
      </c>
      <c r="BD56">
        <v>13</v>
      </c>
      <c r="BE56" s="2">
        <v>37497.110046386719</v>
      </c>
      <c r="BF56" s="2">
        <v>154015.16333007813</v>
      </c>
      <c r="BG56" s="10">
        <v>0.24346375535780629</v>
      </c>
      <c r="BI56" s="22">
        <v>40543</v>
      </c>
      <c r="BJ56">
        <v>49</v>
      </c>
      <c r="BK56" s="2">
        <v>46944.481058597565</v>
      </c>
      <c r="BL56" s="2">
        <v>208054.58910369873</v>
      </c>
      <c r="BM56" s="10">
        <v>0.22563540300088963</v>
      </c>
      <c r="BO56" s="22">
        <v>42735</v>
      </c>
      <c r="BP56">
        <v>26</v>
      </c>
      <c r="BQ56" s="2">
        <v>65164.785079956055</v>
      </c>
      <c r="BR56" s="2">
        <v>193632.00006103516</v>
      </c>
      <c r="BS56" s="10">
        <v>0.33653933781304396</v>
      </c>
      <c r="BU56" s="22">
        <v>42735</v>
      </c>
      <c r="BV56">
        <v>25</v>
      </c>
      <c r="BW56" s="2">
        <v>31406.145965576172</v>
      </c>
      <c r="BX56" s="2">
        <v>90720.756011962891</v>
      </c>
      <c r="BY56" s="10">
        <v>0.34618479106848271</v>
      </c>
      <c r="CA56" s="22">
        <v>42735</v>
      </c>
      <c r="CB56">
        <v>19</v>
      </c>
      <c r="CC56" s="2">
        <v>45462.360809326172</v>
      </c>
      <c r="CD56" s="2">
        <v>127183.82836914063</v>
      </c>
      <c r="CE56" s="10">
        <v>0.35745394200098618</v>
      </c>
      <c r="CG56" s="22">
        <v>42735</v>
      </c>
      <c r="CH56">
        <v>23</v>
      </c>
      <c r="CI56" s="2">
        <v>33561.541955947876</v>
      </c>
      <c r="CJ56" s="2">
        <v>180023.81225585938</v>
      </c>
      <c r="CK56" s="10">
        <v>0.18642834820233911</v>
      </c>
      <c r="CM56" s="22">
        <v>42735</v>
      </c>
      <c r="CN56">
        <v>21</v>
      </c>
      <c r="CO56" s="2">
        <v>138874.58554077148</v>
      </c>
      <c r="CP56" s="2">
        <v>332171.82824707031</v>
      </c>
      <c r="CQ56" s="10">
        <v>0.4180805647295176</v>
      </c>
      <c r="CS56" s="22">
        <v>41274</v>
      </c>
      <c r="CT56">
        <v>9</v>
      </c>
      <c r="CU56" s="2">
        <v>21745.266067504883</v>
      </c>
      <c r="CV56" s="2">
        <v>37918.867065429688</v>
      </c>
      <c r="CW56" s="10">
        <v>0.57346824286661924</v>
      </c>
      <c r="CY56" s="22">
        <v>42735</v>
      </c>
      <c r="CZ56">
        <v>7</v>
      </c>
      <c r="DA56" s="2">
        <v>47037.656066894531</v>
      </c>
      <c r="DB56" s="2">
        <v>72612.0732421875</v>
      </c>
      <c r="DC56" s="10">
        <v>0.64779387182634152</v>
      </c>
      <c r="DE56" s="22">
        <v>42735</v>
      </c>
      <c r="DF56">
        <v>18</v>
      </c>
      <c r="DG56" s="2">
        <v>114953.99285888672</v>
      </c>
      <c r="DH56" s="2">
        <v>240403.31115722656</v>
      </c>
      <c r="DI56" s="10">
        <v>0.47817142079089531</v>
      </c>
      <c r="DK56" s="22">
        <v>40451</v>
      </c>
      <c r="DL56">
        <v>71</v>
      </c>
      <c r="DM56" s="2">
        <v>300054.70816040039</v>
      </c>
      <c r="DN56" s="2">
        <v>33646.442193984985</v>
      </c>
      <c r="DO56" s="10">
        <v>8.9178732904497569</v>
      </c>
      <c r="DQ56" s="22">
        <v>42735</v>
      </c>
      <c r="DR56">
        <v>18</v>
      </c>
      <c r="DS56" s="2">
        <v>240403.31115722656</v>
      </c>
      <c r="DT56" s="2">
        <v>9998.9849739074707</v>
      </c>
      <c r="DU56" s="10">
        <v>24.042771519765584</v>
      </c>
      <c r="DW56" s="22">
        <v>42735</v>
      </c>
      <c r="DX56">
        <v>6</v>
      </c>
      <c r="DY56" s="2">
        <v>71055.83740234375</v>
      </c>
      <c r="DZ56" s="2">
        <v>6157.5610046386719</v>
      </c>
      <c r="EA56" s="10">
        <v>11.53960754084536</v>
      </c>
    </row>
    <row r="57" spans="1:131">
      <c r="A57" s="22">
        <v>40268</v>
      </c>
      <c r="B57">
        <v>396</v>
      </c>
      <c r="C57" s="2">
        <v>571837.27672672272</v>
      </c>
      <c r="D57" s="2">
        <v>1680748.3881988525</v>
      </c>
      <c r="E57" s="10">
        <v>0.34022777040382773</v>
      </c>
      <c r="G57" s="22">
        <v>42825</v>
      </c>
      <c r="H57">
        <v>10</v>
      </c>
      <c r="I57" s="2">
        <v>17700.865905761719</v>
      </c>
      <c r="J57" s="2">
        <v>60710.937744140625</v>
      </c>
      <c r="K57" s="10">
        <v>0.29155975123230699</v>
      </c>
      <c r="M57" s="22">
        <v>41729</v>
      </c>
      <c r="N57">
        <v>29</v>
      </c>
      <c r="O57" s="2">
        <v>57721.937995910645</v>
      </c>
      <c r="P57" s="2">
        <v>158385.74078369141</v>
      </c>
      <c r="Q57" s="10">
        <v>0.36443898112483453</v>
      </c>
      <c r="S57" s="22">
        <v>42825</v>
      </c>
      <c r="T57">
        <v>28</v>
      </c>
      <c r="U57" s="2">
        <v>78778.410209655762</v>
      </c>
      <c r="V57" s="2">
        <v>175850.25152587891</v>
      </c>
      <c r="W57" s="10">
        <v>0.44798576928997103</v>
      </c>
      <c r="Y57" s="22">
        <v>42825</v>
      </c>
      <c r="Z57">
        <v>12</v>
      </c>
      <c r="AA57" s="2">
        <v>19566.009033203125</v>
      </c>
      <c r="AB57" s="2">
        <v>64213.426635742188</v>
      </c>
      <c r="AC57" s="10">
        <v>0.30470277102939064</v>
      </c>
      <c r="AE57" s="22">
        <v>40543</v>
      </c>
      <c r="AF57">
        <v>76</v>
      </c>
      <c r="AG57" s="2">
        <v>101492.57253265381</v>
      </c>
      <c r="AH57" s="2">
        <v>346404.251953125</v>
      </c>
      <c r="AI57" s="10">
        <v>0.29298881858525128</v>
      </c>
      <c r="AK57" s="22">
        <v>42825</v>
      </c>
      <c r="AL57">
        <v>11</v>
      </c>
      <c r="AM57" s="2">
        <v>18625.391235351563</v>
      </c>
      <c r="AN57" s="2">
        <v>52449.3291015625</v>
      </c>
      <c r="AO57" s="10">
        <v>0.35511209684466105</v>
      </c>
      <c r="AQ57" s="22">
        <v>42825</v>
      </c>
      <c r="AR57">
        <v>7</v>
      </c>
      <c r="AS57" s="2">
        <v>36534.697143554688</v>
      </c>
      <c r="AT57" s="2">
        <v>70672.543334960938</v>
      </c>
      <c r="AU57" s="10">
        <v>0.51695744088894802</v>
      </c>
      <c r="AW57" s="22">
        <v>41364</v>
      </c>
      <c r="AX57">
        <v>34</v>
      </c>
      <c r="AY57" s="2">
        <v>96429.924049377441</v>
      </c>
      <c r="AZ57" s="2">
        <v>225221.87777709961</v>
      </c>
      <c r="BA57" s="10">
        <v>0.42815522630893527</v>
      </c>
      <c r="BC57" s="22">
        <v>42825</v>
      </c>
      <c r="BD57">
        <v>13</v>
      </c>
      <c r="BE57" s="2">
        <v>38540.689506530762</v>
      </c>
      <c r="BF57" s="2">
        <v>140073.91455078125</v>
      </c>
      <c r="BG57" s="10">
        <v>0.27514537328474914</v>
      </c>
      <c r="BI57" s="22">
        <v>40633</v>
      </c>
      <c r="BJ57">
        <v>50</v>
      </c>
      <c r="BK57" s="2">
        <v>48460.679084062576</v>
      </c>
      <c r="BL57" s="2">
        <v>228359.26997375488</v>
      </c>
      <c r="BM57" s="10">
        <v>0.21221244528252398</v>
      </c>
      <c r="BO57" s="22">
        <v>42825</v>
      </c>
      <c r="BP57">
        <v>26</v>
      </c>
      <c r="BQ57" s="2">
        <v>128406.70465087891</v>
      </c>
      <c r="BR57" s="2">
        <v>363119.98138427734</v>
      </c>
      <c r="BS57" s="10">
        <v>0.35362059714084015</v>
      </c>
      <c r="BU57" s="22">
        <v>42825</v>
      </c>
      <c r="BV57">
        <v>26</v>
      </c>
      <c r="BW57" s="2">
        <v>33644.859283447266</v>
      </c>
      <c r="BX57" s="2">
        <v>101609.76422119141</v>
      </c>
      <c r="BY57" s="10">
        <v>0.33111836781952103</v>
      </c>
      <c r="CA57" s="22">
        <v>42825</v>
      </c>
      <c r="CB57">
        <v>18</v>
      </c>
      <c r="CC57" s="2">
        <v>42330.582916259766</v>
      </c>
      <c r="CD57" s="2">
        <v>117954.47778320313</v>
      </c>
      <c r="CE57" s="10">
        <v>0.35887219978254781</v>
      </c>
      <c r="CG57" s="22">
        <v>42825</v>
      </c>
      <c r="CH57">
        <v>26</v>
      </c>
      <c r="CI57" s="2">
        <v>59563.931125640869</v>
      </c>
      <c r="CJ57" s="2">
        <v>259037.23748779297</v>
      </c>
      <c r="CK57" s="10">
        <v>0.22994350813538073</v>
      </c>
      <c r="CM57" s="22">
        <v>42825</v>
      </c>
      <c r="CN57">
        <v>20</v>
      </c>
      <c r="CO57" s="2">
        <v>143978.87673950195</v>
      </c>
      <c r="CP57" s="2">
        <v>352220.54571533203</v>
      </c>
      <c r="CQ57" s="10">
        <v>0.40877478185462535</v>
      </c>
      <c r="CS57" s="22">
        <v>41364</v>
      </c>
      <c r="CT57">
        <v>9</v>
      </c>
      <c r="CU57" s="2">
        <v>19963.122985839844</v>
      </c>
      <c r="CV57" s="2">
        <v>41490.477294921875</v>
      </c>
      <c r="CW57" s="10">
        <v>0.48114951399421912</v>
      </c>
      <c r="CY57" s="22">
        <v>42825</v>
      </c>
      <c r="CZ57">
        <v>7</v>
      </c>
      <c r="DA57" s="2">
        <v>48927.282867431641</v>
      </c>
      <c r="DB57" s="2">
        <v>74580.821655273438</v>
      </c>
      <c r="DC57" s="10">
        <v>0.65603035447346947</v>
      </c>
      <c r="DE57" s="22">
        <v>42825</v>
      </c>
      <c r="DF57">
        <v>16</v>
      </c>
      <c r="DG57" s="2">
        <v>100492.85968017578</v>
      </c>
      <c r="DH57" s="2">
        <v>216418.59216308594</v>
      </c>
      <c r="DI57" s="10">
        <v>0.46434485445893514</v>
      </c>
      <c r="DK57" s="22">
        <v>40543</v>
      </c>
      <c r="DL57">
        <v>75</v>
      </c>
      <c r="DM57" s="2">
        <v>346017.20715332031</v>
      </c>
      <c r="DN57" s="2">
        <v>34570.033922195435</v>
      </c>
      <c r="DO57" s="10">
        <v>10.0091659710858</v>
      </c>
      <c r="DQ57" s="22">
        <v>42825</v>
      </c>
      <c r="DR57">
        <v>16</v>
      </c>
      <c r="DS57" s="2">
        <v>216418.59216308594</v>
      </c>
      <c r="DT57" s="2">
        <v>10488.542984008789</v>
      </c>
      <c r="DU57" s="10">
        <v>20.633808956405627</v>
      </c>
      <c r="DW57" s="22">
        <v>42825</v>
      </c>
      <c r="DX57">
        <v>7</v>
      </c>
      <c r="DY57" s="2">
        <v>74580.821655273438</v>
      </c>
      <c r="DZ57" s="2">
        <v>6195.4920120239258</v>
      </c>
      <c r="EA57" s="10">
        <v>12.037917490738494</v>
      </c>
    </row>
    <row r="58" spans="1:131">
      <c r="A58" s="22">
        <v>40359</v>
      </c>
      <c r="B58">
        <v>409</v>
      </c>
      <c r="C58" s="2">
        <v>610504.95385360718</v>
      </c>
      <c r="D58" s="2">
        <v>1630403.4151306152</v>
      </c>
      <c r="E58" s="10">
        <v>0.37445024230686996</v>
      </c>
      <c r="G58" s="22">
        <v>42916</v>
      </c>
      <c r="H58">
        <v>10</v>
      </c>
      <c r="I58" s="2">
        <v>20306.142852783203</v>
      </c>
      <c r="J58" s="2">
        <v>64889.11572265625</v>
      </c>
      <c r="K58" s="10">
        <v>0.31293603906661416</v>
      </c>
      <c r="M58" s="22">
        <v>41820</v>
      </c>
      <c r="N58">
        <v>30</v>
      </c>
      <c r="O58" s="2">
        <v>63959.797852516174</v>
      </c>
      <c r="P58" s="2">
        <v>161527.22738647461</v>
      </c>
      <c r="Q58" s="10">
        <v>0.39596914332890859</v>
      </c>
      <c r="S58" s="22">
        <v>42916</v>
      </c>
      <c r="T58">
        <v>30</v>
      </c>
      <c r="U58" s="2">
        <v>86604.736083984375</v>
      </c>
      <c r="V58" s="2">
        <v>189398.57946777344</v>
      </c>
      <c r="W58" s="10">
        <v>0.45726180379679326</v>
      </c>
      <c r="Y58" s="22">
        <v>42916</v>
      </c>
      <c r="Z58">
        <v>12</v>
      </c>
      <c r="AA58" s="2">
        <v>21407.624694824219</v>
      </c>
      <c r="AB58" s="2">
        <v>63111.816528320313</v>
      </c>
      <c r="AC58" s="10">
        <v>0.33920152948248489</v>
      </c>
      <c r="AE58" s="22">
        <v>40633</v>
      </c>
      <c r="AF58">
        <v>82</v>
      </c>
      <c r="AG58" s="2">
        <v>103498.77532196045</v>
      </c>
      <c r="AH58" s="2">
        <v>411644.10394287109</v>
      </c>
      <c r="AI58" s="10">
        <v>0.25142780943687282</v>
      </c>
      <c r="AK58" s="22">
        <v>42916</v>
      </c>
      <c r="AL58">
        <v>11</v>
      </c>
      <c r="AM58" s="2">
        <v>22618.34033203125</v>
      </c>
      <c r="AN58" s="2">
        <v>53426.880615234375</v>
      </c>
      <c r="AO58" s="10">
        <v>0.42335131812995569</v>
      </c>
      <c r="AQ58" s="22">
        <v>42916</v>
      </c>
      <c r="AR58">
        <v>8</v>
      </c>
      <c r="AS58" s="2">
        <v>38075.421020507813</v>
      </c>
      <c r="AT58" s="2">
        <v>75479.345947265625</v>
      </c>
      <c r="AU58" s="10">
        <v>0.50444821086697778</v>
      </c>
      <c r="AW58" s="22">
        <v>41455</v>
      </c>
      <c r="AX58">
        <v>35</v>
      </c>
      <c r="AY58" s="2">
        <v>96886.107643127441</v>
      </c>
      <c r="AZ58" s="2">
        <v>242194.64996337891</v>
      </c>
      <c r="BA58" s="10">
        <v>0.40003405383965801</v>
      </c>
      <c r="BC58" s="22">
        <v>42916</v>
      </c>
      <c r="BD58">
        <v>12</v>
      </c>
      <c r="BE58" s="2">
        <v>29820.388832092285</v>
      </c>
      <c r="BF58" s="2">
        <v>112975.73095703125</v>
      </c>
      <c r="BG58" s="10">
        <v>0.26395393576549692</v>
      </c>
      <c r="BI58" s="22">
        <v>40724</v>
      </c>
      <c r="BJ58">
        <v>49</v>
      </c>
      <c r="BK58" s="2">
        <v>56529.523355484009</v>
      </c>
      <c r="BL58" s="2">
        <v>219314.68348693848</v>
      </c>
      <c r="BM58" s="10">
        <v>0.25775530601374752</v>
      </c>
      <c r="BO58" s="22">
        <v>42916</v>
      </c>
      <c r="BP58">
        <v>26</v>
      </c>
      <c r="BQ58" s="2">
        <v>70768.52562713623</v>
      </c>
      <c r="BR58" s="2">
        <v>220874.61572265625</v>
      </c>
      <c r="BS58" s="10">
        <v>0.32040135257551527</v>
      </c>
      <c r="BU58" s="22">
        <v>42916</v>
      </c>
      <c r="BV58">
        <v>26</v>
      </c>
      <c r="BW58" s="2">
        <v>34232.818008422852</v>
      </c>
      <c r="BX58" s="2">
        <v>103254.70983886719</v>
      </c>
      <c r="BY58" s="10">
        <v>0.33153759341190764</v>
      </c>
      <c r="CA58" s="22">
        <v>42916</v>
      </c>
      <c r="CB58">
        <v>19</v>
      </c>
      <c r="CC58" s="2">
        <v>43714.970123291016</v>
      </c>
      <c r="CD58" s="2">
        <v>117077.11169433594</v>
      </c>
      <c r="CE58" s="10">
        <v>0.3733861340671073</v>
      </c>
      <c r="CG58" s="22">
        <v>42916</v>
      </c>
      <c r="CH58">
        <v>26</v>
      </c>
      <c r="CI58" s="2">
        <v>57642.464065790176</v>
      </c>
      <c r="CJ58" s="2">
        <v>268832.3642578125</v>
      </c>
      <c r="CK58" s="10">
        <v>0.21441787422034711</v>
      </c>
      <c r="CM58" s="22">
        <v>42916</v>
      </c>
      <c r="CN58">
        <v>20</v>
      </c>
      <c r="CO58" s="2">
        <v>151805.57168579102</v>
      </c>
      <c r="CP58" s="2">
        <v>359390.70727539063</v>
      </c>
      <c r="CQ58" s="10">
        <v>0.42239704202887701</v>
      </c>
      <c r="CS58" s="22">
        <v>41455</v>
      </c>
      <c r="CT58">
        <v>10</v>
      </c>
      <c r="CU58" s="2">
        <v>20872.069854736328</v>
      </c>
      <c r="CV58" s="2">
        <v>47050.723083496094</v>
      </c>
      <c r="CW58" s="10">
        <v>0.44360784461690006</v>
      </c>
      <c r="CY58" s="22">
        <v>42916</v>
      </c>
      <c r="CZ58">
        <v>8</v>
      </c>
      <c r="DA58" s="2">
        <v>64351.624053955078</v>
      </c>
      <c r="DB58" s="2">
        <v>98663.754638671875</v>
      </c>
      <c r="DC58" s="10">
        <v>0.65223165578509268</v>
      </c>
      <c r="DE58" s="22">
        <v>42916</v>
      </c>
      <c r="DF58">
        <v>15</v>
      </c>
      <c r="DG58" s="2">
        <v>99406.055572509766</v>
      </c>
      <c r="DH58" s="2">
        <v>208353.89038085938</v>
      </c>
      <c r="DI58" s="10">
        <v>0.47710198926835973</v>
      </c>
      <c r="DK58" s="22">
        <v>40633</v>
      </c>
      <c r="DL58">
        <v>80</v>
      </c>
      <c r="DM58" s="2">
        <v>410319.544921875</v>
      </c>
      <c r="DN58" s="2">
        <v>37540.973936080933</v>
      </c>
      <c r="DO58" s="10">
        <v>10.929912090733309</v>
      </c>
      <c r="DQ58" s="22">
        <v>42916</v>
      </c>
      <c r="DR58">
        <v>15</v>
      </c>
      <c r="DS58" s="2">
        <v>208353.89038085938</v>
      </c>
      <c r="DT58" s="2">
        <v>10251.559009552002</v>
      </c>
      <c r="DU58" s="10">
        <v>20.324117549996384</v>
      </c>
      <c r="DW58" s="22">
        <v>42916</v>
      </c>
      <c r="DX58">
        <v>8</v>
      </c>
      <c r="DY58" s="2">
        <v>98663.754638671875</v>
      </c>
      <c r="DZ58" s="2">
        <v>8073.3629989624023</v>
      </c>
      <c r="EA58" s="10">
        <v>12.220899103800022</v>
      </c>
    </row>
    <row r="59" spans="1:131">
      <c r="A59" s="22">
        <v>40451</v>
      </c>
      <c r="B59">
        <v>414</v>
      </c>
      <c r="C59" s="2">
        <v>638574.80285525322</v>
      </c>
      <c r="D59" s="2">
        <v>1832215.0459594727</v>
      </c>
      <c r="E59" s="10">
        <v>0.34852612102683173</v>
      </c>
      <c r="G59" s="22">
        <v>43008</v>
      </c>
      <c r="H59">
        <v>10</v>
      </c>
      <c r="I59" s="2">
        <v>20806.948089599609</v>
      </c>
      <c r="J59" s="2">
        <v>69864.50146484375</v>
      </c>
      <c r="K59" s="10">
        <v>0.29781860105406743</v>
      </c>
      <c r="M59" s="22">
        <v>41912</v>
      </c>
      <c r="N59">
        <v>30</v>
      </c>
      <c r="O59" s="2">
        <v>37913.933023452759</v>
      </c>
      <c r="P59" s="2">
        <v>117712.91024780273</v>
      </c>
      <c r="Q59" s="10">
        <v>0.32208814601251839</v>
      </c>
      <c r="S59" s="22">
        <v>43008</v>
      </c>
      <c r="T59">
        <v>27</v>
      </c>
      <c r="U59" s="2">
        <v>83103.958770751953</v>
      </c>
      <c r="V59" s="2">
        <v>185128.95068359375</v>
      </c>
      <c r="W59" s="10">
        <v>0.44889769246726835</v>
      </c>
      <c r="Y59" s="22">
        <v>43008</v>
      </c>
      <c r="Z59">
        <v>12</v>
      </c>
      <c r="AA59" s="2">
        <v>20432.397186279297</v>
      </c>
      <c r="AB59" s="2">
        <v>63177.666748046875</v>
      </c>
      <c r="AC59" s="10">
        <v>0.32341170920040285</v>
      </c>
      <c r="AE59" s="22">
        <v>40724</v>
      </c>
      <c r="AF59">
        <v>85</v>
      </c>
      <c r="AG59" s="2">
        <v>109536.41236877441</v>
      </c>
      <c r="AH59" s="2">
        <v>403211.58062744141</v>
      </c>
      <c r="AI59" s="10">
        <v>0.27165988684730669</v>
      </c>
      <c r="AK59" s="22">
        <v>43008</v>
      </c>
      <c r="AL59">
        <v>11</v>
      </c>
      <c r="AM59" s="2">
        <v>26062.124938964844</v>
      </c>
      <c r="AN59" s="2">
        <v>56483.935546875</v>
      </c>
      <c r="AO59" s="10">
        <v>0.46140773808751973</v>
      </c>
      <c r="AQ59" s="22">
        <v>43008</v>
      </c>
      <c r="AR59">
        <v>9</v>
      </c>
      <c r="AS59" s="2">
        <v>42227.796264648438</v>
      </c>
      <c r="AT59" s="2">
        <v>85748.056884765625</v>
      </c>
      <c r="AU59" s="10">
        <v>0.49246359391440403</v>
      </c>
      <c r="AW59" s="22">
        <v>41547</v>
      </c>
      <c r="AX59">
        <v>31</v>
      </c>
      <c r="AY59" s="2">
        <v>99370.679046630859</v>
      </c>
      <c r="AZ59" s="2">
        <v>245689.91577148438</v>
      </c>
      <c r="BA59" s="10">
        <v>0.40445566817262169</v>
      </c>
      <c r="BC59" s="22">
        <v>43008</v>
      </c>
      <c r="BD59">
        <v>11</v>
      </c>
      <c r="BE59" s="2">
        <v>28958.05810546875</v>
      </c>
      <c r="BF59" s="2">
        <v>117996.5009765625</v>
      </c>
      <c r="BG59" s="10">
        <v>0.24541454929431045</v>
      </c>
      <c r="BI59" s="22">
        <v>40816</v>
      </c>
      <c r="BJ59">
        <v>47</v>
      </c>
      <c r="BK59" s="2">
        <v>56760.83408164978</v>
      </c>
      <c r="BL59" s="2">
        <v>163929.4313659668</v>
      </c>
      <c r="BM59" s="10">
        <v>0.34625163772412032</v>
      </c>
      <c r="BO59" s="22">
        <v>43008</v>
      </c>
      <c r="BP59">
        <v>26</v>
      </c>
      <c r="BQ59" s="2">
        <v>71430.227508544922</v>
      </c>
      <c r="BR59" s="2">
        <v>237864.43746948242</v>
      </c>
      <c r="BS59" s="10">
        <v>0.30029805324601871</v>
      </c>
      <c r="BU59" s="22">
        <v>43008</v>
      </c>
      <c r="BV59">
        <v>25</v>
      </c>
      <c r="BW59" s="2">
        <v>32488.852203369141</v>
      </c>
      <c r="BX59" s="2">
        <v>96541.539154052734</v>
      </c>
      <c r="BY59" s="10">
        <v>0.33652718288990824</v>
      </c>
      <c r="CA59" s="22">
        <v>43008</v>
      </c>
      <c r="CB59">
        <v>20</v>
      </c>
      <c r="CC59" s="2">
        <v>45330.343078613281</v>
      </c>
      <c r="CD59" s="2">
        <v>124743.59643554688</v>
      </c>
      <c r="CE59" s="10">
        <v>0.36338813673722148</v>
      </c>
      <c r="CG59" s="22">
        <v>43008</v>
      </c>
      <c r="CH59">
        <v>24</v>
      </c>
      <c r="CI59" s="2">
        <v>54984.801106452942</v>
      </c>
      <c r="CJ59" s="2">
        <v>267855.12814331055</v>
      </c>
      <c r="CK59" s="10">
        <v>0.20527813481709567</v>
      </c>
      <c r="CM59" s="22">
        <v>43008</v>
      </c>
      <c r="CN59">
        <v>20</v>
      </c>
      <c r="CO59" s="2">
        <v>152870.04121398926</v>
      </c>
      <c r="CP59" s="2">
        <v>354006.86853027344</v>
      </c>
      <c r="CQ59" s="10">
        <v>0.43182789601980942</v>
      </c>
      <c r="CS59" s="22">
        <v>41547</v>
      </c>
      <c r="CT59">
        <v>8</v>
      </c>
      <c r="CU59" s="2">
        <v>18060.630950927734</v>
      </c>
      <c r="CV59" s="2">
        <v>42691.874694824219</v>
      </c>
      <c r="CW59" s="10">
        <v>0.42304609671116944</v>
      </c>
      <c r="CY59" s="22">
        <v>43008</v>
      </c>
      <c r="CZ59">
        <v>8</v>
      </c>
      <c r="DA59" s="2">
        <v>65100.697113037109</v>
      </c>
      <c r="DB59" s="2">
        <v>103264.46032714844</v>
      </c>
      <c r="DC59" s="10">
        <v>0.63042693397896932</v>
      </c>
      <c r="DE59" s="22">
        <v>43008</v>
      </c>
      <c r="DF59">
        <v>13</v>
      </c>
      <c r="DG59" s="2">
        <v>105874.81365966797</v>
      </c>
      <c r="DH59" s="2">
        <v>201727.16296386719</v>
      </c>
      <c r="DI59" s="10">
        <v>0.52484163314502164</v>
      </c>
      <c r="DK59" s="22">
        <v>40724</v>
      </c>
      <c r="DL59">
        <v>83</v>
      </c>
      <c r="DM59" s="2">
        <v>402175.41256713867</v>
      </c>
      <c r="DN59" s="2">
        <v>41741.99393081665</v>
      </c>
      <c r="DO59" s="10">
        <v>9.6347916018028705</v>
      </c>
      <c r="DQ59" s="22">
        <v>43008</v>
      </c>
      <c r="DR59">
        <v>13</v>
      </c>
      <c r="DS59" s="2">
        <v>201727.16296386719</v>
      </c>
      <c r="DT59" s="2">
        <v>9813.8759498596191</v>
      </c>
      <c r="DU59" s="10">
        <v>20.555299862614707</v>
      </c>
      <c r="DW59" s="22">
        <v>43008</v>
      </c>
      <c r="DX59">
        <v>8</v>
      </c>
      <c r="DY59" s="2">
        <v>103264.46032714844</v>
      </c>
      <c r="DZ59" s="2">
        <v>7744.10400390625</v>
      </c>
      <c r="EA59" s="10">
        <v>13.33459109989486</v>
      </c>
    </row>
    <row r="60" spans="1:131">
      <c r="A60" s="22">
        <v>40543</v>
      </c>
      <c r="B60">
        <v>410</v>
      </c>
      <c r="C60" s="2">
        <v>615535.90746831894</v>
      </c>
      <c r="D60" s="2">
        <v>1923955.3862228394</v>
      </c>
      <c r="E60" s="10">
        <v>0.31993252643802489</v>
      </c>
      <c r="G60" s="22">
        <v>43100</v>
      </c>
      <c r="H60">
        <v>10</v>
      </c>
      <c r="I60" s="2">
        <v>20153.908020019531</v>
      </c>
      <c r="J60" s="2">
        <v>72205.92578125</v>
      </c>
      <c r="K60" s="10">
        <v>0.27911709187243711</v>
      </c>
      <c r="M60" s="22">
        <v>42004</v>
      </c>
      <c r="N60">
        <v>31</v>
      </c>
      <c r="O60" s="2">
        <v>36212.073879241943</v>
      </c>
      <c r="P60" s="2">
        <v>123852.91265869141</v>
      </c>
      <c r="Q60" s="10">
        <v>0.29237967119137226</v>
      </c>
      <c r="S60" s="22">
        <v>43100</v>
      </c>
      <c r="T60">
        <v>27</v>
      </c>
      <c r="U60" s="2">
        <v>79744.342590332031</v>
      </c>
      <c r="V60" s="2">
        <v>188719.34680175781</v>
      </c>
      <c r="W60" s="10">
        <v>0.42255520666940577</v>
      </c>
      <c r="Y60" s="22">
        <v>43100</v>
      </c>
      <c r="Z60">
        <v>13</v>
      </c>
      <c r="AA60" s="2">
        <v>21393.389556884766</v>
      </c>
      <c r="AB60" s="2">
        <v>66934.591430664063</v>
      </c>
      <c r="AC60" s="10">
        <v>0.31961634634082536</v>
      </c>
      <c r="AE60" s="22">
        <v>40816</v>
      </c>
      <c r="AF60">
        <v>89</v>
      </c>
      <c r="AG60" s="2">
        <v>114271.732421875</v>
      </c>
      <c r="AH60" s="2">
        <v>356033.68563842773</v>
      </c>
      <c r="AI60" s="10">
        <v>0.32095764258083259</v>
      </c>
      <c r="AK60" s="22">
        <v>43100</v>
      </c>
      <c r="AL60">
        <v>11</v>
      </c>
      <c r="AM60" s="2">
        <v>26052.196716308594</v>
      </c>
      <c r="AN60" s="2">
        <v>55329.183837890625</v>
      </c>
      <c r="AO60" s="10">
        <v>0.47085814228959372</v>
      </c>
      <c r="AQ60" s="22">
        <v>43100</v>
      </c>
      <c r="AR60">
        <v>10</v>
      </c>
      <c r="AS60" s="2">
        <v>57715.2783203125</v>
      </c>
      <c r="AT60" s="2">
        <v>115459.39196777344</v>
      </c>
      <c r="AU60" s="10">
        <v>0.49987512784080618</v>
      </c>
      <c r="AW60" s="22">
        <v>41639</v>
      </c>
      <c r="AX60">
        <v>28</v>
      </c>
      <c r="AY60" s="2">
        <v>102913.05465698242</v>
      </c>
      <c r="AZ60" s="2">
        <v>255768.44952392578</v>
      </c>
      <c r="BA60" s="10">
        <v>0.40236805926821501</v>
      </c>
      <c r="BC60" s="22">
        <v>43100</v>
      </c>
      <c r="BD60">
        <v>11</v>
      </c>
      <c r="BE60" s="2">
        <v>29404.957061767578</v>
      </c>
      <c r="BF60" s="2">
        <v>121980.51293945313</v>
      </c>
      <c r="BG60" s="10">
        <v>0.24106274316425585</v>
      </c>
      <c r="BI60" s="22">
        <v>40908</v>
      </c>
      <c r="BJ60">
        <v>48</v>
      </c>
      <c r="BK60" s="2">
        <v>63879.636779785156</v>
      </c>
      <c r="BL60" s="2">
        <v>182105.62294006348</v>
      </c>
      <c r="BM60" s="10">
        <v>0.35078343956907854</v>
      </c>
      <c r="BO60" s="22">
        <v>43100</v>
      </c>
      <c r="BP60">
        <v>23</v>
      </c>
      <c r="BQ60" s="2">
        <v>68530.230255126953</v>
      </c>
      <c r="BR60" s="2">
        <v>226987.47927856445</v>
      </c>
      <c r="BS60" s="10">
        <v>0.30191194013404155</v>
      </c>
      <c r="BU60" s="22">
        <v>43100</v>
      </c>
      <c r="BV60">
        <v>24</v>
      </c>
      <c r="BW60" s="2">
        <v>28433.767791748047</v>
      </c>
      <c r="BX60" s="2">
        <v>98833.680908203125</v>
      </c>
      <c r="BY60" s="10">
        <v>0.2876930974386897</v>
      </c>
      <c r="CA60" s="22">
        <v>43100</v>
      </c>
      <c r="CB60">
        <v>19</v>
      </c>
      <c r="CC60" s="2">
        <v>43250.648944854736</v>
      </c>
      <c r="CD60" s="2">
        <v>124987.94775390625</v>
      </c>
      <c r="CE60" s="10">
        <v>0.34603855589350635</v>
      </c>
      <c r="CG60" s="22">
        <v>43100</v>
      </c>
      <c r="CH60">
        <v>24</v>
      </c>
      <c r="CI60" s="2">
        <v>48449.440880775452</v>
      </c>
      <c r="CJ60" s="2">
        <v>269275.99896240234</v>
      </c>
      <c r="CK60" s="10">
        <v>0.1799248394489856</v>
      </c>
      <c r="CM60" s="22">
        <v>43100</v>
      </c>
      <c r="CN60">
        <v>19</v>
      </c>
      <c r="CO60" s="2">
        <v>163575.02391052246</v>
      </c>
      <c r="CP60" s="2">
        <v>353194.43548583984</v>
      </c>
      <c r="CQ60" s="10">
        <v>0.46313024067187053</v>
      </c>
      <c r="CS60" s="22">
        <v>41639</v>
      </c>
      <c r="CT60">
        <v>7</v>
      </c>
      <c r="CU60" s="2">
        <v>16727.631240844727</v>
      </c>
      <c r="CV60" s="2">
        <v>41344.478942871094</v>
      </c>
      <c r="CW60" s="10">
        <v>0.40459165694066684</v>
      </c>
      <c r="CY60" s="22">
        <v>43100</v>
      </c>
      <c r="CZ60">
        <v>7</v>
      </c>
      <c r="DA60" s="2">
        <v>62822.212890625</v>
      </c>
      <c r="DB60" s="2">
        <v>98870.706176757813</v>
      </c>
      <c r="DC60" s="10">
        <v>0.63539763515306047</v>
      </c>
      <c r="DE60" s="22">
        <v>43100</v>
      </c>
      <c r="DF60">
        <v>13</v>
      </c>
      <c r="DG60" s="2">
        <v>105783.19982910156</v>
      </c>
      <c r="DH60" s="2">
        <v>208730.044921875</v>
      </c>
      <c r="DI60" s="10">
        <v>0.50679431352920401</v>
      </c>
      <c r="DK60" s="22">
        <v>40816</v>
      </c>
      <c r="DL60">
        <v>86</v>
      </c>
      <c r="DM60" s="2">
        <v>352393.33129882813</v>
      </c>
      <c r="DN60" s="2">
        <v>48469.777610778809</v>
      </c>
      <c r="DO60" s="10">
        <v>7.2703723571544128</v>
      </c>
      <c r="DQ60" s="22">
        <v>43100</v>
      </c>
      <c r="DR60">
        <v>13</v>
      </c>
      <c r="DS60" s="2">
        <v>208730.044921875</v>
      </c>
      <c r="DT60" s="2">
        <v>11131.951965332031</v>
      </c>
      <c r="DU60" s="10">
        <v>18.750534099672539</v>
      </c>
      <c r="DW60" s="22">
        <v>43100</v>
      </c>
      <c r="DX60">
        <v>7</v>
      </c>
      <c r="DY60" s="2">
        <v>98870.706176757813</v>
      </c>
      <c r="DZ60" s="2">
        <v>6454.0190124511719</v>
      </c>
      <c r="EA60" s="10">
        <v>15.319246191561451</v>
      </c>
    </row>
    <row r="61" spans="1:131">
      <c r="A61" s="22">
        <v>40633</v>
      </c>
      <c r="B61">
        <v>416</v>
      </c>
      <c r="C61" s="2">
        <v>616201.86085391045</v>
      </c>
      <c r="D61" s="2">
        <v>2067700.7184143066</v>
      </c>
      <c r="E61" s="10">
        <v>0.29801308060020787</v>
      </c>
      <c r="G61" s="22">
        <v>43190</v>
      </c>
      <c r="H61">
        <v>9</v>
      </c>
      <c r="I61" s="2">
        <v>20557.727020263672</v>
      </c>
      <c r="J61" s="2">
        <v>60367.00390625</v>
      </c>
      <c r="K61" s="10">
        <v>0.34054575662210829</v>
      </c>
      <c r="M61" s="22">
        <v>42094</v>
      </c>
      <c r="N61">
        <v>29</v>
      </c>
      <c r="O61" s="2">
        <v>37397.094207763672</v>
      </c>
      <c r="P61" s="2">
        <v>122308.30810546875</v>
      </c>
      <c r="Q61" s="10">
        <v>0.30576086601995556</v>
      </c>
      <c r="S61" s="22">
        <v>43190</v>
      </c>
      <c r="T61">
        <v>28</v>
      </c>
      <c r="U61" s="2">
        <v>85857.009887695313</v>
      </c>
      <c r="V61" s="2">
        <v>197074.04089355469</v>
      </c>
      <c r="W61" s="10">
        <v>0.43565864635651902</v>
      </c>
      <c r="Y61" s="22">
        <v>43190</v>
      </c>
      <c r="Z61">
        <v>13</v>
      </c>
      <c r="AA61" s="2">
        <v>22177.635126113892</v>
      </c>
      <c r="AB61" s="2">
        <v>60317.994750976563</v>
      </c>
      <c r="AC61" s="10">
        <v>0.36767858775270096</v>
      </c>
      <c r="AE61" s="22">
        <v>40908</v>
      </c>
      <c r="AF61">
        <v>89</v>
      </c>
      <c r="AG61" s="2">
        <v>125218.58339881897</v>
      </c>
      <c r="AH61" s="2">
        <v>431470.623046875</v>
      </c>
      <c r="AI61" s="10">
        <v>0.29021346230845296</v>
      </c>
      <c r="AK61" s="22">
        <v>43190</v>
      </c>
      <c r="AL61">
        <v>12</v>
      </c>
      <c r="AM61" s="2">
        <v>23749.581581115723</v>
      </c>
      <c r="AN61" s="2">
        <v>56355.897705078125</v>
      </c>
      <c r="AO61" s="10">
        <v>0.42142140482620138</v>
      </c>
      <c r="AQ61" s="22">
        <v>43190</v>
      </c>
      <c r="AR61">
        <v>9</v>
      </c>
      <c r="AS61" s="2">
        <v>42512.474243164063</v>
      </c>
      <c r="AT61" s="2">
        <v>90862.498779296875</v>
      </c>
      <c r="AU61" s="10">
        <v>0.46787700992491943</v>
      </c>
      <c r="AW61" s="22">
        <v>41729</v>
      </c>
      <c r="AX61">
        <v>28</v>
      </c>
      <c r="AY61" s="2">
        <v>109436.42082214355</v>
      </c>
      <c r="AZ61" s="2">
        <v>281244.23297119141</v>
      </c>
      <c r="BA61" s="10">
        <v>0.38911525283916992</v>
      </c>
      <c r="BC61" s="22">
        <v>43190</v>
      </c>
      <c r="BD61">
        <v>11</v>
      </c>
      <c r="BE61" s="2">
        <v>26611.912101745605</v>
      </c>
      <c r="BF61" s="2">
        <v>118948.50244140625</v>
      </c>
      <c r="BG61" s="10">
        <v>0.22372633161022409</v>
      </c>
      <c r="BI61" s="22">
        <v>40999</v>
      </c>
      <c r="BJ61">
        <v>48</v>
      </c>
      <c r="BK61" s="2">
        <v>66399.148139953613</v>
      </c>
      <c r="BL61" s="2">
        <v>193035.51873779297</v>
      </c>
      <c r="BM61" s="10">
        <v>0.34397373381914209</v>
      </c>
      <c r="BO61" s="22">
        <v>43190</v>
      </c>
      <c r="BP61">
        <v>22</v>
      </c>
      <c r="BQ61" s="2">
        <v>119007.15509033203</v>
      </c>
      <c r="BR61" s="2">
        <v>402861.73013305664</v>
      </c>
      <c r="BS61" s="10">
        <v>0.29540446805663695</v>
      </c>
      <c r="BU61" s="22">
        <v>43190</v>
      </c>
      <c r="BV61">
        <v>22</v>
      </c>
      <c r="BW61" s="2">
        <v>35479.56364440918</v>
      </c>
      <c r="BX61" s="2">
        <v>101737.03665161133</v>
      </c>
      <c r="BY61" s="10">
        <v>0.34873793076857079</v>
      </c>
      <c r="CA61" s="22">
        <v>43190</v>
      </c>
      <c r="CB61">
        <v>18</v>
      </c>
      <c r="CC61" s="2">
        <v>38692.001861572266</v>
      </c>
      <c r="CD61" s="2">
        <v>94649.718505859375</v>
      </c>
      <c r="CE61" s="10">
        <v>0.40879151541456515</v>
      </c>
      <c r="CG61" s="22">
        <v>43190</v>
      </c>
      <c r="CH61">
        <v>25</v>
      </c>
      <c r="CI61" s="2">
        <v>48634.232889175415</v>
      </c>
      <c r="CJ61" s="2">
        <v>289292.84655761719</v>
      </c>
      <c r="CK61" s="10">
        <v>0.16811419109697601</v>
      </c>
      <c r="CM61" s="22">
        <v>43190</v>
      </c>
      <c r="CN61">
        <v>19</v>
      </c>
      <c r="CO61" s="2">
        <v>164576.29888916016</v>
      </c>
      <c r="CP61" s="2">
        <v>345785.74566650391</v>
      </c>
      <c r="CQ61" s="10">
        <v>0.47594876582300538</v>
      </c>
      <c r="CS61" s="22">
        <v>41729</v>
      </c>
      <c r="CT61">
        <v>8</v>
      </c>
      <c r="CU61" s="2">
        <v>18008.890808105469</v>
      </c>
      <c r="CV61" s="2">
        <v>47590.017028808594</v>
      </c>
      <c r="CW61" s="10">
        <v>0.37841740626408676</v>
      </c>
      <c r="CY61" s="22">
        <v>43190</v>
      </c>
      <c r="CZ61">
        <v>6</v>
      </c>
      <c r="DA61" s="2">
        <v>54841.5380859375</v>
      </c>
      <c r="DB61" s="2">
        <v>89419.781005859375</v>
      </c>
      <c r="DC61" s="10">
        <v>0.61330432113610212</v>
      </c>
      <c r="DE61" s="22">
        <v>43190</v>
      </c>
      <c r="DF61">
        <v>13</v>
      </c>
      <c r="DG61" s="2">
        <v>103222.01092529297</v>
      </c>
      <c r="DH61" s="2">
        <v>199250.65087890625</v>
      </c>
      <c r="DI61" s="10">
        <v>0.51805106015952596</v>
      </c>
      <c r="DK61" s="22">
        <v>40908</v>
      </c>
      <c r="DL61">
        <v>86</v>
      </c>
      <c r="DM61" s="2">
        <v>422069.57153320313</v>
      </c>
      <c r="DN61" s="2">
        <v>54396.540794372559</v>
      </c>
      <c r="DO61" s="10">
        <v>7.7591252195372533</v>
      </c>
      <c r="DQ61" s="22">
        <v>43190</v>
      </c>
      <c r="DR61">
        <v>13</v>
      </c>
      <c r="DS61" s="2">
        <v>199250.65087890625</v>
      </c>
      <c r="DT61" s="2">
        <v>12505.138946533203</v>
      </c>
      <c r="DU61" s="10">
        <v>15.933501557305323</v>
      </c>
      <c r="DW61" s="22">
        <v>43190</v>
      </c>
      <c r="DX61">
        <v>6</v>
      </c>
      <c r="DY61" s="2">
        <v>89419.781005859375</v>
      </c>
      <c r="DZ61" s="2">
        <v>5702.3949966430664</v>
      </c>
      <c r="EA61" s="10">
        <v>15.681092077714672</v>
      </c>
    </row>
    <row r="62" spans="1:131">
      <c r="A62" s="22">
        <v>40724</v>
      </c>
      <c r="B62">
        <v>427</v>
      </c>
      <c r="C62" s="2">
        <v>662002.60606098175</v>
      </c>
      <c r="D62" s="2">
        <v>2073850.2561035156</v>
      </c>
      <c r="E62" s="10">
        <v>0.3192142750483804</v>
      </c>
      <c r="G62" s="22">
        <v>43281</v>
      </c>
      <c r="H62">
        <v>9</v>
      </c>
      <c r="I62" s="2">
        <v>21633.357940673828</v>
      </c>
      <c r="J62" s="2">
        <v>58560.86572265625</v>
      </c>
      <c r="K62" s="10">
        <v>0.36941663470497899</v>
      </c>
      <c r="M62" s="22">
        <v>42185</v>
      </c>
      <c r="N62">
        <v>29</v>
      </c>
      <c r="O62" s="2">
        <v>41420.341873168945</v>
      </c>
      <c r="P62" s="2">
        <v>127626.46148681641</v>
      </c>
      <c r="Q62" s="10">
        <v>0.32454352640222339</v>
      </c>
      <c r="S62" s="22">
        <v>43281</v>
      </c>
      <c r="T62">
        <v>29</v>
      </c>
      <c r="U62" s="2">
        <v>91806.679489135742</v>
      </c>
      <c r="V62" s="2">
        <v>209343.6826171875</v>
      </c>
      <c r="W62" s="10">
        <v>0.43854525888424517</v>
      </c>
      <c r="Y62" s="22">
        <v>43281</v>
      </c>
      <c r="Z62">
        <v>13</v>
      </c>
      <c r="AA62" s="2">
        <v>22506.248217582703</v>
      </c>
      <c r="AB62" s="2">
        <v>63867.960571289063</v>
      </c>
      <c r="AC62" s="10">
        <v>0.35238714398060911</v>
      </c>
      <c r="AE62" s="22">
        <v>40999</v>
      </c>
      <c r="AF62">
        <v>88</v>
      </c>
      <c r="AG62" s="2">
        <v>129082.5487228632</v>
      </c>
      <c r="AH62" s="2">
        <v>433671.01266479492</v>
      </c>
      <c r="AI62" s="10">
        <v>0.29765085733926439</v>
      </c>
      <c r="AK62" s="22">
        <v>43281</v>
      </c>
      <c r="AL62">
        <v>12</v>
      </c>
      <c r="AM62" s="2">
        <v>23156.60440826416</v>
      </c>
      <c r="AN62" s="2">
        <v>56900.26953125</v>
      </c>
      <c r="AO62" s="10">
        <v>0.40696827271699304</v>
      </c>
      <c r="AQ62" s="22">
        <v>43281</v>
      </c>
      <c r="AR62">
        <v>9</v>
      </c>
      <c r="AS62" s="2">
        <v>43096.512451171875</v>
      </c>
      <c r="AT62" s="2">
        <v>88564.312133789063</v>
      </c>
      <c r="AU62" s="10">
        <v>0.48661262547908041</v>
      </c>
      <c r="AW62" s="22">
        <v>41820</v>
      </c>
      <c r="AX62">
        <v>28</v>
      </c>
      <c r="AY62" s="2">
        <v>109622.14971923828</v>
      </c>
      <c r="AZ62" s="2">
        <v>291027.35968017578</v>
      </c>
      <c r="BA62" s="10">
        <v>0.37667300366435452</v>
      </c>
      <c r="BC62" s="22">
        <v>43281</v>
      </c>
      <c r="BD62">
        <v>12</v>
      </c>
      <c r="BE62" s="2">
        <v>31716.472290039063</v>
      </c>
      <c r="BF62" s="2">
        <v>131759.29736328125</v>
      </c>
      <c r="BG62" s="10">
        <v>0.24071525064824628</v>
      </c>
      <c r="BI62" s="22">
        <v>41090</v>
      </c>
      <c r="BJ62">
        <v>50</v>
      </c>
      <c r="BK62" s="2">
        <v>66923.033840179443</v>
      </c>
      <c r="BL62" s="2">
        <v>173966.33013916016</v>
      </c>
      <c r="BM62" s="10">
        <v>0.38468957634874507</v>
      </c>
      <c r="BO62" s="22">
        <v>43281</v>
      </c>
      <c r="BP62">
        <v>22</v>
      </c>
      <c r="BQ62" s="2">
        <v>119794.32974243164</v>
      </c>
      <c r="BR62" s="2">
        <v>434671.12170410156</v>
      </c>
      <c r="BS62" s="10">
        <v>0.27559762717335645</v>
      </c>
      <c r="BU62" s="22">
        <v>43281</v>
      </c>
      <c r="BV62">
        <v>22</v>
      </c>
      <c r="BW62" s="2">
        <v>35048.398590087891</v>
      </c>
      <c r="BX62" s="2">
        <v>97593.843109130859</v>
      </c>
      <c r="BY62" s="10">
        <v>0.35912509922266572</v>
      </c>
      <c r="CA62" s="22">
        <v>43281</v>
      </c>
      <c r="CB62">
        <v>18</v>
      </c>
      <c r="CC62" s="2">
        <v>39992.962768554688</v>
      </c>
      <c r="CD62" s="2">
        <v>90771.078735351563</v>
      </c>
      <c r="CE62" s="10">
        <v>0.44059146730156784</v>
      </c>
      <c r="CG62" s="22">
        <v>43281</v>
      </c>
      <c r="CH62">
        <v>24</v>
      </c>
      <c r="CI62" s="2">
        <v>45986.843215942383</v>
      </c>
      <c r="CJ62" s="2">
        <v>302402.01580810547</v>
      </c>
      <c r="CK62" s="10">
        <v>0.15207188051657747</v>
      </c>
      <c r="CM62" s="22">
        <v>43281</v>
      </c>
      <c r="CN62">
        <v>20</v>
      </c>
      <c r="CO62" s="2">
        <v>168169.43879699707</v>
      </c>
      <c r="CP62" s="2">
        <v>349245.40832519531</v>
      </c>
      <c r="CQ62" s="10">
        <v>0.48152226139050136</v>
      </c>
      <c r="CS62" s="22">
        <v>41820</v>
      </c>
      <c r="CT62">
        <v>9</v>
      </c>
      <c r="CU62" s="2">
        <v>18240.20295715332</v>
      </c>
      <c r="CV62" s="2">
        <v>48829.440551757813</v>
      </c>
      <c r="CW62" s="10">
        <v>0.37354929221069461</v>
      </c>
      <c r="CY62" s="22">
        <v>43281</v>
      </c>
      <c r="CZ62">
        <v>5</v>
      </c>
      <c r="DA62" s="2">
        <v>44125.930786132813</v>
      </c>
      <c r="DB62" s="2">
        <v>75344.776123046875</v>
      </c>
      <c r="DC62" s="10">
        <v>0.58565348597054667</v>
      </c>
      <c r="DE62" s="22">
        <v>43281</v>
      </c>
      <c r="DF62">
        <v>12</v>
      </c>
      <c r="DG62" s="2">
        <v>101089.03503417969</v>
      </c>
      <c r="DH62" s="2">
        <v>185713.13415527344</v>
      </c>
      <c r="DI62" s="10">
        <v>0.54432894848277058</v>
      </c>
      <c r="DK62" s="22">
        <v>40999</v>
      </c>
      <c r="DL62">
        <v>85</v>
      </c>
      <c r="DM62" s="2">
        <v>423580.07577514648</v>
      </c>
      <c r="DN62" s="2">
        <v>50930.9697265625</v>
      </c>
      <c r="DO62" s="10">
        <v>8.3167486904187662</v>
      </c>
      <c r="DQ62" s="22">
        <v>43281</v>
      </c>
      <c r="DR62">
        <v>12</v>
      </c>
      <c r="DS62" s="2">
        <v>185713.13415527344</v>
      </c>
      <c r="DT62" s="2">
        <v>12593.509955406189</v>
      </c>
      <c r="DU62" s="10">
        <v>14.746733421650237</v>
      </c>
      <c r="DW62" s="22">
        <v>43281</v>
      </c>
      <c r="DX62">
        <v>5</v>
      </c>
      <c r="DY62" s="2">
        <v>75344.776123046875</v>
      </c>
      <c r="DZ62" s="2">
        <v>4467.671989440918</v>
      </c>
      <c r="EA62" s="10">
        <v>16.86443774321836</v>
      </c>
    </row>
    <row r="63" spans="1:131">
      <c r="A63" s="22">
        <v>40816</v>
      </c>
      <c r="B63">
        <v>435</v>
      </c>
      <c r="C63" s="2">
        <v>680520.25807785988</v>
      </c>
      <c r="D63" s="2">
        <v>1763024.2621612549</v>
      </c>
      <c r="E63" s="10">
        <v>0.38599596879263831</v>
      </c>
      <c r="G63" s="22">
        <v>43373</v>
      </c>
      <c r="H63">
        <v>9</v>
      </c>
      <c r="I63" s="2">
        <v>21438.328918457031</v>
      </c>
      <c r="J63" s="2">
        <v>58785.724609375</v>
      </c>
      <c r="K63" s="10">
        <v>0.36468596859037611</v>
      </c>
      <c r="M63" s="22">
        <v>42277</v>
      </c>
      <c r="N63">
        <v>27</v>
      </c>
      <c r="O63" s="2">
        <v>34977.108261108398</v>
      </c>
      <c r="P63" s="2">
        <v>103592.7170715332</v>
      </c>
      <c r="Q63" s="10">
        <v>0.33764061074830082</v>
      </c>
      <c r="S63" s="22">
        <v>43373</v>
      </c>
      <c r="T63">
        <v>29</v>
      </c>
      <c r="U63" s="2">
        <v>92299.646152496338</v>
      </c>
      <c r="V63" s="2">
        <v>212418.78076171875</v>
      </c>
      <c r="W63" s="10">
        <v>0.43451735209813525</v>
      </c>
      <c r="Y63" s="22">
        <v>43373</v>
      </c>
      <c r="Z63">
        <v>13</v>
      </c>
      <c r="AA63" s="2">
        <v>21683.87933588028</v>
      </c>
      <c r="AB63" s="2">
        <v>61260.499267578125</v>
      </c>
      <c r="AC63" s="10">
        <v>0.35396184482871795</v>
      </c>
      <c r="AE63" s="22">
        <v>41090</v>
      </c>
      <c r="AF63">
        <v>90</v>
      </c>
      <c r="AG63" s="2">
        <v>154442.0830915831</v>
      </c>
      <c r="AH63" s="2">
        <v>439796.29385375977</v>
      </c>
      <c r="AI63" s="10">
        <v>0.35116731370850957</v>
      </c>
      <c r="AK63" s="22">
        <v>43373</v>
      </c>
      <c r="AL63">
        <v>11</v>
      </c>
      <c r="AM63" s="2">
        <v>21549.520606994629</v>
      </c>
      <c r="AN63" s="2">
        <v>54330.486938476563</v>
      </c>
      <c r="AO63" s="10">
        <v>0.39663772259941543</v>
      </c>
      <c r="AQ63" s="22">
        <v>43373</v>
      </c>
      <c r="AR63">
        <v>8</v>
      </c>
      <c r="AS63" s="2">
        <v>41582.832946777344</v>
      </c>
      <c r="AT63" s="2">
        <v>81830.577514648438</v>
      </c>
      <c r="AU63" s="10">
        <v>0.50815763752044429</v>
      </c>
      <c r="AW63" s="22">
        <v>41912</v>
      </c>
      <c r="AX63">
        <v>28</v>
      </c>
      <c r="AY63" s="2">
        <v>113354.84132385254</v>
      </c>
      <c r="AZ63" s="2">
        <v>316415.41204833984</v>
      </c>
      <c r="BA63" s="10">
        <v>0.35824690267152642</v>
      </c>
      <c r="BC63" s="22">
        <v>43373</v>
      </c>
      <c r="BD63">
        <v>12</v>
      </c>
      <c r="BE63" s="2">
        <v>31926.126220703125</v>
      </c>
      <c r="BF63" s="2">
        <v>129573.20483398438</v>
      </c>
      <c r="BG63" s="10">
        <v>0.2463945092784304</v>
      </c>
      <c r="BI63" s="22">
        <v>41182</v>
      </c>
      <c r="BJ63">
        <v>53</v>
      </c>
      <c r="BK63" s="2">
        <v>65661.308940887451</v>
      </c>
      <c r="BL63" s="2">
        <v>190109.09869384766</v>
      </c>
      <c r="BM63" s="10">
        <v>0.34538751375928961</v>
      </c>
      <c r="BO63" s="22">
        <v>43373</v>
      </c>
      <c r="BP63">
        <v>22</v>
      </c>
      <c r="BQ63" s="2">
        <v>120530.54254150391</v>
      </c>
      <c r="BR63" s="2">
        <v>434129.80856323242</v>
      </c>
      <c r="BS63" s="10">
        <v>0.27763710338252029</v>
      </c>
      <c r="BU63" s="22">
        <v>43373</v>
      </c>
      <c r="BV63">
        <v>21</v>
      </c>
      <c r="BW63" s="2">
        <v>32911.35400390625</v>
      </c>
      <c r="BX63" s="2">
        <v>90515.653625488281</v>
      </c>
      <c r="BY63" s="10">
        <v>0.36359847922082228</v>
      </c>
      <c r="CA63" s="22">
        <v>43373</v>
      </c>
      <c r="CB63">
        <v>17</v>
      </c>
      <c r="CC63" s="2">
        <v>36573.324951171875</v>
      </c>
      <c r="CD63" s="2">
        <v>83255.892700195313</v>
      </c>
      <c r="CE63" s="10">
        <v>0.43928812441988357</v>
      </c>
      <c r="CG63" s="22">
        <v>43373</v>
      </c>
      <c r="CH63">
        <v>23</v>
      </c>
      <c r="CI63" s="2">
        <v>43761.588943481445</v>
      </c>
      <c r="CJ63" s="2">
        <v>318238.80102539063</v>
      </c>
      <c r="CK63" s="10">
        <v>0.13751179555251636</v>
      </c>
      <c r="CM63" s="22">
        <v>43373</v>
      </c>
      <c r="CN63">
        <v>20</v>
      </c>
      <c r="CO63" s="2">
        <v>166710.26365661621</v>
      </c>
      <c r="CP63" s="2">
        <v>367036.89712524414</v>
      </c>
      <c r="CQ63" s="10">
        <v>0.45420573507008916</v>
      </c>
      <c r="CS63" s="22">
        <v>41912</v>
      </c>
      <c r="CT63">
        <v>10</v>
      </c>
      <c r="CU63" s="2">
        <v>18315.427925109863</v>
      </c>
      <c r="CV63" s="2">
        <v>52868.924743652344</v>
      </c>
      <c r="CW63" s="10">
        <v>0.34643087624566998</v>
      </c>
      <c r="CY63" s="22">
        <v>43373</v>
      </c>
      <c r="CZ63">
        <v>4</v>
      </c>
      <c r="DA63" s="2">
        <v>29982.01904296875</v>
      </c>
      <c r="DB63" s="2">
        <v>56975.711303710938</v>
      </c>
      <c r="DC63" s="10">
        <v>0.52622456757316449</v>
      </c>
      <c r="DE63" s="22">
        <v>43373</v>
      </c>
      <c r="DF63">
        <v>13</v>
      </c>
      <c r="DG63" s="2">
        <v>109210.04602050781</v>
      </c>
      <c r="DH63" s="2">
        <v>225968.85400390625</v>
      </c>
      <c r="DI63" s="10">
        <v>0.48329689727337349</v>
      </c>
      <c r="DK63" s="22">
        <v>41090</v>
      </c>
      <c r="DL63">
        <v>89</v>
      </c>
      <c r="DM63" s="2">
        <v>360648.20010375977</v>
      </c>
      <c r="DN63" s="2">
        <v>48934.582014083862</v>
      </c>
      <c r="DO63" s="10">
        <v>7.3700067571837353</v>
      </c>
      <c r="DQ63" s="22">
        <v>43373</v>
      </c>
      <c r="DR63">
        <v>13</v>
      </c>
      <c r="DS63" s="2">
        <v>225968.85400390625</v>
      </c>
      <c r="DT63" s="2">
        <v>15230.206958770752</v>
      </c>
      <c r="DU63" s="10">
        <v>14.836886630340608</v>
      </c>
      <c r="DW63" s="22">
        <v>43373</v>
      </c>
      <c r="DX63">
        <v>4</v>
      </c>
      <c r="DY63" s="2">
        <v>56975.711303710938</v>
      </c>
      <c r="DZ63" s="2">
        <v>4633.890007019043</v>
      </c>
      <c r="EA63" s="10">
        <v>12.295438868296124</v>
      </c>
    </row>
    <row r="64" spans="1:131">
      <c r="A64" s="22">
        <v>40908</v>
      </c>
      <c r="B64">
        <v>436</v>
      </c>
      <c r="C64" s="2">
        <v>686993.37161254883</v>
      </c>
      <c r="D64" s="2">
        <v>1922409.3807220459</v>
      </c>
      <c r="E64" s="10">
        <v>0.35736060097382488</v>
      </c>
      <c r="G64" s="22">
        <v>43465</v>
      </c>
      <c r="H64">
        <v>12</v>
      </c>
      <c r="I64" s="2">
        <v>35767.860961914063</v>
      </c>
      <c r="J64" s="2">
        <v>126278.74060058594</v>
      </c>
      <c r="K64" s="10">
        <v>0.28324530947807142</v>
      </c>
      <c r="M64" s="22">
        <v>42369</v>
      </c>
      <c r="N64">
        <v>27</v>
      </c>
      <c r="O64" s="2">
        <v>35152.441772460938</v>
      </c>
      <c r="P64" s="2">
        <v>108680.84210205078</v>
      </c>
      <c r="Q64" s="10">
        <v>0.32344653475773555</v>
      </c>
      <c r="S64" s="22">
        <v>43465</v>
      </c>
      <c r="T64">
        <v>28</v>
      </c>
      <c r="U64" s="2">
        <v>95493.453857421875</v>
      </c>
      <c r="V64" s="2">
        <v>195798.06787109375</v>
      </c>
      <c r="W64" s="10">
        <v>0.48771397438043801</v>
      </c>
      <c r="Y64" s="22">
        <v>43465</v>
      </c>
      <c r="Z64">
        <v>13</v>
      </c>
      <c r="AA64" s="2">
        <v>20838.300131320953</v>
      </c>
      <c r="AB64" s="2">
        <v>49283.609985351563</v>
      </c>
      <c r="AC64" s="10">
        <v>0.42282414249919326</v>
      </c>
      <c r="AE64" s="22">
        <v>41182</v>
      </c>
      <c r="AF64">
        <v>90</v>
      </c>
      <c r="AG64" s="2">
        <v>163583.38003730774</v>
      </c>
      <c r="AH64" s="2">
        <v>478932.17065429688</v>
      </c>
      <c r="AI64" s="10">
        <v>0.34155855476116176</v>
      </c>
      <c r="AK64" s="22">
        <v>43465</v>
      </c>
      <c r="AL64">
        <v>10</v>
      </c>
      <c r="AM64" s="2">
        <v>19312.287986755371</v>
      </c>
      <c r="AN64" s="2">
        <v>47859.797973632813</v>
      </c>
      <c r="AO64" s="10">
        <v>0.40351795879696367</v>
      </c>
      <c r="AQ64" s="22">
        <v>43465</v>
      </c>
      <c r="AR64">
        <v>8</v>
      </c>
      <c r="AS64" s="2">
        <v>47676.412292480469</v>
      </c>
      <c r="AT64" s="2">
        <v>81077.817504882813</v>
      </c>
      <c r="AU64" s="10">
        <v>0.58803275371354458</v>
      </c>
      <c r="AW64" s="22">
        <v>42004</v>
      </c>
      <c r="AX64">
        <v>27</v>
      </c>
      <c r="AY64" s="2">
        <v>115313.30685424805</v>
      </c>
      <c r="AZ64" s="2">
        <v>332599.71661376953</v>
      </c>
      <c r="BA64" s="10">
        <v>0.34670296183130933</v>
      </c>
      <c r="BC64" s="22">
        <v>43465</v>
      </c>
      <c r="BD64">
        <v>10</v>
      </c>
      <c r="BE64" s="2">
        <v>29947.365020751953</v>
      </c>
      <c r="BF64" s="2">
        <v>112773.68676757813</v>
      </c>
      <c r="BG64" s="10">
        <v>0.2655527710331243</v>
      </c>
      <c r="BI64" s="22">
        <v>41274</v>
      </c>
      <c r="BJ64">
        <v>56</v>
      </c>
      <c r="BK64" s="2">
        <v>69439.84853553772</v>
      </c>
      <c r="BL64" s="2">
        <v>218230.14279174805</v>
      </c>
      <c r="BM64" s="10">
        <v>0.31819549603558916</v>
      </c>
      <c r="BO64" s="22">
        <v>43465</v>
      </c>
      <c r="BP64">
        <v>22</v>
      </c>
      <c r="BQ64" s="2">
        <v>122543.65795898438</v>
      </c>
      <c r="BR64" s="2">
        <v>371774.92318725586</v>
      </c>
      <c r="BS64" s="10">
        <v>0.32961786908166879</v>
      </c>
      <c r="BU64" s="22">
        <v>43465</v>
      </c>
      <c r="BV64">
        <v>21</v>
      </c>
      <c r="BW64" s="2">
        <v>30809.789962768555</v>
      </c>
      <c r="BX64" s="2">
        <v>81670.500091552734</v>
      </c>
      <c r="BY64" s="10">
        <v>0.37724502639546398</v>
      </c>
      <c r="CA64" s="22">
        <v>43465</v>
      </c>
      <c r="CB64">
        <v>17</v>
      </c>
      <c r="CC64" s="2">
        <v>36891.138122558594</v>
      </c>
      <c r="CD64" s="2">
        <v>77219.284423828125</v>
      </c>
      <c r="CE64" s="10">
        <v>0.47774514355865777</v>
      </c>
      <c r="CG64" s="22">
        <v>43465</v>
      </c>
      <c r="CH64">
        <v>23</v>
      </c>
      <c r="CI64" s="2">
        <v>48361.486141204834</v>
      </c>
      <c r="CJ64" s="2">
        <v>211243.95684814453</v>
      </c>
      <c r="CK64" s="10">
        <v>0.22893666101875812</v>
      </c>
      <c r="CM64" s="22">
        <v>43465</v>
      </c>
      <c r="CN64">
        <v>21</v>
      </c>
      <c r="CO64" s="2">
        <v>168194.0680847168</v>
      </c>
      <c r="CP64" s="2">
        <v>339728.39343261719</v>
      </c>
      <c r="CQ64" s="10">
        <v>0.49508392979839921</v>
      </c>
      <c r="CS64" s="22">
        <v>42004</v>
      </c>
      <c r="CT64">
        <v>9</v>
      </c>
      <c r="CU64" s="2">
        <v>17410.853771209717</v>
      </c>
      <c r="CV64" s="2">
        <v>56507.201843261719</v>
      </c>
      <c r="CW64" s="10">
        <v>0.30811742934119291</v>
      </c>
      <c r="CY64" s="22">
        <v>43465</v>
      </c>
      <c r="CZ64">
        <v>4</v>
      </c>
      <c r="DA64" s="2">
        <v>29903.520812988281</v>
      </c>
      <c r="DB64" s="2">
        <v>57489.112915039063</v>
      </c>
      <c r="DC64" s="10">
        <v>0.52015971888767076</v>
      </c>
      <c r="DE64" s="22">
        <v>43465</v>
      </c>
      <c r="DF64">
        <v>12</v>
      </c>
      <c r="DG64" s="2">
        <v>64693.402160644531</v>
      </c>
      <c r="DH64" s="2">
        <v>119804.49328613281</v>
      </c>
      <c r="DI64" s="10">
        <v>0.53999145095614454</v>
      </c>
      <c r="DK64" s="22">
        <v>41182</v>
      </c>
      <c r="DL64">
        <v>86</v>
      </c>
      <c r="DM64" s="2">
        <v>391709.13555908203</v>
      </c>
      <c r="DN64" s="2">
        <v>47413.020201444626</v>
      </c>
      <c r="DO64" s="10">
        <v>8.26163644279187</v>
      </c>
      <c r="DQ64" s="22">
        <v>43465</v>
      </c>
      <c r="DR64">
        <v>12</v>
      </c>
      <c r="DS64" s="2">
        <v>119804.49328613281</v>
      </c>
      <c r="DT64" s="2">
        <v>8141.517032623291</v>
      </c>
      <c r="DU64" s="10">
        <v>14.715254270926756</v>
      </c>
      <c r="DW64" s="22">
        <v>43465</v>
      </c>
      <c r="DX64">
        <v>4</v>
      </c>
      <c r="DY64" s="2">
        <v>57489.112915039063</v>
      </c>
      <c r="DZ64" s="2">
        <v>5833.8830108642578</v>
      </c>
      <c r="EA64" s="10">
        <v>9.8543479202409241</v>
      </c>
    </row>
    <row r="65" spans="1:131">
      <c r="A65" s="22">
        <v>40999</v>
      </c>
      <c r="B65">
        <v>434</v>
      </c>
      <c r="C65" s="2">
        <v>727360.99383413792</v>
      </c>
      <c r="D65" s="2">
        <v>1925513.3968505859</v>
      </c>
      <c r="E65" s="10">
        <v>0.3777491213635939</v>
      </c>
      <c r="G65" s="22">
        <v>43555</v>
      </c>
      <c r="H65">
        <v>12</v>
      </c>
      <c r="I65" s="2">
        <v>42708.000396728516</v>
      </c>
      <c r="J65" s="2">
        <v>126120.98400878906</v>
      </c>
      <c r="K65" s="10">
        <v>0.33862723742904116</v>
      </c>
      <c r="M65" s="22">
        <v>42460</v>
      </c>
      <c r="N65">
        <v>27</v>
      </c>
      <c r="O65" s="2">
        <v>40775.30583190918</v>
      </c>
      <c r="P65" s="2">
        <v>115039.51062011719</v>
      </c>
      <c r="Q65" s="10">
        <v>0.35444609953668144</v>
      </c>
      <c r="S65" s="22">
        <v>43555</v>
      </c>
      <c r="T65">
        <v>29</v>
      </c>
      <c r="U65" s="2">
        <v>112358.98864746094</v>
      </c>
      <c r="V65" s="2">
        <v>227545.78234863281</v>
      </c>
      <c r="W65" s="10">
        <v>0.49378629429092574</v>
      </c>
      <c r="Y65" s="22">
        <v>43555</v>
      </c>
      <c r="Z65">
        <v>13</v>
      </c>
      <c r="AA65" s="2">
        <v>23340.865997314453</v>
      </c>
      <c r="AB65" s="2">
        <v>62995.43212890625</v>
      </c>
      <c r="AC65" s="10">
        <v>0.37051680111587332</v>
      </c>
      <c r="AE65" s="22">
        <v>41274</v>
      </c>
      <c r="AF65">
        <v>95</v>
      </c>
      <c r="AG65" s="2">
        <v>177569.00452971458</v>
      </c>
      <c r="AH65" s="2">
        <v>508282.72958374023</v>
      </c>
      <c r="AI65" s="10">
        <v>0.34935085178899405</v>
      </c>
      <c r="AK65" s="22">
        <v>43555</v>
      </c>
      <c r="AL65">
        <v>10</v>
      </c>
      <c r="AM65" s="2">
        <v>20899.231063842773</v>
      </c>
      <c r="AN65" s="2">
        <v>54446.075561523438</v>
      </c>
      <c r="AO65" s="10">
        <v>0.3838519277707515</v>
      </c>
      <c r="AQ65" s="22">
        <v>43555</v>
      </c>
      <c r="AR65">
        <v>8</v>
      </c>
      <c r="AS65" s="2">
        <v>52264.958740234375</v>
      </c>
      <c r="AT65" s="2">
        <v>88524.760375976563</v>
      </c>
      <c r="AU65" s="10">
        <v>0.59039932464384048</v>
      </c>
      <c r="AW65" s="22">
        <v>42094</v>
      </c>
      <c r="AX65">
        <v>28</v>
      </c>
      <c r="AY65" s="2">
        <v>122977.67993164063</v>
      </c>
      <c r="AZ65" s="2">
        <v>378880.19110107422</v>
      </c>
      <c r="BA65" s="10">
        <v>0.32458197292989055</v>
      </c>
      <c r="BC65" s="22">
        <v>43555</v>
      </c>
      <c r="BD65">
        <v>10</v>
      </c>
      <c r="BE65" s="2">
        <v>33388.12890625</v>
      </c>
      <c r="BF65" s="2">
        <v>123205.79370117188</v>
      </c>
      <c r="BG65" s="10">
        <v>0.270994795806688</v>
      </c>
      <c r="BI65" s="22">
        <v>41364</v>
      </c>
      <c r="BJ65">
        <v>58</v>
      </c>
      <c r="BK65" s="2">
        <v>73712.82967877388</v>
      </c>
      <c r="BL65" s="2">
        <v>231572.71389770508</v>
      </c>
      <c r="BM65" s="10">
        <v>0.31831396902545167</v>
      </c>
      <c r="BO65" s="22">
        <v>43555</v>
      </c>
      <c r="BP65">
        <v>22</v>
      </c>
      <c r="BQ65" s="2">
        <v>134473.91590881348</v>
      </c>
      <c r="BR65" s="2">
        <v>444903.42803955078</v>
      </c>
      <c r="BS65" s="10">
        <v>0.30225416895834545</v>
      </c>
      <c r="BU65" s="22">
        <v>43555</v>
      </c>
      <c r="BV65">
        <v>20</v>
      </c>
      <c r="BW65" s="2">
        <v>33011.298919677734</v>
      </c>
      <c r="BX65" s="2">
        <v>82675.365783691406</v>
      </c>
      <c r="BY65" s="10">
        <v>0.39928821126775788</v>
      </c>
      <c r="CA65" s="22">
        <v>43555</v>
      </c>
      <c r="CB65">
        <v>17</v>
      </c>
      <c r="CC65" s="2">
        <v>45527.557556152344</v>
      </c>
      <c r="CD65" s="2">
        <v>84365.950805664063</v>
      </c>
      <c r="CE65" s="10">
        <v>0.53964374396756953</v>
      </c>
      <c r="CG65" s="22">
        <v>43555</v>
      </c>
      <c r="CH65">
        <v>24</v>
      </c>
      <c r="CI65" s="2">
        <v>57808.448020935059</v>
      </c>
      <c r="CJ65" s="2">
        <v>300036.57312011719</v>
      </c>
      <c r="CK65" s="10">
        <v>0.19267133809647904</v>
      </c>
      <c r="CM65" s="22">
        <v>43555</v>
      </c>
      <c r="CN65">
        <v>20</v>
      </c>
      <c r="CO65" s="2">
        <v>179649.33351135254</v>
      </c>
      <c r="CP65" s="2">
        <v>366286.50921630859</v>
      </c>
      <c r="CQ65" s="10">
        <v>0.49046123455576562</v>
      </c>
      <c r="CS65" s="22">
        <v>42094</v>
      </c>
      <c r="CT65">
        <v>11</v>
      </c>
      <c r="CU65" s="2">
        <v>28154.571132659912</v>
      </c>
      <c r="CV65" s="2">
        <v>106379.58447265625</v>
      </c>
      <c r="CW65" s="10">
        <v>0.2646614129226717</v>
      </c>
      <c r="CY65" s="22">
        <v>43555</v>
      </c>
      <c r="CZ65">
        <v>4</v>
      </c>
      <c r="DA65" s="2">
        <v>30705.234069824219</v>
      </c>
      <c r="DB65" s="2">
        <v>61402.89501953125</v>
      </c>
      <c r="DC65" s="10">
        <v>0.50006166745163061</v>
      </c>
      <c r="DE65" s="22">
        <v>43555</v>
      </c>
      <c r="DF65">
        <v>12</v>
      </c>
      <c r="DG65" s="2">
        <v>62907.262939453125</v>
      </c>
      <c r="DH65" s="2">
        <v>121377.58312988281</v>
      </c>
      <c r="DI65" s="10">
        <v>0.51827743902379231</v>
      </c>
      <c r="DK65" s="22">
        <v>41274</v>
      </c>
      <c r="DL65">
        <v>92</v>
      </c>
      <c r="DM65" s="2">
        <v>424785.22543334961</v>
      </c>
      <c r="DN65" s="2">
        <v>49282.962482452393</v>
      </c>
      <c r="DO65" s="10">
        <v>8.6193119089502357</v>
      </c>
      <c r="DQ65" s="22">
        <v>43555</v>
      </c>
      <c r="DR65">
        <v>12</v>
      </c>
      <c r="DS65" s="2">
        <v>121377.58312988281</v>
      </c>
      <c r="DT65" s="2">
        <v>7823.8420333862305</v>
      </c>
      <c r="DU65" s="10">
        <v>15.513808000204406</v>
      </c>
      <c r="DW65" s="22">
        <v>43555</v>
      </c>
      <c r="DX65">
        <v>4</v>
      </c>
      <c r="DY65" s="2">
        <v>61402.89501953125</v>
      </c>
      <c r="DZ65" s="2">
        <v>5532.4029922485352</v>
      </c>
      <c r="EA65" s="10">
        <v>11.098774819108986</v>
      </c>
    </row>
    <row r="66" spans="1:131">
      <c r="A66" s="22">
        <v>41090</v>
      </c>
      <c r="B66">
        <v>437</v>
      </c>
      <c r="C66" s="2">
        <v>806658.9951303862</v>
      </c>
      <c r="D66" s="2">
        <v>1920590.7770080566</v>
      </c>
      <c r="E66" s="10">
        <v>0.42000565908528381</v>
      </c>
      <c r="G66" s="22">
        <v>43646</v>
      </c>
      <c r="H66">
        <v>12</v>
      </c>
      <c r="I66" s="2">
        <v>39955.055603027344</v>
      </c>
      <c r="J66" s="2">
        <v>114083.12170410156</v>
      </c>
      <c r="K66" s="10">
        <v>0.35022757973488083</v>
      </c>
      <c r="M66" s="22">
        <v>42551</v>
      </c>
      <c r="N66">
        <v>27</v>
      </c>
      <c r="O66" s="2">
        <v>39834.66877746582</v>
      </c>
      <c r="P66" s="2">
        <v>119833.31469726563</v>
      </c>
      <c r="Q66" s="10">
        <v>0.3324173154860981</v>
      </c>
      <c r="S66" s="22">
        <v>43646</v>
      </c>
      <c r="T66">
        <v>29</v>
      </c>
      <c r="U66" s="2">
        <v>120287.05444335938</v>
      </c>
      <c r="V66" s="2">
        <v>242723.47619628906</v>
      </c>
      <c r="W66" s="10">
        <v>0.49557239509079842</v>
      </c>
      <c r="Y66" s="22">
        <v>43646</v>
      </c>
      <c r="Z66">
        <v>14</v>
      </c>
      <c r="AA66" s="2">
        <v>30678.292556762695</v>
      </c>
      <c r="AB66" s="2">
        <v>79428.169921875</v>
      </c>
      <c r="AC66" s="10">
        <v>0.38623944863563708</v>
      </c>
      <c r="AE66" s="22">
        <v>41364</v>
      </c>
      <c r="AF66">
        <v>96</v>
      </c>
      <c r="AG66" s="2">
        <v>181820.46313858032</v>
      </c>
      <c r="AH66" s="2">
        <v>559579.47799682617</v>
      </c>
      <c r="AI66" s="10">
        <v>0.32492339388402586</v>
      </c>
      <c r="AK66" s="22">
        <v>43646</v>
      </c>
      <c r="AL66">
        <v>10</v>
      </c>
      <c r="AM66" s="2">
        <v>26310.056518554688</v>
      </c>
      <c r="AN66" s="2">
        <v>56429.839477539063</v>
      </c>
      <c r="AO66" s="10">
        <v>0.46624368883818917</v>
      </c>
      <c r="AQ66" s="22">
        <v>43646</v>
      </c>
      <c r="AR66">
        <v>9</v>
      </c>
      <c r="AS66" s="2">
        <v>52664.718627929688</v>
      </c>
      <c r="AT66" s="2">
        <v>91472.133056640625</v>
      </c>
      <c r="AU66" s="10">
        <v>0.57574604273543151</v>
      </c>
      <c r="AW66" s="22">
        <v>42185</v>
      </c>
      <c r="AX66">
        <v>29</v>
      </c>
      <c r="AY66" s="2">
        <v>131325.48522949219</v>
      </c>
      <c r="AZ66" s="2">
        <v>410543.22857666016</v>
      </c>
      <c r="BA66" s="10">
        <v>0.31988223428941531</v>
      </c>
      <c r="BC66" s="22">
        <v>43646</v>
      </c>
      <c r="BD66">
        <v>10</v>
      </c>
      <c r="BE66" s="2">
        <v>34924.457763671875</v>
      </c>
      <c r="BF66" s="2">
        <v>130233.72216796875</v>
      </c>
      <c r="BG66" s="10">
        <v>0.26816754664070885</v>
      </c>
      <c r="BI66" s="22">
        <v>41455</v>
      </c>
      <c r="BJ66">
        <v>60</v>
      </c>
      <c r="BK66" s="2">
        <v>72617.791152954102</v>
      </c>
      <c r="BL66" s="2">
        <v>203683.59039306641</v>
      </c>
      <c r="BM66" s="10">
        <v>0.35652254073495598</v>
      </c>
      <c r="BO66" s="22">
        <v>43646</v>
      </c>
      <c r="BP66">
        <v>22</v>
      </c>
      <c r="BQ66" s="2">
        <v>141636.85317993164</v>
      </c>
      <c r="BR66" s="2">
        <v>462409.41873168945</v>
      </c>
      <c r="BS66" s="10">
        <v>0.30630183435367186</v>
      </c>
      <c r="BU66" s="22">
        <v>43646</v>
      </c>
      <c r="BV66">
        <v>21</v>
      </c>
      <c r="BW66" s="2">
        <v>33938.348815917969</v>
      </c>
      <c r="BX66" s="2">
        <v>86896.953002929688</v>
      </c>
      <c r="BY66" s="10">
        <v>0.39055855980098353</v>
      </c>
      <c r="CA66" s="22">
        <v>43646</v>
      </c>
      <c r="CB66">
        <v>17</v>
      </c>
      <c r="CC66" s="2">
        <v>50231.896545410156</v>
      </c>
      <c r="CD66" s="2">
        <v>87724.698486328125</v>
      </c>
      <c r="CE66" s="10">
        <v>0.57260836927514536</v>
      </c>
      <c r="CG66" s="22">
        <v>43646</v>
      </c>
      <c r="CH66">
        <v>23</v>
      </c>
      <c r="CI66" s="2">
        <v>58362.352828979492</v>
      </c>
      <c r="CJ66" s="2">
        <v>319957.82299804688</v>
      </c>
      <c r="CK66" s="10">
        <v>0.18240639432446618</v>
      </c>
      <c r="CM66" s="22">
        <v>43646</v>
      </c>
      <c r="CN66">
        <v>21</v>
      </c>
      <c r="CO66" s="2">
        <v>191392.81266784668</v>
      </c>
      <c r="CP66" s="2">
        <v>397240.67590332031</v>
      </c>
      <c r="CQ66" s="10">
        <v>0.48180567670373087</v>
      </c>
      <c r="CS66" s="22">
        <v>42185</v>
      </c>
      <c r="CT66">
        <v>11</v>
      </c>
      <c r="CU66" s="2">
        <v>30443.296249389648</v>
      </c>
      <c r="CV66" s="2">
        <v>94298.2392578125</v>
      </c>
      <c r="CW66" s="10">
        <v>0.32284055873150841</v>
      </c>
      <c r="CY66" s="22">
        <v>43646</v>
      </c>
      <c r="CZ66">
        <v>4</v>
      </c>
      <c r="DA66" s="2">
        <v>30878.826782226563</v>
      </c>
      <c r="DB66" s="2">
        <v>58360.755859375</v>
      </c>
      <c r="DC66" s="10">
        <v>0.52910258490537054</v>
      </c>
      <c r="DE66" s="22">
        <v>43646</v>
      </c>
      <c r="DF66">
        <v>10</v>
      </c>
      <c r="DG66" s="2">
        <v>60441.799194335938</v>
      </c>
      <c r="DH66" s="2">
        <v>117680.08709716797</v>
      </c>
      <c r="DI66" s="10">
        <v>0.51361110180373504</v>
      </c>
      <c r="DK66" s="22">
        <v>41364</v>
      </c>
      <c r="DL66">
        <v>92</v>
      </c>
      <c r="DM66" s="2">
        <v>549570.63833618164</v>
      </c>
      <c r="DN66" s="2">
        <v>57715.389011383057</v>
      </c>
      <c r="DO66" s="10">
        <v>9.5220815063343203</v>
      </c>
      <c r="DQ66" s="22">
        <v>43646</v>
      </c>
      <c r="DR66">
        <v>10</v>
      </c>
      <c r="DS66" s="2">
        <v>117680.08709716797</v>
      </c>
      <c r="DT66" s="2">
        <v>8218.8549957275391</v>
      </c>
      <c r="DU66" s="10">
        <v>14.318306766373464</v>
      </c>
      <c r="DW66" s="22">
        <v>43646</v>
      </c>
      <c r="DX66">
        <v>4</v>
      </c>
      <c r="DY66" s="2">
        <v>58360.755859375</v>
      </c>
      <c r="DZ66" s="2">
        <v>5379.2869720458984</v>
      </c>
      <c r="EA66" s="10">
        <v>10.849162010254068</v>
      </c>
    </row>
    <row r="67" spans="1:131">
      <c r="A67" s="22">
        <v>41182</v>
      </c>
      <c r="B67">
        <v>451</v>
      </c>
      <c r="C67" s="2">
        <v>835150.89820289612</v>
      </c>
      <c r="D67" s="2">
        <v>2089287.1266784668</v>
      </c>
      <c r="E67" s="10">
        <v>0.39973007421464984</v>
      </c>
      <c r="M67" s="22">
        <v>42643</v>
      </c>
      <c r="N67">
        <v>23</v>
      </c>
      <c r="O67" s="2">
        <v>35639.004211425781</v>
      </c>
      <c r="P67" s="2">
        <v>114206.13641357422</v>
      </c>
      <c r="Q67" s="10">
        <v>0.31205857522722247</v>
      </c>
      <c r="AE67" s="22">
        <v>41455</v>
      </c>
      <c r="AF67">
        <v>101</v>
      </c>
      <c r="AG67" s="2">
        <v>186243.13838195801</v>
      </c>
      <c r="AH67" s="2">
        <v>567118.11807250977</v>
      </c>
      <c r="AI67" s="10">
        <v>0.32840273030766687</v>
      </c>
      <c r="AW67" s="22">
        <v>42277</v>
      </c>
      <c r="AX67">
        <v>30</v>
      </c>
      <c r="AY67" s="2">
        <v>139236.50033569336</v>
      </c>
      <c r="AZ67" s="2">
        <v>361771.72253417969</v>
      </c>
      <c r="BA67" s="10">
        <v>0.38487391817235933</v>
      </c>
      <c r="BI67" s="22">
        <v>41547</v>
      </c>
      <c r="BJ67">
        <v>62</v>
      </c>
      <c r="BK67" s="2">
        <v>72710.738758087158</v>
      </c>
      <c r="BL67" s="2">
        <v>215256.41693115234</v>
      </c>
      <c r="BM67" s="10">
        <v>0.33778662580518087</v>
      </c>
      <c r="CS67" s="22">
        <v>42277</v>
      </c>
      <c r="CT67">
        <v>9</v>
      </c>
      <c r="CU67" s="2">
        <v>30580.352142333984</v>
      </c>
      <c r="CV67" s="2">
        <v>88305.662994384766</v>
      </c>
      <c r="CW67" s="10">
        <v>0.34630114429103542</v>
      </c>
      <c r="DK67" s="22">
        <v>41455</v>
      </c>
      <c r="DL67">
        <v>95</v>
      </c>
      <c r="DM67" s="2">
        <v>553346.43637084961</v>
      </c>
      <c r="DN67" s="2">
        <v>57595.171401977539</v>
      </c>
      <c r="DO67" s="10">
        <v>9.6075143610363547</v>
      </c>
    </row>
    <row r="68" spans="1:131">
      <c r="A68" s="22">
        <v>41274</v>
      </c>
      <c r="B68">
        <v>444</v>
      </c>
      <c r="C68" s="2">
        <v>855653.64689517021</v>
      </c>
      <c r="D68" s="2">
        <v>2174571.5766906738</v>
      </c>
      <c r="E68" s="10">
        <v>0.39348148208454409</v>
      </c>
      <c r="M68" s="22">
        <v>42735</v>
      </c>
      <c r="N68">
        <v>23</v>
      </c>
      <c r="O68" s="2">
        <v>33375.15412902832</v>
      </c>
      <c r="P68" s="2">
        <v>117318.29370117188</v>
      </c>
      <c r="Q68" s="10">
        <v>0.28448380108595922</v>
      </c>
      <c r="AE68" s="22">
        <v>41547</v>
      </c>
      <c r="AF68">
        <v>101</v>
      </c>
      <c r="AG68" s="2">
        <v>191807.66210174561</v>
      </c>
      <c r="AH68" s="2">
        <v>597348.08575439453</v>
      </c>
      <c r="AI68" s="10">
        <v>0.32109864696311957</v>
      </c>
      <c r="AW68" s="22">
        <v>42369</v>
      </c>
      <c r="AX68">
        <v>33</v>
      </c>
      <c r="AY68" s="2">
        <v>145046.72796630859</v>
      </c>
      <c r="AZ68" s="2">
        <v>345619.35382080078</v>
      </c>
      <c r="BA68" s="10">
        <v>0.41967189152698164</v>
      </c>
      <c r="BI68" s="22">
        <v>41639</v>
      </c>
      <c r="BJ68">
        <v>61</v>
      </c>
      <c r="BK68" s="2">
        <v>70983.017395019531</v>
      </c>
      <c r="BL68" s="2">
        <v>225974.55288696289</v>
      </c>
      <c r="BM68" s="10">
        <v>0.31411951694634704</v>
      </c>
      <c r="CS68" s="22">
        <v>42369</v>
      </c>
      <c r="CT68">
        <v>9</v>
      </c>
      <c r="CU68" s="2">
        <v>36307.652923583984</v>
      </c>
      <c r="CV68" s="2">
        <v>94803.919921875</v>
      </c>
      <c r="CW68" s="10">
        <v>0.38297628361257641</v>
      </c>
      <c r="DK68" s="22">
        <v>41547</v>
      </c>
      <c r="DL68">
        <v>96</v>
      </c>
      <c r="DM68" s="2">
        <v>584172.15911865234</v>
      </c>
      <c r="DN68" s="2">
        <v>59300.693034172058</v>
      </c>
      <c r="DO68" s="10">
        <v>9.8510174034900881</v>
      </c>
    </row>
    <row r="69" spans="1:131">
      <c r="A69" s="22">
        <v>41364</v>
      </c>
      <c r="B69">
        <v>446</v>
      </c>
      <c r="C69" s="2">
        <v>877118.24435019493</v>
      </c>
      <c r="D69" s="2">
        <v>2345094.716003418</v>
      </c>
      <c r="E69" s="10">
        <v>0.37402252385140616</v>
      </c>
      <c r="M69" s="22">
        <v>42825</v>
      </c>
      <c r="N69">
        <v>23</v>
      </c>
      <c r="O69" s="2">
        <v>35076.854446411133</v>
      </c>
      <c r="P69" s="2">
        <v>121793.06304931641</v>
      </c>
      <c r="Q69" s="10">
        <v>0.28800371357938365</v>
      </c>
      <c r="AE69" s="22">
        <v>41639</v>
      </c>
      <c r="AF69">
        <v>98</v>
      </c>
      <c r="AG69" s="2">
        <v>200991.45551300049</v>
      </c>
      <c r="AH69" s="2">
        <v>599564.06176757813</v>
      </c>
      <c r="AI69" s="10">
        <v>0.33522932465374339</v>
      </c>
      <c r="AW69" s="22">
        <v>42460</v>
      </c>
      <c r="AX69">
        <v>33</v>
      </c>
      <c r="AY69" s="2">
        <v>151869.38018798828</v>
      </c>
      <c r="AZ69" s="2">
        <v>320050.91558837891</v>
      </c>
      <c r="BA69" s="10">
        <v>0.47451631222111296</v>
      </c>
      <c r="BI69" s="22">
        <v>41729</v>
      </c>
      <c r="BJ69">
        <v>59</v>
      </c>
      <c r="BK69" s="2">
        <v>75657.287017822266</v>
      </c>
      <c r="BL69" s="2">
        <v>223807.80233764648</v>
      </c>
      <c r="BM69" s="10">
        <v>0.33804579745473884</v>
      </c>
      <c r="CS69" s="22">
        <v>42460</v>
      </c>
      <c r="CT69">
        <v>9</v>
      </c>
      <c r="CU69" s="2">
        <v>38396.633941650391</v>
      </c>
      <c r="CV69" s="2">
        <v>94524.706726074219</v>
      </c>
      <c r="CW69" s="10">
        <v>0.40620738504824</v>
      </c>
      <c r="DK69" s="22">
        <v>41639</v>
      </c>
      <c r="DL69">
        <v>95</v>
      </c>
      <c r="DM69" s="2">
        <v>590932.34313964844</v>
      </c>
      <c r="DN69" s="2">
        <v>55323.841071605682</v>
      </c>
      <c r="DO69" s="10">
        <v>10.681332526691419</v>
      </c>
    </row>
    <row r="70" spans="1:131">
      <c r="A70" s="22">
        <v>41455</v>
      </c>
      <c r="B70">
        <v>456</v>
      </c>
      <c r="C70" s="2">
        <v>891745.97159862518</v>
      </c>
      <c r="D70" s="2">
        <v>2407940.4724578857</v>
      </c>
      <c r="E70" s="10">
        <v>0.37033555513454314</v>
      </c>
      <c r="M70" s="22">
        <v>42916</v>
      </c>
      <c r="N70">
        <v>25</v>
      </c>
      <c r="O70" s="2">
        <v>36674.454574584961</v>
      </c>
      <c r="P70" s="2">
        <v>137112.66198730469</v>
      </c>
      <c r="Q70" s="10">
        <v>0.26747678910924116</v>
      </c>
      <c r="AE70" s="22">
        <v>41729</v>
      </c>
      <c r="AF70">
        <v>100</v>
      </c>
      <c r="AG70" s="2">
        <v>216947.84854888916</v>
      </c>
      <c r="AH70" s="2">
        <v>645219.00690460205</v>
      </c>
      <c r="AI70" s="10">
        <v>0.33623908506614358</v>
      </c>
      <c r="AW70" s="22">
        <v>42551</v>
      </c>
      <c r="AX70">
        <v>32</v>
      </c>
      <c r="AY70" s="2">
        <v>148626.55673217773</v>
      </c>
      <c r="AZ70" s="2">
        <v>312533.24073791504</v>
      </c>
      <c r="BA70" s="10">
        <v>0.4755543966499659</v>
      </c>
      <c r="BI70" s="22">
        <v>41820</v>
      </c>
      <c r="BJ70">
        <v>61</v>
      </c>
      <c r="BK70" s="2">
        <v>88401.980484008789</v>
      </c>
      <c r="BL70" s="2">
        <v>286183.39730834961</v>
      </c>
      <c r="BM70" s="10">
        <v>0.30889975210113141</v>
      </c>
      <c r="CS70" s="22">
        <v>42551</v>
      </c>
      <c r="CT70">
        <v>8</v>
      </c>
      <c r="CU70" s="2">
        <v>37385.692138671875</v>
      </c>
      <c r="CV70" s="2">
        <v>75934.139526367188</v>
      </c>
      <c r="CW70" s="10">
        <v>0.49234365954315129</v>
      </c>
      <c r="DK70" s="22">
        <v>41729</v>
      </c>
      <c r="DL70">
        <v>98</v>
      </c>
      <c r="DM70" s="2">
        <v>640244.68506622314</v>
      </c>
      <c r="DN70" s="2">
        <v>60366.420875549316</v>
      </c>
      <c r="DO70" s="10">
        <v>10.605973913645533</v>
      </c>
    </row>
    <row r="71" spans="1:131">
      <c r="A71" s="22">
        <v>41547</v>
      </c>
      <c r="B71">
        <v>453</v>
      </c>
      <c r="C71" s="2">
        <v>882760.52047348022</v>
      </c>
      <c r="D71" s="2">
        <v>2514769.0465087891</v>
      </c>
      <c r="E71" s="10">
        <v>0.35103045414806644</v>
      </c>
      <c r="M71" s="22">
        <v>43008</v>
      </c>
      <c r="N71">
        <v>26</v>
      </c>
      <c r="O71" s="2">
        <v>37464.689575195313</v>
      </c>
      <c r="P71" s="2">
        <v>143171.50225830078</v>
      </c>
      <c r="Q71" s="10">
        <v>0.26167700264542826</v>
      </c>
      <c r="AE71" s="22">
        <v>41820</v>
      </c>
      <c r="AF71">
        <v>101</v>
      </c>
      <c r="AG71" s="2">
        <v>226200.32670593262</v>
      </c>
      <c r="AH71" s="2">
        <v>723361.4287109375</v>
      </c>
      <c r="AI71" s="10">
        <v>0.31270719964849625</v>
      </c>
      <c r="AW71" s="22">
        <v>42643</v>
      </c>
      <c r="AX71">
        <v>31</v>
      </c>
      <c r="AY71" s="2">
        <v>147199.6003112793</v>
      </c>
      <c r="AZ71" s="2">
        <v>310858.2197265625</v>
      </c>
      <c r="BA71" s="10">
        <v>0.47352648561379268</v>
      </c>
      <c r="BI71" s="22">
        <v>41912</v>
      </c>
      <c r="BJ71">
        <v>61</v>
      </c>
      <c r="BK71" s="2">
        <v>88700.48871421814</v>
      </c>
      <c r="BL71" s="2">
        <v>267050.76129150391</v>
      </c>
      <c r="BM71" s="10">
        <v>0.33214842109135789</v>
      </c>
      <c r="CS71" s="22">
        <v>42643</v>
      </c>
      <c r="CT71">
        <v>8</v>
      </c>
      <c r="CU71" s="2">
        <v>38321.787353515625</v>
      </c>
      <c r="CV71" s="2">
        <v>85035.387390136719</v>
      </c>
      <c r="CW71" s="10">
        <v>0.4506569385954321</v>
      </c>
      <c r="DK71" s="22">
        <v>41820</v>
      </c>
      <c r="DL71">
        <v>100</v>
      </c>
      <c r="DM71" s="2">
        <v>722101.30456542969</v>
      </c>
      <c r="DN71" s="2">
        <v>56494.096038818359</v>
      </c>
      <c r="DO71" s="10">
        <v>12.781889705240308</v>
      </c>
    </row>
    <row r="72" spans="1:131">
      <c r="A72" s="22">
        <v>41639</v>
      </c>
      <c r="B72">
        <v>436</v>
      </c>
      <c r="C72" s="2">
        <v>925558.88365888596</v>
      </c>
      <c r="D72" s="2">
        <v>2621989.4582061768</v>
      </c>
      <c r="E72" s="10">
        <v>0.35299870514815235</v>
      </c>
      <c r="M72" s="22">
        <v>43100</v>
      </c>
      <c r="N72">
        <v>26</v>
      </c>
      <c r="O72" s="2">
        <v>38620.57975769043</v>
      </c>
      <c r="P72" s="2">
        <v>136020.20678710938</v>
      </c>
      <c r="Q72" s="10">
        <v>0.28393266463810801</v>
      </c>
      <c r="AE72" s="22">
        <v>41912</v>
      </c>
      <c r="AF72">
        <v>103</v>
      </c>
      <c r="AG72" s="2">
        <v>239049.01756286621</v>
      </c>
      <c r="AH72" s="2">
        <v>708760.91067504883</v>
      </c>
      <c r="AI72" s="10">
        <v>0.33727737233023691</v>
      </c>
      <c r="AW72" s="22">
        <v>42735</v>
      </c>
      <c r="AX72">
        <v>32</v>
      </c>
      <c r="AY72" s="2">
        <v>150242.47967529297</v>
      </c>
      <c r="AZ72" s="2">
        <v>305232.87017822266</v>
      </c>
      <c r="BA72" s="10">
        <v>0.4922224778332942</v>
      </c>
      <c r="BI72" s="22">
        <v>42004</v>
      </c>
      <c r="BJ72">
        <v>62</v>
      </c>
      <c r="BK72" s="2">
        <v>91116.990455627441</v>
      </c>
      <c r="BL72" s="2">
        <v>272320.01538085938</v>
      </c>
      <c r="BM72" s="10">
        <v>0.33459527507808667</v>
      </c>
      <c r="CS72" s="22">
        <v>42735</v>
      </c>
      <c r="CT72">
        <v>8</v>
      </c>
      <c r="CU72" s="2">
        <v>39628.544921875</v>
      </c>
      <c r="CV72" s="2">
        <v>98981.897644042969</v>
      </c>
      <c r="CW72" s="10">
        <v>0.40036153948458841</v>
      </c>
      <c r="DK72" s="22">
        <v>41912</v>
      </c>
      <c r="DL72">
        <v>102</v>
      </c>
      <c r="DM72" s="2">
        <v>707288.32473754883</v>
      </c>
      <c r="DN72" s="2">
        <v>61324.218757629395</v>
      </c>
      <c r="DO72" s="10">
        <v>11.533588834338872</v>
      </c>
    </row>
    <row r="73" spans="1:131">
      <c r="A73" s="22">
        <v>41729</v>
      </c>
      <c r="B73">
        <v>435</v>
      </c>
      <c r="C73" s="2">
        <v>977684.27061367035</v>
      </c>
      <c r="D73" s="2">
        <v>2752596.2834243774</v>
      </c>
      <c r="E73" s="10">
        <v>0.35518622055152188</v>
      </c>
      <c r="M73" s="22">
        <v>43190</v>
      </c>
      <c r="N73">
        <v>25</v>
      </c>
      <c r="O73" s="2">
        <v>38178.031585693359</v>
      </c>
      <c r="P73" s="2">
        <v>124310.55249023438</v>
      </c>
      <c r="Q73" s="10">
        <v>0.30711818764294013</v>
      </c>
      <c r="AE73" s="22">
        <v>42004</v>
      </c>
      <c r="AF73">
        <v>98</v>
      </c>
      <c r="AG73" s="2">
        <v>217675.63162994385</v>
      </c>
      <c r="AH73" s="2">
        <v>555335.24226379395</v>
      </c>
      <c r="AI73" s="10">
        <v>0.39197157872171223</v>
      </c>
      <c r="AW73" s="22">
        <v>42825</v>
      </c>
      <c r="AX73">
        <v>31</v>
      </c>
      <c r="AY73" s="2">
        <v>144344.42260742188</v>
      </c>
      <c r="AZ73" s="2">
        <v>308455.55499267578</v>
      </c>
      <c r="BA73" s="10">
        <v>0.46795857708203475</v>
      </c>
      <c r="BI73" s="22">
        <v>42094</v>
      </c>
      <c r="BJ73">
        <v>62</v>
      </c>
      <c r="BK73" s="2">
        <v>97715.17151260376</v>
      </c>
      <c r="BL73" s="2">
        <v>269912.50335693359</v>
      </c>
      <c r="BM73" s="10">
        <v>0.36202536117189332</v>
      </c>
      <c r="CS73" s="22">
        <v>42825</v>
      </c>
      <c r="CT73">
        <v>8</v>
      </c>
      <c r="CU73" s="2">
        <v>40775.094848632813</v>
      </c>
      <c r="CV73" s="2">
        <v>97125.307312011719</v>
      </c>
      <c r="CW73" s="10">
        <v>0.41981946803673131</v>
      </c>
      <c r="DK73" s="22">
        <v>42004</v>
      </c>
      <c r="DL73">
        <v>97</v>
      </c>
      <c r="DM73" s="2">
        <v>553925.50617980957</v>
      </c>
      <c r="DN73" s="2">
        <v>51726.052412033081</v>
      </c>
      <c r="DO73" s="10">
        <v>10.708830083676546</v>
      </c>
    </row>
    <row r="74" spans="1:131">
      <c r="A74" s="22">
        <v>41820</v>
      </c>
      <c r="B74">
        <v>444</v>
      </c>
      <c r="C74" s="2">
        <v>988162.5456340313</v>
      </c>
      <c r="D74" s="2">
        <v>2874064.0889282227</v>
      </c>
      <c r="E74" s="10">
        <v>0.34382063693037912</v>
      </c>
      <c r="M74" s="22">
        <v>43281</v>
      </c>
      <c r="N74">
        <v>23</v>
      </c>
      <c r="O74" s="2">
        <v>34773.150810241699</v>
      </c>
      <c r="P74" s="2">
        <v>112955.86853027344</v>
      </c>
      <c r="Q74" s="10">
        <v>0.30784722620163912</v>
      </c>
      <c r="AE74" s="22">
        <v>42094</v>
      </c>
      <c r="AF74">
        <v>100</v>
      </c>
      <c r="AG74" s="2">
        <v>220163.38975524902</v>
      </c>
      <c r="AH74" s="2">
        <v>562528.69773864746</v>
      </c>
      <c r="AI74" s="10">
        <v>0.39138161420084139</v>
      </c>
      <c r="AW74" s="22">
        <v>42916</v>
      </c>
      <c r="AX74">
        <v>31</v>
      </c>
      <c r="AY74" s="2">
        <v>145963.25869750977</v>
      </c>
      <c r="AZ74" s="2">
        <v>319118.283203125</v>
      </c>
      <c r="BA74" s="10">
        <v>0.45739547490797106</v>
      </c>
      <c r="BI74" s="22">
        <v>42185</v>
      </c>
      <c r="BJ74">
        <v>62</v>
      </c>
      <c r="BK74" s="2">
        <v>91678.161250352859</v>
      </c>
      <c r="BL74" s="2">
        <v>248537.22247314453</v>
      </c>
      <c r="BM74" s="10">
        <v>0.36887094954261451</v>
      </c>
      <c r="CS74" s="22">
        <v>42916</v>
      </c>
      <c r="CT74">
        <v>8</v>
      </c>
      <c r="CU74" s="2">
        <v>40834.126129150391</v>
      </c>
      <c r="CV74" s="2">
        <v>102768.09844970703</v>
      </c>
      <c r="CW74" s="10">
        <v>0.3973424316022926</v>
      </c>
      <c r="DK74" s="22">
        <v>42094</v>
      </c>
      <c r="DL74">
        <v>100</v>
      </c>
      <c r="DM74" s="2">
        <v>562528.69773864746</v>
      </c>
      <c r="DN74" s="2">
        <v>32391.992497444153</v>
      </c>
      <c r="DO74" s="10">
        <v>17.366288837682124</v>
      </c>
    </row>
    <row r="75" spans="1:131">
      <c r="A75" s="22">
        <v>41912</v>
      </c>
      <c r="B75">
        <v>450</v>
      </c>
      <c r="C75" s="2">
        <v>962825.62639737129</v>
      </c>
      <c r="D75" s="2">
        <v>2795461.9993209839</v>
      </c>
      <c r="E75" s="10">
        <v>0.34442450894744447</v>
      </c>
      <c r="M75" s="22">
        <v>43373</v>
      </c>
      <c r="N75">
        <v>21</v>
      </c>
      <c r="O75" s="2">
        <v>29388.41967010498</v>
      </c>
      <c r="P75" s="2">
        <v>102841.03857421875</v>
      </c>
      <c r="Q75" s="10">
        <v>0.2857654889287784</v>
      </c>
      <c r="AE75" s="22">
        <v>42185</v>
      </c>
      <c r="AF75">
        <v>100</v>
      </c>
      <c r="AG75" s="2">
        <v>218661.26425242424</v>
      </c>
      <c r="AH75" s="2">
        <v>539869.78150939941</v>
      </c>
      <c r="AI75" s="10">
        <v>0.40502593725671832</v>
      </c>
      <c r="AW75" s="22">
        <v>43008</v>
      </c>
      <c r="AX75">
        <v>30</v>
      </c>
      <c r="AY75" s="2">
        <v>144646.67846679688</v>
      </c>
      <c r="AZ75" s="2">
        <v>302448.31988525391</v>
      </c>
      <c r="BA75" s="10">
        <v>0.47825254417572721</v>
      </c>
      <c r="BI75" s="22">
        <v>42277</v>
      </c>
      <c r="BJ75">
        <v>61</v>
      </c>
      <c r="BK75" s="2">
        <v>90111.999610900879</v>
      </c>
      <c r="BL75" s="2">
        <v>216200.32952880859</v>
      </c>
      <c r="BM75" s="10">
        <v>0.41679862286654606</v>
      </c>
      <c r="CS75" s="22">
        <v>43008</v>
      </c>
      <c r="CT75">
        <v>8</v>
      </c>
      <c r="CU75" s="2">
        <v>39923.110900878906</v>
      </c>
      <c r="CV75" s="2">
        <v>94820.498901367188</v>
      </c>
      <c r="CW75" s="10">
        <v>0.42103881927901632</v>
      </c>
      <c r="DK75" s="22">
        <v>42185</v>
      </c>
      <c r="DL75">
        <v>98</v>
      </c>
      <c r="DM75" s="2">
        <v>526541.24000549316</v>
      </c>
      <c r="DN75" s="2">
        <v>10459.194294691086</v>
      </c>
      <c r="DO75" s="10">
        <v>50.342428409878266</v>
      </c>
    </row>
    <row r="76" spans="1:131">
      <c r="A76" s="22">
        <v>42004</v>
      </c>
      <c r="B76">
        <v>450</v>
      </c>
      <c r="C76" s="2">
        <v>999770.16251564026</v>
      </c>
      <c r="D76" s="2">
        <v>2818123.4801177979</v>
      </c>
      <c r="E76" s="10">
        <v>0.35476449828019946</v>
      </c>
      <c r="M76" s="22">
        <v>43465</v>
      </c>
      <c r="N76">
        <v>23</v>
      </c>
      <c r="O76" s="2">
        <v>33690.841705322266</v>
      </c>
      <c r="P76" s="2">
        <v>97421.38330078125</v>
      </c>
      <c r="Q76" s="10">
        <v>0.3458259425582606</v>
      </c>
      <c r="AE76" s="22">
        <v>42277</v>
      </c>
      <c r="AF76">
        <v>100</v>
      </c>
      <c r="AG76" s="2">
        <v>226704.98527526855</v>
      </c>
      <c r="AH76" s="2">
        <v>476047.99505615234</v>
      </c>
      <c r="AI76" s="10">
        <v>0.47622295993186048</v>
      </c>
      <c r="AW76" s="22">
        <v>43100</v>
      </c>
      <c r="AX76">
        <v>30</v>
      </c>
      <c r="AY76" s="2">
        <v>141746.55630493164</v>
      </c>
      <c r="AZ76" s="2">
        <v>308457.62512207031</v>
      </c>
      <c r="BA76" s="10">
        <v>0.45953331920012114</v>
      </c>
      <c r="BI76" s="22">
        <v>42369</v>
      </c>
      <c r="BJ76">
        <v>59</v>
      </c>
      <c r="BK76" s="2">
        <v>94767.404685974121</v>
      </c>
      <c r="BL76" s="2">
        <v>222961.44201660156</v>
      </c>
      <c r="BM76" s="10">
        <v>0.42503943205981687</v>
      </c>
      <c r="CS76" s="22">
        <v>43100</v>
      </c>
      <c r="CT76">
        <v>8</v>
      </c>
      <c r="CU76" s="2">
        <v>42063.709167480469</v>
      </c>
      <c r="CV76" s="2">
        <v>103895.45098876953</v>
      </c>
      <c r="CW76" s="10">
        <v>0.40486574500771261</v>
      </c>
      <c r="DK76" s="22">
        <v>42277</v>
      </c>
      <c r="DL76">
        <v>97</v>
      </c>
      <c r="DM76" s="2">
        <v>459156.23187255859</v>
      </c>
      <c r="DN76" s="2">
        <v>-19387.219532012939</v>
      </c>
      <c r="DO76" s="10">
        <v>-23.683449352517094</v>
      </c>
    </row>
    <row r="77" spans="1:131">
      <c r="A77" s="22">
        <v>42094</v>
      </c>
      <c r="B77">
        <v>461</v>
      </c>
      <c r="C77" s="2">
        <v>1070114.8010263443</v>
      </c>
      <c r="D77" s="2">
        <v>3083736.3086051941</v>
      </c>
      <c r="E77" s="10">
        <v>0.3470189062664597</v>
      </c>
      <c r="M77" s="22">
        <v>43555</v>
      </c>
      <c r="N77">
        <v>22</v>
      </c>
      <c r="O77" s="2">
        <v>44587.532562255859</v>
      </c>
      <c r="P77" s="2">
        <v>117677.09069824219</v>
      </c>
      <c r="Q77" s="10">
        <v>0.37889730530975718</v>
      </c>
      <c r="AE77" s="22">
        <v>42369</v>
      </c>
      <c r="AF77">
        <v>93</v>
      </c>
      <c r="AG77" s="2">
        <v>216222.18814086914</v>
      </c>
      <c r="AH77" s="2">
        <v>433695.5237121582</v>
      </c>
      <c r="AI77" s="10">
        <v>0.49855757396374434</v>
      </c>
      <c r="AW77" s="22">
        <v>43190</v>
      </c>
      <c r="AX77">
        <v>30</v>
      </c>
      <c r="AY77" s="2">
        <v>139696.74569702148</v>
      </c>
      <c r="AZ77" s="2">
        <v>303896.00958251953</v>
      </c>
      <c r="BA77" s="10">
        <v>0.45968601525545338</v>
      </c>
      <c r="BI77" s="22">
        <v>42460</v>
      </c>
      <c r="BJ77">
        <v>58</v>
      </c>
      <c r="BK77" s="2">
        <v>112356.02795410156</v>
      </c>
      <c r="BL77" s="2">
        <v>269231.73193359375</v>
      </c>
      <c r="BM77" s="10">
        <v>0.41732089730721</v>
      </c>
      <c r="CS77" s="22">
        <v>43190</v>
      </c>
      <c r="CT77">
        <v>8</v>
      </c>
      <c r="CU77" s="2">
        <v>42051.813140869141</v>
      </c>
      <c r="CV77" s="2">
        <v>104841.47680664063</v>
      </c>
      <c r="CW77" s="10">
        <v>0.40109901559690347</v>
      </c>
      <c r="DK77" s="22">
        <v>42369</v>
      </c>
      <c r="DL77">
        <v>91</v>
      </c>
      <c r="DM77" s="2">
        <v>418214.9231262207</v>
      </c>
      <c r="DN77" s="2">
        <v>-40420.623338699341</v>
      </c>
      <c r="DO77" s="10">
        <v>-10.346572827980491</v>
      </c>
    </row>
    <row r="78" spans="1:131">
      <c r="A78" s="22">
        <v>42185</v>
      </c>
      <c r="B78">
        <v>464</v>
      </c>
      <c r="C78" s="2">
        <v>1087778.7663764954</v>
      </c>
      <c r="D78" s="2">
        <v>3077802.9514923096</v>
      </c>
      <c r="E78" s="10">
        <v>0.35342703334827619</v>
      </c>
      <c r="M78" s="22">
        <v>43646</v>
      </c>
      <c r="N78">
        <v>23</v>
      </c>
      <c r="O78" s="2">
        <v>45937.963562011719</v>
      </c>
      <c r="P78" s="2">
        <v>123771.17071533203</v>
      </c>
      <c r="Q78" s="10">
        <v>0.37115237172367799</v>
      </c>
      <c r="AE78" s="22">
        <v>42460</v>
      </c>
      <c r="AF78">
        <v>95</v>
      </c>
      <c r="AG78" s="2">
        <v>243851.97604846954</v>
      </c>
      <c r="AH78" s="2">
        <v>492533.58790588379</v>
      </c>
      <c r="AI78" s="10">
        <v>0.49509715080602018</v>
      </c>
      <c r="AW78" s="22">
        <v>43281</v>
      </c>
      <c r="AX78">
        <v>28</v>
      </c>
      <c r="AY78" s="2">
        <v>134676.95443725586</v>
      </c>
      <c r="AZ78" s="2">
        <v>313851.62316894531</v>
      </c>
      <c r="BA78" s="10">
        <v>0.42911026897815241</v>
      </c>
      <c r="BI78" s="22">
        <v>42551</v>
      </c>
      <c r="BJ78">
        <v>59</v>
      </c>
      <c r="BK78" s="2">
        <v>102554.99797058105</v>
      </c>
      <c r="BL78" s="2">
        <v>277463.33587646484</v>
      </c>
      <c r="BM78" s="10">
        <v>0.36961639506937116</v>
      </c>
      <c r="CS78" s="22">
        <v>43281</v>
      </c>
      <c r="CT78">
        <v>8</v>
      </c>
      <c r="CU78" s="2">
        <v>40670.152099609375</v>
      </c>
      <c r="CV78" s="2">
        <v>95464.603149414063</v>
      </c>
      <c r="CW78" s="10">
        <v>0.42602337157318398</v>
      </c>
      <c r="DK78" s="22">
        <v>42460</v>
      </c>
      <c r="DL78">
        <v>95</v>
      </c>
      <c r="DM78" s="2">
        <v>492533.58790588379</v>
      </c>
      <c r="DN78" s="2">
        <v>-31818.004007816315</v>
      </c>
      <c r="DO78" s="10">
        <v>-15.479713554152847</v>
      </c>
    </row>
    <row r="79" spans="1:131">
      <c r="A79" s="22">
        <v>42277</v>
      </c>
      <c r="B79">
        <v>456</v>
      </c>
      <c r="C79" s="2">
        <v>1136933.108215332</v>
      </c>
      <c r="D79" s="2">
        <v>2840376.459854126</v>
      </c>
      <c r="E79" s="10">
        <v>0.40027550019680203</v>
      </c>
      <c r="AE79" s="22">
        <v>42551</v>
      </c>
      <c r="AF79">
        <v>90</v>
      </c>
      <c r="AG79" s="2">
        <v>258145.28805541992</v>
      </c>
      <c r="AH79" s="2">
        <v>567919.72920227051</v>
      </c>
      <c r="AI79" s="10">
        <v>0.45454537812592666</v>
      </c>
      <c r="AW79" s="22">
        <v>43373</v>
      </c>
      <c r="AX79">
        <v>24</v>
      </c>
      <c r="AY79" s="2">
        <v>104743.38800048828</v>
      </c>
      <c r="AZ79" s="2">
        <v>297533.048828125</v>
      </c>
      <c r="BA79" s="10">
        <v>0.35203950758759261</v>
      </c>
      <c r="BI79" s="22">
        <v>42643</v>
      </c>
      <c r="BJ79">
        <v>54</v>
      </c>
      <c r="BK79" s="2">
        <v>96961.407093048096</v>
      </c>
      <c r="BL79" s="2">
        <v>258117.34588623047</v>
      </c>
      <c r="BM79" s="10">
        <v>0.37564855147621679</v>
      </c>
      <c r="CS79" s="22">
        <v>43373</v>
      </c>
      <c r="CT79">
        <v>8</v>
      </c>
      <c r="CU79" s="2">
        <v>41236.187805175781</v>
      </c>
      <c r="CV79" s="2">
        <v>104132.27319335938</v>
      </c>
      <c r="CW79" s="10">
        <v>0.39599815254782567</v>
      </c>
      <c r="DK79" s="22">
        <v>42551</v>
      </c>
      <c r="DL79">
        <v>89</v>
      </c>
      <c r="DM79" s="2">
        <v>561478.30586242676</v>
      </c>
      <c r="DN79" s="2">
        <v>-21631.724900722504</v>
      </c>
      <c r="DO79" s="10">
        <v>-25.956242899690043</v>
      </c>
    </row>
    <row r="80" spans="1:131">
      <c r="A80" s="22">
        <v>42369</v>
      </c>
      <c r="B80">
        <v>446</v>
      </c>
      <c r="C80" s="2">
        <v>1136768.8468589783</v>
      </c>
      <c r="D80" s="2">
        <v>2863024.9946899414</v>
      </c>
      <c r="E80" s="10">
        <v>0.3970516670190955</v>
      </c>
      <c r="AE80" s="22">
        <v>42643</v>
      </c>
      <c r="AF80">
        <v>85</v>
      </c>
      <c r="AG80" s="2">
        <v>252500.14074325562</v>
      </c>
      <c r="AH80" s="2">
        <v>603134.70162963867</v>
      </c>
      <c r="AI80" s="10">
        <v>0.41864634891843122</v>
      </c>
      <c r="AW80" s="22">
        <v>43465</v>
      </c>
      <c r="AX80">
        <v>22</v>
      </c>
      <c r="AY80" s="2">
        <v>101350.27182006836</v>
      </c>
      <c r="AZ80" s="2">
        <v>284667.85064697266</v>
      </c>
      <c r="BA80" s="10">
        <v>0.35602991904328762</v>
      </c>
      <c r="BI80" s="22">
        <v>42735</v>
      </c>
      <c r="BJ80">
        <v>54</v>
      </c>
      <c r="BK80" s="2">
        <v>86420.972194671631</v>
      </c>
      <c r="BL80" s="2">
        <v>266386.90924072266</v>
      </c>
      <c r="BM80" s="10">
        <v>0.32441899056149426</v>
      </c>
      <c r="CS80" s="22">
        <v>43465</v>
      </c>
      <c r="CT80">
        <v>8</v>
      </c>
      <c r="CU80" s="2">
        <v>57444.257995605469</v>
      </c>
      <c r="CV80" s="2">
        <v>106693.65087890625</v>
      </c>
      <c r="CW80" s="10">
        <v>0.5384037149577231</v>
      </c>
      <c r="DK80" s="22">
        <v>42643</v>
      </c>
      <c r="DL80">
        <v>85</v>
      </c>
      <c r="DM80" s="2">
        <v>603134.70162963867</v>
      </c>
      <c r="DN80" s="2">
        <v>-624.29593944549561</v>
      </c>
      <c r="DO80" s="10">
        <v>-966.10383557091131</v>
      </c>
    </row>
    <row r="81" spans="1:119">
      <c r="A81" s="22">
        <v>42460</v>
      </c>
      <c r="B81">
        <v>445</v>
      </c>
      <c r="C81" s="2">
        <v>1212879.1233472824</v>
      </c>
      <c r="D81" s="2">
        <v>2932989.4348907471</v>
      </c>
      <c r="E81" s="10">
        <v>0.41353000079676788</v>
      </c>
      <c r="AE81" s="22">
        <v>42735</v>
      </c>
      <c r="AF81">
        <v>83</v>
      </c>
      <c r="AG81" s="2">
        <v>247376.96215820313</v>
      </c>
      <c r="AH81" s="2">
        <v>617500.83969116211</v>
      </c>
      <c r="AI81" s="10">
        <v>0.40060992027464554</v>
      </c>
      <c r="AW81" s="22">
        <v>43555</v>
      </c>
      <c r="AX81">
        <v>22</v>
      </c>
      <c r="AY81" s="2">
        <v>107419.52841186523</v>
      </c>
      <c r="AZ81" s="2">
        <v>280406.37542724609</v>
      </c>
      <c r="BA81" s="10">
        <v>0.3830851857351445</v>
      </c>
      <c r="BI81" s="22">
        <v>42825</v>
      </c>
      <c r="BJ81">
        <v>52</v>
      </c>
      <c r="BK81" s="2">
        <v>86889.723205566406</v>
      </c>
      <c r="BL81" s="2">
        <v>273153.86401367188</v>
      </c>
      <c r="BM81" s="10">
        <v>0.31809809288005314</v>
      </c>
      <c r="CS81" s="22">
        <v>43555</v>
      </c>
      <c r="CT81">
        <v>7</v>
      </c>
      <c r="CU81" s="2">
        <v>60279.747833251953</v>
      </c>
      <c r="CV81" s="2">
        <v>104284.88946533203</v>
      </c>
      <c r="CW81" s="10">
        <v>0.57802955099541109</v>
      </c>
      <c r="DK81" s="22">
        <v>42735</v>
      </c>
      <c r="DL81">
        <v>82</v>
      </c>
      <c r="DM81" s="2">
        <v>616404.76034545898</v>
      </c>
      <c r="DN81" s="2">
        <v>19327.398151099682</v>
      </c>
      <c r="DO81" s="10">
        <v>31.892795684471739</v>
      </c>
    </row>
    <row r="82" spans="1:119">
      <c r="A82" s="22">
        <v>42551</v>
      </c>
      <c r="B82">
        <v>440</v>
      </c>
      <c r="C82" s="2">
        <v>1225441.3214263916</v>
      </c>
      <c r="D82" s="2">
        <v>2966549.0690612793</v>
      </c>
      <c r="E82" s="10">
        <v>0.41308648294638339</v>
      </c>
      <c r="AE82" s="22">
        <v>42825</v>
      </c>
      <c r="AF82">
        <v>74</v>
      </c>
      <c r="AG82" s="2">
        <v>228779.41670227051</v>
      </c>
      <c r="AH82" s="2">
        <v>568196.77917480469</v>
      </c>
      <c r="AI82" s="10">
        <v>0.40264117131133359</v>
      </c>
      <c r="AW82" s="22">
        <v>43646</v>
      </c>
      <c r="AX82">
        <v>24</v>
      </c>
      <c r="AY82" s="2">
        <v>116156.60977172852</v>
      </c>
      <c r="AZ82" s="2">
        <v>294725.74645996094</v>
      </c>
      <c r="BA82" s="10">
        <v>0.39411762008212819</v>
      </c>
      <c r="BI82" s="22">
        <v>42916</v>
      </c>
      <c r="BJ82">
        <v>55</v>
      </c>
      <c r="BK82" s="2">
        <v>85630.395045995712</v>
      </c>
      <c r="BL82" s="2">
        <v>271833.94885253906</v>
      </c>
      <c r="BM82" s="10">
        <v>0.3150099367921384</v>
      </c>
      <c r="CS82" s="22">
        <v>43646</v>
      </c>
      <c r="CT82">
        <v>6</v>
      </c>
      <c r="CU82" s="2">
        <v>58046.080017089844</v>
      </c>
      <c r="CV82" s="2">
        <v>104010.76684570313</v>
      </c>
      <c r="CW82" s="10">
        <v>0.55807760847681731</v>
      </c>
      <c r="DK82" s="22">
        <v>42825</v>
      </c>
      <c r="DL82">
        <v>74</v>
      </c>
      <c r="DM82" s="2">
        <v>568196.77917480469</v>
      </c>
      <c r="DN82" s="2">
        <v>30029.927540436387</v>
      </c>
      <c r="DO82" s="10">
        <v>18.921017322126637</v>
      </c>
    </row>
    <row r="83" spans="1:119">
      <c r="A83" s="22">
        <v>42643</v>
      </c>
      <c r="B83">
        <v>405</v>
      </c>
      <c r="C83" s="2">
        <v>1186268.3205871582</v>
      </c>
      <c r="D83" s="2">
        <v>2960973.1118469238</v>
      </c>
      <c r="E83" s="10">
        <v>0.40063461428976521</v>
      </c>
      <c r="AE83" s="22">
        <v>42916</v>
      </c>
      <c r="AF83">
        <v>77</v>
      </c>
      <c r="AG83" s="2">
        <v>236379.64433288574</v>
      </c>
      <c r="AH83" s="2">
        <v>533577.50811767578</v>
      </c>
      <c r="AI83" s="10">
        <v>0.44300901131828502</v>
      </c>
      <c r="BI83" s="22">
        <v>43008</v>
      </c>
      <c r="BJ83">
        <v>55</v>
      </c>
      <c r="BK83" s="2">
        <v>80082.717777252197</v>
      </c>
      <c r="BL83" s="2">
        <v>284904.22720336914</v>
      </c>
      <c r="BM83" s="10">
        <v>0.28108644986895154</v>
      </c>
      <c r="DK83" s="22">
        <v>42916</v>
      </c>
      <c r="DL83">
        <v>76</v>
      </c>
      <c r="DM83" s="2">
        <v>532299.65057373047</v>
      </c>
      <c r="DN83" s="2">
        <v>32707.272680282593</v>
      </c>
      <c r="DO83" s="10">
        <v>16.274657192515612</v>
      </c>
    </row>
    <row r="84" spans="1:119">
      <c r="A84" s="22">
        <v>42735</v>
      </c>
      <c r="B84">
        <v>404</v>
      </c>
      <c r="C84" s="2">
        <v>1130983.892156601</v>
      </c>
      <c r="D84" s="2">
        <v>2988981.3758544922</v>
      </c>
      <c r="E84" s="10">
        <v>0.3783843891744807</v>
      </c>
      <c r="AE84" s="22">
        <v>43008</v>
      </c>
      <c r="AF84">
        <v>73</v>
      </c>
      <c r="AG84" s="2">
        <v>236808.52870178223</v>
      </c>
      <c r="AH84" s="2">
        <v>515067.71453857422</v>
      </c>
      <c r="AI84" s="10">
        <v>0.45976193424184669</v>
      </c>
      <c r="BI84" s="22">
        <v>43100</v>
      </c>
      <c r="BJ84">
        <v>56</v>
      </c>
      <c r="BK84" s="2">
        <v>79153.862327575684</v>
      </c>
      <c r="BL84" s="2">
        <v>308671.43023681641</v>
      </c>
      <c r="BM84" s="10">
        <v>0.25643404142342519</v>
      </c>
      <c r="DK84" s="22">
        <v>43008</v>
      </c>
      <c r="DL84">
        <v>73</v>
      </c>
      <c r="DM84" s="2">
        <v>515067.71453857422</v>
      </c>
      <c r="DN84" s="2">
        <v>35376.82587146759</v>
      </c>
      <c r="DO84" s="10">
        <v>14.559466595729576</v>
      </c>
    </row>
    <row r="85" spans="1:119">
      <c r="A85" s="22">
        <v>42825</v>
      </c>
      <c r="B85">
        <v>391</v>
      </c>
      <c r="C85" s="2">
        <v>1201508.0544319153</v>
      </c>
      <c r="D85" s="2">
        <v>3200133.587890625</v>
      </c>
      <c r="E85" s="10">
        <v>0.37545559315975052</v>
      </c>
      <c r="AE85" s="22">
        <v>43100</v>
      </c>
      <c r="AF85">
        <v>71</v>
      </c>
      <c r="AG85" s="2">
        <v>231485.67660140991</v>
      </c>
      <c r="AH85" s="2">
        <v>517302.25811386108</v>
      </c>
      <c r="AI85" s="10">
        <v>0.44748630606298001</v>
      </c>
      <c r="BI85" s="22">
        <v>43190</v>
      </c>
      <c r="BJ85">
        <v>54</v>
      </c>
      <c r="BK85" s="2">
        <v>86799.191970825195</v>
      </c>
      <c r="BL85" s="2">
        <v>302604.01473999023</v>
      </c>
      <c r="BM85" s="10">
        <v>0.28684084725513842</v>
      </c>
      <c r="DK85" s="22">
        <v>43100</v>
      </c>
      <c r="DL85">
        <v>71</v>
      </c>
      <c r="DM85" s="2">
        <v>517302.25811386108</v>
      </c>
      <c r="DN85" s="2">
        <v>35787.57154083252</v>
      </c>
      <c r="DO85" s="10">
        <v>14.454801928195522</v>
      </c>
    </row>
    <row r="86" spans="1:119">
      <c r="A86" s="22">
        <v>42916</v>
      </c>
      <c r="B86">
        <v>403</v>
      </c>
      <c r="C86" s="2">
        <v>1185633.2621421814</v>
      </c>
      <c r="D86" s="2">
        <v>3090444.3432617188</v>
      </c>
      <c r="E86" s="10">
        <v>0.38364491654000782</v>
      </c>
      <c r="AE86" s="22">
        <v>43190</v>
      </c>
      <c r="AF86">
        <v>72</v>
      </c>
      <c r="AG86" s="2">
        <v>235785.88146018982</v>
      </c>
      <c r="AH86" s="2">
        <v>507416.29219245911</v>
      </c>
      <c r="AI86" s="10">
        <v>0.46467936699745943</v>
      </c>
      <c r="BI86" s="22">
        <v>43281</v>
      </c>
      <c r="BJ86">
        <v>54</v>
      </c>
      <c r="BK86" s="2">
        <v>89276.763122558594</v>
      </c>
      <c r="BL86" s="2">
        <v>301678.94085693359</v>
      </c>
      <c r="BM86" s="10">
        <v>0.29593303022399786</v>
      </c>
      <c r="DK86" s="22">
        <v>43190</v>
      </c>
      <c r="DL86">
        <v>71</v>
      </c>
      <c r="DM86" s="2">
        <v>504027.23311042786</v>
      </c>
      <c r="DN86" s="2">
        <v>38372.593894004822</v>
      </c>
      <c r="DO86" s="10">
        <v>13.135083713722439</v>
      </c>
    </row>
    <row r="87" spans="1:119">
      <c r="A87" s="22">
        <v>43008</v>
      </c>
      <c r="B87">
        <v>394</v>
      </c>
      <c r="C87" s="2">
        <v>1181444.2290582657</v>
      </c>
      <c r="D87" s="2">
        <v>3101700.5172119141</v>
      </c>
      <c r="E87" s="10">
        <v>0.3809020962862828</v>
      </c>
      <c r="AE87" s="22">
        <v>43281</v>
      </c>
      <c r="AF87">
        <v>64</v>
      </c>
      <c r="AG87" s="2">
        <v>232312.83071899414</v>
      </c>
      <c r="AH87" s="2">
        <v>515056.41650390625</v>
      </c>
      <c r="AI87" s="10">
        <v>0.45104346490018388</v>
      </c>
      <c r="BI87" s="22">
        <v>43373</v>
      </c>
      <c r="BJ87">
        <v>53</v>
      </c>
      <c r="BK87" s="2">
        <v>85146.354411125183</v>
      </c>
      <c r="BL87" s="2">
        <v>296648.56893920898</v>
      </c>
      <c r="BM87" s="10">
        <v>0.28702769312389265</v>
      </c>
      <c r="DK87" s="22">
        <v>43281</v>
      </c>
      <c r="DL87">
        <v>63</v>
      </c>
      <c r="DM87" s="2">
        <v>511059.32080078125</v>
      </c>
      <c r="DN87" s="2">
        <v>37413.804060935974</v>
      </c>
      <c r="DO87" s="10">
        <v>13.6596460485124</v>
      </c>
    </row>
    <row r="88" spans="1:119">
      <c r="A88" s="22">
        <v>43100</v>
      </c>
      <c r="B88">
        <v>388</v>
      </c>
      <c r="C88" s="2">
        <v>1181350.1391305923</v>
      </c>
      <c r="D88" s="2">
        <v>3165747.5931053162</v>
      </c>
      <c r="E88" s="10">
        <v>0.37316624411354071</v>
      </c>
      <c r="AE88" s="22">
        <v>43373</v>
      </c>
      <c r="AF88">
        <v>63</v>
      </c>
      <c r="AG88" s="2">
        <v>222321.2229309082</v>
      </c>
      <c r="AH88" s="2">
        <v>511923.92401123047</v>
      </c>
      <c r="AI88" s="10">
        <v>0.43428566727041845</v>
      </c>
      <c r="BI88" s="22">
        <v>43465</v>
      </c>
      <c r="BJ88">
        <v>52</v>
      </c>
      <c r="BK88" s="2">
        <v>85107.799852371216</v>
      </c>
      <c r="BL88" s="2">
        <v>251899.22778320313</v>
      </c>
      <c r="BM88" s="10">
        <v>0.33786447303291928</v>
      </c>
      <c r="DK88" s="22">
        <v>43373</v>
      </c>
      <c r="DL88">
        <v>63</v>
      </c>
      <c r="DM88" s="2">
        <v>511923.92401123047</v>
      </c>
      <c r="DN88" s="2">
        <v>40636.02515411377</v>
      </c>
      <c r="DO88" s="10">
        <v>12.597785390419912</v>
      </c>
    </row>
    <row r="89" spans="1:119">
      <c r="A89" s="22">
        <v>43190</v>
      </c>
      <c r="B89">
        <v>382</v>
      </c>
      <c r="C89" s="2">
        <v>1224125.8703250885</v>
      </c>
      <c r="D89" s="2">
        <v>3249391.7584095001</v>
      </c>
      <c r="E89" s="10">
        <v>0.37672461843267213</v>
      </c>
      <c r="AE89" s="22">
        <v>43465</v>
      </c>
      <c r="AF89">
        <v>62</v>
      </c>
      <c r="AG89" s="2">
        <v>177148.44430541992</v>
      </c>
      <c r="AH89" s="2">
        <v>333042.55059814453</v>
      </c>
      <c r="AI89" s="10">
        <v>0.53190934307721716</v>
      </c>
      <c r="BI89" s="22">
        <v>43555</v>
      </c>
      <c r="BJ89">
        <v>52</v>
      </c>
      <c r="BK89" s="2">
        <v>98953.017768859863</v>
      </c>
      <c r="BL89" s="2">
        <v>289116.15200805664</v>
      </c>
      <c r="BM89" s="10">
        <v>0.34226042744959606</v>
      </c>
      <c r="DK89" s="22">
        <v>43465</v>
      </c>
      <c r="DL89">
        <v>62</v>
      </c>
      <c r="DM89" s="2">
        <v>333042.55059814453</v>
      </c>
      <c r="DN89" s="2">
        <v>27192.099416136742</v>
      </c>
      <c r="DO89" s="10">
        <v>12.247768938374264</v>
      </c>
    </row>
    <row r="90" spans="1:119">
      <c r="A90" s="22">
        <v>43281</v>
      </c>
      <c r="B90">
        <v>371</v>
      </c>
      <c r="C90" s="2">
        <v>1217457.4638700485</v>
      </c>
      <c r="D90" s="2">
        <v>3296574.3851013184</v>
      </c>
      <c r="E90" s="10">
        <v>0.369309871899836</v>
      </c>
      <c r="AE90" s="22">
        <v>43555</v>
      </c>
      <c r="AF90">
        <v>55</v>
      </c>
      <c r="AG90" s="2">
        <v>165709.10269165039</v>
      </c>
      <c r="AH90" s="2">
        <v>317655.31713867188</v>
      </c>
      <c r="AI90" s="10">
        <v>0.52166324236061934</v>
      </c>
      <c r="BI90" s="22">
        <v>43646</v>
      </c>
      <c r="BJ90">
        <v>51</v>
      </c>
      <c r="BK90" s="2">
        <v>99734.829948425293</v>
      </c>
      <c r="BL90" s="2">
        <v>291258.74584960938</v>
      </c>
      <c r="BM90" s="10">
        <v>0.34242690174846491</v>
      </c>
      <c r="DK90" s="22">
        <v>43555</v>
      </c>
      <c r="DL90">
        <v>55</v>
      </c>
      <c r="DM90" s="2">
        <v>317655.31713867188</v>
      </c>
      <c r="DN90" s="2">
        <v>22968.917319297791</v>
      </c>
      <c r="DO90" s="10">
        <v>13.829790613238329</v>
      </c>
    </row>
    <row r="91" spans="1:119">
      <c r="A91" s="22">
        <v>43373</v>
      </c>
      <c r="B91">
        <v>357</v>
      </c>
      <c r="C91" s="2">
        <v>1142382.8501143456</v>
      </c>
      <c r="D91" s="2">
        <v>3259786.5077819824</v>
      </c>
      <c r="E91" s="10">
        <v>0.35044713737760802</v>
      </c>
      <c r="AE91" s="22">
        <v>43646</v>
      </c>
      <c r="AF91">
        <v>59</v>
      </c>
      <c r="AG91" s="2">
        <v>170388.44453430176</v>
      </c>
      <c r="AH91" s="2">
        <v>318285.140625</v>
      </c>
      <c r="AI91" s="10">
        <v>0.53533270261916344</v>
      </c>
      <c r="DK91" s="22">
        <v>43646</v>
      </c>
      <c r="DL91">
        <v>57</v>
      </c>
      <c r="DM91" s="2">
        <v>316796.57333374023</v>
      </c>
      <c r="DN91" s="2">
        <v>29159.333557128906</v>
      </c>
      <c r="DO91" s="10">
        <v>10.864328319200885</v>
      </c>
    </row>
    <row r="92" spans="1:119">
      <c r="A92" s="22">
        <v>43465</v>
      </c>
      <c r="B92">
        <v>357</v>
      </c>
      <c r="C92" s="2">
        <v>1143212.8499569893</v>
      </c>
      <c r="D92" s="2">
        <v>2836582.103515625</v>
      </c>
      <c r="E92" s="10">
        <v>0.40302477003577841</v>
      </c>
    </row>
    <row r="93" spans="1:119">
      <c r="A93" s="22">
        <v>43555</v>
      </c>
      <c r="B93">
        <v>348</v>
      </c>
      <c r="C93" s="2">
        <v>1245955.3549957275</v>
      </c>
      <c r="D93" s="2">
        <v>3142349.9406433105</v>
      </c>
      <c r="E93" s="10">
        <v>0.39650432909475769</v>
      </c>
    </row>
    <row r="94" spans="1:119">
      <c r="A94" s="22">
        <v>43646</v>
      </c>
      <c r="B94">
        <v>356</v>
      </c>
      <c r="C94" s="2">
        <v>1305043.2042160034</v>
      </c>
      <c r="D94" s="2">
        <v>3271606.8510437012</v>
      </c>
      <c r="E94" s="10">
        <v>0.39889976504960284</v>
      </c>
    </row>
  </sheetData>
  <mergeCells count="22">
    <mergeCell ref="CS4:CW4"/>
    <mergeCell ref="A4:E4"/>
    <mergeCell ref="G4:K4"/>
    <mergeCell ref="M4:Q4"/>
    <mergeCell ref="S4:W4"/>
    <mergeCell ref="Y4:AC4"/>
    <mergeCell ref="DE4:DI4"/>
    <mergeCell ref="DK4:DO4"/>
    <mergeCell ref="DQ4:DU4"/>
    <mergeCell ref="DW4:EA4"/>
    <mergeCell ref="AE4:AI4"/>
    <mergeCell ref="CY4:DC4"/>
    <mergeCell ref="AK4:AO4"/>
    <mergeCell ref="AQ4:AU4"/>
    <mergeCell ref="AW4:BA4"/>
    <mergeCell ref="BC4:BG4"/>
    <mergeCell ref="BI4:BM4"/>
    <mergeCell ref="BO4:BS4"/>
    <mergeCell ref="BU4:BY4"/>
    <mergeCell ref="CA4:CE4"/>
    <mergeCell ref="CG4:CK4"/>
    <mergeCell ref="CM4:CQ4"/>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2:OB1048576"/>
  <sheetViews>
    <sheetView zoomScale="70" zoomScaleNormal="70" workbookViewId="0">
      <pane xSplit="2" ySplit="4" topLeftCell="FC62" activePane="bottomRight" state="frozen"/>
      <selection pane="topRight" activeCell="C1" sqref="C1"/>
      <selection pane="bottomLeft" activeCell="A5" sqref="A5"/>
      <selection pane="bottomRight" activeCell="GY93" sqref="GY93"/>
    </sheetView>
  </sheetViews>
  <sheetFormatPr defaultRowHeight="12.75"/>
  <cols>
    <col min="1" max="1" width="9.140625" customWidth="1"/>
    <col min="2" max="2" width="17.5703125" style="22" customWidth="1"/>
    <col min="3" max="8" width="9.140625" customWidth="1"/>
    <col min="9" max="10" width="9.140625" hidden="1" customWidth="1"/>
    <col min="11" max="11" width="5" customWidth="1"/>
    <col min="12" max="12" width="10.140625" style="22" customWidth="1"/>
    <col min="13" max="18" width="6.85546875" customWidth="1"/>
    <col min="19" max="19" width="6.85546875" style="22" hidden="1" customWidth="1"/>
    <col min="20" max="21" width="6.85546875" customWidth="1"/>
    <col min="22" max="22" width="1.85546875" customWidth="1"/>
    <col min="23" max="23" width="10.28515625" style="22" customWidth="1"/>
    <col min="24" max="29" width="6.85546875" customWidth="1"/>
    <col min="30" max="30" width="6.85546875" style="22" hidden="1" customWidth="1"/>
    <col min="31" max="32" width="6.85546875" customWidth="1"/>
    <col min="33" max="33" width="3.140625" customWidth="1"/>
    <col min="34" max="34" width="10.7109375" style="22" customWidth="1"/>
    <col min="35" max="35" width="6.85546875" customWidth="1"/>
    <col min="36" max="36" width="10" bestFit="1" customWidth="1"/>
    <col min="37" max="40" width="6.85546875" customWidth="1"/>
    <col min="41" max="41" width="6.85546875" style="22" hidden="1" customWidth="1"/>
    <col min="42" max="43" width="6.85546875" customWidth="1"/>
    <col min="44" max="44" width="2.140625" customWidth="1"/>
    <col min="45" max="45" width="10.7109375" style="22" customWidth="1"/>
    <col min="46" max="51" width="6.85546875" customWidth="1"/>
    <col min="52" max="52" width="6.85546875" style="22" hidden="1" customWidth="1"/>
    <col min="53" max="54" width="6.85546875" customWidth="1"/>
    <col min="55" max="55" width="2.7109375" customWidth="1"/>
    <col min="56" max="56" width="18.85546875" style="22" bestFit="1" customWidth="1"/>
    <col min="57" max="57" width="6.85546875" customWidth="1"/>
    <col min="58" max="59" width="10" bestFit="1" customWidth="1"/>
    <col min="60" max="62" width="6.85546875" customWidth="1"/>
    <col min="63" max="63" width="6.85546875" style="22" hidden="1" customWidth="1"/>
    <col min="64" max="65" width="6.85546875" customWidth="1"/>
    <col min="66" max="66" width="2.28515625" customWidth="1"/>
    <col min="67" max="67" width="10.7109375" style="22" customWidth="1"/>
    <col min="68" max="73" width="6.85546875" customWidth="1"/>
    <col min="74" max="74" width="6.85546875" style="22" hidden="1" customWidth="1"/>
    <col min="75" max="76" width="6.85546875" customWidth="1"/>
    <col min="77" max="77" width="1.85546875" customWidth="1"/>
    <col min="78" max="78" width="11.42578125" style="22" customWidth="1"/>
    <col min="79" max="84" width="6.85546875" customWidth="1"/>
    <col min="85" max="85" width="6.85546875" style="22" hidden="1" customWidth="1"/>
    <col min="86" max="87" width="6.85546875" customWidth="1"/>
    <col min="88" max="88" width="2" customWidth="1"/>
    <col min="89" max="89" width="11.42578125" style="22" customWidth="1"/>
    <col min="90" max="90" width="6.85546875" customWidth="1"/>
    <col min="91" max="91" width="7.85546875" customWidth="1"/>
    <col min="92" max="95" width="6.85546875" customWidth="1"/>
    <col min="96" max="96" width="10" style="22" hidden="1" customWidth="1"/>
    <col min="97" max="99" width="6.85546875" customWidth="1"/>
    <col min="100" max="100" width="12" style="22" customWidth="1"/>
    <col min="101" max="106" width="6.85546875" customWidth="1"/>
    <col min="107" max="107" width="6.85546875" style="22" hidden="1" customWidth="1"/>
    <col min="108" max="109" width="6.85546875" customWidth="1"/>
    <col min="110" max="110" width="1.85546875" customWidth="1"/>
    <col min="111" max="111" width="10.5703125" style="22" customWidth="1"/>
    <col min="112" max="112" width="6.85546875" customWidth="1"/>
    <col min="113" max="113" width="7.5703125" customWidth="1"/>
    <col min="114" max="117" width="6.85546875" customWidth="1"/>
    <col min="118" max="118" width="8" style="22" hidden="1" customWidth="1"/>
    <col min="119" max="120" width="6.85546875" customWidth="1"/>
    <col min="121" max="121" width="1.7109375" customWidth="1"/>
    <col min="122" max="122" width="12.42578125" style="22" customWidth="1"/>
    <col min="123" max="123" width="6.85546875" customWidth="1"/>
    <col min="124" max="124" width="10" bestFit="1" customWidth="1"/>
    <col min="125" max="128" width="6.85546875" customWidth="1"/>
    <col min="129" max="129" width="6.85546875" style="22" hidden="1" customWidth="1"/>
    <col min="130" max="131" width="6.85546875" customWidth="1"/>
    <col min="132" max="132" width="3.140625" customWidth="1"/>
    <col min="133" max="133" width="11.5703125" style="22" customWidth="1"/>
    <col min="134" max="138" width="6.85546875" customWidth="1"/>
    <col min="139" max="139" width="6.85546875" style="22" customWidth="1"/>
    <col min="140" max="140" width="6.85546875" style="22" hidden="1" customWidth="1"/>
    <col min="141" max="142" width="6.85546875" customWidth="1"/>
    <col min="143" max="143" width="2" customWidth="1"/>
    <col min="144" max="144" width="10.28515625" style="22" customWidth="1"/>
    <col min="145" max="150" width="6.85546875" customWidth="1"/>
    <col min="151" max="151" width="6.85546875" style="22" hidden="1" customWidth="1"/>
    <col min="152" max="153" width="6.85546875" customWidth="1"/>
    <col min="154" max="154" width="2.42578125" customWidth="1"/>
    <col min="155" max="155" width="11.28515625" style="22" customWidth="1"/>
    <col min="156" max="160" width="6.85546875" customWidth="1"/>
    <col min="161" max="161" width="6.5703125" customWidth="1"/>
    <col min="162" max="162" width="10.140625" style="22" customWidth="1"/>
    <col min="163" max="163" width="6.5703125" customWidth="1"/>
    <col min="164" max="164" width="7.7109375" customWidth="1"/>
    <col min="165" max="165" width="2.42578125" customWidth="1"/>
    <col min="166" max="166" width="10.85546875" style="22" customWidth="1"/>
    <col min="167" max="167" width="6.85546875" customWidth="1"/>
    <col min="168" max="168" width="7.42578125" customWidth="1"/>
    <col min="169" max="172" width="6.85546875" customWidth="1"/>
    <col min="173" max="173" width="6.85546875" style="22" hidden="1" customWidth="1"/>
    <col min="174" max="175" width="6.85546875" customWidth="1"/>
    <col min="176" max="176" width="3.140625" customWidth="1"/>
    <col min="177" max="177" width="12.5703125" style="22" customWidth="1"/>
    <col min="178" max="183" width="6.85546875" customWidth="1"/>
    <col min="184" max="184" width="6.85546875" style="22" hidden="1" customWidth="1"/>
    <col min="185" max="187" width="6.85546875" customWidth="1"/>
    <col min="188" max="188" width="11.5703125" style="22" customWidth="1"/>
    <col min="189" max="189" width="6.85546875" customWidth="1"/>
    <col min="190" max="190" width="7.7109375" customWidth="1"/>
    <col min="191" max="194" width="6.85546875" customWidth="1"/>
    <col min="195" max="195" width="6.85546875" style="22" hidden="1" customWidth="1"/>
    <col min="196" max="197" width="6.85546875" customWidth="1"/>
  </cols>
  <sheetData>
    <row r="2" spans="2:197">
      <c r="D2" s="10"/>
      <c r="E2" s="10"/>
      <c r="F2" s="10"/>
      <c r="L2" s="11" t="s">
        <v>82</v>
      </c>
      <c r="M2" s="2"/>
      <c r="N2" s="2"/>
      <c r="O2" s="2"/>
      <c r="P2" s="2"/>
      <c r="Q2" s="12"/>
      <c r="R2" s="12"/>
      <c r="S2" s="14"/>
      <c r="T2" s="2"/>
      <c r="U2" s="2"/>
      <c r="V2" s="13"/>
      <c r="W2" s="11" t="s">
        <v>78</v>
      </c>
      <c r="X2" s="2"/>
      <c r="Y2" s="2"/>
      <c r="Z2" s="2"/>
      <c r="AA2" s="2"/>
      <c r="AB2" s="12"/>
      <c r="AC2" s="12"/>
      <c r="AD2" s="14"/>
      <c r="AE2" s="2"/>
      <c r="AF2" s="2"/>
      <c r="AG2" s="13"/>
      <c r="AH2" s="11" t="s">
        <v>74</v>
      </c>
      <c r="AI2" s="2"/>
      <c r="AJ2" s="2"/>
      <c r="AK2" s="2"/>
      <c r="AL2" s="2"/>
      <c r="AM2" s="12"/>
      <c r="AN2" s="12"/>
      <c r="AO2" s="14"/>
      <c r="AP2" s="2"/>
      <c r="AQ2" s="2"/>
      <c r="AS2" s="11" t="s">
        <v>86</v>
      </c>
      <c r="AT2" s="2"/>
      <c r="AU2" s="2"/>
      <c r="AV2" s="2"/>
      <c r="AW2" s="2"/>
      <c r="AX2" s="12"/>
      <c r="AY2" s="12"/>
      <c r="AZ2" s="14"/>
      <c r="BA2" s="2"/>
      <c r="BB2" s="2"/>
      <c r="BC2" s="13"/>
      <c r="BD2" s="11" t="s">
        <v>80</v>
      </c>
      <c r="BE2" s="2"/>
      <c r="BF2" s="2"/>
      <c r="BG2" s="2"/>
      <c r="BH2" s="2"/>
      <c r="BI2" s="12"/>
      <c r="BJ2" s="12"/>
      <c r="BK2" s="14"/>
      <c r="BL2" s="2"/>
      <c r="BM2" s="2"/>
      <c r="BN2" s="13"/>
      <c r="BO2" s="11" t="s">
        <v>22</v>
      </c>
      <c r="BP2" s="2"/>
      <c r="BQ2" s="2"/>
      <c r="BR2" s="2"/>
      <c r="BS2" s="2"/>
      <c r="BT2" s="12"/>
      <c r="BU2" s="12"/>
      <c r="BV2" s="14"/>
      <c r="BW2" s="2"/>
      <c r="BX2" s="2"/>
      <c r="BY2" s="13"/>
      <c r="BZ2" s="11" t="s">
        <v>23</v>
      </c>
      <c r="CA2" s="2"/>
      <c r="CB2" s="2"/>
      <c r="CC2" s="2"/>
      <c r="CD2" s="2"/>
      <c r="CE2" s="12"/>
      <c r="CF2" s="12"/>
      <c r="CG2" s="14"/>
      <c r="CH2" s="2"/>
      <c r="CI2" s="2"/>
      <c r="CJ2" s="13"/>
      <c r="CK2" s="11" t="s">
        <v>77</v>
      </c>
      <c r="CL2" s="2"/>
      <c r="CM2" s="2"/>
      <c r="CN2" s="2"/>
      <c r="CO2" s="2"/>
      <c r="CP2" s="12"/>
      <c r="CQ2" s="12"/>
      <c r="CR2" s="14"/>
      <c r="CS2" s="2"/>
      <c r="CT2" s="2"/>
      <c r="CU2" s="13"/>
      <c r="CV2" s="11" t="s">
        <v>25</v>
      </c>
      <c r="CW2" s="2"/>
      <c r="CX2" s="2"/>
      <c r="CY2" s="2"/>
      <c r="CZ2" s="2"/>
      <c r="DA2" s="12"/>
      <c r="DB2" s="12"/>
      <c r="DC2" s="14"/>
      <c r="DD2" s="2"/>
      <c r="DE2" s="2"/>
      <c r="DF2" s="13"/>
      <c r="DG2" s="11" t="s">
        <v>79</v>
      </c>
      <c r="DH2" s="2"/>
      <c r="DI2" s="2"/>
      <c r="DJ2" s="2"/>
      <c r="DK2" s="2"/>
      <c r="DL2" s="12"/>
      <c r="DM2" s="12"/>
      <c r="DN2" s="14"/>
      <c r="DO2" s="2"/>
      <c r="DP2" s="2"/>
      <c r="DQ2" s="13"/>
      <c r="DR2" s="11" t="s">
        <v>76</v>
      </c>
      <c r="DS2" s="2"/>
      <c r="DT2" s="2"/>
      <c r="DU2" s="2"/>
      <c r="DV2" s="2"/>
      <c r="DW2" s="12"/>
      <c r="DX2" s="12"/>
      <c r="DY2" s="14"/>
      <c r="DZ2" s="2"/>
      <c r="EA2" s="2"/>
      <c r="EB2" s="13"/>
      <c r="EC2" s="11" t="s">
        <v>71</v>
      </c>
      <c r="ED2" s="2"/>
      <c r="EE2" s="2"/>
      <c r="EF2" s="2"/>
      <c r="EG2" s="2"/>
      <c r="EH2" s="12"/>
      <c r="EI2" s="14"/>
      <c r="EJ2" s="14"/>
      <c r="EK2" s="2"/>
      <c r="EL2" s="2"/>
      <c r="EM2" s="13"/>
      <c r="EN2" s="11" t="s">
        <v>24</v>
      </c>
      <c r="EO2" s="2"/>
      <c r="EP2" s="2"/>
      <c r="EQ2" s="2"/>
      <c r="ER2" s="2"/>
      <c r="ES2" s="12"/>
      <c r="ET2" s="12"/>
      <c r="EU2" s="14"/>
      <c r="EV2" s="2"/>
      <c r="EW2" s="2"/>
      <c r="EX2" s="13"/>
      <c r="EY2" s="11" t="s">
        <v>81</v>
      </c>
      <c r="EZ2" s="2"/>
      <c r="FA2" s="2"/>
      <c r="FB2" s="2"/>
      <c r="FC2" s="2"/>
      <c r="FD2" s="12"/>
      <c r="FE2" s="12"/>
      <c r="FF2" s="14"/>
      <c r="FG2" s="2"/>
      <c r="FH2" s="2"/>
      <c r="FI2" s="13"/>
      <c r="FJ2" s="11" t="s">
        <v>75</v>
      </c>
      <c r="FK2" s="2"/>
      <c r="FL2" s="2"/>
      <c r="FM2" s="2"/>
      <c r="FN2" s="2"/>
      <c r="FO2" s="12"/>
      <c r="FP2" s="12"/>
      <c r="FQ2" s="14"/>
      <c r="FR2" s="2"/>
      <c r="FS2" s="2"/>
      <c r="FT2" s="13"/>
      <c r="FU2" s="11" t="s">
        <v>73</v>
      </c>
      <c r="FV2" s="2"/>
      <c r="FW2" s="2"/>
      <c r="FX2" s="2"/>
      <c r="FY2" s="2"/>
      <c r="FZ2" s="12"/>
      <c r="GA2" s="12"/>
      <c r="GB2" s="14"/>
      <c r="GC2" s="2"/>
      <c r="GD2" s="2"/>
      <c r="GE2" s="13"/>
      <c r="GF2" s="11" t="s">
        <v>72</v>
      </c>
      <c r="GG2" s="2"/>
      <c r="GH2" s="2"/>
      <c r="GI2" s="2"/>
      <c r="GJ2" s="2"/>
      <c r="GK2" s="12"/>
      <c r="GL2" s="12"/>
      <c r="GM2" s="14"/>
      <c r="GN2" s="2"/>
      <c r="GO2" s="2"/>
    </row>
    <row r="3" spans="2:197">
      <c r="B3" s="221" t="s">
        <v>345</v>
      </c>
      <c r="C3" s="221"/>
      <c r="D3" s="221"/>
      <c r="E3" s="221"/>
      <c r="F3" s="221"/>
      <c r="G3" s="221"/>
      <c r="H3" s="221"/>
      <c r="I3" s="201"/>
      <c r="J3" s="60"/>
      <c r="L3" s="58" t="s">
        <v>49</v>
      </c>
      <c r="M3" s="57"/>
      <c r="N3" s="57"/>
      <c r="O3" s="57"/>
      <c r="P3" s="57"/>
      <c r="Q3" s="57"/>
      <c r="R3" s="57"/>
      <c r="S3" s="58"/>
      <c r="T3" s="40"/>
      <c r="U3" s="40"/>
      <c r="V3" s="36"/>
      <c r="W3" s="58" t="s">
        <v>49</v>
      </c>
      <c r="X3" s="57"/>
      <c r="Y3" s="57"/>
      <c r="Z3" s="57"/>
      <c r="AA3" s="57"/>
      <c r="AB3" s="57"/>
      <c r="AC3" s="57"/>
      <c r="AD3" s="58"/>
      <c r="AE3" s="40"/>
      <c r="AF3" s="40"/>
      <c r="AG3" s="36"/>
      <c r="AH3" s="58" t="s">
        <v>49</v>
      </c>
      <c r="AI3" s="57"/>
      <c r="AJ3" s="57"/>
      <c r="AK3" s="57"/>
      <c r="AL3" s="57"/>
      <c r="AM3" s="57"/>
      <c r="AN3" s="57"/>
      <c r="AO3" s="58"/>
      <c r="AP3" s="40"/>
      <c r="AQ3" s="40"/>
      <c r="AS3" s="58" t="s">
        <v>49</v>
      </c>
      <c r="AT3" s="57"/>
      <c r="AU3" s="57"/>
      <c r="AV3" s="57"/>
      <c r="AW3" s="57"/>
      <c r="AX3" s="57"/>
      <c r="AY3" s="57"/>
      <c r="AZ3" s="58"/>
      <c r="BA3" s="40"/>
      <c r="BB3" s="40"/>
      <c r="BC3" s="36"/>
      <c r="BD3" s="218" t="s">
        <v>49</v>
      </c>
      <c r="BE3" s="40"/>
      <c r="BF3" s="40"/>
      <c r="BG3" s="40"/>
      <c r="BH3" s="40"/>
      <c r="BI3" s="57"/>
      <c r="BJ3" s="34"/>
      <c r="BK3" s="218"/>
      <c r="BL3" s="40"/>
      <c r="BM3" s="40"/>
      <c r="BN3" s="36"/>
      <c r="BO3" s="58" t="s">
        <v>49</v>
      </c>
      <c r="BP3" s="58"/>
      <c r="BQ3" s="58"/>
      <c r="BR3" s="58"/>
      <c r="BS3" s="58"/>
      <c r="BT3" s="57"/>
      <c r="BU3" s="58"/>
      <c r="BV3" s="58"/>
      <c r="BW3" s="58"/>
      <c r="BX3" s="58"/>
      <c r="BY3" s="36"/>
      <c r="BZ3" s="58" t="s">
        <v>49</v>
      </c>
      <c r="CA3" s="58"/>
      <c r="CB3" s="58"/>
      <c r="CC3" s="58"/>
      <c r="CD3" s="58"/>
      <c r="CE3" s="57"/>
      <c r="CF3" s="58"/>
      <c r="CG3" s="58"/>
      <c r="CH3" s="58"/>
      <c r="CI3" s="58"/>
      <c r="CJ3" s="36"/>
      <c r="CK3" s="58" t="s">
        <v>49</v>
      </c>
      <c r="CL3" s="58"/>
      <c r="CM3" s="58"/>
      <c r="CN3" s="58"/>
      <c r="CO3" s="58"/>
      <c r="CP3" s="57"/>
      <c r="CQ3" s="58"/>
      <c r="CR3" s="58"/>
      <c r="CS3" s="58"/>
      <c r="CT3" s="58"/>
      <c r="CU3" s="36"/>
      <c r="CV3" s="58" t="s">
        <v>49</v>
      </c>
      <c r="CW3" s="58"/>
      <c r="CX3" s="58"/>
      <c r="CY3" s="58"/>
      <c r="CZ3" s="58"/>
      <c r="DA3" s="57"/>
      <c r="DB3" s="58"/>
      <c r="DC3" s="58"/>
      <c r="DD3" s="58"/>
      <c r="DE3" s="58"/>
      <c r="DF3" s="36"/>
      <c r="DG3" s="58" t="s">
        <v>49</v>
      </c>
      <c r="DH3" s="58"/>
      <c r="DI3" s="58"/>
      <c r="DJ3" s="58"/>
      <c r="DK3" s="58"/>
      <c r="DL3" s="57"/>
      <c r="DM3" s="58"/>
      <c r="DN3" s="58"/>
      <c r="DO3" s="58"/>
      <c r="DP3" s="58"/>
      <c r="DQ3" s="36"/>
      <c r="DR3" s="58" t="s">
        <v>49</v>
      </c>
      <c r="DS3" s="58"/>
      <c r="DT3" s="58"/>
      <c r="DU3" s="58"/>
      <c r="DV3" s="58"/>
      <c r="DW3" s="57"/>
      <c r="DX3" s="58"/>
      <c r="DY3" s="58"/>
      <c r="DZ3" s="58"/>
      <c r="EA3" s="58"/>
      <c r="EB3" s="36"/>
      <c r="EC3" s="58" t="s">
        <v>49</v>
      </c>
      <c r="ED3" s="58"/>
      <c r="EE3" s="58"/>
      <c r="EF3" s="58"/>
      <c r="EG3" s="58"/>
      <c r="EH3" s="57"/>
      <c r="EI3" s="58"/>
      <c r="EJ3" s="58"/>
      <c r="EK3" s="58"/>
      <c r="EL3" s="58"/>
      <c r="EM3" s="36"/>
      <c r="EN3" s="58" t="s">
        <v>49</v>
      </c>
      <c r="EO3" s="58"/>
      <c r="EP3" s="58"/>
      <c r="EQ3" s="58"/>
      <c r="ER3" s="58"/>
      <c r="ES3" s="57"/>
      <c r="ET3" s="58"/>
      <c r="EU3" s="58"/>
      <c r="EV3" s="58"/>
      <c r="EW3" s="58"/>
      <c r="EX3" s="36"/>
      <c r="EY3" s="58" t="s">
        <v>49</v>
      </c>
      <c r="EZ3" s="58"/>
      <c r="FA3" s="58"/>
      <c r="FB3" s="58"/>
      <c r="FC3" s="58"/>
      <c r="FD3" s="57"/>
      <c r="FE3" s="58"/>
      <c r="FF3" s="58"/>
      <c r="FG3" s="58"/>
      <c r="FH3" s="58"/>
      <c r="FI3" s="36"/>
      <c r="FJ3" s="58" t="s">
        <v>49</v>
      </c>
      <c r="FK3" s="58"/>
      <c r="FL3" s="58"/>
      <c r="FM3" s="58"/>
      <c r="FN3" s="58"/>
      <c r="FO3" s="57"/>
      <c r="FP3" s="58"/>
      <c r="FQ3" s="58"/>
      <c r="FR3" s="58"/>
      <c r="FS3" s="58"/>
      <c r="FT3" s="36"/>
      <c r="FU3" s="218" t="s">
        <v>49</v>
      </c>
      <c r="FV3" s="40"/>
      <c r="FW3" s="40"/>
      <c r="FX3" s="40"/>
      <c r="FY3" s="40"/>
      <c r="FZ3" s="57"/>
      <c r="GA3" s="34"/>
      <c r="GB3" s="218"/>
      <c r="GC3" s="40"/>
      <c r="GD3" s="40"/>
      <c r="GE3" s="36"/>
      <c r="GF3" s="58" t="s">
        <v>49</v>
      </c>
      <c r="GG3" s="58"/>
      <c r="GH3" s="58"/>
      <c r="GI3" s="58"/>
      <c r="GJ3" s="58"/>
      <c r="GK3" s="57"/>
      <c r="GL3" s="58"/>
      <c r="GM3" s="58"/>
      <c r="GN3" s="58"/>
      <c r="GO3" s="58"/>
    </row>
    <row r="4" spans="2:197">
      <c r="B4" s="25" t="s">
        <v>69</v>
      </c>
      <c r="C4" s="7" t="s">
        <v>60</v>
      </c>
      <c r="D4" s="26" t="s">
        <v>344</v>
      </c>
      <c r="E4" s="26" t="s">
        <v>20</v>
      </c>
      <c r="F4" s="26" t="s">
        <v>21</v>
      </c>
      <c r="G4" s="33" t="s">
        <v>61</v>
      </c>
      <c r="H4" s="33" t="s">
        <v>62</v>
      </c>
      <c r="L4" s="25" t="s">
        <v>69</v>
      </c>
      <c r="M4" s="7" t="s">
        <v>60</v>
      </c>
      <c r="N4" s="26" t="s">
        <v>92</v>
      </c>
      <c r="O4" s="26" t="s">
        <v>102</v>
      </c>
      <c r="P4" s="26" t="s">
        <v>103</v>
      </c>
      <c r="Q4" s="28" t="s">
        <v>311</v>
      </c>
      <c r="R4" s="28" t="s">
        <v>62</v>
      </c>
      <c r="S4" s="25" t="s">
        <v>69</v>
      </c>
      <c r="T4" s="26" t="s">
        <v>38</v>
      </c>
      <c r="U4" s="26" t="s">
        <v>64</v>
      </c>
      <c r="V4" s="35"/>
      <c r="W4" s="25" t="s">
        <v>69</v>
      </c>
      <c r="X4" s="7" t="s">
        <v>60</v>
      </c>
      <c r="Y4" s="26" t="s">
        <v>92</v>
      </c>
      <c r="Z4" s="26" t="s">
        <v>102</v>
      </c>
      <c r="AA4" s="26" t="s">
        <v>103</v>
      </c>
      <c r="AB4" s="28" t="s">
        <v>311</v>
      </c>
      <c r="AC4" s="28" t="s">
        <v>62</v>
      </c>
      <c r="AD4" s="25" t="s">
        <v>69</v>
      </c>
      <c r="AE4" s="26" t="s">
        <v>38</v>
      </c>
      <c r="AF4" s="26" t="s">
        <v>64</v>
      </c>
      <c r="AG4" s="35"/>
      <c r="AH4" s="25" t="s">
        <v>69</v>
      </c>
      <c r="AI4" s="7" t="s">
        <v>60</v>
      </c>
      <c r="AJ4" s="26" t="s">
        <v>92</v>
      </c>
      <c r="AK4" s="26" t="s">
        <v>102</v>
      </c>
      <c r="AL4" s="26" t="s">
        <v>103</v>
      </c>
      <c r="AM4" s="28" t="s">
        <v>311</v>
      </c>
      <c r="AN4" s="28" t="s">
        <v>62</v>
      </c>
      <c r="AO4" s="25" t="s">
        <v>69</v>
      </c>
      <c r="AP4" s="26" t="s">
        <v>38</v>
      </c>
      <c r="AQ4" s="26" t="s">
        <v>64</v>
      </c>
      <c r="AS4" s="25" t="s">
        <v>69</v>
      </c>
      <c r="AT4" s="7" t="s">
        <v>60</v>
      </c>
      <c r="AU4" s="26" t="s">
        <v>92</v>
      </c>
      <c r="AV4" s="26" t="s">
        <v>102</v>
      </c>
      <c r="AW4" s="26" t="s">
        <v>103</v>
      </c>
      <c r="AX4" s="28" t="s">
        <v>311</v>
      </c>
      <c r="AY4" s="28" t="s">
        <v>62</v>
      </c>
      <c r="AZ4" s="25" t="s">
        <v>69</v>
      </c>
      <c r="BA4" s="26" t="s">
        <v>38</v>
      </c>
      <c r="BB4" s="26" t="s">
        <v>64</v>
      </c>
      <c r="BC4" s="35"/>
      <c r="BD4" s="25" t="s">
        <v>69</v>
      </c>
      <c r="BE4" s="7" t="s">
        <v>60</v>
      </c>
      <c r="BF4" s="26" t="s">
        <v>92</v>
      </c>
      <c r="BG4" s="26" t="s">
        <v>102</v>
      </c>
      <c r="BH4" s="26" t="s">
        <v>103</v>
      </c>
      <c r="BI4" s="28" t="s">
        <v>311</v>
      </c>
      <c r="BJ4" s="33" t="s">
        <v>62</v>
      </c>
      <c r="BK4" s="64" t="s">
        <v>69</v>
      </c>
      <c r="BL4" s="26" t="s">
        <v>38</v>
      </c>
      <c r="BM4" s="26" t="s">
        <v>64</v>
      </c>
      <c r="BN4" s="35"/>
      <c r="BO4" s="25" t="s">
        <v>69</v>
      </c>
      <c r="BP4" s="7" t="s">
        <v>60</v>
      </c>
      <c r="BQ4" s="26" t="s">
        <v>92</v>
      </c>
      <c r="BR4" s="26" t="s">
        <v>102</v>
      </c>
      <c r="BS4" s="26" t="s">
        <v>103</v>
      </c>
      <c r="BT4" s="28" t="s">
        <v>311</v>
      </c>
      <c r="BU4" s="33" t="s">
        <v>62</v>
      </c>
      <c r="BV4" s="64" t="s">
        <v>69</v>
      </c>
      <c r="BW4" s="26" t="s">
        <v>38</v>
      </c>
      <c r="BX4" s="26" t="s">
        <v>64</v>
      </c>
      <c r="BY4" s="35"/>
      <c r="BZ4" s="25" t="s">
        <v>69</v>
      </c>
      <c r="CA4" s="7" t="s">
        <v>60</v>
      </c>
      <c r="CB4" s="26" t="s">
        <v>92</v>
      </c>
      <c r="CC4" s="26" t="s">
        <v>102</v>
      </c>
      <c r="CD4" s="26" t="s">
        <v>103</v>
      </c>
      <c r="CE4" s="28" t="s">
        <v>311</v>
      </c>
      <c r="CF4" s="33" t="s">
        <v>62</v>
      </c>
      <c r="CG4" s="64" t="s">
        <v>69</v>
      </c>
      <c r="CH4" s="26" t="s">
        <v>38</v>
      </c>
      <c r="CI4" s="26" t="s">
        <v>64</v>
      </c>
      <c r="CJ4" s="35"/>
      <c r="CK4" s="25" t="s">
        <v>69</v>
      </c>
      <c r="CL4" s="7" t="s">
        <v>60</v>
      </c>
      <c r="CM4" s="26" t="s">
        <v>92</v>
      </c>
      <c r="CN4" s="26" t="s">
        <v>102</v>
      </c>
      <c r="CO4" s="26" t="s">
        <v>103</v>
      </c>
      <c r="CP4" s="28" t="s">
        <v>311</v>
      </c>
      <c r="CQ4" s="33" t="s">
        <v>62</v>
      </c>
      <c r="CR4" s="64" t="s">
        <v>69</v>
      </c>
      <c r="CS4" s="26" t="s">
        <v>38</v>
      </c>
      <c r="CT4" s="26" t="s">
        <v>64</v>
      </c>
      <c r="CU4" s="35"/>
      <c r="CV4" s="25" t="s">
        <v>69</v>
      </c>
      <c r="CW4" s="7" t="s">
        <v>60</v>
      </c>
      <c r="CX4" s="26" t="s">
        <v>92</v>
      </c>
      <c r="CY4" s="26" t="s">
        <v>102</v>
      </c>
      <c r="CZ4" s="26" t="s">
        <v>103</v>
      </c>
      <c r="DA4" s="28" t="s">
        <v>311</v>
      </c>
      <c r="DB4" s="33" t="s">
        <v>62</v>
      </c>
      <c r="DC4" s="64" t="s">
        <v>69</v>
      </c>
      <c r="DD4" s="26" t="s">
        <v>38</v>
      </c>
      <c r="DE4" s="26" t="s">
        <v>64</v>
      </c>
      <c r="DF4" s="35"/>
      <c r="DG4" s="25" t="s">
        <v>69</v>
      </c>
      <c r="DH4" s="7" t="s">
        <v>60</v>
      </c>
      <c r="DI4" s="26" t="s">
        <v>92</v>
      </c>
      <c r="DJ4" s="26" t="s">
        <v>102</v>
      </c>
      <c r="DK4" s="26" t="s">
        <v>103</v>
      </c>
      <c r="DL4" s="28" t="s">
        <v>311</v>
      </c>
      <c r="DM4" s="33" t="s">
        <v>62</v>
      </c>
      <c r="DN4" s="64" t="s">
        <v>69</v>
      </c>
      <c r="DO4" s="26" t="s">
        <v>38</v>
      </c>
      <c r="DP4" s="26" t="s">
        <v>64</v>
      </c>
      <c r="DQ4" s="35"/>
      <c r="DR4" s="25" t="s">
        <v>69</v>
      </c>
      <c r="DS4" s="7" t="s">
        <v>60</v>
      </c>
      <c r="DT4" s="26" t="s">
        <v>92</v>
      </c>
      <c r="DU4" s="26" t="s">
        <v>102</v>
      </c>
      <c r="DV4" s="26" t="s">
        <v>103</v>
      </c>
      <c r="DW4" s="28" t="s">
        <v>311</v>
      </c>
      <c r="DX4" s="33" t="s">
        <v>62</v>
      </c>
      <c r="DY4" s="64" t="s">
        <v>69</v>
      </c>
      <c r="DZ4" s="26" t="s">
        <v>38</v>
      </c>
      <c r="EA4" s="26" t="s">
        <v>64</v>
      </c>
      <c r="EB4" s="35"/>
      <c r="EC4" s="25" t="s">
        <v>69</v>
      </c>
      <c r="ED4" s="7" t="s">
        <v>60</v>
      </c>
      <c r="EE4" s="26" t="s">
        <v>92</v>
      </c>
      <c r="EF4" s="26" t="s">
        <v>102</v>
      </c>
      <c r="EG4" s="26" t="s">
        <v>103</v>
      </c>
      <c r="EH4" s="28" t="s">
        <v>311</v>
      </c>
      <c r="EI4" s="64" t="s">
        <v>62</v>
      </c>
      <c r="EJ4" s="64" t="s">
        <v>69</v>
      </c>
      <c r="EK4" s="26" t="s">
        <v>38</v>
      </c>
      <c r="EL4" s="26" t="s">
        <v>64</v>
      </c>
      <c r="EM4" s="35"/>
      <c r="EN4" s="25" t="s">
        <v>69</v>
      </c>
      <c r="EO4" s="7" t="s">
        <v>60</v>
      </c>
      <c r="EP4" s="26" t="s">
        <v>92</v>
      </c>
      <c r="EQ4" s="26" t="s">
        <v>102</v>
      </c>
      <c r="ER4" s="26" t="s">
        <v>103</v>
      </c>
      <c r="ES4" s="28" t="s">
        <v>311</v>
      </c>
      <c r="ET4" s="33" t="s">
        <v>62</v>
      </c>
      <c r="EU4" s="64" t="s">
        <v>69</v>
      </c>
      <c r="EV4" s="26" t="s">
        <v>38</v>
      </c>
      <c r="EW4" s="26" t="s">
        <v>64</v>
      </c>
      <c r="EX4" s="35"/>
      <c r="EY4" s="25" t="s">
        <v>69</v>
      </c>
      <c r="EZ4" s="7" t="s">
        <v>60</v>
      </c>
      <c r="FA4" s="26" t="s">
        <v>92</v>
      </c>
      <c r="FB4" s="26" t="s">
        <v>102</v>
      </c>
      <c r="FC4" s="26" t="s">
        <v>103</v>
      </c>
      <c r="FD4" s="28" t="s">
        <v>311</v>
      </c>
      <c r="FE4" s="33" t="s">
        <v>62</v>
      </c>
      <c r="FF4" s="64" t="s">
        <v>69</v>
      </c>
      <c r="FG4" s="26" t="s">
        <v>38</v>
      </c>
      <c r="FH4" s="26" t="s">
        <v>64</v>
      </c>
      <c r="FI4" s="35"/>
      <c r="FJ4" s="25" t="s">
        <v>69</v>
      </c>
      <c r="FK4" s="7" t="s">
        <v>60</v>
      </c>
      <c r="FL4" s="26" t="s">
        <v>92</v>
      </c>
      <c r="FM4" s="26" t="s">
        <v>102</v>
      </c>
      <c r="FN4" s="26" t="s">
        <v>103</v>
      </c>
      <c r="FO4" s="28" t="s">
        <v>311</v>
      </c>
      <c r="FP4" s="33" t="s">
        <v>62</v>
      </c>
      <c r="FQ4" s="64" t="s">
        <v>69</v>
      </c>
      <c r="FR4" s="26" t="s">
        <v>38</v>
      </c>
      <c r="FS4" s="26" t="s">
        <v>64</v>
      </c>
      <c r="FT4" s="35"/>
      <c r="FU4" s="25" t="s">
        <v>69</v>
      </c>
      <c r="FV4" s="7" t="s">
        <v>60</v>
      </c>
      <c r="FW4" s="26" t="s">
        <v>92</v>
      </c>
      <c r="FX4" s="26" t="s">
        <v>102</v>
      </c>
      <c r="FY4" s="26" t="s">
        <v>103</v>
      </c>
      <c r="FZ4" s="28" t="s">
        <v>311</v>
      </c>
      <c r="GA4" s="33" t="s">
        <v>62</v>
      </c>
      <c r="GB4" s="64" t="s">
        <v>69</v>
      </c>
      <c r="GC4" s="26" t="s">
        <v>38</v>
      </c>
      <c r="GD4" s="26" t="s">
        <v>64</v>
      </c>
      <c r="GE4" s="35"/>
      <c r="GF4" s="25" t="s">
        <v>69</v>
      </c>
      <c r="GG4" s="7" t="s">
        <v>60</v>
      </c>
      <c r="GH4" s="26" t="s">
        <v>92</v>
      </c>
      <c r="GI4" s="26" t="s">
        <v>102</v>
      </c>
      <c r="GJ4" s="26" t="s">
        <v>103</v>
      </c>
      <c r="GK4" s="28" t="s">
        <v>311</v>
      </c>
      <c r="GL4" s="33" t="s">
        <v>62</v>
      </c>
      <c r="GM4" s="64" t="s">
        <v>69</v>
      </c>
      <c r="GN4" s="26" t="s">
        <v>38</v>
      </c>
      <c r="GO4" s="26" t="s">
        <v>64</v>
      </c>
    </row>
    <row r="5" spans="2:197">
      <c r="B5" s="11">
        <v>35611</v>
      </c>
      <c r="C5" s="2">
        <v>1</v>
      </c>
      <c r="D5" s="2">
        <v>720.94097900390625</v>
      </c>
      <c r="E5" s="2">
        <v>193.39300537109375</v>
      </c>
      <c r="F5" s="2">
        <v>59.855998992919922</v>
      </c>
      <c r="G5" s="12">
        <v>3.7278544672312361</v>
      </c>
      <c r="H5" s="12">
        <v>3.2309711411544444</v>
      </c>
      <c r="I5" s="5"/>
      <c r="J5" s="5"/>
      <c r="L5" s="11">
        <v>35885</v>
      </c>
      <c r="M5" s="2"/>
      <c r="N5" s="2"/>
      <c r="O5" s="2"/>
      <c r="P5" s="2"/>
      <c r="Q5" s="12"/>
      <c r="R5" s="12"/>
      <c r="S5" s="14">
        <v>35885</v>
      </c>
      <c r="T5" s="2">
        <v>196.92709072509942</v>
      </c>
      <c r="U5" s="2"/>
      <c r="V5" s="13"/>
      <c r="W5" s="11">
        <v>35885</v>
      </c>
      <c r="X5" s="2"/>
      <c r="Y5" s="2"/>
      <c r="Z5" s="2"/>
      <c r="AA5" s="2"/>
      <c r="AB5" s="12"/>
      <c r="AC5" s="12"/>
      <c r="AD5" s="14">
        <v>35885</v>
      </c>
      <c r="AE5" s="2">
        <v>201.96136733953614</v>
      </c>
      <c r="AF5" s="2"/>
      <c r="AG5" s="13"/>
      <c r="AH5" s="11">
        <v>35885</v>
      </c>
      <c r="AI5" s="2"/>
      <c r="AJ5" s="2"/>
      <c r="AK5" s="2"/>
      <c r="AL5" s="2"/>
      <c r="AM5" s="12"/>
      <c r="AN5" s="12"/>
      <c r="AO5" s="14">
        <v>35885</v>
      </c>
      <c r="AP5" s="2">
        <v>209.8124034547788</v>
      </c>
      <c r="AQ5" s="2"/>
      <c r="AS5" s="11">
        <v>35885</v>
      </c>
      <c r="AT5" s="2"/>
      <c r="AU5" s="2"/>
      <c r="AV5" s="2"/>
      <c r="AW5" s="2"/>
      <c r="AX5" s="12"/>
      <c r="AY5" s="12"/>
      <c r="AZ5" s="14">
        <v>35885</v>
      </c>
      <c r="BA5" s="2">
        <v>220.97616081179163</v>
      </c>
      <c r="BB5" s="2"/>
      <c r="BC5" s="13"/>
      <c r="BD5" s="11">
        <v>35885</v>
      </c>
      <c r="BE5" s="2"/>
      <c r="BF5" s="2"/>
      <c r="BG5" s="2"/>
      <c r="BH5" s="2"/>
      <c r="BI5" s="12"/>
      <c r="BJ5" s="12"/>
      <c r="BK5" s="14">
        <v>35885</v>
      </c>
      <c r="BL5" s="2">
        <v>248.63365298497266</v>
      </c>
      <c r="BM5" s="2"/>
      <c r="BN5" s="13"/>
      <c r="BO5" s="11">
        <v>35885</v>
      </c>
      <c r="BP5" s="2"/>
      <c r="BQ5" s="2"/>
      <c r="BR5" s="2"/>
      <c r="BS5" s="2"/>
      <c r="BT5" s="12"/>
      <c r="BU5" s="12"/>
      <c r="BV5" s="14">
        <v>35885</v>
      </c>
      <c r="BW5" s="2">
        <v>738.58550477753818</v>
      </c>
      <c r="BX5" s="2"/>
      <c r="BY5" s="13"/>
      <c r="BZ5" s="11">
        <v>35885</v>
      </c>
      <c r="CA5" s="2"/>
      <c r="CB5" s="2"/>
      <c r="CC5" s="2"/>
      <c r="CD5" s="2"/>
      <c r="CE5" s="12"/>
      <c r="CF5" s="12"/>
      <c r="CG5" s="14">
        <v>35885</v>
      </c>
      <c r="CH5" s="2">
        <v>210.35229609812279</v>
      </c>
      <c r="CI5" s="2"/>
      <c r="CJ5" s="13"/>
      <c r="CK5" s="11">
        <v>35885</v>
      </c>
      <c r="CL5" s="2"/>
      <c r="CM5" s="2"/>
      <c r="CN5" s="2"/>
      <c r="CO5" s="2"/>
      <c r="CP5" s="12"/>
      <c r="CQ5" s="12"/>
      <c r="CR5" s="14">
        <v>35885</v>
      </c>
      <c r="CS5" s="2">
        <v>252.49614487796813</v>
      </c>
      <c r="CT5" s="2"/>
      <c r="CU5" s="13"/>
      <c r="CV5" s="11">
        <v>35885</v>
      </c>
      <c r="CW5" s="2"/>
      <c r="CX5" s="2"/>
      <c r="CY5" s="2"/>
      <c r="CZ5" s="2"/>
      <c r="DA5" s="12"/>
      <c r="DB5" s="12"/>
      <c r="DC5" s="14">
        <v>35885</v>
      </c>
      <c r="DD5" s="2">
        <v>204.12376531103874</v>
      </c>
      <c r="DE5" s="2"/>
      <c r="DF5" s="13"/>
      <c r="DG5" s="11">
        <v>35885</v>
      </c>
      <c r="DH5" s="2"/>
      <c r="DI5" s="2"/>
      <c r="DJ5" s="2"/>
      <c r="DK5" s="2"/>
      <c r="DL5" s="12"/>
      <c r="DM5" s="12"/>
      <c r="DN5" s="14">
        <v>35885</v>
      </c>
      <c r="DO5" s="2">
        <v>259.75314823381052</v>
      </c>
      <c r="DP5" s="2"/>
      <c r="DQ5" s="13"/>
      <c r="DR5" s="11">
        <v>35885</v>
      </c>
      <c r="DS5" s="2"/>
      <c r="DT5" s="2"/>
      <c r="DU5" s="2"/>
      <c r="DV5" s="2"/>
      <c r="DW5" s="12"/>
      <c r="DX5" s="12"/>
      <c r="DY5" s="14">
        <v>35885</v>
      </c>
      <c r="DZ5" s="2">
        <v>149.05956943482391</v>
      </c>
      <c r="EA5" s="2"/>
      <c r="EB5" s="13"/>
      <c r="EC5" s="11">
        <v>35885</v>
      </c>
      <c r="ED5" s="2"/>
      <c r="EE5" s="2"/>
      <c r="EF5" s="2"/>
      <c r="EG5" s="2"/>
      <c r="EH5" s="12"/>
      <c r="EI5" s="14"/>
      <c r="EJ5" s="14">
        <v>35885</v>
      </c>
      <c r="EK5" s="2">
        <v>203.43951793021702</v>
      </c>
      <c r="EL5" s="2"/>
      <c r="EM5" s="13"/>
      <c r="EN5" s="11">
        <v>35885</v>
      </c>
      <c r="EO5" s="2"/>
      <c r="EP5" s="2"/>
      <c r="EQ5" s="2"/>
      <c r="ER5" s="2"/>
      <c r="ES5" s="12"/>
      <c r="ET5" s="12"/>
      <c r="EU5" s="14">
        <v>35885</v>
      </c>
      <c r="EV5" s="2">
        <v>720.91467142409567</v>
      </c>
      <c r="EW5" s="2"/>
      <c r="EX5" s="13"/>
      <c r="EY5" s="11">
        <v>35885</v>
      </c>
      <c r="EZ5" s="2"/>
      <c r="FA5" s="2"/>
      <c r="FB5" s="2"/>
      <c r="FC5" s="2"/>
      <c r="FD5" s="12"/>
      <c r="FE5" s="12"/>
      <c r="FF5" s="14">
        <v>35885</v>
      </c>
      <c r="FG5" s="2">
        <v>279.12698078120928</v>
      </c>
      <c r="FH5" s="2"/>
      <c r="FI5" s="13"/>
      <c r="FJ5" s="11">
        <v>35885</v>
      </c>
      <c r="FK5" s="2"/>
      <c r="FL5" s="2"/>
      <c r="FM5" s="2"/>
      <c r="FN5" s="2"/>
      <c r="FO5" s="12"/>
      <c r="FP5" s="12"/>
      <c r="FQ5" s="14">
        <v>35885</v>
      </c>
      <c r="FR5" s="2">
        <v>225.8595741776162</v>
      </c>
      <c r="FS5" s="2"/>
      <c r="FT5" s="13"/>
      <c r="FU5" s="11">
        <v>35885</v>
      </c>
      <c r="FV5" s="2"/>
      <c r="FW5" s="2"/>
      <c r="FX5" s="2"/>
      <c r="FY5" s="2"/>
      <c r="FZ5" s="12"/>
      <c r="GA5" s="12"/>
      <c r="GB5" s="14">
        <v>35885</v>
      </c>
      <c r="GC5" s="2">
        <v>213.07370644284094</v>
      </c>
      <c r="GD5" s="2"/>
      <c r="GE5" s="13"/>
      <c r="GF5" s="11">
        <v>35885</v>
      </c>
      <c r="GG5" s="2"/>
      <c r="GH5" s="2"/>
      <c r="GI5" s="2"/>
      <c r="GJ5" s="2"/>
      <c r="GK5" s="12"/>
      <c r="GL5" s="12"/>
      <c r="GM5" s="14">
        <v>35885</v>
      </c>
      <c r="GN5" s="2">
        <v>171.42189966397387</v>
      </c>
      <c r="GO5" s="2"/>
    </row>
    <row r="6" spans="2:197">
      <c r="B6" s="11">
        <v>35703</v>
      </c>
      <c r="C6" s="2">
        <v>1</v>
      </c>
      <c r="D6" s="2">
        <v>689.38897705078125</v>
      </c>
      <c r="E6" s="2">
        <v>193.82200622558594</v>
      </c>
      <c r="F6" s="2">
        <v>59.522998809814453</v>
      </c>
      <c r="G6" s="12">
        <v>3.5568147831903767</v>
      </c>
      <c r="H6" s="12">
        <v>3.2562540547541698</v>
      </c>
      <c r="I6" s="13"/>
      <c r="J6" s="13"/>
      <c r="L6" s="11">
        <v>35976</v>
      </c>
      <c r="M6" s="2"/>
      <c r="N6" s="2"/>
      <c r="O6" s="2"/>
      <c r="P6" s="2"/>
      <c r="Q6" s="12"/>
      <c r="R6" s="12"/>
      <c r="S6" s="14">
        <v>35976</v>
      </c>
      <c r="T6" s="2">
        <v>240.86721590150177</v>
      </c>
      <c r="U6" s="2"/>
      <c r="V6" s="13"/>
      <c r="W6" s="11">
        <v>35976</v>
      </c>
      <c r="X6" s="2"/>
      <c r="Y6" s="2"/>
      <c r="Z6" s="2"/>
      <c r="AA6" s="2"/>
      <c r="AB6" s="12"/>
      <c r="AC6" s="12"/>
      <c r="AD6" s="14">
        <v>35976</v>
      </c>
      <c r="AE6" s="2">
        <v>221.49083365682492</v>
      </c>
      <c r="AF6" s="2"/>
      <c r="AG6" s="13"/>
      <c r="AH6" s="11">
        <v>35976</v>
      </c>
      <c r="AI6" s="2"/>
      <c r="AJ6" s="2"/>
      <c r="AK6" s="2"/>
      <c r="AL6" s="2"/>
      <c r="AM6" s="12"/>
      <c r="AN6" s="12"/>
      <c r="AO6" s="14">
        <v>35976</v>
      </c>
      <c r="AP6" s="2">
        <v>351.9999978025146</v>
      </c>
      <c r="AQ6" s="2"/>
      <c r="AS6" s="11">
        <v>35976</v>
      </c>
      <c r="AT6" s="2"/>
      <c r="AU6" s="2"/>
      <c r="AV6" s="2"/>
      <c r="AW6" s="2"/>
      <c r="AX6" s="12"/>
      <c r="AY6" s="12"/>
      <c r="AZ6" s="14">
        <v>35976</v>
      </c>
      <c r="BA6" s="2">
        <v>226.16923058150024</v>
      </c>
      <c r="BB6" s="2"/>
      <c r="BC6" s="13"/>
      <c r="BD6" s="11">
        <v>35976</v>
      </c>
      <c r="BE6" s="2"/>
      <c r="BF6" s="2"/>
      <c r="BG6" s="2"/>
      <c r="BH6" s="2"/>
      <c r="BI6" s="12"/>
      <c r="BJ6" s="12"/>
      <c r="BK6" s="14">
        <v>35976</v>
      </c>
      <c r="BL6" s="2">
        <v>293.83107386946733</v>
      </c>
      <c r="BM6" s="2"/>
      <c r="BN6" s="13"/>
      <c r="BO6" s="11">
        <v>35976</v>
      </c>
      <c r="BP6" s="2"/>
      <c r="BQ6" s="2"/>
      <c r="BR6" s="2"/>
      <c r="BS6" s="2"/>
      <c r="BT6" s="12"/>
      <c r="BU6" s="12"/>
      <c r="BV6" s="14">
        <v>35976</v>
      </c>
      <c r="BW6" s="2">
        <v>892.16062996997562</v>
      </c>
      <c r="BX6" s="2"/>
      <c r="BY6" s="13"/>
      <c r="BZ6" s="11">
        <v>35976</v>
      </c>
      <c r="CA6" s="2"/>
      <c r="CB6" s="2"/>
      <c r="CC6" s="2"/>
      <c r="CD6" s="2"/>
      <c r="CE6" s="12"/>
      <c r="CF6" s="12"/>
      <c r="CG6" s="14">
        <v>35976</v>
      </c>
      <c r="CH6" s="2">
        <v>227.57219855082414</v>
      </c>
      <c r="CI6" s="2"/>
      <c r="CJ6" s="13"/>
      <c r="CK6" s="11">
        <v>35976</v>
      </c>
      <c r="CL6" s="2"/>
      <c r="CM6" s="2"/>
      <c r="CN6" s="2"/>
      <c r="CO6" s="2"/>
      <c r="CP6" s="12"/>
      <c r="CQ6" s="12"/>
      <c r="CR6" s="14">
        <v>35976</v>
      </c>
      <c r="CS6" s="2">
        <v>275.78606599302111</v>
      </c>
      <c r="CT6" s="2"/>
      <c r="CU6" s="13"/>
      <c r="CV6" s="11">
        <v>35976</v>
      </c>
      <c r="CW6" s="2"/>
      <c r="CX6" s="2"/>
      <c r="CY6" s="2"/>
      <c r="CZ6" s="2"/>
      <c r="DA6" s="12"/>
      <c r="DB6" s="12"/>
      <c r="DC6" s="14">
        <v>35976</v>
      </c>
      <c r="DD6" s="2">
        <v>231.29575340177067</v>
      </c>
      <c r="DE6" s="2"/>
      <c r="DF6" s="13"/>
      <c r="DG6" s="11">
        <v>35976</v>
      </c>
      <c r="DH6" s="2"/>
      <c r="DI6" s="2"/>
      <c r="DJ6" s="2"/>
      <c r="DK6" s="2"/>
      <c r="DL6" s="12"/>
      <c r="DM6" s="12"/>
      <c r="DN6" s="14">
        <v>35976</v>
      </c>
      <c r="DO6" s="2">
        <v>283.75884932755883</v>
      </c>
      <c r="DP6" s="2"/>
      <c r="DQ6" s="13"/>
      <c r="DR6" s="11">
        <v>35976</v>
      </c>
      <c r="DS6" s="2"/>
      <c r="DT6" s="2"/>
      <c r="DU6" s="2"/>
      <c r="DV6" s="2"/>
      <c r="DW6" s="12"/>
      <c r="DX6" s="12"/>
      <c r="DY6" s="14">
        <v>35976</v>
      </c>
      <c r="DZ6" s="2">
        <v>202.51273423279764</v>
      </c>
      <c r="EA6" s="2"/>
      <c r="EB6" s="13"/>
      <c r="EC6" s="11">
        <v>35976</v>
      </c>
      <c r="ED6" s="2"/>
      <c r="EE6" s="2"/>
      <c r="EF6" s="2"/>
      <c r="EG6" s="2"/>
      <c r="EH6" s="12"/>
      <c r="EI6" s="14"/>
      <c r="EJ6" s="14">
        <v>35976</v>
      </c>
      <c r="EK6" s="2">
        <v>274.49815203061024</v>
      </c>
      <c r="EL6" s="2"/>
      <c r="EM6" s="13"/>
      <c r="EN6" s="11">
        <v>35976</v>
      </c>
      <c r="EO6" s="2"/>
      <c r="EP6" s="2"/>
      <c r="EQ6" s="2"/>
      <c r="ER6" s="2"/>
      <c r="ES6" s="12"/>
      <c r="ET6" s="12"/>
      <c r="EU6" s="14">
        <v>35976</v>
      </c>
      <c r="EV6" s="2">
        <v>680.03387971270729</v>
      </c>
      <c r="EW6" s="2"/>
      <c r="EX6" s="13"/>
      <c r="EY6" s="11">
        <v>35976</v>
      </c>
      <c r="EZ6" s="2"/>
      <c r="FA6" s="2"/>
      <c r="FB6" s="2"/>
      <c r="FC6" s="2"/>
      <c r="FD6" s="12"/>
      <c r="FE6" s="12"/>
      <c r="FF6" s="14">
        <v>35976</v>
      </c>
      <c r="FG6" s="2">
        <v>329.86028914744855</v>
      </c>
      <c r="FH6" s="2"/>
      <c r="FI6" s="13"/>
      <c r="FJ6" s="11">
        <v>35976</v>
      </c>
      <c r="FK6" s="2"/>
      <c r="FL6" s="2"/>
      <c r="FM6" s="2"/>
      <c r="FN6" s="2"/>
      <c r="FO6" s="12"/>
      <c r="FP6" s="12"/>
      <c r="FQ6" s="14">
        <v>35976</v>
      </c>
      <c r="FR6" s="2">
        <v>354.08285029415856</v>
      </c>
      <c r="FS6" s="2"/>
      <c r="FT6" s="13"/>
      <c r="FU6" s="11">
        <v>35976</v>
      </c>
      <c r="FV6" s="2"/>
      <c r="FW6" s="2"/>
      <c r="FX6" s="2"/>
      <c r="FY6" s="2"/>
      <c r="FZ6" s="12"/>
      <c r="GA6" s="12"/>
      <c r="GB6" s="14">
        <v>35976</v>
      </c>
      <c r="GC6" s="2">
        <v>217.45399744368441</v>
      </c>
      <c r="GD6" s="2"/>
      <c r="GE6" s="13"/>
      <c r="GF6" s="11">
        <v>35976</v>
      </c>
      <c r="GG6" s="2"/>
      <c r="GH6" s="2"/>
      <c r="GI6" s="2"/>
      <c r="GJ6" s="2"/>
      <c r="GK6" s="12"/>
      <c r="GL6" s="12"/>
      <c r="GM6" s="14">
        <v>35976</v>
      </c>
      <c r="GN6" s="2">
        <v>164.2277639898721</v>
      </c>
      <c r="GO6" s="2"/>
    </row>
    <row r="7" spans="2:197">
      <c r="B7" s="11">
        <v>35795</v>
      </c>
      <c r="C7" s="2">
        <v>1</v>
      </c>
      <c r="D7" s="2">
        <v>704.30401611328125</v>
      </c>
      <c r="E7" s="2">
        <v>200.97900390625</v>
      </c>
      <c r="F7" s="2">
        <v>57.854000091552734</v>
      </c>
      <c r="G7" s="12">
        <v>3.5043661398671055</v>
      </c>
      <c r="H7" s="12">
        <v>3.4738998788018973</v>
      </c>
      <c r="I7" s="13"/>
      <c r="J7" s="13"/>
      <c r="L7" s="11">
        <v>36068</v>
      </c>
      <c r="M7" s="2"/>
      <c r="N7" s="2"/>
      <c r="O7" s="2"/>
      <c r="P7" s="2"/>
      <c r="Q7" s="12"/>
      <c r="R7" s="12"/>
      <c r="S7" s="14">
        <v>36068</v>
      </c>
      <c r="T7" s="2">
        <v>516.0406895811019</v>
      </c>
      <c r="U7" s="2"/>
      <c r="V7" s="13"/>
      <c r="W7" s="11">
        <v>36068</v>
      </c>
      <c r="X7" s="2"/>
      <c r="Y7" s="2"/>
      <c r="Z7" s="2"/>
      <c r="AA7" s="2"/>
      <c r="AB7" s="12"/>
      <c r="AC7" s="12"/>
      <c r="AD7" s="14">
        <v>36068</v>
      </c>
      <c r="AE7" s="2">
        <v>439.13420223734937</v>
      </c>
      <c r="AF7" s="2"/>
      <c r="AG7" s="13"/>
      <c r="AH7" s="11">
        <v>36068</v>
      </c>
      <c r="AI7" s="2"/>
      <c r="AJ7" s="2"/>
      <c r="AK7" s="2"/>
      <c r="AL7" s="2"/>
      <c r="AM7" s="12"/>
      <c r="AN7" s="12"/>
      <c r="AO7" s="14">
        <v>36068</v>
      </c>
      <c r="AP7" s="2">
        <v>666.99999560502943</v>
      </c>
      <c r="AQ7" s="2"/>
      <c r="AS7" s="11">
        <v>36068</v>
      </c>
      <c r="AT7" s="2"/>
      <c r="AU7" s="2"/>
      <c r="AV7" s="2"/>
      <c r="AW7" s="2"/>
      <c r="AX7" s="12"/>
      <c r="AY7" s="12"/>
      <c r="AZ7" s="14">
        <v>36068</v>
      </c>
      <c r="BA7" s="2">
        <v>570.79546861919198</v>
      </c>
      <c r="BB7" s="2"/>
      <c r="BC7" s="13"/>
      <c r="BD7" s="11">
        <v>36068</v>
      </c>
      <c r="BE7" s="2"/>
      <c r="BF7" s="2"/>
      <c r="BG7" s="2"/>
      <c r="BH7" s="2"/>
      <c r="BI7" s="12"/>
      <c r="BJ7" s="12"/>
      <c r="BK7" s="14">
        <v>36068</v>
      </c>
      <c r="BL7" s="2">
        <v>614.06813111394433</v>
      </c>
      <c r="BM7" s="2"/>
      <c r="BN7" s="13"/>
      <c r="BO7" s="11">
        <v>36068</v>
      </c>
      <c r="BP7" s="2"/>
      <c r="BQ7" s="2"/>
      <c r="BR7" s="2"/>
      <c r="BS7" s="2"/>
      <c r="BT7" s="12"/>
      <c r="BU7" s="12"/>
      <c r="BV7" s="14">
        <v>36068</v>
      </c>
      <c r="BW7" s="2">
        <v>1480.3364844770731</v>
      </c>
      <c r="BX7" s="2"/>
      <c r="BY7" s="13"/>
      <c r="BZ7" s="11">
        <v>36068</v>
      </c>
      <c r="CA7" s="2"/>
      <c r="CB7" s="2"/>
      <c r="CC7" s="2"/>
      <c r="CD7" s="2"/>
      <c r="CE7" s="12"/>
      <c r="CF7" s="12"/>
      <c r="CG7" s="14">
        <v>36068</v>
      </c>
      <c r="CH7" s="2">
        <v>531.46363784025993</v>
      </c>
      <c r="CI7" s="2"/>
      <c r="CJ7" s="13"/>
      <c r="CK7" s="11">
        <v>36068</v>
      </c>
      <c r="CL7" s="2"/>
      <c r="CM7" s="2"/>
      <c r="CN7" s="2"/>
      <c r="CO7" s="2"/>
      <c r="CP7" s="12"/>
      <c r="CQ7" s="12"/>
      <c r="CR7" s="14">
        <v>36068</v>
      </c>
      <c r="CS7" s="2">
        <v>465.55168950851413</v>
      </c>
      <c r="CT7" s="2"/>
      <c r="CU7" s="13"/>
      <c r="CV7" s="11">
        <v>36068</v>
      </c>
      <c r="CW7" s="2"/>
      <c r="CX7" s="2"/>
      <c r="CY7" s="2"/>
      <c r="CZ7" s="2"/>
      <c r="DA7" s="12"/>
      <c r="DB7" s="12"/>
      <c r="DC7" s="14">
        <v>36068</v>
      </c>
      <c r="DD7" s="2">
        <v>411.03353106269918</v>
      </c>
      <c r="DE7" s="2"/>
      <c r="DF7" s="13"/>
      <c r="DG7" s="11">
        <v>36068</v>
      </c>
      <c r="DH7" s="2"/>
      <c r="DI7" s="2"/>
      <c r="DJ7" s="2"/>
      <c r="DK7" s="2"/>
      <c r="DL7" s="12"/>
      <c r="DM7" s="12"/>
      <c r="DN7" s="14">
        <v>36068</v>
      </c>
      <c r="DO7" s="2">
        <v>582.24680031077548</v>
      </c>
      <c r="DP7" s="2"/>
      <c r="DQ7" s="13"/>
      <c r="DR7" s="11">
        <v>36068</v>
      </c>
      <c r="DS7" s="2"/>
      <c r="DT7" s="2"/>
      <c r="DU7" s="2"/>
      <c r="DV7" s="2"/>
      <c r="DW7" s="12"/>
      <c r="DX7" s="12"/>
      <c r="DY7" s="14">
        <v>36068</v>
      </c>
      <c r="DZ7" s="2">
        <v>304.56745128035811</v>
      </c>
      <c r="EA7" s="2"/>
      <c r="EB7" s="13"/>
      <c r="EC7" s="11">
        <v>36068</v>
      </c>
      <c r="ED7" s="2"/>
      <c r="EE7" s="2"/>
      <c r="EF7" s="2"/>
      <c r="EG7" s="2"/>
      <c r="EH7" s="12"/>
      <c r="EI7" s="14"/>
      <c r="EJ7" s="14">
        <v>36068</v>
      </c>
      <c r="EK7" s="2">
        <v>503.52939592408092</v>
      </c>
      <c r="EL7" s="2"/>
      <c r="EM7" s="13"/>
      <c r="EN7" s="11">
        <v>36068</v>
      </c>
      <c r="EO7" s="2"/>
      <c r="EP7" s="2"/>
      <c r="EQ7" s="2"/>
      <c r="ER7" s="2"/>
      <c r="ES7" s="12"/>
      <c r="ET7" s="12"/>
      <c r="EU7" s="14">
        <v>36068</v>
      </c>
      <c r="EV7" s="2">
        <v>1504.2541464595922</v>
      </c>
      <c r="EW7" s="2"/>
      <c r="EX7" s="13"/>
      <c r="EY7" s="11">
        <v>36068</v>
      </c>
      <c r="EZ7" s="2"/>
      <c r="FA7" s="2"/>
      <c r="FB7" s="2"/>
      <c r="FC7" s="2"/>
      <c r="FD7" s="12"/>
      <c r="FE7" s="12"/>
      <c r="FF7" s="14">
        <v>36068</v>
      </c>
      <c r="FG7" s="2">
        <v>548.62851601217324</v>
      </c>
      <c r="FH7" s="2"/>
      <c r="FI7" s="13"/>
      <c r="FJ7" s="11">
        <v>36068</v>
      </c>
      <c r="FK7" s="2"/>
      <c r="FL7" s="2"/>
      <c r="FM7" s="2"/>
      <c r="FN7" s="2"/>
      <c r="FO7" s="12"/>
      <c r="FP7" s="12"/>
      <c r="FQ7" s="14">
        <v>36068</v>
      </c>
      <c r="FR7" s="2">
        <v>574.37444693705777</v>
      </c>
      <c r="FS7" s="2"/>
      <c r="FT7" s="13"/>
      <c r="FU7" s="11">
        <v>36068</v>
      </c>
      <c r="FV7" s="2"/>
      <c r="FW7" s="2"/>
      <c r="FX7" s="2"/>
      <c r="FY7" s="2"/>
      <c r="FZ7" s="12"/>
      <c r="GA7" s="12"/>
      <c r="GB7" s="14">
        <v>36068</v>
      </c>
      <c r="GC7" s="2">
        <v>310.81161176934529</v>
      </c>
      <c r="GD7" s="2"/>
      <c r="GE7" s="13"/>
      <c r="GF7" s="11">
        <v>36068</v>
      </c>
      <c r="GG7" s="2"/>
      <c r="GH7" s="2"/>
      <c r="GI7" s="2"/>
      <c r="GJ7" s="2"/>
      <c r="GK7" s="12"/>
      <c r="GL7" s="12"/>
      <c r="GM7" s="14">
        <v>36068</v>
      </c>
      <c r="GN7" s="2">
        <v>216.17111933322232</v>
      </c>
      <c r="GO7" s="2"/>
    </row>
    <row r="8" spans="2:197">
      <c r="B8" s="11">
        <v>35885</v>
      </c>
      <c r="C8" s="2">
        <v>103</v>
      </c>
      <c r="D8" s="2">
        <v>96372.602574110031</v>
      </c>
      <c r="E8" s="2">
        <v>26089.477105736732</v>
      </c>
      <c r="F8" s="2">
        <v>8526.8090484142303</v>
      </c>
      <c r="G8" s="12">
        <v>3.6939261827106136</v>
      </c>
      <c r="H8" s="12">
        <v>3.059699936705949</v>
      </c>
      <c r="I8" s="13"/>
      <c r="J8" s="13"/>
      <c r="L8" s="11">
        <v>36160</v>
      </c>
      <c r="M8" s="2"/>
      <c r="N8" s="2"/>
      <c r="O8" s="2"/>
      <c r="P8" s="2"/>
      <c r="Q8" s="12"/>
      <c r="R8" s="12"/>
      <c r="S8" s="14">
        <v>36160</v>
      </c>
      <c r="T8" s="2">
        <v>371.5149434899684</v>
      </c>
      <c r="U8" s="2"/>
      <c r="V8" s="13"/>
      <c r="W8" s="11">
        <v>36160</v>
      </c>
      <c r="X8" s="2"/>
      <c r="Y8" s="2"/>
      <c r="Z8" s="2"/>
      <c r="AA8" s="2"/>
      <c r="AB8" s="12"/>
      <c r="AC8" s="12"/>
      <c r="AD8" s="14">
        <v>36160</v>
      </c>
      <c r="AE8" s="2">
        <v>313.44964780921919</v>
      </c>
      <c r="AF8" s="2"/>
      <c r="AG8" s="13"/>
      <c r="AH8" s="11">
        <v>36160</v>
      </c>
      <c r="AI8" s="2"/>
      <c r="AJ8" s="2"/>
      <c r="AK8" s="2"/>
      <c r="AL8" s="2"/>
      <c r="AM8" s="12"/>
      <c r="AN8" s="12"/>
      <c r="AO8" s="14">
        <v>36160</v>
      </c>
      <c r="AP8" s="2">
        <v>500.02650155684705</v>
      </c>
      <c r="AQ8" s="2"/>
      <c r="AS8" s="11">
        <v>36160</v>
      </c>
      <c r="AT8" s="2"/>
      <c r="AU8" s="2"/>
      <c r="AV8" s="2"/>
      <c r="AW8" s="2"/>
      <c r="AX8" s="12"/>
      <c r="AY8" s="12"/>
      <c r="AZ8" s="14">
        <v>36160</v>
      </c>
      <c r="BA8" s="2">
        <v>335.04868939348842</v>
      </c>
      <c r="BB8" s="2"/>
      <c r="BC8" s="13"/>
      <c r="BD8" s="11">
        <v>36160</v>
      </c>
      <c r="BE8" s="2"/>
      <c r="BF8" s="2"/>
      <c r="BG8" s="2"/>
      <c r="BH8" s="2"/>
      <c r="BI8" s="12"/>
      <c r="BJ8" s="12"/>
      <c r="BK8" s="14">
        <v>36160</v>
      </c>
      <c r="BL8" s="2">
        <v>779.71419615714433</v>
      </c>
      <c r="BM8" s="2"/>
      <c r="BN8" s="13"/>
      <c r="BO8" s="11">
        <v>36160</v>
      </c>
      <c r="BP8" s="2"/>
      <c r="BQ8" s="2"/>
      <c r="BR8" s="2"/>
      <c r="BS8" s="2"/>
      <c r="BT8" s="12"/>
      <c r="BU8" s="12"/>
      <c r="BV8" s="14">
        <v>36160</v>
      </c>
      <c r="BW8" s="2">
        <v>386.53510417087449</v>
      </c>
      <c r="BX8" s="2"/>
      <c r="BY8" s="13"/>
      <c r="BZ8" s="11">
        <v>36160</v>
      </c>
      <c r="CA8" s="2"/>
      <c r="CB8" s="2"/>
      <c r="CC8" s="2"/>
      <c r="CD8" s="2"/>
      <c r="CE8" s="12"/>
      <c r="CF8" s="12"/>
      <c r="CG8" s="14">
        <v>36160</v>
      </c>
      <c r="CH8" s="2">
        <v>383.55651894868879</v>
      </c>
      <c r="CI8" s="2"/>
      <c r="CJ8" s="13"/>
      <c r="CK8" s="11">
        <v>36160</v>
      </c>
      <c r="CL8" s="2"/>
      <c r="CM8" s="2"/>
      <c r="CN8" s="2"/>
      <c r="CO8" s="2"/>
      <c r="CP8" s="12"/>
      <c r="CQ8" s="12"/>
      <c r="CR8" s="14">
        <v>36160</v>
      </c>
      <c r="CS8" s="2">
        <v>459.00853667996273</v>
      </c>
      <c r="CT8" s="2"/>
      <c r="CU8" s="13"/>
      <c r="CV8" s="11">
        <v>36160</v>
      </c>
      <c r="CW8" s="2"/>
      <c r="CX8" s="2"/>
      <c r="CY8" s="2"/>
      <c r="CZ8" s="2"/>
      <c r="DA8" s="12"/>
      <c r="DB8" s="12"/>
      <c r="DC8" s="14">
        <v>36160</v>
      </c>
      <c r="DD8" s="2">
        <v>299.55004627729465</v>
      </c>
      <c r="DE8" s="2"/>
      <c r="DF8" s="13"/>
      <c r="DG8" s="11">
        <v>36160</v>
      </c>
      <c r="DH8" s="2"/>
      <c r="DI8" s="2"/>
      <c r="DJ8" s="2"/>
      <c r="DK8" s="2"/>
      <c r="DL8" s="12"/>
      <c r="DM8" s="12"/>
      <c r="DN8" s="14">
        <v>36160</v>
      </c>
      <c r="DO8" s="2">
        <v>526.9768112921746</v>
      </c>
      <c r="DP8" s="2"/>
      <c r="DQ8" s="13"/>
      <c r="DR8" s="11">
        <v>36160</v>
      </c>
      <c r="DS8" s="2"/>
      <c r="DT8" s="2"/>
      <c r="DU8" s="2"/>
      <c r="DV8" s="2"/>
      <c r="DW8" s="12"/>
      <c r="DX8" s="12"/>
      <c r="DY8" s="14">
        <v>36160</v>
      </c>
      <c r="DZ8" s="2">
        <v>306.90684851616993</v>
      </c>
      <c r="EA8" s="2"/>
      <c r="EB8" s="13"/>
      <c r="EC8" s="11">
        <v>36160</v>
      </c>
      <c r="ED8" s="2"/>
      <c r="EE8" s="2"/>
      <c r="EF8" s="2"/>
      <c r="EG8" s="2"/>
      <c r="EH8" s="12"/>
      <c r="EI8" s="14"/>
      <c r="EJ8" s="14">
        <v>36160</v>
      </c>
      <c r="EK8" s="2">
        <v>453.62523532006952</v>
      </c>
      <c r="EL8" s="2"/>
      <c r="EM8" s="13"/>
      <c r="EN8" s="11">
        <v>36160</v>
      </c>
      <c r="EO8" s="2"/>
      <c r="EP8" s="2"/>
      <c r="EQ8" s="2"/>
      <c r="ER8" s="2"/>
      <c r="ES8" s="12"/>
      <c r="ET8" s="12"/>
      <c r="EU8" s="14">
        <v>36160</v>
      </c>
      <c r="EV8" s="2">
        <v>902.79377363777223</v>
      </c>
      <c r="EW8" s="2"/>
      <c r="EX8" s="13"/>
      <c r="EY8" s="11">
        <v>36160</v>
      </c>
      <c r="EZ8" s="2"/>
      <c r="FA8" s="2"/>
      <c r="FB8" s="2"/>
      <c r="FC8" s="2"/>
      <c r="FD8" s="12"/>
      <c r="FE8" s="12"/>
      <c r="FF8" s="14">
        <v>36160</v>
      </c>
      <c r="FG8" s="2">
        <v>390.77240642726332</v>
      </c>
      <c r="FH8" s="2"/>
      <c r="FI8" s="13"/>
      <c r="FJ8" s="11">
        <v>36160</v>
      </c>
      <c r="FK8" s="2"/>
      <c r="FL8" s="2"/>
      <c r="FM8" s="2"/>
      <c r="FN8" s="2"/>
      <c r="FO8" s="12"/>
      <c r="FP8" s="12"/>
      <c r="FQ8" s="14">
        <v>36160</v>
      </c>
      <c r="FR8" s="2">
        <v>480.99181607311942</v>
      </c>
      <c r="FS8" s="2"/>
      <c r="FT8" s="13"/>
      <c r="FU8" s="11">
        <v>36160</v>
      </c>
      <c r="FV8" s="2"/>
      <c r="FW8" s="2"/>
      <c r="FX8" s="2"/>
      <c r="FY8" s="2"/>
      <c r="FZ8" s="12"/>
      <c r="GA8" s="12"/>
      <c r="GB8" s="14">
        <v>36160</v>
      </c>
      <c r="GC8" s="2">
        <v>321.61774001696222</v>
      </c>
      <c r="GD8" s="2"/>
      <c r="GE8" s="13"/>
      <c r="GF8" s="11">
        <v>36160</v>
      </c>
      <c r="GG8" s="2"/>
      <c r="GH8" s="2"/>
      <c r="GI8" s="2"/>
      <c r="GJ8" s="2"/>
      <c r="GK8" s="12"/>
      <c r="GL8" s="12"/>
      <c r="GM8" s="14">
        <v>36160</v>
      </c>
      <c r="GN8" s="2">
        <v>218.23308536258119</v>
      </c>
      <c r="GO8" s="2"/>
    </row>
    <row r="9" spans="2:197">
      <c r="B9" s="41">
        <v>35976</v>
      </c>
      <c r="C9" s="4">
        <v>97</v>
      </c>
      <c r="D9" s="4">
        <v>85591.717487573624</v>
      </c>
      <c r="E9" s="4">
        <v>22318.347983121872</v>
      </c>
      <c r="F9" s="4">
        <v>7336.8340493142605</v>
      </c>
      <c r="G9" s="37">
        <v>3.8350382184336356</v>
      </c>
      <c r="H9" s="37">
        <v>3.041958947566473</v>
      </c>
      <c r="I9" s="13"/>
      <c r="J9" s="13"/>
      <c r="L9" s="41">
        <v>36250</v>
      </c>
      <c r="M9" s="4"/>
      <c r="N9" s="4"/>
      <c r="O9" s="4"/>
      <c r="P9" s="4"/>
      <c r="Q9" s="12"/>
      <c r="R9" s="37"/>
      <c r="S9" s="43">
        <v>36250</v>
      </c>
      <c r="T9" s="35">
        <v>363.54652839753498</v>
      </c>
      <c r="U9" s="4"/>
      <c r="V9" s="42"/>
      <c r="W9" s="41">
        <v>36250</v>
      </c>
      <c r="X9" s="4"/>
      <c r="Y9" s="4"/>
      <c r="Z9" s="4"/>
      <c r="AA9" s="4"/>
      <c r="AB9" s="12"/>
      <c r="AC9" s="37"/>
      <c r="AD9" s="43">
        <v>36250</v>
      </c>
      <c r="AE9" s="35">
        <v>284.73400507235112</v>
      </c>
      <c r="AF9" s="4"/>
      <c r="AG9" s="42"/>
      <c r="AH9" s="41">
        <v>36250</v>
      </c>
      <c r="AI9" s="4"/>
      <c r="AJ9" s="4"/>
      <c r="AK9" s="4"/>
      <c r="AL9" s="4"/>
      <c r="AM9" s="12"/>
      <c r="AN9" s="37"/>
      <c r="AO9" s="43">
        <v>36250</v>
      </c>
      <c r="AP9" s="35">
        <v>410.21624926058354</v>
      </c>
      <c r="AQ9" s="4"/>
      <c r="AS9" s="41">
        <v>36250</v>
      </c>
      <c r="AT9" s="4"/>
      <c r="AU9" s="4"/>
      <c r="AV9" s="4"/>
      <c r="AW9" s="4"/>
      <c r="AX9" s="12"/>
      <c r="AY9" s="37"/>
      <c r="AZ9" s="43">
        <v>36250</v>
      </c>
      <c r="BA9" s="35">
        <v>252.10431330887155</v>
      </c>
      <c r="BB9" s="4"/>
      <c r="BC9" s="42"/>
      <c r="BD9" s="41">
        <v>36250</v>
      </c>
      <c r="BE9" s="4"/>
      <c r="BF9" s="4"/>
      <c r="BG9" s="4"/>
      <c r="BH9" s="4"/>
      <c r="BI9" s="12"/>
      <c r="BJ9" s="37"/>
      <c r="BK9" s="43">
        <v>36250</v>
      </c>
      <c r="BL9" s="35">
        <v>661.25887709869107</v>
      </c>
      <c r="BM9" s="4"/>
      <c r="BN9" s="42"/>
      <c r="BO9" s="41">
        <v>36250</v>
      </c>
      <c r="BP9" s="4"/>
      <c r="BQ9" s="4"/>
      <c r="BR9" s="4"/>
      <c r="BS9" s="4"/>
      <c r="BT9" s="12"/>
      <c r="BU9" s="37"/>
      <c r="BV9" s="43">
        <v>36250</v>
      </c>
      <c r="BW9" s="35">
        <v>468.93354431560846</v>
      </c>
      <c r="BX9" s="4"/>
      <c r="BY9" s="42"/>
      <c r="BZ9" s="41">
        <v>36250</v>
      </c>
      <c r="CA9" s="4"/>
      <c r="CB9" s="4"/>
      <c r="CC9" s="4"/>
      <c r="CD9" s="4"/>
      <c r="CE9" s="12"/>
      <c r="CF9" s="37"/>
      <c r="CG9" s="43">
        <v>36250</v>
      </c>
      <c r="CH9" s="35">
        <v>254.58591352383363</v>
      </c>
      <c r="CI9" s="4"/>
      <c r="CJ9" s="42"/>
      <c r="CK9" s="41">
        <v>36250</v>
      </c>
      <c r="CL9" s="4"/>
      <c r="CM9" s="4"/>
      <c r="CN9" s="4"/>
      <c r="CO9" s="4"/>
      <c r="CP9" s="12"/>
      <c r="CQ9" s="37"/>
      <c r="CR9" s="43">
        <v>36250</v>
      </c>
      <c r="CS9" s="35">
        <v>461.52522928355887</v>
      </c>
      <c r="CT9" s="4"/>
      <c r="CU9" s="42"/>
      <c r="CV9" s="41">
        <v>36250</v>
      </c>
      <c r="CW9" s="4"/>
      <c r="CX9" s="4"/>
      <c r="CY9" s="4"/>
      <c r="CZ9" s="4"/>
      <c r="DA9" s="12"/>
      <c r="DB9" s="37"/>
      <c r="DC9" s="43">
        <v>36250</v>
      </c>
      <c r="DD9" s="35">
        <v>268.68713360070461</v>
      </c>
      <c r="DE9" s="4"/>
      <c r="DF9" s="42"/>
      <c r="DG9" s="41">
        <v>36250</v>
      </c>
      <c r="DH9" s="4"/>
      <c r="DI9" s="4"/>
      <c r="DJ9" s="4"/>
      <c r="DK9" s="4"/>
      <c r="DL9" s="12"/>
      <c r="DM9" s="37"/>
      <c r="DN9" s="43">
        <v>36250</v>
      </c>
      <c r="DO9" s="35">
        <v>456.4386191284691</v>
      </c>
      <c r="DP9" s="4"/>
      <c r="DQ9" s="42"/>
      <c r="DR9" s="41">
        <v>36250</v>
      </c>
      <c r="DS9" s="4"/>
      <c r="DT9" s="4"/>
      <c r="DU9" s="4"/>
      <c r="DV9" s="4"/>
      <c r="DW9" s="12"/>
      <c r="DX9" s="37"/>
      <c r="DY9" s="43">
        <v>36250</v>
      </c>
      <c r="DZ9" s="35">
        <v>292.9019228474387</v>
      </c>
      <c r="EA9" s="4"/>
      <c r="EB9" s="42"/>
      <c r="EC9" s="41">
        <v>36250</v>
      </c>
      <c r="ED9" s="4"/>
      <c r="EE9" s="4"/>
      <c r="EF9" s="4"/>
      <c r="EG9" s="4"/>
      <c r="EH9" s="12"/>
      <c r="EI9" s="43"/>
      <c r="EJ9" s="43">
        <v>36250</v>
      </c>
      <c r="EK9" s="35">
        <v>400.5943037821591</v>
      </c>
      <c r="EL9" s="4"/>
      <c r="EM9" s="42"/>
      <c r="EN9" s="11">
        <v>36250</v>
      </c>
      <c r="EO9" s="2"/>
      <c r="EP9" s="2"/>
      <c r="EQ9" s="2"/>
      <c r="ER9" s="2"/>
      <c r="ES9" s="12"/>
      <c r="ET9" s="12"/>
      <c r="EU9" s="14">
        <v>36250</v>
      </c>
      <c r="EV9" s="2">
        <v>920.34188925271087</v>
      </c>
      <c r="EW9" s="2"/>
      <c r="EX9" s="42"/>
      <c r="EY9" s="41">
        <v>36250</v>
      </c>
      <c r="EZ9" s="4"/>
      <c r="FA9" s="4"/>
      <c r="FB9" s="4"/>
      <c r="FC9" s="4"/>
      <c r="FD9" s="12"/>
      <c r="FE9" s="37"/>
      <c r="FF9" s="43">
        <v>36250</v>
      </c>
      <c r="FG9" s="35">
        <v>433.31876728584808</v>
      </c>
      <c r="FH9" s="4"/>
      <c r="FI9" s="42"/>
      <c r="FJ9" s="41">
        <v>36250</v>
      </c>
      <c r="FK9" s="4"/>
      <c r="FL9" s="4"/>
      <c r="FM9" s="4"/>
      <c r="FN9" s="4"/>
      <c r="FO9" s="12"/>
      <c r="FP9" s="37"/>
      <c r="FQ9" s="43">
        <v>36250</v>
      </c>
      <c r="FR9" s="35">
        <v>400.85925606550398</v>
      </c>
      <c r="FS9" s="4"/>
      <c r="FT9" s="42"/>
      <c r="FU9" s="41">
        <v>36250</v>
      </c>
      <c r="FV9" s="4"/>
      <c r="FW9" s="4"/>
      <c r="FX9" s="4"/>
      <c r="FY9" s="4"/>
      <c r="FZ9" s="12"/>
      <c r="GA9" s="37"/>
      <c r="GB9" s="43">
        <v>36250</v>
      </c>
      <c r="GC9" s="35">
        <v>297.58894918797114</v>
      </c>
      <c r="GD9" s="4"/>
      <c r="GE9" s="42"/>
      <c r="GF9" s="41">
        <v>36250</v>
      </c>
      <c r="GG9" s="4"/>
      <c r="GH9" s="4"/>
      <c r="GI9" s="4"/>
      <c r="GJ9" s="4"/>
      <c r="GK9" s="12"/>
      <c r="GL9" s="37"/>
      <c r="GM9" s="43">
        <v>36250</v>
      </c>
      <c r="GN9" s="35">
        <v>205.53455734488438</v>
      </c>
      <c r="GO9" s="4"/>
    </row>
    <row r="10" spans="2:197">
      <c r="B10" s="11">
        <v>36068</v>
      </c>
      <c r="C10" s="2">
        <v>96</v>
      </c>
      <c r="D10" s="2">
        <v>86958.21079993248</v>
      </c>
      <c r="E10" s="2">
        <v>22049.525168716908</v>
      </c>
      <c r="F10" s="2">
        <v>7386.4689985215664</v>
      </c>
      <c r="G10" s="12">
        <v>3.9437679557519787</v>
      </c>
      <c r="H10" s="12">
        <v>2.9851239033332728</v>
      </c>
      <c r="I10" s="13"/>
      <c r="J10" s="13"/>
      <c r="L10" s="11">
        <v>36341</v>
      </c>
      <c r="M10" s="2"/>
      <c r="N10" s="2"/>
      <c r="O10" s="2"/>
      <c r="P10" s="2"/>
      <c r="Q10" s="12"/>
      <c r="R10" s="12"/>
      <c r="S10" s="14">
        <v>36341</v>
      </c>
      <c r="T10" s="2">
        <v>291.39523670855152</v>
      </c>
      <c r="U10" s="2"/>
      <c r="V10" s="13"/>
      <c r="W10" s="11">
        <v>36341</v>
      </c>
      <c r="X10" s="2"/>
      <c r="Y10" s="2"/>
      <c r="Z10" s="2"/>
      <c r="AA10" s="2"/>
      <c r="AB10" s="12"/>
      <c r="AC10" s="12"/>
      <c r="AD10" s="14">
        <v>36341</v>
      </c>
      <c r="AE10" s="2">
        <v>253.3566691054433</v>
      </c>
      <c r="AF10" s="2"/>
      <c r="AG10" s="13"/>
      <c r="AH10" s="11">
        <v>36341</v>
      </c>
      <c r="AI10" s="2"/>
      <c r="AJ10" s="2"/>
      <c r="AK10" s="2"/>
      <c r="AL10" s="2"/>
      <c r="AM10" s="12"/>
      <c r="AN10" s="12"/>
      <c r="AO10" s="14">
        <v>36341</v>
      </c>
      <c r="AP10" s="2">
        <v>681.71065717575664</v>
      </c>
      <c r="AQ10" s="2"/>
      <c r="AS10" s="11">
        <v>36341</v>
      </c>
      <c r="AT10" s="2"/>
      <c r="AU10" s="2"/>
      <c r="AV10" s="2"/>
      <c r="AW10" s="2"/>
      <c r="AX10" s="12"/>
      <c r="AY10" s="12"/>
      <c r="AZ10" s="14">
        <v>36341</v>
      </c>
      <c r="BA10" s="2">
        <v>350.46838275659428</v>
      </c>
      <c r="BB10" s="2"/>
      <c r="BC10" s="13"/>
      <c r="BD10" s="11">
        <v>36341</v>
      </c>
      <c r="BE10" s="2"/>
      <c r="BF10" s="2"/>
      <c r="BG10" s="2"/>
      <c r="BH10" s="2"/>
      <c r="BI10" s="12"/>
      <c r="BJ10" s="12"/>
      <c r="BK10" s="14">
        <v>36341</v>
      </c>
      <c r="BL10" s="2">
        <v>529.57671783822764</v>
      </c>
      <c r="BM10" s="2"/>
      <c r="BN10" s="13"/>
      <c r="BO10" s="11">
        <v>36341</v>
      </c>
      <c r="BP10" s="2"/>
      <c r="BQ10" s="2"/>
      <c r="BR10" s="2"/>
      <c r="BS10" s="2"/>
      <c r="BT10" s="12"/>
      <c r="BU10" s="12"/>
      <c r="BV10" s="14">
        <v>36341</v>
      </c>
      <c r="BW10" s="2">
        <v>363.35559372985432</v>
      </c>
      <c r="BX10" s="2"/>
      <c r="BY10" s="13"/>
      <c r="BZ10" s="11">
        <v>36341</v>
      </c>
      <c r="CA10" s="2"/>
      <c r="CB10" s="2"/>
      <c r="CC10" s="2"/>
      <c r="CD10" s="2"/>
      <c r="CE10" s="12"/>
      <c r="CF10" s="12"/>
      <c r="CG10" s="14">
        <v>36341</v>
      </c>
      <c r="CH10" s="2">
        <v>380.9720355862778</v>
      </c>
      <c r="CI10" s="2"/>
      <c r="CJ10" s="13"/>
      <c r="CK10" s="11">
        <v>36341</v>
      </c>
      <c r="CL10" s="2"/>
      <c r="CM10" s="2"/>
      <c r="CN10" s="2"/>
      <c r="CO10" s="2"/>
      <c r="CP10" s="12"/>
      <c r="CQ10" s="12"/>
      <c r="CR10" s="14">
        <v>36341</v>
      </c>
      <c r="CS10" s="2">
        <v>577.12439141014829</v>
      </c>
      <c r="CT10" s="2"/>
      <c r="CU10" s="13"/>
      <c r="CV10" s="11">
        <v>36341</v>
      </c>
      <c r="CW10" s="2"/>
      <c r="CX10" s="2"/>
      <c r="CY10" s="2"/>
      <c r="CZ10" s="2"/>
      <c r="DA10" s="12"/>
      <c r="DB10" s="12"/>
      <c r="DC10" s="14">
        <v>36341</v>
      </c>
      <c r="DD10" s="2">
        <v>253.86196436639585</v>
      </c>
      <c r="DE10" s="2"/>
      <c r="DF10" s="13"/>
      <c r="DG10" s="11">
        <v>36341</v>
      </c>
      <c r="DH10" s="2"/>
      <c r="DI10" s="2"/>
      <c r="DJ10" s="2"/>
      <c r="DK10" s="2"/>
      <c r="DL10" s="12"/>
      <c r="DM10" s="12"/>
      <c r="DN10" s="14">
        <v>36341</v>
      </c>
      <c r="DO10" s="2">
        <v>432.8624416595498</v>
      </c>
      <c r="DP10" s="2"/>
      <c r="DQ10" s="13"/>
      <c r="DR10" s="11">
        <v>36341</v>
      </c>
      <c r="DS10" s="2"/>
      <c r="DT10" s="2"/>
      <c r="DU10" s="2"/>
      <c r="DV10" s="2"/>
      <c r="DW10" s="12"/>
      <c r="DX10" s="12"/>
      <c r="DY10" s="14">
        <v>36341</v>
      </c>
      <c r="DZ10" s="2">
        <v>326.97122353407531</v>
      </c>
      <c r="EA10" s="2"/>
      <c r="EB10" s="13"/>
      <c r="EC10" s="11">
        <v>36341</v>
      </c>
      <c r="ED10" s="2"/>
      <c r="EE10" s="2"/>
      <c r="EF10" s="2"/>
      <c r="EG10" s="2"/>
      <c r="EH10" s="12"/>
      <c r="EI10" s="14"/>
      <c r="EJ10" s="14">
        <v>36341</v>
      </c>
      <c r="EK10" s="2">
        <v>355.37934349059441</v>
      </c>
      <c r="EL10" s="2"/>
      <c r="EM10" s="13"/>
      <c r="EN10" s="11">
        <v>36341</v>
      </c>
      <c r="EO10" s="2"/>
      <c r="EP10" s="2"/>
      <c r="EQ10" s="2"/>
      <c r="ER10" s="2"/>
      <c r="ES10" s="12"/>
      <c r="ET10" s="12"/>
      <c r="EU10" s="14">
        <v>36341</v>
      </c>
      <c r="EV10" s="2">
        <v>621.64013026916928</v>
      </c>
      <c r="EW10" s="2"/>
      <c r="EX10" s="13"/>
      <c r="EY10" s="11">
        <v>36341</v>
      </c>
      <c r="EZ10" s="2"/>
      <c r="FA10" s="2"/>
      <c r="FB10" s="2"/>
      <c r="FC10" s="2"/>
      <c r="FD10" s="12"/>
      <c r="FE10" s="12"/>
      <c r="FF10" s="14">
        <v>36341</v>
      </c>
      <c r="FG10" s="2">
        <v>552.10535401604375</v>
      </c>
      <c r="FH10" s="2"/>
      <c r="FI10" s="13"/>
      <c r="FJ10" s="11">
        <v>36341</v>
      </c>
      <c r="FK10" s="2"/>
      <c r="FL10" s="2"/>
      <c r="FM10" s="2"/>
      <c r="FN10" s="2"/>
      <c r="FO10" s="12"/>
      <c r="FP10" s="12"/>
      <c r="FQ10" s="14">
        <v>36341</v>
      </c>
      <c r="FR10" s="2">
        <v>396.06753560292293</v>
      </c>
      <c r="FS10" s="2"/>
      <c r="FT10" s="13"/>
      <c r="FU10" s="11">
        <v>36341</v>
      </c>
      <c r="FV10" s="2"/>
      <c r="FW10" s="2"/>
      <c r="FX10" s="2"/>
      <c r="FY10" s="2"/>
      <c r="FZ10" s="12"/>
      <c r="GA10" s="12"/>
      <c r="GB10" s="14">
        <v>36341</v>
      </c>
      <c r="GC10" s="2">
        <v>263.93766165783501</v>
      </c>
      <c r="GD10" s="2"/>
      <c r="GE10" s="13"/>
      <c r="GF10" s="11">
        <v>36341</v>
      </c>
      <c r="GG10" s="2"/>
      <c r="GH10" s="2"/>
      <c r="GI10" s="2"/>
      <c r="GJ10" s="2"/>
      <c r="GK10" s="12"/>
      <c r="GL10" s="12"/>
      <c r="GM10" s="14">
        <v>36341</v>
      </c>
      <c r="GN10" s="2">
        <v>242.55079189565538</v>
      </c>
      <c r="GO10" s="2"/>
    </row>
    <row r="11" spans="2:197">
      <c r="B11" s="11">
        <v>36160</v>
      </c>
      <c r="C11" s="2">
        <v>84</v>
      </c>
      <c r="D11" s="2">
        <v>84553.936244010925</v>
      </c>
      <c r="E11" s="2">
        <v>23552.123306453228</v>
      </c>
      <c r="F11" s="2">
        <v>6794.312041759491</v>
      </c>
      <c r="G11" s="12">
        <v>3.5900770025623694</v>
      </c>
      <c r="H11" s="12">
        <v>3.4664471048277092</v>
      </c>
      <c r="I11" s="13"/>
      <c r="J11" s="13"/>
      <c r="L11" s="11">
        <v>36433</v>
      </c>
      <c r="M11" s="2"/>
      <c r="N11" s="2"/>
      <c r="O11" s="2"/>
      <c r="P11" s="2"/>
      <c r="Q11" s="12"/>
      <c r="R11" s="12"/>
      <c r="S11" s="14">
        <v>36433</v>
      </c>
      <c r="T11" s="2">
        <v>334.10127293098049</v>
      </c>
      <c r="U11" s="2"/>
      <c r="V11" s="13"/>
      <c r="W11" s="11">
        <v>36433</v>
      </c>
      <c r="X11" s="2"/>
      <c r="Y11" s="2"/>
      <c r="Z11" s="2"/>
      <c r="AA11" s="2"/>
      <c r="AB11" s="12"/>
      <c r="AC11" s="12"/>
      <c r="AD11" s="14">
        <v>36433</v>
      </c>
      <c r="AE11" s="2">
        <v>262.2568633569652</v>
      </c>
      <c r="AF11" s="2"/>
      <c r="AG11" s="13"/>
      <c r="AH11" s="11">
        <v>36433</v>
      </c>
      <c r="AI11" s="2"/>
      <c r="AJ11" s="2"/>
      <c r="AK11" s="2"/>
      <c r="AL11" s="2"/>
      <c r="AM11" s="12"/>
      <c r="AN11" s="12"/>
      <c r="AO11" s="14">
        <v>36433</v>
      </c>
      <c r="AP11" s="2">
        <v>337.81770645307427</v>
      </c>
      <c r="AQ11" s="2"/>
      <c r="AS11" s="11">
        <v>36433</v>
      </c>
      <c r="AT11" s="2"/>
      <c r="AU11" s="2"/>
      <c r="AV11" s="2"/>
      <c r="AW11" s="2"/>
      <c r="AX11" s="12"/>
      <c r="AY11" s="12"/>
      <c r="AZ11" s="14">
        <v>36433</v>
      </c>
      <c r="BA11" s="2">
        <v>443.34943927238407</v>
      </c>
      <c r="BB11" s="2"/>
      <c r="BC11" s="13"/>
      <c r="BD11" s="11">
        <v>36433</v>
      </c>
      <c r="BE11" s="2"/>
      <c r="BF11" s="2"/>
      <c r="BG11" s="2"/>
      <c r="BH11" s="2"/>
      <c r="BI11" s="12"/>
      <c r="BJ11" s="12"/>
      <c r="BK11" s="14">
        <v>36433</v>
      </c>
      <c r="BL11" s="2">
        <v>431.45447059155731</v>
      </c>
      <c r="BM11" s="2"/>
      <c r="BN11" s="13"/>
      <c r="BO11" s="11">
        <v>36433</v>
      </c>
      <c r="BP11" s="2"/>
      <c r="BQ11" s="2"/>
      <c r="BR11" s="2"/>
      <c r="BS11" s="2"/>
      <c r="BT11" s="12"/>
      <c r="BU11" s="12"/>
      <c r="BV11" s="14">
        <v>36433</v>
      </c>
      <c r="BW11" s="2">
        <v>456.74964325221669</v>
      </c>
      <c r="BX11" s="2"/>
      <c r="BY11" s="13"/>
      <c r="BZ11" s="11">
        <v>36433</v>
      </c>
      <c r="CA11" s="2"/>
      <c r="CB11" s="2"/>
      <c r="CC11" s="2"/>
      <c r="CD11" s="2"/>
      <c r="CE11" s="12"/>
      <c r="CF11" s="12"/>
      <c r="CG11" s="14">
        <v>36433</v>
      </c>
      <c r="CH11" s="2">
        <v>386.76200616134355</v>
      </c>
      <c r="CI11" s="2"/>
      <c r="CJ11" s="13"/>
      <c r="CK11" s="11">
        <v>36433</v>
      </c>
      <c r="CL11" s="2"/>
      <c r="CM11" s="2"/>
      <c r="CN11" s="2"/>
      <c r="CO11" s="2"/>
      <c r="CP11" s="12"/>
      <c r="CQ11" s="12"/>
      <c r="CR11" s="14">
        <v>36433</v>
      </c>
      <c r="CS11" s="2">
        <v>894.71280840352347</v>
      </c>
      <c r="CT11" s="2"/>
      <c r="CU11" s="13"/>
      <c r="CV11" s="11">
        <v>36433</v>
      </c>
      <c r="CW11" s="2"/>
      <c r="CX11" s="2"/>
      <c r="CY11" s="2"/>
      <c r="CZ11" s="2"/>
      <c r="DA11" s="12"/>
      <c r="DB11" s="12"/>
      <c r="DC11" s="14">
        <v>36433</v>
      </c>
      <c r="DD11" s="2">
        <v>357.32238317920604</v>
      </c>
      <c r="DE11" s="2"/>
      <c r="DF11" s="13"/>
      <c r="DG11" s="11">
        <v>36433</v>
      </c>
      <c r="DH11" s="2"/>
      <c r="DI11" s="2"/>
      <c r="DJ11" s="2"/>
      <c r="DK11" s="2"/>
      <c r="DL11" s="12"/>
      <c r="DM11" s="12"/>
      <c r="DN11" s="14">
        <v>36433</v>
      </c>
      <c r="DO11" s="2">
        <v>451.31853938804511</v>
      </c>
      <c r="DP11" s="2"/>
      <c r="DQ11" s="13"/>
      <c r="DR11" s="11">
        <v>36433</v>
      </c>
      <c r="DS11" s="2"/>
      <c r="DT11" s="2"/>
      <c r="DU11" s="2"/>
      <c r="DV11" s="2"/>
      <c r="DW11" s="12"/>
      <c r="DX11" s="12"/>
      <c r="DY11" s="14">
        <v>36433</v>
      </c>
      <c r="DZ11" s="2">
        <v>333.85061249724839</v>
      </c>
      <c r="EA11" s="2"/>
      <c r="EB11" s="13"/>
      <c r="EC11" s="11">
        <v>36433</v>
      </c>
      <c r="ED11" s="2"/>
      <c r="EE11" s="2"/>
      <c r="EF11" s="2"/>
      <c r="EG11" s="2"/>
      <c r="EH11" s="12"/>
      <c r="EI11" s="14"/>
      <c r="EJ11" s="14">
        <v>36433</v>
      </c>
      <c r="EK11" s="2">
        <v>331.87711464719558</v>
      </c>
      <c r="EL11" s="2"/>
      <c r="EM11" s="13"/>
      <c r="EN11" s="11">
        <v>36433</v>
      </c>
      <c r="EO11" s="2"/>
      <c r="EP11" s="2"/>
      <c r="EQ11" s="2"/>
      <c r="ER11" s="2"/>
      <c r="ES11" s="12"/>
      <c r="ET11" s="12"/>
      <c r="EU11" s="14">
        <v>36433</v>
      </c>
      <c r="EV11" s="2">
        <v>610.26158391913464</v>
      </c>
      <c r="EW11" s="2"/>
      <c r="EX11" s="13"/>
      <c r="EY11" s="11">
        <v>36433</v>
      </c>
      <c r="EZ11" s="2"/>
      <c r="FA11" s="2"/>
      <c r="FB11" s="2"/>
      <c r="FC11" s="2"/>
      <c r="FD11" s="12"/>
      <c r="FE11" s="12"/>
      <c r="FF11" s="14">
        <v>36433</v>
      </c>
      <c r="FG11" s="2">
        <v>785.05445543383723</v>
      </c>
      <c r="FH11" s="2"/>
      <c r="FI11" s="13"/>
      <c r="FJ11" s="11">
        <v>36433</v>
      </c>
      <c r="FK11" s="2"/>
      <c r="FL11" s="2"/>
      <c r="FM11" s="2"/>
      <c r="FN11" s="2"/>
      <c r="FO11" s="12"/>
      <c r="FP11" s="12"/>
      <c r="FQ11" s="14">
        <v>36433</v>
      </c>
      <c r="FR11" s="2">
        <v>434.76323641717858</v>
      </c>
      <c r="FS11" s="2"/>
      <c r="FT11" s="13"/>
      <c r="FU11" s="11">
        <v>36433</v>
      </c>
      <c r="FV11" s="2"/>
      <c r="FW11" s="2"/>
      <c r="FX11" s="2"/>
      <c r="FY11" s="2"/>
      <c r="FZ11" s="12"/>
      <c r="GA11" s="12"/>
      <c r="GB11" s="14">
        <v>36433</v>
      </c>
      <c r="GC11" s="2">
        <v>646.1619406001646</v>
      </c>
      <c r="GD11" s="2"/>
      <c r="GE11" s="13"/>
      <c r="GF11" s="11">
        <v>36433</v>
      </c>
      <c r="GG11" s="2"/>
      <c r="GH11" s="2"/>
      <c r="GI11" s="2"/>
      <c r="GJ11" s="2"/>
      <c r="GK11" s="12"/>
      <c r="GL11" s="12"/>
      <c r="GM11" s="14">
        <v>36433</v>
      </c>
      <c r="GN11" s="2">
        <v>253.85608813974247</v>
      </c>
      <c r="GO11" s="2"/>
    </row>
    <row r="12" spans="2:197">
      <c r="B12" s="11">
        <v>36250</v>
      </c>
      <c r="C12" s="2">
        <v>89</v>
      </c>
      <c r="D12" s="2">
        <v>94078.748959779739</v>
      </c>
      <c r="E12" s="2">
        <v>24334.985988259315</v>
      </c>
      <c r="F12" s="2">
        <v>7387.7850069999695</v>
      </c>
      <c r="G12" s="12">
        <v>3.8659873897264241</v>
      </c>
      <c r="H12" s="12">
        <v>3.2939488581762699</v>
      </c>
      <c r="I12" s="13"/>
      <c r="J12" s="13"/>
      <c r="L12" s="11">
        <v>36525</v>
      </c>
      <c r="M12" s="2"/>
      <c r="N12" s="2"/>
      <c r="O12" s="2"/>
      <c r="P12" s="2"/>
      <c r="Q12" s="12"/>
      <c r="R12" s="12"/>
      <c r="S12" s="14">
        <v>36525</v>
      </c>
      <c r="T12" s="2">
        <v>364.92694651758558</v>
      </c>
      <c r="U12" s="2"/>
      <c r="V12" s="13"/>
      <c r="W12" s="11">
        <v>36525</v>
      </c>
      <c r="X12" s="2"/>
      <c r="Y12" s="2"/>
      <c r="Z12" s="2"/>
      <c r="AA12" s="2"/>
      <c r="AB12" s="12"/>
      <c r="AC12" s="12"/>
      <c r="AD12" s="14">
        <v>36525</v>
      </c>
      <c r="AE12" s="2">
        <v>305.66149676735449</v>
      </c>
      <c r="AF12" s="2"/>
      <c r="AG12" s="13"/>
      <c r="AH12" s="11">
        <v>36525</v>
      </c>
      <c r="AI12" s="2"/>
      <c r="AJ12" s="2"/>
      <c r="AK12" s="2"/>
      <c r="AL12" s="2"/>
      <c r="AM12" s="12"/>
      <c r="AN12" s="12"/>
      <c r="AO12" s="14">
        <v>36525</v>
      </c>
      <c r="AP12" s="2">
        <v>583.00001884783865</v>
      </c>
      <c r="AQ12" s="2"/>
      <c r="AS12" s="11">
        <v>36525</v>
      </c>
      <c r="AT12" s="2"/>
      <c r="AU12" s="2"/>
      <c r="AV12" s="2"/>
      <c r="AW12" s="2"/>
      <c r="AX12" s="12"/>
      <c r="AY12" s="12"/>
      <c r="AZ12" s="14">
        <v>36525</v>
      </c>
      <c r="BA12" s="2">
        <v>440.45064534249343</v>
      </c>
      <c r="BB12" s="2"/>
      <c r="BC12" s="13"/>
      <c r="BD12" s="11">
        <v>36525</v>
      </c>
      <c r="BE12" s="2"/>
      <c r="BF12" s="2"/>
      <c r="BG12" s="2"/>
      <c r="BH12" s="2"/>
      <c r="BI12" s="12"/>
      <c r="BJ12" s="12"/>
      <c r="BK12" s="14">
        <v>36525</v>
      </c>
      <c r="BL12" s="2">
        <v>384.17790486089223</v>
      </c>
      <c r="BM12" s="2"/>
      <c r="BN12" s="13"/>
      <c r="BO12" s="11">
        <v>36525</v>
      </c>
      <c r="BP12" s="2"/>
      <c r="BQ12" s="2"/>
      <c r="BR12" s="2"/>
      <c r="BS12" s="2"/>
      <c r="BT12" s="12"/>
      <c r="BU12" s="12"/>
      <c r="BV12" s="14">
        <v>36525</v>
      </c>
      <c r="BW12" s="2">
        <v>607.87899431886012</v>
      </c>
      <c r="BX12" s="2"/>
      <c r="BY12" s="13"/>
      <c r="BZ12" s="11">
        <v>36525</v>
      </c>
      <c r="CA12" s="2"/>
      <c r="CB12" s="2"/>
      <c r="CC12" s="2"/>
      <c r="CD12" s="2"/>
      <c r="CE12" s="12"/>
      <c r="CF12" s="12"/>
      <c r="CG12" s="14">
        <v>36525</v>
      </c>
      <c r="CH12" s="2">
        <v>316.28984675516273</v>
      </c>
      <c r="CI12" s="2"/>
      <c r="CJ12" s="13"/>
      <c r="CK12" s="11">
        <v>36525</v>
      </c>
      <c r="CL12" s="2"/>
      <c r="CM12" s="2"/>
      <c r="CN12" s="2"/>
      <c r="CO12" s="2"/>
      <c r="CP12" s="12"/>
      <c r="CQ12" s="12"/>
      <c r="CR12" s="14">
        <v>36525</v>
      </c>
      <c r="CS12" s="2">
        <v>537.48324692467349</v>
      </c>
      <c r="CT12" s="2"/>
      <c r="CU12" s="13"/>
      <c r="CV12" s="11">
        <v>36525</v>
      </c>
      <c r="CW12" s="2"/>
      <c r="CX12" s="2"/>
      <c r="CY12" s="2"/>
      <c r="CZ12" s="2"/>
      <c r="DA12" s="12"/>
      <c r="DB12" s="12"/>
      <c r="DC12" s="14">
        <v>36525</v>
      </c>
      <c r="DD12" s="2">
        <v>410.35866836332849</v>
      </c>
      <c r="DE12" s="2"/>
      <c r="DF12" s="13"/>
      <c r="DG12" s="11">
        <v>36525</v>
      </c>
      <c r="DH12" s="2"/>
      <c r="DI12" s="2"/>
      <c r="DJ12" s="2"/>
      <c r="DK12" s="2"/>
      <c r="DL12" s="12"/>
      <c r="DM12" s="12"/>
      <c r="DN12" s="14">
        <v>36525</v>
      </c>
      <c r="DO12" s="2">
        <v>396.80197183278483</v>
      </c>
      <c r="DP12" s="2"/>
      <c r="DQ12" s="13"/>
      <c r="DR12" s="11">
        <v>36525</v>
      </c>
      <c r="DS12" s="2"/>
      <c r="DT12" s="2"/>
      <c r="DU12" s="2"/>
      <c r="DV12" s="2"/>
      <c r="DW12" s="12"/>
      <c r="DX12" s="12"/>
      <c r="DY12" s="14">
        <v>36525</v>
      </c>
      <c r="DZ12" s="2">
        <v>286.63987041004646</v>
      </c>
      <c r="EA12" s="2"/>
      <c r="EB12" s="13"/>
      <c r="EC12" s="11">
        <v>36525</v>
      </c>
      <c r="ED12" s="2"/>
      <c r="EE12" s="2"/>
      <c r="EF12" s="2"/>
      <c r="EG12" s="2"/>
      <c r="EH12" s="12"/>
      <c r="EI12" s="14"/>
      <c r="EJ12" s="14">
        <v>36525</v>
      </c>
      <c r="EK12" s="2">
        <v>345.71563078202115</v>
      </c>
      <c r="EL12" s="2"/>
      <c r="EM12" s="13"/>
      <c r="EN12" s="11">
        <v>36525</v>
      </c>
      <c r="EO12" s="2"/>
      <c r="EP12" s="2"/>
      <c r="EQ12" s="2"/>
      <c r="ER12" s="2"/>
      <c r="ES12" s="12"/>
      <c r="ET12" s="12"/>
      <c r="EU12" s="14">
        <v>36525</v>
      </c>
      <c r="EV12" s="2">
        <v>571.41300005094911</v>
      </c>
      <c r="EW12" s="2"/>
      <c r="EX12" s="13"/>
      <c r="EY12" s="11">
        <v>36525</v>
      </c>
      <c r="EZ12" s="2"/>
      <c r="FA12" s="2"/>
      <c r="FB12" s="2"/>
      <c r="FC12" s="2"/>
      <c r="FD12" s="12"/>
      <c r="FE12" s="12"/>
      <c r="FF12" s="14">
        <v>36525</v>
      </c>
      <c r="FG12" s="2">
        <v>581.98033418839145</v>
      </c>
      <c r="FH12" s="2"/>
      <c r="FI12" s="13"/>
      <c r="FJ12" s="11">
        <v>36525</v>
      </c>
      <c r="FK12" s="2"/>
      <c r="FL12" s="2"/>
      <c r="FM12" s="2"/>
      <c r="FN12" s="2"/>
      <c r="FO12" s="12"/>
      <c r="FP12" s="12"/>
      <c r="FQ12" s="14">
        <v>36525</v>
      </c>
      <c r="FR12" s="2">
        <v>337.93180335483532</v>
      </c>
      <c r="FS12" s="2"/>
      <c r="FT12" s="13"/>
      <c r="FU12" s="11">
        <v>36525</v>
      </c>
      <c r="FV12" s="2"/>
      <c r="FW12" s="2"/>
      <c r="FX12" s="2"/>
      <c r="FY12" s="2"/>
      <c r="FZ12" s="12"/>
      <c r="GA12" s="12"/>
      <c r="GB12" s="14">
        <v>36525</v>
      </c>
      <c r="GC12" s="2">
        <v>829.39646392351767</v>
      </c>
      <c r="GD12" s="2"/>
      <c r="GE12" s="13"/>
      <c r="GF12" s="11">
        <v>36525</v>
      </c>
      <c r="GG12" s="2"/>
      <c r="GH12" s="2"/>
      <c r="GI12" s="2"/>
      <c r="GJ12" s="2"/>
      <c r="GK12" s="12"/>
      <c r="GL12" s="12"/>
      <c r="GM12" s="14">
        <v>36525</v>
      </c>
      <c r="GN12" s="2">
        <v>269.85666133515286</v>
      </c>
      <c r="GO12" s="2"/>
    </row>
    <row r="13" spans="2:197">
      <c r="B13" s="11">
        <v>36341</v>
      </c>
      <c r="C13" s="2">
        <v>96</v>
      </c>
      <c r="D13" s="2">
        <v>113064.63643264771</v>
      </c>
      <c r="E13" s="2">
        <v>25100.916804671288</v>
      </c>
      <c r="F13" s="2">
        <v>8789.9260149300098</v>
      </c>
      <c r="G13" s="12">
        <v>4.5044026603684193</v>
      </c>
      <c r="H13" s="12">
        <v>2.8556459704025343</v>
      </c>
      <c r="I13" s="13"/>
      <c r="J13" s="13"/>
      <c r="L13" s="11">
        <v>36616</v>
      </c>
      <c r="M13" s="2"/>
      <c r="N13" s="2"/>
      <c r="O13" s="2"/>
      <c r="P13" s="2"/>
      <c r="Q13" s="12"/>
      <c r="R13" s="12"/>
      <c r="S13" s="14">
        <v>36616</v>
      </c>
      <c r="T13" s="2">
        <v>347.16706773151321</v>
      </c>
      <c r="U13" s="2"/>
      <c r="V13" s="13"/>
      <c r="W13" s="11">
        <v>36616</v>
      </c>
      <c r="X13" s="2"/>
      <c r="Y13" s="2"/>
      <c r="Z13" s="2"/>
      <c r="AA13" s="2"/>
      <c r="AB13" s="12"/>
      <c r="AC13" s="12"/>
      <c r="AD13" s="14">
        <v>36616</v>
      </c>
      <c r="AE13" s="2">
        <v>378.33531784752563</v>
      </c>
      <c r="AF13" s="2"/>
      <c r="AG13" s="13"/>
      <c r="AH13" s="11">
        <v>36616</v>
      </c>
      <c r="AI13" s="2"/>
      <c r="AJ13" s="2"/>
      <c r="AK13" s="2"/>
      <c r="AL13" s="2"/>
      <c r="AM13" s="12"/>
      <c r="AN13" s="12"/>
      <c r="AO13" s="14">
        <v>36616</v>
      </c>
      <c r="AP13" s="2">
        <v>2179.9999406262218</v>
      </c>
      <c r="AQ13" s="2"/>
      <c r="AS13" s="11">
        <v>36616</v>
      </c>
      <c r="AT13" s="2"/>
      <c r="AU13" s="2"/>
      <c r="AV13" s="2"/>
      <c r="AW13" s="2"/>
      <c r="AX13" s="12"/>
      <c r="AY13" s="12"/>
      <c r="AZ13" s="14">
        <v>36616</v>
      </c>
      <c r="BA13" s="2">
        <v>611.8002024907147</v>
      </c>
      <c r="BB13" s="2"/>
      <c r="BC13" s="13"/>
      <c r="BD13" s="11">
        <v>36616</v>
      </c>
      <c r="BE13" s="2"/>
      <c r="BF13" s="2"/>
      <c r="BG13" s="2"/>
      <c r="BH13" s="2"/>
      <c r="BI13" s="12"/>
      <c r="BJ13" s="12"/>
      <c r="BK13" s="14">
        <v>36616</v>
      </c>
      <c r="BL13" s="2">
        <v>441.37749242802812</v>
      </c>
      <c r="BM13" s="2"/>
      <c r="BN13" s="13"/>
      <c r="BO13" s="11">
        <v>36616</v>
      </c>
      <c r="BP13" s="2"/>
      <c r="BQ13" s="2"/>
      <c r="BR13" s="2"/>
      <c r="BS13" s="2"/>
      <c r="BT13" s="12"/>
      <c r="BU13" s="12"/>
      <c r="BV13" s="14">
        <v>36616</v>
      </c>
      <c r="BW13" s="2">
        <v>848.00354898254261</v>
      </c>
      <c r="BX13" s="2"/>
      <c r="BY13" s="13"/>
      <c r="BZ13" s="11">
        <v>36616</v>
      </c>
      <c r="CA13" s="2"/>
      <c r="CB13" s="2"/>
      <c r="CC13" s="2"/>
      <c r="CD13" s="2"/>
      <c r="CE13" s="12"/>
      <c r="CF13" s="12"/>
      <c r="CG13" s="14">
        <v>36616</v>
      </c>
      <c r="CH13" s="2">
        <v>429.82177493651261</v>
      </c>
      <c r="CI13" s="2"/>
      <c r="CJ13" s="13"/>
      <c r="CK13" s="11">
        <v>36616</v>
      </c>
      <c r="CL13" s="2"/>
      <c r="CM13" s="2"/>
      <c r="CN13" s="2"/>
      <c r="CO13" s="2"/>
      <c r="CP13" s="12"/>
      <c r="CQ13" s="12"/>
      <c r="CR13" s="14">
        <v>36616</v>
      </c>
      <c r="CS13" s="2">
        <v>543.33456746043601</v>
      </c>
      <c r="CT13" s="2"/>
      <c r="CU13" s="13"/>
      <c r="CV13" s="11">
        <v>36616</v>
      </c>
      <c r="CW13" s="2"/>
      <c r="CX13" s="2"/>
      <c r="CY13" s="2"/>
      <c r="CZ13" s="2"/>
      <c r="DA13" s="12"/>
      <c r="DB13" s="12"/>
      <c r="DC13" s="14">
        <v>36616</v>
      </c>
      <c r="DD13" s="2">
        <v>1021.8646565790581</v>
      </c>
      <c r="DE13" s="2"/>
      <c r="DF13" s="13"/>
      <c r="DG13" s="11">
        <v>36616</v>
      </c>
      <c r="DH13" s="2"/>
      <c r="DI13" s="2"/>
      <c r="DJ13" s="2"/>
      <c r="DK13" s="2"/>
      <c r="DL13" s="12"/>
      <c r="DM13" s="12"/>
      <c r="DN13" s="14">
        <v>36616</v>
      </c>
      <c r="DO13" s="2">
        <v>472.24642328899796</v>
      </c>
      <c r="DP13" s="2"/>
      <c r="DQ13" s="13"/>
      <c r="DR13" s="11">
        <v>36616</v>
      </c>
      <c r="DS13" s="2"/>
      <c r="DT13" s="2"/>
      <c r="DU13" s="2"/>
      <c r="DV13" s="2"/>
      <c r="DW13" s="12"/>
      <c r="DX13" s="12"/>
      <c r="DY13" s="14">
        <v>36616</v>
      </c>
      <c r="DZ13" s="2">
        <v>423.88380472644673</v>
      </c>
      <c r="EA13" s="2"/>
      <c r="EB13" s="13"/>
      <c r="EC13" s="11">
        <v>36616</v>
      </c>
      <c r="ED13" s="2"/>
      <c r="EE13" s="2"/>
      <c r="EF13" s="2"/>
      <c r="EG13" s="2"/>
      <c r="EH13" s="12"/>
      <c r="EI13" s="14"/>
      <c r="EJ13" s="14">
        <v>36616</v>
      </c>
      <c r="EK13" s="2">
        <v>495.0305852102972</v>
      </c>
      <c r="EL13" s="2"/>
      <c r="EM13" s="13"/>
      <c r="EN13" s="11">
        <v>36616</v>
      </c>
      <c r="EO13" s="2"/>
      <c r="EP13" s="2"/>
      <c r="EQ13" s="2"/>
      <c r="ER13" s="2"/>
      <c r="ES13" s="12"/>
      <c r="ET13" s="12"/>
      <c r="EU13" s="14">
        <v>36616</v>
      </c>
      <c r="EV13" s="2">
        <v>403.20403994200478</v>
      </c>
      <c r="EW13" s="2"/>
      <c r="EX13" s="13"/>
      <c r="EY13" s="11">
        <v>36616</v>
      </c>
      <c r="EZ13" s="2"/>
      <c r="FA13" s="2"/>
      <c r="FB13" s="2"/>
      <c r="FC13" s="2"/>
      <c r="FD13" s="12"/>
      <c r="FE13" s="12"/>
      <c r="FF13" s="14">
        <v>36616</v>
      </c>
      <c r="FG13" s="2">
        <v>520.41599443266523</v>
      </c>
      <c r="FH13" s="2"/>
      <c r="FI13" s="13"/>
      <c r="FJ13" s="11">
        <v>36616</v>
      </c>
      <c r="FK13" s="2"/>
      <c r="FL13" s="2"/>
      <c r="FM13" s="2"/>
      <c r="FN13" s="2"/>
      <c r="FO13" s="12"/>
      <c r="FP13" s="12"/>
      <c r="FQ13" s="14">
        <v>36616</v>
      </c>
      <c r="FR13" s="2">
        <v>522.95472960100767</v>
      </c>
      <c r="FS13" s="2"/>
      <c r="FT13" s="13"/>
      <c r="FU13" s="11">
        <v>36616</v>
      </c>
      <c r="FV13" s="2"/>
      <c r="FW13" s="2"/>
      <c r="FX13" s="2"/>
      <c r="FY13" s="2"/>
      <c r="FZ13" s="12"/>
      <c r="GA13" s="12"/>
      <c r="GB13" s="14">
        <v>36616</v>
      </c>
      <c r="GC13" s="2">
        <v>798.43607936837077</v>
      </c>
      <c r="GD13" s="2"/>
      <c r="GE13" s="13"/>
      <c r="GF13" s="11">
        <v>36616</v>
      </c>
      <c r="GG13" s="2"/>
      <c r="GH13" s="2"/>
      <c r="GI13" s="2"/>
      <c r="GJ13" s="2"/>
      <c r="GK13" s="12"/>
      <c r="GL13" s="12"/>
      <c r="GM13" s="14">
        <v>36616</v>
      </c>
      <c r="GN13" s="2">
        <v>292.32074971733056</v>
      </c>
      <c r="GO13" s="2"/>
    </row>
    <row r="14" spans="2:197">
      <c r="B14" s="11">
        <v>36433</v>
      </c>
      <c r="C14" s="2">
        <v>96</v>
      </c>
      <c r="D14" s="2">
        <v>123699.74809861183</v>
      </c>
      <c r="E14" s="2">
        <v>25673.561705470085</v>
      </c>
      <c r="F14" s="2">
        <v>9566.8029852211475</v>
      </c>
      <c r="G14" s="12">
        <v>4.8181763604796606</v>
      </c>
      <c r="H14" s="12">
        <v>2.6836093254069047</v>
      </c>
      <c r="I14" s="13"/>
      <c r="J14" s="13"/>
      <c r="L14" s="11">
        <v>36707</v>
      </c>
      <c r="M14" s="2"/>
      <c r="N14" s="2"/>
      <c r="O14" s="2"/>
      <c r="P14" s="2"/>
      <c r="Q14" s="12"/>
      <c r="R14" s="12"/>
      <c r="S14" s="14">
        <v>36707</v>
      </c>
      <c r="T14" s="2">
        <v>403.13630069949562</v>
      </c>
      <c r="U14" s="2"/>
      <c r="V14" s="13"/>
      <c r="W14" s="11">
        <v>36707</v>
      </c>
      <c r="X14" s="2"/>
      <c r="Y14" s="2"/>
      <c r="Z14" s="2"/>
      <c r="AA14" s="2"/>
      <c r="AB14" s="12"/>
      <c r="AC14" s="12"/>
      <c r="AD14" s="14">
        <v>36707</v>
      </c>
      <c r="AE14" s="2">
        <v>375.7981730414221</v>
      </c>
      <c r="AF14" s="2"/>
      <c r="AG14" s="13"/>
      <c r="AH14" s="11">
        <v>36707</v>
      </c>
      <c r="AI14" s="2"/>
      <c r="AJ14" s="2"/>
      <c r="AK14" s="2"/>
      <c r="AL14" s="2"/>
      <c r="AM14" s="12"/>
      <c r="AN14" s="12"/>
      <c r="AO14" s="14">
        <v>36707</v>
      </c>
      <c r="AP14" s="2">
        <v>2001</v>
      </c>
      <c r="AQ14" s="2"/>
      <c r="AS14" s="11">
        <v>36707</v>
      </c>
      <c r="AT14" s="2"/>
      <c r="AU14" s="2"/>
      <c r="AV14" s="2"/>
      <c r="AW14" s="2"/>
      <c r="AX14" s="12"/>
      <c r="AY14" s="12"/>
      <c r="AZ14" s="14">
        <v>36707</v>
      </c>
      <c r="BA14" s="2">
        <v>640.77383791119291</v>
      </c>
      <c r="BB14" s="2"/>
      <c r="BC14" s="13"/>
      <c r="BD14" s="11">
        <v>36707</v>
      </c>
      <c r="BE14" s="2"/>
      <c r="BF14" s="2"/>
      <c r="BG14" s="2"/>
      <c r="BH14" s="2"/>
      <c r="BI14" s="12"/>
      <c r="BJ14" s="12"/>
      <c r="BK14" s="14">
        <v>36707</v>
      </c>
      <c r="BL14" s="2">
        <v>373.76482570015082</v>
      </c>
      <c r="BM14" s="2"/>
      <c r="BN14" s="13"/>
      <c r="BO14" s="11">
        <v>36707</v>
      </c>
      <c r="BP14" s="2"/>
      <c r="BQ14" s="2"/>
      <c r="BR14" s="2"/>
      <c r="BS14" s="2"/>
      <c r="BT14" s="12"/>
      <c r="BU14" s="12"/>
      <c r="BV14" s="14">
        <v>36707</v>
      </c>
      <c r="BW14" s="2">
        <v>742.18208821123972</v>
      </c>
      <c r="BX14" s="2"/>
      <c r="BY14" s="13"/>
      <c r="BZ14" s="11">
        <v>36707</v>
      </c>
      <c r="CA14" s="2"/>
      <c r="CB14" s="2"/>
      <c r="CC14" s="2"/>
      <c r="CD14" s="2"/>
      <c r="CE14" s="12"/>
      <c r="CF14" s="12"/>
      <c r="CG14" s="14">
        <v>36707</v>
      </c>
      <c r="CH14" s="2">
        <v>393.22058385193117</v>
      </c>
      <c r="CI14" s="2"/>
      <c r="CJ14" s="13"/>
      <c r="CK14" s="11">
        <v>36707</v>
      </c>
      <c r="CL14" s="2"/>
      <c r="CM14" s="2"/>
      <c r="CN14" s="2"/>
      <c r="CO14" s="2"/>
      <c r="CP14" s="12"/>
      <c r="CQ14" s="12"/>
      <c r="CR14" s="14">
        <v>36707</v>
      </c>
      <c r="CS14" s="2">
        <v>798.43436355951599</v>
      </c>
      <c r="CT14" s="2"/>
      <c r="CU14" s="13"/>
      <c r="CV14" s="11">
        <v>36707</v>
      </c>
      <c r="CW14" s="2"/>
      <c r="CX14" s="2"/>
      <c r="CY14" s="2"/>
      <c r="CZ14" s="2"/>
      <c r="DA14" s="12"/>
      <c r="DB14" s="12"/>
      <c r="DC14" s="14">
        <v>36707</v>
      </c>
      <c r="DD14" s="2">
        <v>1105.5874959537753</v>
      </c>
      <c r="DE14" s="2"/>
      <c r="DF14" s="13"/>
      <c r="DG14" s="11">
        <v>36707</v>
      </c>
      <c r="DH14" s="2"/>
      <c r="DI14" s="2"/>
      <c r="DJ14" s="2"/>
      <c r="DK14" s="2"/>
      <c r="DL14" s="12"/>
      <c r="DM14" s="12"/>
      <c r="DN14" s="14">
        <v>36707</v>
      </c>
      <c r="DO14" s="2">
        <v>523.29271190849477</v>
      </c>
      <c r="DP14" s="2"/>
      <c r="DQ14" s="13"/>
      <c r="DR14" s="11">
        <v>36707</v>
      </c>
      <c r="DS14" s="2"/>
      <c r="DT14" s="2"/>
      <c r="DU14" s="2"/>
      <c r="DV14" s="2"/>
      <c r="DW14" s="12"/>
      <c r="DX14" s="12"/>
      <c r="DY14" s="14">
        <v>36707</v>
      </c>
      <c r="DZ14" s="2">
        <v>451.34682976530416</v>
      </c>
      <c r="EA14" s="2"/>
      <c r="EB14" s="13"/>
      <c r="EC14" s="11">
        <v>36707</v>
      </c>
      <c r="ED14" s="2"/>
      <c r="EE14" s="2"/>
      <c r="EF14" s="2"/>
      <c r="EG14" s="2"/>
      <c r="EH14" s="12"/>
      <c r="EI14" s="14"/>
      <c r="EJ14" s="14">
        <v>36707</v>
      </c>
      <c r="EK14" s="2">
        <v>469.5065547552752</v>
      </c>
      <c r="EL14" s="2"/>
      <c r="EM14" s="13"/>
      <c r="EN14" s="11">
        <v>36707</v>
      </c>
      <c r="EO14" s="2"/>
      <c r="EP14" s="2"/>
      <c r="EQ14" s="2"/>
      <c r="ER14" s="2"/>
      <c r="ES14" s="12"/>
      <c r="ET14" s="12"/>
      <c r="EU14" s="14">
        <v>36707</v>
      </c>
      <c r="EV14" s="2">
        <v>537.60149246838853</v>
      </c>
      <c r="EW14" s="2"/>
      <c r="EX14" s="13"/>
      <c r="EY14" s="11">
        <v>36707</v>
      </c>
      <c r="EZ14" s="2"/>
      <c r="FA14" s="2"/>
      <c r="FB14" s="2"/>
      <c r="FC14" s="2"/>
      <c r="FD14" s="12"/>
      <c r="FE14" s="12"/>
      <c r="FF14" s="14">
        <v>36707</v>
      </c>
      <c r="FG14" s="2">
        <v>514.41084027144325</v>
      </c>
      <c r="FH14" s="2"/>
      <c r="FI14" s="13"/>
      <c r="FJ14" s="11">
        <v>36707</v>
      </c>
      <c r="FK14" s="2"/>
      <c r="FL14" s="2"/>
      <c r="FM14" s="2"/>
      <c r="FN14" s="2"/>
      <c r="FO14" s="12"/>
      <c r="FP14" s="12"/>
      <c r="FQ14" s="14">
        <v>36707</v>
      </c>
      <c r="FR14" s="2">
        <v>617.59881491568399</v>
      </c>
      <c r="FS14" s="2"/>
      <c r="FT14" s="13"/>
      <c r="FU14" s="11">
        <v>36707</v>
      </c>
      <c r="FV14" s="2"/>
      <c r="FW14" s="2"/>
      <c r="FX14" s="2"/>
      <c r="FY14" s="2"/>
      <c r="FZ14" s="12"/>
      <c r="GA14" s="12"/>
      <c r="GB14" s="14">
        <v>36707</v>
      </c>
      <c r="GC14" s="2">
        <v>886.21051503652075</v>
      </c>
      <c r="GD14" s="2"/>
      <c r="GE14" s="13"/>
      <c r="GF14" s="11">
        <v>36707</v>
      </c>
      <c r="GG14" s="2"/>
      <c r="GH14" s="2"/>
      <c r="GI14" s="2"/>
      <c r="GJ14" s="2"/>
      <c r="GK14" s="12"/>
      <c r="GL14" s="12"/>
      <c r="GM14" s="14">
        <v>36707</v>
      </c>
      <c r="GN14" s="2">
        <v>293.66287205129282</v>
      </c>
      <c r="GO14" s="2"/>
    </row>
    <row r="15" spans="2:197">
      <c r="B15" s="11">
        <v>36525</v>
      </c>
      <c r="C15" s="2">
        <v>103</v>
      </c>
      <c r="D15" s="2">
        <v>132608.94950294495</v>
      </c>
      <c r="E15" s="2">
        <v>26782.307751893997</v>
      </c>
      <c r="F15" s="2">
        <v>10356.290961384773</v>
      </c>
      <c r="G15" s="12">
        <v>4.9513638156729449</v>
      </c>
      <c r="H15" s="12">
        <v>2.5860907009813143</v>
      </c>
      <c r="I15" s="13"/>
      <c r="J15" s="13"/>
      <c r="L15" s="11">
        <v>36799</v>
      </c>
      <c r="M15" s="2"/>
      <c r="N15" s="2"/>
      <c r="O15" s="2"/>
      <c r="P15" s="2"/>
      <c r="Q15" s="12"/>
      <c r="R15" s="12"/>
      <c r="S15" s="14">
        <v>36799</v>
      </c>
      <c r="T15" s="2">
        <v>432.54569430200365</v>
      </c>
      <c r="U15" s="2"/>
      <c r="V15" s="13"/>
      <c r="W15" s="11">
        <v>36799</v>
      </c>
      <c r="X15" s="2"/>
      <c r="Y15" s="2"/>
      <c r="Z15" s="2"/>
      <c r="AA15" s="2"/>
      <c r="AB15" s="12"/>
      <c r="AC15" s="12"/>
      <c r="AD15" s="14">
        <v>36799</v>
      </c>
      <c r="AE15" s="2">
        <v>389.67370495188248</v>
      </c>
      <c r="AF15" s="2"/>
      <c r="AG15" s="13"/>
      <c r="AH15" s="11">
        <v>36799</v>
      </c>
      <c r="AI15" s="2"/>
      <c r="AJ15" s="2"/>
      <c r="AK15" s="2"/>
      <c r="AL15" s="2"/>
      <c r="AM15" s="12"/>
      <c r="AN15" s="12"/>
      <c r="AO15" s="14">
        <v>36799</v>
      </c>
      <c r="AP15" s="2">
        <v>4173.8753823625057</v>
      </c>
      <c r="AQ15" s="2"/>
      <c r="AS15" s="11">
        <v>36799</v>
      </c>
      <c r="AT15" s="2"/>
      <c r="AU15" s="2"/>
      <c r="AV15" s="2"/>
      <c r="AW15" s="2"/>
      <c r="AX15" s="12"/>
      <c r="AY15" s="12"/>
      <c r="AZ15" s="14">
        <v>36799</v>
      </c>
      <c r="BA15" s="2">
        <v>776.71126587473952</v>
      </c>
      <c r="BB15" s="2"/>
      <c r="BC15" s="13"/>
      <c r="BD15" s="11">
        <v>36799</v>
      </c>
      <c r="BE15" s="2"/>
      <c r="BF15" s="2"/>
      <c r="BG15" s="2"/>
      <c r="BH15" s="2"/>
      <c r="BI15" s="12"/>
      <c r="BJ15" s="12"/>
      <c r="BK15" s="14">
        <v>36799</v>
      </c>
      <c r="BL15" s="2">
        <v>341.39493216584657</v>
      </c>
      <c r="BM15" s="2"/>
      <c r="BN15" s="13"/>
      <c r="BO15" s="11">
        <v>36799</v>
      </c>
      <c r="BP15" s="2"/>
      <c r="BQ15" s="2"/>
      <c r="BR15" s="2"/>
      <c r="BS15" s="2"/>
      <c r="BT15" s="12"/>
      <c r="BU15" s="12"/>
      <c r="BV15" s="14">
        <v>36799</v>
      </c>
      <c r="BW15" s="2">
        <v>1007.3351907257245</v>
      </c>
      <c r="BX15" s="2"/>
      <c r="BY15" s="13"/>
      <c r="BZ15" s="11">
        <v>36799</v>
      </c>
      <c r="CA15" s="2"/>
      <c r="CB15" s="2"/>
      <c r="CC15" s="2"/>
      <c r="CD15" s="2"/>
      <c r="CE15" s="12"/>
      <c r="CF15" s="12"/>
      <c r="CG15" s="14">
        <v>36799</v>
      </c>
      <c r="CH15" s="2">
        <v>383.23514871758817</v>
      </c>
      <c r="CI15" s="2"/>
      <c r="CJ15" s="13"/>
      <c r="CK15" s="11">
        <v>36799</v>
      </c>
      <c r="CL15" s="2"/>
      <c r="CM15" s="2"/>
      <c r="CN15" s="2"/>
      <c r="CO15" s="2"/>
      <c r="CP15" s="12"/>
      <c r="CQ15" s="12"/>
      <c r="CR15" s="14">
        <v>36799</v>
      </c>
      <c r="CS15" s="2">
        <v>609.99387267116549</v>
      </c>
      <c r="CT15" s="2"/>
      <c r="CU15" s="13"/>
      <c r="CV15" s="11">
        <v>36799</v>
      </c>
      <c r="CW15" s="2"/>
      <c r="CX15" s="2"/>
      <c r="CY15" s="2"/>
      <c r="CZ15" s="2"/>
      <c r="DA15" s="12"/>
      <c r="DB15" s="12"/>
      <c r="DC15" s="14">
        <v>36799</v>
      </c>
      <c r="DD15" s="2">
        <v>1162.4775103369484</v>
      </c>
      <c r="DE15" s="2"/>
      <c r="DF15" s="13"/>
      <c r="DG15" s="11">
        <v>36799</v>
      </c>
      <c r="DH15" s="2"/>
      <c r="DI15" s="2"/>
      <c r="DJ15" s="2"/>
      <c r="DK15" s="2"/>
      <c r="DL15" s="12"/>
      <c r="DM15" s="12"/>
      <c r="DN15" s="14">
        <v>36799</v>
      </c>
      <c r="DO15" s="2">
        <v>587.67440705096635</v>
      </c>
      <c r="DP15" s="2"/>
      <c r="DQ15" s="13"/>
      <c r="DR15" s="11">
        <v>36799</v>
      </c>
      <c r="DS15" s="2"/>
      <c r="DT15" s="2"/>
      <c r="DU15" s="2"/>
      <c r="DV15" s="2"/>
      <c r="DW15" s="12"/>
      <c r="DX15" s="12"/>
      <c r="DY15" s="14">
        <v>36799</v>
      </c>
      <c r="DZ15" s="2">
        <v>472.98817132975017</v>
      </c>
      <c r="EA15" s="2"/>
      <c r="EB15" s="13"/>
      <c r="EC15" s="11">
        <v>36799</v>
      </c>
      <c r="ED15" s="2"/>
      <c r="EE15" s="2"/>
      <c r="EF15" s="2"/>
      <c r="EG15" s="2"/>
      <c r="EH15" s="12"/>
      <c r="EI15" s="14"/>
      <c r="EJ15" s="14">
        <v>36799</v>
      </c>
      <c r="EK15" s="2">
        <v>468.70958525469678</v>
      </c>
      <c r="EL15" s="2"/>
      <c r="EM15" s="13"/>
      <c r="EN15" s="11">
        <v>36799</v>
      </c>
      <c r="EO15" s="2"/>
      <c r="EP15" s="2"/>
      <c r="EQ15" s="2"/>
      <c r="ER15" s="2"/>
      <c r="ES15" s="12"/>
      <c r="ET15" s="12"/>
      <c r="EU15" s="14">
        <v>36799</v>
      </c>
      <c r="EV15" s="2">
        <v>1154.432679565434</v>
      </c>
      <c r="EW15" s="2"/>
      <c r="EX15" s="13"/>
      <c r="EY15" s="11">
        <v>36799</v>
      </c>
      <c r="EZ15" s="2"/>
      <c r="FA15" s="2"/>
      <c r="FB15" s="2"/>
      <c r="FC15" s="2"/>
      <c r="FD15" s="12"/>
      <c r="FE15" s="12"/>
      <c r="FF15" s="14">
        <v>36799</v>
      </c>
      <c r="FG15" s="2">
        <v>1155.739463555504</v>
      </c>
      <c r="FH15" s="2"/>
      <c r="FI15" s="13"/>
      <c r="FJ15" s="11">
        <v>36799</v>
      </c>
      <c r="FK15" s="2"/>
      <c r="FL15" s="2"/>
      <c r="FM15" s="2"/>
      <c r="FN15" s="2"/>
      <c r="FO15" s="12"/>
      <c r="FP15" s="12"/>
      <c r="FQ15" s="14">
        <v>36799</v>
      </c>
      <c r="FR15" s="2">
        <v>734.49625257038133</v>
      </c>
      <c r="FS15" s="2"/>
      <c r="FT15" s="13"/>
      <c r="FU15" s="11">
        <v>36799</v>
      </c>
      <c r="FV15" s="2"/>
      <c r="FW15" s="2"/>
      <c r="FX15" s="2"/>
      <c r="FY15" s="2"/>
      <c r="FZ15" s="12"/>
      <c r="GA15" s="12"/>
      <c r="GB15" s="14">
        <v>36799</v>
      </c>
      <c r="GC15" s="2">
        <v>885.38447683524237</v>
      </c>
      <c r="GD15" s="2"/>
      <c r="GE15" s="13"/>
      <c r="GF15" s="11">
        <v>36799</v>
      </c>
      <c r="GG15" s="2"/>
      <c r="GH15" s="2"/>
      <c r="GI15" s="2"/>
      <c r="GJ15" s="2"/>
      <c r="GK15" s="12"/>
      <c r="GL15" s="12"/>
      <c r="GM15" s="14">
        <v>36799</v>
      </c>
      <c r="GN15" s="2">
        <v>314.21591937530741</v>
      </c>
      <c r="GO15" s="2"/>
    </row>
    <row r="16" spans="2:197">
      <c r="B16" s="11">
        <v>36616</v>
      </c>
      <c r="C16" s="2">
        <v>109</v>
      </c>
      <c r="D16" s="2">
        <v>131434.4393196106</v>
      </c>
      <c r="E16" s="2">
        <v>23728.831478357315</v>
      </c>
      <c r="F16" s="2">
        <v>10540.756997644901</v>
      </c>
      <c r="G16" s="12">
        <v>5.5390186170562101</v>
      </c>
      <c r="H16" s="12">
        <v>2.2511506036671745</v>
      </c>
      <c r="I16" s="13"/>
      <c r="J16" s="13"/>
      <c r="L16" s="11">
        <v>36891</v>
      </c>
      <c r="M16" s="2"/>
      <c r="N16" s="2"/>
      <c r="O16" s="2"/>
      <c r="P16" s="2"/>
      <c r="Q16" s="12"/>
      <c r="R16" s="12"/>
      <c r="S16" s="14">
        <v>36891</v>
      </c>
      <c r="T16" s="2">
        <v>1555.4533695150208</v>
      </c>
      <c r="U16" s="2"/>
      <c r="V16" s="13"/>
      <c r="W16" s="11">
        <v>36891</v>
      </c>
      <c r="X16" s="2"/>
      <c r="Y16" s="2"/>
      <c r="Z16" s="2"/>
      <c r="AA16" s="2"/>
      <c r="AB16" s="12"/>
      <c r="AC16" s="12"/>
      <c r="AD16" s="14">
        <v>36891</v>
      </c>
      <c r="AE16" s="2">
        <v>513.27925463800852</v>
      </c>
      <c r="AF16" s="2"/>
      <c r="AG16" s="13"/>
      <c r="AH16" s="11">
        <v>36891</v>
      </c>
      <c r="AI16" s="2"/>
      <c r="AJ16" s="2"/>
      <c r="AK16" s="2"/>
      <c r="AL16" s="2"/>
      <c r="AM16" s="12"/>
      <c r="AN16" s="12"/>
      <c r="AO16" s="14">
        <v>36891</v>
      </c>
      <c r="AP16" s="2">
        <v>1108.5180250464459</v>
      </c>
      <c r="AQ16" s="2"/>
      <c r="AS16" s="11">
        <v>36891</v>
      </c>
      <c r="AT16" s="2"/>
      <c r="AU16" s="2"/>
      <c r="AV16" s="2"/>
      <c r="AW16" s="2"/>
      <c r="AX16" s="12"/>
      <c r="AY16" s="12"/>
      <c r="AZ16" s="14">
        <v>36891</v>
      </c>
      <c r="BA16" s="2">
        <v>1106.7029372188404</v>
      </c>
      <c r="BB16" s="2"/>
      <c r="BC16" s="13"/>
      <c r="BD16" s="11">
        <v>36891</v>
      </c>
      <c r="BE16" s="2"/>
      <c r="BF16" s="2"/>
      <c r="BG16" s="2"/>
      <c r="BH16" s="2"/>
      <c r="BI16" s="12"/>
      <c r="BJ16" s="12"/>
      <c r="BK16" s="14">
        <v>36891</v>
      </c>
      <c r="BL16" s="2">
        <v>400.18354897791511</v>
      </c>
      <c r="BM16" s="2"/>
      <c r="BN16" s="13"/>
      <c r="BO16" s="11">
        <v>36891</v>
      </c>
      <c r="BP16" s="2"/>
      <c r="BQ16" s="2"/>
      <c r="BR16" s="2"/>
      <c r="BS16" s="2"/>
      <c r="BT16" s="12"/>
      <c r="BU16" s="12"/>
      <c r="BV16" s="14">
        <v>36891</v>
      </c>
      <c r="BW16" s="2">
        <v>2108.6459649687049</v>
      </c>
      <c r="BX16" s="2"/>
      <c r="BY16" s="13"/>
      <c r="BZ16" s="11">
        <v>36891</v>
      </c>
      <c r="CA16" s="2"/>
      <c r="CB16" s="2"/>
      <c r="CC16" s="2"/>
      <c r="CD16" s="2"/>
      <c r="CE16" s="12"/>
      <c r="CF16" s="12"/>
      <c r="CG16" s="14">
        <v>36891</v>
      </c>
      <c r="CH16" s="2">
        <v>432.44720830674925</v>
      </c>
      <c r="CI16" s="2"/>
      <c r="CJ16" s="13"/>
      <c r="CK16" s="11">
        <v>36891</v>
      </c>
      <c r="CL16" s="2"/>
      <c r="CM16" s="2"/>
      <c r="CN16" s="2"/>
      <c r="CO16" s="2"/>
      <c r="CP16" s="12"/>
      <c r="CQ16" s="12"/>
      <c r="CR16" s="14">
        <v>36891</v>
      </c>
      <c r="CS16" s="2">
        <v>606.85821988305622</v>
      </c>
      <c r="CT16" s="2"/>
      <c r="CU16" s="13"/>
      <c r="CV16" s="11">
        <v>36891</v>
      </c>
      <c r="CW16" s="2"/>
      <c r="CX16" s="2"/>
      <c r="CY16" s="2"/>
      <c r="CZ16" s="2"/>
      <c r="DA16" s="12"/>
      <c r="DB16" s="12"/>
      <c r="DC16" s="14">
        <v>36891</v>
      </c>
      <c r="DD16" s="2">
        <v>1296.1388937138274</v>
      </c>
      <c r="DE16" s="2"/>
      <c r="DF16" s="13"/>
      <c r="DG16" s="11">
        <v>36891</v>
      </c>
      <c r="DH16" s="2"/>
      <c r="DI16" s="2"/>
      <c r="DJ16" s="2"/>
      <c r="DK16" s="2"/>
      <c r="DL16" s="12"/>
      <c r="DM16" s="12"/>
      <c r="DN16" s="14">
        <v>36891</v>
      </c>
      <c r="DO16" s="2">
        <v>996.55396135195508</v>
      </c>
      <c r="DP16" s="2"/>
      <c r="DQ16" s="13"/>
      <c r="DR16" s="11">
        <v>36891</v>
      </c>
      <c r="DS16" s="2"/>
      <c r="DT16" s="2"/>
      <c r="DU16" s="2"/>
      <c r="DV16" s="2"/>
      <c r="DW16" s="12"/>
      <c r="DX16" s="12"/>
      <c r="DY16" s="14">
        <v>36891</v>
      </c>
      <c r="DZ16" s="2">
        <v>746.04267382918511</v>
      </c>
      <c r="EA16" s="2"/>
      <c r="EB16" s="13"/>
      <c r="EC16" s="11">
        <v>36891</v>
      </c>
      <c r="ED16" s="2"/>
      <c r="EE16" s="2"/>
      <c r="EF16" s="2"/>
      <c r="EG16" s="2"/>
      <c r="EH16" s="12"/>
      <c r="EI16" s="14"/>
      <c r="EJ16" s="14">
        <v>36891</v>
      </c>
      <c r="EK16" s="2">
        <v>919.37717655277004</v>
      </c>
      <c r="EL16" s="2"/>
      <c r="EM16" s="13"/>
      <c r="EN16" s="11">
        <v>36891</v>
      </c>
      <c r="EO16" s="2"/>
      <c r="EP16" s="2"/>
      <c r="EQ16" s="2"/>
      <c r="ER16" s="2"/>
      <c r="ES16" s="12"/>
      <c r="ET16" s="12"/>
      <c r="EU16" s="14">
        <v>36891</v>
      </c>
      <c r="EV16" s="2">
        <v>1405.6576299003907</v>
      </c>
      <c r="EW16" s="2"/>
      <c r="EX16" s="13"/>
      <c r="EY16" s="11">
        <v>36891</v>
      </c>
      <c r="EZ16" s="2"/>
      <c r="FA16" s="2"/>
      <c r="FB16" s="2"/>
      <c r="FC16" s="2"/>
      <c r="FD16" s="12"/>
      <c r="FE16" s="12"/>
      <c r="FF16" s="14">
        <v>36891</v>
      </c>
      <c r="FG16" s="2">
        <v>2290.4286111254264</v>
      </c>
      <c r="FH16" s="2"/>
      <c r="FI16" s="13"/>
      <c r="FJ16" s="11">
        <v>36891</v>
      </c>
      <c r="FK16" s="2"/>
      <c r="FL16" s="2"/>
      <c r="FM16" s="2"/>
      <c r="FN16" s="2"/>
      <c r="FO16" s="12"/>
      <c r="FP16" s="12"/>
      <c r="FQ16" s="14">
        <v>36891</v>
      </c>
      <c r="FR16" s="2">
        <v>1091.5791109101456</v>
      </c>
      <c r="FS16" s="2"/>
      <c r="FT16" s="13"/>
      <c r="FU16" s="11">
        <v>36891</v>
      </c>
      <c r="FV16" s="2"/>
      <c r="FW16" s="2"/>
      <c r="FX16" s="2"/>
      <c r="FY16" s="2"/>
      <c r="FZ16" s="12"/>
      <c r="GA16" s="12"/>
      <c r="GB16" s="14">
        <v>36891</v>
      </c>
      <c r="GC16" s="2">
        <v>826.23109533876527</v>
      </c>
      <c r="GD16" s="2"/>
      <c r="GE16" s="13"/>
      <c r="GF16" s="11">
        <v>36891</v>
      </c>
      <c r="GG16" s="2"/>
      <c r="GH16" s="2"/>
      <c r="GI16" s="2"/>
      <c r="GJ16" s="2"/>
      <c r="GK16" s="12"/>
      <c r="GL16" s="12"/>
      <c r="GM16" s="14">
        <v>36891</v>
      </c>
      <c r="GN16" s="2">
        <v>376.48815839330632</v>
      </c>
      <c r="GO16" s="2"/>
    </row>
    <row r="17" spans="2:197">
      <c r="B17" s="11">
        <v>36707</v>
      </c>
      <c r="C17" s="2">
        <v>107</v>
      </c>
      <c r="D17" s="2">
        <v>129911.79341125488</v>
      </c>
      <c r="E17" s="2">
        <v>23668.458882331848</v>
      </c>
      <c r="F17" s="2">
        <v>10856.873018026352</v>
      </c>
      <c r="G17" s="12">
        <v>5.4888150537013667</v>
      </c>
      <c r="H17" s="12">
        <v>2.1800438158421502</v>
      </c>
      <c r="I17" s="13"/>
      <c r="J17" s="13"/>
      <c r="L17" s="11">
        <v>36981</v>
      </c>
      <c r="M17" s="2"/>
      <c r="N17" s="2"/>
      <c r="O17" s="2"/>
      <c r="P17" s="2"/>
      <c r="Q17" s="12"/>
      <c r="R17" s="12"/>
      <c r="S17" s="14">
        <v>36981</v>
      </c>
      <c r="T17" s="2">
        <v>1290.1954517668541</v>
      </c>
      <c r="U17" s="2"/>
      <c r="V17" s="13"/>
      <c r="W17" s="11">
        <v>36981</v>
      </c>
      <c r="X17" s="2"/>
      <c r="Y17" s="2"/>
      <c r="Z17" s="2"/>
      <c r="AA17" s="2"/>
      <c r="AB17" s="12"/>
      <c r="AC17" s="12"/>
      <c r="AD17" s="14">
        <v>36981</v>
      </c>
      <c r="AE17" s="2">
        <v>464.39973841423921</v>
      </c>
      <c r="AF17" s="2"/>
      <c r="AG17" s="13"/>
      <c r="AH17" s="11">
        <v>36981</v>
      </c>
      <c r="AI17" s="2"/>
      <c r="AJ17" s="2"/>
      <c r="AK17" s="2"/>
      <c r="AL17" s="2"/>
      <c r="AM17" s="12"/>
      <c r="AN17" s="12"/>
      <c r="AO17" s="14">
        <v>36981</v>
      </c>
      <c r="AP17" s="2">
        <v>874.66228579246535</v>
      </c>
      <c r="AQ17" s="2"/>
      <c r="AS17" s="11">
        <v>36981</v>
      </c>
      <c r="AT17" s="2"/>
      <c r="AU17" s="2"/>
      <c r="AV17" s="2"/>
      <c r="AW17" s="2"/>
      <c r="AX17" s="12"/>
      <c r="AY17" s="12"/>
      <c r="AZ17" s="14">
        <v>36981</v>
      </c>
      <c r="BA17" s="2">
        <v>926.6893567174194</v>
      </c>
      <c r="BB17" s="2"/>
      <c r="BC17" s="13"/>
      <c r="BD17" s="11">
        <v>36981</v>
      </c>
      <c r="BE17" s="2"/>
      <c r="BF17" s="2"/>
      <c r="BG17" s="2"/>
      <c r="BH17" s="2"/>
      <c r="BI17" s="12"/>
      <c r="BJ17" s="12"/>
      <c r="BK17" s="14">
        <v>36981</v>
      </c>
      <c r="BL17" s="2">
        <v>359.9340463365092</v>
      </c>
      <c r="BM17" s="2"/>
      <c r="BN17" s="13"/>
      <c r="BO17" s="11">
        <v>36981</v>
      </c>
      <c r="BP17" s="2"/>
      <c r="BQ17" s="2"/>
      <c r="BR17" s="2"/>
      <c r="BS17" s="2"/>
      <c r="BT17" s="12"/>
      <c r="BU17" s="12"/>
      <c r="BV17" s="14">
        <v>36981</v>
      </c>
      <c r="BW17" s="2">
        <v>1031.9314611680109</v>
      </c>
      <c r="BX17" s="2"/>
      <c r="BY17" s="13"/>
      <c r="BZ17" s="11">
        <v>36981</v>
      </c>
      <c r="CA17" s="2"/>
      <c r="CB17" s="2"/>
      <c r="CC17" s="2"/>
      <c r="CD17" s="2"/>
      <c r="CE17" s="12"/>
      <c r="CF17" s="12"/>
      <c r="CG17" s="14">
        <v>36981</v>
      </c>
      <c r="CH17" s="2">
        <v>445.7522022519633</v>
      </c>
      <c r="CI17" s="2"/>
      <c r="CJ17" s="13"/>
      <c r="CK17" s="11">
        <v>36981</v>
      </c>
      <c r="CL17" s="2"/>
      <c r="CM17" s="2"/>
      <c r="CN17" s="2"/>
      <c r="CO17" s="2"/>
      <c r="CP17" s="12"/>
      <c r="CQ17" s="12"/>
      <c r="CR17" s="14">
        <v>36981</v>
      </c>
      <c r="CS17" s="2">
        <v>461.0572095759519</v>
      </c>
      <c r="CT17" s="2"/>
      <c r="CU17" s="13"/>
      <c r="CV17" s="11">
        <v>36981</v>
      </c>
      <c r="CW17" s="2"/>
      <c r="CX17" s="2"/>
      <c r="CY17" s="2"/>
      <c r="CZ17" s="2"/>
      <c r="DA17" s="12"/>
      <c r="DB17" s="12"/>
      <c r="DC17" s="14">
        <v>36981</v>
      </c>
      <c r="DD17" s="2">
        <v>615.804293536008</v>
      </c>
      <c r="DE17" s="2"/>
      <c r="DF17" s="13"/>
      <c r="DG17" s="11">
        <v>36981</v>
      </c>
      <c r="DH17" s="2"/>
      <c r="DI17" s="2"/>
      <c r="DJ17" s="2"/>
      <c r="DK17" s="2"/>
      <c r="DL17" s="12"/>
      <c r="DM17" s="12"/>
      <c r="DN17" s="14">
        <v>36981</v>
      </c>
      <c r="DO17" s="2">
        <v>829.87783863989443</v>
      </c>
      <c r="DP17" s="2"/>
      <c r="DQ17" s="13"/>
      <c r="DR17" s="11">
        <v>36981</v>
      </c>
      <c r="DS17" s="2"/>
      <c r="DT17" s="2"/>
      <c r="DU17" s="2"/>
      <c r="DV17" s="2"/>
      <c r="DW17" s="12"/>
      <c r="DX17" s="12"/>
      <c r="DY17" s="14">
        <v>36981</v>
      </c>
      <c r="DZ17" s="2">
        <v>724.24822912723357</v>
      </c>
      <c r="EA17" s="2"/>
      <c r="EB17" s="13"/>
      <c r="EC17" s="11">
        <v>36981</v>
      </c>
      <c r="ED17" s="2"/>
      <c r="EE17" s="2"/>
      <c r="EF17" s="2"/>
      <c r="EG17" s="2"/>
      <c r="EH17" s="12"/>
      <c r="EI17" s="14"/>
      <c r="EJ17" s="14">
        <v>36981</v>
      </c>
      <c r="EK17" s="2">
        <v>620.56751277317244</v>
      </c>
      <c r="EL17" s="2"/>
      <c r="EM17" s="13"/>
      <c r="EN17" s="41">
        <v>36981</v>
      </c>
      <c r="EO17" s="4"/>
      <c r="EP17" s="4"/>
      <c r="EQ17" s="4"/>
      <c r="ER17" s="4"/>
      <c r="ES17" s="12"/>
      <c r="ET17" s="37"/>
      <c r="EU17" s="43">
        <v>36981</v>
      </c>
      <c r="EV17" s="35">
        <v>780.31715824711534</v>
      </c>
      <c r="EW17" s="4"/>
      <c r="EX17" s="13"/>
      <c r="EY17" s="11">
        <v>36981</v>
      </c>
      <c r="EZ17" s="2"/>
      <c r="FA17" s="2"/>
      <c r="FB17" s="2"/>
      <c r="FC17" s="2"/>
      <c r="FD17" s="12"/>
      <c r="FE17" s="12"/>
      <c r="FF17" s="14">
        <v>36981</v>
      </c>
      <c r="FG17" s="2">
        <v>1588.7396539511828</v>
      </c>
      <c r="FH17" s="2"/>
      <c r="FI17" s="13"/>
      <c r="FJ17" s="11">
        <v>36981</v>
      </c>
      <c r="FK17" s="2"/>
      <c r="FL17" s="2"/>
      <c r="FM17" s="2"/>
      <c r="FN17" s="2"/>
      <c r="FO17" s="12"/>
      <c r="FP17" s="12"/>
      <c r="FQ17" s="14">
        <v>36981</v>
      </c>
      <c r="FR17" s="2">
        <v>952.80053783943993</v>
      </c>
      <c r="FS17" s="2"/>
      <c r="FT17" s="13"/>
      <c r="FU17" s="11">
        <v>36981</v>
      </c>
      <c r="FV17" s="2"/>
      <c r="FW17" s="2"/>
      <c r="FX17" s="2"/>
      <c r="FY17" s="2"/>
      <c r="FZ17" s="12"/>
      <c r="GA17" s="12"/>
      <c r="GB17" s="14">
        <v>36981</v>
      </c>
      <c r="GC17" s="2">
        <v>413.74602115363177</v>
      </c>
      <c r="GD17" s="2"/>
      <c r="GE17" s="13"/>
      <c r="GF17" s="11">
        <v>36981</v>
      </c>
      <c r="GG17" s="2"/>
      <c r="GH17" s="2"/>
      <c r="GI17" s="2"/>
      <c r="GJ17" s="2"/>
      <c r="GK17" s="12"/>
      <c r="GL17" s="12"/>
      <c r="GM17" s="14">
        <v>36981</v>
      </c>
      <c r="GN17" s="2">
        <v>330.15952415592045</v>
      </c>
      <c r="GO17" s="2"/>
    </row>
    <row r="18" spans="2:197">
      <c r="B18" s="11">
        <v>36799</v>
      </c>
      <c r="C18" s="2">
        <v>111</v>
      </c>
      <c r="D18" s="2">
        <v>157087.7513885498</v>
      </c>
      <c r="E18" s="2">
        <v>26030.777827739716</v>
      </c>
      <c r="F18" s="2">
        <v>12946.197602272034</v>
      </c>
      <c r="G18" s="12">
        <v>6.0346929480205214</v>
      </c>
      <c r="H18" s="12">
        <v>2.0106890553849852</v>
      </c>
      <c r="I18" s="13"/>
      <c r="J18" s="13"/>
      <c r="L18" s="11">
        <v>37072</v>
      </c>
      <c r="M18" s="2"/>
      <c r="N18" s="2"/>
      <c r="O18" s="2"/>
      <c r="P18" s="2"/>
      <c r="Q18" s="12"/>
      <c r="R18" s="12"/>
      <c r="S18" s="14">
        <v>37072</v>
      </c>
      <c r="T18" s="2">
        <v>1369.0621784466523</v>
      </c>
      <c r="U18" s="2"/>
      <c r="V18" s="13"/>
      <c r="W18" s="11">
        <v>37072</v>
      </c>
      <c r="X18" s="2"/>
      <c r="Y18" s="2"/>
      <c r="Z18" s="2"/>
      <c r="AA18" s="2"/>
      <c r="AB18" s="12"/>
      <c r="AC18" s="12"/>
      <c r="AD18" s="14">
        <v>37072</v>
      </c>
      <c r="AE18" s="2">
        <v>386.17054558719275</v>
      </c>
      <c r="AF18" s="2"/>
      <c r="AG18" s="13"/>
      <c r="AH18" s="11">
        <v>37072</v>
      </c>
      <c r="AI18" s="2"/>
      <c r="AJ18" s="2"/>
      <c r="AK18" s="2"/>
      <c r="AL18" s="2"/>
      <c r="AM18" s="12"/>
      <c r="AN18" s="12"/>
      <c r="AO18" s="14">
        <v>37072</v>
      </c>
      <c r="AP18" s="2">
        <v>1933.4733884329364</v>
      </c>
      <c r="AQ18" s="2"/>
      <c r="AS18" s="11">
        <v>37072</v>
      </c>
      <c r="AT18" s="2"/>
      <c r="AU18" s="2"/>
      <c r="AV18" s="2"/>
      <c r="AW18" s="2"/>
      <c r="AX18" s="12"/>
      <c r="AY18" s="12"/>
      <c r="AZ18" s="14">
        <v>37072</v>
      </c>
      <c r="BA18" s="2">
        <v>1599.5334515816023</v>
      </c>
      <c r="BB18" s="2"/>
      <c r="BC18" s="13"/>
      <c r="BD18" s="11">
        <v>37072</v>
      </c>
      <c r="BE18" s="2"/>
      <c r="BF18" s="2"/>
      <c r="BG18" s="2"/>
      <c r="BH18" s="2"/>
      <c r="BI18" s="12"/>
      <c r="BJ18" s="12"/>
      <c r="BK18" s="14">
        <v>37072</v>
      </c>
      <c r="BL18" s="2">
        <v>327.1321513331593</v>
      </c>
      <c r="BM18" s="2"/>
      <c r="BN18" s="13"/>
      <c r="BO18" s="11">
        <v>37072</v>
      </c>
      <c r="BP18" s="2"/>
      <c r="BQ18" s="2"/>
      <c r="BR18" s="2"/>
      <c r="BS18" s="2"/>
      <c r="BT18" s="12"/>
      <c r="BU18" s="12"/>
      <c r="BV18" s="14">
        <v>37072</v>
      </c>
      <c r="BW18" s="2">
        <v>572.46841815061805</v>
      </c>
      <c r="BX18" s="2"/>
      <c r="BY18" s="13"/>
      <c r="BZ18" s="11">
        <v>37072</v>
      </c>
      <c r="CA18" s="2"/>
      <c r="CB18" s="2"/>
      <c r="CC18" s="2"/>
      <c r="CD18" s="2"/>
      <c r="CE18" s="12"/>
      <c r="CF18" s="12"/>
      <c r="CG18" s="14">
        <v>37072</v>
      </c>
      <c r="CH18" s="2">
        <v>389.43256306100017</v>
      </c>
      <c r="CI18" s="2"/>
      <c r="CJ18" s="13"/>
      <c r="CK18" s="11">
        <v>37072</v>
      </c>
      <c r="CL18" s="2"/>
      <c r="CM18" s="2"/>
      <c r="CN18" s="2"/>
      <c r="CO18" s="2"/>
      <c r="CP18" s="12"/>
      <c r="CQ18" s="12"/>
      <c r="CR18" s="14">
        <v>37072</v>
      </c>
      <c r="CS18" s="2">
        <v>471.68055600648415</v>
      </c>
      <c r="CT18" s="2"/>
      <c r="CU18" s="13"/>
      <c r="CV18" s="11">
        <v>37072</v>
      </c>
      <c r="CW18" s="2"/>
      <c r="CX18" s="2"/>
      <c r="CY18" s="2"/>
      <c r="CZ18" s="2"/>
      <c r="DA18" s="12"/>
      <c r="DB18" s="12"/>
      <c r="DC18" s="14">
        <v>37072</v>
      </c>
      <c r="DD18" s="2">
        <v>488.50944792441788</v>
      </c>
      <c r="DE18" s="2"/>
      <c r="DF18" s="13"/>
      <c r="DG18" s="11">
        <v>37072</v>
      </c>
      <c r="DH18" s="2"/>
      <c r="DI18" s="2"/>
      <c r="DJ18" s="2"/>
      <c r="DK18" s="2"/>
      <c r="DL18" s="12"/>
      <c r="DM18" s="12"/>
      <c r="DN18" s="14">
        <v>37072</v>
      </c>
      <c r="DO18" s="2">
        <v>844.89426678643281</v>
      </c>
      <c r="DP18" s="2"/>
      <c r="DQ18" s="13"/>
      <c r="DR18" s="11">
        <v>37072</v>
      </c>
      <c r="DS18" s="2"/>
      <c r="DT18" s="2"/>
      <c r="DU18" s="2"/>
      <c r="DV18" s="2"/>
      <c r="DW18" s="12"/>
      <c r="DX18" s="12"/>
      <c r="DY18" s="14">
        <v>37072</v>
      </c>
      <c r="DZ18" s="2">
        <v>690.90430842745855</v>
      </c>
      <c r="EA18" s="2"/>
      <c r="EB18" s="13"/>
      <c r="EC18" s="11">
        <v>37072</v>
      </c>
      <c r="ED18" s="2"/>
      <c r="EE18" s="2"/>
      <c r="EF18" s="2"/>
      <c r="EG18" s="2"/>
      <c r="EH18" s="12"/>
      <c r="EI18" s="14"/>
      <c r="EJ18" s="14">
        <v>37072</v>
      </c>
      <c r="EK18" s="2">
        <v>346.9587488389098</v>
      </c>
      <c r="EL18" s="2"/>
      <c r="EM18" s="13"/>
      <c r="EN18" s="11">
        <v>37072</v>
      </c>
      <c r="EO18" s="2"/>
      <c r="EP18" s="2"/>
      <c r="EQ18" s="2"/>
      <c r="ER18" s="2"/>
      <c r="ES18" s="12"/>
      <c r="ET18" s="12"/>
      <c r="EU18" s="14">
        <v>37072</v>
      </c>
      <c r="EV18" s="2">
        <v>672.57255820359478</v>
      </c>
      <c r="EW18" s="2"/>
      <c r="EX18" s="13"/>
      <c r="EY18" s="11">
        <v>37072</v>
      </c>
      <c r="EZ18" s="2"/>
      <c r="FA18" s="2"/>
      <c r="FB18" s="2"/>
      <c r="FC18" s="2"/>
      <c r="FD18" s="12"/>
      <c r="FE18" s="12"/>
      <c r="FF18" s="14">
        <v>37072</v>
      </c>
      <c r="FG18" s="2">
        <v>1309.7544186232133</v>
      </c>
      <c r="FH18" s="2"/>
      <c r="FI18" s="13"/>
      <c r="FJ18" s="11">
        <v>37072</v>
      </c>
      <c r="FK18" s="2"/>
      <c r="FL18" s="2"/>
      <c r="FM18" s="2"/>
      <c r="FN18" s="2"/>
      <c r="FO18" s="12"/>
      <c r="FP18" s="12"/>
      <c r="FQ18" s="14">
        <v>37072</v>
      </c>
      <c r="FR18" s="2">
        <v>2032.849063399105</v>
      </c>
      <c r="FS18" s="2"/>
      <c r="FT18" s="13"/>
      <c r="FU18" s="11">
        <v>37072</v>
      </c>
      <c r="FV18" s="2"/>
      <c r="FW18" s="2"/>
      <c r="FX18" s="2"/>
      <c r="FY18" s="2"/>
      <c r="FZ18" s="12"/>
      <c r="GA18" s="12"/>
      <c r="GB18" s="14">
        <v>37072</v>
      </c>
      <c r="GC18" s="2">
        <v>635.48422533586529</v>
      </c>
      <c r="GD18" s="2"/>
      <c r="GE18" s="13"/>
      <c r="GF18" s="11">
        <v>37072</v>
      </c>
      <c r="GG18" s="2"/>
      <c r="GH18" s="2"/>
      <c r="GI18" s="2"/>
      <c r="GJ18" s="2"/>
      <c r="GK18" s="12"/>
      <c r="GL18" s="12"/>
      <c r="GM18" s="14">
        <v>37072</v>
      </c>
      <c r="GN18" s="2">
        <v>366.91168149064339</v>
      </c>
      <c r="GO18" s="2"/>
    </row>
    <row r="19" spans="2:197">
      <c r="B19" s="11">
        <v>36891</v>
      </c>
      <c r="C19" s="2">
        <v>116</v>
      </c>
      <c r="D19" s="2">
        <v>164997.93868255615</v>
      </c>
      <c r="E19" s="2">
        <v>25932.966051101685</v>
      </c>
      <c r="F19" s="2">
        <v>13209.096609115601</v>
      </c>
      <c r="G19" s="12">
        <v>6.3624784900201075</v>
      </c>
      <c r="H19" s="12">
        <v>1.9632656811068623</v>
      </c>
      <c r="I19" s="13"/>
      <c r="J19" s="13"/>
      <c r="L19" s="11">
        <v>37164</v>
      </c>
      <c r="M19" s="2"/>
      <c r="N19" s="2"/>
      <c r="O19" s="2"/>
      <c r="P19" s="2"/>
      <c r="Q19" s="12"/>
      <c r="R19" s="12"/>
      <c r="S19" s="14">
        <v>37164</v>
      </c>
      <c r="T19" s="2">
        <v>1778.2896153288127</v>
      </c>
      <c r="U19" s="2"/>
      <c r="V19" s="13"/>
      <c r="W19" s="11">
        <v>37164</v>
      </c>
      <c r="X19" s="2"/>
      <c r="Y19" s="2"/>
      <c r="Z19" s="2"/>
      <c r="AA19" s="2"/>
      <c r="AB19" s="12"/>
      <c r="AC19" s="12"/>
      <c r="AD19" s="14">
        <v>37164</v>
      </c>
      <c r="AE19" s="2">
        <v>678.89941487770659</v>
      </c>
      <c r="AF19" s="2"/>
      <c r="AG19" s="13"/>
      <c r="AH19" s="11">
        <v>37164</v>
      </c>
      <c r="AI19" s="2"/>
      <c r="AJ19" s="2"/>
      <c r="AK19" s="2"/>
      <c r="AL19" s="2"/>
      <c r="AM19" s="12"/>
      <c r="AN19" s="12"/>
      <c r="AO19" s="14">
        <v>37164</v>
      </c>
      <c r="AP19" s="2">
        <v>2471.2205513353542</v>
      </c>
      <c r="AQ19" s="2"/>
      <c r="AS19" s="11">
        <v>37164</v>
      </c>
      <c r="AT19" s="2"/>
      <c r="AU19" s="2"/>
      <c r="AV19" s="2"/>
      <c r="AW19" s="2"/>
      <c r="AX19" s="12"/>
      <c r="AY19" s="12"/>
      <c r="AZ19" s="14">
        <v>37164</v>
      </c>
      <c r="BA19" s="2">
        <v>1816.0239273801608</v>
      </c>
      <c r="BB19" s="2"/>
      <c r="BC19" s="13"/>
      <c r="BD19" s="11">
        <v>37164</v>
      </c>
      <c r="BE19" s="2"/>
      <c r="BF19" s="2"/>
      <c r="BG19" s="2"/>
      <c r="BH19" s="2"/>
      <c r="BI19" s="12"/>
      <c r="BJ19" s="12"/>
      <c r="BK19" s="14">
        <v>37164</v>
      </c>
      <c r="BL19" s="2">
        <v>504.15650515574657</v>
      </c>
      <c r="BM19" s="2"/>
      <c r="BN19" s="13"/>
      <c r="BO19" s="11">
        <v>37164</v>
      </c>
      <c r="BP19" s="2"/>
      <c r="BQ19" s="2"/>
      <c r="BR19" s="2"/>
      <c r="BS19" s="2"/>
      <c r="BT19" s="12"/>
      <c r="BU19" s="12"/>
      <c r="BV19" s="14">
        <v>37164</v>
      </c>
      <c r="BW19" s="2">
        <v>691.7668837592862</v>
      </c>
      <c r="BX19" s="2"/>
      <c r="BY19" s="13"/>
      <c r="BZ19" s="11">
        <v>37164</v>
      </c>
      <c r="CA19" s="2"/>
      <c r="CB19" s="2"/>
      <c r="CC19" s="2"/>
      <c r="CD19" s="2"/>
      <c r="CE19" s="12"/>
      <c r="CF19" s="12"/>
      <c r="CG19" s="14">
        <v>37164</v>
      </c>
      <c r="CH19" s="2">
        <v>602.74079474722816</v>
      </c>
      <c r="CI19" s="2"/>
      <c r="CJ19" s="13"/>
      <c r="CK19" s="11">
        <v>37164</v>
      </c>
      <c r="CL19" s="2"/>
      <c r="CM19" s="2"/>
      <c r="CN19" s="2"/>
      <c r="CO19" s="2"/>
      <c r="CP19" s="12"/>
      <c r="CQ19" s="12"/>
      <c r="CR19" s="14">
        <v>37164</v>
      </c>
      <c r="CS19" s="2">
        <v>499.10498999584701</v>
      </c>
      <c r="CT19" s="2"/>
      <c r="CU19" s="13"/>
      <c r="CV19" s="11">
        <v>37164</v>
      </c>
      <c r="CW19" s="2"/>
      <c r="CX19" s="2"/>
      <c r="CY19" s="2"/>
      <c r="CZ19" s="2"/>
      <c r="DA19" s="12"/>
      <c r="DB19" s="12"/>
      <c r="DC19" s="14">
        <v>37164</v>
      </c>
      <c r="DD19" s="2">
        <v>830.61555869544509</v>
      </c>
      <c r="DE19" s="2"/>
      <c r="DF19" s="13"/>
      <c r="DG19" s="11">
        <v>37164</v>
      </c>
      <c r="DH19" s="2"/>
      <c r="DI19" s="2"/>
      <c r="DJ19" s="2"/>
      <c r="DK19" s="2"/>
      <c r="DL19" s="12"/>
      <c r="DM19" s="12"/>
      <c r="DN19" s="14">
        <v>37164</v>
      </c>
      <c r="DO19" s="2">
        <v>1022.8188919806738</v>
      </c>
      <c r="DP19" s="2"/>
      <c r="DQ19" s="13"/>
      <c r="DR19" s="11">
        <v>37164</v>
      </c>
      <c r="DS19" s="2"/>
      <c r="DT19" s="2"/>
      <c r="DU19" s="2"/>
      <c r="DV19" s="2"/>
      <c r="DW19" s="12"/>
      <c r="DX19" s="12"/>
      <c r="DY19" s="14">
        <v>37164</v>
      </c>
      <c r="DZ19" s="2">
        <v>1025.4004024171893</v>
      </c>
      <c r="EA19" s="2"/>
      <c r="EB19" s="13"/>
      <c r="EC19" s="11">
        <v>37164</v>
      </c>
      <c r="ED19" s="2"/>
      <c r="EE19" s="2"/>
      <c r="EF19" s="2"/>
      <c r="EG19" s="2"/>
      <c r="EH19" s="12"/>
      <c r="EI19" s="14"/>
      <c r="EJ19" s="14">
        <v>37164</v>
      </c>
      <c r="EK19" s="2">
        <v>559.02552424824364</v>
      </c>
      <c r="EL19" s="2"/>
      <c r="EM19" s="13"/>
      <c r="EN19" s="11">
        <v>37164</v>
      </c>
      <c r="EO19" s="2"/>
      <c r="EP19" s="2"/>
      <c r="EQ19" s="2"/>
      <c r="ER19" s="2"/>
      <c r="ES19" s="12"/>
      <c r="ET19" s="12"/>
      <c r="EU19" s="14">
        <v>37164</v>
      </c>
      <c r="EV19" s="2">
        <v>1102.0576631709569</v>
      </c>
      <c r="EW19" s="2"/>
      <c r="EX19" s="13"/>
      <c r="EY19" s="11">
        <v>37164</v>
      </c>
      <c r="EZ19" s="2"/>
      <c r="FA19" s="2"/>
      <c r="FB19" s="2"/>
      <c r="FC19" s="2"/>
      <c r="FD19" s="12"/>
      <c r="FE19" s="12"/>
      <c r="FF19" s="14">
        <v>37164</v>
      </c>
      <c r="FG19" s="2">
        <v>812.37401865883544</v>
      </c>
      <c r="FH19" s="2"/>
      <c r="FI19" s="13"/>
      <c r="FJ19" s="11">
        <v>37164</v>
      </c>
      <c r="FK19" s="2"/>
      <c r="FL19" s="2"/>
      <c r="FM19" s="2"/>
      <c r="FN19" s="2"/>
      <c r="FO19" s="12"/>
      <c r="FP19" s="12"/>
      <c r="FQ19" s="14">
        <v>37164</v>
      </c>
      <c r="FR19" s="2">
        <v>2594.2841310100644</v>
      </c>
      <c r="FS19" s="2"/>
      <c r="FT19" s="13"/>
      <c r="FU19" s="11">
        <v>37164</v>
      </c>
      <c r="FV19" s="2"/>
      <c r="FW19" s="2"/>
      <c r="FX19" s="2"/>
      <c r="FY19" s="2"/>
      <c r="FZ19" s="12"/>
      <c r="GA19" s="12"/>
      <c r="GB19" s="14">
        <v>37164</v>
      </c>
      <c r="GC19" s="2">
        <v>909.11823010028968</v>
      </c>
      <c r="GD19" s="2"/>
      <c r="GE19" s="13"/>
      <c r="GF19" s="11">
        <v>37164</v>
      </c>
      <c r="GG19" s="2"/>
      <c r="GH19" s="2"/>
      <c r="GI19" s="2"/>
      <c r="GJ19" s="2"/>
      <c r="GK19" s="12"/>
      <c r="GL19" s="12"/>
      <c r="GM19" s="14">
        <v>37164</v>
      </c>
      <c r="GN19" s="2">
        <v>437.00842923629108</v>
      </c>
      <c r="GO19" s="2"/>
    </row>
    <row r="20" spans="2:197">
      <c r="B20" s="11">
        <v>36981</v>
      </c>
      <c r="C20" s="2">
        <v>114</v>
      </c>
      <c r="D20" s="2">
        <v>140588.82508087158</v>
      </c>
      <c r="E20" s="2">
        <v>25443.058183550835</v>
      </c>
      <c r="F20" s="2">
        <v>11380.193551540375</v>
      </c>
      <c r="G20" s="12">
        <v>5.5256260496139387</v>
      </c>
      <c r="H20" s="12">
        <v>2.2357315864901937</v>
      </c>
      <c r="I20" s="13"/>
      <c r="J20" s="13"/>
      <c r="L20" s="11">
        <v>37256</v>
      </c>
      <c r="M20" s="2"/>
      <c r="N20" s="2"/>
      <c r="O20" s="2"/>
      <c r="P20" s="2"/>
      <c r="Q20" s="12"/>
      <c r="R20" s="12"/>
      <c r="S20" s="14">
        <v>37256</v>
      </c>
      <c r="T20" s="2">
        <v>908.32707806091526</v>
      </c>
      <c r="U20" s="2"/>
      <c r="V20" s="13"/>
      <c r="W20" s="11">
        <v>37256</v>
      </c>
      <c r="X20" s="2"/>
      <c r="Y20" s="2"/>
      <c r="Z20" s="2"/>
      <c r="AA20" s="2"/>
      <c r="AB20" s="12"/>
      <c r="AC20" s="12"/>
      <c r="AD20" s="14">
        <v>37256</v>
      </c>
      <c r="AE20" s="2">
        <v>462.95604105066053</v>
      </c>
      <c r="AF20" s="2"/>
      <c r="AG20" s="13"/>
      <c r="AH20" s="11">
        <v>37256</v>
      </c>
      <c r="AI20" s="2"/>
      <c r="AJ20" s="2"/>
      <c r="AK20" s="2"/>
      <c r="AL20" s="2"/>
      <c r="AM20" s="12"/>
      <c r="AN20" s="12"/>
      <c r="AO20" s="14">
        <v>37256</v>
      </c>
      <c r="AP20" s="2">
        <v>2334.0031756021885</v>
      </c>
      <c r="AQ20" s="2"/>
      <c r="AS20" s="11">
        <v>37256</v>
      </c>
      <c r="AT20" s="2"/>
      <c r="AU20" s="2"/>
      <c r="AV20" s="2"/>
      <c r="AW20" s="2"/>
      <c r="AX20" s="12"/>
      <c r="AY20" s="12"/>
      <c r="AZ20" s="14">
        <v>37256</v>
      </c>
      <c r="BA20" s="2">
        <v>1896.109478295743</v>
      </c>
      <c r="BB20" s="2"/>
      <c r="BC20" s="13"/>
      <c r="BD20" s="11">
        <v>37256</v>
      </c>
      <c r="BE20" s="2"/>
      <c r="BF20" s="2"/>
      <c r="BG20" s="2"/>
      <c r="BH20" s="2"/>
      <c r="BI20" s="12"/>
      <c r="BJ20" s="12"/>
      <c r="BK20" s="14">
        <v>37256</v>
      </c>
      <c r="BL20" s="2">
        <v>406.34313705598851</v>
      </c>
      <c r="BM20" s="2"/>
      <c r="BN20" s="13"/>
      <c r="BO20" s="11">
        <v>37256</v>
      </c>
      <c r="BP20" s="2"/>
      <c r="BQ20" s="2"/>
      <c r="BR20" s="2"/>
      <c r="BS20" s="2"/>
      <c r="BT20" s="12"/>
      <c r="BU20" s="12"/>
      <c r="BV20" s="14">
        <v>37256</v>
      </c>
      <c r="BW20" s="2">
        <v>544.28926601592548</v>
      </c>
      <c r="BX20" s="2"/>
      <c r="BY20" s="13"/>
      <c r="BZ20" s="11">
        <v>37256</v>
      </c>
      <c r="CA20" s="2"/>
      <c r="CB20" s="2"/>
      <c r="CC20" s="2"/>
      <c r="CD20" s="2"/>
      <c r="CE20" s="12"/>
      <c r="CF20" s="12"/>
      <c r="CG20" s="14">
        <v>37256</v>
      </c>
      <c r="CH20" s="2">
        <v>407.20636013563632</v>
      </c>
      <c r="CI20" s="2"/>
      <c r="CJ20" s="13"/>
      <c r="CK20" s="11">
        <v>37256</v>
      </c>
      <c r="CL20" s="2"/>
      <c r="CM20" s="2"/>
      <c r="CN20" s="2"/>
      <c r="CO20" s="2"/>
      <c r="CP20" s="12"/>
      <c r="CQ20" s="12"/>
      <c r="CR20" s="14">
        <v>37256</v>
      </c>
      <c r="CS20" s="2">
        <v>409.57137834625985</v>
      </c>
      <c r="CT20" s="2"/>
      <c r="CU20" s="13"/>
      <c r="CV20" s="11">
        <v>37256</v>
      </c>
      <c r="CW20" s="2"/>
      <c r="CX20" s="2"/>
      <c r="CY20" s="2"/>
      <c r="CZ20" s="2"/>
      <c r="DA20" s="12"/>
      <c r="DB20" s="12"/>
      <c r="DC20" s="14">
        <v>37256</v>
      </c>
      <c r="DD20" s="2">
        <v>598.19077838023713</v>
      </c>
      <c r="DE20" s="2"/>
      <c r="DF20" s="13"/>
      <c r="DG20" s="11">
        <v>37256</v>
      </c>
      <c r="DH20" s="2"/>
      <c r="DI20" s="2"/>
      <c r="DJ20" s="2"/>
      <c r="DK20" s="2"/>
      <c r="DL20" s="12"/>
      <c r="DM20" s="12"/>
      <c r="DN20" s="14">
        <v>37256</v>
      </c>
      <c r="DO20" s="2">
        <v>630.55698774061193</v>
      </c>
      <c r="DP20" s="2"/>
      <c r="DQ20" s="13"/>
      <c r="DR20" s="11">
        <v>37256</v>
      </c>
      <c r="DS20" s="2"/>
      <c r="DT20" s="2"/>
      <c r="DU20" s="2"/>
      <c r="DV20" s="2"/>
      <c r="DW20" s="12"/>
      <c r="DX20" s="12"/>
      <c r="DY20" s="14">
        <v>37256</v>
      </c>
      <c r="DZ20" s="2">
        <v>698.03007929475677</v>
      </c>
      <c r="EA20" s="2"/>
      <c r="EB20" s="13"/>
      <c r="EC20" s="11">
        <v>37256</v>
      </c>
      <c r="ED20" s="2"/>
      <c r="EE20" s="2"/>
      <c r="EF20" s="2"/>
      <c r="EG20" s="2"/>
      <c r="EH20" s="12"/>
      <c r="EI20" s="14"/>
      <c r="EJ20" s="14">
        <v>37256</v>
      </c>
      <c r="EK20" s="2">
        <v>389.2970182898714</v>
      </c>
      <c r="EL20" s="2"/>
      <c r="EM20" s="13"/>
      <c r="EN20" s="11">
        <v>37256</v>
      </c>
      <c r="EO20" s="2"/>
      <c r="EP20" s="2"/>
      <c r="EQ20" s="2"/>
      <c r="ER20" s="2"/>
      <c r="ES20" s="12"/>
      <c r="ET20" s="12"/>
      <c r="EU20" s="14">
        <v>37256</v>
      </c>
      <c r="EV20" s="2">
        <v>578.84306255285878</v>
      </c>
      <c r="EW20" s="2"/>
      <c r="EX20" s="13"/>
      <c r="EY20" s="11">
        <v>37256</v>
      </c>
      <c r="EZ20" s="2"/>
      <c r="FA20" s="2"/>
      <c r="FB20" s="2"/>
      <c r="FC20" s="2"/>
      <c r="FD20" s="12"/>
      <c r="FE20" s="12"/>
      <c r="FF20" s="14">
        <v>37256</v>
      </c>
      <c r="FG20" s="2">
        <v>547.81984350649418</v>
      </c>
      <c r="FH20" s="2"/>
      <c r="FI20" s="13"/>
      <c r="FJ20" s="11">
        <v>37256</v>
      </c>
      <c r="FK20" s="2"/>
      <c r="FL20" s="2"/>
      <c r="FM20" s="2"/>
      <c r="FN20" s="2"/>
      <c r="FO20" s="12"/>
      <c r="FP20" s="12"/>
      <c r="FQ20" s="14">
        <v>37256</v>
      </c>
      <c r="FR20" s="2">
        <v>2055.8130693794305</v>
      </c>
      <c r="FS20" s="2"/>
      <c r="FT20" s="13"/>
      <c r="FU20" s="11">
        <v>37256</v>
      </c>
      <c r="FV20" s="2"/>
      <c r="FW20" s="2"/>
      <c r="FX20" s="2"/>
      <c r="FY20" s="2"/>
      <c r="FZ20" s="12"/>
      <c r="GA20" s="12"/>
      <c r="GB20" s="14">
        <v>37256</v>
      </c>
      <c r="GC20" s="2">
        <v>635.38302483097482</v>
      </c>
      <c r="GD20" s="2"/>
      <c r="GE20" s="13"/>
      <c r="GF20" s="11">
        <v>37256</v>
      </c>
      <c r="GG20" s="2"/>
      <c r="GH20" s="2"/>
      <c r="GI20" s="2"/>
      <c r="GJ20" s="2"/>
      <c r="GK20" s="12"/>
      <c r="GL20" s="12"/>
      <c r="GM20" s="14">
        <v>37256</v>
      </c>
      <c r="GN20" s="2">
        <v>518.55450884275683</v>
      </c>
      <c r="GO20" s="2"/>
    </row>
    <row r="21" spans="2:197">
      <c r="B21" s="11">
        <v>37072</v>
      </c>
      <c r="C21" s="2">
        <v>119</v>
      </c>
      <c r="D21" s="2">
        <v>139185.75400286913</v>
      </c>
      <c r="E21" s="2">
        <v>24639.796151638031</v>
      </c>
      <c r="F21" s="2">
        <v>10736.401007175446</v>
      </c>
      <c r="G21" s="12">
        <v>5.6488192169404856</v>
      </c>
      <c r="H21" s="12">
        <v>2.2949772586894386</v>
      </c>
      <c r="I21" s="13"/>
      <c r="J21" s="13"/>
      <c r="L21" s="11">
        <v>37346</v>
      </c>
      <c r="M21" s="2"/>
      <c r="N21" s="2"/>
      <c r="O21" s="2"/>
      <c r="P21" s="2"/>
      <c r="Q21" s="12"/>
      <c r="R21" s="12"/>
      <c r="S21" s="14">
        <v>37346</v>
      </c>
      <c r="T21" s="2">
        <v>418.56067533030239</v>
      </c>
      <c r="U21" s="2"/>
      <c r="V21" s="13"/>
      <c r="W21" s="11">
        <v>37346</v>
      </c>
      <c r="X21" s="2"/>
      <c r="Y21" s="2"/>
      <c r="Z21" s="2"/>
      <c r="AA21" s="2"/>
      <c r="AB21" s="12"/>
      <c r="AC21" s="12"/>
      <c r="AD21" s="14">
        <v>37346</v>
      </c>
      <c r="AE21" s="2">
        <v>480.37073199652588</v>
      </c>
      <c r="AF21" s="2"/>
      <c r="AG21" s="13"/>
      <c r="AH21" s="11">
        <v>37346</v>
      </c>
      <c r="AI21" s="2"/>
      <c r="AJ21" s="2"/>
      <c r="AK21" s="2"/>
      <c r="AL21" s="2"/>
      <c r="AM21" s="12"/>
      <c r="AN21" s="12"/>
      <c r="AO21" s="14">
        <v>37346</v>
      </c>
      <c r="AP21" s="2">
        <v>907.28107939157951</v>
      </c>
      <c r="AQ21" s="2"/>
      <c r="AS21" s="11">
        <v>37346</v>
      </c>
      <c r="AT21" s="2"/>
      <c r="AU21" s="2"/>
      <c r="AV21" s="2"/>
      <c r="AW21" s="2"/>
      <c r="AX21" s="12"/>
      <c r="AY21" s="12"/>
      <c r="AZ21" s="14">
        <v>37346</v>
      </c>
      <c r="BA21" s="2">
        <v>1210.8247568596421</v>
      </c>
      <c r="BB21" s="2"/>
      <c r="BC21" s="13"/>
      <c r="BD21" s="11">
        <v>37346</v>
      </c>
      <c r="BE21" s="2"/>
      <c r="BF21" s="2"/>
      <c r="BG21" s="2"/>
      <c r="BH21" s="2"/>
      <c r="BI21" s="12"/>
      <c r="BJ21" s="12"/>
      <c r="BK21" s="14">
        <v>37346</v>
      </c>
      <c r="BL21" s="2">
        <v>344.77098259460581</v>
      </c>
      <c r="BM21" s="2"/>
      <c r="BN21" s="13"/>
      <c r="BO21" s="11">
        <v>37346</v>
      </c>
      <c r="BP21" s="2"/>
      <c r="BQ21" s="2"/>
      <c r="BR21" s="2"/>
      <c r="BS21" s="2"/>
      <c r="BT21" s="12"/>
      <c r="BU21" s="12"/>
      <c r="BV21" s="14">
        <v>37346</v>
      </c>
      <c r="BW21" s="2">
        <v>553.39008387901799</v>
      </c>
      <c r="BX21" s="2"/>
      <c r="BY21" s="13"/>
      <c r="BZ21" s="11">
        <v>37346</v>
      </c>
      <c r="CA21" s="2"/>
      <c r="CB21" s="2"/>
      <c r="CC21" s="2"/>
      <c r="CD21" s="2"/>
      <c r="CE21" s="12"/>
      <c r="CF21" s="12"/>
      <c r="CG21" s="14">
        <v>37346</v>
      </c>
      <c r="CH21" s="2">
        <v>298.38052606226296</v>
      </c>
      <c r="CI21" s="2"/>
      <c r="CJ21" s="13"/>
      <c r="CK21" s="11">
        <v>37346</v>
      </c>
      <c r="CL21" s="2"/>
      <c r="CM21" s="2"/>
      <c r="CN21" s="2"/>
      <c r="CO21" s="2"/>
      <c r="CP21" s="12"/>
      <c r="CQ21" s="12"/>
      <c r="CR21" s="14">
        <v>37346</v>
      </c>
      <c r="CS21" s="2">
        <v>409.09222352978065</v>
      </c>
      <c r="CT21" s="2"/>
      <c r="CU21" s="13"/>
      <c r="CV21" s="11">
        <v>37346</v>
      </c>
      <c r="CW21" s="2"/>
      <c r="CX21" s="2"/>
      <c r="CY21" s="2"/>
      <c r="CZ21" s="2"/>
      <c r="DA21" s="12"/>
      <c r="DB21" s="12"/>
      <c r="DC21" s="14">
        <v>37346</v>
      </c>
      <c r="DD21" s="2">
        <v>429.48185915382174</v>
      </c>
      <c r="DE21" s="2"/>
      <c r="DF21" s="13"/>
      <c r="DG21" s="11">
        <v>37346</v>
      </c>
      <c r="DH21" s="2"/>
      <c r="DI21" s="2"/>
      <c r="DJ21" s="2"/>
      <c r="DK21" s="2"/>
      <c r="DL21" s="12"/>
      <c r="DM21" s="12"/>
      <c r="DN21" s="14">
        <v>37346</v>
      </c>
      <c r="DO21" s="2">
        <v>456.16643134506688</v>
      </c>
      <c r="DP21" s="2"/>
      <c r="DQ21" s="13"/>
      <c r="DR21" s="11">
        <v>37346</v>
      </c>
      <c r="DS21" s="2"/>
      <c r="DT21" s="2"/>
      <c r="DU21" s="2"/>
      <c r="DV21" s="2"/>
      <c r="DW21" s="12"/>
      <c r="DX21" s="12"/>
      <c r="DY21" s="14">
        <v>37346</v>
      </c>
      <c r="DZ21" s="2">
        <v>474.94247353412629</v>
      </c>
      <c r="EA21" s="2"/>
      <c r="EB21" s="13"/>
      <c r="EC21" s="11">
        <v>37346</v>
      </c>
      <c r="ED21" s="2"/>
      <c r="EE21" s="2"/>
      <c r="EF21" s="2"/>
      <c r="EG21" s="2"/>
      <c r="EH21" s="12"/>
      <c r="EI21" s="14"/>
      <c r="EJ21" s="14">
        <v>37346</v>
      </c>
      <c r="EK21" s="2">
        <v>342.51344257634344</v>
      </c>
      <c r="EL21" s="2"/>
      <c r="EM21" s="13"/>
      <c r="EN21" s="11">
        <v>37346</v>
      </c>
      <c r="EO21" s="2"/>
      <c r="EP21" s="2"/>
      <c r="EQ21" s="2"/>
      <c r="ER21" s="2"/>
      <c r="ES21" s="12"/>
      <c r="ET21" s="12"/>
      <c r="EU21" s="14">
        <v>37346</v>
      </c>
      <c r="EV21" s="2">
        <v>452.20377336808008</v>
      </c>
      <c r="EW21" s="2"/>
      <c r="EX21" s="13"/>
      <c r="EY21" s="11">
        <v>37346</v>
      </c>
      <c r="EZ21" s="2"/>
      <c r="FA21" s="2"/>
      <c r="FB21" s="2"/>
      <c r="FC21" s="2"/>
      <c r="FD21" s="12"/>
      <c r="FE21" s="12"/>
      <c r="FF21" s="14">
        <v>37346</v>
      </c>
      <c r="FG21" s="2">
        <v>408.22841629225269</v>
      </c>
      <c r="FH21" s="2"/>
      <c r="FI21" s="13"/>
      <c r="FJ21" s="11">
        <v>37346</v>
      </c>
      <c r="FK21" s="2"/>
      <c r="FL21" s="2"/>
      <c r="FM21" s="2"/>
      <c r="FN21" s="2"/>
      <c r="FO21" s="12"/>
      <c r="FP21" s="12"/>
      <c r="FQ21" s="14">
        <v>37346</v>
      </c>
      <c r="FR21" s="2">
        <v>2123.5328723471562</v>
      </c>
      <c r="FS21" s="2"/>
      <c r="FT21" s="13"/>
      <c r="FU21" s="11">
        <v>37346</v>
      </c>
      <c r="FV21" s="2"/>
      <c r="FW21" s="2"/>
      <c r="FX21" s="2"/>
      <c r="FY21" s="2"/>
      <c r="FZ21" s="12"/>
      <c r="GA21" s="12"/>
      <c r="GB21" s="14">
        <v>37346</v>
      </c>
      <c r="GC21" s="2">
        <v>632.6386067990544</v>
      </c>
      <c r="GD21" s="2"/>
      <c r="GE21" s="13"/>
      <c r="GF21" s="11">
        <v>37346</v>
      </c>
      <c r="GG21" s="2"/>
      <c r="GH21" s="2"/>
      <c r="GI21" s="2"/>
      <c r="GJ21" s="2"/>
      <c r="GK21" s="12"/>
      <c r="GL21" s="12"/>
      <c r="GM21" s="14">
        <v>37346</v>
      </c>
      <c r="GN21" s="2">
        <v>647.15654891169333</v>
      </c>
      <c r="GO21" s="2"/>
    </row>
    <row r="22" spans="2:197">
      <c r="B22" s="11">
        <v>37164</v>
      </c>
      <c r="C22" s="2">
        <v>115</v>
      </c>
      <c r="D22" s="2">
        <v>149069.67202758789</v>
      </c>
      <c r="E22" s="2">
        <v>24599.97684109211</v>
      </c>
      <c r="F22" s="2">
        <v>10872.519374370575</v>
      </c>
      <c r="G22" s="12">
        <v>6.0597484701115674</v>
      </c>
      <c r="H22" s="12">
        <v>2.2625829390638574</v>
      </c>
      <c r="I22" s="13"/>
      <c r="J22" s="13"/>
      <c r="L22" s="11">
        <v>37437</v>
      </c>
      <c r="M22" s="2"/>
      <c r="N22" s="2"/>
      <c r="O22" s="2"/>
      <c r="P22" s="2"/>
      <c r="Q22" s="12"/>
      <c r="R22" s="12"/>
      <c r="S22" s="14">
        <v>37437</v>
      </c>
      <c r="T22" s="2">
        <v>487.01559661825172</v>
      </c>
      <c r="U22" s="2"/>
      <c r="V22" s="13"/>
      <c r="W22" s="11">
        <v>37437</v>
      </c>
      <c r="X22" s="2"/>
      <c r="Y22" s="2"/>
      <c r="Z22" s="2"/>
      <c r="AA22" s="2"/>
      <c r="AB22" s="12"/>
      <c r="AC22" s="12"/>
      <c r="AD22" s="14">
        <v>37437</v>
      </c>
      <c r="AE22" s="2">
        <v>501.68274548212128</v>
      </c>
      <c r="AF22" s="2"/>
      <c r="AG22" s="13"/>
      <c r="AH22" s="11">
        <v>37437</v>
      </c>
      <c r="AI22" s="2"/>
      <c r="AJ22" s="2"/>
      <c r="AK22" s="2"/>
      <c r="AL22" s="2"/>
      <c r="AM22" s="12"/>
      <c r="AN22" s="12"/>
      <c r="AO22" s="14">
        <v>37437</v>
      </c>
      <c r="AP22" s="2">
        <v>1362.2446901162598</v>
      </c>
      <c r="AQ22" s="2"/>
      <c r="AS22" s="11">
        <v>37437</v>
      </c>
      <c r="AT22" s="2"/>
      <c r="AU22" s="2"/>
      <c r="AV22" s="2"/>
      <c r="AW22" s="2"/>
      <c r="AX22" s="12"/>
      <c r="AY22" s="12"/>
      <c r="AZ22" s="14">
        <v>37437</v>
      </c>
      <c r="BA22" s="2">
        <v>835.0564691940499</v>
      </c>
      <c r="BB22" s="2"/>
      <c r="BC22" s="13"/>
      <c r="BD22" s="11">
        <v>37437</v>
      </c>
      <c r="BE22" s="2"/>
      <c r="BF22" s="2"/>
      <c r="BG22" s="2"/>
      <c r="BH22" s="2"/>
      <c r="BI22" s="12"/>
      <c r="BJ22" s="12"/>
      <c r="BK22" s="14">
        <v>37437</v>
      </c>
      <c r="BL22" s="2">
        <v>392.22625661248367</v>
      </c>
      <c r="BM22" s="2"/>
      <c r="BN22" s="13"/>
      <c r="BO22" s="11">
        <v>37437</v>
      </c>
      <c r="BP22" s="2"/>
      <c r="BQ22" s="2"/>
      <c r="BR22" s="2"/>
      <c r="BS22" s="2"/>
      <c r="BT22" s="12"/>
      <c r="BU22" s="12"/>
      <c r="BV22" s="14">
        <v>37437</v>
      </c>
      <c r="BW22" s="2">
        <v>845.81583727287739</v>
      </c>
      <c r="BX22" s="2"/>
      <c r="BY22" s="13"/>
      <c r="BZ22" s="11">
        <v>37437</v>
      </c>
      <c r="CA22" s="2"/>
      <c r="CB22" s="2"/>
      <c r="CC22" s="2"/>
      <c r="CD22" s="2"/>
      <c r="CE22" s="12"/>
      <c r="CF22" s="12"/>
      <c r="CG22" s="14">
        <v>37437</v>
      </c>
      <c r="CH22" s="2">
        <v>385.33922536392146</v>
      </c>
      <c r="CI22" s="2"/>
      <c r="CJ22" s="13"/>
      <c r="CK22" s="11">
        <v>37437</v>
      </c>
      <c r="CL22" s="2"/>
      <c r="CM22" s="2"/>
      <c r="CN22" s="2"/>
      <c r="CO22" s="2"/>
      <c r="CP22" s="12"/>
      <c r="CQ22" s="12"/>
      <c r="CR22" s="14">
        <v>37437</v>
      </c>
      <c r="CS22" s="2">
        <v>521.68556576802905</v>
      </c>
      <c r="CT22" s="2"/>
      <c r="CU22" s="13"/>
      <c r="CV22" s="11">
        <v>37437</v>
      </c>
      <c r="CW22" s="2"/>
      <c r="CX22" s="2"/>
      <c r="CY22" s="2"/>
      <c r="CZ22" s="2"/>
      <c r="DA22" s="12"/>
      <c r="DB22" s="12"/>
      <c r="DC22" s="14">
        <v>37437</v>
      </c>
      <c r="DD22" s="2">
        <v>490.92376167700513</v>
      </c>
      <c r="DE22" s="2"/>
      <c r="DF22" s="13"/>
      <c r="DG22" s="11">
        <v>37437</v>
      </c>
      <c r="DH22" s="2"/>
      <c r="DI22" s="2"/>
      <c r="DJ22" s="2"/>
      <c r="DK22" s="2"/>
      <c r="DL22" s="12"/>
      <c r="DM22" s="12"/>
      <c r="DN22" s="14">
        <v>37437</v>
      </c>
      <c r="DO22" s="2">
        <v>531.90441302913064</v>
      </c>
      <c r="DP22" s="2"/>
      <c r="DQ22" s="13"/>
      <c r="DR22" s="11">
        <v>37437</v>
      </c>
      <c r="DS22" s="2"/>
      <c r="DT22" s="2"/>
      <c r="DU22" s="2"/>
      <c r="DV22" s="2"/>
      <c r="DW22" s="12"/>
      <c r="DX22" s="12"/>
      <c r="DY22" s="14">
        <v>37437</v>
      </c>
      <c r="DZ22" s="2">
        <v>689.59383642234889</v>
      </c>
      <c r="EA22" s="2"/>
      <c r="EB22" s="13"/>
      <c r="EC22" s="11">
        <v>37437</v>
      </c>
      <c r="ED22" s="2"/>
      <c r="EE22" s="2"/>
      <c r="EF22" s="2"/>
      <c r="EG22" s="2"/>
      <c r="EH22" s="12"/>
      <c r="EI22" s="14"/>
      <c r="EJ22" s="14">
        <v>37437</v>
      </c>
      <c r="EK22" s="2">
        <v>410.89277638415587</v>
      </c>
      <c r="EL22" s="2"/>
      <c r="EM22" s="13"/>
      <c r="EN22" s="11">
        <v>37437</v>
      </c>
      <c r="EO22" s="2"/>
      <c r="EP22" s="2"/>
      <c r="EQ22" s="2"/>
      <c r="ER22" s="2"/>
      <c r="ES22" s="12"/>
      <c r="ET22" s="12"/>
      <c r="EU22" s="14">
        <v>37437</v>
      </c>
      <c r="EV22" s="2">
        <v>522.78552529120259</v>
      </c>
      <c r="EW22" s="2"/>
      <c r="EX22" s="13"/>
      <c r="EY22" s="11">
        <v>37437</v>
      </c>
      <c r="EZ22" s="2"/>
      <c r="FA22" s="2"/>
      <c r="FB22" s="2"/>
      <c r="FC22" s="2"/>
      <c r="FD22" s="12"/>
      <c r="FE22" s="12"/>
      <c r="FF22" s="14">
        <v>37437</v>
      </c>
      <c r="FG22" s="2">
        <v>744.62523193809284</v>
      </c>
      <c r="FH22" s="2"/>
      <c r="FI22" s="13"/>
      <c r="FJ22" s="11">
        <v>37437</v>
      </c>
      <c r="FK22" s="2"/>
      <c r="FL22" s="2"/>
      <c r="FM22" s="2"/>
      <c r="FN22" s="2"/>
      <c r="FO22" s="12"/>
      <c r="FP22" s="12"/>
      <c r="FQ22" s="14">
        <v>37437</v>
      </c>
      <c r="FR22" s="2">
        <v>3162.9489481722353</v>
      </c>
      <c r="FS22" s="2"/>
      <c r="FT22" s="13"/>
      <c r="FU22" s="11">
        <v>37437</v>
      </c>
      <c r="FV22" s="2"/>
      <c r="FW22" s="2"/>
      <c r="FX22" s="2"/>
      <c r="FY22" s="2"/>
      <c r="FZ22" s="12"/>
      <c r="GA22" s="12"/>
      <c r="GB22" s="14">
        <v>37437</v>
      </c>
      <c r="GC22" s="2">
        <v>1094.8061656311147</v>
      </c>
      <c r="GD22" s="2"/>
      <c r="GE22" s="13"/>
      <c r="GF22" s="11">
        <v>37437</v>
      </c>
      <c r="GG22" s="2"/>
      <c r="GH22" s="2"/>
      <c r="GI22" s="2"/>
      <c r="GJ22" s="2"/>
      <c r="GK22" s="12"/>
      <c r="GL22" s="12"/>
      <c r="GM22" s="14">
        <v>37437</v>
      </c>
      <c r="GN22" s="2">
        <v>1010.6618462165618</v>
      </c>
      <c r="GO22" s="2"/>
    </row>
    <row r="23" spans="2:197">
      <c r="B23" s="11">
        <v>37256</v>
      </c>
      <c r="C23" s="2">
        <v>115</v>
      </c>
      <c r="D23" s="2">
        <v>151558.65777587891</v>
      </c>
      <c r="E23" s="2">
        <v>24264.853636026382</v>
      </c>
      <c r="F23" s="2">
        <v>10819.825400829315</v>
      </c>
      <c r="G23" s="12">
        <v>6.2460157415026627</v>
      </c>
      <c r="H23" s="12">
        <v>2.2426289461349844</v>
      </c>
      <c r="L23" s="11">
        <v>37529</v>
      </c>
      <c r="M23" s="2"/>
      <c r="N23" s="2"/>
      <c r="O23" s="2"/>
      <c r="P23" s="2"/>
      <c r="Q23" s="12"/>
      <c r="R23" s="12"/>
      <c r="S23" s="14">
        <v>37529</v>
      </c>
      <c r="T23" s="2">
        <v>618.76999280370501</v>
      </c>
      <c r="U23" s="2"/>
      <c r="V23" s="13"/>
      <c r="W23" s="11">
        <v>37529</v>
      </c>
      <c r="X23" s="2"/>
      <c r="Y23" s="2"/>
      <c r="Z23" s="2"/>
      <c r="AA23" s="2"/>
      <c r="AB23" s="12"/>
      <c r="AC23" s="12"/>
      <c r="AD23" s="14">
        <v>37529</v>
      </c>
      <c r="AE23" s="2">
        <v>695.84018513505919</v>
      </c>
      <c r="AF23" s="2"/>
      <c r="AG23" s="13"/>
      <c r="AH23" s="11">
        <v>37529</v>
      </c>
      <c r="AI23" s="2"/>
      <c r="AJ23" s="2"/>
      <c r="AK23" s="2"/>
      <c r="AL23" s="2"/>
      <c r="AM23" s="12"/>
      <c r="AN23" s="12"/>
      <c r="AO23" s="14">
        <v>37529</v>
      </c>
      <c r="AP23" s="2">
        <v>2005.8925280174108</v>
      </c>
      <c r="AQ23" s="2"/>
      <c r="AS23" s="11">
        <v>37529</v>
      </c>
      <c r="AT23" s="2"/>
      <c r="AU23" s="2"/>
      <c r="AV23" s="2"/>
      <c r="AW23" s="2"/>
      <c r="AX23" s="12"/>
      <c r="AY23" s="12"/>
      <c r="AZ23" s="14">
        <v>37529</v>
      </c>
      <c r="BA23" s="2">
        <v>1189.0338691087395</v>
      </c>
      <c r="BB23" s="2"/>
      <c r="BC23" s="13"/>
      <c r="BD23" s="11">
        <v>37529</v>
      </c>
      <c r="BE23" s="2"/>
      <c r="BF23" s="2"/>
      <c r="BG23" s="2"/>
      <c r="BH23" s="2"/>
      <c r="BI23" s="12"/>
      <c r="BJ23" s="12"/>
      <c r="BK23" s="14">
        <v>37529</v>
      </c>
      <c r="BL23" s="2">
        <v>469.86967055708521</v>
      </c>
      <c r="BM23" s="2"/>
      <c r="BN23" s="13"/>
      <c r="BO23" s="11">
        <v>37529</v>
      </c>
      <c r="BP23" s="2"/>
      <c r="BQ23" s="2"/>
      <c r="BR23" s="2"/>
      <c r="BS23" s="2"/>
      <c r="BT23" s="12"/>
      <c r="BU23" s="12"/>
      <c r="BV23" s="14">
        <v>37529</v>
      </c>
      <c r="BW23" s="2">
        <v>1208.8174535402604</v>
      </c>
      <c r="BX23" s="2"/>
      <c r="BY23" s="13"/>
      <c r="BZ23" s="11">
        <v>37529</v>
      </c>
      <c r="CA23" s="2"/>
      <c r="CB23" s="2"/>
      <c r="CC23" s="2"/>
      <c r="CD23" s="2"/>
      <c r="CE23" s="12"/>
      <c r="CF23" s="12"/>
      <c r="CG23" s="14">
        <v>37529</v>
      </c>
      <c r="CH23" s="2">
        <v>459.10240619329255</v>
      </c>
      <c r="CI23" s="2"/>
      <c r="CJ23" s="13"/>
      <c r="CK23" s="11">
        <v>37529</v>
      </c>
      <c r="CL23" s="2"/>
      <c r="CM23" s="2"/>
      <c r="CN23" s="2"/>
      <c r="CO23" s="2"/>
      <c r="CP23" s="12"/>
      <c r="CQ23" s="12"/>
      <c r="CR23" s="14">
        <v>37529</v>
      </c>
      <c r="CS23" s="2">
        <v>973.96998130243333</v>
      </c>
      <c r="CT23" s="2"/>
      <c r="CU23" s="13"/>
      <c r="CV23" s="11">
        <v>37529</v>
      </c>
      <c r="CW23" s="2"/>
      <c r="CX23" s="2"/>
      <c r="CY23" s="2"/>
      <c r="CZ23" s="2"/>
      <c r="DA23" s="12"/>
      <c r="DB23" s="12"/>
      <c r="DC23" s="14">
        <v>37529</v>
      </c>
      <c r="DD23" s="2">
        <v>717.61716219978302</v>
      </c>
      <c r="DE23" s="2"/>
      <c r="DF23" s="13"/>
      <c r="DG23" s="11">
        <v>37529</v>
      </c>
      <c r="DH23" s="2"/>
      <c r="DI23" s="2"/>
      <c r="DJ23" s="2"/>
      <c r="DK23" s="2"/>
      <c r="DL23" s="12"/>
      <c r="DM23" s="12"/>
      <c r="DN23" s="14">
        <v>37529</v>
      </c>
      <c r="DO23" s="2">
        <v>793.28256240606242</v>
      </c>
      <c r="DP23" s="2"/>
      <c r="DQ23" s="13"/>
      <c r="DR23" s="11">
        <v>37529</v>
      </c>
      <c r="DS23" s="2"/>
      <c r="DT23" s="2"/>
      <c r="DU23" s="2"/>
      <c r="DV23" s="2"/>
      <c r="DW23" s="12"/>
      <c r="DX23" s="12"/>
      <c r="DY23" s="14">
        <v>37529</v>
      </c>
      <c r="DZ23" s="2">
        <v>676.95005772485604</v>
      </c>
      <c r="EA23" s="2"/>
      <c r="EB23" s="13"/>
      <c r="EC23" s="11">
        <v>37529</v>
      </c>
      <c r="ED23" s="2"/>
      <c r="EE23" s="2"/>
      <c r="EF23" s="2"/>
      <c r="EG23" s="2"/>
      <c r="EH23" s="12"/>
      <c r="EI23" s="14"/>
      <c r="EJ23" s="14">
        <v>37529</v>
      </c>
      <c r="EK23" s="2">
        <v>612.05786120791356</v>
      </c>
      <c r="EL23" s="2"/>
      <c r="EM23" s="13"/>
      <c r="EN23" s="11">
        <v>37529</v>
      </c>
      <c r="EO23" s="2"/>
      <c r="EP23" s="2"/>
      <c r="EQ23" s="2"/>
      <c r="ER23" s="2"/>
      <c r="ES23" s="12"/>
      <c r="ET23" s="12"/>
      <c r="EU23" s="14">
        <v>37529</v>
      </c>
      <c r="EV23" s="2">
        <v>706.56117216886491</v>
      </c>
      <c r="EW23" s="2"/>
      <c r="EX23" s="13"/>
      <c r="EY23" s="11">
        <v>37529</v>
      </c>
      <c r="EZ23" s="2"/>
      <c r="FA23" s="2"/>
      <c r="FB23" s="2"/>
      <c r="FC23" s="2"/>
      <c r="FD23" s="12"/>
      <c r="FE23" s="12"/>
      <c r="FF23" s="14">
        <v>37529</v>
      </c>
      <c r="FG23" s="2">
        <v>1120.6380628955853</v>
      </c>
      <c r="FH23" s="2"/>
      <c r="FI23" s="13"/>
      <c r="FJ23" s="11">
        <v>37529</v>
      </c>
      <c r="FK23" s="2"/>
      <c r="FL23" s="2"/>
      <c r="FM23" s="2"/>
      <c r="FN23" s="2"/>
      <c r="FO23" s="12"/>
      <c r="FP23" s="12"/>
      <c r="FQ23" s="14">
        <v>37529</v>
      </c>
      <c r="FR23" s="2">
        <v>2436.1181468003074</v>
      </c>
      <c r="FS23" s="2"/>
      <c r="FT23" s="13"/>
      <c r="FU23" s="11">
        <v>37529</v>
      </c>
      <c r="FV23" s="2"/>
      <c r="FW23" s="2"/>
      <c r="FX23" s="2"/>
      <c r="FY23" s="2"/>
      <c r="FZ23" s="12"/>
      <c r="GA23" s="12"/>
      <c r="GB23" s="14">
        <v>37529</v>
      </c>
      <c r="GC23" s="2">
        <v>971.03820223728792</v>
      </c>
      <c r="GD23" s="2"/>
      <c r="GE23" s="13"/>
      <c r="GF23" s="11">
        <v>37529</v>
      </c>
      <c r="GG23" s="2"/>
      <c r="GH23" s="2"/>
      <c r="GI23" s="2"/>
      <c r="GJ23" s="2"/>
      <c r="GK23" s="12"/>
      <c r="GL23" s="12"/>
      <c r="GM23" s="14">
        <v>37529</v>
      </c>
      <c r="GN23" s="2">
        <v>1713.1945789221729</v>
      </c>
      <c r="GO23" s="2"/>
    </row>
    <row r="24" spans="2:197">
      <c r="B24" s="11">
        <v>37346</v>
      </c>
      <c r="C24" s="2">
        <v>129</v>
      </c>
      <c r="D24" s="2">
        <v>182774.6538848877</v>
      </c>
      <c r="E24" s="2">
        <v>28354.489416778088</v>
      </c>
      <c r="F24" s="2">
        <v>12871.345348834991</v>
      </c>
      <c r="G24" s="12">
        <v>6.4460569611503988</v>
      </c>
      <c r="H24" s="12">
        <v>2.2029157518755027</v>
      </c>
      <c r="K24" s="1"/>
      <c r="L24" s="11">
        <v>37621</v>
      </c>
      <c r="M24" s="2"/>
      <c r="N24" s="2"/>
      <c r="O24" s="2"/>
      <c r="P24" s="2"/>
      <c r="Q24" s="12"/>
      <c r="R24" s="12"/>
      <c r="S24" s="14">
        <v>37621</v>
      </c>
      <c r="T24" s="2">
        <v>705.23841430430627</v>
      </c>
      <c r="U24" s="2"/>
      <c r="V24" s="13"/>
      <c r="W24" s="11">
        <v>37621</v>
      </c>
      <c r="X24" s="2"/>
      <c r="Y24" s="2"/>
      <c r="Z24" s="2"/>
      <c r="AA24" s="2"/>
      <c r="AB24" s="12"/>
      <c r="AC24" s="12"/>
      <c r="AD24" s="14">
        <v>37621</v>
      </c>
      <c r="AE24" s="2">
        <v>689.55409850463434</v>
      </c>
      <c r="AF24" s="2"/>
      <c r="AG24" s="13"/>
      <c r="AH24" s="11">
        <v>37621</v>
      </c>
      <c r="AI24" s="2"/>
      <c r="AJ24" s="2"/>
      <c r="AK24" s="2"/>
      <c r="AL24" s="2"/>
      <c r="AM24" s="12"/>
      <c r="AN24" s="12"/>
      <c r="AO24" s="14">
        <v>37621</v>
      </c>
      <c r="AP24" s="2">
        <v>1052.8645343707121</v>
      </c>
      <c r="AQ24" s="2"/>
      <c r="AS24" s="11">
        <v>37621</v>
      </c>
      <c r="AT24" s="2"/>
      <c r="AU24" s="2"/>
      <c r="AV24" s="2"/>
      <c r="AW24" s="2"/>
      <c r="AX24" s="12"/>
      <c r="AY24" s="12"/>
      <c r="AZ24" s="14">
        <v>37621</v>
      </c>
      <c r="BA24" s="2">
        <v>1111.6545654471497</v>
      </c>
      <c r="BB24" s="2"/>
      <c r="BC24" s="13"/>
      <c r="BD24" s="11">
        <v>37621</v>
      </c>
      <c r="BE24" s="2"/>
      <c r="BF24" s="2"/>
      <c r="BG24" s="2"/>
      <c r="BH24" s="2"/>
      <c r="BI24" s="12"/>
      <c r="BJ24" s="12"/>
      <c r="BK24" s="14">
        <v>37621</v>
      </c>
      <c r="BL24" s="2">
        <v>466.00743246318132</v>
      </c>
      <c r="BM24" s="2"/>
      <c r="BN24" s="13"/>
      <c r="BO24" s="11">
        <v>37621</v>
      </c>
      <c r="BP24" s="2"/>
      <c r="BQ24" s="2"/>
      <c r="BR24" s="2"/>
      <c r="BS24" s="2"/>
      <c r="BT24" s="12"/>
      <c r="BU24" s="12"/>
      <c r="BV24" s="14">
        <v>37621</v>
      </c>
      <c r="BW24" s="2">
        <v>843.7730501038958</v>
      </c>
      <c r="BX24" s="2"/>
      <c r="BY24" s="13"/>
      <c r="BZ24" s="11">
        <v>37621</v>
      </c>
      <c r="CA24" s="2"/>
      <c r="CB24" s="2"/>
      <c r="CC24" s="2"/>
      <c r="CD24" s="2"/>
      <c r="CE24" s="12"/>
      <c r="CF24" s="12"/>
      <c r="CG24" s="14">
        <v>37621</v>
      </c>
      <c r="CH24" s="2">
        <v>425.41364923695289</v>
      </c>
      <c r="CI24" s="2"/>
      <c r="CJ24" s="13"/>
      <c r="CK24" s="11">
        <v>37621</v>
      </c>
      <c r="CL24" s="2"/>
      <c r="CM24" s="2"/>
      <c r="CN24" s="2"/>
      <c r="CO24" s="2"/>
      <c r="CP24" s="12"/>
      <c r="CQ24" s="12"/>
      <c r="CR24" s="14">
        <v>37621</v>
      </c>
      <c r="CS24" s="2">
        <v>564.86754211365417</v>
      </c>
      <c r="CT24" s="2"/>
      <c r="CU24" s="13"/>
      <c r="CV24" s="11">
        <v>37621</v>
      </c>
      <c r="CW24" s="2"/>
      <c r="CX24" s="2"/>
      <c r="CY24" s="2"/>
      <c r="CZ24" s="2"/>
      <c r="DA24" s="12"/>
      <c r="DB24" s="12"/>
      <c r="DC24" s="14">
        <v>37621</v>
      </c>
      <c r="DD24" s="2">
        <v>655.32213894486495</v>
      </c>
      <c r="DE24" s="2"/>
      <c r="DF24" s="13"/>
      <c r="DG24" s="11">
        <v>37621</v>
      </c>
      <c r="DH24" s="2"/>
      <c r="DI24" s="2"/>
      <c r="DJ24" s="2"/>
      <c r="DK24" s="2"/>
      <c r="DL24" s="12"/>
      <c r="DM24" s="12"/>
      <c r="DN24" s="14">
        <v>37621</v>
      </c>
      <c r="DO24" s="2">
        <v>619.33239570613671</v>
      </c>
      <c r="DP24" s="2"/>
      <c r="DQ24" s="13"/>
      <c r="DR24" s="11">
        <v>37621</v>
      </c>
      <c r="DS24" s="2"/>
      <c r="DT24" s="2"/>
      <c r="DU24" s="2"/>
      <c r="DV24" s="2"/>
      <c r="DW24" s="12"/>
      <c r="DX24" s="12"/>
      <c r="DY24" s="14">
        <v>37621</v>
      </c>
      <c r="DZ24" s="2">
        <v>540.6530987887669</v>
      </c>
      <c r="EA24" s="2"/>
      <c r="EB24" s="13"/>
      <c r="EC24" s="11">
        <v>37621</v>
      </c>
      <c r="ED24" s="2"/>
      <c r="EE24" s="2"/>
      <c r="EF24" s="2"/>
      <c r="EG24" s="2"/>
      <c r="EH24" s="12"/>
      <c r="EI24" s="14"/>
      <c r="EJ24" s="14">
        <v>37621</v>
      </c>
      <c r="EK24" s="2">
        <v>504.50302250405826</v>
      </c>
      <c r="EL24" s="2"/>
      <c r="EM24" s="13"/>
      <c r="EN24" s="11">
        <v>37621</v>
      </c>
      <c r="EO24" s="2"/>
      <c r="EP24" s="2"/>
      <c r="EQ24" s="2"/>
      <c r="ER24" s="2"/>
      <c r="ES24" s="12"/>
      <c r="ET24" s="12"/>
      <c r="EU24" s="14">
        <v>37621</v>
      </c>
      <c r="EV24" s="2">
        <v>560.58116051471097</v>
      </c>
      <c r="EW24" s="2"/>
      <c r="EX24" s="13"/>
      <c r="EY24" s="11">
        <v>37621</v>
      </c>
      <c r="EZ24" s="2"/>
      <c r="FA24" s="2"/>
      <c r="FB24" s="2"/>
      <c r="FC24" s="2"/>
      <c r="FD24" s="12"/>
      <c r="FE24" s="12"/>
      <c r="FF24" s="14">
        <v>37621</v>
      </c>
      <c r="FG24" s="2">
        <v>759.01008457645946</v>
      </c>
      <c r="FH24" s="2"/>
      <c r="FI24" s="13"/>
      <c r="FJ24" s="11">
        <v>37621</v>
      </c>
      <c r="FK24" s="2"/>
      <c r="FL24" s="2"/>
      <c r="FM24" s="2"/>
      <c r="FN24" s="2"/>
      <c r="FO24" s="12"/>
      <c r="FP24" s="12"/>
      <c r="FQ24" s="14">
        <v>37621</v>
      </c>
      <c r="FR24" s="2">
        <v>1839.6558076672211</v>
      </c>
      <c r="FS24" s="2"/>
      <c r="FT24" s="13"/>
      <c r="FU24" s="11">
        <v>37621</v>
      </c>
      <c r="FV24" s="2"/>
      <c r="FW24" s="2"/>
      <c r="FX24" s="2"/>
      <c r="FY24" s="2"/>
      <c r="FZ24" s="12"/>
      <c r="GA24" s="12"/>
      <c r="GB24" s="14">
        <v>37621</v>
      </c>
      <c r="GC24" s="2">
        <v>1311.1152674350492</v>
      </c>
      <c r="GD24" s="2"/>
      <c r="GE24" s="13"/>
      <c r="GF24" s="11">
        <v>37621</v>
      </c>
      <c r="GG24" s="2"/>
      <c r="GH24" s="2"/>
      <c r="GI24" s="2"/>
      <c r="GJ24" s="2"/>
      <c r="GK24" s="12"/>
      <c r="GL24" s="12"/>
      <c r="GM24" s="14">
        <v>37621</v>
      </c>
      <c r="GN24" s="2">
        <v>1331.8890276518559</v>
      </c>
      <c r="GO24" s="2"/>
    </row>
    <row r="25" spans="2:197">
      <c r="B25" s="11">
        <v>37437</v>
      </c>
      <c r="C25" s="2">
        <v>145</v>
      </c>
      <c r="D25" s="2">
        <v>217857.31372070313</v>
      </c>
      <c r="E25" s="2">
        <v>45094.80934458971</v>
      </c>
      <c r="F25" s="2">
        <v>15183.62398815155</v>
      </c>
      <c r="G25" s="12">
        <v>4.8310951279549155</v>
      </c>
      <c r="H25" s="12">
        <v>2.9699635198934837</v>
      </c>
      <c r="I25" s="2"/>
      <c r="J25" s="10"/>
      <c r="K25" s="1"/>
      <c r="L25" s="11">
        <v>37711</v>
      </c>
      <c r="M25" s="2"/>
      <c r="N25" s="2"/>
      <c r="O25" s="2"/>
      <c r="P25" s="2"/>
      <c r="Q25" s="12"/>
      <c r="R25" s="12"/>
      <c r="S25" s="14">
        <v>37711</v>
      </c>
      <c r="T25" s="2">
        <v>596.97305089303893</v>
      </c>
      <c r="U25" s="2"/>
      <c r="V25" s="13"/>
      <c r="W25" s="11">
        <v>37711</v>
      </c>
      <c r="X25" s="2"/>
      <c r="Y25" s="2"/>
      <c r="Z25" s="2"/>
      <c r="AA25" s="2"/>
      <c r="AB25" s="12"/>
      <c r="AC25" s="12"/>
      <c r="AD25" s="14">
        <v>37711</v>
      </c>
      <c r="AE25" s="2">
        <v>591.99783756514637</v>
      </c>
      <c r="AF25" s="2"/>
      <c r="AG25" s="13"/>
      <c r="AH25" s="11">
        <v>37711</v>
      </c>
      <c r="AI25" s="2"/>
      <c r="AJ25" s="2"/>
      <c r="AK25" s="2"/>
      <c r="AL25" s="2"/>
      <c r="AM25" s="12"/>
      <c r="AN25" s="12"/>
      <c r="AO25" s="14">
        <v>37711</v>
      </c>
      <c r="AP25" s="2">
        <v>524.7244489156277</v>
      </c>
      <c r="AQ25" s="2"/>
      <c r="AS25" s="11">
        <v>37711</v>
      </c>
      <c r="AT25" s="2"/>
      <c r="AU25" s="2"/>
      <c r="AV25" s="2"/>
      <c r="AW25" s="2"/>
      <c r="AX25" s="12"/>
      <c r="AY25" s="12"/>
      <c r="AZ25" s="14">
        <v>37711</v>
      </c>
      <c r="BA25" s="2">
        <v>618.31160217656793</v>
      </c>
      <c r="BB25" s="2"/>
      <c r="BC25" s="13"/>
      <c r="BD25" s="11">
        <v>37711</v>
      </c>
      <c r="BE25" s="2"/>
      <c r="BF25" s="2"/>
      <c r="BG25" s="2"/>
      <c r="BH25" s="2"/>
      <c r="BI25" s="12"/>
      <c r="BJ25" s="12"/>
      <c r="BK25" s="14">
        <v>37711</v>
      </c>
      <c r="BL25" s="2">
        <v>465.52334286826942</v>
      </c>
      <c r="BM25" s="2"/>
      <c r="BN25" s="13"/>
      <c r="BO25" s="11">
        <v>37711</v>
      </c>
      <c r="BP25" s="2"/>
      <c r="BQ25" s="2"/>
      <c r="BR25" s="2"/>
      <c r="BS25" s="2"/>
      <c r="BT25" s="12"/>
      <c r="BU25" s="12"/>
      <c r="BV25" s="14">
        <v>37711</v>
      </c>
      <c r="BW25" s="2">
        <v>746.48654778988828</v>
      </c>
      <c r="BX25" s="2"/>
      <c r="BY25" s="13"/>
      <c r="BZ25" s="11">
        <v>37711</v>
      </c>
      <c r="CA25" s="2"/>
      <c r="CB25" s="2"/>
      <c r="CC25" s="2"/>
      <c r="CD25" s="2"/>
      <c r="CE25" s="12"/>
      <c r="CF25" s="12"/>
      <c r="CG25" s="14">
        <v>37711</v>
      </c>
      <c r="CH25" s="2">
        <v>440.65557877202156</v>
      </c>
      <c r="CI25" s="2"/>
      <c r="CJ25" s="13"/>
      <c r="CK25" s="11">
        <v>37711</v>
      </c>
      <c r="CL25" s="2"/>
      <c r="CM25" s="2"/>
      <c r="CN25" s="2"/>
      <c r="CO25" s="2"/>
      <c r="CP25" s="12"/>
      <c r="CQ25" s="12"/>
      <c r="CR25" s="14">
        <v>37711</v>
      </c>
      <c r="CS25" s="2">
        <v>534.07874544349352</v>
      </c>
      <c r="CT25" s="2"/>
      <c r="CU25" s="13"/>
      <c r="CV25" s="11">
        <v>37711</v>
      </c>
      <c r="CW25" s="2"/>
      <c r="CX25" s="2"/>
      <c r="CY25" s="2"/>
      <c r="CZ25" s="2"/>
      <c r="DA25" s="12"/>
      <c r="DB25" s="12"/>
      <c r="DC25" s="14">
        <v>37711</v>
      </c>
      <c r="DD25" s="2">
        <v>642.14975294079534</v>
      </c>
      <c r="DE25" s="2"/>
      <c r="DF25" s="13"/>
      <c r="DG25" s="11">
        <v>37711</v>
      </c>
      <c r="DH25" s="2"/>
      <c r="DI25" s="2"/>
      <c r="DJ25" s="2"/>
      <c r="DK25" s="2"/>
      <c r="DL25" s="12"/>
      <c r="DM25" s="12"/>
      <c r="DN25" s="14">
        <v>37711</v>
      </c>
      <c r="DO25" s="2">
        <v>581.9786804654226</v>
      </c>
      <c r="DP25" s="2"/>
      <c r="DQ25" s="13"/>
      <c r="DR25" s="11">
        <v>37711</v>
      </c>
      <c r="DS25" s="2"/>
      <c r="DT25" s="2"/>
      <c r="DU25" s="2"/>
      <c r="DV25" s="2"/>
      <c r="DW25" s="12"/>
      <c r="DX25" s="12"/>
      <c r="DY25" s="14">
        <v>37711</v>
      </c>
      <c r="DZ25" s="2">
        <v>486.82997550456508</v>
      </c>
      <c r="EA25" s="2"/>
      <c r="EB25" s="13"/>
      <c r="EC25" s="11">
        <v>37711</v>
      </c>
      <c r="ED25" s="2"/>
      <c r="EE25" s="2"/>
      <c r="EF25" s="2"/>
      <c r="EG25" s="2"/>
      <c r="EH25" s="12"/>
      <c r="EI25" s="14"/>
      <c r="EJ25" s="14">
        <v>37711</v>
      </c>
      <c r="EK25" s="2">
        <v>528.3679995721659</v>
      </c>
      <c r="EL25" s="2"/>
      <c r="EM25" s="13"/>
      <c r="EN25" s="11">
        <v>37711</v>
      </c>
      <c r="EO25" s="2"/>
      <c r="EP25" s="2"/>
      <c r="EQ25" s="2"/>
      <c r="ER25" s="2"/>
      <c r="ES25" s="12"/>
      <c r="ET25" s="12"/>
      <c r="EU25" s="14">
        <v>37711</v>
      </c>
      <c r="EV25" s="2">
        <v>501.69683437957491</v>
      </c>
      <c r="EW25" s="2"/>
      <c r="EX25" s="13"/>
      <c r="EY25" s="11">
        <v>37711</v>
      </c>
      <c r="EZ25" s="2"/>
      <c r="FA25" s="2"/>
      <c r="FB25" s="2"/>
      <c r="FC25" s="2"/>
      <c r="FD25" s="12"/>
      <c r="FE25" s="12"/>
      <c r="FF25" s="14">
        <v>37711</v>
      </c>
      <c r="FG25" s="2">
        <v>564.48904800603316</v>
      </c>
      <c r="FH25" s="2"/>
      <c r="FI25" s="13"/>
      <c r="FJ25" s="11">
        <v>37711</v>
      </c>
      <c r="FK25" s="2"/>
      <c r="FL25" s="2"/>
      <c r="FM25" s="2"/>
      <c r="FN25" s="2"/>
      <c r="FO25" s="12"/>
      <c r="FP25" s="12"/>
      <c r="FQ25" s="14">
        <v>37711</v>
      </c>
      <c r="FR25" s="2">
        <v>1313.4749604284968</v>
      </c>
      <c r="FS25" s="2"/>
      <c r="FT25" s="13"/>
      <c r="FU25" s="11">
        <v>37711</v>
      </c>
      <c r="FV25" s="2"/>
      <c r="FW25" s="2"/>
      <c r="FX25" s="2"/>
      <c r="FY25" s="2"/>
      <c r="FZ25" s="12"/>
      <c r="GA25" s="12"/>
      <c r="GB25" s="14">
        <v>37711</v>
      </c>
      <c r="GC25" s="2">
        <v>1964.9920236002474</v>
      </c>
      <c r="GD25" s="2"/>
      <c r="GE25" s="13"/>
      <c r="GF25" s="11">
        <v>37711</v>
      </c>
      <c r="GG25" s="2"/>
      <c r="GH25" s="2"/>
      <c r="GI25" s="2"/>
      <c r="GJ25" s="2"/>
      <c r="GK25" s="12"/>
      <c r="GL25" s="12"/>
      <c r="GM25" s="14">
        <v>37711</v>
      </c>
      <c r="GN25" s="2">
        <v>883.89790397426509</v>
      </c>
      <c r="GO25" s="2"/>
    </row>
    <row r="26" spans="2:197">
      <c r="B26" s="11">
        <v>37529</v>
      </c>
      <c r="C26" s="2">
        <v>142</v>
      </c>
      <c r="D26" s="2">
        <v>231090.92165374756</v>
      </c>
      <c r="E26" s="2">
        <v>43261.806813955307</v>
      </c>
      <c r="F26" s="2">
        <v>15814.450984477997</v>
      </c>
      <c r="G26" s="12">
        <v>5.3416844711904803</v>
      </c>
      <c r="H26" s="12">
        <v>2.7355870182541966</v>
      </c>
      <c r="I26" s="2"/>
      <c r="J26" s="2"/>
      <c r="K26" s="1"/>
      <c r="L26" s="11">
        <v>37802</v>
      </c>
      <c r="M26" s="2"/>
      <c r="N26" s="2"/>
      <c r="O26" s="2"/>
      <c r="P26" s="2"/>
      <c r="Q26" s="12"/>
      <c r="R26" s="12"/>
      <c r="S26" s="14">
        <v>37802</v>
      </c>
      <c r="T26" s="2">
        <v>474.16638818061136</v>
      </c>
      <c r="U26" s="2"/>
      <c r="V26" s="13"/>
      <c r="W26" s="11">
        <v>37802</v>
      </c>
      <c r="X26" s="2"/>
      <c r="Y26" s="2"/>
      <c r="Z26" s="2"/>
      <c r="AA26" s="2"/>
      <c r="AB26" s="12"/>
      <c r="AC26" s="12"/>
      <c r="AD26" s="14">
        <v>37802</v>
      </c>
      <c r="AE26" s="2">
        <v>509.84615745336504</v>
      </c>
      <c r="AF26" s="2"/>
      <c r="AG26" s="13"/>
      <c r="AH26" s="11">
        <v>37802</v>
      </c>
      <c r="AI26" s="2"/>
      <c r="AJ26" s="2"/>
      <c r="AK26" s="2"/>
      <c r="AL26" s="2"/>
      <c r="AM26" s="12"/>
      <c r="AN26" s="12"/>
      <c r="AO26" s="14">
        <v>37802</v>
      </c>
      <c r="AP26" s="2">
        <v>421.91249971690161</v>
      </c>
      <c r="AQ26" s="2"/>
      <c r="AS26" s="11">
        <v>37802</v>
      </c>
      <c r="AT26" s="2"/>
      <c r="AU26" s="2"/>
      <c r="AV26" s="2"/>
      <c r="AW26" s="2"/>
      <c r="AX26" s="12"/>
      <c r="AY26" s="12"/>
      <c r="AZ26" s="14">
        <v>37802</v>
      </c>
      <c r="BA26" s="2">
        <v>507.23403461780629</v>
      </c>
      <c r="BB26" s="2"/>
      <c r="BC26" s="13"/>
      <c r="BD26" s="11">
        <v>37802</v>
      </c>
      <c r="BE26" s="2"/>
      <c r="BF26" s="2"/>
      <c r="BG26" s="2"/>
      <c r="BH26" s="2"/>
      <c r="BI26" s="12"/>
      <c r="BJ26" s="12"/>
      <c r="BK26" s="14">
        <v>37802</v>
      </c>
      <c r="BL26" s="2">
        <v>451.3625899751425</v>
      </c>
      <c r="BM26" s="2"/>
      <c r="BN26" s="13"/>
      <c r="BO26" s="11">
        <v>37802</v>
      </c>
      <c r="BP26" s="2"/>
      <c r="BQ26" s="2"/>
      <c r="BR26" s="2"/>
      <c r="BS26" s="2"/>
      <c r="BT26" s="12"/>
      <c r="BU26" s="12"/>
      <c r="BV26" s="14">
        <v>37802</v>
      </c>
      <c r="BW26" s="2">
        <v>603.82077480279145</v>
      </c>
      <c r="BX26" s="2"/>
      <c r="BY26" s="13"/>
      <c r="BZ26" s="11">
        <v>37802</v>
      </c>
      <c r="CA26" s="2"/>
      <c r="CB26" s="2"/>
      <c r="CC26" s="2"/>
      <c r="CD26" s="2"/>
      <c r="CE26" s="12"/>
      <c r="CF26" s="12"/>
      <c r="CG26" s="14">
        <v>37802</v>
      </c>
      <c r="CH26" s="2">
        <v>369.43275343583343</v>
      </c>
      <c r="CI26" s="2"/>
      <c r="CJ26" s="13"/>
      <c r="CK26" s="11">
        <v>37802</v>
      </c>
      <c r="CL26" s="2"/>
      <c r="CM26" s="2"/>
      <c r="CN26" s="2"/>
      <c r="CO26" s="2"/>
      <c r="CP26" s="12"/>
      <c r="CQ26" s="12"/>
      <c r="CR26" s="14">
        <v>37802</v>
      </c>
      <c r="CS26" s="2">
        <v>440.36975139936254</v>
      </c>
      <c r="CT26" s="2"/>
      <c r="CU26" s="13"/>
      <c r="CV26" s="11">
        <v>37802</v>
      </c>
      <c r="CW26" s="2"/>
      <c r="CX26" s="2"/>
      <c r="CY26" s="2"/>
      <c r="CZ26" s="2"/>
      <c r="DA26" s="12"/>
      <c r="DB26" s="12"/>
      <c r="DC26" s="14">
        <v>37802</v>
      </c>
      <c r="DD26" s="2">
        <v>519.86426364183626</v>
      </c>
      <c r="DE26" s="2"/>
      <c r="DF26" s="13"/>
      <c r="DG26" s="11">
        <v>37802</v>
      </c>
      <c r="DH26" s="2"/>
      <c r="DI26" s="2"/>
      <c r="DJ26" s="2"/>
      <c r="DK26" s="2"/>
      <c r="DL26" s="12"/>
      <c r="DM26" s="12"/>
      <c r="DN26" s="14">
        <v>37802</v>
      </c>
      <c r="DO26" s="2">
        <v>523.16461471217485</v>
      </c>
      <c r="DP26" s="2"/>
      <c r="DQ26" s="13"/>
      <c r="DR26" s="11">
        <v>37802</v>
      </c>
      <c r="DS26" s="2"/>
      <c r="DT26" s="2"/>
      <c r="DU26" s="2"/>
      <c r="DV26" s="2"/>
      <c r="DW26" s="12"/>
      <c r="DX26" s="12"/>
      <c r="DY26" s="14">
        <v>37802</v>
      </c>
      <c r="DZ26" s="2">
        <v>475.77934138023369</v>
      </c>
      <c r="EA26" s="2"/>
      <c r="EB26" s="13"/>
      <c r="EC26" s="11">
        <v>37802</v>
      </c>
      <c r="ED26" s="2"/>
      <c r="EE26" s="2"/>
      <c r="EF26" s="2"/>
      <c r="EG26" s="2"/>
      <c r="EH26" s="12"/>
      <c r="EI26" s="14"/>
      <c r="EJ26" s="14">
        <v>37802</v>
      </c>
      <c r="EK26" s="2">
        <v>425.94634024652157</v>
      </c>
      <c r="EL26" s="2"/>
      <c r="EM26" s="13"/>
      <c r="EN26" s="11">
        <v>37802</v>
      </c>
      <c r="EO26" s="2"/>
      <c r="EP26" s="2"/>
      <c r="EQ26" s="2"/>
      <c r="ER26" s="2"/>
      <c r="ES26" s="12"/>
      <c r="ET26" s="12"/>
      <c r="EU26" s="14">
        <v>37802</v>
      </c>
      <c r="EV26" s="2">
        <v>493.01434992302796</v>
      </c>
      <c r="EW26" s="2"/>
      <c r="EX26" s="13"/>
      <c r="EY26" s="11">
        <v>37802</v>
      </c>
      <c r="EZ26" s="2"/>
      <c r="FA26" s="2"/>
      <c r="FB26" s="2"/>
      <c r="FC26" s="2"/>
      <c r="FD26" s="12"/>
      <c r="FE26" s="12"/>
      <c r="FF26" s="14">
        <v>37802</v>
      </c>
      <c r="FG26" s="2">
        <v>475.46662045697343</v>
      </c>
      <c r="FH26" s="2"/>
      <c r="FI26" s="13"/>
      <c r="FJ26" s="11">
        <v>37802</v>
      </c>
      <c r="FK26" s="2"/>
      <c r="FL26" s="2"/>
      <c r="FM26" s="2"/>
      <c r="FN26" s="2"/>
      <c r="FO26" s="12"/>
      <c r="FP26" s="12"/>
      <c r="FQ26" s="14">
        <v>37802</v>
      </c>
      <c r="FR26" s="2">
        <v>902.07824271289405</v>
      </c>
      <c r="FS26" s="2"/>
      <c r="FT26" s="13"/>
      <c r="FU26" s="11">
        <v>37802</v>
      </c>
      <c r="FV26" s="2"/>
      <c r="FW26" s="2"/>
      <c r="FX26" s="2"/>
      <c r="FY26" s="2"/>
      <c r="FZ26" s="12"/>
      <c r="GA26" s="12"/>
      <c r="GB26" s="14">
        <v>37802</v>
      </c>
      <c r="GC26" s="2">
        <v>1170.1515924416676</v>
      </c>
      <c r="GD26" s="2"/>
      <c r="GE26" s="13"/>
      <c r="GF26" s="11">
        <v>37802</v>
      </c>
      <c r="GG26" s="2"/>
      <c r="GH26" s="2"/>
      <c r="GI26" s="2"/>
      <c r="GJ26" s="2"/>
      <c r="GK26" s="12"/>
      <c r="GL26" s="12"/>
      <c r="GM26" s="14">
        <v>37802</v>
      </c>
      <c r="GN26" s="2">
        <v>592.13415590844045</v>
      </c>
      <c r="GO26" s="2"/>
    </row>
    <row r="27" spans="2:197">
      <c r="B27" s="11">
        <v>37621</v>
      </c>
      <c r="C27" s="2">
        <v>145</v>
      </c>
      <c r="D27" s="2">
        <v>230954.19477081299</v>
      </c>
      <c r="E27" s="2">
        <v>41235.115728616714</v>
      </c>
      <c r="F27" s="2">
        <v>15878.65705537796</v>
      </c>
      <c r="G27" s="12">
        <v>5.6009105513564332</v>
      </c>
      <c r="H27" s="12">
        <v>2.5968893707324416</v>
      </c>
      <c r="I27" s="2"/>
      <c r="J27" s="2"/>
      <c r="K27" s="1"/>
      <c r="L27" s="11">
        <v>37894</v>
      </c>
      <c r="M27" s="2"/>
      <c r="N27" s="2"/>
      <c r="O27" s="2"/>
      <c r="P27" s="2"/>
      <c r="Q27" s="12"/>
      <c r="R27" s="12"/>
      <c r="S27" s="14">
        <v>37894</v>
      </c>
      <c r="T27" s="2">
        <v>365.88564077503702</v>
      </c>
      <c r="U27" s="2"/>
      <c r="V27" s="13"/>
      <c r="W27" s="11">
        <v>37894</v>
      </c>
      <c r="X27" s="2"/>
      <c r="Y27" s="2"/>
      <c r="Z27" s="2"/>
      <c r="AA27" s="2"/>
      <c r="AB27" s="12"/>
      <c r="AC27" s="12"/>
      <c r="AD27" s="14">
        <v>37894</v>
      </c>
      <c r="AE27" s="2">
        <v>434.85591658282004</v>
      </c>
      <c r="AF27" s="2"/>
      <c r="AG27" s="13"/>
      <c r="AH27" s="11">
        <v>37894</v>
      </c>
      <c r="AI27" s="2"/>
      <c r="AJ27" s="2"/>
      <c r="AK27" s="2"/>
      <c r="AL27" s="2"/>
      <c r="AM27" s="12"/>
      <c r="AN27" s="12"/>
      <c r="AO27" s="14">
        <v>37894</v>
      </c>
      <c r="AP27" s="2">
        <v>406.33818075915519</v>
      </c>
      <c r="AQ27" s="2"/>
      <c r="AS27" s="11">
        <v>37894</v>
      </c>
      <c r="AT27" s="2"/>
      <c r="AU27" s="2"/>
      <c r="AV27" s="2"/>
      <c r="AW27" s="2"/>
      <c r="AX27" s="12"/>
      <c r="AY27" s="12"/>
      <c r="AZ27" s="14">
        <v>37894</v>
      </c>
      <c r="BA27" s="2">
        <v>435.46129047004274</v>
      </c>
      <c r="BB27" s="2"/>
      <c r="BC27" s="13"/>
      <c r="BD27" s="11">
        <v>37894</v>
      </c>
      <c r="BE27" s="2"/>
      <c r="BF27" s="2"/>
      <c r="BG27" s="2"/>
      <c r="BH27" s="2"/>
      <c r="BI27" s="12"/>
      <c r="BJ27" s="12"/>
      <c r="BK27" s="14">
        <v>37894</v>
      </c>
      <c r="BL27" s="2">
        <v>393.77569439235538</v>
      </c>
      <c r="BM27" s="2"/>
      <c r="BN27" s="13"/>
      <c r="BO27" s="11">
        <v>37894</v>
      </c>
      <c r="BP27" s="2"/>
      <c r="BQ27" s="2"/>
      <c r="BR27" s="2"/>
      <c r="BS27" s="2"/>
      <c r="BT27" s="12"/>
      <c r="BU27" s="12"/>
      <c r="BV27" s="14">
        <v>37894</v>
      </c>
      <c r="BW27" s="2">
        <v>427.85262116075137</v>
      </c>
      <c r="BX27" s="2"/>
      <c r="BY27" s="13"/>
      <c r="BZ27" s="11">
        <v>37894</v>
      </c>
      <c r="CA27" s="2"/>
      <c r="CB27" s="2"/>
      <c r="CC27" s="2"/>
      <c r="CD27" s="2"/>
      <c r="CE27" s="12"/>
      <c r="CF27" s="12"/>
      <c r="CG27" s="14">
        <v>37894</v>
      </c>
      <c r="CH27" s="2">
        <v>331.44604252718955</v>
      </c>
      <c r="CI27" s="2"/>
      <c r="CJ27" s="13"/>
      <c r="CK27" s="11">
        <v>37894</v>
      </c>
      <c r="CL27" s="2"/>
      <c r="CM27" s="2"/>
      <c r="CN27" s="2"/>
      <c r="CO27" s="2"/>
      <c r="CP27" s="12"/>
      <c r="CQ27" s="12"/>
      <c r="CR27" s="14">
        <v>37894</v>
      </c>
      <c r="CS27" s="2">
        <v>382.28672620046871</v>
      </c>
      <c r="CT27" s="2"/>
      <c r="CU27" s="13"/>
      <c r="CV27" s="11">
        <v>37894</v>
      </c>
      <c r="CW27" s="2"/>
      <c r="CX27" s="2"/>
      <c r="CY27" s="2"/>
      <c r="CZ27" s="2"/>
      <c r="DA27" s="12"/>
      <c r="DB27" s="12"/>
      <c r="DC27" s="14">
        <v>37894</v>
      </c>
      <c r="DD27" s="2">
        <v>390.60572415354846</v>
      </c>
      <c r="DE27" s="2"/>
      <c r="DF27" s="13"/>
      <c r="DG27" s="11">
        <v>37894</v>
      </c>
      <c r="DH27" s="2"/>
      <c r="DI27" s="2"/>
      <c r="DJ27" s="2"/>
      <c r="DK27" s="2"/>
      <c r="DL27" s="12"/>
      <c r="DM27" s="12"/>
      <c r="DN27" s="14">
        <v>37894</v>
      </c>
      <c r="DO27" s="2">
        <v>518.4231321753515</v>
      </c>
      <c r="DP27" s="2"/>
      <c r="DQ27" s="13"/>
      <c r="DR27" s="11">
        <v>37894</v>
      </c>
      <c r="DS27" s="2"/>
      <c r="DT27" s="2"/>
      <c r="DU27" s="2"/>
      <c r="DV27" s="2"/>
      <c r="DW27" s="12"/>
      <c r="DX27" s="12"/>
      <c r="DY27" s="14">
        <v>37894</v>
      </c>
      <c r="DZ27" s="2">
        <v>503.50840122693984</v>
      </c>
      <c r="EA27" s="2"/>
      <c r="EB27" s="13"/>
      <c r="EC27" s="11">
        <v>37894</v>
      </c>
      <c r="ED27" s="2"/>
      <c r="EE27" s="2"/>
      <c r="EF27" s="2"/>
      <c r="EG27" s="2"/>
      <c r="EH27" s="12"/>
      <c r="EI27" s="14"/>
      <c r="EJ27" s="14">
        <v>37894</v>
      </c>
      <c r="EK27" s="2">
        <v>382.89593784389962</v>
      </c>
      <c r="EL27" s="2"/>
      <c r="EM27" s="13"/>
      <c r="EN27" s="11">
        <v>37894</v>
      </c>
      <c r="EO27" s="2"/>
      <c r="EP27" s="2"/>
      <c r="EQ27" s="2"/>
      <c r="ER27" s="2"/>
      <c r="ES27" s="12"/>
      <c r="ET27" s="12"/>
      <c r="EU27" s="14">
        <v>37894</v>
      </c>
      <c r="EV27" s="2">
        <v>446.8860654307349</v>
      </c>
      <c r="EW27" s="2"/>
      <c r="EX27" s="13"/>
      <c r="EY27" s="11">
        <v>37894</v>
      </c>
      <c r="EZ27" s="2"/>
      <c r="FA27" s="2"/>
      <c r="FB27" s="2"/>
      <c r="FC27" s="2"/>
      <c r="FD27" s="12"/>
      <c r="FE27" s="12"/>
      <c r="FF27" s="14">
        <v>37894</v>
      </c>
      <c r="FG27" s="2">
        <v>381.8368630406984</v>
      </c>
      <c r="FH27" s="2"/>
      <c r="FI27" s="13"/>
      <c r="FJ27" s="11">
        <v>37894</v>
      </c>
      <c r="FK27" s="2"/>
      <c r="FL27" s="2"/>
      <c r="FM27" s="2"/>
      <c r="FN27" s="2"/>
      <c r="FO27" s="12"/>
      <c r="FP27" s="12"/>
      <c r="FQ27" s="14">
        <v>37894</v>
      </c>
      <c r="FR27" s="2">
        <v>653.61266555259567</v>
      </c>
      <c r="FS27" s="2"/>
      <c r="FT27" s="13"/>
      <c r="FU27" s="11">
        <v>37894</v>
      </c>
      <c r="FV27" s="2"/>
      <c r="FW27" s="2"/>
      <c r="FX27" s="2"/>
      <c r="FY27" s="2"/>
      <c r="FZ27" s="12"/>
      <c r="GA27" s="12"/>
      <c r="GB27" s="14">
        <v>37894</v>
      </c>
      <c r="GC27" s="2">
        <v>1109.0005280495811</v>
      </c>
      <c r="GD27" s="2"/>
      <c r="GE27" s="13"/>
      <c r="GF27" s="11">
        <v>37894</v>
      </c>
      <c r="GG27" s="2"/>
      <c r="GH27" s="2"/>
      <c r="GI27" s="2"/>
      <c r="GJ27" s="2"/>
      <c r="GK27" s="12"/>
      <c r="GL27" s="12"/>
      <c r="GM27" s="14">
        <v>37894</v>
      </c>
      <c r="GN27" s="2">
        <v>507.57195867464509</v>
      </c>
      <c r="GO27" s="2"/>
    </row>
    <row r="28" spans="2:197">
      <c r="B28" s="11">
        <v>37711</v>
      </c>
      <c r="C28" s="2">
        <v>160</v>
      </c>
      <c r="D28" s="2">
        <v>264917.22549438477</v>
      </c>
      <c r="E28" s="2">
        <v>47126.910786628723</v>
      </c>
      <c r="F28" s="2">
        <v>18718.237986087799</v>
      </c>
      <c r="G28" s="12">
        <v>5.6213577565866997</v>
      </c>
      <c r="H28" s="12">
        <v>2.5177001607552736</v>
      </c>
      <c r="I28" s="2"/>
      <c r="J28" s="2"/>
      <c r="K28" s="1"/>
      <c r="L28" s="11">
        <v>37986</v>
      </c>
      <c r="M28" s="2"/>
      <c r="N28" s="2"/>
      <c r="O28" s="2"/>
      <c r="P28" s="2"/>
      <c r="Q28" s="12"/>
      <c r="R28" s="12"/>
      <c r="S28" s="14">
        <v>37986</v>
      </c>
      <c r="T28" s="2">
        <v>269.2992546942325</v>
      </c>
      <c r="U28" s="2"/>
      <c r="V28" s="13"/>
      <c r="W28" s="11">
        <v>37986</v>
      </c>
      <c r="X28" s="2">
        <v>12</v>
      </c>
      <c r="Y28" s="2">
        <v>11581.699005126953</v>
      </c>
      <c r="Z28" s="2">
        <v>3017.4009895324707</v>
      </c>
      <c r="AA28" s="2">
        <v>1055.1450004577637</v>
      </c>
      <c r="AB28" s="12">
        <v>3.8383029121102901</v>
      </c>
      <c r="AC28" s="12">
        <v>2.8597026837291581</v>
      </c>
      <c r="AD28" s="14">
        <v>37986</v>
      </c>
      <c r="AE28" s="2">
        <v>337.21032416421423</v>
      </c>
      <c r="AF28" s="2"/>
      <c r="AG28" s="13"/>
      <c r="AH28" s="11">
        <v>37986</v>
      </c>
      <c r="AI28" s="2"/>
      <c r="AJ28" s="2"/>
      <c r="AK28" s="2"/>
      <c r="AL28" s="2"/>
      <c r="AM28" s="12"/>
      <c r="AN28" s="12"/>
      <c r="AO28" s="14">
        <v>37986</v>
      </c>
      <c r="AP28" s="2">
        <v>292.85473013884024</v>
      </c>
      <c r="AQ28" s="2"/>
      <c r="AS28" s="11">
        <v>37986</v>
      </c>
      <c r="AT28" s="2"/>
      <c r="AU28" s="2"/>
      <c r="AV28" s="2"/>
      <c r="AW28" s="2"/>
      <c r="AX28" s="12"/>
      <c r="AY28" s="12"/>
      <c r="AZ28" s="14">
        <v>37986</v>
      </c>
      <c r="BA28" s="2">
        <v>385.40486272734643</v>
      </c>
      <c r="BB28" s="2"/>
      <c r="BC28" s="13"/>
      <c r="BD28" s="11">
        <v>37986</v>
      </c>
      <c r="BE28" s="2"/>
      <c r="BF28" s="2"/>
      <c r="BG28" s="2"/>
      <c r="BH28" s="2"/>
      <c r="BI28" s="12"/>
      <c r="BJ28" s="12"/>
      <c r="BK28" s="14">
        <v>37986</v>
      </c>
      <c r="BL28" s="2">
        <v>265.48376682590236</v>
      </c>
      <c r="BM28" s="2"/>
      <c r="BN28" s="13"/>
      <c r="BO28" s="11">
        <v>37986</v>
      </c>
      <c r="BP28" s="2"/>
      <c r="BQ28" s="2"/>
      <c r="BR28" s="2"/>
      <c r="BS28" s="2"/>
      <c r="BT28" s="12"/>
      <c r="BU28" s="12"/>
      <c r="BV28" s="14">
        <v>37986</v>
      </c>
      <c r="BW28" s="2">
        <v>386.94482002820365</v>
      </c>
      <c r="BX28" s="2"/>
      <c r="BY28" s="13"/>
      <c r="BZ28" s="11">
        <v>37986</v>
      </c>
      <c r="CA28" s="2"/>
      <c r="CB28" s="2"/>
      <c r="CC28" s="2"/>
      <c r="CD28" s="2"/>
      <c r="CE28" s="12"/>
      <c r="CF28" s="12"/>
      <c r="CG28" s="14">
        <v>37986</v>
      </c>
      <c r="CH28" s="2">
        <v>274.24730911495277</v>
      </c>
      <c r="CI28" s="2"/>
      <c r="CJ28" s="13"/>
      <c r="CK28" s="11">
        <v>37986</v>
      </c>
      <c r="CL28" s="2"/>
      <c r="CM28" s="2"/>
      <c r="CN28" s="2"/>
      <c r="CO28" s="2"/>
      <c r="CP28" s="12"/>
      <c r="CQ28" s="12"/>
      <c r="CR28" s="14">
        <v>37986</v>
      </c>
      <c r="CS28" s="2">
        <v>314.22276600561992</v>
      </c>
      <c r="CT28" s="2"/>
      <c r="CU28" s="13"/>
      <c r="CV28" s="11">
        <v>37986</v>
      </c>
      <c r="CW28" s="2"/>
      <c r="CX28" s="2"/>
      <c r="CY28" s="2"/>
      <c r="CZ28" s="2"/>
      <c r="DA28" s="12"/>
      <c r="DB28" s="12"/>
      <c r="DC28" s="14">
        <v>37986</v>
      </c>
      <c r="DD28" s="2">
        <v>292.2629717786125</v>
      </c>
      <c r="DE28" s="2"/>
      <c r="DF28" s="13"/>
      <c r="DG28" s="11">
        <v>37986</v>
      </c>
      <c r="DH28" s="2"/>
      <c r="DI28" s="2"/>
      <c r="DJ28" s="2"/>
      <c r="DK28" s="2"/>
      <c r="DL28" s="12"/>
      <c r="DM28" s="12"/>
      <c r="DN28" s="14">
        <v>37986</v>
      </c>
      <c r="DO28" s="2">
        <v>372.01814575199609</v>
      </c>
      <c r="DP28" s="2"/>
      <c r="DQ28" s="13"/>
      <c r="DR28" s="11">
        <v>37986</v>
      </c>
      <c r="DS28" s="2"/>
      <c r="DT28" s="2"/>
      <c r="DU28" s="2"/>
      <c r="DV28" s="2"/>
      <c r="DW28" s="12"/>
      <c r="DX28" s="12"/>
      <c r="DY28" s="14">
        <v>37986</v>
      </c>
      <c r="DZ28" s="2">
        <v>385.47795849069365</v>
      </c>
      <c r="EA28" s="2"/>
      <c r="EB28" s="13"/>
      <c r="EC28" s="11">
        <v>37986</v>
      </c>
      <c r="ED28" s="2"/>
      <c r="EE28" s="2"/>
      <c r="EF28" s="2"/>
      <c r="EG28" s="2"/>
      <c r="EH28" s="12"/>
      <c r="EI28" s="14"/>
      <c r="EJ28" s="14">
        <v>37986</v>
      </c>
      <c r="EK28" s="2">
        <v>327.30858374992033</v>
      </c>
      <c r="EL28" s="2"/>
      <c r="EM28" s="13"/>
      <c r="EN28" s="11">
        <v>37986</v>
      </c>
      <c r="EO28" s="2"/>
      <c r="EP28" s="2"/>
      <c r="EQ28" s="2"/>
      <c r="ER28" s="2"/>
      <c r="ES28" s="12"/>
      <c r="ET28" s="12"/>
      <c r="EU28" s="14">
        <v>37986</v>
      </c>
      <c r="EV28" s="2">
        <v>385.03199019456781</v>
      </c>
      <c r="EW28" s="2"/>
      <c r="EX28" s="13"/>
      <c r="EY28" s="11">
        <v>37986</v>
      </c>
      <c r="EZ28" s="2"/>
      <c r="FA28" s="2"/>
      <c r="FB28" s="2"/>
      <c r="FC28" s="2"/>
      <c r="FD28" s="12"/>
      <c r="FE28" s="12"/>
      <c r="FF28" s="14">
        <v>37986</v>
      </c>
      <c r="FG28" s="2">
        <v>265.39975570611563</v>
      </c>
      <c r="FH28" s="2"/>
      <c r="FI28" s="13"/>
      <c r="FJ28" s="11">
        <v>37986</v>
      </c>
      <c r="FK28" s="2"/>
      <c r="FL28" s="2"/>
      <c r="FM28" s="2"/>
      <c r="FN28" s="2"/>
      <c r="FO28" s="12"/>
      <c r="FP28" s="12"/>
      <c r="FQ28" s="14">
        <v>37986</v>
      </c>
      <c r="FR28" s="2">
        <v>522.97896355545697</v>
      </c>
      <c r="FS28" s="2"/>
      <c r="FT28" s="13"/>
      <c r="FU28" s="11">
        <v>37986</v>
      </c>
      <c r="FV28" s="2"/>
      <c r="FW28" s="2"/>
      <c r="FX28" s="2"/>
      <c r="FY28" s="2"/>
      <c r="FZ28" s="12"/>
      <c r="GA28" s="12"/>
      <c r="GB28" s="14">
        <v>37986</v>
      </c>
      <c r="GC28" s="2">
        <v>846.71129634468411</v>
      </c>
      <c r="GD28" s="2"/>
      <c r="GE28" s="13"/>
      <c r="GF28" s="11">
        <v>37986</v>
      </c>
      <c r="GG28" s="2"/>
      <c r="GH28" s="2"/>
      <c r="GI28" s="2"/>
      <c r="GJ28" s="2"/>
      <c r="GK28" s="12"/>
      <c r="GL28" s="12"/>
      <c r="GM28" s="14">
        <v>37986</v>
      </c>
      <c r="GN28" s="2">
        <v>365.64553388493482</v>
      </c>
      <c r="GO28" s="2"/>
    </row>
    <row r="29" spans="2:197">
      <c r="B29" s="11">
        <v>37802</v>
      </c>
      <c r="C29" s="2">
        <v>167</v>
      </c>
      <c r="D29" s="2">
        <v>285071.49456787109</v>
      </c>
      <c r="E29" s="2">
        <v>52517.84806060791</v>
      </c>
      <c r="F29" s="2">
        <v>20383.720995903015</v>
      </c>
      <c r="G29" s="12">
        <v>5.4280878805027584</v>
      </c>
      <c r="H29" s="12">
        <v>2.5764603072796977</v>
      </c>
      <c r="I29" s="2"/>
      <c r="J29" s="2"/>
      <c r="K29" s="1"/>
      <c r="L29" s="11">
        <v>38077</v>
      </c>
      <c r="M29" s="2">
        <v>4</v>
      </c>
      <c r="N29" s="2">
        <v>4577.069091796875</v>
      </c>
      <c r="O29" s="2">
        <v>2009.828971862793</v>
      </c>
      <c r="P29" s="2">
        <v>500.04400253295898</v>
      </c>
      <c r="Q29" s="12">
        <v>2.2773425778386791</v>
      </c>
      <c r="R29" s="12">
        <v>4.0193042245923563</v>
      </c>
      <c r="S29" s="14">
        <v>38077</v>
      </c>
      <c r="T29" s="2">
        <v>270.0066630661546</v>
      </c>
      <c r="U29" s="2"/>
      <c r="V29" s="13"/>
      <c r="W29" s="11">
        <v>38077</v>
      </c>
      <c r="X29" s="2">
        <v>15</v>
      </c>
      <c r="Y29" s="2">
        <v>15928.258026123047</v>
      </c>
      <c r="Z29" s="2">
        <v>4076.3290023803711</v>
      </c>
      <c r="AA29" s="2">
        <v>1318.0569934844971</v>
      </c>
      <c r="AB29" s="12">
        <v>3.9075006008645881</v>
      </c>
      <c r="AC29" s="12">
        <v>3.0926803791723265</v>
      </c>
      <c r="AD29" s="14">
        <v>38077</v>
      </c>
      <c r="AE29" s="2">
        <v>349.21501438245787</v>
      </c>
      <c r="AF29" s="2"/>
      <c r="AG29" s="13"/>
      <c r="AH29" s="11">
        <v>38077</v>
      </c>
      <c r="AI29" s="2">
        <v>9</v>
      </c>
      <c r="AJ29" s="2">
        <v>18580.335067749023</v>
      </c>
      <c r="AK29" s="2">
        <v>3845.8680381774902</v>
      </c>
      <c r="AL29" s="2">
        <v>1510.9030075073242</v>
      </c>
      <c r="AM29" s="12">
        <v>4.8312461278713084</v>
      </c>
      <c r="AN29" s="12">
        <v>2.5454102739012829</v>
      </c>
      <c r="AO29" s="14">
        <v>38077</v>
      </c>
      <c r="AP29" s="2">
        <v>336.26489017503087</v>
      </c>
      <c r="AQ29" s="2"/>
      <c r="AS29" s="11">
        <v>38077</v>
      </c>
      <c r="AT29" s="2">
        <v>11</v>
      </c>
      <c r="AU29" s="2">
        <v>5080.3980484008789</v>
      </c>
      <c r="AV29" s="2">
        <v>1667.804988861084</v>
      </c>
      <c r="AW29" s="2">
        <v>464.2860050201416</v>
      </c>
      <c r="AX29" s="12">
        <v>3.046158323264279</v>
      </c>
      <c r="AY29" s="12">
        <v>3.5921931112025045</v>
      </c>
      <c r="AZ29" s="14">
        <v>38077</v>
      </c>
      <c r="BA29" s="2">
        <v>397.52199994934102</v>
      </c>
      <c r="BB29" s="2"/>
      <c r="BC29" s="13"/>
      <c r="BD29" s="11">
        <v>38077</v>
      </c>
      <c r="BE29" s="2">
        <v>25</v>
      </c>
      <c r="BF29" s="2">
        <v>43830.416244506836</v>
      </c>
      <c r="BG29" s="2">
        <v>10325.249135971069</v>
      </c>
      <c r="BH29" s="2">
        <v>3189.7919998168945</v>
      </c>
      <c r="BI29" s="12">
        <v>4.2449742052044606</v>
      </c>
      <c r="BJ29" s="12">
        <v>3.2369662776017294</v>
      </c>
      <c r="BK29" s="14">
        <v>38077</v>
      </c>
      <c r="BL29" s="2">
        <v>403.3097905809679</v>
      </c>
      <c r="BM29" s="2"/>
      <c r="BN29" s="13"/>
      <c r="BO29" s="11">
        <v>38077</v>
      </c>
      <c r="BP29" s="2">
        <v>8</v>
      </c>
      <c r="BQ29" s="2">
        <v>10596.795104980469</v>
      </c>
      <c r="BR29" s="2">
        <v>2366.8950157165527</v>
      </c>
      <c r="BS29" s="2">
        <v>818.49798583984375</v>
      </c>
      <c r="BT29" s="12">
        <v>4.4770870843937285</v>
      </c>
      <c r="BU29" s="12">
        <v>2.891754233564706</v>
      </c>
      <c r="BV29" s="14">
        <v>38077</v>
      </c>
      <c r="BW29" s="2">
        <v>407.40639728113376</v>
      </c>
      <c r="BX29" s="2"/>
      <c r="BY29" s="13"/>
      <c r="BZ29" s="11">
        <v>38077</v>
      </c>
      <c r="CA29" s="2">
        <v>10</v>
      </c>
      <c r="CB29" s="2">
        <v>15418.9970703125</v>
      </c>
      <c r="CC29" s="2">
        <v>3443.5719947814941</v>
      </c>
      <c r="CD29" s="2">
        <v>1104.8530044555664</v>
      </c>
      <c r="CE29" s="12">
        <v>4.4776171642930569</v>
      </c>
      <c r="CF29" s="12">
        <v>3.1167693628876614</v>
      </c>
      <c r="CG29" s="14">
        <v>38077</v>
      </c>
      <c r="CH29" s="2">
        <v>244.12910928853699</v>
      </c>
      <c r="CI29" s="2"/>
      <c r="CJ29" s="13"/>
      <c r="CK29" s="11">
        <v>38077</v>
      </c>
      <c r="CL29" s="2">
        <v>22</v>
      </c>
      <c r="CM29" s="2">
        <v>12303.074732303619</v>
      </c>
      <c r="CN29" s="2">
        <v>4952.5700116157532</v>
      </c>
      <c r="CO29" s="2">
        <v>972.55499744415283</v>
      </c>
      <c r="CP29" s="12">
        <v>2.4841798709453879</v>
      </c>
      <c r="CQ29" s="12">
        <v>5.0923289938676657</v>
      </c>
      <c r="CR29" s="14">
        <v>38077</v>
      </c>
      <c r="CS29" s="2">
        <v>312.60172659880988</v>
      </c>
      <c r="CT29" s="2"/>
      <c r="CU29" s="13"/>
      <c r="CV29" s="11">
        <v>38077</v>
      </c>
      <c r="CW29" s="2">
        <v>11</v>
      </c>
      <c r="CX29" s="2">
        <v>15456.243911743164</v>
      </c>
      <c r="CY29" s="2">
        <v>4095.605996131897</v>
      </c>
      <c r="CZ29" s="2">
        <v>1172.8209924697876</v>
      </c>
      <c r="DA29" s="12">
        <v>3.7738600652359735</v>
      </c>
      <c r="DB29" s="12">
        <v>3.4920981312818729</v>
      </c>
      <c r="DC29" s="14">
        <v>38077</v>
      </c>
      <c r="DD29" s="2">
        <v>299.73437646514691</v>
      </c>
      <c r="DE29" s="2"/>
      <c r="DF29" s="13"/>
      <c r="DG29" s="11">
        <v>38077</v>
      </c>
      <c r="DH29" s="2">
        <v>27</v>
      </c>
      <c r="DI29" s="2">
        <v>38087.864803314209</v>
      </c>
      <c r="DJ29" s="2">
        <v>9346.6079730987549</v>
      </c>
      <c r="DK29" s="2">
        <v>3183.4459934234619</v>
      </c>
      <c r="DL29" s="12">
        <v>4.0750467884111581</v>
      </c>
      <c r="DM29" s="12">
        <v>2.9360033097490872</v>
      </c>
      <c r="DN29" s="14">
        <v>38077</v>
      </c>
      <c r="DO29" s="2">
        <v>402.53487272396188</v>
      </c>
      <c r="DP29" s="2"/>
      <c r="DQ29" s="13"/>
      <c r="DR29" s="11">
        <v>38077</v>
      </c>
      <c r="DS29" s="2">
        <v>13</v>
      </c>
      <c r="DT29" s="2">
        <v>10341.289291381836</v>
      </c>
      <c r="DU29" s="2">
        <v>1706.9749937057495</v>
      </c>
      <c r="DV29" s="2">
        <v>772.153000831604</v>
      </c>
      <c r="DW29" s="12">
        <v>6.0582547076049789</v>
      </c>
      <c r="DX29" s="12">
        <v>2.2106693775292565</v>
      </c>
      <c r="DY29" s="14">
        <v>38077</v>
      </c>
      <c r="DZ29" s="2">
        <v>449.82524507139362</v>
      </c>
      <c r="EA29" s="2"/>
      <c r="EB29" s="13"/>
      <c r="EC29" s="11">
        <v>38077</v>
      </c>
      <c r="ED29" s="2">
        <v>12</v>
      </c>
      <c r="EE29" s="2">
        <v>12150.046981811523</v>
      </c>
      <c r="EF29" s="2">
        <v>3294.5729551315308</v>
      </c>
      <c r="EG29" s="2">
        <v>588.92500877380371</v>
      </c>
      <c r="EH29" s="12">
        <v>3.6878973837525635</v>
      </c>
      <c r="EI29" s="14">
        <v>5.5942147235199542</v>
      </c>
      <c r="EJ29" s="14">
        <v>38077</v>
      </c>
      <c r="EK29" s="2">
        <v>316.54776411516826</v>
      </c>
      <c r="EL29" s="2"/>
      <c r="EM29" s="13"/>
      <c r="EN29" s="11">
        <v>38077</v>
      </c>
      <c r="EO29" s="2">
        <v>14</v>
      </c>
      <c r="EP29" s="2">
        <v>24627.50927734375</v>
      </c>
      <c r="EQ29" s="2">
        <v>9843.2689819335938</v>
      </c>
      <c r="ER29" s="2">
        <v>1548.3819847106934</v>
      </c>
      <c r="ES29" s="12">
        <v>2.5019644716145883</v>
      </c>
      <c r="ET29" s="12">
        <v>6.3571322058314665</v>
      </c>
      <c r="EU29" s="14">
        <v>38077</v>
      </c>
      <c r="EV29" s="2">
        <v>356.73306362735894</v>
      </c>
      <c r="EW29" s="2"/>
      <c r="EX29" s="13"/>
      <c r="EY29" s="11">
        <v>38077</v>
      </c>
      <c r="EZ29" s="2">
        <v>4</v>
      </c>
      <c r="FA29" s="2">
        <v>6117.4570007324219</v>
      </c>
      <c r="FB29" s="2">
        <v>1940.6589660644531</v>
      </c>
      <c r="FC29" s="2">
        <v>396.58399963378906</v>
      </c>
      <c r="FD29" s="12">
        <v>3.1522576133705136</v>
      </c>
      <c r="FE29" s="12">
        <v>4.8934373748221898</v>
      </c>
      <c r="FF29" s="14">
        <v>38077</v>
      </c>
      <c r="FG29" s="2">
        <v>310.38486325242434</v>
      </c>
      <c r="FH29" s="2"/>
      <c r="FI29" s="13"/>
      <c r="FJ29" s="11">
        <v>38077</v>
      </c>
      <c r="FK29" s="2">
        <v>10</v>
      </c>
      <c r="FL29" s="2">
        <v>34201.522369384766</v>
      </c>
      <c r="FM29" s="2">
        <v>5546.3840255737305</v>
      </c>
      <c r="FN29" s="2">
        <v>3262.665994644165</v>
      </c>
      <c r="FO29" s="12">
        <v>6.1664540738047586</v>
      </c>
      <c r="FP29" s="12">
        <v>1.6999545876526763</v>
      </c>
      <c r="FQ29" s="14">
        <v>38077</v>
      </c>
      <c r="FR29" s="2">
        <v>656.41801824326808</v>
      </c>
      <c r="FS29" s="2"/>
      <c r="FT29" s="13"/>
      <c r="FU29" s="11">
        <v>38077</v>
      </c>
      <c r="FV29" s="2">
        <v>7</v>
      </c>
      <c r="FW29" s="2">
        <v>38370.64094543457</v>
      </c>
      <c r="FX29" s="2">
        <v>3595.255989074707</v>
      </c>
      <c r="FY29" s="2">
        <v>2125.5450010299683</v>
      </c>
      <c r="FZ29" s="12">
        <v>10.672575488931965</v>
      </c>
      <c r="GA29" s="12">
        <v>1.6914513629834069</v>
      </c>
      <c r="GB29" s="14">
        <v>38077</v>
      </c>
      <c r="GC29" s="2">
        <v>1000.1788730105615</v>
      </c>
      <c r="GD29" s="2"/>
      <c r="GE29" s="13"/>
      <c r="GF29" s="11">
        <v>38077</v>
      </c>
      <c r="GG29" s="2">
        <v>4</v>
      </c>
      <c r="GH29" s="2">
        <v>31776.4990234375</v>
      </c>
      <c r="GI29" s="2">
        <v>4668.1159973144531</v>
      </c>
      <c r="GJ29" s="2">
        <v>2455.6009979248047</v>
      </c>
      <c r="GK29" s="12">
        <v>6.8071356927973472</v>
      </c>
      <c r="GL29" s="12">
        <v>1.9010075339028674</v>
      </c>
      <c r="GM29" s="14">
        <v>38077</v>
      </c>
      <c r="GN29" s="2">
        <v>406.56383642561866</v>
      </c>
      <c r="GO29" s="2"/>
    </row>
    <row r="30" spans="2:197">
      <c r="B30" s="11">
        <v>37894</v>
      </c>
      <c r="C30" s="2">
        <v>189</v>
      </c>
      <c r="D30" s="2">
        <v>302468.42600250244</v>
      </c>
      <c r="E30" s="2">
        <v>60468.291088104248</v>
      </c>
      <c r="F30" s="2">
        <v>22735.295026302338</v>
      </c>
      <c r="G30" s="12">
        <v>5.0020997875034405</v>
      </c>
      <c r="H30" s="12">
        <v>2.6596659958953168</v>
      </c>
      <c r="I30" s="2"/>
      <c r="J30" s="2"/>
      <c r="K30" s="1"/>
      <c r="L30" s="11">
        <v>38168</v>
      </c>
      <c r="M30" s="2">
        <v>12</v>
      </c>
      <c r="N30" s="2">
        <v>17002.258026123047</v>
      </c>
      <c r="O30" s="2">
        <v>4460.6499404907227</v>
      </c>
      <c r="P30" s="2">
        <v>1302.7059869766235</v>
      </c>
      <c r="Q30" s="12">
        <v>3.8116100238640569</v>
      </c>
      <c r="R30" s="12">
        <v>3.424141736573417</v>
      </c>
      <c r="S30" s="14">
        <v>38168</v>
      </c>
      <c r="T30" s="2">
        <v>322.96546334513005</v>
      </c>
      <c r="U30" s="2">
        <f t="shared" ref="U30:U35" si="0">T30/Q30</f>
        <v>84.732032218165031</v>
      </c>
      <c r="V30" s="13"/>
      <c r="W30" s="11">
        <v>38168</v>
      </c>
      <c r="X30" s="2">
        <v>30</v>
      </c>
      <c r="Y30" s="2">
        <v>22997.436172485352</v>
      </c>
      <c r="Z30" s="2">
        <v>6250.5469818115234</v>
      </c>
      <c r="AA30" s="2">
        <v>1901.4189958572388</v>
      </c>
      <c r="AB30" s="12">
        <v>3.6792677887880259</v>
      </c>
      <c r="AC30" s="12">
        <v>3.2873064776517165</v>
      </c>
      <c r="AD30" s="14">
        <v>38168</v>
      </c>
      <c r="AE30" s="2">
        <v>317.54817118860848</v>
      </c>
      <c r="AF30" s="2">
        <f t="shared" ref="AF30:AF64" si="1">AE30/AB30</f>
        <v>86.307436538401802</v>
      </c>
      <c r="AG30" s="13"/>
      <c r="AH30" s="11">
        <v>38168</v>
      </c>
      <c r="AI30" s="2">
        <v>12</v>
      </c>
      <c r="AJ30" s="2">
        <v>28226.015014648438</v>
      </c>
      <c r="AK30" s="2">
        <v>5949.6970100402832</v>
      </c>
      <c r="AL30" s="2">
        <v>2417.8709888458252</v>
      </c>
      <c r="AM30" s="12">
        <v>4.7441096524774675</v>
      </c>
      <c r="AN30" s="12">
        <v>2.4607173159724214</v>
      </c>
      <c r="AO30" s="14">
        <v>38168</v>
      </c>
      <c r="AP30" s="2">
        <v>287.99673545213085</v>
      </c>
      <c r="AQ30" s="2">
        <f t="shared" ref="AQ30:AQ64" si="2">AP30/AM30</f>
        <v>60.70617176854951</v>
      </c>
      <c r="AS30" s="11">
        <v>38168</v>
      </c>
      <c r="AT30" s="2">
        <v>22</v>
      </c>
      <c r="AU30" s="2">
        <v>7354.8049659729004</v>
      </c>
      <c r="AV30" s="2">
        <v>2600.9571877717972</v>
      </c>
      <c r="AW30" s="2">
        <v>730.65259981155396</v>
      </c>
      <c r="AX30" s="12">
        <v>2.8277301143405813</v>
      </c>
      <c r="AY30" s="12">
        <v>3.5597727133833814</v>
      </c>
      <c r="AZ30" s="14">
        <v>38168</v>
      </c>
      <c r="BA30" s="2">
        <v>420.8505340478452</v>
      </c>
      <c r="BB30" s="2">
        <f t="shared" ref="BB30:BB64" si="3">BA30/AX30</f>
        <v>148.8298094339128</v>
      </c>
      <c r="BC30" s="13"/>
      <c r="BD30" s="11">
        <v>38168</v>
      </c>
      <c r="BE30" s="2">
        <v>32</v>
      </c>
      <c r="BF30" s="2">
        <v>48385.024444580078</v>
      </c>
      <c r="BG30" s="2">
        <v>12717.668210983276</v>
      </c>
      <c r="BH30" s="2">
        <v>3505.4760227203369</v>
      </c>
      <c r="BI30" s="12">
        <v>3.8045515610160074</v>
      </c>
      <c r="BJ30" s="12">
        <v>3.6279432888872103</v>
      </c>
      <c r="BK30" s="14">
        <v>38168</v>
      </c>
      <c r="BL30" s="2">
        <v>342.58034688835818</v>
      </c>
      <c r="BM30" s="2">
        <f t="shared" ref="BM30:BM64" si="4">BL30/BI30</f>
        <v>90.044868992883863</v>
      </c>
      <c r="BN30" s="13"/>
      <c r="BO30" s="11">
        <v>38168</v>
      </c>
      <c r="BP30" s="2">
        <v>13</v>
      </c>
      <c r="BQ30" s="2">
        <v>13323.772933959961</v>
      </c>
      <c r="BR30" s="2">
        <v>3529.6550331115723</v>
      </c>
      <c r="BS30" s="2">
        <v>1016.7480030059814</v>
      </c>
      <c r="BT30" s="12">
        <v>3.7748088153006756</v>
      </c>
      <c r="BU30" s="12">
        <v>3.4715141044548554</v>
      </c>
      <c r="BV30" s="14">
        <v>38168</v>
      </c>
      <c r="BW30" s="2">
        <v>379.02149357411491</v>
      </c>
      <c r="BX30" s="2">
        <f t="shared" ref="BX30:BX64" si="5">BW30/BT30</f>
        <v>100.40812982045678</v>
      </c>
      <c r="BY30" s="13"/>
      <c r="BZ30" s="11">
        <v>38168</v>
      </c>
      <c r="CA30" s="2">
        <v>13</v>
      </c>
      <c r="CB30" s="2">
        <v>16941.535781860352</v>
      </c>
      <c r="CC30" s="2">
        <v>3731.4589385986328</v>
      </c>
      <c r="CD30" s="2">
        <v>1158.0550270080566</v>
      </c>
      <c r="CE30" s="12">
        <v>4.540190863850917</v>
      </c>
      <c r="CF30" s="12">
        <v>3.2221775749630877</v>
      </c>
      <c r="CG30" s="14">
        <v>38168</v>
      </c>
      <c r="CH30" s="2">
        <v>281.7608307651671</v>
      </c>
      <c r="CI30" s="2">
        <f t="shared" ref="CI30:CI64" si="6">CH30/CE30</f>
        <v>62.059247995178353</v>
      </c>
      <c r="CJ30" s="13"/>
      <c r="CK30" s="11">
        <v>38168</v>
      </c>
      <c r="CL30" s="2">
        <v>25</v>
      </c>
      <c r="CM30" s="2">
        <v>13472.168983459473</v>
      </c>
      <c r="CN30" s="2">
        <v>5894.2699356079102</v>
      </c>
      <c r="CO30" s="2">
        <v>1018.5180002450943</v>
      </c>
      <c r="CP30" s="12">
        <v>2.2856382776215711</v>
      </c>
      <c r="CQ30" s="12">
        <v>5.7871043360937398</v>
      </c>
      <c r="CR30" s="14">
        <v>38168</v>
      </c>
      <c r="CS30" s="2">
        <v>286.53070222270287</v>
      </c>
      <c r="CT30" s="2">
        <f t="shared" ref="CT30:CT64" si="7">CS30/CP30</f>
        <v>125.36135093120069</v>
      </c>
      <c r="CU30" s="13"/>
      <c r="CV30" s="11">
        <v>38168</v>
      </c>
      <c r="CW30" s="2">
        <v>15</v>
      </c>
      <c r="CX30" s="2">
        <v>18328.686080932617</v>
      </c>
      <c r="CY30" s="2">
        <v>3833.6599860191345</v>
      </c>
      <c r="CZ30" s="2">
        <v>1452.4419956207275</v>
      </c>
      <c r="DA30" s="12">
        <v>4.7809889629688032</v>
      </c>
      <c r="DB30" s="12">
        <v>2.6394582348748119</v>
      </c>
      <c r="DC30" s="14">
        <v>38168</v>
      </c>
      <c r="DD30" s="2">
        <v>369.91894995103178</v>
      </c>
      <c r="DE30" s="2">
        <f t="shared" ref="DE30:DE64" si="8">DD30/DA30</f>
        <v>77.372893519780661</v>
      </c>
      <c r="DF30" s="13"/>
      <c r="DG30" s="11">
        <v>38168</v>
      </c>
      <c r="DH30" s="2">
        <v>43</v>
      </c>
      <c r="DI30" s="2">
        <v>52572.095932006836</v>
      </c>
      <c r="DJ30" s="2">
        <v>13132.100025177002</v>
      </c>
      <c r="DK30" s="2">
        <v>4351.9739999771118</v>
      </c>
      <c r="DL30" s="12">
        <v>4.0033274062194968</v>
      </c>
      <c r="DM30" s="12">
        <v>3.0175042464054398</v>
      </c>
      <c r="DN30" s="14">
        <v>38168</v>
      </c>
      <c r="DO30" s="2">
        <v>336.12501152959186</v>
      </c>
      <c r="DP30" s="2">
        <f t="shared" ref="DP30:DP64" si="9">DO30/DL30</f>
        <v>83.961409453394722</v>
      </c>
      <c r="DQ30" s="13"/>
      <c r="DR30" s="11">
        <v>38168</v>
      </c>
      <c r="DS30" s="2">
        <v>21</v>
      </c>
      <c r="DT30" s="2">
        <v>26386.800415039063</v>
      </c>
      <c r="DU30" s="2">
        <v>3525.0639743804932</v>
      </c>
      <c r="DV30" s="2">
        <v>1945.8490257263184</v>
      </c>
      <c r="DW30" s="12">
        <v>7.4854812868116438</v>
      </c>
      <c r="DX30" s="12">
        <v>1.8115814370874475</v>
      </c>
      <c r="DY30" s="14">
        <v>38168</v>
      </c>
      <c r="DZ30" s="2">
        <v>367.71494477270471</v>
      </c>
      <c r="EA30" s="2">
        <f t="shared" ref="EA30:EA64" si="10">DZ30/DW30</f>
        <v>49.123754463265612</v>
      </c>
      <c r="EB30" s="13"/>
      <c r="EC30" s="11">
        <v>38168</v>
      </c>
      <c r="ED30" s="2">
        <v>16</v>
      </c>
      <c r="EE30" s="2">
        <v>19818.685974121094</v>
      </c>
      <c r="EF30" s="2">
        <v>6068.6499438285828</v>
      </c>
      <c r="EG30" s="2">
        <v>796.51899862289429</v>
      </c>
      <c r="EH30" s="12">
        <v>3.2657487509681444</v>
      </c>
      <c r="EI30" s="12">
        <v>7.6189644620162262</v>
      </c>
      <c r="EJ30" s="14">
        <v>38168</v>
      </c>
      <c r="EK30" s="2">
        <v>307.05121368407202</v>
      </c>
      <c r="EL30" s="2">
        <f t="shared" ref="EL30:EL64" si="11">EK30/EH30</f>
        <v>94.021689082188416</v>
      </c>
      <c r="EM30" s="13"/>
      <c r="EN30" s="11">
        <v>38168</v>
      </c>
      <c r="EO30" s="2">
        <v>22</v>
      </c>
      <c r="EP30" s="2">
        <v>26114.848922729492</v>
      </c>
      <c r="EQ30" s="2">
        <v>10652.653690338135</v>
      </c>
      <c r="ER30" s="2">
        <v>1669.214075088501</v>
      </c>
      <c r="ES30" s="12">
        <v>2.4514876463519539</v>
      </c>
      <c r="ET30" s="12">
        <v>6.3818379255958142</v>
      </c>
      <c r="EU30" s="14">
        <v>38168</v>
      </c>
      <c r="EV30" s="2">
        <v>290.88689561010449</v>
      </c>
      <c r="EW30" s="2">
        <f t="shared" ref="EW30:EW47" si="12">EV30/ES30</f>
        <v>118.65729612913684</v>
      </c>
      <c r="EX30" s="13"/>
      <c r="EY30" s="11">
        <v>38168</v>
      </c>
      <c r="EZ30" s="2">
        <v>10</v>
      </c>
      <c r="FA30" s="2">
        <v>11616.158935546875</v>
      </c>
      <c r="FB30" s="2">
        <v>3660.567985534668</v>
      </c>
      <c r="FC30" s="2">
        <v>812.42899703979492</v>
      </c>
      <c r="FD30" s="12">
        <v>3.1733214576125954</v>
      </c>
      <c r="FE30" s="12">
        <v>4.5057081897279492</v>
      </c>
      <c r="FF30" s="14">
        <v>38168</v>
      </c>
      <c r="FG30" s="2">
        <v>285.31416095851517</v>
      </c>
      <c r="FH30" s="2">
        <f t="shared" ref="FH30:FH64" si="13">FG30/FD30</f>
        <v>89.910261147374385</v>
      </c>
      <c r="FI30" s="13"/>
      <c r="FJ30" s="11">
        <v>38168</v>
      </c>
      <c r="FK30" s="2">
        <v>17</v>
      </c>
      <c r="FL30" s="2">
        <v>43557.010131835938</v>
      </c>
      <c r="FM30" s="2">
        <v>7799.5200424194336</v>
      </c>
      <c r="FN30" s="2">
        <v>4179.1589832305908</v>
      </c>
      <c r="FO30" s="12">
        <v>5.5845757040101693</v>
      </c>
      <c r="FP30" s="12">
        <v>1.8662893835137653</v>
      </c>
      <c r="FQ30" s="14">
        <v>38168</v>
      </c>
      <c r="FR30" s="2">
        <v>550.3774010836712</v>
      </c>
      <c r="FS30" s="2">
        <f t="shared" ref="FS30:FS64" si="14">FR30/FO30</f>
        <v>98.553127445019044</v>
      </c>
      <c r="FT30" s="13"/>
      <c r="FU30" s="11">
        <v>38168</v>
      </c>
      <c r="FV30" s="2">
        <v>9</v>
      </c>
      <c r="FW30" s="2">
        <v>40787.203033447266</v>
      </c>
      <c r="FX30" s="2">
        <v>4455.3629779815674</v>
      </c>
      <c r="FY30" s="2">
        <v>2276.3450002670288</v>
      </c>
      <c r="FZ30" s="12">
        <v>9.1546307753190668</v>
      </c>
      <c r="GA30" s="12">
        <v>1.9572441688140096</v>
      </c>
      <c r="GB30" s="14">
        <v>38168</v>
      </c>
      <c r="GC30" s="2">
        <v>1177.1603463182764</v>
      </c>
      <c r="GD30" s="2">
        <f t="shared" ref="GD30:GD60" si="15">GC30/FZ30</f>
        <v>128.58632698676467</v>
      </c>
      <c r="GE30" s="13"/>
      <c r="GF30" s="11">
        <v>38168</v>
      </c>
      <c r="GG30" s="2">
        <v>6</v>
      </c>
      <c r="GH30" s="2">
        <v>38413.913940429688</v>
      </c>
      <c r="GI30" s="2">
        <v>5090.5408630371094</v>
      </c>
      <c r="GJ30" s="2">
        <v>2971.9920120239258</v>
      </c>
      <c r="GK30" s="12">
        <v>7.5461360539027762</v>
      </c>
      <c r="GL30" s="12">
        <v>1.7128380030774215</v>
      </c>
      <c r="GM30" s="14">
        <v>38168</v>
      </c>
      <c r="GN30" s="2">
        <v>350.63003639293959</v>
      </c>
      <c r="GO30" s="2">
        <f t="shared" ref="GO30:GO64" si="16">GN30/GK30</f>
        <v>46.464844244571722</v>
      </c>
    </row>
    <row r="31" spans="2:197">
      <c r="B31" s="11">
        <v>37986</v>
      </c>
      <c r="C31" s="2">
        <v>187</v>
      </c>
      <c r="D31" s="2">
        <v>307871.23509216309</v>
      </c>
      <c r="E31" s="2">
        <v>66407.999127596617</v>
      </c>
      <c r="F31" s="2">
        <v>23051.103068828583</v>
      </c>
      <c r="G31" s="12">
        <v>4.6360564862166376</v>
      </c>
      <c r="H31" s="12">
        <v>2.8809033098896886</v>
      </c>
      <c r="I31" s="2"/>
      <c r="J31" s="2"/>
      <c r="K31" s="1"/>
      <c r="L31" s="11">
        <v>38260</v>
      </c>
      <c r="M31" s="2">
        <v>11</v>
      </c>
      <c r="N31" s="2">
        <v>17614.408767700195</v>
      </c>
      <c r="O31" s="2">
        <v>4349.8369903564453</v>
      </c>
      <c r="P31" s="2">
        <v>1420.9169940948486</v>
      </c>
      <c r="Q31" s="12">
        <v>4.0494411185410399</v>
      </c>
      <c r="R31" s="12">
        <v>3.0612885963316772</v>
      </c>
      <c r="S31" s="14">
        <v>38260</v>
      </c>
      <c r="T31" s="2">
        <v>335.59389528366268</v>
      </c>
      <c r="U31" s="2">
        <f t="shared" si="0"/>
        <v>82.874126443545549</v>
      </c>
      <c r="V31" s="13"/>
      <c r="W31" s="11">
        <v>38260</v>
      </c>
      <c r="X31" s="2">
        <v>28</v>
      </c>
      <c r="Y31" s="2">
        <v>22195.765808105469</v>
      </c>
      <c r="Z31" s="2">
        <v>6291.7679996490479</v>
      </c>
      <c r="AA31" s="2">
        <v>1880.6659870147705</v>
      </c>
      <c r="AB31" s="12">
        <v>3.5277470194933347</v>
      </c>
      <c r="AC31" s="12">
        <v>3.3454999681448663</v>
      </c>
      <c r="AD31" s="14">
        <v>38260</v>
      </c>
      <c r="AE31" s="2">
        <v>281.29081317803002</v>
      </c>
      <c r="AF31" s="2">
        <f t="shared" si="1"/>
        <v>79.736673753445572</v>
      </c>
      <c r="AG31" s="13"/>
      <c r="AH31" s="11">
        <v>38260</v>
      </c>
      <c r="AI31" s="2">
        <v>12</v>
      </c>
      <c r="AJ31" s="2">
        <v>28713.158721923828</v>
      </c>
      <c r="AK31" s="2">
        <v>5708.3559226989746</v>
      </c>
      <c r="AL31" s="2">
        <v>2289.2850246429443</v>
      </c>
      <c r="AM31" s="12">
        <v>5.0300224987281323</v>
      </c>
      <c r="AN31" s="12">
        <v>2.4935103585842469</v>
      </c>
      <c r="AO31" s="14">
        <v>38260</v>
      </c>
      <c r="AP31" s="2">
        <v>305.38175795981448</v>
      </c>
      <c r="AQ31" s="2">
        <f t="shared" si="2"/>
        <v>60.711807558918842</v>
      </c>
      <c r="AS31" s="11">
        <v>38260</v>
      </c>
      <c r="AT31" s="2">
        <v>20</v>
      </c>
      <c r="AU31" s="2">
        <v>7274.4336700439453</v>
      </c>
      <c r="AV31" s="2">
        <v>2407.2860081195831</v>
      </c>
      <c r="AW31" s="2">
        <v>690.98058986663818</v>
      </c>
      <c r="AX31" s="12">
        <v>3.0218402157067596</v>
      </c>
      <c r="AY31" s="12">
        <v>3.4838692192268357</v>
      </c>
      <c r="AZ31" s="14">
        <v>38260</v>
      </c>
      <c r="BA31" s="4">
        <v>441.65089472028092</v>
      </c>
      <c r="BB31" s="2">
        <f t="shared" si="3"/>
        <v>146.15296084309537</v>
      </c>
      <c r="BC31" s="13"/>
      <c r="BD31" s="11">
        <v>38260</v>
      </c>
      <c r="BE31" s="2">
        <v>30</v>
      </c>
      <c r="BF31" s="2">
        <v>44804.555206298828</v>
      </c>
      <c r="BG31" s="2">
        <v>12493.863204956055</v>
      </c>
      <c r="BH31" s="2">
        <v>3329.1870174407959</v>
      </c>
      <c r="BI31" s="12">
        <v>3.5861250016348665</v>
      </c>
      <c r="BJ31" s="12">
        <v>3.7528270834602453</v>
      </c>
      <c r="BK31" s="14">
        <v>38260</v>
      </c>
      <c r="BL31" s="2">
        <v>270.28617483898034</v>
      </c>
      <c r="BM31" s="2">
        <f t="shared" si="4"/>
        <v>75.369981446759525</v>
      </c>
      <c r="BN31" s="13"/>
      <c r="BO31" s="11">
        <v>38260</v>
      </c>
      <c r="BP31" s="2">
        <v>14</v>
      </c>
      <c r="BQ31" s="2">
        <v>14037.351776123047</v>
      </c>
      <c r="BR31" s="2">
        <v>4015.4150352478027</v>
      </c>
      <c r="BS31" s="2">
        <v>1098.558985710144</v>
      </c>
      <c r="BT31" s="12">
        <v>3.4958657207042014</v>
      </c>
      <c r="BU31" s="12">
        <v>3.6551656192153477</v>
      </c>
      <c r="BV31" s="14">
        <v>38260</v>
      </c>
      <c r="BW31" s="2">
        <v>395.08185289501222</v>
      </c>
      <c r="BX31" s="2">
        <f t="shared" si="5"/>
        <v>113.01402412430978</v>
      </c>
      <c r="BY31" s="13"/>
      <c r="BZ31" s="11">
        <v>38260</v>
      </c>
      <c r="CA31" s="2">
        <v>14</v>
      </c>
      <c r="CB31" s="2">
        <v>18132.197250366211</v>
      </c>
      <c r="CC31" s="2">
        <v>3916.5859794616699</v>
      </c>
      <c r="CD31" s="2">
        <v>1178.1100116372108</v>
      </c>
      <c r="CE31" s="12">
        <v>4.6295925444890811</v>
      </c>
      <c r="CF31" s="12">
        <v>3.324465407113228</v>
      </c>
      <c r="CG31" s="14">
        <v>38260</v>
      </c>
      <c r="CH31" s="2">
        <v>238.10852573120223</v>
      </c>
      <c r="CI31" s="2">
        <f t="shared" si="6"/>
        <v>51.431853547163456</v>
      </c>
      <c r="CJ31" s="13"/>
      <c r="CK31" s="11">
        <v>38260</v>
      </c>
      <c r="CL31" s="2">
        <v>27</v>
      </c>
      <c r="CM31" s="2">
        <v>13922.538873672485</v>
      </c>
      <c r="CN31" s="2">
        <v>6024.5829796791077</v>
      </c>
      <c r="CO31" s="2">
        <v>944.35600316524506</v>
      </c>
      <c r="CP31" s="12">
        <v>2.3109547865193574</v>
      </c>
      <c r="CQ31" s="12">
        <v>6.3795676201413585</v>
      </c>
      <c r="CR31" s="14">
        <v>38260</v>
      </c>
      <c r="CS31" s="2">
        <v>281.46677239819047</v>
      </c>
      <c r="CT31" s="2">
        <f t="shared" si="7"/>
        <v>121.79674567416414</v>
      </c>
      <c r="CU31" s="13"/>
      <c r="CV31" s="11">
        <v>38260</v>
      </c>
      <c r="CW31" s="2">
        <v>12</v>
      </c>
      <c r="CX31" s="2">
        <v>13195.30704498291</v>
      </c>
      <c r="CY31" s="2">
        <v>2794.4180121421814</v>
      </c>
      <c r="CZ31" s="2">
        <v>976.95099496841431</v>
      </c>
      <c r="DA31" s="12">
        <v>4.7220233292396649</v>
      </c>
      <c r="DB31" s="12">
        <v>2.860346144826361</v>
      </c>
      <c r="DC31" s="14">
        <v>38260</v>
      </c>
      <c r="DD31" s="2">
        <v>360.20397800443459</v>
      </c>
      <c r="DE31" s="2">
        <f t="shared" si="8"/>
        <v>76.281702331706654</v>
      </c>
      <c r="DF31" s="13"/>
      <c r="DG31" s="11">
        <v>38260</v>
      </c>
      <c r="DH31" s="2">
        <v>43</v>
      </c>
      <c r="DI31" s="2">
        <v>51655.378280639648</v>
      </c>
      <c r="DJ31" s="2">
        <v>15489.81958770752</v>
      </c>
      <c r="DK31" s="2">
        <v>4282.462610244751</v>
      </c>
      <c r="DL31" s="12">
        <v>3.3347953465921938</v>
      </c>
      <c r="DM31" s="12">
        <v>3.6170355698265504</v>
      </c>
      <c r="DN31" s="14">
        <v>38260</v>
      </c>
      <c r="DO31" s="2">
        <v>284.33357442026812</v>
      </c>
      <c r="DP31" s="2">
        <f t="shared" si="9"/>
        <v>85.262675777338714</v>
      </c>
      <c r="DQ31" s="13"/>
      <c r="DR31" s="11">
        <v>38260</v>
      </c>
      <c r="DS31" s="2">
        <v>20</v>
      </c>
      <c r="DT31" s="2">
        <v>27104.583923339844</v>
      </c>
      <c r="DU31" s="2">
        <v>3740.2867569923401</v>
      </c>
      <c r="DV31" s="2">
        <v>1854.7474231719971</v>
      </c>
      <c r="DW31" s="12">
        <v>7.2466593297074713</v>
      </c>
      <c r="DX31" s="12">
        <v>2.0166016732325125</v>
      </c>
      <c r="DY31" s="14">
        <v>38260</v>
      </c>
      <c r="DZ31" s="2">
        <v>338.5472969511672</v>
      </c>
      <c r="EA31" s="2">
        <f t="shared" si="10"/>
        <v>46.717705572732292</v>
      </c>
      <c r="EB31" s="13"/>
      <c r="EC31" s="11">
        <v>38260</v>
      </c>
      <c r="ED31" s="2">
        <v>15</v>
      </c>
      <c r="EE31" s="2">
        <v>20280.391906738281</v>
      </c>
      <c r="EF31" s="2">
        <v>6654.4409956932068</v>
      </c>
      <c r="EG31" s="2">
        <v>779.31400275230408</v>
      </c>
      <c r="EH31" s="12">
        <v>3.0476477167449332</v>
      </c>
      <c r="EI31" s="12">
        <v>8.5388443838962349</v>
      </c>
      <c r="EJ31" s="14">
        <v>38260</v>
      </c>
      <c r="EK31" s="2">
        <v>219.33200483700887</v>
      </c>
      <c r="EL31" s="2">
        <f t="shared" si="11"/>
        <v>71.967637083484291</v>
      </c>
      <c r="EM31" s="13"/>
      <c r="EN31" s="11">
        <v>38260</v>
      </c>
      <c r="EO31" s="2">
        <v>20</v>
      </c>
      <c r="EP31" s="2">
        <v>24126.381896972656</v>
      </c>
      <c r="EQ31" s="2">
        <v>10429.72367477417</v>
      </c>
      <c r="ER31" s="2">
        <v>1641.9891147613525</v>
      </c>
      <c r="ES31" s="12">
        <v>2.3132330874044036</v>
      </c>
      <c r="ET31" s="12">
        <v>6.3518835667129441</v>
      </c>
      <c r="EU31" s="14">
        <v>38260</v>
      </c>
      <c r="EV31" s="2">
        <v>282.52161406095968</v>
      </c>
      <c r="EW31" s="2">
        <f t="shared" si="12"/>
        <v>122.13279137294681</v>
      </c>
      <c r="EX31" s="13"/>
      <c r="EY31" s="11">
        <v>38260</v>
      </c>
      <c r="EZ31" s="2">
        <v>11</v>
      </c>
      <c r="FA31" s="2">
        <v>12237.382049560547</v>
      </c>
      <c r="FB31" s="2">
        <v>4572.7940101623535</v>
      </c>
      <c r="FC31" s="2">
        <v>827.1669979095459</v>
      </c>
      <c r="FD31" s="12">
        <v>2.6761279914128622</v>
      </c>
      <c r="FE31" s="12">
        <v>5.5282597368112203</v>
      </c>
      <c r="FF31" s="14">
        <v>38260</v>
      </c>
      <c r="FG31" s="2">
        <v>348.27745602156159</v>
      </c>
      <c r="FH31" s="2">
        <f t="shared" si="13"/>
        <v>130.14230154129828</v>
      </c>
      <c r="FI31" s="13"/>
      <c r="FJ31" s="11">
        <v>38260</v>
      </c>
      <c r="FK31" s="2">
        <v>16</v>
      </c>
      <c r="FL31" s="2">
        <v>40774.4052734375</v>
      </c>
      <c r="FM31" s="2">
        <v>7458.1810150146484</v>
      </c>
      <c r="FN31" s="2">
        <v>3852.7340202331543</v>
      </c>
      <c r="FO31" s="12">
        <v>5.4670710178998538</v>
      </c>
      <c r="FP31" s="12">
        <v>1.9358151836713879</v>
      </c>
      <c r="FQ31" s="14">
        <v>38260</v>
      </c>
      <c r="FR31" s="2">
        <v>592.15020512497767</v>
      </c>
      <c r="FS31" s="2">
        <f t="shared" si="14"/>
        <v>108.31214798311674</v>
      </c>
      <c r="FT31" s="13"/>
      <c r="FU31" s="11">
        <v>38260</v>
      </c>
      <c r="FV31" s="2">
        <v>9</v>
      </c>
      <c r="FW31" s="2">
        <v>40839.09001159668</v>
      </c>
      <c r="FX31" s="2">
        <v>3997.1009883880615</v>
      </c>
      <c r="FY31" s="2">
        <v>2336.980996131897</v>
      </c>
      <c r="FZ31" s="12">
        <v>10.21717743190325</v>
      </c>
      <c r="GA31" s="12">
        <v>1.7103694873873374</v>
      </c>
      <c r="GB31" s="14">
        <v>38260</v>
      </c>
      <c r="GC31" s="2">
        <v>1741.0810908373796</v>
      </c>
      <c r="GD31" s="2">
        <f t="shared" si="15"/>
        <v>170.40724822893205</v>
      </c>
      <c r="GE31" s="13"/>
      <c r="GF31" s="11">
        <v>38260</v>
      </c>
      <c r="GG31" s="2">
        <v>7</v>
      </c>
      <c r="GH31" s="2">
        <v>38684.593170166016</v>
      </c>
      <c r="GI31" s="2">
        <v>5030.0369110107422</v>
      </c>
      <c r="GJ31" s="2">
        <v>2970.6279907226563</v>
      </c>
      <c r="GK31" s="12">
        <v>7.6907175542758957</v>
      </c>
      <c r="GL31" s="12">
        <v>1.6932570913354585</v>
      </c>
      <c r="GM31" s="14">
        <v>38260</v>
      </c>
      <c r="GN31" s="2">
        <v>272.20607796861674</v>
      </c>
      <c r="GO31" s="2">
        <f t="shared" si="16"/>
        <v>35.394106732898443</v>
      </c>
    </row>
    <row r="32" spans="2:197">
      <c r="B32" s="11">
        <v>38077</v>
      </c>
      <c r="C32" s="2">
        <v>205</v>
      </c>
      <c r="D32" s="2">
        <v>337138.55499124527</v>
      </c>
      <c r="E32" s="2">
        <v>76684.600036144257</v>
      </c>
      <c r="F32" s="2">
        <v>25355.637969970703</v>
      </c>
      <c r="G32" s="12">
        <v>4.396431028294332</v>
      </c>
      <c r="H32" s="12">
        <v>3.0243608986278985</v>
      </c>
      <c r="I32" s="2"/>
      <c r="J32" s="2"/>
      <c r="K32" s="1"/>
      <c r="L32" s="11">
        <v>38352</v>
      </c>
      <c r="M32" s="2">
        <v>10</v>
      </c>
      <c r="N32" s="2">
        <v>16114.949081420898</v>
      </c>
      <c r="O32" s="2">
        <v>4468.3280181884766</v>
      </c>
      <c r="P32" s="2">
        <v>1429.4610157012939</v>
      </c>
      <c r="Q32" s="12">
        <v>3.6064830101605043</v>
      </c>
      <c r="R32" s="12">
        <v>3.1258830909748969</v>
      </c>
      <c r="S32" s="14">
        <v>38352</v>
      </c>
      <c r="T32" s="2">
        <v>261.79674432415635</v>
      </c>
      <c r="U32" s="2">
        <f t="shared" si="0"/>
        <v>72.590594101399986</v>
      </c>
      <c r="V32" s="13"/>
      <c r="W32" s="11">
        <v>38352</v>
      </c>
      <c r="X32" s="2">
        <v>29</v>
      </c>
      <c r="Y32" s="2">
        <v>22697.425994873047</v>
      </c>
      <c r="Z32" s="2">
        <v>6296.9750125408173</v>
      </c>
      <c r="AA32" s="2">
        <v>1862.5380067825317</v>
      </c>
      <c r="AB32" s="12">
        <v>3.6044967543415232</v>
      </c>
      <c r="AC32" s="12">
        <v>3.3808571903553357</v>
      </c>
      <c r="AD32" s="14">
        <v>38352</v>
      </c>
      <c r="AE32" s="2">
        <v>216.49541859147195</v>
      </c>
      <c r="AF32" s="2">
        <f t="shared" si="1"/>
        <v>60.062592185915776</v>
      </c>
      <c r="AG32" s="13"/>
      <c r="AH32" s="11">
        <v>38352</v>
      </c>
      <c r="AI32" s="2">
        <v>11</v>
      </c>
      <c r="AJ32" s="2">
        <v>27468.951095581055</v>
      </c>
      <c r="AK32" s="2">
        <v>5521.1256580352783</v>
      </c>
      <c r="AL32" s="2">
        <v>2074.7630138397217</v>
      </c>
      <c r="AM32" s="12">
        <v>4.9752446868517799</v>
      </c>
      <c r="AN32" s="12">
        <v>2.6610873729705848</v>
      </c>
      <c r="AO32" s="14">
        <v>38352</v>
      </c>
      <c r="AP32" s="2">
        <v>274.79099348533083</v>
      </c>
      <c r="AQ32" s="2">
        <f t="shared" si="2"/>
        <v>55.231654075532965</v>
      </c>
      <c r="AS32" s="11">
        <v>38352</v>
      </c>
      <c r="AT32" s="2">
        <v>19</v>
      </c>
      <c r="AU32" s="2">
        <v>6898.6632843017578</v>
      </c>
      <c r="AV32" s="2">
        <v>1873.3811845779419</v>
      </c>
      <c r="AW32" s="2">
        <v>597.5452995300293</v>
      </c>
      <c r="AX32" s="12">
        <v>3.6824664094488453</v>
      </c>
      <c r="AY32" s="12">
        <v>3.1351283091865341</v>
      </c>
      <c r="AZ32" s="14">
        <v>38352</v>
      </c>
      <c r="BA32" s="4">
        <v>403.36306209877921</v>
      </c>
      <c r="BB32" s="2">
        <f t="shared" si="3"/>
        <v>109.53611445410321</v>
      </c>
      <c r="BC32" s="13"/>
      <c r="BD32" s="11">
        <v>38352</v>
      </c>
      <c r="BE32" s="2">
        <v>30</v>
      </c>
      <c r="BF32" s="2">
        <v>45529.929794311523</v>
      </c>
      <c r="BG32" s="2">
        <v>13888.319812774658</v>
      </c>
      <c r="BH32" s="2">
        <v>3740.157130241394</v>
      </c>
      <c r="BI32" s="12">
        <v>3.2782892681109272</v>
      </c>
      <c r="BJ32" s="12">
        <v>3.713298486975142</v>
      </c>
      <c r="BK32" s="14">
        <v>38352</v>
      </c>
      <c r="BL32" s="2">
        <v>214.56516772743967</v>
      </c>
      <c r="BM32" s="2">
        <f t="shared" si="4"/>
        <v>65.45034625668653</v>
      </c>
      <c r="BN32" s="13"/>
      <c r="BO32" s="11">
        <v>38352</v>
      </c>
      <c r="BP32" s="2">
        <v>12</v>
      </c>
      <c r="BQ32" s="2">
        <v>12584.469085693359</v>
      </c>
      <c r="BR32" s="2">
        <v>3523.7610015869141</v>
      </c>
      <c r="BS32" s="2">
        <v>1002.2269811630249</v>
      </c>
      <c r="BT32" s="12">
        <v>3.5713174304460447</v>
      </c>
      <c r="BU32" s="12">
        <v>3.5159310892805924</v>
      </c>
      <c r="BV32" s="14">
        <v>38352</v>
      </c>
      <c r="BW32" s="2">
        <v>345.00428316055104</v>
      </c>
      <c r="BX32" s="2">
        <f t="shared" si="5"/>
        <v>96.604205557124402</v>
      </c>
      <c r="BY32" s="13"/>
      <c r="BZ32" s="11">
        <v>38352</v>
      </c>
      <c r="CA32" s="2">
        <v>14</v>
      </c>
      <c r="CB32" s="2">
        <v>18910.39128112793</v>
      </c>
      <c r="CC32" s="2">
        <v>3985.1370849609375</v>
      </c>
      <c r="CD32" s="2">
        <v>1205.1569945812225</v>
      </c>
      <c r="CE32" s="12">
        <v>4.7452298071480996</v>
      </c>
      <c r="CF32" s="12">
        <v>3.3067368839739624</v>
      </c>
      <c r="CG32" s="14">
        <v>38352</v>
      </c>
      <c r="CH32" s="2">
        <v>185.67863388671546</v>
      </c>
      <c r="CI32" s="2">
        <f t="shared" si="6"/>
        <v>39.129534592194808</v>
      </c>
      <c r="CJ32" s="13"/>
      <c r="CK32" s="11">
        <v>38352</v>
      </c>
      <c r="CL32" s="2">
        <v>25</v>
      </c>
      <c r="CM32" s="2">
        <v>13557.258850097656</v>
      </c>
      <c r="CN32" s="2">
        <v>5715.6469860076904</v>
      </c>
      <c r="CO32" s="2">
        <v>1656.8060026168823</v>
      </c>
      <c r="CP32" s="12">
        <v>2.37195524553682</v>
      </c>
      <c r="CQ32" s="12">
        <v>3.4497985744740021</v>
      </c>
      <c r="CR32" s="14">
        <v>38352</v>
      </c>
      <c r="CS32" s="4">
        <v>204.31134852278458</v>
      </c>
      <c r="CT32" s="2">
        <f t="shared" si="7"/>
        <v>86.1362578013334</v>
      </c>
      <c r="CU32" s="13"/>
      <c r="CV32" s="11">
        <v>38352</v>
      </c>
      <c r="CW32" s="2">
        <v>9</v>
      </c>
      <c r="CX32" s="2">
        <v>10261.352981567383</v>
      </c>
      <c r="CY32" s="2">
        <v>2010.4089965820313</v>
      </c>
      <c r="CZ32" s="2">
        <v>683.64499568939209</v>
      </c>
      <c r="DA32" s="12">
        <v>5.1041121478331419</v>
      </c>
      <c r="DB32" s="12">
        <v>2.9407207092252925</v>
      </c>
      <c r="DC32" s="14">
        <v>38352</v>
      </c>
      <c r="DD32" s="2">
        <v>271.35589648175113</v>
      </c>
      <c r="DE32" s="2">
        <f t="shared" si="8"/>
        <v>53.164172067996262</v>
      </c>
      <c r="DF32" s="13"/>
      <c r="DG32" s="11">
        <v>38352</v>
      </c>
      <c r="DH32" s="2">
        <v>40</v>
      </c>
      <c r="DI32" s="2">
        <v>51714.771377563477</v>
      </c>
      <c r="DJ32" s="2">
        <v>16205.255353927612</v>
      </c>
      <c r="DK32" s="2">
        <v>4127.0144901275635</v>
      </c>
      <c r="DL32" s="12">
        <v>3.191234587058176</v>
      </c>
      <c r="DM32" s="12">
        <v>3.9266291389800081</v>
      </c>
      <c r="DN32" s="14">
        <v>38352</v>
      </c>
      <c r="DO32" s="2">
        <v>213.03633794560449</v>
      </c>
      <c r="DP32" s="2">
        <f t="shared" si="9"/>
        <v>66.756715037358319</v>
      </c>
      <c r="DQ32" s="13"/>
      <c r="DR32" s="11">
        <v>38352</v>
      </c>
      <c r="DS32" s="2">
        <v>20</v>
      </c>
      <c r="DT32" s="2">
        <v>29322.045532226563</v>
      </c>
      <c r="DU32" s="2">
        <v>3975.5197992324829</v>
      </c>
      <c r="DV32" s="2">
        <v>1989.5483779907227</v>
      </c>
      <c r="DW32" s="12">
        <v>7.3756507357572465</v>
      </c>
      <c r="DX32" s="12">
        <v>1.9982021262772334</v>
      </c>
      <c r="DY32" s="14">
        <v>38352</v>
      </c>
      <c r="DZ32" s="2">
        <v>269.16695457126553</v>
      </c>
      <c r="EA32" s="2">
        <f t="shared" si="10"/>
        <v>36.493994118558355</v>
      </c>
      <c r="EB32" s="13"/>
      <c r="EC32" s="11">
        <v>38352</v>
      </c>
      <c r="ED32" s="2">
        <v>13</v>
      </c>
      <c r="EE32" s="2">
        <v>19812.780334472656</v>
      </c>
      <c r="EF32" s="2">
        <v>6272.8238983154297</v>
      </c>
      <c r="EG32" s="2">
        <v>764.92399060726166</v>
      </c>
      <c r="EH32" s="12">
        <v>3.1585105298099299</v>
      </c>
      <c r="EI32" s="12">
        <v>8.2005846010079111</v>
      </c>
      <c r="EJ32" s="14">
        <v>38352</v>
      </c>
      <c r="EK32" s="2">
        <v>170.37058917946797</v>
      </c>
      <c r="EL32" s="2">
        <f t="shared" si="11"/>
        <v>53.940168181019295</v>
      </c>
      <c r="EM32" s="13"/>
      <c r="EN32" s="11">
        <v>38352</v>
      </c>
      <c r="EO32" s="2">
        <v>18</v>
      </c>
      <c r="EP32" s="2">
        <v>22186.242767333984</v>
      </c>
      <c r="EQ32" s="2">
        <v>9809.3079566955566</v>
      </c>
      <c r="ER32" s="2">
        <v>1510.425199508667</v>
      </c>
      <c r="ES32" s="12">
        <v>2.2617541283521718</v>
      </c>
      <c r="ET32" s="12">
        <v>6.494401682312021</v>
      </c>
      <c r="EU32" s="14">
        <v>38352</v>
      </c>
      <c r="EV32" s="2">
        <v>254.21085844818413</v>
      </c>
      <c r="EW32" s="2">
        <f t="shared" si="12"/>
        <v>112.39544354601996</v>
      </c>
      <c r="EX32" s="13"/>
      <c r="EY32" s="11">
        <v>38352</v>
      </c>
      <c r="EZ32" s="2">
        <v>11</v>
      </c>
      <c r="FA32" s="2">
        <v>12589.105026245117</v>
      </c>
      <c r="FB32" s="2">
        <v>4226.6100463867188</v>
      </c>
      <c r="FC32" s="2">
        <v>852.29800224304199</v>
      </c>
      <c r="FD32" s="12">
        <v>2.9785347803749724</v>
      </c>
      <c r="FE32" s="12">
        <v>4.9590753882600973</v>
      </c>
      <c r="FF32" s="14">
        <v>38352</v>
      </c>
      <c r="FG32" s="2">
        <v>230.04936691974839</v>
      </c>
      <c r="FH32" s="2">
        <f t="shared" si="13"/>
        <v>77.235749750347765</v>
      </c>
      <c r="FI32" s="13"/>
      <c r="FJ32" s="11">
        <v>38352</v>
      </c>
      <c r="FK32" s="2">
        <v>14</v>
      </c>
      <c r="FL32" s="2">
        <v>40150.190734863281</v>
      </c>
      <c r="FM32" s="2">
        <v>6827.1809768676758</v>
      </c>
      <c r="FN32" s="2">
        <v>3654.6739959716797</v>
      </c>
      <c r="FO32" s="12">
        <v>5.8809325358303699</v>
      </c>
      <c r="FP32" s="12">
        <v>1.8680683925277204</v>
      </c>
      <c r="FQ32" s="14">
        <v>38352</v>
      </c>
      <c r="FR32" s="2">
        <v>396.56793386741623</v>
      </c>
      <c r="FS32" s="2">
        <f t="shared" si="14"/>
        <v>67.432831689748681</v>
      </c>
      <c r="FT32" s="13"/>
      <c r="FU32" s="11">
        <v>38352</v>
      </c>
      <c r="FV32" s="2">
        <v>9</v>
      </c>
      <c r="FW32" s="2">
        <v>47783.115875244141</v>
      </c>
      <c r="FX32" s="2">
        <v>3689.1139831542969</v>
      </c>
      <c r="FY32" s="2">
        <v>2916.7380027770996</v>
      </c>
      <c r="FZ32" s="12">
        <v>12.95246395027031</v>
      </c>
      <c r="GA32" s="12">
        <v>1.2648081451408384</v>
      </c>
      <c r="GB32" s="14">
        <v>38352</v>
      </c>
      <c r="GC32" s="2">
        <v>893.07013354389608</v>
      </c>
      <c r="GD32" s="2">
        <f t="shared" si="15"/>
        <v>68.949825837983383</v>
      </c>
      <c r="GE32" s="13"/>
      <c r="GF32" s="11">
        <v>38352</v>
      </c>
      <c r="GG32" s="2">
        <v>8</v>
      </c>
      <c r="GH32" s="2">
        <v>56591.550720214844</v>
      </c>
      <c r="GI32" s="2">
        <v>5988.8999099731445</v>
      </c>
      <c r="GJ32" s="2">
        <v>4475.5839538574219</v>
      </c>
      <c r="GK32" s="12">
        <v>9.449406664147876</v>
      </c>
      <c r="GL32" s="12">
        <v>1.3381270403410541</v>
      </c>
      <c r="GM32" s="14">
        <v>38352</v>
      </c>
      <c r="GN32" s="2">
        <v>502.12178296873913</v>
      </c>
      <c r="GO32" s="2">
        <f t="shared" si="16"/>
        <v>53.137916571401917</v>
      </c>
    </row>
    <row r="33" spans="2:197">
      <c r="B33" s="11">
        <v>38168</v>
      </c>
      <c r="C33" s="2">
        <v>318</v>
      </c>
      <c r="D33" s="2">
        <v>445298.41968917847</v>
      </c>
      <c r="E33" s="2">
        <v>103353.02272713184</v>
      </c>
      <c r="F33" s="2">
        <v>33507.368712067604</v>
      </c>
      <c r="G33" s="12">
        <v>4.3085185893869404</v>
      </c>
      <c r="H33" s="12">
        <v>3.0844863891060919</v>
      </c>
      <c r="I33" s="2"/>
      <c r="J33" s="2"/>
      <c r="K33" s="1"/>
      <c r="L33" s="11">
        <v>38442</v>
      </c>
      <c r="M33" s="2">
        <v>11</v>
      </c>
      <c r="N33" s="2">
        <v>18477.640991210938</v>
      </c>
      <c r="O33" s="2">
        <v>4741.0469818115234</v>
      </c>
      <c r="P33" s="2">
        <v>1566.9300003051758</v>
      </c>
      <c r="Q33" s="12">
        <v>3.897375634980683</v>
      </c>
      <c r="R33" s="12">
        <v>3.0256916268679235</v>
      </c>
      <c r="S33" s="14">
        <v>38442</v>
      </c>
      <c r="T33" s="2">
        <v>378.10775526312301</v>
      </c>
      <c r="U33" s="2">
        <f t="shared" si="0"/>
        <v>97.015989905986331</v>
      </c>
      <c r="V33" s="13"/>
      <c r="W33" s="11">
        <v>38442</v>
      </c>
      <c r="X33" s="2">
        <v>28</v>
      </c>
      <c r="Y33" s="2">
        <v>20329.12410736084</v>
      </c>
      <c r="Z33" s="2">
        <v>6404.5609874725342</v>
      </c>
      <c r="AA33" s="2">
        <v>1754.5530090332031</v>
      </c>
      <c r="AB33" s="12">
        <v>3.1741635604883873</v>
      </c>
      <c r="AC33" s="12">
        <v>3.6502522035521667</v>
      </c>
      <c r="AD33" s="14">
        <v>38442</v>
      </c>
      <c r="AE33" s="2">
        <v>269.35939244204837</v>
      </c>
      <c r="AF33" s="2">
        <f t="shared" si="1"/>
        <v>84.859959894632482</v>
      </c>
      <c r="AG33" s="13"/>
      <c r="AH33" s="11">
        <v>38442</v>
      </c>
      <c r="AI33" s="2">
        <v>12</v>
      </c>
      <c r="AJ33" s="2">
        <v>26706.037719726563</v>
      </c>
      <c r="AK33" s="2">
        <v>5669.6682186126709</v>
      </c>
      <c r="AL33" s="2">
        <v>2209.5406932830811</v>
      </c>
      <c r="AM33" s="12">
        <v>4.7103351889365666</v>
      </c>
      <c r="AN33" s="12">
        <v>2.5659940257485387</v>
      </c>
      <c r="AO33" s="14">
        <v>38442</v>
      </c>
      <c r="AP33" s="2">
        <v>298.99827156009383</v>
      </c>
      <c r="AQ33" s="2">
        <f t="shared" si="2"/>
        <v>63.477068948801808</v>
      </c>
      <c r="AS33" s="11">
        <v>38442</v>
      </c>
      <c r="AT33" s="2">
        <v>18</v>
      </c>
      <c r="AU33" s="2">
        <v>7085.02197265625</v>
      </c>
      <c r="AV33" s="2">
        <v>1730.7500123977661</v>
      </c>
      <c r="AW33" s="2">
        <v>582.89000129699707</v>
      </c>
      <c r="AX33" s="12">
        <v>4.093613706141606</v>
      </c>
      <c r="AY33" s="12">
        <v>2.9692566497051742</v>
      </c>
      <c r="AZ33" s="14">
        <v>38442</v>
      </c>
      <c r="BA33" s="4">
        <v>418.1844928478223</v>
      </c>
      <c r="BB33" s="2">
        <f t="shared" si="3"/>
        <v>102.15533825783915</v>
      </c>
      <c r="BC33" s="13"/>
      <c r="BD33" s="11">
        <v>38442</v>
      </c>
      <c r="BE33" s="2">
        <v>29</v>
      </c>
      <c r="BF33" s="2">
        <v>42687.806900024414</v>
      </c>
      <c r="BG33" s="2">
        <v>13901.395309925079</v>
      </c>
      <c r="BH33" s="2">
        <v>3473.2420959472656</v>
      </c>
      <c r="BI33" s="12">
        <v>3.0707569958496834</v>
      </c>
      <c r="BJ33" s="12">
        <v>4.0024262420825343</v>
      </c>
      <c r="BK33" s="14">
        <v>38442</v>
      </c>
      <c r="BL33" s="2">
        <v>250.77836443882865</v>
      </c>
      <c r="BM33" s="2">
        <f t="shared" si="4"/>
        <v>81.666626430476583</v>
      </c>
      <c r="BN33" s="13"/>
      <c r="BO33" s="11">
        <v>38442</v>
      </c>
      <c r="BP33" s="2">
        <v>8</v>
      </c>
      <c r="BQ33" s="2">
        <v>9260.953857421875</v>
      </c>
      <c r="BR33" s="2">
        <v>2425.3980236053467</v>
      </c>
      <c r="BS33" s="2">
        <v>699.96900272369385</v>
      </c>
      <c r="BT33" s="12">
        <v>3.818323329733524</v>
      </c>
      <c r="BU33" s="12">
        <v>3.4650077562973878</v>
      </c>
      <c r="BV33" s="14">
        <v>38442</v>
      </c>
      <c r="BW33" s="2">
        <v>372.26928843969364</v>
      </c>
      <c r="BX33" s="2">
        <f t="shared" si="5"/>
        <v>97.495485922003851</v>
      </c>
      <c r="BY33" s="13"/>
      <c r="BZ33" s="11">
        <v>38442</v>
      </c>
      <c r="CA33" s="2">
        <v>14</v>
      </c>
      <c r="CB33" s="2">
        <v>19076.711151123047</v>
      </c>
      <c r="CC33" s="2">
        <v>4114.784948348999</v>
      </c>
      <c r="CD33" s="2">
        <v>1197.0050134658813</v>
      </c>
      <c r="CE33" s="12">
        <v>4.6361380705393405</v>
      </c>
      <c r="CF33" s="12">
        <v>3.4375670127185178</v>
      </c>
      <c r="CG33" s="14">
        <v>38442</v>
      </c>
      <c r="CH33" s="2">
        <v>225.1269919290522</v>
      </c>
      <c r="CI33" s="2">
        <f t="shared" si="6"/>
        <v>48.559164654658844</v>
      </c>
      <c r="CJ33" s="13"/>
      <c r="CK33" s="11">
        <v>38442</v>
      </c>
      <c r="CL33" s="2">
        <v>29</v>
      </c>
      <c r="CM33" s="2">
        <v>16681.736086368561</v>
      </c>
      <c r="CN33" s="2">
        <v>6311.5059680938721</v>
      </c>
      <c r="CO33" s="2">
        <v>1690.9109926223755</v>
      </c>
      <c r="CP33" s="12">
        <v>2.6430674661005802</v>
      </c>
      <c r="CQ33" s="12">
        <v>3.732606858451831</v>
      </c>
      <c r="CR33" s="14">
        <v>38442</v>
      </c>
      <c r="CS33" s="4">
        <v>258.83312260995302</v>
      </c>
      <c r="CT33" s="2">
        <f t="shared" si="7"/>
        <v>97.929063835748224</v>
      </c>
      <c r="CU33" s="13"/>
      <c r="CV33" s="11">
        <v>38442</v>
      </c>
      <c r="CW33" s="2">
        <v>10</v>
      </c>
      <c r="CX33" s="2">
        <v>11206.935150146484</v>
      </c>
      <c r="CY33" s="2">
        <v>2333.3260078430176</v>
      </c>
      <c r="CZ33" s="2">
        <v>818.74700927734375</v>
      </c>
      <c r="DA33" s="12">
        <v>4.8029872861642868</v>
      </c>
      <c r="DB33" s="12">
        <v>2.8498742363681999</v>
      </c>
      <c r="DC33" s="14">
        <v>38442</v>
      </c>
      <c r="DD33" s="2">
        <v>315.33612723397761</v>
      </c>
      <c r="DE33" s="2">
        <f t="shared" si="8"/>
        <v>65.654166552210086</v>
      </c>
      <c r="DF33" s="13"/>
      <c r="DG33" s="11">
        <v>38442</v>
      </c>
      <c r="DH33" s="2">
        <v>40</v>
      </c>
      <c r="DI33" s="2">
        <v>52022.123931884766</v>
      </c>
      <c r="DJ33" s="2">
        <v>18568.597904205322</v>
      </c>
      <c r="DK33" s="2">
        <v>4109.4304933547974</v>
      </c>
      <c r="DL33" s="12">
        <v>2.801618312823881</v>
      </c>
      <c r="DM33" s="12">
        <v>4.51853314814106</v>
      </c>
      <c r="DN33" s="14">
        <v>38442</v>
      </c>
      <c r="DO33" s="2">
        <v>259.18790023218691</v>
      </c>
      <c r="DP33" s="2">
        <f t="shared" si="9"/>
        <v>92.513637223815621</v>
      </c>
      <c r="DQ33" s="13"/>
      <c r="DR33" s="11">
        <v>38442</v>
      </c>
      <c r="DS33" s="2">
        <v>20</v>
      </c>
      <c r="DT33" s="2">
        <v>29054.067291259766</v>
      </c>
      <c r="DU33" s="2">
        <v>3878.3575601577759</v>
      </c>
      <c r="DV33" s="2">
        <v>2053.9134998321533</v>
      </c>
      <c r="DW33" s="12">
        <v>7.4913328233918213</v>
      </c>
      <c r="DX33" s="12">
        <v>1.8882769700256203</v>
      </c>
      <c r="DY33" s="14">
        <v>38442</v>
      </c>
      <c r="DZ33" s="2">
        <v>309.6041374418985</v>
      </c>
      <c r="EA33" s="2">
        <f t="shared" si="10"/>
        <v>41.328311629027347</v>
      </c>
      <c r="EB33" s="13"/>
      <c r="EC33" s="11">
        <v>38442</v>
      </c>
      <c r="ED33" s="2">
        <v>13</v>
      </c>
      <c r="EE33" s="2">
        <v>20321.500885009766</v>
      </c>
      <c r="EF33" s="2">
        <v>6920.8719825744629</v>
      </c>
      <c r="EG33" s="2">
        <v>794.62000560760498</v>
      </c>
      <c r="EH33" s="12">
        <v>2.936263080169049</v>
      </c>
      <c r="EI33" s="12">
        <v>8.7096623967860314</v>
      </c>
      <c r="EJ33" s="14">
        <v>38442</v>
      </c>
      <c r="EK33" s="2">
        <v>206.8325776305231</v>
      </c>
      <c r="EL33" s="2">
        <f t="shared" si="11"/>
        <v>70.440751384789124</v>
      </c>
      <c r="EM33" s="13"/>
      <c r="EN33" s="11">
        <v>38442</v>
      </c>
      <c r="EO33" s="2">
        <v>17</v>
      </c>
      <c r="EP33" s="2">
        <v>19509.580291748047</v>
      </c>
      <c r="EQ33" s="2">
        <v>7067.6634216308594</v>
      </c>
      <c r="ER33" s="2">
        <v>1320.5625896453857</v>
      </c>
      <c r="ES33" s="12">
        <v>2.7604003088259996</v>
      </c>
      <c r="ET33" s="12">
        <v>5.3520094216274581</v>
      </c>
      <c r="EU33" s="14">
        <v>38442</v>
      </c>
      <c r="EV33" s="2">
        <v>360.86528342948543</v>
      </c>
      <c r="EW33" s="2">
        <f t="shared" si="12"/>
        <v>130.72933019014249</v>
      </c>
      <c r="EX33" s="13"/>
      <c r="EY33" s="11">
        <v>38442</v>
      </c>
      <c r="EZ33" s="2">
        <v>12</v>
      </c>
      <c r="FA33" s="2">
        <v>12450.301910400391</v>
      </c>
      <c r="FB33" s="2">
        <v>4458.7470092773438</v>
      </c>
      <c r="FC33" s="2">
        <v>867.30699157714844</v>
      </c>
      <c r="FD33" s="12">
        <v>2.7923319902418697</v>
      </c>
      <c r="FE33" s="12">
        <v>5.140909796160372</v>
      </c>
      <c r="FF33" s="14">
        <v>38442</v>
      </c>
      <c r="FG33" s="2">
        <v>287.52908946156919</v>
      </c>
      <c r="FH33" s="2">
        <f t="shared" si="13"/>
        <v>102.97095419397593</v>
      </c>
      <c r="FI33" s="13"/>
      <c r="FJ33" s="11">
        <v>38442</v>
      </c>
      <c r="FK33" s="2">
        <v>12</v>
      </c>
      <c r="FL33" s="2">
        <v>37975.361175537109</v>
      </c>
      <c r="FM33" s="2">
        <v>6494.7890319824219</v>
      </c>
      <c r="FN33" s="2">
        <v>3455.9079818725586</v>
      </c>
      <c r="FO33" s="12">
        <v>5.8470507646259584</v>
      </c>
      <c r="FP33" s="12">
        <v>1.8793292720899553</v>
      </c>
      <c r="FQ33" s="14">
        <v>38442</v>
      </c>
      <c r="FR33" s="2">
        <v>413.66882570163693</v>
      </c>
      <c r="FS33" s="2">
        <f t="shared" si="14"/>
        <v>70.748287017497745</v>
      </c>
      <c r="FT33" s="13"/>
      <c r="FU33" s="11">
        <v>38442</v>
      </c>
      <c r="FV33" s="2">
        <v>9</v>
      </c>
      <c r="FW33" s="2">
        <v>47920.787963867188</v>
      </c>
      <c r="FX33" s="2">
        <v>3351.5240020751953</v>
      </c>
      <c r="FY33" s="2">
        <v>3051.4339904785156</v>
      </c>
      <c r="FZ33" s="12">
        <v>14.298208198477949</v>
      </c>
      <c r="GA33" s="12">
        <v>1.0983439302744413</v>
      </c>
      <c r="GB33" s="14">
        <v>38442</v>
      </c>
      <c r="GC33" s="2">
        <v>1209.1429226723931</v>
      </c>
      <c r="GD33" s="2">
        <f t="shared" si="15"/>
        <v>84.566045331547684</v>
      </c>
      <c r="GE33" s="13"/>
      <c r="GF33" s="11">
        <v>38442</v>
      </c>
      <c r="GG33" s="2">
        <v>9</v>
      </c>
      <c r="GH33" s="2">
        <v>59309.7080078125</v>
      </c>
      <c r="GI33" s="2">
        <v>6245.170036315918</v>
      </c>
      <c r="GJ33" s="2">
        <v>4607.6200408935547</v>
      </c>
      <c r="GK33" s="12">
        <v>9.4968924245335415</v>
      </c>
      <c r="GL33" s="12">
        <v>1.3554003977951259</v>
      </c>
      <c r="GM33" s="14">
        <v>38442</v>
      </c>
      <c r="GN33" s="2">
        <v>598.84357285477131</v>
      </c>
      <c r="GO33" s="2">
        <f t="shared" si="16"/>
        <v>63.056792273203484</v>
      </c>
    </row>
    <row r="34" spans="2:197">
      <c r="B34" s="11">
        <v>38260</v>
      </c>
      <c r="C34" s="2">
        <v>307</v>
      </c>
      <c r="D34" s="2">
        <v>434848.6426410675</v>
      </c>
      <c r="E34" s="2">
        <v>105234.10107159615</v>
      </c>
      <c r="F34" s="2">
        <v>32290.575764834881</v>
      </c>
      <c r="G34" s="12">
        <v>4.1322027575948761</v>
      </c>
      <c r="H34" s="12">
        <v>3.2589725819072668</v>
      </c>
      <c r="I34" s="2"/>
      <c r="J34" s="2"/>
      <c r="K34" s="1"/>
      <c r="L34" s="11">
        <v>38533</v>
      </c>
      <c r="M34" s="2">
        <v>11</v>
      </c>
      <c r="N34" s="2">
        <v>18251.058990478516</v>
      </c>
      <c r="O34" s="2">
        <v>4764.9599685668945</v>
      </c>
      <c r="P34" s="2">
        <v>1611.4509983062744</v>
      </c>
      <c r="Q34" s="12">
        <v>3.8302649153142183</v>
      </c>
      <c r="R34" s="12">
        <v>2.9569375510487972</v>
      </c>
      <c r="S34" s="14">
        <v>38533</v>
      </c>
      <c r="T34" s="2">
        <v>444.46404358149056</v>
      </c>
      <c r="U34" s="2">
        <f t="shared" si="0"/>
        <v>116.0400268410752</v>
      </c>
      <c r="V34" s="13"/>
      <c r="W34" s="11">
        <v>38533</v>
      </c>
      <c r="X34" s="2">
        <v>27</v>
      </c>
      <c r="Y34" s="2">
        <v>18718.32014465332</v>
      </c>
      <c r="Z34" s="2">
        <v>6061.8509788513184</v>
      </c>
      <c r="AA34" s="2">
        <v>1714.9830093383789</v>
      </c>
      <c r="AB34" s="12">
        <v>3.0878885360194586</v>
      </c>
      <c r="AC34" s="12">
        <v>3.5346420027740755</v>
      </c>
      <c r="AD34" s="14">
        <v>38533</v>
      </c>
      <c r="AE34" s="2">
        <v>279.50845509643</v>
      </c>
      <c r="AF34" s="2">
        <f t="shared" si="1"/>
        <v>90.51766339232546</v>
      </c>
      <c r="AG34" s="13"/>
      <c r="AH34" s="11">
        <v>38533</v>
      </c>
      <c r="AI34" s="2">
        <v>13</v>
      </c>
      <c r="AJ34" s="2">
        <v>25204.307998657227</v>
      </c>
      <c r="AK34" s="2">
        <v>5742.9718971252441</v>
      </c>
      <c r="AL34" s="2">
        <v>2229.2779026031494</v>
      </c>
      <c r="AM34" s="12">
        <v>4.3887221546867972</v>
      </c>
      <c r="AN34" s="12">
        <v>2.576157907643152</v>
      </c>
      <c r="AO34" s="14">
        <v>38533</v>
      </c>
      <c r="AP34" s="2">
        <v>302.68049264677933</v>
      </c>
      <c r="AQ34" s="2">
        <f t="shared" si="2"/>
        <v>68.967795631250269</v>
      </c>
      <c r="AS34" s="11">
        <v>38533</v>
      </c>
      <c r="AT34" s="2">
        <v>17</v>
      </c>
      <c r="AU34" s="2">
        <v>6164.2599792480469</v>
      </c>
      <c r="AV34" s="2">
        <v>1615.6129899024963</v>
      </c>
      <c r="AW34" s="2">
        <v>515.69100379943848</v>
      </c>
      <c r="AX34" s="12">
        <v>3.8154310579169493</v>
      </c>
      <c r="AY34" s="12">
        <v>3.1329090055851303</v>
      </c>
      <c r="AZ34" s="14">
        <v>38533</v>
      </c>
      <c r="BA34" s="4">
        <v>554.24946473944908</v>
      </c>
      <c r="BB34" s="2">
        <f t="shared" si="3"/>
        <v>145.26522857473512</v>
      </c>
      <c r="BC34" s="13"/>
      <c r="BD34" s="11">
        <v>38533</v>
      </c>
      <c r="BE34" s="2">
        <v>28</v>
      </c>
      <c r="BF34" s="2">
        <v>42290.830139160156</v>
      </c>
      <c r="BG34" s="2">
        <v>14545.864421606064</v>
      </c>
      <c r="BH34" s="2">
        <v>3351.778977394104</v>
      </c>
      <c r="BI34" s="12">
        <v>2.9074126441287609</v>
      </c>
      <c r="BJ34" s="12">
        <v>4.3397445117085214</v>
      </c>
      <c r="BK34" s="14">
        <v>38533</v>
      </c>
      <c r="BL34" s="2">
        <v>251.71958215414955</v>
      </c>
      <c r="BM34" s="2">
        <f t="shared" si="4"/>
        <v>86.578553843216213</v>
      </c>
      <c r="BN34" s="13"/>
      <c r="BO34" s="11">
        <v>38533</v>
      </c>
      <c r="BP34" s="2">
        <v>8</v>
      </c>
      <c r="BQ34" s="2">
        <v>9625.4050750732422</v>
      </c>
      <c r="BR34" s="2">
        <v>2512.790002822876</v>
      </c>
      <c r="BS34" s="2">
        <v>712.44399356842041</v>
      </c>
      <c r="BT34" s="12">
        <v>3.8305648559012222</v>
      </c>
      <c r="BU34" s="12">
        <v>3.5270000526456222</v>
      </c>
      <c r="BV34" s="14">
        <v>38533</v>
      </c>
      <c r="BW34" s="2">
        <v>403.30370709450608</v>
      </c>
      <c r="BX34" s="2">
        <f t="shared" si="5"/>
        <v>105.28570126496925</v>
      </c>
      <c r="BY34" s="13"/>
      <c r="BZ34" s="11">
        <v>38533</v>
      </c>
      <c r="CA34" s="2">
        <v>12</v>
      </c>
      <c r="CB34" s="2">
        <v>11047.156173706055</v>
      </c>
      <c r="CC34" s="2">
        <v>2221.9700012207031</v>
      </c>
      <c r="CD34" s="2">
        <v>631.71900367736816</v>
      </c>
      <c r="CE34" s="12">
        <v>4.9717845729856753</v>
      </c>
      <c r="CF34" s="12">
        <v>3.5173391781569845</v>
      </c>
      <c r="CG34" s="14">
        <v>38533</v>
      </c>
      <c r="CH34" s="2">
        <v>216.71320316538183</v>
      </c>
      <c r="CI34" s="2">
        <f t="shared" si="6"/>
        <v>43.588614909603855</v>
      </c>
      <c r="CJ34" s="13"/>
      <c r="CK34" s="11">
        <v>38533</v>
      </c>
      <c r="CL34" s="2">
        <v>30</v>
      </c>
      <c r="CM34" s="2">
        <v>17642.341812133789</v>
      </c>
      <c r="CN34" s="2">
        <v>7079.1890449523926</v>
      </c>
      <c r="CO34" s="2">
        <v>1133.2069935798645</v>
      </c>
      <c r="CP34" s="12">
        <v>2.4921416422285181</v>
      </c>
      <c r="CQ34" s="12">
        <v>6.2470396715332974</v>
      </c>
      <c r="CR34" s="14">
        <v>38533</v>
      </c>
      <c r="CS34" s="4">
        <v>255.12963598381498</v>
      </c>
      <c r="CT34" s="2">
        <f t="shared" si="7"/>
        <v>102.37364990044203</v>
      </c>
      <c r="CU34" s="13"/>
      <c r="CV34" s="11">
        <v>38533</v>
      </c>
      <c r="CW34" s="2">
        <v>11</v>
      </c>
      <c r="CX34" s="2">
        <v>11555.049011230469</v>
      </c>
      <c r="CY34" s="2">
        <v>2563.4449806213379</v>
      </c>
      <c r="CZ34" s="2">
        <v>851.95100212097168</v>
      </c>
      <c r="DA34" s="12">
        <v>4.5076251289113722</v>
      </c>
      <c r="DB34" s="12">
        <v>3.0089112803899782</v>
      </c>
      <c r="DC34" s="14">
        <v>38533</v>
      </c>
      <c r="DD34" s="2">
        <v>301.81455195625085</v>
      </c>
      <c r="DE34" s="2">
        <f t="shared" si="8"/>
        <v>66.956444541150546</v>
      </c>
      <c r="DF34" s="13"/>
      <c r="DG34" s="11">
        <v>38533</v>
      </c>
      <c r="DH34" s="2">
        <v>38</v>
      </c>
      <c r="DI34" s="2">
        <v>50027.50471496582</v>
      </c>
      <c r="DJ34" s="2">
        <v>18710.583623886108</v>
      </c>
      <c r="DK34" s="2">
        <v>4079.2821941375732</v>
      </c>
      <c r="DL34" s="12">
        <v>2.6737543692170154</v>
      </c>
      <c r="DM34" s="12">
        <v>4.5867343158498581</v>
      </c>
      <c r="DN34" s="14">
        <v>38533</v>
      </c>
      <c r="DO34" s="2">
        <v>292.08595617740923</v>
      </c>
      <c r="DP34" s="2">
        <f t="shared" si="9"/>
        <v>109.2418808325104</v>
      </c>
      <c r="DQ34" s="13"/>
      <c r="DR34" s="11">
        <v>38533</v>
      </c>
      <c r="DS34" s="2">
        <v>19</v>
      </c>
      <c r="DT34" s="2">
        <v>27981.891815185547</v>
      </c>
      <c r="DU34" s="2">
        <v>3785.5023622512817</v>
      </c>
      <c r="DV34" s="2">
        <v>2036.844708442688</v>
      </c>
      <c r="DW34" s="12">
        <v>7.3918569155361444</v>
      </c>
      <c r="DX34" s="12">
        <v>1.8585129963813325</v>
      </c>
      <c r="DY34" s="14">
        <v>38533</v>
      </c>
      <c r="DZ34" s="2">
        <v>388.45813258988613</v>
      </c>
      <c r="EA34" s="2">
        <f t="shared" si="10"/>
        <v>52.552171535332079</v>
      </c>
      <c r="EB34" s="13"/>
      <c r="EC34" s="11">
        <v>38533</v>
      </c>
      <c r="ED34" s="2">
        <v>12</v>
      </c>
      <c r="EE34" s="2">
        <v>18279.334106445313</v>
      </c>
      <c r="EF34" s="2">
        <v>5919.089054107666</v>
      </c>
      <c r="EG34" s="2">
        <v>628.79700469970703</v>
      </c>
      <c r="EH34" s="12">
        <v>3.0882005557527497</v>
      </c>
      <c r="EI34" s="12">
        <v>9.4133544051063502</v>
      </c>
      <c r="EJ34" s="14">
        <v>38533</v>
      </c>
      <c r="EK34" s="2">
        <v>217.01181641154608</v>
      </c>
      <c r="EL34" s="2">
        <f t="shared" si="11"/>
        <v>70.271283387762168</v>
      </c>
      <c r="EM34" s="13"/>
      <c r="EN34" s="11">
        <v>38533</v>
      </c>
      <c r="EO34" s="2">
        <v>18</v>
      </c>
      <c r="EP34" s="2">
        <v>18301.654876708984</v>
      </c>
      <c r="EQ34" s="2">
        <v>7244.4878540039063</v>
      </c>
      <c r="ER34" s="2">
        <v>1331.9345893859863</v>
      </c>
      <c r="ES34" s="12">
        <v>2.5262869157264123</v>
      </c>
      <c r="ET34" s="12">
        <v>5.4390717920641816</v>
      </c>
      <c r="EU34" s="14">
        <v>38533</v>
      </c>
      <c r="EV34" s="2">
        <v>342.64597807400577</v>
      </c>
      <c r="EW34" s="2">
        <f t="shared" si="12"/>
        <v>135.63224982126815</v>
      </c>
      <c r="EX34" s="13"/>
      <c r="EY34" s="11">
        <v>38533</v>
      </c>
      <c r="EZ34" s="2">
        <v>10</v>
      </c>
      <c r="FA34" s="2">
        <v>10788.145111083984</v>
      </c>
      <c r="FB34" s="2">
        <v>4139.6400260925293</v>
      </c>
      <c r="FC34" s="2">
        <v>760.36600112915039</v>
      </c>
      <c r="FD34" s="12">
        <v>2.6060587498152787</v>
      </c>
      <c r="FE34" s="12">
        <v>5.4442729158656835</v>
      </c>
      <c r="FF34" s="14">
        <v>38533</v>
      </c>
      <c r="FG34" s="2">
        <v>321.64434401020816</v>
      </c>
      <c r="FH34" s="2">
        <f t="shared" si="13"/>
        <v>123.4217547985082</v>
      </c>
      <c r="FI34" s="13"/>
      <c r="FJ34" s="11">
        <v>38533</v>
      </c>
      <c r="FK34" s="2">
        <v>13</v>
      </c>
      <c r="FL34" s="2">
        <v>40086.314880371094</v>
      </c>
      <c r="FM34" s="2">
        <v>7241.8150482177734</v>
      </c>
      <c r="FN34" s="2">
        <v>3483.9070243835449</v>
      </c>
      <c r="FO34" s="12">
        <v>5.5353961145744011</v>
      </c>
      <c r="FP34" s="12">
        <v>2.078647621056755</v>
      </c>
      <c r="FQ34" s="14">
        <v>38533</v>
      </c>
      <c r="FR34" s="2">
        <v>455.989124833196</v>
      </c>
      <c r="FS34" s="2">
        <f t="shared" si="14"/>
        <v>82.37696370682508</v>
      </c>
      <c r="FT34" s="13"/>
      <c r="FU34" s="11">
        <v>38533</v>
      </c>
      <c r="FV34" s="2">
        <v>8</v>
      </c>
      <c r="FW34" s="2">
        <v>47992.839111328125</v>
      </c>
      <c r="FX34" s="2">
        <v>3586.2040100097656</v>
      </c>
      <c r="FY34" s="2">
        <v>3202.0199928283691</v>
      </c>
      <c r="FZ34" s="12">
        <v>13.382629370044521</v>
      </c>
      <c r="GA34" s="12">
        <v>1.1199817671475698</v>
      </c>
      <c r="GB34" s="14">
        <v>38533</v>
      </c>
      <c r="GC34" s="2">
        <v>1169.9409373405542</v>
      </c>
      <c r="GD34" s="2">
        <f t="shared" si="15"/>
        <v>87.422352139508007</v>
      </c>
      <c r="GE34" s="13"/>
      <c r="GF34" s="11">
        <v>38533</v>
      </c>
      <c r="GG34" s="2">
        <v>8</v>
      </c>
      <c r="GH34" s="2">
        <v>57133.891723632813</v>
      </c>
      <c r="GI34" s="2">
        <v>5354.0989685058594</v>
      </c>
      <c r="GJ34" s="2">
        <v>4436.0190467834473</v>
      </c>
      <c r="GK34" s="12">
        <v>10.671056336408528</v>
      </c>
      <c r="GL34" s="12">
        <v>1.2069603200617705</v>
      </c>
      <c r="GM34" s="14">
        <v>38533</v>
      </c>
      <c r="GN34" s="2">
        <v>542.4042727382332</v>
      </c>
      <c r="GO34" s="2">
        <f t="shared" si="16"/>
        <v>50.829482634030015</v>
      </c>
    </row>
    <row r="35" spans="2:197">
      <c r="B35" s="11">
        <v>38352</v>
      </c>
      <c r="C35" s="2">
        <v>290</v>
      </c>
      <c r="D35" s="2">
        <v>453461.13082885742</v>
      </c>
      <c r="E35" s="2">
        <v>104134.91367602348</v>
      </c>
      <c r="F35" s="2">
        <v>34480.931453824043</v>
      </c>
      <c r="G35" s="12">
        <v>4.3545542491121729</v>
      </c>
      <c r="H35" s="12">
        <v>3.0200725237216468</v>
      </c>
      <c r="I35" s="2"/>
      <c r="J35" s="2"/>
      <c r="K35" s="1"/>
      <c r="L35" s="11">
        <v>38625</v>
      </c>
      <c r="M35" s="2">
        <v>12</v>
      </c>
      <c r="N35" s="2">
        <v>21134.869049072266</v>
      </c>
      <c r="O35" s="2">
        <v>5889.6809883117676</v>
      </c>
      <c r="P35" s="2">
        <v>1858.1439990997314</v>
      </c>
      <c r="Q35" s="12">
        <v>3.588457352955956</v>
      </c>
      <c r="R35" s="12">
        <v>3.1696579980697464</v>
      </c>
      <c r="S35" s="14">
        <v>38625</v>
      </c>
      <c r="T35" s="2">
        <v>465.56287019054719</v>
      </c>
      <c r="U35" s="2">
        <f t="shared" si="0"/>
        <v>129.73900046688431</v>
      </c>
      <c r="V35" s="13"/>
      <c r="W35" s="11">
        <v>38625</v>
      </c>
      <c r="X35" s="2">
        <v>25</v>
      </c>
      <c r="Y35" s="2">
        <v>19418.781105041504</v>
      </c>
      <c r="Z35" s="2">
        <v>6164.3190546035767</v>
      </c>
      <c r="AA35" s="2">
        <v>1620.452000617981</v>
      </c>
      <c r="AB35" s="12">
        <v>3.1501907888008098</v>
      </c>
      <c r="AC35" s="12">
        <v>3.8040738338764317</v>
      </c>
      <c r="AD35" s="14">
        <v>38625</v>
      </c>
      <c r="AE35" s="2">
        <v>264.74586091171989</v>
      </c>
      <c r="AF35" s="2">
        <f t="shared" si="1"/>
        <v>84.041214853688686</v>
      </c>
      <c r="AG35" s="13"/>
      <c r="AH35" s="11">
        <v>38625</v>
      </c>
      <c r="AI35" s="2">
        <v>15</v>
      </c>
      <c r="AJ35" s="2">
        <v>25200.702621459961</v>
      </c>
      <c r="AK35" s="2">
        <v>6207.263313293457</v>
      </c>
      <c r="AL35" s="2">
        <v>2235.6738986968994</v>
      </c>
      <c r="AM35" s="12">
        <v>4.0598733047928235</v>
      </c>
      <c r="AN35" s="12">
        <v>2.7764618609679461</v>
      </c>
      <c r="AO35" s="14">
        <v>38625</v>
      </c>
      <c r="AP35" s="2">
        <v>263.85482829952457</v>
      </c>
      <c r="AQ35" s="2">
        <f t="shared" si="2"/>
        <v>64.990902053035654</v>
      </c>
      <c r="AS35" s="11">
        <v>38625</v>
      </c>
      <c r="AT35" s="2">
        <v>16</v>
      </c>
      <c r="AU35" s="2">
        <v>5952.8069763183594</v>
      </c>
      <c r="AV35" s="2">
        <v>1571.4550113677979</v>
      </c>
      <c r="AW35" s="2">
        <v>492.3380012512207</v>
      </c>
      <c r="AX35" s="12">
        <v>3.7880861578958109</v>
      </c>
      <c r="AY35" s="12">
        <v>3.1918214872183839</v>
      </c>
      <c r="AZ35" s="14">
        <v>38625</v>
      </c>
      <c r="BA35" s="2">
        <v>547.41437866647982</v>
      </c>
      <c r="BB35" s="2">
        <f t="shared" si="3"/>
        <v>144.50948469729502</v>
      </c>
      <c r="BC35" s="13"/>
      <c r="BD35" s="11">
        <v>38625</v>
      </c>
      <c r="BE35" s="2">
        <v>30</v>
      </c>
      <c r="BF35" s="2">
        <v>44432.907135009766</v>
      </c>
      <c r="BG35" s="2">
        <v>15748.108289718628</v>
      </c>
      <c r="BH35" s="2">
        <v>3323.742395401001</v>
      </c>
      <c r="BI35" s="12">
        <v>2.8214758444364016</v>
      </c>
      <c r="BJ35" s="12">
        <v>4.7380652337885705</v>
      </c>
      <c r="BK35" s="14">
        <v>38625</v>
      </c>
      <c r="BL35" s="2">
        <v>227.8279165061229</v>
      </c>
      <c r="BM35" s="2">
        <f t="shared" si="4"/>
        <v>80.747782035905473</v>
      </c>
      <c r="BN35" s="13"/>
      <c r="BO35" s="11">
        <v>38625</v>
      </c>
      <c r="BP35" s="2">
        <v>8</v>
      </c>
      <c r="BQ35" s="2">
        <v>11483.709045410156</v>
      </c>
      <c r="BR35" s="2">
        <v>3156.9250373840332</v>
      </c>
      <c r="BS35" s="2">
        <v>812.76001739501953</v>
      </c>
      <c r="BT35" s="12">
        <v>3.637624875288791</v>
      </c>
      <c r="BU35" s="12">
        <v>3.8842031716844372</v>
      </c>
      <c r="BV35" s="14">
        <v>38625</v>
      </c>
      <c r="BW35" s="2">
        <v>352.56562200619834</v>
      </c>
      <c r="BX35" s="2">
        <f t="shared" si="5"/>
        <v>96.921929581375039</v>
      </c>
      <c r="BY35" s="13"/>
      <c r="BZ35" s="11">
        <v>38625</v>
      </c>
      <c r="CA35" s="2">
        <v>11</v>
      </c>
      <c r="CB35" s="2">
        <v>10754.887252807617</v>
      </c>
      <c r="CC35" s="2">
        <v>2063.6059562563896</v>
      </c>
      <c r="CD35" s="2">
        <v>614.23599052429199</v>
      </c>
      <c r="CE35" s="12">
        <v>5.2116961671879336</v>
      </c>
      <c r="CF35" s="12">
        <v>3.3596304809409854</v>
      </c>
      <c r="CG35" s="14">
        <v>38625</v>
      </c>
      <c r="CH35" s="2">
        <v>242.43334328385563</v>
      </c>
      <c r="CI35" s="2">
        <f t="shared" si="6"/>
        <v>46.517167445443199</v>
      </c>
      <c r="CJ35" s="13"/>
      <c r="CK35" s="11">
        <v>38625</v>
      </c>
      <c r="CL35" s="2">
        <v>29</v>
      </c>
      <c r="CM35" s="2">
        <v>18838.336029052734</v>
      </c>
      <c r="CN35" s="2">
        <v>6856.9769773483276</v>
      </c>
      <c r="CO35" s="2">
        <v>1124.2519891262054</v>
      </c>
      <c r="CP35" s="12">
        <v>2.7473237975399676</v>
      </c>
      <c r="CQ35" s="12">
        <v>6.0991459598641473</v>
      </c>
      <c r="CR35" s="14">
        <v>38625</v>
      </c>
      <c r="CS35" s="2">
        <v>236.68010826129913</v>
      </c>
      <c r="CT35" s="2">
        <f t="shared" si="7"/>
        <v>86.149331386867928</v>
      </c>
      <c r="CU35" s="13"/>
      <c r="CV35" s="11">
        <v>38625</v>
      </c>
      <c r="CW35" s="2">
        <v>9</v>
      </c>
      <c r="CX35" s="2">
        <v>9174.0979309082031</v>
      </c>
      <c r="CY35" s="2">
        <v>2314.4069786071777</v>
      </c>
      <c r="CZ35" s="2">
        <v>688.41899967193604</v>
      </c>
      <c r="DA35" s="12">
        <v>3.9639086883626766</v>
      </c>
      <c r="DB35" s="12">
        <v>3.361916187249482</v>
      </c>
      <c r="DC35" s="14">
        <v>38625</v>
      </c>
      <c r="DD35" s="2">
        <v>287.43118481227015</v>
      </c>
      <c r="DE35" s="2">
        <f t="shared" si="8"/>
        <v>72.512060042179186</v>
      </c>
      <c r="DF35" s="13"/>
      <c r="DG35" s="11">
        <v>38625</v>
      </c>
      <c r="DH35" s="2">
        <v>38</v>
      </c>
      <c r="DI35" s="2">
        <v>47810.214416503906</v>
      </c>
      <c r="DJ35" s="2">
        <v>18697.963129043579</v>
      </c>
      <c r="DK35" s="2">
        <v>4135.0149745941162</v>
      </c>
      <c r="DL35" s="12">
        <v>2.5569744729167967</v>
      </c>
      <c r="DM35" s="12">
        <v>4.5218610437750417</v>
      </c>
      <c r="DN35" s="14">
        <v>38625</v>
      </c>
      <c r="DO35" s="2">
        <v>275.14005152115038</v>
      </c>
      <c r="DP35" s="2">
        <f t="shared" si="9"/>
        <v>107.60375374701809</v>
      </c>
      <c r="DQ35" s="13"/>
      <c r="DR35" s="11">
        <v>38625</v>
      </c>
      <c r="DS35" s="2">
        <v>20</v>
      </c>
      <c r="DT35" s="2">
        <v>29236.86149597168</v>
      </c>
      <c r="DU35" s="2">
        <v>3032.9046249389648</v>
      </c>
      <c r="DV35" s="2">
        <v>2145.963586807251</v>
      </c>
      <c r="DW35" s="12">
        <v>9.6398881968007988</v>
      </c>
      <c r="DX35" s="12">
        <v>1.4133066579434828</v>
      </c>
      <c r="DY35" s="14">
        <v>38625</v>
      </c>
      <c r="DZ35" s="2">
        <v>356.6062366136469</v>
      </c>
      <c r="EA35" s="2">
        <f t="shared" si="10"/>
        <v>36.992777232830797</v>
      </c>
      <c r="EB35" s="13"/>
      <c r="EC35" s="11">
        <v>38625</v>
      </c>
      <c r="ED35" s="2">
        <v>12</v>
      </c>
      <c r="EE35" s="2">
        <v>19344.941192626953</v>
      </c>
      <c r="EF35" s="2">
        <v>6633.2629814147949</v>
      </c>
      <c r="EG35" s="2">
        <v>637.0080041885376</v>
      </c>
      <c r="EH35" s="12">
        <v>2.9163537231718366</v>
      </c>
      <c r="EI35" s="12">
        <v>10.413154839183973</v>
      </c>
      <c r="EJ35" s="14">
        <v>38625</v>
      </c>
      <c r="EK35" s="2">
        <v>245.20128708406691</v>
      </c>
      <c r="EL35" s="2">
        <f t="shared" si="11"/>
        <v>84.078033859824487</v>
      </c>
      <c r="EM35" s="13"/>
      <c r="EN35" s="11">
        <v>38625</v>
      </c>
      <c r="EO35" s="2">
        <v>19</v>
      </c>
      <c r="EP35" s="2">
        <v>18979.710693359375</v>
      </c>
      <c r="EQ35" s="2">
        <v>7358.8903465270996</v>
      </c>
      <c r="ER35" s="2">
        <v>1344.7923212051392</v>
      </c>
      <c r="ES35" s="12">
        <v>2.579153894080854</v>
      </c>
      <c r="ET35" s="12">
        <v>5.4721388801003936</v>
      </c>
      <c r="EU35" s="14">
        <v>38625</v>
      </c>
      <c r="EV35" s="2">
        <v>305.76115404183554</v>
      </c>
      <c r="EW35" s="2">
        <f t="shared" si="12"/>
        <v>118.55095376183482</v>
      </c>
      <c r="EX35" s="13"/>
      <c r="EY35" s="11">
        <v>38625</v>
      </c>
      <c r="EZ35" s="2">
        <v>7</v>
      </c>
      <c r="FA35" s="2">
        <v>7477.8021545410156</v>
      </c>
      <c r="FB35" s="2">
        <v>2678.0529899597168</v>
      </c>
      <c r="FC35" s="2">
        <v>569.02400588989258</v>
      </c>
      <c r="FD35" s="12">
        <v>2.7922532461366631</v>
      </c>
      <c r="FE35" s="12">
        <v>4.7063972033509005</v>
      </c>
      <c r="FF35" s="14">
        <v>38625</v>
      </c>
      <c r="FG35" s="2">
        <v>361.75995618571136</v>
      </c>
      <c r="FH35" s="2">
        <f t="shared" si="13"/>
        <v>129.55843338573936</v>
      </c>
      <c r="FI35" s="13"/>
      <c r="FJ35" s="11">
        <v>38625</v>
      </c>
      <c r="FK35" s="2">
        <v>9</v>
      </c>
      <c r="FL35" s="2">
        <v>32712.382934570313</v>
      </c>
      <c r="FM35" s="2">
        <v>6242.2709655761719</v>
      </c>
      <c r="FN35" s="2">
        <v>2896.0210037231445</v>
      </c>
      <c r="FO35" s="12">
        <v>5.2404618631531807</v>
      </c>
      <c r="FP35" s="12">
        <v>2.1554646729257367</v>
      </c>
      <c r="FQ35" s="14">
        <v>38625</v>
      </c>
      <c r="FR35" s="2">
        <v>415.09891463796185</v>
      </c>
      <c r="FS35" s="2">
        <f t="shared" si="14"/>
        <v>79.210368375469344</v>
      </c>
      <c r="FT35" s="13"/>
      <c r="FU35" s="11">
        <v>38625</v>
      </c>
      <c r="FV35" s="2">
        <v>5</v>
      </c>
      <c r="FW35" s="2">
        <v>24350.022979736328</v>
      </c>
      <c r="FX35" s="2">
        <v>3382.3920288085938</v>
      </c>
      <c r="FY35" s="2">
        <v>1572.0180015563965</v>
      </c>
      <c r="FZ35" s="12">
        <v>7.1990540340509632</v>
      </c>
      <c r="GA35" s="12">
        <v>2.1516242342389296</v>
      </c>
      <c r="GB35" s="14">
        <v>38625</v>
      </c>
      <c r="GC35" s="2">
        <v>633.06812876351569</v>
      </c>
      <c r="GD35" s="2">
        <f t="shared" si="15"/>
        <v>87.93768261345906</v>
      </c>
      <c r="GE35" s="13"/>
      <c r="GF35" s="11">
        <v>38625</v>
      </c>
      <c r="GG35" s="2">
        <v>7</v>
      </c>
      <c r="GH35" s="2">
        <v>53038.645812988281</v>
      </c>
      <c r="GI35" s="2">
        <v>5087.1460494995117</v>
      </c>
      <c r="GJ35" s="2">
        <v>4304.1540451049805</v>
      </c>
      <c r="GK35" s="12">
        <v>10.426012010841792</v>
      </c>
      <c r="GL35" s="12">
        <v>1.1819154231445343</v>
      </c>
      <c r="GM35" s="14">
        <v>38625</v>
      </c>
      <c r="GN35" s="2">
        <v>645.09788373388233</v>
      </c>
      <c r="GO35" s="2">
        <f t="shared" si="16"/>
        <v>61.873886493038619</v>
      </c>
    </row>
    <row r="36" spans="2:197">
      <c r="B36" s="202">
        <v>38442</v>
      </c>
      <c r="C36" s="203">
        <v>288</v>
      </c>
      <c r="D36" s="203">
        <v>449110.92240381241</v>
      </c>
      <c r="E36" s="203">
        <v>104420.33240175247</v>
      </c>
      <c r="F36" s="203">
        <v>34164.332409858704</v>
      </c>
      <c r="G36" s="133">
        <v>4.3009911199657802</v>
      </c>
      <c r="H36" s="133">
        <v>3.0564136640826089</v>
      </c>
      <c r="I36" s="2"/>
      <c r="J36" s="2"/>
      <c r="K36" s="1"/>
      <c r="L36" s="11">
        <v>38717</v>
      </c>
      <c r="M36" s="2"/>
      <c r="N36" s="2"/>
      <c r="O36" s="2"/>
      <c r="P36" s="2"/>
      <c r="Q36" s="12"/>
      <c r="R36" s="12"/>
      <c r="S36" s="14">
        <v>38717</v>
      </c>
      <c r="T36" s="2">
        <v>594.71903541637391</v>
      </c>
      <c r="U36" s="2"/>
      <c r="V36" s="13"/>
      <c r="W36" s="11">
        <v>38717</v>
      </c>
      <c r="X36" s="2">
        <v>22</v>
      </c>
      <c r="Y36" s="2">
        <v>17395.986022949219</v>
      </c>
      <c r="Z36" s="2">
        <v>6224.8670253753662</v>
      </c>
      <c r="AA36" s="2">
        <v>1543.7179956436157</v>
      </c>
      <c r="AB36" s="12">
        <v>2.7945956037350408</v>
      </c>
      <c r="AC36" s="12">
        <v>4.0323861242415973</v>
      </c>
      <c r="AD36" s="14">
        <v>38717</v>
      </c>
      <c r="AE36" s="2">
        <v>234.93013507954802</v>
      </c>
      <c r="AF36" s="2">
        <f t="shared" si="1"/>
        <v>84.065878714458194</v>
      </c>
      <c r="AG36" s="13"/>
      <c r="AH36" s="11">
        <v>38717</v>
      </c>
      <c r="AI36" s="2">
        <v>16</v>
      </c>
      <c r="AJ36" s="2">
        <v>25200.692108154297</v>
      </c>
      <c r="AK36" s="2">
        <v>6528.9675483703613</v>
      </c>
      <c r="AL36" s="2">
        <v>2118.6290035247803</v>
      </c>
      <c r="AM36" s="12">
        <v>3.8598280541989247</v>
      </c>
      <c r="AN36" s="12">
        <v>3.0816945947157643</v>
      </c>
      <c r="AO36" s="14">
        <v>38717</v>
      </c>
      <c r="AP36" s="2">
        <v>241.46043253920192</v>
      </c>
      <c r="AQ36" s="2">
        <f t="shared" si="2"/>
        <v>62.557302850972469</v>
      </c>
      <c r="AS36" s="11">
        <v>38717</v>
      </c>
      <c r="AT36" s="2">
        <v>17</v>
      </c>
      <c r="AU36" s="2">
        <v>6278.7840118408203</v>
      </c>
      <c r="AV36" s="2">
        <v>1711.6959972381592</v>
      </c>
      <c r="AW36" s="2">
        <v>490.69598865509033</v>
      </c>
      <c r="AX36" s="12">
        <v>3.668165387996297</v>
      </c>
      <c r="AY36" s="12">
        <v>3.4883024047732909</v>
      </c>
      <c r="AZ36" s="14">
        <v>38717</v>
      </c>
      <c r="BA36" s="2">
        <v>564.13893602121277</v>
      </c>
      <c r="BB36" s="2">
        <f t="shared" si="3"/>
        <v>153.79321168759205</v>
      </c>
      <c r="BC36" s="13"/>
      <c r="BD36" s="11">
        <v>38717</v>
      </c>
      <c r="BE36" s="2">
        <v>32</v>
      </c>
      <c r="BF36" s="2">
        <v>50518.889602661133</v>
      </c>
      <c r="BG36" s="2">
        <v>17148.783121109009</v>
      </c>
      <c r="BH36" s="2">
        <v>3538.9823989868164</v>
      </c>
      <c r="BI36" s="12">
        <v>2.9459168761937251</v>
      </c>
      <c r="BJ36" s="12">
        <v>4.8456819468835377</v>
      </c>
      <c r="BK36" s="14">
        <v>38717</v>
      </c>
      <c r="BL36" s="2">
        <v>226.64110566765632</v>
      </c>
      <c r="BM36" s="2">
        <f t="shared" si="4"/>
        <v>76.933978517577245</v>
      </c>
      <c r="BN36" s="13"/>
      <c r="BO36" s="11">
        <v>38717</v>
      </c>
      <c r="BP36" s="2">
        <v>9</v>
      </c>
      <c r="BQ36" s="2">
        <v>11906.735122680664</v>
      </c>
      <c r="BR36" s="2">
        <v>3290.392993927002</v>
      </c>
      <c r="BS36" s="2">
        <v>893.36298370361328</v>
      </c>
      <c r="BT36" s="12">
        <v>3.6186361764861021</v>
      </c>
      <c r="BU36" s="12">
        <v>3.6831534929800043</v>
      </c>
      <c r="BV36" s="14">
        <v>38717</v>
      </c>
      <c r="BW36" s="2">
        <v>369.19996943791381</v>
      </c>
      <c r="BX36" s="2">
        <f t="shared" si="5"/>
        <v>102.02738032548704</v>
      </c>
      <c r="BY36" s="13"/>
      <c r="BZ36" s="11">
        <v>38717</v>
      </c>
      <c r="CA36" s="2">
        <v>11</v>
      </c>
      <c r="CB36" s="2">
        <v>13372.730133056641</v>
      </c>
      <c r="CC36" s="2">
        <v>2380.429027557373</v>
      </c>
      <c r="CD36" s="2">
        <v>689.91999340057373</v>
      </c>
      <c r="CE36" s="12">
        <v>5.6177814915905246</v>
      </c>
      <c r="CF36" s="12">
        <v>3.4502972088464676</v>
      </c>
      <c r="CG36" s="14">
        <v>38717</v>
      </c>
      <c r="CH36" s="2">
        <v>198.56160892359276</v>
      </c>
      <c r="CI36" s="2">
        <f t="shared" si="6"/>
        <v>35.345199741361846</v>
      </c>
      <c r="CJ36" s="13"/>
      <c r="CK36" s="11">
        <v>38717</v>
      </c>
      <c r="CL36" s="2">
        <v>26</v>
      </c>
      <c r="CM36" s="2">
        <v>16535.342147827148</v>
      </c>
      <c r="CN36" s="2">
        <v>6231.9500007629395</v>
      </c>
      <c r="CO36" s="2">
        <v>1084.5420045852661</v>
      </c>
      <c r="CP36" s="12">
        <v>2.6533175243387426</v>
      </c>
      <c r="CQ36" s="12">
        <v>5.7461582625802183</v>
      </c>
      <c r="CR36" s="14">
        <v>38717</v>
      </c>
      <c r="CS36" s="2">
        <v>226.47401388678739</v>
      </c>
      <c r="CT36" s="2">
        <f t="shared" si="7"/>
        <v>85.355036406066418</v>
      </c>
      <c r="CU36" s="13"/>
      <c r="CV36" s="11">
        <v>38717</v>
      </c>
      <c r="CW36" s="2">
        <v>9</v>
      </c>
      <c r="CX36" s="2">
        <v>8995.0600128173828</v>
      </c>
      <c r="CY36" s="2">
        <v>2286.4800109863281</v>
      </c>
      <c r="CZ36" s="2">
        <v>694.72100353240967</v>
      </c>
      <c r="DA36" s="12">
        <v>3.9340208397173555</v>
      </c>
      <c r="DB36" s="12">
        <v>3.2912205034256758</v>
      </c>
      <c r="DC36" s="14">
        <v>38717</v>
      </c>
      <c r="DD36" s="2">
        <v>252.37825164071884</v>
      </c>
      <c r="DE36" s="2">
        <f t="shared" si="8"/>
        <v>64.152749038017618</v>
      </c>
      <c r="DF36" s="13"/>
      <c r="DG36" s="11">
        <v>38717</v>
      </c>
      <c r="DH36" s="2">
        <v>38</v>
      </c>
      <c r="DI36" s="2">
        <v>40098.338989257813</v>
      </c>
      <c r="DJ36" s="2">
        <v>16543.730083525181</v>
      </c>
      <c r="DK36" s="2">
        <v>3544.2030258178711</v>
      </c>
      <c r="DL36" s="12">
        <v>2.4237786029396795</v>
      </c>
      <c r="DM36" s="12">
        <v>4.6678279892578951</v>
      </c>
      <c r="DN36" s="14">
        <v>38717</v>
      </c>
      <c r="DO36" s="2">
        <v>285.65497083924396</v>
      </c>
      <c r="DP36" s="2">
        <f t="shared" si="9"/>
        <v>117.85522427369702</v>
      </c>
      <c r="DQ36" s="13"/>
      <c r="DR36" s="11">
        <v>38717</v>
      </c>
      <c r="DS36" s="2">
        <v>20</v>
      </c>
      <c r="DT36" s="2">
        <v>28566.177871704102</v>
      </c>
      <c r="DU36" s="2">
        <v>2884.3198447227478</v>
      </c>
      <c r="DV36" s="2">
        <v>2162.0088872909546</v>
      </c>
      <c r="DW36" s="12">
        <v>9.9039563604465624</v>
      </c>
      <c r="DX36" s="12">
        <v>1.3340925015053315</v>
      </c>
      <c r="DY36" s="14">
        <v>38717</v>
      </c>
      <c r="DZ36" s="2">
        <v>391.23148939654641</v>
      </c>
      <c r="EA36" s="2">
        <f t="shared" si="10"/>
        <v>39.502545766357358</v>
      </c>
      <c r="EB36" s="13"/>
      <c r="EC36" s="11">
        <v>38717</v>
      </c>
      <c r="ED36" s="2">
        <v>12</v>
      </c>
      <c r="EE36" s="2">
        <v>19754.279113769531</v>
      </c>
      <c r="EF36" s="2">
        <v>7207.9099617004395</v>
      </c>
      <c r="EG36" s="2">
        <v>618.23999977111816</v>
      </c>
      <c r="EH36" s="12">
        <v>2.7406389950394496</v>
      </c>
      <c r="EI36" s="12">
        <v>11.658757059344133</v>
      </c>
      <c r="EJ36" s="14">
        <v>38717</v>
      </c>
      <c r="EK36" s="2">
        <v>278.1077608864889</v>
      </c>
      <c r="EL36" s="2">
        <f t="shared" si="11"/>
        <v>101.47551771315497</v>
      </c>
      <c r="EM36" s="13"/>
      <c r="EN36" s="11">
        <v>38717</v>
      </c>
      <c r="EO36" s="2">
        <v>18</v>
      </c>
      <c r="EP36" s="2">
        <v>19288.512054443359</v>
      </c>
      <c r="EQ36" s="2">
        <v>7316.0544586181641</v>
      </c>
      <c r="ER36" s="2">
        <v>1302.7582950592041</v>
      </c>
      <c r="ES36" s="12">
        <v>2.6364637064342631</v>
      </c>
      <c r="ET36" s="12">
        <v>5.6158187488537044</v>
      </c>
      <c r="EU36" s="14">
        <v>38717</v>
      </c>
      <c r="EV36" s="2">
        <v>285.12682875954476</v>
      </c>
      <c r="EW36" s="2">
        <f t="shared" si="12"/>
        <v>108.14745071729818</v>
      </c>
      <c r="EX36" s="13"/>
      <c r="EY36" s="11">
        <v>38717</v>
      </c>
      <c r="EZ36" s="2">
        <v>7</v>
      </c>
      <c r="FA36" s="2">
        <v>7206.4299163818359</v>
      </c>
      <c r="FB36" s="2">
        <v>3121.3299713134766</v>
      </c>
      <c r="FC36" s="2">
        <v>575.4069938659668</v>
      </c>
      <c r="FD36" s="12">
        <v>2.3087690127645564</v>
      </c>
      <c r="FE36" s="12">
        <v>5.4245603626440237</v>
      </c>
      <c r="FF36" s="14">
        <v>38717</v>
      </c>
      <c r="FG36" s="2">
        <v>335.41348798216302</v>
      </c>
      <c r="FH36" s="2">
        <f t="shared" si="13"/>
        <v>145.278062087525</v>
      </c>
      <c r="FI36" s="13"/>
      <c r="FJ36" s="11">
        <v>38717</v>
      </c>
      <c r="FK36" s="2">
        <v>9</v>
      </c>
      <c r="FL36" s="2">
        <v>30552.72607421875</v>
      </c>
      <c r="FM36" s="2">
        <v>6298.3210067749023</v>
      </c>
      <c r="FN36" s="2">
        <v>2889.9949913024902</v>
      </c>
      <c r="FO36" s="12">
        <v>4.850931866024955</v>
      </c>
      <c r="FP36" s="12">
        <v>2.1793536064006518</v>
      </c>
      <c r="FQ36" s="14">
        <v>38717</v>
      </c>
      <c r="FR36" s="2">
        <v>346.70224997925794</v>
      </c>
      <c r="FS36" s="2">
        <f t="shared" si="14"/>
        <v>71.471267697552605</v>
      </c>
      <c r="FT36" s="13"/>
      <c r="FU36" s="11">
        <v>38717</v>
      </c>
      <c r="FV36" s="2">
        <v>5</v>
      </c>
      <c r="FW36" s="2">
        <v>23825.187057495117</v>
      </c>
      <c r="FX36" s="2">
        <v>3079.3759765625</v>
      </c>
      <c r="FY36" s="2">
        <v>1547.3169937133789</v>
      </c>
      <c r="FZ36" s="12">
        <v>7.7370179019487955</v>
      </c>
      <c r="GA36" s="12">
        <v>1.9901390530019061</v>
      </c>
      <c r="GB36" s="14">
        <v>38717</v>
      </c>
      <c r="GC36" s="2">
        <v>488.07185566269737</v>
      </c>
      <c r="GD36" s="2">
        <f t="shared" si="15"/>
        <v>63.08268403253431</v>
      </c>
      <c r="GE36" s="13"/>
      <c r="GF36" s="11">
        <v>38717</v>
      </c>
      <c r="GG36" s="2">
        <v>6</v>
      </c>
      <c r="GH36" s="2">
        <v>34683.369934082031</v>
      </c>
      <c r="GI36" s="2">
        <v>3986.8070983886719</v>
      </c>
      <c r="GJ36" s="2">
        <v>3188.7830123901367</v>
      </c>
      <c r="GK36" s="12">
        <v>8.6995355125408089</v>
      </c>
      <c r="GL36" s="12">
        <v>1.2502597645866096</v>
      </c>
      <c r="GM36" s="14">
        <v>38717</v>
      </c>
      <c r="GN36" s="2">
        <v>213.80835375082265</v>
      </c>
      <c r="GO36" s="2">
        <f t="shared" si="16"/>
        <v>24.576984994498542</v>
      </c>
    </row>
    <row r="37" spans="2:197">
      <c r="B37" s="11">
        <v>38533</v>
      </c>
      <c r="C37" s="2">
        <v>280</v>
      </c>
      <c r="D37" s="2">
        <v>430151.36465454102</v>
      </c>
      <c r="E37" s="2">
        <v>102883.45022511482</v>
      </c>
      <c r="F37" s="2">
        <v>32622.496448040009</v>
      </c>
      <c r="G37" s="12">
        <v>4.1809578091845232</v>
      </c>
      <c r="H37" s="12">
        <v>3.1537577263280276</v>
      </c>
      <c r="I37" s="2"/>
      <c r="J37" s="2"/>
      <c r="K37" s="1"/>
      <c r="L37" s="11">
        <v>38807</v>
      </c>
      <c r="M37" s="2">
        <v>12</v>
      </c>
      <c r="N37" s="2">
        <v>17845.349914550781</v>
      </c>
      <c r="O37" s="2">
        <v>5335.9170227050781</v>
      </c>
      <c r="P37" s="2">
        <v>1529.5630130767822</v>
      </c>
      <c r="Q37" s="12">
        <v>3.3443829502251075</v>
      </c>
      <c r="R37" s="12">
        <v>3.4885238313730209</v>
      </c>
      <c r="S37" s="14">
        <v>38807</v>
      </c>
      <c r="T37" s="2">
        <v>639.30013708904335</v>
      </c>
      <c r="U37" s="2"/>
      <c r="V37" s="13"/>
      <c r="W37" s="11">
        <v>38807</v>
      </c>
      <c r="X37" s="2">
        <v>25</v>
      </c>
      <c r="Y37" s="2">
        <v>20244.537734985352</v>
      </c>
      <c r="Z37" s="2">
        <v>7145.5439929962158</v>
      </c>
      <c r="AA37" s="2">
        <v>1726.9350090026855</v>
      </c>
      <c r="AB37" s="12">
        <v>2.8331695606140359</v>
      </c>
      <c r="AC37" s="12">
        <v>4.1377028989196338</v>
      </c>
      <c r="AD37" s="14">
        <v>38807</v>
      </c>
      <c r="AE37" s="2">
        <v>188.19704046919421</v>
      </c>
      <c r="AF37" s="2">
        <f t="shared" si="1"/>
        <v>66.426324454935227</v>
      </c>
      <c r="AG37" s="13"/>
      <c r="AH37" s="11">
        <v>38807</v>
      </c>
      <c r="AI37" s="2">
        <v>16</v>
      </c>
      <c r="AJ37" s="2">
        <v>25983.290649414063</v>
      </c>
      <c r="AK37" s="2">
        <v>6535.5950260162354</v>
      </c>
      <c r="AL37" s="2">
        <v>1840.5173225402832</v>
      </c>
      <c r="AM37" s="12">
        <v>3.975657999919274</v>
      </c>
      <c r="AN37" s="12">
        <v>3.5509554547391073</v>
      </c>
      <c r="AO37" s="14">
        <v>38807</v>
      </c>
      <c r="AP37" s="2">
        <v>184.937841920946</v>
      </c>
      <c r="AQ37" s="2">
        <f t="shared" si="2"/>
        <v>46.517542989035064</v>
      </c>
      <c r="AS37" s="11">
        <v>38807</v>
      </c>
      <c r="AT37" s="2">
        <v>16</v>
      </c>
      <c r="AU37" s="2">
        <v>7018.3290710449219</v>
      </c>
      <c r="AV37" s="2">
        <v>2044.4999732971191</v>
      </c>
      <c r="AW37" s="2">
        <v>485.65999984741211</v>
      </c>
      <c r="AX37" s="12">
        <v>3.4327851125997424</v>
      </c>
      <c r="AY37" s="12">
        <v>4.2097351520394382</v>
      </c>
      <c r="AZ37" s="14">
        <v>38807</v>
      </c>
      <c r="BA37" s="2">
        <v>252.35932972455964</v>
      </c>
      <c r="BB37" s="2">
        <f t="shared" si="3"/>
        <v>73.514455885483898</v>
      </c>
      <c r="BC37" s="13"/>
      <c r="BD37" s="11">
        <v>38807</v>
      </c>
      <c r="BE37" s="2">
        <v>33</v>
      </c>
      <c r="BF37" s="2">
        <v>48792.640914916992</v>
      </c>
      <c r="BG37" s="2">
        <v>18057.705562591553</v>
      </c>
      <c r="BH37" s="2">
        <v>3585.0213117599487</v>
      </c>
      <c r="BI37" s="12">
        <v>2.7020398990221719</v>
      </c>
      <c r="BJ37" s="12">
        <v>5.0369869499399753</v>
      </c>
      <c r="BK37" s="14">
        <v>38807</v>
      </c>
      <c r="BL37" s="2">
        <v>185.70343353208497</v>
      </c>
      <c r="BM37" s="2">
        <f t="shared" si="4"/>
        <v>68.727124865657345</v>
      </c>
      <c r="BN37" s="13"/>
      <c r="BO37" s="11">
        <v>38807</v>
      </c>
      <c r="BP37" s="2">
        <v>8</v>
      </c>
      <c r="BQ37" s="2">
        <v>9201.6769866943359</v>
      </c>
      <c r="BR37" s="2">
        <v>2517.7580032348633</v>
      </c>
      <c r="BS37" s="2">
        <v>745.95199584960938</v>
      </c>
      <c r="BT37" s="12">
        <v>3.6547106492648802</v>
      </c>
      <c r="BU37" s="12">
        <v>3.3752279198170627</v>
      </c>
      <c r="BV37" s="14">
        <v>38807</v>
      </c>
      <c r="BW37" s="2">
        <v>373.17058967200052</v>
      </c>
      <c r="BX37" s="2">
        <f t="shared" si="5"/>
        <v>102.10673989938471</v>
      </c>
      <c r="BY37" s="13"/>
      <c r="BZ37" s="11">
        <v>38807</v>
      </c>
      <c r="CA37" s="2">
        <v>11</v>
      </c>
      <c r="CB37" s="2">
        <v>13697.480117797852</v>
      </c>
      <c r="CC37" s="2">
        <v>2615.5910186767578</v>
      </c>
      <c r="CD37" s="2">
        <v>752.73099327087402</v>
      </c>
      <c r="CE37" s="12">
        <v>5.2368585226017039</v>
      </c>
      <c r="CF37" s="12">
        <v>3.4748018110840886</v>
      </c>
      <c r="CG37" s="14">
        <v>38807</v>
      </c>
      <c r="CH37" s="2">
        <v>160.34310987466009</v>
      </c>
      <c r="CI37" s="2">
        <f t="shared" si="6"/>
        <v>30.618186300553454</v>
      </c>
      <c r="CJ37" s="13"/>
      <c r="CK37" s="11">
        <v>38807</v>
      </c>
      <c r="CL37" s="2">
        <v>28</v>
      </c>
      <c r="CM37" s="2">
        <v>20389.567031860352</v>
      </c>
      <c r="CN37" s="2">
        <v>7913.6370086669922</v>
      </c>
      <c r="CO37" s="2">
        <v>1409.3389966487885</v>
      </c>
      <c r="CP37" s="12">
        <v>2.5765102707553753</v>
      </c>
      <c r="CQ37" s="12">
        <v>5.6151408763147241</v>
      </c>
      <c r="CR37" s="14">
        <v>38807</v>
      </c>
      <c r="CS37" s="2">
        <v>219.25332579290489</v>
      </c>
      <c r="CT37" s="2">
        <f t="shared" si="7"/>
        <v>85.097012141397244</v>
      </c>
      <c r="CU37" s="13"/>
      <c r="CV37" s="11">
        <v>38807</v>
      </c>
      <c r="CW37" s="2">
        <v>11</v>
      </c>
      <c r="CX37" s="2">
        <v>18439.663284301758</v>
      </c>
      <c r="CY37" s="2">
        <v>3608.875789642334</v>
      </c>
      <c r="CZ37" s="2">
        <v>1096.0150051116943</v>
      </c>
      <c r="DA37" s="12">
        <v>5.1095311557201759</v>
      </c>
      <c r="DB37" s="12">
        <v>3.2927248010391565</v>
      </c>
      <c r="DC37" s="14">
        <v>38807</v>
      </c>
      <c r="DD37" s="2">
        <v>182.9991715731833</v>
      </c>
      <c r="DE37" s="2">
        <f t="shared" si="8"/>
        <v>35.815257015961969</v>
      </c>
      <c r="DF37" s="13"/>
      <c r="DG37" s="11">
        <v>38807</v>
      </c>
      <c r="DH37" s="2">
        <v>37</v>
      </c>
      <c r="DI37" s="2">
        <v>39584.142837524414</v>
      </c>
      <c r="DJ37" s="2">
        <v>16488.3059258461</v>
      </c>
      <c r="DK37" s="2">
        <v>3262.153003692627</v>
      </c>
      <c r="DL37" s="12">
        <v>2.4007404408644941</v>
      </c>
      <c r="DM37" s="12">
        <v>5.054424457461681</v>
      </c>
      <c r="DN37" s="14">
        <v>38807</v>
      </c>
      <c r="DO37" s="2">
        <v>224.98501077823488</v>
      </c>
      <c r="DP37" s="2">
        <f t="shared" si="9"/>
        <v>93.714841866544702</v>
      </c>
      <c r="DQ37" s="13"/>
      <c r="DR37" s="11">
        <v>38807</v>
      </c>
      <c r="DS37" s="2">
        <v>19</v>
      </c>
      <c r="DT37" s="2">
        <v>30337.125366210938</v>
      </c>
      <c r="DU37" s="2">
        <v>2550.4580106735229</v>
      </c>
      <c r="DV37" s="2">
        <v>2165.0879907608032</v>
      </c>
      <c r="DW37" s="12">
        <v>11.894775463564496</v>
      </c>
      <c r="DX37" s="12">
        <v>1.1779927751468902</v>
      </c>
      <c r="DY37" s="14">
        <v>38807</v>
      </c>
      <c r="DZ37" s="2">
        <v>324.46768868912807</v>
      </c>
      <c r="EA37" s="2">
        <f t="shared" si="10"/>
        <v>27.27816844319776</v>
      </c>
      <c r="EB37" s="13"/>
      <c r="EC37" s="11">
        <v>38807</v>
      </c>
      <c r="ED37" s="2">
        <v>10</v>
      </c>
      <c r="EE37" s="2">
        <v>15079.684844970703</v>
      </c>
      <c r="EF37" s="2">
        <v>4958.2580184936523</v>
      </c>
      <c r="EG37" s="2">
        <v>563.50498628616333</v>
      </c>
      <c r="EH37" s="12">
        <v>3.0413271735205099</v>
      </c>
      <c r="EI37" s="12">
        <v>8.7989603271686274</v>
      </c>
      <c r="EJ37" s="14">
        <v>38807</v>
      </c>
      <c r="EK37" s="2">
        <v>214.47915071705967</v>
      </c>
      <c r="EL37" s="2">
        <f t="shared" si="11"/>
        <v>70.521564593390266</v>
      </c>
      <c r="EM37" s="13"/>
      <c r="EN37" s="11">
        <v>38807</v>
      </c>
      <c r="EO37" s="2">
        <v>17</v>
      </c>
      <c r="EP37" s="2">
        <v>15662.019096374512</v>
      </c>
      <c r="EQ37" s="2">
        <v>5239.2084851264954</v>
      </c>
      <c r="ER37" s="2">
        <v>1141.6941013336182</v>
      </c>
      <c r="ES37" s="12">
        <v>2.9893864962307122</v>
      </c>
      <c r="ET37" s="12">
        <v>4.5889774493943269</v>
      </c>
      <c r="EU37" s="14">
        <v>38807</v>
      </c>
      <c r="EV37" s="2">
        <v>296.54372454474645</v>
      </c>
      <c r="EW37" s="2">
        <f t="shared" si="12"/>
        <v>99.198857330310247</v>
      </c>
      <c r="EX37" s="13"/>
      <c r="EY37" s="11">
        <v>38807</v>
      </c>
      <c r="EZ37" s="2">
        <v>7</v>
      </c>
      <c r="FA37" s="2">
        <v>7486.3140869140625</v>
      </c>
      <c r="FB37" s="2">
        <v>4843.1739883422852</v>
      </c>
      <c r="FC37" s="2">
        <v>637.33999443054199</v>
      </c>
      <c r="FD37" s="12">
        <v>1.5457454357274634</v>
      </c>
      <c r="FE37" s="12">
        <v>7.5990429451546051</v>
      </c>
      <c r="FF37" s="14">
        <v>38807</v>
      </c>
      <c r="FG37" s="2">
        <v>271.6070742579746</v>
      </c>
      <c r="FH37" s="2">
        <f t="shared" si="13"/>
        <v>175.71268074302938</v>
      </c>
      <c r="FI37" s="13"/>
      <c r="FJ37" s="11">
        <v>38807</v>
      </c>
      <c r="FK37" s="2">
        <v>9</v>
      </c>
      <c r="FL37" s="2">
        <v>32021.130981445313</v>
      </c>
      <c r="FM37" s="2">
        <v>6308.5339889526367</v>
      </c>
      <c r="FN37" s="2">
        <v>2815.3590049743652</v>
      </c>
      <c r="FO37" s="12">
        <v>5.0758434586418968</v>
      </c>
      <c r="FP37" s="12">
        <v>2.240756499546344</v>
      </c>
      <c r="FQ37" s="14">
        <v>38807</v>
      </c>
      <c r="FR37" s="2">
        <v>244.79511078949895</v>
      </c>
      <c r="FS37" s="2">
        <f t="shared" si="14"/>
        <v>48.227474464903381</v>
      </c>
      <c r="FT37" s="13"/>
      <c r="FU37" s="11">
        <v>38807</v>
      </c>
      <c r="FV37" s="2">
        <v>4</v>
      </c>
      <c r="FW37" s="2">
        <v>23229.163879394531</v>
      </c>
      <c r="FX37" s="2">
        <v>3051.1099853515625</v>
      </c>
      <c r="FY37" s="2">
        <v>1558.7539978027344</v>
      </c>
      <c r="FZ37" s="12">
        <v>7.6133485816369095</v>
      </c>
      <c r="GA37" s="12">
        <v>1.9574031499854994</v>
      </c>
      <c r="GB37" s="14">
        <v>38807</v>
      </c>
      <c r="GC37" s="2">
        <v>363.99545788907386</v>
      </c>
      <c r="GD37" s="2">
        <f t="shared" si="15"/>
        <v>47.810165787892103</v>
      </c>
      <c r="GE37" s="13"/>
      <c r="GF37" s="11">
        <v>38807</v>
      </c>
      <c r="GG37" s="2">
        <v>7</v>
      </c>
      <c r="GH37" s="2">
        <v>25966.269989013672</v>
      </c>
      <c r="GI37" s="2">
        <v>2725.9689865112305</v>
      </c>
      <c r="GJ37" s="2">
        <v>1591.4830093383789</v>
      </c>
      <c r="GK37" s="12">
        <v>9.5255192254575185</v>
      </c>
      <c r="GL37" s="12">
        <v>1.7128483122446196</v>
      </c>
      <c r="GM37" s="14">
        <v>38807</v>
      </c>
      <c r="GN37" s="2">
        <v>163.31954435997193</v>
      </c>
      <c r="GO37" s="2">
        <f t="shared" si="16"/>
        <v>17.145474225015544</v>
      </c>
    </row>
    <row r="38" spans="2:197">
      <c r="B38" s="11">
        <v>38625</v>
      </c>
      <c r="C38" s="2">
        <v>269</v>
      </c>
      <c r="D38" s="2">
        <v>398075.89482879639</v>
      </c>
      <c r="E38" s="2">
        <v>102861.82472342253</v>
      </c>
      <c r="F38" s="2">
        <v>30278.191234350204</v>
      </c>
      <c r="G38" s="12">
        <v>3.8700061553365686</v>
      </c>
      <c r="H38" s="12">
        <v>3.3972248846465822</v>
      </c>
      <c r="I38" s="2"/>
      <c r="J38" s="2"/>
      <c r="K38" s="1"/>
      <c r="L38" s="11">
        <v>38898</v>
      </c>
      <c r="M38" s="2">
        <v>13</v>
      </c>
      <c r="N38" s="2">
        <v>35341.480102539063</v>
      </c>
      <c r="O38" s="2">
        <v>9359.2649612426758</v>
      </c>
      <c r="P38" s="2">
        <v>2862.5950088500977</v>
      </c>
      <c r="Q38" s="12">
        <v>3.7760956922248092</v>
      </c>
      <c r="R38" s="12">
        <v>3.2695036958798744</v>
      </c>
      <c r="S38" s="14">
        <v>38898</v>
      </c>
      <c r="T38" s="2">
        <v>475.5053993686148</v>
      </c>
      <c r="U38" s="2">
        <f t="shared" ref="U38:U47" si="17">T38/Q38</f>
        <v>125.92514547438689</v>
      </c>
      <c r="V38" s="13"/>
      <c r="W38" s="11">
        <v>38898</v>
      </c>
      <c r="X38" s="2">
        <v>26</v>
      </c>
      <c r="Y38" s="2">
        <v>20120.677291870117</v>
      </c>
      <c r="Z38" s="2">
        <v>7659.1470193862915</v>
      </c>
      <c r="AA38" s="2">
        <v>1793.4920029640198</v>
      </c>
      <c r="AB38" s="12">
        <v>2.6270128045514833</v>
      </c>
      <c r="AC38" s="12">
        <v>4.2705219798741112</v>
      </c>
      <c r="AD38" s="14">
        <v>38898</v>
      </c>
      <c r="AE38" s="2">
        <v>205.27449261711817</v>
      </c>
      <c r="AF38" s="2">
        <f t="shared" si="1"/>
        <v>78.139890396219528</v>
      </c>
      <c r="AG38" s="13"/>
      <c r="AH38" s="11">
        <v>38898</v>
      </c>
      <c r="AI38" s="2">
        <v>15</v>
      </c>
      <c r="AJ38" s="2">
        <v>24283.876159667969</v>
      </c>
      <c r="AK38" s="2">
        <v>6672.7939872741699</v>
      </c>
      <c r="AL38" s="2">
        <v>1720.1419973373413</v>
      </c>
      <c r="AM38" s="12">
        <v>3.6392366085301413</v>
      </c>
      <c r="AN38" s="12">
        <v>3.8792111335012955</v>
      </c>
      <c r="AO38" s="14">
        <v>38898</v>
      </c>
      <c r="AP38" s="2">
        <v>241.80651848134502</v>
      </c>
      <c r="AQ38" s="2">
        <f t="shared" si="2"/>
        <v>66.44429711290708</v>
      </c>
      <c r="AS38" s="11">
        <v>38898</v>
      </c>
      <c r="AT38" s="2">
        <v>17</v>
      </c>
      <c r="AU38" s="2">
        <v>6260.7139739990234</v>
      </c>
      <c r="AV38" s="2">
        <v>2168.894989490509</v>
      </c>
      <c r="AW38" s="2">
        <v>507.84099864959717</v>
      </c>
      <c r="AX38" s="12">
        <v>2.8865915612953286</v>
      </c>
      <c r="AY38" s="12">
        <v>4.2708150686097222</v>
      </c>
      <c r="AZ38" s="14">
        <v>38898</v>
      </c>
      <c r="BA38" s="2">
        <v>524.81120611011329</v>
      </c>
      <c r="BB38" s="2">
        <f t="shared" si="3"/>
        <v>181.809998043024</v>
      </c>
      <c r="BC38" s="13"/>
      <c r="BD38" s="11">
        <v>38898</v>
      </c>
      <c r="BE38" s="2">
        <v>32</v>
      </c>
      <c r="BF38" s="2">
        <v>48469.047073364258</v>
      </c>
      <c r="BG38" s="2">
        <v>18515.536417007446</v>
      </c>
      <c r="BH38" s="2">
        <v>3591.5546197891235</v>
      </c>
      <c r="BI38" s="12">
        <v>2.6177500873721926</v>
      </c>
      <c r="BJ38" s="12">
        <v>5.1552985759950873</v>
      </c>
      <c r="BK38" s="14">
        <v>38898</v>
      </c>
      <c r="BL38" s="2">
        <v>225.07858351297665</v>
      </c>
      <c r="BM38" s="2">
        <f t="shared" si="4"/>
        <v>85.981692675224011</v>
      </c>
      <c r="BN38" s="13"/>
      <c r="BO38" s="11">
        <v>38898</v>
      </c>
      <c r="BP38" s="2">
        <v>8</v>
      </c>
      <c r="BQ38" s="2">
        <v>9213.4919891357422</v>
      </c>
      <c r="BR38" s="2">
        <v>2484.4800033569336</v>
      </c>
      <c r="BS38" s="2">
        <v>758.98699951171875</v>
      </c>
      <c r="BT38" s="12">
        <v>3.7084186536767563</v>
      </c>
      <c r="BU38" s="12">
        <v>3.2734157567326991</v>
      </c>
      <c r="BV38" s="14">
        <v>38898</v>
      </c>
      <c r="BW38" s="2">
        <v>329.11690667896175</v>
      </c>
      <c r="BX38" s="2">
        <f t="shared" si="5"/>
        <v>88.748584616425347</v>
      </c>
      <c r="BY38" s="13"/>
      <c r="BZ38" s="11">
        <v>38898</v>
      </c>
      <c r="CA38" s="2">
        <v>12</v>
      </c>
      <c r="CB38" s="2">
        <v>18111.319625854492</v>
      </c>
      <c r="CC38" s="2">
        <v>3327.7710266113281</v>
      </c>
      <c r="CD38" s="2">
        <v>943.00700950622559</v>
      </c>
      <c r="CE38" s="12">
        <v>5.4424777068563106</v>
      </c>
      <c r="CF38" s="12">
        <v>3.5288932034066272</v>
      </c>
      <c r="CG38" s="14">
        <v>38898</v>
      </c>
      <c r="CH38" s="2">
        <v>237.32481361384967</v>
      </c>
      <c r="CI38" s="2">
        <f t="shared" si="6"/>
        <v>43.606024020065938</v>
      </c>
      <c r="CJ38" s="13"/>
      <c r="CK38" s="11">
        <v>38898</v>
      </c>
      <c r="CL38" s="2">
        <v>28</v>
      </c>
      <c r="CM38" s="2">
        <v>23891.667907714844</v>
      </c>
      <c r="CN38" s="2">
        <v>8007.8949775695801</v>
      </c>
      <c r="CO38" s="2">
        <v>1648.6620092391968</v>
      </c>
      <c r="CP38" s="12">
        <v>2.9835141413113333</v>
      </c>
      <c r="CQ38" s="12">
        <v>4.857208410634124</v>
      </c>
      <c r="CR38" s="14">
        <v>38898</v>
      </c>
      <c r="CS38" s="2">
        <v>269.27510717592293</v>
      </c>
      <c r="CT38" s="2">
        <f t="shared" si="7"/>
        <v>90.254342504161684</v>
      </c>
      <c r="CU38" s="13"/>
      <c r="CV38" s="11">
        <v>38898</v>
      </c>
      <c r="CW38" s="2">
        <v>10</v>
      </c>
      <c r="CX38" s="2">
        <v>16712.942245483398</v>
      </c>
      <c r="CY38" s="2">
        <v>3556.6107864379883</v>
      </c>
      <c r="CZ38" s="2">
        <v>1156.3590049743652</v>
      </c>
      <c r="DA38" s="12">
        <v>4.699120384275087</v>
      </c>
      <c r="DB38" s="12">
        <v>3.0756977470995981</v>
      </c>
      <c r="DC38" s="14">
        <v>38898</v>
      </c>
      <c r="DD38" s="2">
        <v>230.52337870898523</v>
      </c>
      <c r="DE38" s="2">
        <f t="shared" si="8"/>
        <v>49.056708459821053</v>
      </c>
      <c r="DF38" s="13"/>
      <c r="DG38" s="11">
        <v>38898</v>
      </c>
      <c r="DH38" s="2">
        <v>36</v>
      </c>
      <c r="DI38" s="2">
        <v>38992.398681640625</v>
      </c>
      <c r="DJ38" s="2">
        <v>17535.789154052734</v>
      </c>
      <c r="DK38" s="2">
        <v>3148.0020122528076</v>
      </c>
      <c r="DL38" s="12">
        <v>2.2235896165887126</v>
      </c>
      <c r="DM38" s="12">
        <v>5.5704504272230695</v>
      </c>
      <c r="DN38" s="14">
        <v>38898</v>
      </c>
      <c r="DO38" s="2">
        <v>256.0463132885049</v>
      </c>
      <c r="DP38" s="2">
        <f t="shared" si="9"/>
        <v>115.1499860308372</v>
      </c>
      <c r="DQ38" s="13"/>
      <c r="DR38" s="11">
        <v>38898</v>
      </c>
      <c r="DS38" s="2">
        <v>19</v>
      </c>
      <c r="DT38" s="2">
        <v>30287.251708984375</v>
      </c>
      <c r="DU38" s="2">
        <v>2484.9400901794434</v>
      </c>
      <c r="DV38" s="2">
        <v>2261.4411993026733</v>
      </c>
      <c r="DW38" s="12">
        <v>12.188322699883384</v>
      </c>
      <c r="DX38" s="12">
        <v>1.0988302905888896</v>
      </c>
      <c r="DY38" s="14">
        <v>38898</v>
      </c>
      <c r="DZ38" s="2">
        <v>347.39074680369373</v>
      </c>
      <c r="EA38" s="2">
        <f t="shared" si="10"/>
        <v>28.501932165532299</v>
      </c>
      <c r="EB38" s="13"/>
      <c r="EC38" s="11">
        <v>38898</v>
      </c>
      <c r="ED38" s="2">
        <v>10</v>
      </c>
      <c r="EE38" s="2">
        <v>15952.620025634766</v>
      </c>
      <c r="EF38" s="2">
        <v>5043.1689491271973</v>
      </c>
      <c r="EG38" s="2">
        <v>555.43500947952271</v>
      </c>
      <c r="EH38" s="12">
        <v>3.1632134847268256</v>
      </c>
      <c r="EI38" s="12">
        <v>9.0796742428118851</v>
      </c>
      <c r="EJ38" s="14">
        <v>38898</v>
      </c>
      <c r="EK38" s="2">
        <v>272.72356654799557</v>
      </c>
      <c r="EL38" s="2">
        <f t="shared" si="11"/>
        <v>86.217249599120223</v>
      </c>
      <c r="EM38" s="13"/>
      <c r="EN38" s="11">
        <v>38898</v>
      </c>
      <c r="EO38" s="2">
        <v>17</v>
      </c>
      <c r="EP38" s="2">
        <v>16956.067428588867</v>
      </c>
      <c r="EQ38" s="2">
        <v>5269.9211864471436</v>
      </c>
      <c r="ER38" s="2">
        <v>1213.9941072463989</v>
      </c>
      <c r="ES38" s="12">
        <v>3.217518218715572</v>
      </c>
      <c r="ET38" s="12">
        <v>4.3409775673462399</v>
      </c>
      <c r="EU38" s="14">
        <v>38898</v>
      </c>
      <c r="EV38" s="2">
        <v>320.44749221621913</v>
      </c>
      <c r="EW38" s="2">
        <f t="shared" si="12"/>
        <v>99.5946162331728</v>
      </c>
      <c r="EX38" s="13"/>
      <c r="EY38" s="11">
        <v>38898</v>
      </c>
      <c r="EZ38" s="2">
        <v>7</v>
      </c>
      <c r="FA38" s="2">
        <v>7616.7201080322266</v>
      </c>
      <c r="FB38" s="2">
        <v>4744.6160182952881</v>
      </c>
      <c r="FC38" s="2">
        <v>622.32400703430176</v>
      </c>
      <c r="FD38" s="12">
        <v>1.6053396267816142</v>
      </c>
      <c r="FE38" s="12">
        <v>7.624028584251243</v>
      </c>
      <c r="FF38" s="14">
        <v>38898</v>
      </c>
      <c r="FG38" s="2">
        <v>275.55586926957312</v>
      </c>
      <c r="FH38" s="2">
        <f t="shared" si="13"/>
        <v>171.64957786658994</v>
      </c>
      <c r="FI38" s="13"/>
      <c r="FJ38" s="11">
        <v>38898</v>
      </c>
      <c r="FK38" s="2">
        <v>7</v>
      </c>
      <c r="FL38" s="2">
        <v>31024.3310546875</v>
      </c>
      <c r="FM38" s="2">
        <v>6283.6650390625</v>
      </c>
      <c r="FN38" s="2">
        <v>2681.1949996948242</v>
      </c>
      <c r="FO38" s="12">
        <v>4.9372986723232808</v>
      </c>
      <c r="FP38" s="12">
        <v>2.3436061307654654</v>
      </c>
      <c r="FQ38" s="14">
        <v>38898</v>
      </c>
      <c r="FR38" s="2">
        <v>313.31112703359003</v>
      </c>
      <c r="FS38" s="2">
        <f t="shared" si="14"/>
        <v>63.458005647885841</v>
      </c>
      <c r="FT38" s="13"/>
      <c r="FU38" s="11">
        <v>38898</v>
      </c>
      <c r="FV38" s="2">
        <v>3</v>
      </c>
      <c r="FW38" s="2">
        <v>17569.219970703125</v>
      </c>
      <c r="FX38" s="2">
        <v>2572.06201171875</v>
      </c>
      <c r="FY38" s="2">
        <v>1202.72900390625</v>
      </c>
      <c r="FZ38" s="12">
        <v>6.8307917502201674</v>
      </c>
      <c r="GA38" s="12">
        <v>2.13852164815611</v>
      </c>
      <c r="GB38" s="14">
        <v>38898</v>
      </c>
      <c r="GC38" s="2">
        <v>310.3284829673326</v>
      </c>
      <c r="GD38" s="2">
        <f t="shared" si="15"/>
        <v>45.430821830768039</v>
      </c>
      <c r="GE38" s="13"/>
      <c r="GF38" s="11">
        <v>38898</v>
      </c>
      <c r="GG38" s="2">
        <v>7</v>
      </c>
      <c r="GH38" s="2">
        <v>25954.579162597656</v>
      </c>
      <c r="GI38" s="2">
        <v>3143.1040267944336</v>
      </c>
      <c r="GJ38" s="2">
        <v>1785.8109817504883</v>
      </c>
      <c r="GK38" s="12">
        <v>8.2576265186704703</v>
      </c>
      <c r="GL38" s="12">
        <v>1.7600429490659191</v>
      </c>
      <c r="GM38" s="14">
        <v>38898</v>
      </c>
      <c r="GN38" s="2">
        <v>235.44883464341203</v>
      </c>
      <c r="GO38" s="2">
        <f t="shared" si="16"/>
        <v>28.512894608524967</v>
      </c>
    </row>
    <row r="39" spans="2:197">
      <c r="B39" s="11">
        <v>38717</v>
      </c>
      <c r="C39" s="2">
        <v>266</v>
      </c>
      <c r="D39" s="2">
        <v>372515.4333190918</v>
      </c>
      <c r="E39" s="2">
        <v>101243.32313114405</v>
      </c>
      <c r="F39" s="2">
        <v>28337.938568115234</v>
      </c>
      <c r="G39" s="12">
        <v>3.6794074097761431</v>
      </c>
      <c r="H39" s="12">
        <v>3.5727130570132282</v>
      </c>
      <c r="I39" s="2"/>
      <c r="J39" s="2"/>
      <c r="K39" s="1"/>
      <c r="L39" s="11">
        <v>38990</v>
      </c>
      <c r="M39" s="2">
        <v>12</v>
      </c>
      <c r="N39" s="2">
        <v>34843.993896484375</v>
      </c>
      <c r="O39" s="2">
        <v>7909.9820213317871</v>
      </c>
      <c r="P39" s="2">
        <v>2407.3590049743652</v>
      </c>
      <c r="Q39" s="12">
        <v>4.4050661306835392</v>
      </c>
      <c r="R39" s="12">
        <v>3.2857509017089939</v>
      </c>
      <c r="S39" s="14">
        <v>38990</v>
      </c>
      <c r="T39" s="2">
        <v>423.53667549946658</v>
      </c>
      <c r="U39" s="2">
        <f t="shared" si="17"/>
        <v>96.147631598380997</v>
      </c>
      <c r="V39" s="13"/>
      <c r="W39" s="11">
        <v>38990</v>
      </c>
      <c r="X39" s="2">
        <v>26</v>
      </c>
      <c r="Y39" s="2">
        <v>20045.740112304688</v>
      </c>
      <c r="Z39" s="2">
        <v>8082.7289943695068</v>
      </c>
      <c r="AA39" s="2">
        <v>1841.2180061340332</v>
      </c>
      <c r="AB39" s="12">
        <v>2.4800707936971174</v>
      </c>
      <c r="AC39" s="12">
        <v>4.3898815715693784</v>
      </c>
      <c r="AD39" s="14">
        <v>38990</v>
      </c>
      <c r="AE39" s="2">
        <v>225.09578038718521</v>
      </c>
      <c r="AF39" s="2">
        <f t="shared" si="1"/>
        <v>90.76183670209997</v>
      </c>
      <c r="AG39" s="13"/>
      <c r="AH39" s="11">
        <v>38990</v>
      </c>
      <c r="AI39" s="2">
        <v>15</v>
      </c>
      <c r="AJ39" s="2">
        <v>24327.45100402832</v>
      </c>
      <c r="AK39" s="2">
        <v>6702.962007522583</v>
      </c>
      <c r="AL39" s="2">
        <v>1668.3270244598389</v>
      </c>
      <c r="AM39" s="12">
        <v>3.6293583309477468</v>
      </c>
      <c r="AN39" s="12">
        <v>4.0177746384542496</v>
      </c>
      <c r="AO39" s="14">
        <v>38990</v>
      </c>
      <c r="AP39" s="2">
        <v>227.10506340148243</v>
      </c>
      <c r="AQ39" s="2">
        <f t="shared" si="2"/>
        <v>62.574439526939102</v>
      </c>
      <c r="AS39" s="11">
        <v>38990</v>
      </c>
      <c r="AT39" s="2">
        <v>16</v>
      </c>
      <c r="AU39" s="2">
        <v>6261.5</v>
      </c>
      <c r="AV39" s="2">
        <v>2216.2070198059082</v>
      </c>
      <c r="AW39" s="2">
        <v>495.16499137878418</v>
      </c>
      <c r="AX39" s="12">
        <v>2.825322699568189</v>
      </c>
      <c r="AY39" s="12">
        <v>4.4756940785229826</v>
      </c>
      <c r="AZ39" s="14">
        <v>38990</v>
      </c>
      <c r="BA39" s="2">
        <v>296.04308205510597</v>
      </c>
      <c r="BB39" s="2">
        <f t="shared" si="3"/>
        <v>104.78204210101451</v>
      </c>
      <c r="BC39" s="13"/>
      <c r="BD39" s="11">
        <v>38990</v>
      </c>
      <c r="BE39" s="2">
        <v>31</v>
      </c>
      <c r="BF39" s="2">
        <v>48934.552993774414</v>
      </c>
      <c r="BG39" s="2">
        <v>19861.525169610977</v>
      </c>
      <c r="BH39" s="2">
        <v>3571.3235502243042</v>
      </c>
      <c r="BI39" s="12">
        <v>2.4637862689742716</v>
      </c>
      <c r="BJ39" s="12">
        <v>5.5613905853933439</v>
      </c>
      <c r="BK39" s="14">
        <v>38990</v>
      </c>
      <c r="BL39" s="2">
        <v>230.63847911537383</v>
      </c>
      <c r="BM39" s="2">
        <f t="shared" si="4"/>
        <v>93.611398853762466</v>
      </c>
      <c r="BN39" s="13"/>
      <c r="BO39" s="11">
        <v>38990</v>
      </c>
      <c r="BP39" s="2">
        <v>8</v>
      </c>
      <c r="BQ39" s="2">
        <v>14283.198059082031</v>
      </c>
      <c r="BR39" s="2">
        <v>3031.5329895019531</v>
      </c>
      <c r="BS39" s="2">
        <v>993.83799171447754</v>
      </c>
      <c r="BT39" s="12">
        <v>4.7115430076281637</v>
      </c>
      <c r="BU39" s="12">
        <v>3.0503291429544088</v>
      </c>
      <c r="BV39" s="14">
        <v>38990</v>
      </c>
      <c r="BW39" s="2">
        <v>352.51189448212921</v>
      </c>
      <c r="BX39" s="2">
        <f t="shared" si="5"/>
        <v>74.818778882289578</v>
      </c>
      <c r="BY39" s="13"/>
      <c r="BZ39" s="11">
        <v>38990</v>
      </c>
      <c r="CA39" s="2">
        <v>12</v>
      </c>
      <c r="CB39" s="2">
        <v>32364.974578857422</v>
      </c>
      <c r="CC39" s="2">
        <v>5504.1490135192871</v>
      </c>
      <c r="CD39" s="2">
        <v>1818.0749816894531</v>
      </c>
      <c r="CE39" s="12">
        <v>5.8801050806151132</v>
      </c>
      <c r="CF39" s="12">
        <v>3.0274598511908106</v>
      </c>
      <c r="CG39" s="14">
        <v>38990</v>
      </c>
      <c r="CH39" s="2">
        <v>226.9881405973658</v>
      </c>
      <c r="CI39" s="2">
        <f t="shared" si="6"/>
        <v>38.602735407854439</v>
      </c>
      <c r="CJ39" s="13"/>
      <c r="CK39" s="11">
        <v>38990</v>
      </c>
      <c r="CL39" s="2">
        <v>27</v>
      </c>
      <c r="CM39" s="2">
        <v>23868.060760498047</v>
      </c>
      <c r="CN39" s="2">
        <v>7603.2812442779541</v>
      </c>
      <c r="CO39" s="2">
        <v>1672.0180115699768</v>
      </c>
      <c r="CP39" s="12">
        <v>3.1391789930775706</v>
      </c>
      <c r="CQ39" s="12">
        <v>4.5473680257419549</v>
      </c>
      <c r="CR39" s="14">
        <v>38990</v>
      </c>
      <c r="CS39" s="2">
        <v>274.2383138060714</v>
      </c>
      <c r="CT39" s="2">
        <f t="shared" si="7"/>
        <v>87.359884355372543</v>
      </c>
      <c r="CU39" s="13"/>
      <c r="CV39" s="11">
        <v>38990</v>
      </c>
      <c r="CW39" s="2">
        <v>8</v>
      </c>
      <c r="CX39" s="2">
        <v>12055.942886352539</v>
      </c>
      <c r="CY39" s="2">
        <v>2417.9809875488281</v>
      </c>
      <c r="CZ39" s="2">
        <v>898.05500411987305</v>
      </c>
      <c r="DA39" s="12">
        <v>4.9859543761648721</v>
      </c>
      <c r="DB39" s="12">
        <v>2.6924642437893196</v>
      </c>
      <c r="DC39" s="14">
        <v>38990</v>
      </c>
      <c r="DD39" s="2">
        <v>327.4143842732646</v>
      </c>
      <c r="DE39" s="2">
        <f t="shared" si="8"/>
        <v>65.66734461880641</v>
      </c>
      <c r="DF39" s="13"/>
      <c r="DG39" s="11">
        <v>38990</v>
      </c>
      <c r="DH39" s="2">
        <v>38</v>
      </c>
      <c r="DI39" s="2">
        <v>42757.232009887695</v>
      </c>
      <c r="DJ39" s="2">
        <v>19450.231861114502</v>
      </c>
      <c r="DK39" s="2">
        <v>3131.814001083374</v>
      </c>
      <c r="DL39" s="12">
        <v>2.1982890648912652</v>
      </c>
      <c r="DM39" s="12">
        <v>6.2105322520386501</v>
      </c>
      <c r="DN39" s="14">
        <v>38990</v>
      </c>
      <c r="DO39" s="2">
        <v>259.44256226409897</v>
      </c>
      <c r="DP39" s="2">
        <f t="shared" si="9"/>
        <v>118.02022145660442</v>
      </c>
      <c r="DQ39" s="13"/>
      <c r="DR39" s="11">
        <v>38990</v>
      </c>
      <c r="DS39" s="2">
        <v>20</v>
      </c>
      <c r="DT39" s="2">
        <v>35516.289016723633</v>
      </c>
      <c r="DU39" s="2">
        <v>3922.1961307525635</v>
      </c>
      <c r="DV39" s="2">
        <v>2576.6712732315063</v>
      </c>
      <c r="DW39" s="12">
        <v>9.0552047456915457</v>
      </c>
      <c r="DX39" s="12">
        <v>1.5221950007746159</v>
      </c>
      <c r="DY39" s="14">
        <v>38990</v>
      </c>
      <c r="DZ39" s="2">
        <v>329.0207635828213</v>
      </c>
      <c r="EA39" s="2">
        <f t="shared" si="10"/>
        <v>36.334988862551</v>
      </c>
      <c r="EB39" s="13"/>
      <c r="EC39" s="11">
        <v>38990</v>
      </c>
      <c r="ED39" s="2">
        <v>11</v>
      </c>
      <c r="EE39" s="2">
        <v>17192.820007324219</v>
      </c>
      <c r="EF39" s="2">
        <v>5015.0080032348633</v>
      </c>
      <c r="EG39" s="2">
        <v>839.49800682067871</v>
      </c>
      <c r="EH39" s="12">
        <v>3.4282736929301452</v>
      </c>
      <c r="EI39" s="12">
        <v>5.9738176416017339</v>
      </c>
      <c r="EJ39" s="14">
        <v>38990</v>
      </c>
      <c r="EK39" s="2">
        <v>351.9046917374979</v>
      </c>
      <c r="EL39" s="2">
        <f t="shared" si="11"/>
        <v>102.64778231189733</v>
      </c>
      <c r="EM39" s="13"/>
      <c r="EN39" s="11">
        <v>38990</v>
      </c>
      <c r="EO39" s="2">
        <v>18</v>
      </c>
      <c r="EP39" s="2">
        <v>17143.644577026367</v>
      </c>
      <c r="EQ39" s="2">
        <v>5859.3804912567139</v>
      </c>
      <c r="ER39" s="2">
        <v>1366.8012952804565</v>
      </c>
      <c r="ES39" s="12">
        <v>2.9258459324510286</v>
      </c>
      <c r="ET39" s="12">
        <v>4.2869292789588824</v>
      </c>
      <c r="EU39" s="14">
        <v>38990</v>
      </c>
      <c r="EV39" s="2">
        <v>353.18844567832673</v>
      </c>
      <c r="EW39" s="2">
        <f t="shared" si="12"/>
        <v>120.71327535091878</v>
      </c>
      <c r="EX39" s="13"/>
      <c r="EY39" s="11">
        <v>38990</v>
      </c>
      <c r="EZ39" s="2">
        <v>8</v>
      </c>
      <c r="FA39" s="2">
        <v>13136.874938964844</v>
      </c>
      <c r="FB39" s="2">
        <v>5803.8590068817139</v>
      </c>
      <c r="FC39" s="2">
        <v>805.01299095153809</v>
      </c>
      <c r="FD39" s="12">
        <v>2.2634724453830244</v>
      </c>
      <c r="FE39" s="12">
        <v>7.2096463934345465</v>
      </c>
      <c r="FF39" s="14">
        <v>38990</v>
      </c>
      <c r="FG39" s="2">
        <v>318.29116496632304</v>
      </c>
      <c r="FH39" s="2">
        <f t="shared" si="13"/>
        <v>140.62073767037259</v>
      </c>
      <c r="FI39" s="13"/>
      <c r="FJ39" s="11">
        <v>38990</v>
      </c>
      <c r="FK39" s="2">
        <v>7</v>
      </c>
      <c r="FL39" s="2">
        <v>29628.967163085938</v>
      </c>
      <c r="FM39" s="2">
        <v>6568.136962890625</v>
      </c>
      <c r="FN39" s="2">
        <v>2611.0030059814453</v>
      </c>
      <c r="FO39" s="12">
        <v>4.5110154265184939</v>
      </c>
      <c r="FP39" s="12">
        <v>2.5155608583536422</v>
      </c>
      <c r="FQ39" s="14">
        <v>38990</v>
      </c>
      <c r="FR39" s="2">
        <v>285.92884023478115</v>
      </c>
      <c r="FS39" s="2">
        <f t="shared" si="14"/>
        <v>63.384584888341863</v>
      </c>
      <c r="FT39" s="13"/>
      <c r="FU39" s="11">
        <v>38990</v>
      </c>
      <c r="FV39" s="2">
        <v>3</v>
      </c>
      <c r="FW39" s="2">
        <v>17766.197021484375</v>
      </c>
      <c r="FX39" s="2">
        <v>2883.4149780273438</v>
      </c>
      <c r="FY39" s="2">
        <v>1229.614990234375</v>
      </c>
      <c r="FZ39" s="12">
        <v>6.1615123583907163</v>
      </c>
      <c r="GA39" s="12">
        <v>2.3449738340273001</v>
      </c>
      <c r="GB39" s="14">
        <v>38990</v>
      </c>
      <c r="GC39" s="2">
        <v>354.03300318306805</v>
      </c>
      <c r="GD39" s="2">
        <f t="shared" si="15"/>
        <v>57.458783264622959</v>
      </c>
      <c r="GE39" s="13"/>
      <c r="GF39" s="11">
        <v>38990</v>
      </c>
      <c r="GG39" s="2">
        <v>7</v>
      </c>
      <c r="GH39" s="2">
        <v>25823.623138427734</v>
      </c>
      <c r="GI39" s="2">
        <v>3877.9910125732422</v>
      </c>
      <c r="GJ39" s="2">
        <v>1904.940013885498</v>
      </c>
      <c r="GK39" s="12">
        <v>6.6590208834167619</v>
      </c>
      <c r="GL39" s="12">
        <v>2.0357549236751664</v>
      </c>
      <c r="GM39" s="14">
        <v>38990</v>
      </c>
      <c r="GN39" s="2">
        <v>239.69204224567153</v>
      </c>
      <c r="GO39" s="2">
        <f t="shared" si="16"/>
        <v>35.995087932910174</v>
      </c>
    </row>
    <row r="40" spans="2:197">
      <c r="B40" s="11">
        <v>38807</v>
      </c>
      <c r="C40" s="2">
        <v>267</v>
      </c>
      <c r="D40" s="2">
        <v>369719.76178741455</v>
      </c>
      <c r="E40" s="2">
        <v>101674.49378395081</v>
      </c>
      <c r="F40" s="2">
        <v>26801.135738611221</v>
      </c>
      <c r="G40" s="12">
        <v>3.6363078686483155</v>
      </c>
      <c r="H40" s="12">
        <v>3.7936636258840637</v>
      </c>
      <c r="I40" s="2"/>
      <c r="J40" s="2"/>
      <c r="K40" s="1"/>
      <c r="L40" s="11">
        <v>39082</v>
      </c>
      <c r="M40" s="2">
        <v>10</v>
      </c>
      <c r="N40" s="2">
        <v>46160.09391784668</v>
      </c>
      <c r="O40" s="2">
        <v>4874.953010559082</v>
      </c>
      <c r="P40" s="2">
        <v>2273.9520015716553</v>
      </c>
      <c r="Q40" s="12">
        <v>9.4688284826263036</v>
      </c>
      <c r="R40" s="12">
        <v>2.1438240592544302</v>
      </c>
      <c r="S40" s="14">
        <v>39082</v>
      </c>
      <c r="T40" s="2">
        <v>305.88647883019661</v>
      </c>
      <c r="U40" s="2">
        <f t="shared" si="17"/>
        <v>32.304574889221669</v>
      </c>
      <c r="V40" s="13"/>
      <c r="W40" s="11">
        <v>39082</v>
      </c>
      <c r="X40" s="2">
        <v>24</v>
      </c>
      <c r="Y40" s="2">
        <v>19499.71501159668</v>
      </c>
      <c r="Z40" s="2">
        <v>8116.5260238647461</v>
      </c>
      <c r="AA40" s="2">
        <v>1782.3870038986206</v>
      </c>
      <c r="AB40" s="12">
        <v>2.4024705833828821</v>
      </c>
      <c r="AC40" s="12">
        <v>4.5537394550742594</v>
      </c>
      <c r="AD40" s="14">
        <v>39082</v>
      </c>
      <c r="AE40" s="2">
        <v>189.05935260467109</v>
      </c>
      <c r="AF40" s="2">
        <f t="shared" si="1"/>
        <v>78.69372216764441</v>
      </c>
      <c r="AG40" s="13"/>
      <c r="AH40" s="11">
        <v>39082</v>
      </c>
      <c r="AI40" s="2">
        <v>17</v>
      </c>
      <c r="AJ40" s="2">
        <v>20911.106079101563</v>
      </c>
      <c r="AK40" s="2">
        <v>5770.9970531463623</v>
      </c>
      <c r="AL40" s="2">
        <v>1394.8839855194092</v>
      </c>
      <c r="AM40" s="12">
        <v>3.6234823699486682</v>
      </c>
      <c r="AN40" s="12">
        <v>4.1372595234129319</v>
      </c>
      <c r="AO40" s="14">
        <v>39082</v>
      </c>
      <c r="AP40" s="2">
        <v>248.42352008590967</v>
      </c>
      <c r="AQ40" s="2">
        <f t="shared" si="2"/>
        <v>68.559329043852628</v>
      </c>
      <c r="AS40" s="11">
        <v>39082</v>
      </c>
      <c r="AT40" s="2">
        <v>18</v>
      </c>
      <c r="AU40" s="2">
        <v>7753.2680053710938</v>
      </c>
      <c r="AV40" s="2">
        <v>2669.3170070648193</v>
      </c>
      <c r="AW40" s="2">
        <v>574.93400287628174</v>
      </c>
      <c r="AX40" s="12">
        <v>2.9045886962285481</v>
      </c>
      <c r="AY40" s="12">
        <v>4.6428233392193734</v>
      </c>
      <c r="AZ40" s="14">
        <v>39082</v>
      </c>
      <c r="BA40" s="2">
        <v>224.36416055455837</v>
      </c>
      <c r="BB40" s="2">
        <f t="shared" si="3"/>
        <v>77.244726885387635</v>
      </c>
      <c r="BC40" s="13"/>
      <c r="BD40" s="11">
        <v>39082</v>
      </c>
      <c r="BE40" s="2">
        <v>32</v>
      </c>
      <c r="BF40" s="2">
        <v>50784.469711303711</v>
      </c>
      <c r="BG40" s="2">
        <v>20564.483707427979</v>
      </c>
      <c r="BH40" s="2">
        <v>3513.8389873504639</v>
      </c>
      <c r="BI40" s="12">
        <v>2.4695232048524587</v>
      </c>
      <c r="BJ40" s="12">
        <v>5.8524263011078359</v>
      </c>
      <c r="BK40" s="14">
        <v>39082</v>
      </c>
      <c r="BL40" s="2">
        <v>181.82281608508134</v>
      </c>
      <c r="BM40" s="2">
        <f t="shared" si="4"/>
        <v>73.626688636823047</v>
      </c>
      <c r="BN40" s="13"/>
      <c r="BO40" s="11">
        <v>39082</v>
      </c>
      <c r="BP40" s="2">
        <v>9</v>
      </c>
      <c r="BQ40" s="2">
        <v>14722.880065917969</v>
      </c>
      <c r="BR40" s="2">
        <v>3181.9557723999023</v>
      </c>
      <c r="BS40" s="2">
        <v>1074.6129913330078</v>
      </c>
      <c r="BT40" s="12">
        <v>4.6269907940340866</v>
      </c>
      <c r="BU40" s="12">
        <v>2.9610248508654573</v>
      </c>
      <c r="BV40" s="14">
        <v>39082</v>
      </c>
      <c r="BW40" s="2">
        <v>310.54157900568509</v>
      </c>
      <c r="BX40" s="2">
        <f t="shared" si="5"/>
        <v>67.115235977147123</v>
      </c>
      <c r="BY40" s="13"/>
      <c r="BZ40" s="11">
        <v>39082</v>
      </c>
      <c r="CA40" s="2">
        <v>11</v>
      </c>
      <c r="CB40" s="2">
        <v>31385.356872558594</v>
      </c>
      <c r="CC40" s="2">
        <v>5444.1090431213379</v>
      </c>
      <c r="CD40" s="2">
        <v>1854.7990016937256</v>
      </c>
      <c r="CE40" s="12">
        <v>5.7650125344594567</v>
      </c>
      <c r="CF40" s="12">
        <v>2.9351477104257673</v>
      </c>
      <c r="CG40" s="14">
        <v>39082</v>
      </c>
      <c r="CH40" s="2">
        <v>214.63077698882412</v>
      </c>
      <c r="CI40" s="2">
        <f t="shared" si="6"/>
        <v>37.229889042894939</v>
      </c>
      <c r="CJ40" s="13"/>
      <c r="CK40" s="11">
        <v>39082</v>
      </c>
      <c r="CL40" s="2">
        <v>25</v>
      </c>
      <c r="CM40" s="2">
        <v>24648.015846252441</v>
      </c>
      <c r="CN40" s="2">
        <v>7814.2749633789063</v>
      </c>
      <c r="CO40" s="2">
        <v>1652.8329992294312</v>
      </c>
      <c r="CP40" s="12">
        <v>3.1542294021855861</v>
      </c>
      <c r="CQ40" s="12">
        <v>4.7278067215635255</v>
      </c>
      <c r="CR40" s="14">
        <v>39082</v>
      </c>
      <c r="CS40" s="2">
        <v>218.85672093824448</v>
      </c>
      <c r="CT40" s="2">
        <f t="shared" si="7"/>
        <v>69.385162913831579</v>
      </c>
      <c r="CU40" s="13"/>
      <c r="CV40" s="11">
        <v>39082</v>
      </c>
      <c r="CW40" s="2">
        <v>7</v>
      </c>
      <c r="CX40" s="2">
        <v>10964.081024169922</v>
      </c>
      <c r="CY40" s="2">
        <v>2697.1719970703125</v>
      </c>
      <c r="CZ40" s="2">
        <v>834.13799858093262</v>
      </c>
      <c r="DA40" s="12">
        <v>4.0650284950604503</v>
      </c>
      <c r="DB40" s="12">
        <v>3.2334841496956672</v>
      </c>
      <c r="DC40" s="14">
        <v>39082</v>
      </c>
      <c r="DD40" s="2">
        <v>291.65979807324123</v>
      </c>
      <c r="DE40" s="2">
        <f t="shared" si="8"/>
        <v>71.74852486954191</v>
      </c>
      <c r="DF40" s="13"/>
      <c r="DG40" s="11">
        <v>39082</v>
      </c>
      <c r="DH40" s="2">
        <v>40</v>
      </c>
      <c r="DI40" s="2">
        <v>43611.888977050781</v>
      </c>
      <c r="DJ40" s="2">
        <v>20611.940162658691</v>
      </c>
      <c r="DK40" s="2">
        <v>3216.6419773101807</v>
      </c>
      <c r="DL40" s="12">
        <v>2.1158555979150182</v>
      </c>
      <c r="DM40" s="12">
        <v>6.407906228934686</v>
      </c>
      <c r="DN40" s="14">
        <v>39082</v>
      </c>
      <c r="DO40" s="2">
        <v>224.64597367998434</v>
      </c>
      <c r="DP40" s="2">
        <f t="shared" si="9"/>
        <v>106.17263952292035</v>
      </c>
      <c r="DQ40" s="13"/>
      <c r="DR40" s="11">
        <v>39082</v>
      </c>
      <c r="DS40" s="2">
        <v>19</v>
      </c>
      <c r="DT40" s="2">
        <v>34817.438018798828</v>
      </c>
      <c r="DU40" s="2">
        <v>4272.2783241271973</v>
      </c>
      <c r="DV40" s="2">
        <v>2621.5220422744751</v>
      </c>
      <c r="DW40" s="12">
        <v>8.1496183949840955</v>
      </c>
      <c r="DX40" s="12">
        <v>1.6296938401557362</v>
      </c>
      <c r="DY40" s="14">
        <v>39082</v>
      </c>
      <c r="DZ40" s="2">
        <v>286.30229230558672</v>
      </c>
      <c r="EA40" s="2">
        <f t="shared" si="10"/>
        <v>35.130760537425807</v>
      </c>
      <c r="EB40" s="13"/>
      <c r="EC40" s="11">
        <v>39082</v>
      </c>
      <c r="ED40" s="2">
        <v>8</v>
      </c>
      <c r="EE40" s="2">
        <v>15833.604949951172</v>
      </c>
      <c r="EF40" s="2">
        <v>3521.2829895019531</v>
      </c>
      <c r="EG40" s="2">
        <v>717.34199333190918</v>
      </c>
      <c r="EH40" s="12">
        <v>4.4965442985287192</v>
      </c>
      <c r="EI40" s="12">
        <v>4.9087924898224662</v>
      </c>
      <c r="EJ40" s="14">
        <v>39082</v>
      </c>
      <c r="EK40" s="2">
        <v>240.65426372946578</v>
      </c>
      <c r="EL40" s="2">
        <f t="shared" si="11"/>
        <v>53.519824948284949</v>
      </c>
      <c r="EM40" s="13"/>
      <c r="EN40" s="11">
        <v>39082</v>
      </c>
      <c r="EO40" s="2">
        <v>18</v>
      </c>
      <c r="EP40" s="2">
        <v>20793.960861206055</v>
      </c>
      <c r="EQ40" s="2">
        <v>6864.1330032348633</v>
      </c>
      <c r="ER40" s="2">
        <v>1657.5410823822021</v>
      </c>
      <c r="ES40" s="12">
        <v>3.0293645026118337</v>
      </c>
      <c r="ET40" s="12">
        <v>4.141154072253701</v>
      </c>
      <c r="EU40" s="14">
        <v>39082</v>
      </c>
      <c r="EV40" s="2">
        <v>280.1289791699125</v>
      </c>
      <c r="EW40" s="2">
        <f t="shared" si="12"/>
        <v>92.471202764934063</v>
      </c>
      <c r="EX40" s="13"/>
      <c r="EY40" s="11">
        <v>39082</v>
      </c>
      <c r="EZ40" s="2">
        <v>8</v>
      </c>
      <c r="FA40" s="2">
        <v>15539.108917236328</v>
      </c>
      <c r="FB40" s="2">
        <v>5512.1390037536621</v>
      </c>
      <c r="FC40" s="2">
        <v>864.33098983764648</v>
      </c>
      <c r="FD40" s="12">
        <v>2.8190705834258698</v>
      </c>
      <c r="FE40" s="12">
        <v>6.377347415009436</v>
      </c>
      <c r="FF40" s="14">
        <v>39082</v>
      </c>
      <c r="FG40" s="2">
        <v>288.45206573955647</v>
      </c>
      <c r="FH40" s="2">
        <f t="shared" si="13"/>
        <v>102.32168979217813</v>
      </c>
      <c r="FI40" s="13"/>
      <c r="FJ40" s="11">
        <v>39082</v>
      </c>
      <c r="FK40" s="2">
        <v>7</v>
      </c>
      <c r="FL40" s="2">
        <v>30422.934753417969</v>
      </c>
      <c r="FM40" s="2">
        <v>6889.2070007324219</v>
      </c>
      <c r="FN40" s="2">
        <v>2600.1869888305664</v>
      </c>
      <c r="FO40" s="12">
        <v>4.4160285429344155</v>
      </c>
      <c r="FP40" s="12">
        <v>2.6495044511513539</v>
      </c>
      <c r="FQ40" s="14">
        <v>39082</v>
      </c>
      <c r="FR40" s="2">
        <v>223.11729742070114</v>
      </c>
      <c r="FS40" s="2">
        <f t="shared" si="14"/>
        <v>50.524423755748977</v>
      </c>
      <c r="FT40" s="13"/>
      <c r="FU40" s="11">
        <v>39082</v>
      </c>
      <c r="FV40" s="2">
        <v>4</v>
      </c>
      <c r="FW40" s="2">
        <v>23884.7060546875</v>
      </c>
      <c r="FX40" s="2">
        <v>4359.8789672851563</v>
      </c>
      <c r="FY40" s="2">
        <v>1624.2950057983398</v>
      </c>
      <c r="FZ40" s="12">
        <v>5.4782956669001797</v>
      </c>
      <c r="GA40" s="12">
        <v>2.6841669473349632</v>
      </c>
      <c r="GB40" s="14">
        <v>39082</v>
      </c>
      <c r="GC40" s="2">
        <v>248.65774743161595</v>
      </c>
      <c r="GD40" s="2">
        <f t="shared" si="15"/>
        <v>45.389617967136047</v>
      </c>
      <c r="GE40" s="13"/>
      <c r="GF40" s="11">
        <v>39082</v>
      </c>
      <c r="GG40" s="2">
        <v>7</v>
      </c>
      <c r="GH40" s="2">
        <v>25926.490051269531</v>
      </c>
      <c r="GI40" s="2">
        <v>4480.7790069580078</v>
      </c>
      <c r="GJ40" s="2">
        <v>2024.1619873046875</v>
      </c>
      <c r="GK40" s="12">
        <v>5.7861568292052361</v>
      </c>
      <c r="GL40" s="12">
        <v>2.2136464547111059</v>
      </c>
      <c r="GM40" s="14">
        <v>39082</v>
      </c>
      <c r="GN40" s="2">
        <v>205.49323521645809</v>
      </c>
      <c r="GO40" s="2">
        <f t="shared" si="16"/>
        <v>35.514632817977706</v>
      </c>
    </row>
    <row r="41" spans="2:197">
      <c r="B41" s="11">
        <v>38898</v>
      </c>
      <c r="C41" s="2">
        <v>264</v>
      </c>
      <c r="D41" s="2">
        <v>385508.01748657227</v>
      </c>
      <c r="E41" s="2">
        <v>108542.19964933395</v>
      </c>
      <c r="F41" s="2">
        <v>28341.974972724915</v>
      </c>
      <c r="G41" s="12">
        <v>3.5516879032489541</v>
      </c>
      <c r="H41" s="12">
        <v>3.8297330991855807</v>
      </c>
      <c r="I41" s="2"/>
      <c r="J41" s="2"/>
      <c r="K41" s="1"/>
      <c r="L41" s="11">
        <v>39172</v>
      </c>
      <c r="M41" s="2">
        <v>11</v>
      </c>
      <c r="N41" s="2">
        <v>45196.703201293945</v>
      </c>
      <c r="O41" s="2">
        <v>4707.6689949035645</v>
      </c>
      <c r="P41" s="2">
        <v>2566.4850025177002</v>
      </c>
      <c r="Q41" s="12">
        <v>9.6006544322090317</v>
      </c>
      <c r="R41" s="12">
        <v>1.8342865788365725</v>
      </c>
      <c r="S41" s="14">
        <v>39172</v>
      </c>
      <c r="T41" s="2">
        <v>330.13879735493879</v>
      </c>
      <c r="U41" s="2">
        <f t="shared" si="17"/>
        <v>34.387113887503666</v>
      </c>
      <c r="V41" s="13"/>
      <c r="W41" s="11">
        <v>39172</v>
      </c>
      <c r="X41" s="2">
        <v>29</v>
      </c>
      <c r="Y41" s="2">
        <v>23824.998908996582</v>
      </c>
      <c r="Z41" s="2">
        <v>9630.2469863891602</v>
      </c>
      <c r="AA41" s="2">
        <v>1980.5670118331909</v>
      </c>
      <c r="AB41" s="12">
        <v>2.4739758951841497</v>
      </c>
      <c r="AC41" s="12">
        <v>4.8623686696041197</v>
      </c>
      <c r="AD41" s="14">
        <v>39172</v>
      </c>
      <c r="AE41" s="2">
        <v>204.59904141450656</v>
      </c>
      <c r="AF41" s="2">
        <f t="shared" si="1"/>
        <v>82.700499149074076</v>
      </c>
      <c r="AG41" s="13"/>
      <c r="AH41" s="11">
        <v>39172</v>
      </c>
      <c r="AI41" s="2">
        <v>14</v>
      </c>
      <c r="AJ41" s="2">
        <v>19761.698013305664</v>
      </c>
      <c r="AK41" s="2">
        <v>5088.2359390258789</v>
      </c>
      <c r="AL41" s="2">
        <v>1436.070011138916</v>
      </c>
      <c r="AM41" s="12">
        <v>3.8838014294378334</v>
      </c>
      <c r="AN41" s="12">
        <v>3.5431670458674289</v>
      </c>
      <c r="AO41" s="14">
        <v>39172</v>
      </c>
      <c r="AP41" s="2">
        <v>226.89874037886932</v>
      </c>
      <c r="AQ41" s="2">
        <f t="shared" si="2"/>
        <v>58.421818030926495</v>
      </c>
      <c r="AS41" s="11">
        <v>39172</v>
      </c>
      <c r="AT41" s="2">
        <v>19</v>
      </c>
      <c r="AU41" s="2">
        <v>8593.5309600830078</v>
      </c>
      <c r="AV41" s="2">
        <v>2620.6530208587646</v>
      </c>
      <c r="AW41" s="2">
        <v>641.21199703216553</v>
      </c>
      <c r="AX41" s="12">
        <v>3.2791563368686574</v>
      </c>
      <c r="AY41" s="12">
        <v>4.0870305499404171</v>
      </c>
      <c r="AZ41" s="14">
        <v>39172</v>
      </c>
      <c r="BA41" s="2">
        <v>267.15981727971695</v>
      </c>
      <c r="BB41" s="2">
        <f t="shared" si="3"/>
        <v>81.472119604652363</v>
      </c>
      <c r="BC41" s="13"/>
      <c r="BD41" s="11">
        <v>39172</v>
      </c>
      <c r="BE41" s="2">
        <v>42</v>
      </c>
      <c r="BF41" s="2">
        <v>54799.032302856445</v>
      </c>
      <c r="BG41" s="2">
        <v>23621.486122131348</v>
      </c>
      <c r="BH41" s="2">
        <v>3863.1611051559448</v>
      </c>
      <c r="BI41" s="12">
        <v>2.3198808076480151</v>
      </c>
      <c r="BJ41" s="12">
        <v>6.114548546941279</v>
      </c>
      <c r="BK41" s="14">
        <v>39172</v>
      </c>
      <c r="BL41" s="2">
        <v>189.25521520762319</v>
      </c>
      <c r="BM41" s="2">
        <f t="shared" si="4"/>
        <v>81.579715036953758</v>
      </c>
      <c r="BN41" s="13"/>
      <c r="BO41" s="11">
        <v>39172</v>
      </c>
      <c r="BP41" s="2">
        <v>12</v>
      </c>
      <c r="BQ41" s="2">
        <v>21649.991394042969</v>
      </c>
      <c r="BR41" s="2">
        <v>5148.9884567260742</v>
      </c>
      <c r="BS41" s="2">
        <v>1629.7617053985596</v>
      </c>
      <c r="BT41" s="12">
        <v>4.2047076966664765</v>
      </c>
      <c r="BU41" s="12">
        <v>3.1593504987079597</v>
      </c>
      <c r="BV41" s="14">
        <v>39172</v>
      </c>
      <c r="BW41" s="2">
        <v>264.53549438905333</v>
      </c>
      <c r="BX41" s="2">
        <f t="shared" si="5"/>
        <v>62.91412232978265</v>
      </c>
      <c r="BY41" s="13"/>
      <c r="BZ41" s="11">
        <v>39172</v>
      </c>
      <c r="CA41" s="2">
        <v>14</v>
      </c>
      <c r="CB41" s="2">
        <v>33170.953231811523</v>
      </c>
      <c r="CC41" s="2">
        <v>5822.793586730957</v>
      </c>
      <c r="CD41" s="2">
        <v>2116.7356739044189</v>
      </c>
      <c r="CE41" s="12">
        <v>5.6967420771022761</v>
      </c>
      <c r="CF41" s="12">
        <v>2.7508364216258232</v>
      </c>
      <c r="CG41" s="14">
        <v>39172</v>
      </c>
      <c r="CH41" s="2">
        <v>223.58504566564196</v>
      </c>
      <c r="CI41" s="2">
        <f t="shared" si="6"/>
        <v>39.247879338671318</v>
      </c>
      <c r="CJ41" s="13"/>
      <c r="CK41" s="11">
        <v>39172</v>
      </c>
      <c r="CL41" s="2">
        <v>29</v>
      </c>
      <c r="CM41" s="2">
        <v>32224.096138000488</v>
      </c>
      <c r="CN41" s="2">
        <v>8052.2079010009766</v>
      </c>
      <c r="CO41" s="2">
        <v>2234.4800176620483</v>
      </c>
      <c r="CP41" s="12">
        <v>4.0018956954644311</v>
      </c>
      <c r="CQ41" s="12">
        <v>3.6036159810576676</v>
      </c>
      <c r="CR41" s="14">
        <v>39172</v>
      </c>
      <c r="CS41" s="2">
        <v>267.38846148578716</v>
      </c>
      <c r="CT41" s="2">
        <f t="shared" si="7"/>
        <v>66.815449935097817</v>
      </c>
      <c r="CU41" s="13"/>
      <c r="CV41" s="11">
        <v>39172</v>
      </c>
      <c r="CW41" s="2">
        <v>10</v>
      </c>
      <c r="CX41" s="2">
        <v>26398.946136474609</v>
      </c>
      <c r="CY41" s="2">
        <v>6013.8470840454102</v>
      </c>
      <c r="CZ41" s="2">
        <v>1997.88498878479</v>
      </c>
      <c r="DA41" s="12">
        <v>4.389693613346167</v>
      </c>
      <c r="DB41" s="12">
        <v>3.010106746786922</v>
      </c>
      <c r="DC41" s="14">
        <v>39172</v>
      </c>
      <c r="DD41" s="2">
        <v>165.51246460173016</v>
      </c>
      <c r="DE41" s="2">
        <f t="shared" si="8"/>
        <v>37.704787436306667</v>
      </c>
      <c r="DF41" s="13"/>
      <c r="DG41" s="11">
        <v>39172</v>
      </c>
      <c r="DH41" s="2">
        <v>46</v>
      </c>
      <c r="DI41" s="2">
        <v>66923.817398071289</v>
      </c>
      <c r="DJ41" s="2">
        <v>22171.094972610474</v>
      </c>
      <c r="DK41" s="2">
        <v>4159.6459741592407</v>
      </c>
      <c r="DL41" s="12">
        <v>3.0185165631533772</v>
      </c>
      <c r="DM41" s="12">
        <v>5.3300437369773412</v>
      </c>
      <c r="DN41" s="14">
        <v>39172</v>
      </c>
      <c r="DO41" s="2">
        <v>226.22563465734819</v>
      </c>
      <c r="DP41" s="2">
        <f t="shared" si="9"/>
        <v>74.945964325276151</v>
      </c>
      <c r="DQ41" s="13"/>
      <c r="DR41" s="11">
        <v>39172</v>
      </c>
      <c r="DS41" s="2">
        <v>22</v>
      </c>
      <c r="DT41" s="2">
        <v>53658.748382568359</v>
      </c>
      <c r="DU41" s="2">
        <v>9275.6089859008789</v>
      </c>
      <c r="DV41" s="2">
        <v>3818.2720184326172</v>
      </c>
      <c r="DW41" s="12">
        <v>5.7849299667688436</v>
      </c>
      <c r="DX41" s="12">
        <v>2.4292687742316676</v>
      </c>
      <c r="DY41" s="14">
        <v>39172</v>
      </c>
      <c r="DZ41" s="2">
        <v>241.39326666913337</v>
      </c>
      <c r="EA41" s="2">
        <f t="shared" si="10"/>
        <v>41.72794969961631</v>
      </c>
      <c r="EB41" s="13"/>
      <c r="EC41" s="11">
        <v>39172</v>
      </c>
      <c r="ED41" s="2">
        <v>12</v>
      </c>
      <c r="EE41" s="2">
        <v>17767.914154052734</v>
      </c>
      <c r="EF41" s="2">
        <v>3352.671012878418</v>
      </c>
      <c r="EG41" s="2">
        <v>828.05099296569824</v>
      </c>
      <c r="EH41" s="12">
        <v>5.2996294852080297</v>
      </c>
      <c r="EI41" s="12">
        <v>4.0488702282340014</v>
      </c>
      <c r="EJ41" s="14">
        <v>39172</v>
      </c>
      <c r="EK41" s="2">
        <v>331.79199784977499</v>
      </c>
      <c r="EL41" s="2">
        <f t="shared" si="11"/>
        <v>62.606640478518464</v>
      </c>
      <c r="EM41" s="13"/>
      <c r="EN41" s="11">
        <v>39172</v>
      </c>
      <c r="EO41" s="2">
        <v>22</v>
      </c>
      <c r="EP41" s="2">
        <v>22416.195510864258</v>
      </c>
      <c r="EQ41" s="2">
        <v>9235.6158142089844</v>
      </c>
      <c r="ER41" s="2">
        <v>1893.7895040512085</v>
      </c>
      <c r="ES41" s="12">
        <v>2.4271468153078612</v>
      </c>
      <c r="ET41" s="12">
        <v>4.876791108226171</v>
      </c>
      <c r="EU41" s="14">
        <v>39172</v>
      </c>
      <c r="EV41" s="2">
        <v>251.91094260648572</v>
      </c>
      <c r="EW41" s="2">
        <f t="shared" si="12"/>
        <v>103.78891833724246</v>
      </c>
      <c r="EX41" s="13"/>
      <c r="EY41" s="11">
        <v>39172</v>
      </c>
      <c r="EZ41" s="2">
        <v>11</v>
      </c>
      <c r="FA41" s="2">
        <v>28911.182739257813</v>
      </c>
      <c r="FB41" s="2">
        <v>7615.6000747680664</v>
      </c>
      <c r="FC41" s="2">
        <v>1549.713996887207</v>
      </c>
      <c r="FD41" s="12">
        <v>3.7963105277870444</v>
      </c>
      <c r="FE41" s="12">
        <v>4.9141971293186648</v>
      </c>
      <c r="FF41" s="14">
        <v>39172</v>
      </c>
      <c r="FG41" s="2">
        <v>322.17788545100507</v>
      </c>
      <c r="FH41" s="2">
        <f t="shared" si="13"/>
        <v>84.866051681712634</v>
      </c>
      <c r="FI41" s="13"/>
      <c r="FJ41" s="11">
        <v>39172</v>
      </c>
      <c r="FK41" s="2">
        <v>9</v>
      </c>
      <c r="FL41" s="2">
        <v>36332.754150390625</v>
      </c>
      <c r="FM41" s="2">
        <v>8769.6059722900391</v>
      </c>
      <c r="FN41" s="2">
        <v>2948.5580158233643</v>
      </c>
      <c r="FO41" s="12">
        <v>4.1430315415759686</v>
      </c>
      <c r="FP41" s="12">
        <v>2.9742016013346739</v>
      </c>
      <c r="FQ41" s="14">
        <v>39172</v>
      </c>
      <c r="FR41" s="2">
        <v>215.88253273086511</v>
      </c>
      <c r="FS41" s="2">
        <f t="shared" si="14"/>
        <v>52.107383341027017</v>
      </c>
      <c r="FT41" s="13"/>
      <c r="FU41" s="11">
        <v>39172</v>
      </c>
      <c r="FV41" s="2">
        <v>4</v>
      </c>
      <c r="FW41" s="2">
        <v>18599.526031494141</v>
      </c>
      <c r="FX41" s="2">
        <v>3511.2570304870605</v>
      </c>
      <c r="FY41" s="2">
        <v>1264.9790058135986</v>
      </c>
      <c r="FZ41" s="12">
        <v>5.297113218998418</v>
      </c>
      <c r="GA41" s="12">
        <v>2.7757433240789</v>
      </c>
      <c r="GB41" s="14">
        <v>39172</v>
      </c>
      <c r="GC41" s="2">
        <v>255.05674164760708</v>
      </c>
      <c r="GD41" s="2">
        <f t="shared" si="15"/>
        <v>48.15013972758419</v>
      </c>
      <c r="GE41" s="13"/>
      <c r="GF41" s="11">
        <v>39172</v>
      </c>
      <c r="GG41" s="2">
        <v>7</v>
      </c>
      <c r="GH41" s="2">
        <v>25644.889923095703</v>
      </c>
      <c r="GI41" s="2">
        <v>4747.9570083618164</v>
      </c>
      <c r="GJ41" s="2">
        <v>2029.1839866638184</v>
      </c>
      <c r="GK41" s="12">
        <v>5.4012472897146004</v>
      </c>
      <c r="GL41" s="12">
        <v>2.339835638151242</v>
      </c>
      <c r="GM41" s="14">
        <v>39172</v>
      </c>
      <c r="GN41" s="2">
        <v>193.99656477057067</v>
      </c>
      <c r="GO41" s="2">
        <f t="shared" si="16"/>
        <v>35.916993680328488</v>
      </c>
    </row>
    <row r="42" spans="2:197">
      <c r="B42" s="11">
        <v>38990</v>
      </c>
      <c r="C42" s="2">
        <v>264</v>
      </c>
      <c r="D42" s="2">
        <v>414644.73617553711</v>
      </c>
      <c r="E42" s="2">
        <v>116413.40389657021</v>
      </c>
      <c r="F42" s="2">
        <v>29720.621142864227</v>
      </c>
      <c r="G42" s="12">
        <v>3.5618298434425681</v>
      </c>
      <c r="H42" s="12">
        <v>3.9169236516619867</v>
      </c>
      <c r="I42" s="1"/>
      <c r="J42" s="1"/>
      <c r="K42" s="1"/>
      <c r="L42" s="11">
        <v>39263</v>
      </c>
      <c r="M42" s="2">
        <v>11</v>
      </c>
      <c r="N42" s="2">
        <v>45492.925827026367</v>
      </c>
      <c r="O42" s="2">
        <v>5879.2350120544434</v>
      </c>
      <c r="P42" s="2">
        <v>2800.1229944229126</v>
      </c>
      <c r="Q42" s="12">
        <v>7.7378988480219455</v>
      </c>
      <c r="R42" s="12">
        <v>2.0996345602547777</v>
      </c>
      <c r="S42" s="14">
        <v>39263</v>
      </c>
      <c r="T42" s="2">
        <v>313.86464233020172</v>
      </c>
      <c r="U42" s="2">
        <f t="shared" si="17"/>
        <v>40.561998611604437</v>
      </c>
      <c r="V42" s="13"/>
      <c r="W42" s="11">
        <v>39263</v>
      </c>
      <c r="X42" s="2">
        <v>30</v>
      </c>
      <c r="Y42" s="2">
        <v>26115.904304504395</v>
      </c>
      <c r="Z42" s="2">
        <v>10451.097948074341</v>
      </c>
      <c r="AA42" s="2">
        <v>2085.3810119628906</v>
      </c>
      <c r="AB42" s="12">
        <v>2.4988670505491108</v>
      </c>
      <c r="AC42" s="12">
        <v>5.0116011837266683</v>
      </c>
      <c r="AD42" s="14">
        <v>39263</v>
      </c>
      <c r="AE42" s="2">
        <v>223.20537362938475</v>
      </c>
      <c r="AF42" s="2">
        <f t="shared" si="1"/>
        <v>89.322628660991285</v>
      </c>
      <c r="AG42" s="13"/>
      <c r="AH42" s="11">
        <v>39263</v>
      </c>
      <c r="AI42" s="2">
        <v>18</v>
      </c>
      <c r="AJ42" s="2">
        <v>27344.080902099609</v>
      </c>
      <c r="AK42" s="2">
        <v>6390.088005065918</v>
      </c>
      <c r="AL42" s="2">
        <v>1908.225001335144</v>
      </c>
      <c r="AM42" s="12">
        <v>4.2791399555721048</v>
      </c>
      <c r="AN42" s="12">
        <v>3.348707830887296</v>
      </c>
      <c r="AO42" s="14">
        <v>39263</v>
      </c>
      <c r="AP42" s="2">
        <v>254.58242045628336</v>
      </c>
      <c r="AQ42" s="2">
        <f t="shared" si="2"/>
        <v>59.493828923444653</v>
      </c>
      <c r="AS42" s="11">
        <v>39263</v>
      </c>
      <c r="AT42" s="2">
        <v>24</v>
      </c>
      <c r="AU42" s="2">
        <v>13084.775024414063</v>
      </c>
      <c r="AV42" s="2">
        <v>3230.2970352172852</v>
      </c>
      <c r="AW42" s="2">
        <v>1074.0349912643433</v>
      </c>
      <c r="AX42" s="12">
        <v>4.0506414369209605</v>
      </c>
      <c r="AY42" s="12">
        <v>3.0076273692113249</v>
      </c>
      <c r="AZ42" s="14">
        <v>39263</v>
      </c>
      <c r="BA42" s="2">
        <v>360.8549201373533</v>
      </c>
      <c r="BB42" s="2">
        <f t="shared" si="3"/>
        <v>89.085870906325454</v>
      </c>
      <c r="BC42" s="13"/>
      <c r="BD42" s="11">
        <v>39263</v>
      </c>
      <c r="BE42" s="2">
        <v>45</v>
      </c>
      <c r="BF42" s="2">
        <v>63647.40641784668</v>
      </c>
      <c r="BG42" s="2">
        <v>25193.424766540527</v>
      </c>
      <c r="BH42" s="2">
        <v>4089.6382899284363</v>
      </c>
      <c r="BI42" s="12">
        <v>2.5263499110441314</v>
      </c>
      <c r="BJ42" s="12">
        <v>6.1603063597542222</v>
      </c>
      <c r="BK42" s="14">
        <v>39263</v>
      </c>
      <c r="BL42" s="2">
        <v>209.57363663693005</v>
      </c>
      <c r="BM42" s="2">
        <f t="shared" si="4"/>
        <v>82.955110739317192</v>
      </c>
      <c r="BN42" s="13"/>
      <c r="BO42" s="11">
        <v>39263</v>
      </c>
      <c r="BP42" s="2">
        <v>14</v>
      </c>
      <c r="BQ42" s="2">
        <v>29727.129730224609</v>
      </c>
      <c r="BR42" s="2">
        <v>5856.3451118469238</v>
      </c>
      <c r="BS42" s="2">
        <v>1970.3968772888184</v>
      </c>
      <c r="BT42" s="12">
        <v>5.0760549732782945</v>
      </c>
      <c r="BU42" s="12">
        <v>2.9721652421135603</v>
      </c>
      <c r="BV42" s="14">
        <v>39263</v>
      </c>
      <c r="BW42" s="2">
        <v>271.66419846283651</v>
      </c>
      <c r="BX42" s="2">
        <f t="shared" si="5"/>
        <v>53.518766028529875</v>
      </c>
      <c r="BY42" s="13"/>
      <c r="BZ42" s="11">
        <v>39263</v>
      </c>
      <c r="CA42" s="2">
        <v>14</v>
      </c>
      <c r="CB42" s="2">
        <v>37035.867431640625</v>
      </c>
      <c r="CC42" s="2">
        <v>5979.5463104248047</v>
      </c>
      <c r="CD42" s="2">
        <v>2238.2971744537354</v>
      </c>
      <c r="CE42" s="12">
        <v>6.1937587751552154</v>
      </c>
      <c r="CF42" s="12">
        <v>2.6714711427378428</v>
      </c>
      <c r="CG42" s="14">
        <v>39263</v>
      </c>
      <c r="CH42" s="2">
        <v>247.35803803089283</v>
      </c>
      <c r="CI42" s="2">
        <f t="shared" si="6"/>
        <v>39.936659952452544</v>
      </c>
      <c r="CJ42" s="13"/>
      <c r="CK42" s="11">
        <v>39263</v>
      </c>
      <c r="CL42" s="2">
        <v>31</v>
      </c>
      <c r="CM42" s="2">
        <v>35941.679992675781</v>
      </c>
      <c r="CN42" s="2">
        <v>8560.101245880127</v>
      </c>
      <c r="CO42" s="2">
        <v>2375.737024307251</v>
      </c>
      <c r="CP42" s="12">
        <v>4.1987447297979186</v>
      </c>
      <c r="CQ42" s="12">
        <v>3.6031350095982089</v>
      </c>
      <c r="CR42" s="14">
        <v>39263</v>
      </c>
      <c r="CS42" s="2">
        <v>281.80202431709887</v>
      </c>
      <c r="CT42" s="2">
        <f t="shared" si="7"/>
        <v>67.115779227345811</v>
      </c>
      <c r="CU42" s="13"/>
      <c r="CV42" s="11">
        <v>39263</v>
      </c>
      <c r="CW42" s="2">
        <v>14</v>
      </c>
      <c r="CX42" s="2">
        <v>29789.677093505859</v>
      </c>
      <c r="CY42" s="2">
        <v>6687.9390258789063</v>
      </c>
      <c r="CZ42" s="2">
        <v>2527.5939960479736</v>
      </c>
      <c r="DA42" s="12">
        <v>4.454238739054742</v>
      </c>
      <c r="DB42" s="12">
        <v>2.6459704510834618</v>
      </c>
      <c r="DC42" s="14">
        <v>39263</v>
      </c>
      <c r="DD42" s="2">
        <v>232.86334172107195</v>
      </c>
      <c r="DE42" s="2">
        <f t="shared" si="8"/>
        <v>52.279043707138413</v>
      </c>
      <c r="DF42" s="13"/>
      <c r="DG42" s="11">
        <v>39263</v>
      </c>
      <c r="DH42" s="2">
        <v>53</v>
      </c>
      <c r="DI42" s="2">
        <v>72699.915832519531</v>
      </c>
      <c r="DJ42" s="2">
        <v>27325.27915763855</v>
      </c>
      <c r="DK42" s="2">
        <v>5092.5369939804077</v>
      </c>
      <c r="DL42" s="12">
        <v>2.6605369852990828</v>
      </c>
      <c r="DM42" s="12">
        <v>5.365749760863431</v>
      </c>
      <c r="DN42" s="14">
        <v>39263</v>
      </c>
      <c r="DO42" s="2">
        <v>238.89463589569891</v>
      </c>
      <c r="DP42" s="2">
        <f t="shared" si="9"/>
        <v>89.791886831764415</v>
      </c>
      <c r="DQ42" s="13"/>
      <c r="DR42" s="11">
        <v>39263</v>
      </c>
      <c r="DS42" s="2">
        <v>25</v>
      </c>
      <c r="DT42" s="2">
        <v>61710.892059326172</v>
      </c>
      <c r="DU42" s="2">
        <v>9894.8442249298096</v>
      </c>
      <c r="DV42" s="2">
        <v>4071.5430393218994</v>
      </c>
      <c r="DW42" s="12">
        <v>6.2366714075040353</v>
      </c>
      <c r="DX42" s="12">
        <v>2.4302442905227792</v>
      </c>
      <c r="DY42" s="14">
        <v>39263</v>
      </c>
      <c r="DZ42" s="2">
        <v>272.03300643408602</v>
      </c>
      <c r="EA42" s="2">
        <f t="shared" si="10"/>
        <v>43.618300317501536</v>
      </c>
      <c r="EB42" s="13"/>
      <c r="EC42" s="11">
        <v>39263</v>
      </c>
      <c r="ED42" s="2">
        <v>16</v>
      </c>
      <c r="EE42" s="2">
        <v>21221.220067977905</v>
      </c>
      <c r="EF42" s="2">
        <v>3249.4319839477539</v>
      </c>
      <c r="EG42" s="2">
        <v>846.90099883079529</v>
      </c>
      <c r="EH42" s="12">
        <v>6.5307475807498276</v>
      </c>
      <c r="EI42" s="12">
        <v>3.8368498660809434</v>
      </c>
      <c r="EJ42" s="14">
        <v>39263</v>
      </c>
      <c r="EK42" s="2">
        <v>335.38999171378146</v>
      </c>
      <c r="EL42" s="2">
        <f t="shared" si="11"/>
        <v>51.355528225035712</v>
      </c>
      <c r="EM42" s="13"/>
      <c r="EN42" s="11">
        <v>39263</v>
      </c>
      <c r="EO42" s="2">
        <v>27</v>
      </c>
      <c r="EP42" s="2">
        <v>32850.604629516602</v>
      </c>
      <c r="EQ42" s="2">
        <v>13763.067846298218</v>
      </c>
      <c r="ER42" s="2">
        <v>2469.93567943573</v>
      </c>
      <c r="ES42" s="12">
        <v>2.3868664309718026</v>
      </c>
      <c r="ET42" s="12">
        <v>5.5722373505056071</v>
      </c>
      <c r="EU42" s="14">
        <v>39263</v>
      </c>
      <c r="EV42" s="2">
        <v>281.66931098602532</v>
      </c>
      <c r="EW42" s="2">
        <f t="shared" si="12"/>
        <v>118.00799044768704</v>
      </c>
      <c r="EX42" s="13"/>
      <c r="EY42" s="11">
        <v>39263</v>
      </c>
      <c r="EZ42" s="2">
        <v>11</v>
      </c>
      <c r="FA42" s="2">
        <v>29719.51904296875</v>
      </c>
      <c r="FB42" s="2">
        <v>7586.3189888000488</v>
      </c>
      <c r="FC42" s="2">
        <v>1937.4139814376831</v>
      </c>
      <c r="FD42" s="12">
        <v>3.9175150803498675</v>
      </c>
      <c r="FE42" s="12">
        <v>3.9156933218632615</v>
      </c>
      <c r="FF42" s="14">
        <v>39263</v>
      </c>
      <c r="FG42" s="2">
        <v>387.46663391575999</v>
      </c>
      <c r="FH42" s="2">
        <f t="shared" si="13"/>
        <v>98.906226515701348</v>
      </c>
      <c r="FI42" s="13"/>
      <c r="FJ42" s="11">
        <v>39263</v>
      </c>
      <c r="FK42" s="2">
        <v>13</v>
      </c>
      <c r="FL42" s="2">
        <v>47596.616897583008</v>
      </c>
      <c r="FM42" s="2">
        <v>10698.858985900879</v>
      </c>
      <c r="FN42" s="2">
        <v>3748.1060028076172</v>
      </c>
      <c r="FO42" s="12">
        <v>4.4487563543277426</v>
      </c>
      <c r="FP42" s="12">
        <v>2.8544707588010096</v>
      </c>
      <c r="FQ42" s="14">
        <v>39263</v>
      </c>
      <c r="FR42" s="2">
        <v>260.19341006962463</v>
      </c>
      <c r="FS42" s="2">
        <f t="shared" si="14"/>
        <v>58.486774582858182</v>
      </c>
      <c r="FT42" s="13"/>
      <c r="FU42" s="11">
        <v>39263</v>
      </c>
      <c r="FV42" s="2">
        <v>5</v>
      </c>
      <c r="FW42" s="2">
        <v>15629.817962646484</v>
      </c>
      <c r="FX42" s="2">
        <v>3164.9970016479492</v>
      </c>
      <c r="FY42" s="2">
        <v>1147.988000869751</v>
      </c>
      <c r="FZ42" s="12">
        <v>4.9383357881566265</v>
      </c>
      <c r="GA42" s="12">
        <v>2.7569948459827542</v>
      </c>
      <c r="GB42" s="14">
        <v>39263</v>
      </c>
      <c r="GC42" s="2">
        <v>270.96869082086818</v>
      </c>
      <c r="GD42" s="2">
        <f t="shared" si="15"/>
        <v>54.87044673444835</v>
      </c>
      <c r="GE42" s="13"/>
      <c r="GF42" s="11">
        <v>39263</v>
      </c>
      <c r="GG42" s="2">
        <v>6</v>
      </c>
      <c r="GH42" s="2">
        <v>21916.891815185547</v>
      </c>
      <c r="GI42" s="2">
        <v>3569.1109771728516</v>
      </c>
      <c r="GJ42" s="2">
        <v>1589.7500076293945</v>
      </c>
      <c r="GK42" s="12">
        <v>6.140714580006212</v>
      </c>
      <c r="GL42" s="12">
        <v>2.2450768737501332</v>
      </c>
      <c r="GM42" s="14">
        <v>39263</v>
      </c>
      <c r="GN42" s="2">
        <v>229.67711213810833</v>
      </c>
      <c r="GO42" s="2">
        <f t="shared" si="16"/>
        <v>37.402342861842634</v>
      </c>
    </row>
    <row r="43" spans="2:197">
      <c r="B43" s="11">
        <v>39082</v>
      </c>
      <c r="C43" s="2">
        <v>262</v>
      </c>
      <c r="D43" s="2">
        <v>448213.557472229</v>
      </c>
      <c r="E43" s="2">
        <v>119652.46207809448</v>
      </c>
      <c r="F43" s="2">
        <v>30839.625038146973</v>
      </c>
      <c r="G43" s="12">
        <v>3.7459618438916036</v>
      </c>
      <c r="H43" s="12">
        <v>3.8798286921481946</v>
      </c>
      <c r="I43" s="1"/>
      <c r="J43" s="1"/>
      <c r="K43" s="1"/>
      <c r="L43" s="11">
        <v>39355</v>
      </c>
      <c r="M43" s="2">
        <v>11</v>
      </c>
      <c r="N43" s="2">
        <v>42796.102096557617</v>
      </c>
      <c r="O43" s="2">
        <v>8880.5809898376465</v>
      </c>
      <c r="P43" s="2">
        <v>3437.6440086364746</v>
      </c>
      <c r="Q43" s="12">
        <v>4.8190655707695997</v>
      </c>
      <c r="R43" s="12">
        <v>2.5833335178182359</v>
      </c>
      <c r="S43" s="14">
        <v>39355</v>
      </c>
      <c r="T43" s="2">
        <v>466.80938165068034</v>
      </c>
      <c r="U43" s="2">
        <f t="shared" si="17"/>
        <v>96.867198587657185</v>
      </c>
      <c r="V43" s="13"/>
      <c r="W43" s="11">
        <v>39355</v>
      </c>
      <c r="X43" s="2">
        <v>28</v>
      </c>
      <c r="Y43" s="2">
        <v>25718.603927612305</v>
      </c>
      <c r="Z43" s="2">
        <v>10847.566953659058</v>
      </c>
      <c r="AA43" s="2">
        <v>2180.5159959793091</v>
      </c>
      <c r="AB43" s="12">
        <v>2.3709099042653992</v>
      </c>
      <c r="AC43" s="12">
        <v>4.9747706385374251</v>
      </c>
      <c r="AD43" s="14">
        <v>39355</v>
      </c>
      <c r="AE43" s="2">
        <v>286.78909783205017</v>
      </c>
      <c r="AF43" s="2">
        <f t="shared" si="1"/>
        <v>120.96161786498112</v>
      </c>
      <c r="AG43" s="13"/>
      <c r="AH43" s="11">
        <v>39355</v>
      </c>
      <c r="AI43" s="2">
        <v>18</v>
      </c>
      <c r="AJ43" s="2">
        <v>27146.499206542969</v>
      </c>
      <c r="AK43" s="2">
        <v>6496.7379493713379</v>
      </c>
      <c r="AL43" s="2">
        <v>2144.3970251083374</v>
      </c>
      <c r="AM43" s="12">
        <v>4.1784814807206168</v>
      </c>
      <c r="AN43" s="12">
        <v>3.0296339126114553</v>
      </c>
      <c r="AO43" s="14">
        <v>39355</v>
      </c>
      <c r="AP43" s="2">
        <v>293.36578095237866</v>
      </c>
      <c r="AQ43" s="2">
        <f t="shared" si="2"/>
        <v>70.208706752909933</v>
      </c>
      <c r="AS43" s="11">
        <v>39355</v>
      </c>
      <c r="AT43" s="2">
        <v>25</v>
      </c>
      <c r="AU43" s="2">
        <v>13092.664916992188</v>
      </c>
      <c r="AV43" s="2">
        <v>3543.1429862976074</v>
      </c>
      <c r="AW43" s="2">
        <v>1106.6830043792725</v>
      </c>
      <c r="AX43" s="12">
        <v>3.6952121231419208</v>
      </c>
      <c r="AY43" s="12">
        <v>3.2015879635604607</v>
      </c>
      <c r="AZ43" s="14">
        <v>39355</v>
      </c>
      <c r="BA43" s="2">
        <v>494.3241270406358</v>
      </c>
      <c r="BB43" s="2">
        <f t="shared" si="3"/>
        <v>133.77422203852475</v>
      </c>
      <c r="BC43" s="13"/>
      <c r="BD43" s="11">
        <v>39355</v>
      </c>
      <c r="BE43" s="2">
        <v>49</v>
      </c>
      <c r="BF43" s="2">
        <v>65358.401443481445</v>
      </c>
      <c r="BG43" s="2">
        <v>26545.929055094719</v>
      </c>
      <c r="BH43" s="2">
        <v>4167.0253143310547</v>
      </c>
      <c r="BI43" s="12">
        <v>2.4620875505179503</v>
      </c>
      <c r="BJ43" s="12">
        <v>6.370474631819274</v>
      </c>
      <c r="BK43" s="14">
        <v>39355</v>
      </c>
      <c r="BL43" s="2">
        <v>258.2646222171503</v>
      </c>
      <c r="BM43" s="2">
        <f t="shared" si="4"/>
        <v>104.89660376326547</v>
      </c>
      <c r="BN43" s="13"/>
      <c r="BO43" s="11">
        <v>39355</v>
      </c>
      <c r="BP43" s="2">
        <v>14</v>
      </c>
      <c r="BQ43" s="2">
        <v>30585.759246826172</v>
      </c>
      <c r="BR43" s="2">
        <v>5901.1031150817871</v>
      </c>
      <c r="BS43" s="2">
        <v>2056.8065872192383</v>
      </c>
      <c r="BT43" s="12">
        <v>5.1830579216039112</v>
      </c>
      <c r="BU43" s="12">
        <v>2.8690607817723697</v>
      </c>
      <c r="BV43" s="14">
        <v>39355</v>
      </c>
      <c r="BW43" s="2">
        <v>360.35428996351118</v>
      </c>
      <c r="BX43" s="2">
        <f t="shared" si="5"/>
        <v>69.525422137670915</v>
      </c>
      <c r="BY43" s="13"/>
      <c r="BZ43" s="11">
        <v>39355</v>
      </c>
      <c r="CA43" s="2">
        <v>14</v>
      </c>
      <c r="CB43" s="2">
        <v>38061.91960144043</v>
      </c>
      <c r="CC43" s="2">
        <v>5957.9806671142578</v>
      </c>
      <c r="CD43" s="2">
        <v>2291.800012588501</v>
      </c>
      <c r="CE43" s="12">
        <v>6.3883925994468997</v>
      </c>
      <c r="CF43" s="12">
        <v>2.5996948400331603</v>
      </c>
      <c r="CG43" s="14">
        <v>39355</v>
      </c>
      <c r="CH43" s="2">
        <v>326.22653412269375</v>
      </c>
      <c r="CI43" s="2">
        <f t="shared" si="6"/>
        <v>51.065511244712496</v>
      </c>
      <c r="CJ43" s="13"/>
      <c r="CK43" s="11">
        <v>39355</v>
      </c>
      <c r="CL43" s="2">
        <v>32</v>
      </c>
      <c r="CM43" s="2">
        <v>49120.558624267578</v>
      </c>
      <c r="CN43" s="2">
        <v>10264.218759536743</v>
      </c>
      <c r="CO43" s="2">
        <v>2942.4821319580078</v>
      </c>
      <c r="CP43" s="12">
        <v>4.7856110411353452</v>
      </c>
      <c r="CQ43" s="12">
        <v>3.4882858414187385</v>
      </c>
      <c r="CR43" s="14">
        <v>39355</v>
      </c>
      <c r="CS43" s="2">
        <v>389.98342017295556</v>
      </c>
      <c r="CT43" s="2">
        <f t="shared" si="7"/>
        <v>81.490830913921357</v>
      </c>
      <c r="CU43" s="13"/>
      <c r="CV43" s="11">
        <v>39355</v>
      </c>
      <c r="CW43" s="2">
        <v>12</v>
      </c>
      <c r="CX43" s="2">
        <v>22554.100173950195</v>
      </c>
      <c r="CY43" s="2">
        <v>5350.1660385131836</v>
      </c>
      <c r="CZ43" s="2">
        <v>1870.0939960479736</v>
      </c>
      <c r="DA43" s="12">
        <v>4.2155888268876982</v>
      </c>
      <c r="DB43" s="12">
        <v>2.8609075532136705</v>
      </c>
      <c r="DC43" s="14">
        <v>39355</v>
      </c>
      <c r="DD43" s="2">
        <v>322.30950762306566</v>
      </c>
      <c r="DE43" s="2">
        <f t="shared" si="8"/>
        <v>76.456580766920197</v>
      </c>
      <c r="DF43" s="13"/>
      <c r="DG43" s="11">
        <v>39355</v>
      </c>
      <c r="DH43" s="2">
        <v>55</v>
      </c>
      <c r="DI43" s="2">
        <v>83495.505920410156</v>
      </c>
      <c r="DJ43" s="2">
        <v>30504.459955215454</v>
      </c>
      <c r="DK43" s="2">
        <v>5688.1919965744019</v>
      </c>
      <c r="DL43" s="12">
        <v>2.7371573220110275</v>
      </c>
      <c r="DM43" s="12">
        <v>5.3627690439398226</v>
      </c>
      <c r="DN43" s="14">
        <v>39355</v>
      </c>
      <c r="DO43" s="2">
        <v>305.04646700159981</v>
      </c>
      <c r="DP43" s="2">
        <f t="shared" si="9"/>
        <v>111.44645013589425</v>
      </c>
      <c r="DQ43" s="13"/>
      <c r="DR43" s="11">
        <v>39355</v>
      </c>
      <c r="DS43" s="2">
        <v>25</v>
      </c>
      <c r="DT43" s="2">
        <v>63425.932342529297</v>
      </c>
      <c r="DU43" s="2">
        <v>10777.079267799854</v>
      </c>
      <c r="DV43" s="2">
        <v>4293.2860069274902</v>
      </c>
      <c r="DW43" s="12">
        <v>5.8852617454559866</v>
      </c>
      <c r="DX43" s="12">
        <v>2.5102169411519175</v>
      </c>
      <c r="DY43" s="14">
        <v>39355</v>
      </c>
      <c r="DZ43" s="2">
        <v>381.17380903608029</v>
      </c>
      <c r="EA43" s="2">
        <f t="shared" si="10"/>
        <v>64.767520209340688</v>
      </c>
      <c r="EB43" s="13"/>
      <c r="EC43" s="11">
        <v>39355</v>
      </c>
      <c r="ED43" s="2">
        <v>17</v>
      </c>
      <c r="EE43" s="2">
        <v>21965.645244598389</v>
      </c>
      <c r="EF43" s="2">
        <v>3100.6249675750732</v>
      </c>
      <c r="EG43" s="2">
        <v>1194.8700082302094</v>
      </c>
      <c r="EH43" s="12">
        <v>7.0842638094916746</v>
      </c>
      <c r="EI43" s="12">
        <v>2.5949475225071446</v>
      </c>
      <c r="EJ43" s="14">
        <v>39355</v>
      </c>
      <c r="EK43" s="2">
        <v>612.8404511102259</v>
      </c>
      <c r="EL43" s="2">
        <f t="shared" si="11"/>
        <v>86.507288208144772</v>
      </c>
      <c r="EM43" s="13"/>
      <c r="EN43" s="11">
        <v>39355</v>
      </c>
      <c r="EO43" s="2">
        <v>27</v>
      </c>
      <c r="EP43" s="2">
        <v>35285.026306152344</v>
      </c>
      <c r="EQ43" s="2">
        <v>13691.845567703247</v>
      </c>
      <c r="ER43" s="2">
        <v>2528.2676200866699</v>
      </c>
      <c r="ES43" s="12">
        <v>2.5770832815543701</v>
      </c>
      <c r="ET43" s="12">
        <v>5.4155048535700052</v>
      </c>
      <c r="EU43" s="14">
        <v>39355</v>
      </c>
      <c r="EV43" s="2">
        <v>419.82922748874938</v>
      </c>
      <c r="EW43" s="2">
        <f t="shared" si="12"/>
        <v>162.90867683388524</v>
      </c>
      <c r="EX43" s="13"/>
      <c r="EY43" s="11">
        <v>39355</v>
      </c>
      <c r="EZ43" s="2">
        <v>11</v>
      </c>
      <c r="FA43" s="2">
        <v>31143.975830078125</v>
      </c>
      <c r="FB43" s="2">
        <v>7597.1740226745605</v>
      </c>
      <c r="FC43" s="2">
        <v>2179.2739944458008</v>
      </c>
      <c r="FD43" s="12">
        <v>4.0994158797897313</v>
      </c>
      <c r="FE43" s="12">
        <v>3.4861031894277965</v>
      </c>
      <c r="FF43" s="14">
        <v>39355</v>
      </c>
      <c r="FG43" s="2">
        <v>476.63706752428266</v>
      </c>
      <c r="FH43" s="2">
        <f t="shared" si="13"/>
        <v>116.26950802286751</v>
      </c>
      <c r="FI43" s="13"/>
      <c r="FJ43" s="11">
        <v>39355</v>
      </c>
      <c r="FK43" s="2">
        <v>14</v>
      </c>
      <c r="FL43" s="2">
        <v>48900.650939941406</v>
      </c>
      <c r="FM43" s="2">
        <v>10844.357986450195</v>
      </c>
      <c r="FN43" s="2">
        <v>3958.6719913482666</v>
      </c>
      <c r="FO43" s="12">
        <v>4.5093172874818199</v>
      </c>
      <c r="FP43" s="12">
        <v>2.7393929100846681</v>
      </c>
      <c r="FQ43" s="14">
        <v>39355</v>
      </c>
      <c r="FR43" s="2">
        <v>350.59606089134394</v>
      </c>
      <c r="FS43" s="2">
        <f t="shared" si="14"/>
        <v>77.749255272992897</v>
      </c>
      <c r="FT43" s="13"/>
      <c r="FU43" s="11">
        <v>39355</v>
      </c>
      <c r="FV43" s="2">
        <v>4</v>
      </c>
      <c r="FW43" s="2">
        <v>14148.049957275391</v>
      </c>
      <c r="FX43" s="2">
        <v>2921.1910133361816</v>
      </c>
      <c r="FY43" s="2">
        <v>1050.4970035552979</v>
      </c>
      <c r="FZ43" s="12">
        <v>4.8432471182764045</v>
      </c>
      <c r="GA43" s="12">
        <v>2.7807704386111665</v>
      </c>
      <c r="GB43" s="14">
        <v>39355</v>
      </c>
      <c r="GC43" s="2">
        <v>409.91573587574305</v>
      </c>
      <c r="GD43" s="2">
        <f t="shared" si="15"/>
        <v>84.636551855653039</v>
      </c>
      <c r="GE43" s="13"/>
      <c r="GF43" s="11">
        <v>39355</v>
      </c>
      <c r="GG43" s="2">
        <v>6</v>
      </c>
      <c r="GH43" s="2">
        <v>21681.653961181641</v>
      </c>
      <c r="GI43" s="2">
        <v>3798.942024230957</v>
      </c>
      <c r="GJ43" s="2">
        <v>1593.5249824523926</v>
      </c>
      <c r="GK43" s="12">
        <v>5.7072874034108985</v>
      </c>
      <c r="GL43" s="12">
        <v>2.3839864866031069</v>
      </c>
      <c r="GM43" s="14">
        <v>39355</v>
      </c>
      <c r="GN43" s="2">
        <v>282.97637652729924</v>
      </c>
      <c r="GO43" s="2">
        <f t="shared" si="16"/>
        <v>49.581588682248849</v>
      </c>
    </row>
    <row r="44" spans="2:197">
      <c r="B44" s="11">
        <v>39172</v>
      </c>
      <c r="C44" s="2">
        <v>312</v>
      </c>
      <c r="D44" s="2">
        <v>560738.25039672852</v>
      </c>
      <c r="E44" s="2">
        <v>146146.29000854492</v>
      </c>
      <c r="F44" s="2">
        <v>38346.653982162476</v>
      </c>
      <c r="G44" s="12">
        <v>3.8368284981024363</v>
      </c>
      <c r="H44" s="12">
        <v>3.8111875439386984</v>
      </c>
      <c r="I44" s="1"/>
      <c r="J44" s="1"/>
      <c r="K44" s="1"/>
      <c r="L44" s="11">
        <v>39447</v>
      </c>
      <c r="M44" s="2">
        <v>11</v>
      </c>
      <c r="N44" s="2">
        <v>41836.585113525391</v>
      </c>
      <c r="O44" s="2">
        <v>10946.312030792236</v>
      </c>
      <c r="P44" s="2">
        <v>3587.8389940261841</v>
      </c>
      <c r="Q44" s="12">
        <v>3.8219799504927394</v>
      </c>
      <c r="R44" s="12">
        <v>3.050948509400238</v>
      </c>
      <c r="S44" s="14">
        <v>39447</v>
      </c>
      <c r="T44" s="2">
        <v>722.40095328348639</v>
      </c>
      <c r="U44" s="2">
        <f t="shared" si="17"/>
        <v>189.01222995435981</v>
      </c>
      <c r="V44" s="13"/>
      <c r="W44" s="11">
        <v>39447</v>
      </c>
      <c r="X44" s="2">
        <v>30</v>
      </c>
      <c r="Y44" s="2">
        <v>30267.995895385742</v>
      </c>
      <c r="Z44" s="2">
        <v>12474.06205368042</v>
      </c>
      <c r="AA44" s="2">
        <v>2490.0460147857666</v>
      </c>
      <c r="AB44" s="12">
        <v>2.4264746932580232</v>
      </c>
      <c r="AC44" s="12">
        <v>5.0095708993368291</v>
      </c>
      <c r="AD44" s="14">
        <v>39447</v>
      </c>
      <c r="AE44" s="2">
        <v>374.59719626864921</v>
      </c>
      <c r="AF44" s="2">
        <f t="shared" si="1"/>
        <v>154.379189409834</v>
      </c>
      <c r="AG44" s="13"/>
      <c r="AH44" s="11">
        <v>39447</v>
      </c>
      <c r="AI44" s="4">
        <v>19</v>
      </c>
      <c r="AJ44" s="2">
        <v>27998.330093383789</v>
      </c>
      <c r="AK44" s="2">
        <v>6932.2409515380859</v>
      </c>
      <c r="AL44" s="2">
        <v>2301.0440378189087</v>
      </c>
      <c r="AM44" s="12">
        <v>4.03885702893401</v>
      </c>
      <c r="AN44" s="12">
        <v>3.0126502742246304</v>
      </c>
      <c r="AO44" s="14">
        <v>39447</v>
      </c>
      <c r="AP44" s="2">
        <v>436.14805428521203</v>
      </c>
      <c r="AQ44" s="2">
        <f t="shared" si="2"/>
        <v>107.98799045390476</v>
      </c>
      <c r="AS44" s="11">
        <v>39447</v>
      </c>
      <c r="AT44" s="4">
        <v>24</v>
      </c>
      <c r="AU44" s="2">
        <v>12739.493927001953</v>
      </c>
      <c r="AV44" s="2">
        <v>3423.8050022125244</v>
      </c>
      <c r="AW44" s="2">
        <v>1104.540994644165</v>
      </c>
      <c r="AX44" s="12">
        <v>3.7208584947943772</v>
      </c>
      <c r="AY44" s="12">
        <v>3.0997536703610762</v>
      </c>
      <c r="AZ44" s="14">
        <v>39447</v>
      </c>
      <c r="BA44" s="2">
        <v>684.75610770047194</v>
      </c>
      <c r="BB44" s="2">
        <f t="shared" si="3"/>
        <v>184.03175198908312</v>
      </c>
      <c r="BC44" s="13"/>
      <c r="BD44" s="11">
        <v>39447</v>
      </c>
      <c r="BE44" s="2">
        <v>49</v>
      </c>
      <c r="BF44" s="2">
        <v>60659.38117980957</v>
      </c>
      <c r="BG44" s="2">
        <v>26254.537134170532</v>
      </c>
      <c r="BH44" s="2">
        <v>3553.4527058601379</v>
      </c>
      <c r="BI44" s="12">
        <v>2.3104342258946473</v>
      </c>
      <c r="BJ44" s="12">
        <v>7.3884582988464</v>
      </c>
      <c r="BK44" s="14">
        <v>39447</v>
      </c>
      <c r="BL44" s="2">
        <v>347.23528494821414</v>
      </c>
      <c r="BM44" s="2">
        <f t="shared" si="4"/>
        <v>150.29005416233286</v>
      </c>
      <c r="BN44" s="13"/>
      <c r="BO44" s="11">
        <v>39447</v>
      </c>
      <c r="BP44" s="4">
        <v>13</v>
      </c>
      <c r="BQ44" s="2">
        <v>30043.877532958984</v>
      </c>
      <c r="BR44" s="2">
        <v>5766.2644309997559</v>
      </c>
      <c r="BS44" s="2">
        <v>2101.9515914916992</v>
      </c>
      <c r="BT44" s="12">
        <v>5.2102843864463519</v>
      </c>
      <c r="BU44" s="12">
        <v>2.7432907847832935</v>
      </c>
      <c r="BV44" s="14">
        <v>39447</v>
      </c>
      <c r="BW44" s="2">
        <v>511.04264274380301</v>
      </c>
      <c r="BX44" s="2">
        <f t="shared" si="5"/>
        <v>98.083445132705521</v>
      </c>
      <c r="BY44" s="13"/>
      <c r="BZ44" s="11">
        <v>39447</v>
      </c>
      <c r="CA44" s="4">
        <v>13</v>
      </c>
      <c r="CB44" s="2">
        <v>37938.083938598633</v>
      </c>
      <c r="CC44" s="2">
        <v>5665.6731796264648</v>
      </c>
      <c r="CD44" s="2">
        <v>2283.3911094665527</v>
      </c>
      <c r="CE44" s="12">
        <v>6.6961299629887714</v>
      </c>
      <c r="CF44" s="12">
        <v>2.4812539368037054</v>
      </c>
      <c r="CG44" s="14">
        <v>39447</v>
      </c>
      <c r="CH44" s="2">
        <v>451.76639455217838</v>
      </c>
      <c r="CI44" s="2">
        <f t="shared" si="6"/>
        <v>67.466790078628577</v>
      </c>
      <c r="CJ44" s="13"/>
      <c r="CK44" s="11">
        <v>39447</v>
      </c>
      <c r="CL44" s="4">
        <v>32</v>
      </c>
      <c r="CM44" s="2">
        <v>51036.746398925781</v>
      </c>
      <c r="CN44" s="2">
        <v>9984.2989988327026</v>
      </c>
      <c r="CO44" s="2">
        <v>3360.2249965667725</v>
      </c>
      <c r="CP44" s="12">
        <v>5.1117005214780384</v>
      </c>
      <c r="CQ44" s="12">
        <v>2.9713185899854668</v>
      </c>
      <c r="CR44" s="14">
        <v>39447</v>
      </c>
      <c r="CS44" s="2">
        <v>474.20578148447055</v>
      </c>
      <c r="CT44" s="2">
        <f t="shared" si="7"/>
        <v>92.768693997619962</v>
      </c>
      <c r="CU44" s="13"/>
      <c r="CV44" s="11">
        <v>39447</v>
      </c>
      <c r="CW44" s="4">
        <v>12</v>
      </c>
      <c r="CX44" s="2">
        <v>22579.21989440918</v>
      </c>
      <c r="CY44" s="2">
        <v>5805.0459976196289</v>
      </c>
      <c r="CZ44" s="2">
        <v>1776.2149868011475</v>
      </c>
      <c r="DA44" s="12">
        <v>3.8895850099495912</v>
      </c>
      <c r="DB44" s="12">
        <v>3.2682113599740283</v>
      </c>
      <c r="DC44" s="14">
        <v>39447</v>
      </c>
      <c r="DD44" s="2">
        <v>434.89405933575171</v>
      </c>
      <c r="DE44" s="2">
        <f t="shared" si="8"/>
        <v>111.8098867162664</v>
      </c>
      <c r="DF44" s="13"/>
      <c r="DG44" s="11">
        <v>39447</v>
      </c>
      <c r="DH44" s="4">
        <v>56</v>
      </c>
      <c r="DI44" s="2">
        <v>74806.51628112793</v>
      </c>
      <c r="DJ44" s="2">
        <v>31871.281821250916</v>
      </c>
      <c r="DK44" s="2">
        <v>5824.2239942550659</v>
      </c>
      <c r="DL44" s="12">
        <v>2.3471448905217533</v>
      </c>
      <c r="DM44" s="12">
        <v>5.4721936952782562</v>
      </c>
      <c r="DN44" s="14">
        <v>39447</v>
      </c>
      <c r="DO44" s="2">
        <v>416.46616705559342</v>
      </c>
      <c r="DP44" s="2">
        <f t="shared" si="9"/>
        <v>177.4352187363329</v>
      </c>
      <c r="DQ44" s="13"/>
      <c r="DR44" s="11">
        <v>39447</v>
      </c>
      <c r="DS44" s="4">
        <v>26</v>
      </c>
      <c r="DT44" s="2">
        <v>65764.065872192383</v>
      </c>
      <c r="DU44" s="2">
        <v>11149.045749664307</v>
      </c>
      <c r="DV44" s="2">
        <v>4378.3730049133301</v>
      </c>
      <c r="DW44" s="12">
        <v>5.8986273219098155</v>
      </c>
      <c r="DX44" s="12">
        <v>2.5463901173228165</v>
      </c>
      <c r="DY44" s="14">
        <v>39447</v>
      </c>
      <c r="DZ44" s="2">
        <v>531.22832658115908</v>
      </c>
      <c r="EA44" s="2">
        <f t="shared" si="10"/>
        <v>90.059652456422995</v>
      </c>
      <c r="EB44" s="13"/>
      <c r="EC44" s="11">
        <v>39447</v>
      </c>
      <c r="ED44" s="4">
        <v>18</v>
      </c>
      <c r="EE44" s="2">
        <v>25603.794775009155</v>
      </c>
      <c r="EF44" s="2">
        <v>2861.9259796142578</v>
      </c>
      <c r="EG44" s="2">
        <v>1194.5189979076385</v>
      </c>
      <c r="EH44" s="12">
        <v>8.9463511486275902</v>
      </c>
      <c r="EI44" s="12">
        <v>2.3958815093165602</v>
      </c>
      <c r="EJ44" s="14">
        <v>39447</v>
      </c>
      <c r="EK44" s="2">
        <v>753.04314554491771</v>
      </c>
      <c r="EL44" s="2">
        <f t="shared" si="11"/>
        <v>84.173215765227127</v>
      </c>
      <c r="EM44" s="13"/>
      <c r="EN44" s="11">
        <v>39447</v>
      </c>
      <c r="EO44" s="2">
        <v>27</v>
      </c>
      <c r="EP44" s="2">
        <v>33850.281951904297</v>
      </c>
      <c r="EQ44" s="2">
        <v>13116.813663482666</v>
      </c>
      <c r="ER44" s="2">
        <v>2531.3750066757202</v>
      </c>
      <c r="ES44" s="12">
        <v>2.5806787242959626</v>
      </c>
      <c r="ET44" s="12">
        <v>5.1816951770840429</v>
      </c>
      <c r="EU44" s="14">
        <v>39447</v>
      </c>
      <c r="EV44" s="2">
        <v>630.60348850380342</v>
      </c>
      <c r="EW44" s="2">
        <f t="shared" si="12"/>
        <v>244.35567378726654</v>
      </c>
      <c r="EX44" s="13"/>
      <c r="EY44" s="11">
        <v>39447</v>
      </c>
      <c r="EZ44" s="4">
        <v>13</v>
      </c>
      <c r="FA44" s="2">
        <v>39986.141723632813</v>
      </c>
      <c r="FB44" s="2">
        <v>9778.3659210205078</v>
      </c>
      <c r="FC44" s="2">
        <v>3015.793999671936</v>
      </c>
      <c r="FD44" s="12">
        <v>4.0892457949108643</v>
      </c>
      <c r="FE44" s="12">
        <v>3.2423852299209486</v>
      </c>
      <c r="FF44" s="14">
        <v>39447</v>
      </c>
      <c r="FG44" s="2">
        <v>626.92152085485964</v>
      </c>
      <c r="FH44" s="2">
        <f t="shared" si="13"/>
        <v>153.30981611207477</v>
      </c>
      <c r="FI44" s="13"/>
      <c r="FJ44" s="11">
        <v>39447</v>
      </c>
      <c r="FK44" s="4">
        <v>14</v>
      </c>
      <c r="FL44" s="2">
        <v>47559.017135620117</v>
      </c>
      <c r="FM44" s="2">
        <v>11312.114883422852</v>
      </c>
      <c r="FN44" s="2">
        <v>3942.1749792098999</v>
      </c>
      <c r="FO44" s="12">
        <v>4.2042551393563619</v>
      </c>
      <c r="FP44" s="12">
        <v>2.8695111056917249</v>
      </c>
      <c r="FQ44" s="14">
        <v>39447</v>
      </c>
      <c r="FR44" s="2">
        <v>475.2253086012808</v>
      </c>
      <c r="FS44" s="2">
        <f t="shared" si="14"/>
        <v>113.03436467322344</v>
      </c>
      <c r="FT44" s="13"/>
      <c r="FU44" s="11">
        <v>39447</v>
      </c>
      <c r="FV44" s="4">
        <v>5</v>
      </c>
      <c r="FW44" s="2">
        <v>14488.216918945313</v>
      </c>
      <c r="FX44" s="2">
        <v>3140.1250038146973</v>
      </c>
      <c r="FY44" s="2">
        <v>1106.2600002288818</v>
      </c>
      <c r="FZ44" s="12">
        <v>4.6138981414257989</v>
      </c>
      <c r="GA44" s="12">
        <v>2.8385054175013242</v>
      </c>
      <c r="GB44" s="14">
        <v>39447</v>
      </c>
      <c r="GC44" s="2">
        <v>482.86822736764759</v>
      </c>
      <c r="GD44" s="2">
        <f t="shared" si="15"/>
        <v>104.65515548170086</v>
      </c>
      <c r="GE44" s="13"/>
      <c r="GF44" s="11">
        <v>39447</v>
      </c>
      <c r="GG44" s="4">
        <v>3</v>
      </c>
      <c r="GH44" s="2">
        <v>15388.800048828125</v>
      </c>
      <c r="GI44" s="2">
        <v>3196.9000091552734</v>
      </c>
      <c r="GJ44" s="2">
        <v>1207.8000030517578</v>
      </c>
      <c r="GK44" s="12">
        <v>4.813663237748357</v>
      </c>
      <c r="GL44" s="12">
        <v>2.6468786231806929</v>
      </c>
      <c r="GM44" s="14">
        <v>39447</v>
      </c>
      <c r="GN44" s="2">
        <v>428.05366142183834</v>
      </c>
      <c r="GO44" s="2">
        <f t="shared" si="16"/>
        <v>88.924721211296259</v>
      </c>
    </row>
    <row r="45" spans="2:197">
      <c r="B45" s="11">
        <v>39263</v>
      </c>
      <c r="C45" s="2">
        <v>357</v>
      </c>
      <c r="D45" s="2">
        <v>644086.81025505066</v>
      </c>
      <c r="E45" s="2">
        <v>165676.62259292603</v>
      </c>
      <c r="F45" s="2">
        <v>43853.006066560745</v>
      </c>
      <c r="G45" s="12">
        <v>3.8876143186332164</v>
      </c>
      <c r="H45" s="12">
        <v>3.7779992172363186</v>
      </c>
      <c r="I45" s="1"/>
      <c r="J45" s="1"/>
      <c r="K45" s="1"/>
      <c r="L45" s="11">
        <v>39538</v>
      </c>
      <c r="M45" s="2">
        <v>11</v>
      </c>
      <c r="N45" s="2">
        <v>41311.960083007813</v>
      </c>
      <c r="O45" s="2">
        <v>12051.055011749268</v>
      </c>
      <c r="P45" s="2">
        <v>3504.6770057678223</v>
      </c>
      <c r="Q45" s="12">
        <v>3.4280782921271542</v>
      </c>
      <c r="R45" s="12">
        <v>3.4385636656149035</v>
      </c>
      <c r="S45" s="14">
        <v>39538</v>
      </c>
      <c r="T45" s="2">
        <v>1050.6646880632691</v>
      </c>
      <c r="U45" s="2">
        <f t="shared" si="17"/>
        <v>306.48794996199518</v>
      </c>
      <c r="V45" s="13"/>
      <c r="W45" s="11">
        <v>39538</v>
      </c>
      <c r="X45" s="2">
        <v>32</v>
      </c>
      <c r="Y45" s="2">
        <v>31619.387954711914</v>
      </c>
      <c r="Z45" s="2">
        <v>13343.785049438477</v>
      </c>
      <c r="AA45" s="2">
        <v>2670.0879936218262</v>
      </c>
      <c r="AB45" s="12">
        <v>2.3695966202664884</v>
      </c>
      <c r="AC45" s="12">
        <v>4.9975076032375894</v>
      </c>
      <c r="AD45" s="14">
        <v>39538</v>
      </c>
      <c r="AE45" s="2">
        <v>527.57033977805338</v>
      </c>
      <c r="AF45" s="2">
        <f t="shared" si="1"/>
        <v>222.64141300080095</v>
      </c>
      <c r="AG45" s="13"/>
      <c r="AH45" s="11">
        <v>39538</v>
      </c>
      <c r="AI45" s="4">
        <v>20</v>
      </c>
      <c r="AJ45" s="2">
        <v>28909.838836669922</v>
      </c>
      <c r="AK45" s="2">
        <v>7867.3669700622559</v>
      </c>
      <c r="AL45" s="2">
        <v>2311.2349987030029</v>
      </c>
      <c r="AM45" s="12">
        <v>3.6746523896343879</v>
      </c>
      <c r="AN45" s="12">
        <v>3.4039666993954274</v>
      </c>
      <c r="AO45" s="14">
        <v>39538</v>
      </c>
      <c r="AP45" s="2">
        <v>584.43483417555217</v>
      </c>
      <c r="AQ45" s="2">
        <f t="shared" si="2"/>
        <v>159.04493056925608</v>
      </c>
      <c r="AS45" s="11">
        <v>39538</v>
      </c>
      <c r="AT45" s="4">
        <v>25</v>
      </c>
      <c r="AU45" s="2">
        <v>13631.198089599609</v>
      </c>
      <c r="AV45" s="2">
        <v>3597.4959983825684</v>
      </c>
      <c r="AW45" s="2">
        <v>1126.6100015640259</v>
      </c>
      <c r="AX45" s="12">
        <v>3.7890794307285365</v>
      </c>
      <c r="AY45" s="12">
        <v>3.1932043860682171</v>
      </c>
      <c r="AZ45" s="14">
        <v>39538</v>
      </c>
      <c r="BA45" s="2">
        <v>966.45459385454365</v>
      </c>
      <c r="BB45" s="2">
        <f t="shared" si="3"/>
        <v>255.0631654794106</v>
      </c>
      <c r="BC45" s="13"/>
      <c r="BD45" s="11">
        <v>39538</v>
      </c>
      <c r="BE45" s="2">
        <v>58</v>
      </c>
      <c r="BF45" s="2">
        <v>70343.832397460938</v>
      </c>
      <c r="BG45" s="2">
        <v>32167.325673103333</v>
      </c>
      <c r="BH45" s="2">
        <v>4112.8075022697449</v>
      </c>
      <c r="BI45" s="12">
        <v>2.186810091467406</v>
      </c>
      <c r="BJ45" s="12">
        <v>7.8212572933090287</v>
      </c>
      <c r="BK45" s="14">
        <v>39538</v>
      </c>
      <c r="BL45" s="2">
        <v>462.13813583328607</v>
      </c>
      <c r="BM45" s="2">
        <f t="shared" si="4"/>
        <v>211.32979842944636</v>
      </c>
      <c r="BN45" s="13"/>
      <c r="BO45" s="11">
        <v>39538</v>
      </c>
      <c r="BP45" s="4">
        <v>13</v>
      </c>
      <c r="BQ45" s="2">
        <v>30614.83251953125</v>
      </c>
      <c r="BR45" s="2">
        <v>5475.0956249237061</v>
      </c>
      <c r="BS45" s="2">
        <v>2211.7855033874512</v>
      </c>
      <c r="BT45" s="12">
        <v>5.5916525695307575</v>
      </c>
      <c r="BU45" s="12">
        <v>2.4754188941641697</v>
      </c>
      <c r="BV45" s="14">
        <v>39538</v>
      </c>
      <c r="BW45" s="2">
        <v>645.15131908704302</v>
      </c>
      <c r="BX45" s="2">
        <f t="shared" si="5"/>
        <v>115.37757596072946</v>
      </c>
      <c r="BY45" s="13"/>
      <c r="BZ45" s="11">
        <v>39538</v>
      </c>
      <c r="CA45" s="4">
        <v>13</v>
      </c>
      <c r="CB45" s="2">
        <v>40873.622482299805</v>
      </c>
      <c r="CC45" s="2">
        <v>5624.2787857055664</v>
      </c>
      <c r="CD45" s="2">
        <v>2282.2892456054688</v>
      </c>
      <c r="CE45" s="12">
        <v>7.2673535647241581</v>
      </c>
      <c r="CF45" s="12">
        <v>2.4643146334475676</v>
      </c>
      <c r="CG45" s="14">
        <v>39538</v>
      </c>
      <c r="CH45" s="2">
        <v>727.98192331162352</v>
      </c>
      <c r="CI45" s="2">
        <f t="shared" si="6"/>
        <v>100.17152968107381</v>
      </c>
      <c r="CJ45" s="13"/>
      <c r="CK45" s="11">
        <v>39538</v>
      </c>
      <c r="CL45" s="4">
        <v>37</v>
      </c>
      <c r="CM45" s="2">
        <v>55093.541171073914</v>
      </c>
      <c r="CN45" s="2">
        <v>11325.495927810669</v>
      </c>
      <c r="CO45" s="2">
        <v>4017.2380142211914</v>
      </c>
      <c r="CP45" s="12">
        <v>4.8645588257011578</v>
      </c>
      <c r="CQ45" s="12">
        <v>2.8192245238439786</v>
      </c>
      <c r="CR45" s="14">
        <v>39538</v>
      </c>
      <c r="CS45" s="2">
        <v>623.06425896737642</v>
      </c>
      <c r="CT45" s="2">
        <f t="shared" si="7"/>
        <v>128.08237731148631</v>
      </c>
      <c r="CU45" s="13"/>
      <c r="CV45" s="11">
        <v>39538</v>
      </c>
      <c r="CW45" s="4">
        <v>13</v>
      </c>
      <c r="CX45" s="2">
        <v>23363.548004150391</v>
      </c>
      <c r="CY45" s="2">
        <v>5584.2919731140137</v>
      </c>
      <c r="CZ45" s="2">
        <v>1734.9980087280273</v>
      </c>
      <c r="DA45" s="12">
        <v>4.1837977162791482</v>
      </c>
      <c r="DB45" s="12">
        <v>3.2186157822786234</v>
      </c>
      <c r="DC45" s="14">
        <v>39538</v>
      </c>
      <c r="DD45" s="2">
        <v>643.80162354059405</v>
      </c>
      <c r="DE45" s="2">
        <f t="shared" si="8"/>
        <v>153.87972057911961</v>
      </c>
      <c r="DF45" s="13"/>
      <c r="DG45" s="11">
        <v>39538</v>
      </c>
      <c r="DH45" s="4">
        <v>60</v>
      </c>
      <c r="DI45" s="2">
        <v>89442.986267089844</v>
      </c>
      <c r="DJ45" s="2">
        <v>33251.346107959747</v>
      </c>
      <c r="DK45" s="2">
        <v>6393.1729822158813</v>
      </c>
      <c r="DL45" s="12">
        <v>2.6899057252205161</v>
      </c>
      <c r="DM45" s="12">
        <v>5.2010709236956689</v>
      </c>
      <c r="DN45" s="14">
        <v>39538</v>
      </c>
      <c r="DO45" s="2">
        <v>581.50223686195295</v>
      </c>
      <c r="DP45" s="2">
        <f t="shared" si="9"/>
        <v>216.17941157186166</v>
      </c>
      <c r="DQ45" s="13"/>
      <c r="DR45" s="11">
        <v>39538</v>
      </c>
      <c r="DS45" s="4">
        <v>29</v>
      </c>
      <c r="DT45" s="2">
        <v>72380.351959228516</v>
      </c>
      <c r="DU45" s="2">
        <v>16182.917684555054</v>
      </c>
      <c r="DV45" s="2">
        <v>5140.2569828033447</v>
      </c>
      <c r="DW45" s="12">
        <v>4.4726391970904098</v>
      </c>
      <c r="DX45" s="12">
        <v>3.148270162113445</v>
      </c>
      <c r="DY45" s="14">
        <v>39538</v>
      </c>
      <c r="DZ45" s="2">
        <v>806.78160533817959</v>
      </c>
      <c r="EA45" s="2">
        <f t="shared" si="10"/>
        <v>180.38155321426686</v>
      </c>
      <c r="EB45" s="13"/>
      <c r="EC45" s="11">
        <v>39538</v>
      </c>
      <c r="ED45" s="4">
        <v>17</v>
      </c>
      <c r="EE45" s="2">
        <v>25357.126129150391</v>
      </c>
      <c r="EF45" s="2">
        <v>1889.7530207633972</v>
      </c>
      <c r="EG45" s="2">
        <v>1178.9589859247208</v>
      </c>
      <c r="EH45" s="12">
        <v>13.418222302355128</v>
      </c>
      <c r="EI45" s="12">
        <v>1.6028997134969565</v>
      </c>
      <c r="EJ45" s="14">
        <v>39538</v>
      </c>
      <c r="EK45" s="2">
        <v>882.03504829731878</v>
      </c>
      <c r="EL45" s="2">
        <f t="shared" si="11"/>
        <v>65.734120990267584</v>
      </c>
      <c r="EM45" s="13"/>
      <c r="EN45" s="11">
        <v>39538</v>
      </c>
      <c r="EO45" s="2">
        <v>29</v>
      </c>
      <c r="EP45" s="2">
        <v>44470.217254638672</v>
      </c>
      <c r="EQ45" s="2">
        <v>14282.42666053772</v>
      </c>
      <c r="ER45" s="2">
        <v>3405.6431932449341</v>
      </c>
      <c r="ES45" s="12">
        <v>3.1136317596161498</v>
      </c>
      <c r="ET45" s="12">
        <v>4.1937530886579069</v>
      </c>
      <c r="EU45" s="14">
        <v>39538</v>
      </c>
      <c r="EV45" s="2">
        <v>865.93301384630581</v>
      </c>
      <c r="EW45" s="2">
        <f t="shared" si="12"/>
        <v>278.11028429163326</v>
      </c>
      <c r="EX45" s="13"/>
      <c r="EY45" s="11">
        <v>39538</v>
      </c>
      <c r="EZ45" s="4">
        <v>14</v>
      </c>
      <c r="FA45" s="2">
        <v>40404.310775756836</v>
      </c>
      <c r="FB45" s="2">
        <v>10568.222072601318</v>
      </c>
      <c r="FC45" s="2">
        <v>2999.1790103912354</v>
      </c>
      <c r="FD45" s="12">
        <v>3.8231890376818609</v>
      </c>
      <c r="FE45" s="12">
        <v>3.5237049992633551</v>
      </c>
      <c r="FF45" s="14">
        <v>39538</v>
      </c>
      <c r="FG45" s="2">
        <v>877.49072194747487</v>
      </c>
      <c r="FH45" s="2">
        <f t="shared" si="13"/>
        <v>229.51800533502512</v>
      </c>
      <c r="FI45" s="13"/>
      <c r="FJ45" s="11">
        <v>39538</v>
      </c>
      <c r="FK45" s="4">
        <v>17</v>
      </c>
      <c r="FL45" s="2">
        <v>50832.831359863281</v>
      </c>
      <c r="FM45" s="2">
        <v>12080.161003112793</v>
      </c>
      <c r="FN45" s="2">
        <v>4063.8460073471069</v>
      </c>
      <c r="FO45" s="12">
        <v>4.2079597570566136</v>
      </c>
      <c r="FP45" s="12">
        <v>2.9725931989728038</v>
      </c>
      <c r="FQ45" s="14">
        <v>39538</v>
      </c>
      <c r="FR45" s="2">
        <v>715.48188339038904</v>
      </c>
      <c r="FS45" s="2">
        <f t="shared" si="14"/>
        <v>170.03059076089045</v>
      </c>
      <c r="FT45" s="13"/>
      <c r="FU45" s="11">
        <v>39538</v>
      </c>
      <c r="FV45" s="4">
        <v>6</v>
      </c>
      <c r="FW45" s="2">
        <v>14947.855941772461</v>
      </c>
      <c r="FX45" s="2">
        <v>2858.224006652832</v>
      </c>
      <c r="FY45" s="2">
        <v>1131.4399967193604</v>
      </c>
      <c r="FZ45" s="12">
        <v>5.2297706222394309</v>
      </c>
      <c r="GA45" s="12">
        <v>2.5261825770171877</v>
      </c>
      <c r="GB45" s="14">
        <v>39538</v>
      </c>
      <c r="GC45" s="2">
        <v>877.21685800338707</v>
      </c>
      <c r="GD45" s="2">
        <f t="shared" si="15"/>
        <v>167.73524526545211</v>
      </c>
      <c r="GE45" s="13"/>
      <c r="GF45" s="11">
        <v>39538</v>
      </c>
      <c r="GG45" s="4">
        <v>5</v>
      </c>
      <c r="GH45" s="2">
        <v>22623.28515625</v>
      </c>
      <c r="GI45" s="2">
        <v>4131.5480346679688</v>
      </c>
      <c r="GJ45" s="2">
        <v>1735.7229919433594</v>
      </c>
      <c r="GK45" s="12">
        <v>5.4757405617500261</v>
      </c>
      <c r="GL45" s="12">
        <v>2.3803038006900992</v>
      </c>
      <c r="GM45" s="14">
        <v>39538</v>
      </c>
      <c r="GN45" s="2">
        <v>505.11347403127206</v>
      </c>
      <c r="GO45" s="2">
        <f t="shared" si="16"/>
        <v>92.245691397373236</v>
      </c>
    </row>
    <row r="46" spans="2:197">
      <c r="B46" s="11">
        <v>39355</v>
      </c>
      <c r="C46" s="2">
        <v>362</v>
      </c>
      <c r="D46" s="2">
        <v>666686.70302963257</v>
      </c>
      <c r="E46" s="2">
        <v>175388.37732809782</v>
      </c>
      <c r="F46" s="2">
        <v>46604.0336997509</v>
      </c>
      <c r="G46" s="12">
        <v>3.8012022984993261</v>
      </c>
      <c r="H46" s="12">
        <v>3.7633733263958926</v>
      </c>
      <c r="I46" s="1"/>
      <c r="J46" s="1"/>
      <c r="K46" s="1"/>
      <c r="L46" s="11">
        <v>39629</v>
      </c>
      <c r="M46" s="2">
        <v>11</v>
      </c>
      <c r="N46" s="2">
        <v>40483.697967529297</v>
      </c>
      <c r="O46" s="2">
        <v>10507.500991821289</v>
      </c>
      <c r="P46" s="2">
        <v>3367.944995880127</v>
      </c>
      <c r="Q46" s="12">
        <v>3.8528378916205237</v>
      </c>
      <c r="R46" s="12">
        <v>3.1198552840603684</v>
      </c>
      <c r="S46" s="14">
        <v>39629</v>
      </c>
      <c r="T46" s="2">
        <v>1140.590752190745</v>
      </c>
      <c r="U46" s="2">
        <f t="shared" si="17"/>
        <v>296.03912343973718</v>
      </c>
      <c r="V46" s="13"/>
      <c r="W46" s="11">
        <v>39629</v>
      </c>
      <c r="X46" s="2">
        <v>31</v>
      </c>
      <c r="Y46" s="2">
        <v>31817.607009887695</v>
      </c>
      <c r="Z46" s="2">
        <v>14135.896984100342</v>
      </c>
      <c r="AA46" s="2">
        <v>2691.2399797439575</v>
      </c>
      <c r="AB46" s="12">
        <v>2.2508374987222419</v>
      </c>
      <c r="AC46" s="12">
        <v>5.2525590770412158</v>
      </c>
      <c r="AD46" s="14">
        <v>39629</v>
      </c>
      <c r="AE46" s="2">
        <v>440.97590856274144</v>
      </c>
      <c r="AF46" s="2">
        <f t="shared" si="1"/>
        <v>195.91636837980315</v>
      </c>
      <c r="AG46" s="13"/>
      <c r="AH46" s="11">
        <v>39629</v>
      </c>
      <c r="AI46" s="4">
        <v>19</v>
      </c>
      <c r="AJ46" s="2">
        <v>30100.952331542969</v>
      </c>
      <c r="AK46" s="2">
        <v>7830.9699516296387</v>
      </c>
      <c r="AL46" s="2">
        <v>2243.643985748291</v>
      </c>
      <c r="AM46" s="12">
        <v>3.8438344825060793</v>
      </c>
      <c r="AN46" s="12">
        <v>3.4902907954079381</v>
      </c>
      <c r="AO46" s="14">
        <v>39629</v>
      </c>
      <c r="AP46" s="2">
        <v>505.97917653504908</v>
      </c>
      <c r="AQ46" s="2">
        <f t="shared" si="2"/>
        <v>131.63396572819232</v>
      </c>
      <c r="AS46" s="11">
        <v>39629</v>
      </c>
      <c r="AT46" s="4">
        <v>28</v>
      </c>
      <c r="AU46" s="2">
        <v>17643.924819946289</v>
      </c>
      <c r="AV46" s="2">
        <v>4326.2189788818359</v>
      </c>
      <c r="AW46" s="2">
        <v>1371.7590007781982</v>
      </c>
      <c r="AX46" s="12">
        <v>4.0783707218876319</v>
      </c>
      <c r="AY46" s="12">
        <v>3.1537748076940439</v>
      </c>
      <c r="AZ46" s="14">
        <v>39629</v>
      </c>
      <c r="BA46" s="2">
        <v>779.90238649755156</v>
      </c>
      <c r="BB46" s="2">
        <f t="shared" si="3"/>
        <v>191.22890969965127</v>
      </c>
      <c r="BC46" s="13"/>
      <c r="BD46" s="11">
        <v>39629</v>
      </c>
      <c r="BE46" s="2">
        <v>59</v>
      </c>
      <c r="BF46" s="2">
        <v>79711.615692138672</v>
      </c>
      <c r="BG46" s="2">
        <v>35961.249586105347</v>
      </c>
      <c r="BH46" s="2">
        <v>4461.4847121238708</v>
      </c>
      <c r="BI46" s="12">
        <v>2.2165974934012729</v>
      </c>
      <c r="BJ46" s="12">
        <v>8.0603771852859598</v>
      </c>
      <c r="BK46" s="14">
        <v>39629</v>
      </c>
      <c r="BL46" s="2">
        <v>416.37060345588867</v>
      </c>
      <c r="BM46" s="2">
        <f t="shared" si="4"/>
        <v>187.84222426282093</v>
      </c>
      <c r="BN46" s="13"/>
      <c r="BO46" s="11">
        <v>39629</v>
      </c>
      <c r="BP46" s="4">
        <v>12</v>
      </c>
      <c r="BQ46" s="2">
        <v>30970.640869140625</v>
      </c>
      <c r="BR46" s="2">
        <v>5014.1618041992188</v>
      </c>
      <c r="BS46" s="2">
        <v>2176.6017608642578</v>
      </c>
      <c r="BT46" s="12">
        <v>6.1766337183621776</v>
      </c>
      <c r="BU46" s="12">
        <v>2.3036652337395234</v>
      </c>
      <c r="BV46" s="14">
        <v>39629</v>
      </c>
      <c r="BW46" s="2">
        <v>625.63101658754329</v>
      </c>
      <c r="BX46" s="2">
        <f t="shared" si="5"/>
        <v>101.28996555642257</v>
      </c>
      <c r="BY46" s="13"/>
      <c r="BZ46" s="11">
        <v>39629</v>
      </c>
      <c r="CA46" s="4">
        <v>13</v>
      </c>
      <c r="CB46" s="2">
        <v>41985.336761474609</v>
      </c>
      <c r="CC46" s="2">
        <v>5639.5428199768066</v>
      </c>
      <c r="CD46" s="2">
        <v>2258.5072689056396</v>
      </c>
      <c r="CE46" s="12">
        <v>7.4448121242649385</v>
      </c>
      <c r="CF46" s="12">
        <v>2.4970222135744771</v>
      </c>
      <c r="CG46" s="14">
        <v>39629</v>
      </c>
      <c r="CH46" s="2">
        <v>752.58652231553106</v>
      </c>
      <c r="CI46" s="2">
        <f t="shared" si="6"/>
        <v>101.08871919851671</v>
      </c>
      <c r="CJ46" s="13"/>
      <c r="CK46" s="11">
        <v>39629</v>
      </c>
      <c r="CL46" s="4">
        <v>34</v>
      </c>
      <c r="CM46" s="2">
        <v>53261.394687652588</v>
      </c>
      <c r="CN46" s="2">
        <v>11442.025039672852</v>
      </c>
      <c r="CO46" s="2">
        <v>3978.0900051593781</v>
      </c>
      <c r="CP46" s="12">
        <v>4.654892337936662</v>
      </c>
      <c r="CQ46" s="12">
        <v>2.8762609757026949</v>
      </c>
      <c r="CR46" s="14">
        <v>39629</v>
      </c>
      <c r="CS46" s="2">
        <v>500.55223294462854</v>
      </c>
      <c r="CT46" s="2">
        <f t="shared" si="7"/>
        <v>107.53250485842696</v>
      </c>
      <c r="CU46" s="13"/>
      <c r="CV46" s="11">
        <v>39629</v>
      </c>
      <c r="CW46" s="4">
        <v>14</v>
      </c>
      <c r="CX46" s="2">
        <v>25587.198806762695</v>
      </c>
      <c r="CY46" s="2">
        <v>6339.2151222229004</v>
      </c>
      <c r="CZ46" s="2">
        <v>1726.6779804229736</v>
      </c>
      <c r="DA46" s="12">
        <v>4.0363354632127271</v>
      </c>
      <c r="DB46" s="12">
        <v>3.6713360534487283</v>
      </c>
      <c r="DC46" s="14">
        <v>39629</v>
      </c>
      <c r="DD46" s="2">
        <v>586.84290295756068</v>
      </c>
      <c r="DE46" s="2">
        <f t="shared" si="8"/>
        <v>145.39002228780615</v>
      </c>
      <c r="DF46" s="13"/>
      <c r="DG46" s="11">
        <v>39629</v>
      </c>
      <c r="DH46" s="4">
        <v>55</v>
      </c>
      <c r="DI46" s="2">
        <v>86023.062843322754</v>
      </c>
      <c r="DJ46" s="2">
        <v>30739.61402797699</v>
      </c>
      <c r="DK46" s="2">
        <v>6136.7509994506836</v>
      </c>
      <c r="DL46" s="12">
        <v>2.798443167342008</v>
      </c>
      <c r="DM46" s="12">
        <v>5.0091023785596924</v>
      </c>
      <c r="DN46" s="14">
        <v>39629</v>
      </c>
      <c r="DO46" s="2">
        <v>524.52843625143157</v>
      </c>
      <c r="DP46" s="2">
        <f t="shared" si="9"/>
        <v>187.43580086696363</v>
      </c>
      <c r="DQ46" s="13"/>
      <c r="DR46" s="11">
        <v>39629</v>
      </c>
      <c r="DS46" s="4">
        <v>28</v>
      </c>
      <c r="DT46" s="2">
        <v>62632.358589172363</v>
      </c>
      <c r="DU46" s="2">
        <v>14823.65256023407</v>
      </c>
      <c r="DV46" s="2">
        <v>4472.7939558029175</v>
      </c>
      <c r="DW46" s="12">
        <v>4.2251636925969196</v>
      </c>
      <c r="DX46" s="12">
        <v>3.3141818529338125</v>
      </c>
      <c r="DY46" s="14">
        <v>39629</v>
      </c>
      <c r="DZ46" s="2">
        <v>667.57018069751427</v>
      </c>
      <c r="EA46" s="2">
        <f t="shared" si="10"/>
        <v>157.99865502659483</v>
      </c>
      <c r="EB46" s="13"/>
      <c r="EC46" s="11">
        <v>39629</v>
      </c>
      <c r="ED46" s="4">
        <v>18</v>
      </c>
      <c r="EE46" s="2">
        <v>26307.30712890625</v>
      </c>
      <c r="EF46" s="2">
        <v>1607.7859978675842</v>
      </c>
      <c r="EG46" s="2">
        <v>1129.5260124206543</v>
      </c>
      <c r="EH46" s="12">
        <v>16.362443237966858</v>
      </c>
      <c r="EI46" s="12">
        <v>1.4234165306401265</v>
      </c>
      <c r="EJ46" s="14">
        <v>39629</v>
      </c>
      <c r="EK46" s="2">
        <v>725.11466337299373</v>
      </c>
      <c r="EL46" s="2">
        <f t="shared" si="11"/>
        <v>44.315793969598765</v>
      </c>
      <c r="EM46" s="13"/>
      <c r="EN46" s="11">
        <v>39629</v>
      </c>
      <c r="EO46" s="2">
        <v>29</v>
      </c>
      <c r="EP46" s="2">
        <v>44390.296432495117</v>
      </c>
      <c r="EQ46" s="2">
        <v>14530.18358039856</v>
      </c>
      <c r="ER46" s="2">
        <v>3377.3735084533691</v>
      </c>
      <c r="ES46" s="12">
        <v>3.0550403019255934</v>
      </c>
      <c r="ET46" s="12">
        <v>4.3022139967730419</v>
      </c>
      <c r="EU46" s="14">
        <v>39629</v>
      </c>
      <c r="EV46" s="2">
        <v>768.8811400794491</v>
      </c>
      <c r="EW46" s="2">
        <f t="shared" si="12"/>
        <v>251.67626744394269</v>
      </c>
      <c r="EX46" s="13"/>
      <c r="EY46" s="11">
        <v>39629</v>
      </c>
      <c r="EZ46" s="4">
        <v>13</v>
      </c>
      <c r="FA46" s="2">
        <v>35882.84489440918</v>
      </c>
      <c r="FB46" s="2">
        <v>9869.7370071411133</v>
      </c>
      <c r="FC46" s="2">
        <v>2771.2619934082031</v>
      </c>
      <c r="FD46" s="12">
        <v>3.6356434693697146</v>
      </c>
      <c r="FE46" s="12">
        <v>3.5614593750491763</v>
      </c>
      <c r="FF46" s="14">
        <v>39629</v>
      </c>
      <c r="FG46" s="2">
        <v>749.61524465581977</v>
      </c>
      <c r="FH46" s="2">
        <f t="shared" si="13"/>
        <v>206.18502638427722</v>
      </c>
      <c r="FI46" s="13"/>
      <c r="FJ46" s="11">
        <v>39629</v>
      </c>
      <c r="FK46" s="4">
        <v>17</v>
      </c>
      <c r="FL46" s="2">
        <v>73237.58479309082</v>
      </c>
      <c r="FM46" s="2">
        <v>20700.140907287598</v>
      </c>
      <c r="FN46" s="2">
        <v>5317.9480037689209</v>
      </c>
      <c r="FO46" s="12">
        <v>3.5380234908114625</v>
      </c>
      <c r="FP46" s="12">
        <v>3.8925053220936068</v>
      </c>
      <c r="FQ46" s="14">
        <v>39629</v>
      </c>
      <c r="FR46" s="2">
        <v>555.58853872260875</v>
      </c>
      <c r="FS46" s="2">
        <f t="shared" si="14"/>
        <v>157.03359239007818</v>
      </c>
      <c r="FT46" s="13"/>
      <c r="FU46" s="11">
        <v>39629</v>
      </c>
      <c r="FV46" s="4">
        <v>6</v>
      </c>
      <c r="FW46" s="2">
        <v>14649.075897216797</v>
      </c>
      <c r="FX46" s="2">
        <v>2324.2389945983887</v>
      </c>
      <c r="FY46" s="2">
        <v>1084.1550016403198</v>
      </c>
      <c r="FZ46" s="12">
        <v>6.3027407815038616</v>
      </c>
      <c r="GA46" s="12">
        <v>2.1438253672969543</v>
      </c>
      <c r="GB46" s="14">
        <v>39629</v>
      </c>
      <c r="GC46" s="2">
        <v>899.20429218171273</v>
      </c>
      <c r="GD46" s="2">
        <f t="shared" si="15"/>
        <v>142.66877273781179</v>
      </c>
      <c r="GE46" s="13"/>
      <c r="GF46" s="11">
        <v>39629</v>
      </c>
      <c r="GG46" s="4"/>
      <c r="GH46" s="2"/>
      <c r="GI46" s="2"/>
      <c r="GJ46" s="2"/>
      <c r="GK46" s="12"/>
      <c r="GL46" s="12"/>
      <c r="GM46" s="14">
        <v>39629</v>
      </c>
      <c r="GN46" s="2">
        <v>456.11600229765639</v>
      </c>
      <c r="GO46" s="2"/>
    </row>
    <row r="47" spans="2:197">
      <c r="B47" s="11">
        <v>39447</v>
      </c>
      <c r="C47" s="2">
        <v>367</v>
      </c>
      <c r="D47" s="2">
        <v>713517.94681358337</v>
      </c>
      <c r="E47" s="2">
        <v>182337.68678092957</v>
      </c>
      <c r="F47" s="2">
        <v>49103.710391283035</v>
      </c>
      <c r="G47" s="12">
        <v>3.9131677022471099</v>
      </c>
      <c r="H47" s="12">
        <v>3.7133179005816723</v>
      </c>
      <c r="I47" s="1"/>
      <c r="J47" s="1"/>
      <c r="K47" s="1"/>
      <c r="L47" s="11">
        <v>39721</v>
      </c>
      <c r="M47" s="2">
        <v>10</v>
      </c>
      <c r="N47" s="2">
        <v>40500.766952514648</v>
      </c>
      <c r="O47" s="2">
        <v>6648.0610389709473</v>
      </c>
      <c r="P47" s="2">
        <v>3132.3829898834229</v>
      </c>
      <c r="Q47" s="12">
        <v>6.0921171925316377</v>
      </c>
      <c r="R47" s="12">
        <v>2.1223653239217617</v>
      </c>
      <c r="S47" s="14">
        <v>39721</v>
      </c>
      <c r="T47" s="2">
        <v>2045.2319707143909</v>
      </c>
      <c r="U47" s="2">
        <f t="shared" si="17"/>
        <v>335.7177654464121</v>
      </c>
      <c r="V47" s="13"/>
      <c r="W47" s="11">
        <v>39721</v>
      </c>
      <c r="X47" s="2">
        <v>31</v>
      </c>
      <c r="Y47" s="2">
        <v>34079.757797241211</v>
      </c>
      <c r="Z47" s="2">
        <v>14458.268878936768</v>
      </c>
      <c r="AA47" s="2">
        <v>2687.765007019043</v>
      </c>
      <c r="AB47" s="12">
        <v>2.3571119117095414</v>
      </c>
      <c r="AC47" s="12">
        <v>5.3792905410924305</v>
      </c>
      <c r="AD47" s="14">
        <v>39721</v>
      </c>
      <c r="AE47" s="2">
        <v>573.77400401442549</v>
      </c>
      <c r="AF47" s="2">
        <f t="shared" si="1"/>
        <v>243.42247016955793</v>
      </c>
      <c r="AG47" s="13"/>
      <c r="AH47" s="11">
        <v>39721</v>
      </c>
      <c r="AI47" s="4">
        <v>20</v>
      </c>
      <c r="AJ47" s="2">
        <v>35135.621932983398</v>
      </c>
      <c r="AK47" s="2">
        <v>8530.2469482421875</v>
      </c>
      <c r="AL47" s="2">
        <v>2609.7479877471924</v>
      </c>
      <c r="AM47" s="12">
        <v>4.1189454591609138</v>
      </c>
      <c r="AN47" s="12">
        <v>3.2686094551243379</v>
      </c>
      <c r="AO47" s="14">
        <v>39721</v>
      </c>
      <c r="AP47" s="2">
        <v>706.63667099791087</v>
      </c>
      <c r="AQ47" s="2">
        <f t="shared" si="2"/>
        <v>171.55766639888029</v>
      </c>
      <c r="AS47" s="11">
        <v>39721</v>
      </c>
      <c r="AT47" s="4">
        <v>27</v>
      </c>
      <c r="AU47" s="2">
        <v>18157.912078857422</v>
      </c>
      <c r="AV47" s="2">
        <v>4386.6219520568848</v>
      </c>
      <c r="AW47" s="2">
        <v>1318.0519914627075</v>
      </c>
      <c r="AX47" s="12">
        <v>4.1393838532958567</v>
      </c>
      <c r="AY47" s="12">
        <v>3.3281099535298555</v>
      </c>
      <c r="AZ47" s="14">
        <v>39721</v>
      </c>
      <c r="BA47" s="2">
        <v>1010.0434711523313</v>
      </c>
      <c r="BB47" s="2">
        <f t="shared" si="3"/>
        <v>244.00816811132782</v>
      </c>
      <c r="BC47" s="13"/>
      <c r="BD47" s="11">
        <v>39721</v>
      </c>
      <c r="BE47" s="2">
        <v>60</v>
      </c>
      <c r="BF47" s="2">
        <v>89171.354598999023</v>
      </c>
      <c r="BG47" s="2">
        <v>39478.713659286499</v>
      </c>
      <c r="BH47" s="2">
        <v>4559.4691200256348</v>
      </c>
      <c r="BI47" s="12">
        <v>2.2587198602410243</v>
      </c>
      <c r="BJ47" s="12">
        <v>8.6586206902667957</v>
      </c>
      <c r="BK47" s="14">
        <v>39721</v>
      </c>
      <c r="BL47" s="2">
        <v>615.57896402933181</v>
      </c>
      <c r="BM47" s="2">
        <f t="shared" si="4"/>
        <v>272.53444522493567</v>
      </c>
      <c r="BN47" s="13"/>
      <c r="BO47" s="11">
        <v>39721</v>
      </c>
      <c r="BP47" s="4">
        <v>13</v>
      </c>
      <c r="BQ47" s="2">
        <v>30606.875</v>
      </c>
      <c r="BR47" s="2">
        <v>4531.8543319702148</v>
      </c>
      <c r="BS47" s="2">
        <v>2207.2212867736816</v>
      </c>
      <c r="BT47" s="12">
        <v>6.7537199472812093</v>
      </c>
      <c r="BU47" s="12">
        <v>2.0531943757186548</v>
      </c>
      <c r="BV47" s="14">
        <v>39721</v>
      </c>
      <c r="BW47" s="2">
        <v>851.71835314807197</v>
      </c>
      <c r="BX47" s="2">
        <f t="shared" si="5"/>
        <v>126.1109965761819</v>
      </c>
      <c r="BY47" s="13"/>
      <c r="BZ47" s="11">
        <v>39721</v>
      </c>
      <c r="CA47" s="4">
        <v>13</v>
      </c>
      <c r="CB47" s="2">
        <v>44323.350372314453</v>
      </c>
      <c r="CC47" s="2">
        <v>5618.476863861084</v>
      </c>
      <c r="CD47" s="2">
        <v>2206.0747737884521</v>
      </c>
      <c r="CE47" s="12">
        <v>7.8888551908808466</v>
      </c>
      <c r="CF47" s="12">
        <v>2.5468206837851537</v>
      </c>
      <c r="CG47" s="14">
        <v>39721</v>
      </c>
      <c r="CH47" s="2">
        <v>1200.7084482836585</v>
      </c>
      <c r="CI47" s="2">
        <f t="shared" si="6"/>
        <v>152.20312950751361</v>
      </c>
      <c r="CJ47" s="13"/>
      <c r="CK47" s="11">
        <v>39721</v>
      </c>
      <c r="CL47" s="4">
        <v>36</v>
      </c>
      <c r="CM47" s="2">
        <v>53972.761874198914</v>
      </c>
      <c r="CN47" s="2">
        <v>12510.833965301514</v>
      </c>
      <c r="CO47" s="2">
        <v>4058.6720268726349</v>
      </c>
      <c r="CP47" s="12">
        <v>4.3140818608808189</v>
      </c>
      <c r="CQ47" s="12">
        <v>3.0824944421393909</v>
      </c>
      <c r="CR47" s="14">
        <v>39721</v>
      </c>
      <c r="CS47" s="2">
        <v>625.0784305610955</v>
      </c>
      <c r="CT47" s="2">
        <f t="shared" si="7"/>
        <v>144.89257522653298</v>
      </c>
      <c r="CU47" s="13"/>
      <c r="CV47" s="11">
        <v>39721</v>
      </c>
      <c r="CW47" s="4">
        <v>14</v>
      </c>
      <c r="CX47" s="2">
        <v>25002.512481689453</v>
      </c>
      <c r="CY47" s="2">
        <v>6186.2290306091309</v>
      </c>
      <c r="CZ47" s="2">
        <v>1684.3989868164063</v>
      </c>
      <c r="DA47" s="12">
        <v>4.0416402881267981</v>
      </c>
      <c r="DB47" s="12">
        <v>3.6726625217825597</v>
      </c>
      <c r="DC47" s="14">
        <v>39721</v>
      </c>
      <c r="DD47" s="2">
        <v>835.37698848820571</v>
      </c>
      <c r="DE47" s="2">
        <f t="shared" si="8"/>
        <v>206.69256265638194</v>
      </c>
      <c r="DF47" s="13"/>
      <c r="DG47" s="11">
        <v>39721</v>
      </c>
      <c r="DH47" s="4">
        <v>50</v>
      </c>
      <c r="DI47" s="2">
        <v>83078.410011291504</v>
      </c>
      <c r="DJ47" s="2">
        <v>28929.453050136566</v>
      </c>
      <c r="DK47" s="2">
        <v>6090.4730138778687</v>
      </c>
      <c r="DL47" s="12">
        <v>2.8717587528292148</v>
      </c>
      <c r="DM47" s="12">
        <v>4.7499517663434938</v>
      </c>
      <c r="DN47" s="14">
        <v>39721</v>
      </c>
      <c r="DO47" s="2">
        <v>758.67022041720611</v>
      </c>
      <c r="DP47" s="2">
        <f t="shared" si="9"/>
        <v>264.18313156346272</v>
      </c>
      <c r="DQ47" s="13"/>
      <c r="DR47" s="11">
        <v>39721</v>
      </c>
      <c r="DS47" s="4">
        <v>26</v>
      </c>
      <c r="DT47" s="2">
        <v>62118.643707275391</v>
      </c>
      <c r="DU47" s="2">
        <v>15220.134872436523</v>
      </c>
      <c r="DV47" s="2">
        <v>4288.0950412750244</v>
      </c>
      <c r="DW47" s="12">
        <v>4.081346468208471</v>
      </c>
      <c r="DX47" s="12">
        <v>3.5493930815281001</v>
      </c>
      <c r="DY47" s="14">
        <v>39721</v>
      </c>
      <c r="DZ47" s="2">
        <v>1075.0948557788809</v>
      </c>
      <c r="EA47" s="2">
        <f t="shared" si="10"/>
        <v>263.41670920449923</v>
      </c>
      <c r="EB47" s="13"/>
      <c r="EC47" s="11">
        <v>39721</v>
      </c>
      <c r="ED47" s="4">
        <v>17</v>
      </c>
      <c r="EE47" s="2">
        <v>25930.630859375</v>
      </c>
      <c r="EF47" s="2">
        <v>496.17598915100098</v>
      </c>
      <c r="EG47" s="2">
        <v>1010.4240019321442</v>
      </c>
      <c r="EH47" s="12">
        <v>52.260954633746991</v>
      </c>
      <c r="EI47" s="12">
        <v>0.49105720786739793</v>
      </c>
      <c r="EJ47" s="14">
        <v>39721</v>
      </c>
      <c r="EK47" s="2">
        <v>978.43107307504954</v>
      </c>
      <c r="EL47" s="2">
        <f t="shared" si="11"/>
        <v>18.722028327497053</v>
      </c>
      <c r="EM47" s="13"/>
      <c r="EN47" s="11">
        <v>39721</v>
      </c>
      <c r="EO47" s="2">
        <v>29</v>
      </c>
      <c r="EP47" s="2">
        <v>45418.881118774414</v>
      </c>
      <c r="EQ47" s="2">
        <v>14036.155521392822</v>
      </c>
      <c r="ER47" s="2">
        <v>3252.6500301361084</v>
      </c>
      <c r="ES47" s="12">
        <v>3.2358490934038504</v>
      </c>
      <c r="ET47" s="12">
        <v>4.3152984155524026</v>
      </c>
      <c r="EU47" s="14">
        <v>39721</v>
      </c>
      <c r="EV47" s="2">
        <v>1088.3242433904941</v>
      </c>
      <c r="EW47" s="2">
        <f t="shared" si="12"/>
        <v>336.33343582338239</v>
      </c>
      <c r="EX47" s="13"/>
      <c r="EY47" s="11">
        <v>39721</v>
      </c>
      <c r="EZ47" s="4">
        <v>13</v>
      </c>
      <c r="FA47" s="2">
        <v>36687.894958496094</v>
      </c>
      <c r="FB47" s="2">
        <v>10337.124923706055</v>
      </c>
      <c r="FC47" s="2">
        <v>2707.5590000152588</v>
      </c>
      <c r="FD47" s="12">
        <v>3.5491391687025091</v>
      </c>
      <c r="FE47" s="12">
        <v>3.8178761473518392</v>
      </c>
      <c r="FF47" s="14">
        <v>39721</v>
      </c>
      <c r="FG47" s="2">
        <v>1038.2821760069896</v>
      </c>
      <c r="FH47" s="2">
        <f t="shared" si="13"/>
        <v>292.54479090673806</v>
      </c>
      <c r="FI47" s="13"/>
      <c r="FJ47" s="11">
        <v>39721</v>
      </c>
      <c r="FK47" s="4">
        <v>17</v>
      </c>
      <c r="FL47" s="2">
        <v>75545.551834106445</v>
      </c>
      <c r="FM47" s="2">
        <v>21176.008010864258</v>
      </c>
      <c r="FN47" s="2">
        <v>5416.1300144195557</v>
      </c>
      <c r="FO47" s="12">
        <v>3.5675067649836611</v>
      </c>
      <c r="FP47" s="12">
        <v>3.9098042245083886</v>
      </c>
      <c r="FQ47" s="14">
        <v>39721</v>
      </c>
      <c r="FR47" s="2">
        <v>857.72940121849717</v>
      </c>
      <c r="FS47" s="2">
        <f t="shared" si="14"/>
        <v>240.42824799588726</v>
      </c>
      <c r="FT47" s="13"/>
      <c r="FU47" s="11">
        <v>39721</v>
      </c>
      <c r="FV47" s="4">
        <v>6</v>
      </c>
      <c r="FW47" s="2">
        <v>15144.324966430664</v>
      </c>
      <c r="FX47" s="2">
        <v>1876.4809951782227</v>
      </c>
      <c r="FY47" s="2">
        <v>1041.8700065612793</v>
      </c>
      <c r="FZ47" s="12">
        <v>8.0705986393388969</v>
      </c>
      <c r="GA47" s="12">
        <v>1.8010701751282772</v>
      </c>
      <c r="GB47" s="14">
        <v>39721</v>
      </c>
      <c r="GC47" s="2">
        <v>1369.1031999806107</v>
      </c>
      <c r="GD47" s="2">
        <f t="shared" si="15"/>
        <v>169.64084836372942</v>
      </c>
      <c r="GE47" s="13"/>
      <c r="GF47" s="11">
        <v>39721</v>
      </c>
      <c r="GG47" s="4">
        <v>4</v>
      </c>
      <c r="GH47" s="2">
        <v>19522.239013671875</v>
      </c>
      <c r="GI47" s="2">
        <v>4338.8670043945313</v>
      </c>
      <c r="GJ47" s="2">
        <v>1370.8830032348633</v>
      </c>
      <c r="GK47" s="12">
        <v>4.4993863591345811</v>
      </c>
      <c r="GL47" s="12">
        <v>3.1650162662722758</v>
      </c>
      <c r="GM47" s="14">
        <v>39721</v>
      </c>
      <c r="GN47" s="2">
        <v>639.34431713368042</v>
      </c>
      <c r="GO47" s="2">
        <f t="shared" si="16"/>
        <v>142.09589177326237</v>
      </c>
    </row>
    <row r="48" spans="2:197">
      <c r="B48" s="11">
        <v>39538</v>
      </c>
      <c r="C48" s="2">
        <v>401</v>
      </c>
      <c r="D48" s="2">
        <v>788897.97055339813</v>
      </c>
      <c r="E48" s="2">
        <v>201648.46777057648</v>
      </c>
      <c r="F48" s="2">
        <v>54841.376391530037</v>
      </c>
      <c r="G48" s="12">
        <v>3.9122438135803685</v>
      </c>
      <c r="H48" s="12">
        <v>3.6769403147532969</v>
      </c>
      <c r="I48" s="1"/>
      <c r="J48" s="1"/>
      <c r="K48" s="1"/>
      <c r="L48" s="11">
        <v>39813</v>
      </c>
      <c r="M48" s="2"/>
      <c r="N48" s="2"/>
      <c r="O48" s="2"/>
      <c r="P48" s="2"/>
      <c r="Q48" s="12"/>
      <c r="R48" s="12"/>
      <c r="S48" s="14">
        <v>39813</v>
      </c>
      <c r="T48" s="2">
        <v>2482.4021583809704</v>
      </c>
      <c r="U48" s="2"/>
      <c r="V48" s="13"/>
      <c r="W48" s="11">
        <v>39813</v>
      </c>
      <c r="X48" s="2">
        <v>32</v>
      </c>
      <c r="Y48" s="2">
        <v>35874.635040283203</v>
      </c>
      <c r="Z48" s="2">
        <v>13834.092956542969</v>
      </c>
      <c r="AA48" s="2">
        <v>2703.5189971923828</v>
      </c>
      <c r="AB48" s="12">
        <v>2.5932047119371093</v>
      </c>
      <c r="AC48" s="12">
        <v>5.1170688909194793</v>
      </c>
      <c r="AD48" s="14">
        <v>39813</v>
      </c>
      <c r="AE48" s="2">
        <v>1054.6313160326638</v>
      </c>
      <c r="AF48" s="2">
        <f t="shared" si="1"/>
        <v>406.69034387372375</v>
      </c>
      <c r="AG48" s="13"/>
      <c r="AH48" s="11">
        <v>39813</v>
      </c>
      <c r="AI48" s="4">
        <v>17</v>
      </c>
      <c r="AJ48" s="2">
        <v>22003.522827148438</v>
      </c>
      <c r="AK48" s="2">
        <v>5322.9609336853027</v>
      </c>
      <c r="AL48" s="2">
        <v>1557.9459981918335</v>
      </c>
      <c r="AM48" s="12">
        <v>4.1336998526334296</v>
      </c>
      <c r="AN48" s="12">
        <v>3.4166530418019496</v>
      </c>
      <c r="AO48" s="14">
        <v>39813</v>
      </c>
      <c r="AP48" s="2">
        <v>1445.5507668216746</v>
      </c>
      <c r="AQ48" s="2">
        <f t="shared" si="2"/>
        <v>349.69901501212451</v>
      </c>
      <c r="AS48" s="11">
        <v>39813</v>
      </c>
      <c r="AT48" s="4">
        <v>26</v>
      </c>
      <c r="AU48" s="2">
        <v>15127.141891479492</v>
      </c>
      <c r="AV48" s="2">
        <v>3921.4280257225037</v>
      </c>
      <c r="AW48" s="2">
        <v>1071.8460006713867</v>
      </c>
      <c r="AX48" s="12">
        <v>3.8575594891078975</v>
      </c>
      <c r="AY48" s="12">
        <v>3.6585741079093319</v>
      </c>
      <c r="AZ48" s="14">
        <v>39813</v>
      </c>
      <c r="BA48" s="2">
        <v>2015.2696601235712</v>
      </c>
      <c r="BB48" s="2">
        <f t="shared" si="3"/>
        <v>522.4208896360077</v>
      </c>
      <c r="BC48" s="13"/>
      <c r="BD48" s="11">
        <v>39813</v>
      </c>
      <c r="BE48" s="2">
        <v>53</v>
      </c>
      <c r="BF48" s="2">
        <v>78594.431762695313</v>
      </c>
      <c r="BG48" s="2">
        <v>35756.55738067627</v>
      </c>
      <c r="BH48" s="2">
        <v>4012.0940999984741</v>
      </c>
      <c r="BI48" s="12">
        <v>2.1980424716494014</v>
      </c>
      <c r="BJ48" s="12">
        <v>8.9121931065101059</v>
      </c>
      <c r="BK48" s="14">
        <v>39813</v>
      </c>
      <c r="BL48" s="2">
        <v>1188.5313689696525</v>
      </c>
      <c r="BM48" s="2"/>
      <c r="BN48" s="13"/>
      <c r="BO48" s="11">
        <v>39813</v>
      </c>
      <c r="BP48" s="4">
        <v>12</v>
      </c>
      <c r="BQ48" s="2">
        <v>27887.000732421875</v>
      </c>
      <c r="BR48" s="2">
        <v>4215.0373916625977</v>
      </c>
      <c r="BS48" s="2">
        <v>2080.2909736633301</v>
      </c>
      <c r="BT48" s="12">
        <v>6.6160743407834888</v>
      </c>
      <c r="BU48" s="12">
        <v>2.0261768401754123</v>
      </c>
      <c r="BV48" s="14">
        <v>39813</v>
      </c>
      <c r="BW48" s="2">
        <v>1318.4717002218867</v>
      </c>
      <c r="BX48" s="2"/>
      <c r="BY48" s="13"/>
      <c r="BZ48" s="11">
        <v>39813</v>
      </c>
      <c r="CA48" s="4">
        <v>12</v>
      </c>
      <c r="CB48" s="2">
        <v>43867.236587524414</v>
      </c>
      <c r="CC48" s="2">
        <v>5421.147045135498</v>
      </c>
      <c r="CD48" s="2">
        <v>2229.6986103057861</v>
      </c>
      <c r="CE48" s="12">
        <v>8.091873587322695</v>
      </c>
      <c r="CF48" s="12">
        <v>2.4313362443151134</v>
      </c>
      <c r="CG48" s="14">
        <v>39813</v>
      </c>
      <c r="CH48" s="2">
        <v>1778.1155654657039</v>
      </c>
      <c r="CI48" s="2"/>
      <c r="CJ48" s="13"/>
      <c r="CK48" s="11">
        <v>39813</v>
      </c>
      <c r="CL48" s="4">
        <v>33</v>
      </c>
      <c r="CM48" s="2">
        <v>50805.097789764404</v>
      </c>
      <c r="CN48" s="2">
        <v>11977.400058746338</v>
      </c>
      <c r="CO48" s="2">
        <v>3763.7110371589661</v>
      </c>
      <c r="CP48" s="12">
        <v>4.2417467514299698</v>
      </c>
      <c r="CQ48" s="12">
        <v>3.1823378416924024</v>
      </c>
      <c r="CR48" s="14">
        <v>39813</v>
      </c>
      <c r="CS48" s="2">
        <v>1097.1791995874678</v>
      </c>
      <c r="CT48" s="2"/>
      <c r="CU48" s="13"/>
      <c r="CV48" s="11">
        <v>39813</v>
      </c>
      <c r="CW48" s="4">
        <v>17</v>
      </c>
      <c r="CX48" s="2">
        <v>28168.970077514648</v>
      </c>
      <c r="CY48" s="2">
        <v>6122.5444374084473</v>
      </c>
      <c r="CZ48" s="2">
        <v>1805.1160154342651</v>
      </c>
      <c r="DA48" s="12">
        <v>4.6008600452784982</v>
      </c>
      <c r="DB48" s="12">
        <v>3.3917733735997673</v>
      </c>
      <c r="DC48" s="14">
        <v>39813</v>
      </c>
      <c r="DD48" s="2">
        <v>1600.7479722574521</v>
      </c>
      <c r="DE48" s="2"/>
      <c r="DF48" s="13"/>
      <c r="DG48" s="11">
        <v>39813</v>
      </c>
      <c r="DH48" s="4">
        <v>47</v>
      </c>
      <c r="DI48" s="2">
        <v>60589.009185791016</v>
      </c>
      <c r="DJ48" s="2">
        <v>23134.457980155945</v>
      </c>
      <c r="DK48" s="2">
        <v>4533.3819808959961</v>
      </c>
      <c r="DL48" s="12">
        <v>2.61899410990145</v>
      </c>
      <c r="DM48" s="12">
        <v>5.1031344981839712</v>
      </c>
      <c r="DN48" s="14">
        <v>39813</v>
      </c>
      <c r="DO48" s="2">
        <v>1507.4478831887325</v>
      </c>
      <c r="DP48" s="2"/>
      <c r="DQ48" s="13"/>
      <c r="DR48" s="11">
        <v>39813</v>
      </c>
      <c r="DS48" s="4">
        <v>27</v>
      </c>
      <c r="DT48" s="2">
        <v>50228.136383056641</v>
      </c>
      <c r="DU48" s="2">
        <v>14457.996002197266</v>
      </c>
      <c r="DV48" s="2">
        <v>3486.8493776321411</v>
      </c>
      <c r="DW48" s="12">
        <v>3.4740731962730642</v>
      </c>
      <c r="DX48" s="12">
        <v>4.146435488422342</v>
      </c>
      <c r="DY48" s="14">
        <v>39813</v>
      </c>
      <c r="DZ48" s="2">
        <v>2389.0503446259113</v>
      </c>
      <c r="EA48" s="2"/>
      <c r="EB48" s="13"/>
      <c r="EC48" s="11">
        <v>39813</v>
      </c>
      <c r="ED48" s="4">
        <v>16</v>
      </c>
      <c r="EE48" s="2">
        <v>25513.889953613281</v>
      </c>
      <c r="EF48" s="2">
        <v>492.66099834442139</v>
      </c>
      <c r="EG48" s="2">
        <v>1048.8200187683105</v>
      </c>
      <c r="EH48" s="12">
        <v>51.787923215664037</v>
      </c>
      <c r="EI48" s="12">
        <v>0.46972882813867478</v>
      </c>
      <c r="EJ48" s="14">
        <v>39813</v>
      </c>
      <c r="EK48" s="2">
        <v>1862.6728695271133</v>
      </c>
      <c r="EL48" s="2"/>
      <c r="EM48" s="13"/>
      <c r="EN48" s="11">
        <v>39813</v>
      </c>
      <c r="EO48" s="2">
        <v>29</v>
      </c>
      <c r="EP48" s="2">
        <v>45617.851699829102</v>
      </c>
      <c r="EQ48" s="2">
        <v>9534.2532424926758</v>
      </c>
      <c r="ER48" s="2">
        <v>3423.2974033355713</v>
      </c>
      <c r="ES48" s="12">
        <v>4.7846276514365558</v>
      </c>
      <c r="ET48" s="12">
        <v>2.7851080753903386</v>
      </c>
      <c r="EU48" s="14">
        <v>39813</v>
      </c>
      <c r="EV48" s="2">
        <v>2021.9728975407597</v>
      </c>
      <c r="EW48" s="2"/>
      <c r="EX48" s="13"/>
      <c r="EY48" s="11">
        <v>39813</v>
      </c>
      <c r="EZ48" s="4">
        <v>15</v>
      </c>
      <c r="FA48" s="2">
        <v>39600.777770996094</v>
      </c>
      <c r="FB48" s="2">
        <v>8709.457052230835</v>
      </c>
      <c r="FC48" s="2">
        <v>2686.5720062255859</v>
      </c>
      <c r="FD48" s="12">
        <v>4.5468710085495827</v>
      </c>
      <c r="FE48" s="12">
        <v>3.2418476154923201</v>
      </c>
      <c r="FF48" s="14">
        <v>39813</v>
      </c>
      <c r="FG48" s="2">
        <v>2097.724268650396</v>
      </c>
      <c r="FH48" s="2"/>
      <c r="FI48" s="13"/>
      <c r="FJ48" s="11">
        <v>39813</v>
      </c>
      <c r="FK48" s="4">
        <v>17</v>
      </c>
      <c r="FL48" s="2">
        <v>73797.226684570313</v>
      </c>
      <c r="FM48" s="2">
        <v>20453.273994445801</v>
      </c>
      <c r="FN48" s="2">
        <v>5378.3240022659302</v>
      </c>
      <c r="FO48" s="12">
        <v>3.6080886954631497</v>
      </c>
      <c r="FP48" s="12">
        <v>3.8029084870730503</v>
      </c>
      <c r="FQ48" s="14">
        <v>39813</v>
      </c>
      <c r="FR48" s="2">
        <v>1360.6847211177155</v>
      </c>
      <c r="FS48" s="2"/>
      <c r="FT48" s="13"/>
      <c r="FU48" s="11">
        <v>39813</v>
      </c>
      <c r="FV48" s="4">
        <v>6</v>
      </c>
      <c r="FW48" s="2">
        <v>15198.547988891602</v>
      </c>
      <c r="FX48" s="2">
        <v>1607.7039909362793</v>
      </c>
      <c r="FY48" s="2">
        <v>1007.7340049743652</v>
      </c>
      <c r="FZ48" s="12">
        <v>9.4535735897753277</v>
      </c>
      <c r="GA48" s="12">
        <v>1.5953654267895585</v>
      </c>
      <c r="GB48" s="14">
        <v>39813</v>
      </c>
      <c r="GC48" s="2">
        <v>2654.7605159272584</v>
      </c>
      <c r="GD48" s="2"/>
      <c r="GE48" s="13"/>
      <c r="GF48" s="11">
        <v>39813</v>
      </c>
      <c r="GG48" s="4">
        <v>4</v>
      </c>
      <c r="GH48" s="2">
        <v>19309.3720703125</v>
      </c>
      <c r="GI48" s="2">
        <v>5295.0659942626953</v>
      </c>
      <c r="GJ48" s="2">
        <v>1331.9550018310547</v>
      </c>
      <c r="GK48" s="12">
        <v>3.6466725988372142</v>
      </c>
      <c r="GL48" s="12">
        <v>3.9754090693630819</v>
      </c>
      <c r="GM48" s="14">
        <v>39813</v>
      </c>
      <c r="GN48" s="2">
        <v>938.36490058190861</v>
      </c>
      <c r="GO48" s="2"/>
    </row>
    <row r="49" spans="2:197">
      <c r="B49" s="11">
        <v>39629</v>
      </c>
      <c r="C49" s="2">
        <v>394</v>
      </c>
      <c r="D49" s="2">
        <v>813976.6365852356</v>
      </c>
      <c r="E49" s="2">
        <v>202862.69492387772</v>
      </c>
      <c r="F49" s="2">
        <v>56393.343097448349</v>
      </c>
      <c r="G49" s="37">
        <v>4.0124510664253599</v>
      </c>
      <c r="H49" s="12">
        <v>3.5972808807119065</v>
      </c>
      <c r="I49" s="1"/>
      <c r="J49" s="1"/>
      <c r="K49" s="1"/>
      <c r="L49" s="11">
        <v>39903</v>
      </c>
      <c r="M49" s="2"/>
      <c r="N49" s="2"/>
      <c r="O49" s="2"/>
      <c r="P49" s="2"/>
      <c r="Q49" s="12"/>
      <c r="R49" s="12"/>
      <c r="S49" s="14">
        <v>39903</v>
      </c>
      <c r="T49" s="2">
        <v>2414.3640484902867</v>
      </c>
      <c r="U49" s="2"/>
      <c r="V49" s="13"/>
      <c r="W49" s="11">
        <v>39903</v>
      </c>
      <c r="X49" s="2">
        <v>33</v>
      </c>
      <c r="Y49" s="2">
        <v>35789.119064331055</v>
      </c>
      <c r="Z49" s="2">
        <v>12264.650043487549</v>
      </c>
      <c r="AA49" s="2">
        <v>2745.9680094718933</v>
      </c>
      <c r="AB49" s="12">
        <v>2.9180709549340014</v>
      </c>
      <c r="AC49" s="12">
        <v>4.4664213134246582</v>
      </c>
      <c r="AD49" s="14">
        <v>39903</v>
      </c>
      <c r="AE49" s="2">
        <v>984.83788047754263</v>
      </c>
      <c r="AF49" s="2">
        <f t="shared" si="1"/>
        <v>337.49620749020374</v>
      </c>
      <c r="AG49" s="13"/>
      <c r="AH49" s="11">
        <v>39903</v>
      </c>
      <c r="AI49" s="4">
        <v>22</v>
      </c>
      <c r="AJ49" s="2">
        <v>37808.369064331055</v>
      </c>
      <c r="AK49" s="2">
        <v>9429.6520729064941</v>
      </c>
      <c r="AL49" s="2">
        <v>2124.73801612854</v>
      </c>
      <c r="AM49" s="12">
        <v>4.0095189909459101</v>
      </c>
      <c r="AN49" s="12">
        <v>4.4380304777942232</v>
      </c>
      <c r="AO49" s="14">
        <v>39903</v>
      </c>
      <c r="AP49" s="2">
        <v>1383.4374663289698</v>
      </c>
      <c r="AQ49" s="2">
        <f t="shared" si="2"/>
        <v>345.03826255792211</v>
      </c>
      <c r="AS49" s="11">
        <v>39903</v>
      </c>
      <c r="AT49" s="4">
        <v>25</v>
      </c>
      <c r="AU49" s="2">
        <v>14595.685958862305</v>
      </c>
      <c r="AV49" s="2">
        <v>3522.9149703979492</v>
      </c>
      <c r="AW49" s="2">
        <v>1023.5980024337769</v>
      </c>
      <c r="AX49" s="12">
        <v>4.1430707472379256</v>
      </c>
      <c r="AY49" s="12">
        <v>3.4416977778596918</v>
      </c>
      <c r="AZ49" s="14">
        <v>39903</v>
      </c>
      <c r="BA49" s="2">
        <v>1715.4057906832302</v>
      </c>
      <c r="BB49" s="2">
        <f t="shared" si="3"/>
        <v>414.04211883826633</v>
      </c>
      <c r="BC49" s="13"/>
      <c r="BD49" s="11">
        <v>39903</v>
      </c>
      <c r="BE49" s="2">
        <v>55</v>
      </c>
      <c r="BF49" s="2">
        <v>81042.314712524414</v>
      </c>
      <c r="BG49" s="2">
        <v>34282.340026855469</v>
      </c>
      <c r="BH49" s="2">
        <v>4370.2183809280396</v>
      </c>
      <c r="BI49" s="12">
        <v>2.3639668309992543</v>
      </c>
      <c r="BJ49" s="12">
        <v>7.844537054822287</v>
      </c>
      <c r="BK49" s="14">
        <v>39903</v>
      </c>
      <c r="BL49" s="2">
        <v>984.95432035560611</v>
      </c>
      <c r="BM49" s="2"/>
      <c r="BN49" s="13"/>
      <c r="BO49" s="11">
        <v>39903</v>
      </c>
      <c r="BP49" s="4">
        <v>12</v>
      </c>
      <c r="BQ49" s="2">
        <v>27407.194396972656</v>
      </c>
      <c r="BR49" s="2">
        <v>4001.3139419555664</v>
      </c>
      <c r="BS49" s="2">
        <v>2051.8583335876465</v>
      </c>
      <c r="BT49" s="12">
        <v>6.8495486219154076</v>
      </c>
      <c r="BU49" s="12">
        <v>1.9500926922958288</v>
      </c>
      <c r="BV49" s="14">
        <v>39903</v>
      </c>
      <c r="BW49" s="2">
        <v>1107.7377872322807</v>
      </c>
      <c r="BX49" s="2"/>
      <c r="BY49" s="13"/>
      <c r="BZ49" s="11">
        <v>39903</v>
      </c>
      <c r="CA49" s="4">
        <v>11</v>
      </c>
      <c r="CB49" s="2">
        <v>39222.575500488281</v>
      </c>
      <c r="CC49" s="2">
        <v>4721.6311836242676</v>
      </c>
      <c r="CD49" s="2">
        <v>1800.3353157043457</v>
      </c>
      <c r="CE49" s="12">
        <v>8.306996877799655</v>
      </c>
      <c r="CF49" s="12">
        <v>2.6226398729377935</v>
      </c>
      <c r="CG49" s="14">
        <v>39903</v>
      </c>
      <c r="CH49" s="2">
        <v>4036.11457931014</v>
      </c>
      <c r="CI49" s="2"/>
      <c r="CJ49" s="13"/>
      <c r="CK49" s="11">
        <v>39903</v>
      </c>
      <c r="CL49" s="4">
        <v>32</v>
      </c>
      <c r="CM49" s="2">
        <v>48123.777275085449</v>
      </c>
      <c r="CN49" s="2">
        <v>11869.283889770508</v>
      </c>
      <c r="CO49" s="2">
        <v>3605.8540244102478</v>
      </c>
      <c r="CP49" s="12">
        <v>4.0544802636796584</v>
      </c>
      <c r="CQ49" s="12">
        <v>3.2916706581630901</v>
      </c>
      <c r="CR49" s="14">
        <v>39903</v>
      </c>
      <c r="CS49" s="2">
        <v>883.68816250474686</v>
      </c>
      <c r="CT49" s="2"/>
      <c r="CU49" s="13"/>
      <c r="CV49" s="11">
        <v>39903</v>
      </c>
      <c r="CW49" s="4">
        <v>20</v>
      </c>
      <c r="CX49" s="2">
        <v>31250.76741027832</v>
      </c>
      <c r="CY49" s="2">
        <v>6497.6995048522949</v>
      </c>
      <c r="CZ49" s="2">
        <v>1895.1569910049438</v>
      </c>
      <c r="DA49" s="12">
        <v>4.8095125647071164</v>
      </c>
      <c r="DB49" s="12">
        <v>3.4285811337491165</v>
      </c>
      <c r="DC49" s="14">
        <v>39903</v>
      </c>
      <c r="DD49" s="2">
        <v>1567.465741918548</v>
      </c>
      <c r="DE49" s="2"/>
      <c r="DF49" s="13"/>
      <c r="DG49" s="11">
        <v>39903</v>
      </c>
      <c r="DH49" s="4">
        <v>49</v>
      </c>
      <c r="DI49" s="2">
        <v>63914.497329711914</v>
      </c>
      <c r="DJ49" s="2">
        <v>20691.33309841156</v>
      </c>
      <c r="DK49" s="2">
        <v>4548.5160026550293</v>
      </c>
      <c r="DL49" s="12">
        <v>3.0889501911608841</v>
      </c>
      <c r="DM49" s="12">
        <v>4.5490294167006899</v>
      </c>
      <c r="DN49" s="14">
        <v>39903</v>
      </c>
      <c r="DO49" s="2">
        <v>1686.2612626787741</v>
      </c>
      <c r="DP49" s="2"/>
      <c r="DQ49" s="13"/>
      <c r="DR49" s="11">
        <v>39903</v>
      </c>
      <c r="DS49" s="4">
        <v>25</v>
      </c>
      <c r="DT49" s="2">
        <v>54331.102874755859</v>
      </c>
      <c r="DU49" s="2">
        <v>13189.510026931763</v>
      </c>
      <c r="DV49" s="2">
        <v>3585.3977117538452</v>
      </c>
      <c r="DW49" s="12">
        <v>4.1192662019905786</v>
      </c>
      <c r="DX49" s="12">
        <v>3.6786741910648284</v>
      </c>
      <c r="DY49" s="14">
        <v>39903</v>
      </c>
      <c r="DZ49" s="2">
        <v>1370.8491175239049</v>
      </c>
      <c r="EA49" s="2"/>
      <c r="EB49" s="13"/>
      <c r="EC49" s="11">
        <v>39903</v>
      </c>
      <c r="ED49" s="4">
        <v>17</v>
      </c>
      <c r="EE49" s="2">
        <v>26106.31803894043</v>
      </c>
      <c r="EF49" s="2">
        <v>1048.7749710083008</v>
      </c>
      <c r="EG49" s="2">
        <v>1130.3230047225952</v>
      </c>
      <c r="EH49" s="12">
        <v>24.892201626285573</v>
      </c>
      <c r="EI49" s="12">
        <v>0.92785422098499359</v>
      </c>
      <c r="EJ49" s="14">
        <v>39903</v>
      </c>
      <c r="EK49" s="2">
        <v>1628.8036235528043</v>
      </c>
      <c r="EL49" s="2"/>
      <c r="EM49" s="13"/>
      <c r="EN49" s="11">
        <v>39903</v>
      </c>
      <c r="EO49" s="2">
        <v>28</v>
      </c>
      <c r="EP49" s="2">
        <v>43562.744476318359</v>
      </c>
      <c r="EQ49" s="2">
        <v>9404.8173880577087</v>
      </c>
      <c r="ER49" s="2">
        <v>3371.4071865081787</v>
      </c>
      <c r="ES49" s="12">
        <v>4.6319606940624478</v>
      </c>
      <c r="ET49" s="12">
        <v>2.7895821737861426</v>
      </c>
      <c r="EU49" s="14">
        <v>39903</v>
      </c>
      <c r="EV49" s="2">
        <v>1797.3183552213773</v>
      </c>
      <c r="EW49" s="2"/>
      <c r="EX49" s="13"/>
      <c r="EY49" s="11">
        <v>39903</v>
      </c>
      <c r="EZ49" s="4">
        <v>14</v>
      </c>
      <c r="FA49" s="2">
        <v>34699.675064086914</v>
      </c>
      <c r="FB49" s="2">
        <v>5981.0249481201172</v>
      </c>
      <c r="FC49" s="2">
        <v>2618.7280025482178</v>
      </c>
      <c r="FD49" s="12">
        <v>5.8016268724967102</v>
      </c>
      <c r="FE49" s="12">
        <v>2.283942792951438</v>
      </c>
      <c r="FF49" s="14">
        <v>39903</v>
      </c>
      <c r="FG49" s="2">
        <v>2420.8624163884574</v>
      </c>
      <c r="FH49" s="2"/>
      <c r="FI49" s="13"/>
      <c r="FJ49" s="11">
        <v>39903</v>
      </c>
      <c r="FK49" s="4">
        <v>17</v>
      </c>
      <c r="FL49" s="2">
        <v>75539.440582275391</v>
      </c>
      <c r="FM49" s="2">
        <v>20757.952987670898</v>
      </c>
      <c r="FN49" s="2">
        <v>5404.0470247268677</v>
      </c>
      <c r="FO49" s="12">
        <v>3.6390602015112825</v>
      </c>
      <c r="FP49" s="12">
        <v>3.8411865945448636</v>
      </c>
      <c r="FQ49" s="14">
        <v>39903</v>
      </c>
      <c r="FR49" s="2">
        <v>1018.2924826120471</v>
      </c>
      <c r="FS49" s="2"/>
      <c r="FT49" s="13"/>
      <c r="FU49" s="11">
        <v>39903</v>
      </c>
      <c r="FV49" s="4">
        <v>6</v>
      </c>
      <c r="FW49" s="2">
        <v>14825.204986572266</v>
      </c>
      <c r="FX49" s="2">
        <v>1229.245964050293</v>
      </c>
      <c r="FY49" s="2">
        <v>979.7299976348877</v>
      </c>
      <c r="FZ49" s="12">
        <v>12.0604056634232</v>
      </c>
      <c r="GA49" s="12">
        <v>1.2546782960792751</v>
      </c>
      <c r="GB49" s="14">
        <v>39903</v>
      </c>
      <c r="GC49" s="2">
        <v>2496.9577959585727</v>
      </c>
      <c r="GD49" s="2"/>
      <c r="GE49" s="13"/>
      <c r="GF49" s="11">
        <v>39903</v>
      </c>
      <c r="GG49" s="4">
        <v>4</v>
      </c>
      <c r="GH49" s="2">
        <v>18461.510009765625</v>
      </c>
      <c r="GI49" s="2">
        <v>6777.3899993896484</v>
      </c>
      <c r="GJ49" s="2">
        <v>1290.0690002441406</v>
      </c>
      <c r="GK49" s="12">
        <v>2.7239851936258965</v>
      </c>
      <c r="GL49" s="12">
        <v>5.2535096945256834</v>
      </c>
      <c r="GM49" s="14">
        <v>39903</v>
      </c>
      <c r="GN49" s="2">
        <v>937.38657714998294</v>
      </c>
      <c r="GO49" s="2"/>
    </row>
    <row r="50" spans="2:197">
      <c r="B50" s="11">
        <v>39721</v>
      </c>
      <c r="C50" s="2">
        <v>388</v>
      </c>
      <c r="D50" s="2">
        <v>843301.17055797577</v>
      </c>
      <c r="E50" s="2">
        <v>203166.03683996201</v>
      </c>
      <c r="F50" s="2">
        <v>58244.119912624359</v>
      </c>
      <c r="G50" s="12">
        <v>4.150797956561318</v>
      </c>
      <c r="H50" s="12">
        <v>3.4881810755273506</v>
      </c>
      <c r="I50" s="1"/>
      <c r="J50" s="1"/>
      <c r="K50" s="1"/>
      <c r="L50" s="11">
        <v>39994</v>
      </c>
      <c r="M50" s="2"/>
      <c r="N50" s="2"/>
      <c r="O50" s="2"/>
      <c r="P50" s="2"/>
      <c r="Q50" s="12"/>
      <c r="R50" s="12"/>
      <c r="S50" s="14">
        <v>39994</v>
      </c>
      <c r="T50" s="2">
        <v>1192.3887110185294</v>
      </c>
      <c r="U50" s="2"/>
      <c r="V50" s="13"/>
      <c r="W50" s="11">
        <v>39994</v>
      </c>
      <c r="X50" s="2">
        <v>35</v>
      </c>
      <c r="Y50" s="2">
        <v>35654.075210571289</v>
      </c>
      <c r="Z50" s="2">
        <v>10933.393978118896</v>
      </c>
      <c r="AA50" s="2">
        <v>2848.9839973449707</v>
      </c>
      <c r="AB50" s="12">
        <v>3.2610253761938996</v>
      </c>
      <c r="AC50" s="12">
        <v>3.8376466797665274</v>
      </c>
      <c r="AD50" s="14">
        <v>39994</v>
      </c>
      <c r="AE50" s="2">
        <v>749.65645889943403</v>
      </c>
      <c r="AF50" s="2">
        <f t="shared" si="1"/>
        <v>229.88366308709757</v>
      </c>
      <c r="AG50" s="13"/>
      <c r="AH50" s="11">
        <v>39994</v>
      </c>
      <c r="AI50" s="4">
        <v>22</v>
      </c>
      <c r="AJ50" s="4">
        <v>37809.867095947266</v>
      </c>
      <c r="AK50" s="4">
        <v>9294.0249910354614</v>
      </c>
      <c r="AL50" s="4">
        <v>2093.6819686889648</v>
      </c>
      <c r="AM50" s="12">
        <v>4.0681908142507384</v>
      </c>
      <c r="AN50" s="12">
        <v>4.4390815463034503</v>
      </c>
      <c r="AO50" s="14">
        <v>39994</v>
      </c>
      <c r="AP50" s="2">
        <v>874.16780277975874</v>
      </c>
      <c r="AQ50" s="2">
        <f t="shared" si="2"/>
        <v>214.87876127087691</v>
      </c>
      <c r="AS50" s="11">
        <v>39994</v>
      </c>
      <c r="AT50" s="4">
        <v>25</v>
      </c>
      <c r="AU50" s="4">
        <v>14218.91911315918</v>
      </c>
      <c r="AV50" s="4">
        <v>3314.5689888000488</v>
      </c>
      <c r="AW50" s="4">
        <v>1028.6210041046143</v>
      </c>
      <c r="AX50" s="12">
        <v>4.2898244571782946</v>
      </c>
      <c r="AY50" s="12">
        <v>3.2223423161432407</v>
      </c>
      <c r="AZ50" s="14">
        <v>39994</v>
      </c>
      <c r="BA50" s="2">
        <v>1050.5765708790811</v>
      </c>
      <c r="BB50" s="2">
        <f t="shared" si="3"/>
        <v>244.89966462872837</v>
      </c>
      <c r="BC50" s="13"/>
      <c r="BD50" s="11">
        <v>39994</v>
      </c>
      <c r="BE50" s="2">
        <v>60</v>
      </c>
      <c r="BF50" s="2">
        <v>89466.851333618164</v>
      </c>
      <c r="BG50" s="2">
        <v>33013.267902374268</v>
      </c>
      <c r="BH50" s="2">
        <v>5206.6963784694672</v>
      </c>
      <c r="BI50" s="12">
        <v>2.7100271199502743</v>
      </c>
      <c r="BJ50" s="12">
        <v>6.3405402394672903</v>
      </c>
      <c r="BK50" s="14">
        <v>39994</v>
      </c>
      <c r="BL50" s="2">
        <v>691.44891653418233</v>
      </c>
      <c r="BM50" s="2">
        <f t="shared" si="4"/>
        <v>255.14464834834183</v>
      </c>
      <c r="BN50" s="13"/>
      <c r="BO50" s="11">
        <v>39994</v>
      </c>
      <c r="BP50" s="4">
        <v>12</v>
      </c>
      <c r="BQ50" s="4">
        <v>26858.193481445313</v>
      </c>
      <c r="BR50" s="4">
        <v>4357.7598358392715</v>
      </c>
      <c r="BS50" s="4">
        <v>2064.8897857666016</v>
      </c>
      <c r="BT50" s="12">
        <v>6.1633028191588322</v>
      </c>
      <c r="BU50" s="12">
        <v>2.1104079577891026</v>
      </c>
      <c r="BV50" s="14">
        <v>39994</v>
      </c>
      <c r="BW50" s="2">
        <v>761.82156102898352</v>
      </c>
      <c r="BX50" s="2">
        <f t="shared" si="5"/>
        <v>123.60605723620067</v>
      </c>
      <c r="BY50" s="13"/>
      <c r="BZ50" s="11">
        <v>39994</v>
      </c>
      <c r="CA50" s="4">
        <v>12</v>
      </c>
      <c r="CB50" s="4">
        <v>38767.110641479492</v>
      </c>
      <c r="CC50" s="4">
        <v>4683.2778663635254</v>
      </c>
      <c r="CD50" s="4">
        <v>1940.1526393890381</v>
      </c>
      <c r="CE50" s="12">
        <v>8.277772907713759</v>
      </c>
      <c r="CF50" s="12">
        <v>2.4138708322651916</v>
      </c>
      <c r="CG50" s="14">
        <v>39994</v>
      </c>
      <c r="CH50" s="2">
        <v>1080.5999586571286</v>
      </c>
      <c r="CI50" s="2">
        <f t="shared" si="6"/>
        <v>130.54235368672127</v>
      </c>
      <c r="CJ50" s="13"/>
      <c r="CK50" s="11">
        <v>39994</v>
      </c>
      <c r="CL50" s="4">
        <v>32</v>
      </c>
      <c r="CM50" s="4">
        <v>48313.456142425537</v>
      </c>
      <c r="CN50" s="4">
        <v>12262.018100738525</v>
      </c>
      <c r="CO50" s="4">
        <v>3599.8249878883362</v>
      </c>
      <c r="CP50" s="12">
        <v>3.940090101442248</v>
      </c>
      <c r="CQ50" s="12">
        <v>3.4062817336937949</v>
      </c>
      <c r="CR50" s="14">
        <v>39994</v>
      </c>
      <c r="CS50" s="2">
        <v>666.7948897021538</v>
      </c>
      <c r="CT50" s="2">
        <f t="shared" si="7"/>
        <v>169.23341155525281</v>
      </c>
      <c r="CU50" s="13"/>
      <c r="CV50" s="11">
        <v>39994</v>
      </c>
      <c r="CW50" s="4">
        <v>20</v>
      </c>
      <c r="CX50" s="4">
        <v>32240.289291381836</v>
      </c>
      <c r="CY50" s="4">
        <v>6314.7957382202148</v>
      </c>
      <c r="CZ50" s="4">
        <v>1806.0839929580688</v>
      </c>
      <c r="DA50" s="12">
        <v>5.1055157803835085</v>
      </c>
      <c r="DB50" s="12">
        <v>3.4964020293860294</v>
      </c>
      <c r="DC50" s="14">
        <v>39994</v>
      </c>
      <c r="DD50" s="2">
        <v>827.68548432966293</v>
      </c>
      <c r="DE50" s="2">
        <f t="shared" si="8"/>
        <v>162.11593890470556</v>
      </c>
      <c r="DF50" s="13"/>
      <c r="DG50" s="11">
        <v>39994</v>
      </c>
      <c r="DH50" s="4">
        <v>48</v>
      </c>
      <c r="DI50" s="4">
        <v>65497.388175964355</v>
      </c>
      <c r="DJ50" s="4">
        <v>20272.210062503815</v>
      </c>
      <c r="DK50" s="4">
        <v>4531.42502784729</v>
      </c>
      <c r="DL50" s="12">
        <v>3.2308952982442998</v>
      </c>
      <c r="DM50" s="12">
        <v>4.4736942436261335</v>
      </c>
      <c r="DN50" s="14">
        <v>39994</v>
      </c>
      <c r="DO50" s="2">
        <v>737.10496723930407</v>
      </c>
      <c r="DP50" s="2">
        <f t="shared" si="9"/>
        <v>228.14263515127035</v>
      </c>
      <c r="DQ50" s="13"/>
      <c r="DR50" s="11">
        <v>39994</v>
      </c>
      <c r="DS50" s="4">
        <v>24</v>
      </c>
      <c r="DT50" s="4">
        <v>51300.000259399414</v>
      </c>
      <c r="DU50" s="4">
        <v>12904.35200881958</v>
      </c>
      <c r="DV50" s="4">
        <v>3658.788501739502</v>
      </c>
      <c r="DW50" s="12">
        <v>3.9754030442084987</v>
      </c>
      <c r="DX50" s="12">
        <v>3.5269466936075835</v>
      </c>
      <c r="DY50" s="14">
        <v>39994</v>
      </c>
      <c r="DZ50" s="2">
        <v>971.51990575792991</v>
      </c>
      <c r="EA50" s="2">
        <f t="shared" si="10"/>
        <v>244.38274432909964</v>
      </c>
      <c r="EB50" s="13"/>
      <c r="EC50" s="11">
        <v>39994</v>
      </c>
      <c r="ED50" s="4"/>
      <c r="EE50" s="4"/>
      <c r="EF50" s="4"/>
      <c r="EG50" s="4"/>
      <c r="EH50" s="12"/>
      <c r="EI50" s="12"/>
      <c r="EJ50" s="14">
        <v>39994</v>
      </c>
      <c r="EK50" s="2">
        <v>944.3118620535555</v>
      </c>
      <c r="EL50" s="2"/>
      <c r="EM50" s="13"/>
      <c r="EN50" s="11">
        <v>39994</v>
      </c>
      <c r="EO50" s="2">
        <v>29</v>
      </c>
      <c r="EP50" s="2">
        <v>55902.010101318359</v>
      </c>
      <c r="EQ50" s="2">
        <v>11910.19645690918</v>
      </c>
      <c r="ER50" s="2">
        <v>4175.8321056365967</v>
      </c>
      <c r="ES50" s="12">
        <v>4.693626196979249</v>
      </c>
      <c r="ET50" s="12">
        <v>2.8521732089833378</v>
      </c>
      <c r="EU50" s="14">
        <v>39994</v>
      </c>
      <c r="EV50" s="2">
        <v>872.49274124717056</v>
      </c>
      <c r="EW50" s="2">
        <f t="shared" ref="EW50:EW64" si="18">EV50/ES50</f>
        <v>185.88884257734338</v>
      </c>
      <c r="EX50" s="13"/>
      <c r="EY50" s="11">
        <v>39994</v>
      </c>
      <c r="EZ50" s="4">
        <v>15</v>
      </c>
      <c r="FA50" s="4">
        <v>35468.997360229492</v>
      </c>
      <c r="FB50" s="4">
        <v>5427.3096542358398</v>
      </c>
      <c r="FC50" s="4">
        <v>2631.610595703125</v>
      </c>
      <c r="FD50" s="12">
        <v>6.5352816809608578</v>
      </c>
      <c r="FE50" s="12">
        <v>2.0623528659967825</v>
      </c>
      <c r="FF50" s="14">
        <v>39994</v>
      </c>
      <c r="FG50" s="2">
        <v>1268.0553110862279</v>
      </c>
      <c r="FH50" s="2">
        <f t="shared" si="13"/>
        <v>194.0322350267526</v>
      </c>
      <c r="FI50" s="13"/>
      <c r="FJ50" s="11">
        <v>39994</v>
      </c>
      <c r="FK50" s="4">
        <v>18</v>
      </c>
      <c r="FL50" s="4">
        <v>76249.596862792969</v>
      </c>
      <c r="FM50" s="4">
        <v>20657.82502746582</v>
      </c>
      <c r="FN50" s="4">
        <v>5492.2179880142212</v>
      </c>
      <c r="FO50" s="12">
        <v>3.6910757430375436</v>
      </c>
      <c r="FP50" s="12">
        <v>3.7612900785343575</v>
      </c>
      <c r="FQ50" s="14">
        <v>39994</v>
      </c>
      <c r="FR50" s="2">
        <v>741.13362403754797</v>
      </c>
      <c r="FS50" s="2">
        <f t="shared" si="14"/>
        <v>200.79068424308127</v>
      </c>
      <c r="FT50" s="13"/>
      <c r="FU50" s="11">
        <v>39994</v>
      </c>
      <c r="FV50" s="4"/>
      <c r="FW50" s="4"/>
      <c r="FX50" s="4"/>
      <c r="FY50" s="4"/>
      <c r="FZ50" s="12"/>
      <c r="GA50" s="12"/>
      <c r="GB50" s="14">
        <v>39994</v>
      </c>
      <c r="GC50" s="2">
        <v>2058.4660733739124</v>
      </c>
      <c r="GD50" s="2"/>
      <c r="GE50" s="13"/>
      <c r="GF50" s="11">
        <v>39994</v>
      </c>
      <c r="GG50" s="4">
        <v>5</v>
      </c>
      <c r="GH50" s="4">
        <v>38544.014038085938</v>
      </c>
      <c r="GI50" s="4">
        <v>12736.536987304688</v>
      </c>
      <c r="GJ50" s="4">
        <v>2927.8659973144531</v>
      </c>
      <c r="GK50" s="12">
        <v>3.0262554159348962</v>
      </c>
      <c r="GL50" s="12">
        <v>4.3501092601188409</v>
      </c>
      <c r="GM50" s="14">
        <v>39994</v>
      </c>
      <c r="GN50" s="2">
        <v>680.65637527092747</v>
      </c>
      <c r="GO50" s="2">
        <f t="shared" si="16"/>
        <v>224.91702837999</v>
      </c>
    </row>
    <row r="51" spans="2:197">
      <c r="B51" s="11">
        <v>39813</v>
      </c>
      <c r="C51" s="2">
        <v>375</v>
      </c>
      <c r="D51" s="2">
        <v>758784.62498092651</v>
      </c>
      <c r="E51" s="2">
        <v>183705.12455892563</v>
      </c>
      <c r="F51" s="2">
        <v>54114.78765630722</v>
      </c>
      <c r="G51" s="12">
        <v>4.1304488745360892</v>
      </c>
      <c r="H51" s="12">
        <v>3.3947305813277882</v>
      </c>
      <c r="I51" s="1"/>
      <c r="J51" s="1"/>
      <c r="K51" s="1"/>
      <c r="L51" s="11">
        <v>40086</v>
      </c>
      <c r="M51" s="2">
        <v>8</v>
      </c>
      <c r="N51" s="2">
        <v>39014.27099609375</v>
      </c>
      <c r="O51" s="2">
        <v>2491.9329979419708</v>
      </c>
      <c r="P51" s="2">
        <v>2402.6680011749268</v>
      </c>
      <c r="Q51" s="12">
        <v>15.656227927602679</v>
      </c>
      <c r="R51" s="12">
        <v>1.0371524474972791</v>
      </c>
      <c r="S51" s="14">
        <v>40086</v>
      </c>
      <c r="T51" s="2">
        <v>726.47395361507165</v>
      </c>
      <c r="U51" s="2"/>
      <c r="V51" s="13"/>
      <c r="W51" s="11">
        <v>40086</v>
      </c>
      <c r="X51" s="2">
        <v>35</v>
      </c>
      <c r="Y51" s="2">
        <v>35333.82682800293</v>
      </c>
      <c r="Z51" s="2">
        <v>9530.603982925415</v>
      </c>
      <c r="AA51" s="2">
        <v>2891.592004776001</v>
      </c>
      <c r="AB51" s="12">
        <v>3.7074068853669049</v>
      </c>
      <c r="AC51" s="12">
        <v>3.2959712045073624</v>
      </c>
      <c r="AD51" s="14">
        <v>40086</v>
      </c>
      <c r="AE51" s="2">
        <v>578.36735013337272</v>
      </c>
      <c r="AF51" s="2">
        <f t="shared" si="1"/>
        <v>156.00320332148664</v>
      </c>
      <c r="AG51" s="13"/>
      <c r="AH51" s="11">
        <v>40086</v>
      </c>
      <c r="AI51" s="4">
        <v>24</v>
      </c>
      <c r="AJ51" s="4">
        <v>36473.391006469727</v>
      </c>
      <c r="AK51" s="4">
        <v>9414.801037311554</v>
      </c>
      <c r="AL51" s="4">
        <v>2118.4450035095215</v>
      </c>
      <c r="AM51" s="12">
        <v>3.8740479869859148</v>
      </c>
      <c r="AN51" s="12">
        <v>4.4442036596251144</v>
      </c>
      <c r="AO51" s="14">
        <v>40086</v>
      </c>
      <c r="AP51" s="2">
        <v>650.66126096999221</v>
      </c>
      <c r="AQ51" s="2">
        <f t="shared" si="2"/>
        <v>167.95384650777632</v>
      </c>
      <c r="AS51" s="11">
        <v>40086</v>
      </c>
      <c r="AT51" s="4">
        <v>25</v>
      </c>
      <c r="AU51" s="4">
        <v>14110.737182617188</v>
      </c>
      <c r="AV51" s="4">
        <v>3306.0759953558445</v>
      </c>
      <c r="AW51" s="4">
        <v>1040.0860090255737</v>
      </c>
      <c r="AX51" s="12">
        <v>4.268122451643281</v>
      </c>
      <c r="AY51" s="12">
        <v>3.1786563482891292</v>
      </c>
      <c r="AZ51" s="14">
        <v>40086</v>
      </c>
      <c r="BA51" s="2">
        <v>766.03702758104521</v>
      </c>
      <c r="BB51" s="2">
        <f t="shared" si="3"/>
        <v>179.4786902812761</v>
      </c>
      <c r="BC51" s="13"/>
      <c r="BD51" s="11">
        <v>40086</v>
      </c>
      <c r="BE51" s="2">
        <v>64</v>
      </c>
      <c r="BF51" s="2">
        <v>91697.384292602539</v>
      </c>
      <c r="BG51" s="2">
        <v>30156.993257522583</v>
      </c>
      <c r="BH51" s="2">
        <v>5706.2766267806292</v>
      </c>
      <c r="BI51" s="12">
        <v>3.040667334092694</v>
      </c>
      <c r="BJ51" s="12">
        <v>5.2848810581649941</v>
      </c>
      <c r="BK51" s="14">
        <v>40086</v>
      </c>
      <c r="BL51" s="2">
        <v>574.46989226949006</v>
      </c>
      <c r="BM51" s="2">
        <f t="shared" si="4"/>
        <v>188.9288860469527</v>
      </c>
      <c r="BN51" s="13"/>
      <c r="BO51" s="11">
        <v>40086</v>
      </c>
      <c r="BP51" s="4">
        <v>13</v>
      </c>
      <c r="BQ51" s="4">
        <v>28289.33349609375</v>
      </c>
      <c r="BR51" s="4">
        <v>4928.5384864807129</v>
      </c>
      <c r="BS51" s="4">
        <v>2292.1292762756348</v>
      </c>
      <c r="BT51" s="12">
        <v>5.7399031322760585</v>
      </c>
      <c r="BU51" s="12">
        <v>2.150200923435194</v>
      </c>
      <c r="BV51" s="14">
        <v>40086</v>
      </c>
      <c r="BW51" s="2">
        <v>637.72284022029942</v>
      </c>
      <c r="BX51" s="2">
        <f t="shared" si="5"/>
        <v>111.10341507931015</v>
      </c>
      <c r="BY51" s="13"/>
      <c r="BZ51" s="11">
        <v>40086</v>
      </c>
      <c r="CA51" s="4">
        <v>12</v>
      </c>
      <c r="CB51" s="4">
        <v>40293.820114135742</v>
      </c>
      <c r="CC51" s="4">
        <v>4640.7971000671387</v>
      </c>
      <c r="CD51" s="4">
        <v>2032.353666305542</v>
      </c>
      <c r="CE51" s="12">
        <v>8.682521395635419</v>
      </c>
      <c r="CF51" s="12">
        <v>2.283459408176375</v>
      </c>
      <c r="CG51" s="14">
        <v>40086</v>
      </c>
      <c r="CH51" s="2">
        <v>807.99066061111546</v>
      </c>
      <c r="CI51" s="2">
        <f t="shared" si="6"/>
        <v>93.059449414922369</v>
      </c>
      <c r="CJ51" s="13"/>
      <c r="CK51" s="11">
        <v>40086</v>
      </c>
      <c r="CL51" s="4">
        <v>33</v>
      </c>
      <c r="CM51" s="4">
        <v>47415.281777381897</v>
      </c>
      <c r="CN51" s="4">
        <v>12777.432902336121</v>
      </c>
      <c r="CO51" s="4">
        <v>3571.0640013217926</v>
      </c>
      <c r="CP51" s="12">
        <v>3.7108613396602439</v>
      </c>
      <c r="CQ51" s="12">
        <v>3.5780464583123366</v>
      </c>
      <c r="CR51" s="14">
        <v>40086</v>
      </c>
      <c r="CS51" s="2">
        <v>551.68086787310176</v>
      </c>
      <c r="CT51" s="2">
        <f t="shared" si="7"/>
        <v>148.66652708818597</v>
      </c>
      <c r="CU51" s="13"/>
      <c r="CV51" s="11">
        <v>40086</v>
      </c>
      <c r="CW51" s="4">
        <v>21</v>
      </c>
      <c r="CX51" s="4">
        <v>35156.665283203125</v>
      </c>
      <c r="CY51" s="4">
        <v>6250.3184223175049</v>
      </c>
      <c r="CZ51" s="4">
        <v>2125.4100036621094</v>
      </c>
      <c r="DA51" s="12">
        <v>5.6247798764415062</v>
      </c>
      <c r="DB51" s="12">
        <v>2.9407589178314417</v>
      </c>
      <c r="DC51" s="14">
        <v>40086</v>
      </c>
      <c r="DD51" s="2">
        <v>595.51631228503311</v>
      </c>
      <c r="DE51" s="2">
        <f t="shared" si="8"/>
        <v>105.87370979249485</v>
      </c>
      <c r="DF51" s="13"/>
      <c r="DG51" s="11">
        <v>40086</v>
      </c>
      <c r="DH51" s="4">
        <v>50</v>
      </c>
      <c r="DI51" s="4">
        <v>67294.416763305664</v>
      </c>
      <c r="DJ51" s="4">
        <v>18765.892910480499</v>
      </c>
      <c r="DK51" s="4">
        <v>4924.712601184845</v>
      </c>
      <c r="DL51" s="12">
        <v>3.5859959920011391</v>
      </c>
      <c r="DM51" s="12">
        <v>3.8105559512174541</v>
      </c>
      <c r="DN51" s="14">
        <v>40086</v>
      </c>
      <c r="DO51" s="2">
        <v>545.4131578358016</v>
      </c>
      <c r="DP51" s="2">
        <f t="shared" si="9"/>
        <v>152.09530603279836</v>
      </c>
      <c r="DQ51" s="13"/>
      <c r="DR51" s="11">
        <v>40086</v>
      </c>
      <c r="DS51" s="4">
        <v>25</v>
      </c>
      <c r="DT51" s="4">
        <v>64570.698806762695</v>
      </c>
      <c r="DU51" s="4">
        <v>14792.207796096802</v>
      </c>
      <c r="DV51" s="4">
        <v>4190.6384649276733</v>
      </c>
      <c r="DW51" s="12">
        <v>4.3651833246826666</v>
      </c>
      <c r="DX51" s="12">
        <v>3.5298219877223653</v>
      </c>
      <c r="DY51" s="14">
        <v>40086</v>
      </c>
      <c r="DZ51" s="2">
        <v>680.83379038950363</v>
      </c>
      <c r="EA51" s="2">
        <f t="shared" si="10"/>
        <v>155.96911738844275</v>
      </c>
      <c r="EB51" s="13"/>
      <c r="EC51" s="11">
        <v>40086</v>
      </c>
      <c r="ED51" s="4">
        <v>23</v>
      </c>
      <c r="EE51" s="4">
        <v>40931.636291503906</v>
      </c>
      <c r="EF51" s="4">
        <v>1027.4630064964294</v>
      </c>
      <c r="EG51" s="4">
        <v>1777.9010002613068</v>
      </c>
      <c r="EH51" s="12">
        <v>39.837576664757663</v>
      </c>
      <c r="EI51" s="12">
        <v>0.57790788482903055</v>
      </c>
      <c r="EJ51" s="14">
        <v>40086</v>
      </c>
      <c r="EK51" s="2">
        <v>580.90402187467384</v>
      </c>
      <c r="EL51" s="2">
        <f t="shared" si="11"/>
        <v>14.581811207120211</v>
      </c>
      <c r="EM51" s="13"/>
      <c r="EN51" s="11">
        <v>40086</v>
      </c>
      <c r="EO51" s="2">
        <v>29</v>
      </c>
      <c r="EP51" s="2">
        <v>55713.939544677734</v>
      </c>
      <c r="EQ51" s="2">
        <v>11939.830318450928</v>
      </c>
      <c r="ER51" s="2">
        <v>4121.4978923797607</v>
      </c>
      <c r="ES51" s="12">
        <v>4.6662254034365587</v>
      </c>
      <c r="ET51" s="12">
        <v>2.896963829710185</v>
      </c>
      <c r="EU51" s="14">
        <v>40086</v>
      </c>
      <c r="EV51" s="2">
        <v>653.75497603403198</v>
      </c>
      <c r="EW51" s="2">
        <f t="shared" si="18"/>
        <v>140.10359970021116</v>
      </c>
      <c r="EX51" s="13"/>
      <c r="EY51" s="11">
        <v>40086</v>
      </c>
      <c r="EZ51" s="4">
        <v>14</v>
      </c>
      <c r="FA51" s="4">
        <v>34763.938049316406</v>
      </c>
      <c r="FB51" s="4">
        <v>4965.1967239379883</v>
      </c>
      <c r="FC51" s="4">
        <v>2626.7474975585938</v>
      </c>
      <c r="FD51" s="12">
        <v>7.0015227960080688</v>
      </c>
      <c r="FE51" s="12">
        <v>1.8902451524376989</v>
      </c>
      <c r="FF51" s="14">
        <v>40086</v>
      </c>
      <c r="FG51" s="2">
        <v>814.64090399184306</v>
      </c>
      <c r="FH51" s="2">
        <f t="shared" si="13"/>
        <v>116.35196052726016</v>
      </c>
      <c r="FI51" s="13"/>
      <c r="FJ51" s="11">
        <v>40086</v>
      </c>
      <c r="FK51" s="4">
        <v>19</v>
      </c>
      <c r="FL51" s="4">
        <v>79149.668045043945</v>
      </c>
      <c r="FM51" s="4">
        <v>20730.056079864502</v>
      </c>
      <c r="FN51" s="4">
        <v>5718.3919687271118</v>
      </c>
      <c r="FO51" s="12">
        <v>3.8181116220869042</v>
      </c>
      <c r="FP51" s="12">
        <v>3.6251547975783338</v>
      </c>
      <c r="FQ51" s="14">
        <v>40086</v>
      </c>
      <c r="FR51" s="2">
        <v>590.96315026160278</v>
      </c>
      <c r="FS51" s="2">
        <f t="shared" si="14"/>
        <v>154.77890872624462</v>
      </c>
      <c r="FT51" s="13"/>
      <c r="FU51" s="11">
        <v>40086</v>
      </c>
      <c r="FV51" s="4">
        <v>9</v>
      </c>
      <c r="FW51" s="4">
        <v>39642.318130493164</v>
      </c>
      <c r="FX51" s="4">
        <v>2284.4600143432617</v>
      </c>
      <c r="FY51" s="4">
        <v>2541.3919944763184</v>
      </c>
      <c r="FZ51" s="12">
        <v>17.353036552005296</v>
      </c>
      <c r="GA51" s="12">
        <v>0.89890108228423837</v>
      </c>
      <c r="GB51" s="14">
        <v>40086</v>
      </c>
      <c r="GC51" s="2">
        <v>1170.9599530725854</v>
      </c>
      <c r="GD51" s="2">
        <f t="shared" si="15"/>
        <v>67.478677265695651</v>
      </c>
      <c r="GE51" s="13"/>
      <c r="GF51" s="11">
        <v>40086</v>
      </c>
      <c r="GG51" s="4">
        <v>5</v>
      </c>
      <c r="GH51" s="4">
        <v>38978.173950195313</v>
      </c>
      <c r="GI51" s="4">
        <v>9877.1010131835938</v>
      </c>
      <c r="GJ51" s="4">
        <v>2900.2490005493164</v>
      </c>
      <c r="GK51" s="12">
        <v>3.9463172339908916</v>
      </c>
      <c r="GL51" s="12">
        <v>3.4056044882052676</v>
      </c>
      <c r="GM51" s="14">
        <v>40086</v>
      </c>
      <c r="GN51" s="2">
        <v>595.47961872678377</v>
      </c>
      <c r="GO51" s="2">
        <f t="shared" si="16"/>
        <v>150.89502019698961</v>
      </c>
    </row>
    <row r="52" spans="2:197">
      <c r="B52" s="11">
        <v>39903</v>
      </c>
      <c r="C52" s="4">
        <v>382</v>
      </c>
      <c r="D52" s="2">
        <v>783218.05403900146</v>
      </c>
      <c r="E52" s="2">
        <v>174576.82602930069</v>
      </c>
      <c r="F52" s="2">
        <v>54140.785079956055</v>
      </c>
      <c r="G52" s="12">
        <v>4.4863804197445276</v>
      </c>
      <c r="H52" s="12">
        <v>3.2244974979857162</v>
      </c>
      <c r="I52" s="1"/>
      <c r="J52" s="1"/>
      <c r="K52" s="1"/>
      <c r="L52" s="11">
        <v>40178</v>
      </c>
      <c r="M52" s="4">
        <v>9</v>
      </c>
      <c r="N52" s="2">
        <v>46604.369018554688</v>
      </c>
      <c r="O52" s="2">
        <v>6929.5470023155212</v>
      </c>
      <c r="P52" s="2">
        <v>2553.1879997253418</v>
      </c>
      <c r="Q52" s="12">
        <v>6.7254568015747278</v>
      </c>
      <c r="R52" s="12">
        <v>2.7140762854364677</v>
      </c>
      <c r="S52" s="14">
        <v>40178</v>
      </c>
      <c r="T52" s="2">
        <v>542.96609295712983</v>
      </c>
      <c r="U52" s="2">
        <f t="shared" ref="U52:U60" si="19">T52/Q52</f>
        <v>80.732968626011754</v>
      </c>
      <c r="V52" s="13"/>
      <c r="W52" s="11">
        <v>40178</v>
      </c>
      <c r="X52" s="4">
        <v>36</v>
      </c>
      <c r="Y52" s="2">
        <v>35498.615921020508</v>
      </c>
      <c r="Z52" s="2">
        <v>9596.7740421295166</v>
      </c>
      <c r="AA52" s="2">
        <v>2909.3149929046631</v>
      </c>
      <c r="AB52" s="12">
        <v>3.6990154988731394</v>
      </c>
      <c r="AC52" s="12">
        <v>3.2986369868970726</v>
      </c>
      <c r="AD52" s="14">
        <v>40178</v>
      </c>
      <c r="AE52" s="2">
        <v>487.56818399630492</v>
      </c>
      <c r="AF52" s="2">
        <f t="shared" si="1"/>
        <v>131.81025711972191</v>
      </c>
      <c r="AG52" s="13"/>
      <c r="AH52" s="11">
        <v>40178</v>
      </c>
      <c r="AI52" s="4">
        <v>23</v>
      </c>
      <c r="AJ52" s="4">
        <v>33018.298889160156</v>
      </c>
      <c r="AK52" s="4">
        <v>9428.3939666748047</v>
      </c>
      <c r="AL52" s="4">
        <v>1891.2290105819702</v>
      </c>
      <c r="AM52" s="12">
        <v>3.5020067050512753</v>
      </c>
      <c r="AN52" s="12">
        <v>4.9853264273761821</v>
      </c>
      <c r="AO52" s="14">
        <v>40178</v>
      </c>
      <c r="AP52" s="2">
        <v>542.27460684776088</v>
      </c>
      <c r="AQ52" s="2">
        <f t="shared" si="2"/>
        <v>154.84682141401584</v>
      </c>
      <c r="AS52" s="11">
        <v>40178</v>
      </c>
      <c r="AT52" s="4">
        <v>25</v>
      </c>
      <c r="AU52" s="4">
        <v>15388.664993286133</v>
      </c>
      <c r="AV52" s="4">
        <v>3660.9790239334106</v>
      </c>
      <c r="AW52" s="4">
        <v>1200.5940065383911</v>
      </c>
      <c r="AX52" s="12">
        <v>4.2034288895630771</v>
      </c>
      <c r="AY52" s="12">
        <v>3.04930642998037</v>
      </c>
      <c r="AZ52" s="14">
        <v>40178</v>
      </c>
      <c r="BA52" s="2">
        <v>594.15508271019428</v>
      </c>
      <c r="BB52" s="2">
        <f t="shared" si="3"/>
        <v>141.35009734206622</v>
      </c>
      <c r="BC52" s="13"/>
      <c r="BD52" s="11">
        <v>40178</v>
      </c>
      <c r="BE52" s="4">
        <v>65</v>
      </c>
      <c r="BF52" s="2">
        <v>94621.753707885742</v>
      </c>
      <c r="BG52" s="2">
        <v>30208.129468917847</v>
      </c>
      <c r="BH52" s="2">
        <v>5848.3948031440377</v>
      </c>
      <c r="BI52" s="12">
        <v>3.1323274685129121</v>
      </c>
      <c r="BJ52" s="12">
        <v>5.1652001080156662</v>
      </c>
      <c r="BK52" s="14">
        <v>40178</v>
      </c>
      <c r="BL52" s="2">
        <v>473.99068275438805</v>
      </c>
      <c r="BM52" s="2">
        <f t="shared" si="4"/>
        <v>151.32219971222148</v>
      </c>
      <c r="BN52" s="13"/>
      <c r="BO52" s="11">
        <v>40178</v>
      </c>
      <c r="BP52" s="4">
        <v>14</v>
      </c>
      <c r="BQ52" s="4">
        <v>29776.759857177734</v>
      </c>
      <c r="BR52" s="4">
        <v>5980.3993301391602</v>
      </c>
      <c r="BS52" s="4">
        <v>2496.172399520874</v>
      </c>
      <c r="BT52" s="12">
        <v>4.9790587907922941</v>
      </c>
      <c r="BU52" s="12">
        <v>2.3958278407721614</v>
      </c>
      <c r="BV52" s="14">
        <v>40178</v>
      </c>
      <c r="BW52" s="2">
        <v>530.30384253225577</v>
      </c>
      <c r="BX52" s="2">
        <f t="shared" si="5"/>
        <v>106.50684493080087</v>
      </c>
      <c r="BY52" s="13"/>
      <c r="BZ52" s="11">
        <v>40178</v>
      </c>
      <c r="CA52" s="4">
        <v>12</v>
      </c>
      <c r="CB52" s="4">
        <v>40029.223236083984</v>
      </c>
      <c r="CC52" s="4">
        <v>4585.0857391357422</v>
      </c>
      <c r="CD52" s="4">
        <v>2052.6150131225586</v>
      </c>
      <c r="CE52" s="12">
        <v>8.7303107321236748</v>
      </c>
      <c r="CF52" s="12">
        <v>2.2337777468365294</v>
      </c>
      <c r="CG52" s="14">
        <v>40178</v>
      </c>
      <c r="CH52" s="2">
        <v>754.0405083706878</v>
      </c>
      <c r="CI52" s="2">
        <f t="shared" si="6"/>
        <v>86.370408970227473</v>
      </c>
      <c r="CJ52" s="13"/>
      <c r="CK52" s="11">
        <v>40178</v>
      </c>
      <c r="CL52" s="4">
        <v>31</v>
      </c>
      <c r="CM52" s="4">
        <v>48818.938339233398</v>
      </c>
      <c r="CN52" s="4">
        <v>12784.599155426025</v>
      </c>
      <c r="CO52" s="4">
        <v>3427.2010850906372</v>
      </c>
      <c r="CP52" s="12">
        <v>3.818574031592826</v>
      </c>
      <c r="CQ52" s="12">
        <v>3.7303323726882862</v>
      </c>
      <c r="CR52" s="14">
        <v>40178</v>
      </c>
      <c r="CS52" s="2">
        <v>449.99122781525762</v>
      </c>
      <c r="CT52" s="2">
        <f t="shared" si="7"/>
        <v>117.84274027222529</v>
      </c>
      <c r="CU52" s="13"/>
      <c r="CV52" s="11">
        <v>40178</v>
      </c>
      <c r="CW52" s="4">
        <v>23</v>
      </c>
      <c r="CX52" s="4">
        <v>36916.6044921875</v>
      </c>
      <c r="CY52" s="4">
        <v>7357.9279956817627</v>
      </c>
      <c r="CZ52" s="4">
        <v>2230.4099979400635</v>
      </c>
      <c r="DA52" s="12">
        <v>5.0172554710855009</v>
      </c>
      <c r="DB52" s="12">
        <v>3.2989127570613985</v>
      </c>
      <c r="DC52" s="14">
        <v>40178</v>
      </c>
      <c r="DD52" s="2">
        <v>503.61033144083262</v>
      </c>
      <c r="DE52" s="2">
        <f t="shared" si="8"/>
        <v>100.37566042692954</v>
      </c>
      <c r="DF52" s="13"/>
      <c r="DG52" s="11">
        <v>40178</v>
      </c>
      <c r="DH52" s="4">
        <v>53</v>
      </c>
      <c r="DI52" s="4">
        <v>70302.477874755859</v>
      </c>
      <c r="DJ52" s="4">
        <v>24775.936878323555</v>
      </c>
      <c r="DK52" s="4">
        <v>5435.509569644928</v>
      </c>
      <c r="DL52" s="12">
        <v>2.8375305531337318</v>
      </c>
      <c r="DM52" s="12">
        <v>4.5581626820577981</v>
      </c>
      <c r="DN52" s="14">
        <v>40178</v>
      </c>
      <c r="DO52" s="2">
        <v>441.87375740762792</v>
      </c>
      <c r="DP52" s="2">
        <f t="shared" si="9"/>
        <v>155.72475754300805</v>
      </c>
      <c r="DQ52" s="13"/>
      <c r="DR52" s="11">
        <v>40178</v>
      </c>
      <c r="DS52" s="4">
        <v>23</v>
      </c>
      <c r="DT52" s="4">
        <v>47325.290542602539</v>
      </c>
      <c r="DU52" s="4">
        <v>9834.4848384857178</v>
      </c>
      <c r="DV52" s="4">
        <v>3305.0469093322754</v>
      </c>
      <c r="DW52" s="12">
        <v>4.8121778944030114</v>
      </c>
      <c r="DX52" s="12">
        <v>2.9755961437995433</v>
      </c>
      <c r="DY52" s="14">
        <v>40178</v>
      </c>
      <c r="DZ52" s="2">
        <v>600.86242811302236</v>
      </c>
      <c r="EA52" s="2">
        <f t="shared" si="10"/>
        <v>124.8628877190676</v>
      </c>
      <c r="EB52" s="13"/>
      <c r="EC52" s="11">
        <v>40178</v>
      </c>
      <c r="ED52" s="4">
        <v>21</v>
      </c>
      <c r="EE52" s="4">
        <v>36585.580383300781</v>
      </c>
      <c r="EF52" s="4">
        <v>-128.90103602409363</v>
      </c>
      <c r="EG52" s="4">
        <v>1824.0609941482544</v>
      </c>
      <c r="EH52" s="12">
        <v>-283.82689163539663</v>
      </c>
      <c r="EI52" s="12">
        <v>-7.0667064554101711E-2</v>
      </c>
      <c r="EJ52" s="14">
        <v>40178</v>
      </c>
      <c r="EK52" s="2">
        <v>536.51033363697218</v>
      </c>
      <c r="EL52" s="2">
        <f t="shared" si="11"/>
        <v>-1.8902730835180062</v>
      </c>
      <c r="EM52" s="13"/>
      <c r="EN52" s="11">
        <v>40178</v>
      </c>
      <c r="EO52" s="4">
        <v>30</v>
      </c>
      <c r="EP52" s="2">
        <v>53249.009094238281</v>
      </c>
      <c r="EQ52" s="2">
        <v>14904.696235656738</v>
      </c>
      <c r="ER52" s="2">
        <v>4084.2403907775879</v>
      </c>
      <c r="ES52" s="12">
        <v>3.5726329642901304</v>
      </c>
      <c r="ET52" s="12">
        <v>3.6493190433433504</v>
      </c>
      <c r="EU52" s="14">
        <v>40178</v>
      </c>
      <c r="EV52" s="2">
        <v>518.20453486821555</v>
      </c>
      <c r="EW52" s="2">
        <f t="shared" si="18"/>
        <v>145.04835510612855</v>
      </c>
      <c r="EX52" s="13"/>
      <c r="EY52" s="11">
        <v>40178</v>
      </c>
      <c r="EZ52" s="4">
        <v>17</v>
      </c>
      <c r="FA52" s="4">
        <v>34401.321929931641</v>
      </c>
      <c r="FB52" s="4">
        <v>8582.3226852416992</v>
      </c>
      <c r="FC52" s="4">
        <v>2770.1729984283447</v>
      </c>
      <c r="FD52" s="12">
        <v>4.0083929714142199</v>
      </c>
      <c r="FE52" s="12">
        <v>3.0981179479082614</v>
      </c>
      <c r="FF52" s="14">
        <v>40178</v>
      </c>
      <c r="FG52" s="2">
        <v>603.65041266643402</v>
      </c>
      <c r="FH52" s="2">
        <f t="shared" si="13"/>
        <v>150.59661489563416</v>
      </c>
      <c r="FI52" s="13"/>
      <c r="FJ52" s="11">
        <v>40178</v>
      </c>
      <c r="FK52" s="4">
        <v>17</v>
      </c>
      <c r="FL52" s="4">
        <v>74048.448379516602</v>
      </c>
      <c r="FM52" s="4">
        <v>19106.880035400391</v>
      </c>
      <c r="FN52" s="4">
        <v>5436.467001914978</v>
      </c>
      <c r="FO52" s="12">
        <v>3.8754861203044597</v>
      </c>
      <c r="FP52" s="12">
        <v>3.5145766595603458</v>
      </c>
      <c r="FQ52" s="14">
        <v>40178</v>
      </c>
      <c r="FR52" s="2">
        <v>515.15138773910803</v>
      </c>
      <c r="FS52" s="2">
        <f t="shared" si="14"/>
        <v>132.92561803798631</v>
      </c>
      <c r="FT52" s="13"/>
      <c r="FU52" s="11">
        <v>40178</v>
      </c>
      <c r="FV52" s="4">
        <v>11</v>
      </c>
      <c r="FW52" s="4">
        <v>40301.263076782227</v>
      </c>
      <c r="FX52" s="4">
        <v>2479.5279960632324</v>
      </c>
      <c r="FY52" s="4">
        <v>2692.0639934539795</v>
      </c>
      <c r="FZ52" s="12">
        <v>16.253602758576989</v>
      </c>
      <c r="GA52" s="12">
        <v>0.92105091189973587</v>
      </c>
      <c r="GB52" s="14">
        <v>40178</v>
      </c>
      <c r="GC52" s="2">
        <v>1037.385966950535</v>
      </c>
      <c r="GD52" s="2">
        <f t="shared" si="15"/>
        <v>63.824985903701183</v>
      </c>
      <c r="GE52" s="13"/>
      <c r="GF52" s="11">
        <v>40178</v>
      </c>
      <c r="GG52" s="4">
        <v>5</v>
      </c>
      <c r="GH52" s="4">
        <v>37933.3310546875</v>
      </c>
      <c r="GI52" s="4">
        <v>9280.3880004882813</v>
      </c>
      <c r="GJ52" s="4">
        <v>2794.2050018310547</v>
      </c>
      <c r="GK52" s="12">
        <v>4.0874725337660092</v>
      </c>
      <c r="GL52" s="12">
        <v>3.3212981847812895</v>
      </c>
      <c r="GM52" s="14">
        <v>40178</v>
      </c>
      <c r="GN52" s="2">
        <v>497.39051124017828</v>
      </c>
      <c r="GO52" s="2">
        <f t="shared" si="16"/>
        <v>121.68656966653805</v>
      </c>
    </row>
    <row r="53" spans="2:197">
      <c r="B53" s="11">
        <v>39994</v>
      </c>
      <c r="C53" s="4">
        <v>394</v>
      </c>
      <c r="D53" s="2">
        <v>834006.58456802368</v>
      </c>
      <c r="E53" s="2">
        <v>182436.940279603</v>
      </c>
      <c r="F53" s="2">
        <v>58625.260099649429</v>
      </c>
      <c r="G53" s="12">
        <v>4.5714786889641124</v>
      </c>
      <c r="H53" s="12">
        <v>3.1119169444963188</v>
      </c>
      <c r="I53" s="1"/>
      <c r="J53" s="1"/>
      <c r="K53" s="1"/>
      <c r="L53" s="11">
        <v>40268</v>
      </c>
      <c r="M53" s="4">
        <v>10</v>
      </c>
      <c r="N53" s="2">
        <v>47886.833038330078</v>
      </c>
      <c r="O53" s="2">
        <v>12079.879046440125</v>
      </c>
      <c r="P53" s="2">
        <v>2856.8560009002686</v>
      </c>
      <c r="Q53" s="12">
        <v>3.9641815000161009</v>
      </c>
      <c r="R53" s="12">
        <v>4.2283821944940332</v>
      </c>
      <c r="S53" s="14">
        <v>40268</v>
      </c>
      <c r="T53" s="2">
        <v>440.3886081510102</v>
      </c>
      <c r="U53" s="2">
        <f t="shared" si="19"/>
        <v>111.09193868878646</v>
      </c>
      <c r="V53" s="13"/>
      <c r="W53" s="11">
        <v>40268</v>
      </c>
      <c r="X53" s="4">
        <v>37</v>
      </c>
      <c r="Y53" s="2">
        <v>36176.832733154297</v>
      </c>
      <c r="Z53" s="2">
        <v>10067.69199180603</v>
      </c>
      <c r="AA53" s="2">
        <v>2928.9527912139893</v>
      </c>
      <c r="AB53" s="12">
        <v>3.5933591097739357</v>
      </c>
      <c r="AC53" s="12">
        <v>3.4373008749086678</v>
      </c>
      <c r="AD53" s="14">
        <v>40268</v>
      </c>
      <c r="AE53" s="2">
        <v>464.11219185127726</v>
      </c>
      <c r="AF53" s="2">
        <f t="shared" si="1"/>
        <v>129.15831055930153</v>
      </c>
      <c r="AG53" s="13"/>
      <c r="AH53" s="11">
        <v>40268</v>
      </c>
      <c r="AI53" s="4">
        <v>22</v>
      </c>
      <c r="AJ53" s="4">
        <v>33210.555191040039</v>
      </c>
      <c r="AK53" s="4">
        <v>8742.2490463256836</v>
      </c>
      <c r="AL53" s="4">
        <v>1909.7640075683594</v>
      </c>
      <c r="AM53" s="12">
        <v>3.7988571379121536</v>
      </c>
      <c r="AN53" s="12">
        <v>4.5776593399395491</v>
      </c>
      <c r="AO53" s="14">
        <v>40268</v>
      </c>
      <c r="AP53" s="2">
        <v>556.81651653406072</v>
      </c>
      <c r="AQ53" s="2">
        <f t="shared" si="2"/>
        <v>146.5747450666403</v>
      </c>
      <c r="AS53" s="11">
        <v>40268</v>
      </c>
      <c r="AT53" s="4">
        <v>28</v>
      </c>
      <c r="AU53" s="4">
        <v>18875.46875</v>
      </c>
      <c r="AV53" s="4">
        <v>4924.6309708952904</v>
      </c>
      <c r="AW53" s="4">
        <v>1414.1079931259155</v>
      </c>
      <c r="AX53" s="12">
        <v>3.8328696833436982</v>
      </c>
      <c r="AY53" s="12">
        <v>3.4824999185594656</v>
      </c>
      <c r="AZ53" s="14">
        <v>40268</v>
      </c>
      <c r="BA53" s="2">
        <v>527.45436537867727</v>
      </c>
      <c r="BB53" s="2">
        <f t="shared" si="3"/>
        <v>137.61343561217544</v>
      </c>
      <c r="BC53" s="13"/>
      <c r="BD53" s="11">
        <v>40268</v>
      </c>
      <c r="BE53" s="4">
        <v>68</v>
      </c>
      <c r="BF53" s="2">
        <v>98961.976409912109</v>
      </c>
      <c r="BG53" s="2">
        <v>30409.57831287384</v>
      </c>
      <c r="BH53" s="2">
        <v>6008.6085119247437</v>
      </c>
      <c r="BI53" s="12">
        <v>3.2543028183990548</v>
      </c>
      <c r="BJ53" s="12">
        <v>5.0610017697978975</v>
      </c>
      <c r="BK53" s="14">
        <v>40268</v>
      </c>
      <c r="BL53" s="2">
        <v>469.01468001467839</v>
      </c>
      <c r="BM53" s="2">
        <f t="shared" si="4"/>
        <v>144.12140055405442</v>
      </c>
      <c r="BN53" s="13"/>
      <c r="BO53" s="11">
        <v>40268</v>
      </c>
      <c r="BP53" s="4">
        <v>15</v>
      </c>
      <c r="BQ53" s="4">
        <v>29852.761413574219</v>
      </c>
      <c r="BR53" s="4">
        <v>6432.0269927978516</v>
      </c>
      <c r="BS53" s="4">
        <v>2560.5626811981201</v>
      </c>
      <c r="BT53" s="12">
        <v>4.6412680554670125</v>
      </c>
      <c r="BU53" s="12">
        <v>2.5119584222746791</v>
      </c>
      <c r="BV53" s="14">
        <v>40268</v>
      </c>
      <c r="BW53" s="2">
        <v>508.90514529554292</v>
      </c>
      <c r="BX53" s="2">
        <f t="shared" si="5"/>
        <v>109.64786761154565</v>
      </c>
      <c r="BY53" s="13"/>
      <c r="BZ53" s="11">
        <v>40268</v>
      </c>
      <c r="CA53" s="4">
        <v>12</v>
      </c>
      <c r="CB53" s="4">
        <v>38333.795562744141</v>
      </c>
      <c r="CC53" s="4">
        <v>4669.2476577758789</v>
      </c>
      <c r="CD53" s="4">
        <v>2148.0971488952637</v>
      </c>
      <c r="CE53" s="12">
        <v>8.2098441488545557</v>
      </c>
      <c r="CF53" s="12">
        <v>2.1736668940588686</v>
      </c>
      <c r="CG53" s="14">
        <v>40268</v>
      </c>
      <c r="CH53" s="2">
        <v>675.65592353791067</v>
      </c>
      <c r="CI53" s="2">
        <f t="shared" si="6"/>
        <v>82.298264289484564</v>
      </c>
      <c r="CJ53" s="13"/>
      <c r="CK53" s="11">
        <v>40268</v>
      </c>
      <c r="CL53" s="4">
        <v>32</v>
      </c>
      <c r="CM53" s="4">
        <v>48648.932998657227</v>
      </c>
      <c r="CN53" s="4">
        <v>12618.193830490112</v>
      </c>
      <c r="CO53" s="4">
        <v>3740.7769985198975</v>
      </c>
      <c r="CP53" s="12">
        <v>3.8554593194712097</v>
      </c>
      <c r="CQ53" s="12">
        <v>3.3731478341218195</v>
      </c>
      <c r="CR53" s="14">
        <v>40268</v>
      </c>
      <c r="CS53" s="2">
        <v>466.37247006164949</v>
      </c>
      <c r="CT53" s="2">
        <f t="shared" si="7"/>
        <v>120.96417869236244</v>
      </c>
      <c r="CU53" s="13"/>
      <c r="CV53" s="11">
        <v>40268</v>
      </c>
      <c r="CW53" s="4">
        <v>24</v>
      </c>
      <c r="CX53" s="4">
        <v>37721.125747680664</v>
      </c>
      <c r="CY53" s="4">
        <v>8489.0433940887451</v>
      </c>
      <c r="CZ53" s="4">
        <v>2413.7930088043213</v>
      </c>
      <c r="DA53" s="12">
        <v>4.4435072359209951</v>
      </c>
      <c r="DB53" s="12">
        <v>3.5168895440184471</v>
      </c>
      <c r="DC53" s="14">
        <v>40268</v>
      </c>
      <c r="DD53" s="2">
        <v>479.71031565316099</v>
      </c>
      <c r="DE53" s="2">
        <f t="shared" si="8"/>
        <v>107.95758624521123</v>
      </c>
      <c r="DF53" s="13"/>
      <c r="DG53" s="11">
        <v>40268</v>
      </c>
      <c r="DH53" s="4">
        <v>55</v>
      </c>
      <c r="DI53" s="4">
        <v>76221.910865783691</v>
      </c>
      <c r="DJ53" s="4">
        <v>28490.463664054871</v>
      </c>
      <c r="DK53" s="4">
        <v>6033.11261510849</v>
      </c>
      <c r="DL53" s="12">
        <v>2.6753482064930179</v>
      </c>
      <c r="DM53" s="12">
        <v>4.7223490562246937</v>
      </c>
      <c r="DN53" s="14">
        <v>40268</v>
      </c>
      <c r="DO53" s="2">
        <v>424.23711447387552</v>
      </c>
      <c r="DP53" s="2">
        <f t="shared" si="9"/>
        <v>158.57267231392922</v>
      </c>
      <c r="DQ53" s="13"/>
      <c r="DR53" s="11">
        <v>40268</v>
      </c>
      <c r="DS53" s="4">
        <v>24</v>
      </c>
      <c r="DT53" s="4">
        <v>57512.069198608398</v>
      </c>
      <c r="DU53" s="4">
        <v>11252.136932373047</v>
      </c>
      <c r="DV53" s="4">
        <v>4103.0459671020508</v>
      </c>
      <c r="DW53" s="12">
        <v>5.1112130561744991</v>
      </c>
      <c r="DX53" s="12">
        <v>2.7423862717093423</v>
      </c>
      <c r="DY53" s="14">
        <v>40268</v>
      </c>
      <c r="DZ53" s="2">
        <v>571.67307479469002</v>
      </c>
      <c r="EA53" s="2">
        <f t="shared" si="10"/>
        <v>111.84684897924413</v>
      </c>
      <c r="EB53" s="13"/>
      <c r="EC53" s="11">
        <v>40268</v>
      </c>
      <c r="ED53" s="4">
        <v>22</v>
      </c>
      <c r="EE53" s="4">
        <v>42389.457809448242</v>
      </c>
      <c r="EF53" s="4">
        <v>869.40492677688599</v>
      </c>
      <c r="EG53" s="4">
        <v>2474.7100005149841</v>
      </c>
      <c r="EH53" s="12">
        <v>48.756864038713438</v>
      </c>
      <c r="EI53" s="12">
        <v>0.3513158821017266</v>
      </c>
      <c r="EJ53" s="14">
        <v>40268</v>
      </c>
      <c r="EK53" s="2">
        <v>589.15031727842074</v>
      </c>
      <c r="EL53" s="2">
        <f t="shared" si="11"/>
        <v>12.083433356391204</v>
      </c>
      <c r="EM53" s="13"/>
      <c r="EN53" s="11">
        <v>40268</v>
      </c>
      <c r="EO53" s="4">
        <v>31</v>
      </c>
      <c r="EP53" s="2">
        <v>50568.484344482422</v>
      </c>
      <c r="EQ53" s="2">
        <v>15199.379337310791</v>
      </c>
      <c r="ER53" s="2">
        <v>3827.6418380737305</v>
      </c>
      <c r="ES53" s="12">
        <v>3.3270098220622111</v>
      </c>
      <c r="ET53" s="12">
        <v>3.9709513011697859</v>
      </c>
      <c r="EU53" s="14">
        <v>40268</v>
      </c>
      <c r="EV53" s="2">
        <v>490.55335286652542</v>
      </c>
      <c r="EW53" s="2">
        <f t="shared" si="18"/>
        <v>147.44571825834322</v>
      </c>
      <c r="EX53" s="13"/>
      <c r="EY53" s="11">
        <v>40268</v>
      </c>
      <c r="EZ53" s="4">
        <v>17</v>
      </c>
      <c r="FA53" s="4">
        <v>31137.249908447266</v>
      </c>
      <c r="FB53" s="4">
        <v>10206.67790222168</v>
      </c>
      <c r="FC53" s="4">
        <v>2686.9660053253174</v>
      </c>
      <c r="FD53" s="12">
        <v>3.050674294490046</v>
      </c>
      <c r="FE53" s="12">
        <v>3.7985884011904099</v>
      </c>
      <c r="FF53" s="14">
        <v>40268</v>
      </c>
      <c r="FG53" s="2">
        <v>561.35433923012886</v>
      </c>
      <c r="FH53" s="2">
        <f t="shared" si="13"/>
        <v>184.00992208313258</v>
      </c>
      <c r="FI53" s="13"/>
      <c r="FJ53" s="11">
        <v>40268</v>
      </c>
      <c r="FK53" s="4">
        <v>18</v>
      </c>
      <c r="FL53" s="4">
        <v>75922.370040893555</v>
      </c>
      <c r="FM53" s="4">
        <v>19400.372024536133</v>
      </c>
      <c r="FN53" s="4">
        <v>5655.5779933929443</v>
      </c>
      <c r="FO53" s="12">
        <v>3.9134491825658109</v>
      </c>
      <c r="FP53" s="12">
        <v>3.4303075737263931</v>
      </c>
      <c r="FQ53" s="14">
        <v>40268</v>
      </c>
      <c r="FR53" s="2">
        <v>508.05593415072087</v>
      </c>
      <c r="FS53" s="2">
        <f t="shared" si="14"/>
        <v>129.82305645211406</v>
      </c>
      <c r="FT53" s="13"/>
      <c r="FU53" s="11">
        <v>40268</v>
      </c>
      <c r="FV53" s="4">
        <v>11</v>
      </c>
      <c r="FW53" s="4">
        <v>38800.76195526123</v>
      </c>
      <c r="FX53" s="4">
        <v>3454.0387516021729</v>
      </c>
      <c r="FY53" s="4">
        <v>2608.360502243042</v>
      </c>
      <c r="FZ53" s="12">
        <v>11.233447203585456</v>
      </c>
      <c r="GA53" s="12">
        <v>1.3242183159236982</v>
      </c>
      <c r="GB53" s="14">
        <v>40268</v>
      </c>
      <c r="GC53" s="2">
        <v>621.85959887121589</v>
      </c>
      <c r="GD53" s="2">
        <f t="shared" si="15"/>
        <v>55.357860111963916</v>
      </c>
      <c r="GE53" s="13"/>
      <c r="GF53" s="11">
        <v>40268</v>
      </c>
      <c r="GG53" s="4">
        <v>7</v>
      </c>
      <c r="GH53" s="4">
        <v>47988.956970214844</v>
      </c>
      <c r="GI53" s="4">
        <v>10797.171981811523</v>
      </c>
      <c r="GJ53" s="4">
        <v>3636.9320011138916</v>
      </c>
      <c r="GK53" s="12">
        <v>4.4445857721869286</v>
      </c>
      <c r="GL53" s="12">
        <v>2.9687582771700565</v>
      </c>
      <c r="GM53" s="14">
        <v>40268</v>
      </c>
      <c r="GN53" s="2">
        <v>537.41144921561397</v>
      </c>
      <c r="GO53" s="2">
        <f t="shared" si="16"/>
        <v>120.91373116896432</v>
      </c>
    </row>
    <row r="54" spans="2:197">
      <c r="B54" s="11">
        <v>40086</v>
      </c>
      <c r="C54" s="4">
        <v>411</v>
      </c>
      <c r="D54" s="2">
        <v>892903.91898441315</v>
      </c>
      <c r="E54" s="2">
        <v>182499.02217450738</v>
      </c>
      <c r="F54" s="2">
        <v>62806.855702593923</v>
      </c>
      <c r="G54" s="12">
        <v>4.8926504281793335</v>
      </c>
      <c r="H54" s="12">
        <v>2.9057181757145369</v>
      </c>
      <c r="I54" s="1"/>
      <c r="J54" s="1"/>
      <c r="K54" s="1"/>
      <c r="L54" s="11">
        <v>40359</v>
      </c>
      <c r="M54" s="4">
        <v>11</v>
      </c>
      <c r="N54" s="2">
        <v>41129.366928100586</v>
      </c>
      <c r="O54" s="2">
        <v>17556.684982299805</v>
      </c>
      <c r="P54" s="2">
        <v>3049.4909934997559</v>
      </c>
      <c r="Q54" s="12">
        <v>2.3426613264159006</v>
      </c>
      <c r="R54" s="12">
        <v>5.7572509706450488</v>
      </c>
      <c r="S54" s="14">
        <v>40359</v>
      </c>
      <c r="T54" s="2">
        <v>534.12760458180321</v>
      </c>
      <c r="U54" s="2">
        <f t="shared" si="19"/>
        <v>228.00035095084749</v>
      </c>
      <c r="V54" s="13"/>
      <c r="W54" s="11">
        <v>40359</v>
      </c>
      <c r="X54" s="4">
        <v>38</v>
      </c>
      <c r="Y54" s="2">
        <v>38233.269134521484</v>
      </c>
      <c r="Z54" s="2">
        <v>10944.15198135376</v>
      </c>
      <c r="AA54" s="2">
        <v>2976.1008105278015</v>
      </c>
      <c r="AB54" s="12">
        <v>3.4934885041492398</v>
      </c>
      <c r="AC54" s="12">
        <v>3.6773458555702794</v>
      </c>
      <c r="AD54" s="14">
        <v>40359</v>
      </c>
      <c r="AE54" s="2">
        <v>574.02215262278366</v>
      </c>
      <c r="AF54" s="2">
        <f t="shared" si="1"/>
        <v>164.31201990245958</v>
      </c>
      <c r="AG54" s="13"/>
      <c r="AH54" s="11">
        <v>40359</v>
      </c>
      <c r="AI54" s="4">
        <v>19</v>
      </c>
      <c r="AJ54" s="4">
        <v>30471.07600402832</v>
      </c>
      <c r="AK54" s="4">
        <v>7605.7409744262695</v>
      </c>
      <c r="AL54" s="4">
        <v>1621.1999912261963</v>
      </c>
      <c r="AM54" s="12">
        <v>4.0063257618797454</v>
      </c>
      <c r="AN54" s="12">
        <v>4.691426730562501</v>
      </c>
      <c r="AO54" s="14">
        <v>40359</v>
      </c>
      <c r="AP54" s="2">
        <v>631.9856404543641</v>
      </c>
      <c r="AQ54" s="2">
        <f t="shared" si="2"/>
        <v>157.74694271437377</v>
      </c>
      <c r="AS54" s="11">
        <v>40359</v>
      </c>
      <c r="AT54" s="4">
        <v>27</v>
      </c>
      <c r="AU54" s="4">
        <v>17723.12077331543</v>
      </c>
      <c r="AV54" s="4">
        <v>5084.2489814758301</v>
      </c>
      <c r="AW54" s="4">
        <v>1387.2880086898804</v>
      </c>
      <c r="AX54" s="12">
        <v>3.4858876577226261</v>
      </c>
      <c r="AY54" s="12">
        <v>3.6648835350903566</v>
      </c>
      <c r="AZ54" s="14">
        <v>40359</v>
      </c>
      <c r="BA54" s="2">
        <v>653.34887272891217</v>
      </c>
      <c r="BB54" s="2">
        <f t="shared" si="3"/>
        <v>187.42682980086431</v>
      </c>
      <c r="BC54" s="13"/>
      <c r="BD54" s="11">
        <v>40359</v>
      </c>
      <c r="BE54" s="4">
        <v>72</v>
      </c>
      <c r="BF54" s="2">
        <v>100109.42012023926</v>
      </c>
      <c r="BG54" s="2">
        <v>32341.105781078339</v>
      </c>
      <c r="BH54" s="2">
        <v>6521.0432004928589</v>
      </c>
      <c r="BI54" s="12">
        <v>3.0954235392535594</v>
      </c>
      <c r="BJ54" s="12">
        <v>4.9594987775320991</v>
      </c>
      <c r="BK54" s="14">
        <v>40359</v>
      </c>
      <c r="BL54" s="2">
        <v>605.09052802003248</v>
      </c>
      <c r="BM54" s="2">
        <f t="shared" si="4"/>
        <v>195.47907430010241</v>
      </c>
      <c r="BN54" s="13"/>
      <c r="BO54" s="11">
        <v>40359</v>
      </c>
      <c r="BP54" s="4">
        <v>15</v>
      </c>
      <c r="BQ54" s="4">
        <v>29833.484741210938</v>
      </c>
      <c r="BR54" s="4">
        <v>6790.0520629882813</v>
      </c>
      <c r="BS54" s="4">
        <v>2555.0158023834229</v>
      </c>
      <c r="BT54" s="12">
        <v>4.3937048588816436</v>
      </c>
      <c r="BU54" s="12">
        <v>2.6575381869083721</v>
      </c>
      <c r="BV54" s="14">
        <v>40359</v>
      </c>
      <c r="BW54" s="2">
        <v>631.60313372648386</v>
      </c>
      <c r="BX54" s="2">
        <f t="shared" si="5"/>
        <v>143.75183450243165</v>
      </c>
      <c r="BY54" s="13"/>
      <c r="BZ54" s="11">
        <v>40359</v>
      </c>
      <c r="CA54" s="4">
        <v>12</v>
      </c>
      <c r="CB54" s="4">
        <v>38447.295379638672</v>
      </c>
      <c r="CC54" s="4">
        <v>4962.4799995422363</v>
      </c>
      <c r="CD54" s="4">
        <v>2306.8609981536865</v>
      </c>
      <c r="CE54" s="12">
        <v>7.7475970448616902</v>
      </c>
      <c r="CF54" s="12">
        <v>2.1511829293199698</v>
      </c>
      <c r="CG54" s="14">
        <v>40359</v>
      </c>
      <c r="CH54" s="2">
        <v>769.18994548841169</v>
      </c>
      <c r="CI54" s="2">
        <f t="shared" si="6"/>
        <v>99.281098517965475</v>
      </c>
      <c r="CJ54" s="13"/>
      <c r="CK54" s="11">
        <v>40359</v>
      </c>
      <c r="CL54" s="4">
        <v>36</v>
      </c>
      <c r="CM54" s="4">
        <v>56311.361770629883</v>
      </c>
      <c r="CN54" s="4">
        <v>14751.278599739075</v>
      </c>
      <c r="CO54" s="4">
        <v>4212.2259049415588</v>
      </c>
      <c r="CP54" s="12">
        <v>3.817388532789689</v>
      </c>
      <c r="CQ54" s="12">
        <v>3.502015070567241</v>
      </c>
      <c r="CR54" s="14">
        <v>40359</v>
      </c>
      <c r="CS54" s="2">
        <v>553.76964785272708</v>
      </c>
      <c r="CT54" s="2">
        <f t="shared" si="7"/>
        <v>145.0650472426606</v>
      </c>
      <c r="CU54" s="13"/>
      <c r="CV54" s="11">
        <v>40359</v>
      </c>
      <c r="CW54" s="4">
        <v>25</v>
      </c>
      <c r="CX54" s="4">
        <v>37865.098068237305</v>
      </c>
      <c r="CY54" s="4">
        <v>8498.8647518157959</v>
      </c>
      <c r="CZ54" s="4">
        <v>2531.5980110168457</v>
      </c>
      <c r="DA54" s="12">
        <v>4.4553124651321658</v>
      </c>
      <c r="DB54" s="12">
        <v>3.357114642542371</v>
      </c>
      <c r="DC54" s="14">
        <v>40359</v>
      </c>
      <c r="DD54" s="2">
        <v>588.63018443823455</v>
      </c>
      <c r="DE54" s="2">
        <f t="shared" si="8"/>
        <v>132.11872097522411</v>
      </c>
      <c r="DF54" s="13"/>
      <c r="DG54" s="11">
        <v>40359</v>
      </c>
      <c r="DH54" s="4">
        <v>58</v>
      </c>
      <c r="DI54" s="4">
        <v>81541.280830383301</v>
      </c>
      <c r="DJ54" s="4">
        <v>33016.579126358032</v>
      </c>
      <c r="DK54" s="4">
        <v>6366.6840028762817</v>
      </c>
      <c r="DL54" s="12">
        <v>2.4697071286009362</v>
      </c>
      <c r="DM54" s="12">
        <v>5.1858360037096398</v>
      </c>
      <c r="DN54" s="14">
        <v>40359</v>
      </c>
      <c r="DO54" s="2">
        <v>530.7390746413754</v>
      </c>
      <c r="DP54" s="2">
        <f t="shared" si="9"/>
        <v>214.8996002380386</v>
      </c>
      <c r="DQ54" s="13"/>
      <c r="DR54" s="11">
        <v>40359</v>
      </c>
      <c r="DS54" s="4">
        <v>26</v>
      </c>
      <c r="DT54" s="4">
        <v>56893.900482177734</v>
      </c>
      <c r="DU54" s="4">
        <v>11683.864862442017</v>
      </c>
      <c r="DV54" s="4">
        <v>4222.5970153808594</v>
      </c>
      <c r="DW54" s="12">
        <v>4.8694418458282716</v>
      </c>
      <c r="DX54" s="12">
        <v>2.7669855351773807</v>
      </c>
      <c r="DY54" s="14">
        <v>40359</v>
      </c>
      <c r="DZ54" s="2">
        <v>699.62915249248397</v>
      </c>
      <c r="EA54" s="2">
        <f t="shared" si="10"/>
        <v>143.67748391776513</v>
      </c>
      <c r="EB54" s="13"/>
      <c r="EC54" s="11">
        <v>40359</v>
      </c>
      <c r="ED54" s="4">
        <v>23</v>
      </c>
      <c r="EE54" s="4">
        <v>42383.155792236328</v>
      </c>
      <c r="EF54" s="4">
        <v>1938.1320514678955</v>
      </c>
      <c r="EG54" s="4">
        <v>2513.4519729614258</v>
      </c>
      <c r="EH54" s="12">
        <v>21.868043387516515</v>
      </c>
      <c r="EI54" s="12">
        <v>0.77110367427642912</v>
      </c>
      <c r="EJ54" s="14">
        <v>40359</v>
      </c>
      <c r="EK54" s="2">
        <v>727.4655935219738</v>
      </c>
      <c r="EL54" s="2">
        <f t="shared" si="11"/>
        <v>33.266149176256498</v>
      </c>
      <c r="EM54" s="13"/>
      <c r="EN54" s="11">
        <v>40359</v>
      </c>
      <c r="EO54" s="4">
        <v>33</v>
      </c>
      <c r="EP54" s="2">
        <v>56386.900817871094</v>
      </c>
      <c r="EQ54" s="2">
        <v>17599.81379699707</v>
      </c>
      <c r="ER54" s="2">
        <v>4103.2594909667969</v>
      </c>
      <c r="ES54" s="12">
        <v>3.2038350784990683</v>
      </c>
      <c r="ET54" s="12">
        <v>4.2892275849827524</v>
      </c>
      <c r="EU54" s="14">
        <v>40359</v>
      </c>
      <c r="EV54" s="2">
        <v>589.8793600308486</v>
      </c>
      <c r="EW54" s="2">
        <f t="shared" si="18"/>
        <v>184.1166432034932</v>
      </c>
      <c r="EX54" s="13"/>
      <c r="EY54" s="11">
        <v>40359</v>
      </c>
      <c r="EZ54" s="4">
        <v>16</v>
      </c>
      <c r="FA54" s="4">
        <v>31388.894134521484</v>
      </c>
      <c r="FB54" s="4">
        <v>10788.878028869629</v>
      </c>
      <c r="FC54" s="4">
        <v>2617.1769981384277</v>
      </c>
      <c r="FD54" s="12">
        <v>2.9093751964318164</v>
      </c>
      <c r="FE54" s="12">
        <v>4.1223341167004186</v>
      </c>
      <c r="FF54" s="14">
        <v>40359</v>
      </c>
      <c r="FG54" s="2">
        <v>696.66621932468865</v>
      </c>
      <c r="FH54" s="2">
        <f t="shared" si="13"/>
        <v>239.45561238684863</v>
      </c>
      <c r="FI54" s="13"/>
      <c r="FJ54" s="11">
        <v>40359</v>
      </c>
      <c r="FK54" s="4">
        <v>19</v>
      </c>
      <c r="FL54" s="4">
        <v>76380.450576782227</v>
      </c>
      <c r="FM54" s="4">
        <v>20143.220825195313</v>
      </c>
      <c r="FN54" s="4">
        <v>5898.809983253479</v>
      </c>
      <c r="FO54" s="12">
        <v>3.7918687999113283</v>
      </c>
      <c r="FP54" s="12">
        <v>3.4147939808844887</v>
      </c>
      <c r="FQ54" s="14">
        <v>40359</v>
      </c>
      <c r="FR54" s="2">
        <v>621.55347707403803</v>
      </c>
      <c r="FS54" s="2">
        <f t="shared" si="14"/>
        <v>163.91745333819907</v>
      </c>
      <c r="FT54" s="13"/>
      <c r="FU54" s="11">
        <v>40359</v>
      </c>
      <c r="FV54" s="4">
        <v>11</v>
      </c>
      <c r="FW54" s="4">
        <v>37821.755111694336</v>
      </c>
      <c r="FX54" s="4">
        <v>4972.6795120239258</v>
      </c>
      <c r="FY54" s="4">
        <v>2685.7279994487762</v>
      </c>
      <c r="FZ54" s="12">
        <v>7.6059104593894364</v>
      </c>
      <c r="GA54" s="12">
        <v>1.8515201513498492</v>
      </c>
      <c r="GB54" s="14">
        <v>40359</v>
      </c>
      <c r="GC54" s="2">
        <v>681.47226349933464</v>
      </c>
      <c r="GD54" s="2">
        <f t="shared" si="15"/>
        <v>89.597723656878259</v>
      </c>
      <c r="GE54" s="13"/>
      <c r="GF54" s="11">
        <v>40359</v>
      </c>
      <c r="GG54" s="4">
        <v>7</v>
      </c>
      <c r="GH54" s="4">
        <v>48392.870971679688</v>
      </c>
      <c r="GI54" s="4">
        <v>10251.576011657715</v>
      </c>
      <c r="GJ54" s="4">
        <v>3669.6220016479492</v>
      </c>
      <c r="GK54" s="12">
        <v>4.7205298889311358</v>
      </c>
      <c r="GL54" s="12">
        <v>2.7936326976058981</v>
      </c>
      <c r="GM54" s="14">
        <v>40359</v>
      </c>
      <c r="GN54" s="2">
        <v>629.77656534790094</v>
      </c>
      <c r="GO54" s="2">
        <f t="shared" si="16"/>
        <v>133.41226094651432</v>
      </c>
    </row>
    <row r="55" spans="2:197">
      <c r="B55" s="11">
        <v>40178</v>
      </c>
      <c r="C55" s="4">
        <v>417</v>
      </c>
      <c r="D55" s="2">
        <v>858611.77220153809</v>
      </c>
      <c r="E55" s="2">
        <v>187364.48431575298</v>
      </c>
      <c r="F55" s="2">
        <v>59480.237196542323</v>
      </c>
      <c r="G55" s="12">
        <v>4.5825748424903008</v>
      </c>
      <c r="H55" s="12">
        <v>3.150029205442455</v>
      </c>
      <c r="I55" s="1"/>
      <c r="J55" s="1"/>
      <c r="K55" s="1"/>
      <c r="L55" s="11">
        <v>40451</v>
      </c>
      <c r="M55" s="4">
        <v>11</v>
      </c>
      <c r="N55" s="2">
        <v>40751.489059448242</v>
      </c>
      <c r="O55" s="2">
        <v>18678.15096282959</v>
      </c>
      <c r="P55" s="2">
        <v>3143.8210048675537</v>
      </c>
      <c r="Q55" s="12">
        <v>2.1817731926755304</v>
      </c>
      <c r="R55" s="12">
        <v>5.9412259584468563</v>
      </c>
      <c r="S55" s="14">
        <v>40451</v>
      </c>
      <c r="T55" s="2">
        <v>387.77621517772036</v>
      </c>
      <c r="U55" s="2">
        <f t="shared" si="19"/>
        <v>177.73443017795378</v>
      </c>
      <c r="V55" s="13"/>
      <c r="W55" s="11">
        <v>40451</v>
      </c>
      <c r="X55" s="4">
        <v>35</v>
      </c>
      <c r="Y55" s="2">
        <v>36707.702239990234</v>
      </c>
      <c r="Z55" s="2">
        <v>10892.839043617249</v>
      </c>
      <c r="AA55" s="2">
        <v>2990.901782989502</v>
      </c>
      <c r="AB55" s="12">
        <v>3.3698930180648747</v>
      </c>
      <c r="AC55" s="12">
        <v>3.6419915577199289</v>
      </c>
      <c r="AD55" s="14">
        <v>40451</v>
      </c>
      <c r="AE55" s="2">
        <v>519.67426365381539</v>
      </c>
      <c r="AF55" s="2">
        <f t="shared" si="1"/>
        <v>154.21090843774999</v>
      </c>
      <c r="AG55" s="13"/>
      <c r="AH55" s="11">
        <v>40451</v>
      </c>
      <c r="AI55" s="4">
        <v>18</v>
      </c>
      <c r="AJ55" s="4">
        <v>29309.962005615234</v>
      </c>
      <c r="AK55" s="4">
        <v>7512.6640319824219</v>
      </c>
      <c r="AL55" s="4">
        <v>1504.9680089950562</v>
      </c>
      <c r="AM55" s="12">
        <v>3.9014072612376625</v>
      </c>
      <c r="AN55" s="12">
        <v>4.9919094539418216</v>
      </c>
      <c r="AO55" s="14">
        <v>40451</v>
      </c>
      <c r="AP55" s="2">
        <v>564.06668084537012</v>
      </c>
      <c r="AQ55" s="2">
        <f t="shared" si="2"/>
        <v>144.58031245536475</v>
      </c>
      <c r="AS55" s="11">
        <v>40451</v>
      </c>
      <c r="AT55" s="4">
        <v>24</v>
      </c>
      <c r="AU55" s="4">
        <v>17846.91487121582</v>
      </c>
      <c r="AV55" s="4">
        <v>5035.7219543457031</v>
      </c>
      <c r="AW55" s="4">
        <v>1377.7780075073242</v>
      </c>
      <c r="AX55" s="12">
        <v>3.5440628043044304</v>
      </c>
      <c r="AY55" s="12">
        <v>3.6549588735679781</v>
      </c>
      <c r="AZ55" s="14">
        <v>40451</v>
      </c>
      <c r="BA55" s="2">
        <v>610.70949702533539</v>
      </c>
      <c r="BB55" s="2">
        <f t="shared" si="3"/>
        <v>172.31903912188014</v>
      </c>
      <c r="BC55" s="13"/>
      <c r="BD55" s="11">
        <v>40451</v>
      </c>
      <c r="BE55" s="4">
        <v>73</v>
      </c>
      <c r="BF55" s="2">
        <v>105199.82386779785</v>
      </c>
      <c r="BG55" s="2">
        <v>34452.294221878052</v>
      </c>
      <c r="BH55" s="2">
        <v>6859.5790505409241</v>
      </c>
      <c r="BI55" s="12">
        <v>3.0534925537990265</v>
      </c>
      <c r="BJ55" s="12">
        <v>5.0225085195513941</v>
      </c>
      <c r="BK55" s="14">
        <v>40451</v>
      </c>
      <c r="BL55" s="2">
        <v>521.87256575028425</v>
      </c>
      <c r="BM55" s="2">
        <f t="shared" si="4"/>
        <v>170.91005023116642</v>
      </c>
      <c r="BN55" s="13"/>
      <c r="BO55" s="11">
        <v>40451</v>
      </c>
      <c r="BP55" s="4">
        <v>14</v>
      </c>
      <c r="BQ55" s="4">
        <v>28906.091003417969</v>
      </c>
      <c r="BR55" s="4">
        <v>7008.5711631774902</v>
      </c>
      <c r="BS55" s="4">
        <v>2458.4115810394287</v>
      </c>
      <c r="BT55" s="12">
        <v>4.1243914530380188</v>
      </c>
      <c r="BU55" s="12">
        <v>2.8508534605154403</v>
      </c>
      <c r="BV55" s="14">
        <v>40451</v>
      </c>
      <c r="BW55" s="2">
        <v>589.58523664231234</v>
      </c>
      <c r="BX55" s="2">
        <f t="shared" si="5"/>
        <v>142.95084338030645</v>
      </c>
      <c r="BY55" s="13"/>
      <c r="BZ55" s="11">
        <v>40451</v>
      </c>
      <c r="CA55" s="4">
        <v>11</v>
      </c>
      <c r="CB55" s="4">
        <v>37266.502731323242</v>
      </c>
      <c r="CC55" s="4">
        <v>4928.7493591308594</v>
      </c>
      <c r="CD55" s="4">
        <v>2369.2729358673096</v>
      </c>
      <c r="CE55" s="12">
        <v>7.5610464269773408</v>
      </c>
      <c r="CF55" s="12">
        <v>2.0802792639534426</v>
      </c>
      <c r="CG55" s="14">
        <v>40451</v>
      </c>
      <c r="CH55" s="2">
        <v>725.19399462482352</v>
      </c>
      <c r="CI55" s="2">
        <f t="shared" si="6"/>
        <v>95.911855803103748</v>
      </c>
      <c r="CJ55" s="13"/>
      <c r="CK55" s="11">
        <v>40451</v>
      </c>
      <c r="CL55" s="4">
        <v>38</v>
      </c>
      <c r="CM55" s="4">
        <v>65996.562408447266</v>
      </c>
      <c r="CN55" s="4">
        <v>16827.881053924561</v>
      </c>
      <c r="CO55" s="4">
        <v>4513.0699014663696</v>
      </c>
      <c r="CP55" s="12">
        <v>3.9218581470217662</v>
      </c>
      <c r="CQ55" s="12">
        <v>3.7286994044689865</v>
      </c>
      <c r="CR55" s="14">
        <v>40451</v>
      </c>
      <c r="CS55" s="2">
        <v>481.58111558904926</v>
      </c>
      <c r="CT55" s="2">
        <f t="shared" si="7"/>
        <v>122.79411889355531</v>
      </c>
      <c r="CU55" s="13"/>
      <c r="CV55" s="11">
        <v>40451</v>
      </c>
      <c r="CW55" s="4">
        <v>27</v>
      </c>
      <c r="CX55" s="4">
        <v>40394.179763793945</v>
      </c>
      <c r="CY55" s="4">
        <v>9323.0758209228516</v>
      </c>
      <c r="CZ55" s="4">
        <v>2692.8609886169434</v>
      </c>
      <c r="DA55" s="12">
        <v>4.3327095627755492</v>
      </c>
      <c r="DB55" s="12">
        <v>3.4621452278200198</v>
      </c>
      <c r="DC55" s="14">
        <v>40451</v>
      </c>
      <c r="DD55" s="2">
        <v>525.90468992581782</v>
      </c>
      <c r="DE55" s="2">
        <f t="shared" si="8"/>
        <v>121.38009305865437</v>
      </c>
      <c r="DF55" s="13"/>
      <c r="DG55" s="11">
        <v>40451</v>
      </c>
      <c r="DH55" s="4">
        <v>59</v>
      </c>
      <c r="DI55" s="4">
        <v>86513.510482788086</v>
      </c>
      <c r="DJ55" s="4">
        <v>34983.738990783691</v>
      </c>
      <c r="DK55" s="4">
        <v>6663.0289726257324</v>
      </c>
      <c r="DL55" s="12">
        <v>2.4729635247272936</v>
      </c>
      <c r="DM55" s="12">
        <v>5.2504257649952075</v>
      </c>
      <c r="DN55" s="14">
        <v>40451</v>
      </c>
      <c r="DO55" s="2">
        <v>469.27675505208674</v>
      </c>
      <c r="DP55" s="2">
        <f t="shared" si="9"/>
        <v>189.7629101115983</v>
      </c>
      <c r="DQ55" s="13"/>
      <c r="DR55" s="11">
        <v>40451</v>
      </c>
      <c r="DS55" s="4">
        <v>28</v>
      </c>
      <c r="DT55" s="4">
        <v>56338.33349609375</v>
      </c>
      <c r="DU55" s="4">
        <v>11337.549875259399</v>
      </c>
      <c r="DV55" s="4">
        <v>4059.9449644088745</v>
      </c>
      <c r="DW55" s="12">
        <v>4.9691806533115468</v>
      </c>
      <c r="DX55" s="12">
        <v>2.7925378237017897</v>
      </c>
      <c r="DY55" s="14">
        <v>40451</v>
      </c>
      <c r="DZ55" s="2">
        <v>611.55138261784828</v>
      </c>
      <c r="EA55" s="2">
        <f t="shared" si="10"/>
        <v>123.0688568768978</v>
      </c>
      <c r="EB55" s="13"/>
      <c r="EC55" s="11">
        <v>40451</v>
      </c>
      <c r="ED55" s="4">
        <v>24</v>
      </c>
      <c r="EE55" s="4">
        <v>46204.665939331055</v>
      </c>
      <c r="EF55" s="4">
        <v>2684.2119445800781</v>
      </c>
      <c r="EG55" s="4">
        <v>2744.222020149231</v>
      </c>
      <c r="EH55" s="12">
        <v>17.213493901860787</v>
      </c>
      <c r="EI55" s="12">
        <v>0.97813220828033098</v>
      </c>
      <c r="EJ55" s="14">
        <v>40451</v>
      </c>
      <c r="EK55" s="2">
        <v>667.74419043443345</v>
      </c>
      <c r="EL55" s="2">
        <f t="shared" si="11"/>
        <v>38.791903273178605</v>
      </c>
      <c r="EM55" s="13"/>
      <c r="EN55" s="11">
        <v>40451</v>
      </c>
      <c r="EO55" s="4">
        <v>32</v>
      </c>
      <c r="EP55" s="2">
        <v>56602.039016723633</v>
      </c>
      <c r="EQ55" s="2">
        <v>18425.87523651123</v>
      </c>
      <c r="ER55" s="2">
        <v>3994.054313659668</v>
      </c>
      <c r="ES55" s="12">
        <v>3.071877904858793</v>
      </c>
      <c r="ET55" s="12">
        <v>4.6133261567061634</v>
      </c>
      <c r="EU55" s="14">
        <v>40451</v>
      </c>
      <c r="EV55" s="2">
        <v>472.38550448256956</v>
      </c>
      <c r="EW55" s="2">
        <f t="shared" si="18"/>
        <v>153.77743488287632</v>
      </c>
      <c r="EX55" s="13"/>
      <c r="EY55" s="11">
        <v>40451</v>
      </c>
      <c r="EZ55" s="4">
        <v>18</v>
      </c>
      <c r="FA55" s="4">
        <v>36214.892059326172</v>
      </c>
      <c r="FB55" s="4">
        <v>12747.304046630859</v>
      </c>
      <c r="FC55" s="4">
        <v>2720.1369895935059</v>
      </c>
      <c r="FD55" s="12">
        <v>2.8409844094758099</v>
      </c>
      <c r="FE55" s="12">
        <v>4.6862728220668775</v>
      </c>
      <c r="FF55" s="14">
        <v>40451</v>
      </c>
      <c r="FG55" s="2">
        <v>614.62230315524323</v>
      </c>
      <c r="FH55" s="2">
        <f t="shared" si="13"/>
        <v>216.34131504039024</v>
      </c>
      <c r="FI55" s="13"/>
      <c r="FJ55" s="11">
        <v>40451</v>
      </c>
      <c r="FK55" s="4">
        <v>20</v>
      </c>
      <c r="FL55" s="4">
        <v>81889.746246337891</v>
      </c>
      <c r="FM55" s="4">
        <v>20916.712211608887</v>
      </c>
      <c r="FN55" s="4">
        <v>6072.922025680542</v>
      </c>
      <c r="FO55" s="12">
        <v>3.9150391045151278</v>
      </c>
      <c r="FP55" s="12">
        <v>3.444258319662012</v>
      </c>
      <c r="FQ55" s="14">
        <v>40451</v>
      </c>
      <c r="FR55" s="2">
        <v>526.27164273190624</v>
      </c>
      <c r="FS55" s="2">
        <f t="shared" si="14"/>
        <v>134.42308714744863</v>
      </c>
      <c r="FT55" s="13"/>
      <c r="FU55" s="11">
        <v>40451</v>
      </c>
      <c r="FV55" s="4">
        <v>12</v>
      </c>
      <c r="FW55" s="4">
        <v>44745.456924438477</v>
      </c>
      <c r="FX55" s="4">
        <v>7969.8142566680908</v>
      </c>
      <c r="FY55" s="4">
        <v>3032.3404984474182</v>
      </c>
      <c r="FZ55" s="12">
        <v>5.6143663432308193</v>
      </c>
      <c r="GA55" s="12">
        <v>2.6282715482475325</v>
      </c>
      <c r="GB55" s="14">
        <v>40451</v>
      </c>
      <c r="GC55" s="2">
        <v>561.41810615628026</v>
      </c>
      <c r="GD55" s="2">
        <f t="shared" si="15"/>
        <v>99.996699865012545</v>
      </c>
      <c r="GE55" s="13"/>
      <c r="GF55" s="11">
        <v>40451</v>
      </c>
      <c r="GG55" s="4">
        <v>7</v>
      </c>
      <c r="GH55" s="4">
        <v>50769.971984863281</v>
      </c>
      <c r="GI55" s="4">
        <v>10580.581993103027</v>
      </c>
      <c r="GJ55" s="4">
        <v>3752.3330001831055</v>
      </c>
      <c r="GK55" s="12">
        <v>4.7984101458651125</v>
      </c>
      <c r="GL55" s="12">
        <v>2.8197342806693113</v>
      </c>
      <c r="GM55" s="14">
        <v>40451</v>
      </c>
      <c r="GN55" s="2">
        <v>581.6185738411051</v>
      </c>
      <c r="GO55" s="2">
        <f t="shared" si="16"/>
        <v>121.21068357241151</v>
      </c>
    </row>
    <row r="56" spans="2:197">
      <c r="B56" s="11">
        <v>40268</v>
      </c>
      <c r="C56" s="4">
        <v>435</v>
      </c>
      <c r="D56" s="2">
        <v>889116.71017456055</v>
      </c>
      <c r="E56" s="2">
        <v>205793.57360500097</v>
      </c>
      <c r="F56" s="2">
        <v>63819.727988243103</v>
      </c>
      <c r="G56" s="12">
        <v>4.3204299075010288</v>
      </c>
      <c r="H56" s="12">
        <v>3.2246075013499329</v>
      </c>
      <c r="I56" s="1"/>
      <c r="J56" s="1"/>
      <c r="K56" s="1"/>
      <c r="L56" s="11">
        <v>40543</v>
      </c>
      <c r="M56" s="4">
        <v>12</v>
      </c>
      <c r="N56" s="2">
        <v>33552.684967041016</v>
      </c>
      <c r="O56" s="2">
        <v>17800.499019622803</v>
      </c>
      <c r="P56" s="2">
        <v>3152.3790035247803</v>
      </c>
      <c r="Q56" s="12">
        <v>1.8849294578794344</v>
      </c>
      <c r="R56" s="12">
        <v>5.6466874699138234</v>
      </c>
      <c r="S56" s="14">
        <v>40543</v>
      </c>
      <c r="T56" s="2">
        <v>351.90614291660614</v>
      </c>
      <c r="U56" s="2">
        <f t="shared" si="19"/>
        <v>186.69459562295995</v>
      </c>
      <c r="V56" s="13"/>
      <c r="W56" s="11">
        <v>40543</v>
      </c>
      <c r="X56" s="4">
        <v>33</v>
      </c>
      <c r="Y56" s="2">
        <v>33819.126159667969</v>
      </c>
      <c r="Z56" s="2">
        <v>10870.513993740082</v>
      </c>
      <c r="AA56" s="2">
        <v>2829.8387861251831</v>
      </c>
      <c r="AB56" s="12">
        <v>3.1110880478276486</v>
      </c>
      <c r="AC56" s="12">
        <v>3.841389851265967</v>
      </c>
      <c r="AD56" s="14">
        <v>40543</v>
      </c>
      <c r="AE56" s="2">
        <v>431.18462277347089</v>
      </c>
      <c r="AF56" s="2">
        <f t="shared" si="1"/>
        <v>138.59608476029803</v>
      </c>
      <c r="AG56" s="13"/>
      <c r="AH56" s="11">
        <v>40543</v>
      </c>
      <c r="AI56" s="19">
        <v>19</v>
      </c>
      <c r="AJ56" s="19">
        <v>32853.918869018555</v>
      </c>
      <c r="AK56" s="19">
        <v>8137.7399864196777</v>
      </c>
      <c r="AL56" s="19">
        <v>1598.4090137481689</v>
      </c>
      <c r="AM56" s="12">
        <v>4.0372288772860063</v>
      </c>
      <c r="AN56" s="12">
        <v>5.0911499600075372</v>
      </c>
      <c r="AO56" s="14">
        <v>40543</v>
      </c>
      <c r="AP56" s="2">
        <v>477.37404280192527</v>
      </c>
      <c r="AQ56" s="2">
        <f t="shared" si="2"/>
        <v>118.24299719238014</v>
      </c>
      <c r="AS56" s="11">
        <v>40543</v>
      </c>
      <c r="AT56" s="19">
        <v>23</v>
      </c>
      <c r="AU56" s="19">
        <v>18225.195251464844</v>
      </c>
      <c r="AV56" s="19">
        <v>4290.2120056152344</v>
      </c>
      <c r="AW56" s="19">
        <v>1313.0739841461182</v>
      </c>
      <c r="AX56" s="12">
        <v>4.248087327062354</v>
      </c>
      <c r="AY56" s="12">
        <v>3.2673040951345373</v>
      </c>
      <c r="AZ56" s="14">
        <v>40543</v>
      </c>
      <c r="BA56" s="2">
        <v>501.98471601087749</v>
      </c>
      <c r="BB56" s="2">
        <f t="shared" si="3"/>
        <v>118.16723088835629</v>
      </c>
      <c r="BC56" s="13"/>
      <c r="BD56" s="11">
        <v>40543</v>
      </c>
      <c r="BE56" s="4">
        <v>78</v>
      </c>
      <c r="BF56" s="2">
        <v>111714.52766418457</v>
      </c>
      <c r="BG56" s="2">
        <v>35644.496877670288</v>
      </c>
      <c r="BH56" s="2">
        <v>6977.9399943351746</v>
      </c>
      <c r="BI56" s="12">
        <v>3.134131140848528</v>
      </c>
      <c r="BJ56" s="12">
        <v>5.1081690164442763</v>
      </c>
      <c r="BK56" s="14">
        <v>40543</v>
      </c>
      <c r="BL56" s="2">
        <v>455.58975120685898</v>
      </c>
      <c r="BM56" s="2">
        <f t="shared" si="4"/>
        <v>145.36397193753467</v>
      </c>
      <c r="BN56" s="13"/>
      <c r="BO56" s="11">
        <v>40543</v>
      </c>
      <c r="BP56" s="19">
        <v>13</v>
      </c>
      <c r="BQ56" s="19">
        <v>26728.580383300781</v>
      </c>
      <c r="BR56" s="19">
        <v>7288.8414764404297</v>
      </c>
      <c r="BS56" s="19">
        <v>2219.5766677856445</v>
      </c>
      <c r="BT56" s="12">
        <v>3.6670546985683545</v>
      </c>
      <c r="BU56" s="12">
        <v>3.2838881315652526</v>
      </c>
      <c r="BV56" s="14">
        <v>40543</v>
      </c>
      <c r="BW56" s="2">
        <v>522.30925369374575</v>
      </c>
      <c r="BX56" s="2">
        <f t="shared" si="5"/>
        <v>142.43290504983719</v>
      </c>
      <c r="BY56" s="13"/>
      <c r="BZ56" s="11">
        <v>40543</v>
      </c>
      <c r="CA56" s="19">
        <v>11</v>
      </c>
      <c r="CB56" s="19">
        <v>36779.219390869141</v>
      </c>
      <c r="CC56" s="19">
        <v>5676.8011932373047</v>
      </c>
      <c r="CD56" s="19">
        <v>2452.0366516113281</v>
      </c>
      <c r="CE56" s="12">
        <v>6.4788633843094097</v>
      </c>
      <c r="CF56" s="12">
        <v>2.315137169547143</v>
      </c>
      <c r="CG56" s="14">
        <v>40543</v>
      </c>
      <c r="CH56" s="2">
        <v>577.19936474917847</v>
      </c>
      <c r="CI56" s="2">
        <f t="shared" si="6"/>
        <v>89.089602683558184</v>
      </c>
      <c r="CJ56" s="13"/>
      <c r="CK56" s="11">
        <v>40543</v>
      </c>
      <c r="CL56" s="19">
        <v>32</v>
      </c>
      <c r="CM56" s="19">
        <v>62214.927719116211</v>
      </c>
      <c r="CN56" s="19">
        <v>16192.296901702881</v>
      </c>
      <c r="CO56" s="19">
        <v>4350.6180286407471</v>
      </c>
      <c r="CP56" s="12">
        <v>3.8422546286545245</v>
      </c>
      <c r="CQ56" s="12">
        <v>3.7218383216146882</v>
      </c>
      <c r="CR56" s="14">
        <v>40543</v>
      </c>
      <c r="CS56" s="2">
        <v>423.0018310792816</v>
      </c>
      <c r="CT56" s="2">
        <f t="shared" si="7"/>
        <v>110.09208705863614</v>
      </c>
      <c r="CU56" s="13"/>
      <c r="CV56" s="11">
        <v>40543</v>
      </c>
      <c r="CW56" s="19">
        <v>25</v>
      </c>
      <c r="CX56" s="19">
        <v>39346.905799865723</v>
      </c>
      <c r="CY56" s="19">
        <v>8115.3194942474365</v>
      </c>
      <c r="CZ56" s="19">
        <v>2557.8710193634033</v>
      </c>
      <c r="DA56" s="12">
        <v>4.8484727961427607</v>
      </c>
      <c r="DB56" s="12">
        <v>3.1726851873348787</v>
      </c>
      <c r="DC56" s="14">
        <v>40543</v>
      </c>
      <c r="DD56" s="2">
        <v>431.90049059459278</v>
      </c>
      <c r="DE56" s="2">
        <f t="shared" si="8"/>
        <v>89.079697619051203</v>
      </c>
      <c r="DF56" s="13"/>
      <c r="DG56" s="11">
        <v>40543</v>
      </c>
      <c r="DH56" s="19">
        <v>57</v>
      </c>
      <c r="DI56" s="19">
        <v>80695.698844909668</v>
      </c>
      <c r="DJ56" s="19">
        <v>26191.335958480835</v>
      </c>
      <c r="DK56" s="19">
        <v>6358.1769971847534</v>
      </c>
      <c r="DL56" s="12">
        <v>3.0810073595646483</v>
      </c>
      <c r="DM56" s="12">
        <v>4.1193153273458289</v>
      </c>
      <c r="DN56" s="14">
        <v>40543</v>
      </c>
      <c r="DO56" s="2">
        <v>406.52843127318056</v>
      </c>
      <c r="DP56" s="2">
        <f t="shared" si="9"/>
        <v>131.94659532738791</v>
      </c>
      <c r="DQ56" s="13"/>
      <c r="DR56" s="11">
        <v>40543</v>
      </c>
      <c r="DS56" s="19">
        <v>27</v>
      </c>
      <c r="DT56" s="19">
        <v>57789.457489013672</v>
      </c>
      <c r="DU56" s="19">
        <v>11982.231128692627</v>
      </c>
      <c r="DV56" s="19">
        <v>4102.8690395355225</v>
      </c>
      <c r="DW56" s="12">
        <v>4.822929625404333</v>
      </c>
      <c r="DX56" s="12">
        <v>2.9204517651504447</v>
      </c>
      <c r="DY56" s="14">
        <v>40543</v>
      </c>
      <c r="DZ56" s="2">
        <v>464.79957389016755</v>
      </c>
      <c r="EA56" s="2">
        <f t="shared" si="10"/>
        <v>96.37287084635841</v>
      </c>
      <c r="EB56" s="13"/>
      <c r="EC56" s="11">
        <v>40543</v>
      </c>
      <c r="ED56" s="19">
        <v>23</v>
      </c>
      <c r="EE56" s="19">
        <v>39050.612747192383</v>
      </c>
      <c r="EF56" s="19">
        <v>3021.6029958724976</v>
      </c>
      <c r="EG56" s="19">
        <v>1743.1290168762207</v>
      </c>
      <c r="EH56" s="12">
        <v>12.923806602169586</v>
      </c>
      <c r="EI56" s="12">
        <v>1.7334362325557346</v>
      </c>
      <c r="EJ56" s="14">
        <v>40543</v>
      </c>
      <c r="EK56" s="2">
        <v>489.17576897507593</v>
      </c>
      <c r="EL56" s="2">
        <f t="shared" si="11"/>
        <v>37.85074970813595</v>
      </c>
      <c r="EM56" s="13"/>
      <c r="EN56" s="11">
        <v>40543</v>
      </c>
      <c r="EO56" s="4">
        <v>29</v>
      </c>
      <c r="EP56" s="2">
        <v>52441.818450927734</v>
      </c>
      <c r="EQ56" s="2">
        <v>17785.498657226563</v>
      </c>
      <c r="ER56" s="2">
        <v>3762.4278221130371</v>
      </c>
      <c r="ES56" s="12">
        <v>2.9485717247303436</v>
      </c>
      <c r="ET56" s="12">
        <v>4.727133515411321</v>
      </c>
      <c r="EU56" s="14">
        <v>40543</v>
      </c>
      <c r="EV56" s="2">
        <v>404.78411419463401</v>
      </c>
      <c r="EW56" s="2">
        <f t="shared" si="18"/>
        <v>137.28142028888675</v>
      </c>
      <c r="EX56" s="13"/>
      <c r="EY56" s="11">
        <v>40543</v>
      </c>
      <c r="EZ56" s="19">
        <v>19</v>
      </c>
      <c r="FA56" s="19">
        <v>37888.488250732422</v>
      </c>
      <c r="FB56" s="19">
        <v>11243.626014709473</v>
      </c>
      <c r="FC56" s="19">
        <v>2696.805004119873</v>
      </c>
      <c r="FD56" s="12">
        <v>3.3697748574316515</v>
      </c>
      <c r="FE56" s="12">
        <v>4.1692395251168461</v>
      </c>
      <c r="FF56" s="14">
        <v>40543</v>
      </c>
      <c r="FG56" s="2">
        <v>489.10906163733853</v>
      </c>
      <c r="FH56" s="2">
        <f t="shared" si="13"/>
        <v>145.14591696197883</v>
      </c>
      <c r="FI56" s="13"/>
      <c r="FJ56" s="11">
        <v>40543</v>
      </c>
      <c r="FK56" s="19">
        <v>19</v>
      </c>
      <c r="FL56" s="19">
        <v>80394.148180961609</v>
      </c>
      <c r="FM56" s="19">
        <v>21440.810974121094</v>
      </c>
      <c r="FN56" s="19">
        <v>6159.7540426254272</v>
      </c>
      <c r="FO56" s="12">
        <v>3.7495852315472944</v>
      </c>
      <c r="FP56" s="12">
        <v>3.4807901136556634</v>
      </c>
      <c r="FQ56" s="14">
        <v>40543</v>
      </c>
      <c r="FR56" s="2">
        <v>479.74320772896283</v>
      </c>
      <c r="FS56" s="2">
        <f t="shared" si="14"/>
        <v>127.94567348212891</v>
      </c>
      <c r="FT56" s="13"/>
      <c r="FU56" s="11">
        <v>40543</v>
      </c>
      <c r="FV56" s="19">
        <v>9</v>
      </c>
      <c r="FW56" s="19">
        <v>35277.168899536133</v>
      </c>
      <c r="FX56" s="19">
        <v>7107.5810012817383</v>
      </c>
      <c r="FY56" s="19">
        <v>2444.1329965591431</v>
      </c>
      <c r="FZ56" s="12">
        <v>4.9633157741254674</v>
      </c>
      <c r="GA56" s="12">
        <v>2.9080172851836661</v>
      </c>
      <c r="GB56" s="14">
        <v>40543</v>
      </c>
      <c r="GC56" s="2">
        <v>500.76435543918905</v>
      </c>
      <c r="GD56" s="2">
        <f t="shared" si="15"/>
        <v>100.89310820193046</v>
      </c>
      <c r="GE56" s="13"/>
      <c r="GF56" s="11">
        <v>40543</v>
      </c>
      <c r="GG56" s="19">
        <v>6</v>
      </c>
      <c r="GH56" s="19">
        <v>46630.237060546875</v>
      </c>
      <c r="GI56" s="19">
        <v>9581.2229843139648</v>
      </c>
      <c r="GJ56" s="19">
        <v>3536.3619995117188</v>
      </c>
      <c r="GK56" s="12">
        <v>4.8668355946718105</v>
      </c>
      <c r="GL56" s="12">
        <v>2.7093445144012085</v>
      </c>
      <c r="GM56" s="14">
        <v>40543</v>
      </c>
      <c r="GN56" s="2">
        <v>551.10920527887902</v>
      </c>
      <c r="GO56" s="2">
        <f t="shared" si="16"/>
        <v>113.23768690321712</v>
      </c>
    </row>
    <row r="57" spans="2:197">
      <c r="B57" s="11">
        <v>40359</v>
      </c>
      <c r="C57" s="4">
        <v>450</v>
      </c>
      <c r="D57" s="2">
        <v>917330.42234039307</v>
      </c>
      <c r="E57" s="2">
        <v>226591.33926820755</v>
      </c>
      <c r="F57" s="2">
        <v>67963.524187803268</v>
      </c>
      <c r="G57" s="12">
        <v>4.0483913696921308</v>
      </c>
      <c r="H57" s="12">
        <v>3.3340139725843061</v>
      </c>
      <c r="I57" s="1"/>
      <c r="J57" s="1"/>
      <c r="K57" s="1"/>
      <c r="L57" s="11">
        <v>40633</v>
      </c>
      <c r="M57" s="4">
        <v>13</v>
      </c>
      <c r="N57" s="2">
        <v>32574.050064086914</v>
      </c>
      <c r="O57" s="2">
        <v>18902.544956207275</v>
      </c>
      <c r="P57" s="2">
        <v>4317.9880027770996</v>
      </c>
      <c r="Q57" s="12">
        <v>1.7232626685746963</v>
      </c>
      <c r="R57" s="12">
        <v>4.3776279471017903</v>
      </c>
      <c r="S57" s="14">
        <v>40633</v>
      </c>
      <c r="T57" s="2">
        <v>288.33051279249065</v>
      </c>
      <c r="U57" s="2">
        <f t="shared" si="19"/>
        <v>167.31663608251182</v>
      </c>
      <c r="V57" s="13"/>
      <c r="W57" s="11">
        <v>40633</v>
      </c>
      <c r="X57" s="4">
        <v>32</v>
      </c>
      <c r="Y57" s="2">
        <v>29886.760009765625</v>
      </c>
      <c r="Z57" s="2">
        <v>9283.6370344161987</v>
      </c>
      <c r="AA57" s="2">
        <v>2626.4849934577942</v>
      </c>
      <c r="AB57" s="12">
        <v>3.2192943238700256</v>
      </c>
      <c r="AC57" s="12">
        <v>3.5346240536460085</v>
      </c>
      <c r="AD57" s="14">
        <v>40633</v>
      </c>
      <c r="AE57" s="2">
        <v>382.38939760614227</v>
      </c>
      <c r="AF57" s="2">
        <f t="shared" si="1"/>
        <v>118.78050253772966</v>
      </c>
      <c r="AG57" s="13"/>
      <c r="AH57" s="11">
        <v>40633</v>
      </c>
      <c r="AI57" s="4">
        <v>20</v>
      </c>
      <c r="AJ57" s="4">
        <v>31204.039093017578</v>
      </c>
      <c r="AK57" s="4">
        <v>8476.4280052185059</v>
      </c>
      <c r="AL57" s="4">
        <v>1688.7160086631775</v>
      </c>
      <c r="AM57" s="12">
        <v>3.681272238000115</v>
      </c>
      <c r="AN57" s="12">
        <v>5.0194514422402037</v>
      </c>
      <c r="AO57" s="14">
        <v>40633</v>
      </c>
      <c r="AP57" s="2">
        <v>415.02848921467341</v>
      </c>
      <c r="AQ57" s="2">
        <f t="shared" si="2"/>
        <v>112.74050447302464</v>
      </c>
      <c r="AS57" s="11">
        <v>40633</v>
      </c>
      <c r="AT57" s="4">
        <v>22</v>
      </c>
      <c r="AU57" s="4">
        <v>18723.503890991211</v>
      </c>
      <c r="AV57" s="4">
        <v>4463.0220012664795</v>
      </c>
      <c r="AW57" s="4">
        <v>1366.2429981231689</v>
      </c>
      <c r="AX57" s="12">
        <v>4.1952524288874242</v>
      </c>
      <c r="AY57" s="12">
        <v>3.2666385170115477</v>
      </c>
      <c r="AZ57" s="14">
        <v>40633</v>
      </c>
      <c r="BA57" s="2">
        <v>454.65546625823981</v>
      </c>
      <c r="BB57" s="2">
        <f t="shared" si="3"/>
        <v>108.37380442893013</v>
      </c>
      <c r="BC57" s="13"/>
      <c r="BD57" s="11">
        <v>40633</v>
      </c>
      <c r="BE57" s="4">
        <v>83</v>
      </c>
      <c r="BF57" s="2">
        <v>114665.89297485352</v>
      </c>
      <c r="BG57" s="2">
        <v>38684.326946258545</v>
      </c>
      <c r="BH57" s="2">
        <v>7606.1949744224548</v>
      </c>
      <c r="BI57" s="12">
        <v>2.964143414829238</v>
      </c>
      <c r="BJ57" s="12">
        <v>5.0858973608148768</v>
      </c>
      <c r="BK57" s="14">
        <v>40633</v>
      </c>
      <c r="BL57" s="2">
        <v>363.85430508433171</v>
      </c>
      <c r="BM57" s="2">
        <f t="shared" si="4"/>
        <v>122.75192329224498</v>
      </c>
      <c r="BN57" s="13"/>
      <c r="BO57" s="11">
        <v>40633</v>
      </c>
      <c r="BP57" s="4">
        <v>14</v>
      </c>
      <c r="BQ57" s="4">
        <v>29030.303771972656</v>
      </c>
      <c r="BR57" s="4">
        <v>7669.3056182861328</v>
      </c>
      <c r="BS57" s="4">
        <v>2266.2940883636475</v>
      </c>
      <c r="BT57" s="12">
        <v>3.7852584336650921</v>
      </c>
      <c r="BU57" s="12">
        <v>3.3840734340986036</v>
      </c>
      <c r="BV57" s="14">
        <v>40633</v>
      </c>
      <c r="BW57" s="2">
        <v>466.06746235748477</v>
      </c>
      <c r="BX57" s="2">
        <f t="shared" si="5"/>
        <v>123.12698604998894</v>
      </c>
      <c r="BY57" s="13"/>
      <c r="BZ57" s="11">
        <v>40633</v>
      </c>
      <c r="CA57" s="4">
        <v>15</v>
      </c>
      <c r="CB57" s="4">
        <v>37988.78727722168</v>
      </c>
      <c r="CC57" s="4">
        <v>6547.7190589904785</v>
      </c>
      <c r="CD57" s="4">
        <v>2633.3179883956909</v>
      </c>
      <c r="CE57" s="12">
        <v>5.8018352551428434</v>
      </c>
      <c r="CF57" s="12">
        <v>2.4864900812755915</v>
      </c>
      <c r="CG57" s="14">
        <v>40633</v>
      </c>
      <c r="CH57" s="2">
        <v>534.41002905452194</v>
      </c>
      <c r="CI57" s="2">
        <f t="shared" si="6"/>
        <v>92.110514268879314</v>
      </c>
      <c r="CJ57" s="13"/>
      <c r="CK57" s="11">
        <v>40633</v>
      </c>
      <c r="CL57" s="4">
        <v>33</v>
      </c>
      <c r="CM57" s="4">
        <v>61814.170852661133</v>
      </c>
      <c r="CN57" s="4">
        <v>16997.626890182495</v>
      </c>
      <c r="CO57" s="4">
        <v>4582.7849798202515</v>
      </c>
      <c r="CP57" s="12">
        <v>3.6366353522187156</v>
      </c>
      <c r="CQ57" s="12">
        <v>3.7090168892997433</v>
      </c>
      <c r="CR57" s="14">
        <v>40633</v>
      </c>
      <c r="CS57" s="2">
        <v>371.03355112748307</v>
      </c>
      <c r="CT57" s="2">
        <f t="shared" si="7"/>
        <v>102.02660294250153</v>
      </c>
      <c r="CU57" s="13"/>
      <c r="CV57" s="11">
        <v>40633</v>
      </c>
      <c r="CW57" s="4">
        <v>24</v>
      </c>
      <c r="CX57" s="4">
        <v>39223.024444580078</v>
      </c>
      <c r="CY57" s="4">
        <v>8258.8499813079834</v>
      </c>
      <c r="CZ57" s="4">
        <v>2450.0769882202148</v>
      </c>
      <c r="DA57" s="12">
        <v>4.7492113954548651</v>
      </c>
      <c r="DB57" s="12">
        <v>3.3708532511492129</v>
      </c>
      <c r="DC57" s="14">
        <v>40633</v>
      </c>
      <c r="DD57" s="2">
        <v>375.95408016558059</v>
      </c>
      <c r="DE57" s="2">
        <f t="shared" si="8"/>
        <v>79.161369932991335</v>
      </c>
      <c r="DF57" s="13"/>
      <c r="DG57" s="11">
        <v>40633</v>
      </c>
      <c r="DH57" s="4">
        <v>58</v>
      </c>
      <c r="DI57" s="4">
        <v>83344.378204345703</v>
      </c>
      <c r="DJ57" s="4">
        <v>28696.930901527405</v>
      </c>
      <c r="DK57" s="4">
        <v>6418.074010848999</v>
      </c>
      <c r="DL57" s="12">
        <v>2.9042958806410084</v>
      </c>
      <c r="DM57" s="12">
        <v>4.4712683046375936</v>
      </c>
      <c r="DN57" s="14">
        <v>40633</v>
      </c>
      <c r="DO57" s="2">
        <v>348.42429299162342</v>
      </c>
      <c r="DP57" s="2">
        <f t="shared" si="9"/>
        <v>119.96859387299153</v>
      </c>
      <c r="DQ57" s="13"/>
      <c r="DR57" s="11">
        <v>40633</v>
      </c>
      <c r="DS57" s="4">
        <v>28</v>
      </c>
      <c r="DT57" s="4">
        <v>58539.369857788086</v>
      </c>
      <c r="DU57" s="4">
        <v>12661.292930603027</v>
      </c>
      <c r="DV57" s="4">
        <v>4084.0980033874512</v>
      </c>
      <c r="DW57" s="12">
        <v>4.6234906797152817</v>
      </c>
      <c r="DX57" s="12">
        <v>3.1001442472980423</v>
      </c>
      <c r="DY57" s="14">
        <v>40633</v>
      </c>
      <c r="DZ57" s="2">
        <v>427.96855503475592</v>
      </c>
      <c r="EA57" s="2">
        <f t="shared" si="10"/>
        <v>92.563948903885446</v>
      </c>
      <c r="EB57" s="13"/>
      <c r="EC57" s="11">
        <v>40633</v>
      </c>
      <c r="ED57" s="4">
        <v>25</v>
      </c>
      <c r="EE57" s="4">
        <v>41447.346878051758</v>
      </c>
      <c r="EF57" s="4">
        <v>3388.4719495773315</v>
      </c>
      <c r="EG57" s="4">
        <v>2082.7029824256897</v>
      </c>
      <c r="EH57" s="12">
        <v>12.23186955501337</v>
      </c>
      <c r="EI57" s="12">
        <v>1.6269588021767916</v>
      </c>
      <c r="EJ57" s="14">
        <v>40633</v>
      </c>
      <c r="EK57" s="2">
        <v>429.21825173661148</v>
      </c>
      <c r="EL57" s="2">
        <f t="shared" si="11"/>
        <v>35.090159342051805</v>
      </c>
      <c r="EM57" s="13"/>
      <c r="EN57" s="11">
        <v>40633</v>
      </c>
      <c r="EO57" s="4">
        <v>26</v>
      </c>
      <c r="EP57" s="2">
        <v>52379.308380126953</v>
      </c>
      <c r="EQ57" s="2">
        <v>17510.55696105957</v>
      </c>
      <c r="ER57" s="2">
        <v>3587.1630115509033</v>
      </c>
      <c r="ES57" s="12">
        <v>2.9912988202836388</v>
      </c>
      <c r="ET57" s="12">
        <v>4.8814500218346399</v>
      </c>
      <c r="EU57" s="14">
        <v>40633</v>
      </c>
      <c r="EV57" s="2">
        <v>358.60875906241591</v>
      </c>
      <c r="EW57" s="2">
        <f t="shared" si="18"/>
        <v>119.88396365843924</v>
      </c>
      <c r="EX57" s="13"/>
      <c r="EY57" s="11">
        <v>40633</v>
      </c>
      <c r="EZ57" s="4">
        <v>18</v>
      </c>
      <c r="FA57" s="4">
        <v>37575.545166015625</v>
      </c>
      <c r="FB57" s="4">
        <v>10187.701950073242</v>
      </c>
      <c r="FC57" s="4">
        <v>2684.0770092010498</v>
      </c>
      <c r="FD57" s="12">
        <v>3.6883239566844104</v>
      </c>
      <c r="FE57" s="12">
        <v>3.795607173396915</v>
      </c>
      <c r="FF57" s="14">
        <v>40633</v>
      </c>
      <c r="FG57" s="2">
        <v>439.031409945885</v>
      </c>
      <c r="FH57" s="2">
        <f t="shared" si="13"/>
        <v>119.03276802739117</v>
      </c>
      <c r="FI57" s="13"/>
      <c r="FJ57" s="11">
        <v>40633</v>
      </c>
      <c r="FK57" s="4">
        <v>23</v>
      </c>
      <c r="FL57" s="4">
        <v>85950.908172607422</v>
      </c>
      <c r="FM57" s="4">
        <v>21184.256736755371</v>
      </c>
      <c r="FN57" s="4">
        <v>6503.7080371379852</v>
      </c>
      <c r="FO57" s="12">
        <v>4.057301100561145</v>
      </c>
      <c r="FP57" s="12">
        <v>3.2572582618695924</v>
      </c>
      <c r="FQ57" s="14">
        <v>40633</v>
      </c>
      <c r="FR57" s="2">
        <v>432.93087651982472</v>
      </c>
      <c r="FS57" s="2">
        <f t="shared" si="14"/>
        <v>106.70415278273239</v>
      </c>
      <c r="FT57" s="13"/>
      <c r="FU57" s="11">
        <v>40633</v>
      </c>
      <c r="FV57" s="4">
        <v>12</v>
      </c>
      <c r="FW57" s="4">
        <v>43683.617248535156</v>
      </c>
      <c r="FX57" s="4">
        <v>8111.4170074462891</v>
      </c>
      <c r="FY57" s="4">
        <v>2783.3059892654419</v>
      </c>
      <c r="FZ57" s="12">
        <v>5.385448338857878</v>
      </c>
      <c r="GA57" s="12">
        <v>2.9143101903743682</v>
      </c>
      <c r="GB57" s="14">
        <v>40633</v>
      </c>
      <c r="GC57" s="2">
        <v>481.99028048012019</v>
      </c>
      <c r="GD57" s="2">
        <f t="shared" si="15"/>
        <v>89.498635982150844</v>
      </c>
      <c r="GE57" s="13"/>
      <c r="GF57" s="11">
        <v>40633</v>
      </c>
      <c r="GG57" s="4">
        <v>7</v>
      </c>
      <c r="GH57" s="4">
        <v>51669.731079101563</v>
      </c>
      <c r="GI57" s="4">
        <v>9825.848991394043</v>
      </c>
      <c r="GJ57" s="4">
        <v>3811.0340042114258</v>
      </c>
      <c r="GK57" s="12">
        <v>5.2585513093429821</v>
      </c>
      <c r="GL57" s="12">
        <v>2.5782632693741063</v>
      </c>
      <c r="GM57" s="14">
        <v>40633</v>
      </c>
      <c r="GN57" s="2">
        <v>529.22443521992341</v>
      </c>
      <c r="GO57" s="2">
        <f t="shared" si="16"/>
        <v>100.64072861277191</v>
      </c>
    </row>
    <row r="58" spans="2:197">
      <c r="B58" s="11">
        <v>40451</v>
      </c>
      <c r="C58" s="4">
        <v>453</v>
      </c>
      <c r="D58" s="4">
        <v>955332.47801208496</v>
      </c>
      <c r="E58" s="4">
        <v>241386.72496700287</v>
      </c>
      <c r="F58" s="4">
        <v>69767.85289478302</v>
      </c>
      <c r="G58" s="12">
        <v>3.9576844092925043</v>
      </c>
      <c r="H58" s="12">
        <v>3.4598560074800995</v>
      </c>
      <c r="I58" s="1"/>
      <c r="J58" s="1"/>
      <c r="K58" s="1"/>
      <c r="L58" s="11">
        <v>40724</v>
      </c>
      <c r="M58" s="4">
        <v>14</v>
      </c>
      <c r="N58" s="4">
        <v>29798.976928710938</v>
      </c>
      <c r="O58" s="4">
        <v>19274.759016036987</v>
      </c>
      <c r="P58" s="4">
        <v>2528.9549942016602</v>
      </c>
      <c r="Q58" s="12">
        <v>1.5460103498008764</v>
      </c>
      <c r="R58" s="12">
        <v>7.621629906514662</v>
      </c>
      <c r="S58" s="14">
        <v>40724</v>
      </c>
      <c r="T58" s="2">
        <v>340.53253287211146</v>
      </c>
      <c r="U58" s="2">
        <f t="shared" si="19"/>
        <v>220.26536427519486</v>
      </c>
      <c r="V58" s="13"/>
      <c r="W58" s="11">
        <v>40724</v>
      </c>
      <c r="X58" s="4">
        <v>31</v>
      </c>
      <c r="Y58" s="4">
        <v>29342.621047973633</v>
      </c>
      <c r="Z58" s="4">
        <v>9976.0550174713135</v>
      </c>
      <c r="AA58" s="4">
        <v>2590.059009552002</v>
      </c>
      <c r="AB58" s="12">
        <v>2.9413050546117852</v>
      </c>
      <c r="AC58" s="12">
        <v>3.8516709390327191</v>
      </c>
      <c r="AD58" s="14">
        <v>40724</v>
      </c>
      <c r="AE58" s="2">
        <v>447.93411987985036</v>
      </c>
      <c r="AF58" s="2">
        <f t="shared" si="1"/>
        <v>152.29094281720873</v>
      </c>
      <c r="AG58" s="13"/>
      <c r="AH58" s="11">
        <v>40724</v>
      </c>
      <c r="AI58" s="4">
        <v>23</v>
      </c>
      <c r="AJ58" s="4">
        <v>46308.485702514648</v>
      </c>
      <c r="AK58" s="4">
        <v>12294.11109161377</v>
      </c>
      <c r="AL58" s="4">
        <v>2511.8199682235718</v>
      </c>
      <c r="AM58" s="12">
        <v>3.7667209412239036</v>
      </c>
      <c r="AN58" s="12">
        <v>4.8945032873150156</v>
      </c>
      <c r="AO58" s="14">
        <v>40724</v>
      </c>
      <c r="AP58" s="2">
        <v>478.13877830951395</v>
      </c>
      <c r="AQ58" s="2">
        <f t="shared" si="2"/>
        <v>126.93766959921233</v>
      </c>
      <c r="AS58" s="11">
        <v>40724</v>
      </c>
      <c r="AT58" s="4">
        <v>20</v>
      </c>
      <c r="AU58" s="4">
        <v>16749.84814453125</v>
      </c>
      <c r="AV58" s="4">
        <v>4069.8540229797363</v>
      </c>
      <c r="AW58" s="4">
        <v>1343.8800029754639</v>
      </c>
      <c r="AX58" s="12">
        <v>4.1155894167103027</v>
      </c>
      <c r="AY58" s="12">
        <v>3.0284355849992082</v>
      </c>
      <c r="AZ58" s="14">
        <v>40724</v>
      </c>
      <c r="BA58" s="2">
        <v>526.76229561022194</v>
      </c>
      <c r="BB58" s="2">
        <f t="shared" si="3"/>
        <v>127.9919453265765</v>
      </c>
      <c r="BC58" s="13"/>
      <c r="BD58" s="11">
        <v>40724</v>
      </c>
      <c r="BE58" s="4">
        <v>85</v>
      </c>
      <c r="BF58" s="4">
        <v>120548.26885986328</v>
      </c>
      <c r="BG58" s="4">
        <v>42945.692989349365</v>
      </c>
      <c r="BH58" s="4">
        <v>7603.072014093399</v>
      </c>
      <c r="BI58" s="12">
        <v>2.8069932155888027</v>
      </c>
      <c r="BJ58" s="12">
        <v>5.6484658976980988</v>
      </c>
      <c r="BK58" s="14">
        <v>40724</v>
      </c>
      <c r="BL58" s="2">
        <v>447.01901776284376</v>
      </c>
      <c r="BM58" s="2">
        <f t="shared" si="4"/>
        <v>159.25190530575466</v>
      </c>
      <c r="BN58" s="13"/>
      <c r="BO58" s="11">
        <v>40724</v>
      </c>
      <c r="BP58" s="4">
        <v>14</v>
      </c>
      <c r="BQ58" s="4">
        <v>27689.116516113281</v>
      </c>
      <c r="BR58" s="4">
        <v>5579.7374267578125</v>
      </c>
      <c r="BS58" s="4">
        <v>2088.7367820739746</v>
      </c>
      <c r="BT58" s="12">
        <v>4.9624407742431069</v>
      </c>
      <c r="BU58" s="12">
        <v>2.6713454153938487</v>
      </c>
      <c r="BV58" s="14">
        <v>40724</v>
      </c>
      <c r="BW58" s="2">
        <v>558.49890730076481</v>
      </c>
      <c r="BX58" s="2">
        <f t="shared" si="5"/>
        <v>112.54520360214264</v>
      </c>
      <c r="BY58" s="13"/>
      <c r="BZ58" s="11">
        <v>40724</v>
      </c>
      <c r="CA58" s="4">
        <v>15</v>
      </c>
      <c r="CB58" s="4">
        <v>38925.572967529297</v>
      </c>
      <c r="CC58" s="4">
        <v>7300.4223918914795</v>
      </c>
      <c r="CD58" s="4">
        <v>2622.8173379898071</v>
      </c>
      <c r="CE58" s="12">
        <v>5.3319617520711704</v>
      </c>
      <c r="CF58" s="12">
        <v>2.7834276852412092</v>
      </c>
      <c r="CG58" s="14">
        <v>40724</v>
      </c>
      <c r="CH58" s="2">
        <v>605.10417683212313</v>
      </c>
      <c r="CI58" s="2">
        <f t="shared" si="6"/>
        <v>113.48621857556908</v>
      </c>
      <c r="CJ58" s="13"/>
      <c r="CK58" s="11">
        <v>40724</v>
      </c>
      <c r="CL58" s="4">
        <v>38</v>
      </c>
      <c r="CM58" s="4">
        <v>72443.407104492188</v>
      </c>
      <c r="CN58" s="4">
        <v>18429.818675994873</v>
      </c>
      <c r="CO58" s="4">
        <v>5092.2742891311646</v>
      </c>
      <c r="CP58" s="12">
        <v>3.9307715598336763</v>
      </c>
      <c r="CQ58" s="12">
        <v>3.6191724226896147</v>
      </c>
      <c r="CR58" s="14">
        <v>40724</v>
      </c>
      <c r="CS58" s="2">
        <v>455.30639785654233</v>
      </c>
      <c r="CT58" s="2">
        <f t="shared" si="7"/>
        <v>115.83130459909195</v>
      </c>
      <c r="CU58" s="13"/>
      <c r="CV58" s="11">
        <v>40724</v>
      </c>
      <c r="CW58" s="4">
        <v>22</v>
      </c>
      <c r="CX58" s="4">
        <v>36661.180610656738</v>
      </c>
      <c r="CY58" s="4">
        <v>8195.6370277404785</v>
      </c>
      <c r="CZ58" s="4">
        <v>2304.7959747314453</v>
      </c>
      <c r="DA58" s="12">
        <v>4.4732557684736989</v>
      </c>
      <c r="DB58" s="12">
        <v>3.5559056496076336</v>
      </c>
      <c r="DC58" s="14">
        <v>40724</v>
      </c>
      <c r="DD58" s="2">
        <v>415.005253484543</v>
      </c>
      <c r="DE58" s="2">
        <f t="shared" si="8"/>
        <v>92.774765174258135</v>
      </c>
      <c r="DF58" s="13"/>
      <c r="DG58" s="11">
        <v>40724</v>
      </c>
      <c r="DH58" s="4">
        <v>58</v>
      </c>
      <c r="DI58" s="4">
        <v>89963.705879211426</v>
      </c>
      <c r="DJ58" s="4">
        <v>29368.545969009399</v>
      </c>
      <c r="DK58" s="4">
        <v>6198.8040103912354</v>
      </c>
      <c r="DL58" s="12">
        <v>3.0632672783373041</v>
      </c>
      <c r="DM58" s="12">
        <v>4.7377761774332683</v>
      </c>
      <c r="DN58" s="14">
        <v>40724</v>
      </c>
      <c r="DO58" s="2">
        <v>417.2218589824044</v>
      </c>
      <c r="DP58" s="2">
        <f t="shared" si="9"/>
        <v>136.20158512869509</v>
      </c>
      <c r="DQ58" s="13"/>
      <c r="DR58" s="11">
        <v>40724</v>
      </c>
      <c r="DS58" s="4">
        <v>30</v>
      </c>
      <c r="DT58" s="4">
        <v>67342.141372680664</v>
      </c>
      <c r="DU58" s="4">
        <v>16847.141788482666</v>
      </c>
      <c r="DV58" s="4">
        <v>4625.3289566040039</v>
      </c>
      <c r="DW58" s="12">
        <v>3.9972442933149801</v>
      </c>
      <c r="DX58" s="12">
        <v>3.6423661855290241</v>
      </c>
      <c r="DY58" s="14">
        <v>40724</v>
      </c>
      <c r="DZ58" s="2">
        <v>471.42976434637501</v>
      </c>
      <c r="EA58" s="2">
        <f t="shared" si="10"/>
        <v>117.93869219722134</v>
      </c>
      <c r="EB58" s="13"/>
      <c r="EC58" s="11">
        <v>40724</v>
      </c>
      <c r="ED58" s="4">
        <v>28</v>
      </c>
      <c r="EE58" s="4">
        <v>50821.913040161133</v>
      </c>
      <c r="EF58" s="4">
        <v>3340.9550428390503</v>
      </c>
      <c r="EG58" s="4">
        <v>2110.5230251550674</v>
      </c>
      <c r="EH58" s="12">
        <v>15.211791954247337</v>
      </c>
      <c r="EI58" s="12">
        <v>1.5829986230989253</v>
      </c>
      <c r="EJ58" s="14">
        <v>40724</v>
      </c>
      <c r="EK58" s="2">
        <v>540.8455854797146</v>
      </c>
      <c r="EL58" s="2">
        <f t="shared" si="11"/>
        <v>35.554363818965015</v>
      </c>
      <c r="EM58" s="13"/>
      <c r="EN58" s="11">
        <v>40724</v>
      </c>
      <c r="EO58" s="4">
        <v>27</v>
      </c>
      <c r="EP58" s="4">
        <v>46921.457458496094</v>
      </c>
      <c r="EQ58" s="4">
        <v>14809.122001647949</v>
      </c>
      <c r="ER58" s="4">
        <v>3171.2940044403076</v>
      </c>
      <c r="ES58" s="12">
        <v>3.1684158894277936</v>
      </c>
      <c r="ET58" s="12">
        <v>4.6697411154288631</v>
      </c>
      <c r="EU58" s="14">
        <v>40724</v>
      </c>
      <c r="EV58" s="2">
        <v>457.63239921930722</v>
      </c>
      <c r="EW58" s="2">
        <f t="shared" si="18"/>
        <v>144.43571020657717</v>
      </c>
      <c r="EX58" s="13"/>
      <c r="EY58" s="11">
        <v>40724</v>
      </c>
      <c r="EZ58" s="4">
        <v>17</v>
      </c>
      <c r="FA58" s="4">
        <v>37321.568115234375</v>
      </c>
      <c r="FB58" s="4">
        <v>9935.2020568847656</v>
      </c>
      <c r="FC58" s="4">
        <v>2707.0060024261475</v>
      </c>
      <c r="FD58" s="12">
        <v>3.7564981468466225</v>
      </c>
      <c r="FE58" s="12">
        <v>3.6701810221256861</v>
      </c>
      <c r="FF58" s="14">
        <v>40724</v>
      </c>
      <c r="FG58" s="2">
        <v>489.35451478866145</v>
      </c>
      <c r="FH58" s="2">
        <f t="shared" si="13"/>
        <v>130.2688023949774</v>
      </c>
      <c r="FI58" s="13"/>
      <c r="FJ58" s="11">
        <v>40724</v>
      </c>
      <c r="FK58" s="4">
        <v>23</v>
      </c>
      <c r="FL58" s="4">
        <v>98408.766998291016</v>
      </c>
      <c r="FM58" s="4">
        <v>21798.046905517578</v>
      </c>
      <c r="FN58" s="4">
        <v>6243.3820328712463</v>
      </c>
      <c r="FO58" s="12">
        <v>4.5145680906568533</v>
      </c>
      <c r="FP58" s="12">
        <v>3.491384443679951</v>
      </c>
      <c r="FQ58" s="14">
        <v>40724</v>
      </c>
      <c r="FR58" s="2">
        <v>452.59205734298047</v>
      </c>
      <c r="FS58" s="2">
        <f t="shared" si="14"/>
        <v>100.25146331930281</v>
      </c>
      <c r="FT58" s="13"/>
      <c r="FU58" s="11">
        <v>40724</v>
      </c>
      <c r="FV58" s="4">
        <v>12</v>
      </c>
      <c r="FW58" s="4">
        <v>43226.620864868164</v>
      </c>
      <c r="FX58" s="4">
        <v>7118.3910293579102</v>
      </c>
      <c r="FY58" s="4">
        <v>2653.6730070114136</v>
      </c>
      <c r="FZ58" s="12">
        <v>6.0725268795422256</v>
      </c>
      <c r="GA58" s="12">
        <v>2.6824672861162706</v>
      </c>
      <c r="GB58" s="14">
        <v>40724</v>
      </c>
      <c r="GC58" s="2">
        <v>567.84902446205024</v>
      </c>
      <c r="GD58" s="2">
        <f t="shared" si="15"/>
        <v>93.511158653752602</v>
      </c>
      <c r="GE58" s="13"/>
      <c r="GF58" s="11">
        <v>40724</v>
      </c>
      <c r="GG58" s="4">
        <v>7</v>
      </c>
      <c r="GH58" s="4">
        <v>54094.5849609375</v>
      </c>
      <c r="GI58" s="4">
        <v>9907.9280014038086</v>
      </c>
      <c r="GJ58" s="4">
        <v>3811.5230026245117</v>
      </c>
      <c r="GK58" s="12">
        <v>5.4597272964915655</v>
      </c>
      <c r="GL58" s="12">
        <v>2.599466930825677</v>
      </c>
      <c r="GM58" s="14">
        <v>40724</v>
      </c>
      <c r="GN58" s="2">
        <v>595.93457072196486</v>
      </c>
      <c r="GO58" s="2">
        <f t="shared" si="16"/>
        <v>109.15097739495413</v>
      </c>
    </row>
    <row r="59" spans="2:197">
      <c r="B59" s="11">
        <v>40543</v>
      </c>
      <c r="C59" s="4">
        <v>438</v>
      </c>
      <c r="D59" s="4">
        <v>919897.18512248993</v>
      </c>
      <c r="E59" s="4">
        <v>229591.28654718399</v>
      </c>
      <c r="F59" s="4">
        <v>66857.814954280853</v>
      </c>
      <c r="G59" s="12">
        <v>4.0066728966799836</v>
      </c>
      <c r="H59" s="12">
        <v>3.4340231834406283</v>
      </c>
      <c r="I59" s="1"/>
      <c r="J59" s="1"/>
      <c r="K59" s="1"/>
      <c r="L59" s="11">
        <v>40816</v>
      </c>
      <c r="M59" s="4">
        <v>15</v>
      </c>
      <c r="N59" s="4">
        <v>29761.003952026367</v>
      </c>
      <c r="O59" s="4">
        <v>19457.717008590698</v>
      </c>
      <c r="P59" s="4">
        <v>2298.1189880371094</v>
      </c>
      <c r="Q59" s="12">
        <v>1.5295218827001495</v>
      </c>
      <c r="R59" s="12">
        <v>8.4668013753326594</v>
      </c>
      <c r="S59" s="14">
        <v>40816</v>
      </c>
      <c r="T59" s="2">
        <v>517.77720568898189</v>
      </c>
      <c r="U59" s="2">
        <f t="shared" si="19"/>
        <v>338.52226080931979</v>
      </c>
      <c r="V59" s="13"/>
      <c r="W59" s="11">
        <v>40816</v>
      </c>
      <c r="X59" s="4">
        <v>31</v>
      </c>
      <c r="Y59" s="4">
        <v>29811.912002563477</v>
      </c>
      <c r="Z59" s="4">
        <v>10685.62292098999</v>
      </c>
      <c r="AA59" s="4">
        <v>2583.8220081329346</v>
      </c>
      <c r="AB59" s="12">
        <v>2.7899086672807178</v>
      </c>
      <c r="AC59" s="12">
        <v>4.1355878568088373</v>
      </c>
      <c r="AD59" s="14">
        <v>40816</v>
      </c>
      <c r="AE59" s="2">
        <v>665.68782122099424</v>
      </c>
      <c r="AF59" s="2">
        <f t="shared" si="1"/>
        <v>238.60559631503284</v>
      </c>
      <c r="AG59" s="13"/>
      <c r="AH59" s="11">
        <v>40816</v>
      </c>
      <c r="AI59" s="4">
        <v>24</v>
      </c>
      <c r="AJ59" s="4">
        <v>52657.966018676758</v>
      </c>
      <c r="AK59" s="4">
        <v>13099.962070465088</v>
      </c>
      <c r="AL59" s="4">
        <v>2749.0619888305664</v>
      </c>
      <c r="AM59" s="12">
        <v>4.0197037010815739</v>
      </c>
      <c r="AN59" s="12">
        <v>4.7652479731960238</v>
      </c>
      <c r="AO59" s="14">
        <v>40816</v>
      </c>
      <c r="AP59" s="2">
        <v>728.36788369737587</v>
      </c>
      <c r="AQ59" s="2">
        <f t="shared" si="2"/>
        <v>181.19939623942813</v>
      </c>
      <c r="AS59" s="11">
        <v>40816</v>
      </c>
      <c r="AT59" s="4">
        <v>20</v>
      </c>
      <c r="AU59" s="4">
        <v>16812.421951293945</v>
      </c>
      <c r="AV59" s="4">
        <v>4195.3139877319336</v>
      </c>
      <c r="AW59" s="4">
        <v>1420.9040002822876</v>
      </c>
      <c r="AX59" s="12">
        <v>4.0074287646782452</v>
      </c>
      <c r="AY59" s="12">
        <v>2.9525668073975866</v>
      </c>
      <c r="AZ59" s="14">
        <v>40816</v>
      </c>
      <c r="BA59" s="2">
        <v>717.98530472205141</v>
      </c>
      <c r="BB59" s="2">
        <f t="shared" si="3"/>
        <v>179.16358515226113</v>
      </c>
      <c r="BC59" s="13"/>
      <c r="BD59" s="11">
        <v>40816</v>
      </c>
      <c r="BE59" s="4">
        <v>86</v>
      </c>
      <c r="BF59" s="4">
        <v>126061.83239746094</v>
      </c>
      <c r="BG59" s="4">
        <v>47753.774593353271</v>
      </c>
      <c r="BH59" s="4">
        <v>7908.6180024147034</v>
      </c>
      <c r="BI59" s="12">
        <v>2.6398296987188772</v>
      </c>
      <c r="BJ59" s="12">
        <v>6.0381946098259931</v>
      </c>
      <c r="BK59" s="14">
        <v>40816</v>
      </c>
      <c r="BL59" s="2">
        <v>730.23828744889408</v>
      </c>
      <c r="BM59" s="2">
        <f t="shared" si="4"/>
        <v>276.62325634236271</v>
      </c>
      <c r="BN59" s="13"/>
      <c r="BO59" s="11">
        <v>40816</v>
      </c>
      <c r="BP59" s="4">
        <v>13</v>
      </c>
      <c r="BQ59" s="4">
        <v>27414.43359375</v>
      </c>
      <c r="BR59" s="4">
        <v>5058.5911102294922</v>
      </c>
      <c r="BS59" s="4">
        <v>1984.3968372344971</v>
      </c>
      <c r="BT59" s="12">
        <v>5.4193812064217806</v>
      </c>
      <c r="BU59" s="12">
        <v>2.5491832154294629</v>
      </c>
      <c r="BV59" s="14">
        <v>40816</v>
      </c>
      <c r="BW59" s="2">
        <v>776.34441914597676</v>
      </c>
      <c r="BX59" s="2">
        <f t="shared" si="5"/>
        <v>143.25333272847374</v>
      </c>
      <c r="BY59" s="13"/>
      <c r="BZ59" s="11">
        <v>40816</v>
      </c>
      <c r="CA59" s="4">
        <v>15</v>
      </c>
      <c r="CB59" s="4">
        <v>39434.958587646484</v>
      </c>
      <c r="CC59" s="4">
        <v>8102.7043018341064</v>
      </c>
      <c r="CD59" s="4">
        <v>2609.4624891281128</v>
      </c>
      <c r="CE59" s="12">
        <v>4.8668885249484042</v>
      </c>
      <c r="CF59" s="12">
        <v>3.1051238849351783</v>
      </c>
      <c r="CG59" s="14">
        <v>40816</v>
      </c>
      <c r="CH59" s="2">
        <v>1295.1332621254062</v>
      </c>
      <c r="CI59" s="2">
        <f t="shared" si="6"/>
        <v>266.11114174618092</v>
      </c>
      <c r="CJ59" s="13"/>
      <c r="CK59" s="11">
        <v>40816</v>
      </c>
      <c r="CL59" s="4">
        <v>37</v>
      </c>
      <c r="CM59" s="4">
        <v>68000.668792724609</v>
      </c>
      <c r="CN59" s="4">
        <v>17022.056735992432</v>
      </c>
      <c r="CO59" s="4">
        <v>4893.4967880249023</v>
      </c>
      <c r="CP59" s="12">
        <v>3.994856194371625</v>
      </c>
      <c r="CQ59" s="12">
        <v>3.4785057543407154</v>
      </c>
      <c r="CR59" s="14">
        <v>40816</v>
      </c>
      <c r="CS59" s="2">
        <v>739.46092469704354</v>
      </c>
      <c r="CT59" s="2">
        <f t="shared" si="7"/>
        <v>185.10326497831741</v>
      </c>
      <c r="CU59" s="13"/>
      <c r="CV59" s="11">
        <v>40816</v>
      </c>
      <c r="CW59" s="4">
        <v>22</v>
      </c>
      <c r="CX59" s="4">
        <v>36704.122093200684</v>
      </c>
      <c r="CY59" s="4">
        <v>8578.587926864624</v>
      </c>
      <c r="CZ59" s="4">
        <v>2380.9079761505127</v>
      </c>
      <c r="DA59" s="12">
        <v>4.2785738639174413</v>
      </c>
      <c r="DB59" s="12">
        <v>3.6030741266760811</v>
      </c>
      <c r="DC59" s="14">
        <v>40816</v>
      </c>
      <c r="DD59" s="2">
        <v>637.21986635424605</v>
      </c>
      <c r="DE59" s="2">
        <f t="shared" si="8"/>
        <v>148.93277213889459</v>
      </c>
      <c r="DF59" s="13"/>
      <c r="DG59" s="11">
        <v>40816</v>
      </c>
      <c r="DH59" s="4">
        <v>56</v>
      </c>
      <c r="DI59" s="4">
        <v>87332.828796386719</v>
      </c>
      <c r="DJ59" s="4">
        <v>29714.188045501709</v>
      </c>
      <c r="DK59" s="4">
        <v>5985.4600133895874</v>
      </c>
      <c r="DL59" s="12">
        <v>2.9390952450947965</v>
      </c>
      <c r="DM59" s="12">
        <v>4.9643950471693916</v>
      </c>
      <c r="DN59" s="14">
        <v>40816</v>
      </c>
      <c r="DO59" s="2">
        <v>629.46951475916796</v>
      </c>
      <c r="DP59" s="2">
        <f t="shared" si="9"/>
        <v>214.17118611917093</v>
      </c>
      <c r="DQ59" s="13"/>
      <c r="DR59" s="11">
        <v>40816</v>
      </c>
      <c r="DS59" s="4">
        <v>33</v>
      </c>
      <c r="DT59" s="4">
        <v>64180.502349853516</v>
      </c>
      <c r="DU59" s="4">
        <v>17323.068084716797</v>
      </c>
      <c r="DV59" s="4">
        <v>4952.5700445175171</v>
      </c>
      <c r="DW59" s="12">
        <v>3.7049154362255545</v>
      </c>
      <c r="DX59" s="12">
        <v>3.4977936564255949</v>
      </c>
      <c r="DY59" s="14">
        <v>40816</v>
      </c>
      <c r="DZ59" s="2">
        <v>751.82018974056382</v>
      </c>
      <c r="EA59" s="2">
        <f t="shared" si="10"/>
        <v>202.92506068815794</v>
      </c>
      <c r="EB59" s="13"/>
      <c r="EC59" s="11">
        <v>40816</v>
      </c>
      <c r="ED59" s="4">
        <v>27</v>
      </c>
      <c r="EE59" s="4">
        <v>50763.720993041992</v>
      </c>
      <c r="EF59" s="4">
        <v>3763.1639800071716</v>
      </c>
      <c r="EG59" s="4">
        <v>1875.4109927415848</v>
      </c>
      <c r="EH59" s="12">
        <v>13.48963831040529</v>
      </c>
      <c r="EI59" s="12">
        <v>2.0065809545597042</v>
      </c>
      <c r="EJ59" s="14">
        <v>40816</v>
      </c>
      <c r="EK59" s="2">
        <v>858.97162891976177</v>
      </c>
      <c r="EL59" s="2">
        <f t="shared" si="11"/>
        <v>63.676401779963982</v>
      </c>
      <c r="EM59" s="13"/>
      <c r="EN59" s="11">
        <v>40816</v>
      </c>
      <c r="EO59" s="4">
        <v>26</v>
      </c>
      <c r="EP59" s="4">
        <v>46157.990112304688</v>
      </c>
      <c r="EQ59" s="4">
        <v>14314.277019500732</v>
      </c>
      <c r="ER59" s="4">
        <v>3109.4010124206543</v>
      </c>
      <c r="ES59" s="12">
        <v>3.2246120463801553</v>
      </c>
      <c r="ET59" s="12">
        <v>4.6035480667567974</v>
      </c>
      <c r="EU59" s="14">
        <v>40816</v>
      </c>
      <c r="EV59" s="2">
        <v>709.66664470844546</v>
      </c>
      <c r="EW59" s="2">
        <f t="shared" si="18"/>
        <v>220.07814723172487</v>
      </c>
      <c r="EX59" s="13"/>
      <c r="EY59" s="11">
        <v>40816</v>
      </c>
      <c r="EZ59" s="4">
        <v>18</v>
      </c>
      <c r="FA59" s="4">
        <v>42622.037902832031</v>
      </c>
      <c r="FB59" s="4">
        <v>9623.944938659668</v>
      </c>
      <c r="FC59" s="4">
        <v>3010.9069919586182</v>
      </c>
      <c r="FD59" s="12">
        <v>4.4287491433599184</v>
      </c>
      <c r="FE59" s="12">
        <v>3.1963607525449391</v>
      </c>
      <c r="FF59" s="14">
        <v>40816</v>
      </c>
      <c r="FG59" s="2">
        <v>763.32072055680578</v>
      </c>
      <c r="FH59" s="2">
        <f t="shared" si="13"/>
        <v>172.35582685943334</v>
      </c>
      <c r="FI59" s="13"/>
      <c r="FJ59" s="11">
        <v>40816</v>
      </c>
      <c r="FK59" s="4">
        <v>22</v>
      </c>
      <c r="FL59" s="4">
        <v>99068.310638427734</v>
      </c>
      <c r="FM59" s="4">
        <v>22812.932090759277</v>
      </c>
      <c r="FN59" s="4">
        <v>6325.0870073437691</v>
      </c>
      <c r="FO59" s="12">
        <v>4.3426382125845562</v>
      </c>
      <c r="FP59" s="12">
        <v>3.6067380676775236</v>
      </c>
      <c r="FQ59" s="14">
        <v>40816</v>
      </c>
      <c r="FR59" s="2">
        <v>753.66171903521672</v>
      </c>
      <c r="FS59" s="2">
        <f t="shared" si="14"/>
        <v>173.54927630194385</v>
      </c>
      <c r="FT59" s="13"/>
      <c r="FU59" s="11">
        <v>40816</v>
      </c>
      <c r="FV59" s="4">
        <v>12</v>
      </c>
      <c r="FW59" s="4">
        <v>43327.052185058594</v>
      </c>
      <c r="FX59" s="4">
        <v>6226.4490222930908</v>
      </c>
      <c r="FY59" s="4">
        <v>2627.9890050888062</v>
      </c>
      <c r="FZ59" s="12">
        <v>6.9585492517373906</v>
      </c>
      <c r="GA59" s="12">
        <v>2.369282752034453</v>
      </c>
      <c r="GB59" s="14">
        <v>40816</v>
      </c>
      <c r="GC59" s="2">
        <v>904.52871368382353</v>
      </c>
      <c r="GD59" s="2">
        <f t="shared" si="15"/>
        <v>129.98811691359134</v>
      </c>
      <c r="GE59" s="13"/>
      <c r="GF59" s="11">
        <v>40816</v>
      </c>
      <c r="GG59" s="4">
        <v>7</v>
      </c>
      <c r="GH59" s="4">
        <v>52741.143981933594</v>
      </c>
      <c r="GI59" s="4">
        <v>9183.8339920043945</v>
      </c>
      <c r="GJ59" s="4">
        <v>3751.7400016784668</v>
      </c>
      <c r="GK59" s="12">
        <v>5.7428241873547528</v>
      </c>
      <c r="GL59" s="12">
        <v>2.4478865774002725</v>
      </c>
      <c r="GM59" s="14">
        <v>40816</v>
      </c>
      <c r="GN59" s="2">
        <v>928.82193495097295</v>
      </c>
      <c r="GO59" s="2">
        <f t="shared" si="16"/>
        <v>161.73609092825197</v>
      </c>
    </row>
    <row r="60" spans="2:197">
      <c r="B60" s="11">
        <v>40633</v>
      </c>
      <c r="C60" s="4">
        <v>455</v>
      </c>
      <c r="D60" s="4">
        <v>922792.23687744141</v>
      </c>
      <c r="E60" s="4">
        <v>236286.59685611725</v>
      </c>
      <c r="F60" s="4">
        <v>68236.559068441391</v>
      </c>
      <c r="G60" s="12">
        <v>3.9053939121200356</v>
      </c>
      <c r="H60" s="12">
        <v>3.4627566231632718</v>
      </c>
      <c r="I60" s="1"/>
      <c r="J60" s="1"/>
      <c r="K60" s="1"/>
      <c r="L60" s="11">
        <v>40908</v>
      </c>
      <c r="M60" s="4">
        <v>15</v>
      </c>
      <c r="N60" s="4">
        <v>29424.54997253418</v>
      </c>
      <c r="O60" s="4">
        <v>18463.488998413086</v>
      </c>
      <c r="P60" s="4">
        <v>2142.7930030822754</v>
      </c>
      <c r="Q60" s="12">
        <v>1.5936614133473463</v>
      </c>
      <c r="R60" s="12">
        <v>8.6165527756785174</v>
      </c>
      <c r="S60" s="14">
        <v>40908</v>
      </c>
      <c r="T60" s="2">
        <v>432.76687873804866</v>
      </c>
      <c r="U60" s="2">
        <f t="shared" si="19"/>
        <v>271.55509640473736</v>
      </c>
      <c r="V60" s="13"/>
      <c r="W60" s="11">
        <v>40908</v>
      </c>
      <c r="X60" s="4">
        <v>32</v>
      </c>
      <c r="Y60" s="4">
        <v>31839.753067016602</v>
      </c>
      <c r="Z60" s="4">
        <v>11142.50390625</v>
      </c>
      <c r="AA60" s="4">
        <v>2627.5929794311523</v>
      </c>
      <c r="AB60" s="12">
        <v>2.8575043217312404</v>
      </c>
      <c r="AC60" s="12">
        <v>4.240574546162108</v>
      </c>
      <c r="AD60" s="14">
        <v>40908</v>
      </c>
      <c r="AE60" s="2">
        <v>569.64063397740699</v>
      </c>
      <c r="AF60" s="2">
        <f t="shared" si="1"/>
        <v>199.34900173039316</v>
      </c>
      <c r="AG60" s="13"/>
      <c r="AH60" s="11">
        <v>40908</v>
      </c>
      <c r="AI60" s="19">
        <v>26</v>
      </c>
      <c r="AJ60" s="19">
        <v>57363.584945678711</v>
      </c>
      <c r="AK60" s="19">
        <v>15043.39115524292</v>
      </c>
      <c r="AL60" s="19">
        <v>3039.4590253829956</v>
      </c>
      <c r="AM60" s="12">
        <v>3.8132083619780346</v>
      </c>
      <c r="AN60" s="12">
        <v>4.9493646828640285</v>
      </c>
      <c r="AO60" s="14">
        <v>40908</v>
      </c>
      <c r="AP60" s="2">
        <v>695.40850595964912</v>
      </c>
      <c r="AQ60" s="2">
        <f t="shared" si="2"/>
        <v>182.36834705746796</v>
      </c>
      <c r="AS60" s="11">
        <v>40908</v>
      </c>
      <c r="AT60" s="19">
        <v>21</v>
      </c>
      <c r="AU60" s="19">
        <v>17776.858856201172</v>
      </c>
      <c r="AV60" s="19">
        <v>4742.0110130310059</v>
      </c>
      <c r="AW60" s="19">
        <v>1503.3570117950439</v>
      </c>
      <c r="AX60" s="12">
        <v>3.7488016808376265</v>
      </c>
      <c r="AY60" s="12">
        <v>3.1542813688472653</v>
      </c>
      <c r="AZ60" s="14">
        <v>40908</v>
      </c>
      <c r="BA60" s="2">
        <v>620.20878325848025</v>
      </c>
      <c r="BB60" s="2">
        <f t="shared" si="3"/>
        <v>165.4418761143699</v>
      </c>
      <c r="BC60" s="13"/>
      <c r="BD60" s="11">
        <v>40908</v>
      </c>
      <c r="BE60" s="4">
        <v>84</v>
      </c>
      <c r="BF60" s="4">
        <v>136117.58917236328</v>
      </c>
      <c r="BG60" s="4">
        <v>53394.46981048584</v>
      </c>
      <c r="BH60" s="4">
        <v>8498.2343816757202</v>
      </c>
      <c r="BI60" s="12">
        <v>2.5492825316083936</v>
      </c>
      <c r="BJ60" s="12">
        <v>6.2830074357112844</v>
      </c>
      <c r="BK60" s="14">
        <v>40908</v>
      </c>
      <c r="BL60" s="2">
        <v>543.16070864839492</v>
      </c>
      <c r="BM60" s="2">
        <f t="shared" si="4"/>
        <v>213.06414723114426</v>
      </c>
      <c r="BN60" s="13"/>
      <c r="BO60" s="11">
        <v>40908</v>
      </c>
      <c r="BP60" s="19">
        <v>14</v>
      </c>
      <c r="BQ60" s="19">
        <v>27905.33251953125</v>
      </c>
      <c r="BR60" s="19">
        <v>5199.2524871826172</v>
      </c>
      <c r="BS60" s="19">
        <v>2017.4907188415527</v>
      </c>
      <c r="BT60" s="12">
        <v>5.3671816455008621</v>
      </c>
      <c r="BU60" s="12">
        <v>2.5770886768530161</v>
      </c>
      <c r="BV60" s="14">
        <v>40908</v>
      </c>
      <c r="BW60" s="2">
        <v>622.88499510282793</v>
      </c>
      <c r="BX60" s="2">
        <f t="shared" si="5"/>
        <v>116.05439059901627</v>
      </c>
      <c r="BY60" s="13"/>
      <c r="BZ60" s="11">
        <v>40908</v>
      </c>
      <c r="CA60" s="19">
        <v>13</v>
      </c>
      <c r="CB60" s="19">
        <v>39777.438629150391</v>
      </c>
      <c r="CC60" s="19">
        <v>8414.1678352355957</v>
      </c>
      <c r="CD60" s="19">
        <v>2550.1420516967773</v>
      </c>
      <c r="CE60" s="12">
        <v>4.7274358448825291</v>
      </c>
      <c r="CF60" s="12">
        <v>3.299489857687377</v>
      </c>
      <c r="CG60" s="14">
        <v>40908</v>
      </c>
      <c r="CH60" s="2">
        <v>640.62357722949548</v>
      </c>
      <c r="CI60" s="2">
        <f t="shared" si="6"/>
        <v>135.51185002816558</v>
      </c>
      <c r="CJ60" s="13"/>
      <c r="CK60" s="11">
        <v>40908</v>
      </c>
      <c r="CL60" s="19">
        <v>39</v>
      </c>
      <c r="CM60" s="19">
        <v>70559.521194458008</v>
      </c>
      <c r="CN60" s="19">
        <v>18061.224498748779</v>
      </c>
      <c r="CO60" s="19">
        <v>4965.663722038269</v>
      </c>
      <c r="CP60" s="12">
        <v>3.9066853523329015</v>
      </c>
      <c r="CQ60" s="12">
        <v>3.6372226372459915</v>
      </c>
      <c r="CR60" s="14">
        <v>40908</v>
      </c>
      <c r="CS60" s="2">
        <v>594.2969842504732</v>
      </c>
      <c r="CT60" s="2">
        <f t="shared" si="7"/>
        <v>152.1230738215416</v>
      </c>
      <c r="CU60" s="13"/>
      <c r="CV60" s="11">
        <v>40908</v>
      </c>
      <c r="CW60" s="19">
        <v>21</v>
      </c>
      <c r="CX60" s="19">
        <v>34096.190490722656</v>
      </c>
      <c r="CY60" s="19">
        <v>7796.0830078125</v>
      </c>
      <c r="CZ60" s="19">
        <v>2303.3949699401855</v>
      </c>
      <c r="DA60" s="12">
        <v>4.3735027521583163</v>
      </c>
      <c r="DB60" s="12">
        <v>3.3846053801250369</v>
      </c>
      <c r="DC60" s="14">
        <v>40908</v>
      </c>
      <c r="DD60" s="2">
        <v>533.98399476619716</v>
      </c>
      <c r="DE60" s="2">
        <f t="shared" si="8"/>
        <v>122.09526894722472</v>
      </c>
      <c r="DF60" s="13"/>
      <c r="DG60" s="11">
        <v>40908</v>
      </c>
      <c r="DH60" s="19">
        <v>56</v>
      </c>
      <c r="DI60" s="19">
        <v>94611.407928466797</v>
      </c>
      <c r="DJ60" s="19">
        <v>29573.20679473877</v>
      </c>
      <c r="DK60" s="19">
        <v>6195.3260154724121</v>
      </c>
      <c r="DL60" s="12">
        <v>3.1992272121567376</v>
      </c>
      <c r="DM60" s="12">
        <v>4.7734706326804535</v>
      </c>
      <c r="DN60" s="14">
        <v>40908</v>
      </c>
      <c r="DO60" s="2">
        <v>559.8382034810129</v>
      </c>
      <c r="DP60" s="2">
        <f t="shared" si="9"/>
        <v>174.99169841819449</v>
      </c>
      <c r="DQ60" s="13"/>
      <c r="DR60" s="11">
        <v>40908</v>
      </c>
      <c r="DS60" s="19">
        <v>33</v>
      </c>
      <c r="DT60" s="19">
        <v>63837.106872558594</v>
      </c>
      <c r="DU60" s="19">
        <v>15897.192977905273</v>
      </c>
      <c r="DV60" s="19">
        <v>4736.2759895324707</v>
      </c>
      <c r="DW60" s="12">
        <v>4.0156213088236798</v>
      </c>
      <c r="DX60" s="12">
        <v>3.356475216613068</v>
      </c>
      <c r="DY60" s="14">
        <v>40908</v>
      </c>
      <c r="DZ60" s="2">
        <v>623.64293151369566</v>
      </c>
      <c r="EA60" s="2">
        <f t="shared" si="10"/>
        <v>155.30421908643152</v>
      </c>
      <c r="EB60" s="13"/>
      <c r="EC60" s="11">
        <v>40908</v>
      </c>
      <c r="ED60" s="19">
        <v>26</v>
      </c>
      <c r="EE60" s="19">
        <v>43771.275527954102</v>
      </c>
      <c r="EF60" s="19">
        <v>3768.9630218744278</v>
      </c>
      <c r="EG60" s="19">
        <v>2020.7379677295685</v>
      </c>
      <c r="EH60" s="12">
        <v>11.613612358071165</v>
      </c>
      <c r="EI60" s="12">
        <v>1.8651418848279002</v>
      </c>
      <c r="EJ60" s="14">
        <v>40908</v>
      </c>
      <c r="EK60" s="2">
        <v>695.93083957682211</v>
      </c>
      <c r="EL60" s="2">
        <f t="shared" si="11"/>
        <v>59.923718660470691</v>
      </c>
      <c r="EM60" s="13"/>
      <c r="EN60" s="11">
        <v>40908</v>
      </c>
      <c r="EO60" s="4">
        <v>29</v>
      </c>
      <c r="EP60" s="4">
        <v>46094.09391784668</v>
      </c>
      <c r="EQ60" s="4">
        <v>13974.439025878906</v>
      </c>
      <c r="ER60" s="4">
        <v>3197.8669910430908</v>
      </c>
      <c r="ES60" s="12">
        <v>3.2984575504237563</v>
      </c>
      <c r="ET60" s="12">
        <v>4.3699250359755197</v>
      </c>
      <c r="EU60" s="14">
        <v>40908</v>
      </c>
      <c r="EV60" s="2">
        <v>641.45260932521751</v>
      </c>
      <c r="EW60" s="2">
        <f t="shared" si="18"/>
        <v>194.47047582674193</v>
      </c>
      <c r="EX60" s="13"/>
      <c r="EY60" s="11">
        <v>40908</v>
      </c>
      <c r="EZ60" s="19">
        <v>18</v>
      </c>
      <c r="FA60" s="19">
        <v>41467.56413269043</v>
      </c>
      <c r="FB60" s="19">
        <v>10380.076065063477</v>
      </c>
      <c r="FC60" s="19">
        <v>3013.9059734344482</v>
      </c>
      <c r="FD60" s="12">
        <v>3.9949191000881981</v>
      </c>
      <c r="FE60" s="12">
        <v>3.4440610146955009</v>
      </c>
      <c r="FF60" s="14">
        <v>40908</v>
      </c>
      <c r="FG60" s="2">
        <v>648.30301597890741</v>
      </c>
      <c r="FH60" s="2">
        <f t="shared" si="13"/>
        <v>162.28188850297229</v>
      </c>
      <c r="FI60" s="13"/>
      <c r="FJ60" s="11">
        <v>40908</v>
      </c>
      <c r="FK60" s="19">
        <v>22</v>
      </c>
      <c r="FL60" s="19">
        <v>112621.0191192627</v>
      </c>
      <c r="FM60" s="19">
        <v>25714.155708312988</v>
      </c>
      <c r="FN60" s="19">
        <v>7247.3649596571922</v>
      </c>
      <c r="FO60" s="12">
        <v>4.3797284420601867</v>
      </c>
      <c r="FP60" s="12">
        <v>3.5480696572412289</v>
      </c>
      <c r="FQ60" s="14">
        <v>40908</v>
      </c>
      <c r="FR60" s="2">
        <v>698.19695451375162</v>
      </c>
      <c r="FS60" s="2">
        <f t="shared" si="14"/>
        <v>159.41558106861206</v>
      </c>
      <c r="FT60" s="13"/>
      <c r="FU60" s="11">
        <v>40908</v>
      </c>
      <c r="FV60" s="19">
        <v>11</v>
      </c>
      <c r="FW60" s="19">
        <v>38175.705947875977</v>
      </c>
      <c r="FX60" s="19">
        <v>6703.1800346374512</v>
      </c>
      <c r="FY60" s="19">
        <v>2553.9030094146729</v>
      </c>
      <c r="FZ60" s="12">
        <v>5.6951634523629133</v>
      </c>
      <c r="GA60" s="12">
        <v>2.624680737650154</v>
      </c>
      <c r="GB60" s="14">
        <v>40908</v>
      </c>
      <c r="GC60" s="2">
        <v>822.21811056062393</v>
      </c>
      <c r="GD60" s="2">
        <f t="shared" si="15"/>
        <v>144.37129284138229</v>
      </c>
      <c r="GE60" s="13"/>
      <c r="GF60" s="11">
        <v>40908</v>
      </c>
      <c r="GG60" s="19">
        <v>6</v>
      </c>
      <c r="GH60" s="19">
        <v>49973.661010742188</v>
      </c>
      <c r="GI60" s="19">
        <v>9106.9879913330078</v>
      </c>
      <c r="GJ60" s="19">
        <v>3468.6669998168945</v>
      </c>
      <c r="GK60" s="12">
        <v>5.4873972666156385</v>
      </c>
      <c r="GL60" s="12">
        <v>2.6255008024159574</v>
      </c>
      <c r="GM60" s="14">
        <v>40908</v>
      </c>
      <c r="GN60" s="2">
        <v>655.34383445065771</v>
      </c>
      <c r="GO60" s="2">
        <f t="shared" si="16"/>
        <v>119.42708038247103</v>
      </c>
    </row>
    <row r="61" spans="2:197">
      <c r="B61" s="11">
        <v>40724</v>
      </c>
      <c r="C61" s="4">
        <v>466</v>
      </c>
      <c r="D61" s="4">
        <v>980645.30834960938</v>
      </c>
      <c r="E61" s="4">
        <v>246793.76054286957</v>
      </c>
      <c r="F61" s="4">
        <v>67208.962480902672</v>
      </c>
      <c r="G61" s="12">
        <v>3.9735417386261891</v>
      </c>
      <c r="H61" s="12">
        <v>3.6720364581285665</v>
      </c>
      <c r="I61" s="1"/>
      <c r="J61" s="1"/>
      <c r="K61" s="1"/>
      <c r="L61" s="11">
        <v>40999</v>
      </c>
      <c r="M61" s="4">
        <v>15</v>
      </c>
      <c r="N61" s="4">
        <v>17291.972930908203</v>
      </c>
      <c r="O61" s="4">
        <v>7907.4029788970947</v>
      </c>
      <c r="P61" s="4">
        <v>1400.80100440979</v>
      </c>
      <c r="Q61" s="12">
        <v>2.1868081059048348</v>
      </c>
      <c r="R61" s="12">
        <v>5.6449152691954128</v>
      </c>
      <c r="S61" s="14">
        <v>40999</v>
      </c>
      <c r="T61" s="2">
        <v>510.92693095848944</v>
      </c>
      <c r="U61" s="2">
        <f t="shared" ref="U61:U68" si="20">T61/Q61</f>
        <v>233.64049620032088</v>
      </c>
      <c r="V61" s="13"/>
      <c r="W61" s="11">
        <v>40999</v>
      </c>
      <c r="X61" s="4">
        <v>34</v>
      </c>
      <c r="Y61" s="4">
        <v>35954.894134521484</v>
      </c>
      <c r="Z61" s="4">
        <v>13233.703899383545</v>
      </c>
      <c r="AA61" s="4">
        <v>2926.3609886169434</v>
      </c>
      <c r="AB61" s="12">
        <v>2.7169184385481335</v>
      </c>
      <c r="AC61" s="12">
        <v>4.5222390371045975</v>
      </c>
      <c r="AD61" s="14">
        <v>40999</v>
      </c>
      <c r="AE61" s="2">
        <v>473.96747658510884</v>
      </c>
      <c r="AF61" s="2">
        <f t="shared" si="1"/>
        <v>174.45038830035233</v>
      </c>
      <c r="AG61" s="13"/>
      <c r="AH61" s="11">
        <v>40999</v>
      </c>
      <c r="AI61" s="4">
        <v>26</v>
      </c>
      <c r="AJ61" s="4">
        <v>64452.304122924805</v>
      </c>
      <c r="AK61" s="4">
        <v>15022.441086769104</v>
      </c>
      <c r="AL61" s="4">
        <v>3404.7380323410034</v>
      </c>
      <c r="AM61" s="12">
        <v>4.2904015233376862</v>
      </c>
      <c r="AN61" s="12">
        <v>4.4122164301845244</v>
      </c>
      <c r="AO61" s="14">
        <v>40999</v>
      </c>
      <c r="AP61" s="2">
        <v>567.95531495836974</v>
      </c>
      <c r="AQ61" s="2">
        <f t="shared" si="2"/>
        <v>132.37812635227041</v>
      </c>
      <c r="AS61" s="11">
        <v>40999</v>
      </c>
      <c r="AT61" s="4">
        <v>20</v>
      </c>
      <c r="AU61" s="4">
        <v>18344.223976135254</v>
      </c>
      <c r="AV61" s="4">
        <v>4593.6200714111328</v>
      </c>
      <c r="AW61" s="4">
        <v>1447.7729978561401</v>
      </c>
      <c r="AX61" s="12">
        <v>3.9934134061940427</v>
      </c>
      <c r="AY61" s="12">
        <v>3.1728869637804809</v>
      </c>
      <c r="AZ61" s="14">
        <v>40999</v>
      </c>
      <c r="BA61" s="2">
        <v>459.12283922440929</v>
      </c>
      <c r="BB61" s="2">
        <f t="shared" si="3"/>
        <v>114.97002501976881</v>
      </c>
      <c r="BC61" s="13"/>
      <c r="BD61" s="11">
        <v>40999</v>
      </c>
      <c r="BE61" s="4">
        <v>87</v>
      </c>
      <c r="BF61" s="4">
        <v>139033.83923614025</v>
      </c>
      <c r="BG61" s="4">
        <v>50409.38468170166</v>
      </c>
      <c r="BH61" s="4">
        <v>8366.8004040718079</v>
      </c>
      <c r="BI61" s="12">
        <v>2.7580943531454927</v>
      </c>
      <c r="BJ61" s="12">
        <v>6.0249297517805376</v>
      </c>
      <c r="BK61" s="14">
        <v>40999</v>
      </c>
      <c r="BL61" s="2">
        <v>494.32899378735431</v>
      </c>
      <c r="BM61" s="2">
        <f t="shared" si="4"/>
        <v>179.22845649699855</v>
      </c>
      <c r="BN61" s="13"/>
      <c r="BO61" s="11">
        <v>40999</v>
      </c>
      <c r="BP61" s="4">
        <v>15</v>
      </c>
      <c r="BQ61" s="4">
        <v>24384.388366699219</v>
      </c>
      <c r="BR61" s="4">
        <v>4896.984338760376</v>
      </c>
      <c r="BS61" s="4">
        <v>1888.3912906646729</v>
      </c>
      <c r="BT61" s="12">
        <v>4.9794703596850569</v>
      </c>
      <c r="BU61" s="12">
        <v>2.5932042596091107</v>
      </c>
      <c r="BV61" s="14">
        <v>40999</v>
      </c>
      <c r="BW61" s="2">
        <v>494.19650512387</v>
      </c>
      <c r="BX61" s="2">
        <f t="shared" si="5"/>
        <v>99.246801251193133</v>
      </c>
      <c r="BY61" s="13"/>
      <c r="BZ61" s="11">
        <v>40999</v>
      </c>
      <c r="CA61" s="4">
        <v>13</v>
      </c>
      <c r="CB61" s="4">
        <v>32813.038055419922</v>
      </c>
      <c r="CC61" s="4">
        <v>5654.9660987854004</v>
      </c>
      <c r="CD61" s="4">
        <v>2365.4340286254883</v>
      </c>
      <c r="CE61" s="12">
        <v>5.8025172003184347</v>
      </c>
      <c r="CF61" s="12">
        <v>2.3906674336935114</v>
      </c>
      <c r="CG61" s="14">
        <v>40999</v>
      </c>
      <c r="CH61" s="2">
        <v>513.79000931017788</v>
      </c>
      <c r="CI61" s="2">
        <f t="shared" si="6"/>
        <v>88.546055370931384</v>
      </c>
      <c r="CJ61" s="13"/>
      <c r="CK61" s="11">
        <v>40999</v>
      </c>
      <c r="CL61" s="4">
        <v>42</v>
      </c>
      <c r="CM61" s="4">
        <v>101005.24430847168</v>
      </c>
      <c r="CN61" s="4">
        <v>24662.158201217651</v>
      </c>
      <c r="CO61" s="4">
        <v>7047.1637878417969</v>
      </c>
      <c r="CP61" s="12">
        <v>4.0955557694656557</v>
      </c>
      <c r="CQ61" s="12">
        <v>3.499586350435949</v>
      </c>
      <c r="CR61" s="14">
        <v>40999</v>
      </c>
      <c r="CS61" s="2">
        <v>467.50034226479238</v>
      </c>
      <c r="CT61" s="2">
        <f t="shared" si="7"/>
        <v>114.1482056599578</v>
      </c>
      <c r="CU61" s="13"/>
      <c r="CV61" s="11">
        <v>40999</v>
      </c>
      <c r="CW61" s="4">
        <v>20</v>
      </c>
      <c r="CX61" s="4">
        <v>33233.779479980469</v>
      </c>
      <c r="CY61" s="4">
        <v>7487.72607421875</v>
      </c>
      <c r="CZ61" s="4">
        <v>2161.9829978942871</v>
      </c>
      <c r="DA61" s="12">
        <v>4.4384341989230682</v>
      </c>
      <c r="DB61" s="12">
        <v>3.4633602953915883</v>
      </c>
      <c r="DC61" s="14">
        <v>40999</v>
      </c>
      <c r="DD61" s="2">
        <v>415.50902120113773</v>
      </c>
      <c r="DE61" s="2">
        <f t="shared" si="8"/>
        <v>93.616127350036166</v>
      </c>
      <c r="DF61" s="13"/>
      <c r="DG61" s="11">
        <v>40999</v>
      </c>
      <c r="DH61" s="4">
        <v>58</v>
      </c>
      <c r="DI61" s="4">
        <v>100325.73199462891</v>
      </c>
      <c r="DJ61" s="4">
        <v>30665.680015563965</v>
      </c>
      <c r="DK61" s="4">
        <v>6543.3279819488525</v>
      </c>
      <c r="DL61" s="12">
        <v>3.2715965190959371</v>
      </c>
      <c r="DM61" s="12">
        <v>4.6865570700661339</v>
      </c>
      <c r="DN61" s="14">
        <v>40999</v>
      </c>
      <c r="DO61" s="2">
        <v>513.21252050322948</v>
      </c>
      <c r="DP61" s="2">
        <f t="shared" si="9"/>
        <v>156.86913637047428</v>
      </c>
      <c r="DQ61" s="13"/>
      <c r="DR61" s="11">
        <v>40999</v>
      </c>
      <c r="DS61" s="4">
        <v>38</v>
      </c>
      <c r="DT61" s="4">
        <v>89921.851791381836</v>
      </c>
      <c r="DU61" s="4">
        <v>20851.113182067871</v>
      </c>
      <c r="DV61" s="4">
        <v>6563.42311668396</v>
      </c>
      <c r="DW61" s="12">
        <v>4.3125683989243973</v>
      </c>
      <c r="DX61" s="12">
        <v>3.1768656098164954</v>
      </c>
      <c r="DY61" s="14">
        <v>40999</v>
      </c>
      <c r="DZ61" s="2">
        <v>502.21358023974182</v>
      </c>
      <c r="EA61" s="2">
        <f t="shared" si="10"/>
        <v>116.45347592979616</v>
      </c>
      <c r="EB61" s="13"/>
      <c r="EC61" s="11">
        <v>40999</v>
      </c>
      <c r="ED61" s="4">
        <v>28</v>
      </c>
      <c r="EE61" s="4">
        <v>45662.229904174805</v>
      </c>
      <c r="EF61" s="4">
        <v>4440.5460252761841</v>
      </c>
      <c r="EG61" s="4">
        <v>2164.3880015611649</v>
      </c>
      <c r="EH61" s="12">
        <v>10.283021422198816</v>
      </c>
      <c r="EI61" s="12">
        <v>2.051640473922991</v>
      </c>
      <c r="EJ61" s="14">
        <v>40999</v>
      </c>
      <c r="EK61" s="2">
        <v>526.03744896104695</v>
      </c>
      <c r="EL61" s="2">
        <f t="shared" si="11"/>
        <v>51.155922696557454</v>
      </c>
      <c r="EM61" s="13"/>
      <c r="EN61" s="11">
        <v>40999</v>
      </c>
      <c r="EO61" s="4">
        <v>30</v>
      </c>
      <c r="EP61" s="4">
        <v>53055.093017578125</v>
      </c>
      <c r="EQ61" s="4">
        <v>15029.90611076355</v>
      </c>
      <c r="ER61" s="4">
        <v>3571.2370128631592</v>
      </c>
      <c r="ES61" s="12">
        <v>3.5299683595217628</v>
      </c>
      <c r="ET61" s="12">
        <v>4.2085994451299831</v>
      </c>
      <c r="EU61" s="14">
        <v>40999</v>
      </c>
      <c r="EV61" s="2">
        <v>497.65651436026508</v>
      </c>
      <c r="EW61" s="2">
        <f t="shared" si="18"/>
        <v>140.98044618951971</v>
      </c>
      <c r="EX61" s="13"/>
      <c r="EY61" s="11">
        <v>40999</v>
      </c>
      <c r="EZ61" s="4">
        <v>18</v>
      </c>
      <c r="FA61" s="4">
        <v>39512.819122314453</v>
      </c>
      <c r="FB61" s="4">
        <v>10995.077987670898</v>
      </c>
      <c r="FC61" s="4">
        <v>2852.0299854278564</v>
      </c>
      <c r="FD61" s="12">
        <v>3.5936824792531104</v>
      </c>
      <c r="FE61" s="12">
        <v>3.8551761530731019</v>
      </c>
      <c r="FF61" s="14">
        <v>40999</v>
      </c>
      <c r="FG61" s="2">
        <v>461.85329153646995</v>
      </c>
      <c r="FH61" s="2">
        <f t="shared" si="13"/>
        <v>128.51811316186698</v>
      </c>
      <c r="FI61" s="13"/>
      <c r="FJ61" s="11">
        <v>40999</v>
      </c>
      <c r="FK61" s="4">
        <v>22</v>
      </c>
      <c r="FL61" s="4">
        <v>111136.99967956543</v>
      </c>
      <c r="FM61" s="4">
        <v>26319.846153259277</v>
      </c>
      <c r="FN61" s="4">
        <v>7249.6899719238281</v>
      </c>
      <c r="FO61" s="12">
        <v>4.2225550648138173</v>
      </c>
      <c r="FP61" s="12">
        <v>3.6304788556737222</v>
      </c>
      <c r="FQ61" s="14">
        <v>40999</v>
      </c>
      <c r="FR61" s="2">
        <v>587.05582635006829</v>
      </c>
      <c r="FS61" s="2">
        <f t="shared" si="14"/>
        <v>139.02857803843773</v>
      </c>
      <c r="FT61" s="13"/>
      <c r="FU61" s="11">
        <v>40999</v>
      </c>
      <c r="FV61" s="4">
        <v>13</v>
      </c>
      <c r="FW61" s="4">
        <v>53028.178985595703</v>
      </c>
      <c r="FX61" s="4">
        <v>11707.484008789063</v>
      </c>
      <c r="FY61" s="4">
        <v>3483.3700008392334</v>
      </c>
      <c r="FZ61" s="12">
        <v>4.5294257028910989</v>
      </c>
      <c r="GA61" s="12">
        <v>3.3609648145239892</v>
      </c>
      <c r="GB61" s="14">
        <v>40999</v>
      </c>
      <c r="GC61" s="2">
        <v>652.87488105371779</v>
      </c>
      <c r="GD61" s="2">
        <f t="shared" ref="GD61:GD68" si="21">GC61/FZ61</f>
        <v>144.14076394651812</v>
      </c>
      <c r="GE61" s="13"/>
      <c r="GF61" s="11">
        <v>40999</v>
      </c>
      <c r="GG61" s="4">
        <v>7</v>
      </c>
      <c r="GH61" s="4">
        <v>54391.167999267578</v>
      </c>
      <c r="GI61" s="4">
        <v>9658.6389923095703</v>
      </c>
      <c r="GJ61" s="4">
        <v>3895.7180023193359</v>
      </c>
      <c r="GK61" s="12">
        <v>5.6313491002795599</v>
      </c>
      <c r="GL61" s="12">
        <v>2.4792962392450506</v>
      </c>
      <c r="GM61" s="14">
        <v>40999</v>
      </c>
      <c r="GN61" s="2">
        <v>643.43850511780204</v>
      </c>
      <c r="GO61" s="2">
        <f t="shared" si="16"/>
        <v>114.26009889634786</v>
      </c>
    </row>
    <row r="62" spans="2:197">
      <c r="B62" s="11">
        <v>40816</v>
      </c>
      <c r="C62" s="4">
        <v>466</v>
      </c>
      <c r="D62" s="4">
        <v>986503.65390777588</v>
      </c>
      <c r="E62" s="4">
        <v>252426.40987539291</v>
      </c>
      <c r="F62" s="4">
        <v>67907.187185704708</v>
      </c>
      <c r="G62" s="12">
        <v>3.9080841596358753</v>
      </c>
      <c r="H62" s="12">
        <v>3.7172267080520713</v>
      </c>
      <c r="I62" s="1"/>
      <c r="J62" s="1"/>
      <c r="K62" s="1"/>
      <c r="L62" s="11">
        <v>41090</v>
      </c>
      <c r="M62" s="4">
        <v>15</v>
      </c>
      <c r="N62" s="4">
        <v>19870.409118652344</v>
      </c>
      <c r="O62" s="4">
        <v>8246.5090255737305</v>
      </c>
      <c r="P62" s="4">
        <v>1547.5799999237061</v>
      </c>
      <c r="Q62" s="12">
        <v>2.4095540375971285</v>
      </c>
      <c r="R62" s="12">
        <v>5.3286479703668137</v>
      </c>
      <c r="S62" s="14">
        <v>41090</v>
      </c>
      <c r="T62" s="2">
        <v>576.59369400659557</v>
      </c>
      <c r="U62" s="2">
        <f t="shared" si="20"/>
        <v>239.29477613276114</v>
      </c>
      <c r="V62" s="13"/>
      <c r="W62" s="11">
        <v>41090</v>
      </c>
      <c r="X62" s="4">
        <v>35</v>
      </c>
      <c r="Y62" s="4">
        <v>35667.618255615234</v>
      </c>
      <c r="Z62" s="4">
        <v>13087.839069366455</v>
      </c>
      <c r="AA62" s="4">
        <v>2953.5099983215332</v>
      </c>
      <c r="AB62" s="12">
        <v>2.7252488410481197</v>
      </c>
      <c r="AC62" s="12">
        <v>4.431283143379984</v>
      </c>
      <c r="AD62" s="14">
        <v>41090</v>
      </c>
      <c r="AE62" s="2">
        <v>489.3822009770247</v>
      </c>
      <c r="AF62" s="2">
        <f t="shared" si="1"/>
        <v>179.57340027298582</v>
      </c>
      <c r="AG62" s="13"/>
      <c r="AH62" s="11">
        <v>41090</v>
      </c>
      <c r="AI62" s="4">
        <v>24</v>
      </c>
      <c r="AJ62" s="4">
        <v>65242.016128540039</v>
      </c>
      <c r="AK62" s="4">
        <v>14956.471059322357</v>
      </c>
      <c r="AL62" s="4">
        <v>3325.8739795684814</v>
      </c>
      <c r="AM62" s="12">
        <v>4.3621263244363204</v>
      </c>
      <c r="AN62" s="12">
        <v>4.4970047425738295</v>
      </c>
      <c r="AO62" s="14">
        <v>41090</v>
      </c>
      <c r="AP62" s="2">
        <v>580.28485677220067</v>
      </c>
      <c r="AQ62" s="2">
        <f t="shared" si="2"/>
        <v>133.02798076284179</v>
      </c>
      <c r="AS62" s="11">
        <v>41090</v>
      </c>
      <c r="AT62" s="4">
        <v>17</v>
      </c>
      <c r="AU62" s="4">
        <v>16812.147872924805</v>
      </c>
      <c r="AV62" s="4">
        <v>4233.5169258117676</v>
      </c>
      <c r="AW62" s="4">
        <v>1346.1439952850342</v>
      </c>
      <c r="AX62" s="12">
        <v>3.9712012890325488</v>
      </c>
      <c r="AY62" s="12">
        <v>3.1449213016140649</v>
      </c>
      <c r="AZ62" s="14">
        <v>41090</v>
      </c>
      <c r="BA62" s="2">
        <v>484.36346989553175</v>
      </c>
      <c r="BB62" s="2">
        <f t="shared" si="3"/>
        <v>121.96900500441035</v>
      </c>
      <c r="BC62" s="13"/>
      <c r="BD62" s="11">
        <v>41090</v>
      </c>
      <c r="BE62" s="4">
        <v>91</v>
      </c>
      <c r="BF62" s="4">
        <v>133475.88516938686</v>
      </c>
      <c r="BG62" s="4">
        <v>48727.149229049683</v>
      </c>
      <c r="BH62" s="4">
        <v>7437.9544348716736</v>
      </c>
      <c r="BI62" s="12">
        <v>2.7392508546305945</v>
      </c>
      <c r="BJ62" s="12">
        <v>6.5511491977686962</v>
      </c>
      <c r="BK62" s="14">
        <v>41090</v>
      </c>
      <c r="BL62" s="2">
        <v>579.81190372460878</v>
      </c>
      <c r="BM62" s="2">
        <f t="shared" si="4"/>
        <v>211.66805615647061</v>
      </c>
      <c r="BN62" s="13"/>
      <c r="BO62" s="11">
        <v>41090</v>
      </c>
      <c r="BP62" s="4">
        <v>16</v>
      </c>
      <c r="BQ62" s="4">
        <v>30736.181823730469</v>
      </c>
      <c r="BR62" s="4">
        <v>6698.3349761962891</v>
      </c>
      <c r="BS62" s="4">
        <v>2383.1185245513916</v>
      </c>
      <c r="BT62" s="12">
        <v>4.5886301495755131</v>
      </c>
      <c r="BU62" s="12">
        <v>2.810743530877136</v>
      </c>
      <c r="BV62" s="14">
        <v>41090</v>
      </c>
      <c r="BW62" s="2">
        <v>528.66839582504326</v>
      </c>
      <c r="BX62" s="2">
        <f t="shared" si="5"/>
        <v>115.21268408916102</v>
      </c>
      <c r="BY62" s="13"/>
      <c r="BZ62" s="11">
        <v>41090</v>
      </c>
      <c r="CA62" s="4">
        <v>14</v>
      </c>
      <c r="CB62" s="4">
        <v>33458.695281982422</v>
      </c>
      <c r="CC62" s="4">
        <v>5775.0339775085449</v>
      </c>
      <c r="CD62" s="4">
        <v>2409.2760009765625</v>
      </c>
      <c r="CE62" s="12">
        <v>5.7936793813319021</v>
      </c>
      <c r="CF62" s="12">
        <v>2.3969997522773334</v>
      </c>
      <c r="CG62" s="14">
        <v>41090</v>
      </c>
      <c r="CH62" s="2">
        <v>516.84789352120072</v>
      </c>
      <c r="CI62" s="2">
        <f t="shared" si="6"/>
        <v>89.208922258722424</v>
      </c>
      <c r="CJ62" s="13"/>
      <c r="CK62" s="11">
        <v>41090</v>
      </c>
      <c r="CL62" s="4">
        <v>41</v>
      </c>
      <c r="CM62" s="4">
        <v>100998.50813293457</v>
      </c>
      <c r="CN62" s="4">
        <v>24790.438400268555</v>
      </c>
      <c r="CO62" s="4">
        <v>6964.1607971191406</v>
      </c>
      <c r="CP62" s="12">
        <v>4.0740912484968579</v>
      </c>
      <c r="CQ62" s="12">
        <v>3.5597165433807327</v>
      </c>
      <c r="CR62" s="14">
        <v>41090</v>
      </c>
      <c r="CS62" s="2">
        <v>493.70392047003685</v>
      </c>
      <c r="CT62" s="2">
        <f t="shared" si="7"/>
        <v>121.18136054321063</v>
      </c>
      <c r="CU62" s="13"/>
      <c r="CV62" s="11">
        <v>41090</v>
      </c>
      <c r="CW62" s="4">
        <v>22</v>
      </c>
      <c r="CX62" s="4">
        <v>34568.13996887207</v>
      </c>
      <c r="CY62" s="4">
        <v>8065.9659767150879</v>
      </c>
      <c r="CZ62" s="4">
        <v>2320.014009475708</v>
      </c>
      <c r="DA62" s="12">
        <v>4.2856788720239738</v>
      </c>
      <c r="DB62" s="12">
        <v>3.4766884785053036</v>
      </c>
      <c r="DC62" s="14">
        <v>41090</v>
      </c>
      <c r="DD62" s="2">
        <v>402.74592261314217</v>
      </c>
      <c r="DE62" s="2">
        <f t="shared" si="8"/>
        <v>93.974825141982606</v>
      </c>
      <c r="DF62" s="13"/>
      <c r="DG62" s="11">
        <v>41090</v>
      </c>
      <c r="DH62" s="4">
        <v>60</v>
      </c>
      <c r="DI62" s="4">
        <v>98618.284576416016</v>
      </c>
      <c r="DJ62" s="4">
        <v>26802.475122451782</v>
      </c>
      <c r="DK62" s="4">
        <v>6453.542013168335</v>
      </c>
      <c r="DL62" s="12">
        <v>3.6794469214451717</v>
      </c>
      <c r="DM62" s="12">
        <v>4.1531418045720967</v>
      </c>
      <c r="DN62" s="14">
        <v>41090</v>
      </c>
      <c r="DO62" s="2">
        <v>592.22867126114511</v>
      </c>
      <c r="DP62" s="2">
        <f t="shared" si="9"/>
        <v>160.95589470510319</v>
      </c>
      <c r="DQ62" s="13"/>
      <c r="DR62" s="11">
        <v>41090</v>
      </c>
      <c r="DS62" s="4">
        <v>38</v>
      </c>
      <c r="DT62" s="4">
        <v>92073.042152404785</v>
      </c>
      <c r="DU62" s="4">
        <v>20703.638444900513</v>
      </c>
      <c r="DV62" s="4">
        <v>6501.5301036834717</v>
      </c>
      <c r="DW62" s="12">
        <v>4.447191366746611</v>
      </c>
      <c r="DX62" s="12">
        <v>3.1844255297950204</v>
      </c>
      <c r="DY62" s="14">
        <v>41090</v>
      </c>
      <c r="DZ62" s="2">
        <v>512.75989952170971</v>
      </c>
      <c r="EA62" s="2">
        <f t="shared" si="10"/>
        <v>115.29971553637561</v>
      </c>
      <c r="EB62" s="13"/>
      <c r="EC62" s="11">
        <v>41090</v>
      </c>
      <c r="ED62" s="4">
        <v>29</v>
      </c>
      <c r="EE62" s="4">
        <v>52150.244140625</v>
      </c>
      <c r="EF62" s="4">
        <v>5531.0360088348389</v>
      </c>
      <c r="EG62" s="4">
        <v>2790.0589995384216</v>
      </c>
      <c r="EH62" s="12">
        <v>9.4286574987623162</v>
      </c>
      <c r="EI62" s="12">
        <v>1.9824082608109275</v>
      </c>
      <c r="EJ62" s="14">
        <v>41090</v>
      </c>
      <c r="EK62" s="2">
        <v>540.42814927922268</v>
      </c>
      <c r="EL62" s="2">
        <f t="shared" si="11"/>
        <v>57.317613811951887</v>
      </c>
      <c r="EM62" s="13"/>
      <c r="EN62" s="11">
        <v>41090</v>
      </c>
      <c r="EO62" s="4">
        <v>30</v>
      </c>
      <c r="EP62" s="4">
        <v>54563.85026550293</v>
      </c>
      <c r="EQ62" s="4">
        <v>14087.279037475586</v>
      </c>
      <c r="ER62" s="4">
        <v>3591.9100074768066</v>
      </c>
      <c r="ES62" s="12">
        <v>3.873271063940015</v>
      </c>
      <c r="ET62" s="12">
        <v>3.921946543246337</v>
      </c>
      <c r="EU62" s="14">
        <v>41090</v>
      </c>
      <c r="EV62" s="2">
        <v>582.38720743126294</v>
      </c>
      <c r="EW62" s="2">
        <f t="shared" si="18"/>
        <v>150.3605603163854</v>
      </c>
      <c r="EX62" s="13"/>
      <c r="EY62" s="11">
        <v>41090</v>
      </c>
      <c r="EZ62" s="4">
        <v>20</v>
      </c>
      <c r="FA62" s="4">
        <v>44789.489868164063</v>
      </c>
      <c r="FB62" s="4">
        <v>12542.34397315979</v>
      </c>
      <c r="FC62" s="4">
        <v>3291.5909976959229</v>
      </c>
      <c r="FD62" s="12">
        <v>3.571062152657599</v>
      </c>
      <c r="FE62" s="12">
        <v>3.8104199403690471</v>
      </c>
      <c r="FF62" s="14">
        <v>41090</v>
      </c>
      <c r="FG62" s="2">
        <v>510.28314149652709</v>
      </c>
      <c r="FH62" s="2">
        <f t="shared" si="13"/>
        <v>142.89394014516725</v>
      </c>
      <c r="FI62" s="13"/>
      <c r="FJ62" s="11">
        <v>41090</v>
      </c>
      <c r="FK62" s="4">
        <v>22</v>
      </c>
      <c r="FL62" s="4">
        <v>107247.37501525879</v>
      </c>
      <c r="FM62" s="4">
        <v>25060.196361541748</v>
      </c>
      <c r="FN62" s="4">
        <v>7407.6450443267822</v>
      </c>
      <c r="FO62" s="12">
        <v>4.2795903698442022</v>
      </c>
      <c r="FP62" s="12">
        <v>3.3830179782621124</v>
      </c>
      <c r="FQ62" s="14">
        <v>41090</v>
      </c>
      <c r="FR62" s="2">
        <v>709.35373733009817</v>
      </c>
      <c r="FS62" s="2">
        <f t="shared" si="14"/>
        <v>165.75271837428733</v>
      </c>
      <c r="FT62" s="13"/>
      <c r="FU62" s="11">
        <v>41090</v>
      </c>
      <c r="FV62" s="4">
        <v>13</v>
      </c>
      <c r="FW62" s="4">
        <v>52456.837051391602</v>
      </c>
      <c r="FX62" s="4">
        <v>12605.167026519775</v>
      </c>
      <c r="FY62" s="4">
        <v>3390.5219974517822</v>
      </c>
      <c r="FZ62" s="12">
        <v>4.1615344676535138</v>
      </c>
      <c r="GA62" s="12">
        <v>3.7177658885544624</v>
      </c>
      <c r="GB62" s="14">
        <v>41090</v>
      </c>
      <c r="GC62" s="2">
        <v>692.50117892106425</v>
      </c>
      <c r="GD62" s="2">
        <f t="shared" si="21"/>
        <v>166.40524890606804</v>
      </c>
      <c r="GE62" s="13"/>
      <c r="GF62" s="11">
        <v>41090</v>
      </c>
      <c r="GG62" s="4">
        <v>6</v>
      </c>
      <c r="GH62" s="4">
        <v>52643.273010253906</v>
      </c>
      <c r="GI62" s="4">
        <v>8563.4100036621094</v>
      </c>
      <c r="GJ62" s="4">
        <v>3761.2519989013672</v>
      </c>
      <c r="GK62" s="12">
        <v>6.1474661364738123</v>
      </c>
      <c r="GL62" s="12">
        <v>2.2767445537186597</v>
      </c>
      <c r="GM62" s="14">
        <v>41090</v>
      </c>
      <c r="GN62" s="2">
        <v>694.19648477259</v>
      </c>
      <c r="GO62" s="2">
        <f t="shared" si="16"/>
        <v>112.9240030544977</v>
      </c>
    </row>
    <row r="63" spans="2:197">
      <c r="B63" s="11">
        <v>40908</v>
      </c>
      <c r="C63" s="4">
        <v>468</v>
      </c>
      <c r="D63" s="4">
        <v>1009304.1723480225</v>
      </c>
      <c r="E63" s="4">
        <v>262720.70253527164</v>
      </c>
      <c r="F63" s="4">
        <v>70070.40269869566</v>
      </c>
      <c r="G63" s="12">
        <v>3.8417382513375324</v>
      </c>
      <c r="H63" s="12">
        <v>3.7493819418303715</v>
      </c>
      <c r="I63" s="1"/>
      <c r="J63" s="1"/>
      <c r="K63" s="1"/>
      <c r="L63" s="11">
        <v>41182</v>
      </c>
      <c r="M63" s="4">
        <v>18</v>
      </c>
      <c r="N63" s="4">
        <v>23196.038101196289</v>
      </c>
      <c r="O63" s="4">
        <v>8385.3169555664063</v>
      </c>
      <c r="P63" s="4">
        <v>1713.3350028991699</v>
      </c>
      <c r="Q63" s="12">
        <v>2.7662684933809349</v>
      </c>
      <c r="R63" s="12">
        <v>4.8941490959896559</v>
      </c>
      <c r="S63" s="14">
        <v>41182</v>
      </c>
      <c r="T63" s="2">
        <v>528.78804245295544</v>
      </c>
      <c r="U63" s="2">
        <f t="shared" si="20"/>
        <v>191.15571887480465</v>
      </c>
      <c r="V63" s="13"/>
      <c r="W63" s="11">
        <v>41182</v>
      </c>
      <c r="X63" s="4">
        <v>36</v>
      </c>
      <c r="Y63" s="4">
        <v>51021.175842285156</v>
      </c>
      <c r="Z63" s="4">
        <v>13754.083934783936</v>
      </c>
      <c r="AA63" s="4">
        <v>3059.7159824371338</v>
      </c>
      <c r="AB63" s="12">
        <v>3.7095291903267458</v>
      </c>
      <c r="AC63" s="12">
        <v>4.4952159003426502</v>
      </c>
      <c r="AD63" s="14">
        <v>41182</v>
      </c>
      <c r="AE63" s="2">
        <v>438.94301537632504</v>
      </c>
      <c r="AF63" s="2">
        <f t="shared" si="1"/>
        <v>118.32849746025633</v>
      </c>
      <c r="AG63" s="13"/>
      <c r="AH63" s="11">
        <v>41182</v>
      </c>
      <c r="AI63" s="4">
        <v>25</v>
      </c>
      <c r="AJ63" s="4">
        <v>66873.646072387695</v>
      </c>
      <c r="AK63" s="4">
        <v>16906.571180343628</v>
      </c>
      <c r="AL63" s="4">
        <v>3478.86399269104</v>
      </c>
      <c r="AM63" s="12">
        <v>3.9554824783240572</v>
      </c>
      <c r="AN63" s="12">
        <v>4.859796535841495</v>
      </c>
      <c r="AO63" s="14">
        <v>41182</v>
      </c>
      <c r="AP63" s="2">
        <v>550.21550645834327</v>
      </c>
      <c r="AQ63" s="2">
        <f t="shared" si="2"/>
        <v>139.10199564111588</v>
      </c>
      <c r="AS63" s="11">
        <v>41182</v>
      </c>
      <c r="AT63" s="4">
        <v>18</v>
      </c>
      <c r="AU63" s="4">
        <v>17055.699996948242</v>
      </c>
      <c r="AV63" s="4">
        <v>4315.7719688415527</v>
      </c>
      <c r="AW63" s="4">
        <v>1357.8960092067719</v>
      </c>
      <c r="AX63" s="12">
        <v>3.9519465161933391</v>
      </c>
      <c r="AY63" s="12">
        <v>3.1782787043925791</v>
      </c>
      <c r="AZ63" s="14">
        <v>41182</v>
      </c>
      <c r="BA63" s="2">
        <v>425.93245690443212</v>
      </c>
      <c r="BB63" s="2">
        <f t="shared" si="3"/>
        <v>107.77788999905444</v>
      </c>
      <c r="BC63" s="13"/>
      <c r="BD63" s="11">
        <v>41182</v>
      </c>
      <c r="BE63" s="4">
        <v>88</v>
      </c>
      <c r="BF63" s="4">
        <v>136530.629737854</v>
      </c>
      <c r="BG63" s="4">
        <v>46114.903479337692</v>
      </c>
      <c r="BH63" s="4">
        <v>7241.3473701477051</v>
      </c>
      <c r="BI63" s="12">
        <v>2.960661726182038</v>
      </c>
      <c r="BJ63" s="12">
        <v>6.3682766648435294</v>
      </c>
      <c r="BK63" s="14">
        <v>41182</v>
      </c>
      <c r="BL63" s="2">
        <v>497.35864147022897</v>
      </c>
      <c r="BM63" s="2">
        <f t="shared" si="4"/>
        <v>167.98901308850458</v>
      </c>
      <c r="BN63" s="13"/>
      <c r="BO63" s="11">
        <v>41182</v>
      </c>
      <c r="BP63" s="4">
        <v>16</v>
      </c>
      <c r="BQ63" s="4">
        <v>31598.535095214844</v>
      </c>
      <c r="BR63" s="4">
        <v>6615.2177276611328</v>
      </c>
      <c r="BS63" s="4">
        <v>2325.1200790405273</v>
      </c>
      <c r="BT63" s="12">
        <v>4.7766432483525794</v>
      </c>
      <c r="BU63" s="12">
        <v>2.845107995622719</v>
      </c>
      <c r="BV63" s="14">
        <v>41182</v>
      </c>
      <c r="BW63" s="2">
        <v>536.04628096727993</v>
      </c>
      <c r="BX63" s="2">
        <f t="shared" si="5"/>
        <v>112.22238151282438</v>
      </c>
      <c r="BY63" s="13"/>
      <c r="BZ63" s="11">
        <v>41182</v>
      </c>
      <c r="CA63" s="4">
        <v>13</v>
      </c>
      <c r="CB63" s="4">
        <v>34470.032318115234</v>
      </c>
      <c r="CC63" s="4">
        <v>5754.1980285644531</v>
      </c>
      <c r="CD63" s="4">
        <v>2419.8320293426514</v>
      </c>
      <c r="CE63" s="12">
        <v>5.9904146758596619</v>
      </c>
      <c r="CF63" s="12">
        <v>2.3779328312005128</v>
      </c>
      <c r="CG63" s="14">
        <v>41182</v>
      </c>
      <c r="CH63" s="2">
        <v>472.90009510900398</v>
      </c>
      <c r="CI63" s="2">
        <f t="shared" si="6"/>
        <v>78.942797902574227</v>
      </c>
      <c r="CJ63" s="13"/>
      <c r="CK63" s="11">
        <v>41182</v>
      </c>
      <c r="CL63" s="4">
        <v>42</v>
      </c>
      <c r="CM63" s="4">
        <v>110848.78979492188</v>
      </c>
      <c r="CN63" s="4">
        <v>26054.146324157715</v>
      </c>
      <c r="CO63" s="4">
        <v>7238.7678108215332</v>
      </c>
      <c r="CP63" s="12">
        <v>4.2545546653409847</v>
      </c>
      <c r="CQ63" s="12">
        <v>3.599251558422456</v>
      </c>
      <c r="CR63" s="14">
        <v>41182</v>
      </c>
      <c r="CS63" s="2">
        <v>438.71922074874436</v>
      </c>
      <c r="CT63" s="2">
        <f t="shared" si="7"/>
        <v>103.11754231828229</v>
      </c>
      <c r="CU63" s="13"/>
      <c r="CV63" s="11">
        <v>41182</v>
      </c>
      <c r="CW63" s="4">
        <v>21</v>
      </c>
      <c r="CX63" s="4">
        <v>31662.638229370117</v>
      </c>
      <c r="CY63" s="4">
        <v>7625.4269332885742</v>
      </c>
      <c r="CZ63" s="4">
        <v>2095.9599809646606</v>
      </c>
      <c r="DA63" s="12">
        <v>4.1522446554628711</v>
      </c>
      <c r="DB63" s="12">
        <v>3.6381548324119191</v>
      </c>
      <c r="DC63" s="14">
        <v>41182</v>
      </c>
      <c r="DD63" s="2">
        <v>342.1362597139165</v>
      </c>
      <c r="DE63" s="2">
        <f t="shared" si="8"/>
        <v>82.397904772732346</v>
      </c>
      <c r="DF63" s="13"/>
      <c r="DG63" s="11">
        <v>41182</v>
      </c>
      <c r="DH63" s="4">
        <v>59</v>
      </c>
      <c r="DI63" s="4">
        <v>95117.477249145508</v>
      </c>
      <c r="DJ63" s="4">
        <v>25480.392048835754</v>
      </c>
      <c r="DK63" s="4">
        <v>6427.0099983215332</v>
      </c>
      <c r="DL63" s="12">
        <v>3.7329675723530165</v>
      </c>
      <c r="DM63" s="12">
        <v>3.9645794942734134</v>
      </c>
      <c r="DN63" s="14">
        <v>41182</v>
      </c>
      <c r="DO63" s="2">
        <v>542.70537606392406</v>
      </c>
      <c r="DP63" s="2">
        <f t="shared" si="9"/>
        <v>145.38175474206929</v>
      </c>
      <c r="DQ63" s="13"/>
      <c r="DR63" s="11">
        <v>41182</v>
      </c>
      <c r="DS63" s="4">
        <v>39</v>
      </c>
      <c r="DT63" s="4">
        <v>94841.269386291504</v>
      </c>
      <c r="DU63" s="4">
        <v>21052.859390258789</v>
      </c>
      <c r="DV63" s="4">
        <v>6884.5846891403198</v>
      </c>
      <c r="DW63" s="12">
        <v>4.504911548032986</v>
      </c>
      <c r="DX63" s="12">
        <v>3.0579708640184751</v>
      </c>
      <c r="DY63" s="14">
        <v>41182</v>
      </c>
      <c r="DZ63" s="2">
        <v>480.7433691538796</v>
      </c>
      <c r="EA63" s="2">
        <f t="shared" si="10"/>
        <v>106.71538475906154</v>
      </c>
      <c r="EB63" s="13"/>
      <c r="EC63" s="11">
        <v>41182</v>
      </c>
      <c r="ED63" s="4">
        <v>27</v>
      </c>
      <c r="EE63" s="4">
        <v>52134.416717529297</v>
      </c>
      <c r="EF63" s="4">
        <v>5815.6119356155396</v>
      </c>
      <c r="EG63" s="4">
        <v>2732.0340031385422</v>
      </c>
      <c r="EH63" s="12">
        <v>8.9645625077305393</v>
      </c>
      <c r="EI63" s="12">
        <v>2.1286748001432647</v>
      </c>
      <c r="EJ63" s="14">
        <v>41182</v>
      </c>
      <c r="EK63" s="2">
        <v>449.48816695455491</v>
      </c>
      <c r="EL63" s="2">
        <f t="shared" si="11"/>
        <v>50.140558065933654</v>
      </c>
      <c r="EM63" s="13"/>
      <c r="EN63" s="11">
        <v>41182</v>
      </c>
      <c r="EO63" s="4">
        <v>31</v>
      </c>
      <c r="EP63" s="4">
        <v>59551.835189819336</v>
      </c>
      <c r="EQ63" s="4">
        <v>15973.732067108154</v>
      </c>
      <c r="ER63" s="4">
        <v>3940.5700073242188</v>
      </c>
      <c r="ES63" s="12">
        <v>3.7281103088265617</v>
      </c>
      <c r="ET63" s="12">
        <v>4.0536602667680715</v>
      </c>
      <c r="EU63" s="14">
        <v>41182</v>
      </c>
      <c r="EV63" s="2">
        <v>533.241913445573</v>
      </c>
      <c r="EW63" s="2">
        <f t="shared" si="18"/>
        <v>143.0327617139132</v>
      </c>
      <c r="EX63" s="13"/>
      <c r="EY63" s="11">
        <v>41182</v>
      </c>
      <c r="EZ63" s="4">
        <v>21</v>
      </c>
      <c r="FA63" s="4">
        <v>42333.686965942383</v>
      </c>
      <c r="FB63" s="4">
        <v>12543.81796836853</v>
      </c>
      <c r="FC63" s="4">
        <v>2910.2510147094727</v>
      </c>
      <c r="FD63" s="12">
        <v>3.3748645805204052</v>
      </c>
      <c r="FE63" s="12">
        <v>4.3102185704832632</v>
      </c>
      <c r="FF63" s="14">
        <v>41182</v>
      </c>
      <c r="FG63" s="2">
        <v>469.98349326431196</v>
      </c>
      <c r="FH63" s="2">
        <f t="shared" si="13"/>
        <v>139.25995608150902</v>
      </c>
      <c r="FI63" s="13"/>
      <c r="FJ63" s="11">
        <v>41182</v>
      </c>
      <c r="FK63" s="4">
        <v>23</v>
      </c>
      <c r="FL63" s="4">
        <v>107589.9727935791</v>
      </c>
      <c r="FM63" s="4">
        <v>24936.381999969482</v>
      </c>
      <c r="FN63" s="4">
        <v>7398.9929904937744</v>
      </c>
      <c r="FO63" s="12">
        <v>4.3145783054538853</v>
      </c>
      <c r="FP63" s="12">
        <v>3.3702399815769177</v>
      </c>
      <c r="FQ63" s="14">
        <v>41182</v>
      </c>
      <c r="FR63" s="2">
        <v>513.80814525700873</v>
      </c>
      <c r="FS63" s="2">
        <f t="shared" si="14"/>
        <v>119.08652685884145</v>
      </c>
      <c r="FT63" s="13"/>
      <c r="FU63" s="11">
        <v>41182</v>
      </c>
      <c r="FV63" s="4">
        <v>13</v>
      </c>
      <c r="FW63" s="4">
        <v>51585.658111572266</v>
      </c>
      <c r="FX63" s="4">
        <v>13266.133979797363</v>
      </c>
      <c r="FY63" s="4">
        <v>3280.8810005187988</v>
      </c>
      <c r="FZ63" s="12">
        <v>3.888522322338269</v>
      </c>
      <c r="GA63" s="12">
        <v>4.0434669766137867</v>
      </c>
      <c r="GB63" s="14">
        <v>41182</v>
      </c>
      <c r="GC63" s="2">
        <v>646.74594905317349</v>
      </c>
      <c r="GD63" s="2">
        <f t="shared" si="21"/>
        <v>166.32177867099614</v>
      </c>
      <c r="GE63" s="13"/>
      <c r="GF63" s="11">
        <v>41182</v>
      </c>
      <c r="GG63" s="4">
        <v>5</v>
      </c>
      <c r="GH63" s="4">
        <v>48384.315002441406</v>
      </c>
      <c r="GI63" s="4">
        <v>8459.2300033569336</v>
      </c>
      <c r="GJ63" s="4">
        <v>3401.4599990844727</v>
      </c>
      <c r="GK63" s="12">
        <v>5.7197067561989368</v>
      </c>
      <c r="GL63" s="12">
        <v>2.4869409035043177</v>
      </c>
      <c r="GM63" s="14">
        <v>41182</v>
      </c>
      <c r="GN63" s="2">
        <v>455.69846065380568</v>
      </c>
      <c r="GO63" s="2">
        <f t="shared" si="16"/>
        <v>79.671647529818927</v>
      </c>
    </row>
    <row r="64" spans="2:197">
      <c r="B64" s="11">
        <v>40999</v>
      </c>
      <c r="C64" s="19">
        <v>488</v>
      </c>
      <c r="D64" s="19">
        <v>1088054.9704846144</v>
      </c>
      <c r="E64" s="19">
        <v>268814.30881309509</v>
      </c>
      <c r="F64" s="19">
        <v>75556.734677910805</v>
      </c>
      <c r="G64" s="12">
        <v>4.0476080878608744</v>
      </c>
      <c r="H64" s="12">
        <v>3.5577809173334169</v>
      </c>
      <c r="I64" s="1"/>
      <c r="J64" s="1"/>
      <c r="K64" s="1"/>
      <c r="L64" s="11">
        <v>41274</v>
      </c>
      <c r="M64" s="19">
        <v>18</v>
      </c>
      <c r="N64" s="19">
        <v>21635.115997314453</v>
      </c>
      <c r="O64" s="19">
        <v>9065.5269966125488</v>
      </c>
      <c r="P64" s="19">
        <v>1716.9349918365479</v>
      </c>
      <c r="Q64" s="12">
        <v>2.386526012817423</v>
      </c>
      <c r="R64" s="12">
        <v>5.2800642072740667</v>
      </c>
      <c r="S64" s="14">
        <v>41274</v>
      </c>
      <c r="T64" s="2">
        <v>525.66502000860874</v>
      </c>
      <c r="U64" s="2">
        <f t="shared" si="20"/>
        <v>220.2636875464151</v>
      </c>
      <c r="V64" s="13"/>
      <c r="W64" s="11">
        <v>41274</v>
      </c>
      <c r="X64" s="19">
        <v>35</v>
      </c>
      <c r="Y64" s="19">
        <v>53596.966995239258</v>
      </c>
      <c r="Z64" s="19">
        <v>15571.211971282959</v>
      </c>
      <c r="AA64" s="19">
        <v>3127.4869928359985</v>
      </c>
      <c r="AB64" s="12">
        <v>3.4420549340722411</v>
      </c>
      <c r="AC64" s="12">
        <v>4.9788254937434662</v>
      </c>
      <c r="AD64" s="14">
        <v>41274</v>
      </c>
      <c r="AE64" s="2">
        <v>402.94454398234927</v>
      </c>
      <c r="AF64" s="2">
        <f t="shared" si="1"/>
        <v>117.06511130710861</v>
      </c>
      <c r="AG64" s="13"/>
      <c r="AH64" s="11">
        <v>41274</v>
      </c>
      <c r="AI64" s="19">
        <v>24</v>
      </c>
      <c r="AJ64" s="19">
        <v>66014.581878662109</v>
      </c>
      <c r="AK64" s="19">
        <v>18767.865997314453</v>
      </c>
      <c r="AL64" s="19">
        <v>3188.3890247344971</v>
      </c>
      <c r="AM64" s="12">
        <v>3.5174261095059141</v>
      </c>
      <c r="AN64" s="12">
        <v>5.8863162091323806</v>
      </c>
      <c r="AO64" s="14">
        <v>41274</v>
      </c>
      <c r="AP64" s="2">
        <v>438.7983249855555</v>
      </c>
      <c r="AQ64" s="2">
        <f t="shared" si="2"/>
        <v>124.74983448826239</v>
      </c>
      <c r="AS64" s="11">
        <v>41274</v>
      </c>
      <c r="AT64" s="19">
        <v>18</v>
      </c>
      <c r="AU64" s="19">
        <v>19673.635070800781</v>
      </c>
      <c r="AV64" s="19">
        <v>4538.0130004882813</v>
      </c>
      <c r="AW64" s="19">
        <v>1434.6569976806641</v>
      </c>
      <c r="AX64" s="12">
        <v>4.335297203574326</v>
      </c>
      <c r="AY64" s="12">
        <v>3.1631344689529644</v>
      </c>
      <c r="AZ64" s="14">
        <v>41274</v>
      </c>
      <c r="BA64" s="2">
        <v>403.09203473861385</v>
      </c>
      <c r="BB64" s="2">
        <f t="shared" si="3"/>
        <v>92.979100580757475</v>
      </c>
      <c r="BC64" s="13"/>
      <c r="BD64" s="11">
        <v>41274</v>
      </c>
      <c r="BE64" s="19">
        <v>95</v>
      </c>
      <c r="BF64" s="19">
        <v>154305.74897766113</v>
      </c>
      <c r="BG64" s="19">
        <v>48497.313510894775</v>
      </c>
      <c r="BH64" s="19">
        <v>7929.8744201660156</v>
      </c>
      <c r="BI64" s="12">
        <v>3.1817380759244904</v>
      </c>
      <c r="BJ64" s="12">
        <v>6.1157732066429702</v>
      </c>
      <c r="BK64" s="14">
        <v>41274</v>
      </c>
      <c r="BL64" s="2">
        <v>460.82492856014915</v>
      </c>
      <c r="BM64" s="2">
        <f t="shared" si="4"/>
        <v>144.83433820247797</v>
      </c>
      <c r="BN64" s="13"/>
      <c r="BO64" s="11">
        <v>41274</v>
      </c>
      <c r="BP64" s="19">
        <v>16</v>
      </c>
      <c r="BQ64" s="19">
        <v>31228.010070800781</v>
      </c>
      <c r="BR64" s="19">
        <v>6611.1026268005371</v>
      </c>
      <c r="BS64" s="19">
        <v>2323.4712238311768</v>
      </c>
      <c r="BT64" s="12">
        <v>4.7235706104767683</v>
      </c>
      <c r="BU64" s="12">
        <v>2.8453559308126382</v>
      </c>
      <c r="BV64" s="14">
        <v>41274</v>
      </c>
      <c r="BW64" s="2">
        <v>482.80904464573138</v>
      </c>
      <c r="BX64" s="2">
        <f t="shared" si="5"/>
        <v>102.21272940746822</v>
      </c>
      <c r="BY64" s="13"/>
      <c r="BZ64" s="11">
        <v>41274</v>
      </c>
      <c r="CA64" s="19">
        <v>12</v>
      </c>
      <c r="CB64" s="19">
        <v>35077.485992431641</v>
      </c>
      <c r="CC64" s="19">
        <v>4938.8469848632813</v>
      </c>
      <c r="CD64" s="19">
        <v>2406.880033493042</v>
      </c>
      <c r="CE64" s="12">
        <v>7.1023633856116861</v>
      </c>
      <c r="CF64" s="12">
        <v>2.0519705661007381</v>
      </c>
      <c r="CG64" s="14">
        <v>41274</v>
      </c>
      <c r="CH64" s="2">
        <v>444.11344870800633</v>
      </c>
      <c r="CI64" s="2">
        <f t="shared" si="6"/>
        <v>62.530375396971799</v>
      </c>
      <c r="CJ64" s="13"/>
      <c r="CK64" s="11">
        <v>41274</v>
      </c>
      <c r="CL64" s="19">
        <v>43</v>
      </c>
      <c r="CM64" s="19">
        <v>110949.78895568848</v>
      </c>
      <c r="CN64" s="19">
        <v>25080.877414703369</v>
      </c>
      <c r="CO64" s="19">
        <v>7103.2439804077148</v>
      </c>
      <c r="CP64" s="12">
        <v>4.4236805244558735</v>
      </c>
      <c r="CQ64" s="12">
        <v>3.5309046801548503</v>
      </c>
      <c r="CR64" s="14">
        <v>41274</v>
      </c>
      <c r="CS64" s="2">
        <v>417.7262972429242</v>
      </c>
      <c r="CT64" s="2">
        <f t="shared" si="7"/>
        <v>94.429580737932213</v>
      </c>
      <c r="CU64" s="13"/>
      <c r="CV64" s="11">
        <v>41274</v>
      </c>
      <c r="CW64" s="19">
        <v>20</v>
      </c>
      <c r="CX64" s="19">
        <v>31188.835235595703</v>
      </c>
      <c r="CY64" s="19">
        <v>7786.4339160919189</v>
      </c>
      <c r="CZ64" s="19">
        <v>2022.5789985656738</v>
      </c>
      <c r="DA64" s="12">
        <v>4.0055352131274056</v>
      </c>
      <c r="DB64" s="12">
        <v>3.8497551500404796</v>
      </c>
      <c r="DC64" s="14">
        <v>41274</v>
      </c>
      <c r="DD64" s="2">
        <v>326.95710507121385</v>
      </c>
      <c r="DE64" s="2">
        <f t="shared" si="8"/>
        <v>81.626321496231526</v>
      </c>
      <c r="DF64" s="13"/>
      <c r="DG64" s="11">
        <v>41274</v>
      </c>
      <c r="DH64" s="19">
        <v>60</v>
      </c>
      <c r="DI64" s="19">
        <v>101144.12789916992</v>
      </c>
      <c r="DJ64" s="19">
        <v>26805.767845153809</v>
      </c>
      <c r="DK64" s="19">
        <v>6716.9780058860779</v>
      </c>
      <c r="DL64" s="12">
        <v>3.7732225573033036</v>
      </c>
      <c r="DM64" s="12">
        <v>3.9907481938550275</v>
      </c>
      <c r="DN64" s="14">
        <v>41274</v>
      </c>
      <c r="DO64" s="2">
        <v>488.96288035023804</v>
      </c>
      <c r="DP64" s="2">
        <f t="shared" si="9"/>
        <v>129.58760659474495</v>
      </c>
      <c r="DQ64" s="13"/>
      <c r="DR64" s="11">
        <v>41274</v>
      </c>
      <c r="DS64" s="19">
        <v>40</v>
      </c>
      <c r="DT64" s="19">
        <v>97379.568161010742</v>
      </c>
      <c r="DU64" s="19">
        <v>21498.544717788696</v>
      </c>
      <c r="DV64" s="19">
        <v>7133.1411724090576</v>
      </c>
      <c r="DW64" s="12">
        <v>4.5295888367939279</v>
      </c>
      <c r="DX64" s="12">
        <v>3.0138958697389762</v>
      </c>
      <c r="DY64" s="14">
        <v>41274</v>
      </c>
      <c r="DZ64" s="2">
        <v>444.97082951696245</v>
      </c>
      <c r="EA64" s="2">
        <f t="shared" si="10"/>
        <v>98.236472569531429</v>
      </c>
      <c r="EB64" s="13"/>
      <c r="EC64" s="11">
        <v>41274</v>
      </c>
      <c r="ED64" s="19">
        <v>26</v>
      </c>
      <c r="EE64" s="19">
        <v>51434.771743774414</v>
      </c>
      <c r="EF64" s="19">
        <v>5550.7760591506958</v>
      </c>
      <c r="EG64" s="19">
        <v>2723.59098559618</v>
      </c>
      <c r="EH64" s="12">
        <v>9.2662307388499219</v>
      </c>
      <c r="EI64" s="12">
        <v>2.0380358462435062</v>
      </c>
      <c r="EJ64" s="14">
        <v>41274</v>
      </c>
      <c r="EK64" s="2">
        <v>441.69931302497866</v>
      </c>
      <c r="EL64" s="2">
        <f t="shared" si="11"/>
        <v>47.667635900009991</v>
      </c>
      <c r="EM64" s="13"/>
      <c r="EN64" s="11">
        <v>41274</v>
      </c>
      <c r="EO64" s="19">
        <v>32</v>
      </c>
      <c r="EP64" s="19">
        <v>61509.071792602539</v>
      </c>
      <c r="EQ64" s="19">
        <v>18289.540916442871</v>
      </c>
      <c r="ER64" s="19">
        <v>4150.8219680786133</v>
      </c>
      <c r="ES64" s="12">
        <v>3.3630735770575821</v>
      </c>
      <c r="ET64" s="12">
        <v>4.4062455718641607</v>
      </c>
      <c r="EU64" s="14">
        <v>41274</v>
      </c>
      <c r="EV64" s="2">
        <v>517.89601535179736</v>
      </c>
      <c r="EW64" s="2">
        <f t="shared" si="18"/>
        <v>153.99485128271104</v>
      </c>
      <c r="EX64" s="13"/>
      <c r="EY64" s="11">
        <v>41274</v>
      </c>
      <c r="EZ64" s="19">
        <v>19</v>
      </c>
      <c r="FA64" s="19">
        <v>40394.082382202148</v>
      </c>
      <c r="FB64" s="19">
        <v>11116.501022338867</v>
      </c>
      <c r="FC64" s="19">
        <v>2803.8789825439453</v>
      </c>
      <c r="FD64" s="12">
        <v>3.6337047332635781</v>
      </c>
      <c r="FE64" s="12">
        <v>3.9646864545676368</v>
      </c>
      <c r="FF64" s="14">
        <v>41274</v>
      </c>
      <c r="FG64" s="2">
        <v>502.76617582392413</v>
      </c>
      <c r="FH64" s="2">
        <f t="shared" si="13"/>
        <v>138.36186832174704</v>
      </c>
      <c r="FI64" s="13"/>
      <c r="FJ64" s="11">
        <v>41274</v>
      </c>
      <c r="FK64" s="19">
        <v>22</v>
      </c>
      <c r="FL64" s="19">
        <v>120612.69003295898</v>
      </c>
      <c r="FM64" s="19">
        <v>26293.033933639526</v>
      </c>
      <c r="FN64" s="19">
        <v>8013.1989250183105</v>
      </c>
      <c r="FO64" s="12">
        <v>4.5872488636104523</v>
      </c>
      <c r="FP64" s="12">
        <v>3.2812156767441594</v>
      </c>
      <c r="FQ64" s="14">
        <v>41274</v>
      </c>
      <c r="FR64" s="2">
        <v>433.62150687089263</v>
      </c>
      <c r="FS64" s="2">
        <f t="shared" si="14"/>
        <v>94.527574100177631</v>
      </c>
      <c r="FT64" s="13"/>
      <c r="FU64" s="11">
        <v>41274</v>
      </c>
      <c r="FV64" s="19">
        <v>10</v>
      </c>
      <c r="FW64" s="19">
        <v>33494.662094116211</v>
      </c>
      <c r="FX64" s="19">
        <v>5681.0070209503174</v>
      </c>
      <c r="FY64" s="19">
        <v>1940.3720092773438</v>
      </c>
      <c r="FZ64" s="12">
        <v>5.8959022529976091</v>
      </c>
      <c r="GA64" s="12">
        <v>2.9277927087116171</v>
      </c>
      <c r="GB64" s="14">
        <v>41274</v>
      </c>
      <c r="GC64" s="2">
        <v>697.92140382452112</v>
      </c>
      <c r="GD64" s="2">
        <f t="shared" si="21"/>
        <v>118.37397804037239</v>
      </c>
      <c r="GE64" s="13"/>
      <c r="GF64" s="11">
        <v>41274</v>
      </c>
      <c r="GG64" s="19">
        <v>3</v>
      </c>
      <c r="GH64" s="19">
        <v>48003</v>
      </c>
      <c r="GI64" s="19">
        <v>7758</v>
      </c>
      <c r="GJ64" s="19">
        <v>2969</v>
      </c>
      <c r="GK64" s="12">
        <v>6.1875483372003091</v>
      </c>
      <c r="GL64" s="12">
        <v>2.6130010104412258</v>
      </c>
      <c r="GM64" s="14">
        <v>41274</v>
      </c>
      <c r="GN64" s="2">
        <v>388.43669643967957</v>
      </c>
      <c r="GO64" s="2">
        <f t="shared" si="16"/>
        <v>62.777157489720103</v>
      </c>
    </row>
    <row r="65" spans="2:197">
      <c r="B65" s="11">
        <v>41090</v>
      </c>
      <c r="C65" s="19">
        <v>496</v>
      </c>
      <c r="D65" s="19">
        <v>1120879.2732232809</v>
      </c>
      <c r="E65" s="19">
        <v>267132.89446210861</v>
      </c>
      <c r="F65" s="19">
        <v>77302.094828605652</v>
      </c>
      <c r="G65" s="12">
        <v>4.1959612479782855</v>
      </c>
      <c r="H65" s="12">
        <v>3.4557005868262194</v>
      </c>
      <c r="K65" s="1"/>
      <c r="L65" s="11">
        <v>41364</v>
      </c>
      <c r="M65" s="19">
        <v>18</v>
      </c>
      <c r="N65" s="19">
        <v>26440.80192565918</v>
      </c>
      <c r="O65" s="19">
        <v>8364.8459930419922</v>
      </c>
      <c r="P65" s="19">
        <v>1713.2960014343262</v>
      </c>
      <c r="Q65" s="12">
        <v>3.160943064301847</v>
      </c>
      <c r="R65" s="12">
        <v>4.8823122134407386</v>
      </c>
      <c r="S65" s="14">
        <v>41364</v>
      </c>
      <c r="T65" s="2">
        <v>475.8749220881017</v>
      </c>
      <c r="U65" s="2">
        <f t="shared" si="20"/>
        <v>150.54840040062774</v>
      </c>
      <c r="V65" s="13"/>
      <c r="W65" s="11">
        <v>41364</v>
      </c>
      <c r="X65" s="19">
        <v>36</v>
      </c>
      <c r="Y65" s="19">
        <v>56535.753982543945</v>
      </c>
      <c r="Z65" s="19">
        <v>13756.094924926758</v>
      </c>
      <c r="AA65" s="19">
        <v>3124.2899913787842</v>
      </c>
      <c r="AB65" s="12">
        <v>4.1098694281396844</v>
      </c>
      <c r="AC65" s="12">
        <v>4.4029507385311693</v>
      </c>
      <c r="AD65" s="14">
        <v>41364</v>
      </c>
      <c r="AE65" s="2">
        <v>401.57037385499876</v>
      </c>
      <c r="AF65" s="2">
        <f t="shared" ref="AF65:AF90" si="22">AE65/AB65</f>
        <v>97.708791210130471</v>
      </c>
      <c r="AG65" s="13"/>
      <c r="AH65" s="11">
        <v>41364</v>
      </c>
      <c r="AI65" s="19">
        <v>28</v>
      </c>
      <c r="AJ65" s="19">
        <v>71207.869384765625</v>
      </c>
      <c r="AK65" s="19">
        <v>16838.276119232178</v>
      </c>
      <c r="AL65" s="19">
        <v>3443.2109785079956</v>
      </c>
      <c r="AM65" s="12">
        <v>4.2289287145870071</v>
      </c>
      <c r="AN65" s="12">
        <v>4.8902830016325352</v>
      </c>
      <c r="AO65" s="14">
        <v>41364</v>
      </c>
      <c r="AP65" s="2">
        <v>387.71672306246404</v>
      </c>
      <c r="AQ65" s="2">
        <f t="shared" ref="AQ65:AQ90" si="23">AP65/AM65</f>
        <v>91.682019071425287</v>
      </c>
      <c r="AS65" s="11">
        <v>41364</v>
      </c>
      <c r="AT65" s="19">
        <v>19</v>
      </c>
      <c r="AU65" s="19">
        <v>22428.279998779297</v>
      </c>
      <c r="AV65" s="19">
        <v>4967.5329780578613</v>
      </c>
      <c r="AW65" s="19">
        <v>1343.0650014877319</v>
      </c>
      <c r="AX65" s="12">
        <v>4.514973548811346</v>
      </c>
      <c r="AY65" s="12">
        <v>3.698654177240309</v>
      </c>
      <c r="AZ65" s="14">
        <v>41364</v>
      </c>
      <c r="BA65" s="2">
        <v>381.56070681863054</v>
      </c>
      <c r="BB65" s="2">
        <f>BA65/AX65</f>
        <v>84.510064719888277</v>
      </c>
      <c r="BC65" s="13"/>
      <c r="BD65" s="11">
        <v>41364</v>
      </c>
      <c r="BE65" s="19">
        <v>100</v>
      </c>
      <c r="BF65" s="19">
        <v>200760.73506164551</v>
      </c>
      <c r="BG65" s="19">
        <v>59582.03804397583</v>
      </c>
      <c r="BH65" s="19">
        <v>10555.683097839355</v>
      </c>
      <c r="BI65" s="12">
        <v>3.3694841877256638</v>
      </c>
      <c r="BJ65" s="12">
        <v>5.6445459276976289</v>
      </c>
      <c r="BK65" s="14">
        <v>41364</v>
      </c>
      <c r="BL65" s="2">
        <v>417.37192459877036</v>
      </c>
      <c r="BM65" s="2">
        <f t="shared" ref="BM65:BM90" si="24">BL65/BI65</f>
        <v>123.86819505465265</v>
      </c>
      <c r="BN65" s="13"/>
      <c r="BO65" s="11">
        <v>41364</v>
      </c>
      <c r="BP65" s="19">
        <v>16</v>
      </c>
      <c r="BQ65" s="19">
        <v>24366.651168823242</v>
      </c>
      <c r="BR65" s="19">
        <v>5530.1284103393555</v>
      </c>
      <c r="BS65" s="19">
        <v>1830.9293231964111</v>
      </c>
      <c r="BT65" s="12">
        <v>4.4061637200442485</v>
      </c>
      <c r="BU65" s="12">
        <v>3.0203942556804617</v>
      </c>
      <c r="BV65" s="14">
        <v>41364</v>
      </c>
      <c r="BW65" s="2">
        <v>366.38533064411308</v>
      </c>
      <c r="BX65" s="2">
        <f t="shared" ref="BX65:BX90" si="25">BW65/BT65</f>
        <v>83.15290895283249</v>
      </c>
      <c r="BY65" s="13"/>
      <c r="BZ65" s="11">
        <v>41364</v>
      </c>
      <c r="CA65" s="19">
        <v>11</v>
      </c>
      <c r="CB65" s="19">
        <v>34217.701995849609</v>
      </c>
      <c r="CC65" s="19">
        <v>4948.0910568237305</v>
      </c>
      <c r="CD65" s="19">
        <v>2340.4230155944824</v>
      </c>
      <c r="CE65" s="12">
        <v>6.9153339344192615</v>
      </c>
      <c r="CF65" s="12">
        <v>2.1141866337213759</v>
      </c>
      <c r="CG65" s="14">
        <v>41364</v>
      </c>
      <c r="CH65" s="2">
        <v>438.8806149708563</v>
      </c>
      <c r="CI65" s="2">
        <f t="shared" ref="CI65:CI90" si="26">CH65/CE65</f>
        <v>63.464847704091788</v>
      </c>
      <c r="CJ65" s="13"/>
      <c r="CK65" s="11">
        <v>41364</v>
      </c>
      <c r="CL65" s="19">
        <v>46</v>
      </c>
      <c r="CM65" s="19">
        <v>111491.00193786621</v>
      </c>
      <c r="CN65" s="19">
        <v>25077.418742179871</v>
      </c>
      <c r="CO65" s="19">
        <v>7395.6459465026855</v>
      </c>
      <c r="CP65" s="12">
        <v>4.445872323786654</v>
      </c>
      <c r="CQ65" s="12">
        <v>3.3908354893650214</v>
      </c>
      <c r="CR65" s="14">
        <v>41364</v>
      </c>
      <c r="CS65" s="2">
        <v>396.05481575460243</v>
      </c>
      <c r="CT65" s="2">
        <f t="shared" ref="CT65:CT90" si="27">CS65/CP65</f>
        <v>89.08371336612592</v>
      </c>
      <c r="CU65" s="13"/>
      <c r="CV65" s="11">
        <v>41364</v>
      </c>
      <c r="CW65" s="19">
        <v>20</v>
      </c>
      <c r="CX65" s="19">
        <v>29031.762802124023</v>
      </c>
      <c r="CY65" s="19">
        <v>7649.5669145584106</v>
      </c>
      <c r="CZ65" s="19">
        <v>1928.7179756164551</v>
      </c>
      <c r="DA65" s="12">
        <v>3.7952165300850829</v>
      </c>
      <c r="DB65" s="12">
        <v>3.966140727295012</v>
      </c>
      <c r="DC65" s="14">
        <v>41364</v>
      </c>
      <c r="DD65" s="2">
        <v>316.73803664767615</v>
      </c>
      <c r="DE65" s="2">
        <f t="shared" ref="DE65:DE90" si="28">DD65/DA65</f>
        <v>83.457171451710394</v>
      </c>
      <c r="DF65" s="13"/>
      <c r="DG65" s="11">
        <v>41364</v>
      </c>
      <c r="DH65" s="19">
        <v>61</v>
      </c>
      <c r="DI65" s="19">
        <v>100143.31085205078</v>
      </c>
      <c r="DJ65" s="19">
        <v>24974.079123139381</v>
      </c>
      <c r="DK65" s="19">
        <v>6847.6059956550598</v>
      </c>
      <c r="DL65" s="12">
        <v>4.0098900287083818</v>
      </c>
      <c r="DM65" s="12">
        <v>3.6471255996600744</v>
      </c>
      <c r="DN65" s="14">
        <v>41364</v>
      </c>
      <c r="DO65" s="2">
        <v>465.1770635803</v>
      </c>
      <c r="DP65" s="2">
        <f t="shared" ref="DP65:DP90" si="29">DO65/DL65</f>
        <v>116.00743667529888</v>
      </c>
      <c r="DQ65" s="13"/>
      <c r="DR65" s="11">
        <v>41364</v>
      </c>
      <c r="DS65" s="19">
        <v>43</v>
      </c>
      <c r="DT65" s="19">
        <v>103729.91088104248</v>
      </c>
      <c r="DU65" s="19">
        <v>22582.770238876343</v>
      </c>
      <c r="DV65" s="19">
        <v>7472.5381851196289</v>
      </c>
      <c r="DW65" s="12">
        <v>4.5933209160703834</v>
      </c>
      <c r="DX65" s="12">
        <v>3.0221016847858118</v>
      </c>
      <c r="DY65" s="14">
        <v>41364</v>
      </c>
      <c r="DZ65" s="2">
        <v>416.54833334661038</v>
      </c>
      <c r="EA65" s="2">
        <f t="shared" ref="EA65:EA90" si="30">DZ65/DW65</f>
        <v>90.685658798464758</v>
      </c>
      <c r="EB65" s="13"/>
      <c r="EC65" s="11">
        <v>41364</v>
      </c>
      <c r="ED65" s="19">
        <v>27</v>
      </c>
      <c r="EE65" s="19">
        <v>52174.554229736328</v>
      </c>
      <c r="EF65" s="19">
        <v>6072.1029839515686</v>
      </c>
      <c r="EG65" s="19">
        <v>2723.976013481617</v>
      </c>
      <c r="EH65" s="12">
        <v>8.5925015382038978</v>
      </c>
      <c r="EI65" s="12">
        <v>2.2291323249174222</v>
      </c>
      <c r="EJ65" s="14">
        <v>41364</v>
      </c>
      <c r="EK65" s="2">
        <v>390.91713602634894</v>
      </c>
      <c r="EL65" s="2">
        <f t="shared" ref="EL65:EL90" si="31">EK65/EH65</f>
        <v>45.495148797850888</v>
      </c>
      <c r="EM65" s="13"/>
      <c r="EN65" s="11">
        <v>41364</v>
      </c>
      <c r="EO65" s="19">
        <v>33</v>
      </c>
      <c r="EP65" s="19">
        <v>69684.841674804688</v>
      </c>
      <c r="EQ65" s="19">
        <v>17181.238933563232</v>
      </c>
      <c r="ER65" s="19">
        <v>4085.4969863891602</v>
      </c>
      <c r="ES65" s="12">
        <v>4.0558682609713692</v>
      </c>
      <c r="ET65" s="12">
        <v>4.2054220063807559</v>
      </c>
      <c r="EU65" s="14">
        <v>41364</v>
      </c>
      <c r="EV65" s="2">
        <v>449.15674884429603</v>
      </c>
      <c r="EW65" s="2">
        <f t="shared" ref="EW65:EW90" si="32">EV65/ES65</f>
        <v>110.74244032194582</v>
      </c>
      <c r="EX65" s="13"/>
      <c r="EY65" s="11">
        <v>41364</v>
      </c>
      <c r="EZ65" s="19">
        <v>24</v>
      </c>
      <c r="FA65" s="19">
        <v>41253.398071289063</v>
      </c>
      <c r="FB65" s="19">
        <v>10447.807960510254</v>
      </c>
      <c r="FC65" s="19">
        <v>3109.3280086517334</v>
      </c>
      <c r="FD65" s="12">
        <v>3.948521855226971</v>
      </c>
      <c r="FE65" s="12">
        <v>3.3601498238330385</v>
      </c>
      <c r="FF65" s="14">
        <v>41364</v>
      </c>
      <c r="FG65" s="2">
        <v>455.05220614623329</v>
      </c>
      <c r="FH65" s="2">
        <f t="shared" ref="FH65:FH84" si="33">FG65/FD65</f>
        <v>115.24621689603785</v>
      </c>
      <c r="FI65" s="13"/>
      <c r="FJ65" s="11">
        <v>41364</v>
      </c>
      <c r="FK65" s="19">
        <v>24</v>
      </c>
      <c r="FL65" s="19">
        <v>131572.02494812012</v>
      </c>
      <c r="FM65" s="19">
        <v>27135.823997497559</v>
      </c>
      <c r="FN65" s="19">
        <v>8346.2009859085083</v>
      </c>
      <c r="FO65" s="12">
        <v>4.8486467542040943</v>
      </c>
      <c r="FP65" s="12">
        <v>3.2512785210076922</v>
      </c>
      <c r="FQ65" s="14">
        <v>41364</v>
      </c>
      <c r="FR65" s="2">
        <v>433.93447822611472</v>
      </c>
      <c r="FS65" s="2">
        <f t="shared" ref="FS65:FS90" si="34">FR65/FO65</f>
        <v>89.495997589402677</v>
      </c>
      <c r="FT65" s="13"/>
      <c r="FU65" s="11">
        <v>41364</v>
      </c>
      <c r="FV65" s="19">
        <v>10</v>
      </c>
      <c r="FW65" s="19">
        <v>30968.018798828125</v>
      </c>
      <c r="FX65" s="19">
        <v>5730.5059947967529</v>
      </c>
      <c r="FY65" s="19">
        <v>1953.7789936065674</v>
      </c>
      <c r="FZ65" s="12">
        <v>5.4040635900122611</v>
      </c>
      <c r="GA65" s="12">
        <v>2.9330369573779467</v>
      </c>
      <c r="GB65" s="14">
        <v>41364</v>
      </c>
      <c r="GC65" s="2">
        <v>585.37390002701261</v>
      </c>
      <c r="GD65" s="2">
        <f t="shared" si="21"/>
        <v>108.32106067532126</v>
      </c>
      <c r="GE65" s="13"/>
      <c r="GF65" s="11">
        <v>41364</v>
      </c>
      <c r="GG65" s="19">
        <v>3</v>
      </c>
      <c r="GH65" s="19">
        <v>49131</v>
      </c>
      <c r="GI65" s="19">
        <v>7439</v>
      </c>
      <c r="GJ65" s="19">
        <v>2924</v>
      </c>
      <c r="GK65" s="12">
        <v>6.6045167361204467</v>
      </c>
      <c r="GL65" s="12">
        <v>2.5441176470588234</v>
      </c>
      <c r="GM65" s="14">
        <v>41364</v>
      </c>
      <c r="GN65" s="2">
        <v>363.70929391846113</v>
      </c>
      <c r="GO65" s="2">
        <f t="shared" ref="GO65:GO90" si="35">GN65/GK65</f>
        <v>55.069781552572351</v>
      </c>
    </row>
    <row r="66" spans="2:197">
      <c r="B66" s="11">
        <v>41182</v>
      </c>
      <c r="C66" s="19">
        <v>498</v>
      </c>
      <c r="D66" s="19">
        <v>1152176.3371124268</v>
      </c>
      <c r="E66" s="19">
        <v>269324.39480280876</v>
      </c>
      <c r="F66" s="20">
        <v>76863.167004227638</v>
      </c>
      <c r="G66" s="12">
        <v>4.278024417194052</v>
      </c>
      <c r="H66" s="12">
        <v>3.5039461070865756</v>
      </c>
      <c r="K66" s="1"/>
      <c r="L66" s="11">
        <v>41455</v>
      </c>
      <c r="M66" s="19">
        <v>17</v>
      </c>
      <c r="N66" s="19">
        <v>26405.157974243164</v>
      </c>
      <c r="O66" s="19">
        <v>8790.0799713134766</v>
      </c>
      <c r="P66" s="19">
        <v>1694.3860092163086</v>
      </c>
      <c r="Q66" s="12">
        <v>3.0039724394336216</v>
      </c>
      <c r="R66" s="12">
        <v>5.1877670870164261</v>
      </c>
      <c r="S66" s="14">
        <v>41455</v>
      </c>
      <c r="T66" s="2">
        <v>452.58289739369224</v>
      </c>
      <c r="U66" s="2">
        <f t="shared" si="20"/>
        <v>150.66146794576571</v>
      </c>
      <c r="V66" s="13"/>
      <c r="W66" s="11">
        <v>41455</v>
      </c>
      <c r="X66" s="19">
        <v>38</v>
      </c>
      <c r="Y66" s="19">
        <v>57512.648773193359</v>
      </c>
      <c r="Z66" s="19">
        <v>13814.399044036865</v>
      </c>
      <c r="AA66" s="19">
        <v>3171.5690097808838</v>
      </c>
      <c r="AB66" s="12">
        <v>4.1632392831463285</v>
      </c>
      <c r="AC66" s="12">
        <v>4.3556987098291993</v>
      </c>
      <c r="AD66" s="14">
        <v>41455</v>
      </c>
      <c r="AE66" s="2">
        <v>451.36151483026759</v>
      </c>
      <c r="AF66" s="2">
        <f t="shared" si="22"/>
        <v>108.41594348359324</v>
      </c>
      <c r="AG66" s="13"/>
      <c r="AH66" s="11">
        <v>41455</v>
      </c>
      <c r="AI66" s="19">
        <v>26</v>
      </c>
      <c r="AJ66" s="19">
        <v>72206.982955932617</v>
      </c>
      <c r="AK66" s="19">
        <v>17087.394134521484</v>
      </c>
      <c r="AL66" s="19">
        <v>3275.6310253143311</v>
      </c>
      <c r="AM66" s="12">
        <v>4.2257457390798754</v>
      </c>
      <c r="AN66" s="12">
        <v>5.2165198102193973</v>
      </c>
      <c r="AO66" s="14">
        <v>41455</v>
      </c>
      <c r="AP66" s="2">
        <v>422.31910976745661</v>
      </c>
      <c r="AQ66" s="2">
        <f t="shared" si="23"/>
        <v>99.939545785216467</v>
      </c>
      <c r="AS66" s="11">
        <v>41455</v>
      </c>
      <c r="AT66" s="19">
        <v>19</v>
      </c>
      <c r="AU66" s="19">
        <v>21571.214797973633</v>
      </c>
      <c r="AV66" s="19">
        <v>5166.0100059509277</v>
      </c>
      <c r="AW66" s="19">
        <v>1474.4699935913086</v>
      </c>
      <c r="AX66" s="12">
        <v>4.1756045329228773</v>
      </c>
      <c r="AY66" s="12">
        <v>3.5036386148274747</v>
      </c>
      <c r="AZ66" s="14">
        <v>41455</v>
      </c>
      <c r="BA66" s="2">
        <v>424.39474177172781</v>
      </c>
      <c r="BB66" s="2">
        <f>BA66/AX66</f>
        <v>101.63671833037698</v>
      </c>
      <c r="BC66" s="13"/>
      <c r="BD66" s="11">
        <v>41455</v>
      </c>
      <c r="BE66" s="19">
        <v>104</v>
      </c>
      <c r="BF66" s="19">
        <v>201910.82457733154</v>
      </c>
      <c r="BG66" s="19">
        <v>59481.111396789551</v>
      </c>
      <c r="BH66" s="19">
        <v>10863.259404659271</v>
      </c>
      <c r="BI66" s="12">
        <v>3.3945368510419178</v>
      </c>
      <c r="BJ66" s="12">
        <v>5.4754387409066192</v>
      </c>
      <c r="BK66" s="14">
        <v>41455</v>
      </c>
      <c r="BL66" s="2">
        <v>458.40147950128068</v>
      </c>
      <c r="BM66" s="2">
        <f t="shared" si="24"/>
        <v>135.04094950702307</v>
      </c>
      <c r="BN66" s="13"/>
      <c r="BO66" s="11">
        <v>41455</v>
      </c>
      <c r="BP66" s="19">
        <v>16</v>
      </c>
      <c r="BQ66" s="19">
        <v>25108.471420288086</v>
      </c>
      <c r="BR66" s="19">
        <v>5842.9596405029297</v>
      </c>
      <c r="BS66" s="19">
        <v>1900.4262027740479</v>
      </c>
      <c r="BT66" s="12">
        <v>4.2972180136652263</v>
      </c>
      <c r="BU66" s="12">
        <v>3.0745522409520425</v>
      </c>
      <c r="BV66" s="14">
        <v>41455</v>
      </c>
      <c r="BW66" s="2">
        <v>364.96091576321385</v>
      </c>
      <c r="BX66" s="2">
        <f t="shared" si="25"/>
        <v>84.92957876529232</v>
      </c>
      <c r="BY66" s="13"/>
      <c r="BZ66" s="11">
        <v>41455</v>
      </c>
      <c r="CA66" s="19">
        <v>13</v>
      </c>
      <c r="CB66" s="19">
        <v>36467.218872070313</v>
      </c>
      <c r="CC66" s="19">
        <v>5378.5960388183594</v>
      </c>
      <c r="CD66" s="19">
        <v>2579.4190254211426</v>
      </c>
      <c r="CE66" s="12">
        <v>6.7800627912710674</v>
      </c>
      <c r="CF66" s="12">
        <v>2.0851966996483613</v>
      </c>
      <c r="CG66" s="14">
        <v>41455</v>
      </c>
      <c r="CH66" s="2">
        <v>454.57221604425672</v>
      </c>
      <c r="CI66" s="2">
        <f t="shared" si="26"/>
        <v>67.045428639612567</v>
      </c>
      <c r="CJ66" s="13"/>
      <c r="CK66" s="11">
        <v>41455</v>
      </c>
      <c r="CL66" s="19">
        <v>47</v>
      </c>
      <c r="CM66" s="19">
        <v>114687.61224365234</v>
      </c>
      <c r="CN66" s="19">
        <v>25939.608053207397</v>
      </c>
      <c r="CO66" s="19">
        <v>7642.0510082244873</v>
      </c>
      <c r="CP66" s="12">
        <v>4.4213317336331679</v>
      </c>
      <c r="CQ66" s="12">
        <v>3.3943254272041381</v>
      </c>
      <c r="CR66" s="14">
        <v>41455</v>
      </c>
      <c r="CS66" s="2">
        <v>412.4613624107339</v>
      </c>
      <c r="CT66" s="2">
        <f t="shared" si="27"/>
        <v>93.288942621774169</v>
      </c>
      <c r="CU66" s="13"/>
      <c r="CV66" s="11">
        <v>41455</v>
      </c>
      <c r="CW66" s="19">
        <v>22</v>
      </c>
      <c r="CX66" s="19">
        <v>33264.853179931641</v>
      </c>
      <c r="CY66" s="19">
        <v>8261.8169441223145</v>
      </c>
      <c r="CZ66" s="19">
        <v>2167.0549850463867</v>
      </c>
      <c r="DA66" s="12">
        <v>4.0263362653655959</v>
      </c>
      <c r="DB66" s="12">
        <v>3.8124629975392463</v>
      </c>
      <c r="DC66" s="14">
        <v>41455</v>
      </c>
      <c r="DD66" s="2">
        <v>372.96088487193043</v>
      </c>
      <c r="DE66" s="2">
        <f t="shared" si="28"/>
        <v>92.630336934380509</v>
      </c>
      <c r="DF66" s="13"/>
      <c r="DG66" s="11">
        <v>41455</v>
      </c>
      <c r="DH66" s="19">
        <v>60</v>
      </c>
      <c r="DI66" s="19">
        <v>97173.419250488281</v>
      </c>
      <c r="DJ66" s="19">
        <v>22856.908009171486</v>
      </c>
      <c r="DK66" s="19">
        <v>6600.906005859375</v>
      </c>
      <c r="DL66" s="12">
        <v>4.2513807734404319</v>
      </c>
      <c r="DM66" s="12">
        <v>3.4626925438541729</v>
      </c>
      <c r="DN66" s="14">
        <v>41455</v>
      </c>
      <c r="DO66" s="2">
        <v>509.28672413354633</v>
      </c>
      <c r="DP66" s="2">
        <f t="shared" si="29"/>
        <v>119.79325101040193</v>
      </c>
      <c r="DQ66" s="13"/>
      <c r="DR66" s="11">
        <v>41455</v>
      </c>
      <c r="DS66" s="19">
        <v>42</v>
      </c>
      <c r="DT66" s="19">
        <v>117378.73425292969</v>
      </c>
      <c r="DU66" s="19">
        <v>24133.875019073486</v>
      </c>
      <c r="DV66" s="19">
        <v>7912.1299724578857</v>
      </c>
      <c r="DW66" s="12">
        <v>4.8636505393420206</v>
      </c>
      <c r="DX66" s="12">
        <v>3.0502374332933702</v>
      </c>
      <c r="DY66" s="14">
        <v>41455</v>
      </c>
      <c r="DZ66" s="2">
        <v>429.7849751400617</v>
      </c>
      <c r="EA66" s="2">
        <f t="shared" si="30"/>
        <v>88.366746677939815</v>
      </c>
      <c r="EB66" s="13"/>
      <c r="EC66" s="11">
        <v>41455</v>
      </c>
      <c r="ED66" s="19">
        <v>26</v>
      </c>
      <c r="EE66" s="19">
        <v>49530.272033691406</v>
      </c>
      <c r="EF66" s="19">
        <v>6668.0669965744019</v>
      </c>
      <c r="EG66" s="19">
        <v>2610.3690048456192</v>
      </c>
      <c r="EH66" s="12">
        <v>7.4279805615535484</v>
      </c>
      <c r="EI66" s="12">
        <v>2.5544537895586759</v>
      </c>
      <c r="EJ66" s="14">
        <v>41455</v>
      </c>
      <c r="EK66" s="2">
        <v>422.26531958554699</v>
      </c>
      <c r="EL66" s="2">
        <f t="shared" si="31"/>
        <v>56.847930078216436</v>
      </c>
      <c r="EM66" s="13"/>
      <c r="EN66" s="11">
        <v>41455</v>
      </c>
      <c r="EO66" s="19">
        <v>30</v>
      </c>
      <c r="EP66" s="19">
        <v>59136.613922119141</v>
      </c>
      <c r="EQ66" s="19">
        <v>12656.189880371094</v>
      </c>
      <c r="ER66" s="19">
        <v>3630.6819972991943</v>
      </c>
      <c r="ES66" s="12">
        <v>4.6725447769898016</v>
      </c>
      <c r="ET66" s="12">
        <v>3.4858987622121211</v>
      </c>
      <c r="EU66" s="14">
        <v>41455</v>
      </c>
      <c r="EV66" s="2">
        <v>485.19057154786589</v>
      </c>
      <c r="EW66" s="2">
        <f t="shared" si="32"/>
        <v>103.838613583162</v>
      </c>
      <c r="EX66" s="13"/>
      <c r="EY66" s="11">
        <v>41455</v>
      </c>
      <c r="EZ66" s="19">
        <v>26</v>
      </c>
      <c r="FA66" s="19">
        <v>49143.607788085938</v>
      </c>
      <c r="FB66" s="19">
        <v>11782.660007476807</v>
      </c>
      <c r="FC66" s="19">
        <v>3509.7340278625488</v>
      </c>
      <c r="FD66" s="12">
        <v>4.1708415380653738</v>
      </c>
      <c r="FE66" s="12">
        <v>3.3571375819188569</v>
      </c>
      <c r="FF66" s="14">
        <v>41455</v>
      </c>
      <c r="FG66" s="2">
        <v>490.55882448818977</v>
      </c>
      <c r="FH66" s="2">
        <f t="shared" si="33"/>
        <v>117.61627000476582</v>
      </c>
      <c r="FI66" s="13"/>
      <c r="FJ66" s="11">
        <v>41455</v>
      </c>
      <c r="FK66" s="19">
        <v>25</v>
      </c>
      <c r="FL66" s="19">
        <v>122813.55383300781</v>
      </c>
      <c r="FM66" s="19">
        <v>28119.361141204834</v>
      </c>
      <c r="FN66" s="19">
        <v>8421.1190257072449</v>
      </c>
      <c r="FO66" s="12">
        <v>4.3675798044018297</v>
      </c>
      <c r="FP66" s="12">
        <v>3.3391478086658726</v>
      </c>
      <c r="FQ66" s="14">
        <v>41455</v>
      </c>
      <c r="FR66" s="2">
        <v>461.26936035446329</v>
      </c>
      <c r="FS66" s="2">
        <f t="shared" si="34"/>
        <v>105.61211952889258</v>
      </c>
      <c r="FT66" s="13"/>
      <c r="FU66" s="11">
        <v>41455</v>
      </c>
      <c r="FV66" s="19">
        <v>11</v>
      </c>
      <c r="FW66" s="19">
        <v>38127.329956054688</v>
      </c>
      <c r="FX66" s="19">
        <v>7337.0380020141602</v>
      </c>
      <c r="FY66" s="19">
        <v>2282.7889938354492</v>
      </c>
      <c r="FZ66" s="12">
        <v>5.1965561505321345</v>
      </c>
      <c r="GA66" s="12">
        <v>3.2140675383609447</v>
      </c>
      <c r="GB66" s="14">
        <v>41455</v>
      </c>
      <c r="GC66" s="2">
        <v>565.92524949734604</v>
      </c>
      <c r="GD66" s="2">
        <f t="shared" si="21"/>
        <v>108.90390348989004</v>
      </c>
      <c r="GE66" s="13"/>
      <c r="GF66" s="11">
        <v>41455</v>
      </c>
      <c r="GG66" s="19">
        <v>4</v>
      </c>
      <c r="GH66" s="19">
        <v>50639.682983398438</v>
      </c>
      <c r="GI66" s="19">
        <v>8255.8989868164063</v>
      </c>
      <c r="GJ66" s="19">
        <v>3033.9940032958984</v>
      </c>
      <c r="GK66" s="12">
        <v>6.1337575791883365</v>
      </c>
      <c r="GL66" s="12">
        <v>2.7211322691632978</v>
      </c>
      <c r="GM66" s="14">
        <v>41455</v>
      </c>
      <c r="GN66" s="2">
        <v>409.65340551083318</v>
      </c>
      <c r="GO66" s="2">
        <f t="shared" si="35"/>
        <v>66.78669644538536</v>
      </c>
    </row>
    <row r="67" spans="2:197">
      <c r="B67" s="11">
        <v>41274</v>
      </c>
      <c r="C67" s="2">
        <v>495</v>
      </c>
      <c r="D67" s="2">
        <v>1175723.4775085449</v>
      </c>
      <c r="E67" s="2">
        <v>269758.3347902298</v>
      </c>
      <c r="F67" s="2">
        <v>76362.65567189455</v>
      </c>
      <c r="G67" s="12">
        <v>4.3584324407355721</v>
      </c>
      <c r="H67" s="12">
        <v>3.5325949892221331</v>
      </c>
      <c r="K67" s="1"/>
      <c r="L67" s="11">
        <v>41547</v>
      </c>
      <c r="M67" s="19">
        <v>17</v>
      </c>
      <c r="N67" s="19">
        <v>27463.178970336914</v>
      </c>
      <c r="O67" s="19">
        <v>8993.0719890594482</v>
      </c>
      <c r="P67" s="19">
        <v>1733.0009994506836</v>
      </c>
      <c r="Q67" s="12">
        <v>3.0538150927455421</v>
      </c>
      <c r="R67" s="12">
        <v>5.1893057141398184</v>
      </c>
      <c r="S67" s="14">
        <v>41547</v>
      </c>
      <c r="T67" s="2">
        <v>409.4256911849036</v>
      </c>
      <c r="U67" s="2">
        <f t="shared" si="20"/>
        <v>134.07022977832236</v>
      </c>
      <c r="V67" s="13"/>
      <c r="W67" s="11">
        <v>41547</v>
      </c>
      <c r="X67" s="19">
        <v>34</v>
      </c>
      <c r="Y67" s="19">
        <v>37665.496887207031</v>
      </c>
      <c r="Z67" s="19">
        <v>9768.9279632568359</v>
      </c>
      <c r="AA67" s="19">
        <v>2639.1410074234009</v>
      </c>
      <c r="AB67" s="12">
        <v>3.8556428124841893</v>
      </c>
      <c r="AC67" s="12">
        <v>3.7015558985968173</v>
      </c>
      <c r="AD67" s="14">
        <v>41547</v>
      </c>
      <c r="AE67" s="2">
        <v>427.13017470583202</v>
      </c>
      <c r="AF67" s="2">
        <f t="shared" si="22"/>
        <v>110.7805353034329</v>
      </c>
      <c r="AG67" s="13"/>
      <c r="AH67" s="11">
        <v>41547</v>
      </c>
      <c r="AI67" s="19">
        <v>28</v>
      </c>
      <c r="AJ67" s="19">
        <v>74581.915237426758</v>
      </c>
      <c r="AK67" s="19">
        <v>17923.186019897461</v>
      </c>
      <c r="AL67" s="19">
        <v>3608.7340316772461</v>
      </c>
      <c r="AM67" s="12">
        <v>4.1611974095805007</v>
      </c>
      <c r="AN67" s="12">
        <v>4.9666131841717434</v>
      </c>
      <c r="AO67" s="14">
        <v>41547</v>
      </c>
      <c r="AP67" s="2">
        <v>382.74715752198836</v>
      </c>
      <c r="AQ67" s="2">
        <f t="shared" si="23"/>
        <v>91.980052818636622</v>
      </c>
      <c r="AS67" s="11">
        <v>41547</v>
      </c>
      <c r="AT67" s="19">
        <v>20</v>
      </c>
      <c r="AU67" s="19">
        <v>22675.657104492188</v>
      </c>
      <c r="AV67" s="19">
        <v>5603.2599601745605</v>
      </c>
      <c r="AW67" s="19">
        <v>1662.9539909362793</v>
      </c>
      <c r="AX67" s="12">
        <v>4.0468686560431806</v>
      </c>
      <c r="AY67" s="12">
        <v>3.3694618075511538</v>
      </c>
      <c r="AZ67" s="14">
        <v>41547</v>
      </c>
      <c r="BA67" s="2">
        <v>396.8716661021266</v>
      </c>
      <c r="BB67" s="2">
        <f>BA67/AX67</f>
        <v>98.068827983700174</v>
      </c>
      <c r="BC67" s="13"/>
      <c r="BD67" s="11">
        <v>41547</v>
      </c>
      <c r="BE67" s="19">
        <v>103</v>
      </c>
      <c r="BF67" s="19">
        <v>201895.8278427124</v>
      </c>
      <c r="BG67" s="19">
        <v>60067.885050773621</v>
      </c>
      <c r="BH67" s="19">
        <v>10624.710107326508</v>
      </c>
      <c r="BI67" s="12">
        <v>3.3611276253867732</v>
      </c>
      <c r="BJ67" s="12">
        <v>5.6536022577550105</v>
      </c>
      <c r="BK67" s="14">
        <v>41547</v>
      </c>
      <c r="BL67" s="2">
        <v>417.56586924121757</v>
      </c>
      <c r="BM67" s="2">
        <f t="shared" si="24"/>
        <v>124.23386309026787</v>
      </c>
      <c r="BN67" s="13"/>
      <c r="BO67" s="11">
        <v>41547</v>
      </c>
      <c r="BP67" s="19">
        <v>18</v>
      </c>
      <c r="BQ67" s="19">
        <v>33070.295852661133</v>
      </c>
      <c r="BR67" s="19">
        <v>6761.6410636901855</v>
      </c>
      <c r="BS67" s="19">
        <v>2447.3641815185547</v>
      </c>
      <c r="BT67" s="12">
        <v>4.8908682879142535</v>
      </c>
      <c r="BU67" s="12">
        <v>2.7628258657829514</v>
      </c>
      <c r="BV67" s="14">
        <v>41547</v>
      </c>
      <c r="BW67" s="2">
        <v>364.30757790895632</v>
      </c>
      <c r="BX67" s="2">
        <f t="shared" si="25"/>
        <v>74.487300917342424</v>
      </c>
      <c r="BY67" s="13"/>
      <c r="BZ67" s="11">
        <v>41547</v>
      </c>
      <c r="CA67" s="19">
        <v>11</v>
      </c>
      <c r="CB67" s="19">
        <v>37035.833343505859</v>
      </c>
      <c r="CC67" s="19">
        <v>5154.2530136108398</v>
      </c>
      <c r="CD67" s="19">
        <v>2367.6620063781738</v>
      </c>
      <c r="CE67" s="12">
        <v>7.1854899722045671</v>
      </c>
      <c r="CF67" s="12">
        <v>2.1769378398293133</v>
      </c>
      <c r="CG67" s="14">
        <v>41547</v>
      </c>
      <c r="CH67" s="2">
        <v>371.24900435149431</v>
      </c>
      <c r="CI67" s="2">
        <f t="shared" si="26"/>
        <v>51.666484232472193</v>
      </c>
      <c r="CJ67" s="13"/>
      <c r="CK67" s="11">
        <v>41547</v>
      </c>
      <c r="CL67" s="19">
        <v>44</v>
      </c>
      <c r="CM67" s="19">
        <v>106066.67102050781</v>
      </c>
      <c r="CN67" s="19">
        <v>23677.782824039459</v>
      </c>
      <c r="CO67" s="19">
        <v>7015.3009738922119</v>
      </c>
      <c r="CP67" s="12">
        <v>4.4795862775133228</v>
      </c>
      <c r="CQ67" s="12">
        <v>3.3751627923245908</v>
      </c>
      <c r="CR67" s="14">
        <v>41547</v>
      </c>
      <c r="CS67" s="2">
        <v>398.11988179526554</v>
      </c>
      <c r="CT67" s="2">
        <f t="shared" si="27"/>
        <v>88.874252471428477</v>
      </c>
      <c r="CU67" s="13"/>
      <c r="CV67" s="11">
        <v>41547</v>
      </c>
      <c r="CW67" s="19">
        <v>22</v>
      </c>
      <c r="CX67" s="19">
        <v>31851.842178344727</v>
      </c>
      <c r="CY67" s="19">
        <v>7152.0020809173584</v>
      </c>
      <c r="CZ67" s="19">
        <v>2056.7519836425781</v>
      </c>
      <c r="DA67" s="12">
        <v>4.4535560557693827</v>
      </c>
      <c r="DB67" s="12">
        <v>3.477328398269449</v>
      </c>
      <c r="DC67" s="14">
        <v>41547</v>
      </c>
      <c r="DD67" s="2">
        <v>336.99345064551551</v>
      </c>
      <c r="DE67" s="2">
        <f t="shared" si="28"/>
        <v>75.668397663695188</v>
      </c>
      <c r="DF67" s="13"/>
      <c r="DG67" s="11">
        <v>41547</v>
      </c>
      <c r="DH67" s="19">
        <v>62</v>
      </c>
      <c r="DI67" s="19">
        <v>98078.451461791992</v>
      </c>
      <c r="DJ67" s="19">
        <v>23369.626003742218</v>
      </c>
      <c r="DK67" s="19">
        <v>6670.9729962348938</v>
      </c>
      <c r="DL67" s="12">
        <v>4.1968344485310345</v>
      </c>
      <c r="DM67" s="12">
        <v>3.5031810227581595</v>
      </c>
      <c r="DN67" s="14">
        <v>41547</v>
      </c>
      <c r="DO67" s="2">
        <v>494.10341110798669</v>
      </c>
      <c r="DP67" s="2">
        <f t="shared" si="29"/>
        <v>117.73240454622449</v>
      </c>
      <c r="DQ67" s="13"/>
      <c r="DR67" s="11">
        <v>41547</v>
      </c>
      <c r="DS67" s="19">
        <v>42</v>
      </c>
      <c r="DT67" s="19">
        <v>123027.87364196777</v>
      </c>
      <c r="DU67" s="19">
        <v>25029.625955581665</v>
      </c>
      <c r="DV67" s="19">
        <v>7808.4200096130371</v>
      </c>
      <c r="DW67" s="12">
        <v>4.9152901389855677</v>
      </c>
      <c r="DX67" s="12">
        <v>3.2054661410077072</v>
      </c>
      <c r="DY67" s="14">
        <v>41547</v>
      </c>
      <c r="DZ67" s="2">
        <v>399.74944360472989</v>
      </c>
      <c r="EA67" s="2">
        <f t="shared" si="30"/>
        <v>81.327741049123787</v>
      </c>
      <c r="EB67" s="13"/>
      <c r="EC67" s="11">
        <v>41547</v>
      </c>
      <c r="ED67" s="19">
        <v>25</v>
      </c>
      <c r="EE67" s="19">
        <v>42777.767822265625</v>
      </c>
      <c r="EF67" s="19">
        <v>7072.0759811401367</v>
      </c>
      <c r="EG67" s="19">
        <v>2173.7800001502037</v>
      </c>
      <c r="EH67" s="12">
        <v>6.0488275205676079</v>
      </c>
      <c r="EI67" s="12">
        <v>3.2533540563679262</v>
      </c>
      <c r="EJ67" s="14">
        <v>41547</v>
      </c>
      <c r="EK67" s="2">
        <v>376.36641901296383</v>
      </c>
      <c r="EL67" s="2">
        <f t="shared" si="31"/>
        <v>62.221383852195949</v>
      </c>
      <c r="EM67" s="13"/>
      <c r="EN67" s="11">
        <v>41547</v>
      </c>
      <c r="EO67" s="19">
        <v>31</v>
      </c>
      <c r="EP67" s="19">
        <v>63201.358474731445</v>
      </c>
      <c r="EQ67" s="19">
        <v>12765.630984306335</v>
      </c>
      <c r="ER67" s="19">
        <v>3726.8069953918457</v>
      </c>
      <c r="ES67" s="12">
        <v>4.9508996893635109</v>
      </c>
      <c r="ET67" s="12">
        <v>3.4253533923519228</v>
      </c>
      <c r="EU67" s="14">
        <v>41547</v>
      </c>
      <c r="EV67" s="2">
        <v>476.22846335473326</v>
      </c>
      <c r="EW67" s="2">
        <f t="shared" si="32"/>
        <v>96.190287267960656</v>
      </c>
      <c r="EX67" s="13"/>
      <c r="EY67" s="11">
        <v>41547</v>
      </c>
      <c r="EZ67" s="19">
        <v>27</v>
      </c>
      <c r="FA67" s="19">
        <v>50122.613891601563</v>
      </c>
      <c r="FB67" s="19">
        <v>11956.929023742676</v>
      </c>
      <c r="FC67" s="19">
        <v>3495.7569875717163</v>
      </c>
      <c r="FD67" s="12">
        <v>4.1919303687488583</v>
      </c>
      <c r="FE67" s="12">
        <v>3.4204119640617257</v>
      </c>
      <c r="FF67" s="14">
        <v>41547</v>
      </c>
      <c r="FG67" s="2">
        <v>425.91343023203763</v>
      </c>
      <c r="FH67" s="2">
        <f t="shared" si="33"/>
        <v>101.60317389984644</v>
      </c>
      <c r="FI67" s="13"/>
      <c r="FJ67" s="11">
        <v>41547</v>
      </c>
      <c r="FK67" s="19">
        <v>24</v>
      </c>
      <c r="FL67" s="19">
        <v>132996.65846252441</v>
      </c>
      <c r="FM67" s="19">
        <v>29180.355184555054</v>
      </c>
      <c r="FN67" s="19">
        <v>8964.8590188026428</v>
      </c>
      <c r="FO67" s="12">
        <v>4.5577463886703669</v>
      </c>
      <c r="FP67" s="12">
        <v>3.2549708950640492</v>
      </c>
      <c r="FQ67" s="14">
        <v>41547</v>
      </c>
      <c r="FR67" s="2">
        <v>462.70780195411993</v>
      </c>
      <c r="FS67" s="2">
        <f t="shared" si="34"/>
        <v>101.5211822896328</v>
      </c>
      <c r="FT67" s="13"/>
      <c r="FU67" s="11">
        <v>41547</v>
      </c>
      <c r="FV67" s="19">
        <v>10</v>
      </c>
      <c r="FW67" s="19">
        <v>29223.926910400391</v>
      </c>
      <c r="FX67" s="19">
        <v>5707.0869789123535</v>
      </c>
      <c r="FY67" s="19">
        <v>1576.181001663208</v>
      </c>
      <c r="FZ67" s="12">
        <v>5.1206380800542544</v>
      </c>
      <c r="GA67" s="12">
        <v>3.6208322349337774</v>
      </c>
      <c r="GB67" s="14">
        <v>41547</v>
      </c>
      <c r="GC67" s="2">
        <v>519.05458750309833</v>
      </c>
      <c r="GD67" s="2">
        <f t="shared" si="21"/>
        <v>101.36521648052089</v>
      </c>
      <c r="GE67" s="13"/>
      <c r="GF67" s="11">
        <v>41547</v>
      </c>
      <c r="GG67" s="19">
        <v>4</v>
      </c>
      <c r="GH67" s="19">
        <v>50632.840942382813</v>
      </c>
      <c r="GI67" s="19">
        <v>8573.4089965820313</v>
      </c>
      <c r="GJ67" s="19">
        <v>3052.8440017700195</v>
      </c>
      <c r="GK67" s="12">
        <v>5.9058002438200079</v>
      </c>
      <c r="GL67" s="12">
        <v>2.8083351103466878</v>
      </c>
      <c r="GM67" s="14">
        <v>41547</v>
      </c>
      <c r="GN67" s="2">
        <v>385.21905910434316</v>
      </c>
      <c r="GO67" s="2">
        <f t="shared" si="35"/>
        <v>65.227241559253045</v>
      </c>
    </row>
    <row r="68" spans="2:197">
      <c r="B68" s="11">
        <v>41364</v>
      </c>
      <c r="C68" s="2">
        <v>520</v>
      </c>
      <c r="D68" s="2">
        <v>1248403.5981826782</v>
      </c>
      <c r="E68" s="2">
        <v>273431.25542938709</v>
      </c>
      <c r="F68" s="2">
        <v>79797.174444973469</v>
      </c>
      <c r="G68" s="12">
        <v>4.5656945700016189</v>
      </c>
      <c r="H68" s="12">
        <v>3.4265781630894687</v>
      </c>
      <c r="K68" s="1"/>
      <c r="L68" s="11">
        <v>41639</v>
      </c>
      <c r="M68" s="19">
        <v>17</v>
      </c>
      <c r="N68" s="19">
        <v>25290.413024902344</v>
      </c>
      <c r="O68" s="19">
        <v>7828.9209480285645</v>
      </c>
      <c r="P68" s="19">
        <v>1705.3410034179688</v>
      </c>
      <c r="Q68" s="12">
        <v>3.2303829854446078</v>
      </c>
      <c r="R68" s="12">
        <v>4.5908243174457599</v>
      </c>
      <c r="S68" s="14">
        <v>41639</v>
      </c>
      <c r="T68" s="2">
        <v>366.42582751506689</v>
      </c>
      <c r="U68" s="2">
        <f t="shared" si="20"/>
        <v>113.43107896682862</v>
      </c>
      <c r="V68" s="13"/>
      <c r="W68" s="11">
        <v>41639</v>
      </c>
      <c r="X68" s="19">
        <v>33</v>
      </c>
      <c r="Y68" s="19">
        <v>38409.845626831055</v>
      </c>
      <c r="Z68" s="19">
        <v>9822.1630744934082</v>
      </c>
      <c r="AA68" s="19">
        <v>2638.6449747085571</v>
      </c>
      <c r="AB68" s="12">
        <v>3.9105281937921905</v>
      </c>
      <c r="AC68" s="12">
        <v>3.7224269155718015</v>
      </c>
      <c r="AD68" s="14">
        <v>41639</v>
      </c>
      <c r="AE68" s="2">
        <v>359.74778078735602</v>
      </c>
      <c r="AF68" s="2">
        <f t="shared" si="22"/>
        <v>91.994677690456612</v>
      </c>
      <c r="AG68" s="13"/>
      <c r="AH68" s="11">
        <v>41639</v>
      </c>
      <c r="AI68" s="19">
        <v>27</v>
      </c>
      <c r="AJ68" s="19">
        <v>72517.029571533203</v>
      </c>
      <c r="AK68" s="19">
        <v>20246.600150585175</v>
      </c>
      <c r="AL68" s="19">
        <v>3563.0239906311035</v>
      </c>
      <c r="AM68" s="12">
        <v>3.5816892234836422</v>
      </c>
      <c r="AN68" s="12">
        <v>5.6824203833101272</v>
      </c>
      <c r="AO68" s="14">
        <v>41639</v>
      </c>
      <c r="AP68" s="2">
        <v>310.54333217851871</v>
      </c>
      <c r="AQ68" s="2">
        <f t="shared" si="23"/>
        <v>86.703036696320723</v>
      </c>
      <c r="AS68" s="11">
        <v>41639</v>
      </c>
      <c r="AT68" s="19">
        <v>19</v>
      </c>
      <c r="AU68" s="19">
        <v>23896.375076293945</v>
      </c>
      <c r="AV68" s="19">
        <v>5263.9459676742554</v>
      </c>
      <c r="AW68" s="19">
        <v>1589.2930011749268</v>
      </c>
      <c r="AX68" s="12">
        <v>4.5396315279527784</v>
      </c>
      <c r="AY68" s="12">
        <v>3.3121305912646344</v>
      </c>
      <c r="AZ68" s="14">
        <v>41639</v>
      </c>
      <c r="BA68" s="2">
        <v>315.38571983043988</v>
      </c>
      <c r="BB68" s="2">
        <f t="shared" ref="BB68" si="36">BA68/AX68</f>
        <v>69.473858811767542</v>
      </c>
      <c r="BC68" s="13"/>
      <c r="BD68" s="11">
        <v>41639</v>
      </c>
      <c r="BE68" s="19">
        <v>104</v>
      </c>
      <c r="BF68" s="19">
        <v>210050.90148925781</v>
      </c>
      <c r="BG68" s="19">
        <v>55800.31903219223</v>
      </c>
      <c r="BH68" s="19">
        <v>10738.903117179871</v>
      </c>
      <c r="BI68" s="12">
        <v>3.7643315510091542</v>
      </c>
      <c r="BJ68" s="12">
        <v>5.1960911112908779</v>
      </c>
      <c r="BK68" s="14">
        <v>41639</v>
      </c>
      <c r="BL68" s="2">
        <v>352.31407760754877</v>
      </c>
      <c r="BM68" s="2">
        <f t="shared" si="24"/>
        <v>93.592732954964944</v>
      </c>
      <c r="BN68" s="13"/>
      <c r="BO68" s="11">
        <v>41639</v>
      </c>
      <c r="BP68" s="19">
        <v>17</v>
      </c>
      <c r="BQ68" s="19">
        <v>28891.533767700195</v>
      </c>
      <c r="BR68" s="19">
        <v>6607.3097381591797</v>
      </c>
      <c r="BS68" s="19">
        <v>2258.3107967376709</v>
      </c>
      <c r="BT68" s="12">
        <v>4.3726622351065201</v>
      </c>
      <c r="BU68" s="12">
        <v>2.9257752067182343</v>
      </c>
      <c r="BV68" s="14">
        <v>41639</v>
      </c>
      <c r="BW68" s="2">
        <v>307.14538660603324</v>
      </c>
      <c r="BX68" s="2">
        <f t="shared" si="25"/>
        <v>70.242193449124485</v>
      </c>
      <c r="BY68" s="13"/>
      <c r="BZ68" s="11">
        <v>41639</v>
      </c>
      <c r="CA68" s="19">
        <v>9</v>
      </c>
      <c r="CB68" s="19">
        <v>36978.758056640625</v>
      </c>
      <c r="CC68" s="19">
        <v>4792.7171325683594</v>
      </c>
      <c r="CD68" s="19">
        <v>2208.8899765014648</v>
      </c>
      <c r="CE68" s="12">
        <v>7.7156145530383418</v>
      </c>
      <c r="CF68" s="12">
        <v>2.169740088258842</v>
      </c>
      <c r="CG68" s="14">
        <v>41639</v>
      </c>
      <c r="CH68" s="2">
        <v>299.52201617935941</v>
      </c>
      <c r="CI68" s="2">
        <f t="shared" si="26"/>
        <v>38.82024096984086</v>
      </c>
      <c r="CJ68" s="13"/>
      <c r="CK68" s="11">
        <v>41639</v>
      </c>
      <c r="CL68" s="19">
        <v>36</v>
      </c>
      <c r="CM68" s="19">
        <v>105107.52221679688</v>
      </c>
      <c r="CN68" s="19">
        <v>21842.824168205261</v>
      </c>
      <c r="CO68" s="19">
        <v>6257.7124500274658</v>
      </c>
      <c r="CP68" s="12">
        <v>4.8119932389417368</v>
      </c>
      <c r="CQ68" s="12">
        <v>3.490544562831325</v>
      </c>
      <c r="CR68" s="14">
        <v>41639</v>
      </c>
      <c r="CS68" s="2">
        <v>316.15636099848933</v>
      </c>
      <c r="CT68" s="2">
        <f t="shared" si="27"/>
        <v>65.701746718999772</v>
      </c>
      <c r="CU68" s="13"/>
      <c r="CV68" s="11">
        <v>41639</v>
      </c>
      <c r="CW68" s="19">
        <v>22</v>
      </c>
      <c r="CX68" s="19">
        <v>31884.829284667969</v>
      </c>
      <c r="CY68" s="19">
        <v>7142.7939567565918</v>
      </c>
      <c r="CZ68" s="19">
        <v>1968.5249938964844</v>
      </c>
      <c r="DA68" s="12">
        <v>4.4639155878922017</v>
      </c>
      <c r="DB68" s="12">
        <v>3.6285005163273016</v>
      </c>
      <c r="DC68" s="14">
        <v>41639</v>
      </c>
      <c r="DD68" s="2">
        <v>313.56653875258024</v>
      </c>
      <c r="DE68" s="2">
        <f t="shared" si="28"/>
        <v>70.244728552459478</v>
      </c>
      <c r="DF68" s="13"/>
      <c r="DG68" s="11">
        <v>41639</v>
      </c>
      <c r="DH68" s="19">
        <v>62</v>
      </c>
      <c r="DI68" s="19">
        <v>101454.72428894043</v>
      </c>
      <c r="DJ68" s="19">
        <v>24650.791389942169</v>
      </c>
      <c r="DK68" s="19">
        <v>7023.6450226306915</v>
      </c>
      <c r="DL68" s="12">
        <v>4.1156781818507957</v>
      </c>
      <c r="DM68" s="12">
        <v>3.5096863965242462</v>
      </c>
      <c r="DN68" s="14">
        <v>41639</v>
      </c>
      <c r="DO68" s="2">
        <v>410.38487006513537</v>
      </c>
      <c r="DP68" s="2">
        <f t="shared" si="29"/>
        <v>99.712575165580063</v>
      </c>
      <c r="DQ68" s="13"/>
      <c r="DR68" s="11">
        <v>41639</v>
      </c>
      <c r="DS68" s="19">
        <v>37</v>
      </c>
      <c r="DT68" s="19">
        <v>116979.82153320313</v>
      </c>
      <c r="DU68" s="19">
        <v>22170.645934104919</v>
      </c>
      <c r="DV68" s="19">
        <v>7390.392017364502</v>
      </c>
      <c r="DW68" s="12">
        <v>5.2763379957845089</v>
      </c>
      <c r="DX68" s="12">
        <v>2.999928269300554</v>
      </c>
      <c r="DY68" s="14">
        <v>41639</v>
      </c>
      <c r="DZ68" s="2">
        <v>333.12527214934852</v>
      </c>
      <c r="EA68" s="2">
        <f t="shared" si="30"/>
        <v>63.13569608609162</v>
      </c>
      <c r="EB68" s="13"/>
      <c r="EC68" s="11">
        <v>41639</v>
      </c>
      <c r="ED68" s="19">
        <v>27</v>
      </c>
      <c r="EE68" s="19">
        <v>45574.96321105957</v>
      </c>
      <c r="EF68" s="19">
        <v>8458.5898971557617</v>
      </c>
      <c r="EG68" s="19">
        <v>2599.2910128831863</v>
      </c>
      <c r="EH68" s="12">
        <v>5.3880095577614364</v>
      </c>
      <c r="EI68" s="12">
        <v>3.2541911833770865</v>
      </c>
      <c r="EJ68" s="14">
        <v>41639</v>
      </c>
      <c r="EK68" s="2">
        <v>304.92812024344869</v>
      </c>
      <c r="EL68" s="2">
        <f t="shared" si="31"/>
        <v>56.593834323140584</v>
      </c>
      <c r="EM68" s="13"/>
      <c r="EN68" s="11">
        <v>41639</v>
      </c>
      <c r="EO68" s="19">
        <v>27</v>
      </c>
      <c r="EP68" s="19">
        <v>56770.495025634766</v>
      </c>
      <c r="EQ68" s="19">
        <v>9371.5750206708908</v>
      </c>
      <c r="ER68" s="19">
        <v>3307.7649869918823</v>
      </c>
      <c r="ES68" s="12">
        <v>6.0577325476684587</v>
      </c>
      <c r="ET68" s="12">
        <v>2.8332046132435496</v>
      </c>
      <c r="EU68" s="14">
        <v>41639</v>
      </c>
      <c r="EV68" s="2">
        <v>470.20564425399192</v>
      </c>
      <c r="EW68" s="2">
        <f t="shared" si="32"/>
        <v>77.620733591972112</v>
      </c>
      <c r="EX68" s="13"/>
      <c r="EY68" s="11">
        <v>41639</v>
      </c>
      <c r="EZ68" s="19">
        <v>24</v>
      </c>
      <c r="FA68" s="19">
        <v>46720.763900756836</v>
      </c>
      <c r="FB68" s="19">
        <v>9459.8450222015381</v>
      </c>
      <c r="FC68" s="19">
        <v>3104.0190143585205</v>
      </c>
      <c r="FD68" s="12">
        <v>4.9388508787518983</v>
      </c>
      <c r="FE68" s="12">
        <v>3.0476118150186391</v>
      </c>
      <c r="FF68" s="14">
        <v>41639</v>
      </c>
      <c r="FG68" s="2">
        <v>381.39502526830148</v>
      </c>
      <c r="FH68" s="2">
        <f t="shared" si="33"/>
        <v>77.223434080415927</v>
      </c>
      <c r="FI68" s="13"/>
      <c r="FJ68" s="11">
        <v>41639</v>
      </c>
      <c r="FK68" s="19">
        <v>22</v>
      </c>
      <c r="FL68" s="19">
        <v>138669.23434448242</v>
      </c>
      <c r="FM68" s="19">
        <v>29628.424942016602</v>
      </c>
      <c r="FN68" s="19">
        <v>9055.4369988441467</v>
      </c>
      <c r="FO68" s="12">
        <v>4.6802769507950819</v>
      </c>
      <c r="FP68" s="12">
        <v>3.2718934432207334</v>
      </c>
      <c r="FQ68" s="14">
        <v>41639</v>
      </c>
      <c r="FR68" s="2">
        <v>392.75847978438833</v>
      </c>
      <c r="FS68" s="2">
        <f t="shared" si="34"/>
        <v>83.917786044192709</v>
      </c>
      <c r="FT68" s="13"/>
      <c r="FU68" s="11">
        <v>41639</v>
      </c>
      <c r="FV68" s="19">
        <v>10</v>
      </c>
      <c r="FW68" s="19">
        <v>47477.144805908203</v>
      </c>
      <c r="FX68" s="19">
        <v>7433.253002166748</v>
      </c>
      <c r="FY68" s="19">
        <v>2159.6729946136475</v>
      </c>
      <c r="FZ68" s="12">
        <v>6.3871288643167272</v>
      </c>
      <c r="GA68" s="12">
        <v>3.4418418995402185</v>
      </c>
      <c r="GB68" s="14">
        <v>41639</v>
      </c>
      <c r="GC68" s="2">
        <v>406.81685070811193</v>
      </c>
      <c r="GD68" s="2">
        <f t="shared" si="21"/>
        <v>63.693227324861837</v>
      </c>
      <c r="GE68" s="13"/>
      <c r="GF68" s="11">
        <v>41639</v>
      </c>
      <c r="GG68" s="19">
        <v>5</v>
      </c>
      <c r="GH68" s="19">
        <v>52748.819946289063</v>
      </c>
      <c r="GI68" s="19">
        <v>8712.0150146484375</v>
      </c>
      <c r="GJ68" s="19">
        <v>3300.947998046875</v>
      </c>
      <c r="GK68" s="12">
        <v>6.0547209638179984</v>
      </c>
      <c r="GL68" s="12">
        <v>2.639246367953453</v>
      </c>
      <c r="GM68" s="14">
        <v>41639</v>
      </c>
      <c r="GN68" s="2">
        <v>301.88178648464378</v>
      </c>
      <c r="GO68" s="2">
        <f t="shared" si="35"/>
        <v>49.858909814116778</v>
      </c>
    </row>
    <row r="69" spans="2:197">
      <c r="B69" s="11">
        <v>41455</v>
      </c>
      <c r="C69" s="13">
        <v>529</v>
      </c>
      <c r="D69" s="2">
        <v>1274537.6421737671</v>
      </c>
      <c r="E69" s="2">
        <v>278409.10230028629</v>
      </c>
      <c r="F69" s="2">
        <v>81349.962717652321</v>
      </c>
      <c r="G69" s="12">
        <v>4.5779309356023754</v>
      </c>
      <c r="H69" s="12">
        <v>3.4223629980825256</v>
      </c>
      <c r="K69" s="1"/>
      <c r="L69" s="11">
        <v>41729</v>
      </c>
      <c r="M69" s="19">
        <v>16</v>
      </c>
      <c r="N69" s="19">
        <v>26997.490036010742</v>
      </c>
      <c r="O69" s="19">
        <v>8002.3780822753906</v>
      </c>
      <c r="P69" s="19">
        <v>1729.4219951629639</v>
      </c>
      <c r="Q69" s="12">
        <v>3.3736833924165572</v>
      </c>
      <c r="R69" s="12">
        <v>4.6271980492079523</v>
      </c>
      <c r="S69" s="14">
        <v>41729</v>
      </c>
      <c r="T69" s="2">
        <v>301.79246516269586</v>
      </c>
      <c r="U69" s="2">
        <f t="shared" ref="U69:U90" si="37">T69/Q69</f>
        <v>89.454886561398112</v>
      </c>
      <c r="V69" s="13"/>
      <c r="W69" s="11">
        <v>41729</v>
      </c>
      <c r="X69" s="19">
        <v>33</v>
      </c>
      <c r="Y69" s="19">
        <v>76279.221878051758</v>
      </c>
      <c r="Z69" s="19">
        <v>15034.919958114624</v>
      </c>
      <c r="AA69" s="19">
        <v>3912.6019906997681</v>
      </c>
      <c r="AB69" s="12">
        <v>5.0734704335344638</v>
      </c>
      <c r="AC69" s="12">
        <v>3.8426908726858855</v>
      </c>
      <c r="AD69" s="14">
        <v>41729</v>
      </c>
      <c r="AE69" s="2">
        <v>304.47909196452457</v>
      </c>
      <c r="AF69" s="2">
        <f t="shared" si="22"/>
        <v>60.013967944306593</v>
      </c>
      <c r="AG69" s="13"/>
      <c r="AH69" s="11">
        <v>41729</v>
      </c>
      <c r="AI69" s="19">
        <v>27</v>
      </c>
      <c r="AJ69" s="19">
        <v>61235.184967041016</v>
      </c>
      <c r="AK69" s="19">
        <v>13478.943988800049</v>
      </c>
      <c r="AL69" s="19">
        <v>3215.6150093078613</v>
      </c>
      <c r="AM69" s="12">
        <v>4.5430254045066647</v>
      </c>
      <c r="AN69" s="12">
        <v>4.1917157214977978</v>
      </c>
      <c r="AO69" s="14">
        <v>41729</v>
      </c>
      <c r="AP69" s="2">
        <v>299.09485924477201</v>
      </c>
      <c r="AQ69" s="2">
        <f t="shared" si="23"/>
        <v>65.83605254508835</v>
      </c>
      <c r="AS69" s="11">
        <v>41729</v>
      </c>
      <c r="AT69" s="19">
        <v>18</v>
      </c>
      <c r="AU69" s="19">
        <v>26641.860946655273</v>
      </c>
      <c r="AV69" s="19">
        <v>5591.0280456542969</v>
      </c>
      <c r="AW69" s="19">
        <v>1556.3849840164185</v>
      </c>
      <c r="AX69" s="12">
        <v>4.7651095163729371</v>
      </c>
      <c r="AY69" s="12">
        <v>3.5923168772973182</v>
      </c>
      <c r="AZ69" s="14">
        <v>41729</v>
      </c>
      <c r="BA69" s="2">
        <v>270.61329629196507</v>
      </c>
      <c r="BB69" s="2">
        <f t="shared" ref="BB69" si="38">BA69/AX69</f>
        <v>56.790572254874014</v>
      </c>
      <c r="BC69" s="13"/>
      <c r="BD69" s="11">
        <v>41729</v>
      </c>
      <c r="BE69" s="19">
        <v>108</v>
      </c>
      <c r="BF69" s="19">
        <v>236829.27882385254</v>
      </c>
      <c r="BG69" s="19">
        <v>62077.496887207031</v>
      </c>
      <c r="BH69" s="19">
        <v>11968.820013046265</v>
      </c>
      <c r="BI69" s="12">
        <v>3.8150584462863297</v>
      </c>
      <c r="BJ69" s="12">
        <v>5.1866012538864528</v>
      </c>
      <c r="BK69" s="14">
        <v>41729</v>
      </c>
      <c r="BL69" s="2">
        <v>332.6218265461842</v>
      </c>
      <c r="BM69" s="2">
        <f t="shared" si="24"/>
        <v>87.186561157396241</v>
      </c>
      <c r="BN69" s="13"/>
      <c r="BO69" s="11">
        <v>41729</v>
      </c>
      <c r="BP69" s="19">
        <v>15</v>
      </c>
      <c r="BQ69" s="19">
        <v>26091.255157470703</v>
      </c>
      <c r="BR69" s="19">
        <v>6171.7742767333984</v>
      </c>
      <c r="BS69" s="19">
        <v>1837.4830055236816</v>
      </c>
      <c r="BT69" s="12">
        <v>4.2275128654381549</v>
      </c>
      <c r="BU69" s="12">
        <v>3.3588197867301886</v>
      </c>
      <c r="BV69" s="14">
        <v>41729</v>
      </c>
      <c r="BW69" s="2">
        <v>280.46789984013407</v>
      </c>
      <c r="BX69" s="2">
        <f t="shared" si="25"/>
        <v>66.343476357715431</v>
      </c>
      <c r="BY69" s="13"/>
      <c r="BZ69" s="11">
        <v>41729</v>
      </c>
      <c r="CA69" s="19">
        <v>9</v>
      </c>
      <c r="CB69" s="19">
        <v>37061.37939453125</v>
      </c>
      <c r="CC69" s="19">
        <v>4897.6820526123047</v>
      </c>
      <c r="CD69" s="19">
        <v>2211.0989990234375</v>
      </c>
      <c r="CE69" s="12">
        <v>7.5671264480640614</v>
      </c>
      <c r="CF69" s="12">
        <v>2.2150442177285745</v>
      </c>
      <c r="CG69" s="14">
        <v>41729</v>
      </c>
      <c r="CH69" s="2">
        <v>266.82281108664233</v>
      </c>
      <c r="CI69" s="2">
        <f t="shared" si="26"/>
        <v>35.260783986886466</v>
      </c>
      <c r="CJ69" s="13"/>
      <c r="CK69" s="11">
        <v>41729</v>
      </c>
      <c r="CL69" s="19">
        <v>37</v>
      </c>
      <c r="CM69" s="19">
        <v>131011.37641906738</v>
      </c>
      <c r="CN69" s="19">
        <v>24411.49257183075</v>
      </c>
      <c r="CO69" s="19">
        <v>7247.0290107727051</v>
      </c>
      <c r="CP69" s="12">
        <v>5.3667909093869115</v>
      </c>
      <c r="CQ69" s="12">
        <v>3.3684827997160047</v>
      </c>
      <c r="CR69" s="14">
        <v>41729</v>
      </c>
      <c r="CS69" s="2">
        <v>276.70840704563602</v>
      </c>
      <c r="CT69" s="2">
        <f t="shared" si="27"/>
        <v>51.559379099650165</v>
      </c>
      <c r="CU69" s="13"/>
      <c r="CV69" s="11">
        <v>41729</v>
      </c>
      <c r="CW69" s="19">
        <v>22</v>
      </c>
      <c r="CX69" s="19">
        <v>33421.34049987793</v>
      </c>
      <c r="CY69" s="19">
        <v>7630.4099769592285</v>
      </c>
      <c r="CZ69" s="19">
        <v>1859.6859893798828</v>
      </c>
      <c r="DA69" s="12">
        <v>4.3800189768042541</v>
      </c>
      <c r="DB69" s="12">
        <v>4.1030636465157269</v>
      </c>
      <c r="DC69" s="14">
        <v>41729</v>
      </c>
      <c r="DD69" s="2">
        <v>292.06303533532707</v>
      </c>
      <c r="DE69" s="2">
        <f t="shared" si="28"/>
        <v>66.680769394387852</v>
      </c>
      <c r="DF69" s="13"/>
      <c r="DG69" s="11">
        <v>41729</v>
      </c>
      <c r="DH69" s="19">
        <v>59</v>
      </c>
      <c r="DI69" s="19">
        <v>102887.71356201172</v>
      </c>
      <c r="DJ69" s="19">
        <v>22452.183420419693</v>
      </c>
      <c r="DK69" s="19">
        <v>6741.6190304756165</v>
      </c>
      <c r="DL69" s="12">
        <v>4.5825259679839396</v>
      </c>
      <c r="DM69" s="12">
        <v>3.330384484635541</v>
      </c>
      <c r="DN69" s="14">
        <v>41729</v>
      </c>
      <c r="DO69" s="2">
        <v>411.25245109394029</v>
      </c>
      <c r="DP69" s="2">
        <f t="shared" si="29"/>
        <v>89.743616068338142</v>
      </c>
      <c r="DQ69" s="13"/>
      <c r="DR69" s="11">
        <v>41729</v>
      </c>
      <c r="DS69" s="19">
        <v>38</v>
      </c>
      <c r="DT69" s="19">
        <v>118656.02803039551</v>
      </c>
      <c r="DU69" s="19">
        <v>22770.459845781326</v>
      </c>
      <c r="DV69" s="19">
        <v>7558.7609958648682</v>
      </c>
      <c r="DW69" s="12">
        <v>5.2109631880086456</v>
      </c>
      <c r="DX69" s="12">
        <v>3.0124592983212781</v>
      </c>
      <c r="DY69" s="14">
        <v>41729</v>
      </c>
      <c r="DZ69" s="2">
        <v>282.66025391427428</v>
      </c>
      <c r="EA69" s="2">
        <f t="shared" si="30"/>
        <v>54.243379528131356</v>
      </c>
      <c r="EB69" s="13"/>
      <c r="EC69" s="11">
        <v>41729</v>
      </c>
      <c r="ED69" s="19">
        <v>25</v>
      </c>
      <c r="EE69" s="19">
        <v>42188.296051025391</v>
      </c>
      <c r="EF69" s="19">
        <v>7813.99609375</v>
      </c>
      <c r="EG69" s="19">
        <v>2180.3300171494484</v>
      </c>
      <c r="EH69" s="12">
        <v>5.399067973014418</v>
      </c>
      <c r="EI69" s="12">
        <v>3.5838593388564068</v>
      </c>
      <c r="EJ69" s="14">
        <v>41729</v>
      </c>
      <c r="EK69" s="2">
        <v>275.07689320257958</v>
      </c>
      <c r="EL69" s="2">
        <f t="shared" si="31"/>
        <v>50.948959075430594</v>
      </c>
      <c r="EM69" s="13"/>
      <c r="EN69" s="11">
        <v>41729</v>
      </c>
      <c r="EO69" s="19">
        <v>27</v>
      </c>
      <c r="EP69" s="19">
        <v>52162.662048339844</v>
      </c>
      <c r="EQ69" s="19">
        <v>8912.950014591217</v>
      </c>
      <c r="ER69" s="19">
        <v>3199.8469986915588</v>
      </c>
      <c r="ES69" s="12">
        <v>5.8524575996662573</v>
      </c>
      <c r="ET69" s="12">
        <v>2.7854300590733834</v>
      </c>
      <c r="EU69" s="14">
        <v>41729</v>
      </c>
      <c r="EV69" s="2">
        <v>506.69161095884982</v>
      </c>
      <c r="EW69" s="2">
        <f t="shared" si="32"/>
        <v>86.577579133207976</v>
      </c>
      <c r="EX69" s="13"/>
      <c r="EY69" s="11">
        <v>41729</v>
      </c>
      <c r="EZ69" s="19">
        <v>25</v>
      </c>
      <c r="FA69" s="19">
        <v>51641.767776489258</v>
      </c>
      <c r="FB69" s="19">
        <v>13185.814004898071</v>
      </c>
      <c r="FC69" s="19">
        <v>3353.6300268173218</v>
      </c>
      <c r="FD69" s="12">
        <v>3.9164641452781099</v>
      </c>
      <c r="FE69" s="12">
        <v>3.9318034188200945</v>
      </c>
      <c r="FF69" s="14">
        <v>41729</v>
      </c>
      <c r="FG69" s="2">
        <v>325.78163439878386</v>
      </c>
      <c r="FH69" s="2">
        <f t="shared" si="33"/>
        <v>83.182590804913389</v>
      </c>
      <c r="FI69" s="13"/>
      <c r="FJ69" s="11">
        <v>41729</v>
      </c>
      <c r="FK69" s="19">
        <v>22</v>
      </c>
      <c r="FL69" s="19">
        <v>136295.22592163086</v>
      </c>
      <c r="FM69" s="19">
        <v>29036.299180984497</v>
      </c>
      <c r="FN69" s="19">
        <v>9191.9210295677185</v>
      </c>
      <c r="FO69" s="12">
        <v>4.6939599661822218</v>
      </c>
      <c r="FP69" s="12">
        <v>3.1588934551964951</v>
      </c>
      <c r="FQ69" s="14">
        <v>41729</v>
      </c>
      <c r="FR69" s="2">
        <v>371.53411305316547</v>
      </c>
      <c r="FS69" s="2">
        <f t="shared" si="34"/>
        <v>79.151529993841947</v>
      </c>
      <c r="FT69" s="13"/>
      <c r="FU69" s="11">
        <v>41729</v>
      </c>
      <c r="FV69" s="19">
        <v>8</v>
      </c>
      <c r="FW69" s="19">
        <v>41630.211730957031</v>
      </c>
      <c r="FX69" s="19">
        <v>7444.7560043334961</v>
      </c>
      <c r="FY69" s="19">
        <v>1995.6989898681641</v>
      </c>
      <c r="FZ69" s="12">
        <v>5.591883965938524</v>
      </c>
      <c r="GA69" s="12">
        <v>3.7304002467953832</v>
      </c>
      <c r="GB69" s="14">
        <v>41729</v>
      </c>
      <c r="GC69" s="2">
        <v>331.28843220900046</v>
      </c>
      <c r="GD69" s="2">
        <f t="shared" ref="GD69" si="39">GC69/FZ69</f>
        <v>59.244511192820873</v>
      </c>
      <c r="GE69" s="13"/>
      <c r="GF69" s="11">
        <v>41729</v>
      </c>
      <c r="GG69" s="19">
        <v>3</v>
      </c>
      <c r="GH69" s="19">
        <v>50448</v>
      </c>
      <c r="GI69" s="19">
        <v>8725</v>
      </c>
      <c r="GJ69" s="19">
        <v>3086</v>
      </c>
      <c r="GK69" s="12">
        <v>5.7820057306590256</v>
      </c>
      <c r="GL69" s="12">
        <v>2.8272845106934543</v>
      </c>
      <c r="GM69" s="14">
        <v>41729</v>
      </c>
      <c r="GN69" s="2">
        <v>289.16370248978467</v>
      </c>
      <c r="GO69" s="2">
        <f t="shared" si="35"/>
        <v>50.010967812864166</v>
      </c>
    </row>
    <row r="70" spans="2:197">
      <c r="B70" s="11">
        <v>41547</v>
      </c>
      <c r="C70" s="13">
        <v>525</v>
      </c>
      <c r="D70" s="2">
        <v>1264275.0440292358</v>
      </c>
      <c r="E70" s="2">
        <v>275694.75822925568</v>
      </c>
      <c r="F70" s="2">
        <v>79860.00726121664</v>
      </c>
      <c r="G70" s="37">
        <v>4.5857783156614103</v>
      </c>
      <c r="H70" s="12">
        <v>3.4522255592524167</v>
      </c>
      <c r="K70" s="1"/>
      <c r="L70" s="11">
        <v>41820</v>
      </c>
      <c r="M70" s="19">
        <v>15</v>
      </c>
      <c r="N70" s="19">
        <v>26106.171829223633</v>
      </c>
      <c r="O70" s="19">
        <v>7614.2840118408203</v>
      </c>
      <c r="P70" s="19">
        <v>1654.2159938812256</v>
      </c>
      <c r="Q70" s="12">
        <v>3.428578680362651</v>
      </c>
      <c r="R70" s="12">
        <v>4.6029563491135814</v>
      </c>
      <c r="S70" s="14">
        <v>41820</v>
      </c>
      <c r="T70" s="2">
        <v>295.14245182028242</v>
      </c>
      <c r="U70" s="2">
        <f t="shared" si="37"/>
        <v>86.083033039528885</v>
      </c>
      <c r="V70" s="13"/>
      <c r="W70" s="11">
        <v>41820</v>
      </c>
      <c r="X70" s="19">
        <v>34</v>
      </c>
      <c r="Y70" s="19">
        <v>79987.557708740234</v>
      </c>
      <c r="Z70" s="19">
        <v>14531.593059539795</v>
      </c>
      <c r="AA70" s="19">
        <v>3970.2729911804199</v>
      </c>
      <c r="AB70" s="12">
        <v>5.504390150550595</v>
      </c>
      <c r="AC70" s="12">
        <v>3.6600992152983771</v>
      </c>
      <c r="AD70" s="14">
        <v>41820</v>
      </c>
      <c r="AE70" s="2">
        <v>329.34272698337884</v>
      </c>
      <c r="AF70" s="2">
        <f t="shared" si="22"/>
        <v>59.832736774742472</v>
      </c>
      <c r="AG70" s="13"/>
      <c r="AH70" s="11">
        <v>41820</v>
      </c>
      <c r="AI70" s="19">
        <v>26</v>
      </c>
      <c r="AJ70" s="19">
        <v>61916.203674316406</v>
      </c>
      <c r="AK70" s="19">
        <v>12886.8239402771</v>
      </c>
      <c r="AL70" s="19">
        <v>3290.1629867553711</v>
      </c>
      <c r="AM70" s="12">
        <v>4.8046131429483196</v>
      </c>
      <c r="AN70" s="12">
        <v>3.9167737258468089</v>
      </c>
      <c r="AO70" s="14">
        <v>41820</v>
      </c>
      <c r="AP70" s="2">
        <v>314.40328314031842</v>
      </c>
      <c r="AQ70" s="2">
        <f t="shared" si="23"/>
        <v>65.437793592552779</v>
      </c>
      <c r="AS70" s="11">
        <v>41820</v>
      </c>
      <c r="AT70" s="19">
        <v>19</v>
      </c>
      <c r="AU70" s="19">
        <v>25688.571365356445</v>
      </c>
      <c r="AV70" s="19">
        <v>5062.9989714622498</v>
      </c>
      <c r="AW70" s="19">
        <v>1571.0169897079468</v>
      </c>
      <c r="AX70" s="12">
        <v>5.0737856180004917</v>
      </c>
      <c r="AY70" s="12">
        <v>3.2227525256766731</v>
      </c>
      <c r="AZ70" s="14">
        <v>41820</v>
      </c>
      <c r="BA70" s="2">
        <v>318.04335918899631</v>
      </c>
      <c r="BB70" s="2">
        <f>BA70/AX70</f>
        <v>62.683641591134624</v>
      </c>
      <c r="BC70" s="13"/>
      <c r="BD70" s="11">
        <v>41820</v>
      </c>
      <c r="BE70" s="19">
        <v>108</v>
      </c>
      <c r="BF70" s="19">
        <v>247163.27758789063</v>
      </c>
      <c r="BG70" s="19">
        <v>58344.176044464111</v>
      </c>
      <c r="BH70" s="19">
        <v>12290.207208633423</v>
      </c>
      <c r="BI70" s="12">
        <v>4.236297336678942</v>
      </c>
      <c r="BJ70" s="12">
        <v>4.7472084932367498</v>
      </c>
      <c r="BK70" s="14">
        <v>41820</v>
      </c>
      <c r="BL70" s="2">
        <v>320.95397728573977</v>
      </c>
      <c r="BM70" s="2">
        <f t="shared" si="24"/>
        <v>75.762854157294015</v>
      </c>
      <c r="BN70" s="13"/>
      <c r="BO70" s="11">
        <v>41820</v>
      </c>
      <c r="BP70" s="19">
        <v>14</v>
      </c>
      <c r="BQ70" s="19">
        <v>29451.819244384766</v>
      </c>
      <c r="BR70" s="19">
        <v>6775.3289489746094</v>
      </c>
      <c r="BS70" s="19">
        <v>1788.8211822509766</v>
      </c>
      <c r="BT70" s="12">
        <v>4.3469209341993729</v>
      </c>
      <c r="BU70" s="12">
        <v>3.7875943197680741</v>
      </c>
      <c r="BV70" s="14">
        <v>41820</v>
      </c>
      <c r="BW70" s="2">
        <v>278.16338855120824</v>
      </c>
      <c r="BX70" s="2">
        <f t="shared" si="25"/>
        <v>63.990901321153451</v>
      </c>
      <c r="BY70" s="13"/>
      <c r="BZ70" s="11">
        <v>41820</v>
      </c>
      <c r="CA70" s="19">
        <v>9</v>
      </c>
      <c r="CB70" s="19">
        <v>36712.636901855469</v>
      </c>
      <c r="CC70" s="19">
        <v>4994.7699575424194</v>
      </c>
      <c r="CD70" s="19">
        <v>2230.8750534057617</v>
      </c>
      <c r="CE70" s="12">
        <v>7.3502157684793987</v>
      </c>
      <c r="CF70" s="12">
        <v>2.2389285988550376</v>
      </c>
      <c r="CG70" s="14">
        <v>41820</v>
      </c>
      <c r="CH70" s="2">
        <v>285.84998799206255</v>
      </c>
      <c r="CI70" s="2">
        <f t="shared" si="26"/>
        <v>38.890013163681417</v>
      </c>
      <c r="CJ70" s="13"/>
      <c r="CK70" s="11">
        <v>41820</v>
      </c>
      <c r="CL70" s="19">
        <v>36</v>
      </c>
      <c r="CM70" s="19">
        <v>129211.01962280273</v>
      </c>
      <c r="CN70" s="19">
        <v>22141.945826292038</v>
      </c>
      <c r="CO70" s="19">
        <v>7531.8255176544189</v>
      </c>
      <c r="CP70" s="12">
        <v>5.8355765404038493</v>
      </c>
      <c r="CQ70" s="12">
        <v>2.9397847539606232</v>
      </c>
      <c r="CR70" s="14">
        <v>41820</v>
      </c>
      <c r="CS70" s="2">
        <v>285.98257597843838</v>
      </c>
      <c r="CT70" s="2">
        <f t="shared" si="27"/>
        <v>49.006738922603013</v>
      </c>
      <c r="CU70" s="13"/>
      <c r="CV70" s="11">
        <v>41820</v>
      </c>
      <c r="CW70" s="19">
        <v>21</v>
      </c>
      <c r="CX70" s="19">
        <v>32758.508895874023</v>
      </c>
      <c r="CY70" s="19">
        <v>7546.9810400009155</v>
      </c>
      <c r="CZ70" s="19">
        <v>1704.2100009918213</v>
      </c>
      <c r="DA70" s="12">
        <v>4.340610996933159</v>
      </c>
      <c r="DB70" s="12">
        <v>4.4284337233138524</v>
      </c>
      <c r="DC70" s="14">
        <v>41820</v>
      </c>
      <c r="DD70" s="2">
        <v>290.57096855308885</v>
      </c>
      <c r="DE70" s="2">
        <f t="shared" si="28"/>
        <v>66.942411738437414</v>
      </c>
      <c r="DF70" s="13"/>
      <c r="DG70" s="11">
        <v>41820</v>
      </c>
      <c r="DH70" s="19">
        <v>60</v>
      </c>
      <c r="DI70" s="19">
        <v>115754.61839294434</v>
      </c>
      <c r="DJ70" s="19">
        <v>18619.870677947998</v>
      </c>
      <c r="DK70" s="19">
        <v>7336.2295336723328</v>
      </c>
      <c r="DL70" s="12">
        <v>6.2167251532007457</v>
      </c>
      <c r="DM70" s="12">
        <v>2.5380708976573363</v>
      </c>
      <c r="DN70" s="14">
        <v>41820</v>
      </c>
      <c r="DO70" s="2">
        <v>384.89614555900323</v>
      </c>
      <c r="DP70" s="2">
        <f t="shared" si="29"/>
        <v>61.913006619061392</v>
      </c>
      <c r="DQ70" s="13"/>
      <c r="DR70" s="11">
        <v>41820</v>
      </c>
      <c r="DS70" s="19">
        <v>40</v>
      </c>
      <c r="DT70" s="19">
        <v>131597.47613525391</v>
      </c>
      <c r="DU70" s="19">
        <v>24573.294134616852</v>
      </c>
      <c r="DV70" s="19">
        <v>8072.1450157165527</v>
      </c>
      <c r="DW70" s="12">
        <v>5.3553046414672636</v>
      </c>
      <c r="DX70" s="12">
        <v>3.0442087062078773</v>
      </c>
      <c r="DY70" s="14">
        <v>41820</v>
      </c>
      <c r="DZ70" s="2">
        <v>299.8634879806603</v>
      </c>
      <c r="EA70" s="2">
        <f t="shared" si="30"/>
        <v>55.99373108651065</v>
      </c>
      <c r="EB70" s="13"/>
      <c r="EC70" s="11">
        <v>41820</v>
      </c>
      <c r="ED70" s="19">
        <v>26</v>
      </c>
      <c r="EE70" s="19">
        <v>42974.302825927734</v>
      </c>
      <c r="EF70" s="19">
        <v>8113.8669929504395</v>
      </c>
      <c r="EG70" s="19">
        <v>2140.3839833140373</v>
      </c>
      <c r="EH70" s="12">
        <v>5.2964021795359777</v>
      </c>
      <c r="EI70" s="12">
        <v>3.7908464351276976</v>
      </c>
      <c r="EJ70" s="14">
        <v>41820</v>
      </c>
      <c r="EK70" s="2">
        <v>292.85754090280511</v>
      </c>
      <c r="EL70" s="2">
        <f t="shared" si="31"/>
        <v>55.293675022326688</v>
      </c>
      <c r="EM70" s="13"/>
      <c r="EN70" s="11">
        <v>41820</v>
      </c>
      <c r="EO70" s="19">
        <v>25</v>
      </c>
      <c r="EP70" s="19">
        <v>47977.84489440918</v>
      </c>
      <c r="EQ70" s="19">
        <v>7300.7230491638184</v>
      </c>
      <c r="ER70" s="19">
        <v>3058.8629875183105</v>
      </c>
      <c r="ES70" s="12">
        <v>6.5716566114508721</v>
      </c>
      <c r="ET70" s="12">
        <v>2.3867440545570089</v>
      </c>
      <c r="EU70" s="14">
        <v>41820</v>
      </c>
      <c r="EV70" s="2">
        <v>529.49393773138615</v>
      </c>
      <c r="EW70" s="2">
        <f t="shared" si="32"/>
        <v>80.57236843580084</v>
      </c>
      <c r="EX70" s="13"/>
      <c r="EY70" s="11">
        <v>41820</v>
      </c>
      <c r="EZ70" s="19">
        <v>26</v>
      </c>
      <c r="FA70" s="19">
        <v>56653.716705322266</v>
      </c>
      <c r="FB70" s="19">
        <v>14972.82098197937</v>
      </c>
      <c r="FC70" s="19">
        <v>3691.7157230377197</v>
      </c>
      <c r="FD70" s="12">
        <v>3.7837703912648251</v>
      </c>
      <c r="FE70" s="12">
        <v>4.055789260408984</v>
      </c>
      <c r="FF70" s="14">
        <v>41820</v>
      </c>
      <c r="FG70" s="2">
        <v>384.39844333329063</v>
      </c>
      <c r="FH70" s="2">
        <f t="shared" si="33"/>
        <v>101.59137674439999</v>
      </c>
      <c r="FI70" s="13"/>
      <c r="FJ70" s="11">
        <v>41820</v>
      </c>
      <c r="FK70" s="19">
        <v>23</v>
      </c>
      <c r="FL70" s="19">
        <v>146448.1784362793</v>
      </c>
      <c r="FM70" s="19">
        <v>30934.94401550293</v>
      </c>
      <c r="FN70" s="19">
        <v>9472.8650331497192</v>
      </c>
      <c r="FO70" s="12">
        <v>4.7340696127617798</v>
      </c>
      <c r="FP70" s="12">
        <v>3.2656375771477753</v>
      </c>
      <c r="FQ70" s="14">
        <v>41820</v>
      </c>
      <c r="FR70" s="2">
        <v>359.37641370073857</v>
      </c>
      <c r="FS70" s="2">
        <f t="shared" si="34"/>
        <v>75.912786058733971</v>
      </c>
      <c r="FT70" s="13"/>
      <c r="FU70" s="11">
        <v>41820</v>
      </c>
      <c r="FV70" s="19">
        <v>9</v>
      </c>
      <c r="FW70" s="19">
        <v>41296.093109130859</v>
      </c>
      <c r="FX70" s="19">
        <v>8757.9509468078613</v>
      </c>
      <c r="FY70" s="19">
        <v>2057.4780044555664</v>
      </c>
      <c r="FZ70" s="12">
        <v>4.7152688294266651</v>
      </c>
      <c r="GA70" s="12">
        <v>4.2566437783743503</v>
      </c>
      <c r="GB70" s="14">
        <v>41820</v>
      </c>
      <c r="GC70" s="2">
        <v>335.666610755156</v>
      </c>
      <c r="GD70" s="2">
        <f>GC70/FZ70</f>
        <v>71.187163001259904</v>
      </c>
      <c r="GE70" s="13"/>
      <c r="GF70" s="11">
        <v>41820</v>
      </c>
      <c r="GG70" s="19">
        <v>3</v>
      </c>
      <c r="GH70" s="19">
        <v>52170</v>
      </c>
      <c r="GI70" s="19">
        <v>9727</v>
      </c>
      <c r="GJ70" s="19">
        <v>3761</v>
      </c>
      <c r="GK70" s="12">
        <v>5.3634214043384398</v>
      </c>
      <c r="GL70" s="12">
        <v>2.5862802446157938</v>
      </c>
      <c r="GM70" s="14">
        <v>41820</v>
      </c>
      <c r="GN70" s="2">
        <v>273.4451292759955</v>
      </c>
      <c r="GO70" s="2">
        <f t="shared" si="35"/>
        <v>50.983338556020854</v>
      </c>
    </row>
    <row r="71" spans="2:197">
      <c r="B71" s="11">
        <v>41639</v>
      </c>
      <c r="C71" s="13">
        <v>501</v>
      </c>
      <c r="D71" s="2">
        <v>1280667.9876708984</v>
      </c>
      <c r="E71" s="2">
        <v>266127.71424996853</v>
      </c>
      <c r="F71" s="2">
        <v>79193.065448641777</v>
      </c>
      <c r="G71" s="12">
        <v>4.8122308166220984</v>
      </c>
      <c r="H71" s="12">
        <v>3.3604926484700539</v>
      </c>
      <c r="K71" s="1"/>
      <c r="L71" s="11">
        <v>41912</v>
      </c>
      <c r="M71" s="19">
        <v>14</v>
      </c>
      <c r="N71" s="19">
        <v>25878.862854003906</v>
      </c>
      <c r="O71" s="19">
        <v>8445.1649589538574</v>
      </c>
      <c r="P71" s="19">
        <v>1635.1730060577393</v>
      </c>
      <c r="Q71" s="12">
        <v>3.064340718006489</v>
      </c>
      <c r="R71" s="12">
        <v>5.1646920097552371</v>
      </c>
      <c r="S71" s="14">
        <v>41912</v>
      </c>
      <c r="T71" s="2">
        <v>369.22848469903755</v>
      </c>
      <c r="U71" s="2">
        <f t="shared" si="37"/>
        <v>120.49198136793341</v>
      </c>
      <c r="V71" s="13"/>
      <c r="W71" s="11">
        <v>41912</v>
      </c>
      <c r="X71" s="19">
        <v>34</v>
      </c>
      <c r="Y71" s="19">
        <v>48690.912826538086</v>
      </c>
      <c r="Z71" s="19">
        <v>10802.494976043701</v>
      </c>
      <c r="AA71" s="19">
        <v>2602.9029884338379</v>
      </c>
      <c r="AB71" s="12">
        <v>4.5073765768480474</v>
      </c>
      <c r="AC71" s="12">
        <v>4.1501719518726832</v>
      </c>
      <c r="AD71" s="14">
        <v>41912</v>
      </c>
      <c r="AE71" s="2">
        <v>381.36022688311493</v>
      </c>
      <c r="AF71" s="2">
        <f t="shared" si="22"/>
        <v>84.608024286667302</v>
      </c>
      <c r="AG71" s="13"/>
      <c r="AH71" s="11">
        <v>41912</v>
      </c>
      <c r="AI71" s="19">
        <v>25</v>
      </c>
      <c r="AJ71" s="19">
        <v>55867.425048828125</v>
      </c>
      <c r="AK71" s="19">
        <v>12689.706996917725</v>
      </c>
      <c r="AL71" s="19">
        <v>2993.5960102081299</v>
      </c>
      <c r="AM71" s="12">
        <v>4.4025780155836607</v>
      </c>
      <c r="AN71" s="12">
        <v>4.2389510654229765</v>
      </c>
      <c r="AO71" s="14">
        <v>41912</v>
      </c>
      <c r="AP71" s="2">
        <v>383.50605416694793</v>
      </c>
      <c r="AQ71" s="2">
        <f t="shared" si="23"/>
        <v>87.109428341636232</v>
      </c>
      <c r="AS71" s="11">
        <v>41912</v>
      </c>
      <c r="AT71" s="19">
        <v>19</v>
      </c>
      <c r="AU71" s="19">
        <v>26697.308090209961</v>
      </c>
      <c r="AV71" s="19">
        <v>4977.7360363006592</v>
      </c>
      <c r="AW71" s="19">
        <v>1433.8680105209351</v>
      </c>
      <c r="AX71" s="12">
        <v>5.3633434749285733</v>
      </c>
      <c r="AY71" s="12">
        <v>3.4715441029277234</v>
      </c>
      <c r="AZ71" s="14">
        <v>41912</v>
      </c>
      <c r="BA71" s="2">
        <v>443.36401711144941</v>
      </c>
      <c r="BB71" s="2">
        <f t="shared" ref="BB71:BB90" si="40">BA71/AX71</f>
        <v>82.665602004420194</v>
      </c>
      <c r="BC71" s="13"/>
      <c r="BD71" s="11">
        <v>41912</v>
      </c>
      <c r="BE71" s="19">
        <v>109</v>
      </c>
      <c r="BF71" s="19">
        <v>257957.30558013916</v>
      </c>
      <c r="BG71" s="19">
        <v>63111.183769226074</v>
      </c>
      <c r="BH71" s="19">
        <v>12742.694257736206</v>
      </c>
      <c r="BI71" s="12">
        <v>4.0873469672727465</v>
      </c>
      <c r="BJ71" s="12">
        <v>4.9527346801804253</v>
      </c>
      <c r="BK71" s="14">
        <v>41912</v>
      </c>
      <c r="BL71" s="2">
        <v>429.3663976581289</v>
      </c>
      <c r="BM71" s="2">
        <f t="shared" si="24"/>
        <v>105.04769991293904</v>
      </c>
      <c r="BN71" s="13"/>
      <c r="BO71" s="11">
        <v>41912</v>
      </c>
      <c r="BP71" s="19">
        <v>16</v>
      </c>
      <c r="BQ71" s="19">
        <v>34638.470031738281</v>
      </c>
      <c r="BR71" s="19">
        <v>8016.4458389282227</v>
      </c>
      <c r="BS71" s="19">
        <v>2030.5812015533447</v>
      </c>
      <c r="BT71" s="12">
        <v>4.3209260971404948</v>
      </c>
      <c r="BU71" s="12">
        <v>3.947857801892305</v>
      </c>
      <c r="BV71" s="14">
        <v>41912</v>
      </c>
      <c r="BW71" s="2">
        <v>366.48283238870692</v>
      </c>
      <c r="BX71" s="2">
        <f t="shared" si="25"/>
        <v>84.815806646458995</v>
      </c>
      <c r="BY71" s="13"/>
      <c r="BZ71" s="11">
        <v>41912</v>
      </c>
      <c r="CA71" s="19">
        <v>8</v>
      </c>
      <c r="CB71" s="19">
        <v>35362.270263671875</v>
      </c>
      <c r="CC71" s="19">
        <v>5071.2939653396606</v>
      </c>
      <c r="CD71" s="19">
        <v>2271.0480194091797</v>
      </c>
      <c r="CE71" s="12">
        <v>6.9730271022266432</v>
      </c>
      <c r="CF71" s="12">
        <v>2.2330192589494318</v>
      </c>
      <c r="CG71" s="14">
        <v>41912</v>
      </c>
      <c r="CH71" s="2">
        <v>388.60096581694233</v>
      </c>
      <c r="CI71" s="2">
        <f t="shared" si="26"/>
        <v>55.729163262946933</v>
      </c>
      <c r="CJ71" s="13"/>
      <c r="CK71" s="11">
        <v>41912</v>
      </c>
      <c r="CL71" s="19">
        <v>34</v>
      </c>
      <c r="CM71" s="19">
        <v>129266.4114074707</v>
      </c>
      <c r="CN71" s="19">
        <v>24894.688911437988</v>
      </c>
      <c r="CO71" s="19">
        <v>7669.2495136260986</v>
      </c>
      <c r="CP71" s="12">
        <v>5.1925296944794761</v>
      </c>
      <c r="CQ71" s="12">
        <v>3.2460397679338935</v>
      </c>
      <c r="CR71" s="14">
        <v>41912</v>
      </c>
      <c r="CS71" s="2">
        <v>345.63247857713611</v>
      </c>
      <c r="CT71" s="2">
        <f t="shared" si="27"/>
        <v>66.563409149995039</v>
      </c>
      <c r="CU71" s="13"/>
      <c r="CV71" s="11">
        <v>41912</v>
      </c>
      <c r="CW71" s="19">
        <v>21</v>
      </c>
      <c r="CX71" s="19">
        <v>32333.537185668945</v>
      </c>
      <c r="CY71" s="19">
        <v>7556.0129635334015</v>
      </c>
      <c r="CZ71" s="19">
        <v>1673.1450061798096</v>
      </c>
      <c r="DA71" s="12">
        <v>4.2791796866569811</v>
      </c>
      <c r="DB71" s="12">
        <v>4.5160538600211266</v>
      </c>
      <c r="DC71" s="14">
        <v>41912</v>
      </c>
      <c r="DD71" s="2">
        <v>376.33355118098422</v>
      </c>
      <c r="DE71" s="2">
        <f t="shared" si="28"/>
        <v>87.945255571865658</v>
      </c>
      <c r="DF71" s="13"/>
      <c r="DG71" s="11">
        <v>41912</v>
      </c>
      <c r="DH71" s="19">
        <v>62</v>
      </c>
      <c r="DI71" s="19">
        <v>120014.34741210938</v>
      </c>
      <c r="DJ71" s="19">
        <v>20353.339925289154</v>
      </c>
      <c r="DK71" s="19">
        <v>7318.1990213394165</v>
      </c>
      <c r="DL71" s="12">
        <v>5.8965431645442514</v>
      </c>
      <c r="DM71" s="12">
        <v>2.7811951910490644</v>
      </c>
      <c r="DN71" s="14">
        <v>41912</v>
      </c>
      <c r="DO71" s="2">
        <v>487.56327578697056</v>
      </c>
      <c r="DP71" s="2">
        <f t="shared" si="29"/>
        <v>82.686289607557669</v>
      </c>
      <c r="DQ71" s="13"/>
      <c r="DR71" s="11">
        <v>41912</v>
      </c>
      <c r="DS71" s="19">
        <v>39</v>
      </c>
      <c r="DT71" s="19">
        <v>133558.72937011719</v>
      </c>
      <c r="DU71" s="19">
        <v>25211.578912734985</v>
      </c>
      <c r="DV71" s="19">
        <v>8106.6220054626465</v>
      </c>
      <c r="DW71" s="12">
        <v>5.2975154722520532</v>
      </c>
      <c r="DX71" s="12">
        <v>3.1099980849910316</v>
      </c>
      <c r="DY71" s="14">
        <v>41912</v>
      </c>
      <c r="DZ71" s="2">
        <v>387.41703161421447</v>
      </c>
      <c r="EA71" s="2">
        <f t="shared" si="30"/>
        <v>73.131835790470603</v>
      </c>
      <c r="EB71" s="13"/>
      <c r="EC71" s="11">
        <v>41912</v>
      </c>
      <c r="ED71" s="19">
        <v>26</v>
      </c>
      <c r="EE71" s="19">
        <v>37925.462036132813</v>
      </c>
      <c r="EF71" s="19">
        <v>7554.3420705795288</v>
      </c>
      <c r="EG71" s="19">
        <v>1725.6429870724678</v>
      </c>
      <c r="EH71" s="12">
        <v>5.0203527563087134</v>
      </c>
      <c r="EI71" s="12">
        <v>4.3776969669696149</v>
      </c>
      <c r="EJ71" s="14">
        <v>41912</v>
      </c>
      <c r="EK71" s="2">
        <v>372.90674071195929</v>
      </c>
      <c r="EL71" s="2">
        <f t="shared" si="31"/>
        <v>74.278991699010476</v>
      </c>
      <c r="EM71" s="13"/>
      <c r="EN71" s="11">
        <v>41912</v>
      </c>
      <c r="EO71" s="19">
        <v>25</v>
      </c>
      <c r="EP71" s="19">
        <v>42954.158706665039</v>
      </c>
      <c r="EQ71" s="19">
        <v>7337.1339169740677</v>
      </c>
      <c r="ER71" s="19">
        <v>2582.3840065002441</v>
      </c>
      <c r="ES71" s="12">
        <v>5.8543511939032333</v>
      </c>
      <c r="ET71" s="12">
        <v>2.8412249682872153</v>
      </c>
      <c r="EU71" s="14">
        <v>41912</v>
      </c>
      <c r="EV71" s="2">
        <v>608.59377192814088</v>
      </c>
      <c r="EW71" s="2">
        <f t="shared" si="32"/>
        <v>103.95580172264609</v>
      </c>
      <c r="EX71" s="13"/>
      <c r="EY71" s="11">
        <v>41912</v>
      </c>
      <c r="EZ71" s="19">
        <v>24</v>
      </c>
      <c r="FA71" s="19">
        <v>51619.545227050781</v>
      </c>
      <c r="FB71" s="19">
        <v>14886.887035369873</v>
      </c>
      <c r="FC71" s="19">
        <v>3248.4368886947632</v>
      </c>
      <c r="FD71" s="12">
        <v>3.4674505895293954</v>
      </c>
      <c r="FE71" s="12">
        <v>4.5827847501607124</v>
      </c>
      <c r="FF71" s="14">
        <v>41912</v>
      </c>
      <c r="FG71" s="2">
        <v>467.81097282289255</v>
      </c>
      <c r="FH71" s="2">
        <f t="shared" si="33"/>
        <v>134.91496439359042</v>
      </c>
      <c r="FI71" s="13"/>
      <c r="FJ71" s="11">
        <v>41912</v>
      </c>
      <c r="FK71" s="19">
        <v>21</v>
      </c>
      <c r="FL71" s="19">
        <v>144444.72888183594</v>
      </c>
      <c r="FM71" s="19">
        <v>32054.605987548828</v>
      </c>
      <c r="FN71" s="19">
        <v>8705.6849918365479</v>
      </c>
      <c r="FO71" s="12">
        <v>4.5062082166270745</v>
      </c>
      <c r="FP71" s="12">
        <v>3.6820314561814396</v>
      </c>
      <c r="FQ71" s="14">
        <v>41912</v>
      </c>
      <c r="FR71" s="2">
        <v>390.5668750546921</v>
      </c>
      <c r="FS71" s="2">
        <f t="shared" si="34"/>
        <v>86.673064421118539</v>
      </c>
      <c r="FT71" s="13"/>
      <c r="FU71" s="11">
        <v>41912</v>
      </c>
      <c r="FV71" s="19">
        <v>10</v>
      </c>
      <c r="FW71" s="19">
        <v>41760.982971191406</v>
      </c>
      <c r="FX71" s="19">
        <v>10282.192977905273</v>
      </c>
      <c r="FY71" s="19">
        <v>2078.5249919891357</v>
      </c>
      <c r="FZ71" s="12">
        <v>4.0614860138230071</v>
      </c>
      <c r="GA71" s="12">
        <v>4.9468700244327</v>
      </c>
      <c r="GB71" s="14">
        <v>41912</v>
      </c>
      <c r="GC71" s="2">
        <v>479.41723420437478</v>
      </c>
      <c r="GD71" s="2">
        <f t="shared" ref="GD71:GD90" si="41">GC71/FZ71</f>
        <v>118.03985845887662</v>
      </c>
      <c r="GE71" s="13"/>
      <c r="GF71" s="11">
        <v>41912</v>
      </c>
      <c r="GG71" s="19">
        <v>4</v>
      </c>
      <c r="GH71" s="19">
        <v>55303</v>
      </c>
      <c r="GI71" s="19">
        <v>10466</v>
      </c>
      <c r="GJ71" s="19">
        <v>3956</v>
      </c>
      <c r="GK71" s="12">
        <v>5.2840626791515382</v>
      </c>
      <c r="GL71" s="12">
        <v>2.6456016177957533</v>
      </c>
      <c r="GM71" s="14">
        <v>41912</v>
      </c>
      <c r="GN71" s="2">
        <v>353.32216949117458</v>
      </c>
      <c r="GO71" s="2">
        <f t="shared" si="35"/>
        <v>66.865628011041593</v>
      </c>
    </row>
    <row r="72" spans="2:197">
      <c r="B72" s="11">
        <v>41729</v>
      </c>
      <c r="C72" s="13">
        <v>495</v>
      </c>
      <c r="D72" s="2">
        <v>1350575.2795715332</v>
      </c>
      <c r="E72" s="2">
        <v>274935.33843326569</v>
      </c>
      <c r="F72" s="2">
        <v>81290.388270914555</v>
      </c>
      <c r="G72" s="12">
        <v>4.912337887402404</v>
      </c>
      <c r="H72" s="12">
        <v>3.3821383349405982</v>
      </c>
      <c r="K72" s="1"/>
      <c r="L72" s="11">
        <v>42004</v>
      </c>
      <c r="M72" s="19">
        <v>14</v>
      </c>
      <c r="N72" s="19">
        <v>25500.692932128906</v>
      </c>
      <c r="O72" s="19">
        <v>8519.0809707641602</v>
      </c>
      <c r="P72" s="19">
        <v>1647.2620086669922</v>
      </c>
      <c r="Q72" s="12">
        <v>2.9933619623574841</v>
      </c>
      <c r="R72" s="12">
        <v>5.1716611722612509</v>
      </c>
      <c r="S72" s="14">
        <v>42004</v>
      </c>
      <c r="T72" s="2">
        <v>363.38008422930727</v>
      </c>
      <c r="U72" s="2">
        <f t="shared" si="37"/>
        <v>121.39530360809415</v>
      </c>
      <c r="V72" s="13"/>
      <c r="W72" s="11">
        <v>42004</v>
      </c>
      <c r="X72" s="19">
        <v>30</v>
      </c>
      <c r="Y72" s="19">
        <v>55041.841583251953</v>
      </c>
      <c r="Z72" s="19">
        <v>8479.8878717422485</v>
      </c>
      <c r="AA72" s="19">
        <v>3251.3790035247803</v>
      </c>
      <c r="AB72" s="12">
        <v>6.4908690322037534</v>
      </c>
      <c r="AC72" s="12">
        <v>2.6080896329063163</v>
      </c>
      <c r="AD72" s="14">
        <v>42004</v>
      </c>
      <c r="AE72" s="2">
        <v>387.21526513112161</v>
      </c>
      <c r="AF72" s="2">
        <f t="shared" si="22"/>
        <v>59.655380999061052</v>
      </c>
      <c r="AG72" s="13"/>
      <c r="AH72" s="11">
        <v>42004</v>
      </c>
      <c r="AI72" s="19">
        <v>24</v>
      </c>
      <c r="AJ72" s="19">
        <v>55866.357635498047</v>
      </c>
      <c r="AK72" s="19">
        <v>12589.694972991943</v>
      </c>
      <c r="AL72" s="19">
        <v>2911.8429927825928</v>
      </c>
      <c r="AM72" s="12">
        <v>4.4374671312804175</v>
      </c>
      <c r="AN72" s="12">
        <v>4.3236173805377733</v>
      </c>
      <c r="AO72" s="14">
        <v>42004</v>
      </c>
      <c r="AP72" s="2">
        <v>406.27052992191625</v>
      </c>
      <c r="AQ72" s="2">
        <f t="shared" si="23"/>
        <v>91.554600384090762</v>
      </c>
      <c r="AS72" s="11">
        <v>42004</v>
      </c>
      <c r="AT72" s="19">
        <v>17</v>
      </c>
      <c r="AU72" s="19">
        <v>23725.687042236328</v>
      </c>
      <c r="AV72" s="19">
        <v>4277.205997467041</v>
      </c>
      <c r="AW72" s="19">
        <v>1267.3710017204285</v>
      </c>
      <c r="AX72" s="12">
        <v>5.5470059324443728</v>
      </c>
      <c r="AY72" s="12">
        <v>3.3748649698161213</v>
      </c>
      <c r="AZ72" s="14">
        <v>42004</v>
      </c>
      <c r="BA72" s="2">
        <v>558.28965772044808</v>
      </c>
      <c r="BB72" s="2">
        <f t="shared" si="40"/>
        <v>100.64702733685904</v>
      </c>
      <c r="BC72" s="13"/>
      <c r="BD72" s="11">
        <v>42004</v>
      </c>
      <c r="BE72" s="19">
        <v>98</v>
      </c>
      <c r="BF72" s="19">
        <v>232281.66130828857</v>
      </c>
      <c r="BG72" s="19">
        <v>52012.124402999878</v>
      </c>
      <c r="BH72" s="19">
        <v>10865.103187561035</v>
      </c>
      <c r="BI72" s="12">
        <v>4.4659137455822009</v>
      </c>
      <c r="BJ72" s="12">
        <v>4.7870805739375033</v>
      </c>
      <c r="BK72" s="14">
        <v>42004</v>
      </c>
      <c r="BL72" s="2">
        <v>693.71574977623345</v>
      </c>
      <c r="BM72" s="2">
        <f t="shared" si="24"/>
        <v>155.33568028770713</v>
      </c>
      <c r="BN72" s="13"/>
      <c r="BO72" s="11">
        <v>42004</v>
      </c>
      <c r="BP72" s="19">
        <v>12</v>
      </c>
      <c r="BQ72" s="19">
        <v>31070.176940917969</v>
      </c>
      <c r="BR72" s="19">
        <v>6599.9406938552856</v>
      </c>
      <c r="BS72" s="19">
        <v>1895.1998977661133</v>
      </c>
      <c r="BT72" s="12">
        <v>4.7076448686645174</v>
      </c>
      <c r="BU72" s="12">
        <v>3.4824509549808895</v>
      </c>
      <c r="BV72" s="14">
        <v>42004</v>
      </c>
      <c r="BW72" s="2">
        <v>393.07782222014174</v>
      </c>
      <c r="BX72" s="2">
        <f t="shared" si="25"/>
        <v>83.497764420715868</v>
      </c>
      <c r="BY72" s="13"/>
      <c r="BZ72" s="11">
        <v>42004</v>
      </c>
      <c r="CA72" s="19">
        <v>8</v>
      </c>
      <c r="CB72" s="19">
        <v>41927.676635742188</v>
      </c>
      <c r="CC72" s="19">
        <v>5996.0289897918701</v>
      </c>
      <c r="CD72" s="19">
        <v>2733.1499862670898</v>
      </c>
      <c r="CE72" s="12">
        <v>6.9925740364369968</v>
      </c>
      <c r="CF72" s="12">
        <v>2.193816299844265</v>
      </c>
      <c r="CG72" s="14">
        <v>42004</v>
      </c>
      <c r="CH72" s="2">
        <v>468.37198394944488</v>
      </c>
      <c r="CI72" s="2">
        <f t="shared" si="26"/>
        <v>66.981340706418834</v>
      </c>
      <c r="CJ72" s="13"/>
      <c r="CK72" s="11">
        <v>42004</v>
      </c>
      <c r="CL72" s="19">
        <v>31</v>
      </c>
      <c r="CM72" s="19">
        <v>128254.31134033203</v>
      </c>
      <c r="CN72" s="19">
        <v>27298.156230926514</v>
      </c>
      <c r="CO72" s="19">
        <v>7392.7481060028076</v>
      </c>
      <c r="CP72" s="12">
        <v>4.6982774314636933</v>
      </c>
      <c r="CQ72" s="12">
        <v>3.6925586858235837</v>
      </c>
      <c r="CR72" s="14">
        <v>42004</v>
      </c>
      <c r="CS72" s="2">
        <v>325.66499485695078</v>
      </c>
      <c r="CT72" s="2">
        <f t="shared" si="27"/>
        <v>69.315828962338159</v>
      </c>
      <c r="CU72" s="13"/>
      <c r="CV72" s="11">
        <v>42004</v>
      </c>
      <c r="CW72" s="19">
        <v>17</v>
      </c>
      <c r="CX72" s="19">
        <v>29904.749954223633</v>
      </c>
      <c r="CY72" s="19">
        <v>6209.353984951973</v>
      </c>
      <c r="CZ72" s="19">
        <v>1297.6800098419189</v>
      </c>
      <c r="DA72" s="12">
        <v>4.8160807109235755</v>
      </c>
      <c r="DB72" s="12">
        <v>4.7849654289645605</v>
      </c>
      <c r="DC72" s="14">
        <v>42004</v>
      </c>
      <c r="DD72" s="2">
        <v>382.96881929223412</v>
      </c>
      <c r="DE72" s="2">
        <f t="shared" si="28"/>
        <v>79.518771025494829</v>
      </c>
      <c r="DF72" s="13"/>
      <c r="DG72" s="11">
        <v>42004</v>
      </c>
      <c r="DH72" s="19">
        <v>61</v>
      </c>
      <c r="DI72" s="19">
        <v>113329.12405395508</v>
      </c>
      <c r="DJ72" s="19">
        <v>21428.448060035706</v>
      </c>
      <c r="DK72" s="19">
        <v>7080.5220184326172</v>
      </c>
      <c r="DL72" s="12">
        <v>5.288722904077928</v>
      </c>
      <c r="DM72" s="12">
        <v>3.0263938173275005</v>
      </c>
      <c r="DN72" s="14">
        <v>42004</v>
      </c>
      <c r="DO72" s="2">
        <v>579.77155430502114</v>
      </c>
      <c r="DP72" s="2">
        <f t="shared" si="29"/>
        <v>109.624112440828</v>
      </c>
      <c r="DQ72" s="13"/>
      <c r="DR72" s="11">
        <v>42004</v>
      </c>
      <c r="DS72" s="19">
        <v>36</v>
      </c>
      <c r="DT72" s="19">
        <v>133044.35220336914</v>
      </c>
      <c r="DU72" s="19">
        <v>24136.607818603516</v>
      </c>
      <c r="DV72" s="19">
        <v>7777.0220603942871</v>
      </c>
      <c r="DW72" s="12">
        <v>5.5121396180959596</v>
      </c>
      <c r="DX72" s="12">
        <v>3.1035797032803858</v>
      </c>
      <c r="DY72" s="14">
        <v>42004</v>
      </c>
      <c r="DZ72" s="2">
        <v>376.41425613312867</v>
      </c>
      <c r="EA72" s="2">
        <f t="shared" si="30"/>
        <v>68.28822965539328</v>
      </c>
      <c r="EB72" s="13"/>
      <c r="EC72" s="11">
        <v>42004</v>
      </c>
      <c r="ED72" s="19">
        <v>25</v>
      </c>
      <c r="EE72" s="19">
        <v>33864.221969604492</v>
      </c>
      <c r="EF72" s="19">
        <v>6893.1139478683472</v>
      </c>
      <c r="EG72" s="19">
        <v>1551.9369969367981</v>
      </c>
      <c r="EH72" s="12">
        <v>4.9127610867475644</v>
      </c>
      <c r="EI72" s="12">
        <v>4.4416197058733218</v>
      </c>
      <c r="EJ72" s="14">
        <v>42004</v>
      </c>
      <c r="EK72" s="2">
        <v>398.16323582185186</v>
      </c>
      <c r="EL72" s="2">
        <f t="shared" si="31"/>
        <v>81.046732945332607</v>
      </c>
      <c r="EM72" s="13"/>
      <c r="EN72" s="11">
        <v>42004</v>
      </c>
      <c r="EO72" s="19">
        <v>23</v>
      </c>
      <c r="EP72" s="19">
        <v>39963.717697143555</v>
      </c>
      <c r="EQ72" s="19">
        <v>7874.4000290632248</v>
      </c>
      <c r="ER72" s="19">
        <v>2445.7810039520264</v>
      </c>
      <c r="ES72" s="12">
        <v>5.0751444617549897</v>
      </c>
      <c r="ET72" s="12">
        <v>3.2195850799148982</v>
      </c>
      <c r="EU72" s="14">
        <v>42004</v>
      </c>
      <c r="EV72" s="2">
        <v>603.2182742966213</v>
      </c>
      <c r="EW72" s="2">
        <f t="shared" si="32"/>
        <v>118.85736038497471</v>
      </c>
      <c r="EX72" s="13"/>
      <c r="EY72" s="11">
        <v>42004</v>
      </c>
      <c r="EZ72" s="19">
        <v>25</v>
      </c>
      <c r="FA72" s="19">
        <v>51680.043060302734</v>
      </c>
      <c r="FB72" s="19">
        <v>15205.890079498291</v>
      </c>
      <c r="FC72" s="19">
        <v>3226.026909828186</v>
      </c>
      <c r="FD72" s="12">
        <v>3.3986858243820666</v>
      </c>
      <c r="FE72" s="12">
        <v>4.7135037941478721</v>
      </c>
      <c r="FF72" s="14">
        <v>42004</v>
      </c>
      <c r="FG72" s="2">
        <v>467.8930945480185</v>
      </c>
      <c r="FH72" s="2">
        <f t="shared" si="33"/>
        <v>137.66882810743141</v>
      </c>
      <c r="FI72" s="13"/>
      <c r="FJ72" s="11">
        <v>42004</v>
      </c>
      <c r="FK72" s="19">
        <v>20</v>
      </c>
      <c r="FL72" s="19">
        <v>146155.07391357422</v>
      </c>
      <c r="FM72" s="19">
        <v>29171.097061157227</v>
      </c>
      <c r="FN72" s="19">
        <v>8776.6050148010254</v>
      </c>
      <c r="FO72" s="12">
        <v>5.0102700493971826</v>
      </c>
      <c r="FP72" s="12">
        <v>3.3237336090621099</v>
      </c>
      <c r="FQ72" s="14">
        <v>42004</v>
      </c>
      <c r="FR72" s="2">
        <v>427.46097958341619</v>
      </c>
      <c r="FS72" s="2">
        <f t="shared" si="34"/>
        <v>85.31695405018074</v>
      </c>
      <c r="FT72" s="13"/>
      <c r="FU72" s="11">
        <v>42004</v>
      </c>
      <c r="FV72" s="19">
        <v>9</v>
      </c>
      <c r="FW72" s="19">
        <v>40458.943908691406</v>
      </c>
      <c r="FX72" s="19">
        <v>11266.394023895264</v>
      </c>
      <c r="FY72" s="19">
        <v>2009.9720058441162</v>
      </c>
      <c r="FZ72" s="12">
        <v>3.5911174261152867</v>
      </c>
      <c r="GA72" s="12">
        <v>5.605249222943173</v>
      </c>
      <c r="GB72" s="14">
        <v>42004</v>
      </c>
      <c r="GC72" s="2">
        <v>447.88083863755935</v>
      </c>
      <c r="GD72" s="2">
        <f t="shared" si="41"/>
        <v>124.71907361772271</v>
      </c>
      <c r="GE72" s="13"/>
      <c r="GF72" s="11">
        <v>42004</v>
      </c>
      <c r="GG72" s="19">
        <v>5</v>
      </c>
      <c r="GH72" s="19">
        <v>61163.883056640625</v>
      </c>
      <c r="GI72" s="19">
        <v>10436.175994873047</v>
      </c>
      <c r="GJ72" s="19">
        <v>3900.7239990234375</v>
      </c>
      <c r="GK72" s="12">
        <v>5.8607561894978053</v>
      </c>
      <c r="GL72" s="12">
        <v>2.6754458909386534</v>
      </c>
      <c r="GM72" s="14">
        <v>42004</v>
      </c>
      <c r="GN72" s="2">
        <v>423.57978992031622</v>
      </c>
      <c r="GO72" s="2">
        <f t="shared" si="35"/>
        <v>72.273914188641896</v>
      </c>
    </row>
    <row r="73" spans="2:197">
      <c r="B73" s="11">
        <v>41820</v>
      </c>
      <c r="C73" s="13">
        <v>495</v>
      </c>
      <c r="D73" s="2">
        <v>1341792.8703765869</v>
      </c>
      <c r="E73" s="2">
        <v>266643.33060717583</v>
      </c>
      <c r="F73" s="2">
        <v>79000.025143802166</v>
      </c>
      <c r="G73" s="12">
        <v>5.0321636296740619</v>
      </c>
      <c r="H73" s="12">
        <v>3.3752309587472955</v>
      </c>
      <c r="K73" s="1"/>
      <c r="L73" s="11">
        <v>42094</v>
      </c>
      <c r="M73" s="19">
        <v>14</v>
      </c>
      <c r="N73" s="19">
        <v>25591.134033203125</v>
      </c>
      <c r="O73" s="19">
        <v>8877.2969741821289</v>
      </c>
      <c r="P73" s="19">
        <v>1621.5100078582764</v>
      </c>
      <c r="Q73" s="12">
        <v>2.8827619609471107</v>
      </c>
      <c r="R73" s="12">
        <v>5.4747099500837768</v>
      </c>
      <c r="S73" s="14">
        <v>42094</v>
      </c>
      <c r="T73" s="2">
        <v>349.78209608348413</v>
      </c>
      <c r="U73" s="2">
        <f t="shared" si="37"/>
        <v>121.33575398246401</v>
      </c>
      <c r="V73" s="13"/>
      <c r="W73" s="11">
        <v>42094</v>
      </c>
      <c r="X73" s="19">
        <v>27</v>
      </c>
      <c r="Y73" s="19">
        <v>47663.422393798828</v>
      </c>
      <c r="Z73" s="19">
        <v>6982.7919840812683</v>
      </c>
      <c r="AA73" s="19">
        <v>2802.0680141448975</v>
      </c>
      <c r="AB73" s="12">
        <v>6.825840223002138</v>
      </c>
      <c r="AC73" s="12">
        <v>2.4920137372940232</v>
      </c>
      <c r="AD73" s="14">
        <v>42094</v>
      </c>
      <c r="AE73" s="2">
        <v>432.36139001853758</v>
      </c>
      <c r="AF73" s="2">
        <f t="shared" si="22"/>
        <v>63.34185622475303</v>
      </c>
      <c r="AG73" s="13"/>
      <c r="AH73" s="11">
        <v>42094</v>
      </c>
      <c r="AI73" s="19">
        <v>26</v>
      </c>
      <c r="AJ73" s="19">
        <v>61820.409698486328</v>
      </c>
      <c r="AK73" s="19">
        <v>13308.28301525116</v>
      </c>
      <c r="AL73" s="19">
        <v>3123.0010166168213</v>
      </c>
      <c r="AM73" s="12">
        <v>4.64525811689162</v>
      </c>
      <c r="AN73" s="12">
        <v>4.2613764595146231</v>
      </c>
      <c r="AO73" s="14">
        <v>42094</v>
      </c>
      <c r="AP73" s="2">
        <v>386.05849286690466</v>
      </c>
      <c r="AQ73" s="2">
        <f t="shared" si="23"/>
        <v>83.108082081181777</v>
      </c>
      <c r="AS73" s="11">
        <v>42094</v>
      </c>
      <c r="AT73" s="19">
        <v>16</v>
      </c>
      <c r="AU73" s="19">
        <v>23804.662994384766</v>
      </c>
      <c r="AV73" s="19">
        <v>4100.001895904541</v>
      </c>
      <c r="AW73" s="19">
        <v>1265.3239879608154</v>
      </c>
      <c r="AX73" s="12">
        <v>5.8060126796924294</v>
      </c>
      <c r="AY73" s="12">
        <v>3.2402783278550396</v>
      </c>
      <c r="AZ73" s="14">
        <v>42094</v>
      </c>
      <c r="BA73" s="2">
        <v>481.54748875199869</v>
      </c>
      <c r="BB73" s="2">
        <f t="shared" si="40"/>
        <v>82.939448347451489</v>
      </c>
      <c r="BC73" s="13"/>
      <c r="BD73" s="11">
        <v>42094</v>
      </c>
      <c r="BE73" s="19">
        <v>101</v>
      </c>
      <c r="BF73" s="19">
        <v>247081.00204467773</v>
      </c>
      <c r="BG73" s="19">
        <v>34773.598475456238</v>
      </c>
      <c r="BH73" s="19">
        <v>11708.729782104492</v>
      </c>
      <c r="BI73" s="12">
        <v>7.1054194238502939</v>
      </c>
      <c r="BJ73" s="12">
        <v>2.9698864968772161</v>
      </c>
      <c r="BK73" s="14">
        <v>42094</v>
      </c>
      <c r="BL73" s="2">
        <v>655.69917570956966</v>
      </c>
      <c r="BM73" s="2">
        <f t="shared" si="24"/>
        <v>92.281558145410443</v>
      </c>
      <c r="BN73" s="13"/>
      <c r="BO73" s="11">
        <v>42094</v>
      </c>
      <c r="BP73" s="19">
        <v>11</v>
      </c>
      <c r="BQ73" s="19">
        <v>25178.913757324219</v>
      </c>
      <c r="BR73" s="19">
        <v>6166.9583892822266</v>
      </c>
      <c r="BS73" s="19">
        <v>1559.7293014526367</v>
      </c>
      <c r="BT73" s="12">
        <v>4.082873949836201</v>
      </c>
      <c r="BU73" s="12">
        <v>3.9538645478665417</v>
      </c>
      <c r="BV73" s="14">
        <v>42094</v>
      </c>
      <c r="BW73" s="2">
        <v>348.76551261952744</v>
      </c>
      <c r="BX73" s="2">
        <f t="shared" si="25"/>
        <v>85.421572378818951</v>
      </c>
      <c r="BY73" s="13"/>
      <c r="BZ73" s="11">
        <v>42094</v>
      </c>
      <c r="CA73" s="19">
        <v>9</v>
      </c>
      <c r="CB73" s="19">
        <v>43427.471862792969</v>
      </c>
      <c r="CC73" s="19">
        <v>6367.3790740966797</v>
      </c>
      <c r="CD73" s="19">
        <v>2379.5289726257324</v>
      </c>
      <c r="CE73" s="12">
        <v>6.8203057109418115</v>
      </c>
      <c r="CF73" s="12">
        <v>2.6758989477949013</v>
      </c>
      <c r="CG73" s="14">
        <v>42094</v>
      </c>
      <c r="CH73" s="2">
        <v>437.6557385842101</v>
      </c>
      <c r="CI73" s="2">
        <f t="shared" si="26"/>
        <v>64.169519246341011</v>
      </c>
      <c r="CJ73" s="13"/>
      <c r="CK73" s="11">
        <v>42094</v>
      </c>
      <c r="CL73" s="19">
        <v>32</v>
      </c>
      <c r="CM73" s="19">
        <v>142887.56924438477</v>
      </c>
      <c r="CN73" s="19">
        <v>27373.97117805481</v>
      </c>
      <c r="CO73" s="19">
        <v>7567.7671089172363</v>
      </c>
      <c r="CP73" s="12">
        <v>5.2198334072527626</v>
      </c>
      <c r="CQ73" s="12">
        <v>3.6171793851583471</v>
      </c>
      <c r="CR73" s="14">
        <v>42094</v>
      </c>
      <c r="CS73" s="2">
        <v>332.07553139222694</v>
      </c>
      <c r="CT73" s="2">
        <f t="shared" si="27"/>
        <v>63.618032508627664</v>
      </c>
      <c r="CU73" s="13"/>
      <c r="CV73" s="11">
        <v>42094</v>
      </c>
      <c r="CW73" s="19">
        <v>17</v>
      </c>
      <c r="CX73" s="19">
        <v>29726.79133605957</v>
      </c>
      <c r="CY73" s="19">
        <v>5853.9299891591072</v>
      </c>
      <c r="CZ73" s="19">
        <v>1273.2419948577881</v>
      </c>
      <c r="DA73" s="12">
        <v>5.0780913661609572</v>
      </c>
      <c r="DB73" s="12">
        <v>4.5976570147711389</v>
      </c>
      <c r="DC73" s="14">
        <v>42094</v>
      </c>
      <c r="DD73" s="2">
        <v>362.9607573559361</v>
      </c>
      <c r="DE73" s="2">
        <f t="shared" si="28"/>
        <v>71.475822545180947</v>
      </c>
      <c r="DF73" s="13"/>
      <c r="DG73" s="11">
        <v>42094</v>
      </c>
      <c r="DH73" s="19">
        <v>63</v>
      </c>
      <c r="DI73" s="19">
        <v>120537.04504394531</v>
      </c>
      <c r="DJ73" s="19">
        <v>22205.819457538426</v>
      </c>
      <c r="DK73" s="19">
        <v>7377.6765851974487</v>
      </c>
      <c r="DL73" s="12">
        <v>5.4281736944873442</v>
      </c>
      <c r="DM73" s="12">
        <v>3.0098662093825208</v>
      </c>
      <c r="DN73" s="14">
        <v>42094</v>
      </c>
      <c r="DO73" s="2">
        <v>635.63018745496368</v>
      </c>
      <c r="DP73" s="2">
        <f t="shared" si="29"/>
        <v>117.09835079531199</v>
      </c>
      <c r="DQ73" s="13"/>
      <c r="DR73" s="11">
        <v>42094</v>
      </c>
      <c r="DS73" s="19">
        <v>37</v>
      </c>
      <c r="DT73" s="19">
        <v>139562.97058105469</v>
      </c>
      <c r="DU73" s="19">
        <v>24038.458763122559</v>
      </c>
      <c r="DV73" s="19">
        <v>7955.3540344238281</v>
      </c>
      <c r="DW73" s="12">
        <v>5.8058202464776354</v>
      </c>
      <c r="DX73" s="12">
        <v>3.0216705201434269</v>
      </c>
      <c r="DY73" s="14">
        <v>42094</v>
      </c>
      <c r="DZ73" s="2">
        <v>369.49773684247958</v>
      </c>
      <c r="EA73" s="2">
        <f t="shared" si="30"/>
        <v>63.64264154865149</v>
      </c>
      <c r="EB73" s="13"/>
      <c r="EC73" s="11">
        <v>42094</v>
      </c>
      <c r="ED73" s="19">
        <v>26</v>
      </c>
      <c r="EE73" s="19">
        <v>36828.039962768555</v>
      </c>
      <c r="EF73" s="19">
        <v>7001.3299560546875</v>
      </c>
      <c r="EG73" s="19">
        <v>1503.9589997529984</v>
      </c>
      <c r="EH73" s="12">
        <v>5.2601491707900436</v>
      </c>
      <c r="EI73" s="12">
        <v>4.6552665047415163</v>
      </c>
      <c r="EJ73" s="14">
        <v>42094</v>
      </c>
      <c r="EK73" s="2">
        <v>381.08271616531067</v>
      </c>
      <c r="EL73" s="2">
        <f t="shared" si="31"/>
        <v>72.447131020825083</v>
      </c>
      <c r="EM73" s="13"/>
      <c r="EN73" s="11">
        <v>42094</v>
      </c>
      <c r="EO73" s="19">
        <v>24</v>
      </c>
      <c r="EP73" s="19">
        <v>44284.004135131836</v>
      </c>
      <c r="EQ73" s="19">
        <v>11443.80389213562</v>
      </c>
      <c r="ER73" s="19">
        <v>2743.9529933929443</v>
      </c>
      <c r="ES73" s="12">
        <v>3.869692678460225</v>
      </c>
      <c r="ET73" s="12">
        <v>4.1705539124360742</v>
      </c>
      <c r="EU73" s="14">
        <v>42094</v>
      </c>
      <c r="EV73" s="2">
        <v>542.27323245121033</v>
      </c>
      <c r="EW73" s="2">
        <f t="shared" si="32"/>
        <v>140.13341045650793</v>
      </c>
      <c r="EX73" s="13"/>
      <c r="EY73" s="11">
        <v>42094</v>
      </c>
      <c r="EZ73" s="19">
        <v>25</v>
      </c>
      <c r="FA73" s="19">
        <v>52738.626815795898</v>
      </c>
      <c r="FB73" s="19">
        <v>15383.84606552124</v>
      </c>
      <c r="FC73" s="19">
        <v>3170.5749101638794</v>
      </c>
      <c r="FD73" s="12">
        <v>3.4281821718169274</v>
      </c>
      <c r="FE73" s="12">
        <v>4.8520683161294826</v>
      </c>
      <c r="FF73" s="14">
        <v>42094</v>
      </c>
      <c r="FG73" s="2">
        <v>443.84314636372818</v>
      </c>
      <c r="FH73" s="2">
        <f t="shared" si="33"/>
        <v>129.46895004955132</v>
      </c>
      <c r="FI73" s="13"/>
      <c r="FJ73" s="11">
        <v>42094</v>
      </c>
      <c r="FK73" s="19">
        <v>20</v>
      </c>
      <c r="FL73" s="19">
        <v>149160.67950439453</v>
      </c>
      <c r="FM73" s="19">
        <v>29846.114082336426</v>
      </c>
      <c r="FN73" s="19">
        <v>8901.5130310058594</v>
      </c>
      <c r="FO73" s="12">
        <v>4.9976582912236145</v>
      </c>
      <c r="FP73" s="12">
        <v>3.3529259552141388</v>
      </c>
      <c r="FQ73" s="14">
        <v>42094</v>
      </c>
      <c r="FR73" s="2">
        <v>415.78816578685797</v>
      </c>
      <c r="FS73" s="2">
        <f t="shared" si="34"/>
        <v>83.196597597923684</v>
      </c>
      <c r="FT73" s="13"/>
      <c r="FU73" s="11">
        <v>42094</v>
      </c>
      <c r="FV73" s="19">
        <v>8</v>
      </c>
      <c r="FW73" s="19">
        <v>42118.002716064453</v>
      </c>
      <c r="FX73" s="19">
        <v>13010.706977844238</v>
      </c>
      <c r="FY73" s="19">
        <v>1949.5530090332031</v>
      </c>
      <c r="FZ73" s="12">
        <v>3.2371801768948179</v>
      </c>
      <c r="GA73" s="12">
        <v>6.6736872080725513</v>
      </c>
      <c r="GB73" s="14">
        <v>42094</v>
      </c>
      <c r="GC73" s="2">
        <v>422.70270960996078</v>
      </c>
      <c r="GD73" s="2">
        <f t="shared" si="41"/>
        <v>130.57744287048845</v>
      </c>
      <c r="GE73" s="13"/>
      <c r="GF73" s="11">
        <v>42094</v>
      </c>
      <c r="GG73" s="19">
        <v>6</v>
      </c>
      <c r="GH73" s="19">
        <v>65584</v>
      </c>
      <c r="GI73" s="19">
        <v>10787</v>
      </c>
      <c r="GJ73" s="19">
        <v>3898</v>
      </c>
      <c r="GK73" s="12">
        <v>6.0799110039862798</v>
      </c>
      <c r="GL73" s="12">
        <v>2.767316572601334</v>
      </c>
      <c r="GM73" s="14">
        <v>42094</v>
      </c>
      <c r="GN73" s="2">
        <v>422.67216390789702</v>
      </c>
      <c r="GO73" s="2">
        <f t="shared" si="35"/>
        <v>69.51946560250191</v>
      </c>
    </row>
    <row r="74" spans="2:197">
      <c r="B74" s="11">
        <v>41912</v>
      </c>
      <c r="C74" s="13">
        <v>491</v>
      </c>
      <c r="D74" s="2">
        <v>1288689.0575027466</v>
      </c>
      <c r="E74" s="2">
        <v>275645.60929191113</v>
      </c>
      <c r="F74" s="2">
        <v>74326.952857792377</v>
      </c>
      <c r="G74" s="12">
        <v>4.6751662789520934</v>
      </c>
      <c r="H74" s="12">
        <v>3.7085552238270276</v>
      </c>
      <c r="K74" s="1"/>
      <c r="L74" s="11">
        <v>42185</v>
      </c>
      <c r="M74" s="19">
        <v>13</v>
      </c>
      <c r="N74" s="19">
        <v>23145.489044189453</v>
      </c>
      <c r="O74" s="19">
        <v>8150.9899940490723</v>
      </c>
      <c r="P74" s="19">
        <v>1494.2699966430664</v>
      </c>
      <c r="Q74" s="12">
        <v>2.8395923760288828</v>
      </c>
      <c r="R74" s="12">
        <v>5.4548307952114259</v>
      </c>
      <c r="S74" s="14">
        <v>42185</v>
      </c>
      <c r="T74" s="2">
        <v>376.30329460958285</v>
      </c>
      <c r="U74" s="2">
        <f t="shared" si="37"/>
        <v>132.52018063798158</v>
      </c>
      <c r="V74" s="13"/>
      <c r="W74" s="11">
        <v>42185</v>
      </c>
      <c r="X74" s="19">
        <v>26</v>
      </c>
      <c r="Y74" s="19">
        <v>47706.562652587891</v>
      </c>
      <c r="Z74" s="19">
        <v>6327.6540050506592</v>
      </c>
      <c r="AA74" s="19">
        <v>2731.7339744567871</v>
      </c>
      <c r="AB74" s="12">
        <v>7.5393759858723426</v>
      </c>
      <c r="AC74" s="12">
        <v>2.3163507370108873</v>
      </c>
      <c r="AD74" s="14">
        <v>42185</v>
      </c>
      <c r="AE74" s="2">
        <v>457.29268441684559</v>
      </c>
      <c r="AF74" s="2">
        <f t="shared" si="22"/>
        <v>60.653916885660479</v>
      </c>
      <c r="AG74" s="13"/>
      <c r="AH74" s="11">
        <v>42185</v>
      </c>
      <c r="AI74" s="19">
        <v>28</v>
      </c>
      <c r="AJ74" s="19">
        <v>65713.008941650391</v>
      </c>
      <c r="AK74" s="19">
        <v>13110.748002767563</v>
      </c>
      <c r="AL74" s="19">
        <v>3335.8420295715332</v>
      </c>
      <c r="AM74" s="12">
        <v>5.0121479665217388</v>
      </c>
      <c r="AN74" s="12">
        <v>3.930266447434728</v>
      </c>
      <c r="AO74" s="14">
        <v>42185</v>
      </c>
      <c r="AP74" s="2">
        <v>421.34850664072752</v>
      </c>
      <c r="AQ74" s="2">
        <f t="shared" si="23"/>
        <v>84.065456458008185</v>
      </c>
      <c r="AS74" s="11">
        <v>42185</v>
      </c>
      <c r="AT74" s="19">
        <v>15</v>
      </c>
      <c r="AU74" s="19">
        <v>24754.289093017578</v>
      </c>
      <c r="AV74" s="19">
        <v>4299.39599609375</v>
      </c>
      <c r="AW74" s="19">
        <v>1381.9549961090088</v>
      </c>
      <c r="AX74" s="12">
        <v>5.7576201669974765</v>
      </c>
      <c r="AY74" s="12">
        <v>3.1110969663983279</v>
      </c>
      <c r="AZ74" s="14">
        <v>42185</v>
      </c>
      <c r="BA74" s="2">
        <v>463.11379547406966</v>
      </c>
      <c r="BB74" s="2">
        <f t="shared" si="40"/>
        <v>80.43493353879532</v>
      </c>
      <c r="BC74" s="13"/>
      <c r="BD74" s="11">
        <v>42185</v>
      </c>
      <c r="BE74" s="19">
        <v>100</v>
      </c>
      <c r="BF74" s="19">
        <v>244229.13083648682</v>
      </c>
      <c r="BG74" s="19">
        <v>12615.484308958054</v>
      </c>
      <c r="BH74" s="19">
        <v>11977.744239807129</v>
      </c>
      <c r="BI74" s="12">
        <v>19.359473235844273</v>
      </c>
      <c r="BJ74" s="12">
        <v>1.0532437541145221</v>
      </c>
      <c r="BK74" s="14">
        <v>42185</v>
      </c>
      <c r="BL74" s="2">
        <v>645.97378822050098</v>
      </c>
      <c r="BM74" s="2">
        <f t="shared" si="24"/>
        <v>33.367322568698491</v>
      </c>
      <c r="BN74" s="13"/>
      <c r="BO74" s="11">
        <v>42185</v>
      </c>
      <c r="BP74" s="19">
        <v>12</v>
      </c>
      <c r="BQ74" s="19">
        <v>29757.268493652344</v>
      </c>
      <c r="BR74" s="19">
        <v>7510.0309066772461</v>
      </c>
      <c r="BS74" s="19">
        <v>1714.7569885253906</v>
      </c>
      <c r="BT74" s="12">
        <v>3.9623363556593154</v>
      </c>
      <c r="BU74" s="12">
        <v>4.3796473534920626</v>
      </c>
      <c r="BV74" s="14">
        <v>42185</v>
      </c>
      <c r="BW74" s="2">
        <v>356.99771881203026</v>
      </c>
      <c r="BX74" s="2">
        <f t="shared" si="25"/>
        <v>90.097782411162157</v>
      </c>
      <c r="BY74" s="13"/>
      <c r="BZ74" s="11">
        <v>42185</v>
      </c>
      <c r="CA74" s="19">
        <v>9</v>
      </c>
      <c r="CB74" s="19">
        <v>42085.634643554688</v>
      </c>
      <c r="CC74" s="19">
        <v>6449.8338928222656</v>
      </c>
      <c r="CD74" s="19">
        <v>3038.0080280303955</v>
      </c>
      <c r="CE74" s="12">
        <v>6.5250726364271063</v>
      </c>
      <c r="CF74" s="12">
        <v>2.1230470207163439</v>
      </c>
      <c r="CG74" s="14">
        <v>42185</v>
      </c>
      <c r="CH74" s="2">
        <v>427.73388337804988</v>
      </c>
      <c r="CI74" s="2">
        <f t="shared" si="26"/>
        <v>65.552355845077841</v>
      </c>
      <c r="CJ74" s="13"/>
      <c r="CK74" s="11">
        <v>42185</v>
      </c>
      <c r="CL74" s="19">
        <v>31</v>
      </c>
      <c r="CM74" s="19">
        <v>151224.93151855469</v>
      </c>
      <c r="CN74" s="19">
        <v>28054.049040794373</v>
      </c>
      <c r="CO74" s="19">
        <v>7638.6671504974365</v>
      </c>
      <c r="CP74" s="12">
        <v>5.3904850347503572</v>
      </c>
      <c r="CQ74" s="12">
        <v>3.6726366639718644</v>
      </c>
      <c r="CR74" s="14">
        <v>42185</v>
      </c>
      <c r="CS74" s="2">
        <v>321.70229950391405</v>
      </c>
      <c r="CT74" s="2">
        <f t="shared" si="27"/>
        <v>59.67965729058232</v>
      </c>
      <c r="CU74" s="13"/>
      <c r="CV74" s="11">
        <v>42185</v>
      </c>
      <c r="CW74" s="19">
        <v>17</v>
      </c>
      <c r="CX74" s="19">
        <v>30730.429138183594</v>
      </c>
      <c r="CY74" s="19">
        <v>5997.9580450057983</v>
      </c>
      <c r="CZ74" s="19">
        <v>1299.0549964904785</v>
      </c>
      <c r="DA74" s="12">
        <v>5.1234818429200741</v>
      </c>
      <c r="DB74" s="12">
        <v>4.6171702208219489</v>
      </c>
      <c r="DC74" s="14">
        <v>42185</v>
      </c>
      <c r="DD74" s="2">
        <v>383.53770908929698</v>
      </c>
      <c r="DE74" s="2">
        <f t="shared" si="28"/>
        <v>74.858801269939448</v>
      </c>
      <c r="DF74" s="13"/>
      <c r="DG74" s="11">
        <v>42185</v>
      </c>
      <c r="DH74" s="19">
        <v>63</v>
      </c>
      <c r="DI74" s="19">
        <v>114195.55215454102</v>
      </c>
      <c r="DJ74" s="19">
        <v>14912.608594894409</v>
      </c>
      <c r="DK74" s="19">
        <v>7106.6576271057129</v>
      </c>
      <c r="DL74" s="12">
        <v>7.6576510023630506</v>
      </c>
      <c r="DM74" s="12">
        <v>2.0983997509625043</v>
      </c>
      <c r="DN74" s="14">
        <v>42185</v>
      </c>
      <c r="DO74" s="2">
        <v>715.88594716181979</v>
      </c>
      <c r="DP74" s="2">
        <f t="shared" si="29"/>
        <v>93.486363761015852</v>
      </c>
      <c r="DQ74" s="13"/>
      <c r="DR74" s="11">
        <v>42185</v>
      </c>
      <c r="DS74" s="19">
        <v>37</v>
      </c>
      <c r="DT74" s="19">
        <v>131550.37817382813</v>
      </c>
      <c r="DU74" s="19">
        <v>23016.639060974121</v>
      </c>
      <c r="DV74" s="19">
        <v>7811.9799385070801</v>
      </c>
      <c r="DW74" s="12">
        <v>5.7154468915002656</v>
      </c>
      <c r="DX74" s="12">
        <v>2.9463259304494258</v>
      </c>
      <c r="DY74" s="14">
        <v>42185</v>
      </c>
      <c r="DZ74" s="2">
        <v>411.86740382255846</v>
      </c>
      <c r="EA74" s="2">
        <f t="shared" si="30"/>
        <v>72.062152206342361</v>
      </c>
      <c r="EB74" s="13"/>
      <c r="EC74" s="11">
        <v>42185</v>
      </c>
      <c r="ED74" s="19">
        <v>25</v>
      </c>
      <c r="EE74" s="19">
        <v>33561.686218261719</v>
      </c>
      <c r="EF74" s="19">
        <v>6255.2309865951538</v>
      </c>
      <c r="EG74" s="19">
        <v>1432.3819963932037</v>
      </c>
      <c r="EH74" s="12">
        <v>5.3653791986553019</v>
      </c>
      <c r="EI74" s="12">
        <v>4.3670131308171145</v>
      </c>
      <c r="EJ74" s="14">
        <v>42185</v>
      </c>
      <c r="EK74" s="2">
        <v>387.90897014251055</v>
      </c>
      <c r="EL74" s="2">
        <f t="shared" si="31"/>
        <v>72.298519038454955</v>
      </c>
      <c r="EM74" s="13"/>
      <c r="EN74" s="11">
        <v>42185</v>
      </c>
      <c r="EO74" s="19">
        <v>24</v>
      </c>
      <c r="EP74" s="19">
        <v>45061.405029296875</v>
      </c>
      <c r="EQ74" s="19">
        <v>12073.901885986328</v>
      </c>
      <c r="ER74" s="19">
        <v>2736.4869861602783</v>
      </c>
      <c r="ES74" s="12">
        <v>3.7321327814993892</v>
      </c>
      <c r="ET74" s="12">
        <v>4.4121905008318389</v>
      </c>
      <c r="EU74" s="14">
        <v>42185</v>
      </c>
      <c r="EV74" s="2">
        <v>571.20106211866153</v>
      </c>
      <c r="EW74" s="2">
        <f t="shared" si="32"/>
        <v>153.04950160138213</v>
      </c>
      <c r="EX74" s="13"/>
      <c r="EY74" s="11">
        <v>42185</v>
      </c>
      <c r="EZ74" s="19">
        <v>23</v>
      </c>
      <c r="FA74" s="19">
        <v>51098.150939941406</v>
      </c>
      <c r="FB74" s="19">
        <v>13994.425943374634</v>
      </c>
      <c r="FC74" s="19">
        <v>3054.4779043197632</v>
      </c>
      <c r="FD74" s="12">
        <v>3.6513216866986067</v>
      </c>
      <c r="FE74" s="12">
        <v>4.5816098140972521</v>
      </c>
      <c r="FF74" s="14">
        <v>42185</v>
      </c>
      <c r="FG74" s="2">
        <v>487.34350463861819</v>
      </c>
      <c r="FH74" s="2">
        <f t="shared" si="33"/>
        <v>133.47043795510021</v>
      </c>
      <c r="FI74" s="13"/>
      <c r="FJ74" s="11">
        <v>42185</v>
      </c>
      <c r="FK74" s="19">
        <v>20</v>
      </c>
      <c r="FL74" s="19">
        <v>149733.90777587891</v>
      </c>
      <c r="FM74" s="19">
        <v>29959.32689666748</v>
      </c>
      <c r="FN74" s="19">
        <v>9090.15505027771</v>
      </c>
      <c r="FO74" s="12">
        <v>4.9979062711363698</v>
      </c>
      <c r="FP74" s="12">
        <v>3.2957993269600174</v>
      </c>
      <c r="FQ74" s="14">
        <v>42185</v>
      </c>
      <c r="FR74" s="2">
        <v>456.65157067989128</v>
      </c>
      <c r="FS74" s="2">
        <f t="shared" si="34"/>
        <v>91.368574340243242</v>
      </c>
      <c r="FT74" s="13"/>
      <c r="FU74" s="11">
        <v>42185</v>
      </c>
      <c r="FV74" s="19">
        <v>8</v>
      </c>
      <c r="FW74" s="19">
        <v>43847.214050292969</v>
      </c>
      <c r="FX74" s="19">
        <v>14323.355991363525</v>
      </c>
      <c r="FY74" s="19">
        <v>1988.9030017852783</v>
      </c>
      <c r="FZ74" s="12">
        <v>3.061238865858761</v>
      </c>
      <c r="GA74" s="12">
        <v>7.20163626808678</v>
      </c>
      <c r="GB74" s="14">
        <v>42185</v>
      </c>
      <c r="GC74" s="2">
        <v>451.06444744990813</v>
      </c>
      <c r="GD74" s="2">
        <f t="shared" si="41"/>
        <v>147.34702753206167</v>
      </c>
      <c r="GE74" s="13"/>
      <c r="GF74" s="11">
        <v>42185</v>
      </c>
      <c r="GG74" s="19">
        <v>7</v>
      </c>
      <c r="GH74" s="19">
        <v>69610</v>
      </c>
      <c r="GI74" s="19">
        <v>12045</v>
      </c>
      <c r="GJ74" s="19">
        <v>4114</v>
      </c>
      <c r="GK74" s="12">
        <v>5.7791614777916145</v>
      </c>
      <c r="GL74" s="12">
        <v>2.927807486631016</v>
      </c>
      <c r="GM74" s="14">
        <v>42185</v>
      </c>
      <c r="GN74" s="2">
        <v>407.39606578394694</v>
      </c>
      <c r="GO74" s="2">
        <f t="shared" si="35"/>
        <v>70.493975181261902</v>
      </c>
    </row>
    <row r="75" spans="2:197">
      <c r="B75" s="11">
        <v>42004</v>
      </c>
      <c r="C75" s="13">
        <v>455</v>
      </c>
      <c r="D75" s="2">
        <v>1257463.7144546509</v>
      </c>
      <c r="E75" s="2">
        <v>260498.20122814178</v>
      </c>
      <c r="F75" s="2">
        <v>71479.226227760315</v>
      </c>
      <c r="G75" s="12">
        <v>4.8271493182149712</v>
      </c>
      <c r="H75" s="12">
        <v>3.6443903351456868</v>
      </c>
      <c r="K75" s="1"/>
      <c r="L75" s="11">
        <v>42277</v>
      </c>
      <c r="M75" s="19">
        <v>13</v>
      </c>
      <c r="N75" s="19">
        <v>23056.118041992188</v>
      </c>
      <c r="O75" s="19">
        <v>8109.7599487304688</v>
      </c>
      <c r="P75" s="19">
        <v>1480.0939960479736</v>
      </c>
      <c r="Q75" s="12">
        <v>2.8430086941847739</v>
      </c>
      <c r="R75" s="12">
        <v>5.4792195430725945</v>
      </c>
      <c r="S75" s="14">
        <v>42277</v>
      </c>
      <c r="T75" s="2">
        <v>471.8579758888223</v>
      </c>
      <c r="U75" s="2">
        <f t="shared" si="37"/>
        <v>165.97134467227735</v>
      </c>
      <c r="V75" s="13"/>
      <c r="W75" s="11">
        <v>42277</v>
      </c>
      <c r="X75" s="19">
        <v>23</v>
      </c>
      <c r="Y75" s="19">
        <v>35005.160034179688</v>
      </c>
      <c r="Z75" s="19">
        <v>5066.9569607973099</v>
      </c>
      <c r="AA75" s="19">
        <v>2568.7200164794922</v>
      </c>
      <c r="AB75" s="12">
        <v>6.9085173418705059</v>
      </c>
      <c r="AC75" s="12">
        <v>1.9725610141589998</v>
      </c>
      <c r="AD75" s="14">
        <v>42277</v>
      </c>
      <c r="AE75" s="2">
        <v>515.04151312166573</v>
      </c>
      <c r="AF75" s="2">
        <f t="shared" si="22"/>
        <v>74.551671166857986</v>
      </c>
      <c r="AG75" s="13"/>
      <c r="AH75" s="11">
        <v>42277</v>
      </c>
      <c r="AI75" s="19">
        <v>29</v>
      </c>
      <c r="AJ75" s="19">
        <v>69669.847900390625</v>
      </c>
      <c r="AK75" s="19">
        <v>13715.569039821625</v>
      </c>
      <c r="AL75" s="19">
        <v>3623.7420330047607</v>
      </c>
      <c r="AM75" s="12">
        <v>5.0796177466725583</v>
      </c>
      <c r="AN75" s="12">
        <v>3.7849187152124206</v>
      </c>
      <c r="AO75" s="14">
        <v>42277</v>
      </c>
      <c r="AP75" s="2">
        <v>530.71925159413161</v>
      </c>
      <c r="AQ75" s="2">
        <f t="shared" si="23"/>
        <v>104.48015540968279</v>
      </c>
      <c r="AS75" s="11">
        <v>42277</v>
      </c>
      <c r="AT75" s="19">
        <v>16</v>
      </c>
      <c r="AU75" s="19">
        <v>26261.324249267578</v>
      </c>
      <c r="AV75" s="19">
        <v>4125.9839401245117</v>
      </c>
      <c r="AW75" s="19">
        <v>1510.3979797363281</v>
      </c>
      <c r="AX75" s="12">
        <v>6.364863419336305</v>
      </c>
      <c r="AY75" s="12">
        <v>2.7317197159153968</v>
      </c>
      <c r="AZ75" s="14">
        <v>42277</v>
      </c>
      <c r="BA75" s="2">
        <v>522.59335290514423</v>
      </c>
      <c r="BB75" s="2">
        <f t="shared" si="40"/>
        <v>82.105980674701982</v>
      </c>
      <c r="BC75" s="13"/>
      <c r="BD75" s="11">
        <v>42277</v>
      </c>
      <c r="BE75" s="19">
        <v>96</v>
      </c>
      <c r="BF75" s="19">
        <v>241274.89047241211</v>
      </c>
      <c r="BG75" s="19">
        <v>-22024.883526802063</v>
      </c>
      <c r="BH75" s="19">
        <v>12149.268095970154</v>
      </c>
      <c r="BI75" s="12">
        <v>-10.954650006607521</v>
      </c>
      <c r="BJ75" s="12">
        <v>-1.8128568200834745</v>
      </c>
      <c r="BK75" s="14">
        <v>42277</v>
      </c>
      <c r="BL75" s="2">
        <v>1084.1551955460702</v>
      </c>
      <c r="BM75" s="2">
        <f t="shared" si="24"/>
        <v>-98.967579511179267</v>
      </c>
      <c r="BN75" s="13"/>
      <c r="BO75" s="11">
        <v>42277</v>
      </c>
      <c r="BP75" s="19">
        <v>12</v>
      </c>
      <c r="BQ75" s="19">
        <v>30816.777648925781</v>
      </c>
      <c r="BR75" s="19">
        <v>7741.8026657104492</v>
      </c>
      <c r="BS75" s="19">
        <v>1747.1890068054199</v>
      </c>
      <c r="BT75" s="12">
        <v>3.9805687356793134</v>
      </c>
      <c r="BU75" s="12">
        <v>4.4310046798346381</v>
      </c>
      <c r="BV75" s="14">
        <v>42277</v>
      </c>
      <c r="BW75" s="2">
        <v>414.33470561740569</v>
      </c>
      <c r="BX75" s="2">
        <f t="shared" si="25"/>
        <v>104.0893231923293</v>
      </c>
      <c r="BY75" s="13"/>
      <c r="BZ75" s="11">
        <v>42277</v>
      </c>
      <c r="CA75" s="19">
        <v>9</v>
      </c>
      <c r="CB75" s="19">
        <v>45908.72998046875</v>
      </c>
      <c r="CC75" s="19">
        <v>6070.4520568847656</v>
      </c>
      <c r="CD75" s="19">
        <v>3225.4589920043945</v>
      </c>
      <c r="CE75" s="12">
        <v>7.5626542389708273</v>
      </c>
      <c r="CF75" s="12">
        <v>1.8820428571353218</v>
      </c>
      <c r="CG75" s="14">
        <v>42277</v>
      </c>
      <c r="CH75" s="2">
        <v>535.84171311117098</v>
      </c>
      <c r="CI75" s="2">
        <f t="shared" si="26"/>
        <v>70.853657483102339</v>
      </c>
      <c r="CJ75" s="13"/>
      <c r="CK75" s="11">
        <v>42277</v>
      </c>
      <c r="CL75" s="19">
        <v>31</v>
      </c>
      <c r="CM75" s="19">
        <v>158580.96557617188</v>
      </c>
      <c r="CN75" s="19">
        <v>28064.99113702774</v>
      </c>
      <c r="CO75" s="19">
        <v>8040.9780616760254</v>
      </c>
      <c r="CP75" s="12">
        <v>5.6504904919405794</v>
      </c>
      <c r="CQ75" s="12">
        <v>3.4902459528882237</v>
      </c>
      <c r="CR75" s="14">
        <v>42277</v>
      </c>
      <c r="CS75" s="2">
        <v>414.50293321309351</v>
      </c>
      <c r="CT75" s="2">
        <f t="shared" si="27"/>
        <v>73.356982691026261</v>
      </c>
      <c r="CU75" s="13"/>
      <c r="CV75" s="11">
        <v>42277</v>
      </c>
      <c r="CW75" s="19">
        <v>17</v>
      </c>
      <c r="CX75" s="19">
        <v>33655.880920410156</v>
      </c>
      <c r="CY75" s="19">
        <v>6724.0728988647461</v>
      </c>
      <c r="CZ75" s="19">
        <v>1507.1140003204346</v>
      </c>
      <c r="DA75" s="12">
        <v>5.0052819811177871</v>
      </c>
      <c r="DB75" s="12">
        <v>4.461555593959786</v>
      </c>
      <c r="DC75" s="14">
        <v>42277</v>
      </c>
      <c r="DD75" s="2">
        <v>388.95240876477897</v>
      </c>
      <c r="DE75" s="2">
        <f t="shared" si="28"/>
        <v>77.708390902267908</v>
      </c>
      <c r="DF75" s="13"/>
      <c r="DG75" s="11">
        <v>42277</v>
      </c>
      <c r="DH75" s="19">
        <v>59</v>
      </c>
      <c r="DI75" s="19">
        <v>108217.28709411621</v>
      </c>
      <c r="DJ75" s="19">
        <v>12744.032717585564</v>
      </c>
      <c r="DK75" s="19">
        <v>6428.3666458129883</v>
      </c>
      <c r="DL75" s="12">
        <v>8.491604619375039</v>
      </c>
      <c r="DM75" s="12">
        <v>1.9824682411178556</v>
      </c>
      <c r="DN75" s="14">
        <v>42277</v>
      </c>
      <c r="DO75" s="2">
        <v>894.1648998711895</v>
      </c>
      <c r="DP75" s="2">
        <f t="shared" si="29"/>
        <v>105.29987439959231</v>
      </c>
      <c r="DQ75" s="13"/>
      <c r="DR75" s="11">
        <v>42277</v>
      </c>
      <c r="DS75" s="19">
        <v>37</v>
      </c>
      <c r="DT75" s="19">
        <v>151088.45962524414</v>
      </c>
      <c r="DU75" s="19">
        <v>21333.336879730225</v>
      </c>
      <c r="DV75" s="19">
        <v>8062.2589874267578</v>
      </c>
      <c r="DW75" s="12">
        <v>7.0822703675954308</v>
      </c>
      <c r="DX75" s="12">
        <v>2.6460743710912733</v>
      </c>
      <c r="DY75" s="14">
        <v>42277</v>
      </c>
      <c r="DZ75" s="2">
        <v>553.35643336623502</v>
      </c>
      <c r="EA75" s="2">
        <f t="shared" si="30"/>
        <v>78.132633272246892</v>
      </c>
      <c r="EB75" s="13"/>
      <c r="EC75" s="11">
        <v>42277</v>
      </c>
      <c r="ED75" s="19">
        <v>24</v>
      </c>
      <c r="EE75" s="19">
        <v>33094.238021850586</v>
      </c>
      <c r="EF75" s="19">
        <v>6414.2589626312256</v>
      </c>
      <c r="EG75" s="19">
        <v>1373.2309965491295</v>
      </c>
      <c r="EH75" s="12">
        <v>5.1594795618097136</v>
      </c>
      <c r="EI75" s="12">
        <v>4.6709249782083155</v>
      </c>
      <c r="EJ75" s="14">
        <v>42277</v>
      </c>
      <c r="EK75" s="2">
        <v>470.88011780333466</v>
      </c>
      <c r="EL75" s="2">
        <f t="shared" si="31"/>
        <v>91.265041786146952</v>
      </c>
      <c r="EM75" s="13"/>
      <c r="EN75" s="11">
        <v>42277</v>
      </c>
      <c r="EO75" s="19">
        <v>22</v>
      </c>
      <c r="EP75" s="19">
        <v>43417.727020263672</v>
      </c>
      <c r="EQ75" s="19">
        <v>9533.2028656005859</v>
      </c>
      <c r="ER75" s="19">
        <v>2601.5629768371582</v>
      </c>
      <c r="ES75" s="12">
        <v>4.5543693585847533</v>
      </c>
      <c r="ET75" s="12">
        <v>3.6644136430595067</v>
      </c>
      <c r="EU75" s="14">
        <v>42277</v>
      </c>
      <c r="EV75" s="2">
        <v>699.51173260653843</v>
      </c>
      <c r="EW75" s="2">
        <f t="shared" si="32"/>
        <v>153.59134877543354</v>
      </c>
      <c r="EX75" s="13"/>
      <c r="EY75" s="11">
        <v>42277</v>
      </c>
      <c r="EZ75" s="19">
        <v>23</v>
      </c>
      <c r="FA75" s="19">
        <v>51477.639953613281</v>
      </c>
      <c r="FB75" s="19">
        <v>13716.146980285645</v>
      </c>
      <c r="FC75" s="19">
        <v>3079.1639976501465</v>
      </c>
      <c r="FD75" s="12">
        <v>3.7530685569061495</v>
      </c>
      <c r="FE75" s="12">
        <v>4.4545035570541467</v>
      </c>
      <c r="FF75" s="14">
        <v>42277</v>
      </c>
      <c r="FG75" s="2">
        <v>661.37999660673051</v>
      </c>
      <c r="FH75" s="2">
        <f t="shared" si="33"/>
        <v>176.22379836086463</v>
      </c>
      <c r="FI75" s="13"/>
      <c r="FJ75" s="11">
        <v>42277</v>
      </c>
      <c r="FK75" s="19">
        <v>20</v>
      </c>
      <c r="FL75" s="19">
        <v>157455.23870849609</v>
      </c>
      <c r="FM75" s="19">
        <v>32712.839050292969</v>
      </c>
      <c r="FN75" s="19">
        <v>9296.0869293212891</v>
      </c>
      <c r="FO75" s="12">
        <v>4.8132550790355797</v>
      </c>
      <c r="FP75" s="12">
        <v>3.5189902266416677</v>
      </c>
      <c r="FQ75" s="14">
        <v>42277</v>
      </c>
      <c r="FR75" s="2">
        <v>671.54115852571658</v>
      </c>
      <c r="FS75" s="2">
        <f t="shared" si="34"/>
        <v>139.51912946618063</v>
      </c>
      <c r="FT75" s="13"/>
      <c r="FU75" s="11">
        <v>42277</v>
      </c>
      <c r="FV75" s="19">
        <v>7</v>
      </c>
      <c r="FW75" s="19">
        <v>45701.383697509766</v>
      </c>
      <c r="FX75" s="19">
        <v>16057.85897064209</v>
      </c>
      <c r="FY75" s="19">
        <v>2004.7680072784424</v>
      </c>
      <c r="FZ75" s="12">
        <v>2.8460446552098686</v>
      </c>
      <c r="GA75" s="12">
        <v>8.0098340118871487</v>
      </c>
      <c r="GB75" s="14">
        <v>42277</v>
      </c>
      <c r="GC75" s="2">
        <v>632.54792315377199</v>
      </c>
      <c r="GD75" s="2">
        <f t="shared" si="41"/>
        <v>222.25509427473395</v>
      </c>
      <c r="GE75" s="13"/>
      <c r="GF75" s="11">
        <v>42277</v>
      </c>
      <c r="GG75" s="19">
        <v>7</v>
      </c>
      <c r="GH75" s="19">
        <v>69158</v>
      </c>
      <c r="GI75" s="19">
        <v>10808</v>
      </c>
      <c r="GJ75" s="19">
        <v>4262</v>
      </c>
      <c r="GK75" s="12">
        <v>6.3987786824574391</v>
      </c>
      <c r="GL75" s="12">
        <v>2.5358986391365557</v>
      </c>
      <c r="GM75" s="14">
        <v>42277</v>
      </c>
      <c r="GN75" s="2">
        <v>581.99013347624282</v>
      </c>
      <c r="GO75" s="2">
        <f t="shared" si="35"/>
        <v>90.953315055542845</v>
      </c>
    </row>
    <row r="76" spans="2:197">
      <c r="B76" s="11">
        <v>42094</v>
      </c>
      <c r="C76" s="13">
        <v>462</v>
      </c>
      <c r="D76" s="2">
        <v>1311877.7461242676</v>
      </c>
      <c r="E76" s="2">
        <v>249515.89026767761</v>
      </c>
      <c r="F76" s="2">
        <v>72164.38377392292</v>
      </c>
      <c r="G76" s="12">
        <v>5.2576921843210114</v>
      </c>
      <c r="H76" s="12">
        <v>3.4576043917919774</v>
      </c>
      <c r="K76" s="1"/>
      <c r="L76" s="11">
        <v>42369</v>
      </c>
      <c r="M76" s="19">
        <v>13</v>
      </c>
      <c r="N76" s="19">
        <v>22200.7880859375</v>
      </c>
      <c r="O76" s="19">
        <v>8280.050952911377</v>
      </c>
      <c r="P76" s="19">
        <v>1458.1119956970215</v>
      </c>
      <c r="Q76" s="12">
        <v>2.6812381001268362</v>
      </c>
      <c r="R76" s="12">
        <v>5.6786110925267188</v>
      </c>
      <c r="S76" s="14">
        <v>42369</v>
      </c>
      <c r="T76" s="2">
        <v>454.97055062574702</v>
      </c>
      <c r="U76" s="2">
        <f t="shared" si="37"/>
        <v>169.68673934785002</v>
      </c>
      <c r="V76" s="13"/>
      <c r="W76" s="11">
        <v>42369</v>
      </c>
      <c r="X76" s="19">
        <v>23</v>
      </c>
      <c r="Y76" s="19">
        <v>34837.747680664063</v>
      </c>
      <c r="Z76" s="19">
        <v>5799.1569299697876</v>
      </c>
      <c r="AA76" s="19">
        <v>2555.2489852905273</v>
      </c>
      <c r="AB76" s="12">
        <v>6.0073814351572583</v>
      </c>
      <c r="AC76" s="12">
        <v>2.269507575720819</v>
      </c>
      <c r="AD76" s="14">
        <v>42369</v>
      </c>
      <c r="AE76" s="2">
        <v>548.51333393653454</v>
      </c>
      <c r="AF76" s="2">
        <f t="shared" si="22"/>
        <v>91.306560080644488</v>
      </c>
      <c r="AG76" s="13"/>
      <c r="AH76" s="11">
        <v>42369</v>
      </c>
      <c r="AI76" s="19">
        <v>27</v>
      </c>
      <c r="AJ76" s="19">
        <v>65121.200164794922</v>
      </c>
      <c r="AK76" s="19">
        <v>13351.05696105957</v>
      </c>
      <c r="AL76" s="19">
        <v>3402.5320224761963</v>
      </c>
      <c r="AM76" s="12">
        <v>4.877606346428677</v>
      </c>
      <c r="AN76" s="12">
        <v>3.9238593120846881</v>
      </c>
      <c r="AO76" s="14">
        <v>42369</v>
      </c>
      <c r="AP76" s="2">
        <v>483.84538302617347</v>
      </c>
      <c r="AQ76" s="2">
        <f t="shared" si="23"/>
        <v>99.197300614560476</v>
      </c>
      <c r="AS76" s="11">
        <v>42369</v>
      </c>
      <c r="AT76" s="19">
        <v>14</v>
      </c>
      <c r="AU76" s="19">
        <v>26467.880126953125</v>
      </c>
      <c r="AV76" s="19">
        <v>3948.0220184326172</v>
      </c>
      <c r="AW76" s="19">
        <v>1443.245002746582</v>
      </c>
      <c r="AX76" s="12">
        <v>6.704086249615445</v>
      </c>
      <c r="AY76" s="12">
        <v>2.7355175392392104</v>
      </c>
      <c r="AZ76" s="14">
        <v>42369</v>
      </c>
      <c r="BA76" s="2">
        <v>495.50509663124819</v>
      </c>
      <c r="BB76" s="2">
        <f t="shared" si="40"/>
        <v>73.910907196289571</v>
      </c>
      <c r="BC76" s="13"/>
      <c r="BD76" s="11">
        <v>42369</v>
      </c>
      <c r="BE76" s="19">
        <v>88</v>
      </c>
      <c r="BF76" s="19">
        <v>217921.30354309082</v>
      </c>
      <c r="BG76" s="19">
        <v>-44759.762372970581</v>
      </c>
      <c r="BH76" s="19">
        <v>11502.83505153656</v>
      </c>
      <c r="BI76" s="12">
        <v>-4.8686876781698158</v>
      </c>
      <c r="BJ76" s="12">
        <v>-3.8911939684809727</v>
      </c>
      <c r="BK76" s="14">
        <v>42369</v>
      </c>
      <c r="BL76" s="2">
        <v>1441.1683043457103</v>
      </c>
      <c r="BM76" s="2">
        <f t="shared" si="24"/>
        <v>-296.00754856541931</v>
      </c>
      <c r="BN76" s="13"/>
      <c r="BO76" s="11">
        <v>42369</v>
      </c>
      <c r="BP76" s="19">
        <v>11</v>
      </c>
      <c r="BQ76" s="19">
        <v>30097.361999511719</v>
      </c>
      <c r="BR76" s="19">
        <v>7671.252685546875</v>
      </c>
      <c r="BS76" s="19">
        <v>1686.9233245849609</v>
      </c>
      <c r="BT76" s="12">
        <v>3.9233959867098434</v>
      </c>
      <c r="BU76" s="12">
        <v>4.5474815445060361</v>
      </c>
      <c r="BV76" s="14">
        <v>42369</v>
      </c>
      <c r="BW76" s="2">
        <v>351.29262336796188</v>
      </c>
      <c r="BX76" s="2">
        <f t="shared" si="25"/>
        <v>89.537896393311954</v>
      </c>
      <c r="BY76" s="13"/>
      <c r="BZ76" s="11">
        <v>42369</v>
      </c>
      <c r="CA76" s="19">
        <v>9</v>
      </c>
      <c r="CB76" s="19">
        <v>46202.990356445313</v>
      </c>
      <c r="CC76" s="19">
        <v>4455.5760269165039</v>
      </c>
      <c r="CD76" s="19">
        <v>3113.1169929504395</v>
      </c>
      <c r="CE76" s="12">
        <v>10.369700814738481</v>
      </c>
      <c r="CF76" s="12">
        <v>1.4312266570790699</v>
      </c>
      <c r="CG76" s="14">
        <v>42369</v>
      </c>
      <c r="CH76" s="2">
        <v>532.91931898881967</v>
      </c>
      <c r="CI76" s="2">
        <f t="shared" si="26"/>
        <v>51.391966702778937</v>
      </c>
      <c r="CJ76" s="13"/>
      <c r="CK76" s="11">
        <v>42369</v>
      </c>
      <c r="CL76" s="19">
        <v>34</v>
      </c>
      <c r="CM76" s="19">
        <v>165075.65930175781</v>
      </c>
      <c r="CN76" s="19">
        <v>29609.228328704834</v>
      </c>
      <c r="CO76" s="19">
        <v>8599.27294921875</v>
      </c>
      <c r="CP76" s="12">
        <v>5.5751422316441888</v>
      </c>
      <c r="CQ76" s="12">
        <v>3.4432246195179621</v>
      </c>
      <c r="CR76" s="14">
        <v>42369</v>
      </c>
      <c r="CS76" s="2">
        <v>439.23959079098057</v>
      </c>
      <c r="CT76" s="2">
        <f t="shared" si="27"/>
        <v>78.785360541634574</v>
      </c>
      <c r="CU76" s="13"/>
      <c r="CV76" s="11">
        <v>42369</v>
      </c>
      <c r="CW76" s="19">
        <v>16</v>
      </c>
      <c r="CX76" s="19">
        <v>42853.598907470703</v>
      </c>
      <c r="CY76" s="19">
        <v>9633.5710220336914</v>
      </c>
      <c r="CZ76" s="19">
        <v>1965.920991897583</v>
      </c>
      <c r="DA76" s="12">
        <v>4.4483607178954614</v>
      </c>
      <c r="DB76" s="12">
        <v>4.9002839187016338</v>
      </c>
      <c r="DC76" s="14">
        <v>42369</v>
      </c>
      <c r="DD76" s="2">
        <v>298.70238613506109</v>
      </c>
      <c r="DE76" s="2">
        <f t="shared" si="28"/>
        <v>67.148867881464994</v>
      </c>
      <c r="DF76" s="13"/>
      <c r="DG76" s="11">
        <v>42369</v>
      </c>
      <c r="DH76" s="19">
        <v>55</v>
      </c>
      <c r="DI76" s="19">
        <v>109999.10426330566</v>
      </c>
      <c r="DJ76" s="19">
        <v>9097.2849917411804</v>
      </c>
      <c r="DK76" s="19">
        <v>6290.4770083427429</v>
      </c>
      <c r="DL76" s="12">
        <v>12.091421161716548</v>
      </c>
      <c r="DM76" s="12">
        <v>1.4461995457062968</v>
      </c>
      <c r="DN76" s="14">
        <v>42369</v>
      </c>
      <c r="DO76" s="2">
        <v>943.38479075392627</v>
      </c>
      <c r="DP76" s="2">
        <f t="shared" si="29"/>
        <v>78.021001678515631</v>
      </c>
      <c r="DQ76" s="13"/>
      <c r="DR76" s="11">
        <v>42369</v>
      </c>
      <c r="DS76" s="19">
        <v>37</v>
      </c>
      <c r="DT76" s="19">
        <v>172827.91485595703</v>
      </c>
      <c r="DU76" s="19">
        <v>22564.536981582642</v>
      </c>
      <c r="DV76" s="19">
        <v>9772.0059795379639</v>
      </c>
      <c r="DW76" s="12">
        <v>7.6592714930078367</v>
      </c>
      <c r="DX76" s="12">
        <v>2.3090997926967631</v>
      </c>
      <c r="DY76" s="14">
        <v>42369</v>
      </c>
      <c r="DZ76" s="2">
        <v>590.47136334616164</v>
      </c>
      <c r="EA76" s="2">
        <f t="shared" si="30"/>
        <v>77.092366275983821</v>
      </c>
      <c r="EB76" s="13"/>
      <c r="EC76" s="11">
        <v>42369</v>
      </c>
      <c r="ED76" s="19">
        <v>24</v>
      </c>
      <c r="EE76" s="19">
        <v>33242.160980224609</v>
      </c>
      <c r="EF76" s="19">
        <v>6875.4359855651855</v>
      </c>
      <c r="EG76" s="19">
        <v>1402.2510073781013</v>
      </c>
      <c r="EH76" s="12">
        <v>4.8349168038238934</v>
      </c>
      <c r="EI76" s="12">
        <v>4.9031421260454131</v>
      </c>
      <c r="EJ76" s="14">
        <v>42369</v>
      </c>
      <c r="EK76" s="2">
        <v>475.07540224499013</v>
      </c>
      <c r="EL76" s="2">
        <f t="shared" si="31"/>
        <v>98.259271363109519</v>
      </c>
      <c r="EM76" s="13"/>
      <c r="EN76" s="11">
        <v>42369</v>
      </c>
      <c r="EO76" s="19">
        <v>21</v>
      </c>
      <c r="EP76" s="19">
        <v>43003.499969482422</v>
      </c>
      <c r="EQ76" s="19">
        <v>7907.6338882446289</v>
      </c>
      <c r="ER76" s="19">
        <v>2521.1159915924072</v>
      </c>
      <c r="ES76" s="12">
        <v>5.4382259696431809</v>
      </c>
      <c r="ET76" s="12">
        <v>3.1365609177108693</v>
      </c>
      <c r="EU76" s="14">
        <v>42369</v>
      </c>
      <c r="EV76" s="2">
        <v>788.50880309016316</v>
      </c>
      <c r="EW76" s="2">
        <f t="shared" si="32"/>
        <v>144.99375485529882</v>
      </c>
      <c r="EX76" s="13"/>
      <c r="EY76" s="11">
        <v>42369</v>
      </c>
      <c r="EZ76" s="19">
        <v>18</v>
      </c>
      <c r="FA76" s="19">
        <v>34936.763885498047</v>
      </c>
      <c r="FB76" s="19">
        <v>11437.348030090332</v>
      </c>
      <c r="FC76" s="19">
        <v>1989.2669973373413</v>
      </c>
      <c r="FD76" s="12">
        <v>3.0546210357141783</v>
      </c>
      <c r="FE76" s="12">
        <v>5.7495288693771949</v>
      </c>
      <c r="FF76" s="14">
        <v>42369</v>
      </c>
      <c r="FG76" s="2">
        <v>722.62887123794098</v>
      </c>
      <c r="FH76" s="2">
        <f t="shared" si="33"/>
        <v>236.56907445770551</v>
      </c>
      <c r="FI76" s="13"/>
      <c r="FJ76" s="11">
        <v>42369</v>
      </c>
      <c r="FK76" s="19">
        <v>20</v>
      </c>
      <c r="FL76" s="19">
        <v>157882.74420166016</v>
      </c>
      <c r="FM76" s="19">
        <v>36800.28498840332</v>
      </c>
      <c r="FN76" s="19">
        <v>9608.6569881439209</v>
      </c>
      <c r="FO76" s="12">
        <v>4.290258737165022</v>
      </c>
      <c r="FP76" s="12">
        <v>3.8299093238327715</v>
      </c>
      <c r="FQ76" s="14">
        <v>42369</v>
      </c>
      <c r="FR76" s="2">
        <v>612.04291665726475</v>
      </c>
      <c r="FS76" s="2">
        <f t="shared" si="34"/>
        <v>142.6587425498023</v>
      </c>
      <c r="FT76" s="13"/>
      <c r="FU76" s="11">
        <v>42369</v>
      </c>
      <c r="FV76" s="19">
        <v>8</v>
      </c>
      <c r="FW76" s="19">
        <v>48697.975830078125</v>
      </c>
      <c r="FX76" s="19">
        <v>17527.271965026855</v>
      </c>
      <c r="FY76" s="19">
        <v>2198.0389938354492</v>
      </c>
      <c r="FZ76" s="12">
        <v>2.7784116049119292</v>
      </c>
      <c r="GA76" s="12">
        <v>7.9740496024789778</v>
      </c>
      <c r="GB76" s="14">
        <v>42369</v>
      </c>
      <c r="GC76" s="2">
        <v>647.81828416298958</v>
      </c>
      <c r="GD76" s="2">
        <f t="shared" si="41"/>
        <v>233.16138005532275</v>
      </c>
      <c r="GE76" s="13"/>
      <c r="GF76" s="11">
        <v>42369</v>
      </c>
      <c r="GG76" s="19">
        <v>6</v>
      </c>
      <c r="GH76" s="19">
        <v>50551</v>
      </c>
      <c r="GI76" s="19">
        <v>7384</v>
      </c>
      <c r="GJ76" s="19">
        <v>3096</v>
      </c>
      <c r="GK76" s="12">
        <v>6.8460184182015169</v>
      </c>
      <c r="GL76" s="12">
        <v>2.3850129198966408</v>
      </c>
      <c r="GM76" s="14">
        <v>42369</v>
      </c>
      <c r="GN76" s="2">
        <v>757.8770165999473</v>
      </c>
      <c r="GO76" s="2">
        <f t="shared" si="35"/>
        <v>110.70332714632768</v>
      </c>
    </row>
    <row r="77" spans="2:197">
      <c r="B77" s="11">
        <v>42185</v>
      </c>
      <c r="C77" s="13">
        <v>458</v>
      </c>
      <c r="D77" s="2">
        <v>1317716.2686843872</v>
      </c>
      <c r="E77" s="2">
        <v>221551.35050153732</v>
      </c>
      <c r="F77" s="2">
        <v>73468.668952226639</v>
      </c>
      <c r="G77" s="12">
        <v>5.9476787918530141</v>
      </c>
      <c r="H77" s="12">
        <v>3.0155895521341507</v>
      </c>
      <c r="K77" s="1"/>
      <c r="L77" s="11">
        <v>42460</v>
      </c>
      <c r="M77" s="19">
        <v>13</v>
      </c>
      <c r="N77" s="19">
        <v>25206.605072021484</v>
      </c>
      <c r="O77" s="19">
        <v>8862.9310150146484</v>
      </c>
      <c r="P77" s="19">
        <v>1486.3449954986572</v>
      </c>
      <c r="Q77" s="12">
        <v>2.8440484337877727</v>
      </c>
      <c r="R77" s="12">
        <v>5.9629029881055331</v>
      </c>
      <c r="S77" s="14">
        <v>42460</v>
      </c>
      <c r="T77" s="2">
        <v>469.40933019579438</v>
      </c>
      <c r="U77" s="2">
        <f t="shared" si="37"/>
        <v>165.04969627771902</v>
      </c>
      <c r="V77" s="13"/>
      <c r="W77" s="11">
        <v>42460</v>
      </c>
      <c r="X77" s="19">
        <v>23</v>
      </c>
      <c r="Y77" s="19">
        <v>59397.238021850586</v>
      </c>
      <c r="Z77" s="19">
        <v>5638.5789670944214</v>
      </c>
      <c r="AA77" s="19">
        <v>3581.5439872741699</v>
      </c>
      <c r="AB77" s="12">
        <v>10.53407930765545</v>
      </c>
      <c r="AC77" s="12">
        <v>1.5743430730236021</v>
      </c>
      <c r="AD77" s="14">
        <v>42460</v>
      </c>
      <c r="AE77" s="2">
        <v>456.51975771873941</v>
      </c>
      <c r="AF77" s="2">
        <f t="shared" si="22"/>
        <v>43.337414157018166</v>
      </c>
      <c r="AG77" s="13"/>
      <c r="AH77" s="11">
        <v>42460</v>
      </c>
      <c r="AI77" s="19">
        <v>28</v>
      </c>
      <c r="AJ77" s="19">
        <v>69048.970245361328</v>
      </c>
      <c r="AK77" s="19">
        <v>14434.205902099609</v>
      </c>
      <c r="AL77" s="19">
        <v>3627.7870254516602</v>
      </c>
      <c r="AM77" s="12">
        <v>4.783704120177295</v>
      </c>
      <c r="AN77" s="12">
        <v>3.978790871909728</v>
      </c>
      <c r="AO77" s="14">
        <v>42460</v>
      </c>
      <c r="AP77" s="2">
        <v>474.85156118566994</v>
      </c>
      <c r="AQ77" s="2">
        <f t="shared" si="23"/>
        <v>99.264408762820992</v>
      </c>
      <c r="AS77" s="11">
        <v>42460</v>
      </c>
      <c r="AT77" s="19">
        <v>12</v>
      </c>
      <c r="AU77" s="19">
        <v>18524.154693603516</v>
      </c>
      <c r="AV77" s="19">
        <v>3389.8550262451172</v>
      </c>
      <c r="AW77" s="19">
        <v>1085.6510095596313</v>
      </c>
      <c r="AX77" s="12">
        <v>5.4645861106698703</v>
      </c>
      <c r="AY77" s="12">
        <v>3.1224168691374694</v>
      </c>
      <c r="AZ77" s="14">
        <v>42460</v>
      </c>
      <c r="BA77" s="2">
        <v>450.66977357017657</v>
      </c>
      <c r="BB77" s="2">
        <f t="shared" si="40"/>
        <v>82.470980316372348</v>
      </c>
      <c r="BC77" s="13"/>
      <c r="BD77" s="11">
        <v>42460</v>
      </c>
      <c r="BE77" s="19">
        <v>94</v>
      </c>
      <c r="BF77" s="19">
        <v>255038.96182250977</v>
      </c>
      <c r="BG77" s="19">
        <v>-37575.901003360748</v>
      </c>
      <c r="BH77" s="19">
        <v>13332.753454208374</v>
      </c>
      <c r="BI77" s="12">
        <v>-6.7873013024943658</v>
      </c>
      <c r="BJ77" s="12">
        <v>-2.8183151464111282</v>
      </c>
      <c r="BK77" s="14">
        <v>42460</v>
      </c>
      <c r="BL77" s="2">
        <v>1232.836348173779</v>
      </c>
      <c r="BM77" s="2">
        <f t="shared" si="24"/>
        <v>-181.63866509369575</v>
      </c>
      <c r="BN77" s="13"/>
      <c r="BO77" s="11">
        <v>42460</v>
      </c>
      <c r="BP77" s="19">
        <v>11</v>
      </c>
      <c r="BQ77" s="19">
        <v>32121.330749511719</v>
      </c>
      <c r="BR77" s="19">
        <v>8051.9966278076172</v>
      </c>
      <c r="BS77" s="19">
        <v>1735.4137382507324</v>
      </c>
      <c r="BT77" s="12">
        <v>3.9892379783891756</v>
      </c>
      <c r="BU77" s="12">
        <v>4.6398138094284613</v>
      </c>
      <c r="BV77" s="14">
        <v>42460</v>
      </c>
      <c r="BW77" s="2">
        <v>334.50996239970652</v>
      </c>
      <c r="BX77" s="2">
        <f t="shared" si="25"/>
        <v>83.853097812625137</v>
      </c>
      <c r="BY77" s="13"/>
      <c r="BZ77" s="11">
        <v>42460</v>
      </c>
      <c r="CA77" s="19">
        <v>9</v>
      </c>
      <c r="CB77" s="19">
        <v>46957.364440917969</v>
      </c>
      <c r="CC77" s="19">
        <v>4315.5080108642578</v>
      </c>
      <c r="CD77" s="19">
        <v>3049.8050289154053</v>
      </c>
      <c r="CE77" s="12">
        <v>10.881074562416098</v>
      </c>
      <c r="CF77" s="12">
        <v>1.4150111138084691</v>
      </c>
      <c r="CG77" s="14">
        <v>42460</v>
      </c>
      <c r="CH77">
        <v>472.66277789843178</v>
      </c>
      <c r="CI77" s="2">
        <f t="shared" si="26"/>
        <v>43.438979779721222</v>
      </c>
      <c r="CJ77" s="13"/>
      <c r="CK77" s="11">
        <v>42460</v>
      </c>
      <c r="CL77" s="19">
        <v>34</v>
      </c>
      <c r="CM77" s="19">
        <v>171160.28262329102</v>
      </c>
      <c r="CN77" s="19">
        <v>29982.632944107056</v>
      </c>
      <c r="CO77" s="19">
        <v>9027.7480030059814</v>
      </c>
      <c r="CP77" s="12">
        <v>5.708647500783675</v>
      </c>
      <c r="CQ77" s="12">
        <v>3.3211641412812694</v>
      </c>
      <c r="CR77" s="14">
        <v>42460</v>
      </c>
      <c r="CS77" s="2">
        <v>509.35048039161643</v>
      </c>
      <c r="CT77" s="2">
        <f t="shared" si="27"/>
        <v>89.224370627489876</v>
      </c>
      <c r="CU77" s="13"/>
      <c r="CV77" s="11">
        <v>42460</v>
      </c>
      <c r="CW77" s="19">
        <v>15</v>
      </c>
      <c r="CX77" s="19">
        <v>40968.910797119141</v>
      </c>
      <c r="CY77" s="19">
        <v>9297.4589996337891</v>
      </c>
      <c r="CZ77" s="19">
        <v>1889.1059761047363</v>
      </c>
      <c r="DA77" s="12">
        <v>4.4064631851275529</v>
      </c>
      <c r="DB77" s="12">
        <v>4.9216185419119745</v>
      </c>
      <c r="DC77" s="14">
        <v>42460</v>
      </c>
      <c r="DD77" s="2">
        <v>312.04569155311884</v>
      </c>
      <c r="DE77" s="2">
        <f t="shared" si="28"/>
        <v>70.815454127999516</v>
      </c>
      <c r="DF77" s="13"/>
      <c r="DG77" s="11">
        <v>42460</v>
      </c>
      <c r="DH77" s="19">
        <v>55</v>
      </c>
      <c r="DI77" s="19">
        <v>132154.22059631348</v>
      </c>
      <c r="DJ77" s="19">
        <v>1692.2220301628113</v>
      </c>
      <c r="DK77" s="19">
        <v>6595.4219913482666</v>
      </c>
      <c r="DL77" s="12">
        <v>78.095083411482776</v>
      </c>
      <c r="DM77" s="12">
        <v>0.25657524755544558</v>
      </c>
      <c r="DN77" s="14">
        <v>42460</v>
      </c>
      <c r="DO77" s="2">
        <v>783.61944366338412</v>
      </c>
      <c r="DP77" s="2">
        <f t="shared" si="29"/>
        <v>10.03417128751237</v>
      </c>
      <c r="DQ77" s="13"/>
      <c r="DR77" s="11">
        <v>42460</v>
      </c>
      <c r="DS77" s="19">
        <v>36</v>
      </c>
      <c r="DT77" s="19">
        <v>166493.13824462891</v>
      </c>
      <c r="DU77" s="19">
        <v>22767.964157104492</v>
      </c>
      <c r="DV77" s="19">
        <v>9473.3950424194336</v>
      </c>
      <c r="DW77" s="12">
        <v>7.312605426457357</v>
      </c>
      <c r="DX77" s="12">
        <v>2.4033584639039529</v>
      </c>
      <c r="DY77" s="14">
        <v>42460</v>
      </c>
      <c r="DZ77" s="2">
        <v>611.31436966313015</v>
      </c>
      <c r="EA77" s="2">
        <f t="shared" si="30"/>
        <v>83.597341031332746</v>
      </c>
      <c r="EB77" s="13"/>
      <c r="EC77" s="11">
        <v>42460</v>
      </c>
      <c r="ED77" s="19">
        <v>24</v>
      </c>
      <c r="EE77" s="19">
        <v>34212.947158813477</v>
      </c>
      <c r="EF77" s="19">
        <v>7173.5710182189941</v>
      </c>
      <c r="EG77" s="19">
        <v>1317.2269962392747</v>
      </c>
      <c r="EH77" s="12">
        <v>4.7693048653064896</v>
      </c>
      <c r="EI77" s="12">
        <v>5.4459641646426693</v>
      </c>
      <c r="EJ77" s="14">
        <v>42460</v>
      </c>
      <c r="EK77" s="2">
        <v>512.6973150351738</v>
      </c>
      <c r="EL77" s="2">
        <f t="shared" si="31"/>
        <v>107.49937978691709</v>
      </c>
      <c r="EM77" s="13"/>
      <c r="EN77" s="11">
        <v>42460</v>
      </c>
      <c r="EO77" s="19">
        <v>21</v>
      </c>
      <c r="EP77" s="19">
        <v>44829.238967895508</v>
      </c>
      <c r="EQ77" s="19">
        <v>8528.0421142578125</v>
      </c>
      <c r="ER77" s="19">
        <v>2551.5660057067871</v>
      </c>
      <c r="ES77" s="12">
        <v>5.2566859271188004</v>
      </c>
      <c r="ET77" s="12">
        <v>3.3422776816998443</v>
      </c>
      <c r="EU77" s="14">
        <v>42460</v>
      </c>
      <c r="EV77" s="2">
        <v>731.26890159984293</v>
      </c>
      <c r="EW77" s="2">
        <f t="shared" si="32"/>
        <v>139.11215388145754</v>
      </c>
      <c r="EX77" s="13"/>
      <c r="EY77" s="11">
        <v>42460</v>
      </c>
      <c r="EZ77" s="19">
        <v>18</v>
      </c>
      <c r="FA77" s="19">
        <v>35467.487884521484</v>
      </c>
      <c r="FB77" s="19">
        <v>10972.512982845306</v>
      </c>
      <c r="FC77" s="19">
        <v>2039.8880033493042</v>
      </c>
      <c r="FD77" s="12">
        <v>3.2323942509771659</v>
      </c>
      <c r="FE77" s="12">
        <v>5.378978142343831</v>
      </c>
      <c r="FF77" s="22">
        <v>42460</v>
      </c>
      <c r="FG77" s="2">
        <v>814.39884658246945</v>
      </c>
      <c r="FH77" s="2">
        <f t="shared" si="33"/>
        <v>251.94910748782374</v>
      </c>
      <c r="FI77" s="13"/>
      <c r="FJ77" s="11">
        <v>42460</v>
      </c>
      <c r="FK77" s="19">
        <v>20</v>
      </c>
      <c r="FL77" s="19">
        <v>153050.06414794922</v>
      </c>
      <c r="FM77" s="19">
        <v>36373.209036827087</v>
      </c>
      <c r="FN77" s="19">
        <v>9423.9920139312744</v>
      </c>
      <c r="FO77" s="12">
        <v>4.2077690751176045</v>
      </c>
      <c r="FP77" s="12">
        <v>3.8596392041777405</v>
      </c>
      <c r="FQ77" s="14">
        <v>42460</v>
      </c>
      <c r="FR77" s="2">
        <v>625.39147537037752</v>
      </c>
      <c r="FS77" s="2">
        <f t="shared" si="34"/>
        <v>148.62780352386574</v>
      </c>
      <c r="FT77" s="13"/>
      <c r="FU77" s="11">
        <v>42460</v>
      </c>
      <c r="FV77" s="19">
        <v>8</v>
      </c>
      <c r="FW77" s="19">
        <v>49637.715118408203</v>
      </c>
      <c r="FX77" s="19">
        <v>17848.545036315918</v>
      </c>
      <c r="FY77" s="19">
        <v>2286.4749774932861</v>
      </c>
      <c r="FZ77" s="12">
        <v>2.781051061440122</v>
      </c>
      <c r="GA77" s="12">
        <v>7.8061405491013414</v>
      </c>
      <c r="GB77" s="14">
        <v>42460</v>
      </c>
      <c r="GC77" s="2">
        <v>667.59817038002393</v>
      </c>
      <c r="GD77" s="2">
        <f t="shared" si="41"/>
        <v>240.05246780126328</v>
      </c>
      <c r="GE77" s="13"/>
      <c r="GF77" s="11">
        <v>42460</v>
      </c>
      <c r="GG77" s="19">
        <v>6</v>
      </c>
      <c r="GH77" s="19">
        <v>49627</v>
      </c>
      <c r="GI77" s="19">
        <v>7348</v>
      </c>
      <c r="GJ77" s="19">
        <v>3107</v>
      </c>
      <c r="GK77" s="12">
        <v>6.7538105606967882</v>
      </c>
      <c r="GL77" s="12">
        <v>2.3649822980366912</v>
      </c>
      <c r="GM77" s="14">
        <v>42460</v>
      </c>
      <c r="GN77" s="2">
        <v>736.89688066968836</v>
      </c>
      <c r="GO77" s="2">
        <f t="shared" si="35"/>
        <v>109.1083136026935</v>
      </c>
    </row>
    <row r="78" spans="2:197">
      <c r="B78" s="11">
        <v>42277</v>
      </c>
      <c r="C78" s="13">
        <v>445</v>
      </c>
      <c r="D78" s="2">
        <v>1343585.6849365234</v>
      </c>
      <c r="E78" s="2">
        <v>183411.33364295959</v>
      </c>
      <c r="F78" s="2">
        <v>74453.107677876949</v>
      </c>
      <c r="G78" s="12">
        <v>7.3255324970922162</v>
      </c>
      <c r="H78" s="12">
        <v>2.4634476566981309</v>
      </c>
      <c r="K78" s="1"/>
      <c r="L78" s="11">
        <v>42551</v>
      </c>
      <c r="M78" s="19">
        <v>12</v>
      </c>
      <c r="N78" s="19">
        <v>25462.875885009766</v>
      </c>
      <c r="O78" s="19">
        <v>8978.568977355957</v>
      </c>
      <c r="P78" s="19">
        <v>1486.2359962463379</v>
      </c>
      <c r="Q78" s="12">
        <v>2.8359614933323338</v>
      </c>
      <c r="R78" s="12">
        <v>6.0411462244437484</v>
      </c>
      <c r="S78" s="14">
        <v>42551</v>
      </c>
      <c r="T78" s="2">
        <v>464.03190122576768</v>
      </c>
      <c r="U78" s="2">
        <f t="shared" si="37"/>
        <v>163.62418965023298</v>
      </c>
      <c r="V78" s="13"/>
      <c r="W78" s="11">
        <v>42551</v>
      </c>
      <c r="X78" s="19">
        <v>23</v>
      </c>
      <c r="Y78" s="19">
        <v>59008.539108276367</v>
      </c>
      <c r="Z78" s="19">
        <v>5872.9370193481445</v>
      </c>
      <c r="AA78" s="19">
        <v>3455.6919841766357</v>
      </c>
      <c r="AB78" s="12">
        <v>10.047534804796172</v>
      </c>
      <c r="AC78" s="12">
        <v>1.6994966699115255</v>
      </c>
      <c r="AD78" s="14">
        <v>42551</v>
      </c>
      <c r="AE78" s="2">
        <v>419.29780828098569</v>
      </c>
      <c r="AF78" s="2">
        <f t="shared" si="22"/>
        <v>41.731411378722939</v>
      </c>
      <c r="AG78" s="13"/>
      <c r="AH78" s="11">
        <v>42551</v>
      </c>
      <c r="AI78" s="19">
        <v>28</v>
      </c>
      <c r="AJ78" s="19">
        <v>73378.001434326172</v>
      </c>
      <c r="AK78" s="19">
        <v>14459.953941345215</v>
      </c>
      <c r="AL78" s="19">
        <v>3641.0540294647217</v>
      </c>
      <c r="AM78" s="12">
        <v>5.0745667470293334</v>
      </c>
      <c r="AN78" s="12">
        <v>3.9713648367560754</v>
      </c>
      <c r="AO78" s="14">
        <v>42551</v>
      </c>
      <c r="AP78" s="2">
        <v>465.48294744404586</v>
      </c>
      <c r="AQ78" s="2">
        <f t="shared" si="23"/>
        <v>91.728608696799782</v>
      </c>
      <c r="AS78" s="11">
        <v>42551</v>
      </c>
      <c r="AT78" s="19">
        <v>12</v>
      </c>
      <c r="AU78" s="19">
        <v>18025.164916992188</v>
      </c>
      <c r="AV78" s="19">
        <v>3665.701956987381</v>
      </c>
      <c r="AW78" s="19">
        <v>1045.6939926147461</v>
      </c>
      <c r="AX78" s="12">
        <v>4.9172478091497602</v>
      </c>
      <c r="AY78" s="12">
        <v>3.5055207191363262</v>
      </c>
      <c r="AZ78" s="14">
        <v>42551</v>
      </c>
      <c r="BA78" s="2">
        <v>453.21528424319251</v>
      </c>
      <c r="BB78" s="2">
        <f t="shared" si="40"/>
        <v>92.168485671979553</v>
      </c>
      <c r="BC78" s="13"/>
      <c r="BD78" s="11">
        <v>42551</v>
      </c>
      <c r="BE78" s="19">
        <v>87</v>
      </c>
      <c r="BF78" s="19">
        <v>263990.8996887207</v>
      </c>
      <c r="BG78" s="19">
        <v>-25640.015889644623</v>
      </c>
      <c r="BH78" s="19">
        <v>12578.41623210907</v>
      </c>
      <c r="BI78" s="12">
        <v>-10.2960505494593</v>
      </c>
      <c r="BJ78" s="12">
        <v>-2.0384136934658796</v>
      </c>
      <c r="BK78" s="14">
        <v>42551</v>
      </c>
      <c r="BL78" s="2">
        <v>764.646660824268</v>
      </c>
      <c r="BM78" s="2">
        <f t="shared" si="24"/>
        <v>-74.266016580932927</v>
      </c>
      <c r="BN78" s="13"/>
      <c r="BO78" s="11">
        <v>42551</v>
      </c>
      <c r="BP78" s="19">
        <v>11</v>
      </c>
      <c r="BQ78" s="19">
        <v>32651.2529296875</v>
      </c>
      <c r="BR78" s="19">
        <v>8322.3412017822266</v>
      </c>
      <c r="BS78" s="19">
        <v>1769.9243659973145</v>
      </c>
      <c r="BT78" s="12">
        <v>3.9233254366806358</v>
      </c>
      <c r="BU78" s="12">
        <v>4.702088609923603</v>
      </c>
      <c r="BV78" s="14">
        <v>42551</v>
      </c>
      <c r="BW78" s="2">
        <v>354.18044404798229</v>
      </c>
      <c r="BX78" s="2">
        <f t="shared" si="25"/>
        <v>90.275571008363713</v>
      </c>
      <c r="BY78" s="13"/>
      <c r="BZ78" s="11">
        <v>42551</v>
      </c>
      <c r="CA78" s="19">
        <v>9</v>
      </c>
      <c r="CB78" s="19">
        <v>40682.008850097656</v>
      </c>
      <c r="CC78" s="19">
        <v>3731.21799659729</v>
      </c>
      <c r="CD78" s="19">
        <v>2966.5169906616211</v>
      </c>
      <c r="CE78" s="12">
        <v>10.903144465747618</v>
      </c>
      <c r="CF78" s="12">
        <v>1.2577773895591671</v>
      </c>
      <c r="CG78" s="14">
        <v>42551</v>
      </c>
      <c r="CH78">
        <v>501.11744202435585</v>
      </c>
      <c r="CI78" s="2">
        <f t="shared" si="26"/>
        <v>45.960818330769015</v>
      </c>
      <c r="CJ78" s="13"/>
      <c r="CK78" s="11">
        <v>42551</v>
      </c>
      <c r="CL78" s="19">
        <v>34</v>
      </c>
      <c r="CM78" s="19">
        <v>168570.49774169922</v>
      </c>
      <c r="CN78" s="19">
        <v>29224.978936195374</v>
      </c>
      <c r="CO78" s="19">
        <v>9280.65207862854</v>
      </c>
      <c r="CP78" s="12">
        <v>5.7680280321065789</v>
      </c>
      <c r="CQ78" s="12">
        <v>3.1490221472146955</v>
      </c>
      <c r="CR78" s="14">
        <v>42551</v>
      </c>
      <c r="CS78" s="2">
        <v>527.93082159590369</v>
      </c>
      <c r="CT78" s="2">
        <f t="shared" si="27"/>
        <v>91.527090135013552</v>
      </c>
      <c r="CU78" s="13"/>
      <c r="CV78" s="11">
        <v>42551</v>
      </c>
      <c r="CW78" s="19">
        <v>16</v>
      </c>
      <c r="CX78" s="19">
        <v>42733.481964111328</v>
      </c>
      <c r="CY78" s="19">
        <v>9052.329080581665</v>
      </c>
      <c r="CZ78" s="19">
        <v>1830.8870096206665</v>
      </c>
      <c r="DA78" s="12">
        <v>4.7207167993682191</v>
      </c>
      <c r="DB78" s="12">
        <v>4.9442314206255569</v>
      </c>
      <c r="DC78" s="14">
        <v>42551</v>
      </c>
      <c r="DD78" s="2">
        <v>347.0544201366348</v>
      </c>
      <c r="DE78" s="2">
        <f t="shared" si="28"/>
        <v>73.517314189040448</v>
      </c>
      <c r="DF78" s="13"/>
      <c r="DG78" s="11">
        <v>42551</v>
      </c>
      <c r="DH78" s="19">
        <v>56</v>
      </c>
      <c r="DI78" s="19">
        <v>132082.01434326172</v>
      </c>
      <c r="DJ78" s="19">
        <v>7233.7699092924595</v>
      </c>
      <c r="DK78" s="19">
        <v>6381.1429929733276</v>
      </c>
      <c r="DL78" s="12">
        <v>18.259084267193778</v>
      </c>
      <c r="DM78" s="12">
        <v>1.1336166447387266</v>
      </c>
      <c r="DN78" s="14">
        <v>42551</v>
      </c>
      <c r="DO78" s="2">
        <v>552.19759750722096</v>
      </c>
      <c r="DP78" s="2">
        <f t="shared" si="29"/>
        <v>30.242348927616167</v>
      </c>
      <c r="DQ78" s="13"/>
      <c r="DR78" s="11">
        <v>42551</v>
      </c>
      <c r="DS78" s="19">
        <v>35</v>
      </c>
      <c r="DT78" s="19">
        <v>139078.57699584961</v>
      </c>
      <c r="DU78" s="19">
        <v>19354.20922088623</v>
      </c>
      <c r="DV78" s="19">
        <v>8074.9569797515869</v>
      </c>
      <c r="DW78" s="12">
        <v>7.1859601913242726</v>
      </c>
      <c r="DX78" s="12">
        <v>2.3968188647218813</v>
      </c>
      <c r="DY78" s="14">
        <v>42551</v>
      </c>
      <c r="DZ78" s="2">
        <v>683.00819240033024</v>
      </c>
      <c r="EA78" s="2">
        <f t="shared" si="30"/>
        <v>95.047589217782928</v>
      </c>
      <c r="EB78" s="13"/>
      <c r="EC78" s="11">
        <v>42551</v>
      </c>
      <c r="ED78" s="19">
        <v>23</v>
      </c>
      <c r="EE78" s="19">
        <v>31041.911727905273</v>
      </c>
      <c r="EF78" s="19">
        <v>6973.0049591064453</v>
      </c>
      <c r="EG78" s="19">
        <v>1130.2359986146912</v>
      </c>
      <c r="EH78" s="12">
        <v>4.4517266099697617</v>
      </c>
      <c r="EI78" s="12">
        <v>6.1695123564044367</v>
      </c>
      <c r="EJ78" s="14">
        <v>42551</v>
      </c>
      <c r="EK78" s="2">
        <v>492.34200549908354</v>
      </c>
      <c r="EL78" s="2">
        <f t="shared" si="31"/>
        <v>110.59574152565217</v>
      </c>
      <c r="EM78" s="13"/>
      <c r="EN78" s="11">
        <v>42551</v>
      </c>
      <c r="EO78" s="19">
        <v>21</v>
      </c>
      <c r="EP78" s="19">
        <v>44494.94091796875</v>
      </c>
      <c r="EQ78" s="19">
        <v>8495.5841197967529</v>
      </c>
      <c r="ER78" s="19">
        <v>2610.2230014801025</v>
      </c>
      <c r="ES78" s="12">
        <v>5.2374198513654688</v>
      </c>
      <c r="ET78" s="12">
        <v>3.2547349843210376</v>
      </c>
      <c r="EU78" s="14">
        <v>42551</v>
      </c>
      <c r="EV78" s="2">
        <v>716.47935740977584</v>
      </c>
      <c r="EW78" s="2">
        <f t="shared" si="32"/>
        <v>136.80006143158059</v>
      </c>
      <c r="EX78" s="13"/>
      <c r="EY78" s="11">
        <v>42551</v>
      </c>
      <c r="EZ78" s="19">
        <v>21</v>
      </c>
      <c r="FA78" s="19">
        <v>43223.784942626953</v>
      </c>
      <c r="FB78" s="19">
        <v>11840.733043670654</v>
      </c>
      <c r="FC78" s="19">
        <v>2295.0920009613037</v>
      </c>
      <c r="FD78" s="12">
        <v>3.6504315048071958</v>
      </c>
      <c r="FE78" s="12">
        <v>5.1591539854224324</v>
      </c>
      <c r="FF78" s="22">
        <v>42551</v>
      </c>
      <c r="FG78" s="2">
        <v>725.99128367572405</v>
      </c>
      <c r="FH78" s="2">
        <f t="shared" si="33"/>
        <v>198.87821007452888</v>
      </c>
      <c r="FI78" s="13"/>
      <c r="FJ78" s="11">
        <v>42551</v>
      </c>
      <c r="FK78" s="19">
        <v>19</v>
      </c>
      <c r="FL78" s="19">
        <v>156557.92456054688</v>
      </c>
      <c r="FM78" s="19">
        <v>36706.633023262024</v>
      </c>
      <c r="FN78" s="19">
        <v>9699.8200168609619</v>
      </c>
      <c r="FO78" s="12">
        <v>4.2651126422118786</v>
      </c>
      <c r="FP78" s="12">
        <v>3.7842591882587278</v>
      </c>
      <c r="FQ78" s="14">
        <v>42551</v>
      </c>
      <c r="FR78" s="2">
        <v>588.43182220122458</v>
      </c>
      <c r="FS78" s="2">
        <f t="shared" si="34"/>
        <v>137.9639581795582</v>
      </c>
      <c r="FT78" s="13"/>
      <c r="FU78" s="11">
        <v>42551</v>
      </c>
      <c r="FV78" s="19">
        <v>8</v>
      </c>
      <c r="FW78" s="19">
        <v>50242.864715576172</v>
      </c>
      <c r="FX78" s="19">
        <v>17448.745994567871</v>
      </c>
      <c r="FY78" s="19">
        <v>2352.1330051422119</v>
      </c>
      <c r="FZ78" s="12">
        <v>2.8794541872073638</v>
      </c>
      <c r="GA78" s="12">
        <v>7.4182650200569356</v>
      </c>
      <c r="GB78" s="14">
        <v>42551</v>
      </c>
      <c r="GC78" s="2">
        <v>680.10559867184202</v>
      </c>
      <c r="GD78" s="2">
        <f t="shared" si="41"/>
        <v>236.1925401325596</v>
      </c>
      <c r="GE78" s="13"/>
      <c r="GF78" s="11">
        <v>42551</v>
      </c>
      <c r="GG78" s="19">
        <v>7</v>
      </c>
      <c r="GH78" s="19">
        <v>70950</v>
      </c>
      <c r="GI78" s="19">
        <v>4259</v>
      </c>
      <c r="GJ78" s="19">
        <v>4346</v>
      </c>
      <c r="GK78" s="12">
        <v>16.658840103310638</v>
      </c>
      <c r="GL78" s="12">
        <v>0.97998159226875292</v>
      </c>
      <c r="GM78" s="14">
        <v>42551</v>
      </c>
      <c r="GN78" s="2">
        <v>659.68843891846643</v>
      </c>
      <c r="GO78" s="2">
        <f t="shared" si="35"/>
        <v>39.599902203717384</v>
      </c>
    </row>
    <row r="79" spans="2:197">
      <c r="B79" s="11">
        <v>42369</v>
      </c>
      <c r="C79" s="13">
        <v>424</v>
      </c>
      <c r="D79" s="2">
        <v>1320050.4431762695</v>
      </c>
      <c r="E79" s="2">
        <v>159754.51537752151</v>
      </c>
      <c r="F79" s="2">
        <v>74095.648235142231</v>
      </c>
      <c r="G79" s="12">
        <v>8.2629930055924365</v>
      </c>
      <c r="H79" s="12">
        <v>2.1560580031709988</v>
      </c>
      <c r="K79" s="1"/>
      <c r="L79" s="11">
        <v>42643</v>
      </c>
      <c r="M79" s="19">
        <v>11</v>
      </c>
      <c r="N79" s="19">
        <v>24884.244018554688</v>
      </c>
      <c r="O79" s="19">
        <v>7285.9909973144531</v>
      </c>
      <c r="P79" s="19">
        <v>1497.8589973449707</v>
      </c>
      <c r="Q79" s="12">
        <v>3.415354757880813</v>
      </c>
      <c r="R79" s="12">
        <v>4.8642702752590417</v>
      </c>
      <c r="S79" s="14">
        <v>42643</v>
      </c>
      <c r="T79" s="2">
        <v>360.54438921677234</v>
      </c>
      <c r="U79" s="2">
        <f t="shared" si="37"/>
        <v>105.56572150662494</v>
      </c>
      <c r="V79" s="13"/>
      <c r="W79" s="11">
        <v>42643</v>
      </c>
      <c r="X79" s="19">
        <v>19</v>
      </c>
      <c r="Y79" s="19">
        <v>66523.712646484375</v>
      </c>
      <c r="Z79" s="19">
        <v>6192.8979511260986</v>
      </c>
      <c r="AA79" s="19">
        <v>3584.590015411377</v>
      </c>
      <c r="AB79" s="12">
        <v>10.741935870974249</v>
      </c>
      <c r="AC79" s="12">
        <v>1.7276447026021706</v>
      </c>
      <c r="AD79" s="14">
        <v>42643</v>
      </c>
      <c r="AE79" s="2">
        <v>302.67130685862708</v>
      </c>
      <c r="AF79" s="2">
        <f t="shared" si="22"/>
        <v>28.176607130608019</v>
      </c>
      <c r="AG79" s="13"/>
      <c r="AH79" s="11">
        <v>42643</v>
      </c>
      <c r="AI79" s="19">
        <v>28</v>
      </c>
      <c r="AJ79" s="19">
        <v>73809.933074951172</v>
      </c>
      <c r="AK79" s="19">
        <v>13854.503025054932</v>
      </c>
      <c r="AL79" s="19">
        <v>3910.2129859924316</v>
      </c>
      <c r="AM79" s="12">
        <v>5.3275049232347707</v>
      </c>
      <c r="AN79" s="12">
        <v>3.5431581539639816</v>
      </c>
      <c r="AO79" s="14">
        <v>42643</v>
      </c>
      <c r="AP79" s="2">
        <v>391.93110002582091</v>
      </c>
      <c r="AQ79" s="2">
        <f t="shared" si="23"/>
        <v>73.567477773037325</v>
      </c>
      <c r="AS79" s="11">
        <v>42643</v>
      </c>
      <c r="AT79" s="19">
        <v>10</v>
      </c>
      <c r="AU79" s="19">
        <v>17718.253082275391</v>
      </c>
      <c r="AV79" s="19">
        <v>3749.4919738769531</v>
      </c>
      <c r="AW79" s="19">
        <v>1001.9590072631836</v>
      </c>
      <c r="AX79" s="12">
        <v>4.7255076702977492</v>
      </c>
      <c r="AY79" s="12">
        <v>3.7421610531937439</v>
      </c>
      <c r="AZ79" s="14">
        <v>42643</v>
      </c>
      <c r="BA79" s="2">
        <v>331.8486658349405</v>
      </c>
      <c r="BB79" s="2">
        <f t="shared" si="40"/>
        <v>70.224976656112602</v>
      </c>
      <c r="BC79" s="13"/>
      <c r="BD79" s="11">
        <v>42643</v>
      </c>
      <c r="BE79" s="19">
        <v>84</v>
      </c>
      <c r="BF79" s="19">
        <v>273815.23596191406</v>
      </c>
      <c r="BG79" s="19">
        <v>-3901.5758619308472</v>
      </c>
      <c r="BH79" s="19">
        <v>13535.217367172241</v>
      </c>
      <c r="BI79" s="12">
        <v>-70.180677155001135</v>
      </c>
      <c r="BJ79" s="12">
        <v>-0.28825365386399843</v>
      </c>
      <c r="BK79" s="14">
        <v>42643</v>
      </c>
      <c r="BL79" s="2">
        <v>602.67319755595827</v>
      </c>
      <c r="BM79" s="2">
        <f t="shared" si="24"/>
        <v>-8.587452016527191</v>
      </c>
      <c r="BN79" s="13"/>
      <c r="BO79" s="11">
        <v>42643</v>
      </c>
      <c r="BP79" s="19">
        <v>13</v>
      </c>
      <c r="BQ79" s="19">
        <v>34882.0830078125</v>
      </c>
      <c r="BR79" s="19">
        <v>9064.3141937255859</v>
      </c>
      <c r="BS79" s="19">
        <v>1944.5304183959961</v>
      </c>
      <c r="BT79" s="12">
        <v>3.8482870587118709</v>
      </c>
      <c r="BU79" s="12">
        <v>4.6614411931918021</v>
      </c>
      <c r="BV79" s="14">
        <v>42643</v>
      </c>
      <c r="BW79" s="2">
        <v>291.78786682998367</v>
      </c>
      <c r="BX79" s="2">
        <f t="shared" si="25"/>
        <v>75.822791381798112</v>
      </c>
      <c r="BY79" s="13"/>
      <c r="BZ79" s="11">
        <v>42643</v>
      </c>
      <c r="CA79" s="19">
        <v>10</v>
      </c>
      <c r="CB79" s="19">
        <v>41381.02880859375</v>
      </c>
      <c r="CC79" s="19">
        <v>5312.410961151123</v>
      </c>
      <c r="CD79" s="19">
        <v>3026.037956237793</v>
      </c>
      <c r="CE79" s="12">
        <v>7.7895006826857154</v>
      </c>
      <c r="CF79" s="12">
        <v>1.7555665322043508</v>
      </c>
      <c r="CG79" s="14">
        <v>42643</v>
      </c>
      <c r="CH79">
        <v>400.33131955430002</v>
      </c>
      <c r="CI79" s="2">
        <f t="shared" si="26"/>
        <v>51.393707486815593</v>
      </c>
      <c r="CJ79" s="13"/>
      <c r="CK79" s="11">
        <v>42643</v>
      </c>
      <c r="CL79" s="19">
        <v>34</v>
      </c>
      <c r="CM79" s="19">
        <v>169960.3483581543</v>
      </c>
      <c r="CN79" s="19">
        <v>29087.122943878174</v>
      </c>
      <c r="CO79" s="19">
        <v>9581.8060302734375</v>
      </c>
      <c r="CP79" s="12">
        <v>5.8431474534653152</v>
      </c>
      <c r="CQ79" s="12">
        <v>3.0356618420346075</v>
      </c>
      <c r="CR79" s="14">
        <v>42643</v>
      </c>
      <c r="CS79" s="2">
        <v>459.47005618063145</v>
      </c>
      <c r="CT79" s="2">
        <f t="shared" si="27"/>
        <v>78.633999884452663</v>
      </c>
      <c r="CU79" s="13"/>
      <c r="CV79" s="11">
        <v>42643</v>
      </c>
      <c r="CW79" s="19">
        <v>13</v>
      </c>
      <c r="CX79" s="19">
        <v>46815.086669921875</v>
      </c>
      <c r="CY79" s="19">
        <v>12401.01399230957</v>
      </c>
      <c r="CZ79" s="19">
        <v>1942.1559982299805</v>
      </c>
      <c r="DA79" s="12">
        <v>3.7751015117758939</v>
      </c>
      <c r="DB79" s="12">
        <v>6.3851791532768027</v>
      </c>
      <c r="DC79" s="14">
        <v>42643</v>
      </c>
      <c r="DD79" s="2">
        <v>281.34184020192646</v>
      </c>
      <c r="DE79" s="2">
        <f t="shared" si="28"/>
        <v>74.525635754249379</v>
      </c>
      <c r="DF79" s="13"/>
      <c r="DG79" s="11">
        <v>42643</v>
      </c>
      <c r="DH79" s="19">
        <v>51</v>
      </c>
      <c r="DI79" s="19">
        <v>122255.18515014648</v>
      </c>
      <c r="DJ79" s="19">
        <v>11094.417991638184</v>
      </c>
      <c r="DK79" s="19">
        <v>6144.8450012207031</v>
      </c>
      <c r="DL79" s="12">
        <v>11.019522181541177</v>
      </c>
      <c r="DM79" s="12">
        <v>1.8054837818422147</v>
      </c>
      <c r="DN79" s="14">
        <v>42643</v>
      </c>
      <c r="DO79" s="2">
        <v>435.27125295410133</v>
      </c>
      <c r="DP79" s="2">
        <f t="shared" si="29"/>
        <v>39.5000115053287</v>
      </c>
      <c r="DQ79" s="13"/>
      <c r="DR79" s="11">
        <v>42643</v>
      </c>
      <c r="DS79" s="19">
        <v>31</v>
      </c>
      <c r="DT79" s="19">
        <v>138611.58261108398</v>
      </c>
      <c r="DU79" s="19">
        <v>19883.220024108887</v>
      </c>
      <c r="DV79" s="19">
        <v>8085.1809749603271</v>
      </c>
      <c r="DW79" s="12">
        <v>6.9712844520663193</v>
      </c>
      <c r="DX79" s="12">
        <v>2.4592176830286041</v>
      </c>
      <c r="DY79" s="14">
        <v>42643</v>
      </c>
      <c r="DZ79" s="2">
        <v>567.27165488611092</v>
      </c>
      <c r="EA79" s="2">
        <f t="shared" si="30"/>
        <v>81.372616307166908</v>
      </c>
      <c r="EB79" s="13"/>
      <c r="EC79" s="11">
        <v>42643</v>
      </c>
      <c r="ED79" s="19">
        <v>21</v>
      </c>
      <c r="EE79" s="19">
        <v>33377.346084594727</v>
      </c>
      <c r="EF79" s="19">
        <v>7437.9060745239258</v>
      </c>
      <c r="EG79" s="19">
        <v>1134.2510008988902</v>
      </c>
      <c r="EH79" s="12">
        <v>4.4874653901476016</v>
      </c>
      <c r="EI79" s="12">
        <v>6.5575486101660125</v>
      </c>
      <c r="EJ79" s="14">
        <v>42643</v>
      </c>
      <c r="EK79" s="2">
        <v>328.85789278281072</v>
      </c>
      <c r="EL79" s="2">
        <f t="shared" si="31"/>
        <v>73.283661085126255</v>
      </c>
      <c r="EM79" s="13"/>
      <c r="EN79" s="11">
        <v>42643</v>
      </c>
      <c r="EO79" s="19">
        <v>18</v>
      </c>
      <c r="EP79" s="19">
        <v>43121.892028808594</v>
      </c>
      <c r="EQ79" s="19">
        <v>6519.4910659790039</v>
      </c>
      <c r="ER79" s="19">
        <v>2506.3860054016113</v>
      </c>
      <c r="ES79" s="12">
        <v>6.6143034160800962</v>
      </c>
      <c r="ET79" s="12">
        <v>2.6011520380055551</v>
      </c>
      <c r="EU79" s="14">
        <v>42643</v>
      </c>
      <c r="EV79" s="2">
        <v>538.6038143199786</v>
      </c>
      <c r="EW79" s="2">
        <f t="shared" si="32"/>
        <v>81.430164363275765</v>
      </c>
      <c r="EX79" s="13"/>
      <c r="EY79" s="11">
        <v>42643</v>
      </c>
      <c r="EZ79" s="19">
        <v>19</v>
      </c>
      <c r="FA79" s="19">
        <v>35222.140838623047</v>
      </c>
      <c r="FB79" s="19">
        <v>10708.288051605225</v>
      </c>
      <c r="FC79" s="19">
        <v>1836.1989974975586</v>
      </c>
      <c r="FD79" s="12">
        <v>3.2892410690561387</v>
      </c>
      <c r="FE79" s="12">
        <v>5.8317688149263152</v>
      </c>
      <c r="FF79" s="22">
        <v>42643</v>
      </c>
      <c r="FG79" s="2">
        <v>388.86216280022865</v>
      </c>
      <c r="FH79" s="2">
        <f t="shared" si="33"/>
        <v>118.22245759317795</v>
      </c>
      <c r="FI79" s="13"/>
      <c r="FJ79" s="11">
        <v>42643</v>
      </c>
      <c r="FK79" s="19">
        <v>20</v>
      </c>
      <c r="FL79" s="19">
        <v>163390.07232666016</v>
      </c>
      <c r="FM79" s="19">
        <v>39727.871105194092</v>
      </c>
      <c r="FN79" s="19">
        <v>10296.050052642822</v>
      </c>
      <c r="FO79" s="12">
        <v>4.1127316360351927</v>
      </c>
      <c r="FP79" s="12">
        <v>3.8585545818123346</v>
      </c>
      <c r="FQ79" s="14">
        <v>42643</v>
      </c>
      <c r="FR79" s="2">
        <v>435.81307593748488</v>
      </c>
      <c r="FS79" s="2">
        <f t="shared" si="34"/>
        <v>105.96681585517281</v>
      </c>
      <c r="FT79" s="13"/>
      <c r="FU79" s="11">
        <v>42643</v>
      </c>
      <c r="FV79" s="19">
        <v>7</v>
      </c>
      <c r="FW79" s="19">
        <v>49737.449645996094</v>
      </c>
      <c r="FX79" s="19">
        <v>16438.590026855469</v>
      </c>
      <c r="FY79" s="19">
        <v>2321.1770114898682</v>
      </c>
      <c r="FZ79" s="12">
        <v>3.0256518086247541</v>
      </c>
      <c r="GA79" s="12">
        <v>7.0820062173130918</v>
      </c>
      <c r="GB79" s="14">
        <v>42643</v>
      </c>
      <c r="GC79" s="2">
        <v>511.03386209914873</v>
      </c>
      <c r="GD79" s="2">
        <f t="shared" si="41"/>
        <v>168.90042028049101</v>
      </c>
      <c r="GE79" s="13"/>
      <c r="GF79" s="11">
        <v>42643</v>
      </c>
      <c r="GG79" s="19">
        <v>7</v>
      </c>
      <c r="GH79" s="19">
        <v>72049</v>
      </c>
      <c r="GI79" s="19">
        <v>4621</v>
      </c>
      <c r="GJ79" s="19">
        <v>4309</v>
      </c>
      <c r="GK79" s="12">
        <v>15.591646829690543</v>
      </c>
      <c r="GL79" s="12">
        <v>1.0724065908563472</v>
      </c>
      <c r="GM79" s="14">
        <v>42643</v>
      </c>
      <c r="GN79" s="2">
        <v>609.87607890911397</v>
      </c>
      <c r="GO79" s="2">
        <f t="shared" si="35"/>
        <v>39.115565249191739</v>
      </c>
    </row>
    <row r="80" spans="2:197">
      <c r="B80" s="11">
        <v>42460</v>
      </c>
      <c r="C80" s="13">
        <v>427</v>
      </c>
      <c r="D80" s="2">
        <v>1401970.0716247559</v>
      </c>
      <c r="E80" s="2">
        <v>161137.18386316299</v>
      </c>
      <c r="F80" s="2">
        <v>76940.928246315569</v>
      </c>
      <c r="G80" s="12">
        <v>8.7004751976756829</v>
      </c>
      <c r="H80" s="12">
        <v>2.0942973724895149</v>
      </c>
      <c r="K80" s="1"/>
      <c r="L80" s="11">
        <v>42735</v>
      </c>
      <c r="M80" s="19">
        <v>12</v>
      </c>
      <c r="N80" s="19">
        <v>28187.589904785156</v>
      </c>
      <c r="O80" s="19">
        <v>8143.5180053710938</v>
      </c>
      <c r="P80" s="19">
        <v>1532.2770004272461</v>
      </c>
      <c r="Q80" s="12">
        <v>3.4613529295562318</v>
      </c>
      <c r="R80" s="12">
        <v>5.3146513346479978</v>
      </c>
      <c r="S80" s="14">
        <v>42735</v>
      </c>
      <c r="T80" s="2">
        <v>290.97122041149908</v>
      </c>
      <c r="U80" s="2">
        <f t="shared" si="37"/>
        <v>84.062858175171257</v>
      </c>
      <c r="V80" s="13"/>
      <c r="W80" s="11">
        <v>42735</v>
      </c>
      <c r="X80" s="19">
        <v>19</v>
      </c>
      <c r="Y80" s="19">
        <v>65632.261505126953</v>
      </c>
      <c r="Z80" s="19">
        <v>7466.0640335083008</v>
      </c>
      <c r="AA80" s="19">
        <v>3563.7890243530273</v>
      </c>
      <c r="AB80" s="12">
        <v>8.7907445222226919</v>
      </c>
      <c r="AC80" s="12">
        <v>2.0949792432967311</v>
      </c>
      <c r="AD80" s="14">
        <v>42735</v>
      </c>
      <c r="AE80" s="2">
        <v>262.50194188067172</v>
      </c>
      <c r="AF80" s="2">
        <f t="shared" si="22"/>
        <v>29.861172875298113</v>
      </c>
      <c r="AG80" s="13"/>
      <c r="AH80" s="11">
        <v>42735</v>
      </c>
      <c r="AI80" s="19">
        <v>28</v>
      </c>
      <c r="AJ80" s="19">
        <v>71479.350891113281</v>
      </c>
      <c r="AK80" s="19">
        <v>15030.40894317627</v>
      </c>
      <c r="AL80" s="19">
        <v>4018.3670110702515</v>
      </c>
      <c r="AM80" s="12">
        <v>4.755649108507094</v>
      </c>
      <c r="AN80" s="12">
        <v>3.7404271192175331</v>
      </c>
      <c r="AO80" s="14">
        <v>42735</v>
      </c>
      <c r="AP80" s="2">
        <v>314.35318953567207</v>
      </c>
      <c r="AQ80" s="2">
        <f t="shared" si="23"/>
        <v>66.101005848674703</v>
      </c>
      <c r="AS80" s="11">
        <v>42735</v>
      </c>
      <c r="AT80" s="19">
        <v>11</v>
      </c>
      <c r="AU80" s="19">
        <v>18421.304962158203</v>
      </c>
      <c r="AV80" s="19">
        <v>4273.3099212646484</v>
      </c>
      <c r="AW80" s="19">
        <v>1027.1179943084717</v>
      </c>
      <c r="AX80" s="12">
        <v>4.3107814086900067</v>
      </c>
      <c r="AY80" s="12">
        <v>4.1604858886166651</v>
      </c>
      <c r="AZ80" s="14">
        <v>42735</v>
      </c>
      <c r="BA80" s="2">
        <v>301.57248705793376</v>
      </c>
      <c r="BB80" s="2">
        <f t="shared" si="40"/>
        <v>69.957731201586938</v>
      </c>
      <c r="BC80" s="13"/>
      <c r="BD80" s="11">
        <v>42735</v>
      </c>
      <c r="BE80" s="19">
        <v>78</v>
      </c>
      <c r="BF80" s="19">
        <v>259282.7453918457</v>
      </c>
      <c r="BG80" s="19">
        <v>17109.811187446117</v>
      </c>
      <c r="BH80" s="19">
        <v>12894.11957359314</v>
      </c>
      <c r="BI80" s="12">
        <v>15.15403896345085</v>
      </c>
      <c r="BJ80" s="12">
        <v>1.3269468372611199</v>
      </c>
      <c r="BK80" s="14">
        <v>42735</v>
      </c>
      <c r="BL80" s="2">
        <v>445.62378339441238</v>
      </c>
      <c r="BM80" s="2">
        <f t="shared" si="24"/>
        <v>29.406271454705021</v>
      </c>
      <c r="BN80" s="13"/>
      <c r="BO80" s="11">
        <v>42735</v>
      </c>
      <c r="BP80" s="19">
        <v>11</v>
      </c>
      <c r="BQ80" s="19">
        <v>24999.11865234375</v>
      </c>
      <c r="BR80" s="19">
        <v>5110.6260223388672</v>
      </c>
      <c r="BS80" s="19">
        <v>1446.430793762207</v>
      </c>
      <c r="BT80" s="12">
        <v>4.8915961651412241</v>
      </c>
      <c r="BU80" s="12">
        <v>3.5332668831296004</v>
      </c>
      <c r="BV80" s="14">
        <v>42735</v>
      </c>
      <c r="BW80" s="2">
        <v>313.70929562583473</v>
      </c>
      <c r="BX80" s="2">
        <f t="shared" si="25"/>
        <v>64.132296500967939</v>
      </c>
      <c r="BY80" s="13"/>
      <c r="BZ80" s="11">
        <v>42735</v>
      </c>
      <c r="CA80" s="19">
        <v>10</v>
      </c>
      <c r="CB80" s="19">
        <v>40878.746765136719</v>
      </c>
      <c r="CC80" s="19">
        <v>6466.1568908691406</v>
      </c>
      <c r="CD80" s="19">
        <v>2829.2270545959473</v>
      </c>
      <c r="CE80" s="12">
        <v>6.3219540532432168</v>
      </c>
      <c r="CF80" s="12">
        <v>2.2854853166928297</v>
      </c>
      <c r="CG80" s="14">
        <v>42735</v>
      </c>
      <c r="CH80">
        <v>314.4488838517243</v>
      </c>
      <c r="CI80" s="2">
        <f t="shared" si="26"/>
        <v>49.73919158593209</v>
      </c>
      <c r="CJ80" s="13"/>
      <c r="CK80" s="11">
        <v>42735</v>
      </c>
      <c r="CL80" s="19">
        <v>33</v>
      </c>
      <c r="CM80" s="19">
        <v>171259.0563659668</v>
      </c>
      <c r="CN80" s="19">
        <v>24828.453834533691</v>
      </c>
      <c r="CO80" s="19">
        <v>9604.2989597320557</v>
      </c>
      <c r="CP80" s="12">
        <v>6.8976931671743484</v>
      </c>
      <c r="CQ80" s="12">
        <v>2.5851396274347507</v>
      </c>
      <c r="CR80" s="14">
        <v>42735</v>
      </c>
      <c r="CS80" s="2">
        <v>495.62922057980933</v>
      </c>
      <c r="CT80" s="2">
        <f t="shared" si="27"/>
        <v>71.854344426115532</v>
      </c>
      <c r="CU80" s="13"/>
      <c r="CV80" s="11">
        <v>42735</v>
      </c>
      <c r="CW80" s="19">
        <v>15</v>
      </c>
      <c r="CX80" s="19">
        <v>51687.295532226563</v>
      </c>
      <c r="CY80" s="19">
        <v>12020.011108398438</v>
      </c>
      <c r="CZ80" s="19">
        <v>2188.0250015258789</v>
      </c>
      <c r="DA80" s="12">
        <v>4.3001038074010109</v>
      </c>
      <c r="DB80" s="12">
        <v>5.4935437666461562</v>
      </c>
      <c r="DC80" s="14">
        <v>42735</v>
      </c>
      <c r="DD80" s="2">
        <v>236.59493765671061</v>
      </c>
      <c r="DE80" s="2">
        <f t="shared" si="28"/>
        <v>55.020750254796511</v>
      </c>
      <c r="DF80" s="13"/>
      <c r="DG80" s="11">
        <v>42735</v>
      </c>
      <c r="DH80" s="19">
        <v>51</v>
      </c>
      <c r="DI80" s="19">
        <v>112089.96176147461</v>
      </c>
      <c r="DJ80" s="19">
        <v>19397.406906604767</v>
      </c>
      <c r="DK80" s="19">
        <v>6456.6639680862427</v>
      </c>
      <c r="DL80" s="12">
        <v>5.7786054755240643</v>
      </c>
      <c r="DM80" s="12">
        <v>3.0042460011054541</v>
      </c>
      <c r="DN80" s="14">
        <v>42735</v>
      </c>
      <c r="DO80" s="2">
        <v>365.14364150165596</v>
      </c>
      <c r="DP80" s="2">
        <f t="shared" si="29"/>
        <v>63.18888580441476</v>
      </c>
      <c r="DQ80" s="13"/>
      <c r="DR80" s="11">
        <v>42735</v>
      </c>
      <c r="DS80" s="19">
        <v>29</v>
      </c>
      <c r="DT80" s="19">
        <v>108619.79489135742</v>
      </c>
      <c r="DU80" s="19">
        <v>17930.630802154541</v>
      </c>
      <c r="DV80" s="19">
        <v>6920.2920742034912</v>
      </c>
      <c r="DW80" s="12">
        <v>6.0577787859145307</v>
      </c>
      <c r="DX80" s="12">
        <v>2.5910222588716838</v>
      </c>
      <c r="DY80" s="14">
        <v>42735</v>
      </c>
      <c r="DZ80" s="2">
        <v>517.32463123198875</v>
      </c>
      <c r="EA80" s="2">
        <f t="shared" si="30"/>
        <v>85.398402535738896</v>
      </c>
      <c r="EB80" s="13"/>
      <c r="EC80" s="11">
        <v>42735</v>
      </c>
      <c r="ED80" s="19">
        <v>18</v>
      </c>
      <c r="EE80" s="19">
        <v>27528.452880859375</v>
      </c>
      <c r="EF80" s="19">
        <v>6139.7689819335938</v>
      </c>
      <c r="EG80" s="19">
        <v>827.30000061262399</v>
      </c>
      <c r="EH80" s="12">
        <v>4.4836300782427578</v>
      </c>
      <c r="EI80" s="12">
        <v>7.421454100552439</v>
      </c>
      <c r="EJ80" s="14">
        <v>42735</v>
      </c>
      <c r="EK80" s="2">
        <v>313.3657775541663</v>
      </c>
      <c r="EL80" s="2">
        <f t="shared" si="31"/>
        <v>69.891086482536465</v>
      </c>
      <c r="EM80" s="13"/>
      <c r="EN80" s="11">
        <v>42735</v>
      </c>
      <c r="EO80" s="19">
        <v>21</v>
      </c>
      <c r="EP80" s="19">
        <v>50908.595886230469</v>
      </c>
      <c r="EQ80" s="19">
        <v>7809.6540050506592</v>
      </c>
      <c r="ER80" s="19">
        <v>2986.1200122833252</v>
      </c>
      <c r="ES80" s="12">
        <v>6.5186749442813809</v>
      </c>
      <c r="ET80" s="12">
        <v>2.6153181964977481</v>
      </c>
      <c r="EU80" s="14">
        <v>42735</v>
      </c>
      <c r="EV80" s="2">
        <v>565.73394145691782</v>
      </c>
      <c r="EW80" s="2">
        <f t="shared" si="32"/>
        <v>86.786647024518004</v>
      </c>
      <c r="EX80" s="13"/>
      <c r="EY80" s="11">
        <v>42735</v>
      </c>
      <c r="EZ80" s="19">
        <v>19</v>
      </c>
      <c r="FA80" s="19">
        <v>37173.728820800781</v>
      </c>
      <c r="FB80" s="19">
        <v>11536.621994018555</v>
      </c>
      <c r="FC80" s="19">
        <v>1945.588996887207</v>
      </c>
      <c r="FD80" s="12">
        <v>3.2222368766242333</v>
      </c>
      <c r="FE80" s="12">
        <v>5.9296295427637924</v>
      </c>
      <c r="FF80" s="22">
        <v>42735</v>
      </c>
      <c r="FG80" s="2">
        <v>261.17554242126579</v>
      </c>
      <c r="FH80" s="2">
        <f t="shared" si="33"/>
        <v>81.054110055026598</v>
      </c>
      <c r="FI80" s="13"/>
      <c r="FJ80" s="11">
        <v>42735</v>
      </c>
      <c r="FK80" s="19">
        <v>21</v>
      </c>
      <c r="FL80" s="19">
        <v>159830.48599243164</v>
      </c>
      <c r="FM80" s="19">
        <v>40937.138942718506</v>
      </c>
      <c r="FN80" s="19">
        <v>10357.428958892822</v>
      </c>
      <c r="FO80" s="12">
        <v>3.9042905811291608</v>
      </c>
      <c r="FP80" s="12">
        <v>3.9524421654439772</v>
      </c>
      <c r="FQ80" s="14">
        <v>42735</v>
      </c>
      <c r="FR80" s="2">
        <v>366.31208392608852</v>
      </c>
      <c r="FS80" s="2">
        <f t="shared" si="34"/>
        <v>93.822956133594772</v>
      </c>
      <c r="FT80" s="13"/>
      <c r="FU80" s="11">
        <v>42735</v>
      </c>
      <c r="FV80" s="19">
        <v>7</v>
      </c>
      <c r="FW80" s="19">
        <v>50246.463745117188</v>
      </c>
      <c r="FX80" s="19">
        <v>16208.505996704102</v>
      </c>
      <c r="FY80" s="19">
        <v>2305.7960090637207</v>
      </c>
      <c r="FZ80" s="12">
        <v>3.100005870703598</v>
      </c>
      <c r="GA80" s="12">
        <v>7.0294622477404847</v>
      </c>
      <c r="GB80" s="14">
        <v>42735</v>
      </c>
      <c r="GC80" s="2">
        <v>402.32630437905482</v>
      </c>
      <c r="GD80" s="2">
        <f t="shared" si="41"/>
        <v>129.78243305318006</v>
      </c>
      <c r="GE80" s="13"/>
      <c r="GF80" s="11">
        <v>42735</v>
      </c>
      <c r="GG80" s="19">
        <v>6</v>
      </c>
      <c r="GH80" s="19">
        <v>51858</v>
      </c>
      <c r="GI80" s="19">
        <v>6111</v>
      </c>
      <c r="GJ80" s="19">
        <v>3222</v>
      </c>
      <c r="GK80" s="12">
        <v>8.4860088365243005</v>
      </c>
      <c r="GL80" s="12">
        <v>1.8966480446927374</v>
      </c>
      <c r="GM80" s="14">
        <v>42735</v>
      </c>
      <c r="GN80" s="2">
        <v>711.78693438555615</v>
      </c>
      <c r="GO80" s="2">
        <f t="shared" si="35"/>
        <v>83.877703652862309</v>
      </c>
    </row>
    <row r="81" spans="2:392">
      <c r="B81" s="11">
        <v>42551</v>
      </c>
      <c r="C81" s="13">
        <v>422</v>
      </c>
      <c r="D81" s="2">
        <v>1409941.5076904297</v>
      </c>
      <c r="E81" s="2">
        <v>172023.22849479318</v>
      </c>
      <c r="F81" s="2">
        <v>76098.657678111456</v>
      </c>
      <c r="G81" s="12">
        <v>8.196227451533419</v>
      </c>
      <c r="H81" s="12">
        <v>2.260529078218851</v>
      </c>
      <c r="L81" s="11">
        <v>42825</v>
      </c>
      <c r="M81" s="19">
        <v>11</v>
      </c>
      <c r="N81" s="19">
        <v>28295.204772949219</v>
      </c>
      <c r="O81" s="19">
        <v>7950.9220275878906</v>
      </c>
      <c r="P81" s="19">
        <v>1462.2600021362305</v>
      </c>
      <c r="Q81" s="12">
        <v>3.5587325186652938</v>
      </c>
      <c r="R81" s="12">
        <v>5.4374201687608963</v>
      </c>
      <c r="S81" s="14">
        <v>42825</v>
      </c>
      <c r="T81" s="2">
        <v>301.25614803552099</v>
      </c>
      <c r="U81" s="2">
        <f t="shared" si="37"/>
        <v>84.652652722691116</v>
      </c>
      <c r="V81" s="13"/>
      <c r="W81" s="11">
        <v>42825</v>
      </c>
      <c r="X81" s="19">
        <v>20</v>
      </c>
      <c r="Y81" s="19">
        <v>65018.862976074219</v>
      </c>
      <c r="Z81" s="19">
        <v>9943.7601013183594</v>
      </c>
      <c r="AA81" s="19">
        <v>3595.3670177459717</v>
      </c>
      <c r="AB81" s="12">
        <v>6.5386596532486658</v>
      </c>
      <c r="AC81" s="12">
        <v>2.7657148914806364</v>
      </c>
      <c r="AD81" s="14">
        <v>42825</v>
      </c>
      <c r="AE81" s="2">
        <v>253.28870038309356</v>
      </c>
      <c r="AF81" s="2">
        <f t="shared" si="22"/>
        <v>38.737098092764263</v>
      </c>
      <c r="AG81" s="13"/>
      <c r="AH81" s="11">
        <v>42825</v>
      </c>
      <c r="AI81" s="19">
        <v>28</v>
      </c>
      <c r="AJ81" s="19">
        <v>76532.227264404297</v>
      </c>
      <c r="AK81" s="19">
        <v>14918.819988250732</v>
      </c>
      <c r="AL81" s="19">
        <v>4111.4199886322021</v>
      </c>
      <c r="AM81" s="12">
        <v>5.1299115697271631</v>
      </c>
      <c r="AN81" s="12">
        <v>3.6286295317676762</v>
      </c>
      <c r="AO81" s="14">
        <v>42825</v>
      </c>
      <c r="AP81" s="2">
        <v>290.05177851339056</v>
      </c>
      <c r="AQ81" s="2">
        <f t="shared" si="23"/>
        <v>56.541282353687258</v>
      </c>
      <c r="AS81" s="11">
        <v>42825</v>
      </c>
      <c r="AT81" s="19">
        <v>12</v>
      </c>
      <c r="AU81" s="19">
        <v>20864.722930908203</v>
      </c>
      <c r="AV81" s="19">
        <v>4036.3329696655273</v>
      </c>
      <c r="AW81" s="19">
        <v>1112.346996307373</v>
      </c>
      <c r="AX81" s="12">
        <v>5.16922738726314</v>
      </c>
      <c r="AY81" s="12">
        <v>3.6286635223224661</v>
      </c>
      <c r="AZ81" s="14">
        <v>42825</v>
      </c>
      <c r="BA81" s="2">
        <v>323.67220874440972</v>
      </c>
      <c r="BB81" s="2">
        <f t="shared" si="40"/>
        <v>62.615200395697578</v>
      </c>
      <c r="BC81" s="13"/>
      <c r="BD81" s="11">
        <v>42825</v>
      </c>
      <c r="BE81" s="19">
        <v>70</v>
      </c>
      <c r="BF81" s="19">
        <v>233871.15000915527</v>
      </c>
      <c r="BG81" s="19">
        <v>26623.629543915391</v>
      </c>
      <c r="BH81" s="19">
        <v>12145.635656356812</v>
      </c>
      <c r="BI81" s="12">
        <v>8.7843451105487826</v>
      </c>
      <c r="BJ81" s="12">
        <v>2.1920326195509623</v>
      </c>
      <c r="BK81" s="14">
        <v>42825</v>
      </c>
      <c r="BL81" s="2">
        <v>456.68466049495123</v>
      </c>
      <c r="BM81" s="2">
        <f t="shared" si="24"/>
        <v>51.988469800274146</v>
      </c>
      <c r="BN81" s="13"/>
      <c r="BO81" s="11">
        <v>42825</v>
      </c>
      <c r="BP81" s="19">
        <v>10</v>
      </c>
      <c r="BQ81" s="19">
        <v>19346.288391113281</v>
      </c>
      <c r="BR81" s="19">
        <v>4252.2992935180664</v>
      </c>
      <c r="BS81" s="19">
        <v>1353.0123138427734</v>
      </c>
      <c r="BT81" s="12">
        <v>4.5496064730447188</v>
      </c>
      <c r="BU81" s="12">
        <v>3.1428385758299937</v>
      </c>
      <c r="BV81" s="14">
        <v>42825</v>
      </c>
      <c r="BW81" s="2">
        <v>385.62808341479075</v>
      </c>
      <c r="BX81" s="2">
        <f t="shared" si="25"/>
        <v>84.760755836695054</v>
      </c>
      <c r="BY81" s="13"/>
      <c r="BZ81" s="11">
        <v>42825</v>
      </c>
      <c r="CA81" s="19">
        <v>10</v>
      </c>
      <c r="CB81" s="19">
        <v>48264.241516113281</v>
      </c>
      <c r="CC81" s="19">
        <v>8007.5869979858398</v>
      </c>
      <c r="CD81" s="19">
        <v>3229.6549911499023</v>
      </c>
      <c r="CE81" s="12">
        <v>6.02731403708174</v>
      </c>
      <c r="CF81" s="12">
        <v>2.4793939352434604</v>
      </c>
      <c r="CG81" s="14">
        <v>42825</v>
      </c>
      <c r="CH81">
        <v>297.4587691247097</v>
      </c>
      <c r="CI81" s="2">
        <f t="shared" si="26"/>
        <v>49.351795392551189</v>
      </c>
      <c r="CJ81" s="13"/>
      <c r="CK81" s="11">
        <v>42825</v>
      </c>
      <c r="CL81" s="19">
        <v>33</v>
      </c>
      <c r="CM81" s="19">
        <v>172635.63690185547</v>
      </c>
      <c r="CN81" s="19">
        <v>25667.287746429443</v>
      </c>
      <c r="CO81" s="19">
        <v>9786.5469837188721</v>
      </c>
      <c r="CP81" s="12">
        <v>6.7259010226302811</v>
      </c>
      <c r="CQ81" s="12">
        <v>2.6227113392629846</v>
      </c>
      <c r="CR81" s="14">
        <v>42825</v>
      </c>
      <c r="CS81" s="2">
        <v>421.82286046800948</v>
      </c>
      <c r="CT81" s="2">
        <f t="shared" si="27"/>
        <v>62.71618613606185</v>
      </c>
      <c r="CU81" s="13"/>
      <c r="CV81" s="11">
        <v>42825</v>
      </c>
      <c r="CW81" s="19">
        <v>16</v>
      </c>
      <c r="CX81" s="19">
        <v>50831.879150390625</v>
      </c>
      <c r="CY81" s="19">
        <v>11918.745021820068</v>
      </c>
      <c r="CZ81" s="19">
        <v>2314.8609848022461</v>
      </c>
      <c r="DA81" s="12">
        <v>4.264868411676809</v>
      </c>
      <c r="DB81" s="12">
        <v>5.1487951544693997</v>
      </c>
      <c r="DC81" s="14">
        <v>42825</v>
      </c>
      <c r="DD81" s="2">
        <v>230.89444108115575</v>
      </c>
      <c r="DE81" s="2">
        <f t="shared" si="28"/>
        <v>54.13870225139619</v>
      </c>
      <c r="DF81" s="13"/>
      <c r="DG81" s="11">
        <v>42825</v>
      </c>
      <c r="DH81" s="19">
        <v>52</v>
      </c>
      <c r="DI81" s="19">
        <v>122983.33264160156</v>
      </c>
      <c r="DJ81" s="19">
        <v>25545.776047945023</v>
      </c>
      <c r="DK81" s="19">
        <v>6682.9950075149536</v>
      </c>
      <c r="DL81" s="12">
        <v>4.8142335707783168</v>
      </c>
      <c r="DM81" s="12">
        <v>3.8225041346311168</v>
      </c>
      <c r="DN81" s="14">
        <v>42825</v>
      </c>
      <c r="DO81" s="2">
        <v>341.3028304421087</v>
      </c>
      <c r="DP81" s="2">
        <f t="shared" si="29"/>
        <v>70.894530858196461</v>
      </c>
      <c r="DQ81" s="13"/>
      <c r="DR81" s="11">
        <v>42825</v>
      </c>
      <c r="DS81" s="19">
        <v>30</v>
      </c>
      <c r="DT81" s="19">
        <v>174350.91354370117</v>
      </c>
      <c r="DU81" s="19">
        <v>29973.757856369019</v>
      </c>
      <c r="DV81" s="19">
        <v>9898.6180744171143</v>
      </c>
      <c r="DW81" s="12">
        <v>5.8167852819513577</v>
      </c>
      <c r="DX81" s="12">
        <v>3.0280749929968422</v>
      </c>
      <c r="DY81" s="14">
        <v>42825</v>
      </c>
      <c r="DZ81" s="2">
        <v>422.15038388300701</v>
      </c>
      <c r="EA81" s="2">
        <f t="shared" si="30"/>
        <v>72.57451726693067</v>
      </c>
      <c r="EB81" s="13"/>
      <c r="EC81" s="11">
        <v>42825</v>
      </c>
      <c r="ED81" s="19">
        <v>17</v>
      </c>
      <c r="EE81" s="19">
        <v>27163.425140380859</v>
      </c>
      <c r="EF81" s="19">
        <v>5949.8530197143555</v>
      </c>
      <c r="EG81" s="19">
        <v>790.76200204296038</v>
      </c>
      <c r="EH81" s="12">
        <v>4.5653943131665695</v>
      </c>
      <c r="EI81" s="12">
        <v>7.5242019777666469</v>
      </c>
      <c r="EJ81" s="14">
        <v>42825</v>
      </c>
      <c r="EK81" s="2">
        <v>262.64762323770549</v>
      </c>
      <c r="EL81" s="2">
        <f t="shared" si="31"/>
        <v>57.530106978981273</v>
      </c>
      <c r="EM81" s="13"/>
      <c r="EN81" s="11">
        <v>42825</v>
      </c>
      <c r="EO81" s="19">
        <v>21</v>
      </c>
      <c r="EP81" s="19">
        <v>51568.400451660156</v>
      </c>
      <c r="EQ81" s="19">
        <v>9246.1339583396912</v>
      </c>
      <c r="ER81" s="19">
        <v>3027.8700180053711</v>
      </c>
      <c r="ES81" s="12">
        <v>5.5772932432097475</v>
      </c>
      <c r="ET81" s="12">
        <v>3.0536759845558503</v>
      </c>
      <c r="EU81" s="14">
        <v>42825</v>
      </c>
      <c r="EV81" s="2">
        <v>679.66909942120844</v>
      </c>
      <c r="EW81" s="2">
        <f t="shared" si="32"/>
        <v>121.86361193195161</v>
      </c>
      <c r="EX81" s="13"/>
      <c r="EY81" s="11">
        <v>42825</v>
      </c>
      <c r="EZ81" s="19">
        <v>19</v>
      </c>
      <c r="FA81" s="19">
        <v>46139.775970458984</v>
      </c>
      <c r="FB81" s="19">
        <v>12505.722038269043</v>
      </c>
      <c r="FC81" s="19">
        <v>2222.8790073394775</v>
      </c>
      <c r="FD81" s="12">
        <v>3.6894931639505191</v>
      </c>
      <c r="FE81" s="12">
        <v>5.6259121603010271</v>
      </c>
      <c r="FF81" s="22">
        <v>42825</v>
      </c>
      <c r="FG81" s="2">
        <v>234.67098085000049</v>
      </c>
      <c r="FH81" s="2">
        <f t="shared" si="33"/>
        <v>63.605208201206395</v>
      </c>
      <c r="FI81" s="13"/>
      <c r="FJ81" s="11">
        <v>42825</v>
      </c>
      <c r="FK81" s="19">
        <v>21</v>
      </c>
      <c r="FL81" s="19">
        <v>175473.28558349609</v>
      </c>
      <c r="FM81" s="19">
        <v>41888.75191116333</v>
      </c>
      <c r="FN81" s="19">
        <v>10500.919975280762</v>
      </c>
      <c r="FO81" s="12">
        <v>4.1890311259603932</v>
      </c>
      <c r="FP81" s="12">
        <v>3.9890554360731958</v>
      </c>
      <c r="FQ81" s="14">
        <v>42825</v>
      </c>
      <c r="FR81" s="2">
        <v>362.48553284438202</v>
      </c>
      <c r="FS81" s="2">
        <f t="shared" si="34"/>
        <v>86.532069575223602</v>
      </c>
      <c r="FT81" s="13"/>
      <c r="FU81" s="11">
        <v>42825</v>
      </c>
      <c r="FV81" s="19">
        <v>7</v>
      </c>
      <c r="FW81" s="19">
        <v>51805.673828125</v>
      </c>
      <c r="FX81" s="19">
        <v>15313.80298614502</v>
      </c>
      <c r="FY81" s="19">
        <v>2299.1930160522461</v>
      </c>
      <c r="FZ81" s="12">
        <v>3.3829398141660545</v>
      </c>
      <c r="GA81" s="12">
        <v>6.6605121358793458</v>
      </c>
      <c r="GB81" s="14">
        <v>42825</v>
      </c>
      <c r="GC81" s="2">
        <v>378.22525602930733</v>
      </c>
      <c r="GD81" s="2">
        <f t="shared" si="41"/>
        <v>111.80372007964485</v>
      </c>
      <c r="GE81" s="13"/>
      <c r="GF81" s="11">
        <v>42825</v>
      </c>
      <c r="GG81" s="19">
        <v>7</v>
      </c>
      <c r="GH81" s="19">
        <v>53816.968994140625</v>
      </c>
      <c r="GI81" s="19">
        <v>5778.5640029907227</v>
      </c>
      <c r="GJ81" s="19">
        <v>3333.2020034790039</v>
      </c>
      <c r="GK81" s="12">
        <v>9.3132080853110573</v>
      </c>
      <c r="GL81" s="12">
        <v>1.7336375044054908</v>
      </c>
      <c r="GM81" s="14">
        <v>42825</v>
      </c>
      <c r="GN81" s="2">
        <v>649.5300942156689</v>
      </c>
      <c r="GO81" s="2">
        <f t="shared" si="35"/>
        <v>69.742895065355441</v>
      </c>
    </row>
    <row r="82" spans="2:392">
      <c r="B82" s="11">
        <v>42643</v>
      </c>
      <c r="C82" s="13">
        <v>396</v>
      </c>
      <c r="D82" s="2">
        <v>1424951.7732696533</v>
      </c>
      <c r="E82" s="2">
        <v>201557.62251567841</v>
      </c>
      <c r="F82" s="2">
        <v>77682.31682159286</v>
      </c>
      <c r="G82" s="12">
        <v>7.0696992526730744</v>
      </c>
      <c r="H82" s="12">
        <v>2.5946396910197804</v>
      </c>
      <c r="K82" s="1"/>
      <c r="L82" s="11">
        <v>42916</v>
      </c>
      <c r="M82" s="19">
        <v>11</v>
      </c>
      <c r="N82" s="19">
        <v>30263.672912597656</v>
      </c>
      <c r="O82" s="19">
        <v>8192.9869384765625</v>
      </c>
      <c r="P82" s="19">
        <v>1498.9730033874512</v>
      </c>
      <c r="Q82" s="12">
        <v>3.6938509898595062</v>
      </c>
      <c r="R82" s="12">
        <v>5.4657334855008441</v>
      </c>
      <c r="S82" s="14">
        <v>42916</v>
      </c>
      <c r="T82" s="2">
        <v>272.1777771603517</v>
      </c>
      <c r="U82" s="2">
        <f t="shared" si="37"/>
        <v>73.684016466160656</v>
      </c>
      <c r="V82" s="13"/>
      <c r="W82" s="11">
        <v>42916</v>
      </c>
      <c r="X82" s="19">
        <v>24</v>
      </c>
      <c r="Y82" s="19">
        <v>80736.768585205078</v>
      </c>
      <c r="Z82" s="19">
        <v>12412.703026771545</v>
      </c>
      <c r="AA82" s="19">
        <v>4287.2160224914551</v>
      </c>
      <c r="AB82" s="12">
        <v>6.5043664068231664</v>
      </c>
      <c r="AC82" s="12">
        <v>2.8952828506080452</v>
      </c>
      <c r="AD82" s="14">
        <v>42916</v>
      </c>
      <c r="AE82" s="2">
        <v>233.90367317763983</v>
      </c>
      <c r="AF82" s="2">
        <f t="shared" si="22"/>
        <v>35.961023495274155</v>
      </c>
      <c r="AG82" s="13"/>
      <c r="AH82" s="11">
        <v>42916</v>
      </c>
      <c r="AI82" s="19">
        <v>32</v>
      </c>
      <c r="AJ82" s="19">
        <v>103753.47698974609</v>
      </c>
      <c r="AK82" s="19">
        <v>19547.49488067627</v>
      </c>
      <c r="AL82" s="19">
        <v>5027.4209823608398</v>
      </c>
      <c r="AM82" s="12">
        <v>5.3077633539790252</v>
      </c>
      <c r="AN82" s="12">
        <v>3.8881754580052914</v>
      </c>
      <c r="AO82" s="14">
        <v>42916</v>
      </c>
      <c r="AP82" s="2">
        <v>291.62633094354084</v>
      </c>
      <c r="AQ82" s="2">
        <f t="shared" si="23"/>
        <v>54.943355891124995</v>
      </c>
      <c r="AS82" s="11">
        <v>42916</v>
      </c>
      <c r="AT82" s="19">
        <v>14</v>
      </c>
      <c r="AU82" s="19">
        <v>27929.687164306641</v>
      </c>
      <c r="AV82" s="19">
        <v>4938.5931053161621</v>
      </c>
      <c r="AW82" s="19">
        <v>1480.0699882507324</v>
      </c>
      <c r="AX82" s="12">
        <v>5.6553934630171598</v>
      </c>
      <c r="AY82" s="12">
        <v>3.3367294415266096</v>
      </c>
      <c r="AZ82" s="14">
        <v>42916</v>
      </c>
      <c r="BA82" s="2">
        <v>301.20192531709216</v>
      </c>
      <c r="BB82" s="2">
        <f t="shared" si="40"/>
        <v>53.259234266681872</v>
      </c>
      <c r="BC82" s="13"/>
      <c r="BD82" s="11">
        <v>42916</v>
      </c>
      <c r="BE82" s="19">
        <v>75</v>
      </c>
      <c r="BF82" s="19">
        <v>251275.72518920898</v>
      </c>
      <c r="BG82" s="19">
        <v>32441.753671646118</v>
      </c>
      <c r="BH82" s="19">
        <v>13078.830602169037</v>
      </c>
      <c r="BI82" s="12">
        <v>7.7454421155050674</v>
      </c>
      <c r="BJ82" s="12">
        <v>2.4804781603537145</v>
      </c>
      <c r="BK82" s="14">
        <v>42916</v>
      </c>
      <c r="BL82" s="2">
        <v>533.72479443539657</v>
      </c>
      <c r="BM82" s="2">
        <f t="shared" si="24"/>
        <v>68.908241321301674</v>
      </c>
      <c r="BN82" s="13"/>
      <c r="BO82" s="11">
        <v>42916</v>
      </c>
      <c r="BP82" s="19">
        <v>12</v>
      </c>
      <c r="BQ82" s="19">
        <v>27742.221130371094</v>
      </c>
      <c r="BR82" s="19">
        <v>4879.9115142822266</v>
      </c>
      <c r="BS82" s="19">
        <v>1562.5678863525391</v>
      </c>
      <c r="BT82" s="12">
        <v>5.6849844611273905</v>
      </c>
      <c r="BU82" s="12">
        <v>3.1230076829962727</v>
      </c>
      <c r="BV82" s="14">
        <v>42916</v>
      </c>
      <c r="BW82" s="2">
        <v>365.25243048074685</v>
      </c>
      <c r="BX82" s="2">
        <f t="shared" si="25"/>
        <v>64.248624244843327</v>
      </c>
      <c r="BY82" s="13"/>
      <c r="BZ82" s="11">
        <v>42916</v>
      </c>
      <c r="CA82" s="19">
        <v>9</v>
      </c>
      <c r="CB82" s="19">
        <v>45838.928588867188</v>
      </c>
      <c r="CC82" s="19">
        <v>7933.2279510498047</v>
      </c>
      <c r="CD82" s="19">
        <v>3039.400032043457</v>
      </c>
      <c r="CE82" s="12">
        <v>5.7780929618694898</v>
      </c>
      <c r="CF82" s="12">
        <v>2.6101295872251855</v>
      </c>
      <c r="CG82" s="14">
        <v>42916</v>
      </c>
      <c r="CH82" s="2">
        <v>249.67534662305536</v>
      </c>
      <c r="CI82" s="2">
        <f t="shared" si="26"/>
        <v>43.21068357167335</v>
      </c>
      <c r="CJ82" s="13"/>
      <c r="CK82" s="11">
        <v>42916</v>
      </c>
      <c r="CL82" s="19">
        <v>32</v>
      </c>
      <c r="CM82" s="19">
        <v>170316.96588134766</v>
      </c>
      <c r="CN82" s="19">
        <v>26111.833116531372</v>
      </c>
      <c r="CO82" s="19">
        <v>9728.2509994506836</v>
      </c>
      <c r="CP82" s="12">
        <v>6.5225970586308692</v>
      </c>
      <c r="CQ82" s="12">
        <v>2.6841241162471863</v>
      </c>
      <c r="CR82" s="14">
        <v>42916</v>
      </c>
      <c r="CS82" s="2">
        <v>366.15976497839569</v>
      </c>
      <c r="CT82" s="2">
        <f t="shared" si="27"/>
        <v>56.137112516230573</v>
      </c>
      <c r="CU82" s="13"/>
      <c r="CV82" s="11">
        <v>42916</v>
      </c>
      <c r="CW82" s="19">
        <v>16</v>
      </c>
      <c r="CX82" s="19">
        <v>44819.487121582031</v>
      </c>
      <c r="CY82" s="19">
        <v>10356.464065551758</v>
      </c>
      <c r="CZ82" s="19">
        <v>2199.6410064697266</v>
      </c>
      <c r="DA82" s="12">
        <v>4.327682386371916</v>
      </c>
      <c r="DB82" s="12">
        <v>4.7082519534281531</v>
      </c>
      <c r="DC82" s="14">
        <v>42916</v>
      </c>
      <c r="DD82" s="2">
        <v>199.9220375360691</v>
      </c>
      <c r="DE82" s="2">
        <f t="shared" si="28"/>
        <v>46.196097515296728</v>
      </c>
      <c r="DF82" s="13"/>
      <c r="DG82" s="11">
        <v>42916</v>
      </c>
      <c r="DH82" s="19">
        <v>57</v>
      </c>
      <c r="DI82" s="19">
        <v>120773.55416870117</v>
      </c>
      <c r="DJ82" s="19">
        <v>29082.311863899231</v>
      </c>
      <c r="DK82" s="19">
        <v>6920.5249977111816</v>
      </c>
      <c r="DL82" s="12">
        <v>4.1528182055781162</v>
      </c>
      <c r="DM82" s="12">
        <v>4.2023274063048097</v>
      </c>
      <c r="DN82" s="14">
        <v>42916</v>
      </c>
      <c r="DO82" s="2">
        <v>323.79743007612143</v>
      </c>
      <c r="DP82" s="2">
        <f t="shared" si="29"/>
        <v>77.970528457323937</v>
      </c>
      <c r="DQ82" s="13"/>
      <c r="DR82" s="11">
        <v>42916</v>
      </c>
      <c r="DS82" s="19">
        <v>30</v>
      </c>
      <c r="DT82" s="19">
        <v>113165.48629760742</v>
      </c>
      <c r="DU82" s="19">
        <v>18404.266010284424</v>
      </c>
      <c r="DV82" s="19">
        <v>7272.590931892395</v>
      </c>
      <c r="DW82" s="12">
        <v>6.1488725621749767</v>
      </c>
      <c r="DX82" s="12">
        <v>2.5306340178678886</v>
      </c>
      <c r="DY82" s="14">
        <v>42916</v>
      </c>
      <c r="DZ82" s="2">
        <v>454.90976968451298</v>
      </c>
      <c r="EA82" s="2">
        <f t="shared" si="30"/>
        <v>73.982630975783707</v>
      </c>
      <c r="EB82" s="13"/>
      <c r="EC82" s="11">
        <v>42916</v>
      </c>
      <c r="ED82" s="19">
        <v>20</v>
      </c>
      <c r="EE82" s="19">
        <v>31364.046051025391</v>
      </c>
      <c r="EF82" s="19">
        <v>6673.2429695129395</v>
      </c>
      <c r="EG82" s="19">
        <v>1023.0330152898096</v>
      </c>
      <c r="EH82" s="12">
        <v>4.6999706431061599</v>
      </c>
      <c r="EI82" s="12">
        <v>6.5229986420550778</v>
      </c>
      <c r="EJ82" s="14">
        <v>42916</v>
      </c>
      <c r="EK82" s="2">
        <v>210.24563953894233</v>
      </c>
      <c r="EL82" s="2">
        <f t="shared" si="31"/>
        <v>44.733394206903654</v>
      </c>
      <c r="EM82" s="13"/>
      <c r="EN82" s="11">
        <v>42916</v>
      </c>
      <c r="EO82" s="19">
        <v>24</v>
      </c>
      <c r="EP82" s="19">
        <v>62322.455047607422</v>
      </c>
      <c r="EQ82" s="19">
        <v>11393.557104110718</v>
      </c>
      <c r="ER82" s="19">
        <v>3833.2089939117432</v>
      </c>
      <c r="ES82" s="12">
        <v>5.4699734664183062</v>
      </c>
      <c r="ET82" s="12">
        <v>2.9723286995848697</v>
      </c>
      <c r="EU82" s="14">
        <v>42916</v>
      </c>
      <c r="EV82" s="2">
        <v>646.01090533123943</v>
      </c>
      <c r="EW82" s="2">
        <f t="shared" si="32"/>
        <v>118.10128683389064</v>
      </c>
      <c r="EX82" s="13"/>
      <c r="EY82" s="11">
        <v>42916</v>
      </c>
      <c r="EZ82" s="19">
        <v>23</v>
      </c>
      <c r="FA82" s="19">
        <v>97002.127960205078</v>
      </c>
      <c r="FB82" s="19">
        <v>18321.104942321777</v>
      </c>
      <c r="FC82" s="19">
        <v>4688.2330169677734</v>
      </c>
      <c r="FD82" s="12">
        <v>5.2945566474066768</v>
      </c>
      <c r="FE82" s="12">
        <v>3.9078912835632451</v>
      </c>
      <c r="FF82" s="14">
        <v>42916</v>
      </c>
      <c r="FG82" s="2">
        <v>197.33237175770054</v>
      </c>
      <c r="FH82" s="2">
        <f t="shared" si="33"/>
        <v>37.270801862957832</v>
      </c>
      <c r="FI82" s="13"/>
      <c r="FJ82" s="11">
        <v>42916</v>
      </c>
      <c r="FK82" s="19">
        <v>21</v>
      </c>
      <c r="FL82" s="19">
        <v>177621.1964263916</v>
      </c>
      <c r="FM82" s="19">
        <v>41971.619979858398</v>
      </c>
      <c r="FN82" s="19">
        <v>10410.696000099182</v>
      </c>
      <c r="FO82" s="12">
        <v>4.2319356868195595</v>
      </c>
      <c r="FP82" s="12">
        <v>4.0315863588235157</v>
      </c>
      <c r="FQ82" s="14">
        <v>42916</v>
      </c>
      <c r="FR82" s="2">
        <v>343.23629576396189</v>
      </c>
      <c r="FS82" s="2">
        <f t="shared" si="34"/>
        <v>81.106217382503601</v>
      </c>
      <c r="FT82" s="13"/>
      <c r="FU82" s="11">
        <v>42916</v>
      </c>
      <c r="FV82" s="19">
        <v>7</v>
      </c>
      <c r="FW82" s="19">
        <v>52520.384002685547</v>
      </c>
      <c r="FX82" s="19">
        <v>15481.720924377441</v>
      </c>
      <c r="FY82" s="19">
        <v>2290.8300151824951</v>
      </c>
      <c r="FZ82" s="12">
        <v>3.3924125269553986</v>
      </c>
      <c r="GA82" s="12">
        <v>6.7581273258042742</v>
      </c>
      <c r="GB82" s="14">
        <v>42916</v>
      </c>
      <c r="GC82" s="2">
        <v>379.16663792235505</v>
      </c>
      <c r="GD82" s="2">
        <f t="shared" si="41"/>
        <v>111.7690242296821</v>
      </c>
      <c r="GE82" s="13"/>
      <c r="GF82" s="11">
        <v>42916</v>
      </c>
      <c r="GG82" s="19">
        <v>7</v>
      </c>
      <c r="GH82" s="19">
        <v>66791.377990722656</v>
      </c>
      <c r="GI82" s="19">
        <v>7754.879997253418</v>
      </c>
      <c r="GJ82" s="19">
        <v>3825.7949981689453</v>
      </c>
      <c r="GK82" s="12">
        <v>8.61281902677778</v>
      </c>
      <c r="GL82" s="12">
        <v>2.0269983104073694</v>
      </c>
      <c r="GM82" s="14">
        <v>42916</v>
      </c>
      <c r="GN82" s="2">
        <v>365.68699472373743</v>
      </c>
      <c r="GO82" s="2">
        <f t="shared" si="35"/>
        <v>42.458455656248468</v>
      </c>
    </row>
    <row r="83" spans="2:392">
      <c r="B83" s="11">
        <v>42735</v>
      </c>
      <c r="C83" s="13">
        <v>389</v>
      </c>
      <c r="D83" s="2">
        <v>1347034.2499694824</v>
      </c>
      <c r="E83" s="2">
        <v>228957.33557718992</v>
      </c>
      <c r="F83" s="2">
        <v>75064.928431932814</v>
      </c>
      <c r="G83" s="12">
        <v>5.8833417438828803</v>
      </c>
      <c r="H83" s="12">
        <v>3.0501239441639285</v>
      </c>
      <c r="K83" s="1"/>
      <c r="L83" s="11">
        <v>43008</v>
      </c>
      <c r="M83" s="19">
        <v>10</v>
      </c>
      <c r="N83" s="19">
        <v>27417.609130859375</v>
      </c>
      <c r="O83" s="19">
        <v>7833.6670532226563</v>
      </c>
      <c r="P83" s="19">
        <v>1453.6780128479004</v>
      </c>
      <c r="Q83" s="12">
        <v>3.4999712069177322</v>
      </c>
      <c r="R83" s="12">
        <v>5.3888598327739166</v>
      </c>
      <c r="S83" s="14">
        <v>43008</v>
      </c>
      <c r="T83" s="2">
        <v>218.35437982607394</v>
      </c>
      <c r="U83" s="2">
        <f t="shared" si="37"/>
        <v>62.387478901110406</v>
      </c>
      <c r="V83" s="13"/>
      <c r="W83" s="11">
        <v>43008</v>
      </c>
      <c r="X83" s="19">
        <v>25</v>
      </c>
      <c r="Y83" s="19">
        <v>81125.804870605469</v>
      </c>
      <c r="Z83" s="19">
        <v>12631.989004135132</v>
      </c>
      <c r="AA83" s="19">
        <v>4306.6299705505371</v>
      </c>
      <c r="AB83" s="12">
        <v>6.4222510678285589</v>
      </c>
      <c r="AC83" s="12">
        <v>2.9331493744563164</v>
      </c>
      <c r="AD83" s="14">
        <v>43008</v>
      </c>
      <c r="AE83" s="2">
        <v>219.31609057545987</v>
      </c>
      <c r="AF83" s="2">
        <f t="shared" si="22"/>
        <v>34.149410893338569</v>
      </c>
      <c r="AG83" s="13"/>
      <c r="AH83" s="11">
        <v>43008</v>
      </c>
      <c r="AI83" s="19">
        <v>29</v>
      </c>
      <c r="AJ83" s="19">
        <v>94734.809783935547</v>
      </c>
      <c r="AK83" s="19">
        <v>19179.388092041016</v>
      </c>
      <c r="AL83" s="19">
        <v>4693.4759922027588</v>
      </c>
      <c r="AM83" s="12">
        <v>4.9394073121263036</v>
      </c>
      <c r="AN83" s="12">
        <v>4.0863931388812063</v>
      </c>
      <c r="AO83" s="14">
        <v>43008</v>
      </c>
      <c r="AP83" s="2">
        <v>254.2095321642162</v>
      </c>
      <c r="AQ83" s="2">
        <f t="shared" si="23"/>
        <v>51.465594169593743</v>
      </c>
      <c r="AS83" s="11">
        <v>43008</v>
      </c>
      <c r="AT83" s="19">
        <v>14</v>
      </c>
      <c r="AU83" s="19">
        <v>27021.447143554688</v>
      </c>
      <c r="AV83" s="19">
        <v>4384.1839935779572</v>
      </c>
      <c r="AW83" s="19">
        <v>1461.0930061340332</v>
      </c>
      <c r="AX83" s="12">
        <v>6.1633925909898535</v>
      </c>
      <c r="AY83" s="12">
        <v>3.000619382319988</v>
      </c>
      <c r="AZ83" s="14">
        <v>43008</v>
      </c>
      <c r="BA83" s="2">
        <v>289.01484506907104</v>
      </c>
      <c r="BB83" s="2">
        <f t="shared" si="40"/>
        <v>46.892168688325377</v>
      </c>
      <c r="BC83" s="13"/>
      <c r="BD83" s="11">
        <v>43008</v>
      </c>
      <c r="BE83" s="19">
        <v>72</v>
      </c>
      <c r="BF83" s="19">
        <v>251007.59565734863</v>
      </c>
      <c r="BG83" s="19">
        <v>34252.298867225647</v>
      </c>
      <c r="BH83" s="19">
        <v>12890.9738240242</v>
      </c>
      <c r="BI83" s="12">
        <v>7.32819705416986</v>
      </c>
      <c r="BJ83" s="12">
        <v>2.6570761320910852</v>
      </c>
      <c r="BK83" s="14">
        <v>43008</v>
      </c>
      <c r="BL83" s="2">
        <v>460.12915952421389</v>
      </c>
      <c r="BM83" s="2">
        <f t="shared" si="24"/>
        <v>62.788862816181116</v>
      </c>
      <c r="BN83" s="13"/>
      <c r="BO83" s="11">
        <v>43008</v>
      </c>
      <c r="BP83" s="19">
        <v>11</v>
      </c>
      <c r="BQ83" s="19">
        <v>29400.308715820313</v>
      </c>
      <c r="BR83" s="19">
        <v>5305.4891052246094</v>
      </c>
      <c r="BS83" s="19">
        <v>1448.8899841308594</v>
      </c>
      <c r="BT83" s="12">
        <v>5.5414888491370569</v>
      </c>
      <c r="BU83" s="12">
        <v>3.6617611849992842</v>
      </c>
      <c r="BV83" s="14">
        <v>43008</v>
      </c>
      <c r="BW83" s="2">
        <v>348.26389402118605</v>
      </c>
      <c r="BX83" s="2">
        <f t="shared" si="25"/>
        <v>62.846629038226631</v>
      </c>
      <c r="BY83" s="13"/>
      <c r="BZ83" s="11">
        <v>43008</v>
      </c>
      <c r="CA83" s="19">
        <v>9</v>
      </c>
      <c r="CB83" s="19">
        <v>46110.048828125</v>
      </c>
      <c r="CC83" s="19">
        <v>7162.0609436035156</v>
      </c>
      <c r="CD83" s="19">
        <v>3019.7729949951172</v>
      </c>
      <c r="CE83" s="12">
        <v>6.4380978033014635</v>
      </c>
      <c r="CF83" s="12">
        <v>2.3717216345313719</v>
      </c>
      <c r="CG83" s="14">
        <v>43008</v>
      </c>
      <c r="CH83">
        <v>214.25207977767681</v>
      </c>
      <c r="CI83" s="2">
        <f t="shared" si="26"/>
        <v>33.278786114092291</v>
      </c>
      <c r="CJ83" s="13"/>
      <c r="CK83" s="11">
        <v>43008</v>
      </c>
      <c r="CL83" s="19">
        <v>31</v>
      </c>
      <c r="CM83" s="19">
        <v>169557.47030639648</v>
      </c>
      <c r="CN83" s="19">
        <v>25940.228978157043</v>
      </c>
      <c r="CO83" s="19">
        <v>9670.3860015869141</v>
      </c>
      <c r="CP83" s="12">
        <v>6.5364677562858935</v>
      </c>
      <c r="CQ83" s="12">
        <v>2.682439870952436</v>
      </c>
      <c r="CR83" s="14">
        <v>43008</v>
      </c>
      <c r="CS83" s="2">
        <v>371.95326443323438</v>
      </c>
      <c r="CT83" s="2">
        <f t="shared" si="27"/>
        <v>56.904321768517846</v>
      </c>
      <c r="CU83" s="13"/>
      <c r="CV83" s="11">
        <v>43008</v>
      </c>
      <c r="CW83" s="19">
        <v>15</v>
      </c>
      <c r="CX83" s="19">
        <v>43778.981262207031</v>
      </c>
      <c r="CY83" s="19">
        <v>10505.167984008789</v>
      </c>
      <c r="CZ83" s="19">
        <v>2129.2619934082031</v>
      </c>
      <c r="DA83" s="12">
        <v>4.167375650617716</v>
      </c>
      <c r="DB83" s="12">
        <v>4.9337131910168051</v>
      </c>
      <c r="DC83" s="14">
        <v>43008</v>
      </c>
      <c r="DD83" s="2">
        <v>195.57678547622308</v>
      </c>
      <c r="DE83" s="2">
        <f t="shared" si="28"/>
        <v>46.930443010875059</v>
      </c>
      <c r="DF83" s="13"/>
      <c r="DG83" s="11">
        <v>43008</v>
      </c>
      <c r="DH83" s="19">
        <v>56</v>
      </c>
      <c r="DI83" s="19">
        <v>117165.73161315918</v>
      </c>
      <c r="DJ83" s="19">
        <v>32175.712980270386</v>
      </c>
      <c r="DK83" s="19">
        <v>6990.8859901428223</v>
      </c>
      <c r="DL83" s="12">
        <v>3.6414338878831765</v>
      </c>
      <c r="DM83" s="12">
        <v>4.6025229170720667</v>
      </c>
      <c r="DN83" s="14">
        <v>43008</v>
      </c>
      <c r="DO83" s="2">
        <v>282.23300081728155</v>
      </c>
      <c r="DP83" s="2">
        <f t="shared" si="29"/>
        <v>77.506007113408856</v>
      </c>
      <c r="DQ83" s="13"/>
      <c r="DR83" s="11">
        <v>43008</v>
      </c>
      <c r="DS83" s="19">
        <v>30</v>
      </c>
      <c r="DT83" s="19">
        <v>112915.89401245117</v>
      </c>
      <c r="DU83" s="19">
        <v>18071.871837615967</v>
      </c>
      <c r="DV83" s="19">
        <v>7316.7949590682983</v>
      </c>
      <c r="DW83" s="12">
        <v>6.2481570822907617</v>
      </c>
      <c r="DX83" s="12">
        <v>2.4699163962792245</v>
      </c>
      <c r="DY83" s="14">
        <v>43008</v>
      </c>
      <c r="DZ83" s="2">
        <v>447.23221232844486</v>
      </c>
      <c r="EA83" s="2">
        <f t="shared" si="30"/>
        <v>71.578260027431341</v>
      </c>
      <c r="EB83" s="13"/>
      <c r="EC83" s="11">
        <v>43008</v>
      </c>
      <c r="ED83" s="19">
        <v>19</v>
      </c>
      <c r="EE83" s="19">
        <v>29270.661071777344</v>
      </c>
      <c r="EF83" s="19">
        <v>6381.8449401855469</v>
      </c>
      <c r="EG83" s="19">
        <v>893.89300703210756</v>
      </c>
      <c r="EH83" s="12">
        <v>4.5865515922306823</v>
      </c>
      <c r="EI83" s="12">
        <v>7.1393834496753357</v>
      </c>
      <c r="EJ83" s="14">
        <v>43008</v>
      </c>
      <c r="EK83" s="2">
        <v>212.23901760407745</v>
      </c>
      <c r="EL83" s="2">
        <f t="shared" si="31"/>
        <v>46.274202597785319</v>
      </c>
      <c r="EM83" s="13"/>
      <c r="EN83" s="11">
        <v>43008</v>
      </c>
      <c r="EO83" s="19">
        <v>23</v>
      </c>
      <c r="EP83" s="19">
        <v>57676.215698242188</v>
      </c>
      <c r="EQ83" s="19">
        <v>12007.62707901001</v>
      </c>
      <c r="ER83" s="19">
        <v>3414.6270084381104</v>
      </c>
      <c r="ES83" s="12">
        <v>4.8032983801656677</v>
      </c>
      <c r="ET83" s="12">
        <v>3.5165267097510706</v>
      </c>
      <c r="EU83" s="14">
        <v>43008</v>
      </c>
      <c r="EV83" s="2">
        <v>569.99618646354588</v>
      </c>
      <c r="EW83" s="2">
        <f t="shared" si="32"/>
        <v>118.66766154216855</v>
      </c>
      <c r="EX83" s="13"/>
      <c r="EY83" s="11">
        <v>43008</v>
      </c>
      <c r="EZ83" s="19">
        <v>22</v>
      </c>
      <c r="FA83" s="19">
        <v>95953.726165771484</v>
      </c>
      <c r="FB83" s="19">
        <v>21208.84398651123</v>
      </c>
      <c r="FC83" s="19">
        <v>4965.9170265197754</v>
      </c>
      <c r="FD83" s="12">
        <v>4.5242317887197343</v>
      </c>
      <c r="FE83" s="12">
        <v>4.2708816666183527</v>
      </c>
      <c r="FF83" s="22">
        <v>43008</v>
      </c>
      <c r="FG83" s="2">
        <v>182.60189022536761</v>
      </c>
      <c r="FH83" s="2">
        <f t="shared" si="33"/>
        <v>40.36086097106007</v>
      </c>
      <c r="FI83" s="13"/>
      <c r="FJ83" s="11">
        <v>43008</v>
      </c>
      <c r="FK83" s="19">
        <v>22</v>
      </c>
      <c r="FL83" s="19">
        <v>182478.97192382813</v>
      </c>
      <c r="FM83" s="19">
        <v>42317.189007759094</v>
      </c>
      <c r="FN83" s="19">
        <v>10764.311017990112</v>
      </c>
      <c r="FO83" s="12">
        <v>4.3121713942381561</v>
      </c>
      <c r="FP83" s="12">
        <v>3.9312491934723437</v>
      </c>
      <c r="FQ83" s="14">
        <v>43008</v>
      </c>
      <c r="FR83" s="2">
        <v>381.20532995487554</v>
      </c>
      <c r="FS83" s="2">
        <f t="shared" si="34"/>
        <v>88.402174937720488</v>
      </c>
      <c r="FT83" s="13"/>
      <c r="FU83" s="11">
        <v>43008</v>
      </c>
      <c r="FV83" s="19">
        <v>7</v>
      </c>
      <c r="FW83" s="19">
        <v>49974.251983642578</v>
      </c>
      <c r="FX83" s="19">
        <v>14687.666961669922</v>
      </c>
      <c r="FY83" s="19">
        <v>2324.9470138549805</v>
      </c>
      <c r="FZ83" s="12">
        <v>3.4024635848606368</v>
      </c>
      <c r="GA83" s="12">
        <v>6.3174200849061029</v>
      </c>
      <c r="GB83" s="14">
        <v>43008</v>
      </c>
      <c r="GC83" s="2">
        <v>324.25755619795007</v>
      </c>
      <c r="GD83" s="2">
        <f t="shared" si="41"/>
        <v>95.300816044216816</v>
      </c>
      <c r="GE83" s="13"/>
      <c r="GF83" s="11">
        <v>43008</v>
      </c>
      <c r="GG83" s="19">
        <v>7</v>
      </c>
      <c r="GH83" s="19">
        <v>67138.184020996094</v>
      </c>
      <c r="GI83" s="19">
        <v>7447.6690063476563</v>
      </c>
      <c r="GJ83" s="19">
        <v>3658.556999206543</v>
      </c>
      <c r="GK83" s="12">
        <v>9.014657332888202</v>
      </c>
      <c r="GL83" s="12">
        <v>2.0356848363884681</v>
      </c>
      <c r="GM83" s="14">
        <v>43008</v>
      </c>
      <c r="GN83" s="2">
        <v>317.72213016346865</v>
      </c>
      <c r="GO83" s="2">
        <f t="shared" si="35"/>
        <v>35.245059066673782</v>
      </c>
    </row>
    <row r="84" spans="2:392">
      <c r="B84" s="11">
        <v>42825</v>
      </c>
      <c r="C84" s="13">
        <v>384</v>
      </c>
      <c r="D84" s="2">
        <v>1436157.1220245361</v>
      </c>
      <c r="E84" s="2">
        <v>262149.70151270926</v>
      </c>
      <c r="F84" s="2">
        <v>78773.87803845806</v>
      </c>
      <c r="G84" s="12">
        <v>5.4783854940033567</v>
      </c>
      <c r="H84" s="12">
        <v>3.3278760426740144</v>
      </c>
      <c r="K84" s="1"/>
      <c r="L84" s="11">
        <v>43100</v>
      </c>
      <c r="M84" s="19">
        <v>10</v>
      </c>
      <c r="N84" s="19">
        <v>26440.52587890625</v>
      </c>
      <c r="O84" s="19">
        <v>8302.1889953613281</v>
      </c>
      <c r="P84" s="19">
        <v>1482.1620025634766</v>
      </c>
      <c r="Q84" s="12">
        <v>3.1847655953965073</v>
      </c>
      <c r="R84" s="12">
        <v>5.6014045569932698</v>
      </c>
      <c r="S84" s="14">
        <v>43100</v>
      </c>
      <c r="T84" s="2">
        <v>194.13128127705542</v>
      </c>
      <c r="U84" s="2">
        <f t="shared" si="37"/>
        <v>60.956222824583058</v>
      </c>
      <c r="V84" s="13"/>
      <c r="W84" s="11">
        <v>43100</v>
      </c>
      <c r="X84" s="19">
        <v>24</v>
      </c>
      <c r="Y84" s="19">
        <v>53497.082977294922</v>
      </c>
      <c r="Z84" s="19">
        <v>8279.3919467926025</v>
      </c>
      <c r="AA84" s="19">
        <v>3407.4740123748779</v>
      </c>
      <c r="AB84" s="12">
        <v>6.4614748668855375</v>
      </c>
      <c r="AC84" s="12">
        <v>2.4297740545414124</v>
      </c>
      <c r="AD84" s="14">
        <v>43100</v>
      </c>
      <c r="AE84" s="2">
        <v>310.50565964209727</v>
      </c>
      <c r="AF84" s="2">
        <f t="shared" si="22"/>
        <v>48.05492028351145</v>
      </c>
      <c r="AG84" s="13"/>
      <c r="AH84" s="11">
        <v>43100</v>
      </c>
      <c r="AI84" s="19">
        <v>28</v>
      </c>
      <c r="AJ84" s="19">
        <v>91487.005126953125</v>
      </c>
      <c r="AK84" s="19">
        <v>19473.624961853027</v>
      </c>
      <c r="AL84" s="19">
        <v>4582.6780261993408</v>
      </c>
      <c r="AM84" s="12">
        <v>4.6979956380061463</v>
      </c>
      <c r="AN84" s="12">
        <v>4.2493984631958845</v>
      </c>
      <c r="AO84" s="14">
        <v>43100</v>
      </c>
      <c r="AP84" s="2">
        <v>259.2053290663743</v>
      </c>
      <c r="AQ84" s="2">
        <f t="shared" si="23"/>
        <v>55.173599347227658</v>
      </c>
      <c r="AS84" s="11">
        <v>43100</v>
      </c>
      <c r="AT84" s="19">
        <v>14</v>
      </c>
      <c r="AU84" s="19">
        <v>29990.471984863281</v>
      </c>
      <c r="AV84" s="19">
        <v>4398.5059661865234</v>
      </c>
      <c r="AW84" s="19">
        <v>1519.7430057525635</v>
      </c>
      <c r="AX84" s="12">
        <v>6.8183315460783218</v>
      </c>
      <c r="AY84" s="12">
        <v>2.8942432697746958</v>
      </c>
      <c r="AZ84" s="14">
        <v>43100</v>
      </c>
      <c r="BA84" s="2">
        <v>337.68821726974278</v>
      </c>
      <c r="BB84" s="2">
        <f t="shared" si="40"/>
        <v>49.526517592704899</v>
      </c>
      <c r="BC84" s="13"/>
      <c r="BD84" s="11">
        <v>43100</v>
      </c>
      <c r="BE84" s="19">
        <v>68</v>
      </c>
      <c r="BF84" s="19">
        <v>244450.73406982422</v>
      </c>
      <c r="BG84" s="19">
        <v>34848.206550598145</v>
      </c>
      <c r="BH84" s="19">
        <v>12487.471318721771</v>
      </c>
      <c r="BI84" s="12">
        <v>7.0147292577278524</v>
      </c>
      <c r="BJ84" s="12">
        <v>2.7906535807895843</v>
      </c>
      <c r="BK84" s="14">
        <v>43100</v>
      </c>
      <c r="BL84" s="2">
        <v>412.10518633719096</v>
      </c>
      <c r="BM84" s="2">
        <f t="shared" si="24"/>
        <v>58.748551967731444</v>
      </c>
      <c r="BN84" s="13"/>
      <c r="BO84" s="11">
        <v>43100</v>
      </c>
      <c r="BP84" s="19">
        <v>11</v>
      </c>
      <c r="BQ84" s="19">
        <v>29849.111938476563</v>
      </c>
      <c r="BR84" s="19">
        <v>4898.060920715332</v>
      </c>
      <c r="BS84" s="19">
        <v>1486.5190887451172</v>
      </c>
      <c r="BT84" s="12">
        <v>6.094067105665415</v>
      </c>
      <c r="BU84" s="12">
        <v>3.2949868977802059</v>
      </c>
      <c r="BV84" s="14">
        <v>43100</v>
      </c>
      <c r="BW84" s="2">
        <v>355.07432331249726</v>
      </c>
      <c r="BX84" s="2">
        <f t="shared" si="25"/>
        <v>58.265574887155182</v>
      </c>
      <c r="BY84" s="13"/>
      <c r="BZ84" s="11">
        <v>43100</v>
      </c>
      <c r="CA84" s="19">
        <v>9</v>
      </c>
      <c r="CB84" s="19">
        <v>46847.588989257813</v>
      </c>
      <c r="CC84" s="19">
        <v>7258.8341827392578</v>
      </c>
      <c r="CD84" s="19">
        <v>3020.2049903869629</v>
      </c>
      <c r="CE84" s="12">
        <v>6.4538723174936878</v>
      </c>
      <c r="CF84" s="12">
        <v>2.4034243390244918</v>
      </c>
      <c r="CG84" s="14">
        <v>43100</v>
      </c>
      <c r="CH84">
        <v>215.89957069114152</v>
      </c>
      <c r="CI84" s="2">
        <f t="shared" si="26"/>
        <v>33.4527180071304</v>
      </c>
      <c r="CJ84" s="13"/>
      <c r="CK84" s="11">
        <v>43100</v>
      </c>
      <c r="CL84" s="19">
        <v>31</v>
      </c>
      <c r="CM84" s="19">
        <v>167468.17593383789</v>
      </c>
      <c r="CN84" s="19">
        <v>25933.970102310181</v>
      </c>
      <c r="CO84" s="19">
        <v>9668.0000019073486</v>
      </c>
      <c r="CP84" s="12">
        <v>6.457483188002902</v>
      </c>
      <c r="CQ84" s="12">
        <v>2.6824544990891401</v>
      </c>
      <c r="CR84" s="14">
        <v>43100</v>
      </c>
      <c r="CS84" s="2">
        <v>402.87541973095495</v>
      </c>
      <c r="CT84" s="2">
        <f t="shared" si="27"/>
        <v>62.388922743065123</v>
      </c>
      <c r="CU84" s="13"/>
      <c r="CV84" s="11">
        <v>43100</v>
      </c>
      <c r="CW84" s="19">
        <v>15</v>
      </c>
      <c r="CX84" s="19">
        <v>43700.714965820313</v>
      </c>
      <c r="CY84" s="19">
        <v>10635.989028930664</v>
      </c>
      <c r="CZ84" s="19">
        <v>2139.8710060119629</v>
      </c>
      <c r="DA84" s="12">
        <v>4.1087589360003278</v>
      </c>
      <c r="DB84" s="12">
        <v>4.970387934155319</v>
      </c>
      <c r="DC84" s="14">
        <v>43100</v>
      </c>
      <c r="DD84" s="2">
        <v>193.27651107182274</v>
      </c>
      <c r="DE84" s="2">
        <f t="shared" si="28"/>
        <v>47.040119433233968</v>
      </c>
      <c r="DF84" s="13"/>
      <c r="DG84" s="11">
        <v>43100</v>
      </c>
      <c r="DH84" s="19">
        <v>53</v>
      </c>
      <c r="DI84" s="19">
        <v>108364.09907531738</v>
      </c>
      <c r="DJ84" s="19">
        <v>34730.10803604126</v>
      </c>
      <c r="DK84" s="19">
        <v>6584.2869944572449</v>
      </c>
      <c r="DL84" s="12">
        <v>3.1201774253872823</v>
      </c>
      <c r="DM84" s="12">
        <v>5.2746953565781087</v>
      </c>
      <c r="DN84" s="14">
        <v>43100</v>
      </c>
      <c r="DO84" s="2">
        <v>269.70997920098085</v>
      </c>
      <c r="DP84" s="2">
        <f t="shared" si="29"/>
        <v>86.44059052747744</v>
      </c>
      <c r="DQ84" s="13"/>
      <c r="DR84" s="11">
        <v>43100</v>
      </c>
      <c r="DS84" s="19">
        <v>25</v>
      </c>
      <c r="DT84" s="19">
        <v>93402.256378173828</v>
      </c>
      <c r="DU84" s="19">
        <v>15778.593978881836</v>
      </c>
      <c r="DV84" s="19">
        <v>5896.5460243225098</v>
      </c>
      <c r="DW84" s="12">
        <v>5.9195550949079472</v>
      </c>
      <c r="DX84" s="12">
        <v>2.6759044894752151</v>
      </c>
      <c r="DY84" s="14">
        <v>43100</v>
      </c>
      <c r="DZ84" s="2">
        <v>477.44090407979672</v>
      </c>
      <c r="EA84" s="2">
        <f t="shared" si="30"/>
        <v>80.654862810635137</v>
      </c>
      <c r="EB84" s="13"/>
      <c r="EC84" s="11">
        <v>43100</v>
      </c>
      <c r="ED84" s="19">
        <v>19</v>
      </c>
      <c r="EE84" s="19">
        <v>29933.491912841797</v>
      </c>
      <c r="EF84" s="19">
        <v>6538.1239700317383</v>
      </c>
      <c r="EG84" s="19">
        <v>945.62801377382129</v>
      </c>
      <c r="EH84" s="12">
        <v>4.5782998380032991</v>
      </c>
      <c r="EI84" s="12">
        <v>6.9140548659713783</v>
      </c>
      <c r="EJ84" s="14">
        <v>43100</v>
      </c>
      <c r="EK84" s="2">
        <v>195.99733194032305</v>
      </c>
      <c r="EL84" s="2">
        <f t="shared" si="31"/>
        <v>42.810068994039923</v>
      </c>
      <c r="EM84" s="13"/>
      <c r="EN84" s="11">
        <v>43100</v>
      </c>
      <c r="EO84" s="19">
        <v>21</v>
      </c>
      <c r="EP84" s="19">
        <v>51597.159027099609</v>
      </c>
      <c r="EQ84" s="19">
        <v>13842.612236022949</v>
      </c>
      <c r="ER84" s="19">
        <v>3072.9959888458252</v>
      </c>
      <c r="ES84" s="12">
        <v>3.7274148944826417</v>
      </c>
      <c r="ET84" s="12">
        <v>4.504598211734745</v>
      </c>
      <c r="EU84" s="14">
        <v>43100</v>
      </c>
      <c r="EV84" s="2">
        <v>519.29085425264191</v>
      </c>
      <c r="EW84" s="2">
        <f t="shared" si="32"/>
        <v>139.31662263337029</v>
      </c>
      <c r="EX84" s="13"/>
      <c r="EY84" s="11">
        <v>43100</v>
      </c>
      <c r="EZ84" s="19">
        <v>22</v>
      </c>
      <c r="FA84" s="19">
        <v>93610.020111083984</v>
      </c>
      <c r="FB84" s="19">
        <v>26927.378005981445</v>
      </c>
      <c r="FC84" s="19">
        <v>4899.5539989471436</v>
      </c>
      <c r="FD84" s="12">
        <v>3.476388235434217</v>
      </c>
      <c r="FE84" s="12">
        <v>5.4958835052675861</v>
      </c>
      <c r="FF84" s="22">
        <v>43100</v>
      </c>
      <c r="FG84" s="2">
        <v>187.71692905741992</v>
      </c>
      <c r="FH84" s="2">
        <f t="shared" si="33"/>
        <v>53.997688504423671</v>
      </c>
      <c r="FI84" s="13"/>
      <c r="FJ84" s="11">
        <v>43100</v>
      </c>
      <c r="FK84" s="19">
        <v>22</v>
      </c>
      <c r="FL84" s="19">
        <v>195297.35581970215</v>
      </c>
      <c r="FM84" s="19">
        <v>39638.327850341797</v>
      </c>
      <c r="FN84" s="19">
        <v>11041.968012809753</v>
      </c>
      <c r="FO84" s="12">
        <v>4.9269827061591887</v>
      </c>
      <c r="FP84" s="12">
        <v>3.5897883243600681</v>
      </c>
      <c r="FQ84" s="14">
        <v>43100</v>
      </c>
      <c r="FR84" s="2">
        <v>451.19228521446769</v>
      </c>
      <c r="FS84" s="2">
        <f t="shared" si="34"/>
        <v>91.575780172809459</v>
      </c>
      <c r="FT84" s="13"/>
      <c r="FU84" s="11">
        <v>43100</v>
      </c>
      <c r="FV84" s="19">
        <v>8</v>
      </c>
      <c r="FW84" s="19">
        <v>52900.810119628906</v>
      </c>
      <c r="FX84" s="19">
        <v>14387.705951690674</v>
      </c>
      <c r="FY84" s="19">
        <v>2445.9539852142334</v>
      </c>
      <c r="FZ84" s="12">
        <v>3.6768064552648592</v>
      </c>
      <c r="GA84" s="12">
        <v>5.882247188076394</v>
      </c>
      <c r="GB84" s="14">
        <v>43100</v>
      </c>
      <c r="GC84" s="2">
        <v>405.494662879685</v>
      </c>
      <c r="GD84" s="2">
        <f t="shared" si="41"/>
        <v>110.28447317346628</v>
      </c>
      <c r="GE84" s="13"/>
      <c r="GF84" s="11">
        <v>43100</v>
      </c>
      <c r="GG84" s="19">
        <v>6</v>
      </c>
      <c r="GH84" s="19">
        <v>62865.200012207031</v>
      </c>
      <c r="GI84" s="19">
        <v>6127</v>
      </c>
      <c r="GJ84" s="19">
        <v>3564.5999984741211</v>
      </c>
      <c r="GK84" s="12">
        <v>10.260355804179374</v>
      </c>
      <c r="GL84" s="12">
        <v>1.7188464351183166</v>
      </c>
      <c r="GM84" s="14">
        <v>43100</v>
      </c>
      <c r="GN84" s="2">
        <v>280.16264421310444</v>
      </c>
      <c r="GO84" s="2">
        <f t="shared" si="35"/>
        <v>27.305353689487568</v>
      </c>
    </row>
    <row r="85" spans="2:392">
      <c r="B85" s="11">
        <v>42916</v>
      </c>
      <c r="C85" s="13">
        <v>414</v>
      </c>
      <c r="D85" s="2">
        <v>1521082.9114837646</v>
      </c>
      <c r="E85" s="2">
        <v>278560.62105941772</v>
      </c>
      <c r="F85" s="2">
        <v>83024.117498913314</v>
      </c>
      <c r="G85" s="12">
        <v>5.4605094779685803</v>
      </c>
      <c r="H85" s="12">
        <v>3.3551771394988177</v>
      </c>
      <c r="K85" s="1"/>
      <c r="L85" s="11">
        <v>43190</v>
      </c>
      <c r="M85" s="19">
        <v>9</v>
      </c>
      <c r="N85" s="19">
        <v>26325.277954101563</v>
      </c>
      <c r="O85" s="19">
        <v>8032.0289306640625</v>
      </c>
      <c r="P85" s="19">
        <v>1436.4500007629395</v>
      </c>
      <c r="Q85" s="12">
        <v>3.2775377406322503</v>
      </c>
      <c r="R85" s="12">
        <v>5.5915826700532723</v>
      </c>
      <c r="S85" s="14">
        <v>43190</v>
      </c>
      <c r="T85" s="2">
        <v>262.15390672415725</v>
      </c>
      <c r="U85" s="2">
        <f t="shared" si="37"/>
        <v>79.985015420016708</v>
      </c>
      <c r="V85" s="13"/>
      <c r="W85" s="11">
        <v>43190</v>
      </c>
      <c r="X85" s="19">
        <v>24</v>
      </c>
      <c r="Y85" s="19">
        <v>46729.279724121094</v>
      </c>
      <c r="Z85" s="19">
        <v>8012.5020475387573</v>
      </c>
      <c r="AA85" s="19">
        <v>2387.7719945907593</v>
      </c>
      <c r="AB85" s="12">
        <v>5.8320459011271231</v>
      </c>
      <c r="AC85" s="12">
        <v>3.3556395106778281</v>
      </c>
      <c r="AD85" s="14">
        <v>43190</v>
      </c>
      <c r="AE85" s="2">
        <v>295.50658558975073</v>
      </c>
      <c r="AF85" s="2">
        <f t="shared" si="22"/>
        <v>50.669454699017372</v>
      </c>
      <c r="AG85" s="13"/>
      <c r="AH85" s="11">
        <v>43190</v>
      </c>
      <c r="AI85" s="19">
        <v>29</v>
      </c>
      <c r="AJ85" s="19">
        <v>96145.461944580078</v>
      </c>
      <c r="AK85" s="19">
        <v>20305.521018981934</v>
      </c>
      <c r="AL85" s="19">
        <v>4823.1400203704834</v>
      </c>
      <c r="AM85" s="12">
        <v>4.7349418837714987</v>
      </c>
      <c r="AN85" s="12">
        <v>4.2100210512698721</v>
      </c>
      <c r="AO85" s="14">
        <v>43190</v>
      </c>
      <c r="AP85" s="2">
        <v>293.92859673493501</v>
      </c>
      <c r="AQ85" s="2">
        <f t="shared" si="23"/>
        <v>62.076495118629332</v>
      </c>
      <c r="AS85" s="11">
        <v>43190</v>
      </c>
      <c r="AT85" s="19">
        <v>14</v>
      </c>
      <c r="AU85" s="19">
        <v>29962.056457519531</v>
      </c>
      <c r="AV85" s="19">
        <v>3472.7530345916748</v>
      </c>
      <c r="AW85" s="19">
        <v>1518.1020107269287</v>
      </c>
      <c r="AX85" s="12">
        <v>8.6277533009318823</v>
      </c>
      <c r="AY85" s="12">
        <v>2.2875623706794119</v>
      </c>
      <c r="AZ85" s="14">
        <v>43190</v>
      </c>
      <c r="BA85" s="2">
        <v>354.88800151190514</v>
      </c>
      <c r="BB85" s="2">
        <f t="shared" si="40"/>
        <v>41.133304248925818</v>
      </c>
      <c r="BC85" s="13"/>
      <c r="BD85" s="11">
        <v>43190</v>
      </c>
      <c r="BE85" s="19">
        <v>70</v>
      </c>
      <c r="BF85" s="19">
        <v>254048.53059387207</v>
      </c>
      <c r="BG85" s="19">
        <v>38566.157898902893</v>
      </c>
      <c r="BH85" s="19">
        <v>13385.520333766937</v>
      </c>
      <c r="BI85" s="12">
        <v>6.5873435269293212</v>
      </c>
      <c r="BJ85" s="12">
        <v>2.8811848129365658</v>
      </c>
      <c r="BK85" s="14">
        <v>43190</v>
      </c>
      <c r="BL85" s="2">
        <v>436.55078268813901</v>
      </c>
      <c r="BM85" s="2">
        <f t="shared" si="24"/>
        <v>66.27114266980341</v>
      </c>
      <c r="BN85" s="13"/>
      <c r="BO85" s="11">
        <v>43190</v>
      </c>
      <c r="BP85" s="19">
        <v>11</v>
      </c>
      <c r="BQ85" s="19">
        <v>26012.888610839844</v>
      </c>
      <c r="BR85" s="19">
        <v>4636.222900390625</v>
      </c>
      <c r="BS85" s="19">
        <v>1529.4772033691406</v>
      </c>
      <c r="BT85" s="12">
        <v>5.6107933483198416</v>
      </c>
      <c r="BU85" s="12">
        <v>3.0312468143872482</v>
      </c>
      <c r="BV85" s="14">
        <v>43190</v>
      </c>
      <c r="BW85" s="2">
        <v>360.5420778408452</v>
      </c>
      <c r="BX85" s="2">
        <f t="shared" si="25"/>
        <v>64.258662805467594</v>
      </c>
      <c r="BY85" s="13"/>
      <c r="BZ85" s="11">
        <v>43190</v>
      </c>
      <c r="CA85" s="19">
        <v>10</v>
      </c>
      <c r="CB85" s="19">
        <v>47810.228881835938</v>
      </c>
      <c r="CC85" s="19">
        <v>7430.7599639892578</v>
      </c>
      <c r="CD85" s="19">
        <v>3120.7419509887695</v>
      </c>
      <c r="CE85" s="12">
        <v>6.4340967967654104</v>
      </c>
      <c r="CF85" s="12">
        <v>2.3810876005415671</v>
      </c>
      <c r="CG85" s="14">
        <v>43190</v>
      </c>
      <c r="CH85">
        <v>250.88923234937488</v>
      </c>
      <c r="CI85" s="2">
        <f t="shared" si="26"/>
        <v>38.993698769888496</v>
      </c>
      <c r="CJ85" s="13"/>
      <c r="CK85" s="11">
        <v>43190</v>
      </c>
      <c r="CL85" s="19">
        <v>31</v>
      </c>
      <c r="CM85" s="19">
        <v>168185.91174316406</v>
      </c>
      <c r="CN85" s="19">
        <v>20265.990944385529</v>
      </c>
      <c r="CO85" s="19">
        <v>9844.9199867248535</v>
      </c>
      <c r="CP85" s="12">
        <v>8.2989236600719067</v>
      </c>
      <c r="CQ85" s="12">
        <v>2.0585226666862422</v>
      </c>
      <c r="CR85" s="14">
        <v>43190</v>
      </c>
      <c r="CS85" s="2">
        <v>413.68379890085481</v>
      </c>
      <c r="CT85" s="2">
        <f t="shared" si="27"/>
        <v>49.847885803695945</v>
      </c>
      <c r="CU85" s="13"/>
      <c r="CV85" s="11">
        <v>43190</v>
      </c>
      <c r="CW85" s="19">
        <v>13</v>
      </c>
      <c r="CX85" s="19">
        <v>39322.139953613281</v>
      </c>
      <c r="CY85" s="19">
        <v>10410.021057128906</v>
      </c>
      <c r="CZ85" s="19">
        <v>1862.4260063171387</v>
      </c>
      <c r="DA85" s="12">
        <v>3.7773352943109573</v>
      </c>
      <c r="DB85" s="12">
        <v>5.5894951111181284</v>
      </c>
      <c r="DC85" s="14">
        <v>43190</v>
      </c>
      <c r="DD85" s="2">
        <v>237.26878989962842</v>
      </c>
      <c r="DE85" s="2">
        <f t="shared" si="28"/>
        <v>62.813801638678676</v>
      </c>
      <c r="DF85" s="13"/>
      <c r="DG85" s="11">
        <v>43190</v>
      </c>
      <c r="DH85" s="19">
        <v>52</v>
      </c>
      <c r="DI85" s="19">
        <v>115714.78524780273</v>
      </c>
      <c r="DJ85" s="19">
        <v>36959.016834259033</v>
      </c>
      <c r="DK85" s="19">
        <v>6863.8970069885254</v>
      </c>
      <c r="DL85" s="12">
        <v>3.1308945734871743</v>
      </c>
      <c r="DM85" s="12">
        <v>5.3845529437036932</v>
      </c>
      <c r="DN85" s="14">
        <v>43190</v>
      </c>
      <c r="DO85" s="2">
        <v>285.62700549996612</v>
      </c>
      <c r="DP85" s="2">
        <f t="shared" si="29"/>
        <v>91.228560654419041</v>
      </c>
      <c r="DQ85" s="13"/>
      <c r="DR85" s="11">
        <v>43190</v>
      </c>
      <c r="DS85" s="19">
        <v>25</v>
      </c>
      <c r="DT85" s="19">
        <v>144135.66007995605</v>
      </c>
      <c r="DU85" s="19">
        <v>29489.998043060303</v>
      </c>
      <c r="DV85" s="19">
        <v>7314.4589920043945</v>
      </c>
      <c r="DW85" s="12">
        <v>4.8876117207432168</v>
      </c>
      <c r="DX85" s="12">
        <v>4.0317401567629956</v>
      </c>
      <c r="DY85" s="14">
        <v>43190</v>
      </c>
      <c r="DZ85" s="2">
        <v>314.06334327986804</v>
      </c>
      <c r="EA85" s="2">
        <f t="shared" si="30"/>
        <v>64.257015741854218</v>
      </c>
      <c r="EB85" s="13"/>
      <c r="EC85" s="11">
        <v>43190</v>
      </c>
      <c r="ED85" s="19">
        <v>16</v>
      </c>
      <c r="EE85" s="19">
        <v>30672.35693359375</v>
      </c>
      <c r="EF85" s="19">
        <v>5832.0840377807617</v>
      </c>
      <c r="EG85" s="19">
        <v>838.15999018773437</v>
      </c>
      <c r="EH85" s="12">
        <v>5.2592446773564099</v>
      </c>
      <c r="EI85" s="12">
        <v>6.9581990384371233</v>
      </c>
      <c r="EJ85" s="14">
        <v>43190</v>
      </c>
      <c r="EK85" s="2">
        <v>249.36349467806264</v>
      </c>
      <c r="EL85" s="2">
        <f t="shared" si="31"/>
        <v>47.414317069463031</v>
      </c>
      <c r="EM85" s="13"/>
      <c r="EN85" s="11">
        <v>43190</v>
      </c>
      <c r="EO85" s="19">
        <v>19</v>
      </c>
      <c r="EP85" s="19">
        <v>44258.512237548828</v>
      </c>
      <c r="EQ85" s="19">
        <v>9502.4230243563652</v>
      </c>
      <c r="ER85" s="19">
        <v>2655.7009983062744</v>
      </c>
      <c r="ES85" s="12">
        <v>4.6576028160508693</v>
      </c>
      <c r="ET85" s="12">
        <v>3.5781223226623489</v>
      </c>
      <c r="EU85" s="14">
        <v>43190</v>
      </c>
      <c r="EV85" s="2">
        <v>490.52350404258289</v>
      </c>
      <c r="EW85" s="2">
        <f t="shared" si="32"/>
        <v>105.31673124899311</v>
      </c>
      <c r="EX85" s="13"/>
      <c r="EY85" s="11">
        <v>43190</v>
      </c>
      <c r="EZ85" s="19">
        <v>22</v>
      </c>
      <c r="FA85" s="19">
        <v>94321.820526123047</v>
      </c>
      <c r="FB85" s="19">
        <v>31498.675064086914</v>
      </c>
      <c r="FC85" s="19">
        <v>4798.9609966278076</v>
      </c>
      <c r="FD85" s="12">
        <v>2.9944694605159339</v>
      </c>
      <c r="FE85" s="12">
        <v>6.5636447318952555</v>
      </c>
      <c r="FF85" s="22">
        <v>43190</v>
      </c>
      <c r="FG85" s="2">
        <v>214.92049919610471</v>
      </c>
      <c r="FH85" s="2">
        <f t="shared" ref="FH85:FH90" si="42">FG85/FD85</f>
        <v>71.77247991003884</v>
      </c>
      <c r="FI85" s="13"/>
      <c r="FJ85" s="11">
        <v>43190</v>
      </c>
      <c r="FK85" s="19">
        <v>21</v>
      </c>
      <c r="FL85" s="19">
        <v>201299.43283081055</v>
      </c>
      <c r="FM85" s="19">
        <v>40687.295017957687</v>
      </c>
      <c r="FN85" s="19">
        <v>11167.26998180151</v>
      </c>
      <c r="FO85" s="12">
        <v>4.9474764233396522</v>
      </c>
      <c r="FP85" s="12">
        <v>3.6434415111538292</v>
      </c>
      <c r="FQ85" s="14">
        <v>43190</v>
      </c>
      <c r="FR85" s="2">
        <v>449.52608786076269</v>
      </c>
      <c r="FS85" s="2">
        <f t="shared" si="34"/>
        <v>90.859672567640658</v>
      </c>
      <c r="FT85" s="13"/>
      <c r="FU85" s="11">
        <v>43190</v>
      </c>
      <c r="FV85" s="19">
        <v>8</v>
      </c>
      <c r="FW85" s="19">
        <v>53299.425231933594</v>
      </c>
      <c r="FX85" s="19">
        <v>13893.058948516846</v>
      </c>
      <c r="FY85" s="19">
        <v>2450.8700065612793</v>
      </c>
      <c r="FZ85" s="12">
        <v>3.836406757463847</v>
      </c>
      <c r="GA85" s="12">
        <v>5.6686233506156691</v>
      </c>
      <c r="GB85" s="14">
        <v>43190</v>
      </c>
      <c r="GC85" s="2">
        <v>416.4100616416618</v>
      </c>
      <c r="GD85" s="2">
        <f t="shared" si="41"/>
        <v>108.54168704387857</v>
      </c>
      <c r="GE85" s="13"/>
      <c r="GF85" s="11">
        <v>43190</v>
      </c>
      <c r="GG85" s="19">
        <v>5</v>
      </c>
      <c r="GH85" s="19">
        <v>54468.599975585938</v>
      </c>
      <c r="GI85" s="19">
        <v>5404.9000015258789</v>
      </c>
      <c r="GJ85" s="19">
        <v>2768.8000030517578</v>
      </c>
      <c r="GK85" s="12">
        <v>10.077633251347608</v>
      </c>
      <c r="GL85" s="12">
        <v>1.9520730986595727</v>
      </c>
      <c r="GM85" s="14">
        <v>43190</v>
      </c>
      <c r="GN85" s="2">
        <v>283.03114908214235</v>
      </c>
      <c r="GO85" s="2">
        <f t="shared" si="35"/>
        <v>28.0850812907182</v>
      </c>
    </row>
    <row r="86" spans="2:392">
      <c r="B86" s="11">
        <v>43008</v>
      </c>
      <c r="C86" s="13">
        <v>402</v>
      </c>
      <c r="D86" s="2">
        <v>1499910.0342102051</v>
      </c>
      <c r="E86" s="2">
        <v>284114.15682435036</v>
      </c>
      <c r="F86" s="2">
        <v>82230.734801522922</v>
      </c>
      <c r="G86" s="12">
        <v>5.2792513086122055</v>
      </c>
      <c r="H86" s="12">
        <v>3.4550847382077454</v>
      </c>
      <c r="K86" s="1"/>
      <c r="L86" s="11">
        <v>43281</v>
      </c>
      <c r="M86" s="19">
        <v>9</v>
      </c>
      <c r="N86" s="19">
        <v>27612.992797851563</v>
      </c>
      <c r="O86" s="19">
        <v>8361.81103515625</v>
      </c>
      <c r="P86" s="19">
        <v>1421.3060035705566</v>
      </c>
      <c r="Q86" s="12">
        <v>3.3022741941615261</v>
      </c>
      <c r="R86" s="12">
        <v>5.8831884296203576</v>
      </c>
      <c r="S86" s="14">
        <v>43281</v>
      </c>
      <c r="T86" s="2">
        <v>295.62778569867527</v>
      </c>
      <c r="U86" s="2">
        <f t="shared" si="37"/>
        <v>89.522483087973114</v>
      </c>
      <c r="V86" s="13"/>
      <c r="W86" s="11">
        <v>43281</v>
      </c>
      <c r="X86" s="19">
        <v>22</v>
      </c>
      <c r="Y86" s="19">
        <v>43059.440948486328</v>
      </c>
      <c r="Z86" s="19">
        <v>6841.5489931106567</v>
      </c>
      <c r="AA86" s="19">
        <v>2201.0360231399536</v>
      </c>
      <c r="AB86" s="12">
        <v>6.2938146013200482</v>
      </c>
      <c r="AC86" s="12">
        <v>3.1083312227442059</v>
      </c>
      <c r="AD86" s="14">
        <v>43281</v>
      </c>
      <c r="AE86" s="2">
        <v>297.78324408544256</v>
      </c>
      <c r="AF86" s="2">
        <f t="shared" si="22"/>
        <v>47.313634567975086</v>
      </c>
      <c r="AG86" s="13"/>
      <c r="AH86" s="11">
        <v>43281</v>
      </c>
      <c r="AI86" s="19">
        <v>30</v>
      </c>
      <c r="AJ86" s="19">
        <v>101325.21997070313</v>
      </c>
      <c r="AK86" s="19">
        <v>21467.865028381348</v>
      </c>
      <c r="AL86" s="19">
        <v>5170.330961227417</v>
      </c>
      <c r="AM86" s="12">
        <v>4.7198554600910372</v>
      </c>
      <c r="AN86" s="12">
        <v>4.152125886982863</v>
      </c>
      <c r="AO86" s="14">
        <v>43281</v>
      </c>
      <c r="AP86" s="2">
        <v>332.0440678342004</v>
      </c>
      <c r="AQ86" s="2">
        <f t="shared" si="23"/>
        <v>70.350473789253684</v>
      </c>
      <c r="AS86" s="11">
        <v>43281</v>
      </c>
      <c r="AT86" s="19">
        <v>14</v>
      </c>
      <c r="AU86" s="19">
        <v>30093.618408203125</v>
      </c>
      <c r="AV86" s="19">
        <v>3263.8160095214844</v>
      </c>
      <c r="AW86" s="19">
        <v>1545.3659896850586</v>
      </c>
      <c r="AX86" s="12">
        <v>9.2203783302770237</v>
      </c>
      <c r="AY86" s="12">
        <v>2.112001966722874</v>
      </c>
      <c r="AZ86" s="14">
        <v>43281</v>
      </c>
      <c r="BA86" s="2">
        <v>372.69766326727557</v>
      </c>
      <c r="BB86" s="2">
        <f t="shared" si="40"/>
        <v>40.421081426067467</v>
      </c>
      <c r="BC86" s="13"/>
      <c r="BD86" s="11">
        <v>43281</v>
      </c>
      <c r="BE86" s="19">
        <v>64</v>
      </c>
      <c r="BF86" s="19">
        <v>253422.08139038086</v>
      </c>
      <c r="BG86" s="19">
        <v>37770.194058418274</v>
      </c>
      <c r="BH86" s="19">
        <v>13285.570961356163</v>
      </c>
      <c r="BI86" s="12">
        <v>6.7095784839871051</v>
      </c>
      <c r="BJ86" s="12">
        <v>2.8429485016700231</v>
      </c>
      <c r="BK86" s="14">
        <v>43281</v>
      </c>
      <c r="BL86" s="2">
        <v>393.71846363831514</v>
      </c>
      <c r="BM86" s="2">
        <f t="shared" si="24"/>
        <v>58.680059347685216</v>
      </c>
      <c r="BN86" s="13"/>
      <c r="BO86" s="11">
        <v>43281</v>
      </c>
      <c r="BP86" s="19">
        <v>12</v>
      </c>
      <c r="BQ86" s="19">
        <v>25298.241088867188</v>
      </c>
      <c r="BR86" s="19">
        <v>4831.2328643798828</v>
      </c>
      <c r="BS86" s="19">
        <v>1628.1960945129395</v>
      </c>
      <c r="BT86" s="12">
        <v>5.2363944771505784</v>
      </c>
      <c r="BU86" s="12">
        <v>2.9672303481510953</v>
      </c>
      <c r="BV86" s="14">
        <v>43281</v>
      </c>
      <c r="BW86" s="2">
        <v>353.98585309885186</v>
      </c>
      <c r="BX86" s="2">
        <f t="shared" si="25"/>
        <v>67.601066849240851</v>
      </c>
      <c r="BY86" s="13"/>
      <c r="BZ86" s="11">
        <v>43281</v>
      </c>
      <c r="CA86" s="19">
        <v>10</v>
      </c>
      <c r="CB86" s="19">
        <v>48512.137023925781</v>
      </c>
      <c r="CC86" s="19">
        <v>7484.5700378417969</v>
      </c>
      <c r="CD86" s="19">
        <v>3124.7379837036133</v>
      </c>
      <c r="CE86" s="12">
        <v>6.4816197561983708</v>
      </c>
      <c r="CF86" s="12">
        <v>2.3952632434706311</v>
      </c>
      <c r="CG86" s="14">
        <v>43281</v>
      </c>
      <c r="CH86">
        <v>285.92566328133597</v>
      </c>
      <c r="CI86" s="2">
        <f t="shared" si="26"/>
        <v>44.113304086976925</v>
      </c>
      <c r="CJ86" s="13"/>
      <c r="CK86" s="11">
        <v>43281</v>
      </c>
      <c r="CL86" s="19">
        <v>29</v>
      </c>
      <c r="CM86" s="19">
        <v>163282.53887939453</v>
      </c>
      <c r="CN86" s="19">
        <v>20370.681917190552</v>
      </c>
      <c r="CO86" s="19">
        <v>9547.8500194549561</v>
      </c>
      <c r="CP86" s="12">
        <v>8.0155656812648246</v>
      </c>
      <c r="CQ86" s="12">
        <v>2.1335360186516024</v>
      </c>
      <c r="CR86" s="14">
        <v>43281</v>
      </c>
      <c r="CS86" s="2">
        <v>382.11604248796874</v>
      </c>
      <c r="CT86" s="2">
        <f t="shared" si="27"/>
        <v>47.671749902955362</v>
      </c>
      <c r="CU86" s="13"/>
      <c r="CV86" s="11">
        <v>43281</v>
      </c>
      <c r="CW86" s="19">
        <v>15</v>
      </c>
      <c r="CX86" s="19">
        <v>46543.656005859375</v>
      </c>
      <c r="CY86" s="19">
        <v>11593.643005371094</v>
      </c>
      <c r="CZ86" s="19">
        <v>2207.367992401123</v>
      </c>
      <c r="DA86" s="12">
        <v>4.0145841979347363</v>
      </c>
      <c r="DB86" s="12">
        <v>5.2522474935227272</v>
      </c>
      <c r="DC86" s="14">
        <v>43281</v>
      </c>
      <c r="DD86" s="2">
        <v>251.47666719901994</v>
      </c>
      <c r="DE86" s="2">
        <f t="shared" si="28"/>
        <v>62.640775432830544</v>
      </c>
      <c r="DF86" s="13"/>
      <c r="DG86" s="11">
        <v>43281</v>
      </c>
      <c r="DH86" s="19">
        <v>53</v>
      </c>
      <c r="DI86" s="19">
        <v>119599.11828613281</v>
      </c>
      <c r="DJ86" s="19">
        <v>39945.691925048828</v>
      </c>
      <c r="DK86" s="19">
        <v>6818.705986738205</v>
      </c>
      <c r="DL86" s="12">
        <v>2.9940429749105322</v>
      </c>
      <c r="DM86" s="12">
        <v>5.8582511113897207</v>
      </c>
      <c r="DN86" s="14">
        <v>43281</v>
      </c>
      <c r="DO86" s="2">
        <v>289.67580864720452</v>
      </c>
      <c r="DP86" s="2">
        <f t="shared" si="29"/>
        <v>96.750718367982202</v>
      </c>
      <c r="DQ86" s="13"/>
      <c r="DR86" s="11">
        <v>43281</v>
      </c>
      <c r="DS86" s="19">
        <v>25</v>
      </c>
      <c r="DT86" s="19">
        <v>145411.38647460938</v>
      </c>
      <c r="DU86" s="19">
        <v>30402.807926177979</v>
      </c>
      <c r="DV86" s="19">
        <v>7547.7339706420898</v>
      </c>
      <c r="DW86" s="12">
        <v>4.7828275213160367</v>
      </c>
      <c r="DX86" s="12">
        <v>4.0280709474437923</v>
      </c>
      <c r="DY86" s="14">
        <v>43281</v>
      </c>
      <c r="DZ86" s="2">
        <v>329.67375458166657</v>
      </c>
      <c r="EA86" s="2">
        <f t="shared" si="30"/>
        <v>68.928631256799733</v>
      </c>
      <c r="EB86" s="13"/>
      <c r="EC86" s="11">
        <v>43281</v>
      </c>
      <c r="ED86" s="19">
        <v>17</v>
      </c>
      <c r="EE86" s="19">
        <v>32436.694213867188</v>
      </c>
      <c r="EF86" s="19">
        <v>6996.5019721984863</v>
      </c>
      <c r="EG86" s="19">
        <v>834.71600858774036</v>
      </c>
      <c r="EH86" s="12">
        <v>4.6361302180373318</v>
      </c>
      <c r="EI86" s="12">
        <v>8.3818950400099528</v>
      </c>
      <c r="EJ86" s="14">
        <v>43281</v>
      </c>
      <c r="EK86" s="2">
        <v>256.88057410797728</v>
      </c>
      <c r="EL86" s="2">
        <f t="shared" si="31"/>
        <v>55.408403566525706</v>
      </c>
      <c r="EM86" s="13"/>
      <c r="EN86" s="11">
        <v>43281</v>
      </c>
      <c r="EO86" s="19">
        <v>19</v>
      </c>
      <c r="EP86" s="19">
        <v>44223.468994140625</v>
      </c>
      <c r="EQ86" s="19">
        <v>9299.9280443191528</v>
      </c>
      <c r="ER86" s="19">
        <v>2724.1959762573242</v>
      </c>
      <c r="ES86" s="12">
        <v>4.7552485119661183</v>
      </c>
      <c r="ET86" s="12">
        <v>3.4138248956288351</v>
      </c>
      <c r="EU86" s="14">
        <v>43281</v>
      </c>
      <c r="EV86" s="2">
        <v>428.0487748519767</v>
      </c>
      <c r="EW86" s="2">
        <f t="shared" si="32"/>
        <v>90.016068303230369</v>
      </c>
      <c r="EX86" s="13"/>
      <c r="EY86" s="11">
        <v>43281</v>
      </c>
      <c r="EZ86" s="19">
        <v>23</v>
      </c>
      <c r="FA86" s="19">
        <v>94709.707977294922</v>
      </c>
      <c r="FB86" s="19">
        <v>35809.844924926758</v>
      </c>
      <c r="FC86" s="19">
        <v>4840.7679958343506</v>
      </c>
      <c r="FD86" s="12">
        <v>2.6447952560489516</v>
      </c>
      <c r="FE86" s="12">
        <v>7.3975544698160247</v>
      </c>
      <c r="FF86" s="22">
        <v>43281</v>
      </c>
      <c r="FG86" s="2">
        <v>225.07520722180647</v>
      </c>
      <c r="FH86" s="2">
        <f t="shared" si="42"/>
        <v>85.101183808853833</v>
      </c>
      <c r="FI86" s="13"/>
      <c r="FJ86" s="11">
        <v>43281</v>
      </c>
      <c r="FK86" s="19">
        <v>21</v>
      </c>
      <c r="FL86" s="19">
        <v>200975.94975280762</v>
      </c>
      <c r="FM86" s="19">
        <v>42487.412122488022</v>
      </c>
      <c r="FN86" s="19">
        <v>11434.806000709534</v>
      </c>
      <c r="FO86" s="12">
        <v>4.7302469063874506</v>
      </c>
      <c r="FP86" s="12">
        <v>3.7156215960158541</v>
      </c>
      <c r="FQ86" s="14">
        <v>43281</v>
      </c>
      <c r="FR86" s="2">
        <v>429.10867912704691</v>
      </c>
      <c r="FS86" s="2">
        <f t="shared" si="34"/>
        <v>90.715915600008842</v>
      </c>
      <c r="FT86" s="13"/>
      <c r="FU86" s="11">
        <v>43281</v>
      </c>
      <c r="FV86" s="19">
        <v>8</v>
      </c>
      <c r="FW86" s="19">
        <v>51991.809722900391</v>
      </c>
      <c r="FX86" s="19">
        <v>12981.690940856934</v>
      </c>
      <c r="FY86" s="19">
        <v>2423.7440032958984</v>
      </c>
      <c r="FZ86" s="12">
        <v>4.0050105922078254</v>
      </c>
      <c r="GA86" s="12">
        <v>5.3560487094362861</v>
      </c>
      <c r="GB86" s="14">
        <v>43281</v>
      </c>
      <c r="GC86" s="2">
        <v>462.2513031320517</v>
      </c>
      <c r="GD86" s="2">
        <f t="shared" si="41"/>
        <v>115.41824734032186</v>
      </c>
      <c r="GE86" s="13"/>
      <c r="GF86" s="11">
        <v>43281</v>
      </c>
      <c r="GG86" s="19">
        <v>5</v>
      </c>
      <c r="GH86" s="19">
        <v>53615.599975585938</v>
      </c>
      <c r="GI86" s="19">
        <v>5397.5999984741211</v>
      </c>
      <c r="GJ86" s="19">
        <v>2606.6999969482422</v>
      </c>
      <c r="GK86" s="12">
        <v>9.9332295818035501</v>
      </c>
      <c r="GL86" s="12">
        <v>2.0706640598432067</v>
      </c>
      <c r="GM86" s="14">
        <v>43281</v>
      </c>
      <c r="GN86" s="2">
        <v>298.351814521748</v>
      </c>
      <c r="GO86" s="2">
        <f t="shared" si="35"/>
        <v>30.035731286055412</v>
      </c>
    </row>
    <row r="87" spans="2:392">
      <c r="B87" s="11">
        <v>43100</v>
      </c>
      <c r="C87" s="13">
        <v>387</v>
      </c>
      <c r="D87" s="2">
        <v>1457721.6723632813</v>
      </c>
      <c r="E87" s="2">
        <v>285799.97069168091</v>
      </c>
      <c r="F87" s="2">
        <v>79820.203466578387</v>
      </c>
      <c r="G87" s="12">
        <v>5.1004962276076009</v>
      </c>
      <c r="H87" s="12">
        <v>3.5805467573300356</v>
      </c>
      <c r="L87" s="11">
        <v>43373</v>
      </c>
      <c r="M87" s="19">
        <v>9</v>
      </c>
      <c r="N87" s="19">
        <v>27696.432006835938</v>
      </c>
      <c r="O87" s="19">
        <v>8589.8450622558594</v>
      </c>
      <c r="P87" s="19">
        <v>1392.0709991455078</v>
      </c>
      <c r="Q87" s="12">
        <v>3.2243226514684444</v>
      </c>
      <c r="R87" s="12">
        <v>6.1705509758687214</v>
      </c>
      <c r="S87" s="14">
        <v>43373</v>
      </c>
      <c r="T87" s="2">
        <v>256.09903133867357</v>
      </c>
      <c r="U87" s="2">
        <f t="shared" si="37"/>
        <v>79.427234499016123</v>
      </c>
      <c r="V87" s="13"/>
      <c r="W87" s="11">
        <v>43373</v>
      </c>
      <c r="X87" s="19">
        <v>20</v>
      </c>
      <c r="Y87" s="19">
        <v>36631.103149414063</v>
      </c>
      <c r="Z87" s="19">
        <v>6503.4160795211792</v>
      </c>
      <c r="AA87" s="19">
        <v>1852.6259889602661</v>
      </c>
      <c r="AB87" s="12">
        <v>5.6325941169230962</v>
      </c>
      <c r="AC87" s="12">
        <v>3.5103772257729351</v>
      </c>
      <c r="AD87" s="14">
        <v>43373</v>
      </c>
      <c r="AE87" s="2">
        <v>270.34040357972492</v>
      </c>
      <c r="AF87" s="2">
        <f t="shared" si="22"/>
        <v>47.995718840718304</v>
      </c>
      <c r="AG87" s="13"/>
      <c r="AH87" s="11">
        <v>43373</v>
      </c>
      <c r="AI87" s="19">
        <v>30</v>
      </c>
      <c r="AJ87" s="19">
        <v>102374.54205322266</v>
      </c>
      <c r="AK87" s="19">
        <v>21780.511095046997</v>
      </c>
      <c r="AL87" s="19">
        <v>5220.9489994049072</v>
      </c>
      <c r="AM87" s="12">
        <v>4.7002818991012187</v>
      </c>
      <c r="AN87" s="12">
        <v>4.1717532765651564</v>
      </c>
      <c r="AO87" s="14">
        <v>43373</v>
      </c>
      <c r="AP87" s="2">
        <v>278.89179503925129</v>
      </c>
      <c r="AQ87" s="2">
        <f t="shared" si="23"/>
        <v>59.335120962123696</v>
      </c>
      <c r="AS87" s="11">
        <v>43373</v>
      </c>
      <c r="AT87" s="19">
        <v>14</v>
      </c>
      <c r="AU87" s="19">
        <v>29282.314514160156</v>
      </c>
      <c r="AV87" s="19">
        <v>3417.2910213470459</v>
      </c>
      <c r="AW87" s="19">
        <v>1579.623987197876</v>
      </c>
      <c r="AX87" s="12">
        <v>8.5688676589848924</v>
      </c>
      <c r="AY87" s="12">
        <v>2.1633572603623481</v>
      </c>
      <c r="AZ87" s="14">
        <v>43373</v>
      </c>
      <c r="BA87" s="2">
        <v>319.26330480040542</v>
      </c>
      <c r="BB87" s="2">
        <f t="shared" si="40"/>
        <v>37.258517403479985</v>
      </c>
      <c r="BC87" s="13"/>
      <c r="BD87" s="11">
        <v>43373</v>
      </c>
      <c r="BE87" s="19">
        <v>64</v>
      </c>
      <c r="BF87" s="19">
        <v>238446.11471557617</v>
      </c>
      <c r="BG87" s="19">
        <v>41537.534160614014</v>
      </c>
      <c r="BH87" s="19">
        <v>12736.918936014175</v>
      </c>
      <c r="BI87" s="12">
        <v>5.740497589326603</v>
      </c>
      <c r="BJ87" s="12">
        <v>3.2611916876666998</v>
      </c>
      <c r="BK87" s="14">
        <v>43373</v>
      </c>
      <c r="BL87" s="2">
        <v>362.08663933991244</v>
      </c>
      <c r="BM87" s="2">
        <f t="shared" si="24"/>
        <v>63.075828132590075</v>
      </c>
      <c r="BN87" s="13"/>
      <c r="BO87" s="11">
        <v>43373</v>
      </c>
      <c r="BP87" s="19">
        <v>11</v>
      </c>
      <c r="BQ87" s="19">
        <v>23779.853271484375</v>
      </c>
      <c r="BR87" s="19">
        <v>3415.3715057373047</v>
      </c>
      <c r="BS87" s="19">
        <v>1526.7389907836914</v>
      </c>
      <c r="BT87" s="12">
        <v>6.96259637686203</v>
      </c>
      <c r="BU87" s="12">
        <v>2.2370369305785256</v>
      </c>
      <c r="BV87" s="14">
        <v>43373</v>
      </c>
      <c r="BW87" s="2">
        <v>325.40795364853739</v>
      </c>
      <c r="BX87" s="2">
        <f t="shared" si="25"/>
        <v>46.736581590443329</v>
      </c>
      <c r="BY87" s="13"/>
      <c r="BZ87" s="11">
        <v>43373</v>
      </c>
      <c r="CA87" s="19">
        <v>9</v>
      </c>
      <c r="CB87" s="19">
        <v>46387.390747070313</v>
      </c>
      <c r="CC87" s="19">
        <v>7220.4689636230469</v>
      </c>
      <c r="CD87" s="19">
        <v>2787.7459564208984</v>
      </c>
      <c r="CE87" s="12">
        <v>6.4244290752818785</v>
      </c>
      <c r="CF87" s="12">
        <v>2.5900742307570899</v>
      </c>
      <c r="CG87" s="14">
        <v>43373</v>
      </c>
      <c r="CH87">
        <v>240.55095985444609</v>
      </c>
      <c r="CI87" s="2">
        <f t="shared" si="26"/>
        <v>37.443165304753819</v>
      </c>
      <c r="CJ87" s="13"/>
      <c r="CK87" s="11">
        <v>43373</v>
      </c>
      <c r="CL87" s="19">
        <v>25</v>
      </c>
      <c r="CM87" s="19">
        <v>129702.05038452148</v>
      </c>
      <c r="CN87" s="19">
        <v>22076.918956756592</v>
      </c>
      <c r="CO87" s="19">
        <v>7569.6190166473389</v>
      </c>
      <c r="CP87" s="12">
        <v>5.8750068629855825</v>
      </c>
      <c r="CQ87" s="12">
        <v>2.9165165258917725</v>
      </c>
      <c r="CR87" s="14">
        <v>43373</v>
      </c>
      <c r="CS87" s="2">
        <v>307.38248448081004</v>
      </c>
      <c r="CT87" s="2">
        <f t="shared" si="27"/>
        <v>52.3203617713909</v>
      </c>
      <c r="CU87" s="13"/>
      <c r="CV87" s="11">
        <v>43373</v>
      </c>
      <c r="CW87" s="19">
        <v>15</v>
      </c>
      <c r="CX87" s="19">
        <v>45779.249084472656</v>
      </c>
      <c r="CY87" s="19">
        <v>11807.372940063477</v>
      </c>
      <c r="CZ87" s="19">
        <v>2250.4339752197266</v>
      </c>
      <c r="DA87" s="12">
        <v>3.877174822617786</v>
      </c>
      <c r="DB87" s="12">
        <v>5.2467093325457972</v>
      </c>
      <c r="DC87" s="14">
        <v>43373</v>
      </c>
      <c r="DD87" s="2">
        <v>220.08043306448315</v>
      </c>
      <c r="DE87" s="2">
        <f t="shared" si="28"/>
        <v>56.76309249214858</v>
      </c>
      <c r="DF87" s="13"/>
      <c r="DG87" s="11">
        <v>43373</v>
      </c>
      <c r="DH87" s="19">
        <v>51</v>
      </c>
      <c r="DI87" s="19">
        <v>116177.08773803711</v>
      </c>
      <c r="DJ87" s="19">
        <v>41521.51203918457</v>
      </c>
      <c r="DK87" s="19">
        <v>6528.6009922027588</v>
      </c>
      <c r="DL87" s="12">
        <v>2.7979975206201253</v>
      </c>
      <c r="DM87" s="12">
        <v>6.3599402213084488</v>
      </c>
      <c r="DN87" s="14">
        <v>43373</v>
      </c>
      <c r="DO87" s="2">
        <v>255.05303889191396</v>
      </c>
      <c r="DP87" s="2">
        <f t="shared" si="29"/>
        <v>91.155562866755531</v>
      </c>
      <c r="DQ87" s="13"/>
      <c r="DR87" s="11">
        <v>43373</v>
      </c>
      <c r="DS87" s="19">
        <v>25</v>
      </c>
      <c r="DT87" s="19">
        <v>145446.27185058594</v>
      </c>
      <c r="DU87" s="19">
        <v>31455.119945526123</v>
      </c>
      <c r="DV87" s="19">
        <v>7841.6249942779541</v>
      </c>
      <c r="DW87" s="12">
        <v>4.6239299707796162</v>
      </c>
      <c r="DX87" s="12">
        <v>4.0113012249985145</v>
      </c>
      <c r="DY87" s="14">
        <v>43373</v>
      </c>
      <c r="DZ87" s="2">
        <v>267.2362847060167</v>
      </c>
      <c r="EA87" s="2">
        <f t="shared" si="30"/>
        <v>57.794189443781612</v>
      </c>
      <c r="EB87" s="13"/>
      <c r="EC87" s="11">
        <v>43373</v>
      </c>
      <c r="ED87" s="19">
        <v>16</v>
      </c>
      <c r="EE87" s="19">
        <v>31396.136260986328</v>
      </c>
      <c r="EF87" s="19">
        <v>7492.9849853515625</v>
      </c>
      <c r="EG87" s="19">
        <v>797.44199745357037</v>
      </c>
      <c r="EH87" s="12">
        <v>4.1900706223706994</v>
      </c>
      <c r="EI87" s="12">
        <v>9.3962758536401623</v>
      </c>
      <c r="EJ87" s="14">
        <v>43373</v>
      </c>
      <c r="EK87" s="2">
        <v>239.37016924410105</v>
      </c>
      <c r="EL87" s="2">
        <f t="shared" si="31"/>
        <v>57.127955783396281</v>
      </c>
      <c r="EM87" s="13"/>
      <c r="EN87" s="11">
        <v>43373</v>
      </c>
      <c r="EO87" s="19">
        <v>18</v>
      </c>
      <c r="EP87" s="19">
        <v>40884.754760742188</v>
      </c>
      <c r="EQ87" s="19">
        <v>7643.2390117645264</v>
      </c>
      <c r="ER87" s="19">
        <v>2660.3749904632568</v>
      </c>
      <c r="ES87" s="12">
        <v>5.3491398996959392</v>
      </c>
      <c r="ET87" s="12">
        <v>2.872993107800037</v>
      </c>
      <c r="EU87" s="14">
        <v>43373</v>
      </c>
      <c r="EV87" s="2">
        <v>411.44292520024896</v>
      </c>
      <c r="EW87" s="2">
        <f t="shared" si="32"/>
        <v>76.917585427824875</v>
      </c>
      <c r="EX87" s="13"/>
      <c r="EY87" s="11">
        <v>43373</v>
      </c>
      <c r="EZ87" s="19">
        <v>23</v>
      </c>
      <c r="FA87" s="19">
        <v>99266.644836425781</v>
      </c>
      <c r="FB87" s="19">
        <v>43234.698944091797</v>
      </c>
      <c r="FC87" s="19">
        <v>5255.0950107574463</v>
      </c>
      <c r="FD87" s="12">
        <v>2.2959948203823677</v>
      </c>
      <c r="FE87" s="12">
        <v>8.2271964361421013</v>
      </c>
      <c r="FF87" s="22">
        <v>43373</v>
      </c>
      <c r="FG87" s="2">
        <v>171.46463271137247</v>
      </c>
      <c r="FH87" s="2">
        <f t="shared" si="42"/>
        <v>74.679886552539045</v>
      </c>
      <c r="FI87" s="13"/>
      <c r="FJ87" s="11">
        <v>43373</v>
      </c>
      <c r="FK87" s="19">
        <v>21</v>
      </c>
      <c r="FL87" s="19">
        <v>199851.67272949219</v>
      </c>
      <c r="FM87" s="19">
        <v>44376.987979888916</v>
      </c>
      <c r="FN87" s="19">
        <v>11700.800971031189</v>
      </c>
      <c r="FO87" s="12">
        <v>4.5034979124780259</v>
      </c>
      <c r="FP87" s="12">
        <v>3.792645314603448</v>
      </c>
      <c r="FQ87" s="14">
        <v>43373</v>
      </c>
      <c r="FR87" s="2">
        <v>367.93246137974211</v>
      </c>
      <c r="FS87" s="2">
        <f t="shared" si="34"/>
        <v>81.699263223881289</v>
      </c>
      <c r="FT87" s="13"/>
      <c r="FU87" s="11">
        <v>43373</v>
      </c>
      <c r="FV87" s="19">
        <v>8</v>
      </c>
      <c r="FW87" s="19">
        <v>52479.234924316406</v>
      </c>
      <c r="FX87" s="19">
        <v>12793.285968780518</v>
      </c>
      <c r="FY87" s="19">
        <v>2421.3279914855957</v>
      </c>
      <c r="FZ87" s="12">
        <v>4.1020919138665075</v>
      </c>
      <c r="GA87" s="12">
        <v>5.2835824034443393</v>
      </c>
      <c r="GB87" s="14">
        <v>43373</v>
      </c>
      <c r="GC87" s="2">
        <v>418.3413570106008</v>
      </c>
      <c r="GD87" s="2">
        <f t="shared" si="41"/>
        <v>101.98244354214992</v>
      </c>
      <c r="GE87" s="13"/>
      <c r="GF87" s="11">
        <v>43373</v>
      </c>
      <c r="GG87" s="19">
        <v>4</v>
      </c>
      <c r="GH87" s="19">
        <v>38689.099975585938</v>
      </c>
      <c r="GI87" s="19">
        <v>5683.0999984741211</v>
      </c>
      <c r="GJ87" s="19">
        <v>2279.6999969482422</v>
      </c>
      <c r="GK87" s="12">
        <v>6.8077457700856456</v>
      </c>
      <c r="GL87" s="12">
        <v>2.492915737194322</v>
      </c>
      <c r="GM87" s="14">
        <v>43373</v>
      </c>
      <c r="GN87" s="2">
        <v>277.39002704029895</v>
      </c>
      <c r="GO87" s="2">
        <f t="shared" si="35"/>
        <v>40.746237654642798</v>
      </c>
    </row>
    <row r="88" spans="2:392">
      <c r="B88" s="11">
        <v>43190</v>
      </c>
      <c r="C88" s="13">
        <v>379</v>
      </c>
      <c r="D88" s="2">
        <v>1490376.784942627</v>
      </c>
      <c r="E88" s="2">
        <v>297071.22177165747</v>
      </c>
      <c r="F88" s="2">
        <v>79567.703478630632</v>
      </c>
      <c r="G88" s="12">
        <v>5.0169005804547391</v>
      </c>
      <c r="H88" s="12">
        <v>3.7335653636332662</v>
      </c>
      <c r="L88" s="11">
        <v>43465</v>
      </c>
      <c r="M88" s="19">
        <v>12</v>
      </c>
      <c r="N88" s="19">
        <v>46795.309997558594</v>
      </c>
      <c r="O88" s="19">
        <v>9096.4390716552734</v>
      </c>
      <c r="P88" s="19">
        <v>2303.0859851837158</v>
      </c>
      <c r="Q88" s="12">
        <v>5.144354799602179</v>
      </c>
      <c r="R88" s="12">
        <v>3.9496741025627213</v>
      </c>
      <c r="S88" s="14">
        <v>43465</v>
      </c>
      <c r="T88" s="2">
        <v>470.20367071462636</v>
      </c>
      <c r="U88" s="2">
        <f t="shared" si="37"/>
        <v>91.401874293543656</v>
      </c>
      <c r="V88" s="13"/>
      <c r="W88" s="11">
        <v>43465</v>
      </c>
      <c r="X88" s="19">
        <v>22</v>
      </c>
      <c r="Y88" s="19">
        <v>42294.694946289063</v>
      </c>
      <c r="Z88" s="19">
        <v>8094.7339763641357</v>
      </c>
      <c r="AA88" s="19">
        <v>2071.6820125579834</v>
      </c>
      <c r="AB88" s="12">
        <v>5.2249641643302427</v>
      </c>
      <c r="AC88" s="12">
        <v>3.9073245446434437</v>
      </c>
      <c r="AD88" s="14">
        <v>43465</v>
      </c>
      <c r="AE88" s="2">
        <v>485.54757197109302</v>
      </c>
      <c r="AF88" s="2">
        <f t="shared" si="22"/>
        <v>92.928402320120512</v>
      </c>
      <c r="AG88" s="13"/>
      <c r="AH88" s="11">
        <v>43465</v>
      </c>
      <c r="AI88" s="19">
        <v>28</v>
      </c>
      <c r="AJ88" s="19">
        <v>103735.06823730469</v>
      </c>
      <c r="AK88" s="19">
        <v>22333.885147094727</v>
      </c>
      <c r="AL88" s="19">
        <v>5355.8600082397461</v>
      </c>
      <c r="AM88" s="12">
        <v>4.6447390390918581</v>
      </c>
      <c r="AN88" s="12">
        <v>4.1699904614263748</v>
      </c>
      <c r="AO88" s="14">
        <v>43465</v>
      </c>
      <c r="AP88" s="2">
        <v>447.30195939761131</v>
      </c>
      <c r="AQ88" s="2">
        <f t="shared" si="23"/>
        <v>96.302925876556458</v>
      </c>
      <c r="AS88" s="11">
        <v>43465</v>
      </c>
      <c r="AT88" s="19">
        <v>14</v>
      </c>
      <c r="AU88" s="19">
        <v>28601.94091796875</v>
      </c>
      <c r="AV88" s="19">
        <v>3770.1280288696289</v>
      </c>
      <c r="AW88" s="19">
        <v>1550.2670027166605</v>
      </c>
      <c r="AX88" s="12">
        <v>7.5864640932483853</v>
      </c>
      <c r="AY88" s="12">
        <v>2.4319217413922396</v>
      </c>
      <c r="AZ88" s="14">
        <v>43465</v>
      </c>
      <c r="BA88" s="2">
        <v>500.78662772986019</v>
      </c>
      <c r="BB88" s="2">
        <f t="shared" si="40"/>
        <v>66.010544777446185</v>
      </c>
      <c r="BC88" s="13"/>
      <c r="BD88" s="11">
        <v>43465</v>
      </c>
      <c r="BE88" s="19">
        <v>61</v>
      </c>
      <c r="BF88" s="19">
        <v>191563.49145507813</v>
      </c>
      <c r="BG88" s="19">
        <v>26772.266415953636</v>
      </c>
      <c r="BH88" s="19">
        <v>10910.039241790771</v>
      </c>
      <c r="BI88" s="19">
        <v>7.1552960245803146</v>
      </c>
      <c r="BJ88" s="12">
        <v>2.4539111017495516</v>
      </c>
      <c r="BK88" s="14">
        <v>43465</v>
      </c>
      <c r="BL88" s="2">
        <v>751.77523096705386</v>
      </c>
      <c r="BM88" s="2">
        <f t="shared" si="24"/>
        <v>105.06556659354263</v>
      </c>
      <c r="BN88" s="13"/>
      <c r="BO88" s="11">
        <v>43465</v>
      </c>
      <c r="BP88" s="19">
        <v>10</v>
      </c>
      <c r="BQ88" s="19">
        <v>21257.890319824219</v>
      </c>
      <c r="BR88" s="19">
        <v>3599.9766693115234</v>
      </c>
      <c r="BS88" s="19">
        <v>1374.6349067687988</v>
      </c>
      <c r="BT88" s="12">
        <v>5.9050078021449171</v>
      </c>
      <c r="BU88" s="12">
        <v>2.6188602163272483</v>
      </c>
      <c r="BV88" s="14">
        <v>43465</v>
      </c>
      <c r="BW88" s="2">
        <v>495.99191729778846</v>
      </c>
      <c r="BX88" s="2">
        <f t="shared" si="25"/>
        <v>83.99513326936264</v>
      </c>
      <c r="BY88" s="13"/>
      <c r="BZ88" s="11">
        <v>43465</v>
      </c>
      <c r="CA88" s="19">
        <v>9</v>
      </c>
      <c r="CB88" s="19">
        <v>52838.930969238281</v>
      </c>
      <c r="CC88" s="19">
        <v>7703.5350341796875</v>
      </c>
      <c r="CD88" s="19">
        <v>2971.3589935302734</v>
      </c>
      <c r="CE88" s="19">
        <v>6.859049869287035</v>
      </c>
      <c r="CF88" s="12">
        <v>2.5925965361146459</v>
      </c>
      <c r="CG88" s="14">
        <v>43465</v>
      </c>
      <c r="CH88">
        <v>409.65004985763198</v>
      </c>
      <c r="CI88" s="2">
        <f t="shared" si="26"/>
        <v>59.724022665578481</v>
      </c>
      <c r="CJ88" s="13"/>
      <c r="CK88" s="11">
        <v>43465</v>
      </c>
      <c r="CL88" s="19">
        <v>23</v>
      </c>
      <c r="CM88" s="19">
        <v>123340.00897216797</v>
      </c>
      <c r="CN88" s="19">
        <v>20077.971803665161</v>
      </c>
      <c r="CO88" s="19">
        <v>7261.5389938354492</v>
      </c>
      <c r="CP88" s="12">
        <v>6.1430512094679157</v>
      </c>
      <c r="CQ88" s="12">
        <v>2.7649747279068513</v>
      </c>
      <c r="CR88" s="14">
        <v>43465</v>
      </c>
      <c r="CS88" s="2">
        <v>490.33793259505723</v>
      </c>
      <c r="CT88" s="2">
        <f t="shared" si="27"/>
        <v>79.819932453001343</v>
      </c>
      <c r="CU88" s="13"/>
      <c r="CV88" s="11">
        <v>43465</v>
      </c>
      <c r="CW88" s="19">
        <v>13</v>
      </c>
      <c r="CX88" s="19">
        <v>43205.511596679688</v>
      </c>
      <c r="CY88" s="19">
        <v>11180.723022460938</v>
      </c>
      <c r="CZ88" s="19">
        <v>2051.1869888305664</v>
      </c>
      <c r="DA88" s="12">
        <v>3.8642860135148864</v>
      </c>
      <c r="DB88" s="12">
        <v>5.4508550821275197</v>
      </c>
      <c r="DC88" s="14">
        <v>43465</v>
      </c>
      <c r="DD88" s="2">
        <v>333.73200171737517</v>
      </c>
      <c r="DE88" s="2">
        <f t="shared" si="28"/>
        <v>86.363173054527195</v>
      </c>
      <c r="DF88" s="13"/>
      <c r="DG88" s="11">
        <v>43465</v>
      </c>
      <c r="DH88" s="19">
        <v>48</v>
      </c>
      <c r="DI88" s="19">
        <v>107674.95074462891</v>
      </c>
      <c r="DJ88" s="19">
        <v>37768.71416425705</v>
      </c>
      <c r="DK88" s="19">
        <v>6301.1100051403046</v>
      </c>
      <c r="DL88" s="12">
        <v>2.8509032707957158</v>
      </c>
      <c r="DM88" s="12">
        <v>5.9939779076140836</v>
      </c>
      <c r="DN88" s="14">
        <v>43465</v>
      </c>
      <c r="DO88" s="2">
        <v>380.41733991331569</v>
      </c>
      <c r="DP88" s="2">
        <f t="shared" si="29"/>
        <v>133.43747710077074</v>
      </c>
      <c r="DQ88" s="13"/>
      <c r="DR88" s="11">
        <v>43465</v>
      </c>
      <c r="DS88" s="19">
        <v>25</v>
      </c>
      <c r="DT88" s="19">
        <v>148794.02499389648</v>
      </c>
      <c r="DU88" s="19">
        <v>30288.740013122559</v>
      </c>
      <c r="DV88" s="19">
        <v>7967.1859893798828</v>
      </c>
      <c r="DW88" s="12">
        <v>4.9125194686022482</v>
      </c>
      <c r="DX88" s="12">
        <v>3.8016860725351349</v>
      </c>
      <c r="DY88" s="14">
        <v>43465</v>
      </c>
      <c r="DZ88" s="2">
        <v>403.61630813585498</v>
      </c>
      <c r="EA88" s="2">
        <f t="shared" si="30"/>
        <v>82.16075492738868</v>
      </c>
      <c r="EB88" s="13"/>
      <c r="EC88" s="11">
        <v>43465</v>
      </c>
      <c r="ED88" s="19">
        <v>16</v>
      </c>
      <c r="EE88" s="19">
        <v>29741.164123535156</v>
      </c>
      <c r="EF88" s="19">
        <v>8214.8799514770508</v>
      </c>
      <c r="EG88" s="19">
        <v>819.24499696493149</v>
      </c>
      <c r="EH88" s="12">
        <v>3.6204015517217192</v>
      </c>
      <c r="EI88" s="12">
        <v>10.02737884504737</v>
      </c>
      <c r="EJ88" s="14">
        <v>43465</v>
      </c>
      <c r="EK88" s="2">
        <v>401.71172469321056</v>
      </c>
      <c r="EL88" s="2">
        <f t="shared" si="31"/>
        <v>110.95778160358273</v>
      </c>
      <c r="EM88" s="13"/>
      <c r="EN88" s="11">
        <v>43465</v>
      </c>
      <c r="EO88" s="19">
        <v>18</v>
      </c>
      <c r="EP88" s="19">
        <v>41747.731079101563</v>
      </c>
      <c r="EQ88" s="19">
        <v>7530.303092956543</v>
      </c>
      <c r="ER88" s="19">
        <v>2118.8549995422363</v>
      </c>
      <c r="ES88" s="12">
        <v>5.5439642420436215</v>
      </c>
      <c r="ET88" s="12">
        <v>3.5539492294580857</v>
      </c>
      <c r="EU88" s="14">
        <v>43465</v>
      </c>
      <c r="EV88" s="2">
        <v>491.5839754461436</v>
      </c>
      <c r="EW88" s="2">
        <f t="shared" si="32"/>
        <v>88.67012014942857</v>
      </c>
      <c r="EX88" s="13"/>
      <c r="EY88" s="11">
        <v>43465</v>
      </c>
      <c r="EZ88" s="19">
        <v>23</v>
      </c>
      <c r="FA88" s="19">
        <v>95477.468139648438</v>
      </c>
      <c r="FB88" s="19">
        <v>22717.553909301758</v>
      </c>
      <c r="FC88" s="19">
        <v>4921.6710052490234</v>
      </c>
      <c r="FD88" s="12">
        <v>4.2028058355593894</v>
      </c>
      <c r="FE88" s="12">
        <v>4.6158213105006825</v>
      </c>
      <c r="FF88" s="22">
        <v>43465</v>
      </c>
      <c r="FG88" s="2">
        <v>341.68552045162539</v>
      </c>
      <c r="FH88" s="2">
        <f t="shared" si="42"/>
        <v>81.299382798193761</v>
      </c>
      <c r="FI88" s="13"/>
      <c r="FJ88" s="11">
        <v>43465</v>
      </c>
      <c r="FK88" s="19">
        <v>22</v>
      </c>
      <c r="FL88" s="19">
        <v>200015.69450378418</v>
      </c>
      <c r="FM88" s="19">
        <v>46070.293184280396</v>
      </c>
      <c r="FN88" s="19">
        <v>11943.533990859985</v>
      </c>
      <c r="FO88" s="12">
        <v>4.3415329202209501</v>
      </c>
      <c r="FP88" s="12">
        <v>3.857341823578897</v>
      </c>
      <c r="FQ88" s="14">
        <v>43465</v>
      </c>
      <c r="FR88" s="2">
        <v>574.48920976797979</v>
      </c>
      <c r="FS88" s="2">
        <f t="shared" si="34"/>
        <v>132.32404782473532</v>
      </c>
      <c r="FT88" s="13"/>
      <c r="FU88" s="11">
        <v>43465</v>
      </c>
      <c r="FV88" s="19">
        <v>8</v>
      </c>
      <c r="FW88" s="19">
        <v>67705.395202636719</v>
      </c>
      <c r="FX88" s="19">
        <v>12746.068958282471</v>
      </c>
      <c r="FY88" s="19">
        <v>2451.8310012817383</v>
      </c>
      <c r="FZ88" s="12">
        <v>5.3118648129266051</v>
      </c>
      <c r="GA88" s="12">
        <v>5.1985919713141877</v>
      </c>
      <c r="GB88" s="14">
        <v>43465</v>
      </c>
      <c r="GC88" s="2">
        <v>699.3676723087483</v>
      </c>
      <c r="GD88" s="2">
        <f t="shared" si="41"/>
        <v>131.66142154198147</v>
      </c>
      <c r="GE88" s="13"/>
      <c r="GF88" s="11">
        <v>43465</v>
      </c>
      <c r="GG88" s="19">
        <v>4</v>
      </c>
      <c r="GH88" s="19">
        <v>37285.5</v>
      </c>
      <c r="GI88" s="19">
        <v>6993.3000030517578</v>
      </c>
      <c r="GJ88" s="19">
        <v>2209.5999984741211</v>
      </c>
      <c r="GK88" s="19">
        <v>5.3316031035032445</v>
      </c>
      <c r="GL88" s="12">
        <v>3.1649619876362718</v>
      </c>
      <c r="GM88" s="14">
        <v>43465</v>
      </c>
      <c r="GN88" s="2">
        <v>391.31275163560758</v>
      </c>
      <c r="GO88" s="2">
        <f t="shared" si="35"/>
        <v>73.394951581914853</v>
      </c>
      <c r="GP88" s="13"/>
      <c r="GQ88" s="2"/>
      <c r="GR88" s="2"/>
      <c r="GS88" s="2"/>
      <c r="GT88" s="12"/>
      <c r="GU88" s="12"/>
      <c r="GY88" s="11"/>
      <c r="GZ88" s="19"/>
      <c r="HA88" s="19"/>
      <c r="HB88" s="19"/>
      <c r="HC88" s="19"/>
      <c r="HD88" s="12"/>
      <c r="HE88" s="12"/>
      <c r="HF88" s="14"/>
      <c r="HG88" s="2"/>
      <c r="HH88" s="2"/>
      <c r="HI88" s="13"/>
      <c r="HJ88" s="11"/>
      <c r="HK88" s="19"/>
      <c r="HL88" s="19"/>
      <c r="HM88" s="19"/>
      <c r="HN88" s="19"/>
      <c r="HO88" s="12"/>
      <c r="HP88" s="12"/>
      <c r="HQ88" s="14"/>
      <c r="HR88" s="2"/>
      <c r="HS88" s="2"/>
      <c r="HT88" s="13"/>
      <c r="HU88" s="11"/>
      <c r="HV88" s="19"/>
      <c r="HW88" s="19"/>
      <c r="HX88" s="19"/>
      <c r="HY88" s="19"/>
      <c r="HZ88" s="12"/>
      <c r="IA88" s="12"/>
      <c r="IB88" s="14"/>
      <c r="IC88" s="2"/>
      <c r="ID88" s="2"/>
      <c r="IF88" s="11"/>
      <c r="IG88" s="19"/>
      <c r="IH88" s="19"/>
      <c r="II88" s="19"/>
      <c r="IJ88" s="19"/>
      <c r="IK88" s="12"/>
      <c r="IL88" s="12"/>
      <c r="IM88" s="14"/>
      <c r="IN88" s="2"/>
      <c r="IO88" s="2"/>
      <c r="IP88" s="13"/>
      <c r="IQ88" s="11"/>
      <c r="IR88" s="19"/>
      <c r="IS88" s="19"/>
      <c r="IT88" s="19"/>
      <c r="IU88" s="19"/>
      <c r="IV88" s="12"/>
      <c r="IW88" s="12"/>
      <c r="IX88" s="14"/>
      <c r="IY88" s="2"/>
      <c r="IZ88" s="2"/>
      <c r="JA88" s="13"/>
      <c r="JB88" s="11"/>
      <c r="JC88" s="19"/>
      <c r="JD88" s="19"/>
      <c r="JE88" s="19"/>
      <c r="JF88" s="19"/>
      <c r="JG88" s="12"/>
      <c r="JH88" s="12"/>
      <c r="JI88" s="14"/>
      <c r="JJ88" s="2"/>
      <c r="JK88" s="2"/>
      <c r="JL88" s="13"/>
      <c r="JM88" s="11"/>
      <c r="JN88" s="19"/>
      <c r="JO88" s="19"/>
      <c r="JP88" s="19"/>
      <c r="JQ88" s="19"/>
      <c r="JR88" s="12"/>
      <c r="JS88" s="12"/>
      <c r="JT88" s="14"/>
      <c r="JV88" s="2"/>
      <c r="JW88" s="13"/>
      <c r="JX88" s="11"/>
      <c r="JY88" s="19"/>
      <c r="JZ88" s="19"/>
      <c r="KA88" s="19"/>
      <c r="KB88" s="19"/>
      <c r="KC88" s="12"/>
      <c r="KD88" s="12"/>
      <c r="KE88" s="14"/>
      <c r="KF88" s="2"/>
      <c r="KG88" s="2"/>
      <c r="KH88" s="13"/>
      <c r="KI88" s="11"/>
      <c r="KJ88" s="19"/>
      <c r="KK88" s="19"/>
      <c r="KL88" s="19"/>
      <c r="KM88" s="19"/>
      <c r="KN88" s="12"/>
      <c r="KO88" s="12"/>
      <c r="KP88" s="14"/>
      <c r="KQ88" s="2"/>
      <c r="KR88" s="2"/>
      <c r="KS88" s="13"/>
      <c r="KT88" s="11"/>
      <c r="KU88" s="19"/>
      <c r="KV88" s="19"/>
      <c r="KW88" s="19"/>
      <c r="KX88" s="19"/>
      <c r="KY88" s="12"/>
      <c r="KZ88" s="12"/>
      <c r="LA88" s="14"/>
      <c r="LB88" s="2"/>
      <c r="LC88" s="2"/>
      <c r="LD88" s="13"/>
      <c r="LE88" s="11"/>
      <c r="LF88" s="19"/>
      <c r="LG88" s="19"/>
      <c r="LH88" s="19"/>
      <c r="LI88" s="19"/>
      <c r="LJ88" s="12"/>
      <c r="LK88" s="12"/>
      <c r="LL88" s="14"/>
      <c r="LM88" s="2"/>
      <c r="LN88" s="2"/>
      <c r="LO88" s="13"/>
      <c r="LP88" s="11"/>
      <c r="LQ88" s="19"/>
      <c r="LR88" s="19"/>
      <c r="LS88" s="19"/>
      <c r="LT88" s="19"/>
      <c r="LU88" s="12"/>
      <c r="LV88" s="12"/>
      <c r="LW88" s="14"/>
      <c r="LX88" s="2"/>
      <c r="LY88" s="2"/>
      <c r="LZ88" s="13"/>
      <c r="MA88" s="11"/>
      <c r="MB88" s="19"/>
      <c r="MC88" s="19"/>
      <c r="MD88" s="19"/>
      <c r="ME88" s="19"/>
      <c r="MF88" s="12"/>
      <c r="MG88" s="12"/>
      <c r="MH88" s="14"/>
      <c r="MI88" s="2"/>
      <c r="MJ88" s="2"/>
      <c r="MK88" s="13"/>
      <c r="ML88" s="11"/>
      <c r="MM88" s="19"/>
      <c r="MN88" s="19"/>
      <c r="MO88" s="19"/>
      <c r="MP88" s="19"/>
      <c r="MQ88" s="12"/>
      <c r="MR88" s="12"/>
      <c r="MS88" s="22"/>
      <c r="MT88" s="2"/>
      <c r="MU88" s="2"/>
      <c r="MV88" s="13"/>
      <c r="MW88" s="11"/>
      <c r="MX88" s="19"/>
      <c r="MY88" s="19"/>
      <c r="MZ88" s="19"/>
      <c r="NA88" s="19"/>
      <c r="NB88" s="12"/>
      <c r="NC88" s="12"/>
      <c r="ND88" s="14"/>
      <c r="NE88" s="2"/>
      <c r="NF88" s="2"/>
      <c r="NG88" s="13"/>
      <c r="NH88" s="11"/>
      <c r="NI88" s="19"/>
      <c r="NJ88" s="19"/>
      <c r="NK88" s="19"/>
      <c r="NL88" s="19"/>
      <c r="NM88" s="12"/>
      <c r="NN88" s="12"/>
      <c r="NO88" s="14"/>
      <c r="NP88" s="2"/>
      <c r="NQ88" s="2"/>
      <c r="NR88" s="13"/>
      <c r="NS88" s="11"/>
      <c r="NT88" s="19"/>
      <c r="NU88" s="19"/>
      <c r="NV88" s="19"/>
      <c r="NW88" s="19"/>
      <c r="NX88" s="12"/>
      <c r="NY88" s="12"/>
      <c r="NZ88" s="14"/>
      <c r="OA88" s="2"/>
      <c r="OB88" s="2"/>
    </row>
    <row r="89" spans="2:392">
      <c r="B89" s="11">
        <v>43281</v>
      </c>
      <c r="C89" s="13">
        <v>376</v>
      </c>
      <c r="D89" s="2">
        <v>1499239.6259002686</v>
      </c>
      <c r="E89" s="2">
        <v>308050.16880679131</v>
      </c>
      <c r="F89" s="2">
        <v>80161.356974168681</v>
      </c>
      <c r="G89" s="12">
        <v>4.8668683796131589</v>
      </c>
      <c r="H89" s="12">
        <v>3.8428761741902382</v>
      </c>
      <c r="L89" s="11">
        <v>43555</v>
      </c>
      <c r="M89" s="19">
        <v>12</v>
      </c>
      <c r="N89" s="19">
        <v>51766.420288085938</v>
      </c>
      <c r="O89" s="19">
        <v>9281.2409820556641</v>
      </c>
      <c r="P89" s="19">
        <v>2400.5350303649902</v>
      </c>
      <c r="Q89" s="12">
        <v>5.5775321843459347</v>
      </c>
      <c r="R89" s="12">
        <v>3.8663218260324634</v>
      </c>
      <c r="S89" s="14">
        <v>43555</v>
      </c>
      <c r="T89" s="2">
        <v>406.29221778905207</v>
      </c>
      <c r="U89" s="2">
        <f t="shared" si="37"/>
        <v>72.84444165635901</v>
      </c>
      <c r="V89" s="13"/>
      <c r="W89" s="11">
        <v>43555</v>
      </c>
      <c r="X89" s="19">
        <v>21</v>
      </c>
      <c r="Y89" s="19">
        <v>52445.512512207031</v>
      </c>
      <c r="Z89" s="19">
        <v>8689.1209335327148</v>
      </c>
      <c r="AA89" s="19">
        <v>2200.018009185791</v>
      </c>
      <c r="AB89" s="19">
        <v>6.0357673593667416</v>
      </c>
      <c r="AC89" s="12">
        <v>3.9495680931941499</v>
      </c>
      <c r="AD89" s="14">
        <v>43555</v>
      </c>
      <c r="AE89" s="2">
        <v>333.39194250486895</v>
      </c>
      <c r="AF89" s="2">
        <f t="shared" si="22"/>
        <v>55.236049147501873</v>
      </c>
      <c r="AG89" s="13"/>
      <c r="AH89" s="11">
        <v>43555</v>
      </c>
      <c r="AI89" s="19">
        <v>30</v>
      </c>
      <c r="AJ89" s="19">
        <v>128598.32067871094</v>
      </c>
      <c r="AK89" s="19">
        <v>26196.58309173584</v>
      </c>
      <c r="AL89" s="19">
        <v>6137.9269828796387</v>
      </c>
      <c r="AM89" s="19">
        <v>4.9089730606614674</v>
      </c>
      <c r="AN89" s="12">
        <v>4.2679854558070325</v>
      </c>
      <c r="AO89" s="14">
        <v>43555</v>
      </c>
      <c r="AP89" s="2">
        <v>306.82865018426247</v>
      </c>
      <c r="AQ89" s="2">
        <f t="shared" si="23"/>
        <v>62.503632917251814</v>
      </c>
      <c r="AS89" s="11">
        <v>43555</v>
      </c>
      <c r="AT89" s="19">
        <v>14</v>
      </c>
      <c r="AU89" s="19">
        <v>28766.917785644531</v>
      </c>
      <c r="AV89" s="19">
        <v>3988.4130096435547</v>
      </c>
      <c r="AW89" s="19">
        <v>1599.831006526947</v>
      </c>
      <c r="AX89" s="19">
        <v>7.2126225935200816</v>
      </c>
      <c r="AY89" s="12">
        <v>2.4930214462475946</v>
      </c>
      <c r="AZ89" s="14">
        <v>43555</v>
      </c>
      <c r="BA89" s="2">
        <v>356.47769205025452</v>
      </c>
      <c r="BB89" s="2">
        <f t="shared" si="40"/>
        <v>49.424143219488421</v>
      </c>
      <c r="BC89" s="13"/>
      <c r="BD89" s="11">
        <v>43555</v>
      </c>
      <c r="BE89" s="19">
        <v>56</v>
      </c>
      <c r="BF89" s="19">
        <v>188359.0032043457</v>
      </c>
      <c r="BG89" s="19">
        <v>24156.75334072113</v>
      </c>
      <c r="BH89" s="19">
        <v>10309.790397882462</v>
      </c>
      <c r="BI89" s="19">
        <v>7.7973641800128917</v>
      </c>
      <c r="BJ89" s="12">
        <v>2.3430886961273929</v>
      </c>
      <c r="BK89" s="14">
        <v>43555</v>
      </c>
      <c r="BL89" s="2">
        <v>541.42823314842735</v>
      </c>
      <c r="BM89" s="2">
        <f t="shared" si="24"/>
        <v>69.437340702423384</v>
      </c>
      <c r="BN89" s="13"/>
      <c r="BO89" s="11">
        <v>43555</v>
      </c>
      <c r="BP89" s="19">
        <v>10</v>
      </c>
      <c r="BQ89" s="19">
        <v>22228.729522705078</v>
      </c>
      <c r="BR89" s="19">
        <v>3786.8817720413208</v>
      </c>
      <c r="BS89" s="19">
        <v>1337.4808883666992</v>
      </c>
      <c r="BT89" s="19">
        <v>5.8699296309751618</v>
      </c>
      <c r="BU89" s="12">
        <v>2.8313539318425502</v>
      </c>
      <c r="BV89" s="14">
        <v>43555</v>
      </c>
      <c r="BW89" s="2">
        <v>423.0464524392562</v>
      </c>
      <c r="BX89" s="2">
        <f t="shared" si="25"/>
        <v>72.0701062934167</v>
      </c>
      <c r="BY89" s="13"/>
      <c r="BZ89" s="11">
        <v>43555</v>
      </c>
      <c r="CA89" s="19">
        <v>9</v>
      </c>
      <c r="CB89" s="19">
        <v>57921.172607421875</v>
      </c>
      <c r="CC89" s="19">
        <v>8147.0008850097656</v>
      </c>
      <c r="CD89" s="19">
        <v>3096.055965423584</v>
      </c>
      <c r="CE89" s="19">
        <v>7.1095085694657376</v>
      </c>
      <c r="CF89" s="12">
        <v>2.6314126669525955</v>
      </c>
      <c r="CG89" s="14">
        <v>43555</v>
      </c>
      <c r="CH89">
        <v>283.39480345432253</v>
      </c>
      <c r="CI89" s="2">
        <f t="shared" si="26"/>
        <v>39.86137729286385</v>
      </c>
      <c r="CJ89" s="13"/>
      <c r="CK89" s="11">
        <v>43555</v>
      </c>
      <c r="CL89" s="19">
        <v>22</v>
      </c>
      <c r="CM89" s="19">
        <v>129739.55682373047</v>
      </c>
      <c r="CN89" s="19">
        <v>21602.817924499512</v>
      </c>
      <c r="CO89" s="19">
        <v>7349.1059837341309</v>
      </c>
      <c r="CP89" s="19">
        <v>6.005677466576909</v>
      </c>
      <c r="CQ89" s="12">
        <v>2.9395164489821348</v>
      </c>
      <c r="CR89" s="14">
        <v>43555</v>
      </c>
      <c r="CS89" s="2">
        <v>392.44505228294702</v>
      </c>
      <c r="CT89" s="2">
        <f t="shared" si="27"/>
        <v>65.345675732172012</v>
      </c>
      <c r="CU89" s="13"/>
      <c r="CV89" s="11">
        <v>43555</v>
      </c>
      <c r="CW89" s="19">
        <v>13</v>
      </c>
      <c r="CX89" s="19">
        <v>49064.177124023438</v>
      </c>
      <c r="CY89" s="19">
        <v>10771.269989013672</v>
      </c>
      <c r="CZ89" s="19">
        <v>2125.3820190429688</v>
      </c>
      <c r="DA89" s="19">
        <v>4.5550967689109294</v>
      </c>
      <c r="DB89" s="12">
        <v>5.0679218571086961</v>
      </c>
      <c r="DC89" s="14">
        <v>43555</v>
      </c>
      <c r="DD89" s="2">
        <v>239.12337968457291</v>
      </c>
      <c r="DE89" s="2">
        <f t="shared" si="28"/>
        <v>52.495784791361203</v>
      </c>
      <c r="DF89" s="13"/>
      <c r="DG89" s="11">
        <v>43555</v>
      </c>
      <c r="DH89" s="19">
        <v>48</v>
      </c>
      <c r="DI89" s="19">
        <v>112486.94094848633</v>
      </c>
      <c r="DJ89" s="19">
        <v>34584.127973556519</v>
      </c>
      <c r="DK89" s="19">
        <v>6203.2229924201965</v>
      </c>
      <c r="DL89" s="19">
        <v>3.2525597012159837</v>
      </c>
      <c r="DM89" s="12">
        <v>5.5751869658426498</v>
      </c>
      <c r="DN89" s="14">
        <v>43555</v>
      </c>
      <c r="DO89" s="2">
        <v>280.87269034399122</v>
      </c>
      <c r="DP89" s="2">
        <f t="shared" si="29"/>
        <v>86.354353538533275</v>
      </c>
      <c r="DQ89" s="13"/>
      <c r="DR89" s="11">
        <v>43555</v>
      </c>
      <c r="DS89" s="19">
        <v>25</v>
      </c>
      <c r="DT89" s="19">
        <v>160980.00631713867</v>
      </c>
      <c r="DU89" s="19">
        <v>30649.062889099121</v>
      </c>
      <c r="DV89" s="19">
        <v>8134.4800071716309</v>
      </c>
      <c r="DW89" s="19">
        <v>5.2523630787548168</v>
      </c>
      <c r="DX89" s="12">
        <v>3.7677962035775954</v>
      </c>
      <c r="DY89" s="14">
        <v>43555</v>
      </c>
      <c r="DZ89" s="2">
        <v>279.61920894457859</v>
      </c>
      <c r="EA89" s="2">
        <f t="shared" si="30"/>
        <v>53.236839257286874</v>
      </c>
      <c r="EB89" s="13"/>
      <c r="EC89" s="11">
        <v>43555</v>
      </c>
      <c r="ED89" s="19">
        <v>15</v>
      </c>
      <c r="EE89" s="19">
        <v>30921.983825683594</v>
      </c>
      <c r="EF89" s="19">
        <v>8103.7349700927734</v>
      </c>
      <c r="EG89" s="19">
        <v>759.57499538362026</v>
      </c>
      <c r="EH89" s="19">
        <v>3.8157693877949703</v>
      </c>
      <c r="EI89" s="12">
        <v>10.668775327444811</v>
      </c>
      <c r="EJ89" s="14">
        <v>43555</v>
      </c>
      <c r="EK89" s="2">
        <v>285.46669694346787</v>
      </c>
      <c r="EL89" s="2">
        <f t="shared" si="31"/>
        <v>74.812355761476283</v>
      </c>
      <c r="EM89" s="13"/>
      <c r="EN89" s="11">
        <v>43555</v>
      </c>
      <c r="EO89" s="19">
        <v>18</v>
      </c>
      <c r="EP89" s="19">
        <v>50566.306762695313</v>
      </c>
      <c r="EQ89" s="19">
        <v>8585.4280242919922</v>
      </c>
      <c r="ER89" s="19">
        <v>2114.198034286499</v>
      </c>
      <c r="ES89" s="19">
        <v>5.8897828529481293</v>
      </c>
      <c r="ET89" s="12">
        <v>4.060843821184144</v>
      </c>
      <c r="EU89" s="14">
        <v>43555</v>
      </c>
      <c r="EV89" s="2">
        <v>399.66646629798868</v>
      </c>
      <c r="EW89" s="2">
        <f t="shared" si="32"/>
        <v>67.85758936731186</v>
      </c>
      <c r="EX89" s="13"/>
      <c r="EY89" s="11">
        <v>43555</v>
      </c>
      <c r="EZ89" s="19">
        <v>23</v>
      </c>
      <c r="FA89" s="19">
        <v>101765.51196289063</v>
      </c>
      <c r="FB89" s="19">
        <v>21876.882919311523</v>
      </c>
      <c r="FC89" s="19">
        <v>4954.1059951782227</v>
      </c>
      <c r="FD89" s="19">
        <v>4.6517372853450931</v>
      </c>
      <c r="FE89" s="12">
        <v>4.4159093367408886</v>
      </c>
      <c r="FF89" s="22">
        <v>43555</v>
      </c>
      <c r="FG89" s="2">
        <v>203.25903793740855</v>
      </c>
      <c r="FH89" s="2">
        <f t="shared" si="42"/>
        <v>43.695296073094894</v>
      </c>
      <c r="FI89" s="13"/>
      <c r="FJ89" s="11">
        <v>43555</v>
      </c>
      <c r="FK89" s="19">
        <v>22</v>
      </c>
      <c r="FL89" s="19">
        <v>214003.46017456055</v>
      </c>
      <c r="FM89" s="19">
        <v>33956.902881622314</v>
      </c>
      <c r="FN89" s="19">
        <v>11132.809955596924</v>
      </c>
      <c r="FO89" s="19">
        <v>6.3022078580193641</v>
      </c>
      <c r="FP89" s="12">
        <v>3.0501646050780535</v>
      </c>
      <c r="FQ89" s="14">
        <v>43555</v>
      </c>
      <c r="FR89" s="2">
        <v>432.84810157906185</v>
      </c>
      <c r="FS89" s="2">
        <f t="shared" si="34"/>
        <v>68.68197801954058</v>
      </c>
      <c r="FT89" s="13"/>
      <c r="FU89" s="11">
        <v>43555</v>
      </c>
      <c r="FV89" s="19">
        <v>7</v>
      </c>
      <c r="FW89" s="19">
        <v>69802.713806152344</v>
      </c>
      <c r="FX89" s="19">
        <v>13249.893951416016</v>
      </c>
      <c r="FY89" s="19">
        <v>2434.9179992675781</v>
      </c>
      <c r="FZ89" s="19">
        <v>5.2681715085495107</v>
      </c>
      <c r="GA89" s="12">
        <v>5.4416181388455689</v>
      </c>
      <c r="GB89" s="14">
        <v>43555</v>
      </c>
      <c r="GC89" s="2">
        <v>591.21519720251274</v>
      </c>
      <c r="GD89" s="2">
        <f t="shared" si="41"/>
        <v>112.22398440199841</v>
      </c>
      <c r="GE89" s="13"/>
      <c r="GF89" s="11">
        <v>43555</v>
      </c>
      <c r="GG89" s="19">
        <v>5</v>
      </c>
      <c r="GH89" s="19">
        <v>44520.433959960938</v>
      </c>
      <c r="GI89" s="19">
        <v>7804.4029922485352</v>
      </c>
      <c r="GJ89" s="19">
        <v>2467.2439994812012</v>
      </c>
      <c r="GK89" s="19">
        <v>5.7045278164363609</v>
      </c>
      <c r="GL89" s="12">
        <v>3.1632067983100183</v>
      </c>
      <c r="GM89" s="14">
        <v>43555</v>
      </c>
      <c r="GN89" s="2">
        <v>245.96918466102946</v>
      </c>
      <c r="GO89" s="2">
        <f t="shared" si="35"/>
        <v>43.118237402984093</v>
      </c>
    </row>
    <row r="90" spans="2:392">
      <c r="B90" s="11">
        <v>43373</v>
      </c>
      <c r="C90" s="13">
        <v>363</v>
      </c>
      <c r="D90" s="2">
        <v>1420505.8330078125</v>
      </c>
      <c r="E90" s="2">
        <v>323367.02165699005</v>
      </c>
      <c r="F90" s="2">
        <v>77194.693794414401</v>
      </c>
      <c r="G90" s="12">
        <v>4.3928593142519246</v>
      </c>
      <c r="H90" s="12">
        <v>4.1889799125077687</v>
      </c>
      <c r="L90" s="11">
        <v>43646</v>
      </c>
      <c r="M90" s="19">
        <v>12</v>
      </c>
      <c r="N90" s="19">
        <v>52269.497161865234</v>
      </c>
      <c r="O90" s="19">
        <v>10140.820098876953</v>
      </c>
      <c r="P90" s="19">
        <v>2495.8150024414063</v>
      </c>
      <c r="Q90" s="12">
        <v>5.1543658848315266</v>
      </c>
      <c r="R90" s="12">
        <v>4.0631297147253314</v>
      </c>
      <c r="S90" s="14">
        <v>43646</v>
      </c>
      <c r="T90" s="2">
        <v>386.29441245734785</v>
      </c>
      <c r="U90" s="2">
        <f t="shared" si="37"/>
        <v>74.945089481162071</v>
      </c>
      <c r="V90" s="13"/>
      <c r="W90" s="11">
        <v>43646</v>
      </c>
      <c r="X90" s="19">
        <v>22</v>
      </c>
      <c r="Y90" s="19">
        <v>54000.175170898438</v>
      </c>
      <c r="Z90" s="19">
        <v>9739.1300296783447</v>
      </c>
      <c r="AA90" s="19">
        <v>2454.9949722290039</v>
      </c>
      <c r="AB90" s="19">
        <v>5.5446610740735647</v>
      </c>
      <c r="AC90" s="12">
        <v>3.9670671996675155</v>
      </c>
      <c r="AD90" s="14">
        <v>43646</v>
      </c>
      <c r="AE90" s="2">
        <v>364.11098653891253</v>
      </c>
      <c r="AF90" s="2">
        <f t="shared" si="22"/>
        <v>65.66875444226325</v>
      </c>
      <c r="AG90" s="13"/>
      <c r="AH90" s="11">
        <v>43646</v>
      </c>
      <c r="AI90" s="19">
        <v>28</v>
      </c>
      <c r="AJ90" s="19">
        <v>121749.28778076172</v>
      </c>
      <c r="AK90" s="19">
        <v>25823.921981811523</v>
      </c>
      <c r="AL90" s="19">
        <v>5849.1579933166504</v>
      </c>
      <c r="AM90" s="19">
        <v>4.714593231288144</v>
      </c>
      <c r="AN90" s="12">
        <v>4.4149810983595223</v>
      </c>
      <c r="AO90" s="14">
        <v>43646</v>
      </c>
      <c r="AP90" s="2">
        <v>290.71824089207934</v>
      </c>
      <c r="AQ90" s="2">
        <f t="shared" si="23"/>
        <v>61.663483280539111</v>
      </c>
      <c r="AS90" s="11">
        <v>43646</v>
      </c>
      <c r="AT90" s="19">
        <v>15</v>
      </c>
      <c r="AU90" s="19">
        <v>36513.978271484375</v>
      </c>
      <c r="AV90" s="19">
        <v>1323.5000381469727</v>
      </c>
      <c r="AW90" s="19">
        <v>1910.6950149536133</v>
      </c>
      <c r="AX90" s="19">
        <v>27.588951431091349</v>
      </c>
      <c r="AY90" s="12">
        <v>0.69267990327546014</v>
      </c>
      <c r="AZ90" s="14">
        <v>43646</v>
      </c>
      <c r="BA90" s="2">
        <v>335.05545240055375</v>
      </c>
      <c r="BB90" s="2">
        <f t="shared" si="40"/>
        <v>12.144551895617289</v>
      </c>
      <c r="BC90" s="13"/>
      <c r="BD90" s="11">
        <v>43646</v>
      </c>
      <c r="BE90" s="19">
        <v>56</v>
      </c>
      <c r="BF90" s="19">
        <v>189094.07235717773</v>
      </c>
      <c r="BG90" s="19">
        <v>29828.996551513672</v>
      </c>
      <c r="BH90" s="19">
        <v>10376.514010190964</v>
      </c>
      <c r="BI90" s="19">
        <v>6.3392703147294496</v>
      </c>
      <c r="BJ90" s="12">
        <v>2.87466450893027</v>
      </c>
      <c r="BK90" s="14">
        <v>43646</v>
      </c>
      <c r="BL90" s="2">
        <v>645.29235868202761</v>
      </c>
      <c r="BM90" s="2">
        <f t="shared" si="24"/>
        <v>101.79284470369957</v>
      </c>
      <c r="BN90" s="13"/>
      <c r="BO90" s="11">
        <v>43646</v>
      </c>
      <c r="BP90" s="19">
        <v>10</v>
      </c>
      <c r="BQ90" s="19">
        <v>28069.608764648438</v>
      </c>
      <c r="BR90" s="19">
        <v>3973.3214721679688</v>
      </c>
      <c r="BS90" s="19">
        <v>1293.120002746582</v>
      </c>
      <c r="BT90" s="19">
        <v>7.0645199391160212</v>
      </c>
      <c r="BU90" s="12">
        <v>3.072662601868851</v>
      </c>
      <c r="BV90" s="14">
        <v>43646</v>
      </c>
      <c r="BW90" s="2">
        <v>417.21392229761648</v>
      </c>
      <c r="BX90" s="2">
        <f t="shared" si="25"/>
        <v>59.057646647370376</v>
      </c>
      <c r="BY90" s="13"/>
      <c r="BZ90" s="11">
        <v>43646</v>
      </c>
      <c r="CA90" s="19">
        <v>10</v>
      </c>
      <c r="CB90" s="19">
        <v>57828.550903320313</v>
      </c>
      <c r="CC90" s="19">
        <v>8754.4477844238281</v>
      </c>
      <c r="CD90" s="19">
        <v>3285.9299850463867</v>
      </c>
      <c r="CE90" s="19">
        <v>6.6056194893538089</v>
      </c>
      <c r="CF90" s="12">
        <v>2.6642222519236798</v>
      </c>
      <c r="CG90" s="14">
        <v>43646</v>
      </c>
      <c r="CH90">
        <v>257.10083010957675</v>
      </c>
      <c r="CI90" s="2">
        <f t="shared" si="26"/>
        <v>38.921531965918234</v>
      </c>
      <c r="CJ90" s="13"/>
      <c r="CK90" s="11">
        <v>43646</v>
      </c>
      <c r="CL90" s="19">
        <v>24</v>
      </c>
      <c r="CM90" s="19">
        <v>143056.68588256836</v>
      </c>
      <c r="CN90" s="19">
        <v>23166.354988098145</v>
      </c>
      <c r="CO90" s="19">
        <v>7669.6116161346436</v>
      </c>
      <c r="CP90" s="19">
        <v>6.1751918226265889</v>
      </c>
      <c r="CQ90" s="12">
        <v>3.0205382159590504</v>
      </c>
      <c r="CR90" s="14">
        <v>43646</v>
      </c>
      <c r="CS90" s="2">
        <v>436.76232308956389</v>
      </c>
      <c r="CT90" s="2">
        <f t="shared" si="27"/>
        <v>70.72854344203823</v>
      </c>
      <c r="CU90" s="13"/>
      <c r="CV90" s="11">
        <v>43646</v>
      </c>
      <c r="CW90" s="19">
        <v>13</v>
      </c>
      <c r="CX90" s="19">
        <v>50822.920166015625</v>
      </c>
      <c r="CY90" s="19">
        <v>10986.408996582031</v>
      </c>
      <c r="CZ90" s="19">
        <v>2161.0829925537109</v>
      </c>
      <c r="DA90" s="19">
        <v>4.6259810809725987</v>
      </c>
      <c r="DB90" s="12">
        <v>5.083751542368856</v>
      </c>
      <c r="DC90" s="14">
        <v>43646</v>
      </c>
      <c r="DD90" s="2">
        <v>214.72709165802436</v>
      </c>
      <c r="DE90" s="2">
        <f t="shared" si="28"/>
        <v>46.41763290845077</v>
      </c>
      <c r="DF90" s="13"/>
      <c r="DG90" s="11">
        <v>43646</v>
      </c>
      <c r="DH90" s="19">
        <v>48</v>
      </c>
      <c r="DI90" s="19">
        <v>115320.65496826172</v>
      </c>
      <c r="DJ90" s="19">
        <v>33551.292037010193</v>
      </c>
      <c r="DK90" s="19">
        <v>6305.2159986495972</v>
      </c>
      <c r="DL90" s="19">
        <v>3.4371449791278477</v>
      </c>
      <c r="DM90" s="12">
        <v>5.3211962990952175</v>
      </c>
      <c r="DN90" s="14">
        <v>43646</v>
      </c>
      <c r="DO90" s="2">
        <v>281.34389388383585</v>
      </c>
      <c r="DP90" s="2">
        <f t="shared" si="29"/>
        <v>81.853950180252497</v>
      </c>
      <c r="DQ90" s="13"/>
      <c r="DR90" s="11">
        <v>43646</v>
      </c>
      <c r="DS90" s="19">
        <v>24</v>
      </c>
      <c r="DT90" s="19">
        <v>167140.39239501953</v>
      </c>
      <c r="DU90" s="19">
        <v>32406.623912811279</v>
      </c>
      <c r="DV90" s="19">
        <v>8516.3069877624512</v>
      </c>
      <c r="DW90" s="19">
        <v>5.1575996575485323</v>
      </c>
      <c r="DX90" s="12">
        <v>3.8052437470112497</v>
      </c>
      <c r="DY90" s="14">
        <v>43646</v>
      </c>
      <c r="DZ90" s="2">
        <v>266.94062492734372</v>
      </c>
      <c r="EA90" s="2">
        <f t="shared" si="30"/>
        <v>51.756755593981822</v>
      </c>
      <c r="EB90" s="13"/>
      <c r="EC90" s="11">
        <v>43646</v>
      </c>
      <c r="ED90" s="19">
        <v>15</v>
      </c>
      <c r="EE90" s="19">
        <v>31531.025238037109</v>
      </c>
      <c r="EF90" s="19">
        <v>7860.2839889526367</v>
      </c>
      <c r="EG90" s="19">
        <v>805.54399387538433</v>
      </c>
      <c r="EH90" s="19">
        <v>4.011435882259839</v>
      </c>
      <c r="EI90" s="12">
        <v>9.7577339645196375</v>
      </c>
      <c r="EJ90" s="14">
        <v>43646</v>
      </c>
      <c r="EK90" s="2">
        <v>272.66954875319914</v>
      </c>
      <c r="EL90" s="2">
        <f t="shared" si="31"/>
        <v>67.97305422705422</v>
      </c>
      <c r="EM90" s="13"/>
      <c r="EN90" s="11">
        <v>43646</v>
      </c>
      <c r="EO90" s="19">
        <v>17</v>
      </c>
      <c r="EP90" s="19">
        <v>50093.351928710938</v>
      </c>
      <c r="EQ90" s="19">
        <v>7377.6859130859375</v>
      </c>
      <c r="ER90" s="19">
        <v>1932.3560104370117</v>
      </c>
      <c r="ES90" s="19">
        <v>6.789846100639692</v>
      </c>
      <c r="ET90" s="12">
        <v>3.8179744691131932</v>
      </c>
      <c r="EU90" s="14">
        <v>43646</v>
      </c>
      <c r="EV90" s="2">
        <v>434.51034947103085</v>
      </c>
      <c r="EW90" s="2">
        <f t="shared" si="32"/>
        <v>63.99413816317491</v>
      </c>
      <c r="EX90" s="13"/>
      <c r="EY90" s="11">
        <v>43646</v>
      </c>
      <c r="EZ90" s="19">
        <v>22</v>
      </c>
      <c r="FA90" s="19">
        <v>103167.03094482422</v>
      </c>
      <c r="FB90" s="19">
        <v>21166.256057739258</v>
      </c>
      <c r="FC90" s="19">
        <v>5054.0400161743164</v>
      </c>
      <c r="FD90" s="19">
        <v>4.8741275104768516</v>
      </c>
      <c r="FE90" s="12">
        <v>4.1879874298583752</v>
      </c>
      <c r="FF90" s="22">
        <v>43646</v>
      </c>
      <c r="FG90" s="2">
        <v>201.56100876887862</v>
      </c>
      <c r="FH90" s="2">
        <f t="shared" si="42"/>
        <v>41.353249034955851</v>
      </c>
      <c r="FI90" s="13"/>
      <c r="FJ90" s="11">
        <v>43646</v>
      </c>
      <c r="FK90" s="19">
        <v>22</v>
      </c>
      <c r="FL90" s="19">
        <v>221420.36749267578</v>
      </c>
      <c r="FM90" s="19">
        <v>28868.084056854248</v>
      </c>
      <c r="FN90" s="19">
        <v>11210.598026275635</v>
      </c>
      <c r="FO90" s="19">
        <v>7.6700749192984006</v>
      </c>
      <c r="FP90" s="12">
        <v>2.5750708382543577</v>
      </c>
      <c r="FQ90" s="14">
        <v>43646</v>
      </c>
      <c r="FR90" s="2">
        <v>440.776299263699</v>
      </c>
      <c r="FS90" s="2">
        <f t="shared" si="34"/>
        <v>57.46701354307212</v>
      </c>
      <c r="FT90" s="13"/>
      <c r="FU90" s="11">
        <v>43646</v>
      </c>
      <c r="FV90" s="19">
        <v>6</v>
      </c>
      <c r="FW90" s="19">
        <v>69876.93017578125</v>
      </c>
      <c r="FX90" s="19">
        <v>14113.288970947266</v>
      </c>
      <c r="FY90" s="19">
        <v>2441.5100078582764</v>
      </c>
      <c r="FZ90" s="19">
        <v>4.951144295254319</v>
      </c>
      <c r="GA90" s="12">
        <v>5.7805574933225943</v>
      </c>
      <c r="GB90" s="14">
        <v>43646</v>
      </c>
      <c r="GC90" s="2">
        <v>399.85989628022548</v>
      </c>
      <c r="GD90" s="2">
        <f t="shared" si="41"/>
        <v>80.761107419852806</v>
      </c>
      <c r="GE90" s="13"/>
      <c r="GF90" s="11">
        <v>43646</v>
      </c>
      <c r="GG90" s="19">
        <v>5</v>
      </c>
      <c r="GH90" s="19">
        <v>44039.375183105469</v>
      </c>
      <c r="GI90" s="19">
        <v>7669.2869720458984</v>
      </c>
      <c r="GJ90" s="19">
        <v>2479.0929870605469</v>
      </c>
      <c r="GK90" s="19">
        <v>5.7423037296200299</v>
      </c>
      <c r="GL90" s="12">
        <v>3.0935858445307245</v>
      </c>
      <c r="GM90" s="14">
        <v>43646</v>
      </c>
      <c r="GN90" s="2">
        <v>247.79109557533047</v>
      </c>
      <c r="GO90" s="2">
        <f t="shared" si="35"/>
        <v>43.151861559877275</v>
      </c>
    </row>
    <row r="91" spans="2:392">
      <c r="B91" s="11">
        <v>43465</v>
      </c>
      <c r="C91" s="13">
        <v>356</v>
      </c>
      <c r="D91" s="2">
        <v>1398193.0092315674</v>
      </c>
      <c r="E91" s="2">
        <v>287818.43744933605</v>
      </c>
      <c r="F91" s="2">
        <v>75363.30312474072</v>
      </c>
      <c r="G91" s="12">
        <v>4.8578993813684637</v>
      </c>
      <c r="H91" s="12">
        <v>3.8190793863286663</v>
      </c>
      <c r="L91" s="11"/>
      <c r="M91" s="19"/>
      <c r="N91" s="19"/>
      <c r="O91" s="19"/>
      <c r="P91" s="19"/>
      <c r="Q91" s="12"/>
      <c r="R91" s="12"/>
      <c r="S91" s="14"/>
      <c r="T91" s="2"/>
      <c r="U91" s="2"/>
      <c r="V91" s="13"/>
      <c r="W91" s="11"/>
      <c r="X91" s="19"/>
      <c r="Y91" s="19"/>
      <c r="Z91" s="19"/>
      <c r="AA91" s="19"/>
      <c r="AB91" s="19"/>
      <c r="AC91" s="12"/>
      <c r="AD91" s="14"/>
      <c r="AE91" s="2"/>
      <c r="AF91" s="2"/>
      <c r="AG91" s="13"/>
      <c r="AH91" s="11"/>
      <c r="AI91" s="19"/>
      <c r="AJ91" s="19"/>
      <c r="AK91" s="19"/>
      <c r="AL91" s="19"/>
      <c r="AM91" s="19"/>
      <c r="AN91" s="12"/>
      <c r="AO91" s="14"/>
      <c r="AP91" s="2"/>
      <c r="AQ91" s="2"/>
      <c r="AS91" s="11"/>
      <c r="AT91" s="19"/>
      <c r="AU91" s="19"/>
      <c r="AV91" s="19"/>
      <c r="AW91" s="19"/>
      <c r="AX91" s="19"/>
      <c r="AY91" s="12"/>
      <c r="AZ91" s="14"/>
      <c r="BA91" s="2"/>
      <c r="BB91" s="2"/>
      <c r="BC91" s="13"/>
      <c r="BD91" s="11"/>
      <c r="BE91" s="19"/>
      <c r="BF91" s="19"/>
      <c r="BG91" s="19"/>
      <c r="BH91" s="19"/>
      <c r="BI91" s="19"/>
      <c r="BJ91" s="12"/>
      <c r="BK91" s="14"/>
      <c r="BL91" s="2"/>
      <c r="BM91" s="2"/>
      <c r="BN91" s="13"/>
      <c r="BO91" s="11"/>
      <c r="BP91" s="19"/>
      <c r="BQ91" s="19"/>
      <c r="BR91" s="19"/>
      <c r="BS91" s="19"/>
      <c r="BT91" s="19"/>
      <c r="BU91" s="12"/>
      <c r="BV91" s="14"/>
      <c r="BW91" s="2"/>
      <c r="BX91" s="2"/>
      <c r="BY91" s="13"/>
      <c r="BZ91" s="11"/>
      <c r="CA91" s="19"/>
      <c r="CB91" s="19"/>
      <c r="CC91" s="19"/>
      <c r="CD91" s="19"/>
      <c r="CE91" s="19"/>
      <c r="CF91" s="12"/>
      <c r="CG91" s="14"/>
      <c r="CI91" s="2"/>
      <c r="CJ91" s="13"/>
      <c r="CK91" s="11"/>
      <c r="CL91" s="19"/>
      <c r="CM91" s="19"/>
      <c r="CN91" s="19"/>
      <c r="CO91" s="19"/>
      <c r="CP91" s="19"/>
      <c r="CQ91" s="12"/>
      <c r="CR91" s="14"/>
      <c r="CS91" s="2"/>
      <c r="CT91" s="2"/>
      <c r="CU91" s="13"/>
      <c r="CV91" s="11"/>
      <c r="CW91" s="19"/>
      <c r="CX91" s="19"/>
      <c r="CY91" s="19"/>
      <c r="CZ91" s="19"/>
      <c r="DA91" s="19"/>
      <c r="DB91" s="12"/>
      <c r="DC91" s="14"/>
      <c r="DD91" s="2"/>
      <c r="DE91" s="2"/>
      <c r="DF91" s="13"/>
      <c r="DG91" s="11"/>
      <c r="DH91" s="19"/>
      <c r="DI91" s="19"/>
      <c r="DJ91" s="19"/>
      <c r="DK91" s="19"/>
      <c r="DL91" s="19"/>
      <c r="DM91" s="12"/>
      <c r="DN91" s="14"/>
      <c r="DO91" s="2"/>
      <c r="DP91" s="2"/>
      <c r="DQ91" s="13"/>
      <c r="DR91" s="11"/>
      <c r="DS91" s="19"/>
      <c r="DT91" s="19"/>
      <c r="DU91" s="19"/>
      <c r="DV91" s="19"/>
      <c r="DW91" s="19"/>
      <c r="DX91" s="12"/>
      <c r="DY91" s="14"/>
      <c r="DZ91" s="2"/>
      <c r="EA91" s="2"/>
      <c r="EB91" s="13"/>
      <c r="EC91" s="11"/>
      <c r="ED91" s="19"/>
      <c r="EE91" s="19"/>
      <c r="EF91" s="19"/>
      <c r="EG91" s="19"/>
      <c r="EH91" s="19"/>
      <c r="EI91" s="12"/>
      <c r="EJ91" s="14"/>
      <c r="EK91" s="2"/>
      <c r="EL91" s="2"/>
      <c r="EM91" s="13"/>
      <c r="EN91" s="11"/>
      <c r="EO91" s="19"/>
      <c r="EP91" s="19"/>
      <c r="EQ91" s="19"/>
      <c r="ER91" s="19"/>
      <c r="ES91" s="19"/>
      <c r="ET91" s="12"/>
      <c r="EU91" s="14"/>
      <c r="EV91" s="2"/>
      <c r="EW91" s="2"/>
      <c r="EX91" s="13"/>
      <c r="EY91" s="11"/>
      <c r="EZ91" s="19"/>
      <c r="FA91" s="19"/>
      <c r="FB91" s="19"/>
      <c r="FC91" s="19"/>
      <c r="FD91" s="19"/>
      <c r="FE91" s="12"/>
      <c r="FG91" s="2"/>
      <c r="FH91" s="2"/>
      <c r="FI91" s="13"/>
      <c r="FJ91" s="11"/>
      <c r="FK91" s="19"/>
      <c r="FL91" s="19"/>
      <c r="FM91" s="19"/>
      <c r="FN91" s="19"/>
      <c r="FO91" s="19"/>
      <c r="FP91" s="12"/>
      <c r="FQ91" s="14"/>
      <c r="FR91" s="2"/>
      <c r="FS91" s="2"/>
      <c r="FT91" s="13"/>
      <c r="FU91" s="11"/>
      <c r="FV91" s="19"/>
      <c r="FW91" s="19"/>
      <c r="FX91" s="19"/>
      <c r="FY91" s="19"/>
      <c r="FZ91" s="19"/>
      <c r="GA91" s="12"/>
      <c r="GB91" s="14"/>
      <c r="GC91" s="2"/>
      <c r="GD91" s="2"/>
      <c r="GE91" s="13"/>
      <c r="GF91" s="11"/>
      <c r="GG91" s="19"/>
      <c r="GH91" s="19"/>
      <c r="GI91" s="19"/>
      <c r="GJ91" s="19"/>
      <c r="GK91" s="19"/>
      <c r="GL91" s="12"/>
      <c r="GM91" s="14"/>
      <c r="GN91" s="2"/>
      <c r="GO91" s="2"/>
    </row>
    <row r="92" spans="2:392">
      <c r="B92" s="11">
        <v>43555</v>
      </c>
      <c r="C92" s="13">
        <v>351</v>
      </c>
      <c r="D92" s="2">
        <v>1513797.4893493652</v>
      </c>
      <c r="E92" s="2">
        <v>278964.51753044128</v>
      </c>
      <c r="F92" s="2">
        <v>75839.12726841867</v>
      </c>
      <c r="G92" s="12">
        <v>5.4264875789594855</v>
      </c>
      <c r="H92" s="12">
        <v>3.6783719377874378</v>
      </c>
    </row>
    <row r="93" spans="2:392">
      <c r="B93" s="11">
        <v>43646</v>
      </c>
      <c r="C93" s="13">
        <v>350</v>
      </c>
      <c r="D93" s="2">
        <v>1556083.9197998047</v>
      </c>
      <c r="E93" s="2">
        <v>280141.60185337067</v>
      </c>
      <c r="F93" s="2">
        <v>77477.132614776492</v>
      </c>
      <c r="G93" s="12">
        <v>5.5546334764455185</v>
      </c>
      <c r="H93" s="12">
        <v>3.615797234601605</v>
      </c>
    </row>
    <row r="1048576" spans="21:21">
      <c r="U1048576" s="2"/>
    </row>
  </sheetData>
  <mergeCells count="1">
    <mergeCell ref="B3:H3"/>
  </mergeCells>
  <phoneticPr fontId="5" type="noConversion"/>
  <conditionalFormatting sqref="ES5:ES8 Q5:Q72 AB5:AB72 AM5:AM72 AX5:AX72 BI5:BI72 BT5:BT72 CE5:CE72 CP5:CP72 DA5:DA72 DL5:DL72 DW5:DW72 EH5:EH72 GK5:GK72 FD5:FD72 FO5:FO72 FZ5:FZ72 ES11:ES72">
    <cfRule type="cellIs" dxfId="34" priority="49" stopIfTrue="1" operator="lessThan">
      <formula>1</formula>
    </cfRule>
    <cfRule type="cellIs" dxfId="33" priority="50" stopIfTrue="1" operator="greaterThan">
      <formula>10</formula>
    </cfRule>
  </conditionalFormatting>
  <conditionalFormatting sqref="Q73 AB73 AM73 AX73 BI73 BT73 CE73 CP73 DA73 DL73 DW73 EH73 GK73 FD73 FO73 FZ73 ES73">
    <cfRule type="cellIs" dxfId="32" priority="47" stopIfTrue="1" operator="lessThan">
      <formula>1</formula>
    </cfRule>
    <cfRule type="cellIs" dxfId="31" priority="48" stopIfTrue="1" operator="greaterThan">
      <formula>10</formula>
    </cfRule>
  </conditionalFormatting>
  <conditionalFormatting sqref="Q74:Q75 AB74:AB75 AM74:AM75 AX74:AX75 BI74:BI75 BT74:BT75 CE74:CE75 CP74:CP75 DA74:DA75 DL74:DL75 DW74:DW75 EH74:EH75 GK74:GK75 FD74:FD75 FO74:FO75 FZ74:FZ75 ES74:ES75">
    <cfRule type="cellIs" dxfId="30" priority="37" stopIfTrue="1" operator="lessThan">
      <formula>1</formula>
    </cfRule>
    <cfRule type="cellIs" dxfId="29" priority="38" stopIfTrue="1" operator="greaterThan">
      <formula>10</formula>
    </cfRule>
  </conditionalFormatting>
  <conditionalFormatting sqref="Q76 AB76 AM76 AX76 BI76 BT76 CE76 CP76 DA76 DL76 DW76 EH76 GK76 FD76 FO76 FZ76 ES76">
    <cfRule type="cellIs" dxfId="28" priority="35" stopIfTrue="1" operator="lessThan">
      <formula>1</formula>
    </cfRule>
    <cfRule type="cellIs" dxfId="27" priority="36" stopIfTrue="1" operator="greaterThan">
      <formula>10</formula>
    </cfRule>
  </conditionalFormatting>
  <conditionalFormatting sqref="Q77 AB77 AM77 AX77 BI77 BT77 CE77 CP77 DA77 DL77 DW77 EH77 GK77 FD77 FO77 FZ77 ES77">
    <cfRule type="cellIs" dxfId="26" priority="33" stopIfTrue="1" operator="lessThan">
      <formula>1</formula>
    </cfRule>
    <cfRule type="cellIs" dxfId="25" priority="34" stopIfTrue="1" operator="greaterThan">
      <formula>10</formula>
    </cfRule>
  </conditionalFormatting>
  <conditionalFormatting sqref="Q78 AB78 AM78 AX78 BI78 BT78 CE78 CP78 DA78 DL78 DW78 EH78 GK78 FD78 FO78 FZ78 ES78">
    <cfRule type="cellIs" dxfId="24" priority="31" stopIfTrue="1" operator="lessThan">
      <formula>1</formula>
    </cfRule>
    <cfRule type="cellIs" dxfId="23" priority="32" stopIfTrue="1" operator="greaterThan">
      <formula>10</formula>
    </cfRule>
  </conditionalFormatting>
  <conditionalFormatting sqref="Q79 AB79 AM79 AX79 BI79 BT79 CE79 CP79 DA79 DL79 DW79 EH79 GK79 FD79 FO79 FZ79 ES79">
    <cfRule type="cellIs" dxfId="22" priority="29" stopIfTrue="1" operator="lessThan">
      <formula>1</formula>
    </cfRule>
    <cfRule type="cellIs" dxfId="21" priority="30" stopIfTrue="1" operator="greaterThan">
      <formula>10</formula>
    </cfRule>
  </conditionalFormatting>
  <conditionalFormatting sqref="Q80 AB80 AM80 AX80 BI80 BT80 CE80 CP80 DA80 DL80 DW80 EH80 GK80 FD80 FO80 FZ80 ES80">
    <cfRule type="cellIs" dxfId="20" priority="27" stopIfTrue="1" operator="lessThan">
      <formula>1</formula>
    </cfRule>
    <cfRule type="cellIs" dxfId="19" priority="28" stopIfTrue="1" operator="greaterThan">
      <formula>10</formula>
    </cfRule>
  </conditionalFormatting>
  <conditionalFormatting sqref="Q81 AB81 AM81 AX81 BI81 BT81 CE81 CP81 DA81 DL81 DW81 EH81 GK81 FD81 FO81 FZ81 ES81">
    <cfRule type="cellIs" dxfId="18" priority="23" stopIfTrue="1" operator="lessThan">
      <formula>1</formula>
    </cfRule>
    <cfRule type="cellIs" dxfId="17" priority="24" stopIfTrue="1" operator="greaterThan">
      <formula>10</formula>
    </cfRule>
  </conditionalFormatting>
  <conditionalFormatting sqref="Q82 AB82 AM82 AX82 BI82 BT82 CE82 CP82 DA82 DL82 DW82 EH82 GK82 FD82 FO82 FZ82 ES82">
    <cfRule type="cellIs" dxfId="16" priority="21" stopIfTrue="1" operator="lessThan">
      <formula>1</formula>
    </cfRule>
    <cfRule type="cellIs" dxfId="15" priority="22" stopIfTrue="1" operator="greaterThan">
      <formula>10</formula>
    </cfRule>
  </conditionalFormatting>
  <conditionalFormatting sqref="Q83 AB83 AM83 AX83 BI83 BT83 CE83 CP83 DA83 DL83 DW83 EH83 GK83 FD83 FO83 FZ83 ES83">
    <cfRule type="cellIs" dxfId="14" priority="19" stopIfTrue="1" operator="lessThan">
      <formula>1</formula>
    </cfRule>
    <cfRule type="cellIs" dxfId="13" priority="20" stopIfTrue="1" operator="greaterThan">
      <formula>10</formula>
    </cfRule>
  </conditionalFormatting>
  <conditionalFormatting sqref="Q84 AB84 AM84 AX84 BI84 BT84 CE84 CP84 DA84 DL84 DW84 EH84 GK84 FD84 FO84 FZ84 ES84">
    <cfRule type="cellIs" dxfId="12" priority="17" stopIfTrue="1" operator="lessThan">
      <formula>1</formula>
    </cfRule>
    <cfRule type="cellIs" dxfId="11" priority="18" stopIfTrue="1" operator="greaterThan">
      <formula>10</formula>
    </cfRule>
  </conditionalFormatting>
  <conditionalFormatting sqref="Q85 AB85 AM85 AX85 BI85 BT85 CE85 CP85 DA85 DL85 DW85 EH85 GK85 FD85 FO85 FZ85 ES85">
    <cfRule type="cellIs" dxfId="10" priority="15" stopIfTrue="1" operator="lessThan">
      <formula>1</formula>
    </cfRule>
    <cfRule type="cellIs" dxfId="9" priority="16" stopIfTrue="1" operator="greaterThan">
      <formula>10</formula>
    </cfRule>
  </conditionalFormatting>
  <conditionalFormatting sqref="Q86 AB86 AM86 AX86 BI86 BT86 CE86 CP86 DA86 DL86 DW86 EH86 GK86 FD86 FO86 FZ86 ES86">
    <cfRule type="cellIs" dxfId="8" priority="13" stopIfTrue="1" operator="lessThan">
      <formula>1</formula>
    </cfRule>
    <cfRule type="cellIs" dxfId="7" priority="14" stopIfTrue="1" operator="greaterThan">
      <formula>10</formula>
    </cfRule>
  </conditionalFormatting>
  <conditionalFormatting sqref="Q87 AB87 AM87 AX87 BI87 BT87 CE87 CP87 DA87 DL87 DW87 EH87 GK87 FD87 FO87 FZ87 ES87">
    <cfRule type="cellIs" dxfId="6" priority="11" stopIfTrue="1" operator="lessThan">
      <formula>1</formula>
    </cfRule>
    <cfRule type="cellIs" dxfId="5" priority="12" stopIfTrue="1" operator="greaterThan">
      <formula>10</formula>
    </cfRule>
  </conditionalFormatting>
  <conditionalFormatting sqref="HD88 HO88 HZ88 IK88 IV88 JG88 JR88 KC88 KN88 KY88 LJ88 LU88 NX88 MQ88 NB88 NM88 MF88">
    <cfRule type="cellIs" dxfId="4" priority="9" stopIfTrue="1" operator="lessThan">
      <formula>1</formula>
    </cfRule>
    <cfRule type="cellIs" dxfId="3" priority="10" stopIfTrue="1" operator="greaterThan">
      <formula>10</formula>
    </cfRule>
  </conditionalFormatting>
  <conditionalFormatting sqref="Q88 AB88 AM88 AX88 BT88 CP88 DA88 DL88 DW88 EH88 FD88 FO88 FZ88 ES88">
    <cfRule type="cellIs" dxfId="2" priority="7" stopIfTrue="1" operator="lessThan">
      <formula>1</formula>
    </cfRule>
    <cfRule type="cellIs" dxfId="1" priority="8" stopIfTrue="1" operator="greaterThan">
      <formula>10</formula>
    </cfRule>
  </conditionalFormatting>
  <pageMargins left="0.75" right="0.75" top="1" bottom="1" header="0.5" footer="0.5"/>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EE48"/>
  <sheetViews>
    <sheetView zoomScale="85" workbookViewId="0">
      <selection activeCell="N52" sqref="N52"/>
    </sheetView>
  </sheetViews>
  <sheetFormatPr defaultRowHeight="12.75"/>
  <cols>
    <col min="1" max="1" width="10.28515625" bestFit="1" customWidth="1"/>
    <col min="2" max="2" width="11.28515625" customWidth="1"/>
    <col min="17" max="17" width="10.28515625" style="22" bestFit="1" customWidth="1"/>
    <col min="18" max="19" width="7.5703125" customWidth="1"/>
    <col min="20" max="20" width="5.42578125" customWidth="1"/>
    <col min="21" max="21" width="10.28515625" style="22" hidden="1" customWidth="1"/>
    <col min="22" max="22" width="5.5703125" customWidth="1"/>
    <col min="23" max="23" width="6.140625" customWidth="1"/>
    <col min="24" max="24" width="1.85546875" customWidth="1"/>
    <col min="25" max="25" width="10.28515625" style="22" bestFit="1" customWidth="1"/>
    <col min="26" max="27" width="7.5703125" customWidth="1"/>
    <col min="28" max="28" width="5.42578125" customWidth="1"/>
    <col min="29" max="29" width="10.28515625" style="22" hidden="1" customWidth="1"/>
    <col min="30" max="30" width="5.5703125" customWidth="1"/>
    <col min="31" max="31" width="6.140625" customWidth="1"/>
    <col min="32" max="32" width="1.85546875" customWidth="1"/>
    <col min="33" max="33" width="10.28515625" style="22" bestFit="1" customWidth="1"/>
    <col min="34" max="35" width="7.5703125" customWidth="1"/>
    <col min="36" max="36" width="5.42578125" customWidth="1"/>
    <col min="37" max="37" width="10.28515625" style="22" hidden="1" customWidth="1"/>
    <col min="38" max="38" width="5.5703125" customWidth="1"/>
    <col min="39" max="39" width="6.140625" customWidth="1"/>
    <col min="40" max="40" width="1.85546875" customWidth="1"/>
    <col min="41" max="41" width="10.28515625" style="22" bestFit="1" customWidth="1"/>
    <col min="42" max="43" width="7.5703125" customWidth="1"/>
    <col min="44" max="44" width="5.42578125" customWidth="1"/>
    <col min="45" max="45" width="10.28515625" style="22" hidden="1" customWidth="1"/>
    <col min="46" max="46" width="5.5703125" customWidth="1"/>
    <col min="47" max="47" width="6.140625" customWidth="1"/>
    <col min="48" max="48" width="1.85546875" customWidth="1"/>
    <col min="49" max="49" width="10.28515625" style="22" bestFit="1" customWidth="1"/>
    <col min="50" max="51" width="7.5703125" customWidth="1"/>
    <col min="52" max="52" width="5.42578125" customWidth="1"/>
    <col min="53" max="53" width="10.28515625" style="22" hidden="1" customWidth="1"/>
    <col min="54" max="54" width="5.5703125" customWidth="1"/>
    <col min="55" max="55" width="7.140625" customWidth="1"/>
    <col min="56" max="56" width="1.85546875" customWidth="1"/>
    <col min="57" max="57" width="10.28515625" style="22" bestFit="1" customWidth="1"/>
    <col min="58" max="59" width="7.5703125" customWidth="1"/>
    <col min="60" max="60" width="5.42578125" customWidth="1"/>
    <col min="61" max="61" width="10.28515625" style="22" hidden="1" customWidth="1"/>
    <col min="62" max="62" width="5.5703125" customWidth="1"/>
    <col min="63" max="63" width="6.140625" customWidth="1"/>
    <col min="64" max="64" width="1.85546875" customWidth="1"/>
    <col min="65" max="65" width="10.28515625" style="22" bestFit="1" customWidth="1"/>
    <col min="66" max="67" width="7.5703125" customWidth="1"/>
    <col min="68" max="68" width="5.42578125" customWidth="1"/>
    <col min="69" max="69" width="10.28515625" style="22" hidden="1" customWidth="1"/>
    <col min="70" max="70" width="5.5703125" customWidth="1"/>
    <col min="71" max="71" width="6.140625" customWidth="1"/>
    <col min="72" max="72" width="1.85546875" customWidth="1"/>
    <col min="73" max="73" width="10.28515625" style="22" bestFit="1" customWidth="1"/>
    <col min="74" max="75" width="7.5703125" customWidth="1"/>
    <col min="76" max="76" width="5.42578125" customWidth="1"/>
    <col min="77" max="77" width="10.28515625" style="22" hidden="1" customWidth="1"/>
    <col min="78" max="78" width="5.5703125" customWidth="1"/>
    <col min="79" max="79" width="6.140625" customWidth="1"/>
    <col min="80" max="80" width="1.85546875" customWidth="1"/>
    <col min="81" max="81" width="10.28515625" style="22" bestFit="1" customWidth="1"/>
    <col min="82" max="83" width="7.5703125" customWidth="1"/>
    <col min="84" max="84" width="5.42578125" customWidth="1"/>
    <col min="85" max="85" width="10.28515625" style="22" hidden="1" customWidth="1"/>
    <col min="86" max="86" width="5.5703125" customWidth="1"/>
    <col min="87" max="87" width="6.140625" customWidth="1"/>
    <col min="88" max="88" width="1.85546875" customWidth="1"/>
    <col min="89" max="89" width="10.28515625" style="22" bestFit="1" customWidth="1"/>
    <col min="90" max="91" width="7.5703125" customWidth="1"/>
    <col min="92" max="92" width="5.42578125" customWidth="1"/>
    <col min="93" max="93" width="10.28515625" style="22" hidden="1" customWidth="1"/>
    <col min="94" max="94" width="8.85546875" customWidth="1"/>
    <col min="95" max="95" width="7" customWidth="1"/>
    <col min="96" max="96" width="2.28515625" customWidth="1"/>
    <col min="97" max="97" width="10.28515625" style="22" bestFit="1" customWidth="1"/>
    <col min="101" max="101" width="10.28515625" style="22" hidden="1" customWidth="1"/>
    <col min="104" max="104" width="2.28515625" customWidth="1"/>
    <col min="105" max="105" width="10.28515625" style="22" bestFit="1" customWidth="1"/>
    <col min="109" max="109" width="10.28515625" style="22" hidden="1" customWidth="1"/>
    <col min="112" max="112" width="2.28515625" customWidth="1"/>
    <col min="113" max="113" width="10.28515625" style="22" bestFit="1" customWidth="1"/>
    <col min="117" max="117" width="10.28515625" style="22" hidden="1" customWidth="1"/>
    <col min="120" max="120" width="2.28515625" customWidth="1"/>
    <col min="121" max="121" width="10.28515625" style="22" bestFit="1" customWidth="1"/>
    <col min="125" max="125" width="10.28515625" style="22" hidden="1" customWidth="1"/>
    <col min="128" max="128" width="2.28515625" customWidth="1"/>
    <col min="129" max="129" width="10.28515625" style="22" bestFit="1" customWidth="1"/>
    <col min="133" max="133" width="10.28515625" style="22" hidden="1" customWidth="1"/>
  </cols>
  <sheetData>
    <row r="1" spans="1:135">
      <c r="A1" s="1">
        <v>41274</v>
      </c>
    </row>
    <row r="2" spans="1:135">
      <c r="Q2" s="22" t="s">
        <v>82</v>
      </c>
      <c r="R2" t="s">
        <v>138</v>
      </c>
      <c r="S2" s="2"/>
      <c r="T2" s="2"/>
      <c r="U2" s="14"/>
      <c r="V2" s="2"/>
      <c r="W2" s="2"/>
      <c r="Y2" s="22" t="s">
        <v>74</v>
      </c>
      <c r="Z2" t="s">
        <v>141</v>
      </c>
      <c r="AA2" s="2"/>
      <c r="AB2" s="2"/>
      <c r="AC2" s="14"/>
      <c r="AD2" s="2"/>
      <c r="AE2" s="2"/>
      <c r="AG2" s="22" t="s">
        <v>80</v>
      </c>
      <c r="AH2" t="s">
        <v>148</v>
      </c>
      <c r="AI2" s="2"/>
      <c r="AJ2" s="2"/>
      <c r="AK2" s="14"/>
      <c r="AL2" s="2"/>
      <c r="AM2" s="2"/>
      <c r="AO2" s="22" t="s">
        <v>23</v>
      </c>
      <c r="AP2" s="2" t="s">
        <v>136</v>
      </c>
      <c r="AQ2" s="2"/>
      <c r="AR2" s="2"/>
      <c r="AS2" s="14"/>
      <c r="AT2" s="2"/>
      <c r="AU2" s="2"/>
      <c r="AW2" s="22" t="s">
        <v>23</v>
      </c>
      <c r="AX2" t="s">
        <v>142</v>
      </c>
      <c r="AY2" s="2"/>
      <c r="AZ2" s="2"/>
      <c r="BA2" s="14"/>
      <c r="BB2" s="2"/>
      <c r="BC2" s="2"/>
      <c r="BE2" s="22" t="s">
        <v>86</v>
      </c>
      <c r="BF2" t="s">
        <v>149</v>
      </c>
      <c r="BG2" s="2"/>
      <c r="BH2" s="2"/>
      <c r="BI2" s="14"/>
      <c r="BJ2" s="2"/>
      <c r="BK2" s="2"/>
      <c r="BM2" s="22" t="s">
        <v>79</v>
      </c>
      <c r="BN2" t="s">
        <v>137</v>
      </c>
      <c r="BO2" s="2"/>
      <c r="BP2" s="2"/>
      <c r="BQ2" s="14"/>
      <c r="BR2" s="2"/>
      <c r="BS2" s="2"/>
      <c r="BU2" s="22" t="s">
        <v>86</v>
      </c>
      <c r="BV2" t="s">
        <v>140</v>
      </c>
      <c r="BW2" s="2"/>
      <c r="BX2" s="2"/>
      <c r="BY2" s="14"/>
      <c r="BZ2" s="2"/>
      <c r="CA2" s="2"/>
      <c r="CC2" s="22" t="s">
        <v>24</v>
      </c>
      <c r="CD2" t="s">
        <v>139</v>
      </c>
      <c r="CE2" s="2"/>
      <c r="CF2" s="2"/>
      <c r="CG2" s="14"/>
      <c r="CH2" s="2"/>
      <c r="CI2" s="2"/>
      <c r="CK2" s="22" t="s">
        <v>86</v>
      </c>
      <c r="CL2" t="s">
        <v>156</v>
      </c>
      <c r="CM2" s="2"/>
      <c r="CN2" s="2"/>
      <c r="CO2" s="14"/>
      <c r="CP2" s="2"/>
      <c r="CQ2" s="2"/>
      <c r="CS2" t="s">
        <v>73</v>
      </c>
      <c r="CT2" t="s">
        <v>112</v>
      </c>
      <c r="CU2" s="2"/>
      <c r="CV2" s="2"/>
      <c r="CW2" s="14"/>
      <c r="CX2" s="2"/>
      <c r="CY2" s="2"/>
      <c r="DA2" s="22" t="s">
        <v>75</v>
      </c>
      <c r="DB2" t="s">
        <v>105</v>
      </c>
      <c r="DC2" s="2"/>
      <c r="DD2" s="2"/>
      <c r="DE2" s="14"/>
      <c r="DF2" s="2"/>
      <c r="DG2" s="2"/>
      <c r="DI2" s="22" t="s">
        <v>81</v>
      </c>
      <c r="DJ2" t="s">
        <v>114</v>
      </c>
      <c r="DK2" s="2"/>
      <c r="DL2" s="2"/>
      <c r="DM2" s="14"/>
      <c r="DN2" s="2"/>
      <c r="DO2" s="2"/>
      <c r="DQ2" t="s">
        <v>71</v>
      </c>
      <c r="DR2" t="s">
        <v>113</v>
      </c>
      <c r="DS2" s="2"/>
      <c r="DT2" s="2"/>
      <c r="DU2" s="14"/>
      <c r="DV2" s="2"/>
      <c r="DW2" s="2"/>
      <c r="DY2" t="s">
        <v>76</v>
      </c>
      <c r="DZ2" t="s">
        <v>117</v>
      </c>
      <c r="EA2" s="2"/>
      <c r="EB2" s="2"/>
      <c r="EC2" s="14"/>
      <c r="ED2" s="2"/>
      <c r="EE2" s="2"/>
    </row>
    <row r="3" spans="1:135">
      <c r="B3" s="228" t="s">
        <v>132</v>
      </c>
      <c r="C3" s="228"/>
      <c r="D3" s="228"/>
      <c r="E3" s="228"/>
      <c r="F3" s="228"/>
      <c r="G3" s="228"/>
      <c r="H3" s="228"/>
      <c r="I3" s="228"/>
      <c r="J3" s="60"/>
      <c r="Q3" s="221" t="s">
        <v>49</v>
      </c>
      <c r="R3" s="221"/>
      <c r="S3" s="221"/>
      <c r="T3" s="221"/>
      <c r="U3" s="221"/>
      <c r="V3" s="221"/>
      <c r="W3" s="221"/>
      <c r="Y3" s="221" t="s">
        <v>49</v>
      </c>
      <c r="Z3" s="221"/>
      <c r="AA3" s="221"/>
      <c r="AB3" s="221"/>
      <c r="AC3" s="221"/>
      <c r="AD3" s="221"/>
      <c r="AE3" s="221"/>
      <c r="AG3" s="221" t="s">
        <v>49</v>
      </c>
      <c r="AH3" s="221"/>
      <c r="AI3" s="221"/>
      <c r="AJ3" s="221"/>
      <c r="AK3" s="221"/>
      <c r="AL3" s="221"/>
      <c r="AM3" s="221"/>
      <c r="AO3" s="221" t="s">
        <v>49</v>
      </c>
      <c r="AP3" s="221"/>
      <c r="AQ3" s="221"/>
      <c r="AR3" s="221"/>
      <c r="AS3" s="221"/>
      <c r="AT3" s="221"/>
      <c r="AU3" s="221"/>
      <c r="AW3" s="221" t="s">
        <v>49</v>
      </c>
      <c r="AX3" s="221"/>
      <c r="AY3" s="221"/>
      <c r="AZ3" s="221"/>
      <c r="BA3" s="221"/>
      <c r="BB3" s="221"/>
      <c r="BC3" s="221"/>
      <c r="BE3" s="221" t="s">
        <v>49</v>
      </c>
      <c r="BF3" s="221"/>
      <c r="BG3" s="221"/>
      <c r="BH3" s="221"/>
      <c r="BI3" s="221"/>
      <c r="BJ3" s="221"/>
      <c r="BK3" s="221"/>
      <c r="BM3" s="221" t="s">
        <v>49</v>
      </c>
      <c r="BN3" s="221"/>
      <c r="BO3" s="221"/>
      <c r="BP3" s="221"/>
      <c r="BQ3" s="221"/>
      <c r="BR3" s="221"/>
      <c r="BS3" s="221"/>
      <c r="BU3" s="221" t="s">
        <v>49</v>
      </c>
      <c r="BV3" s="221"/>
      <c r="BW3" s="221"/>
      <c r="BX3" s="221"/>
      <c r="BY3" s="221"/>
      <c r="BZ3" s="221"/>
      <c r="CA3" s="221"/>
      <c r="CC3" s="221" t="s">
        <v>49</v>
      </c>
      <c r="CD3" s="221"/>
      <c r="CE3" s="221"/>
      <c r="CF3" s="221"/>
      <c r="CG3" s="221"/>
      <c r="CH3" s="221"/>
      <c r="CI3" s="221"/>
      <c r="CK3" s="221" t="s">
        <v>49</v>
      </c>
      <c r="CL3" s="221"/>
      <c r="CM3" s="221"/>
      <c r="CN3" s="221"/>
      <c r="CO3" s="221"/>
      <c r="CP3" s="221"/>
      <c r="CQ3" s="221"/>
      <c r="CS3" s="221" t="s">
        <v>49</v>
      </c>
      <c r="CT3" s="221"/>
      <c r="CU3" s="221"/>
      <c r="CV3" s="221"/>
      <c r="CW3" s="221"/>
      <c r="CX3" s="221"/>
      <c r="CY3" s="221"/>
      <c r="DA3" s="221" t="s">
        <v>49</v>
      </c>
      <c r="DB3" s="221"/>
      <c r="DC3" s="221"/>
      <c r="DD3" s="221"/>
      <c r="DE3" s="221"/>
      <c r="DF3" s="221"/>
      <c r="DG3" s="221"/>
      <c r="DI3" s="221" t="s">
        <v>49</v>
      </c>
      <c r="DJ3" s="221"/>
      <c r="DK3" s="221"/>
      <c r="DL3" s="221"/>
      <c r="DM3" s="221"/>
      <c r="DN3" s="221"/>
      <c r="DO3" s="221"/>
      <c r="DQ3" s="221" t="s">
        <v>49</v>
      </c>
      <c r="DR3" s="221"/>
      <c r="DS3" s="221"/>
      <c r="DT3" s="221"/>
      <c r="DU3" s="221"/>
      <c r="DV3" s="221"/>
      <c r="DW3" s="221"/>
      <c r="DY3" s="221" t="s">
        <v>49</v>
      </c>
      <c r="DZ3" s="221"/>
      <c r="EA3" s="221"/>
      <c r="EB3" s="221"/>
      <c r="EC3" s="221"/>
      <c r="ED3" s="221"/>
      <c r="EE3" s="221"/>
    </row>
    <row r="4" spans="1:135">
      <c r="B4" s="23" t="s">
        <v>26</v>
      </c>
      <c r="C4" s="23" t="s">
        <v>155</v>
      </c>
      <c r="D4" s="24" t="s">
        <v>84</v>
      </c>
      <c r="E4" s="24" t="s">
        <v>55</v>
      </c>
      <c r="F4" s="24" t="s">
        <v>70</v>
      </c>
      <c r="G4" s="23" t="s">
        <v>12</v>
      </c>
      <c r="H4" s="93" t="s">
        <v>13</v>
      </c>
      <c r="I4" s="95" t="s">
        <v>14</v>
      </c>
      <c r="J4" s="5"/>
      <c r="Q4" s="25" t="s">
        <v>69</v>
      </c>
      <c r="R4" s="7" t="s">
        <v>101</v>
      </c>
      <c r="S4" s="26" t="s">
        <v>102</v>
      </c>
      <c r="T4" s="26" t="s">
        <v>61</v>
      </c>
      <c r="U4" s="25" t="s">
        <v>69</v>
      </c>
      <c r="V4" s="26" t="s">
        <v>38</v>
      </c>
      <c r="W4" s="26" t="s">
        <v>64</v>
      </c>
      <c r="Y4" s="25" t="s">
        <v>69</v>
      </c>
      <c r="Z4" s="7" t="s">
        <v>101</v>
      </c>
      <c r="AA4" s="26" t="s">
        <v>102</v>
      </c>
      <c r="AB4" s="26" t="s">
        <v>61</v>
      </c>
      <c r="AC4" s="25" t="s">
        <v>69</v>
      </c>
      <c r="AD4" s="26" t="s">
        <v>38</v>
      </c>
      <c r="AE4" s="26" t="s">
        <v>64</v>
      </c>
      <c r="AG4" s="25" t="s">
        <v>69</v>
      </c>
      <c r="AH4" s="7" t="s">
        <v>101</v>
      </c>
      <c r="AI4" s="26" t="s">
        <v>102</v>
      </c>
      <c r="AJ4" s="26" t="s">
        <v>61</v>
      </c>
      <c r="AK4" s="25" t="s">
        <v>69</v>
      </c>
      <c r="AL4" s="26" t="s">
        <v>38</v>
      </c>
      <c r="AM4" s="26" t="s">
        <v>64</v>
      </c>
      <c r="AO4" s="25" t="s">
        <v>69</v>
      </c>
      <c r="AP4" s="7" t="s">
        <v>101</v>
      </c>
      <c r="AQ4" s="26" t="s">
        <v>102</v>
      </c>
      <c r="AR4" s="26" t="s">
        <v>61</v>
      </c>
      <c r="AS4" s="25" t="s">
        <v>69</v>
      </c>
      <c r="AT4" s="26" t="s">
        <v>38</v>
      </c>
      <c r="AU4" s="26" t="s">
        <v>64</v>
      </c>
      <c r="AW4" s="25" t="s">
        <v>69</v>
      </c>
      <c r="AX4" s="7" t="s">
        <v>101</v>
      </c>
      <c r="AY4" s="26" t="s">
        <v>102</v>
      </c>
      <c r="AZ4" s="26" t="s">
        <v>61</v>
      </c>
      <c r="BA4" s="25" t="s">
        <v>69</v>
      </c>
      <c r="BB4" s="26" t="s">
        <v>38</v>
      </c>
      <c r="BC4" s="26" t="s">
        <v>64</v>
      </c>
      <c r="BE4" s="25" t="s">
        <v>69</v>
      </c>
      <c r="BF4" s="7" t="s">
        <v>101</v>
      </c>
      <c r="BG4" s="26" t="s">
        <v>102</v>
      </c>
      <c r="BH4" s="26" t="s">
        <v>61</v>
      </c>
      <c r="BI4" s="25" t="s">
        <v>69</v>
      </c>
      <c r="BJ4" s="26" t="s">
        <v>38</v>
      </c>
      <c r="BK4" s="26" t="s">
        <v>64</v>
      </c>
      <c r="BM4" s="25" t="s">
        <v>69</v>
      </c>
      <c r="BN4" s="7" t="s">
        <v>101</v>
      </c>
      <c r="BO4" s="26" t="s">
        <v>102</v>
      </c>
      <c r="BP4" s="26" t="s">
        <v>61</v>
      </c>
      <c r="BQ4" s="25" t="s">
        <v>69</v>
      </c>
      <c r="BR4" s="26" t="s">
        <v>38</v>
      </c>
      <c r="BS4" s="26" t="s">
        <v>64</v>
      </c>
      <c r="BU4" s="25" t="s">
        <v>69</v>
      </c>
      <c r="BV4" s="7" t="s">
        <v>101</v>
      </c>
      <c r="BW4" s="26" t="s">
        <v>102</v>
      </c>
      <c r="BX4" s="26" t="s">
        <v>61</v>
      </c>
      <c r="BY4" s="25" t="s">
        <v>69</v>
      </c>
      <c r="BZ4" s="26" t="s">
        <v>38</v>
      </c>
      <c r="CA4" s="26" t="s">
        <v>64</v>
      </c>
      <c r="CC4" s="25" t="s">
        <v>69</v>
      </c>
      <c r="CD4" s="7" t="s">
        <v>101</v>
      </c>
      <c r="CE4" s="26" t="s">
        <v>102</v>
      </c>
      <c r="CF4" s="26" t="s">
        <v>61</v>
      </c>
      <c r="CG4" s="25" t="s">
        <v>69</v>
      </c>
      <c r="CH4" s="26" t="s">
        <v>38</v>
      </c>
      <c r="CI4" s="26" t="s">
        <v>64</v>
      </c>
      <c r="CK4" s="25" t="s">
        <v>69</v>
      </c>
      <c r="CL4" s="7" t="s">
        <v>101</v>
      </c>
      <c r="CM4" s="26" t="s">
        <v>102</v>
      </c>
      <c r="CN4" s="26" t="s">
        <v>61</v>
      </c>
      <c r="CO4" s="25" t="s">
        <v>69</v>
      </c>
      <c r="CP4" s="26" t="s">
        <v>38</v>
      </c>
      <c r="CQ4" s="26" t="s">
        <v>64</v>
      </c>
      <c r="CS4" s="25" t="s">
        <v>69</v>
      </c>
      <c r="CT4" s="7" t="s">
        <v>101</v>
      </c>
      <c r="CU4" s="26" t="s">
        <v>102</v>
      </c>
      <c r="CV4" s="26" t="s">
        <v>61</v>
      </c>
      <c r="CW4" s="25" t="s">
        <v>69</v>
      </c>
      <c r="CX4" s="26" t="s">
        <v>38</v>
      </c>
      <c r="CY4" s="26" t="s">
        <v>64</v>
      </c>
      <c r="DA4" s="25" t="s">
        <v>69</v>
      </c>
      <c r="DB4" s="7" t="s">
        <v>101</v>
      </c>
      <c r="DC4" s="26" t="s">
        <v>102</v>
      </c>
      <c r="DD4" s="26" t="s">
        <v>61</v>
      </c>
      <c r="DE4" s="25" t="s">
        <v>69</v>
      </c>
      <c r="DF4" s="26" t="s">
        <v>38</v>
      </c>
      <c r="DG4" s="26" t="s">
        <v>64</v>
      </c>
      <c r="DI4" s="25" t="s">
        <v>69</v>
      </c>
      <c r="DJ4" s="7" t="s">
        <v>101</v>
      </c>
      <c r="DK4" s="26" t="s">
        <v>102</v>
      </c>
      <c r="DL4" s="26" t="s">
        <v>61</v>
      </c>
      <c r="DM4" s="25" t="s">
        <v>69</v>
      </c>
      <c r="DN4" s="26" t="s">
        <v>38</v>
      </c>
      <c r="DO4" s="26" t="s">
        <v>64</v>
      </c>
      <c r="DQ4" s="25" t="s">
        <v>69</v>
      </c>
      <c r="DR4" s="7" t="s">
        <v>101</v>
      </c>
      <c r="DS4" s="26" t="s">
        <v>102</v>
      </c>
      <c r="DT4" s="26" t="s">
        <v>61</v>
      </c>
      <c r="DU4" s="25" t="s">
        <v>69</v>
      </c>
      <c r="DV4" s="26" t="s">
        <v>38</v>
      </c>
      <c r="DW4" s="26" t="s">
        <v>64</v>
      </c>
      <c r="DY4" s="25" t="s">
        <v>69</v>
      </c>
      <c r="DZ4" s="7" t="s">
        <v>101</v>
      </c>
      <c r="EA4" s="26" t="s">
        <v>102</v>
      </c>
      <c r="EB4" s="26" t="s">
        <v>61</v>
      </c>
      <c r="EC4" s="25" t="s">
        <v>69</v>
      </c>
      <c r="ED4" s="26" t="s">
        <v>38</v>
      </c>
      <c r="EE4" s="26" t="s">
        <v>64</v>
      </c>
    </row>
    <row r="5" spans="1:135">
      <c r="B5" t="s">
        <v>82</v>
      </c>
      <c r="C5" t="s">
        <v>138</v>
      </c>
      <c r="D5" s="2">
        <f ca="1">E5/F5</f>
        <v>38.387520378397831</v>
      </c>
      <c r="E5" s="2">
        <f>HLOOKUP(C5,$A$24:$J$25,2,FALSE)</f>
        <v>109.99999690942349</v>
      </c>
      <c r="F5" s="12">
        <f ca="1">INDEX(INDIRECT($C5),28,4) RetraceEU</f>
        <v>2.8655145168304443</v>
      </c>
      <c r="G5" s="2">
        <f ca="1">MIN(INDEX(INDIRECT($C5),0,7) RetraceEU,D5)</f>
        <v>38.387520378397831</v>
      </c>
      <c r="H5" s="2">
        <f ca="1">MAX(INDEX(INDIRECT($C5),0,7) RetraceEU,E5)</f>
        <v>409.61449595774866</v>
      </c>
      <c r="I5" s="94">
        <f t="shared" ref="I5:I14" ca="1" si="0">(D5-G5)/(H5-G5)*100</f>
        <v>0</v>
      </c>
      <c r="J5" s="13"/>
      <c r="Q5" s="22">
        <v>39172</v>
      </c>
      <c r="R5" s="2">
        <v>432.239013671875</v>
      </c>
      <c r="S5" s="2">
        <v>205.48100280761719</v>
      </c>
      <c r="T5" s="12">
        <v>2.1035473346710205</v>
      </c>
      <c r="U5" s="22">
        <v>39172</v>
      </c>
      <c r="V5" s="2">
        <v>109.99999702766821</v>
      </c>
      <c r="W5" s="2">
        <f>V5/T5</f>
        <v>52.292617910055924</v>
      </c>
      <c r="Y5" s="22">
        <v>39172</v>
      </c>
      <c r="Z5" s="2">
        <v>902.70001220703125</v>
      </c>
      <c r="AA5" s="2">
        <v>310.5</v>
      </c>
      <c r="AB5" s="12">
        <v>2.9072463512420654</v>
      </c>
      <c r="AC5" s="22">
        <v>39172</v>
      </c>
      <c r="AD5" s="2">
        <v>293.60028610181786</v>
      </c>
      <c r="AE5" s="2">
        <f>AD5/AB5</f>
        <v>100.98913219940331</v>
      </c>
      <c r="AG5" s="22">
        <v>39172</v>
      </c>
      <c r="AH5" s="2">
        <v>1595.300048828125</v>
      </c>
      <c r="AI5" s="2">
        <v>576.5999755859375</v>
      </c>
      <c r="AJ5" s="12">
        <v>2.7667362689971924</v>
      </c>
      <c r="AK5" s="22">
        <v>39172</v>
      </c>
      <c r="AL5" s="2">
        <v>209.01615845779293</v>
      </c>
      <c r="AM5" s="2">
        <f t="shared" ref="AM5:AM28" si="1">AL5/AJ5</f>
        <v>75.546108532256724</v>
      </c>
      <c r="AO5" s="22">
        <v>39172</v>
      </c>
      <c r="AP5" s="2">
        <v>2831.304931640625</v>
      </c>
      <c r="AQ5" s="2">
        <v>457.33099365234375</v>
      </c>
      <c r="AR5" s="12">
        <v>6.1909317970275879</v>
      </c>
      <c r="AS5" s="22">
        <v>39172</v>
      </c>
      <c r="AT5" s="2">
        <v>260.99999632771107</v>
      </c>
      <c r="AU5" s="2">
        <f>AT5/AR5</f>
        <v>42.158435092601621</v>
      </c>
      <c r="AW5" s="22">
        <v>39172</v>
      </c>
      <c r="AX5" s="2">
        <v>70.015998840332031</v>
      </c>
      <c r="AY5" s="2">
        <v>148.92100524902344</v>
      </c>
      <c r="AZ5" s="12">
        <v>0.47015529870986938</v>
      </c>
      <c r="BA5" s="22">
        <v>39172</v>
      </c>
      <c r="BB5" s="2">
        <v>412.80184659409593</v>
      </c>
      <c r="BC5" s="2"/>
      <c r="BE5" s="22">
        <v>39172</v>
      </c>
      <c r="BF5" s="2">
        <v>4164.98388671875</v>
      </c>
      <c r="BG5" s="2">
        <v>1349.8194580078125</v>
      </c>
      <c r="BH5" s="12">
        <v>3.0855858325958252</v>
      </c>
      <c r="BI5" s="22">
        <v>39172</v>
      </c>
      <c r="BJ5" s="2">
        <v>121.22793990318628</v>
      </c>
      <c r="BK5" s="2">
        <f>BJ5/BH5</f>
        <v>39.288467889159413</v>
      </c>
      <c r="BM5" s="22">
        <v>39172</v>
      </c>
      <c r="BN5" s="2">
        <v>2120.980712890625</v>
      </c>
      <c r="BO5" s="2">
        <v>533.57952880859375</v>
      </c>
      <c r="BP5" s="12">
        <v>3.9750039577484131</v>
      </c>
      <c r="BQ5" s="22">
        <v>39172</v>
      </c>
      <c r="BR5" s="2">
        <v>185.4226887137448</v>
      </c>
      <c r="BS5" s="2">
        <f>BR5/BP5</f>
        <v>46.647170841755582</v>
      </c>
      <c r="BU5" s="22">
        <v>39172</v>
      </c>
      <c r="BV5" s="2">
        <v>2969</v>
      </c>
      <c r="BW5" s="2">
        <v>251</v>
      </c>
      <c r="BX5" s="12">
        <v>11.82868480682373</v>
      </c>
      <c r="BY5" s="22">
        <v>39172</v>
      </c>
      <c r="BZ5" s="2">
        <v>400.00001103793119</v>
      </c>
      <c r="CA5" s="2">
        <f>BZ5/BX5</f>
        <v>33.816101922605903</v>
      </c>
      <c r="CC5" s="22">
        <v>39172</v>
      </c>
      <c r="CD5" s="2">
        <v>609.697998046875</v>
      </c>
      <c r="CE5" s="2">
        <v>168.01499938964844</v>
      </c>
      <c r="CF5" s="12">
        <v>3.6288306713104248</v>
      </c>
      <c r="CG5" s="22">
        <v>39172</v>
      </c>
      <c r="CH5" s="2">
        <v>92.000000830615662</v>
      </c>
      <c r="CI5" s="2">
        <f>CH5/CF5</f>
        <v>25.352519630626109</v>
      </c>
      <c r="CK5" s="22">
        <v>39172</v>
      </c>
      <c r="CL5" s="2">
        <v>488.13198852539063</v>
      </c>
      <c r="CM5" s="2">
        <v>158.32400512695313</v>
      </c>
      <c r="CN5" s="12">
        <v>3.083120584487915</v>
      </c>
      <c r="CO5" s="22">
        <v>39172</v>
      </c>
      <c r="CP5" s="2">
        <v>114.00000207537413</v>
      </c>
      <c r="CQ5" s="2">
        <f>CP5/CN5</f>
        <v>36.975524943442565</v>
      </c>
      <c r="CS5" s="22">
        <v>39172</v>
      </c>
      <c r="CW5" s="22">
        <v>39172</v>
      </c>
      <c r="CY5" s="2"/>
      <c r="DA5" s="22">
        <v>39172</v>
      </c>
      <c r="DB5" s="2">
        <v>5546</v>
      </c>
      <c r="DC5" s="2">
        <v>425</v>
      </c>
      <c r="DD5" s="81">
        <v>13.049411773681641</v>
      </c>
      <c r="DE5" s="22">
        <v>39172</v>
      </c>
      <c r="DF5" s="2">
        <v>136.2716394826069</v>
      </c>
      <c r="DG5" s="2"/>
      <c r="DI5" s="22">
        <v>39172</v>
      </c>
      <c r="DM5" s="22">
        <v>39172</v>
      </c>
      <c r="DO5" s="2"/>
      <c r="DQ5" s="22">
        <v>39172</v>
      </c>
      <c r="DU5" s="22">
        <v>39172</v>
      </c>
      <c r="DW5" s="2"/>
      <c r="DY5" s="108">
        <v>39172</v>
      </c>
      <c r="DZ5" s="109">
        <v>442.5</v>
      </c>
      <c r="EA5" s="109">
        <v>184.70799255371094</v>
      </c>
      <c r="EB5" s="110">
        <v>2.3956732749938965</v>
      </c>
      <c r="EC5" s="108">
        <v>39172</v>
      </c>
      <c r="ED5" s="112">
        <v>122.99999992434689</v>
      </c>
      <c r="EE5" s="109">
        <f t="shared" ref="EE5:EE11" si="2">ED5/EB5</f>
        <v>51.342560443539725</v>
      </c>
    </row>
    <row r="6" spans="1:135">
      <c r="B6" t="s">
        <v>74</v>
      </c>
      <c r="C6" t="s">
        <v>141</v>
      </c>
      <c r="D6" s="2">
        <f t="shared" ref="D6:D14" ca="1" si="3">E6/F6</f>
        <v>150.68449584459054</v>
      </c>
      <c r="E6" s="2">
        <f t="shared" ref="E6:E14" si="4">HLOOKUP(C6,$A$24:$J$25,2,FALSE)</f>
        <v>314.99999238175337</v>
      </c>
      <c r="F6" s="12">
        <f ca="1">INDEX(INDIRECT($C6),28,4) RetraceEU</f>
        <v>2.0904605388641357</v>
      </c>
      <c r="G6" s="2">
        <f ca="1">MIN(INDEX(INDIRECT($C6),0,7) RetraceEU,D6)</f>
        <v>100.98913219940331</v>
      </c>
      <c r="H6" s="2">
        <f ca="1">MAX(INDEX(INDIRECT($C6),0,7) RetraceEU,E6)</f>
        <v>421.98276432407948</v>
      </c>
      <c r="I6" s="94">
        <f t="shared" ca="1" si="0"/>
        <v>15.481728816939643</v>
      </c>
      <c r="J6" s="13"/>
      <c r="Q6" s="22">
        <v>39263</v>
      </c>
      <c r="R6" s="2">
        <v>412.11599731445313</v>
      </c>
      <c r="S6" s="2">
        <v>214.92999267578125</v>
      </c>
      <c r="T6" s="12">
        <v>1.9174429178237915</v>
      </c>
      <c r="U6" s="22">
        <v>39263</v>
      </c>
      <c r="V6" s="2">
        <v>82.000003686522362</v>
      </c>
      <c r="W6" s="2">
        <f t="shared" ref="W6:W29" si="5">V6/T6</f>
        <v>42.765290650523539</v>
      </c>
      <c r="Y6" s="22">
        <v>39263</v>
      </c>
      <c r="Z6" s="2">
        <v>895.70001220703125</v>
      </c>
      <c r="AA6" s="2">
        <v>319.89999389648438</v>
      </c>
      <c r="AB6" s="12">
        <v>2.7999374866485596</v>
      </c>
      <c r="AC6" s="22">
        <v>39263</v>
      </c>
      <c r="AD6" s="2">
        <v>293.07385389093872</v>
      </c>
      <c r="AE6" s="2">
        <f t="shared" ref="AE6:AE28" si="6">AD6/AB6</f>
        <v>104.67157045057432</v>
      </c>
      <c r="AG6" s="22">
        <v>39263</v>
      </c>
      <c r="AH6" s="2">
        <v>1505.5999755859375</v>
      </c>
      <c r="AI6" s="2">
        <v>675.79998779296875</v>
      </c>
      <c r="AJ6" s="12">
        <v>2.2278780937194824</v>
      </c>
      <c r="AK6" s="22">
        <v>39263</v>
      </c>
      <c r="AL6" s="2">
        <v>228.86779345727382</v>
      </c>
      <c r="AM6" s="2">
        <f t="shared" si="1"/>
        <v>102.72904702571716</v>
      </c>
      <c r="AO6" s="22">
        <v>39263</v>
      </c>
      <c r="AP6" s="2">
        <v>2813.50390625</v>
      </c>
      <c r="AQ6" s="2">
        <v>550.510986328125</v>
      </c>
      <c r="AR6" s="12">
        <v>5.1107134819030762</v>
      </c>
      <c r="AS6" s="22">
        <v>39263</v>
      </c>
      <c r="AT6" s="2">
        <v>238.99999516520282</v>
      </c>
      <c r="AU6" s="2">
        <f t="shared" ref="AU6:AU29" si="7">AT6/AR6</f>
        <v>46.764506758497916</v>
      </c>
      <c r="AW6" s="22">
        <v>39263</v>
      </c>
      <c r="AX6" s="2">
        <v>74.846000671386719</v>
      </c>
      <c r="AY6" s="2">
        <v>151.36399841308594</v>
      </c>
      <c r="AZ6" s="12">
        <v>0.49447691440582275</v>
      </c>
      <c r="BA6" s="22">
        <v>39263</v>
      </c>
      <c r="BB6" s="2">
        <v>398.40622522029008</v>
      </c>
      <c r="BC6" s="2"/>
      <c r="BE6" s="22">
        <v>39263</v>
      </c>
      <c r="BF6" s="2">
        <v>3705.864990234375</v>
      </c>
      <c r="BG6" s="2">
        <v>1375.1728515625</v>
      </c>
      <c r="BH6" s="12">
        <v>2.6948356628417969</v>
      </c>
      <c r="BI6" s="22">
        <v>39263</v>
      </c>
      <c r="BJ6" s="2">
        <v>121.31827948182539</v>
      </c>
      <c r="BK6" s="2">
        <f>BJ6/BH6</f>
        <v>45.018804357773377</v>
      </c>
      <c r="BM6" s="22">
        <v>39263</v>
      </c>
      <c r="BN6" s="2">
        <v>2629.672119140625</v>
      </c>
      <c r="BO6" s="2">
        <v>540.10162353515625</v>
      </c>
      <c r="BP6" s="12">
        <v>4.8688468933105469</v>
      </c>
      <c r="BQ6" s="22">
        <v>39263</v>
      </c>
      <c r="BR6" s="2">
        <v>234.11833542614397</v>
      </c>
      <c r="BS6" s="2">
        <f>BR6/BP6</f>
        <v>48.084965610195319</v>
      </c>
      <c r="BU6" s="22">
        <v>39263</v>
      </c>
      <c r="BV6" s="2">
        <v>2450</v>
      </c>
      <c r="BW6" s="2">
        <v>307</v>
      </c>
      <c r="BX6" s="12">
        <v>7.9804558753967285</v>
      </c>
      <c r="BY6" s="22">
        <v>39263</v>
      </c>
      <c r="BZ6" s="2">
        <v>444.99999720072981</v>
      </c>
      <c r="CA6" s="2">
        <f>BZ6/BX6</f>
        <v>55.761225191738525</v>
      </c>
      <c r="CC6" s="22">
        <v>39263</v>
      </c>
      <c r="CD6" s="2">
        <v>576.78497314453125</v>
      </c>
      <c r="CE6" s="2">
        <v>168.24400329589844</v>
      </c>
      <c r="CF6" s="12">
        <v>3.4282646179199219</v>
      </c>
      <c r="CG6" s="22">
        <v>39263</v>
      </c>
      <c r="CH6" s="2">
        <v>200.99999903837616</v>
      </c>
      <c r="CI6" s="2">
        <f t="shared" ref="CI6:CI29" si="8">CH6/CF6</f>
        <v>58.63024633154825</v>
      </c>
      <c r="CK6" s="22">
        <v>39263</v>
      </c>
      <c r="CL6" s="2">
        <v>480.10000610351563</v>
      </c>
      <c r="CM6" s="2">
        <v>159.42399597167969</v>
      </c>
      <c r="CN6" s="12">
        <v>3.0114665031433105</v>
      </c>
      <c r="CO6" s="22">
        <v>39263</v>
      </c>
      <c r="CP6" s="2">
        <v>98.999996745732759</v>
      </c>
      <c r="CQ6" s="2">
        <f>CP6/CN6</f>
        <v>32.874347645042199</v>
      </c>
      <c r="CS6" s="22">
        <v>39263</v>
      </c>
      <c r="CW6" s="22">
        <v>39263</v>
      </c>
      <c r="DA6" s="22">
        <v>39263</v>
      </c>
      <c r="DB6" s="2">
        <v>5310</v>
      </c>
      <c r="DC6" s="2">
        <v>199</v>
      </c>
      <c r="DD6" s="81">
        <v>26.683416366577148</v>
      </c>
      <c r="DE6" s="22">
        <v>39263</v>
      </c>
      <c r="DF6" s="2">
        <v>143.98831676716105</v>
      </c>
      <c r="DG6" s="2"/>
      <c r="DI6" s="22">
        <v>39263</v>
      </c>
      <c r="DM6" s="22">
        <v>39263</v>
      </c>
      <c r="DQ6" s="22">
        <v>39263</v>
      </c>
      <c r="DU6" s="22">
        <v>39263</v>
      </c>
      <c r="DY6" s="108">
        <v>39263</v>
      </c>
      <c r="DZ6" s="109">
        <v>436.71600341796875</v>
      </c>
      <c r="EA6" s="109">
        <v>199.81599426269531</v>
      </c>
      <c r="EB6" s="110">
        <v>2.1855907440185547</v>
      </c>
      <c r="EC6" s="108">
        <v>39263</v>
      </c>
      <c r="ED6" s="112">
        <v>117.99999561320941</v>
      </c>
      <c r="EE6" s="109">
        <f t="shared" si="2"/>
        <v>53.989977737665434</v>
      </c>
    </row>
    <row r="7" spans="1:135">
      <c r="B7" t="s">
        <v>80</v>
      </c>
      <c r="C7" t="s">
        <v>148</v>
      </c>
      <c r="D7" s="2">
        <f t="shared" ca="1" si="3"/>
        <v>230.52660004339631</v>
      </c>
      <c r="E7" s="2">
        <f t="shared" si="4"/>
        <v>485.36600281687532</v>
      </c>
      <c r="F7" s="12">
        <f ca="1">INDEX(INDIRECT($C7),28,4) RetraceEU</f>
        <v>2.105466365814209</v>
      </c>
      <c r="G7" s="2">
        <f ca="1">MIN(INDEX(INDIRECT($C7),0,7) RetraceEU,D7)</f>
        <v>75.546108532256724</v>
      </c>
      <c r="H7" s="2">
        <f ca="1">MAX(INDEX(INDIRECT($C7),0,7) RetraceEU,E7)</f>
        <v>485.36600281687532</v>
      </c>
      <c r="I7" s="94">
        <f t="shared" ca="1" si="0"/>
        <v>37.816732099273374</v>
      </c>
      <c r="J7" s="13"/>
      <c r="Q7" s="22">
        <v>39355</v>
      </c>
      <c r="R7" s="2">
        <v>405.47601318359375</v>
      </c>
      <c r="S7" s="2">
        <v>220.91600036621094</v>
      </c>
      <c r="T7" s="12">
        <v>1.8354307413101196</v>
      </c>
      <c r="U7" s="22">
        <v>39355</v>
      </c>
      <c r="V7" s="2">
        <v>245.00000069221812</v>
      </c>
      <c r="W7" s="2">
        <f t="shared" si="5"/>
        <v>133.48365327985002</v>
      </c>
      <c r="Y7" s="22">
        <v>39355</v>
      </c>
      <c r="Z7" s="2">
        <v>933.20001220703125</v>
      </c>
      <c r="AA7" s="2">
        <v>255.30000305175781</v>
      </c>
      <c r="AB7" s="12">
        <v>3.6553075313568115</v>
      </c>
      <c r="AC7" s="22">
        <v>39355</v>
      </c>
      <c r="AD7" s="2">
        <v>460.68985163255758</v>
      </c>
      <c r="AE7" s="2">
        <f t="shared" si="6"/>
        <v>126.03313064100912</v>
      </c>
      <c r="AG7" s="22">
        <v>39355</v>
      </c>
      <c r="AH7" s="2">
        <v>1431</v>
      </c>
      <c r="AI7" s="2">
        <v>819.79998779296875</v>
      </c>
      <c r="AJ7" s="12">
        <v>1.7455477714538574</v>
      </c>
      <c r="AK7" s="22">
        <v>39355</v>
      </c>
      <c r="AL7" s="2">
        <v>234.06854994036175</v>
      </c>
      <c r="AM7" s="2">
        <f t="shared" si="1"/>
        <v>134.09461131241758</v>
      </c>
      <c r="AO7" s="22">
        <v>39355</v>
      </c>
      <c r="AP7" s="2">
        <v>2728.184814453125</v>
      </c>
      <c r="AQ7" s="2">
        <v>628.82098388671875</v>
      </c>
      <c r="AR7" s="12">
        <v>4.3385715484619141</v>
      </c>
      <c r="AS7" s="22">
        <v>39355</v>
      </c>
      <c r="AT7" s="2">
        <v>328.00000170537623</v>
      </c>
      <c r="AU7" s="2">
        <f t="shared" si="7"/>
        <v>75.600920266408181</v>
      </c>
      <c r="AW7" s="22">
        <v>39355</v>
      </c>
      <c r="AX7" s="2">
        <v>129.65699768066406</v>
      </c>
      <c r="AY7" s="2">
        <v>164.07000732421875</v>
      </c>
      <c r="AZ7" s="12">
        <v>0.79025411605834961</v>
      </c>
      <c r="BA7" s="22">
        <v>39355</v>
      </c>
      <c r="BB7" s="2">
        <v>538.94382203223881</v>
      </c>
      <c r="BC7" s="2"/>
      <c r="BE7" s="22">
        <v>39355</v>
      </c>
      <c r="BF7" s="2">
        <v>3840.533935546875</v>
      </c>
      <c r="BG7" s="2">
        <v>1394.0439453125</v>
      </c>
      <c r="BH7" s="12">
        <v>2.7549591064453125</v>
      </c>
      <c r="BI7" s="22">
        <v>39355</v>
      </c>
      <c r="BJ7" s="2">
        <v>204.05810793300239</v>
      </c>
      <c r="BK7" s="2">
        <f>BJ7/BH7</f>
        <v>74.069378182638758</v>
      </c>
      <c r="BM7" s="22">
        <v>39355</v>
      </c>
      <c r="BN7" s="2">
        <v>2377.216064453125</v>
      </c>
      <c r="BO7" s="2">
        <v>506.22479248046875</v>
      </c>
      <c r="BP7" s="12">
        <v>4.6959691047668457</v>
      </c>
      <c r="BQ7" s="22">
        <v>39355</v>
      </c>
      <c r="BR7" s="2">
        <v>439.00000306379121</v>
      </c>
      <c r="BS7" s="2">
        <f>BR7/BP7</f>
        <v>93.484431705090515</v>
      </c>
      <c r="BU7" s="22">
        <v>39355</v>
      </c>
      <c r="BV7" s="2">
        <v>2403</v>
      </c>
      <c r="BW7" s="2">
        <v>440</v>
      </c>
      <c r="BX7" s="12">
        <v>5.4613637924194336</v>
      </c>
      <c r="BY7" s="22">
        <v>39355</v>
      </c>
      <c r="BZ7" s="2">
        <v>596.00001620081969</v>
      </c>
      <c r="CA7" s="2">
        <f>BZ7/BX7</f>
        <v>109.13025369745353</v>
      </c>
      <c r="CC7" s="22">
        <v>39355</v>
      </c>
      <c r="CD7" s="2">
        <v>573.125</v>
      </c>
      <c r="CE7" s="2">
        <v>164.46299743652344</v>
      </c>
      <c r="CF7" s="12">
        <v>3.4848263263702393</v>
      </c>
      <c r="CG7" s="22">
        <v>39355</v>
      </c>
      <c r="CH7" s="2">
        <v>352.00000646970068</v>
      </c>
      <c r="CI7" s="2">
        <f t="shared" si="8"/>
        <v>101.00933977858817</v>
      </c>
      <c r="CK7" s="22">
        <v>39355</v>
      </c>
      <c r="CL7" s="2">
        <v>476.89999389648438</v>
      </c>
      <c r="CM7" s="2">
        <v>152.52400207519531</v>
      </c>
      <c r="CN7" s="12">
        <v>3.1267209053039551</v>
      </c>
      <c r="CO7" s="22">
        <v>39355</v>
      </c>
      <c r="CP7" s="2">
        <v>286.00000159615774</v>
      </c>
      <c r="CQ7" s="2">
        <f>CP7/CN7</f>
        <v>91.469629128396761</v>
      </c>
      <c r="CS7" s="22">
        <v>39355</v>
      </c>
      <c r="CW7" s="22">
        <v>39355</v>
      </c>
      <c r="DA7" s="22">
        <v>39355</v>
      </c>
      <c r="DB7" s="2">
        <v>5150</v>
      </c>
      <c r="DC7" s="2">
        <v>99</v>
      </c>
      <c r="DD7" s="81">
        <v>52.02020263671875</v>
      </c>
      <c r="DE7" s="22">
        <v>39355</v>
      </c>
      <c r="DF7" s="2">
        <v>278.77061273237427</v>
      </c>
      <c r="DG7" s="2"/>
      <c r="DI7" s="22">
        <v>39355</v>
      </c>
      <c r="DM7" s="22">
        <v>39355</v>
      </c>
      <c r="DQ7" s="108">
        <v>39355</v>
      </c>
      <c r="DR7" s="109">
        <v>15006.5537109375</v>
      </c>
      <c r="DS7" s="109">
        <v>2173.631103515625</v>
      </c>
      <c r="DT7" s="110">
        <v>6.9039101600646973</v>
      </c>
      <c r="DU7" s="108">
        <v>39355</v>
      </c>
      <c r="DV7" s="111">
        <v>166.27913085754341</v>
      </c>
      <c r="DW7" s="109">
        <f t="shared" ref="DW7:DW29" si="9">DV7/DT7</f>
        <v>24.084776163423481</v>
      </c>
      <c r="DY7" s="108">
        <v>39355</v>
      </c>
      <c r="DZ7" s="109">
        <v>442.79998779296875</v>
      </c>
      <c r="EA7" s="109">
        <v>213.01699829101563</v>
      </c>
      <c r="EB7" s="110">
        <v>2.078707218170166</v>
      </c>
      <c r="EC7" s="108">
        <v>39355</v>
      </c>
      <c r="ED7" s="111">
        <v>160.00000456795237</v>
      </c>
      <c r="EE7" s="109">
        <f t="shared" si="2"/>
        <v>76.970918833291194</v>
      </c>
    </row>
    <row r="8" spans="1:135">
      <c r="B8" t="s">
        <v>23</v>
      </c>
      <c r="C8" t="s">
        <v>136</v>
      </c>
      <c r="D8" s="2">
        <f t="shared" ca="1" si="3"/>
        <v>151.97611649017688</v>
      </c>
      <c r="E8" s="2">
        <f t="shared" si="4"/>
        <v>448.99998729498975</v>
      </c>
      <c r="F8" s="12">
        <f ca="1">INDEX(INDIRECT($C8),28,4) RetraceEU</f>
        <v>2.954411506652832</v>
      </c>
      <c r="G8" s="2">
        <f ca="1">MIN(INDEX(INDIRECT($C8),0,7) RetraceEU,D8)</f>
        <v>42.158435092601621</v>
      </c>
      <c r="H8" s="2">
        <f ca="1">MAX(INDEX(INDIRECT($C8),0,7) RetraceEU,E8)</f>
        <v>458.7057458301843</v>
      </c>
      <c r="I8" s="94">
        <f t="shared" ca="1" si="0"/>
        <v>26.36379555616875</v>
      </c>
      <c r="J8" s="13"/>
      <c r="Q8" s="22">
        <v>39447</v>
      </c>
      <c r="R8" s="2">
        <v>413.29400634765625</v>
      </c>
      <c r="S8" s="2">
        <v>226.10299682617188</v>
      </c>
      <c r="T8" s="12">
        <v>1.8279014825820923</v>
      </c>
      <c r="U8" s="22">
        <v>39447</v>
      </c>
      <c r="V8" s="2">
        <v>315.99999898050288</v>
      </c>
      <c r="W8" s="2">
        <f t="shared" si="5"/>
        <v>172.87583712341078</v>
      </c>
      <c r="Y8" s="22">
        <v>39447</v>
      </c>
      <c r="Z8" s="2">
        <v>988.20001220703125</v>
      </c>
      <c r="AA8" s="2">
        <v>258.5</v>
      </c>
      <c r="AB8" s="12">
        <v>3.8228240013122559</v>
      </c>
      <c r="AC8" s="22">
        <v>39447</v>
      </c>
      <c r="AD8" s="2">
        <v>721.03792609910363</v>
      </c>
      <c r="AE8" s="2">
        <f t="shared" si="6"/>
        <v>188.61394766057603</v>
      </c>
      <c r="AG8" s="22">
        <v>39447</v>
      </c>
      <c r="AH8" s="2">
        <v>1361</v>
      </c>
      <c r="AI8" s="2">
        <v>943.5</v>
      </c>
      <c r="AJ8" s="12">
        <v>1.4425013065338135</v>
      </c>
      <c r="AK8" s="22">
        <v>39447</v>
      </c>
      <c r="AL8" s="2">
        <v>334.59361854406643</v>
      </c>
      <c r="AM8" s="2">
        <f t="shared" si="1"/>
        <v>231.95377156923448</v>
      </c>
      <c r="AO8" s="22">
        <v>39447</v>
      </c>
      <c r="AP8" s="2">
        <v>2682.882080078125</v>
      </c>
      <c r="AQ8" s="2">
        <v>676.76800537109375</v>
      </c>
      <c r="AR8" s="12">
        <v>3.964256763458252</v>
      </c>
      <c r="AS8" s="22">
        <v>39447</v>
      </c>
      <c r="AT8" s="2">
        <v>407.99998894433611</v>
      </c>
      <c r="AU8" s="2">
        <f t="shared" si="7"/>
        <v>102.91966774332094</v>
      </c>
      <c r="AW8" s="22">
        <v>39447</v>
      </c>
      <c r="AX8" s="2">
        <v>157.85800170898438</v>
      </c>
      <c r="AY8" s="2">
        <v>168.51199340820313</v>
      </c>
      <c r="AZ8" s="12">
        <v>0.93677604198455811</v>
      </c>
      <c r="BA8" s="22">
        <v>39447</v>
      </c>
      <c r="BB8" s="2">
        <v>633.85303766995116</v>
      </c>
      <c r="BC8" s="2"/>
      <c r="BE8" s="22">
        <v>39447</v>
      </c>
      <c r="BF8" s="2">
        <v>2954.544921875</v>
      </c>
      <c r="BG8" s="2">
        <v>1419.83984375</v>
      </c>
      <c r="BH8" s="12">
        <v>2.0809001922607422</v>
      </c>
      <c r="BI8" s="22">
        <v>39447</v>
      </c>
      <c r="BJ8" s="2">
        <v>250.74107527264155</v>
      </c>
      <c r="BK8" s="2">
        <f>BJ8/BH8</f>
        <v>120.49644485842936</v>
      </c>
      <c r="BM8" s="22">
        <v>39447</v>
      </c>
      <c r="BN8" s="2">
        <v>2323.2373046875</v>
      </c>
      <c r="BO8" s="2">
        <v>1047.7603759765625</v>
      </c>
      <c r="BP8" s="12">
        <v>2.2173364162445068</v>
      </c>
      <c r="BQ8" s="22">
        <v>39447</v>
      </c>
      <c r="BR8" s="2">
        <v>528.99997570838025</v>
      </c>
      <c r="BS8" s="2">
        <f>BR8/BP8</f>
        <v>238.57452204043318</v>
      </c>
      <c r="BU8" s="22">
        <v>39447</v>
      </c>
      <c r="BV8" s="2">
        <v>2336</v>
      </c>
      <c r="BW8" s="2">
        <v>366</v>
      </c>
      <c r="BX8" s="12">
        <v>6.3825135231018066</v>
      </c>
      <c r="BY8" s="22">
        <v>39447</v>
      </c>
      <c r="BZ8" s="2">
        <v>705.00001847546753</v>
      </c>
      <c r="CA8" s="2">
        <f>BZ8/BX8</f>
        <v>110.45805322992062</v>
      </c>
      <c r="CC8" s="22">
        <v>39447</v>
      </c>
      <c r="CD8" s="2">
        <v>571.5360107421875</v>
      </c>
      <c r="CE8" s="2">
        <v>175.2550048828125</v>
      </c>
      <c r="CF8" s="12">
        <v>3.2611680030822754</v>
      </c>
      <c r="CG8" s="22">
        <v>39447</v>
      </c>
      <c r="CH8" s="2">
        <v>351.00000564279952</v>
      </c>
      <c r="CI8" s="2">
        <f t="shared" si="8"/>
        <v>107.6301513172746</v>
      </c>
      <c r="CK8" s="22">
        <v>39447</v>
      </c>
      <c r="CL8" s="2">
        <v>472.10000610351563</v>
      </c>
      <c r="CM8" s="2">
        <v>138.82400512695313</v>
      </c>
      <c r="CN8" s="12">
        <v>3.4007086753845215</v>
      </c>
      <c r="CO8" s="22">
        <v>39447</v>
      </c>
      <c r="CP8" s="2">
        <v>354.00000343804379</v>
      </c>
      <c r="CQ8" s="2">
        <f>CP8/CN8</f>
        <v>104.09595094117159</v>
      </c>
      <c r="CS8" s="22">
        <v>39447</v>
      </c>
      <c r="CT8" s="2">
        <v>2476.89990234375</v>
      </c>
      <c r="CU8" s="2">
        <v>263.70001220703125</v>
      </c>
      <c r="CV8" s="81">
        <v>9.3928699493408203</v>
      </c>
      <c r="CW8" s="22">
        <v>39447</v>
      </c>
      <c r="CX8" s="2">
        <v>747.27527275042632</v>
      </c>
      <c r="CY8" s="2">
        <f t="shared" ref="CY8:CY28" si="10">CX8/CV8</f>
        <v>79.557715243664063</v>
      </c>
      <c r="DA8" s="22">
        <v>39447</v>
      </c>
      <c r="DB8" s="2">
        <v>5048</v>
      </c>
      <c r="DC8" s="2">
        <v>725</v>
      </c>
      <c r="DD8" s="81">
        <v>6.9627585411071777</v>
      </c>
      <c r="DE8" s="22">
        <v>39447</v>
      </c>
      <c r="DF8" s="2">
        <v>319.77231398666339</v>
      </c>
      <c r="DG8" s="2">
        <f>DF8/DD8</f>
        <v>45.926095540836471</v>
      </c>
      <c r="DI8" s="22">
        <v>39447</v>
      </c>
      <c r="DJ8" s="2">
        <v>1752.6590576171875</v>
      </c>
      <c r="DK8" s="2">
        <v>316.864013671875</v>
      </c>
      <c r="DL8" s="81">
        <v>5.5312657356262207</v>
      </c>
      <c r="DM8" s="22">
        <v>39447</v>
      </c>
      <c r="DN8" s="2">
        <v>620.77640200775272</v>
      </c>
      <c r="DO8" s="2">
        <f t="shared" ref="DO8:DO29" si="11">DN8/DL8</f>
        <v>112.23044266512206</v>
      </c>
      <c r="DQ8" s="108">
        <v>39447</v>
      </c>
      <c r="DR8" s="109">
        <v>14255.916015625</v>
      </c>
      <c r="DS8" s="109">
        <v>2323.54296875</v>
      </c>
      <c r="DT8" s="110">
        <v>6.1354217529296875</v>
      </c>
      <c r="DU8" s="108">
        <v>39447</v>
      </c>
      <c r="DV8" s="109">
        <v>177.71981339831186</v>
      </c>
      <c r="DW8" s="109">
        <f t="shared" si="9"/>
        <v>28.966193450914759</v>
      </c>
      <c r="DY8" s="108">
        <v>39447</v>
      </c>
      <c r="DZ8" s="109">
        <v>417.05999755859375</v>
      </c>
      <c r="EA8" s="109">
        <v>222.22900390625</v>
      </c>
      <c r="EB8" s="110">
        <v>1.8767126798629761</v>
      </c>
      <c r="EC8" s="108">
        <v>39447</v>
      </c>
      <c r="ED8" s="109">
        <v>192.00000468640997</v>
      </c>
      <c r="EE8" s="109">
        <f t="shared" si="2"/>
        <v>102.30655270066615</v>
      </c>
    </row>
    <row r="9" spans="1:135">
      <c r="B9" t="s">
        <v>23</v>
      </c>
      <c r="C9" t="s">
        <v>142</v>
      </c>
      <c r="D9" s="2">
        <f t="shared" ca="1" si="3"/>
        <v>278.02624488086104</v>
      </c>
      <c r="E9" s="2">
        <f t="shared" si="4"/>
        <v>749.9999875317817</v>
      </c>
      <c r="F9" s="12">
        <f ca="1">INDEX(INDIRECT($C9),28,4) RetraceEU</f>
        <v>2.6975870132446289</v>
      </c>
      <c r="G9" s="2">
        <f ca="1">MIN(INDEX(INDIRECT($C9),0,7) RetraceEU,D9)</f>
        <v>162.04141349782429</v>
      </c>
      <c r="H9" s="2">
        <f ca="1">MAX(INDEX(INDIRECT($C9),0,7) RetraceEU,E9)</f>
        <v>749.9999875317817</v>
      </c>
      <c r="I9" s="94">
        <f t="shared" ca="1" si="0"/>
        <v>19.726701251632413</v>
      </c>
      <c r="J9" s="13"/>
      <c r="Q9" s="22">
        <v>39538</v>
      </c>
      <c r="R9" s="2">
        <v>415.135009765625</v>
      </c>
      <c r="S9" s="2">
        <v>216.80799865722656</v>
      </c>
      <c r="T9" s="12">
        <v>1.9147586822509766</v>
      </c>
      <c r="U9" s="22">
        <v>39538</v>
      </c>
      <c r="V9" s="2">
        <v>501.9999940416231</v>
      </c>
      <c r="W9" s="2">
        <f t="shared" si="5"/>
        <v>262.17402678204621</v>
      </c>
      <c r="Y9" s="22">
        <v>39538</v>
      </c>
      <c r="Z9" s="2">
        <v>965</v>
      </c>
      <c r="AA9" s="2">
        <v>363.70001220703125</v>
      </c>
      <c r="AB9" s="12">
        <v>2.6532855033874512</v>
      </c>
      <c r="AC9" s="22">
        <v>39538</v>
      </c>
      <c r="AD9" s="2">
        <v>975.80400024919959</v>
      </c>
      <c r="AE9" s="2">
        <f t="shared" si="6"/>
        <v>367.77195631732434</v>
      </c>
      <c r="AG9" s="22">
        <v>39538</v>
      </c>
      <c r="AH9" s="2">
        <v>1265.5</v>
      </c>
      <c r="AI9" s="2">
        <v>927.20001220703125</v>
      </c>
      <c r="AJ9" s="12">
        <v>1.3648619651794434</v>
      </c>
      <c r="AK9" s="22">
        <v>39538</v>
      </c>
      <c r="AL9" s="2">
        <v>416.68975781751089</v>
      </c>
      <c r="AM9" s="2">
        <f t="shared" si="1"/>
        <v>305.29809493425745</v>
      </c>
      <c r="AO9" s="22">
        <v>39538</v>
      </c>
      <c r="AP9" s="2">
        <v>2730.31201171875</v>
      </c>
      <c r="AQ9" s="2">
        <v>672.41302490234375</v>
      </c>
      <c r="AR9" s="12">
        <v>4.0604686737060547</v>
      </c>
      <c r="AS9" s="22">
        <v>39538</v>
      </c>
      <c r="AT9" s="2">
        <v>682.00001444826239</v>
      </c>
      <c r="AU9" s="2">
        <f t="shared" si="7"/>
        <v>167.96091024285383</v>
      </c>
      <c r="AW9" s="22">
        <v>39538</v>
      </c>
      <c r="AX9" s="2">
        <v>657.15399169921875</v>
      </c>
      <c r="AY9" s="2">
        <v>171.64399719238281</v>
      </c>
      <c r="AZ9" s="12">
        <v>3.8285870552062988</v>
      </c>
      <c r="BA9" s="22">
        <v>39538</v>
      </c>
      <c r="BB9" s="2">
        <v>1246.6708471148149</v>
      </c>
      <c r="BC9" s="2">
        <f t="shared" ref="BC9:BC28" si="12">BB9/AZ9</f>
        <v>325.62165340331791</v>
      </c>
      <c r="BE9" s="22">
        <v>39538</v>
      </c>
      <c r="BF9" s="2">
        <v>3599.215576171875</v>
      </c>
      <c r="BG9" s="2">
        <v>1399.095947265625</v>
      </c>
      <c r="BH9" s="12">
        <v>2.5725295543670654</v>
      </c>
      <c r="BI9" s="22">
        <v>39538</v>
      </c>
      <c r="BJ9" s="2">
        <v>299.59887904677015</v>
      </c>
      <c r="BK9" s="2">
        <f>BJ9/BH9</f>
        <v>116.46081132019579</v>
      </c>
      <c r="BM9" s="22">
        <v>39538</v>
      </c>
      <c r="BN9" s="2">
        <v>2267.927001953125</v>
      </c>
      <c r="BO9" s="2">
        <v>1103.38818359375</v>
      </c>
      <c r="BP9" s="12">
        <v>2.0554208755493164</v>
      </c>
      <c r="BQ9" s="22">
        <v>39538</v>
      </c>
      <c r="BR9" s="2">
        <v>973.99995816360354</v>
      </c>
      <c r="BS9" s="2">
        <f>BR9/BP9</f>
        <v>473.86886537449396</v>
      </c>
      <c r="BU9" s="22">
        <v>39538</v>
      </c>
      <c r="BV9" s="2">
        <v>2261</v>
      </c>
      <c r="BW9" s="2">
        <v>269</v>
      </c>
      <c r="BX9" s="12">
        <v>8.4052047729492188</v>
      </c>
      <c r="BY9" s="22">
        <v>39538</v>
      </c>
      <c r="BZ9" s="2">
        <v>1258.999952236537</v>
      </c>
      <c r="CA9" s="2">
        <f>BZ9/BX9</f>
        <v>149.78813559527106</v>
      </c>
      <c r="CC9" s="22">
        <v>39538</v>
      </c>
      <c r="CD9" s="2">
        <v>603.28900146484375</v>
      </c>
      <c r="CE9" s="2">
        <v>163.40899658203125</v>
      </c>
      <c r="CF9" s="12">
        <v>3.6918959617614746</v>
      </c>
      <c r="CG9" s="22">
        <v>39538</v>
      </c>
      <c r="CH9" s="2">
        <v>611.00002136300191</v>
      </c>
      <c r="CI9" s="2">
        <f t="shared" si="8"/>
        <v>165.49762715184477</v>
      </c>
      <c r="CK9" s="22">
        <v>39538</v>
      </c>
      <c r="CL9" s="2">
        <v>456.37298583984375</v>
      </c>
      <c r="CM9" s="2">
        <v>150.72900390625</v>
      </c>
      <c r="CN9" s="12">
        <v>3.0277714729309082</v>
      </c>
      <c r="CO9" s="22">
        <v>39538</v>
      </c>
      <c r="CP9" s="2">
        <v>509.00001890948482</v>
      </c>
      <c r="CQ9" s="2">
        <f>CP9/CN9</f>
        <v>168.11044805068082</v>
      </c>
      <c r="CS9" s="22">
        <v>39538</v>
      </c>
      <c r="CT9" s="2">
        <v>2336</v>
      </c>
      <c r="CU9" s="2">
        <v>276.5</v>
      </c>
      <c r="CV9" s="81">
        <v>8.4484624862670898</v>
      </c>
      <c r="CW9" s="22">
        <v>39538</v>
      </c>
      <c r="CX9" s="2">
        <v>1098.5618684222347</v>
      </c>
      <c r="CY9" s="2">
        <f t="shared" si="10"/>
        <v>130.03098140140156</v>
      </c>
      <c r="DA9" s="22">
        <v>39538</v>
      </c>
      <c r="DB9" s="2">
        <v>4832</v>
      </c>
      <c r="DC9" s="2">
        <v>1124</v>
      </c>
      <c r="DD9" s="81">
        <v>4.2989325523376465</v>
      </c>
      <c r="DE9" s="22">
        <v>39538</v>
      </c>
      <c r="DF9" s="2">
        <v>427.19960742126892</v>
      </c>
      <c r="DG9" s="2">
        <f>DF9/DD9</f>
        <v>99.37341473035417</v>
      </c>
      <c r="DI9" s="22">
        <v>39538</v>
      </c>
      <c r="DJ9" s="2">
        <v>1667.2010498046875</v>
      </c>
      <c r="DK9" s="2">
        <v>319.02801513671875</v>
      </c>
      <c r="DL9" s="81">
        <v>5.2258768081665039</v>
      </c>
      <c r="DM9" s="22">
        <v>39538</v>
      </c>
      <c r="DN9" s="2">
        <v>870.13566673964442</v>
      </c>
      <c r="DO9" s="2">
        <f t="shared" si="11"/>
        <v>166.50520069280606</v>
      </c>
      <c r="DQ9" s="108">
        <v>39538</v>
      </c>
      <c r="DR9" s="109">
        <v>11295.224609375</v>
      </c>
      <c r="DS9" s="109">
        <v>2462.12890625</v>
      </c>
      <c r="DT9" s="110">
        <v>4.5875844955444336</v>
      </c>
      <c r="DU9" s="108">
        <v>39538</v>
      </c>
      <c r="DV9" s="109">
        <v>274.87888722941403</v>
      </c>
      <c r="DW9" s="109">
        <f t="shared" si="9"/>
        <v>59.917999874745121</v>
      </c>
      <c r="DY9" s="108">
        <v>39538</v>
      </c>
      <c r="DZ9" s="109">
        <v>426.79998779296875</v>
      </c>
      <c r="EA9" s="109">
        <v>215.22900390625</v>
      </c>
      <c r="EB9" s="110">
        <v>1.983004093170166</v>
      </c>
      <c r="EC9" s="108">
        <v>39538</v>
      </c>
      <c r="ED9" s="109">
        <v>388.99998560390708</v>
      </c>
      <c r="EE9" s="109">
        <f t="shared" si="2"/>
        <v>196.16701092231489</v>
      </c>
    </row>
    <row r="10" spans="1:135">
      <c r="B10" t="s">
        <v>77</v>
      </c>
      <c r="C10" t="s">
        <v>149</v>
      </c>
      <c r="D10" s="2">
        <f t="shared" ca="1" si="3"/>
        <v>74.963861394705248</v>
      </c>
      <c r="E10" s="2">
        <f t="shared" si="4"/>
        <v>214.69060716615638</v>
      </c>
      <c r="F10" s="12">
        <f ca="1">INDEX(INDIRECT($C10),28,4) RetraceEU</f>
        <v>2.8639214038848877</v>
      </c>
      <c r="G10" s="2">
        <f ca="1">MIN(INDEX(INDIRECT($C10),0,7) RetraceEU,D10)</f>
        <v>39.288467889159413</v>
      </c>
      <c r="H10" s="2">
        <f ca="1">MAX(INDEX(INDIRECT($C10),0,7) RetraceEU,E10)</f>
        <v>214.69060716615638</v>
      </c>
      <c r="I10" s="94">
        <f t="shared" ca="1" si="0"/>
        <v>20.339200908608568</v>
      </c>
      <c r="J10" s="13"/>
      <c r="Q10" s="22">
        <v>39629</v>
      </c>
      <c r="R10" s="2">
        <v>461.572998046875</v>
      </c>
      <c r="S10" s="2">
        <v>208.32499694824219</v>
      </c>
      <c r="T10" s="12">
        <v>2.2156391143798828</v>
      </c>
      <c r="U10" s="22">
        <v>39629</v>
      </c>
      <c r="V10" s="2">
        <v>361.00000574212089</v>
      </c>
      <c r="W10" s="2">
        <f t="shared" si="5"/>
        <v>162.93267409803704</v>
      </c>
      <c r="Y10" s="22">
        <v>39629</v>
      </c>
      <c r="Z10" s="2">
        <v>853.0999755859375</v>
      </c>
      <c r="AA10" s="2">
        <v>370.79998779296875</v>
      </c>
      <c r="AB10" s="12">
        <v>2.3007011413574219</v>
      </c>
      <c r="AC10" s="22">
        <v>39629</v>
      </c>
      <c r="AD10" s="2">
        <v>756.21197933498877</v>
      </c>
      <c r="AE10" s="2">
        <f t="shared" si="6"/>
        <v>328.6876186312582</v>
      </c>
      <c r="AG10" s="22">
        <v>39629</v>
      </c>
      <c r="AH10" s="2">
        <v>1248</v>
      </c>
      <c r="AI10" s="2">
        <v>933.70001220703125</v>
      </c>
      <c r="AJ10" s="12">
        <v>1.3366177082061768</v>
      </c>
      <c r="AK10" s="22">
        <v>39629</v>
      </c>
      <c r="AL10" s="2">
        <v>373.6820805670435</v>
      </c>
      <c r="AM10" s="2">
        <f t="shared" si="1"/>
        <v>279.57289378467675</v>
      </c>
      <c r="AO10" s="22">
        <v>39629</v>
      </c>
      <c r="AP10" s="2">
        <v>2785.318115234375</v>
      </c>
      <c r="AQ10" s="2">
        <v>694.78997802734375</v>
      </c>
      <c r="AR10" s="12">
        <v>4.0088634490966797</v>
      </c>
      <c r="AS10" s="22">
        <v>39629</v>
      </c>
      <c r="AT10" s="2">
        <v>533.99998082358206</v>
      </c>
      <c r="AU10" s="2">
        <f t="shared" si="7"/>
        <v>133.20483164471682</v>
      </c>
      <c r="AW10" s="22">
        <v>39629</v>
      </c>
      <c r="AX10" s="2">
        <v>673.7020263671875</v>
      </c>
      <c r="AY10" s="2">
        <v>184.76199340820313</v>
      </c>
      <c r="AZ10" s="12">
        <v>3.6463236808776855</v>
      </c>
      <c r="BA10" s="22">
        <v>39629</v>
      </c>
      <c r="BB10" s="2">
        <v>824.4549888319608</v>
      </c>
      <c r="BC10" s="2">
        <f t="shared" si="12"/>
        <v>226.10581533274933</v>
      </c>
      <c r="BE10" s="22">
        <v>39629</v>
      </c>
      <c r="BF10" s="2">
        <v>3335.80078125</v>
      </c>
      <c r="BG10" s="2">
        <v>1386.3590087890625</v>
      </c>
      <c r="BH10" s="12">
        <v>2.4061594009399414</v>
      </c>
      <c r="BI10" s="22">
        <v>39629</v>
      </c>
      <c r="BJ10" s="2">
        <v>289.11129498009103</v>
      </c>
      <c r="BK10" s="2">
        <f t="shared" ref="BK10:BK29" si="13">BJ10/BH10</f>
        <v>120.15467257370923</v>
      </c>
      <c r="BM10" s="22">
        <v>39629</v>
      </c>
      <c r="BN10" s="2">
        <v>2198.06884765625</v>
      </c>
      <c r="BO10" s="2">
        <v>1236.61572265625</v>
      </c>
      <c r="BP10" s="12">
        <v>1.7774873971939087</v>
      </c>
      <c r="BQ10" s="22">
        <v>39629</v>
      </c>
      <c r="BR10" s="2">
        <v>919.99998065950138</v>
      </c>
      <c r="BS10" s="2">
        <f t="shared" ref="BS10:BS29" si="14">BR10/BP10</f>
        <v>517.58453090125465</v>
      </c>
      <c r="BU10" s="22">
        <v>39629</v>
      </c>
      <c r="BV10" s="2">
        <v>2128</v>
      </c>
      <c r="BW10" s="2">
        <v>322</v>
      </c>
      <c r="BX10" s="12">
        <v>6.6086955070495605</v>
      </c>
      <c r="BY10" s="22">
        <v>39629</v>
      </c>
      <c r="BZ10" s="2">
        <v>1245.9999535223744</v>
      </c>
      <c r="CA10" s="2">
        <f t="shared" ref="CA10:CA28" si="15">BZ10/BX10</f>
        <v>188.5394707916644</v>
      </c>
      <c r="CC10" s="22">
        <v>39629</v>
      </c>
      <c r="CD10" s="2">
        <v>599.18902587890625</v>
      </c>
      <c r="CE10" s="2">
        <v>159.94500732421875</v>
      </c>
      <c r="CF10" s="12">
        <v>3.7462189197540283</v>
      </c>
      <c r="CG10" s="22">
        <v>39629</v>
      </c>
      <c r="CH10" s="2">
        <v>672.00002348791065</v>
      </c>
      <c r="CI10" s="2">
        <f t="shared" si="8"/>
        <v>179.38087385774915</v>
      </c>
      <c r="CK10" s="22">
        <v>39629</v>
      </c>
      <c r="CL10" s="2">
        <v>449</v>
      </c>
      <c r="CM10" s="2">
        <v>162.32899475097656</v>
      </c>
      <c r="CN10" s="12">
        <v>2.7659876346588135</v>
      </c>
      <c r="CO10" s="22">
        <v>39629</v>
      </c>
      <c r="CP10" s="2">
        <v>283.00000561777517</v>
      </c>
      <c r="CQ10" s="2">
        <f t="shared" ref="CQ10:CQ27" si="16">CP10/CN10</f>
        <v>102.31426998142868</v>
      </c>
      <c r="CS10" s="22">
        <v>39629</v>
      </c>
      <c r="CT10" s="2">
        <v>2359</v>
      </c>
      <c r="CU10" s="2">
        <v>299.70001220703125</v>
      </c>
      <c r="CV10" s="81">
        <v>7.8712043762207031</v>
      </c>
      <c r="CW10" s="22">
        <v>39629</v>
      </c>
      <c r="CX10" s="2">
        <v>944.12012859198512</v>
      </c>
      <c r="CY10" s="2">
        <f t="shared" si="10"/>
        <v>119.94608238660638</v>
      </c>
      <c r="DA10" s="22">
        <v>39629</v>
      </c>
      <c r="DB10" s="2">
        <v>4843</v>
      </c>
      <c r="DC10" s="2">
        <v>1230</v>
      </c>
      <c r="DD10" s="81">
        <v>3.9373984336853027</v>
      </c>
      <c r="DE10" s="22">
        <v>39629</v>
      </c>
      <c r="DF10" s="2">
        <v>399.92074742790078</v>
      </c>
      <c r="DG10" s="2">
        <f>DF10/DD10</f>
        <v>101.56979390414024</v>
      </c>
      <c r="DI10" s="22">
        <v>39629</v>
      </c>
      <c r="DJ10" s="2">
        <v>1682.7230224609375</v>
      </c>
      <c r="DK10" s="2">
        <v>305.6929931640625</v>
      </c>
      <c r="DL10" s="81">
        <v>5.5046176910400391</v>
      </c>
      <c r="DM10" s="22">
        <v>39629</v>
      </c>
      <c r="DN10" s="2">
        <v>694.08218440149722</v>
      </c>
      <c r="DO10" s="2">
        <f t="shared" si="11"/>
        <v>126.0908973808057</v>
      </c>
      <c r="DQ10" s="108">
        <v>39629</v>
      </c>
      <c r="DR10" s="109">
        <v>11687.7978515625</v>
      </c>
      <c r="DS10" s="109">
        <v>2737.85888671875</v>
      </c>
      <c r="DT10" s="110">
        <v>4.2689557075500488</v>
      </c>
      <c r="DU10" s="108">
        <v>39629</v>
      </c>
      <c r="DV10" s="109">
        <v>245.90818051288059</v>
      </c>
      <c r="DW10" s="109">
        <f t="shared" si="9"/>
        <v>57.603825703314023</v>
      </c>
      <c r="DY10" s="108">
        <v>39629</v>
      </c>
      <c r="DZ10" s="109">
        <v>426.37100219726563</v>
      </c>
      <c r="EA10" s="109">
        <v>196.50599670410156</v>
      </c>
      <c r="EB10" s="110">
        <v>2.1697607040405273</v>
      </c>
      <c r="EC10" s="108">
        <v>39629</v>
      </c>
      <c r="ED10" s="109">
        <v>357.99999735307313</v>
      </c>
      <c r="EE10" s="109">
        <f t="shared" si="2"/>
        <v>164.99515208585245</v>
      </c>
    </row>
    <row r="11" spans="1:135">
      <c r="B11" t="s">
        <v>79</v>
      </c>
      <c r="C11" t="s">
        <v>137</v>
      </c>
      <c r="D11" s="2">
        <f t="shared" ca="1" si="3"/>
        <v>389.75430990930056</v>
      </c>
      <c r="E11" s="2">
        <f t="shared" si="4"/>
        <v>2010.8842566439318</v>
      </c>
      <c r="F11" s="12">
        <f ca="1">INDEX(INDIRECT($C11),28,4) RetraceEU</f>
        <v>5.1593637466430664</v>
      </c>
      <c r="G11" s="2">
        <f ca="1">MIN(INDEX(INDIRECT($C11),0,7) RetraceEU,D11)</f>
        <v>46.647170841755582</v>
      </c>
      <c r="H11" s="2">
        <f ca="1">MAX(INDEX(INDIRECT($C11),0,7) RetraceEU,E11)</f>
        <v>2010.8842566439318</v>
      </c>
      <c r="I11" s="94">
        <f t="shared" ca="1" si="0"/>
        <v>17.4677049704223</v>
      </c>
      <c r="J11" s="13"/>
      <c r="Q11" s="22">
        <v>39721</v>
      </c>
      <c r="R11" s="2">
        <v>419.1820068359375</v>
      </c>
      <c r="S11" s="2">
        <v>205.14100646972656</v>
      </c>
      <c r="T11" s="12">
        <v>2.0433847904205322</v>
      </c>
      <c r="U11" s="22">
        <v>39721</v>
      </c>
      <c r="V11" s="2">
        <v>837.00003097583624</v>
      </c>
      <c r="W11" s="2">
        <f t="shared" si="5"/>
        <v>409.61449595774866</v>
      </c>
      <c r="Y11" s="22">
        <v>39721</v>
      </c>
      <c r="Z11" s="2">
        <v>1077.5999755859375</v>
      </c>
      <c r="AA11" s="2">
        <v>372.70001220703125</v>
      </c>
      <c r="AB11" s="12">
        <v>2.8913333415985107</v>
      </c>
      <c r="AC11" s="22">
        <v>39721</v>
      </c>
      <c r="AD11" s="2">
        <v>826.50566761649475</v>
      </c>
      <c r="AE11" s="2">
        <f t="shared" si="6"/>
        <v>285.85623654156404</v>
      </c>
      <c r="AG11" s="22">
        <v>39721</v>
      </c>
      <c r="AH11" s="2">
        <v>1416.5</v>
      </c>
      <c r="AI11" s="2">
        <v>966.70001220703125</v>
      </c>
      <c r="AJ11" s="12">
        <v>1.4652942419052124</v>
      </c>
      <c r="AK11" s="22">
        <v>39721</v>
      </c>
      <c r="AL11" s="2">
        <v>496.11483735760766</v>
      </c>
      <c r="AM11" s="2">
        <f t="shared" si="1"/>
        <v>338.57693777090577</v>
      </c>
      <c r="AO11" s="22">
        <v>39721</v>
      </c>
      <c r="AP11" s="2">
        <v>2940.2158203125</v>
      </c>
      <c r="AQ11" s="2">
        <v>706.16998291015625</v>
      </c>
      <c r="AR11" s="12">
        <v>4.1636090278625488</v>
      </c>
      <c r="AS11" s="22">
        <v>39721</v>
      </c>
      <c r="AT11" s="2">
        <v>1008.9999922405644</v>
      </c>
      <c r="AU11" s="2">
        <f t="shared" si="7"/>
        <v>242.33783371311156</v>
      </c>
      <c r="AW11" s="22">
        <v>39721</v>
      </c>
      <c r="AX11" s="2">
        <v>686.7459716796875</v>
      </c>
      <c r="AY11" s="2">
        <v>191.30099487304688</v>
      </c>
      <c r="AZ11" s="12">
        <v>3.5898714065551758</v>
      </c>
      <c r="BA11" s="22">
        <v>39721</v>
      </c>
      <c r="BB11" s="2">
        <v>1790.1406683389821</v>
      </c>
      <c r="BC11" s="2">
        <f t="shared" si="12"/>
        <v>498.66428782661967</v>
      </c>
      <c r="BE11" s="22">
        <v>39721</v>
      </c>
      <c r="BF11" s="2">
        <v>3775.771484375</v>
      </c>
      <c r="BG11" s="2">
        <v>1384.3758544921875</v>
      </c>
      <c r="BH11" s="12">
        <v>2.7274179458618164</v>
      </c>
      <c r="BI11" s="22">
        <v>39721</v>
      </c>
      <c r="BJ11" s="2">
        <v>443.27837921110739</v>
      </c>
      <c r="BK11" s="2">
        <f t="shared" si="13"/>
        <v>162.52675167869776</v>
      </c>
      <c r="BM11" s="22">
        <v>39721</v>
      </c>
      <c r="BN11" s="2">
        <v>2249.579345703125</v>
      </c>
      <c r="BO11" s="2">
        <v>1133.5146484375</v>
      </c>
      <c r="BP11" s="12">
        <v>1.9846054315567017</v>
      </c>
      <c r="BQ11" s="22">
        <v>39721</v>
      </c>
      <c r="BR11" s="2">
        <v>1162.000008710728</v>
      </c>
      <c r="BS11" s="2">
        <f t="shared" si="14"/>
        <v>585.50681673750569</v>
      </c>
      <c r="BU11" s="22">
        <v>39721</v>
      </c>
      <c r="BV11" s="2">
        <v>1954</v>
      </c>
      <c r="BW11" s="2">
        <v>133</v>
      </c>
      <c r="BX11" s="12">
        <v>14.691729545593262</v>
      </c>
      <c r="BY11" s="22">
        <v>39721</v>
      </c>
      <c r="BZ11" s="2">
        <v>1693.0000063861589</v>
      </c>
      <c r="CA11" s="2">
        <f t="shared" si="15"/>
        <v>115.23490145474186</v>
      </c>
      <c r="CC11" s="22">
        <v>39721</v>
      </c>
      <c r="CD11" s="2">
        <v>619.13397216796875</v>
      </c>
      <c r="CE11" s="2">
        <v>146.98399353027344</v>
      </c>
      <c r="CF11" s="12">
        <v>4.212254524230957</v>
      </c>
      <c r="CG11" s="22">
        <v>39721</v>
      </c>
      <c r="CH11" s="2">
        <v>1559.0000083596165</v>
      </c>
      <c r="CI11" s="2">
        <f t="shared" si="8"/>
        <v>370.11059027688918</v>
      </c>
      <c r="CK11" s="22">
        <v>39721</v>
      </c>
      <c r="CL11" s="2">
        <v>448.10000610351563</v>
      </c>
      <c r="CM11" s="2">
        <v>185.32899475097656</v>
      </c>
      <c r="CN11" s="12">
        <v>2.4178624153137207</v>
      </c>
      <c r="CO11" s="22">
        <v>39721</v>
      </c>
      <c r="CP11" s="2">
        <v>452</v>
      </c>
      <c r="CQ11" s="2">
        <f t="shared" si="16"/>
        <v>186.94198525822753</v>
      </c>
      <c r="CS11" s="22">
        <v>39721</v>
      </c>
      <c r="CT11" s="2">
        <v>2544</v>
      </c>
      <c r="CU11" s="2">
        <v>297.89999389648438</v>
      </c>
      <c r="CV11" s="81">
        <v>8.5397787094116211</v>
      </c>
      <c r="CW11" s="22">
        <v>39721</v>
      </c>
      <c r="CX11" s="2">
        <v>1156.2484121151876</v>
      </c>
      <c r="CY11" s="2">
        <f t="shared" si="10"/>
        <v>135.39559413183571</v>
      </c>
      <c r="DA11" s="22">
        <v>39721</v>
      </c>
      <c r="DB11" s="2">
        <v>5104</v>
      </c>
      <c r="DC11" s="2">
        <v>1183</v>
      </c>
      <c r="DD11" s="81">
        <v>4.3144545555114746</v>
      </c>
      <c r="DE11" s="22">
        <v>39721</v>
      </c>
      <c r="DF11" s="2">
        <v>904.16870654890124</v>
      </c>
      <c r="DG11" s="2">
        <f>DF11/DD11</f>
        <v>209.56732651034096</v>
      </c>
      <c r="DI11" s="22">
        <v>39721</v>
      </c>
      <c r="DJ11" s="2">
        <v>1822.43701171875</v>
      </c>
      <c r="DK11" s="2">
        <v>357.04800415039063</v>
      </c>
      <c r="DL11" s="81">
        <v>5.1041793823242188</v>
      </c>
      <c r="DM11" s="22">
        <v>39721</v>
      </c>
      <c r="DN11" s="2">
        <v>1087.8320885685998</v>
      </c>
      <c r="DO11" s="2">
        <f t="shared" si="11"/>
        <v>213.1257557945091</v>
      </c>
      <c r="DQ11" s="108">
        <v>39721</v>
      </c>
      <c r="DR11" s="109">
        <v>12031.966796875</v>
      </c>
      <c r="DS11" s="109">
        <v>2742.385986328125</v>
      </c>
      <c r="DT11" s="110">
        <v>4.3874082565307617</v>
      </c>
      <c r="DU11" s="108">
        <v>39721</v>
      </c>
      <c r="DV11" s="109">
        <v>371.26200498678645</v>
      </c>
      <c r="DW11" s="109">
        <f t="shared" si="9"/>
        <v>84.619890212895982</v>
      </c>
      <c r="DY11" s="108">
        <v>39721</v>
      </c>
      <c r="DZ11" s="109">
        <v>428</v>
      </c>
      <c r="EA11" s="109">
        <v>193.03900146484375</v>
      </c>
      <c r="EB11" s="110">
        <v>2.2171685695648193</v>
      </c>
      <c r="EC11" s="108">
        <v>39721</v>
      </c>
      <c r="ED11" s="109">
        <v>505.00002086126182</v>
      </c>
      <c r="EE11" s="109">
        <f t="shared" si="2"/>
        <v>227.76798651822043</v>
      </c>
    </row>
    <row r="12" spans="1:135">
      <c r="B12" t="s">
        <v>79</v>
      </c>
      <c r="C12" t="s">
        <v>140</v>
      </c>
      <c r="D12" s="2">
        <f t="shared" ca="1" si="3"/>
        <v>217.74413732320653</v>
      </c>
      <c r="E12" s="2">
        <f t="shared" si="4"/>
        <v>829.99995859673163</v>
      </c>
      <c r="F12" s="12">
        <f ca="1">INDEX(INDIRECT($C12),28,4) RetraceEU</f>
        <v>3.8118131160736084</v>
      </c>
      <c r="G12" s="2">
        <f ca="1">MIN(INDEX(INDIRECT($C12),0,7) RetraceEU,D12)</f>
        <v>9.1935599642546091</v>
      </c>
      <c r="H12" s="2">
        <f ca="1">MAX(INDEX(INDIRECT($C12),0,7) RetraceEU,E12)</f>
        <v>829.99995859673163</v>
      </c>
      <c r="I12" s="94">
        <f t="shared" ca="1" si="0"/>
        <v>25.408010671750645</v>
      </c>
      <c r="J12" s="13"/>
      <c r="Q12" s="22">
        <v>39813</v>
      </c>
      <c r="R12" s="2">
        <v>425.37799072265625</v>
      </c>
      <c r="S12" s="2">
        <v>189.05099487304688</v>
      </c>
      <c r="T12" s="12">
        <v>2.2500700950622559</v>
      </c>
      <c r="U12" s="22">
        <v>39813</v>
      </c>
      <c r="V12" s="2">
        <v>1150.9999718091751</v>
      </c>
      <c r="W12" s="2"/>
      <c r="Y12" s="22">
        <v>39813</v>
      </c>
      <c r="Z12" s="2">
        <v>1148.800048828125</v>
      </c>
      <c r="AA12" s="2">
        <v>394.29998779296875</v>
      </c>
      <c r="AB12" s="12">
        <v>2.913517951965332</v>
      </c>
      <c r="AC12" s="22">
        <v>39813</v>
      </c>
      <c r="AD12" s="2">
        <v>2083.4912745769384</v>
      </c>
      <c r="AE12" s="2"/>
      <c r="AG12" s="22">
        <v>39813</v>
      </c>
      <c r="AH12" s="2">
        <v>1546</v>
      </c>
      <c r="AI12" s="2">
        <v>1039.699951171875</v>
      </c>
      <c r="AJ12" s="12">
        <v>1.4869674444198608</v>
      </c>
      <c r="AK12" s="22">
        <v>39813</v>
      </c>
      <c r="AL12" s="2">
        <v>1566.2752283032585</v>
      </c>
      <c r="AM12" s="2"/>
      <c r="AO12" s="22">
        <v>39813</v>
      </c>
      <c r="AP12" s="2">
        <v>2843.10400390625</v>
      </c>
      <c r="AQ12" s="2">
        <v>651.551025390625</v>
      </c>
      <c r="AR12" s="12">
        <v>4.363593578338623</v>
      </c>
      <c r="AS12" s="22">
        <v>39813</v>
      </c>
      <c r="AT12" s="2">
        <v>1528.999988066322</v>
      </c>
      <c r="AU12" s="2"/>
      <c r="AW12" s="22">
        <v>39813</v>
      </c>
      <c r="AX12" s="2">
        <v>695.04498291015625</v>
      </c>
      <c r="AY12" s="2">
        <v>192.55999755859375</v>
      </c>
      <c r="AZ12" s="12">
        <v>3.6094982624053955</v>
      </c>
      <c r="BA12" s="22">
        <v>39813</v>
      </c>
      <c r="BB12" s="2">
        <v>2747.4283618458885</v>
      </c>
      <c r="BC12" s="2"/>
      <c r="BE12" s="22">
        <v>39813</v>
      </c>
      <c r="BF12" s="2">
        <v>3652.962158203125</v>
      </c>
      <c r="BG12" s="2">
        <v>1426.9541015625</v>
      </c>
      <c r="BH12" s="12">
        <v>2.559971809387207</v>
      </c>
      <c r="BI12" s="22">
        <v>39813</v>
      </c>
      <c r="BJ12" s="2">
        <v>658.98252897693419</v>
      </c>
      <c r="BK12" s="2"/>
      <c r="BM12" s="22">
        <v>39813</v>
      </c>
      <c r="BN12" s="2">
        <v>2178.335205078125</v>
      </c>
      <c r="BO12" s="2">
        <v>426.993896484375</v>
      </c>
      <c r="BP12" s="12">
        <v>5.1015605926513672</v>
      </c>
      <c r="BQ12" s="22">
        <v>39813</v>
      </c>
      <c r="BR12" s="2">
        <v>1948.0000086587941</v>
      </c>
      <c r="BS12" s="2"/>
      <c r="BU12" s="22">
        <v>39813</v>
      </c>
      <c r="BV12" s="2">
        <v>2106</v>
      </c>
      <c r="BW12" s="2">
        <v>421</v>
      </c>
      <c r="BX12" s="12">
        <v>5.0023751258850098</v>
      </c>
      <c r="BY12" s="22">
        <v>39813</v>
      </c>
      <c r="BZ12" s="2">
        <v>3603.0001677288801</v>
      </c>
      <c r="CA12" s="2"/>
      <c r="CC12" s="22">
        <v>39813</v>
      </c>
      <c r="CD12" s="2">
        <v>623.72900390625</v>
      </c>
      <c r="CE12" s="2">
        <v>126.31800079345703</v>
      </c>
      <c r="CF12" s="12">
        <v>4.9377679824829102</v>
      </c>
      <c r="CG12" s="22">
        <v>39813</v>
      </c>
      <c r="CH12" s="2">
        <v>5845.0001776042</v>
      </c>
      <c r="CI12" s="2"/>
      <c r="CK12" s="22">
        <v>39813</v>
      </c>
      <c r="CL12" s="2">
        <v>443.10000610351563</v>
      </c>
      <c r="CM12" s="2">
        <v>190.62899780273438</v>
      </c>
      <c r="CN12" s="12">
        <v>2.3244102001190186</v>
      </c>
      <c r="CO12" s="22">
        <v>39813</v>
      </c>
      <c r="CP12" s="2">
        <v>785.00000408039409</v>
      </c>
      <c r="CQ12" s="2"/>
      <c r="CS12" s="22">
        <v>39813</v>
      </c>
      <c r="CT12" s="2">
        <v>2604</v>
      </c>
      <c r="CU12" s="2">
        <v>271</v>
      </c>
      <c r="CV12" s="81">
        <v>9.608856201171875</v>
      </c>
      <c r="CW12" s="22">
        <v>39813</v>
      </c>
      <c r="CX12" s="2">
        <v>2479.374572974385</v>
      </c>
      <c r="CY12" s="2"/>
      <c r="DA12" s="22">
        <v>39813</v>
      </c>
      <c r="DB12" s="2">
        <v>5095</v>
      </c>
      <c r="DC12" s="2">
        <v>1259</v>
      </c>
      <c r="DD12" s="81">
        <v>4.0468626022338867</v>
      </c>
      <c r="DE12" s="22">
        <v>39813</v>
      </c>
      <c r="DF12" s="2">
        <v>2262.98747001009</v>
      </c>
      <c r="DG12" s="2"/>
      <c r="DI12" s="22">
        <v>39813</v>
      </c>
      <c r="DJ12" s="2">
        <v>1806.5479736328125</v>
      </c>
      <c r="DK12" s="2">
        <v>305.73300170898438</v>
      </c>
      <c r="DL12" s="81">
        <v>5.908907413482666</v>
      </c>
      <c r="DM12" s="22">
        <v>39813</v>
      </c>
      <c r="DN12" s="2">
        <v>3106.6970294061684</v>
      </c>
      <c r="DO12" s="2"/>
      <c r="DQ12" s="22">
        <v>39813</v>
      </c>
      <c r="DR12" s="2">
        <v>12028.7490234375</v>
      </c>
      <c r="DS12" s="2">
        <v>2945.64111328125</v>
      </c>
      <c r="DT12" s="81">
        <v>4.0835757255554199</v>
      </c>
      <c r="DU12" s="22">
        <v>39813</v>
      </c>
      <c r="DV12" s="2">
        <v>3607.3374363600442</v>
      </c>
      <c r="DW12" s="2"/>
      <c r="DY12" s="108">
        <v>39813</v>
      </c>
      <c r="DZ12" s="109">
        <v>399.69100952148438</v>
      </c>
      <c r="EA12" s="109">
        <v>141.38200378417969</v>
      </c>
      <c r="EB12" s="110">
        <v>2.8270289897918701</v>
      </c>
      <c r="EC12" s="108">
        <v>39813</v>
      </c>
      <c r="ED12" s="109">
        <v>661.99998855802517</v>
      </c>
      <c r="EE12" s="2"/>
    </row>
    <row r="13" spans="1:135">
      <c r="B13" t="s">
        <v>24</v>
      </c>
      <c r="C13" t="s">
        <v>139</v>
      </c>
      <c r="D13" s="2">
        <f t="shared" ca="1" si="3"/>
        <v>835.13474676437227</v>
      </c>
      <c r="E13" s="2">
        <f t="shared" si="4"/>
        <v>1992.9999929304392</v>
      </c>
      <c r="F13" s="12">
        <f ca="1">INDEX(INDIRECT($C13),28,4) RetraceEU</f>
        <v>2.3864412307739258</v>
      </c>
      <c r="G13" s="2">
        <f ca="1">MIN(INDEX(INDIRECT($C13),0,7) RetraceEU,D13)</f>
        <v>25.352519630626109</v>
      </c>
      <c r="H13" s="2">
        <f ca="1">MAX(INDEX(INDIRECT($C13),0,7) RetraceEU,E13)</f>
        <v>1992.9999929304392</v>
      </c>
      <c r="I13" s="94">
        <f t="shared" ca="1" si="0"/>
        <v>41.15484293412139</v>
      </c>
      <c r="J13" s="13"/>
      <c r="Q13" s="22">
        <v>39903</v>
      </c>
      <c r="R13" s="2">
        <v>555.93902587890625</v>
      </c>
      <c r="S13" s="2">
        <v>174.93099975585938</v>
      </c>
      <c r="T13" s="12">
        <v>3.1780474185943604</v>
      </c>
      <c r="U13" s="22">
        <v>39903</v>
      </c>
      <c r="V13" s="2">
        <v>1037.0000143680279</v>
      </c>
      <c r="W13" s="2"/>
      <c r="Y13" s="22">
        <v>39903</v>
      </c>
      <c r="Z13" s="2">
        <v>1037.5999755859375</v>
      </c>
      <c r="AA13" s="2">
        <v>424.39999389648438</v>
      </c>
      <c r="AB13" s="12">
        <v>2.4448633193969727</v>
      </c>
      <c r="AC13" s="22">
        <v>39903</v>
      </c>
      <c r="AD13" s="2">
        <v>1870.4747521258937</v>
      </c>
      <c r="AE13" s="2"/>
      <c r="AG13" s="22">
        <v>39903</v>
      </c>
      <c r="AH13" s="2">
        <v>1558.199951171875</v>
      </c>
      <c r="AI13" s="2">
        <v>1024</v>
      </c>
      <c r="AJ13" s="12">
        <v>1.5216796398162842</v>
      </c>
      <c r="AK13" s="22">
        <v>39903</v>
      </c>
      <c r="AL13" s="2">
        <v>1032.8604254975367</v>
      </c>
      <c r="AM13" s="2"/>
      <c r="AO13" s="22">
        <v>39903</v>
      </c>
      <c r="AP13" s="2">
        <v>2861.31591796875</v>
      </c>
      <c r="AQ13" s="2">
        <v>687.27899169921875</v>
      </c>
      <c r="AR13" s="12">
        <v>4.1632523536682129</v>
      </c>
      <c r="AS13" s="22">
        <v>39903</v>
      </c>
      <c r="AT13" s="2">
        <v>1462.9999662759117</v>
      </c>
      <c r="AU13" s="2"/>
      <c r="AW13" s="22">
        <v>39903</v>
      </c>
      <c r="AX13" s="2">
        <v>700.47698974609375</v>
      </c>
      <c r="AY13" s="2">
        <v>196.69999694824219</v>
      </c>
      <c r="AZ13" s="12">
        <v>3.5611438751220703</v>
      </c>
      <c r="BA13" s="22">
        <v>39903</v>
      </c>
      <c r="BB13" s="2">
        <v>3012.196833519813</v>
      </c>
      <c r="BC13" s="2"/>
      <c r="BE13" s="22">
        <v>39903</v>
      </c>
      <c r="BF13" s="2">
        <v>3816.97705078125</v>
      </c>
      <c r="BG13" s="2">
        <v>1488.9642333984375</v>
      </c>
      <c r="BH13" s="12">
        <v>2.5635116100311279</v>
      </c>
      <c r="BI13" s="22">
        <v>39903</v>
      </c>
      <c r="BJ13" s="2">
        <v>487.93553815767575</v>
      </c>
      <c r="BK13" s="2"/>
      <c r="BM13" s="22">
        <v>39903</v>
      </c>
      <c r="BN13" s="2">
        <v>2049.01025390625</v>
      </c>
      <c r="BO13" s="2">
        <v>334.52420043945313</v>
      </c>
      <c r="BP13" s="12">
        <v>6.125147819519043</v>
      </c>
      <c r="BQ13" s="22">
        <v>39903</v>
      </c>
      <c r="BR13" s="2">
        <v>1478.9999601356521</v>
      </c>
      <c r="BS13" s="2"/>
      <c r="BU13" s="22">
        <v>39903</v>
      </c>
      <c r="BV13" s="2">
        <v>1860</v>
      </c>
      <c r="BW13" s="2">
        <v>277</v>
      </c>
      <c r="BX13" s="12">
        <v>6.7148013114929199</v>
      </c>
      <c r="BY13" s="22">
        <v>39903</v>
      </c>
      <c r="BZ13" s="2">
        <v>4776.0000928168174</v>
      </c>
      <c r="CA13" s="2"/>
      <c r="CC13" s="22">
        <v>39903</v>
      </c>
      <c r="CD13" s="2">
        <v>654.552001953125</v>
      </c>
      <c r="CE13" s="2">
        <v>109.80400085449219</v>
      </c>
      <c r="CF13" s="12">
        <v>5.9610943794250488</v>
      </c>
      <c r="CG13" s="22">
        <v>39903</v>
      </c>
      <c r="CH13" s="2">
        <v>5464.9998222593731</v>
      </c>
      <c r="CI13" s="2"/>
      <c r="CK13" s="22">
        <v>39903</v>
      </c>
      <c r="CL13" s="2">
        <v>443.13101196289063</v>
      </c>
      <c r="CM13" s="2">
        <v>195.68899536132813</v>
      </c>
      <c r="CN13" s="12">
        <v>2.2644655704498291</v>
      </c>
      <c r="CO13" s="22">
        <v>39903</v>
      </c>
      <c r="CP13" s="2">
        <v>658.00000947063086</v>
      </c>
      <c r="CQ13" s="2"/>
      <c r="CS13" s="22">
        <v>39903</v>
      </c>
      <c r="CT13" s="2">
        <v>2674</v>
      </c>
      <c r="CU13" s="2">
        <v>231</v>
      </c>
      <c r="CV13" s="81">
        <v>11.57575798034668</v>
      </c>
      <c r="CW13" s="22">
        <v>39903</v>
      </c>
      <c r="CX13" s="2">
        <v>5293.9238657898013</v>
      </c>
      <c r="CY13" s="2"/>
      <c r="DA13" s="22">
        <v>39903</v>
      </c>
      <c r="DB13" s="2">
        <v>4263</v>
      </c>
      <c r="DC13" s="2">
        <v>995</v>
      </c>
      <c r="DD13" s="81">
        <v>4.2844219207763672</v>
      </c>
      <c r="DE13" s="22">
        <v>39903</v>
      </c>
      <c r="DF13" s="2">
        <v>1600.4726483004388</v>
      </c>
      <c r="DG13" s="2"/>
      <c r="DI13" s="22">
        <v>39903</v>
      </c>
      <c r="DJ13" s="2">
        <v>1872.6829833984375</v>
      </c>
      <c r="DK13" s="2">
        <v>298.57199096679688</v>
      </c>
      <c r="DL13" s="81">
        <v>6.2721319198608398</v>
      </c>
      <c r="DM13" s="22">
        <v>39903</v>
      </c>
      <c r="DN13" s="2">
        <v>4905.6517168950131</v>
      </c>
      <c r="DO13" s="2"/>
      <c r="DQ13" s="22">
        <v>39903</v>
      </c>
      <c r="DR13" s="2">
        <v>13557.458984375</v>
      </c>
      <c r="DS13" s="2">
        <v>2755.81103515625</v>
      </c>
      <c r="DT13" s="81">
        <v>4.9195895195007324</v>
      </c>
      <c r="DU13" s="22">
        <v>39903</v>
      </c>
      <c r="DV13" s="2">
        <v>2898.3655717656115</v>
      </c>
      <c r="DW13" s="2"/>
      <c r="DY13" s="108">
        <v>39903</v>
      </c>
      <c r="DZ13" s="109">
        <v>404.20001220703125</v>
      </c>
      <c r="EA13" s="109">
        <v>122.58200073242188</v>
      </c>
      <c r="EB13" s="110">
        <v>3.2973847389221191</v>
      </c>
      <c r="EC13" s="108">
        <v>39903</v>
      </c>
      <c r="ED13" s="109">
        <v>1059.9999730519551</v>
      </c>
      <c r="EE13" s="2"/>
    </row>
    <row r="14" spans="1:135">
      <c r="B14" t="s">
        <v>24</v>
      </c>
      <c r="C14" t="s">
        <v>156</v>
      </c>
      <c r="D14" s="2">
        <f t="shared" ca="1" si="3"/>
        <v>83.961858003902876</v>
      </c>
      <c r="E14" s="2">
        <f t="shared" si="4"/>
        <v>211.99999612470796</v>
      </c>
      <c r="F14" s="12">
        <f ca="1">INDEX(INDIRECT($C14),28,4) RetraceEU</f>
        <v>2.5249559879302979</v>
      </c>
      <c r="G14" s="2">
        <f ca="1">MIN(INDEX(INDIRECT($C14),0,7) RetraceEU,D14)</f>
        <v>26.229806994169707</v>
      </c>
      <c r="H14" s="2">
        <f ca="1">MAX(INDEX(INDIRECT($C14),0,7) RetraceEU,E14)</f>
        <v>211.99999612470796</v>
      </c>
      <c r="I14" s="94">
        <f t="shared" ca="1" si="0"/>
        <v>31.077134216171583</v>
      </c>
      <c r="J14" s="13"/>
      <c r="Q14" s="22">
        <v>39994</v>
      </c>
      <c r="R14" s="2">
        <v>543.635986328125</v>
      </c>
      <c r="S14" s="2">
        <v>168.38600158691406</v>
      </c>
      <c r="T14" s="12">
        <v>3.2285106182098389</v>
      </c>
      <c r="U14" s="22">
        <v>39994</v>
      </c>
      <c r="V14" s="2">
        <v>765.00002896021795</v>
      </c>
      <c r="W14" s="2">
        <f t="shared" si="5"/>
        <v>236.95137462004047</v>
      </c>
      <c r="Y14" s="22">
        <v>39994</v>
      </c>
      <c r="Z14" s="2">
        <v>874.9000244140625</v>
      </c>
      <c r="AA14" s="2">
        <v>398.5</v>
      </c>
      <c r="AB14" s="12">
        <v>2.1954832077026367</v>
      </c>
      <c r="AC14" s="22">
        <v>39994</v>
      </c>
      <c r="AD14" s="2">
        <v>926.45607301345581</v>
      </c>
      <c r="AE14" s="2">
        <f t="shared" si="6"/>
        <v>421.98276432407948</v>
      </c>
      <c r="AG14" s="22">
        <v>39994</v>
      </c>
      <c r="AH14" s="2">
        <v>1575.9000244140625</v>
      </c>
      <c r="AI14" s="2">
        <v>937.29998779296875</v>
      </c>
      <c r="AJ14" s="12">
        <v>1.6813187599182129</v>
      </c>
      <c r="AK14" s="22">
        <v>39994</v>
      </c>
      <c r="AL14" s="2">
        <v>643.7643176212656</v>
      </c>
      <c r="AM14" s="2">
        <f t="shared" si="1"/>
        <v>382.89248473774319</v>
      </c>
      <c r="AO14" s="22">
        <v>39994</v>
      </c>
      <c r="AP14" s="2">
        <v>2768.60791015625</v>
      </c>
      <c r="AQ14" s="2">
        <v>687.46697998046875</v>
      </c>
      <c r="AR14" s="12">
        <v>4.027259349822998</v>
      </c>
      <c r="AS14" s="22">
        <v>39994</v>
      </c>
      <c r="AT14" s="2">
        <v>924.99999930164563</v>
      </c>
      <c r="AU14" s="2">
        <f t="shared" si="7"/>
        <v>229.68473568564693</v>
      </c>
      <c r="AW14" s="22">
        <v>39994</v>
      </c>
      <c r="AX14" s="2">
        <v>694.89898681640625</v>
      </c>
      <c r="AY14" s="2">
        <v>198.67500305175781</v>
      </c>
      <c r="AZ14" s="12">
        <v>3.4976668357849121</v>
      </c>
      <c r="BA14" s="22">
        <v>39994</v>
      </c>
      <c r="BB14" s="2">
        <v>1510.0174257234246</v>
      </c>
      <c r="BC14" s="2">
        <f t="shared" si="12"/>
        <v>431.72134357518394</v>
      </c>
      <c r="BE14" s="22">
        <v>39994</v>
      </c>
      <c r="BF14" s="2">
        <v>4247.68701171875</v>
      </c>
      <c r="BG14" s="2">
        <v>1536.372802734375</v>
      </c>
      <c r="BH14" s="12">
        <v>2.7647502422332764</v>
      </c>
      <c r="BI14" s="22">
        <v>39994</v>
      </c>
      <c r="BJ14" s="2">
        <v>449.77950102162026</v>
      </c>
      <c r="BK14" s="2">
        <f t="shared" si="13"/>
        <v>162.68359222867915</v>
      </c>
      <c r="BM14" s="22">
        <v>39994</v>
      </c>
      <c r="BN14" s="2">
        <v>1948.8643798828125</v>
      </c>
      <c r="BO14" s="2">
        <v>168.23550415039063</v>
      </c>
      <c r="BP14" s="12">
        <v>11.584144592285156</v>
      </c>
      <c r="BQ14" s="22">
        <v>39994</v>
      </c>
      <c r="BR14" s="2">
        <v>1451.999995495418</v>
      </c>
      <c r="BS14" s="2">
        <f t="shared" si="14"/>
        <v>125.34373892936604</v>
      </c>
      <c r="BU14" s="22">
        <v>39994</v>
      </c>
      <c r="BV14" s="2">
        <v>1731</v>
      </c>
      <c r="BW14" s="2">
        <v>128</v>
      </c>
      <c r="BX14" s="12">
        <v>13.5234375</v>
      </c>
      <c r="BY14" s="22">
        <v>39994</v>
      </c>
      <c r="BZ14" s="2">
        <v>4048.0000938041244</v>
      </c>
      <c r="CA14" s="2">
        <f t="shared" si="15"/>
        <v>299.33218486824256</v>
      </c>
      <c r="CC14" s="22">
        <v>39994</v>
      </c>
      <c r="CD14" s="2">
        <v>640.03497314453125</v>
      </c>
      <c r="CE14" s="2">
        <v>85.161003112792969</v>
      </c>
      <c r="CF14" s="12">
        <v>7.515587329864502</v>
      </c>
      <c r="CG14" s="22">
        <v>39994</v>
      </c>
      <c r="CH14" s="2">
        <v>4030.9999443206561</v>
      </c>
      <c r="CI14" s="2">
        <f t="shared" si="8"/>
        <v>536.35195326688199</v>
      </c>
      <c r="CK14" s="22">
        <v>39994</v>
      </c>
      <c r="CL14" s="2">
        <v>432.39999389648438</v>
      </c>
      <c r="CM14" s="2">
        <v>195.88900756835938</v>
      </c>
      <c r="CN14" s="12">
        <v>2.2073724269866943</v>
      </c>
      <c r="CO14" s="22">
        <v>39994</v>
      </c>
      <c r="CP14" s="2">
        <v>456.9999911865558</v>
      </c>
      <c r="CQ14" s="2">
        <f t="shared" si="16"/>
        <v>207.03347817495887</v>
      </c>
      <c r="CS14" s="22">
        <v>39994</v>
      </c>
      <c r="CT14" s="2">
        <v>2566</v>
      </c>
      <c r="CU14" s="2">
        <v>208</v>
      </c>
      <c r="CV14" s="81">
        <v>12.336538314819336</v>
      </c>
      <c r="CW14" s="22">
        <v>39994</v>
      </c>
      <c r="CX14" s="2">
        <v>2552.1322218627815</v>
      </c>
      <c r="CY14" s="2">
        <f t="shared" si="10"/>
        <v>206.87588014840586</v>
      </c>
      <c r="DA14" s="22">
        <v>39994</v>
      </c>
      <c r="DB14" s="2">
        <v>4286</v>
      </c>
      <c r="DC14" s="2">
        <v>831</v>
      </c>
      <c r="DD14" s="81">
        <v>5.1576414108276367</v>
      </c>
      <c r="DE14" s="22">
        <v>39994</v>
      </c>
      <c r="DF14" s="2">
        <v>830.30984890378841</v>
      </c>
      <c r="DG14" s="2">
        <f t="shared" ref="DG14:DG29" si="17">DF14/DD14</f>
        <v>160.9863468136204</v>
      </c>
      <c r="DI14" s="22">
        <v>39994</v>
      </c>
      <c r="DJ14" s="2">
        <v>1704.2939453125</v>
      </c>
      <c r="DK14" s="2">
        <v>324.927001953125</v>
      </c>
      <c r="DL14" s="81">
        <v>5.2451596260070801</v>
      </c>
      <c r="DM14" s="22">
        <v>39994</v>
      </c>
      <c r="DN14" s="2">
        <v>2801.7579494673373</v>
      </c>
      <c r="DO14" s="2">
        <f t="shared" si="11"/>
        <v>534.16066416270314</v>
      </c>
      <c r="DQ14" s="22">
        <v>39994</v>
      </c>
      <c r="DR14" s="2">
        <v>12262.6220703125</v>
      </c>
      <c r="DS14" s="2">
        <v>2492.0009765625</v>
      </c>
      <c r="DT14" s="81">
        <v>4.9207935333251953</v>
      </c>
      <c r="DU14" s="22">
        <v>39994</v>
      </c>
      <c r="DV14" s="2">
        <v>1106.9895873777746</v>
      </c>
      <c r="DW14" s="2">
        <f t="shared" si="9"/>
        <v>224.96160017299758</v>
      </c>
      <c r="DY14" s="22">
        <v>39994</v>
      </c>
      <c r="DZ14" s="2">
        <v>395.61700439453125</v>
      </c>
      <c r="EA14" s="2">
        <v>85.272003173828125</v>
      </c>
      <c r="EB14" s="81">
        <v>4.6394710540771484</v>
      </c>
      <c r="EC14" s="22">
        <v>39994</v>
      </c>
      <c r="ED14" s="2">
        <v>628.00002001384291</v>
      </c>
      <c r="EE14" s="2">
        <f t="shared" ref="EE14:EE29" si="18">ED14/EB14</f>
        <v>135.36026255880162</v>
      </c>
    </row>
    <row r="15" spans="1:135">
      <c r="B15" t="s">
        <v>73</v>
      </c>
      <c r="C15" t="s">
        <v>112</v>
      </c>
      <c r="D15" s="2">
        <f ca="1">E15/F15</f>
        <v>356.79547891871528</v>
      </c>
      <c r="E15" s="2">
        <f>HLOOKUP(C15,$A$24:$P$25,2,FALSE)</f>
        <v>1703.4924143860965</v>
      </c>
      <c r="F15" s="12">
        <f ca="1">INDEX(INDIRECT($C15),28,4) RetraceEU</f>
        <v>4.7744226455688477</v>
      </c>
      <c r="G15" s="2">
        <f ca="1">MIN(INDEX(INDIRECT($C15),0,7) RetraceEU,D15)</f>
        <v>59.186552276524857</v>
      </c>
      <c r="H15" s="2">
        <f ca="1">MAX(INDEX(INDIRECT($C15),0,7) RetraceEU,E15)</f>
        <v>1703.4924143860965</v>
      </c>
      <c r="I15" s="94">
        <f ca="1">(D15-G15)/(H15-G15)*100</f>
        <v>18.099365422219645</v>
      </c>
      <c r="J15" s="13"/>
      <c r="Q15" s="22">
        <v>40086</v>
      </c>
      <c r="R15" s="2">
        <v>605.0999755859375</v>
      </c>
      <c r="S15" s="2">
        <v>181.73199462890625</v>
      </c>
      <c r="T15" s="12">
        <v>3.3296282291412354</v>
      </c>
      <c r="U15" s="22">
        <v>40086</v>
      </c>
      <c r="V15" s="2">
        <v>599.000018285338</v>
      </c>
      <c r="W15" s="2">
        <f t="shared" si="5"/>
        <v>179.89996992542009</v>
      </c>
      <c r="Y15" s="22">
        <v>40086</v>
      </c>
      <c r="Z15" s="2">
        <v>866</v>
      </c>
      <c r="AA15" s="2">
        <v>362.60000610351563</v>
      </c>
      <c r="AB15" s="12">
        <v>2.3883066177368164</v>
      </c>
      <c r="AC15" s="22">
        <v>40086</v>
      </c>
      <c r="AD15" s="2">
        <v>704.9999889372034</v>
      </c>
      <c r="AE15" s="2">
        <f t="shared" si="6"/>
        <v>295.18822403350725</v>
      </c>
      <c r="AG15" s="22">
        <v>40086</v>
      </c>
      <c r="AH15" s="2">
        <v>1495.699951171875</v>
      </c>
      <c r="AI15" s="2">
        <v>803.29998779296875</v>
      </c>
      <c r="AJ15" s="12">
        <v>1.8619444370269775</v>
      </c>
      <c r="AK15" s="22">
        <v>40086</v>
      </c>
      <c r="AL15" s="2">
        <v>515.45527835779126</v>
      </c>
      <c r="AM15" s="2">
        <f t="shared" si="1"/>
        <v>276.83708928545371</v>
      </c>
      <c r="AO15" s="22">
        <v>40086</v>
      </c>
      <c r="AP15" s="2">
        <v>2757.8349609375</v>
      </c>
      <c r="AQ15" s="2">
        <v>679.70697021484375</v>
      </c>
      <c r="AR15" s="12">
        <v>4.0573883056640625</v>
      </c>
      <c r="AS15" s="22">
        <v>40086</v>
      </c>
      <c r="AT15" s="2">
        <v>625.00001910603214</v>
      </c>
      <c r="AU15" s="2">
        <f t="shared" si="7"/>
        <v>154.03998139235037</v>
      </c>
      <c r="AW15" s="22">
        <v>40086</v>
      </c>
      <c r="AX15" s="2">
        <v>712.47198486328125</v>
      </c>
      <c r="AY15" s="2">
        <v>200.22799682617188</v>
      </c>
      <c r="AZ15" s="12">
        <v>3.5583035945892334</v>
      </c>
      <c r="BA15" s="22">
        <v>40086</v>
      </c>
      <c r="BB15" s="2">
        <v>752.02935062979429</v>
      </c>
      <c r="BC15" s="2">
        <f t="shared" si="12"/>
        <v>211.3449093476263</v>
      </c>
      <c r="BE15" s="22">
        <v>40086</v>
      </c>
      <c r="BF15" s="2">
        <v>3919.27880859375</v>
      </c>
      <c r="BG15" s="2">
        <v>1582.6971435546875</v>
      </c>
      <c r="BH15" s="12">
        <v>2.4763290882110596</v>
      </c>
      <c r="BI15" s="22">
        <v>40086</v>
      </c>
      <c r="BJ15" s="2">
        <v>415.58477840131616</v>
      </c>
      <c r="BK15" s="2">
        <f t="shared" si="13"/>
        <v>167.82291997447777</v>
      </c>
      <c r="BM15" s="22">
        <v>40086</v>
      </c>
      <c r="BN15" s="2">
        <v>1775.095947265625</v>
      </c>
      <c r="BO15" s="2">
        <v>220.61900329589844</v>
      </c>
      <c r="BP15" s="12">
        <v>8.0459794998168945</v>
      </c>
      <c r="BQ15" s="22">
        <v>40086</v>
      </c>
      <c r="BR15" s="2">
        <v>1202.0000315456216</v>
      </c>
      <c r="BS15" s="2">
        <f t="shared" si="14"/>
        <v>149.39138629087682</v>
      </c>
      <c r="BU15" s="22">
        <v>40086</v>
      </c>
      <c r="BV15" s="2">
        <v>1663</v>
      </c>
      <c r="BW15" s="2">
        <v>106</v>
      </c>
      <c r="BX15" s="12">
        <v>15.688679695129395</v>
      </c>
      <c r="BY15" s="22">
        <v>40086</v>
      </c>
      <c r="BZ15" s="2">
        <v>1849.9999963391754</v>
      </c>
      <c r="CA15" s="2">
        <f t="shared" si="15"/>
        <v>117.91941911552406</v>
      </c>
      <c r="CC15" s="22">
        <v>40086</v>
      </c>
      <c r="CD15" s="2">
        <v>632.51202392578125</v>
      </c>
      <c r="CE15" s="2">
        <v>-76.722999572753906</v>
      </c>
      <c r="CF15" s="12">
        <v>-8.2440996170043945</v>
      </c>
      <c r="CG15" s="22">
        <v>40086</v>
      </c>
      <c r="CH15" s="2">
        <v>2787.000022601424</v>
      </c>
      <c r="CI15" s="2"/>
      <c r="CK15" s="22">
        <v>40086</v>
      </c>
      <c r="CL15" s="2">
        <v>430.20001220703125</v>
      </c>
      <c r="CM15" s="2">
        <v>188.78900146484375</v>
      </c>
      <c r="CN15" s="12">
        <v>2.2787344455718994</v>
      </c>
      <c r="CO15" s="22">
        <v>40086</v>
      </c>
      <c r="CP15" s="2">
        <v>345.99999203976154</v>
      </c>
      <c r="CQ15" s="2">
        <f t="shared" si="16"/>
        <v>151.83866321594357</v>
      </c>
      <c r="CS15" s="22">
        <v>40086</v>
      </c>
      <c r="CT15" s="2">
        <v>2388</v>
      </c>
      <c r="CU15" s="2">
        <v>180</v>
      </c>
      <c r="CV15" s="81">
        <v>13.266666412353516</v>
      </c>
      <c r="CW15" s="22">
        <v>40086</v>
      </c>
      <c r="CX15" s="2">
        <v>1296.1318780381464</v>
      </c>
      <c r="CY15" s="2">
        <f t="shared" si="10"/>
        <v>97.698384639507324</v>
      </c>
      <c r="DA15" s="22">
        <v>40086</v>
      </c>
      <c r="DB15" s="2">
        <v>4763</v>
      </c>
      <c r="DC15" s="2">
        <v>764</v>
      </c>
      <c r="DD15" s="81">
        <v>6.2342929840087891</v>
      </c>
      <c r="DE15" s="22">
        <v>40086</v>
      </c>
      <c r="DF15" s="2">
        <v>527.17304964393531</v>
      </c>
      <c r="DG15" s="2">
        <f t="shared" si="17"/>
        <v>84.560198084394699</v>
      </c>
      <c r="DI15" s="22">
        <v>40086</v>
      </c>
      <c r="DJ15" s="2">
        <v>1655.8170166015625</v>
      </c>
      <c r="DK15" s="2">
        <v>233.25399780273438</v>
      </c>
      <c r="DL15" s="81">
        <v>7.0987725257873535</v>
      </c>
      <c r="DM15" s="22">
        <v>40086</v>
      </c>
      <c r="DN15" s="2">
        <v>953.52239818633871</v>
      </c>
      <c r="DO15" s="2">
        <f t="shared" si="11"/>
        <v>134.32215143146593</v>
      </c>
      <c r="DQ15" s="22">
        <v>40086</v>
      </c>
      <c r="DR15" s="2">
        <v>9187.974609375</v>
      </c>
      <c r="DS15" s="2">
        <v>2390.51611328125</v>
      </c>
      <c r="DT15" s="81">
        <v>3.8435108661651611</v>
      </c>
      <c r="DU15" s="22">
        <v>40086</v>
      </c>
      <c r="DV15" s="2">
        <v>528.77387661138368</v>
      </c>
      <c r="DW15" s="2">
        <f t="shared" si="9"/>
        <v>137.5757465046442</v>
      </c>
      <c r="DY15" s="22">
        <v>40086</v>
      </c>
      <c r="DZ15" s="2">
        <v>394.29998779296875</v>
      </c>
      <c r="EA15" s="2">
        <v>76.113998413085938</v>
      </c>
      <c r="EB15" s="81">
        <v>5.1803874969482422</v>
      </c>
      <c r="EC15" s="22">
        <v>40086</v>
      </c>
      <c r="ED15" s="2">
        <v>479.00000131185374</v>
      </c>
      <c r="EE15" s="2">
        <f t="shared" si="18"/>
        <v>92.464125819551498</v>
      </c>
    </row>
    <row r="16" spans="1:135">
      <c r="B16" t="s">
        <v>116</v>
      </c>
      <c r="C16" t="s">
        <v>114</v>
      </c>
      <c r="D16" s="2">
        <f ca="1">E16/F16</f>
        <v>74.898564896396167</v>
      </c>
      <c r="E16" s="2">
        <f>HLOOKUP(C16,$A$24:$P$25,2,FALSE)</f>
        <v>282.02419409370282</v>
      </c>
      <c r="F16" s="12">
        <f ca="1">INDEX(INDIRECT($C16),28,4) RetraceEU</f>
        <v>3.7654151916503906</v>
      </c>
      <c r="G16" s="2">
        <f ca="1">MIN(INDEX(INDIRECT($C16),0,7) RetraceEU,D16)</f>
        <v>30.851639448198743</v>
      </c>
      <c r="H16" s="2">
        <f ca="1">MAX(INDEX(INDIRECT($C16),0,7) RetraceEU,E16)</f>
        <v>534.16066416270314</v>
      </c>
      <c r="I16" s="94">
        <f ca="1">(D16-G16)/(H16-G16)*100</f>
        <v>8.7514674455087462</v>
      </c>
      <c r="J16" s="13"/>
      <c r="Q16" s="22">
        <v>40178</v>
      </c>
      <c r="R16" s="2">
        <v>575.50897216796875</v>
      </c>
      <c r="S16" s="2">
        <v>200.79899597167969</v>
      </c>
      <c r="T16" s="12">
        <v>2.8660948276519775</v>
      </c>
      <c r="U16" s="22">
        <v>40178</v>
      </c>
      <c r="V16" s="2">
        <v>393.000002523418</v>
      </c>
      <c r="W16" s="2">
        <f t="shared" si="5"/>
        <v>137.12037673414306</v>
      </c>
      <c r="Y16" s="22">
        <v>40178</v>
      </c>
      <c r="Z16" s="2">
        <v>855</v>
      </c>
      <c r="AA16" s="2">
        <v>310.70001220703125</v>
      </c>
      <c r="AB16" s="12">
        <v>2.7518506050109863</v>
      </c>
      <c r="AC16" s="22">
        <v>40178</v>
      </c>
      <c r="AD16" s="2">
        <v>578.35379725253404</v>
      </c>
      <c r="AE16" s="2">
        <f t="shared" si="6"/>
        <v>210.16903904571703</v>
      </c>
      <c r="AG16" s="22">
        <v>40178</v>
      </c>
      <c r="AH16" s="2">
        <v>1399</v>
      </c>
      <c r="AI16" s="2">
        <v>639.29998779296875</v>
      </c>
      <c r="AJ16" s="12">
        <v>2.188331127166748</v>
      </c>
      <c r="AK16" s="22">
        <v>40178</v>
      </c>
      <c r="AL16" s="2">
        <v>481.08161031912181</v>
      </c>
      <c r="AM16" s="2">
        <f t="shared" si="1"/>
        <v>219.83949519649821</v>
      </c>
      <c r="AO16" s="22">
        <v>40178</v>
      </c>
      <c r="AP16" s="2">
        <v>2896.45703125</v>
      </c>
      <c r="AQ16" s="2">
        <v>698.4219970703125</v>
      </c>
      <c r="AR16" s="12">
        <v>4.1471447944641113</v>
      </c>
      <c r="AS16" s="22">
        <v>40178</v>
      </c>
      <c r="AT16" s="2">
        <v>631.99997582617675</v>
      </c>
      <c r="AU16" s="2">
        <f t="shared" si="7"/>
        <v>152.39399807545013</v>
      </c>
      <c r="AW16" s="22">
        <v>40178</v>
      </c>
      <c r="AX16" s="2">
        <v>733.0670166015625</v>
      </c>
      <c r="AY16" s="2">
        <v>208.60499572753906</v>
      </c>
      <c r="AZ16" s="12">
        <v>3.5141394138336182</v>
      </c>
      <c r="BA16" s="22">
        <v>40178</v>
      </c>
      <c r="BB16" s="2">
        <v>817.60395236123543</v>
      </c>
      <c r="BC16" s="2">
        <f t="shared" si="12"/>
        <v>232.66121689500679</v>
      </c>
      <c r="BE16" s="22">
        <v>40178</v>
      </c>
      <c r="BF16" s="2">
        <v>3427.771240234375</v>
      </c>
      <c r="BG16" s="2">
        <v>1591.0882568359375</v>
      </c>
      <c r="BH16" s="12">
        <v>2.1543564796447754</v>
      </c>
      <c r="BI16" s="22">
        <v>40178</v>
      </c>
      <c r="BJ16" s="2">
        <v>348.85427321831872</v>
      </c>
      <c r="BK16" s="2">
        <f t="shared" si="13"/>
        <v>161.92968829180958</v>
      </c>
      <c r="BM16" s="22">
        <v>40178</v>
      </c>
      <c r="BN16" s="2">
        <v>1717.02197265625</v>
      </c>
      <c r="BO16" s="2">
        <v>250.35699462890625</v>
      </c>
      <c r="BP16" s="12">
        <v>6.8582944869995117</v>
      </c>
      <c r="BQ16" s="22">
        <v>40178</v>
      </c>
      <c r="BR16" s="2">
        <v>1094.0000278700238</v>
      </c>
      <c r="BS16" s="2">
        <f t="shared" si="14"/>
        <v>159.51488084155545</v>
      </c>
      <c r="BU16" s="22">
        <v>40178</v>
      </c>
      <c r="BV16" s="2">
        <v>1410</v>
      </c>
      <c r="BW16" s="2">
        <v>-55</v>
      </c>
      <c r="BX16" s="12">
        <v>-25.636363983154297</v>
      </c>
      <c r="BY16" s="22">
        <v>40178</v>
      </c>
      <c r="BZ16" s="2">
        <v>1348.0000390812011</v>
      </c>
      <c r="CA16" s="2"/>
      <c r="CC16" s="22">
        <v>40178</v>
      </c>
      <c r="CD16" s="2">
        <v>625.406005859375</v>
      </c>
      <c r="CE16" s="2">
        <v>65.670997619628906</v>
      </c>
      <c r="CF16" s="12">
        <v>9.5233211517333984</v>
      </c>
      <c r="CG16" s="22">
        <v>40178</v>
      </c>
      <c r="CH16" s="2">
        <v>1208.9999922807347</v>
      </c>
      <c r="CI16" s="2">
        <f t="shared" si="8"/>
        <v>126.95150914454639</v>
      </c>
      <c r="CK16" s="22">
        <v>40178</v>
      </c>
      <c r="CL16" s="2">
        <v>422.70001220703125</v>
      </c>
      <c r="CM16" s="2">
        <v>184.78900146484375</v>
      </c>
      <c r="CN16" s="12">
        <v>2.2874739170074463</v>
      </c>
      <c r="CO16" s="22">
        <v>40178</v>
      </c>
      <c r="CP16" s="2">
        <v>59.99999934730269</v>
      </c>
      <c r="CQ16" s="2">
        <f t="shared" si="16"/>
        <v>26.229806994169707</v>
      </c>
      <c r="CS16" s="22">
        <v>40178</v>
      </c>
      <c r="CT16" s="2">
        <v>2575</v>
      </c>
      <c r="CU16" s="2">
        <v>164</v>
      </c>
      <c r="CV16" s="81">
        <v>15.70121955871582</v>
      </c>
      <c r="CW16" s="22">
        <v>40178</v>
      </c>
      <c r="CX16" s="2">
        <v>1143.2378757159363</v>
      </c>
      <c r="CY16" s="2">
        <f t="shared" si="10"/>
        <v>72.812043130835633</v>
      </c>
      <c r="DA16" s="22">
        <v>40178</v>
      </c>
      <c r="DB16" s="2">
        <v>4755</v>
      </c>
      <c r="DC16" s="2">
        <v>872</v>
      </c>
      <c r="DD16" s="81">
        <v>5.4529814720153809</v>
      </c>
      <c r="DE16" s="22">
        <v>40178</v>
      </c>
      <c r="DF16" s="2">
        <v>559.69998990166619</v>
      </c>
      <c r="DG16" s="2">
        <f t="shared" si="17"/>
        <v>102.64109510990238</v>
      </c>
      <c r="DI16" s="22">
        <v>40178</v>
      </c>
      <c r="DJ16" s="2">
        <v>1603.6529541015625</v>
      </c>
      <c r="DK16" s="2">
        <v>265.50299072265625</v>
      </c>
      <c r="DL16" s="81">
        <v>6.0400562286376953</v>
      </c>
      <c r="DM16" s="22">
        <v>40178</v>
      </c>
      <c r="DN16" s="2">
        <v>671.47394431309158</v>
      </c>
      <c r="DO16" s="2">
        <f t="shared" si="11"/>
        <v>111.17014790846396</v>
      </c>
      <c r="DQ16" s="22">
        <v>40178</v>
      </c>
      <c r="DR16" s="2">
        <v>8776.431640625</v>
      </c>
      <c r="DS16" s="2">
        <v>1894.8380126953125</v>
      </c>
      <c r="DT16" s="81">
        <v>4.6317582130432129</v>
      </c>
      <c r="DU16" s="22">
        <v>40178</v>
      </c>
      <c r="DV16" s="2">
        <v>403.70796854355825</v>
      </c>
      <c r="DW16" s="2">
        <f t="shared" si="9"/>
        <v>87.160846912669314</v>
      </c>
      <c r="DY16" s="22">
        <v>40178</v>
      </c>
      <c r="DZ16" s="2">
        <v>368.385986328125</v>
      </c>
      <c r="EA16" s="2">
        <v>105.65000152587891</v>
      </c>
      <c r="EB16" s="81">
        <v>3.4868526458740234</v>
      </c>
      <c r="EC16" s="22">
        <v>40178</v>
      </c>
      <c r="ED16" s="2">
        <v>409.99999565652422</v>
      </c>
      <c r="EE16" s="2">
        <f t="shared" si="18"/>
        <v>117.5845489604143</v>
      </c>
    </row>
    <row r="17" spans="1:135">
      <c r="B17" t="s">
        <v>71</v>
      </c>
      <c r="C17" t="s">
        <v>113</v>
      </c>
      <c r="D17" s="2">
        <f ca="1">E17/F17</f>
        <v>64.755026170655469</v>
      </c>
      <c r="E17" s="2">
        <f>HLOOKUP(C17,$A$24:$P$25,2,FALSE)</f>
        <v>191.41112345343879</v>
      </c>
      <c r="F17" s="12">
        <f ca="1">INDEX(INDIRECT($C17),28,4) RetraceEU</f>
        <v>2.9559268951416016</v>
      </c>
      <c r="G17" s="2">
        <f ca="1">MIN(INDEX(INDIRECT($C17),0,7) RetraceEU,D17)</f>
        <v>24.084776163423481</v>
      </c>
      <c r="H17" s="2">
        <f ca="1">MAX(INDEX(INDIRECT($C17),0,7) RetraceEU,E17)</f>
        <v>224.96160017299758</v>
      </c>
      <c r="I17" s="94">
        <f ca="1">(D17-G17)/(H17-G17)*100</f>
        <v>20.246362519796499</v>
      </c>
      <c r="J17" s="13"/>
      <c r="Q17" s="22">
        <v>40268</v>
      </c>
      <c r="R17" s="2">
        <v>564.81500244140625</v>
      </c>
      <c r="S17" s="2">
        <v>211.58099365234375</v>
      </c>
      <c r="T17" s="12">
        <v>2.6694977283477783</v>
      </c>
      <c r="U17" s="22">
        <v>40268</v>
      </c>
      <c r="V17" s="2">
        <v>363.99999915111465</v>
      </c>
      <c r="W17" s="2">
        <f t="shared" si="5"/>
        <v>136.35523839775047</v>
      </c>
      <c r="Y17" s="22">
        <v>40268</v>
      </c>
      <c r="Z17" s="2">
        <v>883.79998779296875</v>
      </c>
      <c r="AA17" s="2">
        <v>254.30000305175781</v>
      </c>
      <c r="AB17" s="12">
        <v>3.4754226207733154</v>
      </c>
      <c r="AC17" s="22">
        <v>40268</v>
      </c>
      <c r="AD17" s="2">
        <v>583.45140572854586</v>
      </c>
      <c r="AE17" s="2">
        <f t="shared" si="6"/>
        <v>167.87926804675118</v>
      </c>
      <c r="AG17" s="22">
        <v>40268</v>
      </c>
      <c r="AH17" s="2">
        <v>1436.199951171875</v>
      </c>
      <c r="AI17" s="2">
        <v>552.9000244140625</v>
      </c>
      <c r="AJ17" s="12">
        <v>2.5975761413574219</v>
      </c>
      <c r="AK17" s="22">
        <v>40268</v>
      </c>
      <c r="AL17" s="2">
        <v>484.08988647260082</v>
      </c>
      <c r="AM17" s="2">
        <f t="shared" si="1"/>
        <v>186.36215461219504</v>
      </c>
      <c r="AO17" s="22">
        <v>40268</v>
      </c>
      <c r="AP17" s="2">
        <v>2985.433837890625</v>
      </c>
      <c r="AQ17" s="2">
        <v>656.7130126953125</v>
      </c>
      <c r="AR17" s="12">
        <v>4.546025276184082</v>
      </c>
      <c r="AS17" s="22">
        <v>40268</v>
      </c>
      <c r="AT17" s="2">
        <v>512</v>
      </c>
      <c r="AU17" s="2">
        <f t="shared" si="7"/>
        <v>112.62585861154099</v>
      </c>
      <c r="AW17" s="22">
        <v>40268</v>
      </c>
      <c r="AX17" s="2">
        <v>746.95599365234375</v>
      </c>
      <c r="AY17" s="2">
        <v>213.41799926757813</v>
      </c>
      <c r="AZ17" s="12">
        <v>3.499967098236084</v>
      </c>
      <c r="BA17" s="22">
        <v>40268</v>
      </c>
      <c r="BB17" s="2">
        <v>596.94684484409015</v>
      </c>
      <c r="BC17" s="2">
        <f t="shared" si="12"/>
        <v>170.55784471372311</v>
      </c>
      <c r="BE17" s="22">
        <v>40268</v>
      </c>
      <c r="BF17" s="2">
        <v>3459.59130859375</v>
      </c>
      <c r="BG17" s="2">
        <v>1600.3768310546875</v>
      </c>
      <c r="BH17" s="12">
        <v>2.1617355346679688</v>
      </c>
      <c r="BI17" s="22">
        <v>40268</v>
      </c>
      <c r="BJ17" s="2">
        <v>280.55759006413598</v>
      </c>
      <c r="BK17" s="2">
        <f t="shared" si="13"/>
        <v>129.78349366275657</v>
      </c>
      <c r="BM17" s="22">
        <v>40268</v>
      </c>
      <c r="BN17" s="2">
        <v>1748.361083984375</v>
      </c>
      <c r="BO17" s="2">
        <v>229.7799072265625</v>
      </c>
      <c r="BP17" s="12">
        <v>7.6088509559631348</v>
      </c>
      <c r="BQ17" s="22">
        <v>40268</v>
      </c>
      <c r="BR17" s="2">
        <v>1089.0000115489017</v>
      </c>
      <c r="BS17" s="2">
        <f t="shared" si="14"/>
        <v>143.12279447338119</v>
      </c>
      <c r="BU17" s="22">
        <v>40268</v>
      </c>
      <c r="BV17" s="2">
        <v>1158</v>
      </c>
      <c r="BW17" s="2">
        <v>64</v>
      </c>
      <c r="BX17" s="12">
        <v>18.09375</v>
      </c>
      <c r="BY17" s="22">
        <v>40268</v>
      </c>
      <c r="BZ17" s="2">
        <v>867.00004055655393</v>
      </c>
      <c r="CA17" s="2">
        <f t="shared" si="15"/>
        <v>47.917100687063432</v>
      </c>
      <c r="CC17" s="22">
        <v>40268</v>
      </c>
      <c r="CD17" s="2">
        <v>377.3909912109375</v>
      </c>
      <c r="CE17" s="2">
        <v>70.082000732421875</v>
      </c>
      <c r="CF17" s="12">
        <v>5.3849916458129883</v>
      </c>
      <c r="CG17" s="22">
        <v>40268</v>
      </c>
      <c r="CH17" s="2">
        <v>921.00002315823792</v>
      </c>
      <c r="CI17" s="2">
        <f t="shared" si="8"/>
        <v>171.03091030314715</v>
      </c>
      <c r="CK17" s="22">
        <v>40268</v>
      </c>
      <c r="CL17" s="2">
        <v>421.91598510742188</v>
      </c>
      <c r="CM17" s="2">
        <v>169.0469970703125</v>
      </c>
      <c r="CN17" s="12">
        <v>2.4958503246307373</v>
      </c>
      <c r="CO17" s="22">
        <v>40268</v>
      </c>
      <c r="CP17" s="2">
        <v>321.00000929576328</v>
      </c>
      <c r="CQ17" s="2">
        <f t="shared" si="16"/>
        <v>128.61348540331858</v>
      </c>
      <c r="CS17" s="22">
        <v>40268</v>
      </c>
      <c r="CT17" s="2">
        <v>2567</v>
      </c>
      <c r="CU17" s="2">
        <v>186</v>
      </c>
      <c r="CV17" s="81">
        <v>13.801074981689453</v>
      </c>
      <c r="CW17" s="22">
        <v>40268</v>
      </c>
      <c r="CX17" s="2">
        <v>816.83804587600218</v>
      </c>
      <c r="CY17" s="2">
        <f t="shared" si="10"/>
        <v>59.186552276524857</v>
      </c>
      <c r="DA17" s="22">
        <v>40268</v>
      </c>
      <c r="DB17" s="2">
        <v>4873</v>
      </c>
      <c r="DC17" s="2">
        <v>911</v>
      </c>
      <c r="DD17" s="81">
        <v>5.3490667343139648</v>
      </c>
      <c r="DE17" s="22">
        <v>40268</v>
      </c>
      <c r="DF17" s="2">
        <v>511.71152131030709</v>
      </c>
      <c r="DG17" s="2">
        <f t="shared" si="17"/>
        <v>95.663701114010451</v>
      </c>
      <c r="DI17" s="22">
        <v>40268</v>
      </c>
      <c r="DJ17" s="2">
        <v>1582.6090087890625</v>
      </c>
      <c r="DK17" s="2">
        <v>282.7449951171875</v>
      </c>
      <c r="DL17" s="81">
        <v>5.5973014831542969</v>
      </c>
      <c r="DM17" s="22">
        <v>40268</v>
      </c>
      <c r="DN17" s="2">
        <v>526.91484727657826</v>
      </c>
      <c r="DO17" s="2">
        <f t="shared" si="11"/>
        <v>94.13729970815173</v>
      </c>
      <c r="DQ17" s="22">
        <v>40268</v>
      </c>
      <c r="DR17" s="2">
        <v>9211.705078125</v>
      </c>
      <c r="DS17" s="2">
        <v>1864.6240234375</v>
      </c>
      <c r="DT17" s="81">
        <v>4.9402480125427246</v>
      </c>
      <c r="DU17" s="22">
        <v>40268</v>
      </c>
      <c r="DV17" s="2">
        <v>410.25422776745131</v>
      </c>
      <c r="DW17" s="2">
        <f t="shared" si="9"/>
        <v>83.043245344335503</v>
      </c>
      <c r="DY17" s="22">
        <v>40268</v>
      </c>
      <c r="DZ17" s="2">
        <v>349.39999389648438</v>
      </c>
      <c r="EA17" s="2">
        <v>119.34999847412109</v>
      </c>
      <c r="EB17" s="81">
        <v>2.9275240898132324</v>
      </c>
      <c r="EC17" s="22">
        <v>40268</v>
      </c>
      <c r="ED17" s="2">
        <v>319.99999501839807</v>
      </c>
      <c r="EE17" s="2">
        <f t="shared" si="18"/>
        <v>109.30738234806913</v>
      </c>
    </row>
    <row r="18" spans="1:135">
      <c r="B18" t="s">
        <v>76</v>
      </c>
      <c r="C18" t="s">
        <v>117</v>
      </c>
      <c r="D18" s="2">
        <f ca="1">E18/F18</f>
        <v>106.62875810737653</v>
      </c>
      <c r="E18" s="2">
        <f>HLOOKUP(C18,$A$24:$P$25,2,FALSE)</f>
        <v>260.99999312939127</v>
      </c>
      <c r="F18" s="12">
        <f ca="1">INDEX(INDIRECT($C18),28,4) RetraceEU</f>
        <v>2.4477448463439941</v>
      </c>
      <c r="G18" s="2">
        <f ca="1">MIN(INDEX(INDIRECT($C18),0,7) RetraceEU,D18)</f>
        <v>51.342560443539725</v>
      </c>
      <c r="H18" s="2">
        <f ca="1">MAX(INDEX(INDIRECT($C18),0,7) RetraceEU,E18)</f>
        <v>347.53079520331011</v>
      </c>
      <c r="I18" s="94">
        <f ca="1">(D18-G18)/(H18-G18)*100</f>
        <v>18.665899308484629</v>
      </c>
      <c r="J18" s="13"/>
      <c r="Q18" s="22">
        <v>40359</v>
      </c>
      <c r="R18" s="2">
        <v>569.72198486328125</v>
      </c>
      <c r="S18" s="2">
        <v>210.83900451660156</v>
      </c>
      <c r="T18" s="12">
        <v>2.7021660804748535</v>
      </c>
      <c r="U18" s="22">
        <v>40359</v>
      </c>
      <c r="V18" s="2">
        <v>453.99998299914921</v>
      </c>
      <c r="W18" s="2">
        <f t="shared" si="5"/>
        <v>168.01335279856946</v>
      </c>
      <c r="Y18" s="22">
        <v>40359</v>
      </c>
      <c r="Z18" s="2">
        <v>860.0999755859375</v>
      </c>
      <c r="AA18" s="2">
        <v>261.29998779296875</v>
      </c>
      <c r="AB18" s="12">
        <v>3.291618824005127</v>
      </c>
      <c r="AC18" s="22">
        <v>40359</v>
      </c>
      <c r="AD18" s="2">
        <v>726.17942865890177</v>
      </c>
      <c r="AE18" s="2">
        <f t="shared" si="6"/>
        <v>220.61467851715344</v>
      </c>
      <c r="AG18" s="22">
        <v>40359</v>
      </c>
      <c r="AH18" s="2">
        <v>1543.0999755859375</v>
      </c>
      <c r="AI18" s="2">
        <v>548.5</v>
      </c>
      <c r="AJ18" s="12">
        <v>2.8133089542388916</v>
      </c>
      <c r="AK18" s="22">
        <v>40359</v>
      </c>
      <c r="AL18" s="2">
        <v>689.6482698742584</v>
      </c>
      <c r="AM18" s="2">
        <f t="shared" si="1"/>
        <v>245.13776520532733</v>
      </c>
      <c r="AO18" s="22">
        <v>40359</v>
      </c>
      <c r="AP18" s="2">
        <v>3109.863037109375</v>
      </c>
      <c r="AQ18" s="2">
        <v>662.822021484375</v>
      </c>
      <c r="AR18" s="12">
        <v>4.6918520927429199</v>
      </c>
      <c r="AS18" s="22">
        <v>40359</v>
      </c>
      <c r="AT18" s="2">
        <v>780.99999944098761</v>
      </c>
      <c r="AU18" s="2">
        <f t="shared" si="7"/>
        <v>166.45878514563415</v>
      </c>
      <c r="AW18" s="22">
        <v>40359</v>
      </c>
      <c r="AX18" s="2">
        <v>808.0560302734375</v>
      </c>
      <c r="AY18" s="2">
        <v>228.73599243164063</v>
      </c>
      <c r="AZ18" s="12">
        <v>3.5327017307281494</v>
      </c>
      <c r="BA18" s="22">
        <v>40359</v>
      </c>
      <c r="BB18" s="2">
        <v>801.45037185810713</v>
      </c>
      <c r="BC18" s="2">
        <f t="shared" si="12"/>
        <v>226.86613049919578</v>
      </c>
      <c r="BE18" s="22">
        <v>40359</v>
      </c>
      <c r="BF18" s="2">
        <v>4754.01806640625</v>
      </c>
      <c r="BG18" s="2">
        <v>1671.770751953125</v>
      </c>
      <c r="BH18" s="12">
        <v>2.8437020778656006</v>
      </c>
      <c r="BI18" s="22">
        <v>40359</v>
      </c>
      <c r="BJ18" s="2">
        <v>353.17272197996095</v>
      </c>
      <c r="BK18" s="2">
        <f t="shared" si="13"/>
        <v>124.1946984281286</v>
      </c>
      <c r="BM18" s="22">
        <v>40359</v>
      </c>
      <c r="BN18" s="2">
        <v>1805.6656494140625</v>
      </c>
      <c r="BO18" s="2">
        <v>200.64450073242188</v>
      </c>
      <c r="BP18" s="12">
        <v>8.9993276596069336</v>
      </c>
      <c r="BQ18" s="22">
        <v>40359</v>
      </c>
      <c r="BR18" s="2">
        <v>1285.9999790262339</v>
      </c>
      <c r="BS18" s="2">
        <f t="shared" si="14"/>
        <v>142.89956179708685</v>
      </c>
      <c r="BU18" s="22">
        <v>40359</v>
      </c>
      <c r="BV18" s="2">
        <v>1337</v>
      </c>
      <c r="BW18" s="2">
        <v>125</v>
      </c>
      <c r="BX18" s="12">
        <v>10.696000099182129</v>
      </c>
      <c r="BY18" s="22">
        <v>40359</v>
      </c>
      <c r="BZ18" s="2">
        <v>770.00001497651851</v>
      </c>
      <c r="CA18" s="2">
        <f t="shared" si="15"/>
        <v>71.989529528463322</v>
      </c>
      <c r="CC18" s="22">
        <v>40359</v>
      </c>
      <c r="CD18" s="2">
        <v>375.06100463867188</v>
      </c>
      <c r="CE18" s="2">
        <v>86.371002197265625</v>
      </c>
      <c r="CF18" s="12">
        <v>4.3424410820007324</v>
      </c>
      <c r="CG18" s="22">
        <v>40359</v>
      </c>
      <c r="CH18" s="2">
        <v>1076.0000111528088</v>
      </c>
      <c r="CI18" s="2">
        <f t="shared" si="8"/>
        <v>247.78689931172389</v>
      </c>
      <c r="CK18" s="22">
        <v>40359</v>
      </c>
      <c r="CL18" s="2">
        <v>416.10000610351563</v>
      </c>
      <c r="CM18" s="2">
        <v>168.34700012207031</v>
      </c>
      <c r="CN18" s="12">
        <v>2.4716806411743164</v>
      </c>
      <c r="CO18" s="22">
        <v>40359</v>
      </c>
      <c r="CP18" s="2">
        <v>437.00000039261215</v>
      </c>
      <c r="CQ18" s="2">
        <f t="shared" si="16"/>
        <v>176.80277666656391</v>
      </c>
      <c r="CS18" s="22">
        <v>40359</v>
      </c>
      <c r="CT18" s="2">
        <v>2786</v>
      </c>
      <c r="CU18" s="2">
        <v>180</v>
      </c>
      <c r="CV18" s="81">
        <v>15.477777481079102</v>
      </c>
      <c r="CW18" s="22">
        <v>40359</v>
      </c>
      <c r="CX18" s="2">
        <v>966.63642760703522</v>
      </c>
      <c r="CY18" s="2">
        <f t="shared" si="10"/>
        <v>62.453180295989235</v>
      </c>
      <c r="DA18" s="22">
        <v>40359</v>
      </c>
      <c r="DB18" s="2">
        <v>4811</v>
      </c>
      <c r="DC18" s="2">
        <v>1014</v>
      </c>
      <c r="DD18" s="81">
        <v>4.7445759773254395</v>
      </c>
      <c r="DE18" s="22">
        <v>40359</v>
      </c>
      <c r="DF18" s="2">
        <v>679.66117630103099</v>
      </c>
      <c r="DG18" s="2">
        <f t="shared" si="17"/>
        <v>143.25014069732785</v>
      </c>
      <c r="DI18" s="22">
        <v>40359</v>
      </c>
      <c r="DJ18" s="2">
        <v>1500.843017578125</v>
      </c>
      <c r="DK18" s="2">
        <v>326.76800537109375</v>
      </c>
      <c r="DL18" s="81">
        <v>4.5929927825927734</v>
      </c>
      <c r="DM18" s="22">
        <v>40359</v>
      </c>
      <c r="DN18" s="2">
        <v>584.07045194103887</v>
      </c>
      <c r="DO18" s="2">
        <f t="shared" si="11"/>
        <v>127.16554969444725</v>
      </c>
      <c r="DQ18" s="22">
        <v>40359</v>
      </c>
      <c r="DR18" s="2">
        <v>9218.3271484375</v>
      </c>
      <c r="DS18" s="2">
        <v>1923.3990478515625</v>
      </c>
      <c r="DT18" s="81">
        <v>4.7927274703979492</v>
      </c>
      <c r="DU18" s="22">
        <v>40359</v>
      </c>
      <c r="DV18" s="2">
        <v>531.3089047764015</v>
      </c>
      <c r="DW18" s="2">
        <f t="shared" si="9"/>
        <v>110.85731622713902</v>
      </c>
      <c r="DY18" s="22">
        <v>40359</v>
      </c>
      <c r="DZ18" s="2">
        <v>348.75900268554688</v>
      </c>
      <c r="EA18" s="2">
        <v>139.74800109863281</v>
      </c>
      <c r="EB18" s="81">
        <v>2.4956278800964355</v>
      </c>
      <c r="EC18" s="22">
        <v>40359</v>
      </c>
      <c r="ED18" s="2">
        <v>377.00000460494692</v>
      </c>
      <c r="EE18" s="2">
        <f t="shared" si="18"/>
        <v>151.06419014295471</v>
      </c>
    </row>
    <row r="19" spans="1:135">
      <c r="B19" t="s">
        <v>115</v>
      </c>
      <c r="C19" t="s">
        <v>105</v>
      </c>
      <c r="D19" s="2">
        <f ca="1">E19/F19</f>
        <v>116.14729842898312</v>
      </c>
      <c r="E19" s="2">
        <f>HLOOKUP(C19,$A$24:$P$25,2,FALSE)</f>
        <v>516.43681313025172</v>
      </c>
      <c r="F19" s="12">
        <f ca="1">INDEX(INDIRECT($C19),28,4) RetraceEU</f>
        <v>4.4463953971862793</v>
      </c>
      <c r="G19" s="2">
        <f ca="1">MIN(INDEX(INDIRECT($C19),0,7) RetraceEU,D19)</f>
        <v>45.926095540836471</v>
      </c>
      <c r="H19" s="2">
        <f ca="1">MAX(INDEX(INDIRECT($C19),0,7) RetraceEU,E19)</f>
        <v>516.43681313025172</v>
      </c>
      <c r="I19" s="94">
        <f ca="1">(D19-G19)/(H19-G19)*100</f>
        <v>14.924464047899589</v>
      </c>
      <c r="J19" s="13"/>
      <c r="Q19" s="22">
        <v>40451</v>
      </c>
      <c r="R19" s="2">
        <v>527.01202392578125</v>
      </c>
      <c r="S19" s="2">
        <v>201.0050048828125</v>
      </c>
      <c r="T19" s="12">
        <v>2.6218850612640381</v>
      </c>
      <c r="U19" s="22">
        <v>40451</v>
      </c>
      <c r="V19" s="2">
        <v>418.00001241497228</v>
      </c>
      <c r="W19" s="2">
        <f t="shared" si="5"/>
        <v>159.42728328962298</v>
      </c>
      <c r="Y19" s="22">
        <v>40451</v>
      </c>
      <c r="Z19" s="2">
        <v>844.9000244140625</v>
      </c>
      <c r="AA19" s="2">
        <v>270.79998779296875</v>
      </c>
      <c r="AB19" s="12">
        <v>3.1200149059295654</v>
      </c>
      <c r="AC19" s="22">
        <v>40451</v>
      </c>
      <c r="AD19" s="2">
        <v>651.38285557880477</v>
      </c>
      <c r="AE19" s="2">
        <f t="shared" si="6"/>
        <v>208.77555884135566</v>
      </c>
      <c r="AG19" s="22">
        <v>40451</v>
      </c>
      <c r="AH19" s="2">
        <v>1403.300048828125</v>
      </c>
      <c r="AI19" s="2">
        <v>504.10000610351563</v>
      </c>
      <c r="AJ19" s="12">
        <v>2.7837731838226318</v>
      </c>
      <c r="AK19" s="22">
        <v>40451</v>
      </c>
      <c r="AL19" s="2">
        <v>579.05086935803718</v>
      </c>
      <c r="AM19" s="2">
        <f t="shared" si="1"/>
        <v>208.00935676910788</v>
      </c>
      <c r="AO19" s="22">
        <v>40451</v>
      </c>
      <c r="AP19" s="2">
        <v>3112.610107421875</v>
      </c>
      <c r="AQ19" s="2">
        <v>697.1309814453125</v>
      </c>
      <c r="AR19" s="12">
        <v>4.4648857116699219</v>
      </c>
      <c r="AS19" s="22">
        <v>40451</v>
      </c>
      <c r="AT19" s="2">
        <v>638.0000121328261</v>
      </c>
      <c r="AU19" s="2">
        <f t="shared" si="7"/>
        <v>142.89279800942683</v>
      </c>
      <c r="AW19" s="22">
        <v>40451</v>
      </c>
      <c r="AX19" s="2">
        <v>788.5469970703125</v>
      </c>
      <c r="AY19" s="2">
        <v>244.07200622558594</v>
      </c>
      <c r="AZ19" s="12">
        <v>3.2307965755462646</v>
      </c>
      <c r="BA19" s="22">
        <v>40451</v>
      </c>
      <c r="BB19" s="2">
        <v>594.20665260032831</v>
      </c>
      <c r="BC19" s="2">
        <f t="shared" si="12"/>
        <v>183.91955008800255</v>
      </c>
      <c r="BE19" s="22">
        <v>40451</v>
      </c>
      <c r="BF19" s="2">
        <v>4211.45361328125</v>
      </c>
      <c r="BG19" s="2">
        <v>1750.2803955078125</v>
      </c>
      <c r="BH19" s="12">
        <v>2.4061594009399414</v>
      </c>
      <c r="BI19" s="22">
        <v>40451</v>
      </c>
      <c r="BJ19" s="2">
        <v>290.71280945171503</v>
      </c>
      <c r="BK19" s="2">
        <f t="shared" si="13"/>
        <v>120.82026208993098</v>
      </c>
      <c r="BM19" s="22">
        <v>40451</v>
      </c>
      <c r="BN19" s="2">
        <v>1725.0374755859375</v>
      </c>
      <c r="BO19" s="2">
        <v>173.531005859375</v>
      </c>
      <c r="BP19" s="12">
        <v>9.9408025741577148</v>
      </c>
      <c r="BQ19" s="22">
        <v>40451</v>
      </c>
      <c r="BR19" s="2">
        <v>1082.0000272897234</v>
      </c>
      <c r="BS19" s="2">
        <f t="shared" si="14"/>
        <v>108.84433316304961</v>
      </c>
      <c r="BU19" s="22">
        <v>40451</v>
      </c>
      <c r="BV19" s="2">
        <v>1360</v>
      </c>
      <c r="BW19" s="2">
        <v>171</v>
      </c>
      <c r="BX19" s="12">
        <v>7.953216552734375</v>
      </c>
      <c r="BY19" s="22">
        <v>40451</v>
      </c>
      <c r="BZ19" s="2">
        <v>571.99999425033843</v>
      </c>
      <c r="CA19" s="2">
        <f t="shared" si="15"/>
        <v>71.920585898504243</v>
      </c>
      <c r="CC19" s="22">
        <v>40451</v>
      </c>
      <c r="CD19" s="2">
        <v>346.27801513671875</v>
      </c>
      <c r="CE19" s="2">
        <v>249.31199645996094</v>
      </c>
      <c r="CF19" s="12">
        <v>1.3889343738555908</v>
      </c>
      <c r="CG19" s="22">
        <v>40451</v>
      </c>
      <c r="CH19" s="2">
        <v>649.00001750454533</v>
      </c>
      <c r="CI19" s="2">
        <f t="shared" si="8"/>
        <v>467.26471006903211</v>
      </c>
      <c r="CK19" s="22">
        <v>40451</v>
      </c>
      <c r="CL19" s="2">
        <v>453.79998779296875</v>
      </c>
      <c r="CM19" s="2">
        <v>176.74699401855469</v>
      </c>
      <c r="CN19" s="12">
        <v>2.5675117969512939</v>
      </c>
      <c r="CO19" s="22">
        <v>40451</v>
      </c>
      <c r="CP19" s="2">
        <v>4</v>
      </c>
      <c r="CQ19" s="2"/>
      <c r="CS19" s="22">
        <v>40451</v>
      </c>
      <c r="CT19" s="2">
        <v>2659</v>
      </c>
      <c r="CU19" s="2">
        <v>188</v>
      </c>
      <c r="CV19" s="81">
        <v>14.143616676330566</v>
      </c>
      <c r="CW19" s="22">
        <v>40451</v>
      </c>
      <c r="CX19" s="2">
        <v>1016.9593772302322</v>
      </c>
      <c r="CY19" s="2">
        <f t="shared" si="10"/>
        <v>71.902357120022941</v>
      </c>
      <c r="DA19" s="22">
        <v>40451</v>
      </c>
      <c r="DB19" s="2">
        <v>4686</v>
      </c>
      <c r="DC19" s="2">
        <v>1095</v>
      </c>
      <c r="DD19" s="81">
        <v>4.279451847076416</v>
      </c>
      <c r="DE19" s="22">
        <v>40451</v>
      </c>
      <c r="DF19" s="2">
        <v>602.20448531016427</v>
      </c>
      <c r="DG19" s="2">
        <f t="shared" si="17"/>
        <v>140.72000499820345</v>
      </c>
      <c r="DI19" s="22">
        <v>40451</v>
      </c>
      <c r="DJ19" s="2">
        <v>1401.7540283203125</v>
      </c>
      <c r="DK19" s="2">
        <v>315.55999755859375</v>
      </c>
      <c r="DL19" s="81">
        <v>4.4421157836914063</v>
      </c>
      <c r="DM19" s="22">
        <v>40451</v>
      </c>
      <c r="DN19" s="2">
        <v>545.69978041585648</v>
      </c>
      <c r="DO19" s="2">
        <f t="shared" si="11"/>
        <v>122.84681601936521</v>
      </c>
      <c r="DQ19" s="22">
        <v>40451</v>
      </c>
      <c r="DR19" s="2">
        <v>9015.7958984375</v>
      </c>
      <c r="DS19" s="2">
        <v>1930.1829833984375</v>
      </c>
      <c r="DT19" s="81">
        <v>4.6709537506103516</v>
      </c>
      <c r="DU19" s="22">
        <v>40451</v>
      </c>
      <c r="DV19" s="2">
        <v>438.4750826358088</v>
      </c>
      <c r="DW19" s="2">
        <f t="shared" si="9"/>
        <v>93.872709096833475</v>
      </c>
      <c r="DY19" s="22">
        <v>40451</v>
      </c>
      <c r="DZ19" s="2">
        <v>350.60000610351563</v>
      </c>
      <c r="EA19" s="2">
        <v>149.17300415039063</v>
      </c>
      <c r="EB19" s="81">
        <v>2.3502912521362305</v>
      </c>
      <c r="EC19" s="22">
        <v>40451</v>
      </c>
      <c r="ED19" s="2">
        <v>360.00000560142371</v>
      </c>
      <c r="EE19" s="2">
        <f t="shared" si="18"/>
        <v>153.1725079920252</v>
      </c>
    </row>
    <row r="20" spans="1:135">
      <c r="E20" s="2"/>
      <c r="F20" s="10"/>
      <c r="G20" s="2"/>
      <c r="H20" s="20"/>
      <c r="I20" s="13"/>
      <c r="J20" s="13"/>
      <c r="Q20" s="22">
        <v>40543</v>
      </c>
      <c r="R20" s="2">
        <v>545.88201904296875</v>
      </c>
      <c r="S20" s="2">
        <v>197.11000061035156</v>
      </c>
      <c r="T20" s="12">
        <v>2.7694282531738281</v>
      </c>
      <c r="U20" s="22">
        <v>40543</v>
      </c>
      <c r="V20" s="2">
        <v>358.99999820029933</v>
      </c>
      <c r="W20" s="2">
        <f t="shared" si="5"/>
        <v>129.62964387644891</v>
      </c>
      <c r="Y20" s="22">
        <v>40543</v>
      </c>
      <c r="Z20" s="2">
        <v>784.9000244140625</v>
      </c>
      <c r="AA20" s="2">
        <v>281.39999389648438</v>
      </c>
      <c r="AB20" s="12">
        <v>2.7892680168151855</v>
      </c>
      <c r="AC20" s="22">
        <v>40543</v>
      </c>
      <c r="AD20" s="2">
        <v>555.20902863044387</v>
      </c>
      <c r="AE20" s="2">
        <f t="shared" si="6"/>
        <v>199.0518750020972</v>
      </c>
      <c r="AG20" s="22">
        <v>40543</v>
      </c>
      <c r="AH20" s="2">
        <v>1485.5999755859375</v>
      </c>
      <c r="AI20" s="2">
        <v>389.39999389648438</v>
      </c>
      <c r="AJ20" s="12">
        <v>3.8151001930236816</v>
      </c>
      <c r="AK20" s="22">
        <v>40543</v>
      </c>
      <c r="AL20" s="2">
        <v>505.39016367685218</v>
      </c>
      <c r="AM20" s="2">
        <f t="shared" si="1"/>
        <v>132.47100681680971</v>
      </c>
      <c r="AO20" s="22">
        <v>40543</v>
      </c>
      <c r="AP20" s="2">
        <v>3134.510986328125</v>
      </c>
      <c r="AQ20" s="2">
        <v>750.114013671875</v>
      </c>
      <c r="AR20" s="12">
        <v>4.1787128448486328</v>
      </c>
      <c r="AS20" s="22">
        <v>40543</v>
      </c>
      <c r="AT20" s="2">
        <v>667.99999811972725</v>
      </c>
      <c r="AU20" s="2">
        <f t="shared" si="7"/>
        <v>159.85783731064785</v>
      </c>
      <c r="AW20" s="22">
        <v>40543</v>
      </c>
      <c r="AX20" s="2">
        <v>818.302978515625</v>
      </c>
      <c r="AY20" s="2">
        <v>256.07598876953125</v>
      </c>
      <c r="AZ20" s="12">
        <v>3.1955475807189941</v>
      </c>
      <c r="BA20" s="22">
        <v>40543</v>
      </c>
      <c r="BB20" s="2">
        <v>527.56270690940505</v>
      </c>
      <c r="BC20" s="2">
        <f t="shared" si="12"/>
        <v>165.09305325089358</v>
      </c>
      <c r="BE20" s="22">
        <v>40543</v>
      </c>
      <c r="BF20" s="2">
        <v>3930.87841796875</v>
      </c>
      <c r="BG20" s="2">
        <v>1833.21826171875</v>
      </c>
      <c r="BH20" s="12">
        <v>2.1442501544952393</v>
      </c>
      <c r="BI20" s="22">
        <v>40543</v>
      </c>
      <c r="BJ20" s="2">
        <v>286.57867372978131</v>
      </c>
      <c r="BK20" s="2">
        <f t="shared" si="13"/>
        <v>133.64983238032809</v>
      </c>
      <c r="BM20" s="22">
        <v>40543</v>
      </c>
      <c r="BN20" s="2">
        <v>1753.534423828125</v>
      </c>
      <c r="BO20" s="2">
        <v>176.63119506835938</v>
      </c>
      <c r="BP20" s="12">
        <v>9.9276599884033203</v>
      </c>
      <c r="BQ20" s="22">
        <v>40543</v>
      </c>
      <c r="BR20" s="2">
        <v>955.99998194259729</v>
      </c>
      <c r="BS20" s="2">
        <f t="shared" si="14"/>
        <v>96.296607967972136</v>
      </c>
      <c r="BU20" s="22">
        <v>40543</v>
      </c>
      <c r="BV20" s="2">
        <v>1350</v>
      </c>
      <c r="BW20" s="2">
        <v>234</v>
      </c>
      <c r="BX20" s="12">
        <v>5.769230842590332</v>
      </c>
      <c r="BY20" s="22">
        <v>40543</v>
      </c>
      <c r="BZ20" s="2">
        <v>502.99999526899484</v>
      </c>
      <c r="CA20" s="2">
        <f t="shared" si="15"/>
        <v>87.18666473799</v>
      </c>
      <c r="CC20" s="22">
        <v>40543</v>
      </c>
      <c r="CD20" s="2">
        <v>344.43701171875</v>
      </c>
      <c r="CE20" s="2">
        <v>107.84500122070313</v>
      </c>
      <c r="CF20" s="12">
        <v>3.1938152313232422</v>
      </c>
      <c r="CG20" s="22">
        <v>40543</v>
      </c>
      <c r="CH20" s="2">
        <v>530.00001602414682</v>
      </c>
      <c r="CI20" s="2">
        <f t="shared" si="8"/>
        <v>165.94573500250996</v>
      </c>
      <c r="CK20" s="22">
        <v>40543</v>
      </c>
      <c r="CL20" s="2">
        <v>446.89999389648438</v>
      </c>
      <c r="CM20" s="2">
        <v>183.34700012207031</v>
      </c>
      <c r="CN20" s="12">
        <v>2.4374547004699707</v>
      </c>
      <c r="CO20" s="22">
        <v>40543</v>
      </c>
      <c r="CP20" s="2">
        <v>47.000002135307973</v>
      </c>
      <c r="CQ20" s="2"/>
      <c r="CS20" s="22">
        <v>40543</v>
      </c>
      <c r="CT20" s="2">
        <v>2736</v>
      </c>
      <c r="CU20" s="2">
        <v>296</v>
      </c>
      <c r="CV20" s="81">
        <v>9.2432432174682617</v>
      </c>
      <c r="CW20" s="22">
        <v>40543</v>
      </c>
      <c r="CX20" s="2">
        <v>754.98997069552513</v>
      </c>
      <c r="CY20" s="2">
        <f t="shared" si="10"/>
        <v>81.680201735762395</v>
      </c>
      <c r="DA20" s="22">
        <v>40543</v>
      </c>
      <c r="DB20" s="2">
        <v>5378</v>
      </c>
      <c r="DC20" s="2">
        <v>974</v>
      </c>
      <c r="DD20" s="81">
        <v>5.5215606689453125</v>
      </c>
      <c r="DE20" s="22">
        <v>40543</v>
      </c>
      <c r="DF20" s="2">
        <v>578.2487250968295</v>
      </c>
      <c r="DG20" s="2">
        <f t="shared" si="17"/>
        <v>104.72559476690171</v>
      </c>
      <c r="DI20" s="22">
        <v>40543</v>
      </c>
      <c r="DJ20" s="2">
        <v>1408.595947265625</v>
      </c>
      <c r="DK20" s="2">
        <v>345.61300659179688</v>
      </c>
      <c r="DL20" s="81">
        <v>4.0756449699401855</v>
      </c>
      <c r="DM20" s="22">
        <v>40543</v>
      </c>
      <c r="DN20" s="2">
        <v>336.12696114122815</v>
      </c>
      <c r="DO20" s="2">
        <f t="shared" si="11"/>
        <v>82.472090582060972</v>
      </c>
      <c r="DQ20" s="22">
        <v>40543</v>
      </c>
      <c r="DR20" s="2">
        <v>8367.7998046875</v>
      </c>
      <c r="DS20" s="2">
        <v>2239.39990234375</v>
      </c>
      <c r="DT20" s="81">
        <v>3.7366259098052979</v>
      </c>
      <c r="DU20" s="22">
        <v>40543</v>
      </c>
      <c r="DV20" s="2">
        <v>356.76147929137426</v>
      </c>
      <c r="DW20" s="2">
        <f t="shared" si="9"/>
        <v>95.476905610271217</v>
      </c>
      <c r="DY20" s="22">
        <v>40543</v>
      </c>
      <c r="DZ20" s="2">
        <v>330.35198974609375</v>
      </c>
      <c r="EA20" s="2">
        <v>146.21800231933594</v>
      </c>
      <c r="EB20" s="81">
        <v>2.2593114376068115</v>
      </c>
      <c r="EC20" s="22">
        <v>40543</v>
      </c>
      <c r="ED20" s="2">
        <v>346.0000044617741</v>
      </c>
      <c r="EE20" s="2">
        <f t="shared" si="18"/>
        <v>153.14400604649555</v>
      </c>
    </row>
    <row r="21" spans="1:135">
      <c r="E21" s="2"/>
      <c r="F21" s="10"/>
      <c r="G21" s="2"/>
      <c r="H21" s="20"/>
      <c r="I21" s="13"/>
      <c r="J21" s="13"/>
      <c r="Q21" s="22">
        <v>40633</v>
      </c>
      <c r="R21" s="2">
        <v>581.44000244140625</v>
      </c>
      <c r="S21" s="2">
        <v>199.03999328613281</v>
      </c>
      <c r="T21" s="12">
        <v>2.9212219715118408</v>
      </c>
      <c r="U21" s="22">
        <v>40633</v>
      </c>
      <c r="V21" s="2">
        <v>282.00000080179763</v>
      </c>
      <c r="W21" s="2">
        <f t="shared" si="5"/>
        <v>96.534944469095635</v>
      </c>
      <c r="Y21" s="22">
        <v>40633</v>
      </c>
      <c r="Z21" s="2">
        <v>894.6029052734375</v>
      </c>
      <c r="AA21" s="2">
        <v>331.73699951171875</v>
      </c>
      <c r="AB21" s="12">
        <v>2.6967232227325439</v>
      </c>
      <c r="AC21" s="22">
        <v>40633</v>
      </c>
      <c r="AD21" s="2">
        <v>332.76207147144481</v>
      </c>
      <c r="AE21" s="2">
        <f t="shared" si="6"/>
        <v>123.3949664045473</v>
      </c>
      <c r="AG21" s="22">
        <v>40633</v>
      </c>
      <c r="AH21" s="2">
        <v>1377.9422607421875</v>
      </c>
      <c r="AI21" s="2">
        <v>375.50189208984375</v>
      </c>
      <c r="AJ21" s="12">
        <v>3.6696014404296875</v>
      </c>
      <c r="AK21" s="22">
        <v>40633</v>
      </c>
      <c r="AL21" s="2">
        <v>398.33101839601829</v>
      </c>
      <c r="AM21" s="2">
        <f t="shared" si="1"/>
        <v>108.54885056655532</v>
      </c>
      <c r="AO21" s="22">
        <v>40633</v>
      </c>
      <c r="AP21" s="2">
        <v>3128.18896484375</v>
      </c>
      <c r="AQ21" s="2">
        <v>807.50897216796875</v>
      </c>
      <c r="AR21" s="12">
        <v>3.8738751411437988</v>
      </c>
      <c r="AS21" s="22">
        <v>40633</v>
      </c>
      <c r="AT21" s="2">
        <v>482.99998071120046</v>
      </c>
      <c r="AU21" s="2">
        <f t="shared" si="7"/>
        <v>124.68134958231774</v>
      </c>
      <c r="AW21" s="22">
        <v>40633</v>
      </c>
      <c r="AX21" s="2">
        <v>849.7659912109375</v>
      </c>
      <c r="AY21" s="2">
        <v>268.94000244140625</v>
      </c>
      <c r="AZ21" s="12">
        <v>3.1596860885620117</v>
      </c>
      <c r="BA21" s="22">
        <v>40633</v>
      </c>
      <c r="BB21" s="2">
        <v>512</v>
      </c>
      <c r="BC21" s="2">
        <f t="shared" si="12"/>
        <v>162.04141349782429</v>
      </c>
      <c r="BE21" s="22">
        <v>40633</v>
      </c>
      <c r="BF21" s="2">
        <v>4508.1044921875</v>
      </c>
      <c r="BG21" s="2">
        <v>1862.929443359375</v>
      </c>
      <c r="BH21" s="12">
        <v>2.4199008941650391</v>
      </c>
      <c r="BI21" s="22">
        <v>40633</v>
      </c>
      <c r="BJ21" s="2">
        <v>265.31874031138869</v>
      </c>
      <c r="BK21" s="2">
        <f t="shared" si="13"/>
        <v>109.64033318518777</v>
      </c>
      <c r="BM21" s="22">
        <v>40633</v>
      </c>
      <c r="BN21" s="2">
        <v>1690.148681640625</v>
      </c>
      <c r="BO21" s="2">
        <v>180.77659606933594</v>
      </c>
      <c r="BP21" s="12">
        <v>9.3493776321411133</v>
      </c>
      <c r="BQ21" s="22">
        <v>40633</v>
      </c>
      <c r="BR21" s="2">
        <v>727.00000909492735</v>
      </c>
      <c r="BS21" s="2">
        <f t="shared" si="14"/>
        <v>77.759187584386424</v>
      </c>
      <c r="BU21" s="22">
        <v>40633</v>
      </c>
      <c r="BV21" s="2">
        <v>1282</v>
      </c>
      <c r="BW21" s="2">
        <v>219</v>
      </c>
      <c r="BX21" s="12">
        <v>5.8538813591003418</v>
      </c>
      <c r="BY21" s="22">
        <v>40633</v>
      </c>
      <c r="BZ21" s="2">
        <v>334.00000725223174</v>
      </c>
      <c r="CA21" s="2">
        <f t="shared" si="15"/>
        <v>57.056162700154687</v>
      </c>
      <c r="CC21" s="22">
        <v>40633</v>
      </c>
      <c r="CD21" s="2">
        <v>337.56100463867188</v>
      </c>
      <c r="CE21" s="2">
        <v>113.94000244140625</v>
      </c>
      <c r="CF21" s="12">
        <v>2.962620735168457</v>
      </c>
      <c r="CG21" s="22">
        <v>40633</v>
      </c>
      <c r="CH21" s="2">
        <v>436.99999199363845</v>
      </c>
      <c r="CI21" s="2">
        <f t="shared" si="8"/>
        <v>147.50453434897406</v>
      </c>
      <c r="CK21" s="22">
        <v>40633</v>
      </c>
      <c r="CL21" s="2">
        <v>440.42498779296875</v>
      </c>
      <c r="CM21" s="2">
        <v>168.81199645996094</v>
      </c>
      <c r="CN21" s="12">
        <v>2.6089673042297363</v>
      </c>
      <c r="CO21" s="22">
        <v>40633</v>
      </c>
      <c r="CP21" s="2">
        <v>224.99999859814267</v>
      </c>
      <c r="CQ21" s="2">
        <f t="shared" si="16"/>
        <v>86.241018901756988</v>
      </c>
      <c r="CS21" s="22">
        <v>40633</v>
      </c>
      <c r="CT21" s="2">
        <v>2614</v>
      </c>
      <c r="CU21" s="2">
        <v>327</v>
      </c>
      <c r="CV21" s="81">
        <v>7.9938836097717285</v>
      </c>
      <c r="CW21" s="22">
        <v>40633</v>
      </c>
      <c r="CX21" s="2">
        <v>702.420690930305</v>
      </c>
      <c r="CY21" s="2">
        <f t="shared" si="10"/>
        <v>87.869767089386372</v>
      </c>
      <c r="DA21" s="22">
        <v>40633</v>
      </c>
      <c r="DB21" s="2">
        <v>4361</v>
      </c>
      <c r="DC21" s="2">
        <v>1169</v>
      </c>
      <c r="DD21" s="81">
        <v>3.7305388450622559</v>
      </c>
      <c r="DE21" s="22">
        <v>40633</v>
      </c>
      <c r="DF21" s="2">
        <v>377.27792287178374</v>
      </c>
      <c r="DG21" s="2">
        <f t="shared" si="17"/>
        <v>101.13228639105289</v>
      </c>
      <c r="DI21" s="22">
        <v>40633</v>
      </c>
      <c r="DJ21" s="2">
        <v>1361.22705078125</v>
      </c>
      <c r="DK21" s="2">
        <v>320.89401245117188</v>
      </c>
      <c r="DL21" s="81">
        <v>4.2419834136962891</v>
      </c>
      <c r="DM21" s="22">
        <v>40633</v>
      </c>
      <c r="DN21" s="2">
        <v>130.8721428245972</v>
      </c>
      <c r="DO21" s="2">
        <f t="shared" si="11"/>
        <v>30.851639448198743</v>
      </c>
      <c r="DQ21" s="22">
        <v>40633</v>
      </c>
      <c r="DR21" s="2">
        <v>8727.099609375</v>
      </c>
      <c r="DS21" s="2">
        <v>2322.095947265625</v>
      </c>
      <c r="DT21" s="81">
        <v>3.7582855224609375</v>
      </c>
      <c r="DU21" s="22">
        <v>40633</v>
      </c>
      <c r="DV21" s="2">
        <v>255.18835907601547</v>
      </c>
      <c r="DW21" s="2">
        <f t="shared" si="9"/>
        <v>67.900205439664759</v>
      </c>
      <c r="DY21" s="22">
        <v>40633</v>
      </c>
      <c r="DZ21" s="2">
        <v>333.60000610351563</v>
      </c>
      <c r="EA21" s="2">
        <v>152.61799621582031</v>
      </c>
      <c r="EB21" s="81">
        <v>2.185849666595459</v>
      </c>
      <c r="EC21" s="22">
        <v>40633</v>
      </c>
      <c r="ED21" s="2">
        <v>237.99999497183273</v>
      </c>
      <c r="EE21" s="2">
        <f t="shared" si="18"/>
        <v>108.8821425411778</v>
      </c>
    </row>
    <row r="22" spans="1:135">
      <c r="Q22" s="22">
        <v>40724</v>
      </c>
      <c r="R22" s="2">
        <v>499.34500122070313</v>
      </c>
      <c r="S22" s="2">
        <v>199.89900207519531</v>
      </c>
      <c r="T22" s="12">
        <v>2.4979865550994873</v>
      </c>
      <c r="U22" s="22">
        <v>40724</v>
      </c>
      <c r="V22" s="2">
        <v>322.00001598641796</v>
      </c>
      <c r="W22" s="2">
        <f t="shared" si="5"/>
        <v>128.90382269234979</v>
      </c>
      <c r="Y22" s="22">
        <v>40724</v>
      </c>
      <c r="Z22" s="2">
        <v>982.98638916015625</v>
      </c>
      <c r="AA22" s="2">
        <v>345.24880981445313</v>
      </c>
      <c r="AB22" s="12">
        <v>2.8471825122833252</v>
      </c>
      <c r="AC22" s="22">
        <v>40724</v>
      </c>
      <c r="AD22" s="2">
        <v>589.99998783575006</v>
      </c>
      <c r="AE22" s="2">
        <f t="shared" si="6"/>
        <v>207.22239803397568</v>
      </c>
      <c r="AG22" s="22">
        <v>40724</v>
      </c>
      <c r="AH22" s="2">
        <v>959.6829833984375</v>
      </c>
      <c r="AI22" s="2">
        <v>359.98529052734375</v>
      </c>
      <c r="AJ22" s="12">
        <v>2.6658949851989746</v>
      </c>
      <c r="AK22" s="22">
        <v>40724</v>
      </c>
      <c r="AL22" s="2">
        <v>459.55926325533233</v>
      </c>
      <c r="AM22" s="2">
        <f t="shared" si="1"/>
        <v>172.38460847362754</v>
      </c>
      <c r="AO22" s="22">
        <v>40724</v>
      </c>
      <c r="AP22" s="2">
        <v>3174.14306640625</v>
      </c>
      <c r="AQ22" s="2">
        <v>855.48699951171875</v>
      </c>
      <c r="AR22" s="12">
        <v>3.7103347778320313</v>
      </c>
      <c r="AS22" s="22">
        <v>40724</v>
      </c>
      <c r="AT22" s="2">
        <v>566.00001777314162</v>
      </c>
      <c r="AU22" s="2">
        <f t="shared" si="7"/>
        <v>152.54688637661383</v>
      </c>
      <c r="AW22" s="22">
        <v>40724</v>
      </c>
      <c r="AX22" s="2">
        <v>838.323974609375</v>
      </c>
      <c r="AY22" s="2">
        <v>244.21800231933594</v>
      </c>
      <c r="AZ22" s="12">
        <v>3.4326870441436768</v>
      </c>
      <c r="BA22" s="22">
        <v>40724</v>
      </c>
      <c r="BB22" s="2">
        <v>560.00001351363903</v>
      </c>
      <c r="BC22" s="2">
        <f t="shared" si="12"/>
        <v>163.13750898702665</v>
      </c>
      <c r="BE22" s="22">
        <v>40724</v>
      </c>
      <c r="BF22" s="2">
        <v>4902.82568359375</v>
      </c>
      <c r="BG22" s="2">
        <v>1843.5963134765625</v>
      </c>
      <c r="BH22" s="12">
        <v>2.6593813896179199</v>
      </c>
      <c r="BI22" s="22">
        <v>40724</v>
      </c>
      <c r="BJ22" s="2">
        <v>286.41483033273482</v>
      </c>
      <c r="BK22" s="2">
        <f t="shared" si="13"/>
        <v>107.69979494136595</v>
      </c>
      <c r="BM22" s="22">
        <v>40724</v>
      </c>
      <c r="BN22" s="2">
        <v>1412.4737548828125</v>
      </c>
      <c r="BO22" s="2">
        <v>178.01609802246094</v>
      </c>
      <c r="BP22" s="12">
        <v>7.9345283508300781</v>
      </c>
      <c r="BQ22" s="22">
        <v>40724</v>
      </c>
      <c r="BR22" s="2">
        <v>1060.867863457707</v>
      </c>
      <c r="BS22" s="2">
        <f t="shared" si="14"/>
        <v>133.70269996536382</v>
      </c>
      <c r="BU22" s="22">
        <v>40724</v>
      </c>
      <c r="BV22" s="2">
        <v>1148</v>
      </c>
      <c r="BW22" s="2">
        <v>210</v>
      </c>
      <c r="BX22" s="12">
        <v>5.4666666984558105</v>
      </c>
      <c r="BY22" s="22">
        <v>40724</v>
      </c>
      <c r="BZ22" s="2">
        <v>358.00000031203172</v>
      </c>
      <c r="CA22" s="2">
        <f t="shared" si="15"/>
        <v>65.487804554310458</v>
      </c>
      <c r="CC22" s="22">
        <v>40724</v>
      </c>
      <c r="CD22" s="2">
        <v>339.54598999023438</v>
      </c>
      <c r="CE22" s="2">
        <v>123.31199645996094</v>
      </c>
      <c r="CF22" s="12">
        <v>2.7535519599914551</v>
      </c>
      <c r="CG22" s="22">
        <v>40724</v>
      </c>
      <c r="CH22" s="2">
        <v>207.00000617689861</v>
      </c>
      <c r="CI22" s="2">
        <f t="shared" si="8"/>
        <v>75.175631033866878</v>
      </c>
      <c r="CK22" s="22">
        <v>40724</v>
      </c>
      <c r="CL22" s="2">
        <v>435.10000610351563</v>
      </c>
      <c r="CM22" s="2">
        <v>187.21200561523438</v>
      </c>
      <c r="CN22" s="12">
        <v>2.3241031169891357</v>
      </c>
      <c r="CO22" s="22">
        <v>40724</v>
      </c>
      <c r="CP22" s="2">
        <v>217.99999028970507</v>
      </c>
      <c r="CQ22" s="2">
        <f t="shared" si="16"/>
        <v>93.799620462676799</v>
      </c>
      <c r="CS22" s="22">
        <v>40724</v>
      </c>
      <c r="CT22" s="2">
        <v>2623</v>
      </c>
      <c r="CU22" s="2">
        <v>359</v>
      </c>
      <c r="CV22" s="81">
        <v>7.3064064979553223</v>
      </c>
      <c r="CW22" s="22">
        <v>40724</v>
      </c>
      <c r="CX22" s="2">
        <v>763.25381067420756</v>
      </c>
      <c r="CY22" s="2">
        <f t="shared" si="10"/>
        <v>104.4636389841986</v>
      </c>
      <c r="DA22" s="22">
        <v>40724</v>
      </c>
      <c r="DB22" s="2">
        <v>4427</v>
      </c>
      <c r="DC22" s="2">
        <v>1203</v>
      </c>
      <c r="DD22" s="81">
        <v>3.6799666881561279</v>
      </c>
      <c r="DE22" s="22">
        <v>40724</v>
      </c>
      <c r="DF22" s="2">
        <v>388.41920266344573</v>
      </c>
      <c r="DG22" s="2">
        <f t="shared" si="17"/>
        <v>105.54965182526307</v>
      </c>
      <c r="DI22" s="22">
        <v>40724</v>
      </c>
      <c r="DJ22" s="2">
        <v>1270.552001953125</v>
      </c>
      <c r="DK22" s="2">
        <v>192.49800109863281</v>
      </c>
      <c r="DL22" s="81">
        <v>6.6003384590148926</v>
      </c>
      <c r="DM22" s="22">
        <v>40724</v>
      </c>
      <c r="DN22" s="2">
        <v>390.99997807928628</v>
      </c>
      <c r="DO22" s="2">
        <f t="shared" si="11"/>
        <v>59.2393830266764</v>
      </c>
      <c r="DQ22" s="22">
        <v>40724</v>
      </c>
      <c r="DR22" s="2">
        <v>8771.400390625</v>
      </c>
      <c r="DS22" s="2">
        <v>2284.41796875</v>
      </c>
      <c r="DT22" s="81">
        <v>3.8396651744842529</v>
      </c>
      <c r="DU22" s="22">
        <v>40724</v>
      </c>
      <c r="DV22" s="2">
        <v>294.36605923916073</v>
      </c>
      <c r="DW22" s="2">
        <f t="shared" si="9"/>
        <v>76.664512623473797</v>
      </c>
      <c r="DY22" s="22">
        <v>40724</v>
      </c>
      <c r="DZ22" s="2">
        <v>330.44601440429688</v>
      </c>
      <c r="EA22" s="2">
        <v>152.97599792480469</v>
      </c>
      <c r="EB22" s="81">
        <v>2.1601166725158691</v>
      </c>
      <c r="EC22" s="22">
        <v>40724</v>
      </c>
      <c r="ED22" s="2">
        <v>284.00000828759619</v>
      </c>
      <c r="EE22" s="2">
        <f t="shared" si="18"/>
        <v>131.4743837224421</v>
      </c>
    </row>
    <row r="23" spans="1:135">
      <c r="D23" s="12"/>
      <c r="E23" s="12"/>
      <c r="F23" s="12"/>
      <c r="Q23" s="22">
        <v>40816</v>
      </c>
      <c r="R23" s="2">
        <v>497.802001953125</v>
      </c>
      <c r="S23" s="2">
        <v>196.56199645996094</v>
      </c>
      <c r="T23" s="12">
        <v>2.5325446128845215</v>
      </c>
      <c r="U23" s="22">
        <v>40816</v>
      </c>
      <c r="V23" s="2">
        <v>627.00000900658995</v>
      </c>
      <c r="W23" s="2">
        <f t="shared" si="5"/>
        <v>247.57708346643835</v>
      </c>
      <c r="Y23" s="22">
        <v>40816</v>
      </c>
      <c r="Z23" s="2">
        <v>1054.873046875</v>
      </c>
      <c r="AA23" s="2">
        <v>377.197998046875</v>
      </c>
      <c r="AB23" s="12">
        <v>2.7966029644012451</v>
      </c>
      <c r="AC23" s="22">
        <v>40816</v>
      </c>
      <c r="AD23" s="2">
        <v>836.00001551295179</v>
      </c>
      <c r="AE23" s="2">
        <f t="shared" si="6"/>
        <v>298.93410904394864</v>
      </c>
      <c r="AG23" s="22">
        <v>40816</v>
      </c>
      <c r="AH23" s="2">
        <v>1467.0235595703125</v>
      </c>
      <c r="AI23" s="2">
        <v>415.52938842773438</v>
      </c>
      <c r="AJ23" s="12">
        <v>3.5304930210113525</v>
      </c>
      <c r="AK23" s="22">
        <v>40816</v>
      </c>
      <c r="AL23" s="2">
        <v>691.14460381383105</v>
      </c>
      <c r="AM23" s="2">
        <f t="shared" si="1"/>
        <v>195.76433084573677</v>
      </c>
      <c r="AO23" s="22">
        <v>40816</v>
      </c>
      <c r="AP23" s="2">
        <v>3112.948974609375</v>
      </c>
      <c r="AQ23" s="2">
        <v>891.65899658203125</v>
      </c>
      <c r="AR23" s="12">
        <v>3.4911878108978271</v>
      </c>
      <c r="AS23" s="22">
        <v>40816</v>
      </c>
      <c r="AT23" s="2">
        <v>1423.0000299687326</v>
      </c>
      <c r="AU23" s="2">
        <f t="shared" si="7"/>
        <v>407.59767364184864</v>
      </c>
      <c r="AW23" s="22">
        <v>40816</v>
      </c>
      <c r="AX23" s="2">
        <v>843.46099853515625</v>
      </c>
      <c r="AY23" s="2">
        <v>245.91499328613281</v>
      </c>
      <c r="AZ23" s="12">
        <v>3.4298884868621826</v>
      </c>
      <c r="BA23" s="22">
        <v>40816</v>
      </c>
      <c r="BB23" s="2">
        <v>1284.0000317175759</v>
      </c>
      <c r="BC23" s="2">
        <f t="shared" si="12"/>
        <v>374.35620330975752</v>
      </c>
      <c r="BE23" s="22">
        <v>40816</v>
      </c>
      <c r="BF23" s="2">
        <v>4989.9619140625</v>
      </c>
      <c r="BG23" s="2">
        <v>1840.3050537109375</v>
      </c>
      <c r="BH23" s="12">
        <v>2.7114863395690918</v>
      </c>
      <c r="BI23" s="22">
        <v>40816</v>
      </c>
      <c r="BJ23" s="2">
        <v>431.22547753233101</v>
      </c>
      <c r="BK23" s="2">
        <f t="shared" si="13"/>
        <v>159.03656649100478</v>
      </c>
      <c r="BM23" s="22">
        <v>40816</v>
      </c>
      <c r="BN23" s="2">
        <v>1372.438720703125</v>
      </c>
      <c r="BO23" s="2">
        <v>189.89169311523438</v>
      </c>
      <c r="BP23" s="12">
        <v>7.2274818420410156</v>
      </c>
      <c r="BQ23" s="22">
        <v>40816</v>
      </c>
      <c r="BR23" s="2">
        <v>2310.1516300768872</v>
      </c>
      <c r="BS23" s="2">
        <f t="shared" si="14"/>
        <v>319.63437343268487</v>
      </c>
      <c r="BU23" s="22">
        <v>40816</v>
      </c>
      <c r="BV23" s="2">
        <v>1187</v>
      </c>
      <c r="BW23" s="2">
        <v>147</v>
      </c>
      <c r="BX23" s="12">
        <v>8.0748300552368164</v>
      </c>
      <c r="BY23" s="22">
        <v>40816</v>
      </c>
      <c r="BZ23" s="2">
        <v>1182.9999737589264</v>
      </c>
      <c r="CA23" s="2">
        <f t="shared" si="15"/>
        <v>146.50462804374547</v>
      </c>
      <c r="CC23" s="22">
        <v>40816</v>
      </c>
      <c r="CD23" s="2">
        <v>343.91400146484375</v>
      </c>
      <c r="CE23" s="2">
        <v>123.02999877929688</v>
      </c>
      <c r="CF23" s="12">
        <v>2.7953670024871826</v>
      </c>
      <c r="CG23" s="22">
        <v>40816</v>
      </c>
      <c r="CH23" s="2">
        <v>1099.9999933032045</v>
      </c>
      <c r="CI23" s="2">
        <f t="shared" si="8"/>
        <v>393.50825574047258</v>
      </c>
      <c r="CK23" s="22">
        <v>40816</v>
      </c>
      <c r="CL23" s="2">
        <v>437.10000610351563</v>
      </c>
      <c r="CM23" s="2">
        <v>185.01199340820313</v>
      </c>
      <c r="CN23" s="12">
        <v>2.3625495433807373</v>
      </c>
      <c r="CO23" s="22">
        <v>40816</v>
      </c>
      <c r="CP23" s="2">
        <v>416.99998238170406</v>
      </c>
      <c r="CQ23" s="2">
        <f t="shared" si="16"/>
        <v>176.50422762563093</v>
      </c>
      <c r="CS23" s="22">
        <v>40816</v>
      </c>
      <c r="CT23" s="2">
        <v>2824</v>
      </c>
      <c r="CU23" s="2">
        <v>380</v>
      </c>
      <c r="CV23" s="81">
        <v>7.4315791130065918</v>
      </c>
      <c r="CW23" s="22">
        <v>40816</v>
      </c>
      <c r="CX23" s="2">
        <v>1279.4945720166334</v>
      </c>
      <c r="CY23" s="2">
        <f t="shared" si="10"/>
        <v>172.16994565492672</v>
      </c>
      <c r="DA23" s="22">
        <v>40816</v>
      </c>
      <c r="DB23" s="2">
        <v>4498</v>
      </c>
      <c r="DC23" s="2">
        <v>1268</v>
      </c>
      <c r="DD23" s="81">
        <v>3.547318696975708</v>
      </c>
      <c r="DE23" s="22">
        <v>40816</v>
      </c>
      <c r="DF23" s="2">
        <v>664.63123787092559</v>
      </c>
      <c r="DG23" s="2">
        <f t="shared" si="17"/>
        <v>187.36158057565049</v>
      </c>
      <c r="DI23" s="22">
        <v>40816</v>
      </c>
      <c r="DJ23" s="2">
        <v>1396.447021484375</v>
      </c>
      <c r="DK23" s="2">
        <v>245.42900085449219</v>
      </c>
      <c r="DL23" s="81">
        <v>5.6898207664489746</v>
      </c>
      <c r="DM23" s="22">
        <v>40816</v>
      </c>
      <c r="DN23" s="2">
        <v>590.00000625939185</v>
      </c>
      <c r="DO23" s="2">
        <f t="shared" si="11"/>
        <v>103.69395284618284</v>
      </c>
      <c r="DQ23" s="22">
        <v>40816</v>
      </c>
      <c r="DR23" s="2">
        <v>8706.400390625</v>
      </c>
      <c r="DS23" s="2">
        <v>2294.22607421875</v>
      </c>
      <c r="DT23" s="81">
        <v>3.7949182987213135</v>
      </c>
      <c r="DU23" s="22">
        <v>40816</v>
      </c>
      <c r="DV23" s="2">
        <v>564.88881626017098</v>
      </c>
      <c r="DW23" s="2">
        <f t="shared" si="9"/>
        <v>148.85401260167012</v>
      </c>
      <c r="DY23" s="22">
        <v>40816</v>
      </c>
      <c r="DZ23" s="2">
        <v>322.89999389648438</v>
      </c>
      <c r="EA23" s="2">
        <v>172.60899353027344</v>
      </c>
      <c r="EB23" s="81">
        <v>1.8707020282745361</v>
      </c>
      <c r="EC23" s="22">
        <v>40816</v>
      </c>
      <c r="ED23" s="2">
        <v>550.00000065985932</v>
      </c>
      <c r="EE23" s="2">
        <f t="shared" si="18"/>
        <v>294.00727232180225</v>
      </c>
    </row>
    <row r="24" spans="1:135">
      <c r="A24" t="s">
        <v>138</v>
      </c>
      <c r="B24" t="s">
        <v>141</v>
      </c>
      <c r="C24" s="54" t="s">
        <v>148</v>
      </c>
      <c r="D24" s="54" t="s">
        <v>136</v>
      </c>
      <c r="E24" s="54" t="s">
        <v>142</v>
      </c>
      <c r="F24" t="s">
        <v>149</v>
      </c>
      <c r="G24" t="s">
        <v>137</v>
      </c>
      <c r="H24" t="s">
        <v>140</v>
      </c>
      <c r="I24" t="s">
        <v>139</v>
      </c>
      <c r="J24" t="s">
        <v>156</v>
      </c>
      <c r="K24" t="s">
        <v>112</v>
      </c>
      <c r="L24" t="s">
        <v>114</v>
      </c>
      <c r="M24" t="s">
        <v>113</v>
      </c>
      <c r="N24" t="s">
        <v>117</v>
      </c>
      <c r="O24" t="s">
        <v>105</v>
      </c>
      <c r="Q24" s="22">
        <v>40908</v>
      </c>
      <c r="R24" s="2">
        <v>512.81097412109375</v>
      </c>
      <c r="S24" s="2">
        <v>199.802001953125</v>
      </c>
      <c r="T24" s="12">
        <v>2.5665957927703857</v>
      </c>
      <c r="U24" s="22">
        <v>40908</v>
      </c>
      <c r="V24" s="2">
        <v>575.00000376293042</v>
      </c>
      <c r="W24" s="2">
        <f t="shared" si="5"/>
        <v>224.0321617383604</v>
      </c>
      <c r="Y24" s="22">
        <v>40908</v>
      </c>
      <c r="Z24" s="2">
        <v>1099.5743408203125</v>
      </c>
      <c r="AA24" s="2">
        <v>424.8212890625</v>
      </c>
      <c r="AB24" s="12">
        <v>2.5883221626281738</v>
      </c>
      <c r="AC24" s="22">
        <v>40908</v>
      </c>
      <c r="AD24" s="2">
        <v>639.00000793768857</v>
      </c>
      <c r="AE24" s="2">
        <f t="shared" si="6"/>
        <v>246.8780807752502</v>
      </c>
      <c r="AG24" s="22">
        <v>40908</v>
      </c>
      <c r="AH24" s="2">
        <v>1498.5340576171875</v>
      </c>
      <c r="AI24" s="2">
        <v>644.212890625</v>
      </c>
      <c r="AJ24" s="12">
        <v>2.3261473178863525</v>
      </c>
      <c r="AK24" s="22">
        <v>40908</v>
      </c>
      <c r="AL24" s="2">
        <v>582.52375547284385</v>
      </c>
      <c r="AM24" s="2">
        <f t="shared" si="1"/>
        <v>250.42427493463848</v>
      </c>
      <c r="AO24" s="22">
        <v>40908</v>
      </c>
      <c r="AP24" s="2">
        <v>2948.111083984375</v>
      </c>
      <c r="AQ24" s="2">
        <v>968.01397705078125</v>
      </c>
      <c r="AR24" s="12">
        <v>3.0455253124237061</v>
      </c>
      <c r="AS24" s="22">
        <v>40908</v>
      </c>
      <c r="AT24" s="2">
        <v>1396.9999598800212</v>
      </c>
      <c r="AU24" s="2">
        <f t="shared" si="7"/>
        <v>458.7057458301843</v>
      </c>
      <c r="AW24" s="22">
        <v>40908</v>
      </c>
      <c r="AX24" s="2">
        <v>849.46197509765625</v>
      </c>
      <c r="AY24" s="2">
        <v>257.46200561523438</v>
      </c>
      <c r="AZ24" s="12">
        <v>3.2993683815002441</v>
      </c>
      <c r="BA24" s="22">
        <v>40908</v>
      </c>
      <c r="BB24" s="2">
        <v>1126.0000336071987</v>
      </c>
      <c r="BC24" s="2">
        <f t="shared" si="12"/>
        <v>341.27745174523352</v>
      </c>
      <c r="BE24" s="22">
        <v>40908</v>
      </c>
      <c r="BF24" s="2">
        <v>5564.35205078125</v>
      </c>
      <c r="BG24" s="2">
        <v>1892.5010986328125</v>
      </c>
      <c r="BH24" s="12">
        <v>2.9402108192443848</v>
      </c>
      <c r="BI24" s="22">
        <v>40908</v>
      </c>
      <c r="BJ24" s="2">
        <v>376.03463949727137</v>
      </c>
      <c r="BK24" s="2">
        <f t="shared" si="13"/>
        <v>127.89376769721223</v>
      </c>
      <c r="BM24" s="22">
        <v>40908</v>
      </c>
      <c r="BN24" s="2">
        <v>1205.737548828125</v>
      </c>
      <c r="BO24" s="2">
        <v>194.2958984375</v>
      </c>
      <c r="BP24" s="12">
        <v>6.2056770324707031</v>
      </c>
      <c r="BQ24" s="22">
        <v>40908</v>
      </c>
      <c r="BR24" s="2">
        <v>2187.8674215011306</v>
      </c>
      <c r="BS24" s="2">
        <f t="shared" si="14"/>
        <v>352.55902136919008</v>
      </c>
      <c r="BU24" s="22">
        <v>40908</v>
      </c>
      <c r="BV24" s="2">
        <v>1137</v>
      </c>
      <c r="BW24" s="2">
        <v>-83</v>
      </c>
      <c r="BX24" s="12">
        <v>-13.698795318603516</v>
      </c>
      <c r="BY24" s="22">
        <v>40908</v>
      </c>
      <c r="BZ24" s="2">
        <v>1154.0000100983359</v>
      </c>
      <c r="CA24" s="2"/>
      <c r="CC24" s="22">
        <v>40908</v>
      </c>
      <c r="CD24" s="2">
        <v>328.635986328125</v>
      </c>
      <c r="CE24" s="2">
        <v>122.61499786376953</v>
      </c>
      <c r="CF24" s="12">
        <v>2.6802265644073486</v>
      </c>
      <c r="CG24" s="22">
        <v>40908</v>
      </c>
      <c r="CH24" s="2">
        <v>1177.0000078001074</v>
      </c>
      <c r="CI24" s="2">
        <f t="shared" si="8"/>
        <v>439.14198278247625</v>
      </c>
      <c r="CK24" s="22">
        <v>40908</v>
      </c>
      <c r="CL24" s="2">
        <v>430.60000610351563</v>
      </c>
      <c r="CM24" s="2">
        <v>189.91200256347656</v>
      </c>
      <c r="CN24" s="12">
        <v>2.2673659324645996</v>
      </c>
      <c r="CO24" s="22">
        <v>40908</v>
      </c>
      <c r="CP24" s="2">
        <v>396.99998716688992</v>
      </c>
      <c r="CQ24" s="2">
        <f t="shared" si="16"/>
        <v>175.09303702704736</v>
      </c>
      <c r="CS24" s="22">
        <v>40908</v>
      </c>
      <c r="CT24" s="2">
        <v>2912</v>
      </c>
      <c r="CU24" s="2">
        <v>321</v>
      </c>
      <c r="CV24" s="81">
        <v>9.0716514587402344</v>
      </c>
      <c r="CW24" s="22">
        <v>40908</v>
      </c>
      <c r="CX24" s="2">
        <v>1314.4579510049646</v>
      </c>
      <c r="CY24" s="2">
        <f t="shared" si="10"/>
        <v>144.89731632475011</v>
      </c>
      <c r="DA24" s="22">
        <v>40908</v>
      </c>
      <c r="DB24" s="2">
        <v>4619</v>
      </c>
      <c r="DC24" s="2">
        <v>1176</v>
      </c>
      <c r="DD24" s="81">
        <v>3.9277210235595703</v>
      </c>
      <c r="DE24" s="22">
        <v>40908</v>
      </c>
      <c r="DF24" s="2">
        <v>877.88609938413208</v>
      </c>
      <c r="DG24" s="2">
        <f t="shared" si="17"/>
        <v>223.5102987504269</v>
      </c>
      <c r="DI24" s="22">
        <v>40908</v>
      </c>
      <c r="DJ24" s="2">
        <v>1414.10205078125</v>
      </c>
      <c r="DK24" s="2">
        <v>262.80899047851563</v>
      </c>
      <c r="DL24" s="81">
        <v>5.3807215690612793</v>
      </c>
      <c r="DM24" s="22">
        <v>40908</v>
      </c>
      <c r="DN24" s="2">
        <v>535.99999649758615</v>
      </c>
      <c r="DO24" s="2">
        <f t="shared" si="11"/>
        <v>99.614891723731532</v>
      </c>
      <c r="DQ24" s="22">
        <v>40908</v>
      </c>
      <c r="DR24" s="2">
        <v>9322.900390625</v>
      </c>
      <c r="DS24" s="2">
        <v>2369.5</v>
      </c>
      <c r="DT24" s="81">
        <v>3.9345433712005615</v>
      </c>
      <c r="DU24" s="22">
        <v>40908</v>
      </c>
      <c r="DV24" s="2">
        <v>524.30511726148427</v>
      </c>
      <c r="DW24" s="2">
        <f t="shared" si="9"/>
        <v>133.25691644402974</v>
      </c>
      <c r="DY24" s="22">
        <v>40908</v>
      </c>
      <c r="DZ24" s="2">
        <v>300.34698486328125</v>
      </c>
      <c r="EA24" s="2">
        <v>174.47500610351563</v>
      </c>
      <c r="EB24" s="81">
        <v>1.7214326858520508</v>
      </c>
      <c r="EC24" s="22">
        <v>40908</v>
      </c>
      <c r="ED24" s="2">
        <v>510.0000071223036</v>
      </c>
      <c r="EE24" s="2">
        <f t="shared" si="18"/>
        <v>296.26485619440348</v>
      </c>
    </row>
    <row r="25" spans="1:135">
      <c r="A25">
        <v>109.99999690942349</v>
      </c>
      <c r="B25" s="2">
        <v>314.99999238175337</v>
      </c>
      <c r="C25" s="4">
        <v>485.36600281687532</v>
      </c>
      <c r="D25" s="2">
        <v>448.99998729498975</v>
      </c>
      <c r="E25" s="2">
        <v>749.9999875317817</v>
      </c>
      <c r="F25" s="4">
        <v>214.69060716615638</v>
      </c>
      <c r="G25" s="2">
        <v>2010.8842566439318</v>
      </c>
      <c r="H25" s="2">
        <v>829.99995859673163</v>
      </c>
      <c r="I25" s="13">
        <v>1992.9999929304392</v>
      </c>
      <c r="J25" s="2">
        <v>211.99999612470796</v>
      </c>
      <c r="K25" s="107">
        <v>1703.4924143860965</v>
      </c>
      <c r="L25" s="107">
        <v>282.02419409370282</v>
      </c>
      <c r="M25" s="107">
        <v>191.41112345343879</v>
      </c>
      <c r="N25" s="107">
        <v>260.99999312939127</v>
      </c>
      <c r="O25" s="107">
        <v>516.43681313025172</v>
      </c>
      <c r="Q25" s="22">
        <v>40999</v>
      </c>
      <c r="R25" s="2">
        <v>558.8499755859375</v>
      </c>
      <c r="S25" s="2">
        <v>199.10000610351563</v>
      </c>
      <c r="T25" s="12">
        <v>2.8068807125091553</v>
      </c>
      <c r="U25" s="22">
        <v>40999</v>
      </c>
      <c r="V25" s="2">
        <v>429.00000566057173</v>
      </c>
      <c r="W25" s="2">
        <f t="shared" si="5"/>
        <v>152.83870231773253</v>
      </c>
      <c r="Y25" s="22">
        <v>40999</v>
      </c>
      <c r="Z25" s="2">
        <v>1077.0716552734375</v>
      </c>
      <c r="AA25" s="2">
        <v>444.38919067382813</v>
      </c>
      <c r="AB25" s="12">
        <v>2.4237124919891357</v>
      </c>
      <c r="AC25" s="22">
        <v>40999</v>
      </c>
      <c r="AD25" s="2">
        <v>489.99998969404891</v>
      </c>
      <c r="AE25" s="2">
        <f t="shared" si="6"/>
        <v>202.1691893380914</v>
      </c>
      <c r="AG25" s="22">
        <v>40999</v>
      </c>
      <c r="AH25" s="2">
        <v>1481.09814453125</v>
      </c>
      <c r="AI25" s="2">
        <v>691.4788818359375</v>
      </c>
      <c r="AJ25" s="12">
        <v>2.1419281959533691</v>
      </c>
      <c r="AK25" s="22">
        <v>40999</v>
      </c>
      <c r="AL25" s="2">
        <v>446.95133687564936</v>
      </c>
      <c r="AM25" s="2">
        <f t="shared" si="1"/>
        <v>208.66774979667886</v>
      </c>
      <c r="AO25" s="22">
        <v>40999</v>
      </c>
      <c r="AP25" s="2">
        <v>2851.716064453125</v>
      </c>
      <c r="AQ25" s="2">
        <v>989.18402099609375</v>
      </c>
      <c r="AR25" s="12">
        <v>2.8828973770141602</v>
      </c>
      <c r="AS25" s="22">
        <v>40999</v>
      </c>
      <c r="AT25" s="2">
        <v>957.99997574752138</v>
      </c>
      <c r="AU25" s="2">
        <f t="shared" si="7"/>
        <v>332.30457087575195</v>
      </c>
      <c r="AW25" s="22">
        <v>40999</v>
      </c>
      <c r="AX25" s="2">
        <v>870.89202880859375</v>
      </c>
      <c r="AY25" s="2">
        <v>265.1300048828125</v>
      </c>
      <c r="AZ25" s="12">
        <v>3.284773588180542</v>
      </c>
      <c r="BA25" s="22">
        <v>40999</v>
      </c>
      <c r="BB25" s="2">
        <v>803.99999891948687</v>
      </c>
      <c r="BC25" s="2">
        <f t="shared" si="12"/>
        <v>244.76572808929208</v>
      </c>
      <c r="BE25" s="22">
        <v>40999</v>
      </c>
      <c r="BF25" s="2">
        <v>6607.41064453125</v>
      </c>
      <c r="BG25" s="2">
        <v>1953.8663330078125</v>
      </c>
      <c r="BH25" s="12">
        <v>3.3817107677459717</v>
      </c>
      <c r="BI25" s="22">
        <v>40999</v>
      </c>
      <c r="BJ25" s="2">
        <v>318.03881389832645</v>
      </c>
      <c r="BK25" s="2">
        <f t="shared" si="13"/>
        <v>94.046722425735553</v>
      </c>
      <c r="BM25" s="22">
        <v>40999</v>
      </c>
      <c r="BN25" s="2">
        <v>1119.82958984375</v>
      </c>
      <c r="BO25" s="2">
        <v>206.54299926757813</v>
      </c>
      <c r="BP25" s="12">
        <v>5.4217743873596191</v>
      </c>
      <c r="BQ25" s="22">
        <v>40999</v>
      </c>
      <c r="BR25" s="2">
        <v>1696.4837883611187</v>
      </c>
      <c r="BS25" s="2">
        <f t="shared" si="14"/>
        <v>312.90195186216499</v>
      </c>
      <c r="BU25" s="22">
        <v>40999</v>
      </c>
      <c r="BV25" s="2">
        <v>1123.300048828125</v>
      </c>
      <c r="BW25" s="2">
        <v>-123.80000305175781</v>
      </c>
      <c r="BX25" s="12">
        <v>-9.0735054016113281</v>
      </c>
      <c r="BY25" s="22">
        <v>40999</v>
      </c>
      <c r="BZ25" s="2">
        <v>484.99998556386527</v>
      </c>
      <c r="CA25" s="2"/>
      <c r="CC25" s="22">
        <v>40999</v>
      </c>
      <c r="CD25" s="2">
        <v>325.1510009765625</v>
      </c>
      <c r="CE25" s="2">
        <v>114.18000030517578</v>
      </c>
      <c r="CF25" s="12">
        <v>2.8477053642272949</v>
      </c>
      <c r="CG25" s="22">
        <v>40999</v>
      </c>
      <c r="CH25" s="2">
        <v>119.00000097664039</v>
      </c>
      <c r="CI25" s="2">
        <f t="shared" si="8"/>
        <v>41.788031329192727</v>
      </c>
      <c r="CK25" s="22">
        <v>40999</v>
      </c>
      <c r="CL25" s="2">
        <v>431.90499877929688</v>
      </c>
      <c r="CM25" s="2">
        <v>189.59700012207031</v>
      </c>
      <c r="CN25" s="12">
        <v>2.2780160903930664</v>
      </c>
      <c r="CO25" s="22">
        <v>40999</v>
      </c>
      <c r="CP25" s="2">
        <f>CP24+22</f>
        <v>418.99998716688992</v>
      </c>
      <c r="CQ25" s="2">
        <f t="shared" si="16"/>
        <v>183.93196998647733</v>
      </c>
      <c r="CS25" s="22">
        <v>40999</v>
      </c>
      <c r="CT25" s="2">
        <v>2496</v>
      </c>
      <c r="CU25" s="2">
        <v>316</v>
      </c>
      <c r="CV25" s="81">
        <v>7.8987340927124023</v>
      </c>
      <c r="CW25" s="22">
        <v>40999</v>
      </c>
      <c r="CX25" s="2">
        <v>985.67892638204466</v>
      </c>
      <c r="CY25" s="2">
        <f t="shared" si="10"/>
        <v>124.78948079686087</v>
      </c>
      <c r="DA25" s="22">
        <v>40999</v>
      </c>
      <c r="DB25" s="2">
        <v>4497</v>
      </c>
      <c r="DC25" s="2">
        <v>958</v>
      </c>
      <c r="DD25" s="81">
        <v>4.6941542625427246</v>
      </c>
      <c r="DE25" s="22">
        <v>40999</v>
      </c>
      <c r="DF25" s="2">
        <v>595.78378320492254</v>
      </c>
      <c r="DG25" s="2">
        <f t="shared" si="17"/>
        <v>126.92036730855091</v>
      </c>
      <c r="DI25" s="22">
        <v>40999</v>
      </c>
      <c r="DJ25" s="2">
        <v>1376.447021484375</v>
      </c>
      <c r="DK25" s="2">
        <v>303.23800659179688</v>
      </c>
      <c r="DL25" s="81">
        <v>4.5391640663146973</v>
      </c>
      <c r="DM25" s="22">
        <v>40999</v>
      </c>
      <c r="DN25" s="2">
        <v>400.99999943000711</v>
      </c>
      <c r="DO25" s="2">
        <f t="shared" si="11"/>
        <v>88.34225720234322</v>
      </c>
      <c r="DQ25" s="22">
        <v>40999</v>
      </c>
      <c r="DR25" s="2">
        <v>8627.400390625</v>
      </c>
      <c r="DS25" s="2">
        <v>2332</v>
      </c>
      <c r="DT25" s="81">
        <v>3.6995713710784912</v>
      </c>
      <c r="DU25" s="22">
        <v>40999</v>
      </c>
      <c r="DV25" s="2">
        <v>380.8139590469562</v>
      </c>
      <c r="DW25" s="2">
        <f t="shared" si="9"/>
        <v>102.93461616228858</v>
      </c>
      <c r="DY25" s="22">
        <v>40999</v>
      </c>
      <c r="DZ25" s="2">
        <v>274.89999389648438</v>
      </c>
      <c r="EA25" s="2">
        <v>167.375</v>
      </c>
      <c r="EB25" s="81">
        <v>1.642419695854187</v>
      </c>
      <c r="EC25" s="22">
        <v>40999</v>
      </c>
      <c r="ED25" s="2">
        <v>421.99999804737394</v>
      </c>
      <c r="EE25" s="2">
        <f t="shared" si="18"/>
        <v>256.93797944130284</v>
      </c>
    </row>
    <row r="26" spans="1:135">
      <c r="D26" s="2"/>
      <c r="E26" s="2"/>
      <c r="F26" s="10"/>
      <c r="G26" s="2"/>
      <c r="H26" s="2"/>
      <c r="I26" s="2"/>
      <c r="J26" s="2"/>
      <c r="Q26" s="22">
        <v>41090</v>
      </c>
      <c r="R26" s="2">
        <v>519.9530029296875</v>
      </c>
      <c r="S26" s="2">
        <v>193.89700317382813</v>
      </c>
      <c r="T26" s="12">
        <v>2.6815938949584961</v>
      </c>
      <c r="U26" s="22">
        <v>41090</v>
      </c>
      <c r="V26" s="2">
        <v>531.0000117419055</v>
      </c>
      <c r="W26" s="2">
        <f t="shared" si="5"/>
        <v>198.01656497660096</v>
      </c>
      <c r="Y26" s="22">
        <v>41090</v>
      </c>
      <c r="Z26" s="2">
        <v>1266.78759765625</v>
      </c>
      <c r="AA26" s="2">
        <v>497.58709716796875</v>
      </c>
      <c r="AB26" s="12">
        <v>2.5458610057830811</v>
      </c>
      <c r="AC26" s="22">
        <v>41090</v>
      </c>
      <c r="AD26" s="2">
        <v>359.99999253440166</v>
      </c>
      <c r="AE26" s="2">
        <f t="shared" si="6"/>
        <v>141.40598866813207</v>
      </c>
      <c r="AG26" s="22">
        <v>41090</v>
      </c>
      <c r="AH26" s="2">
        <v>1516.40185546875</v>
      </c>
      <c r="AI26" s="2">
        <v>770.10589599609375</v>
      </c>
      <c r="AJ26" s="12">
        <v>1.969082236289978</v>
      </c>
      <c r="AK26" s="22">
        <v>41090</v>
      </c>
      <c r="AL26" s="2">
        <v>491.16192706609041</v>
      </c>
      <c r="AM26" s="2">
        <f t="shared" si="1"/>
        <v>249.43698034242954</v>
      </c>
      <c r="AO26" s="22">
        <v>41090</v>
      </c>
      <c r="AP26" s="2">
        <v>2820.0390625</v>
      </c>
      <c r="AQ26" s="2">
        <v>1003.8519897460938</v>
      </c>
      <c r="AR26" s="12">
        <v>2.8092179298400879</v>
      </c>
      <c r="AS26" s="22">
        <v>41090</v>
      </c>
      <c r="AT26" s="2">
        <v>1203.9999877686403</v>
      </c>
      <c r="AU26" s="2">
        <f t="shared" si="7"/>
        <v>428.58903005690871</v>
      </c>
      <c r="AW26" s="22">
        <v>41090</v>
      </c>
      <c r="AX26" s="2">
        <v>872.9739990234375</v>
      </c>
      <c r="AY26" s="2">
        <v>304.70498657226563</v>
      </c>
      <c r="AZ26" s="12">
        <v>2.864980936050415</v>
      </c>
      <c r="BA26" s="22">
        <v>41090</v>
      </c>
      <c r="BB26" s="2">
        <v>1230.9999854440532</v>
      </c>
      <c r="BC26" s="2">
        <f t="shared" si="12"/>
        <v>429.67126585528922</v>
      </c>
      <c r="BE26" s="22">
        <v>41090</v>
      </c>
      <c r="BF26" s="2">
        <v>6943.32470703125</v>
      </c>
      <c r="BG26" s="2">
        <v>2069.468505859375</v>
      </c>
      <c r="BH26" s="12">
        <v>3.3551247119903564</v>
      </c>
      <c r="BI26" s="22">
        <v>41090</v>
      </c>
      <c r="BJ26" s="2">
        <v>347.16504606650096</v>
      </c>
      <c r="BK26" s="2">
        <f t="shared" si="13"/>
        <v>103.47306758101182</v>
      </c>
      <c r="BM26" s="22">
        <v>41090</v>
      </c>
      <c r="BN26" s="2">
        <v>1109.2425537109375</v>
      </c>
      <c r="BO26" s="2">
        <v>227.10650634765625</v>
      </c>
      <c r="BP26" s="12">
        <v>4.8842391967773438</v>
      </c>
      <c r="BQ26" s="22">
        <v>41090</v>
      </c>
      <c r="BR26" s="2">
        <v>1886.2528107938385</v>
      </c>
      <c r="BS26" s="2">
        <f t="shared" si="14"/>
        <v>386.19173525293394</v>
      </c>
      <c r="BU26" s="22">
        <v>41090</v>
      </c>
      <c r="BV26" s="2">
        <v>1118</v>
      </c>
      <c r="BW26" s="2">
        <v>29.200000762939453</v>
      </c>
      <c r="BX26" s="12">
        <v>38.287670135498047</v>
      </c>
      <c r="BY26" s="22">
        <v>41090</v>
      </c>
      <c r="BZ26" s="2">
        <v>351.99999128230166</v>
      </c>
      <c r="CA26" s="2">
        <f t="shared" si="15"/>
        <v>9.1935599642546091</v>
      </c>
      <c r="CC26" s="22">
        <v>41090</v>
      </c>
      <c r="CD26" s="2">
        <v>287.31100463867188</v>
      </c>
      <c r="CE26" s="2">
        <v>113.04299926757813</v>
      </c>
      <c r="CF26" s="12">
        <v>2.5416080951690674</v>
      </c>
      <c r="CG26" s="22">
        <v>41090</v>
      </c>
      <c r="CH26" s="2">
        <v>980.00002998828961</v>
      </c>
      <c r="CI26" s="2">
        <f t="shared" si="8"/>
        <v>385.58266785938144</v>
      </c>
      <c r="CK26" s="22">
        <v>41090</v>
      </c>
      <c r="CL26" s="2">
        <v>427.89999389648438</v>
      </c>
      <c r="CM26" s="2">
        <v>184.69700622558594</v>
      </c>
      <c r="CN26" s="12">
        <v>2.3167674541473389</v>
      </c>
      <c r="CO26" s="22">
        <v>41090</v>
      </c>
      <c r="CP26" s="2">
        <f>CP24</f>
        <v>396.99998716688992</v>
      </c>
      <c r="CQ26" s="2">
        <f t="shared" si="16"/>
        <v>171.35944587628086</v>
      </c>
      <c r="CS26" s="22">
        <v>41090</v>
      </c>
      <c r="CT26" s="2">
        <v>2651</v>
      </c>
      <c r="CU26" s="2">
        <v>305</v>
      </c>
      <c r="CV26" s="81">
        <v>8.691802978515625</v>
      </c>
      <c r="CW26" s="22">
        <v>41090</v>
      </c>
      <c r="CX26" s="2">
        <v>1127.2847569678797</v>
      </c>
      <c r="CY26" s="2">
        <f t="shared" si="10"/>
        <v>129.69515758172375</v>
      </c>
      <c r="DA26" s="22">
        <v>41090</v>
      </c>
      <c r="DB26" s="2">
        <v>4856</v>
      </c>
      <c r="DC26" s="2">
        <v>844</v>
      </c>
      <c r="DD26" s="81">
        <v>5.7535543441772461</v>
      </c>
      <c r="DE26" s="22">
        <v>41090</v>
      </c>
      <c r="DF26" s="2">
        <v>774.1541327066052</v>
      </c>
      <c r="DG26" s="2">
        <f t="shared" si="17"/>
        <v>134.55232824733292</v>
      </c>
      <c r="DI26" s="22">
        <v>41090</v>
      </c>
      <c r="DJ26" s="2">
        <v>1441.64404296875</v>
      </c>
      <c r="DK26" s="2">
        <v>396.95901489257813</v>
      </c>
      <c r="DL26" s="81">
        <v>3.6317200660705566</v>
      </c>
      <c r="DM26" s="22">
        <v>41090</v>
      </c>
      <c r="DN26" s="2">
        <v>472.99998936062462</v>
      </c>
      <c r="DO26" s="2">
        <f t="shared" si="11"/>
        <v>130.24131286429255</v>
      </c>
      <c r="DQ26" s="22">
        <v>41090</v>
      </c>
      <c r="DR26" s="2">
        <v>8678.599609375</v>
      </c>
      <c r="DS26" s="2">
        <v>2409.89990234375</v>
      </c>
      <c r="DT26" s="81">
        <v>3.6012282371520996</v>
      </c>
      <c r="DU26" s="22">
        <v>41090</v>
      </c>
      <c r="DV26" s="2">
        <v>362.99586718291312</v>
      </c>
      <c r="DW26" s="2">
        <f t="shared" si="9"/>
        <v>100.79779544047317</v>
      </c>
      <c r="DY26" s="22">
        <v>41090</v>
      </c>
      <c r="DZ26" s="2">
        <v>272.61300659179688</v>
      </c>
      <c r="EA26" s="2">
        <v>153.80099487304688</v>
      </c>
      <c r="EB26" s="81">
        <v>1.7725048065185547</v>
      </c>
      <c r="EC26" s="22">
        <v>41090</v>
      </c>
      <c r="ED26" s="2">
        <v>616.00000491108267</v>
      </c>
      <c r="EE26" s="2">
        <f t="shared" si="18"/>
        <v>347.53079520331011</v>
      </c>
    </row>
    <row r="27" spans="1:135">
      <c r="C27" s="91"/>
      <c r="D27" s="92"/>
      <c r="E27" s="92"/>
      <c r="F27" s="12"/>
      <c r="G27" s="2"/>
      <c r="H27" s="2"/>
      <c r="I27" s="13"/>
      <c r="J27" s="2"/>
      <c r="Q27" s="22">
        <v>41182</v>
      </c>
      <c r="R27" s="2">
        <v>540.41400146484375</v>
      </c>
      <c r="S27" s="2">
        <v>184.08099365234375</v>
      </c>
      <c r="T27" s="12">
        <v>2.9357404708862305</v>
      </c>
      <c r="U27" s="22">
        <v>41182</v>
      </c>
      <c r="V27" s="2">
        <v>403.99999767508501</v>
      </c>
      <c r="W27" s="2">
        <f t="shared" si="5"/>
        <v>137.61434352987169</v>
      </c>
      <c r="Y27" s="22">
        <v>41182</v>
      </c>
      <c r="Z27" s="2">
        <v>1331.02392578125</v>
      </c>
      <c r="AA27" s="2">
        <v>549.555908203125</v>
      </c>
      <c r="AB27" s="12">
        <v>2.4219992160797119</v>
      </c>
      <c r="AC27" s="22">
        <v>41182</v>
      </c>
      <c r="AD27" s="2">
        <v>421.99999655668449</v>
      </c>
      <c r="AE27" s="2">
        <f t="shared" si="6"/>
        <v>174.23622342856936</v>
      </c>
      <c r="AG27" s="22">
        <v>41182</v>
      </c>
      <c r="AH27" s="2">
        <v>1550.792236328125</v>
      </c>
      <c r="AI27" s="2">
        <v>814.8748779296875</v>
      </c>
      <c r="AJ27" s="12">
        <v>1.9031047821044922</v>
      </c>
      <c r="AK27" s="22">
        <v>41182</v>
      </c>
      <c r="AL27" s="2">
        <v>456.31182487841272</v>
      </c>
      <c r="AM27" s="2">
        <f t="shared" si="1"/>
        <v>239.77230742587582</v>
      </c>
      <c r="AO27" s="22">
        <v>41182</v>
      </c>
      <c r="AP27" s="2">
        <v>2822.847900390625</v>
      </c>
      <c r="AQ27" s="2">
        <v>1014.6179809570313</v>
      </c>
      <c r="AR27" s="12">
        <v>2.7821781635284424</v>
      </c>
      <c r="AS27" s="22">
        <v>41182</v>
      </c>
      <c r="AT27" s="2">
        <v>830.99997792148122</v>
      </c>
      <c r="AU27" s="2">
        <f t="shared" si="7"/>
        <v>298.68683063329848</v>
      </c>
      <c r="AW27" s="22">
        <v>41182</v>
      </c>
      <c r="AX27" s="2">
        <v>880.2249755859375</v>
      </c>
      <c r="AY27" s="2">
        <v>315.0369873046875</v>
      </c>
      <c r="AZ27" s="12">
        <v>2.794036865234375</v>
      </c>
      <c r="BA27" s="22">
        <v>41182</v>
      </c>
      <c r="BB27" s="2">
        <v>926.00003356998263</v>
      </c>
      <c r="BC27" s="2">
        <f t="shared" si="12"/>
        <v>331.42012014659156</v>
      </c>
      <c r="BE27" s="22">
        <v>41182</v>
      </c>
      <c r="BF27" s="2">
        <v>6555.607421875</v>
      </c>
      <c r="BG27" s="2">
        <v>2172.36767578125</v>
      </c>
      <c r="BH27" s="12">
        <v>3.0177245140075684</v>
      </c>
      <c r="BI27" s="22">
        <v>41182</v>
      </c>
      <c r="BJ27" s="2">
        <v>317.84394534658247</v>
      </c>
      <c r="BK27" s="2">
        <f t="shared" si="13"/>
        <v>105.32569950345882</v>
      </c>
      <c r="BM27" s="22">
        <v>41182</v>
      </c>
      <c r="BN27" s="2">
        <v>1020.8336181640625</v>
      </c>
      <c r="BO27" s="2">
        <v>216.39549255371094</v>
      </c>
      <c r="BP27" s="12">
        <v>4.7174439430236816</v>
      </c>
      <c r="BQ27" s="22">
        <v>41182</v>
      </c>
      <c r="BR27" s="2">
        <v>1495.614440010889</v>
      </c>
      <c r="BS27" s="2">
        <f t="shared" si="14"/>
        <v>317.03915469364614</v>
      </c>
      <c r="BU27" s="22">
        <v>41182</v>
      </c>
      <c r="BV27" s="2">
        <v>1146</v>
      </c>
      <c r="BW27" s="2">
        <v>63.200000762939453</v>
      </c>
      <c r="BX27" s="12">
        <v>18.132911682128906</v>
      </c>
      <c r="BY27" s="22">
        <v>41182</v>
      </c>
      <c r="BZ27" s="2">
        <v>322.99999732196392</v>
      </c>
      <c r="CA27" s="2">
        <f t="shared" si="15"/>
        <v>17.812914052865551</v>
      </c>
      <c r="CC27" s="22">
        <v>41182</v>
      </c>
      <c r="CD27" s="2">
        <v>296.125</v>
      </c>
      <c r="CE27" s="2">
        <v>110.85700225830078</v>
      </c>
      <c r="CF27" s="12">
        <v>2.671234130859375</v>
      </c>
      <c r="CG27" s="22">
        <v>41182</v>
      </c>
      <c r="CH27" s="2">
        <v>333.99999358807031</v>
      </c>
      <c r="CI27" s="2">
        <f t="shared" si="8"/>
        <v>125.03583633105858</v>
      </c>
      <c r="CK27" s="22">
        <v>41182</v>
      </c>
      <c r="CL27" s="2">
        <v>427.79998779296875</v>
      </c>
      <c r="CM27" s="2">
        <v>183.39700317382813</v>
      </c>
      <c r="CN27" s="12">
        <v>2.3326444625854492</v>
      </c>
      <c r="CO27" s="22">
        <v>41182</v>
      </c>
      <c r="CP27" s="2">
        <f>CP24-44</f>
        <v>352.99998716688992</v>
      </c>
      <c r="CQ27" s="2">
        <f t="shared" si="16"/>
        <v>151.33038610420419</v>
      </c>
      <c r="CS27" s="22">
        <v>41182</v>
      </c>
      <c r="CT27" s="2">
        <v>2696</v>
      </c>
      <c r="CU27" s="2">
        <v>289</v>
      </c>
      <c r="CV27" s="81">
        <v>9.3287200927734375</v>
      </c>
      <c r="CW27" s="22">
        <v>41182</v>
      </c>
      <c r="CX27" s="2">
        <v>1241.7854460594028</v>
      </c>
      <c r="CY27" s="2">
        <f t="shared" si="10"/>
        <v>133.1142357911844</v>
      </c>
      <c r="DA27" s="22">
        <v>41182</v>
      </c>
      <c r="DB27" s="2">
        <v>4778</v>
      </c>
      <c r="DC27" s="2">
        <v>585</v>
      </c>
      <c r="DD27" s="81">
        <v>8.1675214767456055</v>
      </c>
      <c r="DE27" s="22">
        <v>41182</v>
      </c>
      <c r="DF27" s="2">
        <v>847.05526964684964</v>
      </c>
      <c r="DG27" s="2">
        <f t="shared" si="17"/>
        <v>103.7101980152201</v>
      </c>
      <c r="DI27" s="22">
        <v>41182</v>
      </c>
      <c r="DJ27" s="2">
        <v>1420.071044921875</v>
      </c>
      <c r="DK27" s="2">
        <v>425.22500610351563</v>
      </c>
      <c r="DL27" s="81">
        <v>3.3395755290985107</v>
      </c>
      <c r="DM27" s="22">
        <v>41182</v>
      </c>
      <c r="DN27" s="2">
        <v>402.99999576831681</v>
      </c>
      <c r="DO27" s="2">
        <f t="shared" si="11"/>
        <v>120.67401747823416</v>
      </c>
      <c r="DQ27" s="22">
        <v>41182</v>
      </c>
      <c r="DR27" s="2">
        <v>8508.400390625</v>
      </c>
      <c r="DS27" s="2">
        <v>2500.39990234375</v>
      </c>
      <c r="DT27" s="81">
        <v>3.4028158187866211</v>
      </c>
      <c r="DU27" s="22">
        <v>41182</v>
      </c>
      <c r="DV27" s="2">
        <v>353.19063127150605</v>
      </c>
      <c r="DW27" s="2">
        <f t="shared" si="9"/>
        <v>103.79363741098602</v>
      </c>
      <c r="DY27" s="22">
        <v>41182</v>
      </c>
      <c r="DZ27" s="2">
        <v>278.39999389648438</v>
      </c>
      <c r="EA27" s="2">
        <v>126.69699859619141</v>
      </c>
      <c r="EB27" s="81">
        <v>2.1973683834075928</v>
      </c>
      <c r="EC27" s="22">
        <v>41182</v>
      </c>
      <c r="ED27" s="2">
        <v>431.99997906304509</v>
      </c>
      <c r="EE27" s="2">
        <f t="shared" si="18"/>
        <v>196.59879623512032</v>
      </c>
    </row>
    <row r="28" spans="1:135">
      <c r="A28" s="91" t="s">
        <v>23</v>
      </c>
      <c r="B28" s="91" t="s">
        <v>136</v>
      </c>
      <c r="C28" s="91"/>
      <c r="D28" s="92"/>
      <c r="E28" s="92"/>
      <c r="F28" s="10"/>
      <c r="G28" s="2"/>
      <c r="H28" s="2"/>
      <c r="I28" s="2"/>
      <c r="J28" s="2"/>
      <c r="Q28" s="22">
        <v>41274</v>
      </c>
      <c r="R28" s="2">
        <v>504.91799926757813</v>
      </c>
      <c r="S28" s="2">
        <v>176.20500183105469</v>
      </c>
      <c r="T28" s="12">
        <v>2.8655145168304443</v>
      </c>
      <c r="U28" s="22">
        <v>41274</v>
      </c>
      <c r="V28" s="2">
        <v>282.00000716361626</v>
      </c>
      <c r="W28" s="2">
        <f t="shared" si="5"/>
        <v>98.411648416821649</v>
      </c>
      <c r="Y28" s="22">
        <v>41274</v>
      </c>
      <c r="Z28" s="2">
        <v>1259.37939453125</v>
      </c>
      <c r="AA28" s="2">
        <v>602.44110107421875</v>
      </c>
      <c r="AB28" s="12">
        <v>2.0904605388641357</v>
      </c>
      <c r="AC28" s="22">
        <v>41274</v>
      </c>
      <c r="AD28" s="2">
        <v>357.00001303056717</v>
      </c>
      <c r="AE28" s="2">
        <f t="shared" si="6"/>
        <v>170.77577232074674</v>
      </c>
      <c r="AG28" s="22">
        <v>41274</v>
      </c>
      <c r="AH28" s="2">
        <v>1746.7606201171875</v>
      </c>
      <c r="AI28" s="2">
        <v>829.6312255859375</v>
      </c>
      <c r="AJ28" s="12">
        <v>2.105466365814209</v>
      </c>
      <c r="AK28" s="22">
        <v>41274</v>
      </c>
      <c r="AL28" s="2">
        <v>343.14706959627142</v>
      </c>
      <c r="AM28" s="2">
        <f t="shared" si="1"/>
        <v>162.97912669983324</v>
      </c>
      <c r="AO28" s="22">
        <v>41274</v>
      </c>
      <c r="AP28" s="2">
        <v>3010.7490234375</v>
      </c>
      <c r="AQ28" s="2">
        <v>1019.0689697265625</v>
      </c>
      <c r="AR28" s="12">
        <v>2.954411506652832</v>
      </c>
      <c r="AS28" s="22">
        <v>41274</v>
      </c>
      <c r="AT28" s="2">
        <v>618.9999849066387</v>
      </c>
      <c r="AU28" s="2">
        <f t="shared" si="7"/>
        <v>209.51718591426959</v>
      </c>
      <c r="AW28" s="22">
        <v>41274</v>
      </c>
      <c r="AX28" s="2">
        <v>868.6500244140625</v>
      </c>
      <c r="AY28" s="2">
        <v>322.010009765625</v>
      </c>
      <c r="AZ28" s="12">
        <v>2.6975870132446289</v>
      </c>
      <c r="BA28" s="22">
        <v>41274</v>
      </c>
      <c r="BB28" s="2">
        <v>825.00003389891287</v>
      </c>
      <c r="BC28" s="2">
        <f t="shared" si="12"/>
        <v>305.82888701951885</v>
      </c>
      <c r="BE28" s="22">
        <v>41274</v>
      </c>
      <c r="BF28" s="2">
        <v>6288.1591796875</v>
      </c>
      <c r="BG28" s="2">
        <v>2195.646484375</v>
      </c>
      <c r="BH28" s="12">
        <v>2.8639214038848877</v>
      </c>
      <c r="BI28" s="22">
        <v>41274</v>
      </c>
      <c r="BJ28" s="2">
        <v>292.67499620627586</v>
      </c>
      <c r="BK28" s="2">
        <f t="shared" si="13"/>
        <v>102.1937947770719</v>
      </c>
      <c r="BM28" s="22">
        <v>41274</v>
      </c>
      <c r="BN28" s="2">
        <v>1010.230712890625</v>
      </c>
      <c r="BO28" s="2">
        <v>195.8052978515625</v>
      </c>
      <c r="BP28" s="12">
        <v>5.1593637466430664</v>
      </c>
      <c r="BQ28" s="22">
        <v>41274</v>
      </c>
      <c r="BR28" s="2">
        <v>1414.0361896095264</v>
      </c>
      <c r="BS28" s="2">
        <f t="shared" si="14"/>
        <v>274.07181564385093</v>
      </c>
      <c r="BU28" s="22">
        <v>41274</v>
      </c>
      <c r="BV28" s="2">
        <v>1110</v>
      </c>
      <c r="BW28" s="2">
        <v>291.20001220703125</v>
      </c>
      <c r="BX28" s="12">
        <v>3.8118131160736084</v>
      </c>
      <c r="BY28" s="22">
        <v>41274</v>
      </c>
      <c r="BZ28" s="2">
        <v>396.9999970435631</v>
      </c>
      <c r="CA28" s="2">
        <f t="shared" si="15"/>
        <v>104.14991106712399</v>
      </c>
      <c r="CC28" s="22">
        <v>41274</v>
      </c>
      <c r="CD28" s="2">
        <v>274.677001953125</v>
      </c>
      <c r="CE28" s="2">
        <v>115.0989990234375</v>
      </c>
      <c r="CF28" s="12">
        <v>2.3864412307739258</v>
      </c>
      <c r="CG28" s="22">
        <v>41274</v>
      </c>
      <c r="CH28" s="2">
        <v>1021.0000177350056</v>
      </c>
      <c r="CI28" s="2">
        <f t="shared" si="8"/>
        <v>427.83371514407418</v>
      </c>
      <c r="CK28" s="22">
        <v>41274</v>
      </c>
      <c r="CL28" s="2">
        <v>425.70001220703125</v>
      </c>
      <c r="CM28" s="2">
        <v>168.59700012207031</v>
      </c>
      <c r="CN28" s="12">
        <v>2.5249559879302979</v>
      </c>
      <c r="CO28" s="22">
        <v>41274</v>
      </c>
      <c r="CP28" s="2">
        <v>21.99999963433125</v>
      </c>
      <c r="CQ28" s="2"/>
      <c r="CS28" s="22">
        <v>41274</v>
      </c>
      <c r="CT28" s="2">
        <v>2688</v>
      </c>
      <c r="CU28" s="2">
        <v>563</v>
      </c>
      <c r="CV28" s="81">
        <v>4.7744226455688477</v>
      </c>
      <c r="CW28" s="22">
        <v>41274</v>
      </c>
      <c r="CX28" s="2">
        <v>1294.9549618332171</v>
      </c>
      <c r="CY28" s="2">
        <f t="shared" si="10"/>
        <v>271.2275510495636</v>
      </c>
      <c r="DA28" s="22">
        <v>41274</v>
      </c>
      <c r="DB28" s="2">
        <v>4811</v>
      </c>
      <c r="DC28" s="2">
        <v>1082</v>
      </c>
      <c r="DD28" s="81">
        <v>4.4463953971862793</v>
      </c>
      <c r="DE28" s="22">
        <v>41274</v>
      </c>
      <c r="DF28" s="2">
        <v>646.49284555386726</v>
      </c>
      <c r="DG28" s="2">
        <f t="shared" si="17"/>
        <v>145.39706611854044</v>
      </c>
      <c r="DI28" s="22">
        <v>41274</v>
      </c>
      <c r="DJ28" s="2">
        <v>1384.0009765625</v>
      </c>
      <c r="DK28" s="2">
        <v>367.55599975585938</v>
      </c>
      <c r="DL28" s="81">
        <v>3.7654151916503906</v>
      </c>
      <c r="DM28" s="22">
        <v>41274</v>
      </c>
      <c r="DN28" s="2">
        <v>399.00000316827771</v>
      </c>
      <c r="DO28" s="2">
        <f t="shared" si="11"/>
        <v>105.96441105699024</v>
      </c>
      <c r="DQ28" s="22">
        <v>41274</v>
      </c>
      <c r="DR28" s="2">
        <v>8209.2001953125</v>
      </c>
      <c r="DS28" s="2">
        <v>2777.199951171875</v>
      </c>
      <c r="DT28" s="81">
        <v>2.9559268951416016</v>
      </c>
      <c r="DU28" s="22">
        <v>41274</v>
      </c>
      <c r="DV28" s="2">
        <v>279.42595189010308</v>
      </c>
      <c r="DW28" s="2">
        <f t="shared" si="9"/>
        <v>94.530738344500691</v>
      </c>
      <c r="DY28" s="22">
        <v>41274</v>
      </c>
      <c r="DZ28" s="2">
        <v>260.32501220703125</v>
      </c>
      <c r="EA28" s="2">
        <v>106.35299682617188</v>
      </c>
      <c r="EB28" s="81">
        <v>2.4477448463439941</v>
      </c>
      <c r="EC28" s="22">
        <v>41274</v>
      </c>
      <c r="ED28" s="2">
        <v>311.99999351113155</v>
      </c>
      <c r="EE28" s="2">
        <f t="shared" si="18"/>
        <v>127.46426326957307</v>
      </c>
    </row>
    <row r="29" spans="1:135">
      <c r="A29" s="91" t="s">
        <v>79</v>
      </c>
      <c r="B29" s="91" t="s">
        <v>137</v>
      </c>
      <c r="C29" s="91"/>
      <c r="D29" s="92"/>
      <c r="E29" s="92"/>
      <c r="F29" s="12"/>
      <c r="G29" s="2"/>
      <c r="H29" s="2"/>
      <c r="I29" s="13"/>
      <c r="J29" s="2"/>
      <c r="Q29" s="22">
        <v>41364</v>
      </c>
      <c r="R29" s="2">
        <v>617.96600341796875</v>
      </c>
      <c r="S29" s="2">
        <v>173.26499938964844</v>
      </c>
      <c r="T29" s="12">
        <v>3.5665946006774902</v>
      </c>
      <c r="U29" s="22">
        <v>41364</v>
      </c>
      <c r="V29" s="2">
        <v>354.00000969217791</v>
      </c>
      <c r="W29" s="2">
        <f t="shared" si="5"/>
        <v>99.254344641505952</v>
      </c>
      <c r="Z29" s="2"/>
      <c r="AA29" s="2"/>
      <c r="AB29" s="12"/>
      <c r="AD29" s="2"/>
      <c r="AE29" s="2"/>
      <c r="AH29" s="2"/>
      <c r="AI29" s="2"/>
      <c r="AJ29" s="12"/>
      <c r="AL29" s="2"/>
      <c r="AM29" s="2"/>
      <c r="AO29" s="22">
        <v>41364</v>
      </c>
      <c r="AP29" s="2">
        <v>3002.85693359375</v>
      </c>
      <c r="AQ29" s="2">
        <v>1043.1700439453125</v>
      </c>
      <c r="AR29" s="12">
        <v>2.8785881996154785</v>
      </c>
      <c r="AS29" s="22">
        <v>41364</v>
      </c>
      <c r="AT29" s="2">
        <v>628.00000461032084</v>
      </c>
      <c r="AU29" s="2">
        <f t="shared" si="7"/>
        <v>218.16250226211898</v>
      </c>
      <c r="AX29" s="2"/>
      <c r="AY29" s="2"/>
      <c r="AZ29" s="12"/>
      <c r="BB29" s="2"/>
      <c r="BC29" s="2"/>
      <c r="BE29" s="22">
        <v>41364</v>
      </c>
      <c r="BF29" s="2">
        <v>6280.52099609375</v>
      </c>
      <c r="BG29" s="2">
        <v>2198.42138671875</v>
      </c>
      <c r="BH29" s="12">
        <v>2.8568322658538818</v>
      </c>
      <c r="BI29" s="22">
        <v>41364</v>
      </c>
      <c r="BJ29" s="2">
        <v>264.34358114567141</v>
      </c>
      <c r="BK29" s="2">
        <f t="shared" si="13"/>
        <v>92.530312089100363</v>
      </c>
      <c r="BM29" s="22">
        <v>41364</v>
      </c>
      <c r="BN29" s="2">
        <v>1020.5327758789063</v>
      </c>
      <c r="BO29" s="2">
        <v>169.39520263671875</v>
      </c>
      <c r="BP29" s="12">
        <v>6.0245671272277832</v>
      </c>
      <c r="BQ29" s="22">
        <v>41364</v>
      </c>
      <c r="BR29" s="2">
        <v>1856.7666437851603</v>
      </c>
      <c r="BS29" s="2">
        <f t="shared" si="14"/>
        <v>308.19917922294866</v>
      </c>
      <c r="BV29" s="2"/>
      <c r="BW29" s="2"/>
      <c r="BX29" s="12"/>
      <c r="BZ29" s="2"/>
      <c r="CA29" s="2"/>
      <c r="CC29" s="22">
        <v>41364</v>
      </c>
      <c r="CD29" s="2">
        <v>292.29400634765625</v>
      </c>
      <c r="CE29" s="2">
        <v>117.50499725341797</v>
      </c>
      <c r="CF29" s="12">
        <v>2.4875028133392334</v>
      </c>
      <c r="CG29" s="22">
        <v>41364</v>
      </c>
      <c r="CH29" s="2">
        <v>1141.9999739363186</v>
      </c>
      <c r="CI29" s="2">
        <f t="shared" si="8"/>
        <v>459.09494767698106</v>
      </c>
      <c r="CL29" s="2"/>
      <c r="CM29" s="2"/>
      <c r="CN29" s="12"/>
      <c r="CO29" s="22">
        <v>41364</v>
      </c>
      <c r="CP29" s="2"/>
      <c r="CQ29" s="2"/>
      <c r="DA29" s="22">
        <v>41364</v>
      </c>
      <c r="DB29" s="2">
        <v>6694</v>
      </c>
      <c r="DC29" s="2">
        <v>1105</v>
      </c>
      <c r="DD29" s="81">
        <v>6.0579185485839844</v>
      </c>
      <c r="DE29" s="22">
        <v>41364</v>
      </c>
      <c r="DF29" s="2">
        <v>585.75329167142888</v>
      </c>
      <c r="DG29" s="2">
        <f t="shared" si="17"/>
        <v>96.692170251834526</v>
      </c>
      <c r="DI29" s="22">
        <v>41364</v>
      </c>
      <c r="DJ29" s="2">
        <v>1430.302001953125</v>
      </c>
      <c r="DK29" s="2">
        <v>355.614013671875</v>
      </c>
      <c r="DL29" s="81">
        <v>4.0220632553100586</v>
      </c>
      <c r="DM29" s="22">
        <v>41364</v>
      </c>
      <c r="DN29" s="2">
        <v>344.99997982476026</v>
      </c>
      <c r="DO29" s="2">
        <f t="shared" si="11"/>
        <v>85.776865734093093</v>
      </c>
      <c r="DQ29" s="22">
        <v>41364</v>
      </c>
      <c r="DR29" s="2">
        <v>8478.099609375</v>
      </c>
      <c r="DS29" s="2">
        <v>2777.699951171875</v>
      </c>
      <c r="DT29" s="81">
        <v>3.0522012710571289</v>
      </c>
      <c r="DU29" s="22">
        <v>41364</v>
      </c>
      <c r="DV29" s="2">
        <v>245.45499609439938</v>
      </c>
      <c r="DW29" s="2">
        <f t="shared" si="9"/>
        <v>80.419007233224207</v>
      </c>
      <c r="DY29" s="22">
        <v>41364</v>
      </c>
      <c r="DZ29" s="2">
        <v>262.70001220703125</v>
      </c>
      <c r="EA29" s="2">
        <v>93.352996826171875</v>
      </c>
      <c r="EB29" s="81">
        <v>2.8140501976013184</v>
      </c>
      <c r="EC29" s="22">
        <v>41364</v>
      </c>
      <c r="ED29" s="2">
        <v>378.99999908101387</v>
      </c>
      <c r="EE29" s="2">
        <f t="shared" si="18"/>
        <v>134.68132139365227</v>
      </c>
    </row>
    <row r="30" spans="1:135">
      <c r="A30" s="91" t="s">
        <v>82</v>
      </c>
      <c r="B30" s="91" t="s">
        <v>138</v>
      </c>
      <c r="C30" s="91"/>
      <c r="D30" s="92"/>
      <c r="E30" s="92"/>
      <c r="F30" s="10"/>
      <c r="G30" s="2"/>
      <c r="H30" s="2"/>
      <c r="I30" s="2"/>
      <c r="J30" s="2"/>
      <c r="R30" s="2"/>
      <c r="S30" s="2"/>
      <c r="T30" s="12"/>
      <c r="V30" s="2"/>
      <c r="W30" s="2"/>
      <c r="Z30" s="2"/>
      <c r="AA30" s="2"/>
      <c r="AB30" s="12"/>
      <c r="AD30" s="2"/>
      <c r="AE30" s="2"/>
      <c r="AH30" s="2"/>
      <c r="AI30" s="2"/>
      <c r="AJ30" s="12"/>
      <c r="AL30" s="2"/>
      <c r="AM30" s="2"/>
      <c r="AP30" s="2"/>
      <c r="AQ30" s="2"/>
      <c r="AR30" s="12"/>
      <c r="AT30" s="2"/>
      <c r="AU30" s="2"/>
      <c r="AX30" s="2"/>
      <c r="AY30" s="2"/>
      <c r="AZ30" s="12"/>
      <c r="BB30" s="2"/>
      <c r="BC30" s="2"/>
      <c r="BF30" s="2"/>
      <c r="BG30" s="2"/>
      <c r="BH30" s="12"/>
      <c r="BJ30" s="2"/>
      <c r="BK30" s="2"/>
      <c r="BN30" s="2"/>
      <c r="BO30" s="2"/>
      <c r="BP30" s="12"/>
      <c r="BR30" s="2"/>
      <c r="BS30" s="2"/>
      <c r="BV30" s="2"/>
      <c r="BW30" s="2"/>
      <c r="BX30" s="12"/>
      <c r="BZ30" s="2"/>
      <c r="CA30" s="2"/>
      <c r="CD30" s="2"/>
      <c r="CE30" s="2"/>
      <c r="CF30" s="12"/>
      <c r="CH30" s="2"/>
      <c r="CI30" s="2"/>
      <c r="CL30" s="2"/>
      <c r="CM30" s="2"/>
      <c r="CN30" s="12"/>
      <c r="CP30" s="2"/>
      <c r="CQ30" s="2"/>
    </row>
    <row r="31" spans="1:135">
      <c r="A31" s="91" t="s">
        <v>24</v>
      </c>
      <c r="B31" s="91" t="s">
        <v>139</v>
      </c>
      <c r="C31" s="91"/>
      <c r="D31" s="92"/>
      <c r="E31" s="92"/>
      <c r="F31" s="10"/>
      <c r="G31" s="2"/>
      <c r="H31" s="2"/>
      <c r="I31" s="2"/>
      <c r="J31" s="2"/>
      <c r="R31" s="2"/>
      <c r="S31" s="2"/>
      <c r="T31" s="12"/>
      <c r="V31" s="2"/>
      <c r="W31" s="2"/>
      <c r="Z31" s="2"/>
      <c r="AA31" s="2"/>
      <c r="AB31" s="12"/>
      <c r="AD31" s="2"/>
      <c r="AE31" s="2"/>
      <c r="AH31" s="2"/>
      <c r="AI31" s="2"/>
      <c r="AJ31" s="12"/>
      <c r="AL31" s="2"/>
      <c r="AM31" s="2"/>
      <c r="AP31" s="2"/>
      <c r="AQ31" s="2"/>
      <c r="AR31" s="12"/>
      <c r="AT31" s="2"/>
      <c r="AU31" s="2"/>
      <c r="AX31" s="2"/>
      <c r="AY31" s="2"/>
      <c r="AZ31" s="12"/>
      <c r="BB31" s="2"/>
      <c r="BC31" s="2"/>
      <c r="BF31" s="2"/>
      <c r="BG31" s="2"/>
      <c r="BH31" s="12"/>
      <c r="BJ31" s="2"/>
      <c r="BK31" s="2"/>
      <c r="BN31" s="2"/>
      <c r="BO31" s="2"/>
      <c r="BP31" s="12"/>
      <c r="BR31" s="2"/>
      <c r="BS31" s="2"/>
      <c r="BV31" s="2"/>
      <c r="BW31" s="2"/>
      <c r="BX31" s="12"/>
      <c r="BZ31" s="2"/>
      <c r="CA31" s="2"/>
      <c r="CD31" s="2"/>
      <c r="CE31" s="2"/>
      <c r="CF31" s="12"/>
      <c r="CH31" s="2"/>
      <c r="CI31" s="2"/>
      <c r="CL31" s="2"/>
      <c r="CM31" s="2"/>
      <c r="CN31" s="12"/>
      <c r="CP31" s="2"/>
      <c r="CQ31" s="2"/>
    </row>
    <row r="32" spans="1:135">
      <c r="A32" s="91" t="s">
        <v>79</v>
      </c>
      <c r="B32" s="91" t="s">
        <v>140</v>
      </c>
      <c r="C32" s="91"/>
      <c r="D32" s="92"/>
      <c r="E32" s="92"/>
      <c r="F32" s="10"/>
      <c r="G32" s="2"/>
      <c r="H32" s="2"/>
      <c r="I32" s="2"/>
      <c r="J32" s="2"/>
      <c r="AH32" s="2"/>
      <c r="AI32" s="2"/>
      <c r="AJ32" s="12"/>
      <c r="AL32" s="2"/>
      <c r="AM32" s="2"/>
    </row>
    <row r="33" spans="1:39">
      <c r="A33" s="91" t="s">
        <v>74</v>
      </c>
      <c r="B33" s="91" t="s">
        <v>141</v>
      </c>
      <c r="C33" s="91"/>
      <c r="D33" s="92"/>
      <c r="E33" s="92"/>
      <c r="F33" s="10"/>
      <c r="G33" s="2"/>
      <c r="H33" s="20"/>
      <c r="I33" s="2"/>
      <c r="J33" s="2"/>
      <c r="AH33" s="2"/>
      <c r="AI33" s="2"/>
      <c r="AJ33" s="12"/>
      <c r="AL33" s="2"/>
      <c r="AM33" s="2"/>
    </row>
    <row r="34" spans="1:39">
      <c r="A34" s="91" t="s">
        <v>23</v>
      </c>
      <c r="B34" s="91" t="s">
        <v>142</v>
      </c>
      <c r="C34" s="91"/>
      <c r="D34" s="92"/>
      <c r="E34" s="92"/>
      <c r="F34" s="10"/>
      <c r="G34" s="2"/>
      <c r="H34" s="20"/>
      <c r="I34" s="2"/>
      <c r="J34" s="2"/>
      <c r="AH34" s="2"/>
      <c r="AI34" s="2"/>
      <c r="AJ34" s="12"/>
      <c r="AL34" s="2"/>
      <c r="AM34" s="2"/>
    </row>
    <row r="35" spans="1:39">
      <c r="A35" s="91" t="s">
        <v>77</v>
      </c>
      <c r="B35" s="91" t="s">
        <v>143</v>
      </c>
      <c r="C35" s="91"/>
      <c r="D35" s="92"/>
      <c r="E35" s="92"/>
      <c r="F35" s="10"/>
      <c r="G35" s="2"/>
      <c r="H35" s="20"/>
      <c r="I35" s="2"/>
      <c r="J35" s="2"/>
      <c r="AH35" s="2"/>
      <c r="AI35" s="2"/>
      <c r="AJ35" s="12"/>
      <c r="AL35" s="2"/>
      <c r="AM35" s="2"/>
    </row>
    <row r="36" spans="1:39">
      <c r="A36" s="91" t="s">
        <v>24</v>
      </c>
      <c r="B36" s="91" t="s">
        <v>144</v>
      </c>
      <c r="C36" s="91"/>
      <c r="D36" s="92"/>
      <c r="E36" s="92"/>
      <c r="F36" s="10"/>
      <c r="G36" s="2"/>
      <c r="H36" s="20"/>
      <c r="I36" s="2"/>
      <c r="J36" s="2"/>
      <c r="AH36" s="2"/>
      <c r="AI36" s="2"/>
      <c r="AJ36" s="12"/>
      <c r="AL36" s="2"/>
      <c r="AM36" s="2"/>
    </row>
    <row r="37" spans="1:39">
      <c r="A37" s="91" t="s">
        <v>80</v>
      </c>
      <c r="B37" s="91" t="s">
        <v>145</v>
      </c>
      <c r="C37" s="91"/>
      <c r="D37" s="92"/>
      <c r="E37" s="92"/>
      <c r="F37" s="10"/>
      <c r="G37" s="2"/>
      <c r="H37" s="20"/>
      <c r="I37" s="2"/>
      <c r="J37" s="2"/>
      <c r="AH37" s="2"/>
      <c r="AI37" s="2"/>
      <c r="AJ37" s="12"/>
      <c r="AL37" s="2"/>
      <c r="AM37" s="2"/>
    </row>
    <row r="38" spans="1:39">
      <c r="A38" s="91"/>
      <c r="B38" s="91"/>
      <c r="C38" s="91"/>
      <c r="D38" s="92"/>
      <c r="E38" s="92"/>
      <c r="F38" s="10"/>
      <c r="G38" s="2"/>
      <c r="H38" s="20"/>
      <c r="I38" s="2"/>
      <c r="J38" s="2"/>
      <c r="AH38" s="2"/>
      <c r="AI38" s="2"/>
      <c r="AJ38" s="12"/>
      <c r="AL38" s="2"/>
      <c r="AM38" s="2"/>
    </row>
    <row r="39" spans="1:39">
      <c r="A39" s="91"/>
      <c r="B39" s="91" t="s">
        <v>146</v>
      </c>
      <c r="C39" s="91"/>
      <c r="D39" s="92"/>
      <c r="E39" s="92"/>
      <c r="F39" s="10"/>
      <c r="G39" s="2"/>
      <c r="H39" s="2"/>
      <c r="I39" s="2"/>
      <c r="J39" s="2"/>
      <c r="AH39" s="2"/>
      <c r="AI39" s="2"/>
      <c r="AJ39" s="12"/>
      <c r="AL39" s="2"/>
      <c r="AM39" s="2"/>
    </row>
    <row r="40" spans="1:39">
      <c r="A40" s="91"/>
      <c r="B40" s="91" t="s">
        <v>147</v>
      </c>
      <c r="D40" s="2"/>
      <c r="E40" s="2"/>
      <c r="F40" s="10"/>
      <c r="G40" s="2"/>
      <c r="H40" s="2"/>
      <c r="I40" s="2"/>
      <c r="J40" s="2"/>
      <c r="AH40" s="2"/>
      <c r="AI40" s="2"/>
      <c r="AJ40" s="12"/>
      <c r="AL40" s="2"/>
      <c r="AM40" s="2"/>
    </row>
    <row r="41" spans="1:39">
      <c r="D41" s="2"/>
      <c r="E41" s="2"/>
      <c r="F41" s="10"/>
      <c r="G41" s="2"/>
      <c r="H41" s="2"/>
      <c r="I41" s="2"/>
      <c r="J41" s="2"/>
      <c r="AH41" s="2"/>
      <c r="AI41" s="2"/>
      <c r="AJ41" s="12"/>
      <c r="AL41" s="2"/>
      <c r="AM41" s="2"/>
    </row>
    <row r="42" spans="1:39">
      <c r="AH42" s="2"/>
      <c r="AI42" s="2"/>
      <c r="AJ42" s="12"/>
      <c r="AL42" s="2"/>
      <c r="AM42" s="2"/>
    </row>
    <row r="43" spans="1:39">
      <c r="AH43" s="2"/>
      <c r="AI43" s="2"/>
      <c r="AJ43" s="12"/>
      <c r="AL43" s="2"/>
      <c r="AM43" s="2"/>
    </row>
    <row r="44" spans="1:39">
      <c r="AH44" s="2"/>
      <c r="AI44" s="2"/>
      <c r="AJ44" s="12"/>
      <c r="AL44" s="2"/>
      <c r="AM44" s="2"/>
    </row>
    <row r="48" spans="1:39">
      <c r="A48" s="17" t="s">
        <v>162</v>
      </c>
    </row>
  </sheetData>
  <mergeCells count="16">
    <mergeCell ref="DY3:EE3"/>
    <mergeCell ref="DA3:DG3"/>
    <mergeCell ref="AG3:AM3"/>
    <mergeCell ref="CS3:CY3"/>
    <mergeCell ref="DI3:DO3"/>
    <mergeCell ref="DQ3:DW3"/>
    <mergeCell ref="Y3:AE3"/>
    <mergeCell ref="AW3:BC3"/>
    <mergeCell ref="CK3:CQ3"/>
    <mergeCell ref="B3:I3"/>
    <mergeCell ref="AO3:AU3"/>
    <mergeCell ref="BM3:BS3"/>
    <mergeCell ref="Q3:W3"/>
    <mergeCell ref="BE3:BK3"/>
    <mergeCell ref="BU3:CA3"/>
    <mergeCell ref="CC3:CI3"/>
  </mergeCells>
  <phoneticPr fontId="5" type="noConversion"/>
  <conditionalFormatting sqref="CP6:CP28">
    <cfRule type="cellIs" dxfId="0" priority="1" stopIfTrue="1" operator="equal">
      <formula>CP5</formula>
    </cfRule>
  </conditionalFormatting>
  <pageMargins left="0.75" right="0.75" top="1" bottom="1" header="0.5" footer="0.5"/>
  <headerFooter alignWithMargins="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151"/>
  <sheetViews>
    <sheetView workbookViewId="0">
      <selection activeCell="B54" sqref="B54"/>
    </sheetView>
  </sheetViews>
  <sheetFormatPr defaultColWidth="9.140625" defaultRowHeight="11.25"/>
  <cols>
    <col min="1" max="1" width="15.5703125" style="152" bestFit="1" customWidth="1"/>
    <col min="2" max="8" width="9.140625" style="152"/>
    <col min="9" max="16384" width="9.140625" style="151"/>
  </cols>
  <sheetData>
    <row r="1" spans="1:8">
      <c r="A1" s="151" t="s">
        <v>189</v>
      </c>
      <c r="B1" s="151" t="s">
        <v>190</v>
      </c>
      <c r="C1" s="151" t="s">
        <v>191</v>
      </c>
      <c r="D1" s="151" t="s">
        <v>192</v>
      </c>
      <c r="E1" s="151" t="s">
        <v>193</v>
      </c>
      <c r="F1" s="151"/>
      <c r="G1" s="151" t="s">
        <v>194</v>
      </c>
      <c r="H1" s="151" t="s">
        <v>195</v>
      </c>
    </row>
    <row r="2" spans="1:8">
      <c r="A2" s="152" t="s">
        <v>82</v>
      </c>
      <c r="B2" s="152">
        <v>1</v>
      </c>
      <c r="C2" s="152">
        <f>B2+5</f>
        <v>6</v>
      </c>
      <c r="D2" s="152" t="str">
        <f>VLOOKUP($B2,$G$2:$H$151,2,0)</f>
        <v>A</v>
      </c>
      <c r="E2" s="152" t="str">
        <f>VLOOKUP($C2,$G$2:$H$151,2,0)</f>
        <v>F</v>
      </c>
      <c r="G2" s="152">
        <v>1</v>
      </c>
      <c r="H2" s="152" t="s">
        <v>196</v>
      </c>
    </row>
    <row r="3" spans="1:8">
      <c r="A3" s="152" t="s">
        <v>78</v>
      </c>
      <c r="B3" s="152">
        <v>8</v>
      </c>
      <c r="C3" s="152">
        <f t="shared" ref="C3:C19" si="0">B3+5</f>
        <v>13</v>
      </c>
      <c r="D3" s="152" t="str">
        <f t="shared" ref="D3:D19" si="1">VLOOKUP($B3,$G$2:$H$151,2,0)</f>
        <v>H</v>
      </c>
      <c r="E3" s="152" t="str">
        <f t="shared" ref="E3:E19" si="2">VLOOKUP($C3,$G$2:$H$151,2,0)</f>
        <v>M</v>
      </c>
      <c r="G3" s="152">
        <v>2</v>
      </c>
      <c r="H3" s="152" t="s">
        <v>99</v>
      </c>
    </row>
    <row r="4" spans="1:8">
      <c r="A4" s="152" t="s">
        <v>74</v>
      </c>
      <c r="B4" s="152">
        <v>15</v>
      </c>
      <c r="C4" s="152">
        <f t="shared" si="0"/>
        <v>20</v>
      </c>
      <c r="D4" s="152" t="str">
        <f t="shared" si="1"/>
        <v>O</v>
      </c>
      <c r="E4" s="152" t="str">
        <f t="shared" si="2"/>
        <v>T</v>
      </c>
      <c r="G4" s="152">
        <v>3</v>
      </c>
      <c r="H4" s="152" t="s">
        <v>197</v>
      </c>
    </row>
    <row r="5" spans="1:8">
      <c r="A5" s="152" t="s">
        <v>86</v>
      </c>
      <c r="B5" s="152">
        <v>22</v>
      </c>
      <c r="C5" s="152">
        <f t="shared" si="0"/>
        <v>27</v>
      </c>
      <c r="D5" s="152" t="str">
        <f t="shared" si="1"/>
        <v>V</v>
      </c>
      <c r="E5" s="152" t="str">
        <f t="shared" si="2"/>
        <v>AA</v>
      </c>
      <c r="G5" s="152">
        <v>4</v>
      </c>
      <c r="H5" s="152" t="s">
        <v>198</v>
      </c>
    </row>
    <row r="6" spans="1:8">
      <c r="A6" s="152" t="s">
        <v>80</v>
      </c>
      <c r="B6" s="152">
        <v>29</v>
      </c>
      <c r="C6" s="152">
        <f t="shared" si="0"/>
        <v>34</v>
      </c>
      <c r="D6" s="152" t="str">
        <f t="shared" si="1"/>
        <v>AC</v>
      </c>
      <c r="E6" s="152" t="str">
        <f t="shared" si="2"/>
        <v>AH</v>
      </c>
      <c r="G6" s="152">
        <v>5</v>
      </c>
      <c r="H6" s="152" t="s">
        <v>199</v>
      </c>
    </row>
    <row r="7" spans="1:8">
      <c r="A7" s="152" t="s">
        <v>177</v>
      </c>
      <c r="B7" s="152">
        <v>36</v>
      </c>
      <c r="C7" s="152">
        <f t="shared" si="0"/>
        <v>41</v>
      </c>
      <c r="D7" s="152" t="str">
        <f t="shared" si="1"/>
        <v>AJ</v>
      </c>
      <c r="E7" s="152" t="str">
        <f t="shared" si="2"/>
        <v>AO</v>
      </c>
      <c r="G7" s="152">
        <v>6</v>
      </c>
      <c r="H7" s="152" t="s">
        <v>200</v>
      </c>
    </row>
    <row r="8" spans="1:8">
      <c r="A8" s="152" t="s">
        <v>22</v>
      </c>
      <c r="B8" s="152">
        <v>45</v>
      </c>
      <c r="C8" s="152">
        <f t="shared" si="0"/>
        <v>50</v>
      </c>
      <c r="D8" s="152" t="str">
        <f t="shared" si="1"/>
        <v>AS</v>
      </c>
      <c r="E8" s="152" t="str">
        <f t="shared" si="2"/>
        <v>AX</v>
      </c>
      <c r="G8" s="152">
        <v>7</v>
      </c>
      <c r="H8" s="152" t="s">
        <v>201</v>
      </c>
    </row>
    <row r="9" spans="1:8">
      <c r="A9" s="152" t="s">
        <v>23</v>
      </c>
      <c r="B9" s="152">
        <v>52</v>
      </c>
      <c r="C9" s="152">
        <f t="shared" si="0"/>
        <v>57</v>
      </c>
      <c r="D9" s="152" t="str">
        <f t="shared" si="1"/>
        <v>AZ</v>
      </c>
      <c r="E9" s="152" t="str">
        <f t="shared" si="2"/>
        <v>BE</v>
      </c>
      <c r="G9" s="152">
        <v>8</v>
      </c>
      <c r="H9" s="152" t="s">
        <v>202</v>
      </c>
    </row>
    <row r="10" spans="1:8">
      <c r="A10" s="152" t="s">
        <v>77</v>
      </c>
      <c r="B10" s="152">
        <v>59</v>
      </c>
      <c r="C10" s="152">
        <f t="shared" si="0"/>
        <v>64</v>
      </c>
      <c r="D10" s="152" t="str">
        <f t="shared" si="1"/>
        <v>BG</v>
      </c>
      <c r="E10" s="152" t="str">
        <f t="shared" si="2"/>
        <v>BL</v>
      </c>
      <c r="G10" s="152">
        <v>9</v>
      </c>
      <c r="H10" s="152" t="s">
        <v>203</v>
      </c>
    </row>
    <row r="11" spans="1:8">
      <c r="A11" s="152" t="s">
        <v>25</v>
      </c>
      <c r="B11" s="152">
        <v>66</v>
      </c>
      <c r="C11" s="152">
        <f t="shared" si="0"/>
        <v>71</v>
      </c>
      <c r="D11" s="152" t="str">
        <f t="shared" si="1"/>
        <v>BN</v>
      </c>
      <c r="E11" s="152" t="str">
        <f t="shared" si="2"/>
        <v>BS</v>
      </c>
      <c r="G11" s="152">
        <v>10</v>
      </c>
      <c r="H11" s="152" t="s">
        <v>204</v>
      </c>
    </row>
    <row r="12" spans="1:8">
      <c r="A12" s="152" t="s">
        <v>79</v>
      </c>
      <c r="B12" s="152">
        <v>73</v>
      </c>
      <c r="C12" s="152">
        <f t="shared" si="0"/>
        <v>78</v>
      </c>
      <c r="D12" s="152" t="str">
        <f t="shared" si="1"/>
        <v>BU</v>
      </c>
      <c r="E12" s="152" t="str">
        <f t="shared" si="2"/>
        <v>BZ</v>
      </c>
      <c r="G12" s="152">
        <v>11</v>
      </c>
      <c r="H12" s="152" t="s">
        <v>205</v>
      </c>
    </row>
    <row r="13" spans="1:8">
      <c r="A13" s="152" t="s">
        <v>76</v>
      </c>
      <c r="B13" s="152">
        <v>80</v>
      </c>
      <c r="C13" s="152">
        <f t="shared" si="0"/>
        <v>85</v>
      </c>
      <c r="D13" s="152" t="str">
        <f t="shared" si="1"/>
        <v>CB</v>
      </c>
      <c r="E13" s="152" t="str">
        <f t="shared" si="2"/>
        <v>CG</v>
      </c>
      <c r="G13" s="152">
        <v>12</v>
      </c>
      <c r="H13" s="152" t="s">
        <v>206</v>
      </c>
    </row>
    <row r="14" spans="1:8">
      <c r="A14" s="152" t="s">
        <v>71</v>
      </c>
      <c r="B14" s="152">
        <v>87</v>
      </c>
      <c r="C14" s="152">
        <f t="shared" si="0"/>
        <v>92</v>
      </c>
      <c r="D14" s="152" t="str">
        <f t="shared" si="1"/>
        <v>CI</v>
      </c>
      <c r="E14" s="152" t="str">
        <f t="shared" si="2"/>
        <v>CN</v>
      </c>
      <c r="G14" s="152">
        <v>13</v>
      </c>
      <c r="H14" s="152" t="s">
        <v>207</v>
      </c>
    </row>
    <row r="15" spans="1:8">
      <c r="A15" s="152" t="s">
        <v>24</v>
      </c>
      <c r="B15" s="152">
        <v>94</v>
      </c>
      <c r="C15" s="152">
        <f t="shared" si="0"/>
        <v>99</v>
      </c>
      <c r="D15" s="152" t="str">
        <f t="shared" si="1"/>
        <v>CP</v>
      </c>
      <c r="E15" s="152" t="str">
        <f t="shared" si="2"/>
        <v>CU</v>
      </c>
      <c r="G15" s="152">
        <v>14</v>
      </c>
      <c r="H15" s="152" t="s">
        <v>208</v>
      </c>
    </row>
    <row r="16" spans="1:8">
      <c r="A16" s="152" t="s">
        <v>81</v>
      </c>
      <c r="B16" s="152">
        <v>101</v>
      </c>
      <c r="C16" s="152">
        <f t="shared" si="0"/>
        <v>106</v>
      </c>
      <c r="D16" s="152" t="str">
        <f t="shared" si="1"/>
        <v>CW</v>
      </c>
      <c r="E16" s="152" t="str">
        <f t="shared" si="2"/>
        <v>DB</v>
      </c>
      <c r="G16" s="152">
        <v>15</v>
      </c>
      <c r="H16" s="152" t="s">
        <v>209</v>
      </c>
    </row>
    <row r="17" spans="1:8">
      <c r="A17" s="152" t="s">
        <v>75</v>
      </c>
      <c r="B17" s="152">
        <v>108</v>
      </c>
      <c r="C17" s="152">
        <f t="shared" si="0"/>
        <v>113</v>
      </c>
      <c r="D17" s="152" t="str">
        <f t="shared" si="1"/>
        <v>DD</v>
      </c>
      <c r="E17" s="152" t="str">
        <f t="shared" si="2"/>
        <v>DI</v>
      </c>
      <c r="G17" s="152">
        <v>16</v>
      </c>
      <c r="H17" s="152" t="s">
        <v>210</v>
      </c>
    </row>
    <row r="18" spans="1:8">
      <c r="A18" s="152" t="s">
        <v>73</v>
      </c>
      <c r="B18" s="152">
        <v>115</v>
      </c>
      <c r="C18" s="152">
        <f t="shared" si="0"/>
        <v>120</v>
      </c>
      <c r="D18" s="152" t="str">
        <f t="shared" si="1"/>
        <v>DK</v>
      </c>
      <c r="E18" s="152" t="str">
        <f t="shared" si="2"/>
        <v>DP</v>
      </c>
      <c r="G18" s="152">
        <v>17</v>
      </c>
      <c r="H18" s="152" t="s">
        <v>211</v>
      </c>
    </row>
    <row r="19" spans="1:8">
      <c r="A19" s="152" t="s">
        <v>72</v>
      </c>
      <c r="B19" s="152">
        <v>122</v>
      </c>
      <c r="C19" s="152">
        <f t="shared" si="0"/>
        <v>127</v>
      </c>
      <c r="D19" s="152" t="str">
        <f t="shared" si="1"/>
        <v>DR</v>
      </c>
      <c r="E19" s="152" t="str">
        <f t="shared" si="2"/>
        <v>DW</v>
      </c>
      <c r="G19" s="152">
        <v>18</v>
      </c>
      <c r="H19" s="152" t="s">
        <v>212</v>
      </c>
    </row>
    <row r="20" spans="1:8">
      <c r="G20" s="152">
        <v>19</v>
      </c>
      <c r="H20" s="152" t="s">
        <v>213</v>
      </c>
    </row>
    <row r="21" spans="1:8">
      <c r="G21" s="152">
        <v>20</v>
      </c>
      <c r="H21" s="152" t="s">
        <v>214</v>
      </c>
    </row>
    <row r="22" spans="1:8">
      <c r="G22" s="152">
        <v>21</v>
      </c>
      <c r="H22" s="152" t="s">
        <v>215</v>
      </c>
    </row>
    <row r="23" spans="1:8">
      <c r="G23" s="152">
        <v>22</v>
      </c>
      <c r="H23" s="152" t="s">
        <v>216</v>
      </c>
    </row>
    <row r="24" spans="1:8">
      <c r="G24" s="152">
        <v>23</v>
      </c>
      <c r="H24" s="152" t="s">
        <v>217</v>
      </c>
    </row>
    <row r="25" spans="1:8">
      <c r="G25" s="152">
        <v>24</v>
      </c>
      <c r="H25" s="152" t="s">
        <v>218</v>
      </c>
    </row>
    <row r="26" spans="1:8">
      <c r="G26" s="152">
        <v>25</v>
      </c>
      <c r="H26" s="152" t="s">
        <v>219</v>
      </c>
    </row>
    <row r="27" spans="1:8">
      <c r="G27" s="152">
        <v>26</v>
      </c>
      <c r="H27" s="152" t="s">
        <v>220</v>
      </c>
    </row>
    <row r="28" spans="1:8">
      <c r="G28" s="152">
        <v>27</v>
      </c>
      <c r="H28" s="152" t="s">
        <v>221</v>
      </c>
    </row>
    <row r="29" spans="1:8">
      <c r="G29" s="152">
        <v>28</v>
      </c>
      <c r="H29" s="152" t="s">
        <v>222</v>
      </c>
    </row>
    <row r="30" spans="1:8">
      <c r="G30" s="152">
        <v>29</v>
      </c>
      <c r="H30" s="152" t="s">
        <v>223</v>
      </c>
    </row>
    <row r="31" spans="1:8">
      <c r="G31" s="152">
        <v>30</v>
      </c>
      <c r="H31" s="152" t="s">
        <v>224</v>
      </c>
    </row>
    <row r="32" spans="1:8">
      <c r="G32" s="152">
        <v>31</v>
      </c>
      <c r="H32" s="152" t="s">
        <v>225</v>
      </c>
    </row>
    <row r="33" spans="7:8" s="151" customFormat="1">
      <c r="G33" s="152">
        <v>32</v>
      </c>
      <c r="H33" s="152" t="s">
        <v>226</v>
      </c>
    </row>
    <row r="34" spans="7:8" s="151" customFormat="1">
      <c r="G34" s="152">
        <v>33</v>
      </c>
      <c r="H34" s="152" t="s">
        <v>227</v>
      </c>
    </row>
    <row r="35" spans="7:8" s="151" customFormat="1">
      <c r="G35" s="152">
        <v>34</v>
      </c>
      <c r="H35" s="152" t="s">
        <v>228</v>
      </c>
    </row>
    <row r="36" spans="7:8" s="151" customFormat="1">
      <c r="G36" s="152">
        <v>35</v>
      </c>
      <c r="H36" s="152" t="s">
        <v>229</v>
      </c>
    </row>
    <row r="37" spans="7:8" s="151" customFormat="1">
      <c r="G37" s="152">
        <v>36</v>
      </c>
      <c r="H37" s="152" t="s">
        <v>230</v>
      </c>
    </row>
    <row r="38" spans="7:8" s="151" customFormat="1">
      <c r="G38" s="152">
        <v>37</v>
      </c>
      <c r="H38" s="152" t="s">
        <v>231</v>
      </c>
    </row>
    <row r="39" spans="7:8" s="151" customFormat="1">
      <c r="G39" s="152">
        <v>38</v>
      </c>
      <c r="H39" s="152" t="s">
        <v>232</v>
      </c>
    </row>
    <row r="40" spans="7:8" s="151" customFormat="1">
      <c r="G40" s="152">
        <v>39</v>
      </c>
      <c r="H40" s="152" t="s">
        <v>233</v>
      </c>
    </row>
    <row r="41" spans="7:8" s="151" customFormat="1">
      <c r="G41" s="152">
        <v>40</v>
      </c>
      <c r="H41" s="152" t="s">
        <v>234</v>
      </c>
    </row>
    <row r="42" spans="7:8" s="151" customFormat="1">
      <c r="G42" s="152">
        <v>41</v>
      </c>
      <c r="H42" s="152" t="s">
        <v>235</v>
      </c>
    </row>
    <row r="43" spans="7:8" s="151" customFormat="1">
      <c r="G43" s="152">
        <v>42</v>
      </c>
      <c r="H43" s="152" t="s">
        <v>236</v>
      </c>
    </row>
    <row r="44" spans="7:8" s="151" customFormat="1">
      <c r="G44" s="152">
        <v>43</v>
      </c>
      <c r="H44" s="152" t="s">
        <v>237</v>
      </c>
    </row>
    <row r="45" spans="7:8" s="151" customFormat="1">
      <c r="G45" s="152">
        <v>44</v>
      </c>
      <c r="H45" s="152" t="s">
        <v>238</v>
      </c>
    </row>
    <row r="46" spans="7:8" s="151" customFormat="1">
      <c r="G46" s="152">
        <v>45</v>
      </c>
      <c r="H46" s="152" t="s">
        <v>239</v>
      </c>
    </row>
    <row r="47" spans="7:8" s="151" customFormat="1">
      <c r="G47" s="152">
        <v>46</v>
      </c>
      <c r="H47" s="152" t="s">
        <v>240</v>
      </c>
    </row>
    <row r="48" spans="7:8" s="151" customFormat="1">
      <c r="G48" s="152">
        <v>47</v>
      </c>
      <c r="H48" s="152" t="s">
        <v>241</v>
      </c>
    </row>
    <row r="49" spans="7:8" s="151" customFormat="1">
      <c r="G49" s="152">
        <v>48</v>
      </c>
      <c r="H49" s="152" t="s">
        <v>242</v>
      </c>
    </row>
    <row r="50" spans="7:8" s="151" customFormat="1">
      <c r="G50" s="152">
        <v>49</v>
      </c>
      <c r="H50" s="152" t="s">
        <v>243</v>
      </c>
    </row>
    <row r="51" spans="7:8" s="151" customFormat="1">
      <c r="G51" s="152">
        <v>50</v>
      </c>
      <c r="H51" s="152" t="s">
        <v>244</v>
      </c>
    </row>
    <row r="52" spans="7:8" s="151" customFormat="1">
      <c r="G52" s="152">
        <v>51</v>
      </c>
      <c r="H52" s="152" t="s">
        <v>245</v>
      </c>
    </row>
    <row r="53" spans="7:8" s="151" customFormat="1">
      <c r="G53" s="152">
        <v>52</v>
      </c>
      <c r="H53" s="152" t="s">
        <v>246</v>
      </c>
    </row>
    <row r="54" spans="7:8" s="151" customFormat="1">
      <c r="G54" s="152">
        <v>53</v>
      </c>
      <c r="H54" s="152" t="s">
        <v>247</v>
      </c>
    </row>
    <row r="55" spans="7:8" s="151" customFormat="1">
      <c r="G55" s="152">
        <v>54</v>
      </c>
      <c r="H55" s="152" t="s">
        <v>98</v>
      </c>
    </row>
    <row r="56" spans="7:8" s="151" customFormat="1">
      <c r="G56" s="152">
        <v>55</v>
      </c>
      <c r="H56" s="152" t="s">
        <v>248</v>
      </c>
    </row>
    <row r="57" spans="7:8" s="151" customFormat="1">
      <c r="G57" s="152">
        <v>56</v>
      </c>
      <c r="H57" s="152" t="s">
        <v>249</v>
      </c>
    </row>
    <row r="58" spans="7:8" s="151" customFormat="1">
      <c r="G58" s="152">
        <v>57</v>
      </c>
      <c r="H58" s="152" t="s">
        <v>250</v>
      </c>
    </row>
    <row r="59" spans="7:8" s="151" customFormat="1">
      <c r="G59" s="152">
        <v>58</v>
      </c>
      <c r="H59" s="152" t="s">
        <v>251</v>
      </c>
    </row>
    <row r="60" spans="7:8" s="151" customFormat="1">
      <c r="G60" s="152">
        <v>59</v>
      </c>
      <c r="H60" s="152" t="s">
        <v>252</v>
      </c>
    </row>
    <row r="61" spans="7:8" s="151" customFormat="1">
      <c r="G61" s="152">
        <v>60</v>
      </c>
      <c r="H61" s="152" t="s">
        <v>253</v>
      </c>
    </row>
    <row r="62" spans="7:8" s="151" customFormat="1">
      <c r="G62" s="152">
        <v>61</v>
      </c>
      <c r="H62" s="152" t="s">
        <v>254</v>
      </c>
    </row>
    <row r="63" spans="7:8" s="151" customFormat="1">
      <c r="G63" s="152">
        <v>62</v>
      </c>
      <c r="H63" s="152" t="s">
        <v>255</v>
      </c>
    </row>
    <row r="64" spans="7:8" s="151" customFormat="1">
      <c r="G64" s="152">
        <v>63</v>
      </c>
      <c r="H64" s="152" t="s">
        <v>256</v>
      </c>
    </row>
    <row r="65" spans="7:8" s="151" customFormat="1">
      <c r="G65" s="152">
        <v>64</v>
      </c>
      <c r="H65" s="152" t="s">
        <v>257</v>
      </c>
    </row>
    <row r="66" spans="7:8" s="151" customFormat="1">
      <c r="G66" s="152">
        <v>65</v>
      </c>
      <c r="H66" s="152" t="s">
        <v>258</v>
      </c>
    </row>
    <row r="67" spans="7:8" s="151" customFormat="1">
      <c r="G67" s="152">
        <v>66</v>
      </c>
      <c r="H67" s="152" t="s">
        <v>259</v>
      </c>
    </row>
    <row r="68" spans="7:8" s="151" customFormat="1">
      <c r="G68" s="152">
        <v>67</v>
      </c>
      <c r="H68" s="152" t="s">
        <v>260</v>
      </c>
    </row>
    <row r="69" spans="7:8" s="151" customFormat="1">
      <c r="G69" s="152">
        <v>68</v>
      </c>
      <c r="H69" s="152" t="s">
        <v>261</v>
      </c>
    </row>
    <row r="70" spans="7:8" s="151" customFormat="1">
      <c r="G70" s="152">
        <v>69</v>
      </c>
      <c r="H70" s="152" t="s">
        <v>262</v>
      </c>
    </row>
    <row r="71" spans="7:8" s="151" customFormat="1">
      <c r="G71" s="152">
        <v>70</v>
      </c>
      <c r="H71" s="152" t="s">
        <v>263</v>
      </c>
    </row>
    <row r="72" spans="7:8" s="151" customFormat="1">
      <c r="G72" s="152">
        <v>71</v>
      </c>
      <c r="H72" s="152" t="s">
        <v>264</v>
      </c>
    </row>
    <row r="73" spans="7:8" s="151" customFormat="1">
      <c r="G73" s="152">
        <v>72</v>
      </c>
      <c r="H73" s="152" t="s">
        <v>265</v>
      </c>
    </row>
    <row r="74" spans="7:8" s="151" customFormat="1">
      <c r="G74" s="152">
        <v>73</v>
      </c>
      <c r="H74" s="152" t="s">
        <v>266</v>
      </c>
    </row>
    <row r="75" spans="7:8" s="151" customFormat="1">
      <c r="G75" s="152">
        <v>74</v>
      </c>
      <c r="H75" s="152" t="s">
        <v>267</v>
      </c>
    </row>
    <row r="76" spans="7:8" s="151" customFormat="1">
      <c r="G76" s="152">
        <v>75</v>
      </c>
      <c r="H76" s="152" t="s">
        <v>268</v>
      </c>
    </row>
    <row r="77" spans="7:8" s="151" customFormat="1">
      <c r="G77" s="152">
        <v>76</v>
      </c>
      <c r="H77" s="152" t="s">
        <v>269</v>
      </c>
    </row>
    <row r="78" spans="7:8" s="151" customFormat="1">
      <c r="G78" s="152">
        <v>77</v>
      </c>
      <c r="H78" s="152" t="s">
        <v>270</v>
      </c>
    </row>
    <row r="79" spans="7:8" s="151" customFormat="1">
      <c r="G79" s="152">
        <v>78</v>
      </c>
      <c r="H79" s="152" t="s">
        <v>271</v>
      </c>
    </row>
    <row r="80" spans="7:8" s="151" customFormat="1">
      <c r="G80" s="152">
        <v>79</v>
      </c>
      <c r="H80" s="152" t="s">
        <v>272</v>
      </c>
    </row>
    <row r="81" spans="7:8" s="151" customFormat="1">
      <c r="G81" s="152">
        <v>80</v>
      </c>
      <c r="H81" s="152" t="s">
        <v>273</v>
      </c>
    </row>
    <row r="82" spans="7:8" s="151" customFormat="1">
      <c r="G82" s="152">
        <v>81</v>
      </c>
      <c r="H82" s="152" t="s">
        <v>274</v>
      </c>
    </row>
    <row r="83" spans="7:8" s="151" customFormat="1">
      <c r="G83" s="152">
        <v>82</v>
      </c>
      <c r="H83" s="152" t="s">
        <v>275</v>
      </c>
    </row>
    <row r="84" spans="7:8" s="151" customFormat="1">
      <c r="G84" s="152">
        <v>83</v>
      </c>
      <c r="H84" s="152" t="s">
        <v>276</v>
      </c>
    </row>
    <row r="85" spans="7:8" s="151" customFormat="1">
      <c r="G85" s="152">
        <v>84</v>
      </c>
      <c r="H85" s="152" t="s">
        <v>277</v>
      </c>
    </row>
    <row r="86" spans="7:8" s="151" customFormat="1">
      <c r="G86" s="152">
        <v>85</v>
      </c>
      <c r="H86" s="152" t="s">
        <v>278</v>
      </c>
    </row>
    <row r="87" spans="7:8" s="151" customFormat="1">
      <c r="G87" s="152">
        <v>86</v>
      </c>
      <c r="H87" s="152" t="s">
        <v>279</v>
      </c>
    </row>
    <row r="88" spans="7:8" s="151" customFormat="1">
      <c r="G88" s="152">
        <v>87</v>
      </c>
      <c r="H88" s="152" t="s">
        <v>280</v>
      </c>
    </row>
    <row r="89" spans="7:8" s="151" customFormat="1">
      <c r="G89" s="152">
        <v>88</v>
      </c>
      <c r="H89" s="152" t="s">
        <v>281</v>
      </c>
    </row>
    <row r="90" spans="7:8" s="151" customFormat="1">
      <c r="G90" s="152">
        <v>89</v>
      </c>
      <c r="H90" s="152" t="s">
        <v>282</v>
      </c>
    </row>
    <row r="91" spans="7:8" s="151" customFormat="1">
      <c r="G91" s="152">
        <v>90</v>
      </c>
      <c r="H91" s="152" t="s">
        <v>283</v>
      </c>
    </row>
    <row r="92" spans="7:8" s="151" customFormat="1">
      <c r="G92" s="152">
        <v>91</v>
      </c>
      <c r="H92" s="152" t="s">
        <v>284</v>
      </c>
    </row>
    <row r="93" spans="7:8" s="151" customFormat="1">
      <c r="G93" s="152">
        <v>92</v>
      </c>
      <c r="H93" s="152" t="s">
        <v>285</v>
      </c>
    </row>
    <row r="94" spans="7:8" s="151" customFormat="1">
      <c r="G94" s="152">
        <v>93</v>
      </c>
      <c r="H94" s="152" t="s">
        <v>286</v>
      </c>
    </row>
    <row r="95" spans="7:8" s="151" customFormat="1">
      <c r="G95" s="152">
        <v>94</v>
      </c>
      <c r="H95" s="152" t="s">
        <v>287</v>
      </c>
    </row>
    <row r="96" spans="7:8" s="151" customFormat="1">
      <c r="G96" s="152">
        <v>95</v>
      </c>
      <c r="H96" s="152" t="s">
        <v>288</v>
      </c>
    </row>
    <row r="97" spans="7:8" s="151" customFormat="1">
      <c r="G97" s="152">
        <v>96</v>
      </c>
      <c r="H97" s="152" t="s">
        <v>289</v>
      </c>
    </row>
    <row r="98" spans="7:8" s="151" customFormat="1">
      <c r="G98" s="152">
        <v>97</v>
      </c>
      <c r="H98" s="152" t="s">
        <v>290</v>
      </c>
    </row>
    <row r="99" spans="7:8" s="151" customFormat="1">
      <c r="G99" s="152">
        <v>98</v>
      </c>
      <c r="H99" s="152" t="s">
        <v>291</v>
      </c>
    </row>
    <row r="100" spans="7:8" s="151" customFormat="1">
      <c r="G100" s="152">
        <v>99</v>
      </c>
      <c r="H100" s="152" t="s">
        <v>292</v>
      </c>
    </row>
    <row r="101" spans="7:8" s="151" customFormat="1">
      <c r="G101" s="152">
        <v>100</v>
      </c>
      <c r="H101" s="152" t="s">
        <v>293</v>
      </c>
    </row>
    <row r="102" spans="7:8" s="151" customFormat="1">
      <c r="G102" s="152">
        <v>101</v>
      </c>
      <c r="H102" s="152" t="s">
        <v>294</v>
      </c>
    </row>
    <row r="103" spans="7:8" s="151" customFormat="1">
      <c r="G103" s="152">
        <v>102</v>
      </c>
      <c r="H103" s="152" t="s">
        <v>295</v>
      </c>
    </row>
    <row r="104" spans="7:8" s="151" customFormat="1">
      <c r="G104" s="152">
        <v>103</v>
      </c>
      <c r="H104" s="152" t="s">
        <v>296</v>
      </c>
    </row>
    <row r="105" spans="7:8" s="151" customFormat="1">
      <c r="G105" s="152">
        <v>104</v>
      </c>
      <c r="H105" s="152" t="s">
        <v>297</v>
      </c>
    </row>
    <row r="106" spans="7:8" s="151" customFormat="1">
      <c r="G106" s="152">
        <v>105</v>
      </c>
      <c r="H106" s="152" t="str">
        <f>"D"&amp;H2</f>
        <v>DA</v>
      </c>
    </row>
    <row r="107" spans="7:8" s="151" customFormat="1">
      <c r="G107" s="152">
        <v>106</v>
      </c>
      <c r="H107" s="152" t="str">
        <f t="shared" ref="H107:H131" si="3">"D"&amp;H3</f>
        <v>DB</v>
      </c>
    </row>
    <row r="108" spans="7:8" s="151" customFormat="1">
      <c r="G108" s="152">
        <v>107</v>
      </c>
      <c r="H108" s="152" t="str">
        <f t="shared" si="3"/>
        <v>DC</v>
      </c>
    </row>
    <row r="109" spans="7:8" s="151" customFormat="1">
      <c r="G109" s="152">
        <v>108</v>
      </c>
      <c r="H109" s="152" t="str">
        <f t="shared" si="3"/>
        <v>DD</v>
      </c>
    </row>
    <row r="110" spans="7:8" s="151" customFormat="1">
      <c r="G110" s="152">
        <v>109</v>
      </c>
      <c r="H110" s="152" t="str">
        <f t="shared" si="3"/>
        <v>DE</v>
      </c>
    </row>
    <row r="111" spans="7:8" s="151" customFormat="1">
      <c r="G111" s="152">
        <v>110</v>
      </c>
      <c r="H111" s="152" t="str">
        <f t="shared" si="3"/>
        <v>DF</v>
      </c>
    </row>
    <row r="112" spans="7:8" s="151" customFormat="1">
      <c r="G112" s="152">
        <v>111</v>
      </c>
      <c r="H112" s="152" t="str">
        <f t="shared" si="3"/>
        <v>DG</v>
      </c>
    </row>
    <row r="113" spans="7:8" s="151" customFormat="1">
      <c r="G113" s="152">
        <v>112</v>
      </c>
      <c r="H113" s="152" t="str">
        <f t="shared" si="3"/>
        <v>DH</v>
      </c>
    </row>
    <row r="114" spans="7:8" s="151" customFormat="1">
      <c r="G114" s="152">
        <v>113</v>
      </c>
      <c r="H114" s="152" t="str">
        <f t="shared" si="3"/>
        <v>DI</v>
      </c>
    </row>
    <row r="115" spans="7:8" s="151" customFormat="1">
      <c r="G115" s="152">
        <v>114</v>
      </c>
      <c r="H115" s="152" t="str">
        <f t="shared" si="3"/>
        <v>DJ</v>
      </c>
    </row>
    <row r="116" spans="7:8" s="151" customFormat="1">
      <c r="G116" s="152">
        <v>115</v>
      </c>
      <c r="H116" s="152" t="str">
        <f t="shared" si="3"/>
        <v>DK</v>
      </c>
    </row>
    <row r="117" spans="7:8" s="151" customFormat="1">
      <c r="G117" s="152">
        <v>116</v>
      </c>
      <c r="H117" s="152" t="str">
        <f t="shared" si="3"/>
        <v>DL</v>
      </c>
    </row>
    <row r="118" spans="7:8" s="151" customFormat="1">
      <c r="G118" s="152">
        <v>117</v>
      </c>
      <c r="H118" s="152" t="str">
        <f t="shared" si="3"/>
        <v>DM</v>
      </c>
    </row>
    <row r="119" spans="7:8" s="151" customFormat="1">
      <c r="G119" s="152">
        <v>118</v>
      </c>
      <c r="H119" s="152" t="str">
        <f t="shared" si="3"/>
        <v>DN</v>
      </c>
    </row>
    <row r="120" spans="7:8" s="151" customFormat="1">
      <c r="G120" s="152">
        <v>119</v>
      </c>
      <c r="H120" s="152" t="str">
        <f t="shared" si="3"/>
        <v>DO</v>
      </c>
    </row>
    <row r="121" spans="7:8" s="151" customFormat="1">
      <c r="G121" s="152">
        <v>120</v>
      </c>
      <c r="H121" s="152" t="str">
        <f t="shared" si="3"/>
        <v>DP</v>
      </c>
    </row>
    <row r="122" spans="7:8" s="151" customFormat="1">
      <c r="G122" s="152">
        <v>121</v>
      </c>
      <c r="H122" s="152" t="str">
        <f t="shared" si="3"/>
        <v>DQ</v>
      </c>
    </row>
    <row r="123" spans="7:8" s="151" customFormat="1">
      <c r="G123" s="152">
        <v>122</v>
      </c>
      <c r="H123" s="152" t="str">
        <f t="shared" si="3"/>
        <v>DR</v>
      </c>
    </row>
    <row r="124" spans="7:8" s="151" customFormat="1">
      <c r="G124" s="152">
        <v>123</v>
      </c>
      <c r="H124" s="152" t="str">
        <f t="shared" si="3"/>
        <v>DS</v>
      </c>
    </row>
    <row r="125" spans="7:8" s="151" customFormat="1">
      <c r="G125" s="152">
        <v>124</v>
      </c>
      <c r="H125" s="152" t="str">
        <f t="shared" si="3"/>
        <v>DT</v>
      </c>
    </row>
    <row r="126" spans="7:8" s="151" customFormat="1">
      <c r="G126" s="152">
        <v>125</v>
      </c>
      <c r="H126" s="152" t="str">
        <f t="shared" si="3"/>
        <v>DU</v>
      </c>
    </row>
    <row r="127" spans="7:8" s="151" customFormat="1">
      <c r="G127" s="152">
        <v>126</v>
      </c>
      <c r="H127" s="152" t="str">
        <f t="shared" si="3"/>
        <v>DV</v>
      </c>
    </row>
    <row r="128" spans="7:8" s="151" customFormat="1">
      <c r="G128" s="152">
        <v>127</v>
      </c>
      <c r="H128" s="152" t="str">
        <f t="shared" si="3"/>
        <v>DW</v>
      </c>
    </row>
    <row r="129" spans="7:8" s="151" customFormat="1">
      <c r="G129" s="152">
        <v>128</v>
      </c>
      <c r="H129" s="152" t="str">
        <f t="shared" si="3"/>
        <v>DX</v>
      </c>
    </row>
    <row r="130" spans="7:8" s="151" customFormat="1">
      <c r="G130" s="152">
        <v>129</v>
      </c>
      <c r="H130" s="152" t="str">
        <f>"D"&amp;H26</f>
        <v>DY</v>
      </c>
    </row>
    <row r="131" spans="7:8" s="151" customFormat="1">
      <c r="G131" s="152">
        <v>130</v>
      </c>
      <c r="H131" s="152" t="str">
        <f t="shared" si="3"/>
        <v>DZ</v>
      </c>
    </row>
    <row r="132" spans="7:8" s="151" customFormat="1">
      <c r="G132" s="152">
        <v>131</v>
      </c>
      <c r="H132" s="152" t="str">
        <f>"E"&amp;H2</f>
        <v>EA</v>
      </c>
    </row>
    <row r="133" spans="7:8" s="151" customFormat="1">
      <c r="G133" s="152">
        <v>132</v>
      </c>
      <c r="H133" s="152" t="str">
        <f t="shared" ref="H133:H151" si="4">"E"&amp;H3</f>
        <v>EB</v>
      </c>
    </row>
    <row r="134" spans="7:8" s="151" customFormat="1">
      <c r="G134" s="152">
        <v>133</v>
      </c>
      <c r="H134" s="152" t="str">
        <f t="shared" si="4"/>
        <v>EC</v>
      </c>
    </row>
    <row r="135" spans="7:8" s="151" customFormat="1">
      <c r="G135" s="152">
        <v>134</v>
      </c>
      <c r="H135" s="152" t="str">
        <f t="shared" si="4"/>
        <v>ED</v>
      </c>
    </row>
    <row r="136" spans="7:8" s="151" customFormat="1">
      <c r="G136" s="152">
        <v>135</v>
      </c>
      <c r="H136" s="152" t="str">
        <f t="shared" si="4"/>
        <v>EE</v>
      </c>
    </row>
    <row r="137" spans="7:8" s="151" customFormat="1">
      <c r="G137" s="152">
        <v>136</v>
      </c>
      <c r="H137" s="152" t="str">
        <f t="shared" si="4"/>
        <v>EF</v>
      </c>
    </row>
    <row r="138" spans="7:8" s="151" customFormat="1">
      <c r="G138" s="152">
        <v>137</v>
      </c>
      <c r="H138" s="152" t="str">
        <f t="shared" si="4"/>
        <v>EG</v>
      </c>
    </row>
    <row r="139" spans="7:8" s="151" customFormat="1">
      <c r="G139" s="152">
        <v>138</v>
      </c>
      <c r="H139" s="152" t="str">
        <f t="shared" si="4"/>
        <v>EH</v>
      </c>
    </row>
    <row r="140" spans="7:8" s="151" customFormat="1">
      <c r="G140" s="152">
        <v>139</v>
      </c>
      <c r="H140" s="152" t="str">
        <f t="shared" si="4"/>
        <v>EI</v>
      </c>
    </row>
    <row r="141" spans="7:8" s="151" customFormat="1">
      <c r="G141" s="152">
        <v>140</v>
      </c>
      <c r="H141" s="152" t="str">
        <f t="shared" si="4"/>
        <v>EJ</v>
      </c>
    </row>
    <row r="142" spans="7:8" s="151" customFormat="1">
      <c r="G142" s="152">
        <v>141</v>
      </c>
      <c r="H142" s="152" t="str">
        <f t="shared" si="4"/>
        <v>EK</v>
      </c>
    </row>
    <row r="143" spans="7:8" s="151" customFormat="1">
      <c r="G143" s="152">
        <v>142</v>
      </c>
      <c r="H143" s="152" t="str">
        <f t="shared" si="4"/>
        <v>EL</v>
      </c>
    </row>
    <row r="144" spans="7:8" s="151" customFormat="1">
      <c r="G144" s="152">
        <v>143</v>
      </c>
      <c r="H144" s="152" t="str">
        <f t="shared" si="4"/>
        <v>EM</v>
      </c>
    </row>
    <row r="145" spans="7:8" s="151" customFormat="1">
      <c r="G145" s="152">
        <v>144</v>
      </c>
      <c r="H145" s="152" t="str">
        <f t="shared" si="4"/>
        <v>EN</v>
      </c>
    </row>
    <row r="146" spans="7:8" s="151" customFormat="1">
      <c r="G146" s="152">
        <v>145</v>
      </c>
      <c r="H146" s="152" t="str">
        <f t="shared" si="4"/>
        <v>EO</v>
      </c>
    </row>
    <row r="147" spans="7:8" s="151" customFormat="1">
      <c r="G147" s="152">
        <v>146</v>
      </c>
      <c r="H147" s="152" t="str">
        <f t="shared" si="4"/>
        <v>EP</v>
      </c>
    </row>
    <row r="148" spans="7:8" s="151" customFormat="1">
      <c r="G148" s="152">
        <v>147</v>
      </c>
      <c r="H148" s="152" t="str">
        <f t="shared" si="4"/>
        <v>EQ</v>
      </c>
    </row>
    <row r="149" spans="7:8" s="151" customFormat="1">
      <c r="G149" s="152">
        <v>148</v>
      </c>
      <c r="H149" s="152" t="str">
        <f t="shared" si="4"/>
        <v>ER</v>
      </c>
    </row>
    <row r="150" spans="7:8" s="151" customFormat="1">
      <c r="G150" s="152">
        <v>149</v>
      </c>
      <c r="H150" s="152" t="str">
        <f t="shared" si="4"/>
        <v>ES</v>
      </c>
    </row>
    <row r="151" spans="7:8" s="151" customFormat="1">
      <c r="G151" s="152">
        <v>150</v>
      </c>
      <c r="H151" s="152" t="str">
        <f t="shared" si="4"/>
        <v>ET</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N3:AH42"/>
  <sheetViews>
    <sheetView zoomScale="85" zoomScaleNormal="85" workbookViewId="0">
      <selection activeCell="S7" sqref="S7"/>
    </sheetView>
  </sheetViews>
  <sheetFormatPr defaultRowHeight="12.75"/>
  <cols>
    <col min="14" max="14" width="13.42578125" customWidth="1"/>
    <col min="15" max="15" width="11.85546875" customWidth="1"/>
    <col min="16" max="16" width="5.7109375" bestFit="1" customWidth="1"/>
    <col min="17" max="17" width="8.5703125" customWidth="1"/>
    <col min="18" max="18" width="10.85546875" customWidth="1"/>
    <col min="19" max="19" width="9" customWidth="1"/>
    <col min="20" max="20" width="16.85546875" customWidth="1"/>
    <col min="21" max="21" width="9.85546875" customWidth="1"/>
    <col min="22" max="22" width="6.85546875" customWidth="1"/>
    <col min="23" max="23" width="7.5703125" customWidth="1"/>
    <col min="24" max="24" width="1.5703125" customWidth="1"/>
    <col min="25" max="25" width="10.28515625" bestFit="1" customWidth="1"/>
    <col min="26" max="26" width="10.42578125" customWidth="1"/>
  </cols>
  <sheetData>
    <row r="3" spans="14:34">
      <c r="Y3" t="s">
        <v>169</v>
      </c>
      <c r="Z3" s="13">
        <f>EquityMetrics!AK74</f>
        <v>467</v>
      </c>
    </row>
    <row r="4" spans="14:34" ht="13.5">
      <c r="AA4" s="230" t="s">
        <v>167</v>
      </c>
      <c r="AB4" s="230"/>
      <c r="AC4" s="230"/>
      <c r="AD4" s="230"/>
      <c r="AE4" s="230" t="s">
        <v>168</v>
      </c>
      <c r="AF4" s="230"/>
      <c r="AG4" s="230"/>
      <c r="AH4" s="230"/>
    </row>
    <row r="5" spans="14:34" ht="13.5">
      <c r="N5" s="231" t="s">
        <v>134</v>
      </c>
      <c r="O5" s="231"/>
      <c r="P5" s="231"/>
      <c r="Q5" s="231"/>
      <c r="R5" s="231" t="s">
        <v>56</v>
      </c>
      <c r="S5" s="231"/>
      <c r="AA5" s="127" t="s">
        <v>163</v>
      </c>
      <c r="AB5" s="127" t="s">
        <v>164</v>
      </c>
      <c r="AC5" s="127" t="s">
        <v>165</v>
      </c>
      <c r="AD5" s="127" t="s">
        <v>166</v>
      </c>
      <c r="AE5" s="127" t="s">
        <v>163</v>
      </c>
      <c r="AF5" s="127" t="s">
        <v>164</v>
      </c>
      <c r="AG5" s="127" t="s">
        <v>165</v>
      </c>
      <c r="AH5" s="127" t="s">
        <v>166</v>
      </c>
    </row>
    <row r="6" spans="14:34" ht="13.5">
      <c r="N6" s="121" t="s">
        <v>26</v>
      </c>
      <c r="O6" s="120" t="s">
        <v>133</v>
      </c>
      <c r="P6" s="122" t="s">
        <v>63</v>
      </c>
      <c r="Q6" s="122" t="s">
        <v>57</v>
      </c>
      <c r="R6" s="120" t="s">
        <v>12</v>
      </c>
      <c r="S6" s="120" t="s">
        <v>13</v>
      </c>
      <c r="Y6" s="1">
        <v>42094</v>
      </c>
      <c r="AA6" s="125">
        <f>VLOOKUP($Y6,EquityMetrics!$U$5:$AW$1048576,16,0)</f>
        <v>0</v>
      </c>
      <c r="AB6" s="125">
        <f>VLOOKUP($Y6,EquityMetrics!$U$5:$AW$1048576,17,0)</f>
        <v>467</v>
      </c>
      <c r="AC6" s="125">
        <f>VLOOKUP($Y6,EquityMetrics!$U$5:$AW$1048576,18,0)</f>
        <v>-18.228843038536745</v>
      </c>
      <c r="AD6" s="125">
        <f>VLOOKUP($Y6,EquityMetrics!$U$5:$AW$1048576,19,0)</f>
        <v>12.486109159200787</v>
      </c>
      <c r="AE6" s="125">
        <f>VLOOKUP($Y6,EquityMetrics!$U$5:$AW$1048576,23,0)</f>
        <v>0</v>
      </c>
      <c r="AF6" s="125">
        <f>VLOOKUP($Y6,EquityMetrics!$U$5:$AW$1048576,24,0)</f>
        <v>27.847096318106857</v>
      </c>
      <c r="AG6" s="125">
        <f>VLOOKUP($Y6,EquityMetrics!$U$5:$AW$1048576,25,0)</f>
        <v>0</v>
      </c>
      <c r="AH6" s="125">
        <f>VLOOKUP($Y6,EquityMetrics!$U$5:$AW$1048576,26,0)</f>
        <v>6.8955759387718265</v>
      </c>
    </row>
    <row r="7" spans="14:34" ht="13.5">
      <c r="N7" s="119" t="str">
        <f ca="1">SectorData!B24</f>
        <v>Energy</v>
      </c>
      <c r="O7" s="123">
        <f ca="1">SectorData!C24</f>
        <v>56</v>
      </c>
      <c r="P7" s="124">
        <f ca="1">SectorData!E24</f>
        <v>762.8605800020747</v>
      </c>
      <c r="Q7" s="125">
        <f ca="1">SectorData!F24</f>
        <v>6.3392703147294496</v>
      </c>
      <c r="R7" s="124">
        <f ca="1">SectorData!G24</f>
        <v>-296.00754856541931</v>
      </c>
      <c r="S7" s="124">
        <f ca="1">SectorData!H24</f>
        <v>276.62325634236271</v>
      </c>
    </row>
    <row r="8" spans="14:34" ht="13.5">
      <c r="N8" s="119" t="str">
        <f ca="1">SectorData!B25</f>
        <v>Materials</v>
      </c>
      <c r="O8" s="123">
        <f ca="1">SectorData!C25</f>
        <v>48</v>
      </c>
      <c r="P8" s="124">
        <f ca="1">SectorData!E25</f>
        <v>321.35549439459709</v>
      </c>
      <c r="Q8" s="125">
        <f ca="1">SectorData!F25</f>
        <v>3.4371449791278477</v>
      </c>
      <c r="R8" s="124">
        <f ca="1">SectorData!G25</f>
        <v>10.03417128751237</v>
      </c>
      <c r="S8" s="124">
        <f ca="1">SectorData!H25</f>
        <v>264.18313156346272</v>
      </c>
    </row>
    <row r="9" spans="14:34" ht="13.5">
      <c r="N9" s="119" t="str">
        <f ca="1">SectorData!B26</f>
        <v>Transportation</v>
      </c>
      <c r="O9" s="123">
        <f ca="1">SectorData!C26</f>
        <v>6</v>
      </c>
      <c r="P9" s="124">
        <f ca="1">SectorData!E26</f>
        <v>482.34896236776183</v>
      </c>
      <c r="Q9" s="125">
        <f ca="1">SectorData!F26</f>
        <v>4.951144295254319</v>
      </c>
      <c r="R9" s="124">
        <f ca="1">SectorData!G26</f>
        <v>45.389617967136047</v>
      </c>
      <c r="S9" s="124">
        <f ca="1">SectorData!H26</f>
        <v>240.05246780126328</v>
      </c>
    </row>
    <row r="10" spans="14:34" ht="13.5">
      <c r="N10" s="119" t="str">
        <f ca="1">SectorData!B27</f>
        <v>Health Care</v>
      </c>
      <c r="O10" s="123">
        <f ca="1">SectorData!C27</f>
        <v>24</v>
      </c>
      <c r="P10" s="124">
        <f ca="1">SectorData!E27</f>
        <v>517.47691575163128</v>
      </c>
      <c r="Q10" s="125">
        <f ca="1">SectorData!F27</f>
        <v>6.1751918226265889</v>
      </c>
      <c r="R10" s="124">
        <f ca="1">SectorData!G27</f>
        <v>47.671749902955362</v>
      </c>
      <c r="S10" s="124">
        <f ca="1">SectorData!H27</f>
        <v>185.10326497831741</v>
      </c>
    </row>
    <row r="11" spans="14:34" ht="13.5">
      <c r="N11" s="119" t="str">
        <f ca="1">SectorData!B28</f>
        <v>Automotive</v>
      </c>
      <c r="O11" s="123">
        <f ca="1">SectorData!C28</f>
        <v>12</v>
      </c>
      <c r="P11" s="124">
        <f ca="1">SectorData!E28</f>
        <v>419.44408029110406</v>
      </c>
      <c r="Q11" s="125">
        <f ca="1">SectorData!F28</f>
        <v>5.1543658848315266</v>
      </c>
      <c r="R11" s="124">
        <f ca="1">SectorData!G28</f>
        <v>32.304574889221669</v>
      </c>
      <c r="S11" s="124">
        <f ca="1">SectorData!H28</f>
        <v>338.52226080931979</v>
      </c>
    </row>
    <row r="12" spans="14:34" ht="13.5">
      <c r="N12" s="119" t="str">
        <f ca="1">SectorData!B29</f>
        <v>Utilities</v>
      </c>
      <c r="O12" s="123">
        <f ca="1">SectorData!C29</f>
        <v>5</v>
      </c>
      <c r="P12" s="124">
        <f ca="1">SectorData!E29</f>
        <v>235.57450939471016</v>
      </c>
      <c r="Q12" s="125">
        <f ca="1">SectorData!F29</f>
        <v>5.7423037296200299</v>
      </c>
      <c r="R12" s="124">
        <f ca="1">SectorData!G29</f>
        <v>17.145474225015544</v>
      </c>
      <c r="S12" s="124">
        <f ca="1">SectorData!H29</f>
        <v>224.91702837999</v>
      </c>
    </row>
    <row r="13" spans="14:34" ht="13.5">
      <c r="N13" s="119" t="str">
        <f ca="1">SectorData!B30</f>
        <v>Media</v>
      </c>
      <c r="O13" s="123">
        <f ca="1">SectorData!C30</f>
        <v>24</v>
      </c>
      <c r="P13" s="124">
        <f ca="1">SectorData!E30</f>
        <v>268.88046841483327</v>
      </c>
      <c r="Q13" s="125">
        <f ca="1">SectorData!F30</f>
        <v>5.1575996575485323</v>
      </c>
      <c r="R13" s="124">
        <f ca="1">SectorData!G30</f>
        <v>27.27816844319776</v>
      </c>
      <c r="S13" s="124">
        <f ca="1">SectorData!H30</f>
        <v>263.41670920449923</v>
      </c>
    </row>
    <row r="14" spans="14:34" ht="13.5">
      <c r="N14" s="119" t="str">
        <f ca="1">SectorData!B31</f>
        <v>Food</v>
      </c>
      <c r="O14" s="123">
        <f ca="1">SectorData!C31</f>
        <v>10</v>
      </c>
      <c r="P14" s="124">
        <f ca="1">SectorData!E31</f>
        <v>400.55184992314099</v>
      </c>
      <c r="Q14" s="125">
        <f ca="1">SectorData!F31</f>
        <v>7.0645199391160212</v>
      </c>
      <c r="R14" s="124">
        <f ca="1">SectorData!G31</f>
        <v>46.736581590443329</v>
      </c>
      <c r="S14" s="124">
        <f ca="1">SectorData!H31</f>
        <v>143.75183450243165</v>
      </c>
    </row>
    <row r="15" spans="14:34" ht="13.5">
      <c r="N15" s="119" t="str">
        <f ca="1">SectorData!B32</f>
        <v>Capital Goods</v>
      </c>
      <c r="O15" s="123">
        <f ca="1">SectorData!C32</f>
        <v>22</v>
      </c>
      <c r="P15" s="124">
        <f ca="1">SectorData!E32</f>
        <v>367.07312846116525</v>
      </c>
      <c r="Q15" s="125">
        <f ca="1">SectorData!F32</f>
        <v>5.5446610740735647</v>
      </c>
      <c r="R15" s="124">
        <f ca="1">SectorData!G32</f>
        <v>28.176607130608019</v>
      </c>
      <c r="S15" s="124">
        <f ca="1">SectorData!H32</f>
        <v>406.69034387372375</v>
      </c>
    </row>
    <row r="16" spans="14:34" ht="13.5">
      <c r="N16" s="119" t="str">
        <f ca="1">SectorData!B33</f>
        <v>Telecommunications</v>
      </c>
      <c r="O16" s="123">
        <f ca="1">SectorData!C33</f>
        <v>22</v>
      </c>
      <c r="P16" s="124">
        <f ca="1">SectorData!E33</f>
        <v>474.16778654776687</v>
      </c>
      <c r="Q16" s="125">
        <f ca="1">SectorData!F33</f>
        <v>7.6700749192984006</v>
      </c>
      <c r="R16" s="124">
        <f ca="1">SectorData!G33</f>
        <v>48.227474464903381</v>
      </c>
      <c r="S16" s="124">
        <f ca="1">SectorData!H33</f>
        <v>240.42824799588726</v>
      </c>
    </row>
    <row r="17" spans="14:23" ht="13.5">
      <c r="N17" s="119" t="str">
        <f ca="1">SectorData!B34</f>
        <v>Commercial Services</v>
      </c>
      <c r="O17" s="123">
        <f ca="1">SectorData!C34</f>
        <v>28</v>
      </c>
      <c r="P17" s="124">
        <f ca="1">SectorData!E34</f>
        <v>290.45725816806447</v>
      </c>
      <c r="Q17" s="125">
        <f ca="1">SectorData!F34</f>
        <v>4.714593231288144</v>
      </c>
      <c r="R17" s="124">
        <f ca="1">SectorData!G34</f>
        <v>46.517542989035064</v>
      </c>
      <c r="S17" s="124">
        <f ca="1">SectorData!H34</f>
        <v>349.69901501212451</v>
      </c>
    </row>
    <row r="18" spans="14:23" ht="13.5">
      <c r="N18" s="119" t="str">
        <f ca="1">SectorData!B35</f>
        <v>Gaming</v>
      </c>
      <c r="O18" s="123">
        <f ca="1">SectorData!C35</f>
        <v>9</v>
      </c>
      <c r="P18" s="124">
        <f ca="1">SectorData!E35</f>
        <v>270.92126050996069</v>
      </c>
      <c r="Q18" s="125">
        <f ca="1">SectorData!F35</f>
        <v>7.1505117808826375</v>
      </c>
      <c r="R18" s="124">
        <f ca="1">SectorData!G35</f>
        <v>30.618186300553454</v>
      </c>
      <c r="S18" s="124">
        <f ca="1">SectorData!H35</f>
        <v>266.11114174618092</v>
      </c>
    </row>
    <row r="19" spans="14:23" ht="13.5">
      <c r="N19" s="119" t="str">
        <f ca="1">SectorData!B36</f>
        <v>Hotels &amp; Leisure</v>
      </c>
      <c r="O19" s="123">
        <f ca="1">SectorData!C36</f>
        <v>13</v>
      </c>
      <c r="P19" s="124">
        <f ca="1">SectorData!E36</f>
        <v>188.82563085659041</v>
      </c>
      <c r="Q19" s="125">
        <f ca="1">SectorData!F36</f>
        <v>4.6259810809725987</v>
      </c>
      <c r="R19" s="124">
        <f ca="1">SectorData!G36</f>
        <v>35.815257015961969</v>
      </c>
      <c r="S19" s="124">
        <f ca="1">SectorData!H36</f>
        <v>206.69256265638194</v>
      </c>
    </row>
    <row r="20" spans="14:23" ht="13.5">
      <c r="N20" s="119" t="str">
        <f ca="1">SectorData!B37</f>
        <v>Technology</v>
      </c>
      <c r="O20" s="123">
        <f ca="1">SectorData!C37</f>
        <v>22</v>
      </c>
      <c r="P20" s="124">
        <f ca="1">SectorData!E37</f>
        <v>200.33437044677098</v>
      </c>
      <c r="Q20" s="125">
        <f ca="1">SectorData!F37</f>
        <v>4.8741275104768516</v>
      </c>
      <c r="R20" s="124">
        <f ca="1">SectorData!G37</f>
        <v>37.270801862957832</v>
      </c>
      <c r="S20" s="124">
        <f ca="1">SectorData!H37</f>
        <v>292.54479090673806</v>
      </c>
    </row>
    <row r="21" spans="14:23" ht="13.5">
      <c r="N21" s="119" t="str">
        <f ca="1">SectorData!B38</f>
        <v>Retail</v>
      </c>
      <c r="O21" s="123">
        <f ca="1">SectorData!C38</f>
        <v>17</v>
      </c>
      <c r="P21" s="124">
        <f ca="1">SectorData!E38</f>
        <v>442.05872983518719</v>
      </c>
      <c r="Q21" s="125">
        <f ca="1">SectorData!F38</f>
        <v>6.789846100639692</v>
      </c>
      <c r="R21" s="124">
        <f ca="1">SectorData!G38</f>
        <v>63.99413816317491</v>
      </c>
      <c r="S21" s="124">
        <f ca="1">SectorData!H38</f>
        <v>336.33343582338239</v>
      </c>
    </row>
    <row r="22" spans="14:23" ht="13.5">
      <c r="N22" s="119" t="str">
        <f ca="1">SectorData!B39</f>
        <v>Consumer Products</v>
      </c>
      <c r="O22" s="123">
        <f ca="1">SectorData!C39</f>
        <v>15</v>
      </c>
      <c r="P22" s="124">
        <f ca="1">SectorData!E39</f>
        <v>362.45523630489856</v>
      </c>
      <c r="Q22" s="125">
        <f ca="1">SectorData!F39</f>
        <v>27.588951431091349</v>
      </c>
      <c r="R22" s="124">
        <f ca="1">SectorData!G39</f>
        <v>12.144551895617289</v>
      </c>
      <c r="S22" s="124">
        <f ca="1">SectorData!H39</f>
        <v>522.4208896360077</v>
      </c>
    </row>
    <row r="23" spans="14:23" ht="13.5">
      <c r="S23" s="119"/>
      <c r="T23" s="119"/>
      <c r="U23" s="119"/>
      <c r="V23" s="119"/>
      <c r="W23" s="119"/>
    </row>
    <row r="25" spans="14:23" ht="13.5">
      <c r="N25" s="231" t="s">
        <v>134</v>
      </c>
      <c r="O25" s="231"/>
      <c r="P25" s="231"/>
      <c r="Q25" s="231"/>
      <c r="R25" s="231" t="s">
        <v>56</v>
      </c>
      <c r="S25" s="231"/>
    </row>
    <row r="26" spans="14:23" ht="13.5">
      <c r="N26" s="121" t="s">
        <v>26</v>
      </c>
      <c r="O26" s="120" t="s">
        <v>133</v>
      </c>
      <c r="P26" s="122" t="s">
        <v>63</v>
      </c>
      <c r="Q26" s="122" t="s">
        <v>161</v>
      </c>
      <c r="R26" s="120" t="s">
        <v>12</v>
      </c>
      <c r="S26" s="120" t="s">
        <v>13</v>
      </c>
    </row>
    <row r="27" spans="14:23" ht="13.5">
      <c r="N27" s="119" t="s">
        <v>73</v>
      </c>
      <c r="O27" s="123">
        <v>6</v>
      </c>
      <c r="P27" s="124">
        <v>534.67836503417595</v>
      </c>
      <c r="Q27" s="125">
        <v>4.7217541562201042</v>
      </c>
      <c r="R27" s="124">
        <v>41.311861811310649</v>
      </c>
      <c r="S27" s="124">
        <v>169.64084836372942</v>
      </c>
    </row>
    <row r="28" spans="14:23" ht="13.5">
      <c r="N28" s="119" t="s">
        <v>82</v>
      </c>
      <c r="O28" s="123">
        <v>12</v>
      </c>
      <c r="P28" s="124">
        <v>342.3972463624919</v>
      </c>
      <c r="Q28" s="125">
        <v>2.0188829575371674</v>
      </c>
      <c r="R28" s="124">
        <v>46.401595389031307</v>
      </c>
      <c r="S28" s="124">
        <v>331.73770504617778</v>
      </c>
    </row>
    <row r="29" spans="14:23" ht="13.5">
      <c r="N29" s="119" t="s">
        <v>78</v>
      </c>
      <c r="O29" s="123">
        <v>29</v>
      </c>
      <c r="P29" s="124">
        <v>372.41680591912422</v>
      </c>
      <c r="Q29" s="125">
        <v>2.9046600186733538</v>
      </c>
      <c r="R29" s="124">
        <v>57.305143846305086</v>
      </c>
      <c r="S29" s="124">
        <v>262.15964821839162</v>
      </c>
    </row>
    <row r="30" spans="14:23" ht="13.5">
      <c r="N30" s="119" t="s">
        <v>80</v>
      </c>
      <c r="O30" s="123">
        <v>61</v>
      </c>
      <c r="P30" s="124">
        <v>412.44383615212092</v>
      </c>
      <c r="Q30" s="125">
        <v>2.3893411604945802</v>
      </c>
      <c r="R30" s="124">
        <v>80.804007064645575</v>
      </c>
      <c r="S30" s="124">
        <v>349.45927665025579</v>
      </c>
    </row>
    <row r="31" spans="14:23" ht="13.5">
      <c r="N31" s="119" t="s">
        <v>76</v>
      </c>
      <c r="O31" s="123">
        <v>27</v>
      </c>
      <c r="P31" s="124">
        <v>392.19043594058917</v>
      </c>
      <c r="Q31" s="125">
        <v>4.4606050918754834</v>
      </c>
      <c r="R31" s="124">
        <v>24.917603040557982</v>
      </c>
      <c r="S31" s="124">
        <v>251.94829042729879</v>
      </c>
    </row>
    <row r="32" spans="14:23" ht="13.5">
      <c r="N32" s="119" t="s">
        <v>22</v>
      </c>
      <c r="O32" s="123">
        <v>11</v>
      </c>
      <c r="P32" s="124">
        <v>329.51785080449145</v>
      </c>
      <c r="Q32" s="125">
        <v>4.2135025636275882</v>
      </c>
      <c r="R32" s="124">
        <v>53.313299588893315</v>
      </c>
      <c r="S32" s="124">
        <v>146.54499053336636</v>
      </c>
    </row>
    <row r="33" spans="14:19" ht="13.5">
      <c r="N33" s="119" t="s">
        <v>75</v>
      </c>
      <c r="O33" s="123">
        <v>14</v>
      </c>
      <c r="P33" s="124">
        <v>397.95972506113628</v>
      </c>
      <c r="Q33" s="125">
        <v>4.0205973677251894</v>
      </c>
      <c r="R33" s="124">
        <v>48.227474464903381</v>
      </c>
      <c r="S33" s="124">
        <v>240.06396567679568</v>
      </c>
    </row>
    <row r="34" spans="14:19" ht="13.5">
      <c r="N34" s="119" t="s">
        <v>79</v>
      </c>
      <c r="O34" s="123">
        <v>42</v>
      </c>
      <c r="P34" s="124">
        <v>470.18708985562984</v>
      </c>
      <c r="Q34" s="125">
        <v>3.9720880358835191</v>
      </c>
      <c r="R34" s="124">
        <v>69.961787575957615</v>
      </c>
      <c r="S34" s="124">
        <v>254.03474493207602</v>
      </c>
    </row>
    <row r="35" spans="14:19" ht="13.5">
      <c r="N35" s="119" t="s">
        <v>81</v>
      </c>
      <c r="O35" s="123">
        <v>12</v>
      </c>
      <c r="P35" s="124">
        <v>415.17390156327855</v>
      </c>
      <c r="Q35" s="125">
        <v>3.3515304862993229</v>
      </c>
      <c r="R35" s="124">
        <v>76.645904093490515</v>
      </c>
      <c r="S35" s="124">
        <v>284.17787016715681</v>
      </c>
    </row>
    <row r="36" spans="14:19" ht="13.5">
      <c r="N36" s="119" t="s">
        <v>25</v>
      </c>
      <c r="O36" s="123">
        <v>9</v>
      </c>
      <c r="P36" s="124">
        <v>313.25630324357581</v>
      </c>
      <c r="Q36" s="125">
        <v>4.9001264195671084</v>
      </c>
      <c r="R36" s="124">
        <v>26.439963978031944</v>
      </c>
      <c r="S36" s="124">
        <v>192.35511903792272</v>
      </c>
    </row>
    <row r="37" spans="14:19" ht="13.5">
      <c r="N37" s="119" t="s">
        <v>74</v>
      </c>
      <c r="O37" s="123">
        <v>18</v>
      </c>
      <c r="P37" s="124">
        <v>347.06879327109073</v>
      </c>
      <c r="Q37" s="125">
        <v>4.1795275869851647</v>
      </c>
      <c r="R37" s="124">
        <v>43.65443682150714</v>
      </c>
      <c r="S37" s="124">
        <v>226.76140544054101</v>
      </c>
    </row>
    <row r="38" spans="14:19" ht="13.5">
      <c r="N38" s="119" t="s">
        <v>72</v>
      </c>
      <c r="O38" s="123">
        <v>20</v>
      </c>
      <c r="P38" s="124">
        <v>360.98812108815895</v>
      </c>
      <c r="Q38" s="125">
        <v>6.5490963187940672</v>
      </c>
      <c r="R38" s="124">
        <v>19.725375653321858</v>
      </c>
      <c r="S38" s="124">
        <v>224.73925265994475</v>
      </c>
    </row>
    <row r="39" spans="14:19" ht="13.5">
      <c r="N39" s="119" t="s">
        <v>23</v>
      </c>
      <c r="O39" s="123">
        <v>9</v>
      </c>
      <c r="P39" s="124">
        <v>355.50798588765497</v>
      </c>
      <c r="Q39" s="125">
        <v>5.195872245088748</v>
      </c>
      <c r="R39" s="124">
        <v>29.32034388919584</v>
      </c>
      <c r="S39" s="124">
        <v>266.11114174618092</v>
      </c>
    </row>
    <row r="40" spans="14:19" ht="13.5">
      <c r="N40" s="119" t="s">
        <v>77</v>
      </c>
      <c r="O40" s="123">
        <v>31</v>
      </c>
      <c r="P40" s="124">
        <v>338.10761879146537</v>
      </c>
      <c r="Q40" s="125">
        <v>4.4199705475325226</v>
      </c>
      <c r="R40" s="124">
        <v>64.389307813486809</v>
      </c>
      <c r="S40" s="124">
        <v>183.91186560658377</v>
      </c>
    </row>
    <row r="41" spans="14:19" ht="13.5">
      <c r="N41" s="119" t="s">
        <v>86</v>
      </c>
      <c r="O41" s="123">
        <v>14</v>
      </c>
      <c r="P41" s="124">
        <v>350.3763579263146</v>
      </c>
      <c r="Q41" s="125">
        <v>3.6763657505939284</v>
      </c>
      <c r="R41" s="124">
        <v>79.699517719762412</v>
      </c>
      <c r="S41" s="124">
        <v>281.40193612753814</v>
      </c>
    </row>
    <row r="42" spans="14:19" ht="13.5">
      <c r="N42" s="119" t="s">
        <v>24</v>
      </c>
      <c r="O42" s="123">
        <v>15</v>
      </c>
      <c r="P42" s="124">
        <v>586.88530519382573</v>
      </c>
      <c r="Q42" s="125">
        <v>8.8766140635144097</v>
      </c>
      <c r="R42" s="124">
        <v>66.115897457579379</v>
      </c>
      <c r="S42" s="124">
        <v>337.58910321933195</v>
      </c>
    </row>
  </sheetData>
  <mergeCells count="6">
    <mergeCell ref="AE4:AH4"/>
    <mergeCell ref="R5:S5"/>
    <mergeCell ref="N5:Q5"/>
    <mergeCell ref="N25:Q25"/>
    <mergeCell ref="R25:S25"/>
    <mergeCell ref="AA4:AD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42515C415F28B448AD71F773DB3732E" ma:contentTypeVersion="" ma:contentTypeDescription="Create a new document." ma:contentTypeScope="" ma:versionID="aa0e81eb9eee5773eda5cfd7bf840c32">
  <xsd:schema xmlns:xsd="http://www.w3.org/2001/XMLSchema" xmlns:xs="http://www.w3.org/2001/XMLSchema" xmlns:p="http://schemas.microsoft.com/office/2006/metadata/properties" targetNamespace="http://schemas.microsoft.com/office/2006/metadata/properties" ma:root="true" ma:fieldsID="f3e687d5f98ee29b9cfcc2ff24550dc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root xmlns="urn:NextGen/PropertyType/DocumentMetadata"/>
</file>

<file path=customXml/item4.xml><?xml version="1.0" encoding="utf-8"?>
<root xmlns="urn:NextGen/PropertyType/LandingAreas"/>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3EACA7D-BD0C-4462-B223-201074C03CC8}">
  <ds:schemaRefs>
    <ds:schemaRef ds:uri="http://schemas.microsoft.com/sharepoint/v3/contenttype/forms"/>
  </ds:schemaRefs>
</ds:datastoreItem>
</file>

<file path=customXml/itemProps2.xml><?xml version="1.0" encoding="utf-8"?>
<ds:datastoreItem xmlns:ds="http://schemas.openxmlformats.org/officeDocument/2006/customXml" ds:itemID="{B607CABD-68C3-426E-930D-D199A9C3DC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8C7265A-2A82-4DB4-AE32-42F2F5DEDE70}">
  <ds:schemaRefs>
    <ds:schemaRef ds:uri="urn:NextGen/PropertyType/DocumentMetadata"/>
    <ds:schemaRef ds:uri=""/>
    <ds:schemaRef ds:uri="http://www.w3.org/2001/XMLSchema"/>
  </ds:schemaRefs>
</ds:datastoreItem>
</file>

<file path=customXml/itemProps4.xml><?xml version="1.0" encoding="utf-8"?>
<ds:datastoreItem xmlns:ds="http://schemas.openxmlformats.org/officeDocument/2006/customXml" ds:itemID="{9EC8AD37-53A1-42EF-B777-B9F98694CD22}">
  <ds:schemaRefs>
    <ds:schemaRef ds:uri="urn:NextGen/PropertyType/LandingAreas"/>
    <ds:schemaRef ds:uri=""/>
    <ds:schemaRef ds:uri="http://www.w3.org/2001/XMLSchema"/>
  </ds:schemaRefs>
</ds:datastoreItem>
</file>

<file path=customXml/itemProps5.xml><?xml version="1.0" encoding="utf-8"?>
<ds:datastoreItem xmlns:ds="http://schemas.openxmlformats.org/officeDocument/2006/customXml" ds:itemID="{8103B876-D40B-4307-A2FF-2E5C616CE4E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98</vt:i4>
      </vt:variant>
    </vt:vector>
  </HeadingPairs>
  <TitlesOfParts>
    <vt:vector size="116" baseType="lpstr">
      <vt:lpstr>US HY</vt:lpstr>
      <vt:lpstr>EU HY</vt:lpstr>
      <vt:lpstr>By Rating</vt:lpstr>
      <vt:lpstr>Sector Charts</vt:lpstr>
      <vt:lpstr>EquityMetrics ADJ</vt:lpstr>
      <vt:lpstr>EquityMetrics</vt:lpstr>
      <vt:lpstr>EU EquityMetrics</vt:lpstr>
      <vt:lpstr>SectorData</vt:lpstr>
      <vt:lpstr>SectorAdjData</vt:lpstr>
      <vt:lpstr>Earnings</vt:lpstr>
      <vt:lpstr>SectorCapex</vt:lpstr>
      <vt:lpstr>Ex-Energy</vt:lpstr>
      <vt:lpstr>Ex-Commodities</vt:lpstr>
      <vt:lpstr>EV</vt:lpstr>
      <vt:lpstr>Retracement</vt:lpstr>
      <vt:lpstr>Retracement EU</vt:lpstr>
      <vt:lpstr>Map</vt:lpstr>
      <vt:lpstr>HY Wire</vt:lpstr>
      <vt:lpstr>_NG_49ef4</vt:lpstr>
      <vt:lpstr>_NG_5d053</vt:lpstr>
      <vt:lpstr>_NG_7a84d</vt:lpstr>
      <vt:lpstr>_NG_840ee</vt:lpstr>
      <vt:lpstr>_NG_fa6a1</vt:lpstr>
      <vt:lpstr>_NG_fc17a</vt:lpstr>
      <vt:lpstr>AHTLN</vt:lpstr>
      <vt:lpstr>ALUFP</vt:lpstr>
      <vt:lpstr>Automotive1</vt:lpstr>
      <vt:lpstr>Automotive2</vt:lpstr>
      <vt:lpstr>Automotive3</vt:lpstr>
      <vt:lpstr>Automotive4</vt:lpstr>
      <vt:lpstr>CapitalGoods1</vt:lpstr>
      <vt:lpstr>CapitalGoods2</vt:lpstr>
      <vt:lpstr>CapitalGoods3</vt:lpstr>
      <vt:lpstr>CapitalGoods4</vt:lpstr>
      <vt:lpstr>CGGFP</vt:lpstr>
      <vt:lpstr>CIRSA</vt:lpstr>
      <vt:lpstr>CommercialServices1</vt:lpstr>
      <vt:lpstr>CommercialServices2</vt:lpstr>
      <vt:lpstr>CommercialServices3</vt:lpstr>
      <vt:lpstr>CommercialServices4</vt:lpstr>
      <vt:lpstr>ConsumerProducts1</vt:lpstr>
      <vt:lpstr>ConsumerProducts2</vt:lpstr>
      <vt:lpstr>ConsumerProducts3</vt:lpstr>
      <vt:lpstr>ConsumerProducts4</vt:lpstr>
      <vt:lpstr>Energy1</vt:lpstr>
      <vt:lpstr>Energy2</vt:lpstr>
      <vt:lpstr>Energy3</vt:lpstr>
      <vt:lpstr>Energy4</vt:lpstr>
      <vt:lpstr>ESIM</vt:lpstr>
      <vt:lpstr>Financials4</vt:lpstr>
      <vt:lpstr>FMEGR</vt:lpstr>
      <vt:lpstr>Food1</vt:lpstr>
      <vt:lpstr>Food2</vt:lpstr>
      <vt:lpstr>Food3</vt:lpstr>
      <vt:lpstr>Food4</vt:lpstr>
      <vt:lpstr>Gaming1</vt:lpstr>
      <vt:lpstr>Gaming2</vt:lpstr>
      <vt:lpstr>Gaming3</vt:lpstr>
      <vt:lpstr>Gaming4</vt:lpstr>
      <vt:lpstr>HBMGR</vt:lpstr>
      <vt:lpstr>HealthCare1</vt:lpstr>
      <vt:lpstr>HealthCare2</vt:lpstr>
      <vt:lpstr>HealthCare3</vt:lpstr>
      <vt:lpstr>HealthCare4</vt:lpstr>
      <vt:lpstr>HEIGR</vt:lpstr>
      <vt:lpstr>HotelsLeisure1</vt:lpstr>
      <vt:lpstr>HotelsLeisure2</vt:lpstr>
      <vt:lpstr>HotelsLeisure3</vt:lpstr>
      <vt:lpstr>HotelsLeisure4</vt:lpstr>
      <vt:lpstr>'EquityMetrics ADJ'!LeverageStats.ReportDate</vt:lpstr>
      <vt:lpstr>'EU EquityMetrics'!LeverageStats.ReportDate</vt:lpstr>
      <vt:lpstr>SectorData!LeverageStats.ReportDate</vt:lpstr>
      <vt:lpstr>LeverageStats.ReportDate</vt:lpstr>
      <vt:lpstr>LTOIM</vt:lpstr>
      <vt:lpstr>Materials1</vt:lpstr>
      <vt:lpstr>Materials2</vt:lpstr>
      <vt:lpstr>Materials3</vt:lpstr>
      <vt:lpstr>Materials4</vt:lpstr>
      <vt:lpstr>Media1</vt:lpstr>
      <vt:lpstr>Media2</vt:lpstr>
      <vt:lpstr>Media3</vt:lpstr>
      <vt:lpstr>Media4</vt:lpstr>
      <vt:lpstr>MESSA</vt:lpstr>
      <vt:lpstr>NSINO</vt:lpstr>
      <vt:lpstr>PIAGIM</vt:lpstr>
      <vt:lpstr>'US HY'!Print_Area</vt:lpstr>
      <vt:lpstr>RealEstate1</vt:lpstr>
      <vt:lpstr>RealEstate2</vt:lpstr>
      <vt:lpstr>RealEstate3</vt:lpstr>
      <vt:lpstr>RealEstate4</vt:lpstr>
      <vt:lpstr>Retail1</vt:lpstr>
      <vt:lpstr>Retail2</vt:lpstr>
      <vt:lpstr>Retail3</vt:lpstr>
      <vt:lpstr>Retail4</vt:lpstr>
      <vt:lpstr>Retrace</vt:lpstr>
      <vt:lpstr>RetraceEU</vt:lpstr>
      <vt:lpstr>Retracements</vt:lpstr>
      <vt:lpstr>SAFILO</vt:lpstr>
      <vt:lpstr>ST</vt:lpstr>
      <vt:lpstr>Technology1</vt:lpstr>
      <vt:lpstr>Technology2</vt:lpstr>
      <vt:lpstr>Technology3</vt:lpstr>
      <vt:lpstr>Technology4</vt:lpstr>
      <vt:lpstr>Telecommunications1</vt:lpstr>
      <vt:lpstr>Telecommunications2</vt:lpstr>
      <vt:lpstr>Telecommunications3</vt:lpstr>
      <vt:lpstr>Telecommunications4</vt:lpstr>
      <vt:lpstr>TNTLOG</vt:lpstr>
      <vt:lpstr>Transportation1</vt:lpstr>
      <vt:lpstr>Transportation2</vt:lpstr>
      <vt:lpstr>Transportation3</vt:lpstr>
      <vt:lpstr>Transportation4</vt:lpstr>
      <vt:lpstr>Utilities1</vt:lpstr>
      <vt:lpstr>Utilities2</vt:lpstr>
      <vt:lpstr>Utilities3</vt:lpstr>
      <vt:lpstr>Utilities4</vt:lpstr>
    </vt:vector>
  </TitlesOfParts>
  <Company>Bank of America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High Yield Strategy</dc:title>
  <dc:subject/>
  <dc:creator>Eric Yu</dc:creator>
  <cp:keywords>a0756e9488d652a8</cp:keywords>
  <dc:description>RSCH Authoring 2019.3.7.1</dc:description>
  <cp:lastModifiedBy>Brian Fagan</cp:lastModifiedBy>
  <cp:lastPrinted>2014-06-05T19:15:06Z</cp:lastPrinted>
  <dcterms:created xsi:type="dcterms:W3CDTF">2012-03-19T12:05:57Z</dcterms:created>
  <dcterms:modified xsi:type="dcterms:W3CDTF">2019-10-08T07:05:51Z</dcterms:modified>
  <cp:category>Model</cp:category>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rver Name">
    <vt:lpwstr>creditdb-db.bankofamerica.com,15001</vt:lpwstr>
  </property>
  <property fmtid="{D5CDD505-2E9C-101B-9397-08002B2CF9AE}" pid="3" name="ProductId">
    <vt:lpwstr>0</vt:lpwstr>
  </property>
  <property fmtid="{D5CDD505-2E9C-101B-9397-08002B2CF9AE}" pid="4" name="Url">
    <vt:lpwstr/>
  </property>
  <property fmtid="{D5CDD505-2E9C-101B-9397-08002B2CF9AE}" pid="5" name="Subtitle">
    <vt:lpwstr>HY Issuer Fundamentals (HY Market Leverage Stats)</vt:lpwstr>
  </property>
  <property fmtid="{D5CDD505-2E9C-101B-9397-08002B2CF9AE}" pid="6" name="Date">
    <vt:lpwstr>03 October 2019</vt:lpwstr>
  </property>
  <property fmtid="{D5CDD505-2E9C-101B-9397-08002B2CF9AE}" pid="7" name="TitusGUID">
    <vt:lpwstr>4b25afc9-459e-473c-88e6-9f0ace16af99</vt:lpwstr>
  </property>
  <property fmtid="{D5CDD505-2E9C-101B-9397-08002B2CF9AE}" pid="8" name="Classification">
    <vt:lpwstr>Unclassified</vt:lpwstr>
  </property>
  <property fmtid="{D5CDD505-2E9C-101B-9397-08002B2CF9AE}" pid="9" name="ContentTypeId">
    <vt:lpwstr>0x010100242515C415F28B448AD71F773DB3732E</vt:lpwstr>
  </property>
</Properties>
</file>